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3.xml" ContentType="application/vnd.openxmlformats-officedocument.spreadsheetml.table+xml"/>
  <Override PartName="/xl/queryTables/queryTable2.xml" ContentType="application/vnd.openxmlformats-officedocument.spreadsheetml.queryTable+xml"/>
  <Override PartName="/xl/tables/table14.xml" ContentType="application/vnd.openxmlformats-officedocument.spreadsheetml.table+xml"/>
  <Override PartName="/xl/queryTables/queryTable3.xml" ContentType="application/vnd.openxmlformats-officedocument.spreadsheetml.queryTable+xml"/>
  <Override PartName="/xl/tables/table15.xml" ContentType="application/vnd.openxmlformats-officedocument.spreadsheetml.table+xml"/>
  <Override PartName="/xl/queryTables/queryTable4.xml" ContentType="application/vnd.openxmlformats-officedocument.spreadsheetml.queryTable+xml"/>
  <Override PartName="/xl/tables/table16.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https://dxcportal.sharepoint.com/sites/QRLEAD2IC/Shared Documents/General/Reporting/Weekly Agent Reporting/"/>
    </mc:Choice>
  </mc:AlternateContent>
  <xr:revisionPtr revIDLastSave="8870" documentId="13_ncr:1_{392DC4B0-2D8B-4F34-8554-CAC35809356F}" xr6:coauthVersionLast="47" xr6:coauthVersionMax="47" xr10:uidLastSave="{52E85B9D-567C-4D7C-AE62-F2AF71C077F4}"/>
  <bookViews>
    <workbookView xWindow="-120" yWindow="-120" windowWidth="29040" windowHeight="15720" tabRatio="744" activeTab="1" xr2:uid="{7FB519AA-AFD3-452C-88BD-6E7672342042}"/>
  </bookViews>
  <sheets>
    <sheet name="Results" sheetId="28" r:id="rId1"/>
    <sheet name="Interactions vs Calls" sheetId="30" r:id="rId2"/>
    <sheet name="Call Data" sheetId="29" r:id="rId3"/>
    <sheet name="Survey Results" sheetId="31" r:id="rId4"/>
    <sheet name="Updated Incidents" sheetId="1" r:id="rId5"/>
    <sheet name="Updated Tasks" sheetId="2" r:id="rId6"/>
    <sheet name="Opened" sheetId="3" r:id="rId7"/>
    <sheet name="Closed" sheetId="24" r:id="rId8"/>
    <sheet name="Chats" sheetId="22" r:id="rId9"/>
    <sheet name="Surveys" sheetId="10" r:id="rId10"/>
    <sheet name="SurveyResultsLastWeek" sheetId="32" r:id="rId11"/>
    <sheet name="Stats Per Day" sheetId="18" r:id="rId12"/>
    <sheet name="Stats Per Hour" sheetId="13" r:id="rId13"/>
    <sheet name="Stats by Update Type" sheetId="27" r:id="rId14"/>
    <sheet name="Processed - Per Hour Per Day" sheetId="12" r:id="rId15"/>
    <sheet name="Update by Type" sheetId="26" r:id="rId16"/>
    <sheet name="Processed - Closed" sheetId="25" r:id="rId17"/>
    <sheet name="Ticket by Agent with Updates" sheetId="23" r:id="rId18"/>
  </sheets>
  <definedNames>
    <definedName name="ExternalData_1" localSheetId="16" hidden="1">'Processed - Closed'!$A$1:$D$1954</definedName>
    <definedName name="ExternalData_1" localSheetId="10" hidden="1">SurveyResultsLastWeek!$A$1:$E$2</definedName>
    <definedName name="ExternalData_2" localSheetId="14" hidden="1">'Processed - Per Hour Per Day'!$A$1:$E$1994</definedName>
    <definedName name="ExternalData_2" localSheetId="15" hidden="1">'Update by Type'!$A$1:$F$1994</definedName>
    <definedName name="ExternalData_3" localSheetId="17" hidden="1">'Ticket by Agent with Updates'!$A$1:$E$2</definedName>
    <definedName name="PROCESS">#REF!</definedName>
  </definedNames>
  <calcPr calcId="191028"/>
  <pivotCaches>
    <pivotCache cacheId="0" r:id="rId19"/>
    <pivotCache cacheId="1" r:id="rId20"/>
    <pivotCache cacheId="2" r:id="rId21"/>
    <pivotCache cacheId="3" r:id="rId22"/>
    <pivotCache cacheId="4" r:id="rId23"/>
    <pivotCache cacheId="11" r:id="rId24"/>
    <pivotCache cacheId="16"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63" i="29" l="1"/>
  <c r="Y864" i="29"/>
  <c r="Y865" i="29"/>
  <c r="Y866" i="29"/>
  <c r="Y867" i="29"/>
  <c r="Y868" i="29"/>
  <c r="Y869" i="29"/>
  <c r="Y870" i="29"/>
  <c r="Y871" i="29"/>
  <c r="Z863" i="29"/>
  <c r="Z864" i="29"/>
  <c r="Z865" i="29"/>
  <c r="Z866" i="29"/>
  <c r="Z867" i="29"/>
  <c r="Z868" i="29"/>
  <c r="Z869" i="29"/>
  <c r="Z870" i="29"/>
  <c r="Z871" i="29"/>
  <c r="AA863" i="29"/>
  <c r="AA864" i="29"/>
  <c r="AA865" i="29"/>
  <c r="AA866" i="29"/>
  <c r="AA867" i="29"/>
  <c r="AA868" i="29"/>
  <c r="AA869" i="29"/>
  <c r="AA870" i="29"/>
  <c r="AA871" i="29"/>
  <c r="AB863" i="29"/>
  <c r="AB864" i="29"/>
  <c r="AB865" i="29"/>
  <c r="AB866" i="29"/>
  <c r="AB867" i="29"/>
  <c r="AB868" i="29"/>
  <c r="AB869" i="29"/>
  <c r="AB870" i="29"/>
  <c r="AB871" i="29"/>
  <c r="AC863" i="29"/>
  <c r="AC864" i="29"/>
  <c r="AC865" i="29"/>
  <c r="AC866" i="29"/>
  <c r="AC867" i="29"/>
  <c r="AC868" i="29"/>
  <c r="AC869" i="29"/>
  <c r="AC870" i="29"/>
  <c r="AC871" i="29"/>
  <c r="AD863" i="29"/>
  <c r="AD864" i="29"/>
  <c r="AD865" i="29"/>
  <c r="AD866" i="29"/>
  <c r="AD867" i="29"/>
  <c r="AD868" i="29"/>
  <c r="AD869" i="29"/>
  <c r="AD870" i="29"/>
  <c r="AD871" i="29"/>
  <c r="AE863" i="29"/>
  <c r="AE864" i="29"/>
  <c r="AE865" i="29"/>
  <c r="AE866" i="29"/>
  <c r="AE867" i="29"/>
  <c r="AE868" i="29"/>
  <c r="AE869" i="29"/>
  <c r="AE870" i="29"/>
  <c r="AE871" i="29"/>
  <c r="AF863" i="29"/>
  <c r="AF864" i="29"/>
  <c r="AF865" i="29"/>
  <c r="AF866" i="29"/>
  <c r="AF867" i="29"/>
  <c r="AF868" i="29"/>
  <c r="AF869" i="29"/>
  <c r="AF870" i="29"/>
  <c r="AF871" i="29"/>
  <c r="AG863" i="29"/>
  <c r="AG864" i="29"/>
  <c r="AG865" i="29"/>
  <c r="AG866" i="29"/>
  <c r="AG867" i="29"/>
  <c r="AG868" i="29"/>
  <c r="AG869" i="29"/>
  <c r="AG870" i="29"/>
  <c r="AG871" i="29"/>
  <c r="AH863" i="29"/>
  <c r="AH864" i="29"/>
  <c r="AH865" i="29"/>
  <c r="AH866" i="29"/>
  <c r="AH867" i="29"/>
  <c r="AH868" i="29"/>
  <c r="AH869" i="29"/>
  <c r="AH870" i="29"/>
  <c r="AH871" i="29"/>
  <c r="AI863" i="29"/>
  <c r="AI864" i="29"/>
  <c r="AI865" i="29"/>
  <c r="AI866" i="29"/>
  <c r="AI867" i="29"/>
  <c r="AI868" i="29"/>
  <c r="AI869" i="29"/>
  <c r="AI870" i="29"/>
  <c r="AI871" i="29"/>
  <c r="AJ863" i="29"/>
  <c r="AJ864" i="29"/>
  <c r="AJ865" i="29"/>
  <c r="AJ866" i="29"/>
  <c r="AJ867" i="29"/>
  <c r="AJ868" i="29"/>
  <c r="AJ869" i="29"/>
  <c r="AJ870" i="29"/>
  <c r="AJ871" i="29"/>
  <c r="AK863" i="29"/>
  <c r="AK864" i="29"/>
  <c r="AK865" i="29"/>
  <c r="AK866" i="29"/>
  <c r="AK867" i="29"/>
  <c r="AK868" i="29"/>
  <c r="AK869" i="29"/>
  <c r="AK870" i="29"/>
  <c r="AK871" i="29"/>
  <c r="AY622" i="30" l="1"/>
  <c r="AY623" i="30"/>
  <c r="AY624" i="30"/>
  <c r="AY625" i="30"/>
  <c r="AY626" i="30"/>
  <c r="AZ622" i="30"/>
  <c r="AZ623" i="30"/>
  <c r="AZ624" i="30"/>
  <c r="AZ625" i="30"/>
  <c r="AZ626" i="30"/>
  <c r="BA622" i="30"/>
  <c r="BA623" i="30"/>
  <c r="BA624" i="30"/>
  <c r="BA625" i="30"/>
  <c r="BA626" i="30"/>
  <c r="BB622" i="30"/>
  <c r="BB623" i="30"/>
  <c r="BB624" i="30"/>
  <c r="BB625" i="30"/>
  <c r="BB626" i="30"/>
  <c r="BC622" i="30"/>
  <c r="BC623" i="30"/>
  <c r="BC624" i="30"/>
  <c r="BC625" i="30"/>
  <c r="BC626" i="30"/>
  <c r="BD622" i="30"/>
  <c r="BD623" i="30"/>
  <c r="BD624" i="30"/>
  <c r="BD625" i="30"/>
  <c r="BD626" i="30"/>
  <c r="BE622" i="30"/>
  <c r="BE623" i="30"/>
  <c r="BE624" i="30"/>
  <c r="BE625" i="30"/>
  <c r="BE626" i="30"/>
  <c r="BF622" i="30"/>
  <c r="BF623" i="30"/>
  <c r="BF624" i="30"/>
  <c r="BF625" i="30"/>
  <c r="BF626" i="30"/>
  <c r="BG622" i="30"/>
  <c r="BG623" i="30"/>
  <c r="BG624" i="30"/>
  <c r="BG625" i="30"/>
  <c r="BG626" i="30"/>
  <c r="BH622" i="30"/>
  <c r="BH623" i="30"/>
  <c r="BH624" i="30"/>
  <c r="BH625" i="30"/>
  <c r="BH626" i="30"/>
  <c r="BI622" i="30"/>
  <c r="BI623" i="30"/>
  <c r="BI624" i="30"/>
  <c r="BI625" i="30"/>
  <c r="BI626" i="30"/>
  <c r="BJ622" i="30"/>
  <c r="BJ623" i="30"/>
  <c r="BJ624" i="30"/>
  <c r="BJ625" i="30"/>
  <c r="BJ626" i="30"/>
  <c r="BK622" i="30"/>
  <c r="BK623" i="30"/>
  <c r="BK624" i="30"/>
  <c r="BK625" i="30"/>
  <c r="BK626" i="30"/>
  <c r="BL622" i="30"/>
  <c r="BL623" i="30"/>
  <c r="BL624" i="30"/>
  <c r="BL625" i="30"/>
  <c r="BL626" i="30"/>
  <c r="BM622" i="30"/>
  <c r="BM623" i="30"/>
  <c r="BM624" i="30"/>
  <c r="BM625" i="30"/>
  <c r="BM626" i="30"/>
  <c r="AO627" i="30"/>
  <c r="AI627" i="30"/>
  <c r="AH627" i="30"/>
  <c r="Y854" i="29"/>
  <c r="Y855" i="29"/>
  <c r="Y856" i="29"/>
  <c r="Y857" i="29"/>
  <c r="Y858" i="29"/>
  <c r="Y859" i="29"/>
  <c r="Y860" i="29"/>
  <c r="Y861" i="29"/>
  <c r="Y862" i="29"/>
  <c r="Z854" i="29"/>
  <c r="Z855" i="29"/>
  <c r="Z856" i="29"/>
  <c r="Z857" i="29"/>
  <c r="Z858" i="29"/>
  <c r="Z859" i="29"/>
  <c r="Z860" i="29"/>
  <c r="Z861" i="29"/>
  <c r="Z862" i="29"/>
  <c r="AA854" i="29"/>
  <c r="AA855" i="29"/>
  <c r="AA856" i="29"/>
  <c r="AA857" i="29"/>
  <c r="AA858" i="29"/>
  <c r="AA859" i="29"/>
  <c r="AA860" i="29"/>
  <c r="AA861" i="29"/>
  <c r="AA862" i="29"/>
  <c r="AB854" i="29"/>
  <c r="AB855" i="29"/>
  <c r="AB856" i="29"/>
  <c r="AB857" i="29"/>
  <c r="AB858" i="29"/>
  <c r="AB859" i="29"/>
  <c r="AB860" i="29"/>
  <c r="AB861" i="29"/>
  <c r="AB862" i="29"/>
  <c r="AC854" i="29"/>
  <c r="AC855" i="29"/>
  <c r="AC856" i="29"/>
  <c r="AC857" i="29"/>
  <c r="AC858" i="29"/>
  <c r="AC859" i="29"/>
  <c r="AC860" i="29"/>
  <c r="AC861" i="29"/>
  <c r="AC862" i="29"/>
  <c r="AD854" i="29"/>
  <c r="AD855" i="29"/>
  <c r="AD856" i="29"/>
  <c r="AD857" i="29"/>
  <c r="AD858" i="29"/>
  <c r="AD859" i="29"/>
  <c r="AD860" i="29"/>
  <c r="AD861" i="29"/>
  <c r="AD862" i="29"/>
  <c r="AE854" i="29"/>
  <c r="AE855" i="29"/>
  <c r="AE856" i="29"/>
  <c r="AE857" i="29"/>
  <c r="AE858" i="29"/>
  <c r="AE859" i="29"/>
  <c r="AE860" i="29"/>
  <c r="AE861" i="29"/>
  <c r="AE862" i="29"/>
  <c r="AF854" i="29"/>
  <c r="AF855" i="29"/>
  <c r="AF856" i="29"/>
  <c r="AF857" i="29"/>
  <c r="AF858" i="29"/>
  <c r="AF859" i="29"/>
  <c r="AF860" i="29"/>
  <c r="AF861" i="29"/>
  <c r="AF862" i="29"/>
  <c r="AG854" i="29"/>
  <c r="AG855" i="29"/>
  <c r="AG856" i="29"/>
  <c r="AG857" i="29"/>
  <c r="AG858" i="29"/>
  <c r="AG859" i="29"/>
  <c r="AG860" i="29"/>
  <c r="AG861" i="29"/>
  <c r="AG862" i="29"/>
  <c r="AH854" i="29"/>
  <c r="AH855" i="29"/>
  <c r="AH856" i="29"/>
  <c r="AH857" i="29"/>
  <c r="AH858" i="29"/>
  <c r="AH859" i="29"/>
  <c r="AH860" i="29"/>
  <c r="AH861" i="29"/>
  <c r="AH862" i="29"/>
  <c r="AI854" i="29"/>
  <c r="AI855" i="29"/>
  <c r="AI856" i="29"/>
  <c r="AI857" i="29"/>
  <c r="AI858" i="29"/>
  <c r="AI859" i="29"/>
  <c r="AI860" i="29"/>
  <c r="AI861" i="29"/>
  <c r="AI862" i="29"/>
  <c r="AJ854" i="29"/>
  <c r="AJ855" i="29"/>
  <c r="AJ856" i="29"/>
  <c r="AJ857" i="29"/>
  <c r="AJ858" i="29"/>
  <c r="AJ859" i="29"/>
  <c r="AJ860" i="29"/>
  <c r="AJ861" i="29"/>
  <c r="AJ862" i="29"/>
  <c r="AK854" i="29"/>
  <c r="AK855" i="29"/>
  <c r="AK856" i="29"/>
  <c r="AK857" i="29"/>
  <c r="AK858" i="29"/>
  <c r="AK859" i="29"/>
  <c r="AK860" i="29"/>
  <c r="AK861" i="29"/>
  <c r="AK862" i="29"/>
  <c r="AP627" i="30" l="1"/>
  <c r="AY617" i="30"/>
  <c r="AY618" i="30"/>
  <c r="AY619" i="30"/>
  <c r="AY620" i="30"/>
  <c r="AY621" i="30"/>
  <c r="AZ617" i="30"/>
  <c r="AZ618" i="30"/>
  <c r="AZ619" i="30"/>
  <c r="AZ620" i="30"/>
  <c r="AZ621" i="30"/>
  <c r="BA617" i="30"/>
  <c r="BA618" i="30"/>
  <c r="BA619" i="30"/>
  <c r="BA620" i="30"/>
  <c r="BA621" i="30"/>
  <c r="BB617" i="30"/>
  <c r="BB618" i="30"/>
  <c r="BB619" i="30"/>
  <c r="BB620" i="30"/>
  <c r="BB621" i="30"/>
  <c r="BC617" i="30"/>
  <c r="BC618" i="30"/>
  <c r="BC619" i="30"/>
  <c r="BC620" i="30"/>
  <c r="BC621" i="30"/>
  <c r="BD617" i="30"/>
  <c r="BD618" i="30"/>
  <c r="BD619" i="30"/>
  <c r="BD620" i="30"/>
  <c r="BD621" i="30"/>
  <c r="BE617" i="30"/>
  <c r="BE618" i="30"/>
  <c r="BE619" i="30"/>
  <c r="BE620" i="30"/>
  <c r="BE621" i="30"/>
  <c r="BF617" i="30"/>
  <c r="BF618" i="30"/>
  <c r="BF619" i="30"/>
  <c r="BF620" i="30"/>
  <c r="BF621" i="30"/>
  <c r="BG617" i="30"/>
  <c r="BG618" i="30"/>
  <c r="BG619" i="30"/>
  <c r="BG620" i="30"/>
  <c r="BG621" i="30"/>
  <c r="BH617" i="30"/>
  <c r="BH618" i="30"/>
  <c r="BH619" i="30"/>
  <c r="BH620" i="30"/>
  <c r="BH621" i="30"/>
  <c r="BI617" i="30"/>
  <c r="BI618" i="30"/>
  <c r="BI619" i="30"/>
  <c r="BI620" i="30"/>
  <c r="BI621" i="30"/>
  <c r="BJ617" i="30"/>
  <c r="BJ618" i="30"/>
  <c r="BJ619" i="30"/>
  <c r="BJ620" i="30"/>
  <c r="BJ621" i="30"/>
  <c r="BK617" i="30"/>
  <c r="BK618" i="30"/>
  <c r="BK619" i="30"/>
  <c r="BK620" i="30"/>
  <c r="BK621" i="30"/>
  <c r="BL617" i="30"/>
  <c r="BL618" i="30"/>
  <c r="BL619" i="30"/>
  <c r="BL620" i="30"/>
  <c r="BL621" i="30"/>
  <c r="BM617" i="30"/>
  <c r="BM618" i="30"/>
  <c r="BM619" i="30"/>
  <c r="BM620" i="30"/>
  <c r="BM621" i="30"/>
  <c r="AY612" i="30"/>
  <c r="AY613" i="30"/>
  <c r="AY614" i="30"/>
  <c r="AY615" i="30"/>
  <c r="AY616" i="30"/>
  <c r="AZ612" i="30"/>
  <c r="AZ613" i="30"/>
  <c r="AZ614" i="30"/>
  <c r="AZ615" i="30"/>
  <c r="AZ616" i="30"/>
  <c r="BA612" i="30"/>
  <c r="BA613" i="30"/>
  <c r="BA614" i="30"/>
  <c r="BA615" i="30"/>
  <c r="BA616" i="30"/>
  <c r="BB612" i="30"/>
  <c r="BB613" i="30"/>
  <c r="BB614" i="30"/>
  <c r="BB615" i="30"/>
  <c r="BB616" i="30"/>
  <c r="BC612" i="30"/>
  <c r="BC613" i="30"/>
  <c r="BC614" i="30"/>
  <c r="BC615" i="30"/>
  <c r="BC616" i="30"/>
  <c r="BD612" i="30"/>
  <c r="BD613" i="30"/>
  <c r="BD614" i="30"/>
  <c r="BD615" i="30"/>
  <c r="BD616" i="30"/>
  <c r="BE612" i="30"/>
  <c r="BE613" i="30"/>
  <c r="BE614" i="30"/>
  <c r="BE615" i="30"/>
  <c r="BE616" i="30"/>
  <c r="BF612" i="30"/>
  <c r="BF613" i="30"/>
  <c r="BF614" i="30"/>
  <c r="BF615" i="30"/>
  <c r="BF616" i="30"/>
  <c r="BG612" i="30"/>
  <c r="BG613" i="30"/>
  <c r="BG614" i="30"/>
  <c r="BG615" i="30"/>
  <c r="BG616" i="30"/>
  <c r="BH612" i="30"/>
  <c r="BH613" i="30"/>
  <c r="BH614" i="30"/>
  <c r="BH615" i="30"/>
  <c r="BH616" i="30"/>
  <c r="BI612" i="30"/>
  <c r="BI613" i="30"/>
  <c r="BI614" i="30"/>
  <c r="BI615" i="30"/>
  <c r="BI616" i="30"/>
  <c r="BJ612" i="30"/>
  <c r="BJ613" i="30"/>
  <c r="BJ614" i="30"/>
  <c r="BJ615" i="30"/>
  <c r="BJ616" i="30"/>
  <c r="BK612" i="30"/>
  <c r="BK613" i="30"/>
  <c r="BK614" i="30"/>
  <c r="BK615" i="30"/>
  <c r="BK616" i="30"/>
  <c r="BL612" i="30"/>
  <c r="BL613" i="30"/>
  <c r="BL614" i="30"/>
  <c r="BL615" i="30"/>
  <c r="BL616" i="30"/>
  <c r="BM612" i="30"/>
  <c r="BM613" i="30"/>
  <c r="BM614" i="30"/>
  <c r="BM615" i="30"/>
  <c r="BM616" i="30"/>
  <c r="Y845" i="29"/>
  <c r="Y846" i="29"/>
  <c r="Y847" i="29"/>
  <c r="Y848" i="29"/>
  <c r="Y849" i="29"/>
  <c r="Y850" i="29"/>
  <c r="Y851" i="29"/>
  <c r="Y852" i="29"/>
  <c r="Y853" i="29"/>
  <c r="Z845" i="29"/>
  <c r="Z846" i="29"/>
  <c r="Z847" i="29"/>
  <c r="Z848" i="29"/>
  <c r="Z849" i="29"/>
  <c r="Z850" i="29"/>
  <c r="Z851" i="29"/>
  <c r="Z852" i="29"/>
  <c r="Z853" i="29"/>
  <c r="AA845" i="29"/>
  <c r="AA846" i="29"/>
  <c r="AA847" i="29"/>
  <c r="AA848" i="29"/>
  <c r="AA849" i="29"/>
  <c r="AA850" i="29"/>
  <c r="AA851" i="29"/>
  <c r="AA852" i="29"/>
  <c r="AA853" i="29"/>
  <c r="AB845" i="29"/>
  <c r="AB846" i="29"/>
  <c r="AB847" i="29"/>
  <c r="AB848" i="29"/>
  <c r="AB849" i="29"/>
  <c r="AB850" i="29"/>
  <c r="AB851" i="29"/>
  <c r="AB852" i="29"/>
  <c r="AB853" i="29"/>
  <c r="AC845" i="29"/>
  <c r="AC846" i="29"/>
  <c r="AC847" i="29"/>
  <c r="AC848" i="29"/>
  <c r="AC849" i="29"/>
  <c r="AC850" i="29"/>
  <c r="AC851" i="29"/>
  <c r="AC852" i="29"/>
  <c r="AC853" i="29"/>
  <c r="AD845" i="29"/>
  <c r="AD846" i="29"/>
  <c r="AD847" i="29"/>
  <c r="AD848" i="29"/>
  <c r="AD849" i="29"/>
  <c r="AD850" i="29"/>
  <c r="AD851" i="29"/>
  <c r="AD852" i="29"/>
  <c r="AD853" i="29"/>
  <c r="AE845" i="29"/>
  <c r="AE846" i="29"/>
  <c r="AE847" i="29"/>
  <c r="AE848" i="29"/>
  <c r="AE849" i="29"/>
  <c r="AE850" i="29"/>
  <c r="AE851" i="29"/>
  <c r="AE852" i="29"/>
  <c r="AE853" i="29"/>
  <c r="AF845" i="29"/>
  <c r="AF846" i="29"/>
  <c r="AF847" i="29"/>
  <c r="AF848" i="29"/>
  <c r="AF849" i="29"/>
  <c r="AF850" i="29"/>
  <c r="AF851" i="29"/>
  <c r="AF852" i="29"/>
  <c r="AF853" i="29"/>
  <c r="AG845" i="29"/>
  <c r="AG846" i="29"/>
  <c r="AG847" i="29"/>
  <c r="AG848" i="29"/>
  <c r="AG849" i="29"/>
  <c r="AG850" i="29"/>
  <c r="AG851" i="29"/>
  <c r="AG852" i="29"/>
  <c r="AG853" i="29"/>
  <c r="AH845" i="29"/>
  <c r="AH846" i="29"/>
  <c r="AH847" i="29"/>
  <c r="AH848" i="29"/>
  <c r="AH849" i="29"/>
  <c r="AH850" i="29"/>
  <c r="AH851" i="29"/>
  <c r="AH852" i="29"/>
  <c r="AH853" i="29"/>
  <c r="AI845" i="29"/>
  <c r="AI846" i="29"/>
  <c r="AI847" i="29"/>
  <c r="AI848" i="29"/>
  <c r="AI849" i="29"/>
  <c r="AI850" i="29"/>
  <c r="AI851" i="29"/>
  <c r="AI852" i="29"/>
  <c r="AI853" i="29"/>
  <c r="AJ845" i="29"/>
  <c r="AJ846" i="29"/>
  <c r="AJ847" i="29"/>
  <c r="AJ848" i="29"/>
  <c r="AJ849" i="29"/>
  <c r="AJ850" i="29"/>
  <c r="AJ851" i="29"/>
  <c r="AJ852" i="29"/>
  <c r="AJ853" i="29"/>
  <c r="AK845" i="29"/>
  <c r="AK846" i="29"/>
  <c r="AK847" i="29"/>
  <c r="AK848" i="29"/>
  <c r="AK849" i="29"/>
  <c r="AK850" i="29"/>
  <c r="AK851" i="29"/>
  <c r="AK852" i="29"/>
  <c r="AK853" i="29"/>
  <c r="AE627" i="30" l="1"/>
  <c r="AD627" i="30"/>
  <c r="AF627" i="30"/>
  <c r="AC627" i="30"/>
  <c r="Y836" i="29"/>
  <c r="Y837" i="29"/>
  <c r="Y838" i="29"/>
  <c r="Y839" i="29"/>
  <c r="Y840" i="29"/>
  <c r="Y841" i="29"/>
  <c r="Y842" i="29"/>
  <c r="Y843" i="29"/>
  <c r="Y844" i="29"/>
  <c r="Z836" i="29"/>
  <c r="Z837" i="29"/>
  <c r="Z838" i="29"/>
  <c r="Z839" i="29"/>
  <c r="Z840" i="29"/>
  <c r="Z841" i="29"/>
  <c r="Z842" i="29"/>
  <c r="Z843" i="29"/>
  <c r="Z844" i="29"/>
  <c r="AA836" i="29"/>
  <c r="AA837" i="29"/>
  <c r="AA838" i="29"/>
  <c r="AA839" i="29"/>
  <c r="AA840" i="29"/>
  <c r="AA841" i="29"/>
  <c r="AA842" i="29"/>
  <c r="AA843" i="29"/>
  <c r="AA844" i="29"/>
  <c r="AB836" i="29"/>
  <c r="AB837" i="29"/>
  <c r="AB838" i="29"/>
  <c r="AB839" i="29"/>
  <c r="AB840" i="29"/>
  <c r="AB841" i="29"/>
  <c r="AB842" i="29"/>
  <c r="AB843" i="29"/>
  <c r="AB844" i="29"/>
  <c r="AC836" i="29"/>
  <c r="AC837" i="29"/>
  <c r="AC838" i="29"/>
  <c r="AC839" i="29"/>
  <c r="AC840" i="29"/>
  <c r="AC841" i="29"/>
  <c r="AC842" i="29"/>
  <c r="AC843" i="29"/>
  <c r="AC844" i="29"/>
  <c r="AD836" i="29"/>
  <c r="AD837" i="29"/>
  <c r="AD838" i="29"/>
  <c r="AD839" i="29"/>
  <c r="AD840" i="29"/>
  <c r="AD841" i="29"/>
  <c r="AD842" i="29"/>
  <c r="AD843" i="29"/>
  <c r="AD844" i="29"/>
  <c r="AE836" i="29"/>
  <c r="AE837" i="29"/>
  <c r="AE838" i="29"/>
  <c r="AE839" i="29"/>
  <c r="AE840" i="29"/>
  <c r="AE841" i="29"/>
  <c r="AE842" i="29"/>
  <c r="AE843" i="29"/>
  <c r="AE844" i="29"/>
  <c r="AF836" i="29"/>
  <c r="AF837" i="29"/>
  <c r="AF838" i="29"/>
  <c r="AF839" i="29"/>
  <c r="AF840" i="29"/>
  <c r="AF841" i="29"/>
  <c r="AF842" i="29"/>
  <c r="AF843" i="29"/>
  <c r="AF844" i="29"/>
  <c r="AG836" i="29"/>
  <c r="AG837" i="29"/>
  <c r="AG838" i="29"/>
  <c r="AG839" i="29"/>
  <c r="AG840" i="29"/>
  <c r="AG841" i="29"/>
  <c r="AG842" i="29"/>
  <c r="AG843" i="29"/>
  <c r="AG844" i="29"/>
  <c r="AH836" i="29"/>
  <c r="AH837" i="29"/>
  <c r="AH838" i="29"/>
  <c r="AH839" i="29"/>
  <c r="AH840" i="29"/>
  <c r="AH841" i="29"/>
  <c r="AH842" i="29"/>
  <c r="AH843" i="29"/>
  <c r="AH844" i="29"/>
  <c r="AI836" i="29"/>
  <c r="AI837" i="29"/>
  <c r="AI838" i="29"/>
  <c r="AI839" i="29"/>
  <c r="AI840" i="29"/>
  <c r="AI841" i="29"/>
  <c r="AI842" i="29"/>
  <c r="AI843" i="29"/>
  <c r="AI844" i="29"/>
  <c r="AJ836" i="29"/>
  <c r="AJ837" i="29"/>
  <c r="AJ838" i="29"/>
  <c r="AJ839" i="29"/>
  <c r="AJ840" i="29"/>
  <c r="AJ841" i="29"/>
  <c r="AJ842" i="29"/>
  <c r="AJ843" i="29"/>
  <c r="AJ844" i="29"/>
  <c r="AK836" i="29"/>
  <c r="AK837" i="29"/>
  <c r="AK838" i="29"/>
  <c r="AK839" i="29"/>
  <c r="AK840" i="29"/>
  <c r="AK841" i="29"/>
  <c r="AK842" i="29"/>
  <c r="AK843" i="29"/>
  <c r="AK844" i="29"/>
  <c r="AY607" i="30" l="1"/>
  <c r="AY608" i="30"/>
  <c r="AY609" i="30"/>
  <c r="AY610" i="30"/>
  <c r="AY611" i="30"/>
  <c r="AZ607" i="30"/>
  <c r="AZ608" i="30"/>
  <c r="AZ609" i="30"/>
  <c r="AZ610" i="30"/>
  <c r="AZ611" i="30"/>
  <c r="BA607" i="30"/>
  <c r="BA608" i="30"/>
  <c r="BA609" i="30"/>
  <c r="BA610" i="30"/>
  <c r="BA611" i="30"/>
  <c r="BB607" i="30"/>
  <c r="BB608" i="30"/>
  <c r="BB609" i="30"/>
  <c r="BB610" i="30"/>
  <c r="BB611" i="30"/>
  <c r="BC607" i="30"/>
  <c r="BC608" i="30"/>
  <c r="BC609" i="30"/>
  <c r="BC610" i="30"/>
  <c r="BC611" i="30"/>
  <c r="BD607" i="30"/>
  <c r="BD608" i="30"/>
  <c r="BD609" i="30"/>
  <c r="BD610" i="30"/>
  <c r="BD611" i="30"/>
  <c r="BE607" i="30"/>
  <c r="BE608" i="30"/>
  <c r="BE609" i="30"/>
  <c r="BE610" i="30"/>
  <c r="BE611" i="30"/>
  <c r="BF607" i="30"/>
  <c r="BF608" i="30"/>
  <c r="BF609" i="30"/>
  <c r="BF610" i="30"/>
  <c r="BF611" i="30"/>
  <c r="BG607" i="30"/>
  <c r="BG608" i="30"/>
  <c r="BG609" i="30"/>
  <c r="BG610" i="30"/>
  <c r="BG611" i="30"/>
  <c r="BH607" i="30"/>
  <c r="BH608" i="30"/>
  <c r="BH609" i="30"/>
  <c r="BH610" i="30"/>
  <c r="BH611" i="30"/>
  <c r="BI607" i="30"/>
  <c r="BI608" i="30"/>
  <c r="BI609" i="30"/>
  <c r="BI610" i="30"/>
  <c r="BI611" i="30"/>
  <c r="BJ607" i="30"/>
  <c r="BJ608" i="30"/>
  <c r="BJ609" i="30"/>
  <c r="BJ610" i="30"/>
  <c r="BJ611" i="30"/>
  <c r="BK607" i="30"/>
  <c r="BK608" i="30"/>
  <c r="BK609" i="30"/>
  <c r="BK610" i="30"/>
  <c r="BK611" i="30"/>
  <c r="BL607" i="30"/>
  <c r="BL608" i="30"/>
  <c r="BL609" i="30"/>
  <c r="BL610" i="30"/>
  <c r="BL611" i="30"/>
  <c r="BM607" i="30"/>
  <c r="BM608" i="30"/>
  <c r="BM609" i="30"/>
  <c r="BM610" i="30"/>
  <c r="BM611" i="30"/>
  <c r="Y827" i="29"/>
  <c r="Y828" i="29"/>
  <c r="Y829" i="29"/>
  <c r="Y830" i="29"/>
  <c r="Y831" i="29"/>
  <c r="Y832" i="29"/>
  <c r="Y833" i="29"/>
  <c r="Y834" i="29"/>
  <c r="Y835" i="29"/>
  <c r="Z827" i="29"/>
  <c r="Z828" i="29"/>
  <c r="Z829" i="29"/>
  <c r="Z830" i="29"/>
  <c r="Z831" i="29"/>
  <c r="Z832" i="29"/>
  <c r="Z833" i="29"/>
  <c r="Z834" i="29"/>
  <c r="Z835" i="29"/>
  <c r="AA827" i="29"/>
  <c r="AA828" i="29"/>
  <c r="AA829" i="29"/>
  <c r="AA830" i="29"/>
  <c r="AA831" i="29"/>
  <c r="AA832" i="29"/>
  <c r="AA833" i="29"/>
  <c r="AA834" i="29"/>
  <c r="AA835" i="29"/>
  <c r="AB827" i="29"/>
  <c r="AB828" i="29"/>
  <c r="AB829" i="29"/>
  <c r="AB830" i="29"/>
  <c r="AB831" i="29"/>
  <c r="AB832" i="29"/>
  <c r="AB833" i="29"/>
  <c r="AB834" i="29"/>
  <c r="AB835" i="29"/>
  <c r="AC827" i="29"/>
  <c r="AC828" i="29"/>
  <c r="AC829" i="29"/>
  <c r="AC830" i="29"/>
  <c r="AC831" i="29"/>
  <c r="AC832" i="29"/>
  <c r="AC833" i="29"/>
  <c r="AC834" i="29"/>
  <c r="AC835" i="29"/>
  <c r="AD827" i="29"/>
  <c r="AD828" i="29"/>
  <c r="AD829" i="29"/>
  <c r="AD830" i="29"/>
  <c r="AD831" i="29"/>
  <c r="AD832" i="29"/>
  <c r="AD833" i="29"/>
  <c r="AD834" i="29"/>
  <c r="AD835" i="29"/>
  <c r="AE827" i="29"/>
  <c r="AE828" i="29"/>
  <c r="AE829" i="29"/>
  <c r="AE830" i="29"/>
  <c r="AE831" i="29"/>
  <c r="AE832" i="29"/>
  <c r="AE833" i="29"/>
  <c r="AE834" i="29"/>
  <c r="AE835" i="29"/>
  <c r="AF827" i="29"/>
  <c r="AF828" i="29"/>
  <c r="AF829" i="29"/>
  <c r="AF830" i="29"/>
  <c r="AF831" i="29"/>
  <c r="AF832" i="29"/>
  <c r="AF833" i="29"/>
  <c r="AF834" i="29"/>
  <c r="AF835" i="29"/>
  <c r="AG827" i="29"/>
  <c r="AG828" i="29"/>
  <c r="AG829" i="29"/>
  <c r="AG830" i="29"/>
  <c r="AG831" i="29"/>
  <c r="AG832" i="29"/>
  <c r="AG833" i="29"/>
  <c r="AG834" i="29"/>
  <c r="AG835" i="29"/>
  <c r="AH827" i="29"/>
  <c r="AH828" i="29"/>
  <c r="AH829" i="29"/>
  <c r="AH830" i="29"/>
  <c r="AH831" i="29"/>
  <c r="AH832" i="29"/>
  <c r="AH833" i="29"/>
  <c r="AH834" i="29"/>
  <c r="AH835" i="29"/>
  <c r="AI827" i="29"/>
  <c r="AI828" i="29"/>
  <c r="AI829" i="29"/>
  <c r="AI830" i="29"/>
  <c r="AI831" i="29"/>
  <c r="AI832" i="29"/>
  <c r="AI833" i="29"/>
  <c r="AI834" i="29"/>
  <c r="AI835" i="29"/>
  <c r="AJ827" i="29"/>
  <c r="AJ828" i="29"/>
  <c r="AJ829" i="29"/>
  <c r="AJ830" i="29"/>
  <c r="AJ831" i="29"/>
  <c r="AJ832" i="29"/>
  <c r="AJ833" i="29"/>
  <c r="AJ834" i="29"/>
  <c r="AJ835" i="29"/>
  <c r="AK827" i="29"/>
  <c r="AK828" i="29"/>
  <c r="AK829" i="29"/>
  <c r="AK830" i="29"/>
  <c r="AK831" i="29"/>
  <c r="AK832" i="29"/>
  <c r="AK833" i="29"/>
  <c r="AK834" i="29"/>
  <c r="AK835" i="29"/>
  <c r="AY602" i="30" l="1"/>
  <c r="AY603" i="30"/>
  <c r="AY604" i="30"/>
  <c r="AY605" i="30"/>
  <c r="AY606" i="30"/>
  <c r="AZ602" i="30"/>
  <c r="AZ603" i="30"/>
  <c r="AZ604" i="30"/>
  <c r="AZ605" i="30"/>
  <c r="AZ606" i="30"/>
  <c r="BA602" i="30"/>
  <c r="BA603" i="30"/>
  <c r="BA604" i="30"/>
  <c r="BA605" i="30"/>
  <c r="BA606" i="30"/>
  <c r="BB602" i="30"/>
  <c r="BB603" i="30"/>
  <c r="BB604" i="30"/>
  <c r="BB605" i="30"/>
  <c r="BB606" i="30"/>
  <c r="BC602" i="30"/>
  <c r="BC603" i="30"/>
  <c r="BC604" i="30"/>
  <c r="BC605" i="30"/>
  <c r="BC606" i="30"/>
  <c r="BD602" i="30"/>
  <c r="BD603" i="30"/>
  <c r="BD604" i="30"/>
  <c r="BD605" i="30"/>
  <c r="BD606" i="30"/>
  <c r="BE602" i="30"/>
  <c r="BE603" i="30"/>
  <c r="BE604" i="30"/>
  <c r="BE605" i="30"/>
  <c r="BE606" i="30"/>
  <c r="BF602" i="30"/>
  <c r="BF603" i="30"/>
  <c r="BF604" i="30"/>
  <c r="BF605" i="30"/>
  <c r="BF606" i="30"/>
  <c r="BG602" i="30"/>
  <c r="BG603" i="30"/>
  <c r="BG604" i="30"/>
  <c r="BG605" i="30"/>
  <c r="BG606" i="30"/>
  <c r="BH602" i="30"/>
  <c r="BH603" i="30"/>
  <c r="BH604" i="30"/>
  <c r="BH605" i="30"/>
  <c r="BH606" i="30"/>
  <c r="BI602" i="30"/>
  <c r="BI603" i="30"/>
  <c r="BI604" i="30"/>
  <c r="BI605" i="30"/>
  <c r="BI606" i="30"/>
  <c r="BJ602" i="30"/>
  <c r="BJ603" i="30"/>
  <c r="BJ604" i="30"/>
  <c r="BJ605" i="30"/>
  <c r="BJ606" i="30"/>
  <c r="BK602" i="30"/>
  <c r="BK603" i="30"/>
  <c r="BK604" i="30"/>
  <c r="BK605" i="30"/>
  <c r="BK606" i="30"/>
  <c r="BL602" i="30"/>
  <c r="BL603" i="30"/>
  <c r="BL604" i="30"/>
  <c r="BL605" i="30"/>
  <c r="BL606" i="30"/>
  <c r="BM602" i="30"/>
  <c r="BM603" i="30"/>
  <c r="BM604" i="30"/>
  <c r="BM605" i="30"/>
  <c r="BM606" i="30"/>
  <c r="BD3" i="30"/>
  <c r="BD4" i="30"/>
  <c r="BD5" i="30"/>
  <c r="BD6" i="30"/>
  <c r="BD7" i="30"/>
  <c r="BD8" i="30"/>
  <c r="BD9" i="30"/>
  <c r="BD10" i="30"/>
  <c r="BD11" i="30"/>
  <c r="BD12" i="30"/>
  <c r="BD13" i="30"/>
  <c r="BD14" i="30"/>
  <c r="BD15" i="30"/>
  <c r="BD16" i="30"/>
  <c r="BD17" i="30"/>
  <c r="BD18" i="30"/>
  <c r="BD19" i="30"/>
  <c r="BD20" i="30"/>
  <c r="BD21" i="30"/>
  <c r="BD22" i="30"/>
  <c r="BD23" i="30"/>
  <c r="BD24" i="30"/>
  <c r="BD25" i="30"/>
  <c r="BD26" i="30"/>
  <c r="BD27" i="30"/>
  <c r="BD28" i="30"/>
  <c r="BD29" i="30"/>
  <c r="BD30" i="30"/>
  <c r="BD31" i="30"/>
  <c r="BD32" i="30"/>
  <c r="BD33" i="30"/>
  <c r="BD34" i="30"/>
  <c r="BD35" i="30"/>
  <c r="BD36" i="30"/>
  <c r="BD37" i="30"/>
  <c r="BD38" i="30"/>
  <c r="BD39" i="30"/>
  <c r="BD40" i="30"/>
  <c r="BD41" i="30"/>
  <c r="BD42" i="30"/>
  <c r="BD43" i="30"/>
  <c r="BD44" i="30"/>
  <c r="BD45" i="30"/>
  <c r="BD46" i="30"/>
  <c r="BD47" i="30"/>
  <c r="BD48" i="30"/>
  <c r="BD49" i="30"/>
  <c r="BD50" i="30"/>
  <c r="BD51" i="30"/>
  <c r="BD52" i="30"/>
  <c r="BD53" i="30"/>
  <c r="BD54" i="30"/>
  <c r="BD55" i="30"/>
  <c r="BD56" i="30"/>
  <c r="BD57" i="30"/>
  <c r="BD58" i="30"/>
  <c r="BD59" i="30"/>
  <c r="BD60" i="30"/>
  <c r="BD61" i="30"/>
  <c r="BD62" i="30"/>
  <c r="BD63" i="30"/>
  <c r="BD64" i="30"/>
  <c r="BD65" i="30"/>
  <c r="BD66" i="30"/>
  <c r="BD67" i="30"/>
  <c r="BD68" i="30"/>
  <c r="BD69" i="30"/>
  <c r="BD70" i="30"/>
  <c r="BD71" i="30"/>
  <c r="BD72" i="30"/>
  <c r="BD73" i="30"/>
  <c r="BD74" i="30"/>
  <c r="BD75" i="30"/>
  <c r="BD76" i="30"/>
  <c r="BD77" i="30"/>
  <c r="BD78" i="30"/>
  <c r="BD79" i="30"/>
  <c r="BD80" i="30"/>
  <c r="BD81" i="30"/>
  <c r="BD82" i="30"/>
  <c r="BD83" i="30"/>
  <c r="BD84" i="30"/>
  <c r="BD85" i="30"/>
  <c r="BD86" i="30"/>
  <c r="BD87" i="30"/>
  <c r="BD88" i="30"/>
  <c r="BD89" i="30"/>
  <c r="BD90" i="30"/>
  <c r="BD91" i="30"/>
  <c r="BD92" i="30"/>
  <c r="BD93" i="30"/>
  <c r="BD94" i="30"/>
  <c r="BD95" i="30"/>
  <c r="BD96" i="30"/>
  <c r="BD97" i="30"/>
  <c r="BD98" i="30"/>
  <c r="BD99" i="30"/>
  <c r="BD100" i="30"/>
  <c r="BD101" i="30"/>
  <c r="BD102" i="30"/>
  <c r="BD103" i="30"/>
  <c r="BD104" i="30"/>
  <c r="BD105" i="30"/>
  <c r="BD106" i="30"/>
  <c r="BD107" i="30"/>
  <c r="BD108" i="30"/>
  <c r="BD109" i="30"/>
  <c r="BD110" i="30"/>
  <c r="BD111" i="30"/>
  <c r="BD112" i="30"/>
  <c r="BD113" i="30"/>
  <c r="BD114" i="30"/>
  <c r="BD115" i="30"/>
  <c r="BD116" i="30"/>
  <c r="BD117" i="30"/>
  <c r="BD118" i="30"/>
  <c r="BD119" i="30"/>
  <c r="BD120" i="30"/>
  <c r="BD121" i="30"/>
  <c r="BD122" i="30"/>
  <c r="BD123" i="30"/>
  <c r="BD124" i="30"/>
  <c r="BD125" i="30"/>
  <c r="BD126" i="30"/>
  <c r="BD127" i="30"/>
  <c r="BD128" i="30"/>
  <c r="BD129" i="30"/>
  <c r="BD130" i="30"/>
  <c r="BD131" i="30"/>
  <c r="BD132" i="30"/>
  <c r="BD133" i="30"/>
  <c r="BD134" i="30"/>
  <c r="BD135" i="30"/>
  <c r="BD136" i="30"/>
  <c r="BD137" i="30"/>
  <c r="BD138" i="30"/>
  <c r="BD139" i="30"/>
  <c r="BD140" i="30"/>
  <c r="BD141" i="30"/>
  <c r="BD142" i="30"/>
  <c r="BD143" i="30"/>
  <c r="BD144" i="30"/>
  <c r="BD145" i="30"/>
  <c r="BD146" i="30"/>
  <c r="BD147" i="30"/>
  <c r="BD148" i="30"/>
  <c r="BD149" i="30"/>
  <c r="BD150" i="30"/>
  <c r="BD151" i="30"/>
  <c r="BD152" i="30"/>
  <c r="BD153" i="30"/>
  <c r="BD154" i="30"/>
  <c r="BD155" i="30"/>
  <c r="BD156" i="30"/>
  <c r="BD157" i="30"/>
  <c r="BD158" i="30"/>
  <c r="BD159" i="30"/>
  <c r="BD160" i="30"/>
  <c r="BD161" i="30"/>
  <c r="BD162" i="30"/>
  <c r="BD163" i="30"/>
  <c r="BD164" i="30"/>
  <c r="BD165" i="30"/>
  <c r="BD166" i="30"/>
  <c r="BD167" i="30"/>
  <c r="BD168" i="30"/>
  <c r="BD169" i="30"/>
  <c r="BD170" i="30"/>
  <c r="BD171" i="30"/>
  <c r="BD172" i="30"/>
  <c r="BD173" i="30"/>
  <c r="BD174" i="30"/>
  <c r="BD175" i="30"/>
  <c r="BD176" i="30"/>
  <c r="BD177" i="30"/>
  <c r="BD178" i="30"/>
  <c r="BD179" i="30"/>
  <c r="BD180" i="30"/>
  <c r="BD181" i="30"/>
  <c r="BD182" i="30"/>
  <c r="BD183" i="30"/>
  <c r="BD184" i="30"/>
  <c r="BD185" i="30"/>
  <c r="BD186" i="30"/>
  <c r="BD187" i="30"/>
  <c r="BD188" i="30"/>
  <c r="BD189" i="30"/>
  <c r="BD190" i="30"/>
  <c r="BD191" i="30"/>
  <c r="BD192" i="30"/>
  <c r="BD193" i="30"/>
  <c r="BD194" i="30"/>
  <c r="BD195" i="30"/>
  <c r="BD196" i="30"/>
  <c r="BD197" i="30"/>
  <c r="BD198" i="30"/>
  <c r="BD199" i="30"/>
  <c r="BD200" i="30"/>
  <c r="BD201" i="30"/>
  <c r="BD202" i="30"/>
  <c r="BD203" i="30"/>
  <c r="BD204" i="30"/>
  <c r="BD205" i="30"/>
  <c r="BD206" i="30"/>
  <c r="BD207" i="30"/>
  <c r="BD208" i="30"/>
  <c r="BD209" i="30"/>
  <c r="BD210" i="30"/>
  <c r="BD211" i="30"/>
  <c r="BD212" i="30"/>
  <c r="BD213" i="30"/>
  <c r="BD214" i="30"/>
  <c r="BD215" i="30"/>
  <c r="BD216" i="30"/>
  <c r="BD217" i="30"/>
  <c r="BD218" i="30"/>
  <c r="BD219" i="30"/>
  <c r="BD220" i="30"/>
  <c r="BD221" i="30"/>
  <c r="BD222" i="30"/>
  <c r="BD223" i="30"/>
  <c r="BD224" i="30"/>
  <c r="BD225" i="30"/>
  <c r="BD226" i="30"/>
  <c r="BD227" i="30"/>
  <c r="BD228" i="30"/>
  <c r="BD229" i="30"/>
  <c r="BD230" i="30"/>
  <c r="BD231" i="30"/>
  <c r="BD232" i="30"/>
  <c r="BD233" i="30"/>
  <c r="BD234" i="30"/>
  <c r="BD235" i="30"/>
  <c r="BD236" i="30"/>
  <c r="BD237" i="30"/>
  <c r="BD238" i="30"/>
  <c r="BD239" i="30"/>
  <c r="BD240" i="30"/>
  <c r="BD241" i="30"/>
  <c r="BD242" i="30"/>
  <c r="BD243" i="30"/>
  <c r="BD244" i="30"/>
  <c r="BD245" i="30"/>
  <c r="BD246" i="30"/>
  <c r="BD247" i="30"/>
  <c r="BD248" i="30"/>
  <c r="BD249" i="30"/>
  <c r="BD250" i="30"/>
  <c r="BD251" i="30"/>
  <c r="BD252" i="30"/>
  <c r="BD253" i="30"/>
  <c r="BD254" i="30"/>
  <c r="BD255" i="30"/>
  <c r="BD256" i="30"/>
  <c r="BD257" i="30"/>
  <c r="BD258" i="30"/>
  <c r="BD259" i="30"/>
  <c r="BD260" i="30"/>
  <c r="BD261" i="30"/>
  <c r="BD262" i="30"/>
  <c r="BD263" i="30"/>
  <c r="BD264" i="30"/>
  <c r="BD265" i="30"/>
  <c r="BD266" i="30"/>
  <c r="BD267" i="30"/>
  <c r="BD268" i="30"/>
  <c r="BD269" i="30"/>
  <c r="BD270" i="30"/>
  <c r="BD271" i="30"/>
  <c r="BD272" i="30"/>
  <c r="BD273" i="30"/>
  <c r="BD274" i="30"/>
  <c r="BD275" i="30"/>
  <c r="BD276" i="30"/>
  <c r="BD277" i="30"/>
  <c r="BD278" i="30"/>
  <c r="BD279" i="30"/>
  <c r="BD280" i="30"/>
  <c r="BD281" i="30"/>
  <c r="BD282" i="30"/>
  <c r="BD283" i="30"/>
  <c r="BD284" i="30"/>
  <c r="BD285" i="30"/>
  <c r="BD286" i="30"/>
  <c r="BD287" i="30"/>
  <c r="BD288" i="30"/>
  <c r="BD289" i="30"/>
  <c r="BD290" i="30"/>
  <c r="BD291" i="30"/>
  <c r="BD292" i="30"/>
  <c r="BD293" i="30"/>
  <c r="BD294" i="30"/>
  <c r="BD295" i="30"/>
  <c r="BD296" i="30"/>
  <c r="BD297" i="30"/>
  <c r="BD298" i="30"/>
  <c r="BD299" i="30"/>
  <c r="BD300" i="30"/>
  <c r="BD301" i="30"/>
  <c r="BD302" i="30"/>
  <c r="BD303" i="30"/>
  <c r="BD304" i="30"/>
  <c r="BD305" i="30"/>
  <c r="BD306" i="30"/>
  <c r="BD307" i="30"/>
  <c r="BD308" i="30"/>
  <c r="BD309" i="30"/>
  <c r="BD310" i="30"/>
  <c r="BD311" i="30"/>
  <c r="BD312" i="30"/>
  <c r="BD313" i="30"/>
  <c r="BD314" i="30"/>
  <c r="BD315" i="30"/>
  <c r="BD316" i="30"/>
  <c r="BD317" i="30"/>
  <c r="BD318" i="30"/>
  <c r="BD319" i="30"/>
  <c r="BD320" i="30"/>
  <c r="BD321" i="30"/>
  <c r="BD322" i="30"/>
  <c r="BD323" i="30"/>
  <c r="BD324" i="30"/>
  <c r="BD325" i="30"/>
  <c r="BD326" i="30"/>
  <c r="BD327" i="30"/>
  <c r="BD328" i="30"/>
  <c r="BD329" i="30"/>
  <c r="BD330" i="30"/>
  <c r="BD331" i="30"/>
  <c r="BD332" i="30"/>
  <c r="BD333" i="30"/>
  <c r="BD334" i="30"/>
  <c r="BD335" i="30"/>
  <c r="BD336" i="30"/>
  <c r="BD337" i="30"/>
  <c r="BD338" i="30"/>
  <c r="BD339" i="30"/>
  <c r="BD340" i="30"/>
  <c r="BD341" i="30"/>
  <c r="BD342" i="30"/>
  <c r="BD343" i="30"/>
  <c r="BD344" i="30"/>
  <c r="BD345" i="30"/>
  <c r="BD346" i="30"/>
  <c r="BD347" i="30"/>
  <c r="BD348" i="30"/>
  <c r="BD349" i="30"/>
  <c r="BD350" i="30"/>
  <c r="BD351" i="30"/>
  <c r="BD352" i="30"/>
  <c r="BD353" i="30"/>
  <c r="BD354" i="30"/>
  <c r="BD355" i="30"/>
  <c r="BD356" i="30"/>
  <c r="BD357" i="30"/>
  <c r="BD358" i="30"/>
  <c r="BD359" i="30"/>
  <c r="BD360" i="30"/>
  <c r="BD361" i="30"/>
  <c r="BD362" i="30"/>
  <c r="BD363" i="30"/>
  <c r="BD364" i="30"/>
  <c r="BD365" i="30"/>
  <c r="BD366" i="30"/>
  <c r="BD367" i="30"/>
  <c r="BD368" i="30"/>
  <c r="BD369" i="30"/>
  <c r="BD370" i="30"/>
  <c r="BD371" i="30"/>
  <c r="BD372" i="30"/>
  <c r="BD373" i="30"/>
  <c r="BD374" i="30"/>
  <c r="BD375" i="30"/>
  <c r="BD376" i="30"/>
  <c r="BD377" i="30"/>
  <c r="BD378" i="30"/>
  <c r="BD379" i="30"/>
  <c r="BD380" i="30"/>
  <c r="BD381" i="30"/>
  <c r="BD382" i="30"/>
  <c r="BD383" i="30"/>
  <c r="BD384" i="30"/>
  <c r="BD385" i="30"/>
  <c r="BD386" i="30"/>
  <c r="BD387" i="30"/>
  <c r="BD388" i="30"/>
  <c r="BD389" i="30"/>
  <c r="BD390" i="30"/>
  <c r="BD391" i="30"/>
  <c r="BD392" i="30"/>
  <c r="BD393" i="30"/>
  <c r="BD394" i="30"/>
  <c r="BD395" i="30"/>
  <c r="BD396" i="30"/>
  <c r="BD397" i="30"/>
  <c r="BD398" i="30"/>
  <c r="BD399" i="30"/>
  <c r="BD400" i="30"/>
  <c r="BD401" i="30"/>
  <c r="BD402" i="30"/>
  <c r="BD403" i="30"/>
  <c r="BD404" i="30"/>
  <c r="BD405" i="30"/>
  <c r="BD406" i="30"/>
  <c r="BD407" i="30"/>
  <c r="BD408" i="30"/>
  <c r="BD409" i="30"/>
  <c r="BD410" i="30"/>
  <c r="BD411" i="30"/>
  <c r="BD412" i="30"/>
  <c r="BD413" i="30"/>
  <c r="BD414" i="30"/>
  <c r="BD415" i="30"/>
  <c r="BD416" i="30"/>
  <c r="BD417" i="30"/>
  <c r="BD418" i="30"/>
  <c r="BD419" i="30"/>
  <c r="BD420" i="30"/>
  <c r="BD421" i="30"/>
  <c r="BD422" i="30"/>
  <c r="BD423" i="30"/>
  <c r="BD424" i="30"/>
  <c r="BD425" i="30"/>
  <c r="BD426" i="30"/>
  <c r="BD427" i="30"/>
  <c r="BD428" i="30"/>
  <c r="BD429" i="30"/>
  <c r="BD430" i="30"/>
  <c r="BD431" i="30"/>
  <c r="BD432" i="30"/>
  <c r="BD433" i="30"/>
  <c r="BD434" i="30"/>
  <c r="BD435" i="30"/>
  <c r="BD436" i="30"/>
  <c r="BD437" i="30"/>
  <c r="BD438" i="30"/>
  <c r="BD439" i="30"/>
  <c r="BD440" i="30"/>
  <c r="BD441" i="30"/>
  <c r="BD442" i="30"/>
  <c r="BD443" i="30"/>
  <c r="BD444" i="30"/>
  <c r="BD445" i="30"/>
  <c r="BD446" i="30"/>
  <c r="BD447" i="30"/>
  <c r="BD448" i="30"/>
  <c r="BD449" i="30"/>
  <c r="BD450" i="30"/>
  <c r="BD451" i="30"/>
  <c r="BD452" i="30"/>
  <c r="BD453" i="30"/>
  <c r="BD454" i="30"/>
  <c r="BD455" i="30"/>
  <c r="BD456" i="30"/>
  <c r="BD457" i="30"/>
  <c r="BD458" i="30"/>
  <c r="BD459" i="30"/>
  <c r="BD460" i="30"/>
  <c r="BD461" i="30"/>
  <c r="BD462" i="30"/>
  <c r="BD463" i="30"/>
  <c r="BD464" i="30"/>
  <c r="BD465" i="30"/>
  <c r="BD466" i="30"/>
  <c r="BD467" i="30"/>
  <c r="BD468" i="30"/>
  <c r="BD469" i="30"/>
  <c r="BD470" i="30"/>
  <c r="BD471" i="30"/>
  <c r="BD472" i="30"/>
  <c r="BD473" i="30"/>
  <c r="BD474" i="30"/>
  <c r="BD475" i="30"/>
  <c r="BD476" i="30"/>
  <c r="BD477" i="30"/>
  <c r="BD478" i="30"/>
  <c r="BD479" i="30"/>
  <c r="BD480" i="30"/>
  <c r="BD481" i="30"/>
  <c r="BD482" i="30"/>
  <c r="BD483" i="30"/>
  <c r="BD484" i="30"/>
  <c r="BD485" i="30"/>
  <c r="BD486" i="30"/>
  <c r="BD487" i="30"/>
  <c r="BD488" i="30"/>
  <c r="BD489" i="30"/>
  <c r="BD490" i="30"/>
  <c r="BD491" i="30"/>
  <c r="BD492" i="30"/>
  <c r="BD493" i="30"/>
  <c r="BD494" i="30"/>
  <c r="BD495" i="30"/>
  <c r="BD496" i="30"/>
  <c r="BD497" i="30"/>
  <c r="BD498" i="30"/>
  <c r="BD499" i="30"/>
  <c r="BD500" i="30"/>
  <c r="BD501" i="30"/>
  <c r="BD502" i="30"/>
  <c r="BD503" i="30"/>
  <c r="BD504" i="30"/>
  <c r="BD505" i="30"/>
  <c r="BD506" i="30"/>
  <c r="BD507" i="30"/>
  <c r="BD508" i="30"/>
  <c r="BD509" i="30"/>
  <c r="BD510" i="30"/>
  <c r="BD511" i="30"/>
  <c r="BD512" i="30"/>
  <c r="BD513" i="30"/>
  <c r="BD514" i="30"/>
  <c r="BD515" i="30"/>
  <c r="BD516" i="30"/>
  <c r="BD517" i="30"/>
  <c r="BD518" i="30"/>
  <c r="BD519" i="30"/>
  <c r="BD520" i="30"/>
  <c r="BD521" i="30"/>
  <c r="BD522" i="30"/>
  <c r="BD523" i="30"/>
  <c r="BD524" i="30"/>
  <c r="BD525" i="30"/>
  <c r="BD526" i="30"/>
  <c r="BD527" i="30"/>
  <c r="BD528" i="30"/>
  <c r="BD529" i="30"/>
  <c r="BD530" i="30"/>
  <c r="BD531" i="30"/>
  <c r="BD532" i="30"/>
  <c r="BD533" i="30"/>
  <c r="BD534" i="30"/>
  <c r="BD535" i="30"/>
  <c r="BD536" i="30"/>
  <c r="BD537" i="30"/>
  <c r="BD538" i="30"/>
  <c r="BD539" i="30"/>
  <c r="BD540" i="30"/>
  <c r="BD541" i="30"/>
  <c r="BD542" i="30"/>
  <c r="BD543" i="30"/>
  <c r="BD544" i="30"/>
  <c r="BD545" i="30"/>
  <c r="BD546" i="30"/>
  <c r="BD547" i="30"/>
  <c r="BD548" i="30"/>
  <c r="BD549" i="30"/>
  <c r="BD550" i="30"/>
  <c r="BD551" i="30"/>
  <c r="BD552" i="30"/>
  <c r="BD553" i="30"/>
  <c r="BD554" i="30"/>
  <c r="BD555" i="30"/>
  <c r="BD556" i="30"/>
  <c r="BD557" i="30"/>
  <c r="BD558" i="30"/>
  <c r="BD559" i="30"/>
  <c r="BD560" i="30"/>
  <c r="BD561" i="30"/>
  <c r="BD562" i="30"/>
  <c r="BD563" i="30"/>
  <c r="BD564" i="30"/>
  <c r="BD565" i="30"/>
  <c r="BD566" i="30"/>
  <c r="BD567" i="30"/>
  <c r="BD568" i="30"/>
  <c r="BD569" i="30"/>
  <c r="BD570" i="30"/>
  <c r="BD571" i="30"/>
  <c r="BD572" i="30"/>
  <c r="BD573" i="30"/>
  <c r="BD574" i="30"/>
  <c r="BD575" i="30"/>
  <c r="BD576" i="30"/>
  <c r="BD577" i="30"/>
  <c r="BD578" i="30"/>
  <c r="BD579" i="30"/>
  <c r="BD580" i="30"/>
  <c r="BD581" i="30"/>
  <c r="BD582" i="30"/>
  <c r="BD583" i="30"/>
  <c r="BD584" i="30"/>
  <c r="BD585" i="30"/>
  <c r="BD586" i="30"/>
  <c r="BD587" i="30"/>
  <c r="BD588" i="30"/>
  <c r="BD589" i="30"/>
  <c r="BD590" i="30"/>
  <c r="BD591" i="30"/>
  <c r="BD592" i="30"/>
  <c r="BD593" i="30"/>
  <c r="BD594" i="30"/>
  <c r="BD595" i="30"/>
  <c r="BD596" i="30"/>
  <c r="BD597" i="30"/>
  <c r="BD598" i="30"/>
  <c r="BD599" i="30"/>
  <c r="BD600" i="30"/>
  <c r="BD601" i="30"/>
  <c r="BC601" i="30"/>
  <c r="Y818" i="29"/>
  <c r="Y819" i="29"/>
  <c r="Y820" i="29"/>
  <c r="Y821" i="29"/>
  <c r="Y822" i="29"/>
  <c r="Y823" i="29"/>
  <c r="Y824" i="29"/>
  <c r="Y825" i="29"/>
  <c r="Y826" i="29"/>
  <c r="Z818" i="29"/>
  <c r="Z819" i="29"/>
  <c r="Z820" i="29"/>
  <c r="Z821" i="29"/>
  <c r="Z822" i="29"/>
  <c r="Z823" i="29"/>
  <c r="Z824" i="29"/>
  <c r="Z825" i="29"/>
  <c r="Z826" i="29"/>
  <c r="AA818" i="29"/>
  <c r="AA819" i="29"/>
  <c r="AA820" i="29"/>
  <c r="AA821" i="29"/>
  <c r="AA822" i="29"/>
  <c r="AA823" i="29"/>
  <c r="AA824" i="29"/>
  <c r="AA825" i="29"/>
  <c r="AA826" i="29"/>
  <c r="AB818" i="29"/>
  <c r="AB819" i="29"/>
  <c r="AB820" i="29"/>
  <c r="AB821" i="29"/>
  <c r="AB822" i="29"/>
  <c r="AB823" i="29"/>
  <c r="AB824" i="29"/>
  <c r="AB825" i="29"/>
  <c r="AB826" i="29"/>
  <c r="AC818" i="29"/>
  <c r="AC819" i="29"/>
  <c r="AC820" i="29"/>
  <c r="AC821" i="29"/>
  <c r="AC822" i="29"/>
  <c r="AC823" i="29"/>
  <c r="AC824" i="29"/>
  <c r="AC825" i="29"/>
  <c r="AC826" i="29"/>
  <c r="AD818" i="29"/>
  <c r="AD819" i="29"/>
  <c r="AD820" i="29"/>
  <c r="AD821" i="29"/>
  <c r="AD822" i="29"/>
  <c r="AD823" i="29"/>
  <c r="AD824" i="29"/>
  <c r="AD825" i="29"/>
  <c r="AD826" i="29"/>
  <c r="AE818" i="29"/>
  <c r="AE819" i="29"/>
  <c r="AE820" i="29"/>
  <c r="AE821" i="29"/>
  <c r="AE822" i="29"/>
  <c r="AE823" i="29"/>
  <c r="AE824" i="29"/>
  <c r="AE825" i="29"/>
  <c r="AE826" i="29"/>
  <c r="AF818" i="29"/>
  <c r="AF819" i="29"/>
  <c r="AF820" i="29"/>
  <c r="AF821" i="29"/>
  <c r="AF822" i="29"/>
  <c r="AF823" i="29"/>
  <c r="AF824" i="29"/>
  <c r="AF825" i="29"/>
  <c r="AF826" i="29"/>
  <c r="AG818" i="29"/>
  <c r="AG819" i="29"/>
  <c r="AG820" i="29"/>
  <c r="AG821" i="29"/>
  <c r="AG822" i="29"/>
  <c r="AG823" i="29"/>
  <c r="AG824" i="29"/>
  <c r="AG825" i="29"/>
  <c r="AG826" i="29"/>
  <c r="AH818" i="29"/>
  <c r="AH819" i="29"/>
  <c r="AH820" i="29"/>
  <c r="AH821" i="29"/>
  <c r="AH822" i="29"/>
  <c r="AH823" i="29"/>
  <c r="AH824" i="29"/>
  <c r="AH825" i="29"/>
  <c r="AH826" i="29"/>
  <c r="AI818" i="29"/>
  <c r="AI819" i="29"/>
  <c r="AI820" i="29"/>
  <c r="AI821" i="29"/>
  <c r="AI822" i="29"/>
  <c r="AI823" i="29"/>
  <c r="AI824" i="29"/>
  <c r="AI825" i="29"/>
  <c r="AI826" i="29"/>
  <c r="AJ818" i="29"/>
  <c r="AJ819" i="29"/>
  <c r="AJ820" i="29"/>
  <c r="AJ821" i="29"/>
  <c r="AJ822" i="29"/>
  <c r="AJ823" i="29"/>
  <c r="AJ824" i="29"/>
  <c r="AJ825" i="29"/>
  <c r="AJ826" i="29"/>
  <c r="AK818" i="29"/>
  <c r="AK819" i="29"/>
  <c r="AK820" i="29"/>
  <c r="AK821" i="29"/>
  <c r="AK822" i="29"/>
  <c r="AK823" i="29"/>
  <c r="AK824" i="29"/>
  <c r="AK825" i="29"/>
  <c r="AK826" i="29"/>
  <c r="BD627" i="30" l="1"/>
  <c r="G627" i="30"/>
  <c r="AJ627" i="30"/>
  <c r="AY597" i="30"/>
  <c r="AY598" i="30"/>
  <c r="AY599" i="30"/>
  <c r="AY600" i="30"/>
  <c r="AY601" i="30"/>
  <c r="AZ597" i="30"/>
  <c r="AZ598" i="30"/>
  <c r="AZ599" i="30"/>
  <c r="AZ600" i="30"/>
  <c r="AZ601" i="30"/>
  <c r="BA597" i="30"/>
  <c r="BA598" i="30"/>
  <c r="BA599" i="30"/>
  <c r="BA600" i="30"/>
  <c r="BA601" i="30"/>
  <c r="BB597" i="30"/>
  <c r="BB598" i="30"/>
  <c r="BB599" i="30"/>
  <c r="BB600" i="30"/>
  <c r="BB601" i="30"/>
  <c r="BC597" i="30"/>
  <c r="BC598" i="30"/>
  <c r="BC599" i="30"/>
  <c r="BC600" i="30"/>
  <c r="BG597" i="30"/>
  <c r="BG598" i="30"/>
  <c r="BG599" i="30"/>
  <c r="BG600" i="30"/>
  <c r="BG601" i="30"/>
  <c r="BE597" i="30"/>
  <c r="BE598" i="30"/>
  <c r="BE599" i="30"/>
  <c r="BE600" i="30"/>
  <c r="BE601" i="30"/>
  <c r="BF597" i="30"/>
  <c r="BF598" i="30"/>
  <c r="BF599" i="30"/>
  <c r="BF600" i="30"/>
  <c r="BF601" i="30"/>
  <c r="BH597" i="30"/>
  <c r="BH598" i="30"/>
  <c r="BH599" i="30"/>
  <c r="BH600" i="30"/>
  <c r="BH601" i="30"/>
  <c r="BI597" i="30"/>
  <c r="BI598" i="30"/>
  <c r="BI599" i="30"/>
  <c r="BI600" i="30"/>
  <c r="BI601" i="30"/>
  <c r="BJ597" i="30"/>
  <c r="BJ598" i="30"/>
  <c r="BJ599" i="30"/>
  <c r="BJ600" i="30"/>
  <c r="BJ601" i="30"/>
  <c r="BK597" i="30"/>
  <c r="BK598" i="30"/>
  <c r="BK599" i="30"/>
  <c r="BK600" i="30"/>
  <c r="BK601" i="30"/>
  <c r="BL597" i="30"/>
  <c r="BL598" i="30"/>
  <c r="BL599" i="30"/>
  <c r="BL600" i="30"/>
  <c r="BL601" i="30"/>
  <c r="BM597" i="30"/>
  <c r="BM598" i="30"/>
  <c r="BM599" i="30"/>
  <c r="BM600" i="30"/>
  <c r="BM601" i="30"/>
  <c r="AY592" i="30"/>
  <c r="AY593" i="30"/>
  <c r="AY594" i="30"/>
  <c r="AY595" i="30"/>
  <c r="AY596" i="30"/>
  <c r="AZ592" i="30"/>
  <c r="AZ593" i="30"/>
  <c r="AZ594" i="30"/>
  <c r="AZ595" i="30"/>
  <c r="AZ596" i="30"/>
  <c r="BA592" i="30"/>
  <c r="BA593" i="30"/>
  <c r="BA594" i="30"/>
  <c r="BA595" i="30"/>
  <c r="BA596" i="30"/>
  <c r="BB592" i="30"/>
  <c r="BB593" i="30"/>
  <c r="BB594" i="30"/>
  <c r="BB595" i="30"/>
  <c r="BB596" i="30"/>
  <c r="BC592" i="30"/>
  <c r="BC593" i="30"/>
  <c r="BC594" i="30"/>
  <c r="BC595" i="30"/>
  <c r="BC596" i="30"/>
  <c r="BG592" i="30"/>
  <c r="BG593" i="30"/>
  <c r="BG594" i="30"/>
  <c r="BG595" i="30"/>
  <c r="BG596" i="30"/>
  <c r="BE592" i="30"/>
  <c r="BE593" i="30"/>
  <c r="BE594" i="30"/>
  <c r="BE595" i="30"/>
  <c r="BE596" i="30"/>
  <c r="BF592" i="30"/>
  <c r="BF593" i="30"/>
  <c r="BF594" i="30"/>
  <c r="BF595" i="30"/>
  <c r="BF596" i="30"/>
  <c r="BH592" i="30"/>
  <c r="BH593" i="30"/>
  <c r="BH594" i="30"/>
  <c r="BH595" i="30"/>
  <c r="BH596" i="30"/>
  <c r="BI592" i="30"/>
  <c r="BI593" i="30"/>
  <c r="BI594" i="30"/>
  <c r="BI595" i="30"/>
  <c r="BI596" i="30"/>
  <c r="BJ592" i="30"/>
  <c r="BJ593" i="30"/>
  <c r="BJ594" i="30"/>
  <c r="BJ595" i="30"/>
  <c r="BJ596" i="30"/>
  <c r="BK592" i="30"/>
  <c r="BK593" i="30"/>
  <c r="BK594" i="30"/>
  <c r="BK595" i="30"/>
  <c r="BK596" i="30"/>
  <c r="BL592" i="30"/>
  <c r="BL593" i="30"/>
  <c r="BL594" i="30"/>
  <c r="BL595" i="30"/>
  <c r="BL596" i="30"/>
  <c r="BM592" i="30"/>
  <c r="BM593" i="30"/>
  <c r="BM594" i="30"/>
  <c r="BM595" i="30"/>
  <c r="BM596" i="30"/>
  <c r="Y809" i="29"/>
  <c r="Y810" i="29"/>
  <c r="Y811" i="29"/>
  <c r="Y812" i="29"/>
  <c r="Y813" i="29"/>
  <c r="Y814" i="29"/>
  <c r="Y815" i="29"/>
  <c r="Y816" i="29"/>
  <c r="Y817" i="29"/>
  <c r="Z809" i="29"/>
  <c r="Z810" i="29"/>
  <c r="Z811" i="29"/>
  <c r="Z812" i="29"/>
  <c r="Z813" i="29"/>
  <c r="Z814" i="29"/>
  <c r="Z815" i="29"/>
  <c r="Z816" i="29"/>
  <c r="Z817" i="29"/>
  <c r="AA809" i="29"/>
  <c r="AA810" i="29"/>
  <c r="AA811" i="29"/>
  <c r="AA812" i="29"/>
  <c r="AA813" i="29"/>
  <c r="AA814" i="29"/>
  <c r="AA815" i="29"/>
  <c r="AA816" i="29"/>
  <c r="AA817" i="29"/>
  <c r="AB809" i="29"/>
  <c r="AB810" i="29"/>
  <c r="AB811" i="29"/>
  <c r="AB812" i="29"/>
  <c r="AB813" i="29"/>
  <c r="AB814" i="29"/>
  <c r="AB815" i="29"/>
  <c r="AB816" i="29"/>
  <c r="AB817" i="29"/>
  <c r="AC809" i="29"/>
  <c r="AC810" i="29"/>
  <c r="AC811" i="29"/>
  <c r="AC812" i="29"/>
  <c r="AC813" i="29"/>
  <c r="AC814" i="29"/>
  <c r="AC815" i="29"/>
  <c r="AC816" i="29"/>
  <c r="AC817" i="29"/>
  <c r="AD809" i="29"/>
  <c r="AD810" i="29"/>
  <c r="AD811" i="29"/>
  <c r="AD812" i="29"/>
  <c r="AD813" i="29"/>
  <c r="AD814" i="29"/>
  <c r="AD815" i="29"/>
  <c r="AD816" i="29"/>
  <c r="AD817" i="29"/>
  <c r="AE809" i="29"/>
  <c r="AE810" i="29"/>
  <c r="AE811" i="29"/>
  <c r="AE812" i="29"/>
  <c r="AE813" i="29"/>
  <c r="AE814" i="29"/>
  <c r="AE815" i="29"/>
  <c r="AE816" i="29"/>
  <c r="AE817" i="29"/>
  <c r="AF809" i="29"/>
  <c r="AF810" i="29"/>
  <c r="AF811" i="29"/>
  <c r="AF812" i="29"/>
  <c r="AF813" i="29"/>
  <c r="AF814" i="29"/>
  <c r="AF815" i="29"/>
  <c r="AF816" i="29"/>
  <c r="AF817" i="29"/>
  <c r="AG809" i="29"/>
  <c r="AG810" i="29"/>
  <c r="AG811" i="29"/>
  <c r="AG812" i="29"/>
  <c r="AG813" i="29"/>
  <c r="AG814" i="29"/>
  <c r="AG815" i="29"/>
  <c r="AG816" i="29"/>
  <c r="AG817" i="29"/>
  <c r="AH809" i="29"/>
  <c r="AH810" i="29"/>
  <c r="AH811" i="29"/>
  <c r="AH812" i="29"/>
  <c r="AH813" i="29"/>
  <c r="AH814" i="29"/>
  <c r="AH815" i="29"/>
  <c r="AH816" i="29"/>
  <c r="AH817" i="29"/>
  <c r="AI809" i="29"/>
  <c r="AI810" i="29"/>
  <c r="AI811" i="29"/>
  <c r="AI812" i="29"/>
  <c r="AI813" i="29"/>
  <c r="AI814" i="29"/>
  <c r="AI815" i="29"/>
  <c r="AI816" i="29"/>
  <c r="AI817" i="29"/>
  <c r="AJ809" i="29"/>
  <c r="AJ810" i="29"/>
  <c r="AJ811" i="29"/>
  <c r="AJ812" i="29"/>
  <c r="AJ813" i="29"/>
  <c r="AJ814" i="29"/>
  <c r="AJ815" i="29"/>
  <c r="AJ816" i="29"/>
  <c r="AJ817" i="29"/>
  <c r="AK809" i="29"/>
  <c r="AK810" i="29"/>
  <c r="AK811" i="29"/>
  <c r="AK812" i="29"/>
  <c r="AK813" i="29"/>
  <c r="AK814" i="29"/>
  <c r="AK815" i="29"/>
  <c r="AK816" i="29"/>
  <c r="AK817" i="29"/>
  <c r="AY587" i="30" l="1"/>
  <c r="AY588" i="30"/>
  <c r="AY589" i="30"/>
  <c r="AY590" i="30"/>
  <c r="AY591" i="30"/>
  <c r="AZ587" i="30"/>
  <c r="AZ588" i="30"/>
  <c r="AZ589" i="30"/>
  <c r="AZ590" i="30"/>
  <c r="AZ591" i="30"/>
  <c r="BA587" i="30"/>
  <c r="BA588" i="30"/>
  <c r="BA589" i="30"/>
  <c r="BA590" i="30"/>
  <c r="BA591" i="30"/>
  <c r="BB587" i="30"/>
  <c r="BB588" i="30"/>
  <c r="BB589" i="30"/>
  <c r="BB590" i="30"/>
  <c r="BB591" i="30"/>
  <c r="BC587" i="30"/>
  <c r="BC588" i="30"/>
  <c r="BC589" i="30"/>
  <c r="BC590" i="30"/>
  <c r="BC591" i="30"/>
  <c r="BG587" i="30"/>
  <c r="BG588" i="30"/>
  <c r="BG589" i="30"/>
  <c r="BG590" i="30"/>
  <c r="BG591" i="30"/>
  <c r="BE587" i="30"/>
  <c r="BE588" i="30"/>
  <c r="BE589" i="30"/>
  <c r="BE590" i="30"/>
  <c r="BE591" i="30"/>
  <c r="BF587" i="30"/>
  <c r="BF588" i="30"/>
  <c r="BF589" i="30"/>
  <c r="BF590" i="30"/>
  <c r="BF591" i="30"/>
  <c r="BH587" i="30"/>
  <c r="BH588" i="30"/>
  <c r="BH589" i="30"/>
  <c r="BH590" i="30"/>
  <c r="BH591" i="30"/>
  <c r="BI587" i="30"/>
  <c r="BI588" i="30"/>
  <c r="BI589" i="30"/>
  <c r="BI590" i="30"/>
  <c r="BI591" i="30"/>
  <c r="BJ587" i="30"/>
  <c r="BJ588" i="30"/>
  <c r="BJ589" i="30"/>
  <c r="BJ590" i="30"/>
  <c r="BJ591" i="30"/>
  <c r="BK587" i="30"/>
  <c r="BK588" i="30"/>
  <c r="BK589" i="30"/>
  <c r="BK590" i="30"/>
  <c r="BK591" i="30"/>
  <c r="BL587" i="30"/>
  <c r="BL588" i="30"/>
  <c r="BL589" i="30"/>
  <c r="BL590" i="30"/>
  <c r="BL591" i="30"/>
  <c r="BM587" i="30"/>
  <c r="BM588" i="30"/>
  <c r="BM589" i="30"/>
  <c r="BM590" i="30"/>
  <c r="BM591" i="30"/>
  <c r="Y800" i="29" l="1"/>
  <c r="Y801" i="29"/>
  <c r="Y802" i="29"/>
  <c r="Y803" i="29"/>
  <c r="Y804" i="29"/>
  <c r="Y805" i="29"/>
  <c r="Y806" i="29"/>
  <c r="Y807" i="29"/>
  <c r="Y808" i="29"/>
  <c r="Z800" i="29"/>
  <c r="Z801" i="29"/>
  <c r="Z802" i="29"/>
  <c r="Z803" i="29"/>
  <c r="Z804" i="29"/>
  <c r="Z805" i="29"/>
  <c r="Z806" i="29"/>
  <c r="Z807" i="29"/>
  <c r="Z808" i="29"/>
  <c r="AA800" i="29"/>
  <c r="AA801" i="29"/>
  <c r="AA802" i="29"/>
  <c r="AA803" i="29"/>
  <c r="AA804" i="29"/>
  <c r="AA805" i="29"/>
  <c r="AA806" i="29"/>
  <c r="AA807" i="29"/>
  <c r="AA808" i="29"/>
  <c r="AB800" i="29"/>
  <c r="AB801" i="29"/>
  <c r="AB802" i="29"/>
  <c r="AB803" i="29"/>
  <c r="AB804" i="29"/>
  <c r="AB805" i="29"/>
  <c r="AB806" i="29"/>
  <c r="AB807" i="29"/>
  <c r="AB808" i="29"/>
  <c r="AC800" i="29"/>
  <c r="AC801" i="29"/>
  <c r="AC802" i="29"/>
  <c r="AC803" i="29"/>
  <c r="AC804" i="29"/>
  <c r="AC805" i="29"/>
  <c r="AC806" i="29"/>
  <c r="AC807" i="29"/>
  <c r="AC808" i="29"/>
  <c r="AD800" i="29"/>
  <c r="AD801" i="29"/>
  <c r="AD802" i="29"/>
  <c r="AD803" i="29"/>
  <c r="AD804" i="29"/>
  <c r="AD805" i="29"/>
  <c r="AD806" i="29"/>
  <c r="AD807" i="29"/>
  <c r="AD808" i="29"/>
  <c r="AE800" i="29"/>
  <c r="AE801" i="29"/>
  <c r="AE802" i="29"/>
  <c r="AE803" i="29"/>
  <c r="AE804" i="29"/>
  <c r="AE805" i="29"/>
  <c r="AE806" i="29"/>
  <c r="AE807" i="29"/>
  <c r="AE808" i="29"/>
  <c r="AF800" i="29"/>
  <c r="AF801" i="29"/>
  <c r="AF802" i="29"/>
  <c r="AF803" i="29"/>
  <c r="AF804" i="29"/>
  <c r="AF805" i="29"/>
  <c r="AF806" i="29"/>
  <c r="AF807" i="29"/>
  <c r="AF808" i="29"/>
  <c r="AG800" i="29"/>
  <c r="AG801" i="29"/>
  <c r="AG802" i="29"/>
  <c r="AG803" i="29"/>
  <c r="AG804" i="29"/>
  <c r="AG805" i="29"/>
  <c r="AG806" i="29"/>
  <c r="AG807" i="29"/>
  <c r="AG808" i="29"/>
  <c r="AH800" i="29"/>
  <c r="AH801" i="29"/>
  <c r="AH802" i="29"/>
  <c r="AH803" i="29"/>
  <c r="AH804" i="29"/>
  <c r="AH805" i="29"/>
  <c r="AH806" i="29"/>
  <c r="AH807" i="29"/>
  <c r="AH808" i="29"/>
  <c r="AI800" i="29"/>
  <c r="AI801" i="29"/>
  <c r="AI802" i="29"/>
  <c r="AI803" i="29"/>
  <c r="AI804" i="29"/>
  <c r="AI805" i="29"/>
  <c r="AI806" i="29"/>
  <c r="AI807" i="29"/>
  <c r="AI808" i="29"/>
  <c r="AJ800" i="29"/>
  <c r="AJ801" i="29"/>
  <c r="AJ802" i="29"/>
  <c r="AJ803" i="29"/>
  <c r="AJ804" i="29"/>
  <c r="AJ805" i="29"/>
  <c r="AJ806" i="29"/>
  <c r="AJ807" i="29"/>
  <c r="AJ808" i="29"/>
  <c r="AK800" i="29"/>
  <c r="AK801" i="29"/>
  <c r="AK802" i="29"/>
  <c r="AK803" i="29"/>
  <c r="AK804" i="29"/>
  <c r="AK805" i="29"/>
  <c r="AK806" i="29"/>
  <c r="AK807" i="29"/>
  <c r="AK808" i="29"/>
  <c r="Y796" i="29"/>
  <c r="Y797" i="29"/>
  <c r="Y798" i="29"/>
  <c r="Y799" i="29"/>
  <c r="Z796" i="29"/>
  <c r="Z797" i="29"/>
  <c r="Z798" i="29"/>
  <c r="Z799" i="29"/>
  <c r="AA796" i="29"/>
  <c r="AA797" i="29"/>
  <c r="AA798" i="29"/>
  <c r="AA799" i="29"/>
  <c r="AB796" i="29"/>
  <c r="AB797" i="29"/>
  <c r="AB798" i="29"/>
  <c r="AB799" i="29"/>
  <c r="AC796" i="29"/>
  <c r="AC797" i="29"/>
  <c r="AC798" i="29"/>
  <c r="AC799" i="29"/>
  <c r="AD796" i="29"/>
  <c r="AD797" i="29"/>
  <c r="AD798" i="29"/>
  <c r="AD799" i="29"/>
  <c r="AE796" i="29"/>
  <c r="AE797" i="29"/>
  <c r="AE798" i="29"/>
  <c r="AE799" i="29"/>
  <c r="AF796" i="29"/>
  <c r="AF797" i="29"/>
  <c r="AF798" i="29"/>
  <c r="AF799" i="29"/>
  <c r="AG796" i="29"/>
  <c r="AG797" i="29"/>
  <c r="AG798" i="29"/>
  <c r="AG799" i="29"/>
  <c r="AH796" i="29"/>
  <c r="AH797" i="29"/>
  <c r="AH798" i="29"/>
  <c r="AH799" i="29"/>
  <c r="AI796" i="29"/>
  <c r="AI797" i="29"/>
  <c r="AI798" i="29"/>
  <c r="AI799" i="29"/>
  <c r="AJ796" i="29"/>
  <c r="AJ797" i="29"/>
  <c r="AJ798" i="29"/>
  <c r="AJ799" i="29"/>
  <c r="AK796" i="29"/>
  <c r="AK797" i="29"/>
  <c r="AK798" i="29"/>
  <c r="AK799" i="29"/>
  <c r="Y795" i="29"/>
  <c r="Z795" i="29"/>
  <c r="AA795" i="29"/>
  <c r="AB795" i="29"/>
  <c r="AC795" i="29"/>
  <c r="AD795" i="29"/>
  <c r="AE795" i="29"/>
  <c r="AF795" i="29"/>
  <c r="AG795" i="29"/>
  <c r="AH795" i="29"/>
  <c r="AI795" i="29"/>
  <c r="AJ795" i="29"/>
  <c r="AK795" i="29"/>
  <c r="Y794" i="29"/>
  <c r="Z794" i="29"/>
  <c r="AA794" i="29"/>
  <c r="AB794" i="29"/>
  <c r="AC794" i="29"/>
  <c r="AD794" i="29"/>
  <c r="AE794" i="29"/>
  <c r="AF794" i="29"/>
  <c r="AG794" i="29"/>
  <c r="AH794" i="29"/>
  <c r="AI794" i="29"/>
  <c r="AJ794" i="29"/>
  <c r="AK794" i="29"/>
  <c r="Y793" i="29"/>
  <c r="Z793" i="29"/>
  <c r="AA793" i="29"/>
  <c r="AB793" i="29"/>
  <c r="AC793" i="29"/>
  <c r="AD793" i="29"/>
  <c r="AE793" i="29"/>
  <c r="AF793" i="29"/>
  <c r="AG793" i="29"/>
  <c r="AH793" i="29"/>
  <c r="AI793" i="29"/>
  <c r="AJ793" i="29"/>
  <c r="AK793" i="29"/>
  <c r="Y792" i="29"/>
  <c r="Z792" i="29"/>
  <c r="AA792" i="29"/>
  <c r="AB792" i="29"/>
  <c r="AC792" i="29"/>
  <c r="AD792" i="29"/>
  <c r="AE792" i="29"/>
  <c r="AF792" i="29"/>
  <c r="AG792" i="29"/>
  <c r="AH792" i="29"/>
  <c r="AI792" i="29"/>
  <c r="AJ792" i="29"/>
  <c r="AK792" i="29"/>
  <c r="Y791" i="29"/>
  <c r="Z791" i="29"/>
  <c r="AA791" i="29"/>
  <c r="AB791" i="29"/>
  <c r="AC791" i="29"/>
  <c r="AD791" i="29"/>
  <c r="AE791" i="29"/>
  <c r="AF791" i="29"/>
  <c r="AG791" i="29"/>
  <c r="AH791" i="29"/>
  <c r="AI791" i="29"/>
  <c r="AJ791" i="29"/>
  <c r="AK791" i="29"/>
  <c r="AY585" i="30" l="1"/>
  <c r="AY586" i="30"/>
  <c r="AZ585" i="30"/>
  <c r="AZ586" i="30"/>
  <c r="BA585" i="30"/>
  <c r="BA586" i="30"/>
  <c r="BB585" i="30"/>
  <c r="BB586" i="30"/>
  <c r="BC585" i="30"/>
  <c r="BC586" i="30"/>
  <c r="BG585" i="30"/>
  <c r="BG586" i="30"/>
  <c r="BE585" i="30"/>
  <c r="BE586" i="30"/>
  <c r="BF585" i="30"/>
  <c r="BF586" i="30"/>
  <c r="BH585" i="30"/>
  <c r="BH586" i="30"/>
  <c r="BI585" i="30"/>
  <c r="BI586" i="30"/>
  <c r="BJ585" i="30"/>
  <c r="BJ586" i="30"/>
  <c r="BK585" i="30"/>
  <c r="BK586" i="30"/>
  <c r="BL585" i="30"/>
  <c r="BL586" i="30"/>
  <c r="BM585" i="30"/>
  <c r="BM586" i="30"/>
  <c r="AY582" i="30"/>
  <c r="AY583" i="30"/>
  <c r="AY584" i="30"/>
  <c r="AZ582" i="30"/>
  <c r="AZ583" i="30"/>
  <c r="AZ584" i="30"/>
  <c r="BA582" i="30"/>
  <c r="BA583" i="30"/>
  <c r="BA584" i="30"/>
  <c r="BB582" i="30"/>
  <c r="BB583" i="30"/>
  <c r="BB584" i="30"/>
  <c r="BC582" i="30"/>
  <c r="BC583" i="30"/>
  <c r="BC584" i="30"/>
  <c r="BG582" i="30"/>
  <c r="BG583" i="30"/>
  <c r="BG584" i="30"/>
  <c r="BE582" i="30"/>
  <c r="BE583" i="30"/>
  <c r="BE584" i="30"/>
  <c r="BF582" i="30"/>
  <c r="BF583" i="30"/>
  <c r="BF584" i="30"/>
  <c r="BH582" i="30"/>
  <c r="BH583" i="30"/>
  <c r="BH584" i="30"/>
  <c r="BI582" i="30"/>
  <c r="BI583" i="30"/>
  <c r="BI584" i="30"/>
  <c r="BJ582" i="30"/>
  <c r="BJ583" i="30"/>
  <c r="BJ584" i="30"/>
  <c r="BK582" i="30"/>
  <c r="BK583" i="30"/>
  <c r="BK584" i="30"/>
  <c r="BL582" i="30"/>
  <c r="BL583" i="30"/>
  <c r="BL584" i="30"/>
  <c r="BM582" i="30"/>
  <c r="BM583" i="30"/>
  <c r="BM584" i="30"/>
  <c r="AT628" i="30"/>
  <c r="AU628" i="30"/>
  <c r="AV628" i="30"/>
  <c r="Y627" i="30"/>
  <c r="Z627" i="30"/>
  <c r="AA627" i="30"/>
  <c r="AB627" i="30"/>
  <c r="AG627" i="30"/>
  <c r="AY577" i="30"/>
  <c r="AY578" i="30"/>
  <c r="AY579" i="30"/>
  <c r="AY580" i="30"/>
  <c r="AY581" i="30"/>
  <c r="AZ577" i="30"/>
  <c r="AZ578" i="30"/>
  <c r="AZ579" i="30"/>
  <c r="AZ580" i="30"/>
  <c r="AZ581" i="30"/>
  <c r="BA577" i="30"/>
  <c r="BA578" i="30"/>
  <c r="BA579" i="30"/>
  <c r="BA580" i="30"/>
  <c r="BA581" i="30"/>
  <c r="BB577" i="30"/>
  <c r="BB578" i="30"/>
  <c r="BB579" i="30"/>
  <c r="BB580" i="30"/>
  <c r="BB581" i="30"/>
  <c r="BC577" i="30"/>
  <c r="BC578" i="30"/>
  <c r="BC579" i="30"/>
  <c r="BC580" i="30"/>
  <c r="BC581" i="30"/>
  <c r="BG577" i="30"/>
  <c r="BG578" i="30"/>
  <c r="BG579" i="30"/>
  <c r="BG580" i="30"/>
  <c r="BG581" i="30"/>
  <c r="BE577" i="30"/>
  <c r="BE578" i="30"/>
  <c r="BE579" i="30"/>
  <c r="BE580" i="30"/>
  <c r="BE581" i="30"/>
  <c r="BF577" i="30"/>
  <c r="BF578" i="30"/>
  <c r="BF579" i="30"/>
  <c r="BF580" i="30"/>
  <c r="BF581" i="30"/>
  <c r="BH577" i="30"/>
  <c r="BH578" i="30"/>
  <c r="BH579" i="30"/>
  <c r="BH580" i="30"/>
  <c r="BH581" i="30"/>
  <c r="BI577" i="30"/>
  <c r="BI578" i="30"/>
  <c r="BI579" i="30"/>
  <c r="BI580" i="30"/>
  <c r="BI581" i="30"/>
  <c r="BJ577" i="30"/>
  <c r="BJ578" i="30"/>
  <c r="BJ579" i="30"/>
  <c r="BJ580" i="30"/>
  <c r="BJ581" i="30"/>
  <c r="BK577" i="30"/>
  <c r="BK578" i="30"/>
  <c r="BK579" i="30"/>
  <c r="BK580" i="30"/>
  <c r="BK581" i="30"/>
  <c r="BL577" i="30"/>
  <c r="BL578" i="30"/>
  <c r="BL579" i="30"/>
  <c r="BL580" i="30"/>
  <c r="BL581" i="30"/>
  <c r="BM577" i="30"/>
  <c r="BM578" i="30"/>
  <c r="BM579" i="30"/>
  <c r="BM580" i="30"/>
  <c r="BM581" i="30"/>
  <c r="Y782" i="29"/>
  <c r="Y783" i="29"/>
  <c r="Y784" i="29"/>
  <c r="Y785" i="29"/>
  <c r="Y786" i="29"/>
  <c r="Y787" i="29"/>
  <c r="Y788" i="29"/>
  <c r="Y789" i="29"/>
  <c r="Y790" i="29"/>
  <c r="Z782" i="29"/>
  <c r="Z783" i="29"/>
  <c r="Z784" i="29"/>
  <c r="Z785" i="29"/>
  <c r="Z786" i="29"/>
  <c r="Z787" i="29"/>
  <c r="Z788" i="29"/>
  <c r="Z789" i="29"/>
  <c r="Z790" i="29"/>
  <c r="AA782" i="29"/>
  <c r="AA783" i="29"/>
  <c r="AA784" i="29"/>
  <c r="AA785" i="29"/>
  <c r="AA786" i="29"/>
  <c r="AA787" i="29"/>
  <c r="AA788" i="29"/>
  <c r="AA789" i="29"/>
  <c r="AA790" i="29"/>
  <c r="AB782" i="29"/>
  <c r="AB783" i="29"/>
  <c r="AB784" i="29"/>
  <c r="AB785" i="29"/>
  <c r="AB786" i="29"/>
  <c r="AB787" i="29"/>
  <c r="AB788" i="29"/>
  <c r="AB789" i="29"/>
  <c r="AB790" i="29"/>
  <c r="AC782" i="29"/>
  <c r="AC783" i="29"/>
  <c r="AC784" i="29"/>
  <c r="AC785" i="29"/>
  <c r="AC786" i="29"/>
  <c r="AC787" i="29"/>
  <c r="AC788" i="29"/>
  <c r="AC789" i="29"/>
  <c r="AC790" i="29"/>
  <c r="AD782" i="29"/>
  <c r="AD783" i="29"/>
  <c r="AD784" i="29"/>
  <c r="AD785" i="29"/>
  <c r="AD786" i="29"/>
  <c r="AD787" i="29"/>
  <c r="AD788" i="29"/>
  <c r="AD789" i="29"/>
  <c r="AD790" i="29"/>
  <c r="AE782" i="29"/>
  <c r="AE783" i="29"/>
  <c r="AE784" i="29"/>
  <c r="AE785" i="29"/>
  <c r="AE786" i="29"/>
  <c r="AE787" i="29"/>
  <c r="AE788" i="29"/>
  <c r="AE789" i="29"/>
  <c r="AE790" i="29"/>
  <c r="AF782" i="29"/>
  <c r="AF783" i="29"/>
  <c r="AF784" i="29"/>
  <c r="AF785" i="29"/>
  <c r="AF786" i="29"/>
  <c r="AF787" i="29"/>
  <c r="AF788" i="29"/>
  <c r="AF789" i="29"/>
  <c r="AF790" i="29"/>
  <c r="AG782" i="29"/>
  <c r="AG783" i="29"/>
  <c r="AG784" i="29"/>
  <c r="AG785" i="29"/>
  <c r="AG786" i="29"/>
  <c r="AG787" i="29"/>
  <c r="AG788" i="29"/>
  <c r="AG789" i="29"/>
  <c r="AG790" i="29"/>
  <c r="AH782" i="29"/>
  <c r="AH783" i="29"/>
  <c r="AH784" i="29"/>
  <c r="AH785" i="29"/>
  <c r="AH786" i="29"/>
  <c r="AH787" i="29"/>
  <c r="AH788" i="29"/>
  <c r="AH789" i="29"/>
  <c r="AH790" i="29"/>
  <c r="AI782" i="29"/>
  <c r="AI783" i="29"/>
  <c r="AI784" i="29"/>
  <c r="AI785" i="29"/>
  <c r="AI786" i="29"/>
  <c r="AI787" i="29"/>
  <c r="AI788" i="29"/>
  <c r="AI789" i="29"/>
  <c r="AI790" i="29"/>
  <c r="AJ782" i="29"/>
  <c r="AJ783" i="29"/>
  <c r="AJ784" i="29"/>
  <c r="AJ785" i="29"/>
  <c r="AJ786" i="29"/>
  <c r="AJ787" i="29"/>
  <c r="AJ788" i="29"/>
  <c r="AJ789" i="29"/>
  <c r="AJ790" i="29"/>
  <c r="AK782" i="29"/>
  <c r="AK783" i="29"/>
  <c r="AK784" i="29"/>
  <c r="AK785" i="29"/>
  <c r="AK786" i="29"/>
  <c r="AK787" i="29"/>
  <c r="AK788" i="29"/>
  <c r="AK789" i="29"/>
  <c r="AK790" i="29"/>
  <c r="AY572" i="30" l="1"/>
  <c r="AY573" i="30"/>
  <c r="AY574" i="30"/>
  <c r="AY575" i="30"/>
  <c r="AY576" i="30"/>
  <c r="AZ572" i="30"/>
  <c r="AZ573" i="30"/>
  <c r="AZ574" i="30"/>
  <c r="AZ575" i="30"/>
  <c r="AZ576" i="30"/>
  <c r="BA572" i="30"/>
  <c r="BA573" i="30"/>
  <c r="BA574" i="30"/>
  <c r="BA575" i="30"/>
  <c r="BA576" i="30"/>
  <c r="BB572" i="30"/>
  <c r="BB573" i="30"/>
  <c r="BB574" i="30"/>
  <c r="BB575" i="30"/>
  <c r="BB576" i="30"/>
  <c r="BC572" i="30"/>
  <c r="BC573" i="30"/>
  <c r="BC574" i="30"/>
  <c r="BC575" i="30"/>
  <c r="BC576" i="30"/>
  <c r="BG572" i="30"/>
  <c r="BG573" i="30"/>
  <c r="BG574" i="30"/>
  <c r="BG575" i="30"/>
  <c r="BG576" i="30"/>
  <c r="BE572" i="30"/>
  <c r="BE573" i="30"/>
  <c r="BE574" i="30"/>
  <c r="BE575" i="30"/>
  <c r="BE576" i="30"/>
  <c r="BF572" i="30"/>
  <c r="BF573" i="30"/>
  <c r="BF574" i="30"/>
  <c r="BF575" i="30"/>
  <c r="BF576" i="30"/>
  <c r="BH572" i="30"/>
  <c r="BH573" i="30"/>
  <c r="BH574" i="30"/>
  <c r="BH575" i="30"/>
  <c r="BH576" i="30"/>
  <c r="BI572" i="30"/>
  <c r="BI573" i="30"/>
  <c r="BI574" i="30"/>
  <c r="BI575" i="30"/>
  <c r="BI576" i="30"/>
  <c r="BJ572" i="30"/>
  <c r="BJ573" i="30"/>
  <c r="BJ574" i="30"/>
  <c r="BJ575" i="30"/>
  <c r="BJ576" i="30"/>
  <c r="BK572" i="30"/>
  <c r="BK573" i="30"/>
  <c r="BK574" i="30"/>
  <c r="BK575" i="30"/>
  <c r="BK576" i="30"/>
  <c r="BL572" i="30"/>
  <c r="BL573" i="30"/>
  <c r="BL574" i="30"/>
  <c r="BL575" i="30"/>
  <c r="BL576" i="30"/>
  <c r="BM572" i="30"/>
  <c r="BM573" i="30"/>
  <c r="BM574" i="30"/>
  <c r="BM575" i="30"/>
  <c r="BM576" i="30"/>
  <c r="Y773" i="29"/>
  <c r="Y774" i="29"/>
  <c r="Y775" i="29"/>
  <c r="Y776" i="29"/>
  <c r="Y777" i="29"/>
  <c r="Y778" i="29"/>
  <c r="Y779" i="29"/>
  <c r="Y780" i="29"/>
  <c r="Y781" i="29"/>
  <c r="Z773" i="29"/>
  <c r="Z774" i="29"/>
  <c r="Z775" i="29"/>
  <c r="Z776" i="29"/>
  <c r="Z777" i="29"/>
  <c r="Z778" i="29"/>
  <c r="Z779" i="29"/>
  <c r="Z780" i="29"/>
  <c r="Z781" i="29"/>
  <c r="AA773" i="29"/>
  <c r="AA774" i="29"/>
  <c r="AA775" i="29"/>
  <c r="AA776" i="29"/>
  <c r="AA777" i="29"/>
  <c r="AA778" i="29"/>
  <c r="AA779" i="29"/>
  <c r="AA780" i="29"/>
  <c r="AA781" i="29"/>
  <c r="AB773" i="29"/>
  <c r="AB774" i="29"/>
  <c r="AB775" i="29"/>
  <c r="AB776" i="29"/>
  <c r="AB777" i="29"/>
  <c r="AB778" i="29"/>
  <c r="AB779" i="29"/>
  <c r="AB780" i="29"/>
  <c r="AB781" i="29"/>
  <c r="AC773" i="29"/>
  <c r="AC774" i="29"/>
  <c r="AC775" i="29"/>
  <c r="AC776" i="29"/>
  <c r="AC777" i="29"/>
  <c r="AC778" i="29"/>
  <c r="AC779" i="29"/>
  <c r="AC780" i="29"/>
  <c r="AC781" i="29"/>
  <c r="AD773" i="29"/>
  <c r="AD774" i="29"/>
  <c r="AD775" i="29"/>
  <c r="AD776" i="29"/>
  <c r="AD777" i="29"/>
  <c r="AD778" i="29"/>
  <c r="AD779" i="29"/>
  <c r="AD780" i="29"/>
  <c r="AD781" i="29"/>
  <c r="AE773" i="29"/>
  <c r="AE774" i="29"/>
  <c r="AE775" i="29"/>
  <c r="AE776" i="29"/>
  <c r="AE777" i="29"/>
  <c r="AE778" i="29"/>
  <c r="AE779" i="29"/>
  <c r="AE780" i="29"/>
  <c r="AE781" i="29"/>
  <c r="AF773" i="29"/>
  <c r="AF774" i="29"/>
  <c r="AF775" i="29"/>
  <c r="AF776" i="29"/>
  <c r="AF777" i="29"/>
  <c r="AF778" i="29"/>
  <c r="AF779" i="29"/>
  <c r="AF780" i="29"/>
  <c r="AF781" i="29"/>
  <c r="AG773" i="29"/>
  <c r="AG774" i="29"/>
  <c r="AG775" i="29"/>
  <c r="AG776" i="29"/>
  <c r="AG777" i="29"/>
  <c r="AG778" i="29"/>
  <c r="AG779" i="29"/>
  <c r="AG780" i="29"/>
  <c r="AG781" i="29"/>
  <c r="AH773" i="29"/>
  <c r="AH774" i="29"/>
  <c r="AH775" i="29"/>
  <c r="AH776" i="29"/>
  <c r="AH777" i="29"/>
  <c r="AH778" i="29"/>
  <c r="AH779" i="29"/>
  <c r="AH780" i="29"/>
  <c r="AH781" i="29"/>
  <c r="AI773" i="29"/>
  <c r="AI774" i="29"/>
  <c r="AI775" i="29"/>
  <c r="AI776" i="29"/>
  <c r="AI777" i="29"/>
  <c r="AI778" i="29"/>
  <c r="AI779" i="29"/>
  <c r="AI780" i="29"/>
  <c r="AI781" i="29"/>
  <c r="AJ773" i="29"/>
  <c r="AJ774" i="29"/>
  <c r="AJ775" i="29"/>
  <c r="AJ776" i="29"/>
  <c r="AJ777" i="29"/>
  <c r="AJ778" i="29"/>
  <c r="AJ779" i="29"/>
  <c r="AJ780" i="29"/>
  <c r="AJ781" i="29"/>
  <c r="AK773" i="29"/>
  <c r="AK774" i="29"/>
  <c r="AK775" i="29"/>
  <c r="AK776" i="29"/>
  <c r="AK777" i="29"/>
  <c r="AK778" i="29"/>
  <c r="AK779" i="29"/>
  <c r="AK780" i="29"/>
  <c r="AK781" i="29"/>
  <c r="AY567" i="30" l="1"/>
  <c r="AY568" i="30"/>
  <c r="AY569" i="30"/>
  <c r="AY570" i="30"/>
  <c r="AY571" i="30"/>
  <c r="AZ567" i="30"/>
  <c r="AZ568" i="30"/>
  <c r="AZ569" i="30"/>
  <c r="AZ570" i="30"/>
  <c r="AZ571" i="30"/>
  <c r="BA567" i="30"/>
  <c r="BA568" i="30"/>
  <c r="BA569" i="30"/>
  <c r="BA570" i="30"/>
  <c r="BA571" i="30"/>
  <c r="BB567" i="30"/>
  <c r="BB568" i="30"/>
  <c r="BB569" i="30"/>
  <c r="BB570" i="30"/>
  <c r="BB571" i="30"/>
  <c r="BC567" i="30"/>
  <c r="BC568" i="30"/>
  <c r="BC569" i="30"/>
  <c r="BC570" i="30"/>
  <c r="BC571" i="30"/>
  <c r="BG567" i="30"/>
  <c r="BG568" i="30"/>
  <c r="BG569" i="30"/>
  <c r="BG570" i="30"/>
  <c r="BG571" i="30"/>
  <c r="BE567" i="30"/>
  <c r="BE568" i="30"/>
  <c r="BE569" i="30"/>
  <c r="BE570" i="30"/>
  <c r="BE571" i="30"/>
  <c r="BF567" i="30"/>
  <c r="BF568" i="30"/>
  <c r="BF569" i="30"/>
  <c r="BF570" i="30"/>
  <c r="BF571" i="30"/>
  <c r="BH567" i="30"/>
  <c r="BH568" i="30"/>
  <c r="BH569" i="30"/>
  <c r="BH570" i="30"/>
  <c r="BH571" i="30"/>
  <c r="BI567" i="30"/>
  <c r="BI568" i="30"/>
  <c r="BI569" i="30"/>
  <c r="BI570" i="30"/>
  <c r="BI571" i="30"/>
  <c r="BJ567" i="30"/>
  <c r="BJ568" i="30"/>
  <c r="BJ569" i="30"/>
  <c r="BJ570" i="30"/>
  <c r="BJ571" i="30"/>
  <c r="BK567" i="30"/>
  <c r="BK568" i="30"/>
  <c r="BK569" i="30"/>
  <c r="BK570" i="30"/>
  <c r="BK571" i="30"/>
  <c r="BL567" i="30"/>
  <c r="BL568" i="30"/>
  <c r="BL569" i="30"/>
  <c r="BL570" i="30"/>
  <c r="BL571" i="30"/>
  <c r="BM567" i="30"/>
  <c r="BM568" i="30"/>
  <c r="BM569" i="30"/>
  <c r="BM570" i="30"/>
  <c r="BM571" i="30"/>
  <c r="Y764" i="29" l="1"/>
  <c r="Y765" i="29"/>
  <c r="Y766" i="29"/>
  <c r="Y767" i="29"/>
  <c r="Y768" i="29"/>
  <c r="Y769" i="29"/>
  <c r="Y770" i="29"/>
  <c r="Y771" i="29"/>
  <c r="Y772" i="29"/>
  <c r="Z764" i="29"/>
  <c r="Z765" i="29"/>
  <c r="Z766" i="29"/>
  <c r="Z767" i="29"/>
  <c r="Z768" i="29"/>
  <c r="Z769" i="29"/>
  <c r="Z770" i="29"/>
  <c r="Z771" i="29"/>
  <c r="Z772" i="29"/>
  <c r="AA764" i="29"/>
  <c r="AA765" i="29"/>
  <c r="AA766" i="29"/>
  <c r="AA767" i="29"/>
  <c r="AA768" i="29"/>
  <c r="AA769" i="29"/>
  <c r="AA770" i="29"/>
  <c r="AA771" i="29"/>
  <c r="AA772" i="29"/>
  <c r="AB764" i="29"/>
  <c r="AB765" i="29"/>
  <c r="AB766" i="29"/>
  <c r="AB767" i="29"/>
  <c r="AB768" i="29"/>
  <c r="AB769" i="29"/>
  <c r="AB770" i="29"/>
  <c r="AB771" i="29"/>
  <c r="AB772" i="29"/>
  <c r="AC764" i="29"/>
  <c r="AC765" i="29"/>
  <c r="AC766" i="29"/>
  <c r="AC767" i="29"/>
  <c r="AC768" i="29"/>
  <c r="AC769" i="29"/>
  <c r="AC770" i="29"/>
  <c r="AC771" i="29"/>
  <c r="AC772" i="29"/>
  <c r="AD764" i="29"/>
  <c r="AD765" i="29"/>
  <c r="AD766" i="29"/>
  <c r="AD767" i="29"/>
  <c r="AD768" i="29"/>
  <c r="AD769" i="29"/>
  <c r="AD770" i="29"/>
  <c r="AD771" i="29"/>
  <c r="AD772" i="29"/>
  <c r="AE764" i="29"/>
  <c r="AE765" i="29"/>
  <c r="AE766" i="29"/>
  <c r="AE767" i="29"/>
  <c r="AE768" i="29"/>
  <c r="AE769" i="29"/>
  <c r="AE770" i="29"/>
  <c r="AE771" i="29"/>
  <c r="AE772" i="29"/>
  <c r="AF764" i="29"/>
  <c r="AF765" i="29"/>
  <c r="AF766" i="29"/>
  <c r="AF767" i="29"/>
  <c r="AF768" i="29"/>
  <c r="AF769" i="29"/>
  <c r="AF770" i="29"/>
  <c r="AF771" i="29"/>
  <c r="AF772" i="29"/>
  <c r="AG764" i="29"/>
  <c r="AG765" i="29"/>
  <c r="AG766" i="29"/>
  <c r="AG767" i="29"/>
  <c r="AG768" i="29"/>
  <c r="AG769" i="29"/>
  <c r="AG770" i="29"/>
  <c r="AG771" i="29"/>
  <c r="AG772" i="29"/>
  <c r="AH764" i="29"/>
  <c r="AH765" i="29"/>
  <c r="AH766" i="29"/>
  <c r="AH767" i="29"/>
  <c r="AH768" i="29"/>
  <c r="AH769" i="29"/>
  <c r="AH770" i="29"/>
  <c r="AH771" i="29"/>
  <c r="AH772" i="29"/>
  <c r="AI764" i="29"/>
  <c r="AI765" i="29"/>
  <c r="AI766" i="29"/>
  <c r="AI767" i="29"/>
  <c r="AI768" i="29"/>
  <c r="AI769" i="29"/>
  <c r="AI770" i="29"/>
  <c r="AI771" i="29"/>
  <c r="AI772" i="29"/>
  <c r="AJ764" i="29"/>
  <c r="AJ765" i="29"/>
  <c r="AJ766" i="29"/>
  <c r="AJ767" i="29"/>
  <c r="AJ768" i="29"/>
  <c r="AJ769" i="29"/>
  <c r="AJ770" i="29"/>
  <c r="AJ771" i="29"/>
  <c r="AJ772" i="29"/>
  <c r="AK764" i="29"/>
  <c r="AK765" i="29"/>
  <c r="AK766" i="29"/>
  <c r="AK767" i="29"/>
  <c r="AK768" i="29"/>
  <c r="AK769" i="29"/>
  <c r="AK770" i="29"/>
  <c r="AK771" i="29"/>
  <c r="AK772" i="29"/>
  <c r="AY562" i="30" l="1"/>
  <c r="AY563" i="30"/>
  <c r="AY564" i="30"/>
  <c r="AY565" i="30"/>
  <c r="AY566" i="30"/>
  <c r="AZ562" i="30"/>
  <c r="AZ563" i="30"/>
  <c r="AZ564" i="30"/>
  <c r="AZ565" i="30"/>
  <c r="AZ566" i="30"/>
  <c r="BA562" i="30"/>
  <c r="BA563" i="30"/>
  <c r="BA564" i="30"/>
  <c r="BA565" i="30"/>
  <c r="BA566" i="30"/>
  <c r="BB562" i="30"/>
  <c r="BB563" i="30"/>
  <c r="BB564" i="30"/>
  <c r="BB565" i="30"/>
  <c r="BB566" i="30"/>
  <c r="BC562" i="30"/>
  <c r="BC563" i="30"/>
  <c r="BC564" i="30"/>
  <c r="BC565" i="30"/>
  <c r="BC566" i="30"/>
  <c r="BG562" i="30"/>
  <c r="BG563" i="30"/>
  <c r="BG564" i="30"/>
  <c r="BG565" i="30"/>
  <c r="BG566" i="30"/>
  <c r="BE562" i="30"/>
  <c r="BE563" i="30"/>
  <c r="BE564" i="30"/>
  <c r="BE565" i="30"/>
  <c r="BE566" i="30"/>
  <c r="BF562" i="30"/>
  <c r="BF563" i="30"/>
  <c r="BF564" i="30"/>
  <c r="BF565" i="30"/>
  <c r="BF566" i="30"/>
  <c r="BH562" i="30"/>
  <c r="BH563" i="30"/>
  <c r="BH564" i="30"/>
  <c r="BH565" i="30"/>
  <c r="BH566" i="30"/>
  <c r="BI562" i="30"/>
  <c r="BI563" i="30"/>
  <c r="BI564" i="30"/>
  <c r="BI565" i="30"/>
  <c r="BI566" i="30"/>
  <c r="BJ562" i="30"/>
  <c r="BJ563" i="30"/>
  <c r="BJ564" i="30"/>
  <c r="BJ565" i="30"/>
  <c r="BJ566" i="30"/>
  <c r="BK562" i="30"/>
  <c r="BK563" i="30"/>
  <c r="BK564" i="30"/>
  <c r="BK565" i="30"/>
  <c r="BK566" i="30"/>
  <c r="BL562" i="30"/>
  <c r="BL563" i="30"/>
  <c r="BL564" i="30"/>
  <c r="BL565" i="30"/>
  <c r="BL566" i="30"/>
  <c r="BM562" i="30"/>
  <c r="BM563" i="30"/>
  <c r="BM564" i="30"/>
  <c r="BM565" i="30"/>
  <c r="BM566" i="30"/>
  <c r="AY557" i="30"/>
  <c r="AY558" i="30"/>
  <c r="AY559" i="30"/>
  <c r="AY560" i="30"/>
  <c r="AY561" i="30"/>
  <c r="AZ557" i="30"/>
  <c r="AZ558" i="30"/>
  <c r="AZ559" i="30"/>
  <c r="AZ560" i="30"/>
  <c r="AZ561" i="30"/>
  <c r="BA557" i="30"/>
  <c r="BA558" i="30"/>
  <c r="BA559" i="30"/>
  <c r="BA560" i="30"/>
  <c r="BA561" i="30"/>
  <c r="BB557" i="30"/>
  <c r="BB558" i="30"/>
  <c r="BB559" i="30"/>
  <c r="BB560" i="30"/>
  <c r="BB561" i="30"/>
  <c r="BC557" i="30"/>
  <c r="BC558" i="30"/>
  <c r="BC559" i="30"/>
  <c r="BC560" i="30"/>
  <c r="BC561" i="30"/>
  <c r="BG557" i="30"/>
  <c r="BG558" i="30"/>
  <c r="BG559" i="30"/>
  <c r="BG560" i="30"/>
  <c r="BG561" i="30"/>
  <c r="BE557" i="30"/>
  <c r="BE558" i="30"/>
  <c r="BE559" i="30"/>
  <c r="BE560" i="30"/>
  <c r="BE561" i="30"/>
  <c r="BF557" i="30"/>
  <c r="BF558" i="30"/>
  <c r="BF559" i="30"/>
  <c r="BF560" i="30"/>
  <c r="BF561" i="30"/>
  <c r="BH557" i="30"/>
  <c r="BH558" i="30"/>
  <c r="BH559" i="30"/>
  <c r="BH560" i="30"/>
  <c r="BH561" i="30"/>
  <c r="BI557" i="30"/>
  <c r="BI558" i="30"/>
  <c r="BI559" i="30"/>
  <c r="BI560" i="30"/>
  <c r="BI561" i="30"/>
  <c r="BJ557" i="30"/>
  <c r="BJ558" i="30"/>
  <c r="BJ559" i="30"/>
  <c r="BJ560" i="30"/>
  <c r="BJ561" i="30"/>
  <c r="BK557" i="30"/>
  <c r="BK558" i="30"/>
  <c r="BK559" i="30"/>
  <c r="BK560" i="30"/>
  <c r="BK561" i="30"/>
  <c r="BL557" i="30"/>
  <c r="BL558" i="30"/>
  <c r="BL559" i="30"/>
  <c r="BL560" i="30"/>
  <c r="BL561" i="30"/>
  <c r="BM557" i="30"/>
  <c r="BM558" i="30"/>
  <c r="BM559" i="30"/>
  <c r="BM560" i="30"/>
  <c r="BM561" i="30"/>
  <c r="AY552" i="30"/>
  <c r="AY553" i="30"/>
  <c r="AY554" i="30"/>
  <c r="AY555" i="30"/>
  <c r="AY556" i="30"/>
  <c r="AZ552" i="30"/>
  <c r="AZ553" i="30"/>
  <c r="AZ554" i="30"/>
  <c r="AZ555" i="30"/>
  <c r="AZ556" i="30"/>
  <c r="BA552" i="30"/>
  <c r="BA553" i="30"/>
  <c r="BA554" i="30"/>
  <c r="BA555" i="30"/>
  <c r="BA556" i="30"/>
  <c r="BB552" i="30"/>
  <c r="BB553" i="30"/>
  <c r="BB554" i="30"/>
  <c r="BB555" i="30"/>
  <c r="BB556" i="30"/>
  <c r="BC552" i="30"/>
  <c r="BC553" i="30"/>
  <c r="BC554" i="30"/>
  <c r="BC555" i="30"/>
  <c r="BC556" i="30"/>
  <c r="BG552" i="30"/>
  <c r="BG553" i="30"/>
  <c r="BG554" i="30"/>
  <c r="BG555" i="30"/>
  <c r="BG556" i="30"/>
  <c r="BE552" i="30"/>
  <c r="BE553" i="30"/>
  <c r="BE554" i="30"/>
  <c r="BE555" i="30"/>
  <c r="BE556" i="30"/>
  <c r="BF552" i="30"/>
  <c r="BF553" i="30"/>
  <c r="BF554" i="30"/>
  <c r="BF555" i="30"/>
  <c r="BF556" i="30"/>
  <c r="BH552" i="30"/>
  <c r="BH553" i="30"/>
  <c r="BH554" i="30"/>
  <c r="BH555" i="30"/>
  <c r="BH556" i="30"/>
  <c r="BI552" i="30"/>
  <c r="BI553" i="30"/>
  <c r="BI554" i="30"/>
  <c r="BI555" i="30"/>
  <c r="BI556" i="30"/>
  <c r="BJ552" i="30"/>
  <c r="BJ553" i="30"/>
  <c r="BJ554" i="30"/>
  <c r="BJ555" i="30"/>
  <c r="BJ556" i="30"/>
  <c r="BK552" i="30"/>
  <c r="BK553" i="30"/>
  <c r="BK554" i="30"/>
  <c r="BK555" i="30"/>
  <c r="BK556" i="30"/>
  <c r="BL552" i="30"/>
  <c r="BL553" i="30"/>
  <c r="BL554" i="30"/>
  <c r="BL555" i="30"/>
  <c r="BL556" i="30"/>
  <c r="BM552" i="30"/>
  <c r="BM553" i="30"/>
  <c r="BM554" i="30"/>
  <c r="BM555" i="30"/>
  <c r="BM556" i="30"/>
  <c r="AY547" i="30"/>
  <c r="AY548" i="30"/>
  <c r="AY549" i="30"/>
  <c r="AY550" i="30"/>
  <c r="AY551" i="30"/>
  <c r="AZ547" i="30"/>
  <c r="AZ548" i="30"/>
  <c r="AZ549" i="30"/>
  <c r="AZ550" i="30"/>
  <c r="AZ551" i="30"/>
  <c r="BA547" i="30"/>
  <c r="BA548" i="30"/>
  <c r="BA549" i="30"/>
  <c r="BA550" i="30"/>
  <c r="BA551" i="30"/>
  <c r="BB547" i="30"/>
  <c r="BB548" i="30"/>
  <c r="BB549" i="30"/>
  <c r="BB550" i="30"/>
  <c r="BB551" i="30"/>
  <c r="BC547" i="30"/>
  <c r="BC548" i="30"/>
  <c r="BC549" i="30"/>
  <c r="BC550" i="30"/>
  <c r="BC551" i="30"/>
  <c r="BG547" i="30"/>
  <c r="BG548" i="30"/>
  <c r="BG549" i="30"/>
  <c r="BG550" i="30"/>
  <c r="BG551" i="30"/>
  <c r="BE547" i="30"/>
  <c r="BE548" i="30"/>
  <c r="BE549" i="30"/>
  <c r="BE550" i="30"/>
  <c r="BE551" i="30"/>
  <c r="BF547" i="30"/>
  <c r="BF548" i="30"/>
  <c r="BF549" i="30"/>
  <c r="BF550" i="30"/>
  <c r="BF551" i="30"/>
  <c r="BH547" i="30"/>
  <c r="BH548" i="30"/>
  <c r="BH549" i="30"/>
  <c r="BH550" i="30"/>
  <c r="BH551" i="30"/>
  <c r="BI547" i="30"/>
  <c r="BI548" i="30"/>
  <c r="BI549" i="30"/>
  <c r="BI550" i="30"/>
  <c r="BI551" i="30"/>
  <c r="BJ547" i="30"/>
  <c r="BJ548" i="30"/>
  <c r="BJ549" i="30"/>
  <c r="BJ550" i="30"/>
  <c r="BJ551" i="30"/>
  <c r="BK547" i="30"/>
  <c r="BK548" i="30"/>
  <c r="BK549" i="30"/>
  <c r="BK550" i="30"/>
  <c r="BK551" i="30"/>
  <c r="BL547" i="30"/>
  <c r="BL548" i="30"/>
  <c r="BL549" i="30"/>
  <c r="BL550" i="30"/>
  <c r="BL551" i="30"/>
  <c r="BM547" i="30"/>
  <c r="BM548" i="30"/>
  <c r="BM549" i="30"/>
  <c r="BM550" i="30"/>
  <c r="BM551" i="30"/>
  <c r="AY542" i="30" l="1"/>
  <c r="AY543" i="30"/>
  <c r="AY544" i="30"/>
  <c r="AY545" i="30"/>
  <c r="AY546" i="30"/>
  <c r="AZ542" i="30"/>
  <c r="AZ543" i="30"/>
  <c r="AZ544" i="30"/>
  <c r="AZ545" i="30"/>
  <c r="AZ546" i="30"/>
  <c r="BA542" i="30"/>
  <c r="BA543" i="30"/>
  <c r="BA544" i="30"/>
  <c r="BA545" i="30"/>
  <c r="BA546" i="30"/>
  <c r="BB542" i="30"/>
  <c r="BB543" i="30"/>
  <c r="BB544" i="30"/>
  <c r="BB545" i="30"/>
  <c r="BB546" i="30"/>
  <c r="BC542" i="30"/>
  <c r="BC543" i="30"/>
  <c r="BC544" i="30"/>
  <c r="BC545" i="30"/>
  <c r="BC546" i="30"/>
  <c r="BG542" i="30"/>
  <c r="BG543" i="30"/>
  <c r="BG544" i="30"/>
  <c r="BG545" i="30"/>
  <c r="BG546" i="30"/>
  <c r="BE542" i="30"/>
  <c r="BE543" i="30"/>
  <c r="BE544" i="30"/>
  <c r="BE545" i="30"/>
  <c r="BE546" i="30"/>
  <c r="BF542" i="30"/>
  <c r="BF543" i="30"/>
  <c r="BF544" i="30"/>
  <c r="BF545" i="30"/>
  <c r="BF546" i="30"/>
  <c r="BH542" i="30"/>
  <c r="BH543" i="30"/>
  <c r="BH544" i="30"/>
  <c r="BH545" i="30"/>
  <c r="BH546" i="30"/>
  <c r="BI542" i="30"/>
  <c r="BI543" i="30"/>
  <c r="BI544" i="30"/>
  <c r="BI545" i="30"/>
  <c r="BI546" i="30"/>
  <c r="BJ542" i="30"/>
  <c r="BJ543" i="30"/>
  <c r="BJ544" i="30"/>
  <c r="BJ545" i="30"/>
  <c r="BJ546" i="30"/>
  <c r="BK542" i="30"/>
  <c r="BK543" i="30"/>
  <c r="BK544" i="30"/>
  <c r="BK545" i="30"/>
  <c r="BK546" i="30"/>
  <c r="BL542" i="30"/>
  <c r="BL543" i="30"/>
  <c r="BL544" i="30"/>
  <c r="BL545" i="30"/>
  <c r="BL546" i="30"/>
  <c r="BM542" i="30"/>
  <c r="BM543" i="30"/>
  <c r="BM544" i="30"/>
  <c r="BM545" i="30"/>
  <c r="BM546" i="30"/>
  <c r="AY537" i="30"/>
  <c r="AY538" i="30"/>
  <c r="AY539" i="30"/>
  <c r="AY540" i="30"/>
  <c r="AY541" i="30"/>
  <c r="AZ537" i="30"/>
  <c r="AZ538" i="30"/>
  <c r="AZ539" i="30"/>
  <c r="AZ540" i="30"/>
  <c r="AZ541" i="30"/>
  <c r="BA537" i="30"/>
  <c r="BA538" i="30"/>
  <c r="BA539" i="30"/>
  <c r="BA540" i="30"/>
  <c r="BA541" i="30"/>
  <c r="BB537" i="30"/>
  <c r="BB538" i="30"/>
  <c r="BB539" i="30"/>
  <c r="BB540" i="30"/>
  <c r="BB541" i="30"/>
  <c r="BC537" i="30"/>
  <c r="BC538" i="30"/>
  <c r="BC539" i="30"/>
  <c r="BC540" i="30"/>
  <c r="BC541" i="30"/>
  <c r="BG537" i="30"/>
  <c r="BG538" i="30"/>
  <c r="BG539" i="30"/>
  <c r="BG540" i="30"/>
  <c r="BG541" i="30"/>
  <c r="BE537" i="30"/>
  <c r="BE538" i="30"/>
  <c r="BE539" i="30"/>
  <c r="BE540" i="30"/>
  <c r="BE541" i="30"/>
  <c r="BF537" i="30"/>
  <c r="BF538" i="30"/>
  <c r="BF539" i="30"/>
  <c r="BF540" i="30"/>
  <c r="BF541" i="30"/>
  <c r="BH537" i="30"/>
  <c r="BH538" i="30"/>
  <c r="BH539" i="30"/>
  <c r="BH540" i="30"/>
  <c r="BH541" i="30"/>
  <c r="BI537" i="30"/>
  <c r="BI538" i="30"/>
  <c r="BI539" i="30"/>
  <c r="BI540" i="30"/>
  <c r="BI541" i="30"/>
  <c r="BJ537" i="30"/>
  <c r="BJ538" i="30"/>
  <c r="BJ539" i="30"/>
  <c r="BJ540" i="30"/>
  <c r="BJ541" i="30"/>
  <c r="BK537" i="30"/>
  <c r="BK538" i="30"/>
  <c r="BK539" i="30"/>
  <c r="BK540" i="30"/>
  <c r="BK541" i="30"/>
  <c r="BL537" i="30"/>
  <c r="BL538" i="30"/>
  <c r="BL539" i="30"/>
  <c r="BL540" i="30"/>
  <c r="BL541" i="30"/>
  <c r="BM537" i="30"/>
  <c r="BM538" i="30"/>
  <c r="BM539" i="30"/>
  <c r="BM540" i="30"/>
  <c r="BM541" i="30"/>
  <c r="AY532" i="30"/>
  <c r="AY533" i="30"/>
  <c r="AY534" i="30"/>
  <c r="AY535" i="30"/>
  <c r="AY536" i="30"/>
  <c r="AZ532" i="30"/>
  <c r="AZ533" i="30"/>
  <c r="AZ534" i="30"/>
  <c r="AZ535" i="30"/>
  <c r="AZ536" i="30"/>
  <c r="BA532" i="30"/>
  <c r="BA533" i="30"/>
  <c r="BA534" i="30"/>
  <c r="BA535" i="30"/>
  <c r="BA536" i="30"/>
  <c r="BB532" i="30"/>
  <c r="BB533" i="30"/>
  <c r="BB534" i="30"/>
  <c r="BB535" i="30"/>
  <c r="BB536" i="30"/>
  <c r="BC532" i="30"/>
  <c r="BC533" i="30"/>
  <c r="BC534" i="30"/>
  <c r="BC535" i="30"/>
  <c r="BC536" i="30"/>
  <c r="BG532" i="30"/>
  <c r="BG533" i="30"/>
  <c r="BG534" i="30"/>
  <c r="BG535" i="30"/>
  <c r="BG536" i="30"/>
  <c r="BE532" i="30"/>
  <c r="BE533" i="30"/>
  <c r="BE534" i="30"/>
  <c r="BE535" i="30"/>
  <c r="BE536" i="30"/>
  <c r="BF532" i="30"/>
  <c r="BF533" i="30"/>
  <c r="BF534" i="30"/>
  <c r="BF535" i="30"/>
  <c r="BF536" i="30"/>
  <c r="BH532" i="30"/>
  <c r="BH533" i="30"/>
  <c r="BH534" i="30"/>
  <c r="BH535" i="30"/>
  <c r="BH536" i="30"/>
  <c r="BI532" i="30"/>
  <c r="BI533" i="30"/>
  <c r="BI534" i="30"/>
  <c r="BI535" i="30"/>
  <c r="BI536" i="30"/>
  <c r="BJ532" i="30"/>
  <c r="BJ533" i="30"/>
  <c r="BJ534" i="30"/>
  <c r="BJ535" i="30"/>
  <c r="BJ536" i="30"/>
  <c r="BK532" i="30"/>
  <c r="BK533" i="30"/>
  <c r="BK534" i="30"/>
  <c r="BK535" i="30"/>
  <c r="BK536" i="30"/>
  <c r="BL532" i="30"/>
  <c r="BL533" i="30"/>
  <c r="BL534" i="30"/>
  <c r="BL535" i="30"/>
  <c r="BL536" i="30"/>
  <c r="BM532" i="30"/>
  <c r="BM533" i="30"/>
  <c r="BM534" i="30"/>
  <c r="BM535" i="30"/>
  <c r="BM536" i="30"/>
  <c r="AY527" i="30"/>
  <c r="AY528" i="30"/>
  <c r="AY529" i="30"/>
  <c r="AY530" i="30"/>
  <c r="AY531" i="30"/>
  <c r="AZ527" i="30"/>
  <c r="AZ528" i="30"/>
  <c r="AZ529" i="30"/>
  <c r="AZ530" i="30"/>
  <c r="AZ531" i="30"/>
  <c r="BA527" i="30"/>
  <c r="BA528" i="30"/>
  <c r="BA529" i="30"/>
  <c r="BA530" i="30"/>
  <c r="BA531" i="30"/>
  <c r="BB527" i="30"/>
  <c r="BB528" i="30"/>
  <c r="BB529" i="30"/>
  <c r="BB530" i="30"/>
  <c r="BB531" i="30"/>
  <c r="BC527" i="30"/>
  <c r="BC528" i="30"/>
  <c r="BC529" i="30"/>
  <c r="BC530" i="30"/>
  <c r="BC531" i="30"/>
  <c r="BG527" i="30"/>
  <c r="BG528" i="30"/>
  <c r="BG529" i="30"/>
  <c r="BG530" i="30"/>
  <c r="BG531" i="30"/>
  <c r="BE527" i="30"/>
  <c r="BE528" i="30"/>
  <c r="BE529" i="30"/>
  <c r="BE530" i="30"/>
  <c r="BE531" i="30"/>
  <c r="BF527" i="30"/>
  <c r="BF528" i="30"/>
  <c r="BF529" i="30"/>
  <c r="BF530" i="30"/>
  <c r="BF531" i="30"/>
  <c r="BH527" i="30"/>
  <c r="BH528" i="30"/>
  <c r="BH529" i="30"/>
  <c r="BH530" i="30"/>
  <c r="BH531" i="30"/>
  <c r="BI527" i="30"/>
  <c r="BI528" i="30"/>
  <c r="BI529" i="30"/>
  <c r="BI530" i="30"/>
  <c r="BI531" i="30"/>
  <c r="BJ527" i="30"/>
  <c r="BJ528" i="30"/>
  <c r="BJ529" i="30"/>
  <c r="BJ530" i="30"/>
  <c r="BJ531" i="30"/>
  <c r="BK527" i="30"/>
  <c r="BK528" i="30"/>
  <c r="BK529" i="30"/>
  <c r="BK530" i="30"/>
  <c r="BK531" i="30"/>
  <c r="BL527" i="30"/>
  <c r="BL528" i="30"/>
  <c r="BL529" i="30"/>
  <c r="BL530" i="30"/>
  <c r="BL531" i="30"/>
  <c r="BM527" i="30"/>
  <c r="BM528" i="30"/>
  <c r="BM529" i="30"/>
  <c r="BM530" i="30"/>
  <c r="BM531" i="30"/>
  <c r="AY522" i="30"/>
  <c r="AY523" i="30"/>
  <c r="AY524" i="30"/>
  <c r="AY525" i="30"/>
  <c r="AY526" i="30"/>
  <c r="AZ522" i="30"/>
  <c r="AZ523" i="30"/>
  <c r="AZ524" i="30"/>
  <c r="AZ525" i="30"/>
  <c r="AZ526" i="30"/>
  <c r="BA522" i="30"/>
  <c r="BA523" i="30"/>
  <c r="BA524" i="30"/>
  <c r="BA525" i="30"/>
  <c r="BA526" i="30"/>
  <c r="BB522" i="30"/>
  <c r="BB523" i="30"/>
  <c r="BB524" i="30"/>
  <c r="BB525" i="30"/>
  <c r="BB526" i="30"/>
  <c r="BC522" i="30"/>
  <c r="BC523" i="30"/>
  <c r="BC524" i="30"/>
  <c r="BC525" i="30"/>
  <c r="BC526" i="30"/>
  <c r="BG522" i="30"/>
  <c r="BG523" i="30"/>
  <c r="BG524" i="30"/>
  <c r="BG525" i="30"/>
  <c r="BG526" i="30"/>
  <c r="BE522" i="30"/>
  <c r="BE523" i="30"/>
  <c r="BE524" i="30"/>
  <c r="BE525" i="30"/>
  <c r="BE526" i="30"/>
  <c r="BF522" i="30"/>
  <c r="BF523" i="30"/>
  <c r="BF524" i="30"/>
  <c r="BF525" i="30"/>
  <c r="BF526" i="30"/>
  <c r="BH522" i="30"/>
  <c r="BH523" i="30"/>
  <c r="BH524" i="30"/>
  <c r="BH525" i="30"/>
  <c r="BH526" i="30"/>
  <c r="BI522" i="30"/>
  <c r="BI523" i="30"/>
  <c r="BI524" i="30"/>
  <c r="BI525" i="30"/>
  <c r="BI526" i="30"/>
  <c r="BJ522" i="30"/>
  <c r="BJ523" i="30"/>
  <c r="BJ524" i="30"/>
  <c r="BJ525" i="30"/>
  <c r="BJ526" i="30"/>
  <c r="BK522" i="30"/>
  <c r="BK523" i="30"/>
  <c r="BK524" i="30"/>
  <c r="BK525" i="30"/>
  <c r="BK526" i="30"/>
  <c r="BL522" i="30"/>
  <c r="BL523" i="30"/>
  <c r="BL524" i="30"/>
  <c r="BL525" i="30"/>
  <c r="BL526" i="30"/>
  <c r="BM522" i="30"/>
  <c r="BM523" i="30"/>
  <c r="BM524" i="30"/>
  <c r="BM525" i="30"/>
  <c r="BM526" i="30"/>
  <c r="AY517" i="30"/>
  <c r="AY518" i="30"/>
  <c r="AY519" i="30"/>
  <c r="AY520" i="30"/>
  <c r="AY521" i="30"/>
  <c r="AZ517" i="30"/>
  <c r="AZ518" i="30"/>
  <c r="AZ519" i="30"/>
  <c r="AZ520" i="30"/>
  <c r="AZ521" i="30"/>
  <c r="BA517" i="30"/>
  <c r="BA518" i="30"/>
  <c r="BA519" i="30"/>
  <c r="BA520" i="30"/>
  <c r="BA521" i="30"/>
  <c r="BB517" i="30"/>
  <c r="BB518" i="30"/>
  <c r="BB519" i="30"/>
  <c r="BB520" i="30"/>
  <c r="BB521" i="30"/>
  <c r="BC517" i="30"/>
  <c r="BC518" i="30"/>
  <c r="BC519" i="30"/>
  <c r="BC520" i="30"/>
  <c r="BC521" i="30"/>
  <c r="BG517" i="30"/>
  <c r="BG518" i="30"/>
  <c r="BG519" i="30"/>
  <c r="BG520" i="30"/>
  <c r="BG521" i="30"/>
  <c r="BE517" i="30"/>
  <c r="BE518" i="30"/>
  <c r="BE519" i="30"/>
  <c r="BE520" i="30"/>
  <c r="BE521" i="30"/>
  <c r="BF517" i="30"/>
  <c r="BF518" i="30"/>
  <c r="BF519" i="30"/>
  <c r="BF520" i="30"/>
  <c r="BF521" i="30"/>
  <c r="BH517" i="30"/>
  <c r="BH518" i="30"/>
  <c r="BH519" i="30"/>
  <c r="BH520" i="30"/>
  <c r="BH521" i="30"/>
  <c r="BI517" i="30"/>
  <c r="BI518" i="30"/>
  <c r="BI519" i="30"/>
  <c r="BI520" i="30"/>
  <c r="BI521" i="30"/>
  <c r="BJ517" i="30"/>
  <c r="BJ518" i="30"/>
  <c r="BJ519" i="30"/>
  <c r="BJ520" i="30"/>
  <c r="BJ521" i="30"/>
  <c r="BK517" i="30"/>
  <c r="BK518" i="30"/>
  <c r="BK519" i="30"/>
  <c r="BK520" i="30"/>
  <c r="BK521" i="30"/>
  <c r="BL517" i="30"/>
  <c r="BL518" i="30"/>
  <c r="BL519" i="30"/>
  <c r="BL520" i="30"/>
  <c r="BL521" i="30"/>
  <c r="BM517" i="30"/>
  <c r="BM518" i="30"/>
  <c r="BM519" i="30"/>
  <c r="BM520" i="30"/>
  <c r="BM521" i="30"/>
  <c r="AY512" i="30"/>
  <c r="AY513" i="30"/>
  <c r="AY514" i="30"/>
  <c r="AY515" i="30"/>
  <c r="AY516" i="30"/>
  <c r="AZ512" i="30"/>
  <c r="AZ513" i="30"/>
  <c r="AZ514" i="30"/>
  <c r="AZ515" i="30"/>
  <c r="AZ516" i="30"/>
  <c r="BA512" i="30"/>
  <c r="BA513" i="30"/>
  <c r="BA514" i="30"/>
  <c r="BA515" i="30"/>
  <c r="BA516" i="30"/>
  <c r="BB512" i="30"/>
  <c r="BB513" i="30"/>
  <c r="BB514" i="30"/>
  <c r="BB515" i="30"/>
  <c r="BB516" i="30"/>
  <c r="BC512" i="30"/>
  <c r="BC513" i="30"/>
  <c r="BC514" i="30"/>
  <c r="BC515" i="30"/>
  <c r="BC516" i="30"/>
  <c r="BG512" i="30"/>
  <c r="BG513" i="30"/>
  <c r="BG514" i="30"/>
  <c r="BG515" i="30"/>
  <c r="BG516" i="30"/>
  <c r="BE512" i="30"/>
  <c r="BE513" i="30"/>
  <c r="BE514" i="30"/>
  <c r="BE515" i="30"/>
  <c r="BE516" i="30"/>
  <c r="BF512" i="30"/>
  <c r="BF513" i="30"/>
  <c r="BF514" i="30"/>
  <c r="BF515" i="30"/>
  <c r="BF516" i="30"/>
  <c r="BH512" i="30"/>
  <c r="BH513" i="30"/>
  <c r="BH514" i="30"/>
  <c r="BH515" i="30"/>
  <c r="BH516" i="30"/>
  <c r="BI512" i="30"/>
  <c r="BI513" i="30"/>
  <c r="BI514" i="30"/>
  <c r="BI515" i="30"/>
  <c r="BI516" i="30"/>
  <c r="BJ512" i="30"/>
  <c r="BJ513" i="30"/>
  <c r="BJ514" i="30"/>
  <c r="BJ515" i="30"/>
  <c r="BJ516" i="30"/>
  <c r="BK512" i="30"/>
  <c r="BK513" i="30"/>
  <c r="BK514" i="30"/>
  <c r="BK515" i="30"/>
  <c r="BK516" i="30"/>
  <c r="BL512" i="30"/>
  <c r="BL513" i="30"/>
  <c r="BL514" i="30"/>
  <c r="BL515" i="30"/>
  <c r="BL516" i="30"/>
  <c r="BM512" i="30"/>
  <c r="BM513" i="30"/>
  <c r="BM514" i="30"/>
  <c r="BM515" i="30"/>
  <c r="BM516" i="30"/>
  <c r="AY510" i="30"/>
  <c r="AY511" i="30"/>
  <c r="AZ510" i="30"/>
  <c r="AZ511" i="30"/>
  <c r="BA510" i="30"/>
  <c r="BA511" i="30"/>
  <c r="BB510" i="30"/>
  <c r="BB511" i="30"/>
  <c r="BC510" i="30"/>
  <c r="BC511" i="30"/>
  <c r="BG510" i="30"/>
  <c r="BG511" i="30"/>
  <c r="BE510" i="30"/>
  <c r="BE511" i="30"/>
  <c r="BF510" i="30"/>
  <c r="BF511" i="30"/>
  <c r="BH510" i="30"/>
  <c r="BH511" i="30"/>
  <c r="BI510" i="30"/>
  <c r="BI511" i="30"/>
  <c r="BJ510" i="30"/>
  <c r="BJ511" i="30"/>
  <c r="BK510" i="30"/>
  <c r="BK511" i="30"/>
  <c r="BL510" i="30"/>
  <c r="BL511" i="30"/>
  <c r="BM510" i="30"/>
  <c r="BM511" i="30"/>
  <c r="AY502" i="30"/>
  <c r="AY503" i="30"/>
  <c r="AY504" i="30"/>
  <c r="AY505" i="30"/>
  <c r="AY506" i="30"/>
  <c r="AY507" i="30"/>
  <c r="AY508" i="30"/>
  <c r="AY509" i="30"/>
  <c r="AZ502" i="30"/>
  <c r="AZ503" i="30"/>
  <c r="AZ504" i="30"/>
  <c r="AZ505" i="30"/>
  <c r="AZ506" i="30"/>
  <c r="AZ507" i="30"/>
  <c r="AZ508" i="30"/>
  <c r="AZ509" i="30"/>
  <c r="BA502" i="30"/>
  <c r="BA503" i="30"/>
  <c r="BA504" i="30"/>
  <c r="BA505" i="30"/>
  <c r="BA506" i="30"/>
  <c r="BA507" i="30"/>
  <c r="BA508" i="30"/>
  <c r="BA509" i="30"/>
  <c r="BB502" i="30"/>
  <c r="BB503" i="30"/>
  <c r="BB504" i="30"/>
  <c r="BB505" i="30"/>
  <c r="BB506" i="30"/>
  <c r="BB507" i="30"/>
  <c r="BB508" i="30"/>
  <c r="BB509" i="30"/>
  <c r="BC502" i="30"/>
  <c r="BC503" i="30"/>
  <c r="BC504" i="30"/>
  <c r="BC505" i="30"/>
  <c r="BC506" i="30"/>
  <c r="BC507" i="30"/>
  <c r="BC508" i="30"/>
  <c r="BC509" i="30"/>
  <c r="BG502" i="30"/>
  <c r="BG503" i="30"/>
  <c r="BG504" i="30"/>
  <c r="BG505" i="30"/>
  <c r="BG506" i="30"/>
  <c r="BG507" i="30"/>
  <c r="BG508" i="30"/>
  <c r="BG509" i="30"/>
  <c r="BE502" i="30"/>
  <c r="BE503" i="30"/>
  <c r="BE504" i="30"/>
  <c r="BE505" i="30"/>
  <c r="BE506" i="30"/>
  <c r="BE507" i="30"/>
  <c r="BE508" i="30"/>
  <c r="BE509" i="30"/>
  <c r="BF502" i="30"/>
  <c r="BF503" i="30"/>
  <c r="BF504" i="30"/>
  <c r="BF505" i="30"/>
  <c r="BF506" i="30"/>
  <c r="BF507" i="30"/>
  <c r="BF508" i="30"/>
  <c r="BF509" i="30"/>
  <c r="BH502" i="30"/>
  <c r="BH503" i="30"/>
  <c r="BH504" i="30"/>
  <c r="BH505" i="30"/>
  <c r="BH506" i="30"/>
  <c r="BH507" i="30"/>
  <c r="BH508" i="30"/>
  <c r="BH509" i="30"/>
  <c r="BI502" i="30"/>
  <c r="BI503" i="30"/>
  <c r="BI504" i="30"/>
  <c r="BI505" i="30"/>
  <c r="BI506" i="30"/>
  <c r="BI507" i="30"/>
  <c r="BI508" i="30"/>
  <c r="BI509" i="30"/>
  <c r="BJ502" i="30"/>
  <c r="BJ503" i="30"/>
  <c r="BJ504" i="30"/>
  <c r="BJ505" i="30"/>
  <c r="BJ506" i="30"/>
  <c r="BJ507" i="30"/>
  <c r="BJ508" i="30"/>
  <c r="BJ509" i="30"/>
  <c r="BK502" i="30"/>
  <c r="BK503" i="30"/>
  <c r="BK504" i="30"/>
  <c r="BK505" i="30"/>
  <c r="BK506" i="30"/>
  <c r="BK507" i="30"/>
  <c r="BK508" i="30"/>
  <c r="BK509" i="30"/>
  <c r="BL502" i="30"/>
  <c r="BL503" i="30"/>
  <c r="BL504" i="30"/>
  <c r="BL505" i="30"/>
  <c r="BL506" i="30"/>
  <c r="BL507" i="30"/>
  <c r="BL508" i="30"/>
  <c r="BL509" i="30"/>
  <c r="BM502" i="30"/>
  <c r="BM503" i="30"/>
  <c r="BM504" i="30"/>
  <c r="BM505" i="30"/>
  <c r="BM506" i="30"/>
  <c r="BM507" i="30"/>
  <c r="BM508" i="30"/>
  <c r="BM509" i="30"/>
  <c r="AY497" i="30"/>
  <c r="AY498" i="30"/>
  <c r="AY499" i="30"/>
  <c r="AY500" i="30"/>
  <c r="AY501" i="30"/>
  <c r="AZ497" i="30"/>
  <c r="AZ498" i="30"/>
  <c r="AZ499" i="30"/>
  <c r="AZ500" i="30"/>
  <c r="AZ501" i="30"/>
  <c r="BA497" i="30"/>
  <c r="BA498" i="30"/>
  <c r="BA499" i="30"/>
  <c r="BA500" i="30"/>
  <c r="BA501" i="30"/>
  <c r="BB497" i="30"/>
  <c r="BB498" i="30"/>
  <c r="BB499" i="30"/>
  <c r="BB500" i="30"/>
  <c r="BB501" i="30"/>
  <c r="BC497" i="30"/>
  <c r="BC498" i="30"/>
  <c r="BC499" i="30"/>
  <c r="BC500" i="30"/>
  <c r="BC501" i="30"/>
  <c r="BG497" i="30"/>
  <c r="BG498" i="30"/>
  <c r="BG499" i="30"/>
  <c r="BG500" i="30"/>
  <c r="BG501" i="30"/>
  <c r="BE497" i="30"/>
  <c r="BE498" i="30"/>
  <c r="BE499" i="30"/>
  <c r="BE500" i="30"/>
  <c r="BE501" i="30"/>
  <c r="BF497" i="30"/>
  <c r="BF498" i="30"/>
  <c r="BF499" i="30"/>
  <c r="BF500" i="30"/>
  <c r="BF501" i="30"/>
  <c r="BH497" i="30"/>
  <c r="BH498" i="30"/>
  <c r="BH499" i="30"/>
  <c r="BH500" i="30"/>
  <c r="BH501" i="30"/>
  <c r="BI497" i="30"/>
  <c r="BI498" i="30"/>
  <c r="BI499" i="30"/>
  <c r="BI500" i="30"/>
  <c r="BI501" i="30"/>
  <c r="BJ497" i="30"/>
  <c r="BJ498" i="30"/>
  <c r="BJ499" i="30"/>
  <c r="BJ500" i="30"/>
  <c r="BJ501" i="30"/>
  <c r="BK497" i="30"/>
  <c r="BK498" i="30"/>
  <c r="BK499" i="30"/>
  <c r="BK500" i="30"/>
  <c r="BK501" i="30"/>
  <c r="BL497" i="30"/>
  <c r="BL498" i="30"/>
  <c r="BL499" i="30"/>
  <c r="BL500" i="30"/>
  <c r="BL501" i="30"/>
  <c r="BM497" i="30"/>
  <c r="BM498" i="30"/>
  <c r="BM499" i="30"/>
  <c r="BM500" i="30"/>
  <c r="BM501" i="30"/>
  <c r="Y755" i="29"/>
  <c r="Y756" i="29"/>
  <c r="Y757" i="29"/>
  <c r="Y758" i="29"/>
  <c r="Y759" i="29"/>
  <c r="Y760" i="29"/>
  <c r="Y761" i="29"/>
  <c r="Y762" i="29"/>
  <c r="Y763" i="29"/>
  <c r="Z755" i="29"/>
  <c r="Z756" i="29"/>
  <c r="Z757" i="29"/>
  <c r="Z758" i="29"/>
  <c r="Z759" i="29"/>
  <c r="Z760" i="29"/>
  <c r="Z761" i="29"/>
  <c r="Z762" i="29"/>
  <c r="Z763" i="29"/>
  <c r="AA755" i="29"/>
  <c r="AA756" i="29"/>
  <c r="AA757" i="29"/>
  <c r="AA758" i="29"/>
  <c r="AA759" i="29"/>
  <c r="AA760" i="29"/>
  <c r="AA761" i="29"/>
  <c r="AA762" i="29"/>
  <c r="AA763" i="29"/>
  <c r="AB755" i="29"/>
  <c r="AB756" i="29"/>
  <c r="AB757" i="29"/>
  <c r="AB758" i="29"/>
  <c r="AB759" i="29"/>
  <c r="AB760" i="29"/>
  <c r="AB761" i="29"/>
  <c r="AB762" i="29"/>
  <c r="AB763" i="29"/>
  <c r="AC755" i="29"/>
  <c r="AC756" i="29"/>
  <c r="AC757" i="29"/>
  <c r="AC758" i="29"/>
  <c r="AC759" i="29"/>
  <c r="AC760" i="29"/>
  <c r="AC761" i="29"/>
  <c r="AC762" i="29"/>
  <c r="AC763" i="29"/>
  <c r="AD755" i="29"/>
  <c r="AD756" i="29"/>
  <c r="AD757" i="29"/>
  <c r="AD758" i="29"/>
  <c r="AD759" i="29"/>
  <c r="AD760" i="29"/>
  <c r="AD761" i="29"/>
  <c r="AD762" i="29"/>
  <c r="AD763" i="29"/>
  <c r="AE755" i="29"/>
  <c r="AE756" i="29"/>
  <c r="AE757" i="29"/>
  <c r="AE758" i="29"/>
  <c r="AE759" i="29"/>
  <c r="AE760" i="29"/>
  <c r="AE761" i="29"/>
  <c r="AE762" i="29"/>
  <c r="AE763" i="29"/>
  <c r="AF755" i="29"/>
  <c r="AF756" i="29"/>
  <c r="AF757" i="29"/>
  <c r="AF758" i="29"/>
  <c r="AF759" i="29"/>
  <c r="AF760" i="29"/>
  <c r="AF761" i="29"/>
  <c r="AF762" i="29"/>
  <c r="AF763" i="29"/>
  <c r="AG755" i="29"/>
  <c r="AG756" i="29"/>
  <c r="AG757" i="29"/>
  <c r="AG758" i="29"/>
  <c r="AG759" i="29"/>
  <c r="AG760" i="29"/>
  <c r="AG761" i="29"/>
  <c r="AG762" i="29"/>
  <c r="AG763" i="29"/>
  <c r="AH755" i="29"/>
  <c r="AH756" i="29"/>
  <c r="AH757" i="29"/>
  <c r="AH758" i="29"/>
  <c r="AH759" i="29"/>
  <c r="AH760" i="29"/>
  <c r="AH761" i="29"/>
  <c r="AH762" i="29"/>
  <c r="AH763" i="29"/>
  <c r="AI755" i="29"/>
  <c r="AI756" i="29"/>
  <c r="AI757" i="29"/>
  <c r="AI758" i="29"/>
  <c r="AI759" i="29"/>
  <c r="AI760" i="29"/>
  <c r="AI761" i="29"/>
  <c r="AI762" i="29"/>
  <c r="AI763" i="29"/>
  <c r="AJ755" i="29"/>
  <c r="AJ756" i="29"/>
  <c r="AJ757" i="29"/>
  <c r="AJ758" i="29"/>
  <c r="AJ759" i="29"/>
  <c r="AJ760" i="29"/>
  <c r="AJ761" i="29"/>
  <c r="AJ762" i="29"/>
  <c r="AJ763" i="29"/>
  <c r="AK755" i="29"/>
  <c r="AK756" i="29"/>
  <c r="AK757" i="29"/>
  <c r="AK758" i="29"/>
  <c r="AK759" i="29"/>
  <c r="AK760" i="29"/>
  <c r="AK761" i="29"/>
  <c r="AK762" i="29"/>
  <c r="AK763" i="29"/>
  <c r="Y746" i="29"/>
  <c r="Y747" i="29"/>
  <c r="Y748" i="29"/>
  <c r="Y749" i="29"/>
  <c r="Y750" i="29"/>
  <c r="Y751" i="29"/>
  <c r="Y752" i="29"/>
  <c r="Y753" i="29"/>
  <c r="Y754" i="29"/>
  <c r="Z746" i="29"/>
  <c r="Z747" i="29"/>
  <c r="Z748" i="29"/>
  <c r="Z749" i="29"/>
  <c r="Z750" i="29"/>
  <c r="Z751" i="29"/>
  <c r="Z752" i="29"/>
  <c r="Z753" i="29"/>
  <c r="Z754" i="29"/>
  <c r="AA746" i="29"/>
  <c r="AA747" i="29"/>
  <c r="AA748" i="29"/>
  <c r="AA749" i="29"/>
  <c r="AA750" i="29"/>
  <c r="AA751" i="29"/>
  <c r="AA752" i="29"/>
  <c r="AA753" i="29"/>
  <c r="AA754" i="29"/>
  <c r="AB746" i="29"/>
  <c r="AB747" i="29"/>
  <c r="AB748" i="29"/>
  <c r="AB749" i="29"/>
  <c r="AB750" i="29"/>
  <c r="AB751" i="29"/>
  <c r="AB752" i="29"/>
  <c r="AB753" i="29"/>
  <c r="AB754" i="29"/>
  <c r="AC746" i="29"/>
  <c r="AC747" i="29"/>
  <c r="AC748" i="29"/>
  <c r="AC749" i="29"/>
  <c r="AC750" i="29"/>
  <c r="AC751" i="29"/>
  <c r="AC752" i="29"/>
  <c r="AC753" i="29"/>
  <c r="AC754" i="29"/>
  <c r="AD746" i="29"/>
  <c r="AD747" i="29"/>
  <c r="AD748" i="29"/>
  <c r="AD749" i="29"/>
  <c r="AD750" i="29"/>
  <c r="AD751" i="29"/>
  <c r="AD752" i="29"/>
  <c r="AD753" i="29"/>
  <c r="AD754" i="29"/>
  <c r="AE746" i="29"/>
  <c r="AE747" i="29"/>
  <c r="AE748" i="29"/>
  <c r="AE749" i="29"/>
  <c r="AE750" i="29"/>
  <c r="AE751" i="29"/>
  <c r="AE752" i="29"/>
  <c r="AE753" i="29"/>
  <c r="AE754" i="29"/>
  <c r="AF746" i="29"/>
  <c r="AF747" i="29"/>
  <c r="AF748" i="29"/>
  <c r="AF749" i="29"/>
  <c r="AF750" i="29"/>
  <c r="AF751" i="29"/>
  <c r="AF752" i="29"/>
  <c r="AF753" i="29"/>
  <c r="AF754" i="29"/>
  <c r="AG746" i="29"/>
  <c r="AG747" i="29"/>
  <c r="AG748" i="29"/>
  <c r="AG749" i="29"/>
  <c r="AG750" i="29"/>
  <c r="AG751" i="29"/>
  <c r="AG752" i="29"/>
  <c r="AG753" i="29"/>
  <c r="AG754" i="29"/>
  <c r="AH746" i="29"/>
  <c r="AH747" i="29"/>
  <c r="AH748" i="29"/>
  <c r="AH749" i="29"/>
  <c r="AH750" i="29"/>
  <c r="AH751" i="29"/>
  <c r="AH752" i="29"/>
  <c r="AH753" i="29"/>
  <c r="AH754" i="29"/>
  <c r="AI746" i="29"/>
  <c r="AI747" i="29"/>
  <c r="AI748" i="29"/>
  <c r="AI749" i="29"/>
  <c r="AI750" i="29"/>
  <c r="AI751" i="29"/>
  <c r="AI752" i="29"/>
  <c r="AI753" i="29"/>
  <c r="AI754" i="29"/>
  <c r="AJ746" i="29"/>
  <c r="AJ747" i="29"/>
  <c r="AJ748" i="29"/>
  <c r="AJ749" i="29"/>
  <c r="AJ750" i="29"/>
  <c r="AJ751" i="29"/>
  <c r="AJ752" i="29"/>
  <c r="AJ753" i="29"/>
  <c r="AJ754" i="29"/>
  <c r="AK746" i="29"/>
  <c r="AK747" i="29"/>
  <c r="AK748" i="29"/>
  <c r="AK749" i="29"/>
  <c r="AK750" i="29"/>
  <c r="AK751" i="29"/>
  <c r="AK752" i="29"/>
  <c r="AK753" i="29"/>
  <c r="AK754" i="29"/>
  <c r="P627" i="30"/>
  <c r="F627" i="30"/>
  <c r="AY487" i="30"/>
  <c r="AY488" i="30"/>
  <c r="AY489" i="30"/>
  <c r="AY490" i="30"/>
  <c r="AY491" i="30"/>
  <c r="AY492" i="30"/>
  <c r="AY493" i="30"/>
  <c r="AY494" i="30"/>
  <c r="AY495" i="30"/>
  <c r="AY496" i="30"/>
  <c r="AZ487" i="30"/>
  <c r="AZ488" i="30"/>
  <c r="AZ489" i="30"/>
  <c r="AZ490" i="30"/>
  <c r="AZ491" i="30"/>
  <c r="AZ492" i="30"/>
  <c r="AZ493" i="30"/>
  <c r="AZ494" i="30"/>
  <c r="AZ495" i="30"/>
  <c r="AZ496" i="30"/>
  <c r="BA487" i="30"/>
  <c r="BA488" i="30"/>
  <c r="BA489" i="30"/>
  <c r="BA490" i="30"/>
  <c r="BA491" i="30"/>
  <c r="BA492" i="30"/>
  <c r="BA493" i="30"/>
  <c r="BA494" i="30"/>
  <c r="BA495" i="30"/>
  <c r="BA496" i="30"/>
  <c r="BB487" i="30"/>
  <c r="BB488" i="30"/>
  <c r="BB489" i="30"/>
  <c r="BB490" i="30"/>
  <c r="BB491" i="30"/>
  <c r="BB492" i="30"/>
  <c r="BB493" i="30"/>
  <c r="BB494" i="30"/>
  <c r="BB495" i="30"/>
  <c r="BB496" i="30"/>
  <c r="BC487" i="30"/>
  <c r="BC488" i="30"/>
  <c r="BC489" i="30"/>
  <c r="BC490" i="30"/>
  <c r="BC491" i="30"/>
  <c r="BC492" i="30"/>
  <c r="BC493" i="30"/>
  <c r="BC494" i="30"/>
  <c r="BC495" i="30"/>
  <c r="BC496" i="30"/>
  <c r="BG487" i="30"/>
  <c r="BG488" i="30"/>
  <c r="BG489" i="30"/>
  <c r="BG490" i="30"/>
  <c r="BG491" i="30"/>
  <c r="BG492" i="30"/>
  <c r="BG493" i="30"/>
  <c r="BG494" i="30"/>
  <c r="BG495" i="30"/>
  <c r="BG496" i="30"/>
  <c r="BE487" i="30"/>
  <c r="BE488" i="30"/>
  <c r="BE489" i="30"/>
  <c r="BE490" i="30"/>
  <c r="BE491" i="30"/>
  <c r="BE492" i="30"/>
  <c r="BE493" i="30"/>
  <c r="BE494" i="30"/>
  <c r="BE495" i="30"/>
  <c r="BE496" i="30"/>
  <c r="BF487" i="30"/>
  <c r="BF488" i="30"/>
  <c r="BF489" i="30"/>
  <c r="BF490" i="30"/>
  <c r="BF491" i="30"/>
  <c r="BF492" i="30"/>
  <c r="BF493" i="30"/>
  <c r="BF494" i="30"/>
  <c r="BF495" i="30"/>
  <c r="BF496" i="30"/>
  <c r="BH487" i="30"/>
  <c r="BH488" i="30"/>
  <c r="BH489" i="30"/>
  <c r="BH490" i="30"/>
  <c r="BH491" i="30"/>
  <c r="BH492" i="30"/>
  <c r="BH493" i="30"/>
  <c r="BH494" i="30"/>
  <c r="BH495" i="30"/>
  <c r="BH496" i="30"/>
  <c r="BI487" i="30"/>
  <c r="BI488" i="30"/>
  <c r="BI489" i="30"/>
  <c r="BI490" i="30"/>
  <c r="BI491" i="30"/>
  <c r="BI492" i="30"/>
  <c r="BI493" i="30"/>
  <c r="BI494" i="30"/>
  <c r="BI495" i="30"/>
  <c r="BI496" i="30"/>
  <c r="BJ487" i="30"/>
  <c r="BJ488" i="30"/>
  <c r="BJ489" i="30"/>
  <c r="BJ490" i="30"/>
  <c r="BJ491" i="30"/>
  <c r="BJ492" i="30"/>
  <c r="BJ493" i="30"/>
  <c r="BJ494" i="30"/>
  <c r="BJ495" i="30"/>
  <c r="BJ496" i="30"/>
  <c r="BK487" i="30"/>
  <c r="BK488" i="30"/>
  <c r="BK489" i="30"/>
  <c r="BK490" i="30"/>
  <c r="BK491" i="30"/>
  <c r="BK492" i="30"/>
  <c r="BK493" i="30"/>
  <c r="BK494" i="30"/>
  <c r="BK495" i="30"/>
  <c r="BK496" i="30"/>
  <c r="BL487" i="30"/>
  <c r="BL488" i="30"/>
  <c r="BL489" i="30"/>
  <c r="BL490" i="30"/>
  <c r="BL491" i="30"/>
  <c r="BL492" i="30"/>
  <c r="BL493" i="30"/>
  <c r="BL494" i="30"/>
  <c r="BL495" i="30"/>
  <c r="BL496" i="30"/>
  <c r="BM487" i="30"/>
  <c r="BM488" i="30"/>
  <c r="BM489" i="30"/>
  <c r="BM490" i="30"/>
  <c r="BM491" i="30"/>
  <c r="BM492" i="30"/>
  <c r="BM493" i="30"/>
  <c r="BM494" i="30"/>
  <c r="BM495" i="30"/>
  <c r="BM496" i="30"/>
  <c r="Y738" i="29"/>
  <c r="Y739" i="29"/>
  <c r="Y740" i="29"/>
  <c r="Y741" i="29"/>
  <c r="Y742" i="29"/>
  <c r="Y743" i="29"/>
  <c r="Y744" i="29"/>
  <c r="Y745" i="29"/>
  <c r="Z738" i="29"/>
  <c r="Z739" i="29"/>
  <c r="Z740" i="29"/>
  <c r="Z741" i="29"/>
  <c r="Z742" i="29"/>
  <c r="Z743" i="29"/>
  <c r="Z744" i="29"/>
  <c r="Z745" i="29"/>
  <c r="AA738" i="29"/>
  <c r="AA739" i="29"/>
  <c r="AA740" i="29"/>
  <c r="AA741" i="29"/>
  <c r="AA742" i="29"/>
  <c r="AA743" i="29"/>
  <c r="AA744" i="29"/>
  <c r="AA745" i="29"/>
  <c r="AB738" i="29"/>
  <c r="AB739" i="29"/>
  <c r="AB740" i="29"/>
  <c r="AB741" i="29"/>
  <c r="AB742" i="29"/>
  <c r="AB743" i="29"/>
  <c r="AB744" i="29"/>
  <c r="AB745" i="29"/>
  <c r="AC738" i="29"/>
  <c r="AC739" i="29"/>
  <c r="AC740" i="29"/>
  <c r="AC741" i="29"/>
  <c r="AC742" i="29"/>
  <c r="AC743" i="29"/>
  <c r="AC744" i="29"/>
  <c r="AC745" i="29"/>
  <c r="AD738" i="29"/>
  <c r="AD739" i="29"/>
  <c r="AD740" i="29"/>
  <c r="AD741" i="29"/>
  <c r="AD742" i="29"/>
  <c r="AD743" i="29"/>
  <c r="AD744" i="29"/>
  <c r="AD745" i="29"/>
  <c r="AE738" i="29"/>
  <c r="AE739" i="29"/>
  <c r="AE740" i="29"/>
  <c r="AE741" i="29"/>
  <c r="AE742" i="29"/>
  <c r="AE743" i="29"/>
  <c r="AE744" i="29"/>
  <c r="AE745" i="29"/>
  <c r="AF738" i="29"/>
  <c r="AF739" i="29"/>
  <c r="AF740" i="29"/>
  <c r="AF741" i="29"/>
  <c r="AF742" i="29"/>
  <c r="AF743" i="29"/>
  <c r="AF744" i="29"/>
  <c r="AF745" i="29"/>
  <c r="AG738" i="29"/>
  <c r="AG739" i="29"/>
  <c r="AG740" i="29"/>
  <c r="AG741" i="29"/>
  <c r="AG742" i="29"/>
  <c r="AG743" i="29"/>
  <c r="AG744" i="29"/>
  <c r="AG745" i="29"/>
  <c r="AH738" i="29"/>
  <c r="AH739" i="29"/>
  <c r="AH740" i="29"/>
  <c r="AH741" i="29"/>
  <c r="AH742" i="29"/>
  <c r="AH743" i="29"/>
  <c r="AH744" i="29"/>
  <c r="AH745" i="29"/>
  <c r="AI738" i="29"/>
  <c r="AI739" i="29"/>
  <c r="AI740" i="29"/>
  <c r="AI741" i="29"/>
  <c r="AI742" i="29"/>
  <c r="AI743" i="29"/>
  <c r="AI744" i="29"/>
  <c r="AI745" i="29"/>
  <c r="AJ738" i="29"/>
  <c r="AJ739" i="29"/>
  <c r="AJ740" i="29"/>
  <c r="AJ741" i="29"/>
  <c r="AJ742" i="29"/>
  <c r="AJ743" i="29"/>
  <c r="AJ744" i="29"/>
  <c r="AJ745" i="29"/>
  <c r="AK738" i="29"/>
  <c r="AK739" i="29"/>
  <c r="AK740" i="29"/>
  <c r="AK741" i="29"/>
  <c r="AK742" i="29"/>
  <c r="AK743" i="29"/>
  <c r="AK744" i="29"/>
  <c r="AK745" i="29"/>
  <c r="Y737" i="29"/>
  <c r="Z737" i="29"/>
  <c r="AA737" i="29"/>
  <c r="AB737" i="29"/>
  <c r="AC737" i="29"/>
  <c r="AD737" i="29"/>
  <c r="AE737" i="29"/>
  <c r="AF737" i="29"/>
  <c r="AG737" i="29"/>
  <c r="AH737" i="29"/>
  <c r="AI737" i="29"/>
  <c r="AJ737" i="29"/>
  <c r="AK737" i="29"/>
  <c r="AY482" i="30"/>
  <c r="AY483" i="30"/>
  <c r="AY484" i="30"/>
  <c r="AY485" i="30"/>
  <c r="AY486" i="30"/>
  <c r="AZ482" i="30"/>
  <c r="AZ483" i="30"/>
  <c r="AZ484" i="30"/>
  <c r="AZ485" i="30"/>
  <c r="AZ486" i="30"/>
  <c r="BA482" i="30"/>
  <c r="BA483" i="30"/>
  <c r="BA484" i="30"/>
  <c r="BA485" i="30"/>
  <c r="BA486" i="30"/>
  <c r="BB482" i="30"/>
  <c r="BB483" i="30"/>
  <c r="BB484" i="30"/>
  <c r="BB485" i="30"/>
  <c r="BB486" i="30"/>
  <c r="BC482" i="30"/>
  <c r="BC483" i="30"/>
  <c r="BC484" i="30"/>
  <c r="BC485" i="30"/>
  <c r="BC486" i="30"/>
  <c r="BG482" i="30"/>
  <c r="BG483" i="30"/>
  <c r="BG484" i="30"/>
  <c r="BG485" i="30"/>
  <c r="BG486" i="30"/>
  <c r="BE482" i="30"/>
  <c r="BE483" i="30"/>
  <c r="BE484" i="30"/>
  <c r="BE485" i="30"/>
  <c r="BE486" i="30"/>
  <c r="BF482" i="30"/>
  <c r="BF483" i="30"/>
  <c r="BF484" i="30"/>
  <c r="BF485" i="30"/>
  <c r="BF486" i="30"/>
  <c r="BH482" i="30"/>
  <c r="BH483" i="30"/>
  <c r="BH484" i="30"/>
  <c r="BH485" i="30"/>
  <c r="BH486" i="30"/>
  <c r="BI482" i="30"/>
  <c r="BI483" i="30"/>
  <c r="BI484" i="30"/>
  <c r="BI485" i="30"/>
  <c r="BI486" i="30"/>
  <c r="BJ482" i="30"/>
  <c r="BJ483" i="30"/>
  <c r="BJ484" i="30"/>
  <c r="BJ485" i="30"/>
  <c r="BJ486" i="30"/>
  <c r="BK482" i="30"/>
  <c r="BK483" i="30"/>
  <c r="BK484" i="30"/>
  <c r="BK485" i="30"/>
  <c r="BK486" i="30"/>
  <c r="BL482" i="30"/>
  <c r="BL483" i="30"/>
  <c r="BL484" i="30"/>
  <c r="BL485" i="30"/>
  <c r="BL486" i="30"/>
  <c r="BM482" i="30"/>
  <c r="BM483" i="30"/>
  <c r="BM484" i="30"/>
  <c r="BM485" i="30"/>
  <c r="BM486" i="30"/>
  <c r="Y728" i="29"/>
  <c r="Y729" i="29"/>
  <c r="Y730" i="29"/>
  <c r="Y731" i="29"/>
  <c r="Y732" i="29"/>
  <c r="Y733" i="29"/>
  <c r="Y734" i="29"/>
  <c r="Y735" i="29"/>
  <c r="Y736" i="29"/>
  <c r="Z728" i="29"/>
  <c r="Z729" i="29"/>
  <c r="Z730" i="29"/>
  <c r="Z731" i="29"/>
  <c r="Z732" i="29"/>
  <c r="Z733" i="29"/>
  <c r="Z734" i="29"/>
  <c r="Z735" i="29"/>
  <c r="Z736" i="29"/>
  <c r="AA728" i="29"/>
  <c r="AA729" i="29"/>
  <c r="AA730" i="29"/>
  <c r="AA731" i="29"/>
  <c r="AA732" i="29"/>
  <c r="AA733" i="29"/>
  <c r="AA734" i="29"/>
  <c r="AA735" i="29"/>
  <c r="AA736" i="29"/>
  <c r="AB728" i="29"/>
  <c r="AB729" i="29"/>
  <c r="AB730" i="29"/>
  <c r="AB731" i="29"/>
  <c r="AB732" i="29"/>
  <c r="AB733" i="29"/>
  <c r="AB734" i="29"/>
  <c r="AB735" i="29"/>
  <c r="AB736" i="29"/>
  <c r="AC728" i="29"/>
  <c r="AC729" i="29"/>
  <c r="AC730" i="29"/>
  <c r="AC731" i="29"/>
  <c r="AC732" i="29"/>
  <c r="AC733" i="29"/>
  <c r="AC734" i="29"/>
  <c r="AC735" i="29"/>
  <c r="AC736" i="29"/>
  <c r="AD728" i="29"/>
  <c r="AD729" i="29"/>
  <c r="AD730" i="29"/>
  <c r="AD731" i="29"/>
  <c r="AD732" i="29"/>
  <c r="AD733" i="29"/>
  <c r="AD734" i="29"/>
  <c r="AD735" i="29"/>
  <c r="AD736" i="29"/>
  <c r="AE728" i="29"/>
  <c r="AE729" i="29"/>
  <c r="AE730" i="29"/>
  <c r="AE731" i="29"/>
  <c r="AE732" i="29"/>
  <c r="AE733" i="29"/>
  <c r="AE734" i="29"/>
  <c r="AE735" i="29"/>
  <c r="AE736" i="29"/>
  <c r="AF728" i="29"/>
  <c r="AF729" i="29"/>
  <c r="AF730" i="29"/>
  <c r="AF731" i="29"/>
  <c r="AF732" i="29"/>
  <c r="AF733" i="29"/>
  <c r="AF734" i="29"/>
  <c r="AF735" i="29"/>
  <c r="AF736" i="29"/>
  <c r="AG728" i="29"/>
  <c r="AG729" i="29"/>
  <c r="AG730" i="29"/>
  <c r="AG731" i="29"/>
  <c r="AG732" i="29"/>
  <c r="AG733" i="29"/>
  <c r="AG734" i="29"/>
  <c r="AG735" i="29"/>
  <c r="AG736" i="29"/>
  <c r="AH728" i="29"/>
  <c r="AH729" i="29"/>
  <c r="AH730" i="29"/>
  <c r="AH731" i="29"/>
  <c r="AH732" i="29"/>
  <c r="AH733" i="29"/>
  <c r="AH734" i="29"/>
  <c r="AH735" i="29"/>
  <c r="AH736" i="29"/>
  <c r="AI728" i="29"/>
  <c r="AI729" i="29"/>
  <c r="AI730" i="29"/>
  <c r="AI731" i="29"/>
  <c r="AI732" i="29"/>
  <c r="AI733" i="29"/>
  <c r="AI734" i="29"/>
  <c r="AI735" i="29"/>
  <c r="AI736" i="29"/>
  <c r="AJ728" i="29"/>
  <c r="AJ729" i="29"/>
  <c r="AJ730" i="29"/>
  <c r="AJ731" i="29"/>
  <c r="AJ732" i="29"/>
  <c r="AJ733" i="29"/>
  <c r="AJ734" i="29"/>
  <c r="AJ735" i="29"/>
  <c r="AJ736" i="29"/>
  <c r="AK728" i="29"/>
  <c r="AK729" i="29"/>
  <c r="AK730" i="29"/>
  <c r="AK731" i="29"/>
  <c r="AK732" i="29"/>
  <c r="AK733" i="29"/>
  <c r="AK734" i="29"/>
  <c r="AK735" i="29"/>
  <c r="AK736" i="29"/>
  <c r="AY477" i="30"/>
  <c r="AY478" i="30"/>
  <c r="AY479" i="30"/>
  <c r="AY480" i="30"/>
  <c r="AY481" i="30"/>
  <c r="AZ477" i="30"/>
  <c r="AZ478" i="30"/>
  <c r="AZ479" i="30"/>
  <c r="AZ480" i="30"/>
  <c r="AZ481" i="30"/>
  <c r="BA477" i="30"/>
  <c r="BA478" i="30"/>
  <c r="BA479" i="30"/>
  <c r="BA480" i="30"/>
  <c r="BA481" i="30"/>
  <c r="BB477" i="30"/>
  <c r="BB478" i="30"/>
  <c r="BB479" i="30"/>
  <c r="BB480" i="30"/>
  <c r="BB481" i="30"/>
  <c r="BC477" i="30"/>
  <c r="BC478" i="30"/>
  <c r="BC479" i="30"/>
  <c r="BC480" i="30"/>
  <c r="BC481" i="30"/>
  <c r="BG477" i="30"/>
  <c r="BG478" i="30"/>
  <c r="BG479" i="30"/>
  <c r="BG480" i="30"/>
  <c r="BG481" i="30"/>
  <c r="BE477" i="30"/>
  <c r="BE478" i="30"/>
  <c r="BE479" i="30"/>
  <c r="BE480" i="30"/>
  <c r="BE481" i="30"/>
  <c r="BF477" i="30"/>
  <c r="BF478" i="30"/>
  <c r="BF479" i="30"/>
  <c r="BF480" i="30"/>
  <c r="BF481" i="30"/>
  <c r="BH477" i="30"/>
  <c r="BH478" i="30"/>
  <c r="BH479" i="30"/>
  <c r="BH480" i="30"/>
  <c r="BH481" i="30"/>
  <c r="BI477" i="30"/>
  <c r="BI478" i="30"/>
  <c r="BI479" i="30"/>
  <c r="BI480" i="30"/>
  <c r="BI481" i="30"/>
  <c r="BJ477" i="30"/>
  <c r="BJ478" i="30"/>
  <c r="BJ479" i="30"/>
  <c r="BJ480" i="30"/>
  <c r="BJ481" i="30"/>
  <c r="BK477" i="30"/>
  <c r="BK478" i="30"/>
  <c r="BK479" i="30"/>
  <c r="BK480" i="30"/>
  <c r="BK481" i="30"/>
  <c r="BL477" i="30"/>
  <c r="BL478" i="30"/>
  <c r="BL479" i="30"/>
  <c r="BL480" i="30"/>
  <c r="BL481" i="30"/>
  <c r="BM477" i="30"/>
  <c r="BM478" i="30"/>
  <c r="BM479" i="30"/>
  <c r="BM480" i="30"/>
  <c r="BM481" i="30"/>
  <c r="Y719" i="29"/>
  <c r="Y720" i="29"/>
  <c r="Y721" i="29"/>
  <c r="Y722" i="29"/>
  <c r="Y723" i="29"/>
  <c r="Y724" i="29"/>
  <c r="Y725" i="29"/>
  <c r="Y726" i="29"/>
  <c r="Y727" i="29"/>
  <c r="Z719" i="29"/>
  <c r="Z720" i="29"/>
  <c r="Z721" i="29"/>
  <c r="Z722" i="29"/>
  <c r="Z723" i="29"/>
  <c r="Z724" i="29"/>
  <c r="Z725" i="29"/>
  <c r="Z726" i="29"/>
  <c r="Z727" i="29"/>
  <c r="AA719" i="29"/>
  <c r="AA720" i="29"/>
  <c r="AA721" i="29"/>
  <c r="AA722" i="29"/>
  <c r="AA723" i="29"/>
  <c r="AA724" i="29"/>
  <c r="AA725" i="29"/>
  <c r="AA726" i="29"/>
  <c r="AA727" i="29"/>
  <c r="AB719" i="29"/>
  <c r="AB720" i="29"/>
  <c r="AB721" i="29"/>
  <c r="AB722" i="29"/>
  <c r="AB723" i="29"/>
  <c r="AB724" i="29"/>
  <c r="AB725" i="29"/>
  <c r="AB726" i="29"/>
  <c r="AB727" i="29"/>
  <c r="AC719" i="29"/>
  <c r="AC720" i="29"/>
  <c r="AC721" i="29"/>
  <c r="AC722" i="29"/>
  <c r="AC723" i="29"/>
  <c r="AC724" i="29"/>
  <c r="AC725" i="29"/>
  <c r="AC726" i="29"/>
  <c r="AC727" i="29"/>
  <c r="AD719" i="29"/>
  <c r="AD720" i="29"/>
  <c r="AD721" i="29"/>
  <c r="AD722" i="29"/>
  <c r="AD723" i="29"/>
  <c r="AD724" i="29"/>
  <c r="AD725" i="29"/>
  <c r="AD726" i="29"/>
  <c r="AD727" i="29"/>
  <c r="AE719" i="29"/>
  <c r="AE720" i="29"/>
  <c r="AE721" i="29"/>
  <c r="AE722" i="29"/>
  <c r="AE723" i="29"/>
  <c r="AE724" i="29"/>
  <c r="AE725" i="29"/>
  <c r="AE726" i="29"/>
  <c r="AE727" i="29"/>
  <c r="AF719" i="29"/>
  <c r="AF720" i="29"/>
  <c r="AF721" i="29"/>
  <c r="AF722" i="29"/>
  <c r="AF723" i="29"/>
  <c r="AF724" i="29"/>
  <c r="AF725" i="29"/>
  <c r="AF726" i="29"/>
  <c r="AF727" i="29"/>
  <c r="AG719" i="29"/>
  <c r="AG720" i="29"/>
  <c r="AG721" i="29"/>
  <c r="AG722" i="29"/>
  <c r="AG723" i="29"/>
  <c r="AG724" i="29"/>
  <c r="AG725" i="29"/>
  <c r="AG726" i="29"/>
  <c r="AG727" i="29"/>
  <c r="AH719" i="29"/>
  <c r="AH720" i="29"/>
  <c r="AH721" i="29"/>
  <c r="AH722" i="29"/>
  <c r="AH723" i="29"/>
  <c r="AH724" i="29"/>
  <c r="AH725" i="29"/>
  <c r="AH726" i="29"/>
  <c r="AH727" i="29"/>
  <c r="AI719" i="29"/>
  <c r="AI720" i="29"/>
  <c r="AI721" i="29"/>
  <c r="AI722" i="29"/>
  <c r="AI723" i="29"/>
  <c r="AI724" i="29"/>
  <c r="AI725" i="29"/>
  <c r="AI726" i="29"/>
  <c r="AI727" i="29"/>
  <c r="AJ719" i="29"/>
  <c r="AJ720" i="29"/>
  <c r="AJ721" i="29"/>
  <c r="AJ722" i="29"/>
  <c r="AJ723" i="29"/>
  <c r="AJ724" i="29"/>
  <c r="AJ725" i="29"/>
  <c r="AJ726" i="29"/>
  <c r="AJ727" i="29"/>
  <c r="AK719" i="29"/>
  <c r="AK720" i="29"/>
  <c r="AK721" i="29"/>
  <c r="AK722" i="29"/>
  <c r="AK723" i="29"/>
  <c r="AK724" i="29"/>
  <c r="AK725" i="29"/>
  <c r="AK726" i="29"/>
  <c r="AK727" i="29"/>
  <c r="Y710" i="29"/>
  <c r="Y711" i="29"/>
  <c r="Y712" i="29"/>
  <c r="Y713" i="29"/>
  <c r="Y714" i="29"/>
  <c r="Y715" i="29"/>
  <c r="Y716" i="29"/>
  <c r="Y717" i="29"/>
  <c r="Y718" i="29"/>
  <c r="Z710" i="29"/>
  <c r="Z711" i="29"/>
  <c r="Z712" i="29"/>
  <c r="Z713" i="29"/>
  <c r="Z714" i="29"/>
  <c r="Z715" i="29"/>
  <c r="Z716" i="29"/>
  <c r="Z717" i="29"/>
  <c r="Z718" i="29"/>
  <c r="AA710" i="29"/>
  <c r="AA711" i="29"/>
  <c r="AA712" i="29"/>
  <c r="AA713" i="29"/>
  <c r="AA714" i="29"/>
  <c r="AA715" i="29"/>
  <c r="AA716" i="29"/>
  <c r="AA717" i="29"/>
  <c r="AA718" i="29"/>
  <c r="AB710" i="29"/>
  <c r="AB711" i="29"/>
  <c r="AB712" i="29"/>
  <c r="AB713" i="29"/>
  <c r="AB714" i="29"/>
  <c r="AB715" i="29"/>
  <c r="AB716" i="29"/>
  <c r="AB717" i="29"/>
  <c r="AB718" i="29"/>
  <c r="AC710" i="29"/>
  <c r="AC711" i="29"/>
  <c r="AC712" i="29"/>
  <c r="AC713" i="29"/>
  <c r="AC714" i="29"/>
  <c r="AC715" i="29"/>
  <c r="AC716" i="29"/>
  <c r="AC717" i="29"/>
  <c r="AC718" i="29"/>
  <c r="AD710" i="29"/>
  <c r="AD711" i="29"/>
  <c r="AD712" i="29"/>
  <c r="AD713" i="29"/>
  <c r="AD714" i="29"/>
  <c r="AD715" i="29"/>
  <c r="AD716" i="29"/>
  <c r="AD717" i="29"/>
  <c r="AD718" i="29"/>
  <c r="AE710" i="29"/>
  <c r="AE711" i="29"/>
  <c r="AE712" i="29"/>
  <c r="AE713" i="29"/>
  <c r="AE714" i="29"/>
  <c r="AE715" i="29"/>
  <c r="AE716" i="29"/>
  <c r="AE717" i="29"/>
  <c r="AE718" i="29"/>
  <c r="AF710" i="29"/>
  <c r="AF711" i="29"/>
  <c r="AF712" i="29"/>
  <c r="AF713" i="29"/>
  <c r="AF714" i="29"/>
  <c r="AF715" i="29"/>
  <c r="AF716" i="29"/>
  <c r="AF717" i="29"/>
  <c r="AF718" i="29"/>
  <c r="AG710" i="29"/>
  <c r="AG711" i="29"/>
  <c r="AG712" i="29"/>
  <c r="AG713" i="29"/>
  <c r="AG714" i="29"/>
  <c r="AG715" i="29"/>
  <c r="AG716" i="29"/>
  <c r="AG717" i="29"/>
  <c r="AG718" i="29"/>
  <c r="AH710" i="29"/>
  <c r="AH711" i="29"/>
  <c r="AH712" i="29"/>
  <c r="AH713" i="29"/>
  <c r="AH714" i="29"/>
  <c r="AH715" i="29"/>
  <c r="AH716" i="29"/>
  <c r="AH717" i="29"/>
  <c r="AH718" i="29"/>
  <c r="AI710" i="29"/>
  <c r="AI711" i="29"/>
  <c r="AI712" i="29"/>
  <c r="AI713" i="29"/>
  <c r="AI714" i="29"/>
  <c r="AI715" i="29"/>
  <c r="AI716" i="29"/>
  <c r="AI717" i="29"/>
  <c r="AI718" i="29"/>
  <c r="AJ710" i="29"/>
  <c r="AJ711" i="29"/>
  <c r="AJ712" i="29"/>
  <c r="AJ713" i="29"/>
  <c r="AJ714" i="29"/>
  <c r="AJ715" i="29"/>
  <c r="AJ716" i="29"/>
  <c r="AJ717" i="29"/>
  <c r="AJ718" i="29"/>
  <c r="AK710" i="29"/>
  <c r="AK711" i="29"/>
  <c r="AK712" i="29"/>
  <c r="AK713" i="29"/>
  <c r="AK714" i="29"/>
  <c r="AK715" i="29"/>
  <c r="AK716" i="29"/>
  <c r="AK717" i="29"/>
  <c r="AK718" i="29"/>
  <c r="Y701" i="29"/>
  <c r="Y702" i="29"/>
  <c r="Y703" i="29"/>
  <c r="Y704" i="29"/>
  <c r="Y705" i="29"/>
  <c r="Y706" i="29"/>
  <c r="Y707" i="29"/>
  <c r="Y708" i="29"/>
  <c r="Y709" i="29"/>
  <c r="Z701" i="29"/>
  <c r="Z702" i="29"/>
  <c r="Z703" i="29"/>
  <c r="Z704" i="29"/>
  <c r="Z705" i="29"/>
  <c r="Z706" i="29"/>
  <c r="Z707" i="29"/>
  <c r="Z708" i="29"/>
  <c r="Z709" i="29"/>
  <c r="AA701" i="29"/>
  <c r="AA702" i="29"/>
  <c r="AA703" i="29"/>
  <c r="AA704" i="29"/>
  <c r="AA705" i="29"/>
  <c r="AA706" i="29"/>
  <c r="AA707" i="29"/>
  <c r="AA708" i="29"/>
  <c r="AA709" i="29"/>
  <c r="AB701" i="29"/>
  <c r="AB702" i="29"/>
  <c r="AB703" i="29"/>
  <c r="AB704" i="29"/>
  <c r="AB705" i="29"/>
  <c r="AB706" i="29"/>
  <c r="AB707" i="29"/>
  <c r="AB708" i="29"/>
  <c r="AB709" i="29"/>
  <c r="AC701" i="29"/>
  <c r="AC702" i="29"/>
  <c r="AC703" i="29"/>
  <c r="AC704" i="29"/>
  <c r="AC705" i="29"/>
  <c r="AC706" i="29"/>
  <c r="AC707" i="29"/>
  <c r="AC708" i="29"/>
  <c r="AC709" i="29"/>
  <c r="AD701" i="29"/>
  <c r="AD702" i="29"/>
  <c r="AD703" i="29"/>
  <c r="AD704" i="29"/>
  <c r="AD705" i="29"/>
  <c r="AD706" i="29"/>
  <c r="AD707" i="29"/>
  <c r="AD708" i="29"/>
  <c r="AD709" i="29"/>
  <c r="AE701" i="29"/>
  <c r="AE702" i="29"/>
  <c r="AE703" i="29"/>
  <c r="AE704" i="29"/>
  <c r="AE705" i="29"/>
  <c r="AE706" i="29"/>
  <c r="AE707" i="29"/>
  <c r="AE708" i="29"/>
  <c r="AE709" i="29"/>
  <c r="AF701" i="29"/>
  <c r="AF702" i="29"/>
  <c r="AF703" i="29"/>
  <c r="AF704" i="29"/>
  <c r="AF705" i="29"/>
  <c r="AF706" i="29"/>
  <c r="AF707" i="29"/>
  <c r="AF708" i="29"/>
  <c r="AF709" i="29"/>
  <c r="AG701" i="29"/>
  <c r="AG702" i="29"/>
  <c r="AG703" i="29"/>
  <c r="AG704" i="29"/>
  <c r="AG705" i="29"/>
  <c r="AG706" i="29"/>
  <c r="AG707" i="29"/>
  <c r="AG708" i="29"/>
  <c r="AG709" i="29"/>
  <c r="AH701" i="29"/>
  <c r="AH702" i="29"/>
  <c r="AH703" i="29"/>
  <c r="AH704" i="29"/>
  <c r="AH705" i="29"/>
  <c r="AH706" i="29"/>
  <c r="AH707" i="29"/>
  <c r="AH708" i="29"/>
  <c r="AH709" i="29"/>
  <c r="AI701" i="29"/>
  <c r="AI702" i="29"/>
  <c r="AI703" i="29"/>
  <c r="AI704" i="29"/>
  <c r="AI705" i="29"/>
  <c r="AI706" i="29"/>
  <c r="AI707" i="29"/>
  <c r="AI708" i="29"/>
  <c r="AI709" i="29"/>
  <c r="AJ701" i="29"/>
  <c r="AJ702" i="29"/>
  <c r="AJ703" i="29"/>
  <c r="AJ704" i="29"/>
  <c r="AJ705" i="29"/>
  <c r="AJ706" i="29"/>
  <c r="AJ707" i="29"/>
  <c r="AJ708" i="29"/>
  <c r="AJ709" i="29"/>
  <c r="AK701" i="29"/>
  <c r="AK702" i="29"/>
  <c r="AK703" i="29"/>
  <c r="AK704" i="29"/>
  <c r="AK705" i="29"/>
  <c r="AK706" i="29"/>
  <c r="AK707" i="29"/>
  <c r="AK708" i="29"/>
  <c r="AK709" i="29"/>
  <c r="AY472" i="30"/>
  <c r="AY473" i="30"/>
  <c r="AY474" i="30"/>
  <c r="AY475" i="30"/>
  <c r="AY476" i="30"/>
  <c r="AZ472" i="30"/>
  <c r="AZ473" i="30"/>
  <c r="AZ474" i="30"/>
  <c r="AZ475" i="30"/>
  <c r="AZ476" i="30"/>
  <c r="BA472" i="30"/>
  <c r="BA473" i="30"/>
  <c r="BA474" i="30"/>
  <c r="BA475" i="30"/>
  <c r="BA476" i="30"/>
  <c r="BB472" i="30"/>
  <c r="BB473" i="30"/>
  <c r="BB474" i="30"/>
  <c r="BB475" i="30"/>
  <c r="BB476" i="30"/>
  <c r="BC472" i="30"/>
  <c r="BC473" i="30"/>
  <c r="BC474" i="30"/>
  <c r="BC475" i="30"/>
  <c r="BC476" i="30"/>
  <c r="BE472" i="30"/>
  <c r="BE473" i="30"/>
  <c r="BE474" i="30"/>
  <c r="BE475" i="30"/>
  <c r="BE476" i="30"/>
  <c r="BF472" i="30"/>
  <c r="BF473" i="30"/>
  <c r="BF474" i="30"/>
  <c r="BF475" i="30"/>
  <c r="BF476" i="30"/>
  <c r="BH472" i="30"/>
  <c r="BH473" i="30"/>
  <c r="BH474" i="30"/>
  <c r="BH475" i="30"/>
  <c r="BH476" i="30"/>
  <c r="BI472" i="30"/>
  <c r="BI473" i="30"/>
  <c r="BI474" i="30"/>
  <c r="BI475" i="30"/>
  <c r="BI476" i="30"/>
  <c r="BJ472" i="30"/>
  <c r="BJ473" i="30"/>
  <c r="BJ474" i="30"/>
  <c r="BJ475" i="30"/>
  <c r="BJ476" i="30"/>
  <c r="BK472" i="30"/>
  <c r="BK473" i="30"/>
  <c r="BK474" i="30"/>
  <c r="BK475" i="30"/>
  <c r="BK476" i="30"/>
  <c r="BL472" i="30"/>
  <c r="BL473" i="30"/>
  <c r="BL474" i="30"/>
  <c r="BL475" i="30"/>
  <c r="BL476" i="30"/>
  <c r="BM472" i="30"/>
  <c r="BM473" i="30"/>
  <c r="BM474" i="30"/>
  <c r="BM475" i="30"/>
  <c r="BM476" i="30"/>
  <c r="BG472" i="30"/>
  <c r="BG473" i="30"/>
  <c r="BG474" i="30"/>
  <c r="BG475" i="30"/>
  <c r="BG476" i="30"/>
  <c r="AY467" i="30"/>
  <c r="AY468" i="30"/>
  <c r="AY469" i="30"/>
  <c r="AY470" i="30"/>
  <c r="AY471" i="30"/>
  <c r="AZ467" i="30"/>
  <c r="AZ468" i="30"/>
  <c r="AZ469" i="30"/>
  <c r="AZ470" i="30"/>
  <c r="AZ471" i="30"/>
  <c r="BA467" i="30"/>
  <c r="BA468" i="30"/>
  <c r="BA469" i="30"/>
  <c r="BA470" i="30"/>
  <c r="BA471" i="30"/>
  <c r="BB467" i="30"/>
  <c r="BB468" i="30"/>
  <c r="BB469" i="30"/>
  <c r="BB470" i="30"/>
  <c r="BB471" i="30"/>
  <c r="BC467" i="30"/>
  <c r="BC468" i="30"/>
  <c r="BC469" i="30"/>
  <c r="BC470" i="30"/>
  <c r="BC471" i="30"/>
  <c r="BE467" i="30"/>
  <c r="BE468" i="30"/>
  <c r="BE469" i="30"/>
  <c r="BE470" i="30"/>
  <c r="BE471" i="30"/>
  <c r="BF467" i="30"/>
  <c r="BF468" i="30"/>
  <c r="BF469" i="30"/>
  <c r="BF470" i="30"/>
  <c r="BF471" i="30"/>
  <c r="BH467" i="30"/>
  <c r="BH468" i="30"/>
  <c r="BH469" i="30"/>
  <c r="BH470" i="30"/>
  <c r="BH471" i="30"/>
  <c r="BI467" i="30"/>
  <c r="BI468" i="30"/>
  <c r="BI469" i="30"/>
  <c r="BI470" i="30"/>
  <c r="BI471" i="30"/>
  <c r="BJ467" i="30"/>
  <c r="BJ468" i="30"/>
  <c r="BJ469" i="30"/>
  <c r="BJ470" i="30"/>
  <c r="BJ471" i="30"/>
  <c r="BK467" i="30"/>
  <c r="BK468" i="30"/>
  <c r="BK469" i="30"/>
  <c r="BK470" i="30"/>
  <c r="BK471" i="30"/>
  <c r="BL467" i="30"/>
  <c r="BL468" i="30"/>
  <c r="BL469" i="30"/>
  <c r="BL470" i="30"/>
  <c r="BL471" i="30"/>
  <c r="BM467" i="30"/>
  <c r="BM468" i="30"/>
  <c r="BM469" i="30"/>
  <c r="BM470" i="30"/>
  <c r="BM471" i="30"/>
  <c r="BG467" i="30"/>
  <c r="BG468" i="30"/>
  <c r="BG469" i="30"/>
  <c r="BG470" i="30"/>
  <c r="BG471" i="30"/>
  <c r="AY462" i="30"/>
  <c r="AY463" i="30"/>
  <c r="AY464" i="30"/>
  <c r="AY465" i="30"/>
  <c r="AY466" i="30"/>
  <c r="AZ462" i="30"/>
  <c r="AZ463" i="30"/>
  <c r="AZ464" i="30"/>
  <c r="AZ465" i="30"/>
  <c r="AZ466" i="30"/>
  <c r="BA462" i="30"/>
  <c r="BA463" i="30"/>
  <c r="BA464" i="30"/>
  <c r="BA465" i="30"/>
  <c r="BA466" i="30"/>
  <c r="BB462" i="30"/>
  <c r="BB463" i="30"/>
  <c r="BB464" i="30"/>
  <c r="BB465" i="30"/>
  <c r="BB466" i="30"/>
  <c r="BC462" i="30"/>
  <c r="BC463" i="30"/>
  <c r="BC464" i="30"/>
  <c r="BC465" i="30"/>
  <c r="BC466" i="30"/>
  <c r="BE462" i="30"/>
  <c r="BE463" i="30"/>
  <c r="BE464" i="30"/>
  <c r="BE465" i="30"/>
  <c r="BE466" i="30"/>
  <c r="BF462" i="30"/>
  <c r="BF463" i="30"/>
  <c r="BF464" i="30"/>
  <c r="BF465" i="30"/>
  <c r="BF466" i="30"/>
  <c r="BH462" i="30"/>
  <c r="BH463" i="30"/>
  <c r="BH464" i="30"/>
  <c r="BH465" i="30"/>
  <c r="BH466" i="30"/>
  <c r="BI462" i="30"/>
  <c r="BI463" i="30"/>
  <c r="BI464" i="30"/>
  <c r="BI465" i="30"/>
  <c r="BI466" i="30"/>
  <c r="BJ462" i="30"/>
  <c r="BJ463" i="30"/>
  <c r="BJ464" i="30"/>
  <c r="BJ465" i="30"/>
  <c r="BJ466" i="30"/>
  <c r="BK462" i="30"/>
  <c r="BK463" i="30"/>
  <c r="BK464" i="30"/>
  <c r="BK465" i="30"/>
  <c r="BK466" i="30"/>
  <c r="BL462" i="30"/>
  <c r="BL463" i="30"/>
  <c r="BL464" i="30"/>
  <c r="BL465" i="30"/>
  <c r="BL466" i="30"/>
  <c r="BM462" i="30"/>
  <c r="BM463" i="30"/>
  <c r="BM464" i="30"/>
  <c r="BM465" i="30"/>
  <c r="BM466" i="30"/>
  <c r="BG462" i="30"/>
  <c r="BG463" i="30"/>
  <c r="BG464" i="30"/>
  <c r="BG465" i="30"/>
  <c r="BG466" i="30"/>
  <c r="AR627" i="30"/>
  <c r="AY460" i="30"/>
  <c r="AY461" i="30"/>
  <c r="AZ460" i="30"/>
  <c r="AZ461" i="30"/>
  <c r="BA460" i="30"/>
  <c r="BA461" i="30"/>
  <c r="BB460" i="30"/>
  <c r="BB461" i="30"/>
  <c r="BC460" i="30"/>
  <c r="BC461" i="30"/>
  <c r="BE460" i="30"/>
  <c r="BE461" i="30"/>
  <c r="BF460" i="30"/>
  <c r="BF461" i="30"/>
  <c r="BH460" i="30"/>
  <c r="BH461" i="30"/>
  <c r="BI460" i="30"/>
  <c r="BI461" i="30"/>
  <c r="BJ460" i="30"/>
  <c r="BJ461" i="30"/>
  <c r="BK460" i="30"/>
  <c r="BK461" i="30"/>
  <c r="BL460" i="30"/>
  <c r="BL461" i="30"/>
  <c r="BM460" i="30"/>
  <c r="BM461" i="30"/>
  <c r="BG460" i="30"/>
  <c r="BG461" i="30"/>
  <c r="Y692" i="29"/>
  <c r="Y693" i="29"/>
  <c r="Y694" i="29"/>
  <c r="Y695" i="29"/>
  <c r="Y696" i="29"/>
  <c r="Y697" i="29"/>
  <c r="Y698" i="29"/>
  <c r="Y699" i="29"/>
  <c r="Y700" i="29"/>
  <c r="Z692" i="29"/>
  <c r="Z693" i="29"/>
  <c r="Z694" i="29"/>
  <c r="Z695" i="29"/>
  <c r="Z696" i="29"/>
  <c r="Z697" i="29"/>
  <c r="Z698" i="29"/>
  <c r="Z699" i="29"/>
  <c r="Z700" i="29"/>
  <c r="AA692" i="29"/>
  <c r="AA693" i="29"/>
  <c r="AA694" i="29"/>
  <c r="AA695" i="29"/>
  <c r="AA696" i="29"/>
  <c r="AA697" i="29"/>
  <c r="AA698" i="29"/>
  <c r="AA699" i="29"/>
  <c r="AA700" i="29"/>
  <c r="AB692" i="29"/>
  <c r="AB693" i="29"/>
  <c r="AB694" i="29"/>
  <c r="AB695" i="29"/>
  <c r="AB696" i="29"/>
  <c r="AB697" i="29"/>
  <c r="AB698" i="29"/>
  <c r="AB699" i="29"/>
  <c r="AB700" i="29"/>
  <c r="AC692" i="29"/>
  <c r="AC693" i="29"/>
  <c r="AC694" i="29"/>
  <c r="AC695" i="29"/>
  <c r="AC696" i="29"/>
  <c r="AC697" i="29"/>
  <c r="AC698" i="29"/>
  <c r="AC699" i="29"/>
  <c r="AC700" i="29"/>
  <c r="AD692" i="29"/>
  <c r="AD693" i="29"/>
  <c r="AD694" i="29"/>
  <c r="AD695" i="29"/>
  <c r="AD696" i="29"/>
  <c r="AD697" i="29"/>
  <c r="AD698" i="29"/>
  <c r="AD699" i="29"/>
  <c r="AD700" i="29"/>
  <c r="AE692" i="29"/>
  <c r="AE693" i="29"/>
  <c r="AE694" i="29"/>
  <c r="AE695" i="29"/>
  <c r="AE696" i="29"/>
  <c r="AE697" i="29"/>
  <c r="AE698" i="29"/>
  <c r="AE699" i="29"/>
  <c r="AE700" i="29"/>
  <c r="AF692" i="29"/>
  <c r="AF693" i="29"/>
  <c r="AF694" i="29"/>
  <c r="AF695" i="29"/>
  <c r="AF696" i="29"/>
  <c r="AF697" i="29"/>
  <c r="AF698" i="29"/>
  <c r="AF699" i="29"/>
  <c r="AF700" i="29"/>
  <c r="AG692" i="29"/>
  <c r="AG693" i="29"/>
  <c r="AG694" i="29"/>
  <c r="AG695" i="29"/>
  <c r="AG696" i="29"/>
  <c r="AG697" i="29"/>
  <c r="AG698" i="29"/>
  <c r="AG699" i="29"/>
  <c r="AG700" i="29"/>
  <c r="AH692" i="29"/>
  <c r="AH693" i="29"/>
  <c r="AH694" i="29"/>
  <c r="AH695" i="29"/>
  <c r="AH696" i="29"/>
  <c r="AH697" i="29"/>
  <c r="AH698" i="29"/>
  <c r="AH699" i="29"/>
  <c r="AH700" i="29"/>
  <c r="AI692" i="29"/>
  <c r="AI693" i="29"/>
  <c r="AI694" i="29"/>
  <c r="AI695" i="29"/>
  <c r="AI696" i="29"/>
  <c r="AI697" i="29"/>
  <c r="AI698" i="29"/>
  <c r="AI699" i="29"/>
  <c r="AI700" i="29"/>
  <c r="AJ692" i="29"/>
  <c r="AJ693" i="29"/>
  <c r="AJ694" i="29"/>
  <c r="AJ695" i="29"/>
  <c r="AJ696" i="29"/>
  <c r="AJ697" i="29"/>
  <c r="AJ698" i="29"/>
  <c r="AJ699" i="29"/>
  <c r="AJ700" i="29"/>
  <c r="AK692" i="29"/>
  <c r="AK693" i="29"/>
  <c r="AK694" i="29"/>
  <c r="AK695" i="29"/>
  <c r="AK696" i="29"/>
  <c r="AK697" i="29"/>
  <c r="AK698" i="29"/>
  <c r="AK699" i="29"/>
  <c r="AK700" i="29"/>
  <c r="Y683" i="29"/>
  <c r="Y684" i="29"/>
  <c r="Y685" i="29"/>
  <c r="Y686" i="29"/>
  <c r="Y687" i="29"/>
  <c r="Y688" i="29"/>
  <c r="Y689" i="29"/>
  <c r="Y690" i="29"/>
  <c r="Y691" i="29"/>
  <c r="Z683" i="29"/>
  <c r="Z684" i="29"/>
  <c r="Z685" i="29"/>
  <c r="Z686" i="29"/>
  <c r="Z687" i="29"/>
  <c r="Z688" i="29"/>
  <c r="Z689" i="29"/>
  <c r="Z690" i="29"/>
  <c r="Z691" i="29"/>
  <c r="AA683" i="29"/>
  <c r="AA684" i="29"/>
  <c r="AA685" i="29"/>
  <c r="AA686" i="29"/>
  <c r="AA687" i="29"/>
  <c r="AA688" i="29"/>
  <c r="AA689" i="29"/>
  <c r="AA690" i="29"/>
  <c r="AA691" i="29"/>
  <c r="AB683" i="29"/>
  <c r="AB684" i="29"/>
  <c r="AB685" i="29"/>
  <c r="AB686" i="29"/>
  <c r="AB687" i="29"/>
  <c r="AB688" i="29"/>
  <c r="AB689" i="29"/>
  <c r="AB690" i="29"/>
  <c r="AB691" i="29"/>
  <c r="AC683" i="29"/>
  <c r="AC684" i="29"/>
  <c r="AC685" i="29"/>
  <c r="AC686" i="29"/>
  <c r="AC687" i="29"/>
  <c r="AC688" i="29"/>
  <c r="AC689" i="29"/>
  <c r="AC690" i="29"/>
  <c r="AC691" i="29"/>
  <c r="AD683" i="29"/>
  <c r="AD684" i="29"/>
  <c r="AD685" i="29"/>
  <c r="AD686" i="29"/>
  <c r="AD687" i="29"/>
  <c r="AD688" i="29"/>
  <c r="AD689" i="29"/>
  <c r="AD690" i="29"/>
  <c r="AD691" i="29"/>
  <c r="AE683" i="29"/>
  <c r="AE684" i="29"/>
  <c r="AE685" i="29"/>
  <c r="AE686" i="29"/>
  <c r="AE687" i="29"/>
  <c r="AE688" i="29"/>
  <c r="AE689" i="29"/>
  <c r="AE690" i="29"/>
  <c r="AE691" i="29"/>
  <c r="AF683" i="29"/>
  <c r="AF684" i="29"/>
  <c r="AF685" i="29"/>
  <c r="AF686" i="29"/>
  <c r="AF687" i="29"/>
  <c r="AF688" i="29"/>
  <c r="AF689" i="29"/>
  <c r="AF690" i="29"/>
  <c r="AF691" i="29"/>
  <c r="AG683" i="29"/>
  <c r="AG684" i="29"/>
  <c r="AG685" i="29"/>
  <c r="AG686" i="29"/>
  <c r="AG687" i="29"/>
  <c r="AG688" i="29"/>
  <c r="AG689" i="29"/>
  <c r="AG690" i="29"/>
  <c r="AG691" i="29"/>
  <c r="AH683" i="29"/>
  <c r="AH684" i="29"/>
  <c r="AH685" i="29"/>
  <c r="AH686" i="29"/>
  <c r="AH687" i="29"/>
  <c r="AH688" i="29"/>
  <c r="AH689" i="29"/>
  <c r="AH690" i="29"/>
  <c r="AH691" i="29"/>
  <c r="AI683" i="29"/>
  <c r="AI684" i="29"/>
  <c r="AI685" i="29"/>
  <c r="AI686" i="29"/>
  <c r="AI687" i="29"/>
  <c r="AI688" i="29"/>
  <c r="AI689" i="29"/>
  <c r="AI690" i="29"/>
  <c r="AI691" i="29"/>
  <c r="AJ683" i="29"/>
  <c r="AJ684" i="29"/>
  <c r="AJ685" i="29"/>
  <c r="AJ686" i="29"/>
  <c r="AJ687" i="29"/>
  <c r="AJ688" i="29"/>
  <c r="AJ689" i="29"/>
  <c r="AJ690" i="29"/>
  <c r="AJ691" i="29"/>
  <c r="AK683" i="29"/>
  <c r="AK684" i="29"/>
  <c r="AK685" i="29"/>
  <c r="AK686" i="29"/>
  <c r="AK687" i="29"/>
  <c r="AK688" i="29"/>
  <c r="AK689" i="29"/>
  <c r="AK690" i="29"/>
  <c r="AK691" i="29"/>
  <c r="AY455" i="30"/>
  <c r="AY456" i="30"/>
  <c r="AY457" i="30"/>
  <c r="AY458" i="30"/>
  <c r="AY459" i="30"/>
  <c r="AZ455" i="30"/>
  <c r="AZ456" i="30"/>
  <c r="AZ457" i="30"/>
  <c r="AZ458" i="30"/>
  <c r="AZ459" i="30"/>
  <c r="BA455" i="30"/>
  <c r="BA456" i="30"/>
  <c r="BA457" i="30"/>
  <c r="BA458" i="30"/>
  <c r="BA459" i="30"/>
  <c r="BB455" i="30"/>
  <c r="BB456" i="30"/>
  <c r="BB457" i="30"/>
  <c r="BB458" i="30"/>
  <c r="BB459" i="30"/>
  <c r="BC455" i="30"/>
  <c r="BC456" i="30"/>
  <c r="BC457" i="30"/>
  <c r="BC458" i="30"/>
  <c r="BC459" i="30"/>
  <c r="BE455" i="30"/>
  <c r="BE456" i="30"/>
  <c r="BE457" i="30"/>
  <c r="BE458" i="30"/>
  <c r="BE459" i="30"/>
  <c r="BF455" i="30"/>
  <c r="BF456" i="30"/>
  <c r="BF457" i="30"/>
  <c r="BF458" i="30"/>
  <c r="BF459" i="30"/>
  <c r="BH455" i="30"/>
  <c r="BH456" i="30"/>
  <c r="BH457" i="30"/>
  <c r="BH458" i="30"/>
  <c r="BH459" i="30"/>
  <c r="BI455" i="30"/>
  <c r="BI456" i="30"/>
  <c r="BI457" i="30"/>
  <c r="BI458" i="30"/>
  <c r="BI459" i="30"/>
  <c r="BJ455" i="30"/>
  <c r="BJ456" i="30"/>
  <c r="BJ457" i="30"/>
  <c r="BJ458" i="30"/>
  <c r="BJ459" i="30"/>
  <c r="BK455" i="30"/>
  <c r="BK456" i="30"/>
  <c r="BK457" i="30"/>
  <c r="BK458" i="30"/>
  <c r="BK459" i="30"/>
  <c r="BL455" i="30"/>
  <c r="BL456" i="30"/>
  <c r="BL457" i="30"/>
  <c r="BL458" i="30"/>
  <c r="BL459" i="30"/>
  <c r="BM455" i="30"/>
  <c r="BM456" i="30"/>
  <c r="BM457" i="30"/>
  <c r="BM458" i="30"/>
  <c r="BM459" i="30"/>
  <c r="BG455" i="30"/>
  <c r="BG456" i="30"/>
  <c r="BG457" i="30"/>
  <c r="BG458" i="30"/>
  <c r="BG459" i="30"/>
  <c r="Y675" i="29"/>
  <c r="Y676" i="29"/>
  <c r="Y677" i="29"/>
  <c r="Y678" i="29"/>
  <c r="Y679" i="29"/>
  <c r="Y680" i="29"/>
  <c r="Y681" i="29"/>
  <c r="Y682" i="29"/>
  <c r="Z675" i="29"/>
  <c r="Z676" i="29"/>
  <c r="Z677" i="29"/>
  <c r="Z678" i="29"/>
  <c r="Z679" i="29"/>
  <c r="Z680" i="29"/>
  <c r="Z681" i="29"/>
  <c r="Z682" i="29"/>
  <c r="AA675" i="29"/>
  <c r="AA676" i="29"/>
  <c r="AA677" i="29"/>
  <c r="AA678" i="29"/>
  <c r="AA679" i="29"/>
  <c r="AA680" i="29"/>
  <c r="AA681" i="29"/>
  <c r="AA682" i="29"/>
  <c r="AB675" i="29"/>
  <c r="AB676" i="29"/>
  <c r="AB677" i="29"/>
  <c r="AB678" i="29"/>
  <c r="AB679" i="29"/>
  <c r="AB680" i="29"/>
  <c r="AB681" i="29"/>
  <c r="AB682" i="29"/>
  <c r="AC675" i="29"/>
  <c r="AC676" i="29"/>
  <c r="AC677" i="29"/>
  <c r="AC678" i="29"/>
  <c r="AC679" i="29"/>
  <c r="AC680" i="29"/>
  <c r="AC681" i="29"/>
  <c r="AC682" i="29"/>
  <c r="AD675" i="29"/>
  <c r="AD676" i="29"/>
  <c r="AD677" i="29"/>
  <c r="AD678" i="29"/>
  <c r="AD679" i="29"/>
  <c r="AD680" i="29"/>
  <c r="AD681" i="29"/>
  <c r="AD682" i="29"/>
  <c r="AE675" i="29"/>
  <c r="AE676" i="29"/>
  <c r="AE677" i="29"/>
  <c r="AE678" i="29"/>
  <c r="AE679" i="29"/>
  <c r="AE680" i="29"/>
  <c r="AE681" i="29"/>
  <c r="AE682" i="29"/>
  <c r="AF675" i="29"/>
  <c r="AF676" i="29"/>
  <c r="AF677" i="29"/>
  <c r="AF678" i="29"/>
  <c r="AF679" i="29"/>
  <c r="AF680" i="29"/>
  <c r="AF681" i="29"/>
  <c r="AF682" i="29"/>
  <c r="AG675" i="29"/>
  <c r="AG676" i="29"/>
  <c r="AG677" i="29"/>
  <c r="AG678" i="29"/>
  <c r="AG679" i="29"/>
  <c r="AG680" i="29"/>
  <c r="AG681" i="29"/>
  <c r="AG682" i="29"/>
  <c r="AH675" i="29"/>
  <c r="AH676" i="29"/>
  <c r="AH677" i="29"/>
  <c r="AH678" i="29"/>
  <c r="AH679" i="29"/>
  <c r="AH680" i="29"/>
  <c r="AH681" i="29"/>
  <c r="AH682" i="29"/>
  <c r="AI675" i="29"/>
  <c r="AI676" i="29"/>
  <c r="AI677" i="29"/>
  <c r="AI678" i="29"/>
  <c r="AI679" i="29"/>
  <c r="AI680" i="29"/>
  <c r="AI681" i="29"/>
  <c r="AI682" i="29"/>
  <c r="AJ675" i="29"/>
  <c r="AJ676" i="29"/>
  <c r="AJ677" i="29"/>
  <c r="AJ678" i="29"/>
  <c r="AJ679" i="29"/>
  <c r="AJ680" i="29"/>
  <c r="AJ681" i="29"/>
  <c r="AJ682" i="29"/>
  <c r="AK675" i="29"/>
  <c r="AK676" i="29"/>
  <c r="AK677" i="29"/>
  <c r="AK678" i="29"/>
  <c r="AK679" i="29"/>
  <c r="AK680" i="29"/>
  <c r="AK681" i="29"/>
  <c r="AK682" i="29"/>
  <c r="AY450" i="30"/>
  <c r="AY451" i="30"/>
  <c r="AY452" i="30"/>
  <c r="AY453" i="30"/>
  <c r="AY454" i="30"/>
  <c r="AZ450" i="30"/>
  <c r="AZ451" i="30"/>
  <c r="AZ452" i="30"/>
  <c r="AZ453" i="30"/>
  <c r="AZ454" i="30"/>
  <c r="BA450" i="30"/>
  <c r="BA451" i="30"/>
  <c r="BA452" i="30"/>
  <c r="BA453" i="30"/>
  <c r="BA454" i="30"/>
  <c r="BB450" i="30"/>
  <c r="BB451" i="30"/>
  <c r="BB452" i="30"/>
  <c r="BB453" i="30"/>
  <c r="BB454" i="30"/>
  <c r="BC450" i="30"/>
  <c r="BC451" i="30"/>
  <c r="BC452" i="30"/>
  <c r="BC453" i="30"/>
  <c r="BC454" i="30"/>
  <c r="BE450" i="30"/>
  <c r="BE451" i="30"/>
  <c r="BE452" i="30"/>
  <c r="BE453" i="30"/>
  <c r="BE454" i="30"/>
  <c r="BF450" i="30"/>
  <c r="BF451" i="30"/>
  <c r="BF452" i="30"/>
  <c r="BF453" i="30"/>
  <c r="BF454" i="30"/>
  <c r="BH450" i="30"/>
  <c r="BH451" i="30"/>
  <c r="BH452" i="30"/>
  <c r="BH453" i="30"/>
  <c r="BH454" i="30"/>
  <c r="BI450" i="30"/>
  <c r="BI451" i="30"/>
  <c r="BI452" i="30"/>
  <c r="BI453" i="30"/>
  <c r="BI454" i="30"/>
  <c r="BJ450" i="30"/>
  <c r="BJ451" i="30"/>
  <c r="BJ452" i="30"/>
  <c r="BJ453" i="30"/>
  <c r="BJ454" i="30"/>
  <c r="BK450" i="30"/>
  <c r="BK451" i="30"/>
  <c r="BK452" i="30"/>
  <c r="BK453" i="30"/>
  <c r="BK454" i="30"/>
  <c r="BL450" i="30"/>
  <c r="BL451" i="30"/>
  <c r="BL452" i="30"/>
  <c r="BL453" i="30"/>
  <c r="BL454" i="30"/>
  <c r="BM450" i="30"/>
  <c r="BM451" i="30"/>
  <c r="BM452" i="30"/>
  <c r="BM453" i="30"/>
  <c r="BM454" i="30"/>
  <c r="BG450" i="30"/>
  <c r="BG451" i="30"/>
  <c r="BG452" i="30"/>
  <c r="BG453" i="30"/>
  <c r="BG454" i="30"/>
  <c r="BG3" i="30"/>
  <c r="BG4" i="30"/>
  <c r="BG5" i="30"/>
  <c r="BG6" i="30"/>
  <c r="BG7" i="30"/>
  <c r="BG8" i="30"/>
  <c r="BG9" i="30"/>
  <c r="BG10" i="30"/>
  <c r="BG11" i="30"/>
  <c r="BG12" i="30"/>
  <c r="BG13" i="30"/>
  <c r="BG14" i="30"/>
  <c r="BG15" i="30"/>
  <c r="BG16" i="30"/>
  <c r="BG17" i="30"/>
  <c r="BG18" i="30"/>
  <c r="BG19" i="30"/>
  <c r="BG20" i="30"/>
  <c r="BG21" i="30"/>
  <c r="BG22" i="30"/>
  <c r="BG23" i="30"/>
  <c r="BG24" i="30"/>
  <c r="BG25" i="30"/>
  <c r="BG26" i="30"/>
  <c r="BG27" i="30"/>
  <c r="BG28" i="30"/>
  <c r="BG29" i="30"/>
  <c r="BG30" i="30"/>
  <c r="BG31" i="30"/>
  <c r="BG32" i="30"/>
  <c r="BG33" i="30"/>
  <c r="BG34" i="30"/>
  <c r="BG35" i="30"/>
  <c r="BG36" i="30"/>
  <c r="BG37" i="30"/>
  <c r="BG38" i="30"/>
  <c r="BG39" i="30"/>
  <c r="BG40" i="30"/>
  <c r="BG41" i="30"/>
  <c r="BG42" i="30"/>
  <c r="BG43" i="30"/>
  <c r="BG44" i="30"/>
  <c r="BG45" i="30"/>
  <c r="BG46" i="30"/>
  <c r="BG47" i="30"/>
  <c r="BG48" i="30"/>
  <c r="BG49" i="30"/>
  <c r="BG50" i="30"/>
  <c r="BG51" i="30"/>
  <c r="BG52" i="30"/>
  <c r="BG53" i="30"/>
  <c r="BG54" i="30"/>
  <c r="BG55" i="30"/>
  <c r="BG56" i="30"/>
  <c r="BG57" i="30"/>
  <c r="BG58" i="30"/>
  <c r="BG59" i="30"/>
  <c r="BG60" i="30"/>
  <c r="BG61" i="30"/>
  <c r="BG62" i="30"/>
  <c r="BG63" i="30"/>
  <c r="BG64" i="30"/>
  <c r="BG65" i="30"/>
  <c r="BG66" i="30"/>
  <c r="BG67" i="30"/>
  <c r="BG68" i="30"/>
  <c r="BG69" i="30"/>
  <c r="BG70" i="30"/>
  <c r="BG71" i="30"/>
  <c r="BG72" i="30"/>
  <c r="BG73" i="30"/>
  <c r="BG74" i="30"/>
  <c r="BG75" i="30"/>
  <c r="BG76" i="30"/>
  <c r="BG77" i="30"/>
  <c r="BG78" i="30"/>
  <c r="BG79" i="30"/>
  <c r="BG80" i="30"/>
  <c r="BG81" i="30"/>
  <c r="BG82" i="30"/>
  <c r="BG83" i="30"/>
  <c r="BG84" i="30"/>
  <c r="BG85" i="30"/>
  <c r="BG86" i="30"/>
  <c r="BG87" i="30"/>
  <c r="BG88" i="30"/>
  <c r="BG89" i="30"/>
  <c r="BG90" i="30"/>
  <c r="BG91" i="30"/>
  <c r="BG92" i="30"/>
  <c r="BG93" i="30"/>
  <c r="BG94" i="30"/>
  <c r="BG95" i="30"/>
  <c r="BG96" i="30"/>
  <c r="BG97" i="30"/>
  <c r="BG98" i="30"/>
  <c r="BG99" i="30"/>
  <c r="BG100" i="30"/>
  <c r="BG101" i="30"/>
  <c r="BG102" i="30"/>
  <c r="BG103" i="30"/>
  <c r="BG104" i="30"/>
  <c r="BG105" i="30"/>
  <c r="BG106" i="30"/>
  <c r="BG107" i="30"/>
  <c r="BG108" i="30"/>
  <c r="BG109" i="30"/>
  <c r="BG110" i="30"/>
  <c r="BG111" i="30"/>
  <c r="BG112" i="30"/>
  <c r="BG113" i="30"/>
  <c r="BG114" i="30"/>
  <c r="BG115" i="30"/>
  <c r="BG116" i="30"/>
  <c r="BG117" i="30"/>
  <c r="BG118" i="30"/>
  <c r="BG119" i="30"/>
  <c r="BG120" i="30"/>
  <c r="BG121" i="30"/>
  <c r="BG122" i="30"/>
  <c r="BG123" i="30"/>
  <c r="BG124" i="30"/>
  <c r="BG125" i="30"/>
  <c r="BG126" i="30"/>
  <c r="BG127" i="30"/>
  <c r="BG128" i="30"/>
  <c r="BG129" i="30"/>
  <c r="BG130" i="30"/>
  <c r="BG131" i="30"/>
  <c r="BG132" i="30"/>
  <c r="BG133" i="30"/>
  <c r="BG134" i="30"/>
  <c r="BG135" i="30"/>
  <c r="BG136" i="30"/>
  <c r="BG137" i="30"/>
  <c r="BG138" i="30"/>
  <c r="BG139" i="30"/>
  <c r="BG140" i="30"/>
  <c r="BG141" i="30"/>
  <c r="BG142" i="30"/>
  <c r="BG143" i="30"/>
  <c r="BG144" i="30"/>
  <c r="BG145" i="30"/>
  <c r="BG146" i="30"/>
  <c r="BG147" i="30"/>
  <c r="BG148" i="30"/>
  <c r="BG149" i="30"/>
  <c r="BG150" i="30"/>
  <c r="BG151" i="30"/>
  <c r="BG152" i="30"/>
  <c r="BG153" i="30"/>
  <c r="BG154" i="30"/>
  <c r="BG155" i="30"/>
  <c r="BG156" i="30"/>
  <c r="BG157" i="30"/>
  <c r="BG158" i="30"/>
  <c r="BG159" i="30"/>
  <c r="BG160" i="30"/>
  <c r="BG161" i="30"/>
  <c r="BG162" i="30"/>
  <c r="BG163" i="30"/>
  <c r="BG164" i="30"/>
  <c r="BG165" i="30"/>
  <c r="BG166" i="30"/>
  <c r="BG167" i="30"/>
  <c r="BG168" i="30"/>
  <c r="BG169" i="30"/>
  <c r="BG170" i="30"/>
  <c r="BG171" i="30"/>
  <c r="BG172" i="30"/>
  <c r="BG173" i="30"/>
  <c r="BG174" i="30"/>
  <c r="BG175" i="30"/>
  <c r="BG176" i="30"/>
  <c r="BG177" i="30"/>
  <c r="BG178" i="30"/>
  <c r="BG179" i="30"/>
  <c r="BG180" i="30"/>
  <c r="BG181" i="30"/>
  <c r="BG182" i="30"/>
  <c r="BG183" i="30"/>
  <c r="BG184" i="30"/>
  <c r="BG185" i="30"/>
  <c r="BG186" i="30"/>
  <c r="BG187" i="30"/>
  <c r="BG188" i="30"/>
  <c r="BG189" i="30"/>
  <c r="BG190" i="30"/>
  <c r="BG191" i="30"/>
  <c r="BG192" i="30"/>
  <c r="BG193" i="30"/>
  <c r="BG194" i="30"/>
  <c r="BG195" i="30"/>
  <c r="BG196" i="30"/>
  <c r="BG197" i="30"/>
  <c r="BG198" i="30"/>
  <c r="BG199" i="30"/>
  <c r="BG200" i="30"/>
  <c r="BG201" i="30"/>
  <c r="BG202" i="30"/>
  <c r="BG203" i="30"/>
  <c r="BG204" i="30"/>
  <c r="BG205" i="30"/>
  <c r="BG206" i="30"/>
  <c r="BG207" i="30"/>
  <c r="BG208" i="30"/>
  <c r="BG209" i="30"/>
  <c r="BG210" i="30"/>
  <c r="BG211" i="30"/>
  <c r="BG212" i="30"/>
  <c r="BG213" i="30"/>
  <c r="BG214" i="30"/>
  <c r="BG215" i="30"/>
  <c r="BG216" i="30"/>
  <c r="BG217" i="30"/>
  <c r="BG218" i="30"/>
  <c r="BG219" i="30"/>
  <c r="BG220" i="30"/>
  <c r="BG221" i="30"/>
  <c r="BG222" i="30"/>
  <c r="BG223" i="30"/>
  <c r="BG224" i="30"/>
  <c r="BG225" i="30"/>
  <c r="BG226" i="30"/>
  <c r="BG227" i="30"/>
  <c r="BG228" i="30"/>
  <c r="BG229" i="30"/>
  <c r="BG230" i="30"/>
  <c r="BG231" i="30"/>
  <c r="BG232" i="30"/>
  <c r="BG233" i="30"/>
  <c r="BG234" i="30"/>
  <c r="BG235" i="30"/>
  <c r="BG236" i="30"/>
  <c r="BG237" i="30"/>
  <c r="BG238" i="30"/>
  <c r="BG239" i="30"/>
  <c r="BG240" i="30"/>
  <c r="BG241" i="30"/>
  <c r="BG242" i="30"/>
  <c r="BG243" i="30"/>
  <c r="BG244" i="30"/>
  <c r="BG245" i="30"/>
  <c r="BG246" i="30"/>
  <c r="BG247" i="30"/>
  <c r="BG248" i="30"/>
  <c r="BG249" i="30"/>
  <c r="BG250" i="30"/>
  <c r="BG251" i="30"/>
  <c r="BG252" i="30"/>
  <c r="BG253" i="30"/>
  <c r="BG254" i="30"/>
  <c r="BG255" i="30"/>
  <c r="BG256" i="30"/>
  <c r="BG257" i="30"/>
  <c r="BG258" i="30"/>
  <c r="BG259" i="30"/>
  <c r="BG260" i="30"/>
  <c r="BG261" i="30"/>
  <c r="BG262" i="30"/>
  <c r="BG263" i="30"/>
  <c r="BG264" i="30"/>
  <c r="BG265" i="30"/>
  <c r="BG266" i="30"/>
  <c r="BG267" i="30"/>
  <c r="BG268" i="30"/>
  <c r="BG269" i="30"/>
  <c r="BG270" i="30"/>
  <c r="BG271" i="30"/>
  <c r="BG272" i="30"/>
  <c r="BG273" i="30"/>
  <c r="BG274" i="30"/>
  <c r="BG275" i="30"/>
  <c r="BG276" i="30"/>
  <c r="BG277" i="30"/>
  <c r="BG278" i="30"/>
  <c r="BG279" i="30"/>
  <c r="BG280" i="30"/>
  <c r="BG281" i="30"/>
  <c r="BG282" i="30"/>
  <c r="BG283" i="30"/>
  <c r="BG284" i="30"/>
  <c r="BG285" i="30"/>
  <c r="BG286" i="30"/>
  <c r="BG287" i="30"/>
  <c r="BG288" i="30"/>
  <c r="BG289" i="30"/>
  <c r="BG290" i="30"/>
  <c r="BG291" i="30"/>
  <c r="BG292" i="30"/>
  <c r="BG293" i="30"/>
  <c r="BG294" i="30"/>
  <c r="BG295" i="30"/>
  <c r="BG296" i="30"/>
  <c r="BG297" i="30"/>
  <c r="BG298" i="30"/>
  <c r="BG299" i="30"/>
  <c r="BG300" i="30"/>
  <c r="BG301" i="30"/>
  <c r="BG302" i="30"/>
  <c r="BG303" i="30"/>
  <c r="BG304" i="30"/>
  <c r="BG305" i="30"/>
  <c r="BG306" i="30"/>
  <c r="BG307" i="30"/>
  <c r="BG308" i="30"/>
  <c r="BG309" i="30"/>
  <c r="BG310" i="30"/>
  <c r="BG311" i="30"/>
  <c r="BG312" i="30"/>
  <c r="BG313" i="30"/>
  <c r="BG314" i="30"/>
  <c r="BG315" i="30"/>
  <c r="BG316" i="30"/>
  <c r="BG317" i="30"/>
  <c r="BG318" i="30"/>
  <c r="BG319" i="30"/>
  <c r="BG320" i="30"/>
  <c r="BG321" i="30"/>
  <c r="BG322" i="30"/>
  <c r="BG323" i="30"/>
  <c r="BG324" i="30"/>
  <c r="BG325" i="30"/>
  <c r="BG326" i="30"/>
  <c r="BG327" i="30"/>
  <c r="BG328" i="30"/>
  <c r="BG329" i="30"/>
  <c r="BG330" i="30"/>
  <c r="BG331" i="30"/>
  <c r="BG332" i="30"/>
  <c r="BG333" i="30"/>
  <c r="BG334" i="30"/>
  <c r="BG335" i="30"/>
  <c r="BG336" i="30"/>
  <c r="BG337" i="30"/>
  <c r="BG338" i="30"/>
  <c r="BG339" i="30"/>
  <c r="BG340" i="30"/>
  <c r="BG341" i="30"/>
  <c r="BG342" i="30"/>
  <c r="BG343" i="30"/>
  <c r="BG344" i="30"/>
  <c r="BG345" i="30"/>
  <c r="BG346" i="30"/>
  <c r="BG347" i="30"/>
  <c r="BG348" i="30"/>
  <c r="BG349" i="30"/>
  <c r="BG350" i="30"/>
  <c r="BG351" i="30"/>
  <c r="BG352" i="30"/>
  <c r="BG353" i="30"/>
  <c r="BG354" i="30"/>
  <c r="BG355" i="30"/>
  <c r="BG356" i="30"/>
  <c r="BG357" i="30"/>
  <c r="BG358" i="30"/>
  <c r="BG359" i="30"/>
  <c r="BG360" i="30"/>
  <c r="BG361" i="30"/>
  <c r="BG362" i="30"/>
  <c r="BG363" i="30"/>
  <c r="BG364" i="30"/>
  <c r="BG365" i="30"/>
  <c r="BG366" i="30"/>
  <c r="BG367" i="30"/>
  <c r="BG368" i="30"/>
  <c r="BG369" i="30"/>
  <c r="BG370" i="30"/>
  <c r="BG371" i="30"/>
  <c r="BG372" i="30"/>
  <c r="BG373" i="30"/>
  <c r="BG374" i="30"/>
  <c r="BG375" i="30"/>
  <c r="BG376" i="30"/>
  <c r="BG377" i="30"/>
  <c r="BG378" i="30"/>
  <c r="BG379" i="30"/>
  <c r="BG380" i="30"/>
  <c r="BG381" i="30"/>
  <c r="BG382" i="30"/>
  <c r="BG383" i="30"/>
  <c r="BG384" i="30"/>
  <c r="BG385" i="30"/>
  <c r="BG386" i="30"/>
  <c r="BG387" i="30"/>
  <c r="BG388" i="30"/>
  <c r="BG389" i="30"/>
  <c r="BG390" i="30"/>
  <c r="BG391" i="30"/>
  <c r="BG392" i="30"/>
  <c r="BG393" i="30"/>
  <c r="BG394" i="30"/>
  <c r="BG395" i="30"/>
  <c r="BG396" i="30"/>
  <c r="BG397" i="30"/>
  <c r="BG398" i="30"/>
  <c r="BG399" i="30"/>
  <c r="BG400" i="30"/>
  <c r="BG401" i="30"/>
  <c r="BG402" i="30"/>
  <c r="BG403" i="30"/>
  <c r="BG404" i="30"/>
  <c r="BG405" i="30"/>
  <c r="BG406" i="30"/>
  <c r="BG407" i="30"/>
  <c r="BG408" i="30"/>
  <c r="BG409" i="30"/>
  <c r="BG410" i="30"/>
  <c r="BG411" i="30"/>
  <c r="BG412" i="30"/>
  <c r="BG413" i="30"/>
  <c r="BG414" i="30"/>
  <c r="BG415" i="30"/>
  <c r="BG416" i="30"/>
  <c r="BG417" i="30"/>
  <c r="BG418" i="30"/>
  <c r="BG419" i="30"/>
  <c r="BG420" i="30"/>
  <c r="BG421" i="30"/>
  <c r="BG422" i="30"/>
  <c r="BG423" i="30"/>
  <c r="BG424" i="30"/>
  <c r="BG425" i="30"/>
  <c r="BG426" i="30"/>
  <c r="BG427" i="30"/>
  <c r="BG428" i="30"/>
  <c r="BG429" i="30"/>
  <c r="BG430" i="30"/>
  <c r="BG431" i="30"/>
  <c r="BG432" i="30"/>
  <c r="BG433" i="30"/>
  <c r="BG434" i="30"/>
  <c r="BG435" i="30"/>
  <c r="BG436" i="30"/>
  <c r="BG437" i="30"/>
  <c r="BG438" i="30"/>
  <c r="BG439" i="30"/>
  <c r="BG440" i="30"/>
  <c r="BG441" i="30"/>
  <c r="BG442" i="30"/>
  <c r="BG443" i="30"/>
  <c r="BG444" i="30"/>
  <c r="BG445" i="30"/>
  <c r="BG446" i="30"/>
  <c r="BG447" i="30"/>
  <c r="BG448" i="30"/>
  <c r="BG449" i="30"/>
  <c r="BG627" i="30" l="1"/>
  <c r="Y666" i="29"/>
  <c r="Y667" i="29"/>
  <c r="Y668" i="29"/>
  <c r="Y669" i="29"/>
  <c r="Y670" i="29"/>
  <c r="Y671" i="29"/>
  <c r="Y672" i="29"/>
  <c r="Y673" i="29"/>
  <c r="Y674" i="29"/>
  <c r="Z666" i="29"/>
  <c r="Z667" i="29"/>
  <c r="Z668" i="29"/>
  <c r="Z669" i="29"/>
  <c r="Z670" i="29"/>
  <c r="Z671" i="29"/>
  <c r="Z672" i="29"/>
  <c r="Z673" i="29"/>
  <c r="Z674" i="29"/>
  <c r="AA666" i="29"/>
  <c r="AA667" i="29"/>
  <c r="AA668" i="29"/>
  <c r="AA669" i="29"/>
  <c r="AA670" i="29"/>
  <c r="AA671" i="29"/>
  <c r="AA672" i="29"/>
  <c r="AA673" i="29"/>
  <c r="AA674" i="29"/>
  <c r="AB666" i="29"/>
  <c r="AB667" i="29"/>
  <c r="AB668" i="29"/>
  <c r="AB669" i="29"/>
  <c r="AB670" i="29"/>
  <c r="AB671" i="29"/>
  <c r="AB672" i="29"/>
  <c r="AB673" i="29"/>
  <c r="AB674" i="29"/>
  <c r="AC666" i="29"/>
  <c r="AC667" i="29"/>
  <c r="AC668" i="29"/>
  <c r="AC669" i="29"/>
  <c r="AC670" i="29"/>
  <c r="AC671" i="29"/>
  <c r="AC672" i="29"/>
  <c r="AC673" i="29"/>
  <c r="AC674" i="29"/>
  <c r="AD666" i="29"/>
  <c r="AD667" i="29"/>
  <c r="AD668" i="29"/>
  <c r="AD669" i="29"/>
  <c r="AD670" i="29"/>
  <c r="AD671" i="29"/>
  <c r="AD672" i="29"/>
  <c r="AD673" i="29"/>
  <c r="AD674" i="29"/>
  <c r="AE666" i="29"/>
  <c r="AE667" i="29"/>
  <c r="AE668" i="29"/>
  <c r="AE669" i="29"/>
  <c r="AE670" i="29"/>
  <c r="AE671" i="29"/>
  <c r="AE672" i="29"/>
  <c r="AE673" i="29"/>
  <c r="AE674" i="29"/>
  <c r="AF666" i="29"/>
  <c r="AF667" i="29"/>
  <c r="AF668" i="29"/>
  <c r="AF669" i="29"/>
  <c r="AF670" i="29"/>
  <c r="AF671" i="29"/>
  <c r="AF672" i="29"/>
  <c r="AF673" i="29"/>
  <c r="AF674" i="29"/>
  <c r="AG666" i="29"/>
  <c r="AG667" i="29"/>
  <c r="AG668" i="29"/>
  <c r="AG669" i="29"/>
  <c r="AG670" i="29"/>
  <c r="AG671" i="29"/>
  <c r="AG672" i="29"/>
  <c r="AG673" i="29"/>
  <c r="AG674" i="29"/>
  <c r="AH666" i="29"/>
  <c r="AH667" i="29"/>
  <c r="AH668" i="29"/>
  <c r="AH669" i="29"/>
  <c r="AH670" i="29"/>
  <c r="AH671" i="29"/>
  <c r="AH672" i="29"/>
  <c r="AH673" i="29"/>
  <c r="AH674" i="29"/>
  <c r="AI666" i="29"/>
  <c r="AI667" i="29"/>
  <c r="AI668" i="29"/>
  <c r="AI669" i="29"/>
  <c r="AI670" i="29"/>
  <c r="AI671" i="29"/>
  <c r="AI672" i="29"/>
  <c r="AI673" i="29"/>
  <c r="AI674" i="29"/>
  <c r="AJ666" i="29"/>
  <c r="AJ667" i="29"/>
  <c r="AJ668" i="29"/>
  <c r="AJ669" i="29"/>
  <c r="AJ670" i="29"/>
  <c r="AJ671" i="29"/>
  <c r="AJ672" i="29"/>
  <c r="AJ673" i="29"/>
  <c r="AJ674" i="29"/>
  <c r="AK666" i="29"/>
  <c r="AK667" i="29"/>
  <c r="AK668" i="29"/>
  <c r="AK669" i="29"/>
  <c r="AK670" i="29"/>
  <c r="AK671" i="29"/>
  <c r="AK672" i="29"/>
  <c r="AK673" i="29"/>
  <c r="AK674" i="29"/>
  <c r="Y665" i="29"/>
  <c r="Z665" i="29"/>
  <c r="AA665" i="29"/>
  <c r="AB665" i="29"/>
  <c r="AC665" i="29"/>
  <c r="AD665" i="29"/>
  <c r="AE665" i="29"/>
  <c r="AF665" i="29"/>
  <c r="AG665" i="29"/>
  <c r="AH665" i="29"/>
  <c r="AI665" i="29"/>
  <c r="AJ665" i="29"/>
  <c r="AK665" i="29"/>
  <c r="J627" i="30" l="1"/>
  <c r="Y656" i="29"/>
  <c r="Y657" i="29"/>
  <c r="Y658" i="29"/>
  <c r="Y659" i="29"/>
  <c r="Y660" i="29"/>
  <c r="Y661" i="29"/>
  <c r="Y662" i="29"/>
  <c r="Y663" i="29"/>
  <c r="Y664" i="29"/>
  <c r="Z656" i="29"/>
  <c r="Z657" i="29"/>
  <c r="Z658" i="29"/>
  <c r="Z659" i="29"/>
  <c r="Z660" i="29"/>
  <c r="Z661" i="29"/>
  <c r="Z662" i="29"/>
  <c r="Z663" i="29"/>
  <c r="Z664" i="29"/>
  <c r="AA656" i="29"/>
  <c r="AA657" i="29"/>
  <c r="AA658" i="29"/>
  <c r="AA659" i="29"/>
  <c r="AA660" i="29"/>
  <c r="AA661" i="29"/>
  <c r="AA662" i="29"/>
  <c r="AA663" i="29"/>
  <c r="AA664" i="29"/>
  <c r="AB656" i="29"/>
  <c r="AB657" i="29"/>
  <c r="AB658" i="29"/>
  <c r="AB659" i="29"/>
  <c r="AB660" i="29"/>
  <c r="AB661" i="29"/>
  <c r="AB662" i="29"/>
  <c r="AB663" i="29"/>
  <c r="AB664" i="29"/>
  <c r="AC656" i="29"/>
  <c r="AC657" i="29"/>
  <c r="AC658" i="29"/>
  <c r="AC659" i="29"/>
  <c r="AC660" i="29"/>
  <c r="AC661" i="29"/>
  <c r="AC662" i="29"/>
  <c r="AC663" i="29"/>
  <c r="AC664" i="29"/>
  <c r="AD656" i="29"/>
  <c r="AD657" i="29"/>
  <c r="AD658" i="29"/>
  <c r="AD659" i="29"/>
  <c r="AD660" i="29"/>
  <c r="AD661" i="29"/>
  <c r="AD662" i="29"/>
  <c r="AD663" i="29"/>
  <c r="AD664" i="29"/>
  <c r="AE656" i="29"/>
  <c r="AE657" i="29"/>
  <c r="AE658" i="29"/>
  <c r="AE659" i="29"/>
  <c r="AE660" i="29"/>
  <c r="AE661" i="29"/>
  <c r="AE662" i="29"/>
  <c r="AE663" i="29"/>
  <c r="AE664" i="29"/>
  <c r="AF656" i="29"/>
  <c r="AF657" i="29"/>
  <c r="AF658" i="29"/>
  <c r="AF659" i="29"/>
  <c r="AF660" i="29"/>
  <c r="AF661" i="29"/>
  <c r="AF662" i="29"/>
  <c r="AF663" i="29"/>
  <c r="AF664" i="29"/>
  <c r="AG656" i="29"/>
  <c r="AG657" i="29"/>
  <c r="AG658" i="29"/>
  <c r="AG659" i="29"/>
  <c r="AG660" i="29"/>
  <c r="AG661" i="29"/>
  <c r="AG662" i="29"/>
  <c r="AG663" i="29"/>
  <c r="AG664" i="29"/>
  <c r="AH656" i="29"/>
  <c r="AH657" i="29"/>
  <c r="AH658" i="29"/>
  <c r="AH659" i="29"/>
  <c r="AH660" i="29"/>
  <c r="AH661" i="29"/>
  <c r="AH662" i="29"/>
  <c r="AH663" i="29"/>
  <c r="AH664" i="29"/>
  <c r="AI656" i="29"/>
  <c r="AI657" i="29"/>
  <c r="AI658" i="29"/>
  <c r="AI659" i="29"/>
  <c r="AI660" i="29"/>
  <c r="AI661" i="29"/>
  <c r="AI662" i="29"/>
  <c r="AI663" i="29"/>
  <c r="AI664" i="29"/>
  <c r="AJ656" i="29"/>
  <c r="AJ657" i="29"/>
  <c r="AJ658" i="29"/>
  <c r="AJ659" i="29"/>
  <c r="AJ660" i="29"/>
  <c r="AJ661" i="29"/>
  <c r="AJ662" i="29"/>
  <c r="AJ663" i="29"/>
  <c r="AJ664" i="29"/>
  <c r="AK656" i="29"/>
  <c r="AK657" i="29"/>
  <c r="AK658" i="29"/>
  <c r="AK659" i="29"/>
  <c r="AK660" i="29"/>
  <c r="AK661" i="29"/>
  <c r="AK662" i="29"/>
  <c r="AK663" i="29"/>
  <c r="AK664" i="29"/>
  <c r="AY445" i="30"/>
  <c r="AY446" i="30"/>
  <c r="AY447" i="30"/>
  <c r="AY448" i="30"/>
  <c r="AY449" i="30"/>
  <c r="BI445" i="30"/>
  <c r="BI446" i="30"/>
  <c r="BI447" i="30"/>
  <c r="BI448" i="30"/>
  <c r="BI449" i="30"/>
  <c r="AZ445" i="30"/>
  <c r="AZ446" i="30"/>
  <c r="AZ447" i="30"/>
  <c r="AZ448" i="30"/>
  <c r="AZ449" i="30"/>
  <c r="BA445" i="30"/>
  <c r="BA446" i="30"/>
  <c r="BA447" i="30"/>
  <c r="BA448" i="30"/>
  <c r="BA449" i="30"/>
  <c r="BB445" i="30"/>
  <c r="BB446" i="30"/>
  <c r="BB447" i="30"/>
  <c r="BB448" i="30"/>
  <c r="BB449" i="30"/>
  <c r="BC445" i="30"/>
  <c r="BC446" i="30"/>
  <c r="BC447" i="30"/>
  <c r="BC448" i="30"/>
  <c r="BC449" i="30"/>
  <c r="BE445" i="30"/>
  <c r="BE446" i="30"/>
  <c r="BE447" i="30"/>
  <c r="BE448" i="30"/>
  <c r="BE449" i="30"/>
  <c r="BH445" i="30"/>
  <c r="BH446" i="30"/>
  <c r="BH447" i="30"/>
  <c r="BH448" i="30"/>
  <c r="BH449" i="30"/>
  <c r="BJ445" i="30"/>
  <c r="BJ446" i="30"/>
  <c r="BJ447" i="30"/>
  <c r="BJ448" i="30"/>
  <c r="BJ449" i="30"/>
  <c r="BF445" i="30"/>
  <c r="BF446" i="30"/>
  <c r="BF447" i="30"/>
  <c r="BF448" i="30"/>
  <c r="BF449" i="30"/>
  <c r="BK445" i="30"/>
  <c r="BK446" i="30"/>
  <c r="BK447" i="30"/>
  <c r="BK448" i="30"/>
  <c r="BK449" i="30"/>
  <c r="BL445" i="30"/>
  <c r="BL446" i="30"/>
  <c r="BL447" i="30"/>
  <c r="BL448" i="30"/>
  <c r="BL449" i="30"/>
  <c r="BM445" i="30"/>
  <c r="BM446" i="30"/>
  <c r="BM447" i="30"/>
  <c r="BM448" i="30"/>
  <c r="BM449" i="30"/>
  <c r="BM440" i="30"/>
  <c r="BM441" i="30"/>
  <c r="BM442" i="30"/>
  <c r="BM443" i="30"/>
  <c r="BM444" i="30"/>
  <c r="BL440" i="30"/>
  <c r="BL441" i="30"/>
  <c r="BL442" i="30"/>
  <c r="BL443" i="30"/>
  <c r="BL444" i="30"/>
  <c r="BK440" i="30"/>
  <c r="BK441" i="30"/>
  <c r="BK442" i="30"/>
  <c r="BK443" i="30"/>
  <c r="BK444" i="30"/>
  <c r="BF440" i="30"/>
  <c r="BF441" i="30"/>
  <c r="BF442" i="30"/>
  <c r="BF443" i="30"/>
  <c r="BF444" i="30"/>
  <c r="BJ440" i="30"/>
  <c r="BJ441" i="30"/>
  <c r="BJ442" i="30"/>
  <c r="BJ443" i="30"/>
  <c r="BJ444" i="30"/>
  <c r="BH440" i="30"/>
  <c r="BH441" i="30"/>
  <c r="BH442" i="30"/>
  <c r="BH443" i="30"/>
  <c r="BH444" i="30"/>
  <c r="BE440" i="30"/>
  <c r="BE441" i="30"/>
  <c r="BE442" i="30"/>
  <c r="BE443" i="30"/>
  <c r="BE444" i="30"/>
  <c r="BC440" i="30"/>
  <c r="BC441" i="30"/>
  <c r="BC442" i="30"/>
  <c r="BC443" i="30"/>
  <c r="BC444" i="30"/>
  <c r="BB440" i="30"/>
  <c r="BB441" i="30"/>
  <c r="BB442" i="30"/>
  <c r="BB443" i="30"/>
  <c r="BB444" i="30"/>
  <c r="BA440" i="30"/>
  <c r="BA441" i="30"/>
  <c r="BA442" i="30"/>
  <c r="BA443" i="30"/>
  <c r="BA444" i="30"/>
  <c r="AZ440" i="30"/>
  <c r="AZ441" i="30"/>
  <c r="AZ442" i="30"/>
  <c r="AZ443" i="30"/>
  <c r="AZ444" i="30"/>
  <c r="BI440" i="30"/>
  <c r="BI441" i="30"/>
  <c r="BI442" i="30"/>
  <c r="BI443" i="30"/>
  <c r="BI444" i="30"/>
  <c r="AY440" i="30"/>
  <c r="AY441" i="30"/>
  <c r="AY442" i="30"/>
  <c r="AY443" i="30"/>
  <c r="AY444" i="30"/>
  <c r="AY435" i="30"/>
  <c r="AY436" i="30"/>
  <c r="AY437" i="30"/>
  <c r="AY438" i="30"/>
  <c r="AY439" i="30"/>
  <c r="BI435" i="30"/>
  <c r="BI436" i="30"/>
  <c r="BI437" i="30"/>
  <c r="BI438" i="30"/>
  <c r="BI439" i="30"/>
  <c r="AZ435" i="30"/>
  <c r="AZ436" i="30"/>
  <c r="AZ437" i="30"/>
  <c r="AZ438" i="30"/>
  <c r="AZ439" i="30"/>
  <c r="BA435" i="30"/>
  <c r="BA436" i="30"/>
  <c r="BA437" i="30"/>
  <c r="BA438" i="30"/>
  <c r="BA439" i="30"/>
  <c r="BB435" i="30"/>
  <c r="BB436" i="30"/>
  <c r="BB437" i="30"/>
  <c r="BB438" i="30"/>
  <c r="BB439" i="30"/>
  <c r="BC435" i="30"/>
  <c r="BC436" i="30"/>
  <c r="BC437" i="30"/>
  <c r="BC438" i="30"/>
  <c r="BC439" i="30"/>
  <c r="BE435" i="30"/>
  <c r="BE436" i="30"/>
  <c r="BE437" i="30"/>
  <c r="BE438" i="30"/>
  <c r="BE439" i="30"/>
  <c r="BH435" i="30"/>
  <c r="BH436" i="30"/>
  <c r="BH437" i="30"/>
  <c r="BH438" i="30"/>
  <c r="BH439" i="30"/>
  <c r="BJ435" i="30"/>
  <c r="BJ436" i="30"/>
  <c r="BJ437" i="30"/>
  <c r="BJ438" i="30"/>
  <c r="BJ439" i="30"/>
  <c r="BF435" i="30"/>
  <c r="BF436" i="30"/>
  <c r="BF437" i="30"/>
  <c r="BF438" i="30"/>
  <c r="BF439" i="30"/>
  <c r="BK435" i="30"/>
  <c r="BK436" i="30"/>
  <c r="BK437" i="30"/>
  <c r="BK438" i="30"/>
  <c r="BK439" i="30"/>
  <c r="BL435" i="30"/>
  <c r="BL436" i="30"/>
  <c r="BL437" i="30"/>
  <c r="BL438" i="30"/>
  <c r="BL439" i="30"/>
  <c r="BM435" i="30"/>
  <c r="BM436" i="30"/>
  <c r="BM437" i="30"/>
  <c r="BM438" i="30"/>
  <c r="BM439" i="30"/>
  <c r="Y646" i="29"/>
  <c r="Y647" i="29"/>
  <c r="Y648" i="29"/>
  <c r="Y649" i="29"/>
  <c r="Y650" i="29"/>
  <c r="Y651" i="29"/>
  <c r="Y652" i="29"/>
  <c r="Y653" i="29"/>
  <c r="Y654" i="29"/>
  <c r="Y655" i="29"/>
  <c r="Z646" i="29"/>
  <c r="Z647" i="29"/>
  <c r="Z648" i="29"/>
  <c r="Z649" i="29"/>
  <c r="Z650" i="29"/>
  <c r="Z651" i="29"/>
  <c r="Z652" i="29"/>
  <c r="Z653" i="29"/>
  <c r="Z654" i="29"/>
  <c r="Z655" i="29"/>
  <c r="AA646" i="29"/>
  <c r="AA647" i="29"/>
  <c r="AA648" i="29"/>
  <c r="AA649" i="29"/>
  <c r="AA650" i="29"/>
  <c r="AA651" i="29"/>
  <c r="AA652" i="29"/>
  <c r="AA653" i="29"/>
  <c r="AA654" i="29"/>
  <c r="AA655" i="29"/>
  <c r="AB646" i="29"/>
  <c r="AB647" i="29"/>
  <c r="AB648" i="29"/>
  <c r="AB649" i="29"/>
  <c r="AB650" i="29"/>
  <c r="AB651" i="29"/>
  <c r="AB652" i="29"/>
  <c r="AB653" i="29"/>
  <c r="AB654" i="29"/>
  <c r="AB655" i="29"/>
  <c r="AC646" i="29"/>
  <c r="AC647" i="29"/>
  <c r="AC648" i="29"/>
  <c r="AC649" i="29"/>
  <c r="AC650" i="29"/>
  <c r="AC651" i="29"/>
  <c r="AC652" i="29"/>
  <c r="AC653" i="29"/>
  <c r="AC654" i="29"/>
  <c r="AC655" i="29"/>
  <c r="AD646" i="29"/>
  <c r="AD647" i="29"/>
  <c r="AD648" i="29"/>
  <c r="AD649" i="29"/>
  <c r="AD650" i="29"/>
  <c r="AD651" i="29"/>
  <c r="AD652" i="29"/>
  <c r="AD653" i="29"/>
  <c r="AD654" i="29"/>
  <c r="AD655" i="29"/>
  <c r="AE646" i="29"/>
  <c r="AE647" i="29"/>
  <c r="AE648" i="29"/>
  <c r="AE649" i="29"/>
  <c r="AE650" i="29"/>
  <c r="AE651" i="29"/>
  <c r="AE652" i="29"/>
  <c r="AE653" i="29"/>
  <c r="AE654" i="29"/>
  <c r="AE655" i="29"/>
  <c r="AF646" i="29"/>
  <c r="AF647" i="29"/>
  <c r="AF648" i="29"/>
  <c r="AF649" i="29"/>
  <c r="AF650" i="29"/>
  <c r="AF651" i="29"/>
  <c r="AF652" i="29"/>
  <c r="AF653" i="29"/>
  <c r="AF654" i="29"/>
  <c r="AF655" i="29"/>
  <c r="AG646" i="29"/>
  <c r="AG647" i="29"/>
  <c r="AG648" i="29"/>
  <c r="AG649" i="29"/>
  <c r="AG650" i="29"/>
  <c r="AG651" i="29"/>
  <c r="AG652" i="29"/>
  <c r="AG653" i="29"/>
  <c r="AG654" i="29"/>
  <c r="AG655" i="29"/>
  <c r="AH646" i="29"/>
  <c r="AH647" i="29"/>
  <c r="AH648" i="29"/>
  <c r="AH649" i="29"/>
  <c r="AH650" i="29"/>
  <c r="AH651" i="29"/>
  <c r="AH652" i="29"/>
  <c r="AH653" i="29"/>
  <c r="AH654" i="29"/>
  <c r="AH655" i="29"/>
  <c r="AI646" i="29"/>
  <c r="AI647" i="29"/>
  <c r="AI648" i="29"/>
  <c r="AI649" i="29"/>
  <c r="AI650" i="29"/>
  <c r="AI651" i="29"/>
  <c r="AI652" i="29"/>
  <c r="AI653" i="29"/>
  <c r="AI654" i="29"/>
  <c r="AI655" i="29"/>
  <c r="AJ646" i="29"/>
  <c r="AJ647" i="29"/>
  <c r="AJ648" i="29"/>
  <c r="AJ649" i="29"/>
  <c r="AJ650" i="29"/>
  <c r="AJ651" i="29"/>
  <c r="AJ652" i="29"/>
  <c r="AJ653" i="29"/>
  <c r="AJ654" i="29"/>
  <c r="AJ655" i="29"/>
  <c r="AK646" i="29"/>
  <c r="AK647" i="29"/>
  <c r="AK648" i="29"/>
  <c r="AK649" i="29"/>
  <c r="AK650" i="29"/>
  <c r="AK651" i="29"/>
  <c r="AK652" i="29"/>
  <c r="AK653" i="29"/>
  <c r="AK654" i="29"/>
  <c r="AK655" i="29"/>
  <c r="Y636" i="29"/>
  <c r="Y637" i="29"/>
  <c r="Y638" i="29"/>
  <c r="Y639" i="29"/>
  <c r="Y640" i="29"/>
  <c r="Y641" i="29"/>
  <c r="Y642" i="29"/>
  <c r="Y643" i="29"/>
  <c r="Y644" i="29"/>
  <c r="Y645" i="29"/>
  <c r="Z636" i="29"/>
  <c r="Z637" i="29"/>
  <c r="Z638" i="29"/>
  <c r="Z639" i="29"/>
  <c r="Z640" i="29"/>
  <c r="Z641" i="29"/>
  <c r="Z642" i="29"/>
  <c r="Z643" i="29"/>
  <c r="Z644" i="29"/>
  <c r="Z645" i="29"/>
  <c r="AA636" i="29"/>
  <c r="AA637" i="29"/>
  <c r="AA638" i="29"/>
  <c r="AA639" i="29"/>
  <c r="AA640" i="29"/>
  <c r="AA641" i="29"/>
  <c r="AA642" i="29"/>
  <c r="AA643" i="29"/>
  <c r="AA644" i="29"/>
  <c r="AA645" i="29"/>
  <c r="AB636" i="29"/>
  <c r="AB637" i="29"/>
  <c r="AB638" i="29"/>
  <c r="AB639" i="29"/>
  <c r="AB640" i="29"/>
  <c r="AB641" i="29"/>
  <c r="AB642" i="29"/>
  <c r="AB643" i="29"/>
  <c r="AB644" i="29"/>
  <c r="AB645" i="29"/>
  <c r="AC636" i="29"/>
  <c r="AC637" i="29"/>
  <c r="AC638" i="29"/>
  <c r="AC639" i="29"/>
  <c r="AC640" i="29"/>
  <c r="AC641" i="29"/>
  <c r="AC642" i="29"/>
  <c r="AC643" i="29"/>
  <c r="AC644" i="29"/>
  <c r="AC645" i="29"/>
  <c r="AD636" i="29"/>
  <c r="AD637" i="29"/>
  <c r="AD638" i="29"/>
  <c r="AD639" i="29"/>
  <c r="AD640" i="29"/>
  <c r="AD641" i="29"/>
  <c r="AD642" i="29"/>
  <c r="AD643" i="29"/>
  <c r="AD644" i="29"/>
  <c r="AD645" i="29"/>
  <c r="AE636" i="29"/>
  <c r="AE637" i="29"/>
  <c r="AE638" i="29"/>
  <c r="AE639" i="29"/>
  <c r="AE640" i="29"/>
  <c r="AE641" i="29"/>
  <c r="AE642" i="29"/>
  <c r="AE643" i="29"/>
  <c r="AE644" i="29"/>
  <c r="AE645" i="29"/>
  <c r="AF636" i="29"/>
  <c r="AF637" i="29"/>
  <c r="AF638" i="29"/>
  <c r="AF639" i="29"/>
  <c r="AF640" i="29"/>
  <c r="AF641" i="29"/>
  <c r="AF642" i="29"/>
  <c r="AF643" i="29"/>
  <c r="AF644" i="29"/>
  <c r="AF645" i="29"/>
  <c r="AG636" i="29"/>
  <c r="AG637" i="29"/>
  <c r="AG638" i="29"/>
  <c r="AG639" i="29"/>
  <c r="AG640" i="29"/>
  <c r="AG641" i="29"/>
  <c r="AG642" i="29"/>
  <c r="AG643" i="29"/>
  <c r="AG644" i="29"/>
  <c r="AG645" i="29"/>
  <c r="AH636" i="29"/>
  <c r="AH637" i="29"/>
  <c r="AH638" i="29"/>
  <c r="AH639" i="29"/>
  <c r="AH640" i="29"/>
  <c r="AH641" i="29"/>
  <c r="AH642" i="29"/>
  <c r="AH643" i="29"/>
  <c r="AH644" i="29"/>
  <c r="AH645" i="29"/>
  <c r="AI636" i="29"/>
  <c r="AI637" i="29"/>
  <c r="AI638" i="29"/>
  <c r="AI639" i="29"/>
  <c r="AI640" i="29"/>
  <c r="AI641" i="29"/>
  <c r="AI642" i="29"/>
  <c r="AI643" i="29"/>
  <c r="AI644" i="29"/>
  <c r="AI645" i="29"/>
  <c r="AJ636" i="29"/>
  <c r="AJ637" i="29"/>
  <c r="AJ638" i="29"/>
  <c r="AJ639" i="29"/>
  <c r="AJ640" i="29"/>
  <c r="AJ641" i="29"/>
  <c r="AJ642" i="29"/>
  <c r="AJ643" i="29"/>
  <c r="AJ644" i="29"/>
  <c r="AJ645" i="29"/>
  <c r="AK636" i="29"/>
  <c r="AK637" i="29"/>
  <c r="AK638" i="29"/>
  <c r="AK639" i="29"/>
  <c r="AK640" i="29"/>
  <c r="AK641" i="29"/>
  <c r="AK642" i="29"/>
  <c r="AK643" i="29"/>
  <c r="AK644" i="29"/>
  <c r="AK645" i="29"/>
  <c r="AY425" i="30"/>
  <c r="AY426" i="30"/>
  <c r="AY427" i="30"/>
  <c r="AY428" i="30"/>
  <c r="AY429" i="30"/>
  <c r="AY430" i="30"/>
  <c r="AY431" i="30"/>
  <c r="AY432" i="30"/>
  <c r="AY433" i="30"/>
  <c r="AY434" i="30"/>
  <c r="BI425" i="30"/>
  <c r="BI426" i="30"/>
  <c r="BI427" i="30"/>
  <c r="BI428" i="30"/>
  <c r="BI429" i="30"/>
  <c r="BI430" i="30"/>
  <c r="BI431" i="30"/>
  <c r="BI432" i="30"/>
  <c r="BI433" i="30"/>
  <c r="BI434" i="30"/>
  <c r="AZ425" i="30"/>
  <c r="AZ426" i="30"/>
  <c r="AZ427" i="30"/>
  <c r="AZ428" i="30"/>
  <c r="AZ429" i="30"/>
  <c r="AZ430" i="30"/>
  <c r="AZ431" i="30"/>
  <c r="AZ432" i="30"/>
  <c r="AZ433" i="30"/>
  <c r="AZ434" i="30"/>
  <c r="BA425" i="30"/>
  <c r="BA426" i="30"/>
  <c r="BA427" i="30"/>
  <c r="BA428" i="30"/>
  <c r="BA429" i="30"/>
  <c r="BA430" i="30"/>
  <c r="BA431" i="30"/>
  <c r="BA432" i="30"/>
  <c r="BA433" i="30"/>
  <c r="BA434" i="30"/>
  <c r="BB425" i="30"/>
  <c r="BB426" i="30"/>
  <c r="BB427" i="30"/>
  <c r="BB428" i="30"/>
  <c r="BB429" i="30"/>
  <c r="BB430" i="30"/>
  <c r="BB431" i="30"/>
  <c r="BB432" i="30"/>
  <c r="BB433" i="30"/>
  <c r="BB434" i="30"/>
  <c r="BC425" i="30"/>
  <c r="BC426" i="30"/>
  <c r="BC427" i="30"/>
  <c r="BC428" i="30"/>
  <c r="BC429" i="30"/>
  <c r="BC430" i="30"/>
  <c r="BC431" i="30"/>
  <c r="BC432" i="30"/>
  <c r="BC433" i="30"/>
  <c r="BC434" i="30"/>
  <c r="BE425" i="30"/>
  <c r="BE426" i="30"/>
  <c r="BE427" i="30"/>
  <c r="BE428" i="30"/>
  <c r="BE429" i="30"/>
  <c r="BE430" i="30"/>
  <c r="BE431" i="30"/>
  <c r="BE432" i="30"/>
  <c r="BE433" i="30"/>
  <c r="BE434" i="30"/>
  <c r="BH425" i="30"/>
  <c r="BH426" i="30"/>
  <c r="BH427" i="30"/>
  <c r="BH428" i="30"/>
  <c r="BH429" i="30"/>
  <c r="BH430" i="30"/>
  <c r="BH431" i="30"/>
  <c r="BH432" i="30"/>
  <c r="BH433" i="30"/>
  <c r="BH434" i="30"/>
  <c r="BJ425" i="30"/>
  <c r="BJ426" i="30"/>
  <c r="BJ427" i="30"/>
  <c r="BJ428" i="30"/>
  <c r="BJ429" i="30"/>
  <c r="BJ430" i="30"/>
  <c r="BJ431" i="30"/>
  <c r="BJ432" i="30"/>
  <c r="BJ433" i="30"/>
  <c r="BJ434" i="30"/>
  <c r="BF425" i="30"/>
  <c r="BF426" i="30"/>
  <c r="BF427" i="30"/>
  <c r="BF428" i="30"/>
  <c r="BF429" i="30"/>
  <c r="BF430" i="30"/>
  <c r="BF431" i="30"/>
  <c r="BF432" i="30"/>
  <c r="BF433" i="30"/>
  <c r="BF434" i="30"/>
  <c r="BK425" i="30"/>
  <c r="BK426" i="30"/>
  <c r="BK427" i="30"/>
  <c r="BK428" i="30"/>
  <c r="BK429" i="30"/>
  <c r="BK430" i="30"/>
  <c r="BK431" i="30"/>
  <c r="BK432" i="30"/>
  <c r="BK433" i="30"/>
  <c r="BK434" i="30"/>
  <c r="BL425" i="30"/>
  <c r="BL426" i="30"/>
  <c r="BL427" i="30"/>
  <c r="BL428" i="30"/>
  <c r="BL429" i="30"/>
  <c r="BL430" i="30"/>
  <c r="BL431" i="30"/>
  <c r="BL432" i="30"/>
  <c r="BL433" i="30"/>
  <c r="BL434" i="30"/>
  <c r="BM425" i="30"/>
  <c r="BM426" i="30"/>
  <c r="BM427" i="30"/>
  <c r="BM428" i="30"/>
  <c r="BM429" i="30"/>
  <c r="BM430" i="30"/>
  <c r="BM431" i="30"/>
  <c r="BM432" i="30"/>
  <c r="BM433" i="30"/>
  <c r="BM434" i="30"/>
  <c r="AY410" i="30"/>
  <c r="AY411" i="30"/>
  <c r="AY412" i="30"/>
  <c r="AY413" i="30"/>
  <c r="AY414" i="30"/>
  <c r="AY415" i="30"/>
  <c r="AY416" i="30"/>
  <c r="AY417" i="30"/>
  <c r="AY418" i="30"/>
  <c r="AY419" i="30"/>
  <c r="AY420" i="30"/>
  <c r="AY421" i="30"/>
  <c r="AY422" i="30"/>
  <c r="AY423" i="30"/>
  <c r="AY424" i="30"/>
  <c r="BI410" i="30"/>
  <c r="BI411" i="30"/>
  <c r="BI412" i="30"/>
  <c r="BI413" i="30"/>
  <c r="BI414" i="30"/>
  <c r="BI415" i="30"/>
  <c r="BI416" i="30"/>
  <c r="BI417" i="30"/>
  <c r="BI418" i="30"/>
  <c r="BI419" i="30"/>
  <c r="BI420" i="30"/>
  <c r="BI421" i="30"/>
  <c r="BI422" i="30"/>
  <c r="BI423" i="30"/>
  <c r="BI424" i="30"/>
  <c r="AZ410" i="30"/>
  <c r="AZ411" i="30"/>
  <c r="AZ412" i="30"/>
  <c r="AZ413" i="30"/>
  <c r="AZ414" i="30"/>
  <c r="AZ415" i="30"/>
  <c r="AZ416" i="30"/>
  <c r="AZ417" i="30"/>
  <c r="AZ418" i="30"/>
  <c r="AZ419" i="30"/>
  <c r="AZ420" i="30"/>
  <c r="AZ421" i="30"/>
  <c r="AZ422" i="30"/>
  <c r="AZ423" i="30"/>
  <c r="AZ424" i="30"/>
  <c r="BA410" i="30"/>
  <c r="BA411" i="30"/>
  <c r="BA412" i="30"/>
  <c r="BA413" i="30"/>
  <c r="BA414" i="30"/>
  <c r="BA415" i="30"/>
  <c r="BA416" i="30"/>
  <c r="BA417" i="30"/>
  <c r="BA418" i="30"/>
  <c r="BA419" i="30"/>
  <c r="BA420" i="30"/>
  <c r="BA421" i="30"/>
  <c r="BA422" i="30"/>
  <c r="BA423" i="30"/>
  <c r="BA424" i="30"/>
  <c r="BB410" i="30"/>
  <c r="BB411" i="30"/>
  <c r="BB412" i="30"/>
  <c r="BB413" i="30"/>
  <c r="BB414" i="30"/>
  <c r="BB415" i="30"/>
  <c r="BB416" i="30"/>
  <c r="BB417" i="30"/>
  <c r="BB418" i="30"/>
  <c r="BB419" i="30"/>
  <c r="BB420" i="30"/>
  <c r="BB421" i="30"/>
  <c r="BB422" i="30"/>
  <c r="BB423" i="30"/>
  <c r="BB424" i="30"/>
  <c r="BC410" i="30"/>
  <c r="BC411" i="30"/>
  <c r="BC412" i="30"/>
  <c r="BC413" i="30"/>
  <c r="BC414" i="30"/>
  <c r="BC415" i="30"/>
  <c r="BC416" i="30"/>
  <c r="BC417" i="30"/>
  <c r="BC418" i="30"/>
  <c r="BC419" i="30"/>
  <c r="BC420" i="30"/>
  <c r="BC421" i="30"/>
  <c r="BC422" i="30"/>
  <c r="BC423" i="30"/>
  <c r="BC424" i="30"/>
  <c r="BE410" i="30"/>
  <c r="BE411" i="30"/>
  <c r="BE412" i="30"/>
  <c r="BE413" i="30"/>
  <c r="BE414" i="30"/>
  <c r="BE415" i="30"/>
  <c r="BE416" i="30"/>
  <c r="BE417" i="30"/>
  <c r="BE418" i="30"/>
  <c r="BE419" i="30"/>
  <c r="BE420" i="30"/>
  <c r="BE421" i="30"/>
  <c r="BE422" i="30"/>
  <c r="BE423" i="30"/>
  <c r="BE424" i="30"/>
  <c r="BH410" i="30"/>
  <c r="BH411" i="30"/>
  <c r="BH412" i="30"/>
  <c r="BH413" i="30"/>
  <c r="BH414" i="30"/>
  <c r="BH415" i="30"/>
  <c r="BH416" i="30"/>
  <c r="BH417" i="30"/>
  <c r="BH418" i="30"/>
  <c r="BH419" i="30"/>
  <c r="BH420" i="30"/>
  <c r="BH421" i="30"/>
  <c r="BH422" i="30"/>
  <c r="BH423" i="30"/>
  <c r="BH424" i="30"/>
  <c r="BJ410" i="30"/>
  <c r="BJ411" i="30"/>
  <c r="BJ412" i="30"/>
  <c r="BJ413" i="30"/>
  <c r="BJ414" i="30"/>
  <c r="BJ415" i="30"/>
  <c r="BJ416" i="30"/>
  <c r="BJ417" i="30"/>
  <c r="BJ418" i="30"/>
  <c r="BJ419" i="30"/>
  <c r="BJ420" i="30"/>
  <c r="BJ421" i="30"/>
  <c r="BJ422" i="30"/>
  <c r="BJ423" i="30"/>
  <c r="BJ424" i="30"/>
  <c r="BF410" i="30"/>
  <c r="BF411" i="30"/>
  <c r="BF412" i="30"/>
  <c r="BF413" i="30"/>
  <c r="BF414" i="30"/>
  <c r="BF415" i="30"/>
  <c r="BF416" i="30"/>
  <c r="BF417" i="30"/>
  <c r="BF418" i="30"/>
  <c r="BF419" i="30"/>
  <c r="BF420" i="30"/>
  <c r="BF421" i="30"/>
  <c r="BF422" i="30"/>
  <c r="BF423" i="30"/>
  <c r="BF424" i="30"/>
  <c r="BK410" i="30"/>
  <c r="BK411" i="30"/>
  <c r="BK412" i="30"/>
  <c r="BK413" i="30"/>
  <c r="BK414" i="30"/>
  <c r="BK415" i="30"/>
  <c r="BK416" i="30"/>
  <c r="BK417" i="30"/>
  <c r="BK418" i="30"/>
  <c r="BK419" i="30"/>
  <c r="BK420" i="30"/>
  <c r="BK421" i="30"/>
  <c r="BK422" i="30"/>
  <c r="BK423" i="30"/>
  <c r="BK424" i="30"/>
  <c r="BL410" i="30"/>
  <c r="BL411" i="30"/>
  <c r="BL412" i="30"/>
  <c r="BL413" i="30"/>
  <c r="BL414" i="30"/>
  <c r="BL415" i="30"/>
  <c r="BL416" i="30"/>
  <c r="BL417" i="30"/>
  <c r="BL418" i="30"/>
  <c r="BL419" i="30"/>
  <c r="BL420" i="30"/>
  <c r="BL421" i="30"/>
  <c r="BL422" i="30"/>
  <c r="BL423" i="30"/>
  <c r="BL424" i="30"/>
  <c r="BM410" i="30"/>
  <c r="BM411" i="30"/>
  <c r="BM412" i="30"/>
  <c r="BM413" i="30"/>
  <c r="BM414" i="30"/>
  <c r="BM415" i="30"/>
  <c r="BM416" i="30"/>
  <c r="BM417" i="30"/>
  <c r="BM418" i="30"/>
  <c r="BM419" i="30"/>
  <c r="BM420" i="30"/>
  <c r="BM421" i="30"/>
  <c r="BM422" i="30"/>
  <c r="BM423" i="30"/>
  <c r="BM424" i="30"/>
  <c r="Y626" i="29"/>
  <c r="Y627" i="29"/>
  <c r="Y628" i="29"/>
  <c r="Y629" i="29"/>
  <c r="Y630" i="29"/>
  <c r="Y631" i="29"/>
  <c r="Y632" i="29"/>
  <c r="Y633" i="29"/>
  <c r="Y634" i="29"/>
  <c r="Y635" i="29"/>
  <c r="Z626" i="29"/>
  <c r="Z627" i="29"/>
  <c r="Z628" i="29"/>
  <c r="Z629" i="29"/>
  <c r="Z630" i="29"/>
  <c r="Z631" i="29"/>
  <c r="Z632" i="29"/>
  <c r="Z633" i="29"/>
  <c r="Z634" i="29"/>
  <c r="Z635" i="29"/>
  <c r="AA626" i="29"/>
  <c r="AA627" i="29"/>
  <c r="AA628" i="29"/>
  <c r="AA629" i="29"/>
  <c r="AA630" i="29"/>
  <c r="AA631" i="29"/>
  <c r="AA632" i="29"/>
  <c r="AA633" i="29"/>
  <c r="AA634" i="29"/>
  <c r="AA635" i="29"/>
  <c r="AB626" i="29"/>
  <c r="AB627" i="29"/>
  <c r="AB628" i="29"/>
  <c r="AB629" i="29"/>
  <c r="AB630" i="29"/>
  <c r="AB631" i="29"/>
  <c r="AB632" i="29"/>
  <c r="AB633" i="29"/>
  <c r="AB634" i="29"/>
  <c r="AB635" i="29"/>
  <c r="AC626" i="29"/>
  <c r="AC627" i="29"/>
  <c r="AC628" i="29"/>
  <c r="AC629" i="29"/>
  <c r="AC630" i="29"/>
  <c r="AC631" i="29"/>
  <c r="AC632" i="29"/>
  <c r="AC633" i="29"/>
  <c r="AC634" i="29"/>
  <c r="AC635" i="29"/>
  <c r="AD626" i="29"/>
  <c r="AD627" i="29"/>
  <c r="AD628" i="29"/>
  <c r="AD629" i="29"/>
  <c r="AD630" i="29"/>
  <c r="AD631" i="29"/>
  <c r="AD632" i="29"/>
  <c r="AD633" i="29"/>
  <c r="AD634" i="29"/>
  <c r="AD635" i="29"/>
  <c r="AE626" i="29"/>
  <c r="AE627" i="29"/>
  <c r="AE628" i="29"/>
  <c r="AE629" i="29"/>
  <c r="AE630" i="29"/>
  <c r="AE631" i="29"/>
  <c r="AE632" i="29"/>
  <c r="AE633" i="29"/>
  <c r="AE634" i="29"/>
  <c r="AE635" i="29"/>
  <c r="AF626" i="29"/>
  <c r="AF627" i="29"/>
  <c r="AF628" i="29"/>
  <c r="AF629" i="29"/>
  <c r="AF630" i="29"/>
  <c r="AF631" i="29"/>
  <c r="AF632" i="29"/>
  <c r="AF633" i="29"/>
  <c r="AF634" i="29"/>
  <c r="AF635" i="29"/>
  <c r="AG626" i="29"/>
  <c r="AG627" i="29"/>
  <c r="AG628" i="29"/>
  <c r="AG629" i="29"/>
  <c r="AG630" i="29"/>
  <c r="AG631" i="29"/>
  <c r="AG632" i="29"/>
  <c r="AG633" i="29"/>
  <c r="AG634" i="29"/>
  <c r="AG635" i="29"/>
  <c r="AH626" i="29"/>
  <c r="AH627" i="29"/>
  <c r="AH628" i="29"/>
  <c r="AH629" i="29"/>
  <c r="AH630" i="29"/>
  <c r="AH631" i="29"/>
  <c r="AH632" i="29"/>
  <c r="AH633" i="29"/>
  <c r="AH634" i="29"/>
  <c r="AH635" i="29"/>
  <c r="AI626" i="29"/>
  <c r="AI627" i="29"/>
  <c r="AI628" i="29"/>
  <c r="AI629" i="29"/>
  <c r="AI630" i="29"/>
  <c r="AI631" i="29"/>
  <c r="AI632" i="29"/>
  <c r="AI633" i="29"/>
  <c r="AI634" i="29"/>
  <c r="AI635" i="29"/>
  <c r="AJ626" i="29"/>
  <c r="AJ627" i="29"/>
  <c r="AJ628" i="29"/>
  <c r="AJ629" i="29"/>
  <c r="AJ630" i="29"/>
  <c r="AJ631" i="29"/>
  <c r="AJ632" i="29"/>
  <c r="AJ633" i="29"/>
  <c r="AJ634" i="29"/>
  <c r="AJ635" i="29"/>
  <c r="AK626" i="29"/>
  <c r="AK627" i="29"/>
  <c r="AK628" i="29"/>
  <c r="AK629" i="29"/>
  <c r="AK630" i="29"/>
  <c r="AK631" i="29"/>
  <c r="AK632" i="29"/>
  <c r="AK633" i="29"/>
  <c r="AK634" i="29"/>
  <c r="AK635" i="29"/>
  <c r="Y617" i="29"/>
  <c r="Y618" i="29"/>
  <c r="Y619" i="29"/>
  <c r="Y620" i="29"/>
  <c r="Y621" i="29"/>
  <c r="Y622" i="29"/>
  <c r="Y623" i="29"/>
  <c r="Y624" i="29"/>
  <c r="Y625" i="29"/>
  <c r="Z617" i="29"/>
  <c r="Z618" i="29"/>
  <c r="Z619" i="29"/>
  <c r="Z620" i="29"/>
  <c r="Z621" i="29"/>
  <c r="Z622" i="29"/>
  <c r="Z623" i="29"/>
  <c r="Z624" i="29"/>
  <c r="Z625" i="29"/>
  <c r="AA617" i="29"/>
  <c r="AA618" i="29"/>
  <c r="AA619" i="29"/>
  <c r="AA620" i="29"/>
  <c r="AA621" i="29"/>
  <c r="AA622" i="29"/>
  <c r="AA623" i="29"/>
  <c r="AA624" i="29"/>
  <c r="AA625" i="29"/>
  <c r="AB617" i="29"/>
  <c r="AB618" i="29"/>
  <c r="AB619" i="29"/>
  <c r="AB620" i="29"/>
  <c r="AB621" i="29"/>
  <c r="AB622" i="29"/>
  <c r="AB623" i="29"/>
  <c r="AB624" i="29"/>
  <c r="AB625" i="29"/>
  <c r="AC617" i="29"/>
  <c r="AC618" i="29"/>
  <c r="AC619" i="29"/>
  <c r="AC620" i="29"/>
  <c r="AC621" i="29"/>
  <c r="AC622" i="29"/>
  <c r="AC623" i="29"/>
  <c r="AC624" i="29"/>
  <c r="AC625" i="29"/>
  <c r="AD617" i="29"/>
  <c r="AD618" i="29"/>
  <c r="AD619" i="29"/>
  <c r="AD620" i="29"/>
  <c r="AD621" i="29"/>
  <c r="AD622" i="29"/>
  <c r="AD623" i="29"/>
  <c r="AD624" i="29"/>
  <c r="AD625" i="29"/>
  <c r="AE617" i="29"/>
  <c r="AE618" i="29"/>
  <c r="AE619" i="29"/>
  <c r="AE620" i="29"/>
  <c r="AE621" i="29"/>
  <c r="AE622" i="29"/>
  <c r="AE623" i="29"/>
  <c r="AE624" i="29"/>
  <c r="AE625" i="29"/>
  <c r="AF617" i="29"/>
  <c r="AF618" i="29"/>
  <c r="AF619" i="29"/>
  <c r="AF620" i="29"/>
  <c r="AF621" i="29"/>
  <c r="AF622" i="29"/>
  <c r="AF623" i="29"/>
  <c r="AF624" i="29"/>
  <c r="AF625" i="29"/>
  <c r="AG617" i="29"/>
  <c r="AG618" i="29"/>
  <c r="AG619" i="29"/>
  <c r="AG620" i="29"/>
  <c r="AG621" i="29"/>
  <c r="AG622" i="29"/>
  <c r="AG623" i="29"/>
  <c r="AG624" i="29"/>
  <c r="AG625" i="29"/>
  <c r="AH617" i="29"/>
  <c r="AH618" i="29"/>
  <c r="AH619" i="29"/>
  <c r="AH620" i="29"/>
  <c r="AH621" i="29"/>
  <c r="AH622" i="29"/>
  <c r="AH623" i="29"/>
  <c r="AH624" i="29"/>
  <c r="AH625" i="29"/>
  <c r="AI617" i="29"/>
  <c r="AI618" i="29"/>
  <c r="AI619" i="29"/>
  <c r="AI620" i="29"/>
  <c r="AI621" i="29"/>
  <c r="AI622" i="29"/>
  <c r="AI623" i="29"/>
  <c r="AI624" i="29"/>
  <c r="AI625" i="29"/>
  <c r="AJ617" i="29"/>
  <c r="AJ618" i="29"/>
  <c r="AJ619" i="29"/>
  <c r="AJ620" i="29"/>
  <c r="AJ621" i="29"/>
  <c r="AJ622" i="29"/>
  <c r="AJ623" i="29"/>
  <c r="AJ624" i="29"/>
  <c r="AJ625" i="29"/>
  <c r="AK617" i="29"/>
  <c r="AK618" i="29"/>
  <c r="AK619" i="29"/>
  <c r="AK620" i="29"/>
  <c r="AK621" i="29"/>
  <c r="AK622" i="29"/>
  <c r="AK623" i="29"/>
  <c r="AK624" i="29"/>
  <c r="AK625" i="29"/>
  <c r="Y608" i="29"/>
  <c r="Y609" i="29"/>
  <c r="Y610" i="29"/>
  <c r="Y611" i="29"/>
  <c r="Y612" i="29"/>
  <c r="Y613" i="29"/>
  <c r="Y614" i="29"/>
  <c r="Y615" i="29"/>
  <c r="Y616" i="29"/>
  <c r="Z608" i="29"/>
  <c r="Z609" i="29"/>
  <c r="Z610" i="29"/>
  <c r="Z611" i="29"/>
  <c r="Z612" i="29"/>
  <c r="Z613" i="29"/>
  <c r="Z614" i="29"/>
  <c r="Z615" i="29"/>
  <c r="Z616" i="29"/>
  <c r="AA608" i="29"/>
  <c r="AA609" i="29"/>
  <c r="AA610" i="29"/>
  <c r="AA611" i="29"/>
  <c r="AA612" i="29"/>
  <c r="AA613" i="29"/>
  <c r="AA614" i="29"/>
  <c r="AA615" i="29"/>
  <c r="AA616" i="29"/>
  <c r="AB608" i="29"/>
  <c r="AB609" i="29"/>
  <c r="AB610" i="29"/>
  <c r="AB611" i="29"/>
  <c r="AB612" i="29"/>
  <c r="AB613" i="29"/>
  <c r="AB614" i="29"/>
  <c r="AB615" i="29"/>
  <c r="AB616" i="29"/>
  <c r="AC608" i="29"/>
  <c r="AC609" i="29"/>
  <c r="AC610" i="29"/>
  <c r="AC611" i="29"/>
  <c r="AC612" i="29"/>
  <c r="AC613" i="29"/>
  <c r="AC614" i="29"/>
  <c r="AC615" i="29"/>
  <c r="AC616" i="29"/>
  <c r="AD608" i="29"/>
  <c r="AD609" i="29"/>
  <c r="AD610" i="29"/>
  <c r="AD611" i="29"/>
  <c r="AD612" i="29"/>
  <c r="AD613" i="29"/>
  <c r="AD614" i="29"/>
  <c r="AD615" i="29"/>
  <c r="AD616" i="29"/>
  <c r="AE608" i="29"/>
  <c r="AE609" i="29"/>
  <c r="AE610" i="29"/>
  <c r="AE611" i="29"/>
  <c r="AE612" i="29"/>
  <c r="AE613" i="29"/>
  <c r="AE614" i="29"/>
  <c r="AE615" i="29"/>
  <c r="AE616" i="29"/>
  <c r="AF608" i="29"/>
  <c r="AF609" i="29"/>
  <c r="AF610" i="29"/>
  <c r="AF611" i="29"/>
  <c r="AF612" i="29"/>
  <c r="AF613" i="29"/>
  <c r="AF614" i="29"/>
  <c r="AF615" i="29"/>
  <c r="AF616" i="29"/>
  <c r="AG608" i="29"/>
  <c r="AG609" i="29"/>
  <c r="AG610" i="29"/>
  <c r="AG611" i="29"/>
  <c r="AG612" i="29"/>
  <c r="AG613" i="29"/>
  <c r="AG614" i="29"/>
  <c r="AG615" i="29"/>
  <c r="AG616" i="29"/>
  <c r="AH608" i="29"/>
  <c r="AH609" i="29"/>
  <c r="AH610" i="29"/>
  <c r="AH611" i="29"/>
  <c r="AH612" i="29"/>
  <c r="AH613" i="29"/>
  <c r="AH614" i="29"/>
  <c r="AH615" i="29"/>
  <c r="AH616" i="29"/>
  <c r="AI608" i="29"/>
  <c r="AI609" i="29"/>
  <c r="AI610" i="29"/>
  <c r="AI611" i="29"/>
  <c r="AI612" i="29"/>
  <c r="AI613" i="29"/>
  <c r="AI614" i="29"/>
  <c r="AI615" i="29"/>
  <c r="AI616" i="29"/>
  <c r="AJ608" i="29"/>
  <c r="AJ609" i="29"/>
  <c r="AJ610" i="29"/>
  <c r="AJ611" i="29"/>
  <c r="AJ612" i="29"/>
  <c r="AJ613" i="29"/>
  <c r="AJ614" i="29"/>
  <c r="AJ615" i="29"/>
  <c r="AJ616" i="29"/>
  <c r="AK608" i="29"/>
  <c r="AK609" i="29"/>
  <c r="AK610" i="29"/>
  <c r="AK611" i="29"/>
  <c r="AK612" i="29"/>
  <c r="AK613" i="29"/>
  <c r="AK614" i="29"/>
  <c r="AK615" i="29"/>
  <c r="AK616" i="29"/>
  <c r="Y600" i="29"/>
  <c r="Y601" i="29"/>
  <c r="Y602" i="29"/>
  <c r="Y603" i="29"/>
  <c r="Y604" i="29"/>
  <c r="Y605" i="29"/>
  <c r="Y606" i="29"/>
  <c r="Y607" i="29"/>
  <c r="Z600" i="29"/>
  <c r="Z601" i="29"/>
  <c r="Z602" i="29"/>
  <c r="Z603" i="29"/>
  <c r="Z604" i="29"/>
  <c r="Z605" i="29"/>
  <c r="Z606" i="29"/>
  <c r="Z607" i="29"/>
  <c r="AA600" i="29"/>
  <c r="AA601" i="29"/>
  <c r="AA602" i="29"/>
  <c r="AA603" i="29"/>
  <c r="AA604" i="29"/>
  <c r="AA605" i="29"/>
  <c r="AA606" i="29"/>
  <c r="AA607" i="29"/>
  <c r="AB600" i="29"/>
  <c r="AB601" i="29"/>
  <c r="AB602" i="29"/>
  <c r="AB603" i="29"/>
  <c r="AB604" i="29"/>
  <c r="AB605" i="29"/>
  <c r="AB606" i="29"/>
  <c r="AB607" i="29"/>
  <c r="AC600" i="29"/>
  <c r="AC601" i="29"/>
  <c r="AC602" i="29"/>
  <c r="AC603" i="29"/>
  <c r="AC604" i="29"/>
  <c r="AC605" i="29"/>
  <c r="AC606" i="29"/>
  <c r="AC607" i="29"/>
  <c r="AD600" i="29"/>
  <c r="AD601" i="29"/>
  <c r="AD602" i="29"/>
  <c r="AD603" i="29"/>
  <c r="AD604" i="29"/>
  <c r="AD605" i="29"/>
  <c r="AD606" i="29"/>
  <c r="AD607" i="29"/>
  <c r="AE600" i="29"/>
  <c r="AE601" i="29"/>
  <c r="AE602" i="29"/>
  <c r="AE603" i="29"/>
  <c r="AE604" i="29"/>
  <c r="AE605" i="29"/>
  <c r="AE606" i="29"/>
  <c r="AE607" i="29"/>
  <c r="AF600" i="29"/>
  <c r="AF601" i="29"/>
  <c r="AF602" i="29"/>
  <c r="AF603" i="29"/>
  <c r="AF604" i="29"/>
  <c r="AF605" i="29"/>
  <c r="AF606" i="29"/>
  <c r="AF607" i="29"/>
  <c r="AG600" i="29"/>
  <c r="AG601" i="29"/>
  <c r="AG602" i="29"/>
  <c r="AG603" i="29"/>
  <c r="AG604" i="29"/>
  <c r="AG605" i="29"/>
  <c r="AG606" i="29"/>
  <c r="AG607" i="29"/>
  <c r="AH600" i="29"/>
  <c r="AH601" i="29"/>
  <c r="AH602" i="29"/>
  <c r="AH603" i="29"/>
  <c r="AH604" i="29"/>
  <c r="AH605" i="29"/>
  <c r="AH606" i="29"/>
  <c r="AH607" i="29"/>
  <c r="AI600" i="29"/>
  <c r="AI601" i="29"/>
  <c r="AI602" i="29"/>
  <c r="AI603" i="29"/>
  <c r="AI604" i="29"/>
  <c r="AI605" i="29"/>
  <c r="AI606" i="29"/>
  <c r="AI607" i="29"/>
  <c r="AJ600" i="29"/>
  <c r="AJ601" i="29"/>
  <c r="AJ602" i="29"/>
  <c r="AJ603" i="29"/>
  <c r="AJ604" i="29"/>
  <c r="AJ605" i="29"/>
  <c r="AJ606" i="29"/>
  <c r="AJ607" i="29"/>
  <c r="AK600" i="29"/>
  <c r="AK601" i="29"/>
  <c r="AK602" i="29"/>
  <c r="AK603" i="29"/>
  <c r="AK604" i="29"/>
  <c r="AK605" i="29"/>
  <c r="AK606" i="29"/>
  <c r="AK607" i="29"/>
  <c r="Y599" i="29"/>
  <c r="Z599" i="29"/>
  <c r="AA599" i="29"/>
  <c r="AB599" i="29"/>
  <c r="AC599" i="29"/>
  <c r="AD599" i="29"/>
  <c r="AE599" i="29"/>
  <c r="AF599" i="29"/>
  <c r="AG599" i="29"/>
  <c r="AH599" i="29"/>
  <c r="AI599" i="29"/>
  <c r="AJ599" i="29"/>
  <c r="AK599" i="29"/>
  <c r="Y591" i="29"/>
  <c r="Y592" i="29"/>
  <c r="Y593" i="29"/>
  <c r="Y594" i="29"/>
  <c r="Y595" i="29"/>
  <c r="Y596" i="29"/>
  <c r="Y597" i="29"/>
  <c r="Y598" i="29"/>
  <c r="Z591" i="29"/>
  <c r="Z592" i="29"/>
  <c r="Z593" i="29"/>
  <c r="Z594" i="29"/>
  <c r="Z595" i="29"/>
  <c r="Z596" i="29"/>
  <c r="Z597" i="29"/>
  <c r="Z598" i="29"/>
  <c r="AA591" i="29"/>
  <c r="AA592" i="29"/>
  <c r="AA593" i="29"/>
  <c r="AA594" i="29"/>
  <c r="AA595" i="29"/>
  <c r="AA596" i="29"/>
  <c r="AA597" i="29"/>
  <c r="AA598" i="29"/>
  <c r="AB591" i="29"/>
  <c r="AB592" i="29"/>
  <c r="AB593" i="29"/>
  <c r="AB594" i="29"/>
  <c r="AB595" i="29"/>
  <c r="AB596" i="29"/>
  <c r="AB597" i="29"/>
  <c r="AB598" i="29"/>
  <c r="AC591" i="29"/>
  <c r="AC592" i="29"/>
  <c r="AC593" i="29"/>
  <c r="AC594" i="29"/>
  <c r="AC595" i="29"/>
  <c r="AC596" i="29"/>
  <c r="AC597" i="29"/>
  <c r="AC598" i="29"/>
  <c r="AD591" i="29"/>
  <c r="AD592" i="29"/>
  <c r="AD593" i="29"/>
  <c r="AD594" i="29"/>
  <c r="AD595" i="29"/>
  <c r="AD596" i="29"/>
  <c r="AD597" i="29"/>
  <c r="AD598" i="29"/>
  <c r="AE591" i="29"/>
  <c r="AE592" i="29"/>
  <c r="AE593" i="29"/>
  <c r="AE594" i="29"/>
  <c r="AE595" i="29"/>
  <c r="AE596" i="29"/>
  <c r="AE597" i="29"/>
  <c r="AE598" i="29"/>
  <c r="AF591" i="29"/>
  <c r="AF592" i="29"/>
  <c r="AF593" i="29"/>
  <c r="AF594" i="29"/>
  <c r="AF595" i="29"/>
  <c r="AF596" i="29"/>
  <c r="AF597" i="29"/>
  <c r="AF598" i="29"/>
  <c r="AG591" i="29"/>
  <c r="AG592" i="29"/>
  <c r="AG593" i="29"/>
  <c r="AG594" i="29"/>
  <c r="AG595" i="29"/>
  <c r="AG596" i="29"/>
  <c r="AG597" i="29"/>
  <c r="AG598" i="29"/>
  <c r="AH591" i="29"/>
  <c r="AH592" i="29"/>
  <c r="AH593" i="29"/>
  <c r="AH594" i="29"/>
  <c r="AH595" i="29"/>
  <c r="AH596" i="29"/>
  <c r="AH597" i="29"/>
  <c r="AH598" i="29"/>
  <c r="AI591" i="29"/>
  <c r="AI592" i="29"/>
  <c r="AI593" i="29"/>
  <c r="AI594" i="29"/>
  <c r="AI595" i="29"/>
  <c r="AI596" i="29"/>
  <c r="AI597" i="29"/>
  <c r="AI598" i="29"/>
  <c r="AJ591" i="29"/>
  <c r="AJ592" i="29"/>
  <c r="AJ593" i="29"/>
  <c r="AJ594" i="29"/>
  <c r="AJ595" i="29"/>
  <c r="AJ596" i="29"/>
  <c r="AJ597" i="29"/>
  <c r="AJ598" i="29"/>
  <c r="AK591" i="29"/>
  <c r="AK592" i="29"/>
  <c r="AK593" i="29"/>
  <c r="AK594" i="29"/>
  <c r="AK595" i="29"/>
  <c r="AK596" i="29"/>
  <c r="AK597" i="29"/>
  <c r="AK598" i="29"/>
  <c r="Y590" i="29"/>
  <c r="Z590" i="29"/>
  <c r="AA590" i="29"/>
  <c r="AB590" i="29"/>
  <c r="AC590" i="29"/>
  <c r="AD590" i="29"/>
  <c r="AE590" i="29"/>
  <c r="AF590" i="29"/>
  <c r="AG590" i="29"/>
  <c r="AH590" i="29"/>
  <c r="AI590" i="29"/>
  <c r="AJ590" i="29"/>
  <c r="AK590" i="29"/>
  <c r="AY401" i="30"/>
  <c r="AY402" i="30"/>
  <c r="AY403" i="30"/>
  <c r="AY404" i="30"/>
  <c r="AY405" i="30"/>
  <c r="AY406" i="30"/>
  <c r="AY407" i="30"/>
  <c r="AY408" i="30"/>
  <c r="AY409" i="30"/>
  <c r="BI401" i="30"/>
  <c r="BI402" i="30"/>
  <c r="BI403" i="30"/>
  <c r="BI404" i="30"/>
  <c r="BI405" i="30"/>
  <c r="BI406" i="30"/>
  <c r="BI407" i="30"/>
  <c r="BI408" i="30"/>
  <c r="BI409" i="30"/>
  <c r="AZ401" i="30"/>
  <c r="AZ402" i="30"/>
  <c r="AZ403" i="30"/>
  <c r="AZ404" i="30"/>
  <c r="AZ405" i="30"/>
  <c r="AZ406" i="30"/>
  <c r="AZ407" i="30"/>
  <c r="AZ408" i="30"/>
  <c r="AZ409" i="30"/>
  <c r="BA401" i="30"/>
  <c r="BA402" i="30"/>
  <c r="BA403" i="30"/>
  <c r="BA404" i="30"/>
  <c r="BA405" i="30"/>
  <c r="BA406" i="30"/>
  <c r="BA407" i="30"/>
  <c r="BA408" i="30"/>
  <c r="BA409" i="30"/>
  <c r="BB401" i="30"/>
  <c r="BB402" i="30"/>
  <c r="BB403" i="30"/>
  <c r="BB404" i="30"/>
  <c r="BB405" i="30"/>
  <c r="BB406" i="30"/>
  <c r="BB407" i="30"/>
  <c r="BB408" i="30"/>
  <c r="BB409" i="30"/>
  <c r="BC401" i="30"/>
  <c r="BC402" i="30"/>
  <c r="BC403" i="30"/>
  <c r="BC404" i="30"/>
  <c r="BC405" i="30"/>
  <c r="BC406" i="30"/>
  <c r="BC407" i="30"/>
  <c r="BC408" i="30"/>
  <c r="BC409" i="30"/>
  <c r="BE401" i="30"/>
  <c r="BE402" i="30"/>
  <c r="BE403" i="30"/>
  <c r="BE404" i="30"/>
  <c r="BE405" i="30"/>
  <c r="BE406" i="30"/>
  <c r="BE407" i="30"/>
  <c r="BE408" i="30"/>
  <c r="BE409" i="30"/>
  <c r="BH401" i="30"/>
  <c r="BH402" i="30"/>
  <c r="BH403" i="30"/>
  <c r="BH404" i="30"/>
  <c r="BH405" i="30"/>
  <c r="BH406" i="30"/>
  <c r="BH407" i="30"/>
  <c r="BH408" i="30"/>
  <c r="BH409" i="30"/>
  <c r="BJ401" i="30"/>
  <c r="BJ402" i="30"/>
  <c r="BJ403" i="30"/>
  <c r="BJ404" i="30"/>
  <c r="BJ405" i="30"/>
  <c r="BJ406" i="30"/>
  <c r="BJ407" i="30"/>
  <c r="BJ408" i="30"/>
  <c r="BJ409" i="30"/>
  <c r="BF401" i="30"/>
  <c r="BF402" i="30"/>
  <c r="BF403" i="30"/>
  <c r="BF404" i="30"/>
  <c r="BF405" i="30"/>
  <c r="BF406" i="30"/>
  <c r="BF407" i="30"/>
  <c r="BF408" i="30"/>
  <c r="BF409" i="30"/>
  <c r="BK401" i="30"/>
  <c r="BK402" i="30"/>
  <c r="BK403" i="30"/>
  <c r="BK404" i="30"/>
  <c r="BK405" i="30"/>
  <c r="BK406" i="30"/>
  <c r="BK407" i="30"/>
  <c r="BK408" i="30"/>
  <c r="BK409" i="30"/>
  <c r="BL401" i="30"/>
  <c r="BL402" i="30"/>
  <c r="BL403" i="30"/>
  <c r="BL404" i="30"/>
  <c r="BL405" i="30"/>
  <c r="BL406" i="30"/>
  <c r="BL407" i="30"/>
  <c r="BL408" i="30"/>
  <c r="BL409" i="30"/>
  <c r="BM401" i="30"/>
  <c r="BM402" i="30"/>
  <c r="BM403" i="30"/>
  <c r="BM404" i="30"/>
  <c r="BM405" i="30"/>
  <c r="BM406" i="30"/>
  <c r="BM407" i="30"/>
  <c r="BM408" i="30"/>
  <c r="BM409" i="30"/>
  <c r="Y582" i="29"/>
  <c r="Y583" i="29"/>
  <c r="Y584" i="29"/>
  <c r="Y585" i="29"/>
  <c r="Y586" i="29"/>
  <c r="Y587" i="29"/>
  <c r="Y588" i="29"/>
  <c r="Y589" i="29"/>
  <c r="Z582" i="29"/>
  <c r="Z583" i="29"/>
  <c r="Z584" i="29"/>
  <c r="Z585" i="29"/>
  <c r="Z586" i="29"/>
  <c r="Z587" i="29"/>
  <c r="Z588" i="29"/>
  <c r="Z589" i="29"/>
  <c r="AA582" i="29"/>
  <c r="AA583" i="29"/>
  <c r="AA584" i="29"/>
  <c r="AA585" i="29"/>
  <c r="AA586" i="29"/>
  <c r="AA587" i="29"/>
  <c r="AA588" i="29"/>
  <c r="AA589" i="29"/>
  <c r="AB582" i="29"/>
  <c r="AB583" i="29"/>
  <c r="AB584" i="29"/>
  <c r="AB585" i="29"/>
  <c r="AB586" i="29"/>
  <c r="AB587" i="29"/>
  <c r="AB588" i="29"/>
  <c r="AB589" i="29"/>
  <c r="AC582" i="29"/>
  <c r="AC583" i="29"/>
  <c r="AC584" i="29"/>
  <c r="AC585" i="29"/>
  <c r="AC586" i="29"/>
  <c r="AC587" i="29"/>
  <c r="AC588" i="29"/>
  <c r="AC589" i="29"/>
  <c r="AD582" i="29"/>
  <c r="AD583" i="29"/>
  <c r="AD584" i="29"/>
  <c r="AD585" i="29"/>
  <c r="AD586" i="29"/>
  <c r="AD587" i="29"/>
  <c r="AD588" i="29"/>
  <c r="AD589" i="29"/>
  <c r="AE582" i="29"/>
  <c r="AE583" i="29"/>
  <c r="AE584" i="29"/>
  <c r="AE585" i="29"/>
  <c r="AE586" i="29"/>
  <c r="AE587" i="29"/>
  <c r="AE588" i="29"/>
  <c r="AE589" i="29"/>
  <c r="AF582" i="29"/>
  <c r="AF583" i="29"/>
  <c r="AF584" i="29"/>
  <c r="AF585" i="29"/>
  <c r="AF586" i="29"/>
  <c r="AF587" i="29"/>
  <c r="AF588" i="29"/>
  <c r="AF589" i="29"/>
  <c r="AG582" i="29"/>
  <c r="AG583" i="29"/>
  <c r="AG584" i="29"/>
  <c r="AG585" i="29"/>
  <c r="AG586" i="29"/>
  <c r="AG587" i="29"/>
  <c r="AG588" i="29"/>
  <c r="AG589" i="29"/>
  <c r="AH582" i="29"/>
  <c r="AH583" i="29"/>
  <c r="AH584" i="29"/>
  <c r="AH585" i="29"/>
  <c r="AH586" i="29"/>
  <c r="AH587" i="29"/>
  <c r="AH588" i="29"/>
  <c r="AH589" i="29"/>
  <c r="AI582" i="29"/>
  <c r="AI583" i="29"/>
  <c r="AI584" i="29"/>
  <c r="AI585" i="29"/>
  <c r="AI586" i="29"/>
  <c r="AI587" i="29"/>
  <c r="AI588" i="29"/>
  <c r="AI589" i="29"/>
  <c r="AJ582" i="29"/>
  <c r="AJ583" i="29"/>
  <c r="AJ584" i="29"/>
  <c r="AJ585" i="29"/>
  <c r="AJ586" i="29"/>
  <c r="AJ587" i="29"/>
  <c r="AJ588" i="29"/>
  <c r="AJ589" i="29"/>
  <c r="AK582" i="29"/>
  <c r="AK583" i="29"/>
  <c r="AK584" i="29"/>
  <c r="AK585" i="29"/>
  <c r="AK586" i="29"/>
  <c r="AK587" i="29"/>
  <c r="AK588" i="29"/>
  <c r="AK589" i="29"/>
  <c r="Y581" i="29"/>
  <c r="Z581" i="29"/>
  <c r="AA581" i="29"/>
  <c r="AB581" i="29"/>
  <c r="AC581" i="29"/>
  <c r="AD581" i="29"/>
  <c r="AE581" i="29"/>
  <c r="AF581" i="29"/>
  <c r="AG581" i="29"/>
  <c r="AH581" i="29"/>
  <c r="AI581" i="29"/>
  <c r="AJ581" i="29"/>
  <c r="AK581" i="29"/>
  <c r="AY396" i="30"/>
  <c r="AY397" i="30"/>
  <c r="AY398" i="30"/>
  <c r="AY399" i="30"/>
  <c r="AY400" i="30"/>
  <c r="BI396" i="30"/>
  <c r="BI397" i="30"/>
  <c r="BI398" i="30"/>
  <c r="BI399" i="30"/>
  <c r="BI400" i="30"/>
  <c r="AZ396" i="30"/>
  <c r="AZ397" i="30"/>
  <c r="AZ398" i="30"/>
  <c r="AZ399" i="30"/>
  <c r="AZ400" i="30"/>
  <c r="BA396" i="30"/>
  <c r="BA397" i="30"/>
  <c r="BA398" i="30"/>
  <c r="BA399" i="30"/>
  <c r="BA400" i="30"/>
  <c r="BB396" i="30"/>
  <c r="BB397" i="30"/>
  <c r="BB398" i="30"/>
  <c r="BB399" i="30"/>
  <c r="BB400" i="30"/>
  <c r="BC396" i="30"/>
  <c r="BC397" i="30"/>
  <c r="BC398" i="30"/>
  <c r="BC399" i="30"/>
  <c r="BC400" i="30"/>
  <c r="BE396" i="30"/>
  <c r="BE397" i="30"/>
  <c r="BE398" i="30"/>
  <c r="BE399" i="30"/>
  <c r="BE400" i="30"/>
  <c r="BH396" i="30"/>
  <c r="BH397" i="30"/>
  <c r="BH398" i="30"/>
  <c r="BH399" i="30"/>
  <c r="BH400" i="30"/>
  <c r="BJ396" i="30"/>
  <c r="BJ397" i="30"/>
  <c r="BJ398" i="30"/>
  <c r="BJ399" i="30"/>
  <c r="BJ400" i="30"/>
  <c r="BF396" i="30"/>
  <c r="BF397" i="30"/>
  <c r="BF398" i="30"/>
  <c r="BF399" i="30"/>
  <c r="BF400" i="30"/>
  <c r="BK396" i="30"/>
  <c r="BK397" i="30"/>
  <c r="BK398" i="30"/>
  <c r="BK399" i="30"/>
  <c r="BK400" i="30"/>
  <c r="BL396" i="30"/>
  <c r="BL397" i="30"/>
  <c r="BL398" i="30"/>
  <c r="BL399" i="30"/>
  <c r="BL400" i="30"/>
  <c r="BM396" i="30"/>
  <c r="BM397" i="30"/>
  <c r="BM398" i="30"/>
  <c r="BM399" i="30"/>
  <c r="BM400" i="30"/>
  <c r="AY391" i="30"/>
  <c r="AY392" i="30"/>
  <c r="AY393" i="30"/>
  <c r="AY394" i="30"/>
  <c r="AY395" i="30"/>
  <c r="BI391" i="30"/>
  <c r="BI392" i="30"/>
  <c r="BI393" i="30"/>
  <c r="BI394" i="30"/>
  <c r="BI395" i="30"/>
  <c r="AZ391" i="30"/>
  <c r="AZ392" i="30"/>
  <c r="AZ393" i="30"/>
  <c r="AZ394" i="30"/>
  <c r="AZ395" i="30"/>
  <c r="BA391" i="30"/>
  <c r="BA392" i="30"/>
  <c r="BA393" i="30"/>
  <c r="BA394" i="30"/>
  <c r="BA395" i="30"/>
  <c r="BB391" i="30"/>
  <c r="BB392" i="30"/>
  <c r="BB393" i="30"/>
  <c r="BB394" i="30"/>
  <c r="BB395" i="30"/>
  <c r="BC391" i="30"/>
  <c r="BC392" i="30"/>
  <c r="BC393" i="30"/>
  <c r="BC394" i="30"/>
  <c r="BC395" i="30"/>
  <c r="BE391" i="30"/>
  <c r="BE392" i="30"/>
  <c r="BE393" i="30"/>
  <c r="BE394" i="30"/>
  <c r="BE395" i="30"/>
  <c r="BH391" i="30"/>
  <c r="BH392" i="30"/>
  <c r="BH393" i="30"/>
  <c r="BH394" i="30"/>
  <c r="BH395" i="30"/>
  <c r="BJ391" i="30"/>
  <c r="BJ392" i="30"/>
  <c r="BJ393" i="30"/>
  <c r="BJ394" i="30"/>
  <c r="BJ395" i="30"/>
  <c r="BF391" i="30"/>
  <c r="BF392" i="30"/>
  <c r="BF393" i="30"/>
  <c r="BF394" i="30"/>
  <c r="BF395" i="30"/>
  <c r="BK391" i="30"/>
  <c r="BK392" i="30"/>
  <c r="BK393" i="30"/>
  <c r="BK394" i="30"/>
  <c r="BK395" i="30"/>
  <c r="BL391" i="30"/>
  <c r="BL392" i="30"/>
  <c r="BL393" i="30"/>
  <c r="BL394" i="30"/>
  <c r="BL395" i="30"/>
  <c r="BM391" i="30"/>
  <c r="BM392" i="30"/>
  <c r="BM393" i="30"/>
  <c r="BM394" i="30"/>
  <c r="BM395" i="30"/>
  <c r="Y572" i="29"/>
  <c r="Y573" i="29"/>
  <c r="Y574" i="29"/>
  <c r="Y575" i="29"/>
  <c r="Y576" i="29"/>
  <c r="Y577" i="29"/>
  <c r="Y578" i="29"/>
  <c r="Y579" i="29"/>
  <c r="Y580" i="29"/>
  <c r="Z572" i="29"/>
  <c r="Z573" i="29"/>
  <c r="Z574" i="29"/>
  <c r="Z575" i="29"/>
  <c r="Z576" i="29"/>
  <c r="Z577" i="29"/>
  <c r="Z578" i="29"/>
  <c r="Z579" i="29"/>
  <c r="Z580" i="29"/>
  <c r="AA572" i="29"/>
  <c r="AA573" i="29"/>
  <c r="AA574" i="29"/>
  <c r="AA575" i="29"/>
  <c r="AA576" i="29"/>
  <c r="AA577" i="29"/>
  <c r="AA578" i="29"/>
  <c r="AA579" i="29"/>
  <c r="AA580" i="29"/>
  <c r="AB572" i="29"/>
  <c r="AB573" i="29"/>
  <c r="AB574" i="29"/>
  <c r="AB575" i="29"/>
  <c r="AB576" i="29"/>
  <c r="AB577" i="29"/>
  <c r="AB578" i="29"/>
  <c r="AB579" i="29"/>
  <c r="AB580" i="29"/>
  <c r="AC572" i="29"/>
  <c r="AC573" i="29"/>
  <c r="AC574" i="29"/>
  <c r="AC575" i="29"/>
  <c r="AC576" i="29"/>
  <c r="AC577" i="29"/>
  <c r="AC578" i="29"/>
  <c r="AC579" i="29"/>
  <c r="AC580" i="29"/>
  <c r="AD572" i="29"/>
  <c r="AD573" i="29"/>
  <c r="AD574" i="29"/>
  <c r="AD575" i="29"/>
  <c r="AD576" i="29"/>
  <c r="AD577" i="29"/>
  <c r="AD578" i="29"/>
  <c r="AD579" i="29"/>
  <c r="AD580" i="29"/>
  <c r="AE572" i="29"/>
  <c r="AE573" i="29"/>
  <c r="AE574" i="29"/>
  <c r="AE575" i="29"/>
  <c r="AE576" i="29"/>
  <c r="AE577" i="29"/>
  <c r="AE578" i="29"/>
  <c r="AE579" i="29"/>
  <c r="AE580" i="29"/>
  <c r="AF572" i="29"/>
  <c r="AF573" i="29"/>
  <c r="AF574" i="29"/>
  <c r="AF575" i="29"/>
  <c r="AF576" i="29"/>
  <c r="AF577" i="29"/>
  <c r="AF578" i="29"/>
  <c r="AF579" i="29"/>
  <c r="AF580" i="29"/>
  <c r="AG572" i="29"/>
  <c r="AG573" i="29"/>
  <c r="AG574" i="29"/>
  <c r="AG575" i="29"/>
  <c r="AG576" i="29"/>
  <c r="AG577" i="29"/>
  <c r="AG578" i="29"/>
  <c r="AG579" i="29"/>
  <c r="AG580" i="29"/>
  <c r="AH572" i="29"/>
  <c r="AH573" i="29"/>
  <c r="AH574" i="29"/>
  <c r="AH575" i="29"/>
  <c r="AH576" i="29"/>
  <c r="AH577" i="29"/>
  <c r="AH578" i="29"/>
  <c r="AH579" i="29"/>
  <c r="AH580" i="29"/>
  <c r="AI572" i="29"/>
  <c r="AI573" i="29"/>
  <c r="AI574" i="29"/>
  <c r="AI575" i="29"/>
  <c r="AI576" i="29"/>
  <c r="AI577" i="29"/>
  <c r="AI578" i="29"/>
  <c r="AI579" i="29"/>
  <c r="AI580" i="29"/>
  <c r="AJ572" i="29"/>
  <c r="AJ573" i="29"/>
  <c r="AJ574" i="29"/>
  <c r="AJ575" i="29"/>
  <c r="AJ576" i="29"/>
  <c r="AJ577" i="29"/>
  <c r="AJ578" i="29"/>
  <c r="AJ579" i="29"/>
  <c r="AJ580" i="29"/>
  <c r="AK572" i="29"/>
  <c r="AK573" i="29"/>
  <c r="AK574" i="29"/>
  <c r="AK575" i="29"/>
  <c r="AK576" i="29"/>
  <c r="AK577" i="29"/>
  <c r="AK578" i="29"/>
  <c r="AK579" i="29"/>
  <c r="AK580" i="29"/>
  <c r="Y563" i="29"/>
  <c r="Y564" i="29"/>
  <c r="Y565" i="29"/>
  <c r="Y566" i="29"/>
  <c r="Y567" i="29"/>
  <c r="Y568" i="29"/>
  <c r="Y569" i="29"/>
  <c r="Y570" i="29"/>
  <c r="Y571" i="29"/>
  <c r="Z563" i="29"/>
  <c r="Z564" i="29"/>
  <c r="Z565" i="29"/>
  <c r="Z566" i="29"/>
  <c r="Z567" i="29"/>
  <c r="Z568" i="29"/>
  <c r="Z569" i="29"/>
  <c r="Z570" i="29"/>
  <c r="Z571" i="29"/>
  <c r="AA563" i="29"/>
  <c r="AA564" i="29"/>
  <c r="AA565" i="29"/>
  <c r="AA566" i="29"/>
  <c r="AA567" i="29"/>
  <c r="AA568" i="29"/>
  <c r="AA569" i="29"/>
  <c r="AA570" i="29"/>
  <c r="AA571" i="29"/>
  <c r="AB563" i="29"/>
  <c r="AB564" i="29"/>
  <c r="AB565" i="29"/>
  <c r="AB566" i="29"/>
  <c r="AB567" i="29"/>
  <c r="AB568" i="29"/>
  <c r="AB569" i="29"/>
  <c r="AB570" i="29"/>
  <c r="AB571" i="29"/>
  <c r="AC563" i="29"/>
  <c r="AC564" i="29"/>
  <c r="AC565" i="29"/>
  <c r="AC566" i="29"/>
  <c r="AC567" i="29"/>
  <c r="AC568" i="29"/>
  <c r="AC569" i="29"/>
  <c r="AC570" i="29"/>
  <c r="AC571" i="29"/>
  <c r="AD563" i="29"/>
  <c r="AD564" i="29"/>
  <c r="AD565" i="29"/>
  <c r="AD566" i="29"/>
  <c r="AD567" i="29"/>
  <c r="AD568" i="29"/>
  <c r="AD569" i="29"/>
  <c r="AD570" i="29"/>
  <c r="AD571" i="29"/>
  <c r="AE563" i="29"/>
  <c r="AE564" i="29"/>
  <c r="AE565" i="29"/>
  <c r="AE566" i="29"/>
  <c r="AE567" i="29"/>
  <c r="AE568" i="29"/>
  <c r="AE569" i="29"/>
  <c r="AE570" i="29"/>
  <c r="AE571" i="29"/>
  <c r="AF563" i="29"/>
  <c r="AF564" i="29"/>
  <c r="AF565" i="29"/>
  <c r="AF566" i="29"/>
  <c r="AF567" i="29"/>
  <c r="AF568" i="29"/>
  <c r="AF569" i="29"/>
  <c r="AF570" i="29"/>
  <c r="AF571" i="29"/>
  <c r="AG563" i="29"/>
  <c r="AG564" i="29"/>
  <c r="AG565" i="29"/>
  <c r="AG566" i="29"/>
  <c r="AG567" i="29"/>
  <c r="AG568" i="29"/>
  <c r="AG569" i="29"/>
  <c r="AG570" i="29"/>
  <c r="AG571" i="29"/>
  <c r="AH563" i="29"/>
  <c r="AH564" i="29"/>
  <c r="AH565" i="29"/>
  <c r="AH566" i="29"/>
  <c r="AH567" i="29"/>
  <c r="AH568" i="29"/>
  <c r="AH569" i="29"/>
  <c r="AH570" i="29"/>
  <c r="AH571" i="29"/>
  <c r="AI563" i="29"/>
  <c r="AI564" i="29"/>
  <c r="AI565" i="29"/>
  <c r="AI566" i="29"/>
  <c r="AI567" i="29"/>
  <c r="AI568" i="29"/>
  <c r="AI569" i="29"/>
  <c r="AI570" i="29"/>
  <c r="AI571" i="29"/>
  <c r="AJ563" i="29"/>
  <c r="AJ564" i="29"/>
  <c r="AJ565" i="29"/>
  <c r="AJ566" i="29"/>
  <c r="AJ567" i="29"/>
  <c r="AJ568" i="29"/>
  <c r="AJ569" i="29"/>
  <c r="AJ570" i="29"/>
  <c r="AJ571" i="29"/>
  <c r="AK563" i="29"/>
  <c r="AK564" i="29"/>
  <c r="AK565" i="29"/>
  <c r="AK566" i="29"/>
  <c r="AK567" i="29"/>
  <c r="AK568" i="29"/>
  <c r="AK569" i="29"/>
  <c r="AK570" i="29"/>
  <c r="AK571" i="29"/>
  <c r="AY389" i="30"/>
  <c r="AY390" i="30"/>
  <c r="BI389" i="30"/>
  <c r="BI390" i="30"/>
  <c r="AZ389" i="30"/>
  <c r="AZ390" i="30"/>
  <c r="BA389" i="30"/>
  <c r="BA390" i="30"/>
  <c r="BB389" i="30"/>
  <c r="BB390" i="30"/>
  <c r="BC389" i="30"/>
  <c r="BC390" i="30"/>
  <c r="BE389" i="30"/>
  <c r="BE390" i="30"/>
  <c r="BH389" i="30"/>
  <c r="BH390" i="30"/>
  <c r="BJ389" i="30"/>
  <c r="BJ390" i="30"/>
  <c r="BF389" i="30"/>
  <c r="BF390" i="30"/>
  <c r="BK389" i="30"/>
  <c r="BK390" i="30"/>
  <c r="BL389" i="30"/>
  <c r="BL390" i="30"/>
  <c r="BM389" i="30"/>
  <c r="BM390" i="30"/>
  <c r="AK554" i="29"/>
  <c r="AK555" i="29"/>
  <c r="AK556" i="29"/>
  <c r="AK557" i="29"/>
  <c r="AK558" i="29"/>
  <c r="AK559" i="29"/>
  <c r="AK560" i="29"/>
  <c r="AK561" i="29"/>
  <c r="AK562" i="29"/>
  <c r="AJ554" i="29"/>
  <c r="AJ555" i="29"/>
  <c r="AJ556" i="29"/>
  <c r="AJ557" i="29"/>
  <c r="AJ558" i="29"/>
  <c r="AJ559" i="29"/>
  <c r="AJ560" i="29"/>
  <c r="AJ561" i="29"/>
  <c r="AJ562" i="29"/>
  <c r="AI554" i="29"/>
  <c r="AI555" i="29"/>
  <c r="AI556" i="29"/>
  <c r="AI557" i="29"/>
  <c r="AI558" i="29"/>
  <c r="AI559" i="29"/>
  <c r="AI560" i="29"/>
  <c r="AI561" i="29"/>
  <c r="AI562" i="29"/>
  <c r="AH554" i="29"/>
  <c r="AH555" i="29"/>
  <c r="AH556" i="29"/>
  <c r="AH557" i="29"/>
  <c r="AH558" i="29"/>
  <c r="AH559" i="29"/>
  <c r="AH560" i="29"/>
  <c r="AH561" i="29"/>
  <c r="AH562" i="29"/>
  <c r="AG554" i="29"/>
  <c r="AG555" i="29"/>
  <c r="AG556" i="29"/>
  <c r="AG557" i="29"/>
  <c r="AG558" i="29"/>
  <c r="AG559" i="29"/>
  <c r="AG560" i="29"/>
  <c r="AG561" i="29"/>
  <c r="AG562" i="29"/>
  <c r="AF554" i="29"/>
  <c r="AF555" i="29"/>
  <c r="AF556" i="29"/>
  <c r="AF557" i="29"/>
  <c r="AF558" i="29"/>
  <c r="AF559" i="29"/>
  <c r="AF560" i="29"/>
  <c r="AF561" i="29"/>
  <c r="AF562" i="29"/>
  <c r="AE554" i="29"/>
  <c r="AE555" i="29"/>
  <c r="AE556" i="29"/>
  <c r="AE557" i="29"/>
  <c r="AE558" i="29"/>
  <c r="AE559" i="29"/>
  <c r="AE560" i="29"/>
  <c r="AE561" i="29"/>
  <c r="AE562" i="29"/>
  <c r="AD554" i="29"/>
  <c r="AD555" i="29"/>
  <c r="AD556" i="29"/>
  <c r="AD557" i="29"/>
  <c r="AD558" i="29"/>
  <c r="AD559" i="29"/>
  <c r="AD560" i="29"/>
  <c r="AD561" i="29"/>
  <c r="AD562" i="29"/>
  <c r="AC554" i="29"/>
  <c r="AC555" i="29"/>
  <c r="AC556" i="29"/>
  <c r="AC557" i="29"/>
  <c r="AC558" i="29"/>
  <c r="AC559" i="29"/>
  <c r="AC560" i="29"/>
  <c r="AC561" i="29"/>
  <c r="AC562" i="29"/>
  <c r="AB554" i="29"/>
  <c r="AB555" i="29"/>
  <c r="AB556" i="29"/>
  <c r="AB557" i="29"/>
  <c r="AB558" i="29"/>
  <c r="AB559" i="29"/>
  <c r="AB560" i="29"/>
  <c r="AB561" i="29"/>
  <c r="AB562" i="29"/>
  <c r="AA554" i="29"/>
  <c r="AA555" i="29"/>
  <c r="AA556" i="29"/>
  <c r="AA557" i="29"/>
  <c r="AA558" i="29"/>
  <c r="AA559" i="29"/>
  <c r="AA560" i="29"/>
  <c r="AA561" i="29"/>
  <c r="AA562" i="29"/>
  <c r="Z554" i="29"/>
  <c r="Z555" i="29"/>
  <c r="Z556" i="29"/>
  <c r="Z557" i="29"/>
  <c r="Z558" i="29"/>
  <c r="Z559" i="29"/>
  <c r="Z560" i="29"/>
  <c r="Z561" i="29"/>
  <c r="Z562" i="29"/>
  <c r="Y554" i="29"/>
  <c r="Y555" i="29"/>
  <c r="Y556" i="29"/>
  <c r="Y557" i="29"/>
  <c r="Y558" i="29"/>
  <c r="Y559" i="29"/>
  <c r="Y560" i="29"/>
  <c r="Y561" i="29"/>
  <c r="Y562" i="29"/>
  <c r="AY369" i="30"/>
  <c r="AY370" i="30"/>
  <c r="AY371" i="30"/>
  <c r="AY372" i="30"/>
  <c r="AY373" i="30"/>
  <c r="AY374" i="30"/>
  <c r="AY375" i="30"/>
  <c r="AY376" i="30"/>
  <c r="AY377" i="30"/>
  <c r="AY378" i="30"/>
  <c r="AY379" i="30"/>
  <c r="AY380" i="30"/>
  <c r="AY381" i="30"/>
  <c r="AY382" i="30"/>
  <c r="AY383" i="30"/>
  <c r="AY384" i="30"/>
  <c r="AY385" i="30"/>
  <c r="AY386" i="30"/>
  <c r="AY387" i="30"/>
  <c r="AY388" i="30"/>
  <c r="BI369" i="30"/>
  <c r="BI370" i="30"/>
  <c r="BI371" i="30"/>
  <c r="BI372" i="30"/>
  <c r="BI373" i="30"/>
  <c r="BI374" i="30"/>
  <c r="BI375" i="30"/>
  <c r="BI376" i="30"/>
  <c r="BI377" i="30"/>
  <c r="BI378" i="30"/>
  <c r="BI379" i="30"/>
  <c r="BI380" i="30"/>
  <c r="BI381" i="30"/>
  <c r="BI382" i="30"/>
  <c r="BI383" i="30"/>
  <c r="BI384" i="30"/>
  <c r="BI385" i="30"/>
  <c r="BI386" i="30"/>
  <c r="BI387" i="30"/>
  <c r="BI388" i="30"/>
  <c r="AZ369" i="30"/>
  <c r="AZ370" i="30"/>
  <c r="AZ371" i="30"/>
  <c r="AZ372" i="30"/>
  <c r="AZ373" i="30"/>
  <c r="AZ374" i="30"/>
  <c r="AZ375" i="30"/>
  <c r="AZ376" i="30"/>
  <c r="AZ377" i="30"/>
  <c r="AZ378" i="30"/>
  <c r="AZ379" i="30"/>
  <c r="AZ380" i="30"/>
  <c r="AZ381" i="30"/>
  <c r="AZ382" i="30"/>
  <c r="AZ383" i="30"/>
  <c r="AZ384" i="30"/>
  <c r="AZ385" i="30"/>
  <c r="AZ386" i="30"/>
  <c r="AZ387" i="30"/>
  <c r="AZ388" i="30"/>
  <c r="BA369" i="30"/>
  <c r="BA370" i="30"/>
  <c r="BA371" i="30"/>
  <c r="BA372" i="30"/>
  <c r="BA373" i="30"/>
  <c r="BA374" i="30"/>
  <c r="BA375" i="30"/>
  <c r="BA376" i="30"/>
  <c r="BA377" i="30"/>
  <c r="BA378" i="30"/>
  <c r="BA379" i="30"/>
  <c r="BA380" i="30"/>
  <c r="BA381" i="30"/>
  <c r="BA382" i="30"/>
  <c r="BA383" i="30"/>
  <c r="BA384" i="30"/>
  <c r="BA385" i="30"/>
  <c r="BA386" i="30"/>
  <c r="BA387" i="30"/>
  <c r="BA388" i="30"/>
  <c r="BB369" i="30"/>
  <c r="BB370" i="30"/>
  <c r="BB371" i="30"/>
  <c r="BB372" i="30"/>
  <c r="BB373" i="30"/>
  <c r="BB374" i="30"/>
  <c r="BB375" i="30"/>
  <c r="BB376" i="30"/>
  <c r="BB377" i="30"/>
  <c r="BB378" i="30"/>
  <c r="BB379" i="30"/>
  <c r="BB380" i="30"/>
  <c r="BB381" i="30"/>
  <c r="BB382" i="30"/>
  <c r="BB383" i="30"/>
  <c r="BB384" i="30"/>
  <c r="BB385" i="30"/>
  <c r="BB386" i="30"/>
  <c r="BB387" i="30"/>
  <c r="BB388" i="30"/>
  <c r="BC369" i="30"/>
  <c r="BC370" i="30"/>
  <c r="BC371" i="30"/>
  <c r="BC372" i="30"/>
  <c r="BC373" i="30"/>
  <c r="BC374" i="30"/>
  <c r="BC375" i="30"/>
  <c r="BC376" i="30"/>
  <c r="BC377" i="30"/>
  <c r="BC378" i="30"/>
  <c r="BC379" i="30"/>
  <c r="BC380" i="30"/>
  <c r="BC381" i="30"/>
  <c r="BC382" i="30"/>
  <c r="BC383" i="30"/>
  <c r="BC384" i="30"/>
  <c r="BC385" i="30"/>
  <c r="BC386" i="30"/>
  <c r="BC387" i="30"/>
  <c r="BC388" i="30"/>
  <c r="BE369" i="30"/>
  <c r="BE370" i="30"/>
  <c r="BE371" i="30"/>
  <c r="BE372" i="30"/>
  <c r="BE373" i="30"/>
  <c r="BE374" i="30"/>
  <c r="BE375" i="30"/>
  <c r="BE376" i="30"/>
  <c r="BE377" i="30"/>
  <c r="BE378" i="30"/>
  <c r="BE379" i="30"/>
  <c r="BE380" i="30"/>
  <c r="BE381" i="30"/>
  <c r="BE382" i="30"/>
  <c r="BE383" i="30"/>
  <c r="BE384" i="30"/>
  <c r="BE385" i="30"/>
  <c r="BE386" i="30"/>
  <c r="BE387" i="30"/>
  <c r="BE388" i="30"/>
  <c r="BH369" i="30"/>
  <c r="BH370" i="30"/>
  <c r="BH371" i="30"/>
  <c r="BH372" i="30"/>
  <c r="BH373" i="30"/>
  <c r="BH374" i="30"/>
  <c r="BH375" i="30"/>
  <c r="BH376" i="30"/>
  <c r="BH377" i="30"/>
  <c r="BH378" i="30"/>
  <c r="BH379" i="30"/>
  <c r="BH380" i="30"/>
  <c r="BH381" i="30"/>
  <c r="BH382" i="30"/>
  <c r="BH383" i="30"/>
  <c r="BH384" i="30"/>
  <c r="BH385" i="30"/>
  <c r="BH386" i="30"/>
  <c r="BH387" i="30"/>
  <c r="BH388" i="30"/>
  <c r="BJ369" i="30"/>
  <c r="BJ370" i="30"/>
  <c r="BJ371" i="30"/>
  <c r="BJ372" i="30"/>
  <c r="BJ373" i="30"/>
  <c r="BJ374" i="30"/>
  <c r="BJ375" i="30"/>
  <c r="BJ376" i="30"/>
  <c r="BJ377" i="30"/>
  <c r="BJ378" i="30"/>
  <c r="BJ379" i="30"/>
  <c r="BJ380" i="30"/>
  <c r="BJ381" i="30"/>
  <c r="BJ382" i="30"/>
  <c r="BJ383" i="30"/>
  <c r="BJ384" i="30"/>
  <c r="BJ385" i="30"/>
  <c r="BJ386" i="30"/>
  <c r="BJ387" i="30"/>
  <c r="BJ388" i="30"/>
  <c r="BF369" i="30"/>
  <c r="BF370" i="30"/>
  <c r="BF371" i="30"/>
  <c r="BF372" i="30"/>
  <c r="BF373" i="30"/>
  <c r="BF374" i="30"/>
  <c r="BF375" i="30"/>
  <c r="BF376" i="30"/>
  <c r="BF377" i="30"/>
  <c r="BF378" i="30"/>
  <c r="BF379" i="30"/>
  <c r="BF380" i="30"/>
  <c r="BF381" i="30"/>
  <c r="BF382" i="30"/>
  <c r="BF383" i="30"/>
  <c r="BF384" i="30"/>
  <c r="BF385" i="30"/>
  <c r="BF386" i="30"/>
  <c r="BF387" i="30"/>
  <c r="BF388" i="30"/>
  <c r="BK369" i="30"/>
  <c r="BK370" i="30"/>
  <c r="BK371" i="30"/>
  <c r="BK372" i="30"/>
  <c r="BK373" i="30"/>
  <c r="BK374" i="30"/>
  <c r="BK375" i="30"/>
  <c r="BK376" i="30"/>
  <c r="BK377" i="30"/>
  <c r="BK378" i="30"/>
  <c r="BK379" i="30"/>
  <c r="BK380" i="30"/>
  <c r="BK381" i="30"/>
  <c r="BK382" i="30"/>
  <c r="BK383" i="30"/>
  <c r="BK384" i="30"/>
  <c r="BK385" i="30"/>
  <c r="BK386" i="30"/>
  <c r="BK387" i="30"/>
  <c r="BK388" i="30"/>
  <c r="BL369" i="30"/>
  <c r="BL370" i="30"/>
  <c r="BL371" i="30"/>
  <c r="BL372" i="30"/>
  <c r="BL373" i="30"/>
  <c r="BL374" i="30"/>
  <c r="BL375" i="30"/>
  <c r="BL376" i="30"/>
  <c r="BL377" i="30"/>
  <c r="BL378" i="30"/>
  <c r="BL379" i="30"/>
  <c r="BL380" i="30"/>
  <c r="BL381" i="30"/>
  <c r="BL382" i="30"/>
  <c r="BL383" i="30"/>
  <c r="BL384" i="30"/>
  <c r="BL385" i="30"/>
  <c r="BL386" i="30"/>
  <c r="BL387" i="30"/>
  <c r="BL388" i="30"/>
  <c r="BM369" i="30"/>
  <c r="BM370" i="30"/>
  <c r="BM371" i="30"/>
  <c r="BM372" i="30"/>
  <c r="BM373" i="30"/>
  <c r="BM374" i="30"/>
  <c r="BM375" i="30"/>
  <c r="BM376" i="30"/>
  <c r="BM377" i="30"/>
  <c r="BM378" i="30"/>
  <c r="BM379" i="30"/>
  <c r="BM380" i="30"/>
  <c r="BM381" i="30"/>
  <c r="BM382" i="30"/>
  <c r="BM383" i="30"/>
  <c r="BM384" i="30"/>
  <c r="BM385" i="30"/>
  <c r="BM386" i="30"/>
  <c r="BM387" i="30"/>
  <c r="BM388" i="30"/>
  <c r="AY364" i="30"/>
  <c r="AY365" i="30"/>
  <c r="AY366" i="30"/>
  <c r="AY367" i="30"/>
  <c r="AY368" i="30"/>
  <c r="BI364" i="30"/>
  <c r="BI365" i="30"/>
  <c r="BI366" i="30"/>
  <c r="BI367" i="30"/>
  <c r="BI368" i="30"/>
  <c r="AZ364" i="30"/>
  <c r="AZ365" i="30"/>
  <c r="AZ366" i="30"/>
  <c r="AZ367" i="30"/>
  <c r="AZ368" i="30"/>
  <c r="BA364" i="30"/>
  <c r="BA365" i="30"/>
  <c r="BA366" i="30"/>
  <c r="BA367" i="30"/>
  <c r="BA368" i="30"/>
  <c r="BB364" i="30"/>
  <c r="BB365" i="30"/>
  <c r="BB366" i="30"/>
  <c r="BB367" i="30"/>
  <c r="BB368" i="30"/>
  <c r="BC364" i="30"/>
  <c r="BC365" i="30"/>
  <c r="BC366" i="30"/>
  <c r="BC367" i="30"/>
  <c r="BC368" i="30"/>
  <c r="BE364" i="30"/>
  <c r="BE365" i="30"/>
  <c r="BE366" i="30"/>
  <c r="BE367" i="30"/>
  <c r="BE368" i="30"/>
  <c r="BH364" i="30"/>
  <c r="BH365" i="30"/>
  <c r="BH366" i="30"/>
  <c r="BH367" i="30"/>
  <c r="BH368" i="30"/>
  <c r="BJ364" i="30"/>
  <c r="BJ365" i="30"/>
  <c r="BJ366" i="30"/>
  <c r="BJ367" i="30"/>
  <c r="BJ368" i="30"/>
  <c r="BF364" i="30"/>
  <c r="BF365" i="30"/>
  <c r="BF366" i="30"/>
  <c r="BF367" i="30"/>
  <c r="BF368" i="30"/>
  <c r="BK364" i="30"/>
  <c r="BK365" i="30"/>
  <c r="BK366" i="30"/>
  <c r="BK367" i="30"/>
  <c r="BK368" i="30"/>
  <c r="BL364" i="30"/>
  <c r="BL365" i="30"/>
  <c r="BL366" i="30"/>
  <c r="BL367" i="30"/>
  <c r="BL368" i="30"/>
  <c r="BM364" i="30"/>
  <c r="BM365" i="30"/>
  <c r="BM366" i="30"/>
  <c r="BM367" i="30"/>
  <c r="BM368" i="30"/>
  <c r="AY359" i="30" l="1"/>
  <c r="AY360" i="30"/>
  <c r="AY361" i="30"/>
  <c r="AY362" i="30"/>
  <c r="AY363" i="30"/>
  <c r="BI359" i="30"/>
  <c r="BI360" i="30"/>
  <c r="BI361" i="30"/>
  <c r="BI362" i="30"/>
  <c r="BI363" i="30"/>
  <c r="AZ359" i="30"/>
  <c r="AZ360" i="30"/>
  <c r="AZ361" i="30"/>
  <c r="AZ362" i="30"/>
  <c r="AZ363" i="30"/>
  <c r="BA359" i="30"/>
  <c r="BA360" i="30"/>
  <c r="BA361" i="30"/>
  <c r="BA362" i="30"/>
  <c r="BA363" i="30"/>
  <c r="BB359" i="30"/>
  <c r="BB360" i="30"/>
  <c r="BB361" i="30"/>
  <c r="BB362" i="30"/>
  <c r="BB363" i="30"/>
  <c r="BC359" i="30"/>
  <c r="BC360" i="30"/>
  <c r="BC361" i="30"/>
  <c r="BC362" i="30"/>
  <c r="BC363" i="30"/>
  <c r="BE359" i="30"/>
  <c r="BE360" i="30"/>
  <c r="BE361" i="30"/>
  <c r="BE362" i="30"/>
  <c r="BE363" i="30"/>
  <c r="BH359" i="30"/>
  <c r="BH360" i="30"/>
  <c r="BH361" i="30"/>
  <c r="BH362" i="30"/>
  <c r="BH363" i="30"/>
  <c r="BJ359" i="30"/>
  <c r="BJ360" i="30"/>
  <c r="BJ361" i="30"/>
  <c r="BJ362" i="30"/>
  <c r="BJ363" i="30"/>
  <c r="BF359" i="30"/>
  <c r="BF360" i="30"/>
  <c r="BF361" i="30"/>
  <c r="BF362" i="30"/>
  <c r="BF363" i="30"/>
  <c r="BK359" i="30"/>
  <c r="BK360" i="30"/>
  <c r="BK361" i="30"/>
  <c r="BK362" i="30"/>
  <c r="BK363" i="30"/>
  <c r="BL359" i="30"/>
  <c r="BL360" i="30"/>
  <c r="BL361" i="30"/>
  <c r="BL362" i="30"/>
  <c r="BL363" i="30"/>
  <c r="BM359" i="30"/>
  <c r="BM360" i="30"/>
  <c r="BM361" i="30"/>
  <c r="BM362" i="30"/>
  <c r="BM363" i="30"/>
  <c r="Y546" i="29" l="1"/>
  <c r="Y547" i="29"/>
  <c r="Y548" i="29"/>
  <c r="Y549" i="29"/>
  <c r="Y550" i="29"/>
  <c r="Y551" i="29"/>
  <c r="Y552" i="29"/>
  <c r="Y553" i="29"/>
  <c r="Z546" i="29"/>
  <c r="Z547" i="29"/>
  <c r="Z548" i="29"/>
  <c r="Z549" i="29"/>
  <c r="Z550" i="29"/>
  <c r="Z551" i="29"/>
  <c r="Z552" i="29"/>
  <c r="Z553" i="29"/>
  <c r="AA546" i="29"/>
  <c r="AA547" i="29"/>
  <c r="AA548" i="29"/>
  <c r="AA549" i="29"/>
  <c r="AA550" i="29"/>
  <c r="AA551" i="29"/>
  <c r="AA552" i="29"/>
  <c r="AA553" i="29"/>
  <c r="AB546" i="29"/>
  <c r="AB547" i="29"/>
  <c r="AB548" i="29"/>
  <c r="AB549" i="29"/>
  <c r="AB550" i="29"/>
  <c r="AB551" i="29"/>
  <c r="AB552" i="29"/>
  <c r="AB553" i="29"/>
  <c r="AC546" i="29"/>
  <c r="AC547" i="29"/>
  <c r="AC548" i="29"/>
  <c r="AC549" i="29"/>
  <c r="AC550" i="29"/>
  <c r="AC551" i="29"/>
  <c r="AC552" i="29"/>
  <c r="AC553" i="29"/>
  <c r="AD546" i="29"/>
  <c r="AD547" i="29"/>
  <c r="AD548" i="29"/>
  <c r="AD549" i="29"/>
  <c r="AD550" i="29"/>
  <c r="AD551" i="29"/>
  <c r="AD552" i="29"/>
  <c r="AD553" i="29"/>
  <c r="AE546" i="29"/>
  <c r="AE547" i="29"/>
  <c r="AE548" i="29"/>
  <c r="AE549" i="29"/>
  <c r="AE550" i="29"/>
  <c r="AE551" i="29"/>
  <c r="AE552" i="29"/>
  <c r="AE553" i="29"/>
  <c r="AF546" i="29"/>
  <c r="AF547" i="29"/>
  <c r="AF548" i="29"/>
  <c r="AF549" i="29"/>
  <c r="AF550" i="29"/>
  <c r="AF551" i="29"/>
  <c r="AF552" i="29"/>
  <c r="AF553" i="29"/>
  <c r="AG546" i="29"/>
  <c r="AG547" i="29"/>
  <c r="AG548" i="29"/>
  <c r="AG549" i="29"/>
  <c r="AG550" i="29"/>
  <c r="AG551" i="29"/>
  <c r="AG552" i="29"/>
  <c r="AG553" i="29"/>
  <c r="AH546" i="29"/>
  <c r="AH547" i="29"/>
  <c r="AH548" i="29"/>
  <c r="AH549" i="29"/>
  <c r="AH550" i="29"/>
  <c r="AH551" i="29"/>
  <c r="AH552" i="29"/>
  <c r="AH553" i="29"/>
  <c r="AI546" i="29"/>
  <c r="AI547" i="29"/>
  <c r="AI548" i="29"/>
  <c r="AI549" i="29"/>
  <c r="AI550" i="29"/>
  <c r="AI551" i="29"/>
  <c r="AI552" i="29"/>
  <c r="AI553" i="29"/>
  <c r="AJ546" i="29"/>
  <c r="AJ547" i="29"/>
  <c r="AJ548" i="29"/>
  <c r="AJ549" i="29"/>
  <c r="AJ550" i="29"/>
  <c r="AJ551" i="29"/>
  <c r="AJ552" i="29"/>
  <c r="AJ553" i="29"/>
  <c r="AK546" i="29"/>
  <c r="AK547" i="29"/>
  <c r="AK548" i="29"/>
  <c r="AK549" i="29"/>
  <c r="AK550" i="29"/>
  <c r="AK551" i="29"/>
  <c r="AK552" i="29"/>
  <c r="AK553" i="29"/>
  <c r="Y545" i="29"/>
  <c r="Z545" i="29"/>
  <c r="AA545" i="29"/>
  <c r="AB545" i="29"/>
  <c r="AC545" i="29"/>
  <c r="AD545" i="29"/>
  <c r="AE545" i="29"/>
  <c r="AF545" i="29"/>
  <c r="AG545" i="29"/>
  <c r="AH545" i="29"/>
  <c r="AI545" i="29"/>
  <c r="AJ545" i="29"/>
  <c r="AK545" i="29"/>
  <c r="Y537" i="29"/>
  <c r="Y538" i="29"/>
  <c r="Y539" i="29"/>
  <c r="Y540" i="29"/>
  <c r="Y541" i="29"/>
  <c r="Y542" i="29"/>
  <c r="Y543" i="29"/>
  <c r="Y544" i="29"/>
  <c r="Z537" i="29"/>
  <c r="Z538" i="29"/>
  <c r="Z539" i="29"/>
  <c r="Z540" i="29"/>
  <c r="Z541" i="29"/>
  <c r="Z542" i="29"/>
  <c r="Z543" i="29"/>
  <c r="Z544" i="29"/>
  <c r="AA537" i="29"/>
  <c r="AA538" i="29"/>
  <c r="AA539" i="29"/>
  <c r="AA540" i="29"/>
  <c r="AA541" i="29"/>
  <c r="AA542" i="29"/>
  <c r="AA543" i="29"/>
  <c r="AA544" i="29"/>
  <c r="AB537" i="29"/>
  <c r="AB538" i="29"/>
  <c r="AB539" i="29"/>
  <c r="AB540" i="29"/>
  <c r="AB541" i="29"/>
  <c r="AB542" i="29"/>
  <c r="AB543" i="29"/>
  <c r="AB544" i="29"/>
  <c r="AC537" i="29"/>
  <c r="AC538" i="29"/>
  <c r="AC539" i="29"/>
  <c r="AC540" i="29"/>
  <c r="AC541" i="29"/>
  <c r="AC542" i="29"/>
  <c r="AC543" i="29"/>
  <c r="AC544" i="29"/>
  <c r="AD537" i="29"/>
  <c r="AD538" i="29"/>
  <c r="AD539" i="29"/>
  <c r="AD540" i="29"/>
  <c r="AD541" i="29"/>
  <c r="AD542" i="29"/>
  <c r="AD543" i="29"/>
  <c r="AD544" i="29"/>
  <c r="AE537" i="29"/>
  <c r="AE538" i="29"/>
  <c r="AE539" i="29"/>
  <c r="AE540" i="29"/>
  <c r="AE541" i="29"/>
  <c r="AE542" i="29"/>
  <c r="AE543" i="29"/>
  <c r="AE544" i="29"/>
  <c r="AF537" i="29"/>
  <c r="AF538" i="29"/>
  <c r="AF539" i="29"/>
  <c r="AF540" i="29"/>
  <c r="AF541" i="29"/>
  <c r="AF542" i="29"/>
  <c r="AF543" i="29"/>
  <c r="AF544" i="29"/>
  <c r="AG537" i="29"/>
  <c r="AG538" i="29"/>
  <c r="AG539" i="29"/>
  <c r="AG540" i="29"/>
  <c r="AG541" i="29"/>
  <c r="AG542" i="29"/>
  <c r="AG543" i="29"/>
  <c r="AG544" i="29"/>
  <c r="AH537" i="29"/>
  <c r="AH538" i="29"/>
  <c r="AH539" i="29"/>
  <c r="AH540" i="29"/>
  <c r="AH541" i="29"/>
  <c r="AH542" i="29"/>
  <c r="AH543" i="29"/>
  <c r="AH544" i="29"/>
  <c r="AI537" i="29"/>
  <c r="AI538" i="29"/>
  <c r="AI539" i="29"/>
  <c r="AI540" i="29"/>
  <c r="AI541" i="29"/>
  <c r="AI542" i="29"/>
  <c r="AI543" i="29"/>
  <c r="AI544" i="29"/>
  <c r="AJ537" i="29"/>
  <c r="AJ538" i="29"/>
  <c r="AJ539" i="29"/>
  <c r="AJ540" i="29"/>
  <c r="AJ541" i="29"/>
  <c r="AJ542" i="29"/>
  <c r="AJ543" i="29"/>
  <c r="AJ544" i="29"/>
  <c r="AK537" i="29"/>
  <c r="AK538" i="29"/>
  <c r="AK539" i="29"/>
  <c r="AK540" i="29"/>
  <c r="AK541" i="29"/>
  <c r="AK542" i="29"/>
  <c r="AK543" i="29"/>
  <c r="AK544" i="29"/>
  <c r="Y536" i="29"/>
  <c r="Z536" i="29"/>
  <c r="AA536" i="29"/>
  <c r="AB536" i="29"/>
  <c r="AC536" i="29"/>
  <c r="AD536" i="29"/>
  <c r="AE536" i="29"/>
  <c r="AF536" i="29"/>
  <c r="AG536" i="29"/>
  <c r="AH536" i="29"/>
  <c r="AI536" i="29"/>
  <c r="AJ536" i="29"/>
  <c r="AK536" i="29"/>
  <c r="Y528" i="29"/>
  <c r="Y529" i="29"/>
  <c r="Y530" i="29"/>
  <c r="Y531" i="29"/>
  <c r="Y532" i="29"/>
  <c r="Y533" i="29"/>
  <c r="Y534" i="29"/>
  <c r="Y535" i="29"/>
  <c r="Z528" i="29"/>
  <c r="Z529" i="29"/>
  <c r="Z530" i="29"/>
  <c r="Z531" i="29"/>
  <c r="Z532" i="29"/>
  <c r="Z533" i="29"/>
  <c r="Z534" i="29"/>
  <c r="Z535" i="29"/>
  <c r="AA528" i="29"/>
  <c r="AA529" i="29"/>
  <c r="AA530" i="29"/>
  <c r="AA531" i="29"/>
  <c r="AA532" i="29"/>
  <c r="AA533" i="29"/>
  <c r="AA534" i="29"/>
  <c r="AA535" i="29"/>
  <c r="AB528" i="29"/>
  <c r="AB529" i="29"/>
  <c r="AB530" i="29"/>
  <c r="AB531" i="29"/>
  <c r="AB532" i="29"/>
  <c r="AB533" i="29"/>
  <c r="AB534" i="29"/>
  <c r="AB535" i="29"/>
  <c r="AC528" i="29"/>
  <c r="AC529" i="29"/>
  <c r="AC530" i="29"/>
  <c r="AC531" i="29"/>
  <c r="AC532" i="29"/>
  <c r="AC533" i="29"/>
  <c r="AC534" i="29"/>
  <c r="AC535" i="29"/>
  <c r="AD528" i="29"/>
  <c r="AD529" i="29"/>
  <c r="AD530" i="29"/>
  <c r="AD531" i="29"/>
  <c r="AD532" i="29"/>
  <c r="AD533" i="29"/>
  <c r="AD534" i="29"/>
  <c r="AD535" i="29"/>
  <c r="AE528" i="29"/>
  <c r="AE529" i="29"/>
  <c r="AE530" i="29"/>
  <c r="AE531" i="29"/>
  <c r="AE532" i="29"/>
  <c r="AE533" i="29"/>
  <c r="AE534" i="29"/>
  <c r="AE535" i="29"/>
  <c r="AF528" i="29"/>
  <c r="AF529" i="29"/>
  <c r="AF530" i="29"/>
  <c r="AF531" i="29"/>
  <c r="AF532" i="29"/>
  <c r="AF533" i="29"/>
  <c r="AF534" i="29"/>
  <c r="AF535" i="29"/>
  <c r="AG528" i="29"/>
  <c r="AG529" i="29"/>
  <c r="AG530" i="29"/>
  <c r="AG531" i="29"/>
  <c r="AG532" i="29"/>
  <c r="AG533" i="29"/>
  <c r="AG534" i="29"/>
  <c r="AG535" i="29"/>
  <c r="AH528" i="29"/>
  <c r="AH529" i="29"/>
  <c r="AH530" i="29"/>
  <c r="AH531" i="29"/>
  <c r="AH532" i="29"/>
  <c r="AH533" i="29"/>
  <c r="AH534" i="29"/>
  <c r="AH535" i="29"/>
  <c r="AI528" i="29"/>
  <c r="AI529" i="29"/>
  <c r="AI530" i="29"/>
  <c r="AI531" i="29"/>
  <c r="AI532" i="29"/>
  <c r="AI533" i="29"/>
  <c r="AI534" i="29"/>
  <c r="AI535" i="29"/>
  <c r="AJ528" i="29"/>
  <c r="AJ529" i="29"/>
  <c r="AJ530" i="29"/>
  <c r="AJ531" i="29"/>
  <c r="AJ532" i="29"/>
  <c r="AJ533" i="29"/>
  <c r="AJ534" i="29"/>
  <c r="AJ535" i="29"/>
  <c r="AK528" i="29"/>
  <c r="AK529" i="29"/>
  <c r="AK530" i="29"/>
  <c r="AK531" i="29"/>
  <c r="AK532" i="29"/>
  <c r="AK533" i="29"/>
  <c r="AK534" i="29"/>
  <c r="AK535" i="29"/>
  <c r="Y527" i="29"/>
  <c r="Z527" i="29"/>
  <c r="AA527" i="29"/>
  <c r="AB527" i="29"/>
  <c r="AC527" i="29"/>
  <c r="AD527" i="29"/>
  <c r="AE527" i="29"/>
  <c r="AF527" i="29"/>
  <c r="AG527" i="29"/>
  <c r="AH527" i="29"/>
  <c r="AI527" i="29"/>
  <c r="AJ527" i="29"/>
  <c r="AK527" i="29"/>
  <c r="AY354" i="30"/>
  <c r="AY355" i="30"/>
  <c r="AY356" i="30"/>
  <c r="AY357" i="30"/>
  <c r="AY358" i="30"/>
  <c r="BI354" i="30"/>
  <c r="BI355" i="30"/>
  <c r="BI356" i="30"/>
  <c r="BI357" i="30"/>
  <c r="BI358" i="30"/>
  <c r="AZ354" i="30"/>
  <c r="AZ355" i="30"/>
  <c r="AZ356" i="30"/>
  <c r="AZ357" i="30"/>
  <c r="AZ358" i="30"/>
  <c r="BA354" i="30"/>
  <c r="BA355" i="30"/>
  <c r="BA356" i="30"/>
  <c r="BA357" i="30"/>
  <c r="BA358" i="30"/>
  <c r="BB354" i="30"/>
  <c r="BB355" i="30"/>
  <c r="BB356" i="30"/>
  <c r="BB357" i="30"/>
  <c r="BB358" i="30"/>
  <c r="BC354" i="30"/>
  <c r="BC355" i="30"/>
  <c r="BC356" i="30"/>
  <c r="BC357" i="30"/>
  <c r="BC358" i="30"/>
  <c r="BE354" i="30"/>
  <c r="BE355" i="30"/>
  <c r="BE356" i="30"/>
  <c r="BE357" i="30"/>
  <c r="BE358" i="30"/>
  <c r="BH354" i="30"/>
  <c r="BH355" i="30"/>
  <c r="BH356" i="30"/>
  <c r="BH357" i="30"/>
  <c r="BH358" i="30"/>
  <c r="BJ354" i="30"/>
  <c r="BJ355" i="30"/>
  <c r="BJ356" i="30"/>
  <c r="BJ357" i="30"/>
  <c r="BJ358" i="30"/>
  <c r="BF354" i="30"/>
  <c r="BF355" i="30"/>
  <c r="BF356" i="30"/>
  <c r="BF357" i="30"/>
  <c r="BF358" i="30"/>
  <c r="BK354" i="30"/>
  <c r="BK355" i="30"/>
  <c r="BK356" i="30"/>
  <c r="BK357" i="30"/>
  <c r="BK358" i="30"/>
  <c r="BL354" i="30"/>
  <c r="BL355" i="30"/>
  <c r="BL356" i="30"/>
  <c r="BL357" i="30"/>
  <c r="BL358" i="30"/>
  <c r="BM354" i="30"/>
  <c r="BM355" i="30"/>
  <c r="BM356" i="30"/>
  <c r="BM357" i="30"/>
  <c r="BM358" i="30"/>
  <c r="AY352" i="30"/>
  <c r="AY353" i="30"/>
  <c r="BI352" i="30"/>
  <c r="BI353" i="30"/>
  <c r="AZ352" i="30"/>
  <c r="AZ353" i="30"/>
  <c r="BA352" i="30"/>
  <c r="BA353" i="30"/>
  <c r="BB352" i="30"/>
  <c r="BB353" i="30"/>
  <c r="BC352" i="30"/>
  <c r="BC353" i="30"/>
  <c r="BE352" i="30"/>
  <c r="BE353" i="30"/>
  <c r="BH352" i="30"/>
  <c r="BH353" i="30"/>
  <c r="BJ352" i="30"/>
  <c r="BJ353" i="30"/>
  <c r="BF352" i="30"/>
  <c r="BF353" i="30"/>
  <c r="BK352" i="30"/>
  <c r="BK353" i="30"/>
  <c r="BL352" i="30"/>
  <c r="BL353" i="30"/>
  <c r="BM352" i="30"/>
  <c r="BM353" i="30"/>
  <c r="AY351" i="30"/>
  <c r="BI351" i="30"/>
  <c r="AZ351" i="30"/>
  <c r="BA351" i="30"/>
  <c r="BB351" i="30"/>
  <c r="BC351" i="30"/>
  <c r="BE351" i="30"/>
  <c r="BH351" i="30"/>
  <c r="BJ351" i="30"/>
  <c r="BF351" i="30"/>
  <c r="BK351" i="30"/>
  <c r="BL351" i="30"/>
  <c r="BM351" i="30"/>
  <c r="AY344" i="30"/>
  <c r="AY345" i="30"/>
  <c r="AY346" i="30"/>
  <c r="AY347" i="30"/>
  <c r="AY348" i="30"/>
  <c r="AY349" i="30"/>
  <c r="AY350" i="30"/>
  <c r="BI344" i="30"/>
  <c r="BI345" i="30"/>
  <c r="BI346" i="30"/>
  <c r="BI347" i="30"/>
  <c r="BI348" i="30"/>
  <c r="BI349" i="30"/>
  <c r="BI350" i="30"/>
  <c r="AZ344" i="30"/>
  <c r="AZ345" i="30"/>
  <c r="AZ346" i="30"/>
  <c r="AZ347" i="30"/>
  <c r="AZ348" i="30"/>
  <c r="AZ349" i="30"/>
  <c r="AZ350" i="30"/>
  <c r="BA344" i="30"/>
  <c r="BA345" i="30"/>
  <c r="BA346" i="30"/>
  <c r="BA347" i="30"/>
  <c r="BA348" i="30"/>
  <c r="BA349" i="30"/>
  <c r="BA350" i="30"/>
  <c r="BB344" i="30"/>
  <c r="BB345" i="30"/>
  <c r="BB346" i="30"/>
  <c r="BB347" i="30"/>
  <c r="BB348" i="30"/>
  <c r="BB349" i="30"/>
  <c r="BB350" i="30"/>
  <c r="BC344" i="30"/>
  <c r="BC345" i="30"/>
  <c r="BC346" i="30"/>
  <c r="BC347" i="30"/>
  <c r="BC348" i="30"/>
  <c r="BC349" i="30"/>
  <c r="BC350" i="30"/>
  <c r="BE344" i="30"/>
  <c r="BE345" i="30"/>
  <c r="BE346" i="30"/>
  <c r="BE347" i="30"/>
  <c r="BE348" i="30"/>
  <c r="BE349" i="30"/>
  <c r="BE350" i="30"/>
  <c r="BH344" i="30"/>
  <c r="BH345" i="30"/>
  <c r="BH346" i="30"/>
  <c r="BH347" i="30"/>
  <c r="BH348" i="30"/>
  <c r="BH349" i="30"/>
  <c r="BH350" i="30"/>
  <c r="BJ344" i="30"/>
  <c r="BJ345" i="30"/>
  <c r="BJ346" i="30"/>
  <c r="BJ347" i="30"/>
  <c r="BJ348" i="30"/>
  <c r="BJ349" i="30"/>
  <c r="BJ350" i="30"/>
  <c r="BF344" i="30"/>
  <c r="BF345" i="30"/>
  <c r="BF346" i="30"/>
  <c r="BF347" i="30"/>
  <c r="BF348" i="30"/>
  <c r="BF349" i="30"/>
  <c r="BF350" i="30"/>
  <c r="BK344" i="30"/>
  <c r="BK345" i="30"/>
  <c r="BK346" i="30"/>
  <c r="BK347" i="30"/>
  <c r="BK348" i="30"/>
  <c r="BK349" i="30"/>
  <c r="BK350" i="30"/>
  <c r="BL344" i="30"/>
  <c r="BL345" i="30"/>
  <c r="BL346" i="30"/>
  <c r="BL347" i="30"/>
  <c r="BL348" i="30"/>
  <c r="BL349" i="30"/>
  <c r="BL350" i="30"/>
  <c r="BM344" i="30"/>
  <c r="BM345" i="30"/>
  <c r="BM346" i="30"/>
  <c r="BM347" i="30"/>
  <c r="BM348" i="30"/>
  <c r="BM349" i="30"/>
  <c r="BM350" i="30"/>
  <c r="Y519" i="29"/>
  <c r="Y520" i="29"/>
  <c r="Y521" i="29"/>
  <c r="Y522" i="29"/>
  <c r="Y523" i="29"/>
  <c r="Y524" i="29"/>
  <c r="Y525" i="29"/>
  <c r="Y526" i="29"/>
  <c r="Z519" i="29"/>
  <c r="Z520" i="29"/>
  <c r="Z521" i="29"/>
  <c r="Z522" i="29"/>
  <c r="Z523" i="29"/>
  <c r="Z524" i="29"/>
  <c r="Z525" i="29"/>
  <c r="Z526" i="29"/>
  <c r="AA519" i="29"/>
  <c r="AA520" i="29"/>
  <c r="AA521" i="29"/>
  <c r="AA522" i="29"/>
  <c r="AA523" i="29"/>
  <c r="AA524" i="29"/>
  <c r="AA525" i="29"/>
  <c r="AA526" i="29"/>
  <c r="AB519" i="29"/>
  <c r="AB520" i="29"/>
  <c r="AB521" i="29"/>
  <c r="AB522" i="29"/>
  <c r="AB523" i="29"/>
  <c r="AB524" i="29"/>
  <c r="AB525" i="29"/>
  <c r="AB526" i="29"/>
  <c r="AC519" i="29"/>
  <c r="AC520" i="29"/>
  <c r="AC521" i="29"/>
  <c r="AC522" i="29"/>
  <c r="AC523" i="29"/>
  <c r="AC524" i="29"/>
  <c r="AC525" i="29"/>
  <c r="AC526" i="29"/>
  <c r="AD519" i="29"/>
  <c r="AD520" i="29"/>
  <c r="AD521" i="29"/>
  <c r="AD522" i="29"/>
  <c r="AD523" i="29"/>
  <c r="AD524" i="29"/>
  <c r="AD525" i="29"/>
  <c r="AD526" i="29"/>
  <c r="AE519" i="29"/>
  <c r="AE520" i="29"/>
  <c r="AE521" i="29"/>
  <c r="AE522" i="29"/>
  <c r="AE523" i="29"/>
  <c r="AE524" i="29"/>
  <c r="AE525" i="29"/>
  <c r="AE526" i="29"/>
  <c r="AF519" i="29"/>
  <c r="AF520" i="29"/>
  <c r="AF521" i="29"/>
  <c r="AF522" i="29"/>
  <c r="AF523" i="29"/>
  <c r="AF524" i="29"/>
  <c r="AF525" i="29"/>
  <c r="AF526" i="29"/>
  <c r="AG519" i="29"/>
  <c r="AG520" i="29"/>
  <c r="AG521" i="29"/>
  <c r="AG522" i="29"/>
  <c r="AG523" i="29"/>
  <c r="AG524" i="29"/>
  <c r="AG525" i="29"/>
  <c r="AG526" i="29"/>
  <c r="AH519" i="29"/>
  <c r="AH520" i="29"/>
  <c r="AH521" i="29"/>
  <c r="AH522" i="29"/>
  <c r="AH523" i="29"/>
  <c r="AH524" i="29"/>
  <c r="AH525" i="29"/>
  <c r="AH526" i="29"/>
  <c r="AI519" i="29"/>
  <c r="AI520" i="29"/>
  <c r="AI521" i="29"/>
  <c r="AI522" i="29"/>
  <c r="AI523" i="29"/>
  <c r="AI524" i="29"/>
  <c r="AI525" i="29"/>
  <c r="AI526" i="29"/>
  <c r="AJ519" i="29"/>
  <c r="AJ520" i="29"/>
  <c r="AJ521" i="29"/>
  <c r="AJ522" i="29"/>
  <c r="AJ523" i="29"/>
  <c r="AJ524" i="29"/>
  <c r="AJ525" i="29"/>
  <c r="AJ526" i="29"/>
  <c r="AK519" i="29"/>
  <c r="AK520" i="29"/>
  <c r="AK521" i="29"/>
  <c r="AK522" i="29"/>
  <c r="AK523" i="29"/>
  <c r="AK524" i="29"/>
  <c r="AK525" i="29"/>
  <c r="AK526" i="29"/>
  <c r="Y518" i="29"/>
  <c r="Z518" i="29"/>
  <c r="AA518" i="29"/>
  <c r="AB518" i="29"/>
  <c r="AC518" i="29"/>
  <c r="AD518" i="29"/>
  <c r="AE518" i="29"/>
  <c r="AF518" i="29"/>
  <c r="AG518" i="29"/>
  <c r="AH518" i="29"/>
  <c r="AI518" i="29"/>
  <c r="AJ518" i="29"/>
  <c r="AK518" i="29"/>
  <c r="AY339" i="30"/>
  <c r="AY340" i="30"/>
  <c r="AY341" i="30"/>
  <c r="AY342" i="30"/>
  <c r="AY343" i="30"/>
  <c r="BI339" i="30"/>
  <c r="BI340" i="30"/>
  <c r="BI341" i="30"/>
  <c r="BI342" i="30"/>
  <c r="BI343" i="30"/>
  <c r="AZ339" i="30"/>
  <c r="AZ340" i="30"/>
  <c r="AZ341" i="30"/>
  <c r="AZ342" i="30"/>
  <c r="AZ343" i="30"/>
  <c r="BA339" i="30"/>
  <c r="BA340" i="30"/>
  <c r="BA341" i="30"/>
  <c r="BA342" i="30"/>
  <c r="BA343" i="30"/>
  <c r="BB339" i="30"/>
  <c r="BB340" i="30"/>
  <c r="BB341" i="30"/>
  <c r="BB342" i="30"/>
  <c r="BB343" i="30"/>
  <c r="BC339" i="30"/>
  <c r="BC340" i="30"/>
  <c r="BC341" i="30"/>
  <c r="BC342" i="30"/>
  <c r="BC343" i="30"/>
  <c r="BE339" i="30"/>
  <c r="BE340" i="30"/>
  <c r="BE341" i="30"/>
  <c r="BE342" i="30"/>
  <c r="BE343" i="30"/>
  <c r="BH339" i="30"/>
  <c r="BH340" i="30"/>
  <c r="BH341" i="30"/>
  <c r="BH342" i="30"/>
  <c r="BH343" i="30"/>
  <c r="BJ339" i="30"/>
  <c r="BJ340" i="30"/>
  <c r="BJ341" i="30"/>
  <c r="BJ342" i="30"/>
  <c r="BJ343" i="30"/>
  <c r="BF339" i="30"/>
  <c r="BF340" i="30"/>
  <c r="BF341" i="30"/>
  <c r="BF342" i="30"/>
  <c r="BF343" i="30"/>
  <c r="BK339" i="30"/>
  <c r="BK340" i="30"/>
  <c r="BK341" i="30"/>
  <c r="BK342" i="30"/>
  <c r="BK343" i="30"/>
  <c r="BL339" i="30"/>
  <c r="BL340" i="30"/>
  <c r="BL341" i="30"/>
  <c r="BL342" i="30"/>
  <c r="BL343" i="30"/>
  <c r="BM339" i="30"/>
  <c r="BM340" i="30"/>
  <c r="BM341" i="30"/>
  <c r="BM342" i="30"/>
  <c r="BM343" i="30"/>
  <c r="Y509" i="29"/>
  <c r="Y510" i="29"/>
  <c r="Y511" i="29"/>
  <c r="Y512" i="29"/>
  <c r="Y513" i="29"/>
  <c r="Y514" i="29"/>
  <c r="Y515" i="29"/>
  <c r="Y516" i="29"/>
  <c r="Y517" i="29"/>
  <c r="Z509" i="29"/>
  <c r="Z510" i="29"/>
  <c r="Z511" i="29"/>
  <c r="Z512" i="29"/>
  <c r="Z513" i="29"/>
  <c r="Z514" i="29"/>
  <c r="Z515" i="29"/>
  <c r="Z516" i="29"/>
  <c r="Z517" i="29"/>
  <c r="AA509" i="29"/>
  <c r="AA510" i="29"/>
  <c r="AA511" i="29"/>
  <c r="AA512" i="29"/>
  <c r="AA513" i="29"/>
  <c r="AA514" i="29"/>
  <c r="AA515" i="29"/>
  <c r="AA516" i="29"/>
  <c r="AA517" i="29"/>
  <c r="AB509" i="29"/>
  <c r="AB510" i="29"/>
  <c r="AB511" i="29"/>
  <c r="AB512" i="29"/>
  <c r="AB513" i="29"/>
  <c r="AB514" i="29"/>
  <c r="AB515" i="29"/>
  <c r="AB516" i="29"/>
  <c r="AB517" i="29"/>
  <c r="AC509" i="29"/>
  <c r="AC510" i="29"/>
  <c r="AC511" i="29"/>
  <c r="AC512" i="29"/>
  <c r="AC513" i="29"/>
  <c r="AC514" i="29"/>
  <c r="AC515" i="29"/>
  <c r="AC516" i="29"/>
  <c r="AC517" i="29"/>
  <c r="AD509" i="29"/>
  <c r="AD510" i="29"/>
  <c r="AD511" i="29"/>
  <c r="AD512" i="29"/>
  <c r="AD513" i="29"/>
  <c r="AD514" i="29"/>
  <c r="AD515" i="29"/>
  <c r="AD516" i="29"/>
  <c r="AD517" i="29"/>
  <c r="AE509" i="29"/>
  <c r="AE510" i="29"/>
  <c r="AE511" i="29"/>
  <c r="AE512" i="29"/>
  <c r="AE513" i="29"/>
  <c r="AE514" i="29"/>
  <c r="AE515" i="29"/>
  <c r="AE516" i="29"/>
  <c r="AE517" i="29"/>
  <c r="AF509" i="29"/>
  <c r="AF510" i="29"/>
  <c r="AF511" i="29"/>
  <c r="AF512" i="29"/>
  <c r="AF513" i="29"/>
  <c r="AF514" i="29"/>
  <c r="AF515" i="29"/>
  <c r="AF516" i="29"/>
  <c r="AF517" i="29"/>
  <c r="AG509" i="29"/>
  <c r="AG510" i="29"/>
  <c r="AG511" i="29"/>
  <c r="AG512" i="29"/>
  <c r="AG513" i="29"/>
  <c r="AG514" i="29"/>
  <c r="AG515" i="29"/>
  <c r="AG516" i="29"/>
  <c r="AG517" i="29"/>
  <c r="AH509" i="29"/>
  <c r="AH510" i="29"/>
  <c r="AH511" i="29"/>
  <c r="AH512" i="29"/>
  <c r="AH513" i="29"/>
  <c r="AH514" i="29"/>
  <c r="AH515" i="29"/>
  <c r="AH516" i="29"/>
  <c r="AH517" i="29"/>
  <c r="AI509" i="29"/>
  <c r="AI510" i="29"/>
  <c r="AI511" i="29"/>
  <c r="AI512" i="29"/>
  <c r="AI513" i="29"/>
  <c r="AI514" i="29"/>
  <c r="AI515" i="29"/>
  <c r="AI516" i="29"/>
  <c r="AI517" i="29"/>
  <c r="AJ509" i="29"/>
  <c r="AJ510" i="29"/>
  <c r="AJ511" i="29"/>
  <c r="AJ512" i="29"/>
  <c r="AJ513" i="29"/>
  <c r="AJ514" i="29"/>
  <c r="AJ515" i="29"/>
  <c r="AJ516" i="29"/>
  <c r="AJ517" i="29"/>
  <c r="AK509" i="29"/>
  <c r="AK510" i="29"/>
  <c r="AK511" i="29"/>
  <c r="AK512" i="29"/>
  <c r="AK513" i="29"/>
  <c r="AK514" i="29"/>
  <c r="AK515" i="29"/>
  <c r="AK516" i="29"/>
  <c r="AK517" i="29"/>
  <c r="AY334" i="30"/>
  <c r="AY335" i="30"/>
  <c r="AY336" i="30"/>
  <c r="AY337" i="30"/>
  <c r="AY338" i="30"/>
  <c r="BI334" i="30"/>
  <c r="BI335" i="30"/>
  <c r="BI336" i="30"/>
  <c r="BI337" i="30"/>
  <c r="BI338" i="30"/>
  <c r="AZ334" i="30"/>
  <c r="AZ335" i="30"/>
  <c r="AZ336" i="30"/>
  <c r="AZ337" i="30"/>
  <c r="AZ338" i="30"/>
  <c r="BA334" i="30"/>
  <c r="BA335" i="30"/>
  <c r="BA336" i="30"/>
  <c r="BA337" i="30"/>
  <c r="BA338" i="30"/>
  <c r="BB334" i="30"/>
  <c r="BB335" i="30"/>
  <c r="BB336" i="30"/>
  <c r="BB337" i="30"/>
  <c r="BB338" i="30"/>
  <c r="BC334" i="30"/>
  <c r="BC335" i="30"/>
  <c r="BC336" i="30"/>
  <c r="BC337" i="30"/>
  <c r="BC338" i="30"/>
  <c r="BE334" i="30"/>
  <c r="BE335" i="30"/>
  <c r="BE336" i="30"/>
  <c r="BE337" i="30"/>
  <c r="BE338" i="30"/>
  <c r="BH334" i="30"/>
  <c r="BH335" i="30"/>
  <c r="BH336" i="30"/>
  <c r="BH337" i="30"/>
  <c r="BH338" i="30"/>
  <c r="BJ334" i="30"/>
  <c r="BJ335" i="30"/>
  <c r="BJ336" i="30"/>
  <c r="BJ337" i="30"/>
  <c r="BJ338" i="30"/>
  <c r="BF334" i="30"/>
  <c r="BF335" i="30"/>
  <c r="BF336" i="30"/>
  <c r="BF337" i="30"/>
  <c r="BF338" i="30"/>
  <c r="BK334" i="30"/>
  <c r="BK335" i="30"/>
  <c r="BK336" i="30"/>
  <c r="BK337" i="30"/>
  <c r="BK338" i="30"/>
  <c r="BL334" i="30"/>
  <c r="BL335" i="30"/>
  <c r="BL336" i="30"/>
  <c r="BL337" i="30"/>
  <c r="BL338" i="30"/>
  <c r="BM334" i="30"/>
  <c r="BM335" i="30"/>
  <c r="BM336" i="30"/>
  <c r="BM337" i="30"/>
  <c r="BM338" i="30"/>
  <c r="Y508" i="29"/>
  <c r="Z508" i="29"/>
  <c r="AA508" i="29"/>
  <c r="AB508" i="29"/>
  <c r="AC508" i="29"/>
  <c r="AD508" i="29"/>
  <c r="AE508" i="29"/>
  <c r="AF508" i="29"/>
  <c r="AG508" i="29"/>
  <c r="AH508" i="29"/>
  <c r="AI508" i="29"/>
  <c r="AJ508" i="29"/>
  <c r="AK508" i="29"/>
  <c r="Y501" i="29"/>
  <c r="Y502" i="29"/>
  <c r="Y503" i="29"/>
  <c r="Y504" i="29"/>
  <c r="Y505" i="29"/>
  <c r="Y506" i="29"/>
  <c r="Y507" i="29"/>
  <c r="Z501" i="29"/>
  <c r="Z502" i="29"/>
  <c r="Z503" i="29"/>
  <c r="Z504" i="29"/>
  <c r="Z505" i="29"/>
  <c r="Z506" i="29"/>
  <c r="Z507" i="29"/>
  <c r="AA501" i="29"/>
  <c r="AA502" i="29"/>
  <c r="AA503" i="29"/>
  <c r="AA504" i="29"/>
  <c r="AA505" i="29"/>
  <c r="AA506" i="29"/>
  <c r="AA507" i="29"/>
  <c r="AB501" i="29"/>
  <c r="AB502" i="29"/>
  <c r="AB503" i="29"/>
  <c r="AB504" i="29"/>
  <c r="AB505" i="29"/>
  <c r="AB506" i="29"/>
  <c r="AB507" i="29"/>
  <c r="AC501" i="29"/>
  <c r="AC502" i="29"/>
  <c r="AC503" i="29"/>
  <c r="AC504" i="29"/>
  <c r="AC505" i="29"/>
  <c r="AC506" i="29"/>
  <c r="AC507" i="29"/>
  <c r="AD501" i="29"/>
  <c r="AD502" i="29"/>
  <c r="AD503" i="29"/>
  <c r="AD504" i="29"/>
  <c r="AD505" i="29"/>
  <c r="AD506" i="29"/>
  <c r="AD507" i="29"/>
  <c r="AE501" i="29"/>
  <c r="AE502" i="29"/>
  <c r="AE503" i="29"/>
  <c r="AE504" i="29"/>
  <c r="AE505" i="29"/>
  <c r="AE506" i="29"/>
  <c r="AE507" i="29"/>
  <c r="AF501" i="29"/>
  <c r="AF502" i="29"/>
  <c r="AF503" i="29"/>
  <c r="AF504" i="29"/>
  <c r="AF505" i="29"/>
  <c r="AF506" i="29"/>
  <c r="AF507" i="29"/>
  <c r="AG501" i="29"/>
  <c r="AG502" i="29"/>
  <c r="AG503" i="29"/>
  <c r="AG504" i="29"/>
  <c r="AG505" i="29"/>
  <c r="AG506" i="29"/>
  <c r="AG507" i="29"/>
  <c r="AH501" i="29"/>
  <c r="AH502" i="29"/>
  <c r="AH503" i="29"/>
  <c r="AH504" i="29"/>
  <c r="AH505" i="29"/>
  <c r="AH506" i="29"/>
  <c r="AH507" i="29"/>
  <c r="AI501" i="29"/>
  <c r="AI502" i="29"/>
  <c r="AI503" i="29"/>
  <c r="AI504" i="29"/>
  <c r="AI505" i="29"/>
  <c r="AI506" i="29"/>
  <c r="AI507" i="29"/>
  <c r="AJ501" i="29"/>
  <c r="AJ502" i="29"/>
  <c r="AJ503" i="29"/>
  <c r="AJ504" i="29"/>
  <c r="AJ505" i="29"/>
  <c r="AJ506" i="29"/>
  <c r="AJ507" i="29"/>
  <c r="AK501" i="29"/>
  <c r="AK502" i="29"/>
  <c r="AK503" i="29"/>
  <c r="AK504" i="29"/>
  <c r="AK505" i="29"/>
  <c r="AK506" i="29"/>
  <c r="AK507" i="29"/>
  <c r="Y500" i="29"/>
  <c r="Z500" i="29"/>
  <c r="AA500" i="29"/>
  <c r="AB500" i="29"/>
  <c r="AC500" i="29"/>
  <c r="AD500" i="29"/>
  <c r="AE500" i="29"/>
  <c r="AF500" i="29"/>
  <c r="AG500" i="29"/>
  <c r="AH500" i="29"/>
  <c r="AI500" i="29"/>
  <c r="AJ500" i="29"/>
  <c r="AK500" i="29"/>
  <c r="AY329" i="30"/>
  <c r="BI329" i="30"/>
  <c r="AZ329" i="30"/>
  <c r="BA329" i="30"/>
  <c r="BB329" i="30"/>
  <c r="BC329" i="30"/>
  <c r="BE329" i="30"/>
  <c r="BH329" i="30"/>
  <c r="BJ329" i="30"/>
  <c r="BF329" i="30"/>
  <c r="BK329" i="30"/>
  <c r="BL329" i="30"/>
  <c r="BM329" i="30"/>
  <c r="AY330" i="30"/>
  <c r="BI330" i="30"/>
  <c r="AZ330" i="30"/>
  <c r="BA330" i="30"/>
  <c r="BB330" i="30"/>
  <c r="BC330" i="30"/>
  <c r="BE330" i="30"/>
  <c r="BH330" i="30"/>
  <c r="BJ330" i="30"/>
  <c r="BF330" i="30"/>
  <c r="BK330" i="30"/>
  <c r="BL330" i="30"/>
  <c r="BM330" i="30"/>
  <c r="AY331" i="30"/>
  <c r="BI331" i="30"/>
  <c r="AZ331" i="30"/>
  <c r="BA331" i="30"/>
  <c r="BB331" i="30"/>
  <c r="BC331" i="30"/>
  <c r="BE331" i="30"/>
  <c r="BH331" i="30"/>
  <c r="BJ331" i="30"/>
  <c r="BF331" i="30"/>
  <c r="BK331" i="30"/>
  <c r="BL331" i="30"/>
  <c r="BM331" i="30"/>
  <c r="AY332" i="30"/>
  <c r="BI332" i="30"/>
  <c r="AZ332" i="30"/>
  <c r="BA332" i="30"/>
  <c r="BB332" i="30"/>
  <c r="BC332" i="30"/>
  <c r="BE332" i="30"/>
  <c r="BH332" i="30"/>
  <c r="BJ332" i="30"/>
  <c r="BF332" i="30"/>
  <c r="BK332" i="30"/>
  <c r="BL332" i="30"/>
  <c r="BM332" i="30"/>
  <c r="AY333" i="30"/>
  <c r="BI333" i="30"/>
  <c r="AZ333" i="30"/>
  <c r="BA333" i="30"/>
  <c r="BB333" i="30"/>
  <c r="BC333" i="30"/>
  <c r="BE333" i="30"/>
  <c r="BJ333" i="30"/>
  <c r="BH333" i="30"/>
  <c r="BF333" i="30"/>
  <c r="BK333" i="30"/>
  <c r="BL333" i="30"/>
  <c r="BM333" i="30"/>
  <c r="Y491" i="29"/>
  <c r="Y492" i="29"/>
  <c r="Y493" i="29"/>
  <c r="Y494" i="29"/>
  <c r="Y495" i="29"/>
  <c r="Y496" i="29"/>
  <c r="Y497" i="29"/>
  <c r="Y498" i="29"/>
  <c r="Y499" i="29"/>
  <c r="Z491" i="29"/>
  <c r="Z492" i="29"/>
  <c r="Z493" i="29"/>
  <c r="Z494" i="29"/>
  <c r="Z495" i="29"/>
  <c r="Z496" i="29"/>
  <c r="Z497" i="29"/>
  <c r="Z498" i="29"/>
  <c r="Z499" i="29"/>
  <c r="AA491" i="29"/>
  <c r="AA492" i="29"/>
  <c r="AA493" i="29"/>
  <c r="AA494" i="29"/>
  <c r="AA495" i="29"/>
  <c r="AA496" i="29"/>
  <c r="AA497" i="29"/>
  <c r="AA498" i="29"/>
  <c r="AA499" i="29"/>
  <c r="AB491" i="29"/>
  <c r="AB492" i="29"/>
  <c r="AB493" i="29"/>
  <c r="AB494" i="29"/>
  <c r="AB495" i="29"/>
  <c r="AB496" i="29"/>
  <c r="AB497" i="29"/>
  <c r="AB498" i="29"/>
  <c r="AB499" i="29"/>
  <c r="AC491" i="29"/>
  <c r="AC492" i="29"/>
  <c r="AC493" i="29"/>
  <c r="AC494" i="29"/>
  <c r="AC495" i="29"/>
  <c r="AC496" i="29"/>
  <c r="AC497" i="29"/>
  <c r="AC498" i="29"/>
  <c r="AC499" i="29"/>
  <c r="AD491" i="29"/>
  <c r="AD492" i="29"/>
  <c r="AD493" i="29"/>
  <c r="AD494" i="29"/>
  <c r="AD495" i="29"/>
  <c r="AD496" i="29"/>
  <c r="AD497" i="29"/>
  <c r="AD498" i="29"/>
  <c r="AD499" i="29"/>
  <c r="AE491" i="29"/>
  <c r="AE492" i="29"/>
  <c r="AE493" i="29"/>
  <c r="AE494" i="29"/>
  <c r="AE495" i="29"/>
  <c r="AE496" i="29"/>
  <c r="AE497" i="29"/>
  <c r="AE498" i="29"/>
  <c r="AE499" i="29"/>
  <c r="AF491" i="29"/>
  <c r="AF492" i="29"/>
  <c r="AF493" i="29"/>
  <c r="AF494" i="29"/>
  <c r="AF495" i="29"/>
  <c r="AF496" i="29"/>
  <c r="AF497" i="29"/>
  <c r="AF498" i="29"/>
  <c r="AF499" i="29"/>
  <c r="AG491" i="29"/>
  <c r="AG492" i="29"/>
  <c r="AG493" i="29"/>
  <c r="AG494" i="29"/>
  <c r="AG495" i="29"/>
  <c r="AG496" i="29"/>
  <c r="AG497" i="29"/>
  <c r="AG498" i="29"/>
  <c r="AG499" i="29"/>
  <c r="AH491" i="29"/>
  <c r="AH492" i="29"/>
  <c r="AH493" i="29"/>
  <c r="AH494" i="29"/>
  <c r="AH495" i="29"/>
  <c r="AH496" i="29"/>
  <c r="AH497" i="29"/>
  <c r="AH498" i="29"/>
  <c r="AH499" i="29"/>
  <c r="AI491" i="29"/>
  <c r="AI492" i="29"/>
  <c r="AI493" i="29"/>
  <c r="AI494" i="29"/>
  <c r="AI495" i="29"/>
  <c r="AI496" i="29"/>
  <c r="AI497" i="29"/>
  <c r="AI498" i="29"/>
  <c r="AI499" i="29"/>
  <c r="AJ491" i="29"/>
  <c r="AJ492" i="29"/>
  <c r="AJ493" i="29"/>
  <c r="AJ494" i="29"/>
  <c r="AJ495" i="29"/>
  <c r="AJ496" i="29"/>
  <c r="AJ497" i="29"/>
  <c r="AJ498" i="29"/>
  <c r="AJ499" i="29"/>
  <c r="AK491" i="29"/>
  <c r="AK492" i="29"/>
  <c r="AK493" i="29"/>
  <c r="AK494" i="29"/>
  <c r="AK495" i="29"/>
  <c r="AK496" i="29"/>
  <c r="AK497" i="29"/>
  <c r="AK498" i="29"/>
  <c r="AK499" i="29"/>
  <c r="AY324" i="30"/>
  <c r="AY325" i="30"/>
  <c r="AY326" i="30"/>
  <c r="AY327" i="30"/>
  <c r="AY328" i="30"/>
  <c r="BI324" i="30"/>
  <c r="BI325" i="30"/>
  <c r="BI326" i="30"/>
  <c r="BI327" i="30"/>
  <c r="BI328" i="30"/>
  <c r="AZ324" i="30"/>
  <c r="AZ325" i="30"/>
  <c r="AZ326" i="30"/>
  <c r="AZ327" i="30"/>
  <c r="AZ328" i="30"/>
  <c r="BA324" i="30"/>
  <c r="BA325" i="30"/>
  <c r="BA326" i="30"/>
  <c r="BA327" i="30"/>
  <c r="BA328" i="30"/>
  <c r="BB324" i="30"/>
  <c r="BB325" i="30"/>
  <c r="BB326" i="30"/>
  <c r="BB327" i="30"/>
  <c r="BB328" i="30"/>
  <c r="BC324" i="30"/>
  <c r="BC325" i="30"/>
  <c r="BC326" i="30"/>
  <c r="BC327" i="30"/>
  <c r="BC328" i="30"/>
  <c r="BE324" i="30"/>
  <c r="BE325" i="30"/>
  <c r="BE326" i="30"/>
  <c r="BE327" i="30"/>
  <c r="BE328" i="30"/>
  <c r="BJ324" i="30"/>
  <c r="BJ325" i="30"/>
  <c r="BJ326" i="30"/>
  <c r="BJ327" i="30"/>
  <c r="BJ328" i="30"/>
  <c r="BH324" i="30"/>
  <c r="BH325" i="30"/>
  <c r="BH326" i="30"/>
  <c r="BH327" i="30"/>
  <c r="BH328" i="30"/>
  <c r="BF324" i="30"/>
  <c r="BF325" i="30"/>
  <c r="BF326" i="30"/>
  <c r="BF327" i="30"/>
  <c r="BF328" i="30"/>
  <c r="BK324" i="30"/>
  <c r="BK325" i="30"/>
  <c r="BK326" i="30"/>
  <c r="BK327" i="30"/>
  <c r="BK328" i="30"/>
  <c r="BL324" i="30"/>
  <c r="BL325" i="30"/>
  <c r="BL326" i="30"/>
  <c r="BL327" i="30"/>
  <c r="BL328" i="30"/>
  <c r="BM324" i="30"/>
  <c r="BM325" i="30"/>
  <c r="BM326" i="30"/>
  <c r="BM327" i="30"/>
  <c r="BM328" i="30"/>
  <c r="AY309" i="30"/>
  <c r="AY310" i="30"/>
  <c r="AY311" i="30"/>
  <c r="AY312" i="30"/>
  <c r="AY313" i="30"/>
  <c r="AY314" i="30"/>
  <c r="AY315" i="30"/>
  <c r="AY316" i="30"/>
  <c r="AY317" i="30"/>
  <c r="AY318" i="30"/>
  <c r="AY319" i="30"/>
  <c r="AY320" i="30"/>
  <c r="AY321" i="30"/>
  <c r="AY322" i="30"/>
  <c r="AY323" i="30"/>
  <c r="BI309" i="30"/>
  <c r="BI310" i="30"/>
  <c r="BI311" i="30"/>
  <c r="BI312" i="30"/>
  <c r="BI313" i="30"/>
  <c r="BI314" i="30"/>
  <c r="BI315" i="30"/>
  <c r="BI316" i="30"/>
  <c r="BI317" i="30"/>
  <c r="BI318" i="30"/>
  <c r="BI319" i="30"/>
  <c r="BI320" i="30"/>
  <c r="BI321" i="30"/>
  <c r="BI322" i="30"/>
  <c r="BI323" i="30"/>
  <c r="AZ309" i="30"/>
  <c r="AZ310" i="30"/>
  <c r="AZ311" i="30"/>
  <c r="AZ312" i="30"/>
  <c r="AZ313" i="30"/>
  <c r="AZ314" i="30"/>
  <c r="AZ315" i="30"/>
  <c r="AZ316" i="30"/>
  <c r="AZ317" i="30"/>
  <c r="AZ318" i="30"/>
  <c r="AZ319" i="30"/>
  <c r="AZ320" i="30"/>
  <c r="AZ321" i="30"/>
  <c r="AZ322" i="30"/>
  <c r="AZ323" i="30"/>
  <c r="BA309" i="30"/>
  <c r="BA310" i="30"/>
  <c r="BA311" i="30"/>
  <c r="BA312" i="30"/>
  <c r="BA313" i="30"/>
  <c r="BA314" i="30"/>
  <c r="BA315" i="30"/>
  <c r="BA316" i="30"/>
  <c r="BA317" i="30"/>
  <c r="BA318" i="30"/>
  <c r="BA319" i="30"/>
  <c r="BA320" i="30"/>
  <c r="BA321" i="30"/>
  <c r="BA322" i="30"/>
  <c r="BA323" i="30"/>
  <c r="BB309" i="30"/>
  <c r="BB310" i="30"/>
  <c r="BB311" i="30"/>
  <c r="BB312" i="30"/>
  <c r="BB313" i="30"/>
  <c r="BB314" i="30"/>
  <c r="BB315" i="30"/>
  <c r="BB316" i="30"/>
  <c r="BB317" i="30"/>
  <c r="BB318" i="30"/>
  <c r="BB319" i="30"/>
  <c r="BB320" i="30"/>
  <c r="BB321" i="30"/>
  <c r="BB322" i="30"/>
  <c r="BB323" i="30"/>
  <c r="BC309" i="30"/>
  <c r="BC310" i="30"/>
  <c r="BC311" i="30"/>
  <c r="BC312" i="30"/>
  <c r="BC313" i="30"/>
  <c r="BC314" i="30"/>
  <c r="BC315" i="30"/>
  <c r="BC316" i="30"/>
  <c r="BC317" i="30"/>
  <c r="BC318" i="30"/>
  <c r="BC319" i="30"/>
  <c r="BC320" i="30"/>
  <c r="BC321" i="30"/>
  <c r="BC322" i="30"/>
  <c r="BC323" i="30"/>
  <c r="BE309" i="30"/>
  <c r="BE310" i="30"/>
  <c r="BE311" i="30"/>
  <c r="BE312" i="30"/>
  <c r="BE313" i="30"/>
  <c r="BE314" i="30"/>
  <c r="BE315" i="30"/>
  <c r="BE316" i="30"/>
  <c r="BE317" i="30"/>
  <c r="BE318" i="30"/>
  <c r="BE319" i="30"/>
  <c r="BE320" i="30"/>
  <c r="BE321" i="30"/>
  <c r="BE322" i="30"/>
  <c r="BE323" i="30"/>
  <c r="BJ309" i="30"/>
  <c r="BJ310" i="30"/>
  <c r="BJ311" i="30"/>
  <c r="BJ312" i="30"/>
  <c r="BJ313" i="30"/>
  <c r="BJ314" i="30"/>
  <c r="BJ315" i="30"/>
  <c r="BJ316" i="30"/>
  <c r="BJ317" i="30"/>
  <c r="BJ318" i="30"/>
  <c r="BJ319" i="30"/>
  <c r="BJ320" i="30"/>
  <c r="BJ321" i="30"/>
  <c r="BJ322" i="30"/>
  <c r="BJ323" i="30"/>
  <c r="BH309" i="30"/>
  <c r="BH310" i="30"/>
  <c r="BH311" i="30"/>
  <c r="BH312" i="30"/>
  <c r="BH313" i="30"/>
  <c r="BH314" i="30"/>
  <c r="BH315" i="30"/>
  <c r="BH316" i="30"/>
  <c r="BH317" i="30"/>
  <c r="BH318" i="30"/>
  <c r="BH319" i="30"/>
  <c r="BH320" i="30"/>
  <c r="BH321" i="30"/>
  <c r="BH322" i="30"/>
  <c r="BH323" i="30"/>
  <c r="BF309" i="30"/>
  <c r="BF310" i="30"/>
  <c r="BF311" i="30"/>
  <c r="BF312" i="30"/>
  <c r="BF313" i="30"/>
  <c r="BF314" i="30"/>
  <c r="BF315" i="30"/>
  <c r="BF316" i="30"/>
  <c r="BF317" i="30"/>
  <c r="BF318" i="30"/>
  <c r="BF319" i="30"/>
  <c r="BF320" i="30"/>
  <c r="BF321" i="30"/>
  <c r="BF322" i="30"/>
  <c r="BF323" i="30"/>
  <c r="BK309" i="30"/>
  <c r="BK310" i="30"/>
  <c r="BK311" i="30"/>
  <c r="BK312" i="30"/>
  <c r="BK313" i="30"/>
  <c r="BK314" i="30"/>
  <c r="BK315" i="30"/>
  <c r="BK316" i="30"/>
  <c r="BK317" i="30"/>
  <c r="BK318" i="30"/>
  <c r="BK319" i="30"/>
  <c r="BK320" i="30"/>
  <c r="BK321" i="30"/>
  <c r="BK322" i="30"/>
  <c r="BK323" i="30"/>
  <c r="BL309" i="30"/>
  <c r="BL310" i="30"/>
  <c r="BL311" i="30"/>
  <c r="BL312" i="30"/>
  <c r="BL313" i="30"/>
  <c r="BL314" i="30"/>
  <c r="BL315" i="30"/>
  <c r="BL316" i="30"/>
  <c r="BL317" i="30"/>
  <c r="BL318" i="30"/>
  <c r="BL319" i="30"/>
  <c r="BL320" i="30"/>
  <c r="BL321" i="30"/>
  <c r="BL322" i="30"/>
  <c r="BL323" i="30"/>
  <c r="BM309" i="30"/>
  <c r="BM310" i="30"/>
  <c r="BM311" i="30"/>
  <c r="BM312" i="30"/>
  <c r="BM313" i="30"/>
  <c r="BM314" i="30"/>
  <c r="BM315" i="30"/>
  <c r="BM316" i="30"/>
  <c r="BM317" i="30"/>
  <c r="BM318" i="30"/>
  <c r="BM319" i="30"/>
  <c r="BM320" i="30"/>
  <c r="BM321" i="30"/>
  <c r="BM322" i="30"/>
  <c r="BM323" i="30"/>
  <c r="Y482" i="29"/>
  <c r="Y483" i="29"/>
  <c r="Y484" i="29"/>
  <c r="Y485" i="29"/>
  <c r="Y486" i="29"/>
  <c r="Y487" i="29"/>
  <c r="Y488" i="29"/>
  <c r="Y489" i="29"/>
  <c r="Y490" i="29"/>
  <c r="Z482" i="29"/>
  <c r="Z483" i="29"/>
  <c r="Z484" i="29"/>
  <c r="Z485" i="29"/>
  <c r="Z486" i="29"/>
  <c r="Z487" i="29"/>
  <c r="Z488" i="29"/>
  <c r="Z489" i="29"/>
  <c r="Z490" i="29"/>
  <c r="AA482" i="29"/>
  <c r="AA483" i="29"/>
  <c r="AA484" i="29"/>
  <c r="AA485" i="29"/>
  <c r="AA486" i="29"/>
  <c r="AA487" i="29"/>
  <c r="AA488" i="29"/>
  <c r="AA489" i="29"/>
  <c r="AA490" i="29"/>
  <c r="AB482" i="29"/>
  <c r="AB483" i="29"/>
  <c r="AB484" i="29"/>
  <c r="AB485" i="29"/>
  <c r="AB486" i="29"/>
  <c r="AB487" i="29"/>
  <c r="AB488" i="29"/>
  <c r="AB489" i="29"/>
  <c r="AB490" i="29"/>
  <c r="AC482" i="29"/>
  <c r="AC483" i="29"/>
  <c r="AC484" i="29"/>
  <c r="AC485" i="29"/>
  <c r="AC486" i="29"/>
  <c r="AC487" i="29"/>
  <c r="AC488" i="29"/>
  <c r="AC489" i="29"/>
  <c r="AC490" i="29"/>
  <c r="AD482" i="29"/>
  <c r="AD483" i="29"/>
  <c r="AD484" i="29"/>
  <c r="AD485" i="29"/>
  <c r="AD486" i="29"/>
  <c r="AD487" i="29"/>
  <c r="AD488" i="29"/>
  <c r="AD489" i="29"/>
  <c r="AD490" i="29"/>
  <c r="AE482" i="29"/>
  <c r="AE483" i="29"/>
  <c r="AE484" i="29"/>
  <c r="AE485" i="29"/>
  <c r="AE486" i="29"/>
  <c r="AE487" i="29"/>
  <c r="AE488" i="29"/>
  <c r="AE489" i="29"/>
  <c r="AE490" i="29"/>
  <c r="AF482" i="29"/>
  <c r="AF483" i="29"/>
  <c r="AF484" i="29"/>
  <c r="AF485" i="29"/>
  <c r="AF486" i="29"/>
  <c r="AF487" i="29"/>
  <c r="AF488" i="29"/>
  <c r="AF489" i="29"/>
  <c r="AF490" i="29"/>
  <c r="AG482" i="29"/>
  <c r="AG483" i="29"/>
  <c r="AG484" i="29"/>
  <c r="AG485" i="29"/>
  <c r="AG486" i="29"/>
  <c r="AG487" i="29"/>
  <c r="AG488" i="29"/>
  <c r="AG489" i="29"/>
  <c r="AG490" i="29"/>
  <c r="AH482" i="29"/>
  <c r="AH483" i="29"/>
  <c r="AH484" i="29"/>
  <c r="AH485" i="29"/>
  <c r="AH486" i="29"/>
  <c r="AH487" i="29"/>
  <c r="AH488" i="29"/>
  <c r="AH489" i="29"/>
  <c r="AH490" i="29"/>
  <c r="AI482" i="29"/>
  <c r="AI483" i="29"/>
  <c r="AI484" i="29"/>
  <c r="AI485" i="29"/>
  <c r="AI486" i="29"/>
  <c r="AI487" i="29"/>
  <c r="AI488" i="29"/>
  <c r="AI489" i="29"/>
  <c r="AI490" i="29"/>
  <c r="AJ482" i="29"/>
  <c r="AJ483" i="29"/>
  <c r="AJ484" i="29"/>
  <c r="AJ485" i="29"/>
  <c r="AJ486" i="29"/>
  <c r="AJ487" i="29"/>
  <c r="AJ488" i="29"/>
  <c r="AJ489" i="29"/>
  <c r="AJ490" i="29"/>
  <c r="AK482" i="29"/>
  <c r="AK483" i="29"/>
  <c r="AK484" i="29"/>
  <c r="AK485" i="29"/>
  <c r="AK486" i="29"/>
  <c r="AK487" i="29"/>
  <c r="AK488" i="29"/>
  <c r="AK489" i="29"/>
  <c r="AK490" i="29"/>
  <c r="BM298" i="30"/>
  <c r="BM299" i="30"/>
  <c r="BM300" i="30"/>
  <c r="BM301" i="30"/>
  <c r="BM302" i="30"/>
  <c r="BM303" i="30"/>
  <c r="BM304" i="30"/>
  <c r="BM305" i="30"/>
  <c r="BM306" i="30"/>
  <c r="BM307" i="30"/>
  <c r="BM308" i="30"/>
  <c r="BL298" i="30"/>
  <c r="BL299" i="30"/>
  <c r="BL300" i="30"/>
  <c r="BL301" i="30"/>
  <c r="BL302" i="30"/>
  <c r="BL303" i="30"/>
  <c r="BL304" i="30"/>
  <c r="BL305" i="30"/>
  <c r="BL306" i="30"/>
  <c r="BL307" i="30"/>
  <c r="BL308" i="30"/>
  <c r="BK298" i="30"/>
  <c r="BK299" i="30"/>
  <c r="BK300" i="30"/>
  <c r="BK301" i="30"/>
  <c r="BK302" i="30"/>
  <c r="BK303" i="30"/>
  <c r="BK304" i="30"/>
  <c r="BK305" i="30"/>
  <c r="BK306" i="30"/>
  <c r="BK307" i="30"/>
  <c r="BK308" i="30"/>
  <c r="BF298" i="30"/>
  <c r="BF299" i="30"/>
  <c r="BF300" i="30"/>
  <c r="BF301" i="30"/>
  <c r="BF302" i="30"/>
  <c r="BF303" i="30"/>
  <c r="BF304" i="30"/>
  <c r="BF305" i="30"/>
  <c r="BF306" i="30"/>
  <c r="BF307" i="30"/>
  <c r="BF308" i="30"/>
  <c r="BH298" i="30"/>
  <c r="BH299" i="30"/>
  <c r="BH300" i="30"/>
  <c r="BH301" i="30"/>
  <c r="BH302" i="30"/>
  <c r="BH303" i="30"/>
  <c r="BH304" i="30"/>
  <c r="BH305" i="30"/>
  <c r="BH306" i="30"/>
  <c r="BH307" i="30"/>
  <c r="BH308" i="30"/>
  <c r="BJ298" i="30"/>
  <c r="BJ299" i="30"/>
  <c r="BJ300" i="30"/>
  <c r="BJ301" i="30"/>
  <c r="BJ302" i="30"/>
  <c r="BJ303" i="30"/>
  <c r="BJ304" i="30"/>
  <c r="BJ305" i="30"/>
  <c r="BJ306" i="30"/>
  <c r="BJ307" i="30"/>
  <c r="BJ308" i="30"/>
  <c r="BE298" i="30"/>
  <c r="BE299" i="30"/>
  <c r="BE300" i="30"/>
  <c r="BE301" i="30"/>
  <c r="BE302" i="30"/>
  <c r="BE303" i="30"/>
  <c r="BE304" i="30"/>
  <c r="BE305" i="30"/>
  <c r="BE306" i="30"/>
  <c r="BE307" i="30"/>
  <c r="BE308" i="30"/>
  <c r="BC298" i="30"/>
  <c r="BC299" i="30"/>
  <c r="BC300" i="30"/>
  <c r="BC301" i="30"/>
  <c r="BC302" i="30"/>
  <c r="BC303" i="30"/>
  <c r="BC304" i="30"/>
  <c r="BC305" i="30"/>
  <c r="BC306" i="30"/>
  <c r="BC307" i="30"/>
  <c r="BC308" i="30"/>
  <c r="BB298" i="30"/>
  <c r="BB299" i="30"/>
  <c r="BB300" i="30"/>
  <c r="BB301" i="30"/>
  <c r="BB302" i="30"/>
  <c r="BB303" i="30"/>
  <c r="BB304" i="30"/>
  <c r="BB305" i="30"/>
  <c r="BB306" i="30"/>
  <c r="BB307" i="30"/>
  <c r="BB308" i="30"/>
  <c r="BA298" i="30"/>
  <c r="BA299" i="30"/>
  <c r="BA300" i="30"/>
  <c r="BA301" i="30"/>
  <c r="BA302" i="30"/>
  <c r="BA303" i="30"/>
  <c r="BA304" i="30"/>
  <c r="BA305" i="30"/>
  <c r="BA306" i="30"/>
  <c r="BA307" i="30"/>
  <c r="BA308" i="30"/>
  <c r="AZ298" i="30"/>
  <c r="AZ299" i="30"/>
  <c r="AZ300" i="30"/>
  <c r="AZ301" i="30"/>
  <c r="AZ302" i="30"/>
  <c r="AZ303" i="30"/>
  <c r="AZ304" i="30"/>
  <c r="AZ305" i="30"/>
  <c r="AZ306" i="30"/>
  <c r="AZ307" i="30"/>
  <c r="AZ308" i="30"/>
  <c r="BI298" i="30"/>
  <c r="BI299" i="30"/>
  <c r="BI300" i="30"/>
  <c r="BI301" i="30"/>
  <c r="BI302" i="30"/>
  <c r="BI303" i="30"/>
  <c r="BI304" i="30"/>
  <c r="BI305" i="30"/>
  <c r="BI306" i="30"/>
  <c r="BI307" i="30"/>
  <c r="BI308" i="30"/>
  <c r="AY298" i="30"/>
  <c r="AY299" i="30"/>
  <c r="AY300" i="30"/>
  <c r="AY301" i="30"/>
  <c r="AY302" i="30"/>
  <c r="AY303" i="30"/>
  <c r="AY304" i="30"/>
  <c r="AY305" i="30"/>
  <c r="AY306" i="30"/>
  <c r="AY307" i="30"/>
  <c r="AY308" i="30"/>
  <c r="Y472" i="29"/>
  <c r="Y473" i="29"/>
  <c r="Y474" i="29"/>
  <c r="Y475" i="29"/>
  <c r="Y476" i="29"/>
  <c r="Y477" i="29"/>
  <c r="Y478" i="29"/>
  <c r="Y479" i="29"/>
  <c r="Y480" i="29"/>
  <c r="Y481" i="29"/>
  <c r="Z472" i="29"/>
  <c r="Z473" i="29"/>
  <c r="Z474" i="29"/>
  <c r="Z475" i="29"/>
  <c r="Z476" i="29"/>
  <c r="Z477" i="29"/>
  <c r="Z478" i="29"/>
  <c r="Z479" i="29"/>
  <c r="Z480" i="29"/>
  <c r="Z481" i="29"/>
  <c r="AA472" i="29"/>
  <c r="AA473" i="29"/>
  <c r="AA474" i="29"/>
  <c r="AA475" i="29"/>
  <c r="AA476" i="29"/>
  <c r="AA477" i="29"/>
  <c r="AA478" i="29"/>
  <c r="AA479" i="29"/>
  <c r="AA480" i="29"/>
  <c r="AA481" i="29"/>
  <c r="AB472" i="29"/>
  <c r="AB473" i="29"/>
  <c r="AB474" i="29"/>
  <c r="AB475" i="29"/>
  <c r="AB476" i="29"/>
  <c r="AB477" i="29"/>
  <c r="AB478" i="29"/>
  <c r="AB479" i="29"/>
  <c r="AB480" i="29"/>
  <c r="AB481" i="29"/>
  <c r="AC472" i="29"/>
  <c r="AC473" i="29"/>
  <c r="AC474" i="29"/>
  <c r="AC475" i="29"/>
  <c r="AC476" i="29"/>
  <c r="AC477" i="29"/>
  <c r="AC478" i="29"/>
  <c r="AC479" i="29"/>
  <c r="AC480" i="29"/>
  <c r="AC481" i="29"/>
  <c r="AD472" i="29"/>
  <c r="AD473" i="29"/>
  <c r="AD474" i="29"/>
  <c r="AD475" i="29"/>
  <c r="AD476" i="29"/>
  <c r="AD477" i="29"/>
  <c r="AD478" i="29"/>
  <c r="AD479" i="29"/>
  <c r="AD480" i="29"/>
  <c r="AD481" i="29"/>
  <c r="AE472" i="29"/>
  <c r="AE473" i="29"/>
  <c r="AE474" i="29"/>
  <c r="AE475" i="29"/>
  <c r="AE476" i="29"/>
  <c r="AE477" i="29"/>
  <c r="AE478" i="29"/>
  <c r="AE479" i="29"/>
  <c r="AE480" i="29"/>
  <c r="AE481" i="29"/>
  <c r="AF472" i="29"/>
  <c r="AF473" i="29"/>
  <c r="AF474" i="29"/>
  <c r="AF475" i="29"/>
  <c r="AF476" i="29"/>
  <c r="AF477" i="29"/>
  <c r="AF478" i="29"/>
  <c r="AF479" i="29"/>
  <c r="AF480" i="29"/>
  <c r="AF481" i="29"/>
  <c r="AG472" i="29"/>
  <c r="AG473" i="29"/>
  <c r="AG474" i="29"/>
  <c r="AG475" i="29"/>
  <c r="AG476" i="29"/>
  <c r="AG477" i="29"/>
  <c r="AG478" i="29"/>
  <c r="AG479" i="29"/>
  <c r="AG480" i="29"/>
  <c r="AG481" i="29"/>
  <c r="AH472" i="29"/>
  <c r="AH473" i="29"/>
  <c r="AH474" i="29"/>
  <c r="AH475" i="29"/>
  <c r="AH476" i="29"/>
  <c r="AH477" i="29"/>
  <c r="AH478" i="29"/>
  <c r="AH479" i="29"/>
  <c r="AH480" i="29"/>
  <c r="AH481" i="29"/>
  <c r="AI472" i="29"/>
  <c r="AI473" i="29"/>
  <c r="AI474" i="29"/>
  <c r="AI475" i="29"/>
  <c r="AI476" i="29"/>
  <c r="AI477" i="29"/>
  <c r="AI478" i="29"/>
  <c r="AI479" i="29"/>
  <c r="AI480" i="29"/>
  <c r="AI481" i="29"/>
  <c r="AJ472" i="29"/>
  <c r="AJ473" i="29"/>
  <c r="AJ474" i="29"/>
  <c r="AJ475" i="29"/>
  <c r="AJ476" i="29"/>
  <c r="AJ477" i="29"/>
  <c r="AJ478" i="29"/>
  <c r="AJ479" i="29"/>
  <c r="AJ480" i="29"/>
  <c r="AJ481" i="29"/>
  <c r="AK472" i="29"/>
  <c r="AK473" i="29"/>
  <c r="AK474" i="29"/>
  <c r="AK475" i="29"/>
  <c r="AK476" i="29"/>
  <c r="AK477" i="29"/>
  <c r="AK478" i="29"/>
  <c r="AK479" i="29"/>
  <c r="AK480" i="29"/>
  <c r="AK481" i="29"/>
  <c r="Y463" i="29"/>
  <c r="Y464" i="29"/>
  <c r="Y465" i="29"/>
  <c r="Y466" i="29"/>
  <c r="Y467" i="29"/>
  <c r="Y468" i="29"/>
  <c r="Y469" i="29"/>
  <c r="Y470" i="29"/>
  <c r="Y471" i="29"/>
  <c r="Z463" i="29"/>
  <c r="Z464" i="29"/>
  <c r="Z465" i="29"/>
  <c r="Z466" i="29"/>
  <c r="Z467" i="29"/>
  <c r="Z468" i="29"/>
  <c r="Z469" i="29"/>
  <c r="Z470" i="29"/>
  <c r="Z471" i="29"/>
  <c r="AA463" i="29"/>
  <c r="AA464" i="29"/>
  <c r="AA465" i="29"/>
  <c r="AA466" i="29"/>
  <c r="AA467" i="29"/>
  <c r="AA468" i="29"/>
  <c r="AA469" i="29"/>
  <c r="AA470" i="29"/>
  <c r="AA471" i="29"/>
  <c r="AB463" i="29"/>
  <c r="AB464" i="29"/>
  <c r="AB465" i="29"/>
  <c r="AB466" i="29"/>
  <c r="AB467" i="29"/>
  <c r="AB468" i="29"/>
  <c r="AB469" i="29"/>
  <c r="AB470" i="29"/>
  <c r="AB471" i="29"/>
  <c r="AC463" i="29"/>
  <c r="AC464" i="29"/>
  <c r="AC465" i="29"/>
  <c r="AC466" i="29"/>
  <c r="AC467" i="29"/>
  <c r="AC468" i="29"/>
  <c r="AC469" i="29"/>
  <c r="AC470" i="29"/>
  <c r="AC471" i="29"/>
  <c r="AD463" i="29"/>
  <c r="AD464" i="29"/>
  <c r="AD465" i="29"/>
  <c r="AD466" i="29"/>
  <c r="AD467" i="29"/>
  <c r="AD468" i="29"/>
  <c r="AD469" i="29"/>
  <c r="AD470" i="29"/>
  <c r="AD471" i="29"/>
  <c r="AE463" i="29"/>
  <c r="AE464" i="29"/>
  <c r="AE465" i="29"/>
  <c r="AE466" i="29"/>
  <c r="AE467" i="29"/>
  <c r="AE468" i="29"/>
  <c r="AE469" i="29"/>
  <c r="AE470" i="29"/>
  <c r="AE471" i="29"/>
  <c r="AF463" i="29"/>
  <c r="AF464" i="29"/>
  <c r="AF465" i="29"/>
  <c r="AF466" i="29"/>
  <c r="AF467" i="29"/>
  <c r="AF468" i="29"/>
  <c r="AF469" i="29"/>
  <c r="AF470" i="29"/>
  <c r="AF471" i="29"/>
  <c r="AG463" i="29"/>
  <c r="AG464" i="29"/>
  <c r="AG465" i="29"/>
  <c r="AG466" i="29"/>
  <c r="AG467" i="29"/>
  <c r="AG468" i="29"/>
  <c r="AG469" i="29"/>
  <c r="AG470" i="29"/>
  <c r="AG471" i="29"/>
  <c r="AH463" i="29"/>
  <c r="AH464" i="29"/>
  <c r="AH465" i="29"/>
  <c r="AH466" i="29"/>
  <c r="AH467" i="29"/>
  <c r="AH468" i="29"/>
  <c r="AH469" i="29"/>
  <c r="AH470" i="29"/>
  <c r="AH471" i="29"/>
  <c r="AI463" i="29"/>
  <c r="AI464" i="29"/>
  <c r="AI465" i="29"/>
  <c r="AI466" i="29"/>
  <c r="AI467" i="29"/>
  <c r="AI468" i="29"/>
  <c r="AI469" i="29"/>
  <c r="AI470" i="29"/>
  <c r="AI471" i="29"/>
  <c r="AJ463" i="29"/>
  <c r="AJ464" i="29"/>
  <c r="AJ465" i="29"/>
  <c r="AJ466" i="29"/>
  <c r="AJ467" i="29"/>
  <c r="AJ468" i="29"/>
  <c r="AJ469" i="29"/>
  <c r="AJ470" i="29"/>
  <c r="AJ471" i="29"/>
  <c r="AK463" i="29"/>
  <c r="AK464" i="29"/>
  <c r="AK465" i="29"/>
  <c r="AK466" i="29"/>
  <c r="AK467" i="29"/>
  <c r="AK468" i="29"/>
  <c r="AK469" i="29"/>
  <c r="AK470" i="29"/>
  <c r="AK471" i="29"/>
  <c r="Y462" i="29"/>
  <c r="Z462" i="29"/>
  <c r="AA462" i="29"/>
  <c r="AB462" i="29"/>
  <c r="AC462" i="29"/>
  <c r="AD462" i="29"/>
  <c r="AE462" i="29"/>
  <c r="AF462" i="29"/>
  <c r="AG462" i="29"/>
  <c r="AH462" i="29"/>
  <c r="AI462" i="29"/>
  <c r="AJ462" i="29"/>
  <c r="AK462" i="29"/>
  <c r="Y453" i="29"/>
  <c r="Y454" i="29"/>
  <c r="Y455" i="29"/>
  <c r="Y456" i="29"/>
  <c r="Y457" i="29"/>
  <c r="Y458" i="29"/>
  <c r="Y459" i="29"/>
  <c r="Y460" i="29"/>
  <c r="Y461" i="29"/>
  <c r="Z453" i="29"/>
  <c r="Z454" i="29"/>
  <c r="Z455" i="29"/>
  <c r="Z456" i="29"/>
  <c r="Z457" i="29"/>
  <c r="Z458" i="29"/>
  <c r="Z459" i="29"/>
  <c r="Z460" i="29"/>
  <c r="Z461" i="29"/>
  <c r="AA453" i="29"/>
  <c r="AA454" i="29"/>
  <c r="AA455" i="29"/>
  <c r="AA456" i="29"/>
  <c r="AA457" i="29"/>
  <c r="AA458" i="29"/>
  <c r="AA459" i="29"/>
  <c r="AA460" i="29"/>
  <c r="AA461" i="29"/>
  <c r="AB453" i="29"/>
  <c r="AB454" i="29"/>
  <c r="AB455" i="29"/>
  <c r="AB456" i="29"/>
  <c r="AB457" i="29"/>
  <c r="AB458" i="29"/>
  <c r="AB459" i="29"/>
  <c r="AB460" i="29"/>
  <c r="AB461" i="29"/>
  <c r="AC453" i="29"/>
  <c r="AC454" i="29"/>
  <c r="AC455" i="29"/>
  <c r="AC456" i="29"/>
  <c r="AC457" i="29"/>
  <c r="AC458" i="29"/>
  <c r="AC459" i="29"/>
  <c r="AC460" i="29"/>
  <c r="AC461" i="29"/>
  <c r="AD453" i="29"/>
  <c r="AD454" i="29"/>
  <c r="AD455" i="29"/>
  <c r="AD456" i="29"/>
  <c r="AD457" i="29"/>
  <c r="AD458" i="29"/>
  <c r="AD459" i="29"/>
  <c r="AD460" i="29"/>
  <c r="AD461" i="29"/>
  <c r="AE453" i="29"/>
  <c r="AE454" i="29"/>
  <c r="AE455" i="29"/>
  <c r="AE456" i="29"/>
  <c r="AE457" i="29"/>
  <c r="AE458" i="29"/>
  <c r="AE459" i="29"/>
  <c r="AE460" i="29"/>
  <c r="AE461" i="29"/>
  <c r="AF453" i="29"/>
  <c r="AF454" i="29"/>
  <c r="AF455" i="29"/>
  <c r="AF456" i="29"/>
  <c r="AF457" i="29"/>
  <c r="AF458" i="29"/>
  <c r="AF459" i="29"/>
  <c r="AF460" i="29"/>
  <c r="AF461" i="29"/>
  <c r="AG453" i="29"/>
  <c r="AG454" i="29"/>
  <c r="AG455" i="29"/>
  <c r="AG456" i="29"/>
  <c r="AG457" i="29"/>
  <c r="AG458" i="29"/>
  <c r="AG459" i="29"/>
  <c r="AG460" i="29"/>
  <c r="AG461" i="29"/>
  <c r="AH453" i="29"/>
  <c r="AH454" i="29"/>
  <c r="AH455" i="29"/>
  <c r="AH456" i="29"/>
  <c r="AH457" i="29"/>
  <c r="AH458" i="29"/>
  <c r="AH459" i="29"/>
  <c r="AH460" i="29"/>
  <c r="AH461" i="29"/>
  <c r="AI453" i="29"/>
  <c r="AI454" i="29"/>
  <c r="AI455" i="29"/>
  <c r="AI456" i="29"/>
  <c r="AI457" i="29"/>
  <c r="AI458" i="29"/>
  <c r="AI459" i="29"/>
  <c r="AI460" i="29"/>
  <c r="AI461" i="29"/>
  <c r="AJ453" i="29"/>
  <c r="AJ454" i="29"/>
  <c r="AJ455" i="29"/>
  <c r="AJ456" i="29"/>
  <c r="AJ457" i="29"/>
  <c r="AJ458" i="29"/>
  <c r="AJ459" i="29"/>
  <c r="AJ460" i="29"/>
  <c r="AJ461" i="29"/>
  <c r="AK453" i="29"/>
  <c r="AK454" i="29"/>
  <c r="AK455" i="29"/>
  <c r="AK456" i="29"/>
  <c r="AK457" i="29"/>
  <c r="AK458" i="29"/>
  <c r="AK459" i="29"/>
  <c r="AK460" i="29"/>
  <c r="AK461" i="29"/>
  <c r="Y452" i="29"/>
  <c r="Z452" i="29"/>
  <c r="AA452" i="29"/>
  <c r="AB452" i="29"/>
  <c r="AC452" i="29"/>
  <c r="AD452" i="29"/>
  <c r="AE452" i="29"/>
  <c r="AF452" i="29"/>
  <c r="AG452" i="29"/>
  <c r="AH452" i="29"/>
  <c r="AI452" i="29"/>
  <c r="AJ452" i="29"/>
  <c r="AK452" i="29"/>
  <c r="AY292" i="30"/>
  <c r="AY293" i="30"/>
  <c r="AY294" i="30"/>
  <c r="AY295" i="30"/>
  <c r="AY296" i="30"/>
  <c r="AY297" i="30"/>
  <c r="BI292" i="30"/>
  <c r="BI293" i="30"/>
  <c r="BI294" i="30"/>
  <c r="BI295" i="30"/>
  <c r="BI296" i="30"/>
  <c r="BI297" i="30"/>
  <c r="AZ292" i="30"/>
  <c r="AZ293" i="30"/>
  <c r="AZ294" i="30"/>
  <c r="AZ295" i="30"/>
  <c r="AZ296" i="30"/>
  <c r="AZ297" i="30"/>
  <c r="BA292" i="30"/>
  <c r="BA293" i="30"/>
  <c r="BA294" i="30"/>
  <c r="BA295" i="30"/>
  <c r="BA296" i="30"/>
  <c r="BA297" i="30"/>
  <c r="BB292" i="30"/>
  <c r="BB293" i="30"/>
  <c r="BB294" i="30"/>
  <c r="BB295" i="30"/>
  <c r="BB296" i="30"/>
  <c r="BB297" i="30"/>
  <c r="BC292" i="30"/>
  <c r="BC293" i="30"/>
  <c r="BC294" i="30"/>
  <c r="BC295" i="30"/>
  <c r="BC296" i="30"/>
  <c r="BC297" i="30"/>
  <c r="BE292" i="30"/>
  <c r="BE293" i="30"/>
  <c r="BE294" i="30"/>
  <c r="BE295" i="30"/>
  <c r="BE296" i="30"/>
  <c r="BE297" i="30"/>
  <c r="BJ292" i="30"/>
  <c r="BJ293" i="30"/>
  <c r="BJ294" i="30"/>
  <c r="BJ295" i="30"/>
  <c r="BJ296" i="30"/>
  <c r="BJ297" i="30"/>
  <c r="BH292" i="30"/>
  <c r="BH293" i="30"/>
  <c r="BH294" i="30"/>
  <c r="BH295" i="30"/>
  <c r="BH296" i="30"/>
  <c r="BH297" i="30"/>
  <c r="BF292" i="30"/>
  <c r="BF293" i="30"/>
  <c r="BF294" i="30"/>
  <c r="BF295" i="30"/>
  <c r="BF296" i="30"/>
  <c r="BF297" i="30"/>
  <c r="BK292" i="30"/>
  <c r="BK293" i="30"/>
  <c r="BK294" i="30"/>
  <c r="BK295" i="30"/>
  <c r="BK296" i="30"/>
  <c r="BK297" i="30"/>
  <c r="BL292" i="30"/>
  <c r="BL293" i="30"/>
  <c r="BL294" i="30"/>
  <c r="BL295" i="30"/>
  <c r="BL296" i="30"/>
  <c r="BL297" i="30"/>
  <c r="BM292" i="30"/>
  <c r="BM293" i="30"/>
  <c r="BM294" i="30"/>
  <c r="BM295" i="30"/>
  <c r="BM296" i="30"/>
  <c r="BM297" i="30"/>
  <c r="AY291" i="30"/>
  <c r="BI291" i="30"/>
  <c r="AZ291" i="30"/>
  <c r="BA291" i="30"/>
  <c r="BB291" i="30"/>
  <c r="BC291" i="30"/>
  <c r="BE291" i="30"/>
  <c r="BJ291" i="30"/>
  <c r="BH291" i="30"/>
  <c r="BF291" i="30"/>
  <c r="BK291" i="30"/>
  <c r="BL291" i="30"/>
  <c r="BM291" i="30"/>
  <c r="AY286" i="30"/>
  <c r="AY287" i="30"/>
  <c r="AY288" i="30"/>
  <c r="AY289" i="30"/>
  <c r="AY290" i="30"/>
  <c r="BI286" i="30"/>
  <c r="BI287" i="30"/>
  <c r="BI288" i="30"/>
  <c r="BI289" i="30"/>
  <c r="BI290" i="30"/>
  <c r="AZ286" i="30"/>
  <c r="AZ287" i="30"/>
  <c r="AZ288" i="30"/>
  <c r="AZ289" i="30"/>
  <c r="AZ290" i="30"/>
  <c r="BA286" i="30"/>
  <c r="BA287" i="30"/>
  <c r="BA288" i="30"/>
  <c r="BA289" i="30"/>
  <c r="BA290" i="30"/>
  <c r="BB286" i="30"/>
  <c r="BB287" i="30"/>
  <c r="BB288" i="30"/>
  <c r="BB289" i="30"/>
  <c r="BB290" i="30"/>
  <c r="BC286" i="30"/>
  <c r="BC287" i="30"/>
  <c r="BC288" i="30"/>
  <c r="BC289" i="30"/>
  <c r="BC290" i="30"/>
  <c r="BE286" i="30"/>
  <c r="BE287" i="30"/>
  <c r="BE288" i="30"/>
  <c r="BE289" i="30"/>
  <c r="BE290" i="30"/>
  <c r="BJ286" i="30"/>
  <c r="BJ287" i="30"/>
  <c r="BJ288" i="30"/>
  <c r="BJ289" i="30"/>
  <c r="BJ290" i="30"/>
  <c r="BH286" i="30"/>
  <c r="BH287" i="30"/>
  <c r="BH288" i="30"/>
  <c r="BH289" i="30"/>
  <c r="BH290" i="30"/>
  <c r="BF286" i="30"/>
  <c r="BF287" i="30"/>
  <c r="BF288" i="30"/>
  <c r="BF289" i="30"/>
  <c r="BF290" i="30"/>
  <c r="BK286" i="30"/>
  <c r="BK287" i="30"/>
  <c r="BK288" i="30"/>
  <c r="BK289" i="30"/>
  <c r="BK290" i="30"/>
  <c r="BL286" i="30"/>
  <c r="BL287" i="30"/>
  <c r="BL288" i="30"/>
  <c r="BL289" i="30"/>
  <c r="BL290" i="30"/>
  <c r="BM286" i="30"/>
  <c r="BM287" i="30"/>
  <c r="BM288" i="30"/>
  <c r="BM289" i="30"/>
  <c r="BM290" i="30"/>
  <c r="Y444" i="29"/>
  <c r="Y445" i="29"/>
  <c r="Y446" i="29"/>
  <c r="Y447" i="29"/>
  <c r="Y448" i="29"/>
  <c r="Y449" i="29"/>
  <c r="Y450" i="29"/>
  <c r="Y451" i="29"/>
  <c r="Z444" i="29"/>
  <c r="Z445" i="29"/>
  <c r="Z446" i="29"/>
  <c r="Z447" i="29"/>
  <c r="Z448" i="29"/>
  <c r="Z449" i="29"/>
  <c r="Z450" i="29"/>
  <c r="Z451" i="29"/>
  <c r="AA444" i="29"/>
  <c r="AA445" i="29"/>
  <c r="AA446" i="29"/>
  <c r="AA447" i="29"/>
  <c r="AA448" i="29"/>
  <c r="AA449" i="29"/>
  <c r="AA450" i="29"/>
  <c r="AA451" i="29"/>
  <c r="AB444" i="29"/>
  <c r="AB445" i="29"/>
  <c r="AB446" i="29"/>
  <c r="AB447" i="29"/>
  <c r="AB448" i="29"/>
  <c r="AB449" i="29"/>
  <c r="AB450" i="29"/>
  <c r="AB451" i="29"/>
  <c r="AC444" i="29"/>
  <c r="AC445" i="29"/>
  <c r="AC446" i="29"/>
  <c r="AC447" i="29"/>
  <c r="AC448" i="29"/>
  <c r="AC449" i="29"/>
  <c r="AC450" i="29"/>
  <c r="AC451" i="29"/>
  <c r="AD444" i="29"/>
  <c r="AD445" i="29"/>
  <c r="AD446" i="29"/>
  <c r="AD447" i="29"/>
  <c r="AD448" i="29"/>
  <c r="AD449" i="29"/>
  <c r="AD450" i="29"/>
  <c r="AD451" i="29"/>
  <c r="AE444" i="29"/>
  <c r="AE445" i="29"/>
  <c r="AE446" i="29"/>
  <c r="AE447" i="29"/>
  <c r="AE448" i="29"/>
  <c r="AE449" i="29"/>
  <c r="AE450" i="29"/>
  <c r="AE451" i="29"/>
  <c r="AF444" i="29"/>
  <c r="AF445" i="29"/>
  <c r="AF446" i="29"/>
  <c r="AF447" i="29"/>
  <c r="AF448" i="29"/>
  <c r="AF449" i="29"/>
  <c r="AF450" i="29"/>
  <c r="AF451" i="29"/>
  <c r="AG444" i="29"/>
  <c r="AG445" i="29"/>
  <c r="AG446" i="29"/>
  <c r="AG447" i="29"/>
  <c r="AG448" i="29"/>
  <c r="AG449" i="29"/>
  <c r="AG450" i="29"/>
  <c r="AG451" i="29"/>
  <c r="AH444" i="29"/>
  <c r="AH445" i="29"/>
  <c r="AH446" i="29"/>
  <c r="AH447" i="29"/>
  <c r="AH448" i="29"/>
  <c r="AH449" i="29"/>
  <c r="AH450" i="29"/>
  <c r="AH451" i="29"/>
  <c r="AI444" i="29"/>
  <c r="AI445" i="29"/>
  <c r="AI446" i="29"/>
  <c r="AI447" i="29"/>
  <c r="AI448" i="29"/>
  <c r="AI449" i="29"/>
  <c r="AI450" i="29"/>
  <c r="AI451" i="29"/>
  <c r="AJ444" i="29"/>
  <c r="AJ445" i="29"/>
  <c r="AJ446" i="29"/>
  <c r="AJ447" i="29"/>
  <c r="AJ448" i="29"/>
  <c r="AJ449" i="29"/>
  <c r="AJ450" i="29"/>
  <c r="AJ451" i="29"/>
  <c r="AK444" i="29"/>
  <c r="AK445" i="29"/>
  <c r="AK446" i="29"/>
  <c r="AK447" i="29"/>
  <c r="AK448" i="29"/>
  <c r="AK449" i="29"/>
  <c r="AK450" i="29"/>
  <c r="AK451" i="29"/>
  <c r="Y443" i="29"/>
  <c r="Z443" i="29"/>
  <c r="AA443" i="29"/>
  <c r="AB443" i="29"/>
  <c r="AC443" i="29"/>
  <c r="AD443" i="29"/>
  <c r="AE443" i="29"/>
  <c r="AF443" i="29"/>
  <c r="AG443" i="29"/>
  <c r="AH443" i="29"/>
  <c r="AI443" i="29"/>
  <c r="AJ443" i="29"/>
  <c r="AK443" i="29"/>
  <c r="Y434" i="29"/>
  <c r="Y435" i="29"/>
  <c r="Y436" i="29"/>
  <c r="Y437" i="29"/>
  <c r="Y438" i="29"/>
  <c r="Y439" i="29"/>
  <c r="Y440" i="29"/>
  <c r="Y441" i="29"/>
  <c r="Y442" i="29"/>
  <c r="Z434" i="29"/>
  <c r="Z435" i="29"/>
  <c r="Z436" i="29"/>
  <c r="Z437" i="29"/>
  <c r="Z438" i="29"/>
  <c r="Z439" i="29"/>
  <c r="Z440" i="29"/>
  <c r="Z441" i="29"/>
  <c r="Z442" i="29"/>
  <c r="AA434" i="29"/>
  <c r="AA435" i="29"/>
  <c r="AA436" i="29"/>
  <c r="AA437" i="29"/>
  <c r="AA438" i="29"/>
  <c r="AA439" i="29"/>
  <c r="AA440" i="29"/>
  <c r="AA441" i="29"/>
  <c r="AA442" i="29"/>
  <c r="AB434" i="29"/>
  <c r="AB435" i="29"/>
  <c r="AB436" i="29"/>
  <c r="AB437" i="29"/>
  <c r="AB438" i="29"/>
  <c r="AB439" i="29"/>
  <c r="AB440" i="29"/>
  <c r="AB441" i="29"/>
  <c r="AB442" i="29"/>
  <c r="AC434" i="29"/>
  <c r="AC435" i="29"/>
  <c r="AC436" i="29"/>
  <c r="AC437" i="29"/>
  <c r="AC438" i="29"/>
  <c r="AC439" i="29"/>
  <c r="AC440" i="29"/>
  <c r="AC441" i="29"/>
  <c r="AC442" i="29"/>
  <c r="AD434" i="29"/>
  <c r="AD435" i="29"/>
  <c r="AD436" i="29"/>
  <c r="AD437" i="29"/>
  <c r="AD438" i="29"/>
  <c r="AD439" i="29"/>
  <c r="AD440" i="29"/>
  <c r="AD441" i="29"/>
  <c r="AD442" i="29"/>
  <c r="AE434" i="29"/>
  <c r="AE435" i="29"/>
  <c r="AE436" i="29"/>
  <c r="AE437" i="29"/>
  <c r="AE438" i="29"/>
  <c r="AE439" i="29"/>
  <c r="AE440" i="29"/>
  <c r="AE441" i="29"/>
  <c r="AE442" i="29"/>
  <c r="AF434" i="29"/>
  <c r="AF435" i="29"/>
  <c r="AF436" i="29"/>
  <c r="AF437" i="29"/>
  <c r="AF438" i="29"/>
  <c r="AF439" i="29"/>
  <c r="AF440" i="29"/>
  <c r="AF441" i="29"/>
  <c r="AF442" i="29"/>
  <c r="AG434" i="29"/>
  <c r="AG435" i="29"/>
  <c r="AG436" i="29"/>
  <c r="AG437" i="29"/>
  <c r="AG438" i="29"/>
  <c r="AG439" i="29"/>
  <c r="AG440" i="29"/>
  <c r="AG441" i="29"/>
  <c r="AG442" i="29"/>
  <c r="AH434" i="29"/>
  <c r="AH435" i="29"/>
  <c r="AH436" i="29"/>
  <c r="AH437" i="29"/>
  <c r="AH438" i="29"/>
  <c r="AH439" i="29"/>
  <c r="AH440" i="29"/>
  <c r="AH441" i="29"/>
  <c r="AH442" i="29"/>
  <c r="AI434" i="29"/>
  <c r="AI435" i="29"/>
  <c r="AI436" i="29"/>
  <c r="AI437" i="29"/>
  <c r="AI438" i="29"/>
  <c r="AI439" i="29"/>
  <c r="AI440" i="29"/>
  <c r="AI441" i="29"/>
  <c r="AI442" i="29"/>
  <c r="AJ434" i="29"/>
  <c r="AJ435" i="29"/>
  <c r="AJ436" i="29"/>
  <c r="AJ437" i="29"/>
  <c r="AJ438" i="29"/>
  <c r="AJ439" i="29"/>
  <c r="AJ440" i="29"/>
  <c r="AJ441" i="29"/>
  <c r="AJ442" i="29"/>
  <c r="AK434" i="29"/>
  <c r="AK435" i="29"/>
  <c r="AK436" i="29"/>
  <c r="AK437" i="29"/>
  <c r="AK438" i="29"/>
  <c r="AK439" i="29"/>
  <c r="AK440" i="29"/>
  <c r="AK441" i="29"/>
  <c r="AK442" i="29"/>
  <c r="Y433" i="29"/>
  <c r="Z433" i="29"/>
  <c r="AA433" i="29"/>
  <c r="AB433" i="29"/>
  <c r="AC433" i="29"/>
  <c r="AD433" i="29"/>
  <c r="AE433" i="29"/>
  <c r="AF433" i="29"/>
  <c r="AG433" i="29"/>
  <c r="AH433" i="29"/>
  <c r="AI433" i="29"/>
  <c r="AJ433" i="29"/>
  <c r="AK433" i="29"/>
  <c r="Y424" i="29"/>
  <c r="Y425" i="29"/>
  <c r="Y426" i="29"/>
  <c r="Y427" i="29"/>
  <c r="Y428" i="29"/>
  <c r="Y429" i="29"/>
  <c r="Y430" i="29"/>
  <c r="Y431" i="29"/>
  <c r="Y432" i="29"/>
  <c r="Z424" i="29"/>
  <c r="Z425" i="29"/>
  <c r="Z426" i="29"/>
  <c r="Z427" i="29"/>
  <c r="Z428" i="29"/>
  <c r="Z429" i="29"/>
  <c r="Z430" i="29"/>
  <c r="Z431" i="29"/>
  <c r="Z432" i="29"/>
  <c r="AA424" i="29"/>
  <c r="AA425" i="29"/>
  <c r="AA426" i="29"/>
  <c r="AA427" i="29"/>
  <c r="AA428" i="29"/>
  <c r="AA429" i="29"/>
  <c r="AA430" i="29"/>
  <c r="AA431" i="29"/>
  <c r="AA432" i="29"/>
  <c r="AB424" i="29"/>
  <c r="AB425" i="29"/>
  <c r="AB426" i="29"/>
  <c r="AB427" i="29"/>
  <c r="AB428" i="29"/>
  <c r="AB429" i="29"/>
  <c r="AB430" i="29"/>
  <c r="AB431" i="29"/>
  <c r="AB432" i="29"/>
  <c r="AC424" i="29"/>
  <c r="AC425" i="29"/>
  <c r="AC426" i="29"/>
  <c r="AC427" i="29"/>
  <c r="AC428" i="29"/>
  <c r="AC429" i="29"/>
  <c r="AC430" i="29"/>
  <c r="AC431" i="29"/>
  <c r="AC432" i="29"/>
  <c r="AD424" i="29"/>
  <c r="AD425" i="29"/>
  <c r="AD426" i="29"/>
  <c r="AD427" i="29"/>
  <c r="AD428" i="29"/>
  <c r="AD429" i="29"/>
  <c r="AD430" i="29"/>
  <c r="AD431" i="29"/>
  <c r="AD432" i="29"/>
  <c r="AE424" i="29"/>
  <c r="AE425" i="29"/>
  <c r="AE426" i="29"/>
  <c r="AE427" i="29"/>
  <c r="AE428" i="29"/>
  <c r="AE429" i="29"/>
  <c r="AE430" i="29"/>
  <c r="AE431" i="29"/>
  <c r="AE432" i="29"/>
  <c r="AF424" i="29"/>
  <c r="AF425" i="29"/>
  <c r="AF426" i="29"/>
  <c r="AF427" i="29"/>
  <c r="AF428" i="29"/>
  <c r="AF429" i="29"/>
  <c r="AF430" i="29"/>
  <c r="AF431" i="29"/>
  <c r="AF432" i="29"/>
  <c r="AG424" i="29"/>
  <c r="AG425" i="29"/>
  <c r="AG426" i="29"/>
  <c r="AG427" i="29"/>
  <c r="AG428" i="29"/>
  <c r="AG429" i="29"/>
  <c r="AG430" i="29"/>
  <c r="AG431" i="29"/>
  <c r="AG432" i="29"/>
  <c r="AH424" i="29"/>
  <c r="AH425" i="29"/>
  <c r="AH426" i="29"/>
  <c r="AH427" i="29"/>
  <c r="AH428" i="29"/>
  <c r="AH429" i="29"/>
  <c r="AH430" i="29"/>
  <c r="AH431" i="29"/>
  <c r="AH432" i="29"/>
  <c r="AI424" i="29"/>
  <c r="AI425" i="29"/>
  <c r="AI426" i="29"/>
  <c r="AI427" i="29"/>
  <c r="AI428" i="29"/>
  <c r="AI429" i="29"/>
  <c r="AI430" i="29"/>
  <c r="AI431" i="29"/>
  <c r="AI432" i="29"/>
  <c r="AJ424" i="29"/>
  <c r="AJ425" i="29"/>
  <c r="AJ426" i="29"/>
  <c r="AJ427" i="29"/>
  <c r="AJ428" i="29"/>
  <c r="AJ429" i="29"/>
  <c r="AJ430" i="29"/>
  <c r="AJ431" i="29"/>
  <c r="AJ432" i="29"/>
  <c r="AK424" i="29"/>
  <c r="AK425" i="29"/>
  <c r="AK426" i="29"/>
  <c r="AK427" i="29"/>
  <c r="AK428" i="29"/>
  <c r="AK429" i="29"/>
  <c r="AK430" i="29"/>
  <c r="AK431" i="29"/>
  <c r="AK432" i="29"/>
  <c r="Y423" i="29"/>
  <c r="Z423" i="29"/>
  <c r="AA423" i="29"/>
  <c r="AB423" i="29"/>
  <c r="AC423" i="29"/>
  <c r="AD423" i="29"/>
  <c r="AE423" i="29"/>
  <c r="AF423" i="29"/>
  <c r="AG423" i="29"/>
  <c r="AH423" i="29"/>
  <c r="AI423" i="29"/>
  <c r="AJ423" i="29"/>
  <c r="AK423" i="29"/>
  <c r="AY285" i="30"/>
  <c r="BI285" i="30"/>
  <c r="AZ285" i="30"/>
  <c r="BA285" i="30"/>
  <c r="BB285" i="30"/>
  <c r="BC285" i="30"/>
  <c r="BE285" i="30"/>
  <c r="BJ285" i="30"/>
  <c r="BH285" i="30"/>
  <c r="BF285" i="30"/>
  <c r="BK285" i="30"/>
  <c r="BL285" i="30"/>
  <c r="BM285" i="30"/>
  <c r="AY280" i="30"/>
  <c r="AY281" i="30"/>
  <c r="AY282" i="30"/>
  <c r="AY283" i="30"/>
  <c r="AY284" i="30"/>
  <c r="BI280" i="30"/>
  <c r="BI281" i="30"/>
  <c r="BI282" i="30"/>
  <c r="BI283" i="30"/>
  <c r="BI284" i="30"/>
  <c r="AZ280" i="30"/>
  <c r="AZ281" i="30"/>
  <c r="AZ282" i="30"/>
  <c r="AZ283" i="30"/>
  <c r="AZ284" i="30"/>
  <c r="BA280" i="30"/>
  <c r="BA281" i="30"/>
  <c r="BA282" i="30"/>
  <c r="BA283" i="30"/>
  <c r="BA284" i="30"/>
  <c r="BB280" i="30"/>
  <c r="BB281" i="30"/>
  <c r="BB282" i="30"/>
  <c r="BB283" i="30"/>
  <c r="BB284" i="30"/>
  <c r="BC280" i="30"/>
  <c r="BC281" i="30"/>
  <c r="BC282" i="30"/>
  <c r="BC283" i="30"/>
  <c r="BC284" i="30"/>
  <c r="BE280" i="30"/>
  <c r="BE281" i="30"/>
  <c r="BE282" i="30"/>
  <c r="BE283" i="30"/>
  <c r="BE284" i="30"/>
  <c r="BJ280" i="30"/>
  <c r="BJ281" i="30"/>
  <c r="BJ282" i="30"/>
  <c r="BJ283" i="30"/>
  <c r="BJ284" i="30"/>
  <c r="BH280" i="30"/>
  <c r="BH281" i="30"/>
  <c r="BH282" i="30"/>
  <c r="BH283" i="30"/>
  <c r="BH284" i="30"/>
  <c r="BF280" i="30"/>
  <c r="BF281" i="30"/>
  <c r="BF282" i="30"/>
  <c r="BF283" i="30"/>
  <c r="BF284" i="30"/>
  <c r="BK280" i="30"/>
  <c r="BK281" i="30"/>
  <c r="BK282" i="30"/>
  <c r="BK283" i="30"/>
  <c r="BK284" i="30"/>
  <c r="BL280" i="30"/>
  <c r="BL281" i="30"/>
  <c r="BL282" i="30"/>
  <c r="BL283" i="30"/>
  <c r="BL284" i="30"/>
  <c r="BM280" i="30"/>
  <c r="BM281" i="30"/>
  <c r="BM282" i="30"/>
  <c r="BM283" i="30"/>
  <c r="BM284" i="30"/>
  <c r="AY275" i="30"/>
  <c r="AY276" i="30"/>
  <c r="AY277" i="30"/>
  <c r="AY278" i="30"/>
  <c r="AY279" i="30"/>
  <c r="BI275" i="30"/>
  <c r="BI276" i="30"/>
  <c r="BI277" i="30"/>
  <c r="BI278" i="30"/>
  <c r="BI279" i="30"/>
  <c r="AZ275" i="30"/>
  <c r="AZ276" i="30"/>
  <c r="AZ277" i="30"/>
  <c r="AZ278" i="30"/>
  <c r="AZ279" i="30"/>
  <c r="BA275" i="30"/>
  <c r="BA276" i="30"/>
  <c r="BA277" i="30"/>
  <c r="BA278" i="30"/>
  <c r="BA279" i="30"/>
  <c r="BB275" i="30"/>
  <c r="BB276" i="30"/>
  <c r="BB277" i="30"/>
  <c r="BB278" i="30"/>
  <c r="BB279" i="30"/>
  <c r="BC275" i="30"/>
  <c r="BC276" i="30"/>
  <c r="BC277" i="30"/>
  <c r="BC278" i="30"/>
  <c r="BC279" i="30"/>
  <c r="BE275" i="30"/>
  <c r="BE276" i="30"/>
  <c r="BE277" i="30"/>
  <c r="BE278" i="30"/>
  <c r="BE279" i="30"/>
  <c r="BJ275" i="30"/>
  <c r="BJ276" i="30"/>
  <c r="BJ277" i="30"/>
  <c r="BJ278" i="30"/>
  <c r="BJ279" i="30"/>
  <c r="BH275" i="30"/>
  <c r="BH276" i="30"/>
  <c r="BH277" i="30"/>
  <c r="BH278" i="30"/>
  <c r="BH279" i="30"/>
  <c r="BF275" i="30"/>
  <c r="BF276" i="30"/>
  <c r="BF277" i="30"/>
  <c r="BF278" i="30"/>
  <c r="BF279" i="30"/>
  <c r="BK275" i="30"/>
  <c r="BK276" i="30"/>
  <c r="BK277" i="30"/>
  <c r="BK278" i="30"/>
  <c r="BK279" i="30"/>
  <c r="BL275" i="30"/>
  <c r="BL276" i="30"/>
  <c r="BL277" i="30"/>
  <c r="BL278" i="30"/>
  <c r="BL279" i="30"/>
  <c r="BM275" i="30"/>
  <c r="BM276" i="30"/>
  <c r="BM277" i="30"/>
  <c r="BM278" i="30"/>
  <c r="BM279" i="30"/>
  <c r="Y422" i="29"/>
  <c r="Z422" i="29"/>
  <c r="AA422" i="29"/>
  <c r="AB422" i="29"/>
  <c r="AC422" i="29"/>
  <c r="AD422" i="29"/>
  <c r="AE422" i="29"/>
  <c r="AF422" i="29"/>
  <c r="AG422" i="29"/>
  <c r="AH422" i="29"/>
  <c r="AI422" i="29"/>
  <c r="AJ422" i="29"/>
  <c r="AK422" i="29"/>
  <c r="Y414" i="29"/>
  <c r="Y415" i="29"/>
  <c r="Y416" i="29"/>
  <c r="Y417" i="29"/>
  <c r="Y418" i="29"/>
  <c r="Y419" i="29"/>
  <c r="Y420" i="29"/>
  <c r="Y421" i="29"/>
  <c r="Z414" i="29"/>
  <c r="Z415" i="29"/>
  <c r="Z416" i="29"/>
  <c r="Z417" i="29"/>
  <c r="Z418" i="29"/>
  <c r="Z419" i="29"/>
  <c r="Z420" i="29"/>
  <c r="Z421" i="29"/>
  <c r="AA414" i="29"/>
  <c r="AA415" i="29"/>
  <c r="AA416" i="29"/>
  <c r="AA417" i="29"/>
  <c r="AA418" i="29"/>
  <c r="AA419" i="29"/>
  <c r="AA420" i="29"/>
  <c r="AA421" i="29"/>
  <c r="AB414" i="29"/>
  <c r="AB415" i="29"/>
  <c r="AB416" i="29"/>
  <c r="AB417" i="29"/>
  <c r="AB418" i="29"/>
  <c r="AB419" i="29"/>
  <c r="AB420" i="29"/>
  <c r="AB421" i="29"/>
  <c r="AC414" i="29"/>
  <c r="AC415" i="29"/>
  <c r="AC416" i="29"/>
  <c r="AC417" i="29"/>
  <c r="AC418" i="29"/>
  <c r="AC419" i="29"/>
  <c r="AC420" i="29"/>
  <c r="AC421" i="29"/>
  <c r="AD414" i="29"/>
  <c r="AD415" i="29"/>
  <c r="AD416" i="29"/>
  <c r="AD417" i="29"/>
  <c r="AD418" i="29"/>
  <c r="AD419" i="29"/>
  <c r="AD420" i="29"/>
  <c r="AD421" i="29"/>
  <c r="AE414" i="29"/>
  <c r="AE415" i="29"/>
  <c r="AE416" i="29"/>
  <c r="AE417" i="29"/>
  <c r="AE418" i="29"/>
  <c r="AE419" i="29"/>
  <c r="AE420" i="29"/>
  <c r="AE421" i="29"/>
  <c r="AF414" i="29"/>
  <c r="AF415" i="29"/>
  <c r="AF416" i="29"/>
  <c r="AF417" i="29"/>
  <c r="AF418" i="29"/>
  <c r="AF419" i="29"/>
  <c r="AF420" i="29"/>
  <c r="AF421" i="29"/>
  <c r="AG414" i="29"/>
  <c r="AG415" i="29"/>
  <c r="AG416" i="29"/>
  <c r="AG417" i="29"/>
  <c r="AG418" i="29"/>
  <c r="AG419" i="29"/>
  <c r="AG420" i="29"/>
  <c r="AG421" i="29"/>
  <c r="AH414" i="29"/>
  <c r="AH415" i="29"/>
  <c r="AH416" i="29"/>
  <c r="AH417" i="29"/>
  <c r="AH418" i="29"/>
  <c r="AH419" i="29"/>
  <c r="AH420" i="29"/>
  <c r="AH421" i="29"/>
  <c r="AI414" i="29"/>
  <c r="AI415" i="29"/>
  <c r="AI416" i="29"/>
  <c r="AI417" i="29"/>
  <c r="AI418" i="29"/>
  <c r="AI419" i="29"/>
  <c r="AI420" i="29"/>
  <c r="AI421" i="29"/>
  <c r="AJ414" i="29"/>
  <c r="AJ415" i="29"/>
  <c r="AJ416" i="29"/>
  <c r="AJ417" i="29"/>
  <c r="AJ418" i="29"/>
  <c r="AJ419" i="29"/>
  <c r="AJ420" i="29"/>
  <c r="AJ421" i="29"/>
  <c r="AK414" i="29"/>
  <c r="AK415" i="29"/>
  <c r="AK416" i="29"/>
  <c r="AK417" i="29"/>
  <c r="AK418" i="29"/>
  <c r="AK419" i="29"/>
  <c r="AK420" i="29"/>
  <c r="AK421" i="29"/>
  <c r="Y413" i="29"/>
  <c r="Z413" i="29"/>
  <c r="AA413" i="29"/>
  <c r="AB413" i="29"/>
  <c r="AC413" i="29"/>
  <c r="AD413" i="29"/>
  <c r="AE413" i="29"/>
  <c r="AF413" i="29"/>
  <c r="AG413" i="29"/>
  <c r="AH413" i="29"/>
  <c r="AI413" i="29"/>
  <c r="AJ413" i="29"/>
  <c r="AK413" i="29"/>
  <c r="AY270" i="30"/>
  <c r="AY271" i="30"/>
  <c r="AY272" i="30"/>
  <c r="AY273" i="30"/>
  <c r="AY274" i="30"/>
  <c r="BI270" i="30"/>
  <c r="BI271" i="30"/>
  <c r="BI272" i="30"/>
  <c r="BI273" i="30"/>
  <c r="BI274" i="30"/>
  <c r="AZ270" i="30"/>
  <c r="AZ271" i="30"/>
  <c r="AZ272" i="30"/>
  <c r="AZ273" i="30"/>
  <c r="AZ274" i="30"/>
  <c r="BA270" i="30"/>
  <c r="BA271" i="30"/>
  <c r="BA272" i="30"/>
  <c r="BA273" i="30"/>
  <c r="BA274" i="30"/>
  <c r="BB270" i="30"/>
  <c r="BB271" i="30"/>
  <c r="BB272" i="30"/>
  <c r="BB273" i="30"/>
  <c r="BB274" i="30"/>
  <c r="BC270" i="30"/>
  <c r="BC271" i="30"/>
  <c r="BC272" i="30"/>
  <c r="BC273" i="30"/>
  <c r="BC274" i="30"/>
  <c r="BE270" i="30"/>
  <c r="BE271" i="30"/>
  <c r="BE272" i="30"/>
  <c r="BE273" i="30"/>
  <c r="BE274" i="30"/>
  <c r="BJ270" i="30"/>
  <c r="BJ271" i="30"/>
  <c r="BJ272" i="30"/>
  <c r="BJ273" i="30"/>
  <c r="BJ274" i="30"/>
  <c r="BH270" i="30"/>
  <c r="BH271" i="30"/>
  <c r="BH272" i="30"/>
  <c r="BH273" i="30"/>
  <c r="BH274" i="30"/>
  <c r="BF270" i="30"/>
  <c r="BF271" i="30"/>
  <c r="BF272" i="30"/>
  <c r="BF273" i="30"/>
  <c r="BF274" i="30"/>
  <c r="BK270" i="30"/>
  <c r="BK271" i="30"/>
  <c r="BK272" i="30"/>
  <c r="BK273" i="30"/>
  <c r="BK274" i="30"/>
  <c r="BL270" i="30"/>
  <c r="BL271" i="30"/>
  <c r="BL272" i="30"/>
  <c r="BL273" i="30"/>
  <c r="BL274" i="30"/>
  <c r="BM270" i="30"/>
  <c r="BM271" i="30"/>
  <c r="BM272" i="30"/>
  <c r="BM273" i="30"/>
  <c r="BM274" i="30"/>
  <c r="AY265" i="30"/>
  <c r="AY266" i="30"/>
  <c r="AY267" i="30"/>
  <c r="AY268" i="30"/>
  <c r="AY269" i="30"/>
  <c r="BI265" i="30"/>
  <c r="BI266" i="30"/>
  <c r="BI267" i="30"/>
  <c r="BI268" i="30"/>
  <c r="BI269" i="30"/>
  <c r="AZ265" i="30"/>
  <c r="AZ266" i="30"/>
  <c r="AZ267" i="30"/>
  <c r="AZ268" i="30"/>
  <c r="AZ269" i="30"/>
  <c r="BA265" i="30"/>
  <c r="BA266" i="30"/>
  <c r="BA267" i="30"/>
  <c r="BA268" i="30"/>
  <c r="BA269" i="30"/>
  <c r="BB265" i="30"/>
  <c r="BB266" i="30"/>
  <c r="BB267" i="30"/>
  <c r="BB268" i="30"/>
  <c r="BB269" i="30"/>
  <c r="BC265" i="30"/>
  <c r="BC266" i="30"/>
  <c r="BC267" i="30"/>
  <c r="BC268" i="30"/>
  <c r="BC269" i="30"/>
  <c r="BE265" i="30"/>
  <c r="BE266" i="30"/>
  <c r="BE267" i="30"/>
  <c r="BE268" i="30"/>
  <c r="BE269" i="30"/>
  <c r="BJ265" i="30"/>
  <c r="BJ266" i="30"/>
  <c r="BJ267" i="30"/>
  <c r="BJ268" i="30"/>
  <c r="BJ269" i="30"/>
  <c r="BH265" i="30"/>
  <c r="BH266" i="30"/>
  <c r="BH267" i="30"/>
  <c r="BH268" i="30"/>
  <c r="BH269" i="30"/>
  <c r="BF265" i="30"/>
  <c r="BF266" i="30"/>
  <c r="BF267" i="30"/>
  <c r="BF268" i="30"/>
  <c r="BF269" i="30"/>
  <c r="BK265" i="30"/>
  <c r="BK266" i="30"/>
  <c r="BK267" i="30"/>
  <c r="BK268" i="30"/>
  <c r="BK269" i="30"/>
  <c r="BL265" i="30"/>
  <c r="BL266" i="30"/>
  <c r="BL267" i="30"/>
  <c r="BL268" i="30"/>
  <c r="BL269" i="30"/>
  <c r="BM265" i="30"/>
  <c r="BM266" i="30"/>
  <c r="BM267" i="30"/>
  <c r="BM268" i="30"/>
  <c r="BM269" i="30"/>
  <c r="Y412" i="29"/>
  <c r="Z412" i="29"/>
  <c r="AA412" i="29"/>
  <c r="AB412" i="29"/>
  <c r="AC412" i="29"/>
  <c r="AD412" i="29"/>
  <c r="AE412" i="29"/>
  <c r="AF412" i="29"/>
  <c r="AG412" i="29"/>
  <c r="AH412" i="29"/>
  <c r="AI412" i="29"/>
  <c r="AJ412" i="29"/>
  <c r="AK412" i="29"/>
  <c r="Y411" i="29"/>
  <c r="Z411" i="29"/>
  <c r="AA411" i="29"/>
  <c r="AB411" i="29"/>
  <c r="AC411" i="29"/>
  <c r="AD411" i="29"/>
  <c r="AE411" i="29"/>
  <c r="AF411" i="29"/>
  <c r="AG411" i="29"/>
  <c r="AH411" i="29"/>
  <c r="AI411" i="29"/>
  <c r="AJ411" i="29"/>
  <c r="AK411" i="29"/>
  <c r="Y410" i="29"/>
  <c r="Z410" i="29"/>
  <c r="AA410" i="29"/>
  <c r="AB410" i="29"/>
  <c r="AC410" i="29"/>
  <c r="AD410" i="29"/>
  <c r="AE410" i="29"/>
  <c r="AF410" i="29"/>
  <c r="AG410" i="29"/>
  <c r="AH410" i="29"/>
  <c r="AI410" i="29"/>
  <c r="AJ410" i="29"/>
  <c r="AK410" i="29"/>
  <c r="Y409" i="29"/>
  <c r="Z409" i="29"/>
  <c r="AA409" i="29"/>
  <c r="AB409" i="29"/>
  <c r="AC409" i="29"/>
  <c r="AD409" i="29"/>
  <c r="AE409" i="29"/>
  <c r="AF409" i="29"/>
  <c r="AG409" i="29"/>
  <c r="AH409" i="29"/>
  <c r="AI409" i="29"/>
  <c r="AJ409" i="29"/>
  <c r="AK409" i="29"/>
  <c r="Y408" i="29"/>
  <c r="Z408" i="29"/>
  <c r="AA408" i="29"/>
  <c r="AB408" i="29"/>
  <c r="AC408" i="29"/>
  <c r="AD408" i="29"/>
  <c r="AE408" i="29"/>
  <c r="AF408" i="29"/>
  <c r="AG408" i="29"/>
  <c r="AH408" i="29"/>
  <c r="AI408" i="29"/>
  <c r="AJ408" i="29"/>
  <c r="AK408" i="29"/>
  <c r="Y407" i="29"/>
  <c r="Z407" i="29"/>
  <c r="AA407" i="29"/>
  <c r="AB407" i="29"/>
  <c r="AC407" i="29"/>
  <c r="AD407" i="29"/>
  <c r="AE407" i="29"/>
  <c r="AF407" i="29"/>
  <c r="AG407" i="29"/>
  <c r="AH407" i="29"/>
  <c r="AI407" i="29"/>
  <c r="AJ407" i="29"/>
  <c r="AK407" i="29"/>
  <c r="Y406" i="29"/>
  <c r="Z406" i="29"/>
  <c r="AA406" i="29"/>
  <c r="AB406" i="29"/>
  <c r="AC406" i="29"/>
  <c r="AD406" i="29"/>
  <c r="AE406" i="29"/>
  <c r="AF406" i="29"/>
  <c r="AG406" i="29"/>
  <c r="AH406" i="29"/>
  <c r="AI406" i="29"/>
  <c r="AJ406" i="29"/>
  <c r="AK406" i="29"/>
  <c r="Y405" i="29"/>
  <c r="Z405" i="29"/>
  <c r="AA405" i="29"/>
  <c r="AB405" i="29"/>
  <c r="AC405" i="29"/>
  <c r="AD405" i="29"/>
  <c r="AE405" i="29"/>
  <c r="AF405" i="29"/>
  <c r="AG405" i="29"/>
  <c r="AH405" i="29"/>
  <c r="AI405" i="29"/>
  <c r="AJ405" i="29"/>
  <c r="AK405" i="29"/>
  <c r="Y404" i="29"/>
  <c r="Z404" i="29"/>
  <c r="AA404" i="29"/>
  <c r="AB404" i="29"/>
  <c r="AC404" i="29"/>
  <c r="AD404" i="29"/>
  <c r="AE404" i="29"/>
  <c r="AF404" i="29"/>
  <c r="AG404" i="29"/>
  <c r="AH404" i="29"/>
  <c r="AI404" i="29"/>
  <c r="AJ404" i="29"/>
  <c r="AK404" i="29"/>
  <c r="Y403" i="29"/>
  <c r="Z403" i="29"/>
  <c r="AA403" i="29"/>
  <c r="AB403" i="29"/>
  <c r="AC403" i="29"/>
  <c r="AD403" i="29"/>
  <c r="AE403" i="29"/>
  <c r="AF403" i="29"/>
  <c r="AG403" i="29"/>
  <c r="AH403" i="29"/>
  <c r="AI403" i="29"/>
  <c r="AJ403" i="29"/>
  <c r="AK403" i="29"/>
  <c r="Y393" i="29"/>
  <c r="Y394" i="29"/>
  <c r="Y395" i="29"/>
  <c r="Y396" i="29"/>
  <c r="Y397" i="29"/>
  <c r="Y398" i="29"/>
  <c r="Y399" i="29"/>
  <c r="Y400" i="29"/>
  <c r="Y401" i="29"/>
  <c r="Y402" i="29"/>
  <c r="Z393" i="29"/>
  <c r="Z394" i="29"/>
  <c r="Z395" i="29"/>
  <c r="Z396" i="29"/>
  <c r="Z397" i="29"/>
  <c r="Z398" i="29"/>
  <c r="Z399" i="29"/>
  <c r="Z400" i="29"/>
  <c r="Z401" i="29"/>
  <c r="Z402" i="29"/>
  <c r="AA393" i="29"/>
  <c r="AA394" i="29"/>
  <c r="AA395" i="29"/>
  <c r="AA396" i="29"/>
  <c r="AA397" i="29"/>
  <c r="AA398" i="29"/>
  <c r="AA399" i="29"/>
  <c r="AA400" i="29"/>
  <c r="AA401" i="29"/>
  <c r="AA402" i="29"/>
  <c r="AB393" i="29"/>
  <c r="AB394" i="29"/>
  <c r="AB395" i="29"/>
  <c r="AB396" i="29"/>
  <c r="AB397" i="29"/>
  <c r="AB398" i="29"/>
  <c r="AB399" i="29"/>
  <c r="AB400" i="29"/>
  <c r="AB401" i="29"/>
  <c r="AB402" i="29"/>
  <c r="AC393" i="29"/>
  <c r="AC394" i="29"/>
  <c r="AC395" i="29"/>
  <c r="AC396" i="29"/>
  <c r="AC397" i="29"/>
  <c r="AC398" i="29"/>
  <c r="AC399" i="29"/>
  <c r="AC400" i="29"/>
  <c r="AC401" i="29"/>
  <c r="AC402" i="29"/>
  <c r="AD393" i="29"/>
  <c r="AD394" i="29"/>
  <c r="AD395" i="29"/>
  <c r="AD396" i="29"/>
  <c r="AD397" i="29"/>
  <c r="AD398" i="29"/>
  <c r="AD399" i="29"/>
  <c r="AD400" i="29"/>
  <c r="AD401" i="29"/>
  <c r="AD402" i="29"/>
  <c r="AE393" i="29"/>
  <c r="AE394" i="29"/>
  <c r="AE395" i="29"/>
  <c r="AE396" i="29"/>
  <c r="AE397" i="29"/>
  <c r="AE398" i="29"/>
  <c r="AE399" i="29"/>
  <c r="AE400" i="29"/>
  <c r="AE401" i="29"/>
  <c r="AE402" i="29"/>
  <c r="AF393" i="29"/>
  <c r="AF394" i="29"/>
  <c r="AF395" i="29"/>
  <c r="AF396" i="29"/>
  <c r="AF397" i="29"/>
  <c r="AF398" i="29"/>
  <c r="AF399" i="29"/>
  <c r="AF400" i="29"/>
  <c r="AF401" i="29"/>
  <c r="AF402" i="29"/>
  <c r="AG393" i="29"/>
  <c r="AG394" i="29"/>
  <c r="AG395" i="29"/>
  <c r="AG396" i="29"/>
  <c r="AG397" i="29"/>
  <c r="AG398" i="29"/>
  <c r="AG399" i="29"/>
  <c r="AG400" i="29"/>
  <c r="AG401" i="29"/>
  <c r="AG402" i="29"/>
  <c r="AH393" i="29"/>
  <c r="AH394" i="29"/>
  <c r="AH395" i="29"/>
  <c r="AH396" i="29"/>
  <c r="AH397" i="29"/>
  <c r="AH398" i="29"/>
  <c r="AH399" i="29"/>
  <c r="AH400" i="29"/>
  <c r="AH401" i="29"/>
  <c r="AH402" i="29"/>
  <c r="AI393" i="29"/>
  <c r="AI394" i="29"/>
  <c r="AI395" i="29"/>
  <c r="AI396" i="29"/>
  <c r="AI397" i="29"/>
  <c r="AI398" i="29"/>
  <c r="AI399" i="29"/>
  <c r="AI400" i="29"/>
  <c r="AI401" i="29"/>
  <c r="AI402" i="29"/>
  <c r="AJ393" i="29"/>
  <c r="AJ394" i="29"/>
  <c r="AJ395" i="29"/>
  <c r="AJ396" i="29"/>
  <c r="AJ397" i="29"/>
  <c r="AJ398" i="29"/>
  <c r="AJ399" i="29"/>
  <c r="AJ400" i="29"/>
  <c r="AJ401" i="29"/>
  <c r="AJ402" i="29"/>
  <c r="AK393" i="29"/>
  <c r="AK394" i="29"/>
  <c r="AK395" i="29"/>
  <c r="AK396" i="29"/>
  <c r="AK397" i="29"/>
  <c r="AK398" i="29"/>
  <c r="AK399" i="29"/>
  <c r="AK400" i="29"/>
  <c r="AK401" i="29"/>
  <c r="AK402" i="29"/>
  <c r="AY260" i="30"/>
  <c r="AY261" i="30"/>
  <c r="AY262" i="30"/>
  <c r="AY263" i="30"/>
  <c r="AY264" i="30"/>
  <c r="BI260" i="30"/>
  <c r="BI261" i="30"/>
  <c r="BI262" i="30"/>
  <c r="BI263" i="30"/>
  <c r="BI264" i="30"/>
  <c r="AZ260" i="30"/>
  <c r="AZ261" i="30"/>
  <c r="AZ262" i="30"/>
  <c r="AZ263" i="30"/>
  <c r="AZ264" i="30"/>
  <c r="BA260" i="30"/>
  <c r="BA261" i="30"/>
  <c r="BA262" i="30"/>
  <c r="BA263" i="30"/>
  <c r="BA264" i="30"/>
  <c r="BB260" i="30"/>
  <c r="BB261" i="30"/>
  <c r="BB262" i="30"/>
  <c r="BB263" i="30"/>
  <c r="BB264" i="30"/>
  <c r="BC260" i="30"/>
  <c r="BC261" i="30"/>
  <c r="BC262" i="30"/>
  <c r="BC263" i="30"/>
  <c r="BC264" i="30"/>
  <c r="BE260" i="30"/>
  <c r="BE261" i="30"/>
  <c r="BE262" i="30"/>
  <c r="BE263" i="30"/>
  <c r="BE264" i="30"/>
  <c r="BJ260" i="30"/>
  <c r="BJ261" i="30"/>
  <c r="BJ262" i="30"/>
  <c r="BJ263" i="30"/>
  <c r="BJ264" i="30"/>
  <c r="BH260" i="30"/>
  <c r="BH261" i="30"/>
  <c r="BH262" i="30"/>
  <c r="BH263" i="30"/>
  <c r="BH264" i="30"/>
  <c r="BF260" i="30"/>
  <c r="BF261" i="30"/>
  <c r="BF262" i="30"/>
  <c r="BF263" i="30"/>
  <c r="BF264" i="30"/>
  <c r="BK260" i="30"/>
  <c r="BK261" i="30"/>
  <c r="BK262" i="30"/>
  <c r="BK263" i="30"/>
  <c r="BK264" i="30"/>
  <c r="BL260" i="30"/>
  <c r="BL261" i="30"/>
  <c r="BL262" i="30"/>
  <c r="BL263" i="30"/>
  <c r="BL264" i="30"/>
  <c r="BM260" i="30"/>
  <c r="BM261" i="30"/>
  <c r="BM262" i="30"/>
  <c r="BM263" i="30"/>
  <c r="BM264" i="30"/>
  <c r="Y384" i="29"/>
  <c r="Y385" i="29"/>
  <c r="Y386" i="29"/>
  <c r="Y387" i="29"/>
  <c r="Y388" i="29"/>
  <c r="Y389" i="29"/>
  <c r="Y390" i="29"/>
  <c r="Y391" i="29"/>
  <c r="Y392" i="29"/>
  <c r="Z384" i="29"/>
  <c r="Z385" i="29"/>
  <c r="Z386" i="29"/>
  <c r="Z387" i="29"/>
  <c r="Z388" i="29"/>
  <c r="Z389" i="29"/>
  <c r="Z390" i="29"/>
  <c r="Z391" i="29"/>
  <c r="Z392" i="29"/>
  <c r="AA384" i="29"/>
  <c r="AA385" i="29"/>
  <c r="AA386" i="29"/>
  <c r="AA387" i="29"/>
  <c r="AA388" i="29"/>
  <c r="AA389" i="29"/>
  <c r="AA390" i="29"/>
  <c r="AA391" i="29"/>
  <c r="AA392" i="29"/>
  <c r="AB384" i="29"/>
  <c r="AB385" i="29"/>
  <c r="AB386" i="29"/>
  <c r="AB387" i="29"/>
  <c r="AB388" i="29"/>
  <c r="AB389" i="29"/>
  <c r="AB390" i="29"/>
  <c r="AB391" i="29"/>
  <c r="AB392" i="29"/>
  <c r="AC384" i="29"/>
  <c r="AC385" i="29"/>
  <c r="AC386" i="29"/>
  <c r="AC387" i="29"/>
  <c r="AC388" i="29"/>
  <c r="AC389" i="29"/>
  <c r="AC390" i="29"/>
  <c r="AC391" i="29"/>
  <c r="AC392" i="29"/>
  <c r="AD384" i="29"/>
  <c r="AD385" i="29"/>
  <c r="AD386" i="29"/>
  <c r="AD387" i="29"/>
  <c r="AD388" i="29"/>
  <c r="AD389" i="29"/>
  <c r="AD390" i="29"/>
  <c r="AD391" i="29"/>
  <c r="AD392" i="29"/>
  <c r="AE384" i="29"/>
  <c r="AE385" i="29"/>
  <c r="AE386" i="29"/>
  <c r="AE387" i="29"/>
  <c r="AE388" i="29"/>
  <c r="AE389" i="29"/>
  <c r="AE390" i="29"/>
  <c r="AE391" i="29"/>
  <c r="AE392" i="29"/>
  <c r="AF384" i="29"/>
  <c r="AF385" i="29"/>
  <c r="AF386" i="29"/>
  <c r="AF387" i="29"/>
  <c r="AF388" i="29"/>
  <c r="AF389" i="29"/>
  <c r="AF390" i="29"/>
  <c r="AF391" i="29"/>
  <c r="AF392" i="29"/>
  <c r="AG384" i="29"/>
  <c r="AG385" i="29"/>
  <c r="AG386" i="29"/>
  <c r="AG387" i="29"/>
  <c r="AG388" i="29"/>
  <c r="AG389" i="29"/>
  <c r="AG390" i="29"/>
  <c r="AG391" i="29"/>
  <c r="AG392" i="29"/>
  <c r="AH384" i="29"/>
  <c r="AH385" i="29"/>
  <c r="AH386" i="29"/>
  <c r="AH387" i="29"/>
  <c r="AH388" i="29"/>
  <c r="AH389" i="29"/>
  <c r="AH390" i="29"/>
  <c r="AH391" i="29"/>
  <c r="AH392" i="29"/>
  <c r="AI384" i="29"/>
  <c r="AI385" i="29"/>
  <c r="AI386" i="29"/>
  <c r="AI387" i="29"/>
  <c r="AI388" i="29"/>
  <c r="AI389" i="29"/>
  <c r="AI390" i="29"/>
  <c r="AI391" i="29"/>
  <c r="AI392" i="29"/>
  <c r="AJ384" i="29"/>
  <c r="AJ385" i="29"/>
  <c r="AJ386" i="29"/>
  <c r="AJ387" i="29"/>
  <c r="AJ388" i="29"/>
  <c r="AJ389" i="29"/>
  <c r="AJ390" i="29"/>
  <c r="AJ391" i="29"/>
  <c r="AJ392" i="29"/>
  <c r="AK384" i="29"/>
  <c r="AK385" i="29"/>
  <c r="AK386" i="29"/>
  <c r="AK387" i="29"/>
  <c r="AK388" i="29"/>
  <c r="AK389" i="29"/>
  <c r="AK390" i="29"/>
  <c r="AK391" i="29"/>
  <c r="AK392" i="29"/>
  <c r="Y383" i="29"/>
  <c r="Z383" i="29"/>
  <c r="AA383" i="29"/>
  <c r="AB383" i="29"/>
  <c r="AC383" i="29"/>
  <c r="AD383" i="29"/>
  <c r="AE383" i="29"/>
  <c r="AF383" i="29"/>
  <c r="AG383" i="29"/>
  <c r="AH383" i="29"/>
  <c r="AI383" i="29"/>
  <c r="AJ383" i="29"/>
  <c r="AK383" i="29"/>
  <c r="Y374" i="29"/>
  <c r="Y375" i="29"/>
  <c r="Y376" i="29"/>
  <c r="Y377" i="29"/>
  <c r="Y378" i="29"/>
  <c r="Y379" i="29"/>
  <c r="Y380" i="29"/>
  <c r="Y381" i="29"/>
  <c r="Y382" i="29"/>
  <c r="Z374" i="29"/>
  <c r="Z375" i="29"/>
  <c r="Z376" i="29"/>
  <c r="Z377" i="29"/>
  <c r="Z378" i="29"/>
  <c r="Z379" i="29"/>
  <c r="Z380" i="29"/>
  <c r="Z381" i="29"/>
  <c r="Z382" i="29"/>
  <c r="AA374" i="29"/>
  <c r="AA375" i="29"/>
  <c r="AA376" i="29"/>
  <c r="AA377" i="29"/>
  <c r="AA378" i="29"/>
  <c r="AA379" i="29"/>
  <c r="AA380" i="29"/>
  <c r="AA381" i="29"/>
  <c r="AA382" i="29"/>
  <c r="AB374" i="29"/>
  <c r="AB375" i="29"/>
  <c r="AB376" i="29"/>
  <c r="AB377" i="29"/>
  <c r="AB378" i="29"/>
  <c r="AB379" i="29"/>
  <c r="AB380" i="29"/>
  <c r="AB381" i="29"/>
  <c r="AB382" i="29"/>
  <c r="AC374" i="29"/>
  <c r="AC375" i="29"/>
  <c r="AC376" i="29"/>
  <c r="AC377" i="29"/>
  <c r="AC378" i="29"/>
  <c r="AC379" i="29"/>
  <c r="AC380" i="29"/>
  <c r="AC381" i="29"/>
  <c r="AC382" i="29"/>
  <c r="AD374" i="29"/>
  <c r="AD375" i="29"/>
  <c r="AD376" i="29"/>
  <c r="AD377" i="29"/>
  <c r="AD378" i="29"/>
  <c r="AD379" i="29"/>
  <c r="AD380" i="29"/>
  <c r="AD381" i="29"/>
  <c r="AD382" i="29"/>
  <c r="AE374" i="29"/>
  <c r="AE375" i="29"/>
  <c r="AE376" i="29"/>
  <c r="AE377" i="29"/>
  <c r="AE378" i="29"/>
  <c r="AE379" i="29"/>
  <c r="AE380" i="29"/>
  <c r="AE381" i="29"/>
  <c r="AE382" i="29"/>
  <c r="AF374" i="29"/>
  <c r="AF375" i="29"/>
  <c r="AF376" i="29"/>
  <c r="AF377" i="29"/>
  <c r="AF378" i="29"/>
  <c r="AF379" i="29"/>
  <c r="AF380" i="29"/>
  <c r="AF381" i="29"/>
  <c r="AF382" i="29"/>
  <c r="AG374" i="29"/>
  <c r="AG375" i="29"/>
  <c r="AG376" i="29"/>
  <c r="AG377" i="29"/>
  <c r="AG378" i="29"/>
  <c r="AG379" i="29"/>
  <c r="AG380" i="29"/>
  <c r="AG381" i="29"/>
  <c r="AG382" i="29"/>
  <c r="AH374" i="29"/>
  <c r="AH375" i="29"/>
  <c r="AH376" i="29"/>
  <c r="AH377" i="29"/>
  <c r="AH378" i="29"/>
  <c r="AH379" i="29"/>
  <c r="AH380" i="29"/>
  <c r="AH381" i="29"/>
  <c r="AH382" i="29"/>
  <c r="AI374" i="29"/>
  <c r="AI375" i="29"/>
  <c r="AI376" i="29"/>
  <c r="AI377" i="29"/>
  <c r="AI378" i="29"/>
  <c r="AI379" i="29"/>
  <c r="AI380" i="29"/>
  <c r="AI381" i="29"/>
  <c r="AI382" i="29"/>
  <c r="AJ374" i="29"/>
  <c r="AJ375" i="29"/>
  <c r="AJ376" i="29"/>
  <c r="AJ377" i="29"/>
  <c r="AJ378" i="29"/>
  <c r="AJ379" i="29"/>
  <c r="AJ380" i="29"/>
  <c r="AJ381" i="29"/>
  <c r="AJ382" i="29"/>
  <c r="AK374" i="29"/>
  <c r="AK375" i="29"/>
  <c r="AK376" i="29"/>
  <c r="AK377" i="29"/>
  <c r="AK378" i="29"/>
  <c r="AK379" i="29"/>
  <c r="AK380" i="29"/>
  <c r="AK381" i="29"/>
  <c r="AK382" i="29"/>
  <c r="Y373" i="29"/>
  <c r="Z373" i="29"/>
  <c r="AA373" i="29"/>
  <c r="AB373" i="29"/>
  <c r="AC373" i="29"/>
  <c r="AD373" i="29"/>
  <c r="AE373" i="29"/>
  <c r="AF373" i="29"/>
  <c r="AG373" i="29"/>
  <c r="AH373" i="29"/>
  <c r="AI373" i="29"/>
  <c r="AJ373" i="29"/>
  <c r="AK373" i="29"/>
  <c r="Y364" i="29"/>
  <c r="Y365" i="29"/>
  <c r="Y366" i="29"/>
  <c r="Y367" i="29"/>
  <c r="Y368" i="29"/>
  <c r="Y369" i="29"/>
  <c r="Y370" i="29"/>
  <c r="Y371" i="29"/>
  <c r="Y372" i="29"/>
  <c r="Z364" i="29"/>
  <c r="Z365" i="29"/>
  <c r="Z366" i="29"/>
  <c r="Z367" i="29"/>
  <c r="Z368" i="29"/>
  <c r="Z369" i="29"/>
  <c r="Z370" i="29"/>
  <c r="Z371" i="29"/>
  <c r="Z372" i="29"/>
  <c r="AA364" i="29"/>
  <c r="AA365" i="29"/>
  <c r="AA366" i="29"/>
  <c r="AA367" i="29"/>
  <c r="AA368" i="29"/>
  <c r="AA369" i="29"/>
  <c r="AA370" i="29"/>
  <c r="AA371" i="29"/>
  <c r="AA372" i="29"/>
  <c r="AB364" i="29"/>
  <c r="AB365" i="29"/>
  <c r="AB366" i="29"/>
  <c r="AB367" i="29"/>
  <c r="AB368" i="29"/>
  <c r="AB369" i="29"/>
  <c r="AB370" i="29"/>
  <c r="AB371" i="29"/>
  <c r="AB372" i="29"/>
  <c r="AC364" i="29"/>
  <c r="AC365" i="29"/>
  <c r="AC366" i="29"/>
  <c r="AC367" i="29"/>
  <c r="AC368" i="29"/>
  <c r="AC369" i="29"/>
  <c r="AC370" i="29"/>
  <c r="AC371" i="29"/>
  <c r="AC372" i="29"/>
  <c r="AD364" i="29"/>
  <c r="AD365" i="29"/>
  <c r="AD366" i="29"/>
  <c r="AD367" i="29"/>
  <c r="AD368" i="29"/>
  <c r="AD369" i="29"/>
  <c r="AD370" i="29"/>
  <c r="AD371" i="29"/>
  <c r="AD372" i="29"/>
  <c r="AE364" i="29"/>
  <c r="AE365" i="29"/>
  <c r="AE366" i="29"/>
  <c r="AE367" i="29"/>
  <c r="AE368" i="29"/>
  <c r="AE369" i="29"/>
  <c r="AE370" i="29"/>
  <c r="AE371" i="29"/>
  <c r="AE372" i="29"/>
  <c r="AF364" i="29"/>
  <c r="AF365" i="29"/>
  <c r="AF366" i="29"/>
  <c r="AF367" i="29"/>
  <c r="AF368" i="29"/>
  <c r="AF369" i="29"/>
  <c r="AF370" i="29"/>
  <c r="AF371" i="29"/>
  <c r="AF372" i="29"/>
  <c r="AG364" i="29"/>
  <c r="AG365" i="29"/>
  <c r="AG366" i="29"/>
  <c r="AG367" i="29"/>
  <c r="AG368" i="29"/>
  <c r="AG369" i="29"/>
  <c r="AG370" i="29"/>
  <c r="AG371" i="29"/>
  <c r="AG372" i="29"/>
  <c r="AH364" i="29"/>
  <c r="AH365" i="29"/>
  <c r="AH366" i="29"/>
  <c r="AH367" i="29"/>
  <c r="AH368" i="29"/>
  <c r="AH369" i="29"/>
  <c r="AH370" i="29"/>
  <c r="AH371" i="29"/>
  <c r="AH372" i="29"/>
  <c r="AI364" i="29"/>
  <c r="AI365" i="29"/>
  <c r="AI366" i="29"/>
  <c r="AI367" i="29"/>
  <c r="AI368" i="29"/>
  <c r="AI369" i="29"/>
  <c r="AI370" i="29"/>
  <c r="AI371" i="29"/>
  <c r="AI372" i="29"/>
  <c r="AJ364" i="29"/>
  <c r="AJ365" i="29"/>
  <c r="AJ366" i="29"/>
  <c r="AJ367" i="29"/>
  <c r="AJ368" i="29"/>
  <c r="AJ369" i="29"/>
  <c r="AJ370" i="29"/>
  <c r="AJ371" i="29"/>
  <c r="AJ372" i="29"/>
  <c r="AK364" i="29"/>
  <c r="AK365" i="29"/>
  <c r="AK366" i="29"/>
  <c r="AK367" i="29"/>
  <c r="AK368" i="29"/>
  <c r="AK369" i="29"/>
  <c r="AK370" i="29"/>
  <c r="AK371" i="29"/>
  <c r="AK372" i="29"/>
  <c r="Y363" i="29"/>
  <c r="Z363" i="29"/>
  <c r="AA363" i="29"/>
  <c r="AB363" i="29"/>
  <c r="AC363" i="29"/>
  <c r="AD363" i="29"/>
  <c r="AE363" i="29"/>
  <c r="AF363" i="29"/>
  <c r="AG363" i="29"/>
  <c r="AH363" i="29"/>
  <c r="AI363" i="29"/>
  <c r="AJ363" i="29"/>
  <c r="AK363" i="29"/>
  <c r="AY245" i="30"/>
  <c r="AY246" i="30"/>
  <c r="AY247" i="30"/>
  <c r="AY248" i="30"/>
  <c r="AY249" i="30"/>
  <c r="AY250" i="30"/>
  <c r="AY251" i="30"/>
  <c r="AY252" i="30"/>
  <c r="AY253" i="30"/>
  <c r="AY254" i="30"/>
  <c r="AY255" i="30"/>
  <c r="AY256" i="30"/>
  <c r="AY257" i="30"/>
  <c r="AY258" i="30"/>
  <c r="AY259" i="30"/>
  <c r="BI245" i="30"/>
  <c r="BI246" i="30"/>
  <c r="BI247" i="30"/>
  <c r="BI248" i="30"/>
  <c r="BI249" i="30"/>
  <c r="BI250" i="30"/>
  <c r="BI251" i="30"/>
  <c r="BI252" i="30"/>
  <c r="BI253" i="30"/>
  <c r="BI254" i="30"/>
  <c r="BI255" i="30"/>
  <c r="BI256" i="30"/>
  <c r="BI257" i="30"/>
  <c r="BI258" i="30"/>
  <c r="BI259" i="30"/>
  <c r="AZ245" i="30"/>
  <c r="AZ246" i="30"/>
  <c r="AZ247" i="30"/>
  <c r="AZ248" i="30"/>
  <c r="AZ249" i="30"/>
  <c r="AZ250" i="30"/>
  <c r="AZ251" i="30"/>
  <c r="AZ252" i="30"/>
  <c r="AZ253" i="30"/>
  <c r="AZ254" i="30"/>
  <c r="AZ255" i="30"/>
  <c r="AZ256" i="30"/>
  <c r="AZ257" i="30"/>
  <c r="AZ258" i="30"/>
  <c r="AZ259" i="30"/>
  <c r="BA245" i="30"/>
  <c r="BA246" i="30"/>
  <c r="BA247" i="30"/>
  <c r="BA248" i="30"/>
  <c r="BA249" i="30"/>
  <c r="BA250" i="30"/>
  <c r="BA251" i="30"/>
  <c r="BA252" i="30"/>
  <c r="BA253" i="30"/>
  <c r="BA254" i="30"/>
  <c r="BA255" i="30"/>
  <c r="BA256" i="30"/>
  <c r="BA257" i="30"/>
  <c r="BA258" i="30"/>
  <c r="BA259" i="30"/>
  <c r="BB245" i="30"/>
  <c r="BB246" i="30"/>
  <c r="BB247" i="30"/>
  <c r="BB248" i="30"/>
  <c r="BB249" i="30"/>
  <c r="BB250" i="30"/>
  <c r="BB251" i="30"/>
  <c r="BB252" i="30"/>
  <c r="BB253" i="30"/>
  <c r="BB254" i="30"/>
  <c r="BB255" i="30"/>
  <c r="BB256" i="30"/>
  <c r="BB257" i="30"/>
  <c r="BB258" i="30"/>
  <c r="BB259" i="30"/>
  <c r="BC245" i="30"/>
  <c r="BC246" i="30"/>
  <c r="BC247" i="30"/>
  <c r="BC248" i="30"/>
  <c r="BC249" i="30"/>
  <c r="BC250" i="30"/>
  <c r="BC251" i="30"/>
  <c r="BC252" i="30"/>
  <c r="BC253" i="30"/>
  <c r="BC254" i="30"/>
  <c r="BC255" i="30"/>
  <c r="BC256" i="30"/>
  <c r="BC257" i="30"/>
  <c r="BC258" i="30"/>
  <c r="BC259" i="30"/>
  <c r="BE245" i="30"/>
  <c r="BE246" i="30"/>
  <c r="BE247" i="30"/>
  <c r="BE248" i="30"/>
  <c r="BE249" i="30"/>
  <c r="BE250" i="30"/>
  <c r="BE251" i="30"/>
  <c r="BE252" i="30"/>
  <c r="BE253" i="30"/>
  <c r="BE254" i="30"/>
  <c r="BE255" i="30"/>
  <c r="BE256" i="30"/>
  <c r="BE257" i="30"/>
  <c r="BE258" i="30"/>
  <c r="BE259" i="30"/>
  <c r="BJ245" i="30"/>
  <c r="BJ246" i="30"/>
  <c r="BJ247" i="30"/>
  <c r="BJ248" i="30"/>
  <c r="BJ249" i="30"/>
  <c r="BJ250" i="30"/>
  <c r="BJ251" i="30"/>
  <c r="BJ252" i="30"/>
  <c r="BJ253" i="30"/>
  <c r="BJ254" i="30"/>
  <c r="BJ255" i="30"/>
  <c r="BJ256" i="30"/>
  <c r="BJ257" i="30"/>
  <c r="BJ258" i="30"/>
  <c r="BJ259" i="30"/>
  <c r="BH245" i="30"/>
  <c r="BH246" i="30"/>
  <c r="BH247" i="30"/>
  <c r="BH248" i="30"/>
  <c r="BH249" i="30"/>
  <c r="BH250" i="30"/>
  <c r="BH251" i="30"/>
  <c r="BH252" i="30"/>
  <c r="BH253" i="30"/>
  <c r="BH254" i="30"/>
  <c r="BH255" i="30"/>
  <c r="BH256" i="30"/>
  <c r="BH257" i="30"/>
  <c r="BH258" i="30"/>
  <c r="BH259" i="30"/>
  <c r="BF245" i="30"/>
  <c r="BF246" i="30"/>
  <c r="BF247" i="30"/>
  <c r="BF248" i="30"/>
  <c r="BF249" i="30"/>
  <c r="BF250" i="30"/>
  <c r="BF251" i="30"/>
  <c r="BF252" i="30"/>
  <c r="BF253" i="30"/>
  <c r="BF254" i="30"/>
  <c r="BF255" i="30"/>
  <c r="BF256" i="30"/>
  <c r="BF257" i="30"/>
  <c r="BF258" i="30"/>
  <c r="BF259" i="30"/>
  <c r="BK245" i="30"/>
  <c r="BK246" i="30"/>
  <c r="BK247" i="30"/>
  <c r="BK248" i="30"/>
  <c r="BK249" i="30"/>
  <c r="BK250" i="30"/>
  <c r="BK251" i="30"/>
  <c r="BK252" i="30"/>
  <c r="BK253" i="30"/>
  <c r="BK254" i="30"/>
  <c r="BK255" i="30"/>
  <c r="BK256" i="30"/>
  <c r="BK257" i="30"/>
  <c r="BK258" i="30"/>
  <c r="BK259" i="30"/>
  <c r="BL245" i="30"/>
  <c r="BL246" i="30"/>
  <c r="BL247" i="30"/>
  <c r="BL248" i="30"/>
  <c r="BL249" i="30"/>
  <c r="BL250" i="30"/>
  <c r="BL251" i="30"/>
  <c r="BL252" i="30"/>
  <c r="BL253" i="30"/>
  <c r="BL254" i="30"/>
  <c r="BL255" i="30"/>
  <c r="BL256" i="30"/>
  <c r="BL257" i="30"/>
  <c r="BL258" i="30"/>
  <c r="BL259" i="30"/>
  <c r="BM245" i="30"/>
  <c r="BM246" i="30"/>
  <c r="BM247" i="30"/>
  <c r="BM248" i="30"/>
  <c r="BM249" i="30"/>
  <c r="BM250" i="30"/>
  <c r="BM251" i="30"/>
  <c r="BM252" i="30"/>
  <c r="BM253" i="30"/>
  <c r="BM254" i="30"/>
  <c r="BM255" i="30"/>
  <c r="BM256" i="30"/>
  <c r="BM257" i="30"/>
  <c r="BM258" i="30"/>
  <c r="BM259" i="30"/>
  <c r="BM240" i="30"/>
  <c r="BM241" i="30"/>
  <c r="BM242" i="30"/>
  <c r="BM243" i="30"/>
  <c r="BM244" i="30"/>
  <c r="BL240" i="30"/>
  <c r="BL241" i="30"/>
  <c r="BL242" i="30"/>
  <c r="BL243" i="30"/>
  <c r="BL244" i="30"/>
  <c r="BK240" i="30"/>
  <c r="BK241" i="30"/>
  <c r="BK242" i="30"/>
  <c r="BK243" i="30"/>
  <c r="BK244" i="30"/>
  <c r="BF240" i="30"/>
  <c r="BF241" i="30"/>
  <c r="BF242" i="30"/>
  <c r="BF243" i="30"/>
  <c r="BF244" i="30"/>
  <c r="BH240" i="30"/>
  <c r="BH241" i="30"/>
  <c r="BH242" i="30"/>
  <c r="BH243" i="30"/>
  <c r="BH244" i="30"/>
  <c r="BJ240" i="30"/>
  <c r="BJ241" i="30"/>
  <c r="BJ242" i="30"/>
  <c r="BJ243" i="30"/>
  <c r="BJ244" i="30"/>
  <c r="BE240" i="30"/>
  <c r="BE241" i="30"/>
  <c r="BE242" i="30"/>
  <c r="BE243" i="30"/>
  <c r="BE244" i="30"/>
  <c r="BC240" i="30"/>
  <c r="BC241" i="30"/>
  <c r="BC242" i="30"/>
  <c r="BC243" i="30"/>
  <c r="BC244" i="30"/>
  <c r="BB240" i="30"/>
  <c r="BB241" i="30"/>
  <c r="BB242" i="30"/>
  <c r="BB243" i="30"/>
  <c r="BB244" i="30"/>
  <c r="BA240" i="30"/>
  <c r="BA241" i="30"/>
  <c r="BA242" i="30"/>
  <c r="BA243" i="30"/>
  <c r="BA244" i="30"/>
  <c r="AZ240" i="30"/>
  <c r="AZ241" i="30"/>
  <c r="AZ242" i="30"/>
  <c r="AZ243" i="30"/>
  <c r="AZ244" i="30"/>
  <c r="BI240" i="30"/>
  <c r="BI241" i="30"/>
  <c r="BI242" i="30"/>
  <c r="BI243" i="30"/>
  <c r="BI244" i="30"/>
  <c r="AY240" i="30"/>
  <c r="AY241" i="30"/>
  <c r="AY242" i="30"/>
  <c r="AY243" i="30"/>
  <c r="AY244" i="30"/>
  <c r="AK353" i="29"/>
  <c r="AK354" i="29"/>
  <c r="AK355" i="29"/>
  <c r="AK356" i="29"/>
  <c r="AK357" i="29"/>
  <c r="AK358" i="29"/>
  <c r="AK359" i="29"/>
  <c r="AK360" i="29"/>
  <c r="AK361" i="29"/>
  <c r="AK362" i="29"/>
  <c r="AJ353" i="29"/>
  <c r="AJ354" i="29"/>
  <c r="AJ355" i="29"/>
  <c r="AJ356" i="29"/>
  <c r="AJ357" i="29"/>
  <c r="AJ358" i="29"/>
  <c r="AJ359" i="29"/>
  <c r="AJ360" i="29"/>
  <c r="AJ361" i="29"/>
  <c r="AJ362" i="29"/>
  <c r="AI353" i="29"/>
  <c r="AI354" i="29"/>
  <c r="AI355" i="29"/>
  <c r="AI356" i="29"/>
  <c r="AI357" i="29"/>
  <c r="AI358" i="29"/>
  <c r="AI359" i="29"/>
  <c r="AI360" i="29"/>
  <c r="AI361" i="29"/>
  <c r="AI362" i="29"/>
  <c r="AH353" i="29"/>
  <c r="AH354" i="29"/>
  <c r="AH355" i="29"/>
  <c r="AH356" i="29"/>
  <c r="AH357" i="29"/>
  <c r="AH358" i="29"/>
  <c r="AH359" i="29"/>
  <c r="AH360" i="29"/>
  <c r="AH361" i="29"/>
  <c r="AH362" i="29"/>
  <c r="AG353" i="29"/>
  <c r="AG354" i="29"/>
  <c r="AG355" i="29"/>
  <c r="AG356" i="29"/>
  <c r="AG357" i="29"/>
  <c r="AG358" i="29"/>
  <c r="AG359" i="29"/>
  <c r="AG360" i="29"/>
  <c r="AG361" i="29"/>
  <c r="AG362" i="29"/>
  <c r="AF353" i="29"/>
  <c r="AF354" i="29"/>
  <c r="AF355" i="29"/>
  <c r="AF356" i="29"/>
  <c r="AF357" i="29"/>
  <c r="AF358" i="29"/>
  <c r="AF359" i="29"/>
  <c r="AF360" i="29"/>
  <c r="AF361" i="29"/>
  <c r="AF362" i="29"/>
  <c r="AE353" i="29"/>
  <c r="AE354" i="29"/>
  <c r="AE355" i="29"/>
  <c r="AE356" i="29"/>
  <c r="AE357" i="29"/>
  <c r="AE358" i="29"/>
  <c r="AE359" i="29"/>
  <c r="AE360" i="29"/>
  <c r="AE361" i="29"/>
  <c r="AE362" i="29"/>
  <c r="AD353" i="29"/>
  <c r="AD354" i="29"/>
  <c r="AD355" i="29"/>
  <c r="AD356" i="29"/>
  <c r="AD357" i="29"/>
  <c r="AD358" i="29"/>
  <c r="AD359" i="29"/>
  <c r="AD360" i="29"/>
  <c r="AD361" i="29"/>
  <c r="AD362" i="29"/>
  <c r="AC353" i="29"/>
  <c r="AC354" i="29"/>
  <c r="AC355" i="29"/>
  <c r="AC356" i="29"/>
  <c r="AC357" i="29"/>
  <c r="AC358" i="29"/>
  <c r="AC359" i="29"/>
  <c r="AC360" i="29"/>
  <c r="AC361" i="29"/>
  <c r="AC362" i="29"/>
  <c r="AB353" i="29"/>
  <c r="AB354" i="29"/>
  <c r="AB355" i="29"/>
  <c r="AB356" i="29"/>
  <c r="AB357" i="29"/>
  <c r="AB358" i="29"/>
  <c r="AB359" i="29"/>
  <c r="AB360" i="29"/>
  <c r="AB361" i="29"/>
  <c r="AB362" i="29"/>
  <c r="AA353" i="29"/>
  <c r="AA354" i="29"/>
  <c r="AA355" i="29"/>
  <c r="AA356" i="29"/>
  <c r="AA357" i="29"/>
  <c r="AA358" i="29"/>
  <c r="AA359" i="29"/>
  <c r="AA360" i="29"/>
  <c r="AA361" i="29"/>
  <c r="AA362" i="29"/>
  <c r="Z353" i="29"/>
  <c r="Z354" i="29"/>
  <c r="Z355" i="29"/>
  <c r="Z356" i="29"/>
  <c r="Z357" i="29"/>
  <c r="Z358" i="29"/>
  <c r="Z359" i="29"/>
  <c r="Z360" i="29"/>
  <c r="Z361" i="29"/>
  <c r="Z362" i="29"/>
  <c r="Y353" i="29"/>
  <c r="Y354" i="29"/>
  <c r="Y355" i="29"/>
  <c r="Y356" i="29"/>
  <c r="Y357" i="29"/>
  <c r="Y358" i="29"/>
  <c r="Y359" i="29"/>
  <c r="Y360" i="29"/>
  <c r="Y361" i="29"/>
  <c r="Y362" i="29"/>
  <c r="AY235" i="30"/>
  <c r="AY236" i="30"/>
  <c r="AY237" i="30"/>
  <c r="AY238" i="30"/>
  <c r="AY239" i="30"/>
  <c r="BI235" i="30"/>
  <c r="BI236" i="30"/>
  <c r="BI237" i="30"/>
  <c r="BI238" i="30"/>
  <c r="BI239" i="30"/>
  <c r="AZ235" i="30"/>
  <c r="AZ236" i="30"/>
  <c r="AZ237" i="30"/>
  <c r="AZ238" i="30"/>
  <c r="AZ239" i="30"/>
  <c r="BA235" i="30"/>
  <c r="BA236" i="30"/>
  <c r="BA237" i="30"/>
  <c r="BA238" i="30"/>
  <c r="BA239" i="30"/>
  <c r="BB235" i="30"/>
  <c r="BB236" i="30"/>
  <c r="BB237" i="30"/>
  <c r="BB238" i="30"/>
  <c r="BB239" i="30"/>
  <c r="BC235" i="30"/>
  <c r="BC236" i="30"/>
  <c r="BC237" i="30"/>
  <c r="BC238" i="30"/>
  <c r="BC239" i="30"/>
  <c r="BE235" i="30"/>
  <c r="BE236" i="30"/>
  <c r="BE237" i="30"/>
  <c r="BE238" i="30"/>
  <c r="BE239" i="30"/>
  <c r="BJ235" i="30"/>
  <c r="BJ236" i="30"/>
  <c r="BJ237" i="30"/>
  <c r="BJ238" i="30"/>
  <c r="BJ239" i="30"/>
  <c r="BH235" i="30"/>
  <c r="BH236" i="30"/>
  <c r="BH237" i="30"/>
  <c r="BH238" i="30"/>
  <c r="BH239" i="30"/>
  <c r="BF235" i="30"/>
  <c r="BF236" i="30"/>
  <c r="BF237" i="30"/>
  <c r="BF238" i="30"/>
  <c r="BF239" i="30"/>
  <c r="BK235" i="30"/>
  <c r="BK236" i="30"/>
  <c r="BK237" i="30"/>
  <c r="BK238" i="30"/>
  <c r="BK239" i="30"/>
  <c r="BL235" i="30"/>
  <c r="BL236" i="30"/>
  <c r="BL237" i="30"/>
  <c r="BL238" i="30"/>
  <c r="BL239" i="30"/>
  <c r="BM235" i="30"/>
  <c r="BM236" i="30"/>
  <c r="BM237" i="30"/>
  <c r="BM238" i="30"/>
  <c r="BM239" i="30"/>
  <c r="Y343" i="29"/>
  <c r="Y344" i="29"/>
  <c r="Y345" i="29"/>
  <c r="Y346" i="29"/>
  <c r="Y347" i="29"/>
  <c r="Y348" i="29"/>
  <c r="Y349" i="29"/>
  <c r="Y350" i="29"/>
  <c r="Y351" i="29"/>
  <c r="Y352" i="29"/>
  <c r="Z343" i="29"/>
  <c r="Z344" i="29"/>
  <c r="Z345" i="29"/>
  <c r="Z346" i="29"/>
  <c r="Z347" i="29"/>
  <c r="Z348" i="29"/>
  <c r="Z349" i="29"/>
  <c r="Z350" i="29"/>
  <c r="Z351" i="29"/>
  <c r="Z352" i="29"/>
  <c r="AA343" i="29"/>
  <c r="AA344" i="29"/>
  <c r="AA345" i="29"/>
  <c r="AA346" i="29"/>
  <c r="AA347" i="29"/>
  <c r="AA348" i="29"/>
  <c r="AA349" i="29"/>
  <c r="AA350" i="29"/>
  <c r="AA351" i="29"/>
  <c r="AA352" i="29"/>
  <c r="AB343" i="29"/>
  <c r="AB344" i="29"/>
  <c r="AB345" i="29"/>
  <c r="AB346" i="29"/>
  <c r="AB347" i="29"/>
  <c r="AB348" i="29"/>
  <c r="AB349" i="29"/>
  <c r="AB350" i="29"/>
  <c r="AB351" i="29"/>
  <c r="AB352" i="29"/>
  <c r="AC343" i="29"/>
  <c r="AC344" i="29"/>
  <c r="AC345" i="29"/>
  <c r="AC346" i="29"/>
  <c r="AC347" i="29"/>
  <c r="AC348" i="29"/>
  <c r="AC349" i="29"/>
  <c r="AC350" i="29"/>
  <c r="AC351" i="29"/>
  <c r="AC352" i="29"/>
  <c r="AD343" i="29"/>
  <c r="AD344" i="29"/>
  <c r="AD345" i="29"/>
  <c r="AD346" i="29"/>
  <c r="AD347" i="29"/>
  <c r="AD348" i="29"/>
  <c r="AD349" i="29"/>
  <c r="AD350" i="29"/>
  <c r="AD351" i="29"/>
  <c r="AD352" i="29"/>
  <c r="AE343" i="29"/>
  <c r="AE344" i="29"/>
  <c r="AE345" i="29"/>
  <c r="AE346" i="29"/>
  <c r="AE347" i="29"/>
  <c r="AE348" i="29"/>
  <c r="AE349" i="29"/>
  <c r="AE350" i="29"/>
  <c r="AE351" i="29"/>
  <c r="AE352" i="29"/>
  <c r="AF343" i="29"/>
  <c r="AF344" i="29"/>
  <c r="AF345" i="29"/>
  <c r="AF346" i="29"/>
  <c r="AF347" i="29"/>
  <c r="AF348" i="29"/>
  <c r="AF349" i="29"/>
  <c r="AF350" i="29"/>
  <c r="AF351" i="29"/>
  <c r="AF352" i="29"/>
  <c r="AG343" i="29"/>
  <c r="AG344" i="29"/>
  <c r="AG345" i="29"/>
  <c r="AG346" i="29"/>
  <c r="AG347" i="29"/>
  <c r="AG348" i="29"/>
  <c r="AG349" i="29"/>
  <c r="AG350" i="29"/>
  <c r="AG351" i="29"/>
  <c r="AG352" i="29"/>
  <c r="AH343" i="29"/>
  <c r="AH344" i="29"/>
  <c r="AH345" i="29"/>
  <c r="AH346" i="29"/>
  <c r="AH347" i="29"/>
  <c r="AH348" i="29"/>
  <c r="AH349" i="29"/>
  <c r="AH350" i="29"/>
  <c r="AH351" i="29"/>
  <c r="AH352" i="29"/>
  <c r="AI343" i="29"/>
  <c r="AI344" i="29"/>
  <c r="AI345" i="29"/>
  <c r="AI346" i="29"/>
  <c r="AI347" i="29"/>
  <c r="AI348" i="29"/>
  <c r="AI349" i="29"/>
  <c r="AI350" i="29"/>
  <c r="AI351" i="29"/>
  <c r="AI352" i="29"/>
  <c r="AJ343" i="29"/>
  <c r="AJ344" i="29"/>
  <c r="AJ345" i="29"/>
  <c r="AJ346" i="29"/>
  <c r="AJ347" i="29"/>
  <c r="AJ348" i="29"/>
  <c r="AJ349" i="29"/>
  <c r="AJ350" i="29"/>
  <c r="AJ351" i="29"/>
  <c r="AJ352" i="29"/>
  <c r="AK343" i="29"/>
  <c r="AK344" i="29"/>
  <c r="AK345" i="29"/>
  <c r="AK346" i="29"/>
  <c r="AK347" i="29"/>
  <c r="AK348" i="29"/>
  <c r="AK349" i="29"/>
  <c r="AK350" i="29"/>
  <c r="AK351" i="29"/>
  <c r="AK352" i="29"/>
  <c r="Y333" i="29"/>
  <c r="Y334" i="29"/>
  <c r="Y335" i="29"/>
  <c r="Y336" i="29"/>
  <c r="Y337" i="29"/>
  <c r="Y338" i="29"/>
  <c r="Y339" i="29"/>
  <c r="Y340" i="29"/>
  <c r="Y341" i="29"/>
  <c r="Y342" i="29"/>
  <c r="Z333" i="29"/>
  <c r="Z334" i="29"/>
  <c r="Z335" i="29"/>
  <c r="Z336" i="29"/>
  <c r="Z337" i="29"/>
  <c r="Z338" i="29"/>
  <c r="Z339" i="29"/>
  <c r="Z340" i="29"/>
  <c r="Z341" i="29"/>
  <c r="Z342" i="29"/>
  <c r="AA333" i="29"/>
  <c r="AA334" i="29"/>
  <c r="AA335" i="29"/>
  <c r="AA336" i="29"/>
  <c r="AA337" i="29"/>
  <c r="AA338" i="29"/>
  <c r="AA339" i="29"/>
  <c r="AA340" i="29"/>
  <c r="AA341" i="29"/>
  <c r="AA342" i="29"/>
  <c r="AB333" i="29"/>
  <c r="AB334" i="29"/>
  <c r="AB335" i="29"/>
  <c r="AB336" i="29"/>
  <c r="AB337" i="29"/>
  <c r="AB338" i="29"/>
  <c r="AB339" i="29"/>
  <c r="AB340" i="29"/>
  <c r="AB341" i="29"/>
  <c r="AB342" i="29"/>
  <c r="AC333" i="29"/>
  <c r="AC334" i="29"/>
  <c r="AC335" i="29"/>
  <c r="AC336" i="29"/>
  <c r="AC337" i="29"/>
  <c r="AC338" i="29"/>
  <c r="AC339" i="29"/>
  <c r="AC340" i="29"/>
  <c r="AC341" i="29"/>
  <c r="AC342" i="29"/>
  <c r="AD333" i="29"/>
  <c r="AD334" i="29"/>
  <c r="AD335" i="29"/>
  <c r="AD336" i="29"/>
  <c r="AD337" i="29"/>
  <c r="AD338" i="29"/>
  <c r="AD339" i="29"/>
  <c r="AD340" i="29"/>
  <c r="AD341" i="29"/>
  <c r="AD342" i="29"/>
  <c r="AE333" i="29"/>
  <c r="AE334" i="29"/>
  <c r="AE335" i="29"/>
  <c r="AE336" i="29"/>
  <c r="AE337" i="29"/>
  <c r="AE338" i="29"/>
  <c r="AE339" i="29"/>
  <c r="AE340" i="29"/>
  <c r="AE341" i="29"/>
  <c r="AE342" i="29"/>
  <c r="AF333" i="29"/>
  <c r="AF334" i="29"/>
  <c r="AF335" i="29"/>
  <c r="AF336" i="29"/>
  <c r="AF337" i="29"/>
  <c r="AF338" i="29"/>
  <c r="AF339" i="29"/>
  <c r="AF340" i="29"/>
  <c r="AF341" i="29"/>
  <c r="AF342" i="29"/>
  <c r="AG333" i="29"/>
  <c r="AG334" i="29"/>
  <c r="AG335" i="29"/>
  <c r="AG336" i="29"/>
  <c r="AG337" i="29"/>
  <c r="AG338" i="29"/>
  <c r="AG339" i="29"/>
  <c r="AG340" i="29"/>
  <c r="AG341" i="29"/>
  <c r="AG342" i="29"/>
  <c r="AH333" i="29"/>
  <c r="AH334" i="29"/>
  <c r="AH335" i="29"/>
  <c r="AH336" i="29"/>
  <c r="AH337" i="29"/>
  <c r="AH338" i="29"/>
  <c r="AH339" i="29"/>
  <c r="AH340" i="29"/>
  <c r="AH341" i="29"/>
  <c r="AH342" i="29"/>
  <c r="AI333" i="29"/>
  <c r="AI334" i="29"/>
  <c r="AI335" i="29"/>
  <c r="AI336" i="29"/>
  <c r="AI337" i="29"/>
  <c r="AI338" i="29"/>
  <c r="AI339" i="29"/>
  <c r="AI340" i="29"/>
  <c r="AI341" i="29"/>
  <c r="AI342" i="29"/>
  <c r="AJ333" i="29"/>
  <c r="AJ334" i="29"/>
  <c r="AJ335" i="29"/>
  <c r="AJ336" i="29"/>
  <c r="AJ337" i="29"/>
  <c r="AJ338" i="29"/>
  <c r="AJ339" i="29"/>
  <c r="AJ340" i="29"/>
  <c r="AJ341" i="29"/>
  <c r="AJ342" i="29"/>
  <c r="AK333" i="29"/>
  <c r="AK334" i="29"/>
  <c r="AK335" i="29"/>
  <c r="AK336" i="29"/>
  <c r="AK337" i="29"/>
  <c r="AK338" i="29"/>
  <c r="AK339" i="29"/>
  <c r="AK340" i="29"/>
  <c r="AK341" i="29"/>
  <c r="AK342" i="29"/>
  <c r="AY231" i="30"/>
  <c r="AY232" i="30"/>
  <c r="AY233" i="30"/>
  <c r="AY234" i="30"/>
  <c r="BI231" i="30"/>
  <c r="BI232" i="30"/>
  <c r="BI233" i="30"/>
  <c r="BI234" i="30"/>
  <c r="AZ231" i="30"/>
  <c r="AZ232" i="30"/>
  <c r="AZ233" i="30"/>
  <c r="AZ234" i="30"/>
  <c r="BA231" i="30"/>
  <c r="BA232" i="30"/>
  <c r="BA233" i="30"/>
  <c r="BA234" i="30"/>
  <c r="BB231" i="30"/>
  <c r="BB232" i="30"/>
  <c r="BB233" i="30"/>
  <c r="BB234" i="30"/>
  <c r="BC231" i="30"/>
  <c r="BC232" i="30"/>
  <c r="BC233" i="30"/>
  <c r="BC234" i="30"/>
  <c r="BE231" i="30"/>
  <c r="BE232" i="30"/>
  <c r="BE233" i="30"/>
  <c r="BE234" i="30"/>
  <c r="BJ231" i="30"/>
  <c r="BJ232" i="30"/>
  <c r="BJ233" i="30"/>
  <c r="BJ234" i="30"/>
  <c r="BH231" i="30"/>
  <c r="BH232" i="30"/>
  <c r="BH233" i="30"/>
  <c r="BH234" i="30"/>
  <c r="BF231" i="30"/>
  <c r="BF232" i="30"/>
  <c r="BF233" i="30"/>
  <c r="BF234" i="30"/>
  <c r="BK231" i="30"/>
  <c r="BK232" i="30"/>
  <c r="BK233" i="30"/>
  <c r="BK234" i="30"/>
  <c r="BL231" i="30"/>
  <c r="BL232" i="30"/>
  <c r="BL233" i="30"/>
  <c r="BL234" i="30"/>
  <c r="BM231" i="30"/>
  <c r="BM232" i="30"/>
  <c r="BM233" i="30"/>
  <c r="BM234" i="30"/>
  <c r="C17" i="28"/>
  <c r="D17" i="28"/>
  <c r="E17" i="28"/>
  <c r="F17" i="28"/>
  <c r="G17" i="28"/>
  <c r="H17" i="28"/>
  <c r="I17" i="28"/>
  <c r="J17" i="28"/>
  <c r="K17" i="28"/>
  <c r="L17" i="28"/>
  <c r="M17" i="28"/>
  <c r="B17" i="28"/>
  <c r="M16" i="28"/>
  <c r="L16" i="28"/>
  <c r="K16" i="28"/>
  <c r="J16" i="28"/>
  <c r="I16" i="28"/>
  <c r="H16" i="28"/>
  <c r="G16" i="28"/>
  <c r="F16" i="28"/>
  <c r="E16" i="28"/>
  <c r="D16" i="28"/>
  <c r="C16" i="28"/>
  <c r="B16" i="28"/>
  <c r="M15" i="28"/>
  <c r="L15" i="28"/>
  <c r="K15" i="28"/>
  <c r="J15" i="28"/>
  <c r="I15" i="28"/>
  <c r="H15" i="28"/>
  <c r="G15" i="28"/>
  <c r="F15" i="28"/>
  <c r="E15" i="28"/>
  <c r="D15" i="28"/>
  <c r="C15" i="28"/>
  <c r="B15" i="28"/>
  <c r="AN627" i="30"/>
  <c r="AM627" i="30"/>
  <c r="X627" i="30"/>
  <c r="BC3" i="30"/>
  <c r="BC4" i="30"/>
  <c r="BC5" i="30"/>
  <c r="BC6" i="30"/>
  <c r="BC7" i="30"/>
  <c r="BC8" i="30"/>
  <c r="BC9" i="30"/>
  <c r="BC10" i="30"/>
  <c r="BC11" i="30"/>
  <c r="BC12" i="30"/>
  <c r="BC13" i="30"/>
  <c r="BC14" i="30"/>
  <c r="BC15" i="30"/>
  <c r="BC16" i="30"/>
  <c r="BC17" i="30"/>
  <c r="BC18" i="30"/>
  <c r="BC19" i="30"/>
  <c r="BC20" i="30"/>
  <c r="BC21" i="30"/>
  <c r="BC22" i="30"/>
  <c r="BC23" i="30"/>
  <c r="BC24" i="30"/>
  <c r="BC25" i="30"/>
  <c r="BC26" i="30"/>
  <c r="BC27" i="30"/>
  <c r="BC28" i="30"/>
  <c r="BC29" i="30"/>
  <c r="BC30" i="30"/>
  <c r="BC31" i="30"/>
  <c r="BC32" i="30"/>
  <c r="BC33" i="30"/>
  <c r="BC34" i="30"/>
  <c r="BC35" i="30"/>
  <c r="BC36" i="30"/>
  <c r="BC37" i="30"/>
  <c r="BC38" i="30"/>
  <c r="BC39" i="30"/>
  <c r="BC40" i="30"/>
  <c r="BC41" i="30"/>
  <c r="BC42" i="30"/>
  <c r="BC43" i="30"/>
  <c r="BC44" i="30"/>
  <c r="BC45" i="30"/>
  <c r="BC46" i="30"/>
  <c r="BC47" i="30"/>
  <c r="BC48" i="30"/>
  <c r="BC49" i="30"/>
  <c r="BC50" i="30"/>
  <c r="BC51" i="30"/>
  <c r="BC52" i="30"/>
  <c r="BC53" i="30"/>
  <c r="BC54" i="30"/>
  <c r="BC55" i="30"/>
  <c r="BC56" i="30"/>
  <c r="BC57" i="30"/>
  <c r="BC58" i="30"/>
  <c r="BC59" i="30"/>
  <c r="BC60" i="30"/>
  <c r="BC61" i="30"/>
  <c r="BC62" i="30"/>
  <c r="BC63" i="30"/>
  <c r="BC64" i="30"/>
  <c r="BC65" i="30"/>
  <c r="BC66" i="30"/>
  <c r="BC67" i="30"/>
  <c r="BC68" i="30"/>
  <c r="BC69" i="30"/>
  <c r="BC70" i="30"/>
  <c r="BC71" i="30"/>
  <c r="BC72" i="30"/>
  <c r="BC73" i="30"/>
  <c r="BC74" i="30"/>
  <c r="BC75" i="30"/>
  <c r="BC76" i="30"/>
  <c r="BC77" i="30"/>
  <c r="BC78" i="30"/>
  <c r="BC79" i="30"/>
  <c r="BC80" i="30"/>
  <c r="BC81" i="30"/>
  <c r="BC82" i="30"/>
  <c r="BC83" i="30"/>
  <c r="BC84" i="30"/>
  <c r="BC85" i="30"/>
  <c r="BC86" i="30"/>
  <c r="BC87" i="30"/>
  <c r="BC88" i="30"/>
  <c r="BC89" i="30"/>
  <c r="BC90" i="30"/>
  <c r="BC91" i="30"/>
  <c r="BC92" i="30"/>
  <c r="BC93" i="30"/>
  <c r="BC94" i="30"/>
  <c r="BC95" i="30"/>
  <c r="BC96" i="30"/>
  <c r="BC97" i="30"/>
  <c r="BC98" i="30"/>
  <c r="BC99" i="30"/>
  <c r="BC100" i="30"/>
  <c r="BC101" i="30"/>
  <c r="BC102" i="30"/>
  <c r="BC103" i="30"/>
  <c r="BC104" i="30"/>
  <c r="BC105" i="30"/>
  <c r="BC106" i="30"/>
  <c r="BC107" i="30"/>
  <c r="BC108" i="30"/>
  <c r="BC109" i="30"/>
  <c r="BC110" i="30"/>
  <c r="BC111" i="30"/>
  <c r="BC112" i="30"/>
  <c r="BC113" i="30"/>
  <c r="BC114" i="30"/>
  <c r="BC115" i="30"/>
  <c r="BC116" i="30"/>
  <c r="BC117" i="30"/>
  <c r="BC118" i="30"/>
  <c r="BC119" i="30"/>
  <c r="BC120" i="30"/>
  <c r="BC121" i="30"/>
  <c r="BC122" i="30"/>
  <c r="BC123" i="30"/>
  <c r="BC124" i="30"/>
  <c r="BC125" i="30"/>
  <c r="BC126" i="30"/>
  <c r="BC127" i="30"/>
  <c r="BC128" i="30"/>
  <c r="BC129" i="30"/>
  <c r="BC130" i="30"/>
  <c r="BC131" i="30"/>
  <c r="BC132" i="30"/>
  <c r="BC133" i="30"/>
  <c r="BC134" i="30"/>
  <c r="BC135" i="30"/>
  <c r="BC136" i="30"/>
  <c r="BC137" i="30"/>
  <c r="BC138" i="30"/>
  <c r="BC139" i="30"/>
  <c r="BC140" i="30"/>
  <c r="BC141" i="30"/>
  <c r="BC142" i="30"/>
  <c r="BC143" i="30"/>
  <c r="BC144" i="30"/>
  <c r="BC145" i="30"/>
  <c r="BC146" i="30"/>
  <c r="BC147" i="30"/>
  <c r="BC148" i="30"/>
  <c r="BC149" i="30"/>
  <c r="BC150" i="30"/>
  <c r="BC151" i="30"/>
  <c r="BC152" i="30"/>
  <c r="BC153" i="30"/>
  <c r="BC154" i="30"/>
  <c r="BC155" i="30"/>
  <c r="BC156" i="30"/>
  <c r="BC157" i="30"/>
  <c r="BC158" i="30"/>
  <c r="BC159" i="30"/>
  <c r="BC160" i="30"/>
  <c r="BC161" i="30"/>
  <c r="BC162" i="30"/>
  <c r="BC163" i="30"/>
  <c r="BC164" i="30"/>
  <c r="BC165" i="30"/>
  <c r="BC166" i="30"/>
  <c r="BC167" i="30"/>
  <c r="BC168" i="30"/>
  <c r="BC169" i="30"/>
  <c r="BC170" i="30"/>
  <c r="BC171" i="30"/>
  <c r="BC172" i="30"/>
  <c r="BC173" i="30"/>
  <c r="BC174" i="30"/>
  <c r="BC175" i="30"/>
  <c r="BC176" i="30"/>
  <c r="BC177" i="30"/>
  <c r="BC178" i="30"/>
  <c r="BC179" i="30"/>
  <c r="BC180" i="30"/>
  <c r="BC181" i="30"/>
  <c r="BC182" i="30"/>
  <c r="BC183" i="30"/>
  <c r="BC184" i="30"/>
  <c r="BC185" i="30"/>
  <c r="BC186" i="30"/>
  <c r="BC187" i="30"/>
  <c r="BC188" i="30"/>
  <c r="BC189" i="30"/>
  <c r="BC190" i="30"/>
  <c r="BC191" i="30"/>
  <c r="BC192" i="30"/>
  <c r="BC193" i="30"/>
  <c r="BC194" i="30"/>
  <c r="BC195" i="30"/>
  <c r="BC196" i="30"/>
  <c r="BC197" i="30"/>
  <c r="BC198" i="30"/>
  <c r="BC199" i="30"/>
  <c r="BC200" i="30"/>
  <c r="BC201" i="30"/>
  <c r="BC202" i="30"/>
  <c r="BC203" i="30"/>
  <c r="BC204" i="30"/>
  <c r="BC205" i="30"/>
  <c r="BC206" i="30"/>
  <c r="BC207" i="30"/>
  <c r="BC208" i="30"/>
  <c r="BC209" i="30"/>
  <c r="BC210" i="30"/>
  <c r="BC211" i="30"/>
  <c r="BC212" i="30"/>
  <c r="BC213" i="30"/>
  <c r="BC214" i="30"/>
  <c r="BC215" i="30"/>
  <c r="BC216" i="30"/>
  <c r="BC217" i="30"/>
  <c r="BC218" i="30"/>
  <c r="BC219" i="30"/>
  <c r="BC220" i="30"/>
  <c r="BC221" i="30"/>
  <c r="BC222" i="30"/>
  <c r="BC223" i="30"/>
  <c r="BC224" i="30"/>
  <c r="BC225" i="30"/>
  <c r="BC226" i="30"/>
  <c r="BC227" i="30"/>
  <c r="BC228" i="30"/>
  <c r="BC229" i="30"/>
  <c r="BC230" i="30"/>
  <c r="AY226" i="30"/>
  <c r="AY227" i="30"/>
  <c r="AY228" i="30"/>
  <c r="AY229" i="30"/>
  <c r="AY230" i="30"/>
  <c r="BI226" i="30"/>
  <c r="BI227" i="30"/>
  <c r="BI228" i="30"/>
  <c r="BI229" i="30"/>
  <c r="BI230" i="30"/>
  <c r="AZ226" i="30"/>
  <c r="AZ227" i="30"/>
  <c r="AZ228" i="30"/>
  <c r="AZ229" i="30"/>
  <c r="AZ230" i="30"/>
  <c r="BA226" i="30"/>
  <c r="BA227" i="30"/>
  <c r="BA228" i="30"/>
  <c r="BA229" i="30"/>
  <c r="BA230" i="30"/>
  <c r="BB226" i="30"/>
  <c r="BB227" i="30"/>
  <c r="BB228" i="30"/>
  <c r="BB229" i="30"/>
  <c r="BB230" i="30"/>
  <c r="BE226" i="30"/>
  <c r="BE227" i="30"/>
  <c r="BE228" i="30"/>
  <c r="BE229" i="30"/>
  <c r="BE230" i="30"/>
  <c r="BJ226" i="30"/>
  <c r="BJ227" i="30"/>
  <c r="BJ228" i="30"/>
  <c r="BJ229" i="30"/>
  <c r="BJ230" i="30"/>
  <c r="BH226" i="30"/>
  <c r="BH227" i="30"/>
  <c r="BH228" i="30"/>
  <c r="BH229" i="30"/>
  <c r="BH230" i="30"/>
  <c r="BF226" i="30"/>
  <c r="BF227" i="30"/>
  <c r="BF228" i="30"/>
  <c r="BF229" i="30"/>
  <c r="BF230" i="30"/>
  <c r="BK226" i="30"/>
  <c r="BK227" i="30"/>
  <c r="BK228" i="30"/>
  <c r="BK229" i="30"/>
  <c r="BK230" i="30"/>
  <c r="BL226" i="30"/>
  <c r="BL227" i="30"/>
  <c r="BL228" i="30"/>
  <c r="BL229" i="30"/>
  <c r="BL230" i="30"/>
  <c r="BM226" i="30"/>
  <c r="BM227" i="30"/>
  <c r="BM228" i="30"/>
  <c r="BM229" i="30"/>
  <c r="BM230" i="30"/>
  <c r="Y323" i="29"/>
  <c r="Y324" i="29"/>
  <c r="Y325" i="29"/>
  <c r="Y326" i="29"/>
  <c r="Y327" i="29"/>
  <c r="Y328" i="29"/>
  <c r="Y329" i="29"/>
  <c r="Y330" i="29"/>
  <c r="Y331" i="29"/>
  <c r="Y332" i="29"/>
  <c r="Z323" i="29"/>
  <c r="Z324" i="29"/>
  <c r="Z325" i="29"/>
  <c r="Z326" i="29"/>
  <c r="Z327" i="29"/>
  <c r="Z328" i="29"/>
  <c r="Z329" i="29"/>
  <c r="Z330" i="29"/>
  <c r="Z331" i="29"/>
  <c r="Z332" i="29"/>
  <c r="AA323" i="29"/>
  <c r="AA324" i="29"/>
  <c r="AA325" i="29"/>
  <c r="AA326" i="29"/>
  <c r="AA327" i="29"/>
  <c r="AA328" i="29"/>
  <c r="AA329" i="29"/>
  <c r="AA330" i="29"/>
  <c r="AA331" i="29"/>
  <c r="AA332" i="29"/>
  <c r="AB323" i="29"/>
  <c r="AB324" i="29"/>
  <c r="AB325" i="29"/>
  <c r="AB326" i="29"/>
  <c r="AB327" i="29"/>
  <c r="AB328" i="29"/>
  <c r="AB329" i="29"/>
  <c r="AB330" i="29"/>
  <c r="AB331" i="29"/>
  <c r="AB332" i="29"/>
  <c r="AC323" i="29"/>
  <c r="AC324" i="29"/>
  <c r="AC325" i="29"/>
  <c r="AC326" i="29"/>
  <c r="AC327" i="29"/>
  <c r="AC328" i="29"/>
  <c r="AC329" i="29"/>
  <c r="AC330" i="29"/>
  <c r="AC331" i="29"/>
  <c r="AC332" i="29"/>
  <c r="AD323" i="29"/>
  <c r="AD324" i="29"/>
  <c r="AD325" i="29"/>
  <c r="AD326" i="29"/>
  <c r="AD327" i="29"/>
  <c r="AD328" i="29"/>
  <c r="AD329" i="29"/>
  <c r="AD330" i="29"/>
  <c r="AD331" i="29"/>
  <c r="AD332" i="29"/>
  <c r="AE323" i="29"/>
  <c r="AE324" i="29"/>
  <c r="AE325" i="29"/>
  <c r="AE326" i="29"/>
  <c r="AE327" i="29"/>
  <c r="AE328" i="29"/>
  <c r="AE329" i="29"/>
  <c r="AE330" i="29"/>
  <c r="AE331" i="29"/>
  <c r="AE332" i="29"/>
  <c r="AF323" i="29"/>
  <c r="AF324" i="29"/>
  <c r="AF325" i="29"/>
  <c r="AF326" i="29"/>
  <c r="AF327" i="29"/>
  <c r="AF328" i="29"/>
  <c r="AF329" i="29"/>
  <c r="AF330" i="29"/>
  <c r="AF331" i="29"/>
  <c r="AF332" i="29"/>
  <c r="AG323" i="29"/>
  <c r="AG324" i="29"/>
  <c r="AG325" i="29"/>
  <c r="AG326" i="29"/>
  <c r="AG327" i="29"/>
  <c r="AG328" i="29"/>
  <c r="AG329" i="29"/>
  <c r="AG330" i="29"/>
  <c r="AG331" i="29"/>
  <c r="AG332" i="29"/>
  <c r="AH323" i="29"/>
  <c r="AH324" i="29"/>
  <c r="AH325" i="29"/>
  <c r="AH326" i="29"/>
  <c r="AH327" i="29"/>
  <c r="AH328" i="29"/>
  <c r="AH329" i="29"/>
  <c r="AH330" i="29"/>
  <c r="AH331" i="29"/>
  <c r="AH332" i="29"/>
  <c r="AI323" i="29"/>
  <c r="AI324" i="29"/>
  <c r="AI325" i="29"/>
  <c r="AI326" i="29"/>
  <c r="AI327" i="29"/>
  <c r="AI328" i="29"/>
  <c r="AI329" i="29"/>
  <c r="AI330" i="29"/>
  <c r="AI331" i="29"/>
  <c r="AI332" i="29"/>
  <c r="AJ323" i="29"/>
  <c r="AJ324" i="29"/>
  <c r="AJ325" i="29"/>
  <c r="AJ326" i="29"/>
  <c r="AJ327" i="29"/>
  <c r="AJ328" i="29"/>
  <c r="AJ329" i="29"/>
  <c r="AJ330" i="29"/>
  <c r="AJ331" i="29"/>
  <c r="AJ332" i="29"/>
  <c r="AK323" i="29"/>
  <c r="AK324" i="29"/>
  <c r="AK325" i="29"/>
  <c r="AK326" i="29"/>
  <c r="AK327" i="29"/>
  <c r="AK328" i="29"/>
  <c r="AK329" i="29"/>
  <c r="AK330" i="29"/>
  <c r="AK331" i="29"/>
  <c r="AK332" i="29"/>
  <c r="BE3" i="30"/>
  <c r="BJ3" i="30"/>
  <c r="BH3" i="30"/>
  <c r="BE4" i="30"/>
  <c r="BJ4" i="30"/>
  <c r="BH4" i="30"/>
  <c r="BE5" i="30"/>
  <c r="BJ5" i="30"/>
  <c r="BH5" i="30"/>
  <c r="BE6" i="30"/>
  <c r="BJ6" i="30"/>
  <c r="BH6" i="30"/>
  <c r="BE7" i="30"/>
  <c r="BJ7" i="30"/>
  <c r="BH7" i="30"/>
  <c r="BE8" i="30"/>
  <c r="BJ8" i="30"/>
  <c r="BH8" i="30"/>
  <c r="BE9" i="30"/>
  <c r="BJ9" i="30"/>
  <c r="BH9" i="30"/>
  <c r="BE10" i="30"/>
  <c r="BJ10" i="30"/>
  <c r="BH10" i="30"/>
  <c r="BE11" i="30"/>
  <c r="BJ11" i="30"/>
  <c r="BH11" i="30"/>
  <c r="BE12" i="30"/>
  <c r="BJ12" i="30"/>
  <c r="BH12" i="30"/>
  <c r="BE13" i="30"/>
  <c r="BJ13" i="30"/>
  <c r="BH13" i="30"/>
  <c r="BE14" i="30"/>
  <c r="BJ14" i="30"/>
  <c r="BH14" i="30"/>
  <c r="BE15" i="30"/>
  <c r="BJ15" i="30"/>
  <c r="BH15" i="30"/>
  <c r="BE16" i="30"/>
  <c r="BJ16" i="30"/>
  <c r="BH16" i="30"/>
  <c r="BE17" i="30"/>
  <c r="BJ17" i="30"/>
  <c r="BH17" i="30"/>
  <c r="BE18" i="30"/>
  <c r="BJ18" i="30"/>
  <c r="BH18" i="30"/>
  <c r="BE19" i="30"/>
  <c r="BJ19" i="30"/>
  <c r="BH19" i="30"/>
  <c r="BE20" i="30"/>
  <c r="BJ20" i="30"/>
  <c r="BH20" i="30"/>
  <c r="BE21" i="30"/>
  <c r="BJ21" i="30"/>
  <c r="BH21" i="30"/>
  <c r="BE22" i="30"/>
  <c r="BJ22" i="30"/>
  <c r="BH22" i="30"/>
  <c r="BE23" i="30"/>
  <c r="BJ23" i="30"/>
  <c r="BH23" i="30"/>
  <c r="BE24" i="30"/>
  <c r="BJ24" i="30"/>
  <c r="BH24" i="30"/>
  <c r="BE25" i="30"/>
  <c r="BJ25" i="30"/>
  <c r="BH25" i="30"/>
  <c r="BE26" i="30"/>
  <c r="BJ26" i="30"/>
  <c r="BH26" i="30"/>
  <c r="BE27" i="30"/>
  <c r="BJ27" i="30"/>
  <c r="BH27" i="30"/>
  <c r="BE28" i="30"/>
  <c r="BJ28" i="30"/>
  <c r="BH28" i="30"/>
  <c r="BE29" i="30"/>
  <c r="BJ29" i="30"/>
  <c r="BH29" i="30"/>
  <c r="BE30" i="30"/>
  <c r="BJ30" i="30"/>
  <c r="BH30" i="30"/>
  <c r="BE31" i="30"/>
  <c r="BJ31" i="30"/>
  <c r="BH31" i="30"/>
  <c r="BE32" i="30"/>
  <c r="BJ32" i="30"/>
  <c r="BH32" i="30"/>
  <c r="BE33" i="30"/>
  <c r="BJ33" i="30"/>
  <c r="BH33" i="30"/>
  <c r="BE34" i="30"/>
  <c r="BJ34" i="30"/>
  <c r="BH34" i="30"/>
  <c r="BE35" i="30"/>
  <c r="BJ35" i="30"/>
  <c r="BH35" i="30"/>
  <c r="BE36" i="30"/>
  <c r="BJ36" i="30"/>
  <c r="BH36" i="30"/>
  <c r="BE37" i="30"/>
  <c r="BJ37" i="30"/>
  <c r="BH37" i="30"/>
  <c r="BE38" i="30"/>
  <c r="BJ38" i="30"/>
  <c r="BH38" i="30"/>
  <c r="BE39" i="30"/>
  <c r="BJ39" i="30"/>
  <c r="BH39" i="30"/>
  <c r="BE40" i="30"/>
  <c r="BJ40" i="30"/>
  <c r="BH40" i="30"/>
  <c r="BE41" i="30"/>
  <c r="BJ41" i="30"/>
  <c r="BH41" i="30"/>
  <c r="BE42" i="30"/>
  <c r="BJ42" i="30"/>
  <c r="BH42" i="30"/>
  <c r="BE43" i="30"/>
  <c r="BJ43" i="30"/>
  <c r="BH43" i="30"/>
  <c r="BE44" i="30"/>
  <c r="BJ44" i="30"/>
  <c r="BH44" i="30"/>
  <c r="BE45" i="30"/>
  <c r="BJ45" i="30"/>
  <c r="BH45" i="30"/>
  <c r="BE46" i="30"/>
  <c r="BJ46" i="30"/>
  <c r="BH46" i="30"/>
  <c r="BE47" i="30"/>
  <c r="BJ47" i="30"/>
  <c r="BH47" i="30"/>
  <c r="BE48" i="30"/>
  <c r="BJ48" i="30"/>
  <c r="BH48" i="30"/>
  <c r="BE49" i="30"/>
  <c r="BJ49" i="30"/>
  <c r="BH49" i="30"/>
  <c r="BE50" i="30"/>
  <c r="BJ50" i="30"/>
  <c r="BH50" i="30"/>
  <c r="BE51" i="30"/>
  <c r="BJ51" i="30"/>
  <c r="BH51" i="30"/>
  <c r="BE52" i="30"/>
  <c r="BJ52" i="30"/>
  <c r="BH52" i="30"/>
  <c r="BE53" i="30"/>
  <c r="BJ53" i="30"/>
  <c r="BH53" i="30"/>
  <c r="BE54" i="30"/>
  <c r="BJ54" i="30"/>
  <c r="BH54" i="30"/>
  <c r="BE55" i="30"/>
  <c r="BJ55" i="30"/>
  <c r="BH55" i="30"/>
  <c r="BE56" i="30"/>
  <c r="BJ56" i="30"/>
  <c r="BH56" i="30"/>
  <c r="BE57" i="30"/>
  <c r="BJ57" i="30"/>
  <c r="BH57" i="30"/>
  <c r="BE58" i="30"/>
  <c r="BJ58" i="30"/>
  <c r="BH58" i="30"/>
  <c r="BE59" i="30"/>
  <c r="BJ59" i="30"/>
  <c r="BH59" i="30"/>
  <c r="BE60" i="30"/>
  <c r="BJ60" i="30"/>
  <c r="BH60" i="30"/>
  <c r="BE61" i="30"/>
  <c r="BJ61" i="30"/>
  <c r="BH61" i="30"/>
  <c r="BE62" i="30"/>
  <c r="BJ62" i="30"/>
  <c r="BH62" i="30"/>
  <c r="BE63" i="30"/>
  <c r="BJ63" i="30"/>
  <c r="BH63" i="30"/>
  <c r="BE64" i="30"/>
  <c r="BJ64" i="30"/>
  <c r="BH64" i="30"/>
  <c r="BE65" i="30"/>
  <c r="BJ65" i="30"/>
  <c r="BH65" i="30"/>
  <c r="BE66" i="30"/>
  <c r="BJ66" i="30"/>
  <c r="BH66" i="30"/>
  <c r="BE67" i="30"/>
  <c r="BJ67" i="30"/>
  <c r="BH67" i="30"/>
  <c r="BE68" i="30"/>
  <c r="BJ68" i="30"/>
  <c r="BH68" i="30"/>
  <c r="BE69" i="30"/>
  <c r="BJ69" i="30"/>
  <c r="BH69" i="30"/>
  <c r="BE70" i="30"/>
  <c r="BJ70" i="30"/>
  <c r="BH70" i="30"/>
  <c r="BE71" i="30"/>
  <c r="BJ71" i="30"/>
  <c r="BH71" i="30"/>
  <c r="BE72" i="30"/>
  <c r="BJ72" i="30"/>
  <c r="BH72" i="30"/>
  <c r="BE73" i="30"/>
  <c r="BJ73" i="30"/>
  <c r="BH73" i="30"/>
  <c r="BE74" i="30"/>
  <c r="BJ74" i="30"/>
  <c r="BH74" i="30"/>
  <c r="BE75" i="30"/>
  <c r="BJ75" i="30"/>
  <c r="BH75" i="30"/>
  <c r="BE76" i="30"/>
  <c r="BJ76" i="30"/>
  <c r="BH76" i="30"/>
  <c r="BE77" i="30"/>
  <c r="BJ77" i="30"/>
  <c r="BH77" i="30"/>
  <c r="BE78" i="30"/>
  <c r="BJ78" i="30"/>
  <c r="BH78" i="30"/>
  <c r="BE79" i="30"/>
  <c r="BJ79" i="30"/>
  <c r="BH79" i="30"/>
  <c r="BE80" i="30"/>
  <c r="BJ80" i="30"/>
  <c r="BH80" i="30"/>
  <c r="BE81" i="30"/>
  <c r="BJ81" i="30"/>
  <c r="BH81" i="30"/>
  <c r="BE82" i="30"/>
  <c r="BJ82" i="30"/>
  <c r="BH82" i="30"/>
  <c r="BE83" i="30"/>
  <c r="BJ83" i="30"/>
  <c r="BH83" i="30"/>
  <c r="BE84" i="30"/>
  <c r="BJ84" i="30"/>
  <c r="BH84" i="30"/>
  <c r="BE85" i="30"/>
  <c r="BJ85" i="30"/>
  <c r="BH85" i="30"/>
  <c r="BE86" i="30"/>
  <c r="BJ86" i="30"/>
  <c r="BH86" i="30"/>
  <c r="BE87" i="30"/>
  <c r="BJ87" i="30"/>
  <c r="BH87" i="30"/>
  <c r="BE88" i="30"/>
  <c r="BJ88" i="30"/>
  <c r="BH88" i="30"/>
  <c r="BE89" i="30"/>
  <c r="BJ89" i="30"/>
  <c r="BH89" i="30"/>
  <c r="BE90" i="30"/>
  <c r="BJ90" i="30"/>
  <c r="BH90" i="30"/>
  <c r="BE91" i="30"/>
  <c r="BJ91" i="30"/>
  <c r="BH91" i="30"/>
  <c r="BE92" i="30"/>
  <c r="BJ92" i="30"/>
  <c r="BH92" i="30"/>
  <c r="BE93" i="30"/>
  <c r="BJ93" i="30"/>
  <c r="BH93" i="30"/>
  <c r="BE94" i="30"/>
  <c r="BJ94" i="30"/>
  <c r="BH94" i="30"/>
  <c r="BE95" i="30"/>
  <c r="BJ95" i="30"/>
  <c r="BH95" i="30"/>
  <c r="BE96" i="30"/>
  <c r="BJ96" i="30"/>
  <c r="BH96" i="30"/>
  <c r="BE97" i="30"/>
  <c r="BJ97" i="30"/>
  <c r="BH97" i="30"/>
  <c r="BE98" i="30"/>
  <c r="BJ98" i="30"/>
  <c r="BH98" i="30"/>
  <c r="BE99" i="30"/>
  <c r="BJ99" i="30"/>
  <c r="BH99" i="30"/>
  <c r="BE100" i="30"/>
  <c r="BJ100" i="30"/>
  <c r="BH100" i="30"/>
  <c r="BE101" i="30"/>
  <c r="BJ101" i="30"/>
  <c r="BH101" i="30"/>
  <c r="BE102" i="30"/>
  <c r="BJ102" i="30"/>
  <c r="BH102" i="30"/>
  <c r="BE103" i="30"/>
  <c r="BJ103" i="30"/>
  <c r="BH103" i="30"/>
  <c r="BE104" i="30"/>
  <c r="BJ104" i="30"/>
  <c r="BH104" i="30"/>
  <c r="BE105" i="30"/>
  <c r="BJ105" i="30"/>
  <c r="BH105" i="30"/>
  <c r="BE106" i="30"/>
  <c r="BJ106" i="30"/>
  <c r="BH106" i="30"/>
  <c r="BE107" i="30"/>
  <c r="BJ107" i="30"/>
  <c r="BH107" i="30"/>
  <c r="BE108" i="30"/>
  <c r="BJ108" i="30"/>
  <c r="BH108" i="30"/>
  <c r="BE109" i="30"/>
  <c r="BJ109" i="30"/>
  <c r="BH109" i="30"/>
  <c r="BE110" i="30"/>
  <c r="BJ110" i="30"/>
  <c r="BH110" i="30"/>
  <c r="BE111" i="30"/>
  <c r="BJ111" i="30"/>
  <c r="BH111" i="30"/>
  <c r="BE112" i="30"/>
  <c r="BJ112" i="30"/>
  <c r="BH112" i="30"/>
  <c r="BE113" i="30"/>
  <c r="BJ113" i="30"/>
  <c r="BH113" i="30"/>
  <c r="BE114" i="30"/>
  <c r="BJ114" i="30"/>
  <c r="BH114" i="30"/>
  <c r="BE115" i="30"/>
  <c r="BJ115" i="30"/>
  <c r="BH115" i="30"/>
  <c r="BE116" i="30"/>
  <c r="BJ116" i="30"/>
  <c r="BH116" i="30"/>
  <c r="BE117" i="30"/>
  <c r="BJ117" i="30"/>
  <c r="BH117" i="30"/>
  <c r="BE118" i="30"/>
  <c r="BJ118" i="30"/>
  <c r="BH118" i="30"/>
  <c r="BE119" i="30"/>
  <c r="BJ119" i="30"/>
  <c r="BH119" i="30"/>
  <c r="BE120" i="30"/>
  <c r="BJ120" i="30"/>
  <c r="BH120" i="30"/>
  <c r="BE121" i="30"/>
  <c r="BJ121" i="30"/>
  <c r="BH121" i="30"/>
  <c r="BE122" i="30"/>
  <c r="BJ122" i="30"/>
  <c r="BH122" i="30"/>
  <c r="BE123" i="30"/>
  <c r="BJ123" i="30"/>
  <c r="BH123" i="30"/>
  <c r="BE124" i="30"/>
  <c r="BJ124" i="30"/>
  <c r="BH124" i="30"/>
  <c r="BE125" i="30"/>
  <c r="BJ125" i="30"/>
  <c r="BH125" i="30"/>
  <c r="BE126" i="30"/>
  <c r="BJ126" i="30"/>
  <c r="BH126" i="30"/>
  <c r="BE127" i="30"/>
  <c r="BJ127" i="30"/>
  <c r="BH127" i="30"/>
  <c r="BE128" i="30"/>
  <c r="BJ128" i="30"/>
  <c r="BH128" i="30"/>
  <c r="BE129" i="30"/>
  <c r="BJ129" i="30"/>
  <c r="BH129" i="30"/>
  <c r="BE130" i="30"/>
  <c r="BJ130" i="30"/>
  <c r="BH130" i="30"/>
  <c r="BE131" i="30"/>
  <c r="BJ131" i="30"/>
  <c r="BH131" i="30"/>
  <c r="BE132" i="30"/>
  <c r="BJ132" i="30"/>
  <c r="BH132" i="30"/>
  <c r="BE133" i="30"/>
  <c r="BJ133" i="30"/>
  <c r="BH133" i="30"/>
  <c r="BE134" i="30"/>
  <c r="BJ134" i="30"/>
  <c r="BH134" i="30"/>
  <c r="BE135" i="30"/>
  <c r="BJ135" i="30"/>
  <c r="BH135" i="30"/>
  <c r="BE136" i="30"/>
  <c r="BJ136" i="30"/>
  <c r="BH136" i="30"/>
  <c r="BE137" i="30"/>
  <c r="BJ137" i="30"/>
  <c r="BH137" i="30"/>
  <c r="BE138" i="30"/>
  <c r="BJ138" i="30"/>
  <c r="BH138" i="30"/>
  <c r="BE139" i="30"/>
  <c r="BJ139" i="30"/>
  <c r="BH139" i="30"/>
  <c r="BE140" i="30"/>
  <c r="BJ140" i="30"/>
  <c r="BH140" i="30"/>
  <c r="BE141" i="30"/>
  <c r="BJ141" i="30"/>
  <c r="BH141" i="30"/>
  <c r="BE142" i="30"/>
  <c r="BJ142" i="30"/>
  <c r="BH142" i="30"/>
  <c r="BE143" i="30"/>
  <c r="BJ143" i="30"/>
  <c r="BH143" i="30"/>
  <c r="BE144" i="30"/>
  <c r="BJ144" i="30"/>
  <c r="BH144" i="30"/>
  <c r="BE145" i="30"/>
  <c r="BJ145" i="30"/>
  <c r="BH145" i="30"/>
  <c r="BE146" i="30"/>
  <c r="BJ146" i="30"/>
  <c r="BH146" i="30"/>
  <c r="BE147" i="30"/>
  <c r="BJ147" i="30"/>
  <c r="BH147" i="30"/>
  <c r="BE148" i="30"/>
  <c r="BJ148" i="30"/>
  <c r="BH148" i="30"/>
  <c r="BE149" i="30"/>
  <c r="BJ149" i="30"/>
  <c r="BH149" i="30"/>
  <c r="BE150" i="30"/>
  <c r="BJ150" i="30"/>
  <c r="BH150" i="30"/>
  <c r="BE151" i="30"/>
  <c r="BJ151" i="30"/>
  <c r="BH151" i="30"/>
  <c r="BE152" i="30"/>
  <c r="BJ152" i="30"/>
  <c r="BH152" i="30"/>
  <c r="BE153" i="30"/>
  <c r="BJ153" i="30"/>
  <c r="BH153" i="30"/>
  <c r="BE154" i="30"/>
  <c r="BJ154" i="30"/>
  <c r="BH154" i="30"/>
  <c r="BE155" i="30"/>
  <c r="BJ155" i="30"/>
  <c r="BH155" i="30"/>
  <c r="BE156" i="30"/>
  <c r="BJ156" i="30"/>
  <c r="BH156" i="30"/>
  <c r="BE157" i="30"/>
  <c r="BJ157" i="30"/>
  <c r="BH157" i="30"/>
  <c r="BE158" i="30"/>
  <c r="BJ158" i="30"/>
  <c r="BH158" i="30"/>
  <c r="BE159" i="30"/>
  <c r="BJ159" i="30"/>
  <c r="BH159" i="30"/>
  <c r="BE160" i="30"/>
  <c r="BJ160" i="30"/>
  <c r="BH160" i="30"/>
  <c r="BE161" i="30"/>
  <c r="BJ161" i="30"/>
  <c r="BH161" i="30"/>
  <c r="BE162" i="30"/>
  <c r="BJ162" i="30"/>
  <c r="BH162" i="30"/>
  <c r="BE163" i="30"/>
  <c r="BJ163" i="30"/>
  <c r="BH163" i="30"/>
  <c r="BE164" i="30"/>
  <c r="BJ164" i="30"/>
  <c r="BH164" i="30"/>
  <c r="BE165" i="30"/>
  <c r="BJ165" i="30"/>
  <c r="BH165" i="30"/>
  <c r="BE166" i="30"/>
  <c r="BJ166" i="30"/>
  <c r="BH166" i="30"/>
  <c r="BE167" i="30"/>
  <c r="BJ167" i="30"/>
  <c r="BH167" i="30"/>
  <c r="BE168" i="30"/>
  <c r="BJ168" i="30"/>
  <c r="BH168" i="30"/>
  <c r="BE169" i="30"/>
  <c r="BJ169" i="30"/>
  <c r="BH169" i="30"/>
  <c r="BE170" i="30"/>
  <c r="BJ170" i="30"/>
  <c r="BH170" i="30"/>
  <c r="BE171" i="30"/>
  <c r="BJ171" i="30"/>
  <c r="BH171" i="30"/>
  <c r="BE172" i="30"/>
  <c r="BJ172" i="30"/>
  <c r="BH172" i="30"/>
  <c r="BE173" i="30"/>
  <c r="BJ173" i="30"/>
  <c r="BH173" i="30"/>
  <c r="BE174" i="30"/>
  <c r="BJ174" i="30"/>
  <c r="BH174" i="30"/>
  <c r="BE175" i="30"/>
  <c r="BJ175" i="30"/>
  <c r="BH175" i="30"/>
  <c r="BE176" i="30"/>
  <c r="BJ176" i="30"/>
  <c r="BH176" i="30"/>
  <c r="BE177" i="30"/>
  <c r="BJ177" i="30"/>
  <c r="BH177" i="30"/>
  <c r="BE178" i="30"/>
  <c r="BJ178" i="30"/>
  <c r="BH178" i="30"/>
  <c r="BE179" i="30"/>
  <c r="BJ179" i="30"/>
  <c r="BH179" i="30"/>
  <c r="BE180" i="30"/>
  <c r="BJ180" i="30"/>
  <c r="BH180" i="30"/>
  <c r="BE181" i="30"/>
  <c r="BJ181" i="30"/>
  <c r="BH181" i="30"/>
  <c r="BE182" i="30"/>
  <c r="BJ182" i="30"/>
  <c r="BH182" i="30"/>
  <c r="BE183" i="30"/>
  <c r="BJ183" i="30"/>
  <c r="BH183" i="30"/>
  <c r="BE184" i="30"/>
  <c r="BJ184" i="30"/>
  <c r="BH184" i="30"/>
  <c r="BE185" i="30"/>
  <c r="BJ185" i="30"/>
  <c r="BH185" i="30"/>
  <c r="BE186" i="30"/>
  <c r="BJ186" i="30"/>
  <c r="BH186" i="30"/>
  <c r="BE187" i="30"/>
  <c r="BJ187" i="30"/>
  <c r="BH187" i="30"/>
  <c r="BE188" i="30"/>
  <c r="BJ188" i="30"/>
  <c r="BH188" i="30"/>
  <c r="BE189" i="30"/>
  <c r="BJ189" i="30"/>
  <c r="BH189" i="30"/>
  <c r="BE190" i="30"/>
  <c r="BJ190" i="30"/>
  <c r="BH190" i="30"/>
  <c r="BE191" i="30"/>
  <c r="BJ191" i="30"/>
  <c r="BH191" i="30"/>
  <c r="BE192" i="30"/>
  <c r="BJ192" i="30"/>
  <c r="BH192" i="30"/>
  <c r="BE193" i="30"/>
  <c r="BJ193" i="30"/>
  <c r="BH193" i="30"/>
  <c r="BE194" i="30"/>
  <c r="BJ194" i="30"/>
  <c r="BH194" i="30"/>
  <c r="BE195" i="30"/>
  <c r="BJ195" i="30"/>
  <c r="BH195" i="30"/>
  <c r="BE196" i="30"/>
  <c r="BJ196" i="30"/>
  <c r="BH196" i="30"/>
  <c r="BE197" i="30"/>
  <c r="BJ197" i="30"/>
  <c r="BH197" i="30"/>
  <c r="BE198" i="30"/>
  <c r="BJ198" i="30"/>
  <c r="BH198" i="30"/>
  <c r="BE199" i="30"/>
  <c r="BJ199" i="30"/>
  <c r="BH199" i="30"/>
  <c r="BE200" i="30"/>
  <c r="BJ200" i="30"/>
  <c r="BH200" i="30"/>
  <c r="BE201" i="30"/>
  <c r="BJ201" i="30"/>
  <c r="BH201" i="30"/>
  <c r="BE202" i="30"/>
  <c r="BJ202" i="30"/>
  <c r="BH202" i="30"/>
  <c r="BE203" i="30"/>
  <c r="BJ203" i="30"/>
  <c r="BH203" i="30"/>
  <c r="BE204" i="30"/>
  <c r="BJ204" i="30"/>
  <c r="BH204" i="30"/>
  <c r="BE205" i="30"/>
  <c r="BJ205" i="30"/>
  <c r="BH205" i="30"/>
  <c r="BE206" i="30"/>
  <c r="BJ206" i="30"/>
  <c r="BH206" i="30"/>
  <c r="BE207" i="30"/>
  <c r="BJ207" i="30"/>
  <c r="BH207" i="30"/>
  <c r="BE208" i="30"/>
  <c r="BJ208" i="30"/>
  <c r="BH208" i="30"/>
  <c r="BE209" i="30"/>
  <c r="BJ209" i="30"/>
  <c r="BH209" i="30"/>
  <c r="BE210" i="30"/>
  <c r="BJ210" i="30"/>
  <c r="BH210" i="30"/>
  <c r="BE211" i="30"/>
  <c r="BJ211" i="30"/>
  <c r="BH211" i="30"/>
  <c r="BE212" i="30"/>
  <c r="BJ212" i="30"/>
  <c r="BH212" i="30"/>
  <c r="BE213" i="30"/>
  <c r="BJ213" i="30"/>
  <c r="BH213" i="30"/>
  <c r="BE214" i="30"/>
  <c r="BJ214" i="30"/>
  <c r="BH214" i="30"/>
  <c r="BE215" i="30"/>
  <c r="BJ215" i="30"/>
  <c r="BH215" i="30"/>
  <c r="BE216" i="30"/>
  <c r="BJ216" i="30"/>
  <c r="BH216" i="30"/>
  <c r="BE217" i="30"/>
  <c r="BJ217" i="30"/>
  <c r="BH217" i="30"/>
  <c r="BE218" i="30"/>
  <c r="BJ218" i="30"/>
  <c r="BH218" i="30"/>
  <c r="BE219" i="30"/>
  <c r="BJ219" i="30"/>
  <c r="BH219" i="30"/>
  <c r="BE220" i="30"/>
  <c r="BJ220" i="30"/>
  <c r="BH220" i="30"/>
  <c r="BE221" i="30"/>
  <c r="BJ221" i="30"/>
  <c r="BH221" i="30"/>
  <c r="BE222" i="30"/>
  <c r="BJ222" i="30"/>
  <c r="BH222" i="30"/>
  <c r="BE223" i="30"/>
  <c r="BJ223" i="30"/>
  <c r="BH223" i="30"/>
  <c r="BE224" i="30"/>
  <c r="BJ224" i="30"/>
  <c r="BH224" i="30"/>
  <c r="BE225" i="30"/>
  <c r="BJ225" i="30"/>
  <c r="BH225" i="30"/>
  <c r="Y322" i="29"/>
  <c r="Z322" i="29"/>
  <c r="AA322" i="29"/>
  <c r="AB322" i="29"/>
  <c r="AC322" i="29"/>
  <c r="AD322" i="29"/>
  <c r="AE322" i="29"/>
  <c r="AF322" i="29"/>
  <c r="AG322" i="29"/>
  <c r="AH322" i="29"/>
  <c r="AI322" i="29"/>
  <c r="AJ322" i="29"/>
  <c r="AK322" i="29"/>
  <c r="Y315" i="29"/>
  <c r="Y316" i="29"/>
  <c r="Y317" i="29"/>
  <c r="Y318" i="29"/>
  <c r="Y319" i="29"/>
  <c r="Y320" i="29"/>
  <c r="Y321" i="29"/>
  <c r="Z315" i="29"/>
  <c r="Z316" i="29"/>
  <c r="Z317" i="29"/>
  <c r="Z318" i="29"/>
  <c r="Z319" i="29"/>
  <c r="Z320" i="29"/>
  <c r="Z321" i="29"/>
  <c r="AA315" i="29"/>
  <c r="AA316" i="29"/>
  <c r="AA317" i="29"/>
  <c r="AA318" i="29"/>
  <c r="AA319" i="29"/>
  <c r="AA320" i="29"/>
  <c r="AA321" i="29"/>
  <c r="AB315" i="29"/>
  <c r="AB316" i="29"/>
  <c r="AB317" i="29"/>
  <c r="AB318" i="29"/>
  <c r="AB319" i="29"/>
  <c r="AB320" i="29"/>
  <c r="AB321" i="29"/>
  <c r="AC315" i="29"/>
  <c r="AC316" i="29"/>
  <c r="AC317" i="29"/>
  <c r="AC318" i="29"/>
  <c r="AC319" i="29"/>
  <c r="AC320" i="29"/>
  <c r="AC321" i="29"/>
  <c r="AD315" i="29"/>
  <c r="AD316" i="29"/>
  <c r="AD317" i="29"/>
  <c r="AD318" i="29"/>
  <c r="AD319" i="29"/>
  <c r="AD320" i="29"/>
  <c r="AD321" i="29"/>
  <c r="AE315" i="29"/>
  <c r="AE316" i="29"/>
  <c r="AE317" i="29"/>
  <c r="AE318" i="29"/>
  <c r="AE319" i="29"/>
  <c r="AE320" i="29"/>
  <c r="AE321" i="29"/>
  <c r="AF315" i="29"/>
  <c r="AF316" i="29"/>
  <c r="AF317" i="29"/>
  <c r="AF318" i="29"/>
  <c r="AF319" i="29"/>
  <c r="AF320" i="29"/>
  <c r="AF321" i="29"/>
  <c r="AG315" i="29"/>
  <c r="AG316" i="29"/>
  <c r="AG317" i="29"/>
  <c r="AG318" i="29"/>
  <c r="AG319" i="29"/>
  <c r="AG320" i="29"/>
  <c r="AG321" i="29"/>
  <c r="AH315" i="29"/>
  <c r="AH316" i="29"/>
  <c r="AH317" i="29"/>
  <c r="AH318" i="29"/>
  <c r="AH319" i="29"/>
  <c r="AH320" i="29"/>
  <c r="AH321" i="29"/>
  <c r="AI315" i="29"/>
  <c r="AI316" i="29"/>
  <c r="AI317" i="29"/>
  <c r="AI318" i="29"/>
  <c r="AI319" i="29"/>
  <c r="AI320" i="29"/>
  <c r="AI321" i="29"/>
  <c r="AJ315" i="29"/>
  <c r="AJ316" i="29"/>
  <c r="AJ317" i="29"/>
  <c r="AJ318" i="29"/>
  <c r="AJ319" i="29"/>
  <c r="AJ320" i="29"/>
  <c r="AJ321" i="29"/>
  <c r="AK315" i="29"/>
  <c r="AK316" i="29"/>
  <c r="AK317" i="29"/>
  <c r="AK318" i="29"/>
  <c r="AK319" i="29"/>
  <c r="AK320" i="29"/>
  <c r="AK321" i="29"/>
  <c r="Y314" i="29"/>
  <c r="Z314" i="29"/>
  <c r="AA314" i="29"/>
  <c r="AB314" i="29"/>
  <c r="AC314" i="29"/>
  <c r="AD314" i="29"/>
  <c r="AE314" i="29"/>
  <c r="AF314" i="29"/>
  <c r="AG314" i="29"/>
  <c r="AH314" i="29"/>
  <c r="AI314" i="29"/>
  <c r="AJ314" i="29"/>
  <c r="AK314" i="29"/>
  <c r="AY221" i="30"/>
  <c r="AY222" i="30"/>
  <c r="AY223" i="30"/>
  <c r="AY224" i="30"/>
  <c r="AY225" i="30"/>
  <c r="BI221" i="30"/>
  <c r="BI222" i="30"/>
  <c r="BI223" i="30"/>
  <c r="BI224" i="30"/>
  <c r="BI225" i="30"/>
  <c r="AZ221" i="30"/>
  <c r="AZ222" i="30"/>
  <c r="AZ223" i="30"/>
  <c r="AZ224" i="30"/>
  <c r="AZ225" i="30"/>
  <c r="BA221" i="30"/>
  <c r="BA222" i="30"/>
  <c r="BA223" i="30"/>
  <c r="BA224" i="30"/>
  <c r="BA225" i="30"/>
  <c r="BB221" i="30"/>
  <c r="BB222" i="30"/>
  <c r="BB223" i="30"/>
  <c r="BB224" i="30"/>
  <c r="BB225" i="30"/>
  <c r="BF221" i="30"/>
  <c r="BF222" i="30"/>
  <c r="BF223" i="30"/>
  <c r="BF224" i="30"/>
  <c r="BF225" i="30"/>
  <c r="BK221" i="30"/>
  <c r="BK222" i="30"/>
  <c r="BK223" i="30"/>
  <c r="BK224" i="30"/>
  <c r="BK225" i="30"/>
  <c r="BL221" i="30"/>
  <c r="BL222" i="30"/>
  <c r="BL223" i="30"/>
  <c r="BL224" i="30"/>
  <c r="BL225" i="30"/>
  <c r="BM221" i="30"/>
  <c r="BM222" i="30"/>
  <c r="BM223" i="30"/>
  <c r="BM224" i="30"/>
  <c r="BM225" i="30"/>
  <c r="AY216" i="30"/>
  <c r="AY217" i="30"/>
  <c r="AY218" i="30"/>
  <c r="AY219" i="30"/>
  <c r="AY220" i="30"/>
  <c r="BI216" i="30"/>
  <c r="BI217" i="30"/>
  <c r="BI218" i="30"/>
  <c r="BI219" i="30"/>
  <c r="BI220" i="30"/>
  <c r="AZ216" i="30"/>
  <c r="AZ217" i="30"/>
  <c r="AZ218" i="30"/>
  <c r="AZ219" i="30"/>
  <c r="AZ220" i="30"/>
  <c r="BA216" i="30"/>
  <c r="BA217" i="30"/>
  <c r="BA218" i="30"/>
  <c r="BA219" i="30"/>
  <c r="BA220" i="30"/>
  <c r="BB216" i="30"/>
  <c r="BB217" i="30"/>
  <c r="BB218" i="30"/>
  <c r="BB219" i="30"/>
  <c r="BB220" i="30"/>
  <c r="BF216" i="30"/>
  <c r="BF217" i="30"/>
  <c r="BF218" i="30"/>
  <c r="BF219" i="30"/>
  <c r="BF220" i="30"/>
  <c r="BK216" i="30"/>
  <c r="BK217" i="30"/>
  <c r="BK218" i="30"/>
  <c r="BK219" i="30"/>
  <c r="BK220" i="30"/>
  <c r="BL216" i="30"/>
  <c r="BL217" i="30"/>
  <c r="BL218" i="30"/>
  <c r="BL219" i="30"/>
  <c r="BL220" i="30"/>
  <c r="BM216" i="30"/>
  <c r="BM217" i="30"/>
  <c r="BM218" i="30"/>
  <c r="BM219" i="30"/>
  <c r="BM220" i="30"/>
  <c r="Y305" i="29"/>
  <c r="Y306" i="29"/>
  <c r="Y307" i="29"/>
  <c r="Y308" i="29"/>
  <c r="Y309" i="29"/>
  <c r="Y310" i="29"/>
  <c r="Y311" i="29"/>
  <c r="Y312" i="29"/>
  <c r="Y313" i="29"/>
  <c r="Z305" i="29"/>
  <c r="Z306" i="29"/>
  <c r="Z307" i="29"/>
  <c r="Z308" i="29"/>
  <c r="Z309" i="29"/>
  <c r="Z310" i="29"/>
  <c r="Z311" i="29"/>
  <c r="Z312" i="29"/>
  <c r="Z313" i="29"/>
  <c r="AA305" i="29"/>
  <c r="AA306" i="29"/>
  <c r="AA307" i="29"/>
  <c r="AA308" i="29"/>
  <c r="AA309" i="29"/>
  <c r="AA310" i="29"/>
  <c r="AA311" i="29"/>
  <c r="AA312" i="29"/>
  <c r="AA313" i="29"/>
  <c r="AB305" i="29"/>
  <c r="AB306" i="29"/>
  <c r="AB307" i="29"/>
  <c r="AB308" i="29"/>
  <c r="AB309" i="29"/>
  <c r="AB310" i="29"/>
  <c r="AB311" i="29"/>
  <c r="AB312" i="29"/>
  <c r="AB313" i="29"/>
  <c r="AC305" i="29"/>
  <c r="AC306" i="29"/>
  <c r="AC307" i="29"/>
  <c r="AC308" i="29"/>
  <c r="AC309" i="29"/>
  <c r="AC310" i="29"/>
  <c r="AC311" i="29"/>
  <c r="AC312" i="29"/>
  <c r="AC313" i="29"/>
  <c r="AD305" i="29"/>
  <c r="AD306" i="29"/>
  <c r="AD307" i="29"/>
  <c r="AD308" i="29"/>
  <c r="AD309" i="29"/>
  <c r="AD310" i="29"/>
  <c r="AD311" i="29"/>
  <c r="AD312" i="29"/>
  <c r="AD313" i="29"/>
  <c r="AE305" i="29"/>
  <c r="AE306" i="29"/>
  <c r="AE307" i="29"/>
  <c r="AE308" i="29"/>
  <c r="AE309" i="29"/>
  <c r="AE310" i="29"/>
  <c r="AE311" i="29"/>
  <c r="AE312" i="29"/>
  <c r="AE313" i="29"/>
  <c r="AF305" i="29"/>
  <c r="AF306" i="29"/>
  <c r="AF307" i="29"/>
  <c r="AF308" i="29"/>
  <c r="AF309" i="29"/>
  <c r="AF310" i="29"/>
  <c r="AF311" i="29"/>
  <c r="AF312" i="29"/>
  <c r="AF313" i="29"/>
  <c r="AG305" i="29"/>
  <c r="AG306" i="29"/>
  <c r="AG307" i="29"/>
  <c r="AG308" i="29"/>
  <c r="AG309" i="29"/>
  <c r="AG310" i="29"/>
  <c r="AG311" i="29"/>
  <c r="AG312" i="29"/>
  <c r="AG313" i="29"/>
  <c r="AH305" i="29"/>
  <c r="AH306" i="29"/>
  <c r="AH307" i="29"/>
  <c r="AH308" i="29"/>
  <c r="AH309" i="29"/>
  <c r="AH310" i="29"/>
  <c r="AH311" i="29"/>
  <c r="AH312" i="29"/>
  <c r="AH313" i="29"/>
  <c r="AI305" i="29"/>
  <c r="AI306" i="29"/>
  <c r="AI307" i="29"/>
  <c r="AI308" i="29"/>
  <c r="AI309" i="29"/>
  <c r="AI310" i="29"/>
  <c r="AI311" i="29"/>
  <c r="AI312" i="29"/>
  <c r="AI313" i="29"/>
  <c r="AJ305" i="29"/>
  <c r="AJ306" i="29"/>
  <c r="AJ307" i="29"/>
  <c r="AJ308" i="29"/>
  <c r="AJ309" i="29"/>
  <c r="AJ310" i="29"/>
  <c r="AJ311" i="29"/>
  <c r="AJ312" i="29"/>
  <c r="AJ313" i="29"/>
  <c r="AK305" i="29"/>
  <c r="AK306" i="29"/>
  <c r="AK307" i="29"/>
  <c r="AK308" i="29"/>
  <c r="AK309" i="29"/>
  <c r="AK310" i="29"/>
  <c r="AK311" i="29"/>
  <c r="AK312" i="29"/>
  <c r="AK313" i="29"/>
  <c r="AK627" i="30"/>
  <c r="AS627" i="30"/>
  <c r="AQ627" i="30"/>
  <c r="H627" i="30"/>
  <c r="L627" i="30"/>
  <c r="AL627" i="30"/>
  <c r="AT627" i="30"/>
  <c r="AU627" i="30"/>
  <c r="AY211" i="30"/>
  <c r="AY212" i="30"/>
  <c r="AY213" i="30"/>
  <c r="AY214" i="30"/>
  <c r="AY215" i="30"/>
  <c r="BI211" i="30"/>
  <c r="BI212" i="30"/>
  <c r="BI213" i="30"/>
  <c r="BI214" i="30"/>
  <c r="BI215" i="30"/>
  <c r="AZ211" i="30"/>
  <c r="AZ212" i="30"/>
  <c r="AZ213" i="30"/>
  <c r="AZ214" i="30"/>
  <c r="AZ215" i="30"/>
  <c r="BA211" i="30"/>
  <c r="BA212" i="30"/>
  <c r="BA213" i="30"/>
  <c r="BA214" i="30"/>
  <c r="BA215" i="30"/>
  <c r="BB211" i="30"/>
  <c r="BB212" i="30"/>
  <c r="BB213" i="30"/>
  <c r="BB214" i="30"/>
  <c r="BB215" i="30"/>
  <c r="BF211" i="30"/>
  <c r="BF212" i="30"/>
  <c r="BF213" i="30"/>
  <c r="BF214" i="30"/>
  <c r="BF215" i="30"/>
  <c r="BK211" i="30"/>
  <c r="BK212" i="30"/>
  <c r="BK213" i="30"/>
  <c r="BK214" i="30"/>
  <c r="BK215" i="30"/>
  <c r="BL211" i="30"/>
  <c r="BL212" i="30"/>
  <c r="BL213" i="30"/>
  <c r="BL214" i="30"/>
  <c r="BL215" i="30"/>
  <c r="BM211" i="30"/>
  <c r="BM212" i="30"/>
  <c r="BM213" i="30"/>
  <c r="BM214" i="30"/>
  <c r="BM215" i="30"/>
  <c r="Y296" i="29"/>
  <c r="Y297" i="29"/>
  <c r="Y298" i="29"/>
  <c r="Y299" i="29"/>
  <c r="Y300" i="29"/>
  <c r="Y301" i="29"/>
  <c r="Y302" i="29"/>
  <c r="Y303" i="29"/>
  <c r="Y304" i="29"/>
  <c r="Z296" i="29"/>
  <c r="Z297" i="29"/>
  <c r="Z298" i="29"/>
  <c r="Z299" i="29"/>
  <c r="Z300" i="29"/>
  <c r="Z301" i="29"/>
  <c r="Z302" i="29"/>
  <c r="Z303" i="29"/>
  <c r="Z304" i="29"/>
  <c r="AA296" i="29"/>
  <c r="AA297" i="29"/>
  <c r="AA298" i="29"/>
  <c r="AA299" i="29"/>
  <c r="AA300" i="29"/>
  <c r="AA301" i="29"/>
  <c r="AA302" i="29"/>
  <c r="AA303" i="29"/>
  <c r="AA304" i="29"/>
  <c r="AB296" i="29"/>
  <c r="AB297" i="29"/>
  <c r="AB298" i="29"/>
  <c r="AB299" i="29"/>
  <c r="AB300" i="29"/>
  <c r="AB301" i="29"/>
  <c r="AB302" i="29"/>
  <c r="AB303" i="29"/>
  <c r="AB304" i="29"/>
  <c r="AC296" i="29"/>
  <c r="AC297" i="29"/>
  <c r="AC298" i="29"/>
  <c r="AC299" i="29"/>
  <c r="AC300" i="29"/>
  <c r="AC301" i="29"/>
  <c r="AC302" i="29"/>
  <c r="AC303" i="29"/>
  <c r="AC304" i="29"/>
  <c r="AD296" i="29"/>
  <c r="AD297" i="29"/>
  <c r="AD298" i="29"/>
  <c r="AD299" i="29"/>
  <c r="AD300" i="29"/>
  <c r="AD301" i="29"/>
  <c r="AD302" i="29"/>
  <c r="AD303" i="29"/>
  <c r="AD304" i="29"/>
  <c r="AE296" i="29"/>
  <c r="AE297" i="29"/>
  <c r="AE298" i="29"/>
  <c r="AE299" i="29"/>
  <c r="AE300" i="29"/>
  <c r="AE301" i="29"/>
  <c r="AE302" i="29"/>
  <c r="AE303" i="29"/>
  <c r="AE304" i="29"/>
  <c r="AF296" i="29"/>
  <c r="AF297" i="29"/>
  <c r="AF298" i="29"/>
  <c r="AF299" i="29"/>
  <c r="AF300" i="29"/>
  <c r="AF301" i="29"/>
  <c r="AF302" i="29"/>
  <c r="AF303" i="29"/>
  <c r="AF304" i="29"/>
  <c r="AG296" i="29"/>
  <c r="AG297" i="29"/>
  <c r="AG298" i="29"/>
  <c r="AG299" i="29"/>
  <c r="AG300" i="29"/>
  <c r="AG301" i="29"/>
  <c r="AG302" i="29"/>
  <c r="AG303" i="29"/>
  <c r="AG304" i="29"/>
  <c r="AH296" i="29"/>
  <c r="AH297" i="29"/>
  <c r="AH298" i="29"/>
  <c r="AH299" i="29"/>
  <c r="AH300" i="29"/>
  <c r="AH301" i="29"/>
  <c r="AH302" i="29"/>
  <c r="AH303" i="29"/>
  <c r="AH304" i="29"/>
  <c r="AI296" i="29"/>
  <c r="AI297" i="29"/>
  <c r="AI298" i="29"/>
  <c r="AI299" i="29"/>
  <c r="AI300" i="29"/>
  <c r="AI301" i="29"/>
  <c r="AI302" i="29"/>
  <c r="AI303" i="29"/>
  <c r="AI304" i="29"/>
  <c r="AJ296" i="29"/>
  <c r="AJ297" i="29"/>
  <c r="AJ298" i="29"/>
  <c r="AJ299" i="29"/>
  <c r="AJ300" i="29"/>
  <c r="AJ301" i="29"/>
  <c r="AJ302" i="29"/>
  <c r="AJ303" i="29"/>
  <c r="AJ304" i="29"/>
  <c r="AK296" i="29"/>
  <c r="AK297" i="29"/>
  <c r="AK298" i="29"/>
  <c r="AK299" i="29"/>
  <c r="AK300" i="29"/>
  <c r="AK301" i="29"/>
  <c r="AK302" i="29"/>
  <c r="AK303" i="29"/>
  <c r="AK304" i="29"/>
  <c r="AY206" i="30"/>
  <c r="AY207" i="30"/>
  <c r="AY208" i="30"/>
  <c r="AY209" i="30"/>
  <c r="AY210" i="30"/>
  <c r="BI206" i="30"/>
  <c r="BI207" i="30"/>
  <c r="BI208" i="30"/>
  <c r="BI209" i="30"/>
  <c r="BI210" i="30"/>
  <c r="AZ206" i="30"/>
  <c r="AZ207" i="30"/>
  <c r="AZ208" i="30"/>
  <c r="AZ209" i="30"/>
  <c r="AZ210" i="30"/>
  <c r="BA206" i="30"/>
  <c r="BA207" i="30"/>
  <c r="BA208" i="30"/>
  <c r="BA209" i="30"/>
  <c r="BA210" i="30"/>
  <c r="BB206" i="30"/>
  <c r="BB207" i="30"/>
  <c r="BB208" i="30"/>
  <c r="BB209" i="30"/>
  <c r="BB210" i="30"/>
  <c r="BF206" i="30"/>
  <c r="BF207" i="30"/>
  <c r="BF208" i="30"/>
  <c r="BF209" i="30"/>
  <c r="BF210" i="30"/>
  <c r="BK206" i="30"/>
  <c r="BK207" i="30"/>
  <c r="BK208" i="30"/>
  <c r="BK209" i="30"/>
  <c r="BK210" i="30"/>
  <c r="BL206" i="30"/>
  <c r="BL207" i="30"/>
  <c r="BL208" i="30"/>
  <c r="BL209" i="30"/>
  <c r="BL210" i="30"/>
  <c r="BM206" i="30"/>
  <c r="BM207" i="30"/>
  <c r="BM208" i="30"/>
  <c r="BM209" i="30"/>
  <c r="BM210" i="30"/>
  <c r="Y287" i="29"/>
  <c r="Y288" i="29"/>
  <c r="Y289" i="29"/>
  <c r="Y290" i="29"/>
  <c r="Y291" i="29"/>
  <c r="Y292" i="29"/>
  <c r="Y293" i="29"/>
  <c r="Y294" i="29"/>
  <c r="Y295" i="29"/>
  <c r="Z287" i="29"/>
  <c r="Z288" i="29"/>
  <c r="Z289" i="29"/>
  <c r="Z290" i="29"/>
  <c r="Z291" i="29"/>
  <c r="Z292" i="29"/>
  <c r="Z293" i="29"/>
  <c r="Z294" i="29"/>
  <c r="Z295" i="29"/>
  <c r="AA287" i="29"/>
  <c r="AA288" i="29"/>
  <c r="AA289" i="29"/>
  <c r="AA290" i="29"/>
  <c r="AA291" i="29"/>
  <c r="AA292" i="29"/>
  <c r="AA293" i="29"/>
  <c r="AA294" i="29"/>
  <c r="AA295" i="29"/>
  <c r="AB287" i="29"/>
  <c r="AB288" i="29"/>
  <c r="AB289" i="29"/>
  <c r="AB290" i="29"/>
  <c r="AB291" i="29"/>
  <c r="AB292" i="29"/>
  <c r="AB293" i="29"/>
  <c r="AB294" i="29"/>
  <c r="AB295" i="29"/>
  <c r="AC287" i="29"/>
  <c r="AC288" i="29"/>
  <c r="AC289" i="29"/>
  <c r="AC290" i="29"/>
  <c r="AC291" i="29"/>
  <c r="AC292" i="29"/>
  <c r="AC293" i="29"/>
  <c r="AC294" i="29"/>
  <c r="AC295" i="29"/>
  <c r="AD287" i="29"/>
  <c r="AD288" i="29"/>
  <c r="AD289" i="29"/>
  <c r="AD290" i="29"/>
  <c r="AD291" i="29"/>
  <c r="AD292" i="29"/>
  <c r="AD293" i="29"/>
  <c r="AD294" i="29"/>
  <c r="AD295" i="29"/>
  <c r="AE287" i="29"/>
  <c r="AE288" i="29"/>
  <c r="AE289" i="29"/>
  <c r="AE290" i="29"/>
  <c r="AE291" i="29"/>
  <c r="AE292" i="29"/>
  <c r="AE293" i="29"/>
  <c r="AE294" i="29"/>
  <c r="AE295" i="29"/>
  <c r="AF287" i="29"/>
  <c r="AF288" i="29"/>
  <c r="AF289" i="29"/>
  <c r="AF290" i="29"/>
  <c r="AF291" i="29"/>
  <c r="AF292" i="29"/>
  <c r="AF293" i="29"/>
  <c r="AF294" i="29"/>
  <c r="AF295" i="29"/>
  <c r="AG287" i="29"/>
  <c r="AG288" i="29"/>
  <c r="AG289" i="29"/>
  <c r="AG290" i="29"/>
  <c r="AG291" i="29"/>
  <c r="AG292" i="29"/>
  <c r="AG293" i="29"/>
  <c r="AG294" i="29"/>
  <c r="AG295" i="29"/>
  <c r="AH287" i="29"/>
  <c r="AH288" i="29"/>
  <c r="AH289" i="29"/>
  <c r="AH290" i="29"/>
  <c r="AH291" i="29"/>
  <c r="AH292" i="29"/>
  <c r="AH293" i="29"/>
  <c r="AH294" i="29"/>
  <c r="AH295" i="29"/>
  <c r="AI287" i="29"/>
  <c r="AI288" i="29"/>
  <c r="AI289" i="29"/>
  <c r="AI290" i="29"/>
  <c r="AI291" i="29"/>
  <c r="AI292" i="29"/>
  <c r="AI293" i="29"/>
  <c r="AI294" i="29"/>
  <c r="AI295" i="29"/>
  <c r="AJ287" i="29"/>
  <c r="AJ288" i="29"/>
  <c r="AJ289" i="29"/>
  <c r="AJ290" i="29"/>
  <c r="AJ291" i="29"/>
  <c r="AJ292" i="29"/>
  <c r="AJ293" i="29"/>
  <c r="AJ294" i="29"/>
  <c r="AJ295" i="29"/>
  <c r="AK287" i="29"/>
  <c r="AK288" i="29"/>
  <c r="AK289" i="29"/>
  <c r="AK290" i="29"/>
  <c r="AK291" i="29"/>
  <c r="AK292" i="29"/>
  <c r="AK293" i="29"/>
  <c r="AK294" i="29"/>
  <c r="AK295" i="29"/>
  <c r="AY201" i="30"/>
  <c r="AY202" i="30"/>
  <c r="AY203" i="30"/>
  <c r="AY204" i="30"/>
  <c r="AY205" i="30"/>
  <c r="BI201" i="30"/>
  <c r="BI202" i="30"/>
  <c r="BI203" i="30"/>
  <c r="BI204" i="30"/>
  <c r="BI205" i="30"/>
  <c r="AZ201" i="30"/>
  <c r="AZ202" i="30"/>
  <c r="AZ203" i="30"/>
  <c r="AZ204" i="30"/>
  <c r="AZ205" i="30"/>
  <c r="BA201" i="30"/>
  <c r="BA202" i="30"/>
  <c r="BA203" i="30"/>
  <c r="BA204" i="30"/>
  <c r="BA205" i="30"/>
  <c r="BB201" i="30"/>
  <c r="BB202" i="30"/>
  <c r="BB203" i="30"/>
  <c r="BB204" i="30"/>
  <c r="BB205" i="30"/>
  <c r="BF201" i="30"/>
  <c r="BF202" i="30"/>
  <c r="BF203" i="30"/>
  <c r="BF204" i="30"/>
  <c r="BF205" i="30"/>
  <c r="BK201" i="30"/>
  <c r="BK202" i="30"/>
  <c r="BK203" i="30"/>
  <c r="BK204" i="30"/>
  <c r="BK205" i="30"/>
  <c r="BL201" i="30"/>
  <c r="BL202" i="30"/>
  <c r="BL203" i="30"/>
  <c r="BL204" i="30"/>
  <c r="BL205" i="30"/>
  <c r="BM201" i="30"/>
  <c r="BM202" i="30"/>
  <c r="BM203" i="30"/>
  <c r="BM204" i="30"/>
  <c r="BM205" i="30"/>
  <c r="Y286" i="29"/>
  <c r="Z286" i="29"/>
  <c r="AA286" i="29"/>
  <c r="AB286" i="29"/>
  <c r="AC286" i="29"/>
  <c r="AD286" i="29"/>
  <c r="AE286" i="29"/>
  <c r="AF286" i="29"/>
  <c r="AG286" i="29"/>
  <c r="AH286" i="29"/>
  <c r="AI286" i="29"/>
  <c r="AJ286" i="29"/>
  <c r="AK286" i="29"/>
  <c r="Y277" i="29"/>
  <c r="Y278" i="29"/>
  <c r="Y279" i="29"/>
  <c r="Y280" i="29"/>
  <c r="Y281" i="29"/>
  <c r="Y282" i="29"/>
  <c r="Y283" i="29"/>
  <c r="Y284" i="29"/>
  <c r="Y285" i="29"/>
  <c r="Z277" i="29"/>
  <c r="Z278" i="29"/>
  <c r="Z279" i="29"/>
  <c r="Z280" i="29"/>
  <c r="Z281" i="29"/>
  <c r="Z282" i="29"/>
  <c r="Z283" i="29"/>
  <c r="Z284" i="29"/>
  <c r="Z285" i="29"/>
  <c r="AA277" i="29"/>
  <c r="AA278" i="29"/>
  <c r="AA279" i="29"/>
  <c r="AA280" i="29"/>
  <c r="AA281" i="29"/>
  <c r="AA282" i="29"/>
  <c r="AA283" i="29"/>
  <c r="AA284" i="29"/>
  <c r="AA285" i="29"/>
  <c r="AB277" i="29"/>
  <c r="AB278" i="29"/>
  <c r="AB279" i="29"/>
  <c r="AB280" i="29"/>
  <c r="AB281" i="29"/>
  <c r="AB282" i="29"/>
  <c r="AB283" i="29"/>
  <c r="AB284" i="29"/>
  <c r="AB285" i="29"/>
  <c r="AC277" i="29"/>
  <c r="AC278" i="29"/>
  <c r="AC279" i="29"/>
  <c r="AC280" i="29"/>
  <c r="AC281" i="29"/>
  <c r="AC282" i="29"/>
  <c r="AC283" i="29"/>
  <c r="AC284" i="29"/>
  <c r="AC285" i="29"/>
  <c r="AD277" i="29"/>
  <c r="AD278" i="29"/>
  <c r="AD279" i="29"/>
  <c r="AD280" i="29"/>
  <c r="AD281" i="29"/>
  <c r="AD282" i="29"/>
  <c r="AD283" i="29"/>
  <c r="AD284" i="29"/>
  <c r="AD285" i="29"/>
  <c r="AE277" i="29"/>
  <c r="AE278" i="29"/>
  <c r="AE279" i="29"/>
  <c r="AE280" i="29"/>
  <c r="AE281" i="29"/>
  <c r="AE282" i="29"/>
  <c r="AE283" i="29"/>
  <c r="AE284" i="29"/>
  <c r="AE285" i="29"/>
  <c r="AF277" i="29"/>
  <c r="AF278" i="29"/>
  <c r="AF279" i="29"/>
  <c r="AF280" i="29"/>
  <c r="AF281" i="29"/>
  <c r="AF282" i="29"/>
  <c r="AF283" i="29"/>
  <c r="AF284" i="29"/>
  <c r="AF285" i="29"/>
  <c r="AG277" i="29"/>
  <c r="AG278" i="29"/>
  <c r="AG279" i="29"/>
  <c r="AG280" i="29"/>
  <c r="AG281" i="29"/>
  <c r="AG282" i="29"/>
  <c r="AG283" i="29"/>
  <c r="AG284" i="29"/>
  <c r="AG285" i="29"/>
  <c r="AH277" i="29"/>
  <c r="AH278" i="29"/>
  <c r="AH279" i="29"/>
  <c r="AH280" i="29"/>
  <c r="AH281" i="29"/>
  <c r="AH282" i="29"/>
  <c r="AH283" i="29"/>
  <c r="AH284" i="29"/>
  <c r="AH285" i="29"/>
  <c r="AI277" i="29"/>
  <c r="AI278" i="29"/>
  <c r="AI279" i="29"/>
  <c r="AI280" i="29"/>
  <c r="AI281" i="29"/>
  <c r="AI282" i="29"/>
  <c r="AI283" i="29"/>
  <c r="AI284" i="29"/>
  <c r="AI285" i="29"/>
  <c r="AJ277" i="29"/>
  <c r="AJ278" i="29"/>
  <c r="AJ279" i="29"/>
  <c r="AJ280" i="29"/>
  <c r="AJ281" i="29"/>
  <c r="AJ282" i="29"/>
  <c r="AJ283" i="29"/>
  <c r="AJ284" i="29"/>
  <c r="AJ285" i="29"/>
  <c r="AK277" i="29"/>
  <c r="AK278" i="29"/>
  <c r="AK279" i="29"/>
  <c r="AK280" i="29"/>
  <c r="AK281" i="29"/>
  <c r="AK282" i="29"/>
  <c r="AK283" i="29"/>
  <c r="AK284" i="29"/>
  <c r="AK285" i="29"/>
  <c r="AY196" i="30"/>
  <c r="AY197" i="30"/>
  <c r="AY198" i="30"/>
  <c r="AY199" i="30"/>
  <c r="AY200" i="30"/>
  <c r="BI196" i="30"/>
  <c r="BI197" i="30"/>
  <c r="BI198" i="30"/>
  <c r="BI199" i="30"/>
  <c r="BI200" i="30"/>
  <c r="AZ196" i="30"/>
  <c r="AZ197" i="30"/>
  <c r="AZ198" i="30"/>
  <c r="AZ199" i="30"/>
  <c r="AZ200" i="30"/>
  <c r="BM196" i="30"/>
  <c r="BM197" i="30"/>
  <c r="BM198" i="30"/>
  <c r="BM199" i="30"/>
  <c r="BM200" i="30"/>
  <c r="BA196" i="30"/>
  <c r="BA197" i="30"/>
  <c r="BA198" i="30"/>
  <c r="BA199" i="30"/>
  <c r="BA200" i="30"/>
  <c r="BB196" i="30"/>
  <c r="BB197" i="30"/>
  <c r="BB198" i="30"/>
  <c r="BB199" i="30"/>
  <c r="BB200" i="30"/>
  <c r="BF196" i="30"/>
  <c r="BF197" i="30"/>
  <c r="BF198" i="30"/>
  <c r="BF199" i="30"/>
  <c r="BF200" i="30"/>
  <c r="BK196" i="30"/>
  <c r="BK197" i="30"/>
  <c r="BK198" i="30"/>
  <c r="BK199" i="30"/>
  <c r="BK200" i="30"/>
  <c r="BL196" i="30"/>
  <c r="BL197" i="30"/>
  <c r="BL198" i="30"/>
  <c r="BL199" i="30"/>
  <c r="BL200" i="30"/>
  <c r="Y268" i="29"/>
  <c r="Y269" i="29"/>
  <c r="Y270" i="29"/>
  <c r="Y271" i="29"/>
  <c r="Y272" i="29"/>
  <c r="Y273" i="29"/>
  <c r="Y274" i="29"/>
  <c r="Y275" i="29"/>
  <c r="Y276" i="29"/>
  <c r="Z268" i="29"/>
  <c r="Z269" i="29"/>
  <c r="Z270" i="29"/>
  <c r="Z271" i="29"/>
  <c r="Z272" i="29"/>
  <c r="Z273" i="29"/>
  <c r="Z274" i="29"/>
  <c r="Z275" i="29"/>
  <c r="Z276" i="29"/>
  <c r="AA268" i="29"/>
  <c r="AA269" i="29"/>
  <c r="AA270" i="29"/>
  <c r="AA271" i="29"/>
  <c r="AA272" i="29"/>
  <c r="AA273" i="29"/>
  <c r="AA274" i="29"/>
  <c r="AA275" i="29"/>
  <c r="AA276" i="29"/>
  <c r="AB268" i="29"/>
  <c r="AB269" i="29"/>
  <c r="AB270" i="29"/>
  <c r="AB271" i="29"/>
  <c r="AB272" i="29"/>
  <c r="AB273" i="29"/>
  <c r="AB274" i="29"/>
  <c r="AB275" i="29"/>
  <c r="AB276" i="29"/>
  <c r="AC268" i="29"/>
  <c r="AC269" i="29"/>
  <c r="AC270" i="29"/>
  <c r="AC271" i="29"/>
  <c r="AC272" i="29"/>
  <c r="AC273" i="29"/>
  <c r="AC274" i="29"/>
  <c r="AC275" i="29"/>
  <c r="AC276" i="29"/>
  <c r="AD268" i="29"/>
  <c r="AD269" i="29"/>
  <c r="AD270" i="29"/>
  <c r="AD271" i="29"/>
  <c r="AD272" i="29"/>
  <c r="AD273" i="29"/>
  <c r="AD274" i="29"/>
  <c r="AD275" i="29"/>
  <c r="AD276" i="29"/>
  <c r="AE268" i="29"/>
  <c r="AE269" i="29"/>
  <c r="AE270" i="29"/>
  <c r="AE271" i="29"/>
  <c r="AE272" i="29"/>
  <c r="AE273" i="29"/>
  <c r="AE274" i="29"/>
  <c r="AE275" i="29"/>
  <c r="AE276" i="29"/>
  <c r="AF268" i="29"/>
  <c r="AF269" i="29"/>
  <c r="AF270" i="29"/>
  <c r="AF271" i="29"/>
  <c r="AF272" i="29"/>
  <c r="AF273" i="29"/>
  <c r="AF274" i="29"/>
  <c r="AF275" i="29"/>
  <c r="AF276" i="29"/>
  <c r="AG268" i="29"/>
  <c r="AG269" i="29"/>
  <c r="AG270" i="29"/>
  <c r="AG271" i="29"/>
  <c r="AG272" i="29"/>
  <c r="AG273" i="29"/>
  <c r="AG274" i="29"/>
  <c r="AG275" i="29"/>
  <c r="AG276" i="29"/>
  <c r="AH268" i="29"/>
  <c r="AH269" i="29"/>
  <c r="AH270" i="29"/>
  <c r="AH271" i="29"/>
  <c r="AH272" i="29"/>
  <c r="AH273" i="29"/>
  <c r="AH274" i="29"/>
  <c r="AH275" i="29"/>
  <c r="AH276" i="29"/>
  <c r="AI268" i="29"/>
  <c r="AI269" i="29"/>
  <c r="AI270" i="29"/>
  <c r="AI271" i="29"/>
  <c r="AI272" i="29"/>
  <c r="AI273" i="29"/>
  <c r="AI274" i="29"/>
  <c r="AI275" i="29"/>
  <c r="AI276" i="29"/>
  <c r="AJ268" i="29"/>
  <c r="AJ269" i="29"/>
  <c r="AJ270" i="29"/>
  <c r="AJ271" i="29"/>
  <c r="AJ272" i="29"/>
  <c r="AJ273" i="29"/>
  <c r="AJ274" i="29"/>
  <c r="AJ275" i="29"/>
  <c r="AJ276" i="29"/>
  <c r="AK268" i="29"/>
  <c r="AK269" i="29"/>
  <c r="AK270" i="29"/>
  <c r="AK271" i="29"/>
  <c r="AK272" i="29"/>
  <c r="AK273" i="29"/>
  <c r="AK274" i="29"/>
  <c r="AK275" i="29"/>
  <c r="AK276" i="29"/>
  <c r="AY191" i="30"/>
  <c r="AY192" i="30"/>
  <c r="AY193" i="30"/>
  <c r="AY194" i="30"/>
  <c r="AY195" i="30"/>
  <c r="BI191" i="30"/>
  <c r="BI192" i="30"/>
  <c r="BI193" i="30"/>
  <c r="BI194" i="30"/>
  <c r="BI195" i="30"/>
  <c r="AZ191" i="30"/>
  <c r="AZ192" i="30"/>
  <c r="AZ193" i="30"/>
  <c r="AZ194" i="30"/>
  <c r="AZ195" i="30"/>
  <c r="BM191" i="30"/>
  <c r="BM192" i="30"/>
  <c r="BM193" i="30"/>
  <c r="BM194" i="30"/>
  <c r="BM195" i="30"/>
  <c r="BA191" i="30"/>
  <c r="BA192" i="30"/>
  <c r="BA193" i="30"/>
  <c r="BA194" i="30"/>
  <c r="BA195" i="30"/>
  <c r="BB191" i="30"/>
  <c r="BB192" i="30"/>
  <c r="BB193" i="30"/>
  <c r="BB194" i="30"/>
  <c r="BB195" i="30"/>
  <c r="BF191" i="30"/>
  <c r="BF192" i="30"/>
  <c r="BF193" i="30"/>
  <c r="BF194" i="30"/>
  <c r="BF195" i="30"/>
  <c r="BK191" i="30"/>
  <c r="BK192" i="30"/>
  <c r="BK193" i="30"/>
  <c r="BK194" i="30"/>
  <c r="BK195" i="30"/>
  <c r="BL191" i="30"/>
  <c r="BL192" i="30"/>
  <c r="BL193" i="30"/>
  <c r="BL194" i="30"/>
  <c r="BL195" i="30"/>
  <c r="Y258" i="29"/>
  <c r="Y259" i="29"/>
  <c r="Y260" i="29"/>
  <c r="Y261" i="29"/>
  <c r="Y262" i="29"/>
  <c r="Y263" i="29"/>
  <c r="Y264" i="29"/>
  <c r="Y265" i="29"/>
  <c r="Y266" i="29"/>
  <c r="Y267" i="29"/>
  <c r="Z258" i="29"/>
  <c r="Z259" i="29"/>
  <c r="Z260" i="29"/>
  <c r="Z261" i="29"/>
  <c r="Z262" i="29"/>
  <c r="Z263" i="29"/>
  <c r="Z264" i="29"/>
  <c r="Z265" i="29"/>
  <c r="Z266" i="29"/>
  <c r="Z267" i="29"/>
  <c r="AA258" i="29"/>
  <c r="AA259" i="29"/>
  <c r="AA260" i="29"/>
  <c r="AA261" i="29"/>
  <c r="AA262" i="29"/>
  <c r="AA263" i="29"/>
  <c r="AA264" i="29"/>
  <c r="AA265" i="29"/>
  <c r="AA266" i="29"/>
  <c r="AA267" i="29"/>
  <c r="AB258" i="29"/>
  <c r="AB259" i="29"/>
  <c r="AB260" i="29"/>
  <c r="AB261" i="29"/>
  <c r="AB262" i="29"/>
  <c r="AB263" i="29"/>
  <c r="AB264" i="29"/>
  <c r="AB265" i="29"/>
  <c r="AB266" i="29"/>
  <c r="AB267" i="29"/>
  <c r="AC258" i="29"/>
  <c r="AC259" i="29"/>
  <c r="AC260" i="29"/>
  <c r="AC261" i="29"/>
  <c r="AC262" i="29"/>
  <c r="AC263" i="29"/>
  <c r="AC264" i="29"/>
  <c r="AC265" i="29"/>
  <c r="AC266" i="29"/>
  <c r="AC267" i="29"/>
  <c r="AD258" i="29"/>
  <c r="AD259" i="29"/>
  <c r="AD260" i="29"/>
  <c r="AD261" i="29"/>
  <c r="AD262" i="29"/>
  <c r="AD263" i="29"/>
  <c r="AD264" i="29"/>
  <c r="AD265" i="29"/>
  <c r="AD266" i="29"/>
  <c r="AD267" i="29"/>
  <c r="AE258" i="29"/>
  <c r="AE259" i="29"/>
  <c r="AE260" i="29"/>
  <c r="AE261" i="29"/>
  <c r="AE262" i="29"/>
  <c r="AE263" i="29"/>
  <c r="AE264" i="29"/>
  <c r="AE265" i="29"/>
  <c r="AE266" i="29"/>
  <c r="AE267" i="29"/>
  <c r="AF258" i="29"/>
  <c r="AF259" i="29"/>
  <c r="AF260" i="29"/>
  <c r="AF261" i="29"/>
  <c r="AF262" i="29"/>
  <c r="AF263" i="29"/>
  <c r="AF264" i="29"/>
  <c r="AF265" i="29"/>
  <c r="AF266" i="29"/>
  <c r="AF267" i="29"/>
  <c r="AG258" i="29"/>
  <c r="AG259" i="29"/>
  <c r="AG260" i="29"/>
  <c r="AG261" i="29"/>
  <c r="AG262" i="29"/>
  <c r="AG263" i="29"/>
  <c r="AG264" i="29"/>
  <c r="AG265" i="29"/>
  <c r="AG266" i="29"/>
  <c r="AG267" i="29"/>
  <c r="AH258" i="29"/>
  <c r="AH259" i="29"/>
  <c r="AH260" i="29"/>
  <c r="AH261" i="29"/>
  <c r="AH262" i="29"/>
  <c r="AH263" i="29"/>
  <c r="AH264" i="29"/>
  <c r="AH265" i="29"/>
  <c r="AH266" i="29"/>
  <c r="AH267" i="29"/>
  <c r="AI258" i="29"/>
  <c r="AI259" i="29"/>
  <c r="AI260" i="29"/>
  <c r="AI261" i="29"/>
  <c r="AI262" i="29"/>
  <c r="AI263" i="29"/>
  <c r="AI264" i="29"/>
  <c r="AI265" i="29"/>
  <c r="AI266" i="29"/>
  <c r="AI267" i="29"/>
  <c r="AJ258" i="29"/>
  <c r="AJ259" i="29"/>
  <c r="AJ260" i="29"/>
  <c r="AJ261" i="29"/>
  <c r="AJ262" i="29"/>
  <c r="AJ263" i="29"/>
  <c r="AJ264" i="29"/>
  <c r="AJ265" i="29"/>
  <c r="AJ266" i="29"/>
  <c r="AJ267" i="29"/>
  <c r="AK258" i="29"/>
  <c r="AK259" i="29"/>
  <c r="AK260" i="29"/>
  <c r="AK261" i="29"/>
  <c r="AK262" i="29"/>
  <c r="AK263" i="29"/>
  <c r="AK264" i="29"/>
  <c r="AK265" i="29"/>
  <c r="AK266" i="29"/>
  <c r="AK267" i="29"/>
  <c r="Y248" i="29"/>
  <c r="Y249" i="29"/>
  <c r="Y250" i="29"/>
  <c r="Y251" i="29"/>
  <c r="Y252" i="29"/>
  <c r="Y253" i="29"/>
  <c r="Y254" i="29"/>
  <c r="Y255" i="29"/>
  <c r="Y256" i="29"/>
  <c r="Y257" i="29"/>
  <c r="Z248" i="29"/>
  <c r="Z249" i="29"/>
  <c r="Z250" i="29"/>
  <c r="Z251" i="29"/>
  <c r="Z252" i="29"/>
  <c r="Z253" i="29"/>
  <c r="Z254" i="29"/>
  <c r="Z255" i="29"/>
  <c r="Z256" i="29"/>
  <c r="Z257" i="29"/>
  <c r="AA248" i="29"/>
  <c r="AA249" i="29"/>
  <c r="AA250" i="29"/>
  <c r="AA251" i="29"/>
  <c r="AA252" i="29"/>
  <c r="AA253" i="29"/>
  <c r="AA254" i="29"/>
  <c r="AA255" i="29"/>
  <c r="AA256" i="29"/>
  <c r="AA257" i="29"/>
  <c r="AB248" i="29"/>
  <c r="AB249" i="29"/>
  <c r="AB250" i="29"/>
  <c r="AB251" i="29"/>
  <c r="AB252" i="29"/>
  <c r="AB253" i="29"/>
  <c r="AB254" i="29"/>
  <c r="AB255" i="29"/>
  <c r="AB256" i="29"/>
  <c r="AB257" i="29"/>
  <c r="AC248" i="29"/>
  <c r="AC249" i="29"/>
  <c r="AC250" i="29"/>
  <c r="AC251" i="29"/>
  <c r="AC252" i="29"/>
  <c r="AC253" i="29"/>
  <c r="AC254" i="29"/>
  <c r="AC255" i="29"/>
  <c r="AC256" i="29"/>
  <c r="AC257" i="29"/>
  <c r="AD248" i="29"/>
  <c r="AD249" i="29"/>
  <c r="AD250" i="29"/>
  <c r="AD251" i="29"/>
  <c r="AD252" i="29"/>
  <c r="AD253" i="29"/>
  <c r="AD254" i="29"/>
  <c r="AD255" i="29"/>
  <c r="AD256" i="29"/>
  <c r="AD257" i="29"/>
  <c r="AE248" i="29"/>
  <c r="AE249" i="29"/>
  <c r="AE250" i="29"/>
  <c r="AE251" i="29"/>
  <c r="AE252" i="29"/>
  <c r="AE253" i="29"/>
  <c r="AE254" i="29"/>
  <c r="AE255" i="29"/>
  <c r="AE256" i="29"/>
  <c r="AE257" i="29"/>
  <c r="AF248" i="29"/>
  <c r="AF249" i="29"/>
  <c r="AF250" i="29"/>
  <c r="AF251" i="29"/>
  <c r="AF252" i="29"/>
  <c r="AF253" i="29"/>
  <c r="AF254" i="29"/>
  <c r="AF255" i="29"/>
  <c r="AF256" i="29"/>
  <c r="AF257" i="29"/>
  <c r="AG248" i="29"/>
  <c r="AG249" i="29"/>
  <c r="AG250" i="29"/>
  <c r="AG251" i="29"/>
  <c r="AG252" i="29"/>
  <c r="AG253" i="29"/>
  <c r="AG254" i="29"/>
  <c r="AG255" i="29"/>
  <c r="AG256" i="29"/>
  <c r="AG257" i="29"/>
  <c r="AH248" i="29"/>
  <c r="AH249" i="29"/>
  <c r="AH250" i="29"/>
  <c r="AH251" i="29"/>
  <c r="AH252" i="29"/>
  <c r="AH253" i="29"/>
  <c r="AH254" i="29"/>
  <c r="AH255" i="29"/>
  <c r="AH256" i="29"/>
  <c r="AH257" i="29"/>
  <c r="AI248" i="29"/>
  <c r="AI249" i="29"/>
  <c r="AI250" i="29"/>
  <c r="AI251" i="29"/>
  <c r="AI252" i="29"/>
  <c r="AI253" i="29"/>
  <c r="AI254" i="29"/>
  <c r="AI255" i="29"/>
  <c r="AI256" i="29"/>
  <c r="AI257" i="29"/>
  <c r="AJ248" i="29"/>
  <c r="AJ249" i="29"/>
  <c r="AJ250" i="29"/>
  <c r="AJ251" i="29"/>
  <c r="AJ252" i="29"/>
  <c r="AJ253" i="29"/>
  <c r="AJ254" i="29"/>
  <c r="AJ255" i="29"/>
  <c r="AJ256" i="29"/>
  <c r="AJ257" i="29"/>
  <c r="AK248" i="29"/>
  <c r="AK249" i="29"/>
  <c r="AK250" i="29"/>
  <c r="AK251" i="29"/>
  <c r="AK252" i="29"/>
  <c r="AK253" i="29"/>
  <c r="AK254" i="29"/>
  <c r="AK255" i="29"/>
  <c r="AK256" i="29"/>
  <c r="AK257" i="29"/>
  <c r="AY188" i="30"/>
  <c r="AY189" i="30"/>
  <c r="AY190" i="30"/>
  <c r="BI188" i="30"/>
  <c r="BI189" i="30"/>
  <c r="BI190" i="30"/>
  <c r="AZ188" i="30"/>
  <c r="AZ189" i="30"/>
  <c r="AZ190" i="30"/>
  <c r="BM188" i="30"/>
  <c r="BM189" i="30"/>
  <c r="BM190" i="30"/>
  <c r="BA188" i="30"/>
  <c r="BA189" i="30"/>
  <c r="BA190" i="30"/>
  <c r="BB188" i="30"/>
  <c r="BB189" i="30"/>
  <c r="BB190" i="30"/>
  <c r="BF188" i="30"/>
  <c r="BF189" i="30"/>
  <c r="BF190" i="30"/>
  <c r="BK188" i="30"/>
  <c r="BK189" i="30"/>
  <c r="BK190" i="30"/>
  <c r="BL188" i="30"/>
  <c r="BL189" i="30"/>
  <c r="BL190" i="30"/>
  <c r="AY183" i="30"/>
  <c r="AY184" i="30"/>
  <c r="AY185" i="30"/>
  <c r="AY186" i="30"/>
  <c r="AY187" i="30"/>
  <c r="BI183" i="30"/>
  <c r="BI184" i="30"/>
  <c r="BI185" i="30"/>
  <c r="BI186" i="30"/>
  <c r="BI187" i="30"/>
  <c r="AZ183" i="30"/>
  <c r="AZ184" i="30"/>
  <c r="AZ185" i="30"/>
  <c r="AZ186" i="30"/>
  <c r="AZ187" i="30"/>
  <c r="BM183" i="30"/>
  <c r="BM184" i="30"/>
  <c r="BM185" i="30"/>
  <c r="BM186" i="30"/>
  <c r="BM187" i="30"/>
  <c r="BA183" i="30"/>
  <c r="BA184" i="30"/>
  <c r="BA185" i="30"/>
  <c r="BA186" i="30"/>
  <c r="BA187" i="30"/>
  <c r="BB183" i="30"/>
  <c r="BB184" i="30"/>
  <c r="BB185" i="30"/>
  <c r="BB186" i="30"/>
  <c r="BB187" i="30"/>
  <c r="BF183" i="30"/>
  <c r="BF184" i="30"/>
  <c r="BF185" i="30"/>
  <c r="BF186" i="30"/>
  <c r="BF187" i="30"/>
  <c r="BK183" i="30"/>
  <c r="BK184" i="30"/>
  <c r="BK185" i="30"/>
  <c r="BK186" i="30"/>
  <c r="BK187" i="30"/>
  <c r="BL183" i="30"/>
  <c r="BL184" i="30"/>
  <c r="BL185" i="30"/>
  <c r="BL186" i="30"/>
  <c r="BL187" i="30"/>
  <c r="AY178" i="30"/>
  <c r="AY179" i="30"/>
  <c r="AY180" i="30"/>
  <c r="AY181" i="30"/>
  <c r="AY182" i="30"/>
  <c r="BI178" i="30"/>
  <c r="BI179" i="30"/>
  <c r="BI180" i="30"/>
  <c r="BI181" i="30"/>
  <c r="BI182" i="30"/>
  <c r="AZ178" i="30"/>
  <c r="AZ179" i="30"/>
  <c r="AZ180" i="30"/>
  <c r="AZ181" i="30"/>
  <c r="AZ182" i="30"/>
  <c r="BM178" i="30"/>
  <c r="BM179" i="30"/>
  <c r="BM180" i="30"/>
  <c r="BM181" i="30"/>
  <c r="BM182" i="30"/>
  <c r="BA178" i="30"/>
  <c r="BA179" i="30"/>
  <c r="BA180" i="30"/>
  <c r="BA181" i="30"/>
  <c r="BA182" i="30"/>
  <c r="BB178" i="30"/>
  <c r="BB179" i="30"/>
  <c r="BB180" i="30"/>
  <c r="BB181" i="30"/>
  <c r="BB182" i="30"/>
  <c r="BF178" i="30"/>
  <c r="BF179" i="30"/>
  <c r="BF180" i="30"/>
  <c r="BF181" i="30"/>
  <c r="BF182" i="30"/>
  <c r="BK178" i="30"/>
  <c r="BK179" i="30"/>
  <c r="BK180" i="30"/>
  <c r="BK181" i="30"/>
  <c r="BK182" i="30"/>
  <c r="BL178" i="30"/>
  <c r="BL179" i="30"/>
  <c r="BL180" i="30"/>
  <c r="BL181" i="30"/>
  <c r="BL182" i="30"/>
  <c r="Y236" i="29"/>
  <c r="Y237" i="29"/>
  <c r="Y238" i="29"/>
  <c r="Z236" i="29"/>
  <c r="Z237" i="29"/>
  <c r="Z238" i="29"/>
  <c r="AA236" i="29"/>
  <c r="AA237" i="29"/>
  <c r="AA238" i="29"/>
  <c r="AB236" i="29"/>
  <c r="AB237" i="29"/>
  <c r="AB238" i="29"/>
  <c r="AC236" i="29"/>
  <c r="AC237" i="29"/>
  <c r="AC238" i="29"/>
  <c r="AD236" i="29"/>
  <c r="AD237" i="29"/>
  <c r="AD238" i="29"/>
  <c r="AE236" i="29"/>
  <c r="AE237" i="29"/>
  <c r="AE238" i="29"/>
  <c r="AF236" i="29"/>
  <c r="AF237" i="29"/>
  <c r="AF238" i="29"/>
  <c r="AG236" i="29"/>
  <c r="AG237" i="29"/>
  <c r="AG238" i="29"/>
  <c r="AH236" i="29"/>
  <c r="AH237" i="29"/>
  <c r="AH238" i="29"/>
  <c r="AI236" i="29"/>
  <c r="AI237" i="29"/>
  <c r="AI238" i="29"/>
  <c r="AJ236" i="29"/>
  <c r="AJ237" i="29"/>
  <c r="AJ238" i="29"/>
  <c r="AK236" i="29"/>
  <c r="AK237" i="29"/>
  <c r="AK238" i="29"/>
  <c r="Y234" i="29"/>
  <c r="Y235" i="29"/>
  <c r="Z234" i="29"/>
  <c r="Z235" i="29"/>
  <c r="AA234" i="29"/>
  <c r="AA235" i="29"/>
  <c r="AB234" i="29"/>
  <c r="AB235" i="29"/>
  <c r="AC234" i="29"/>
  <c r="AC235" i="29"/>
  <c r="AD234" i="29"/>
  <c r="AD235" i="29"/>
  <c r="AE234" i="29"/>
  <c r="AE235" i="29"/>
  <c r="AF234" i="29"/>
  <c r="AF235" i="29"/>
  <c r="AG234" i="29"/>
  <c r="AG235" i="29"/>
  <c r="AH234" i="29"/>
  <c r="AH235" i="29"/>
  <c r="AI234" i="29"/>
  <c r="AI235" i="29"/>
  <c r="AJ234" i="29"/>
  <c r="AJ235" i="29"/>
  <c r="AK234" i="29"/>
  <c r="AK235" i="29"/>
  <c r="Y230" i="29"/>
  <c r="Y231" i="29"/>
  <c r="Y232" i="29"/>
  <c r="Y233" i="29"/>
  <c r="Z230" i="29"/>
  <c r="Z231" i="29"/>
  <c r="Z232" i="29"/>
  <c r="Z233" i="29"/>
  <c r="AA230" i="29"/>
  <c r="AA231" i="29"/>
  <c r="AA232" i="29"/>
  <c r="AA233" i="29"/>
  <c r="AB230" i="29"/>
  <c r="AB231" i="29"/>
  <c r="AB232" i="29"/>
  <c r="AB233" i="29"/>
  <c r="AC230" i="29"/>
  <c r="AC231" i="29"/>
  <c r="AC232" i="29"/>
  <c r="AC233" i="29"/>
  <c r="AD230" i="29"/>
  <c r="AD231" i="29"/>
  <c r="AD232" i="29"/>
  <c r="AD233" i="29"/>
  <c r="AE230" i="29"/>
  <c r="AE231" i="29"/>
  <c r="AE232" i="29"/>
  <c r="AE233" i="29"/>
  <c r="AF230" i="29"/>
  <c r="AF231" i="29"/>
  <c r="AF232" i="29"/>
  <c r="AF233" i="29"/>
  <c r="AG230" i="29"/>
  <c r="AG231" i="29"/>
  <c r="AG232" i="29"/>
  <c r="AG233" i="29"/>
  <c r="AH230" i="29"/>
  <c r="AH231" i="29"/>
  <c r="AH232" i="29"/>
  <c r="AH233" i="29"/>
  <c r="AI230" i="29"/>
  <c r="AI231" i="29"/>
  <c r="AI232" i="29"/>
  <c r="AI233" i="29"/>
  <c r="AJ230" i="29"/>
  <c r="AJ231" i="29"/>
  <c r="AJ232" i="29"/>
  <c r="AJ233" i="29"/>
  <c r="AK230" i="29"/>
  <c r="AK231" i="29"/>
  <c r="AK232" i="29"/>
  <c r="AK233" i="29"/>
  <c r="Y229" i="29"/>
  <c r="Z229" i="29"/>
  <c r="AA229" i="29"/>
  <c r="AB229" i="29"/>
  <c r="AC229" i="29"/>
  <c r="AD229" i="29"/>
  <c r="AE229" i="29"/>
  <c r="AF229" i="29"/>
  <c r="AG229" i="29"/>
  <c r="AH229" i="29"/>
  <c r="AI229" i="29"/>
  <c r="AJ229" i="29"/>
  <c r="AK229" i="29"/>
  <c r="Y120" i="29"/>
  <c r="Y123" i="29"/>
  <c r="Y121" i="29"/>
  <c r="Y122" i="29"/>
  <c r="Y126" i="29"/>
  <c r="Y127" i="29"/>
  <c r="Y124" i="29"/>
  <c r="Y130" i="29"/>
  <c r="Y125" i="29"/>
  <c r="Y128" i="29"/>
  <c r="Y129" i="29"/>
  <c r="Y131" i="29"/>
  <c r="Z120" i="29"/>
  <c r="Z123" i="29"/>
  <c r="Z121" i="29"/>
  <c r="Z122" i="29"/>
  <c r="Z126" i="29"/>
  <c r="Z127" i="29"/>
  <c r="Z124" i="29"/>
  <c r="Z130" i="29"/>
  <c r="Z125" i="29"/>
  <c r="Z128" i="29"/>
  <c r="Z129" i="29"/>
  <c r="Z131" i="29"/>
  <c r="AA120" i="29"/>
  <c r="AA123" i="29"/>
  <c r="AA121" i="29"/>
  <c r="AA122" i="29"/>
  <c r="AA126" i="29"/>
  <c r="AA127" i="29"/>
  <c r="AA124" i="29"/>
  <c r="AA130" i="29"/>
  <c r="AA125" i="29"/>
  <c r="AA128" i="29"/>
  <c r="AA129" i="29"/>
  <c r="AA131" i="29"/>
  <c r="AB120" i="29"/>
  <c r="AB123" i="29"/>
  <c r="AB121" i="29"/>
  <c r="AB122" i="29"/>
  <c r="AB126" i="29"/>
  <c r="AB127" i="29"/>
  <c r="AB124" i="29"/>
  <c r="AB130" i="29"/>
  <c r="AB125" i="29"/>
  <c r="AB128" i="29"/>
  <c r="AB129" i="29"/>
  <c r="AB131" i="29"/>
  <c r="AC120" i="29"/>
  <c r="AC123" i="29"/>
  <c r="AC121" i="29"/>
  <c r="AC122" i="29"/>
  <c r="AC126" i="29"/>
  <c r="AC127" i="29"/>
  <c r="AC124" i="29"/>
  <c r="AC130" i="29"/>
  <c r="AC125" i="29"/>
  <c r="AC128" i="29"/>
  <c r="AC129" i="29"/>
  <c r="AC131" i="29"/>
  <c r="AD120" i="29"/>
  <c r="AD123" i="29"/>
  <c r="AD121" i="29"/>
  <c r="AD122" i="29"/>
  <c r="AD126" i="29"/>
  <c r="AD127" i="29"/>
  <c r="AD124" i="29"/>
  <c r="AD130" i="29"/>
  <c r="AD125" i="29"/>
  <c r="AD128" i="29"/>
  <c r="AD129" i="29"/>
  <c r="AD131" i="29"/>
  <c r="AE120" i="29"/>
  <c r="AE123" i="29"/>
  <c r="AE121" i="29"/>
  <c r="AE122" i="29"/>
  <c r="AE126" i="29"/>
  <c r="AE127" i="29"/>
  <c r="AE124" i="29"/>
  <c r="AE130" i="29"/>
  <c r="AE125" i="29"/>
  <c r="AE128" i="29"/>
  <c r="AE129" i="29"/>
  <c r="AE131" i="29"/>
  <c r="AF120" i="29"/>
  <c r="AF123" i="29"/>
  <c r="AF121" i="29"/>
  <c r="AF122" i="29"/>
  <c r="AF126" i="29"/>
  <c r="AF127" i="29"/>
  <c r="AF124" i="29"/>
  <c r="AF130" i="29"/>
  <c r="AF125" i="29"/>
  <c r="AF128" i="29"/>
  <c r="AF129" i="29"/>
  <c r="AF131" i="29"/>
  <c r="AG120" i="29"/>
  <c r="AG123" i="29"/>
  <c r="AG121" i="29"/>
  <c r="AG122" i="29"/>
  <c r="AG126" i="29"/>
  <c r="AG127" i="29"/>
  <c r="AG124" i="29"/>
  <c r="AG130" i="29"/>
  <c r="AG125" i="29"/>
  <c r="AG128" i="29"/>
  <c r="AG129" i="29"/>
  <c r="AG131" i="29"/>
  <c r="AH120" i="29"/>
  <c r="AH123" i="29"/>
  <c r="AH121" i="29"/>
  <c r="AH122" i="29"/>
  <c r="AH126" i="29"/>
  <c r="AH127" i="29"/>
  <c r="AH124" i="29"/>
  <c r="AH130" i="29"/>
  <c r="AH125" i="29"/>
  <c r="AH128" i="29"/>
  <c r="AH129" i="29"/>
  <c r="AH131" i="29"/>
  <c r="AI120" i="29"/>
  <c r="AI123" i="29"/>
  <c r="AI121" i="29"/>
  <c r="AI122" i="29"/>
  <c r="AI126" i="29"/>
  <c r="AI127" i="29"/>
  <c r="AI124" i="29"/>
  <c r="AI130" i="29"/>
  <c r="AI125" i="29"/>
  <c r="AI128" i="29"/>
  <c r="AI129" i="29"/>
  <c r="AI131" i="29"/>
  <c r="AJ120" i="29"/>
  <c r="AJ123" i="29"/>
  <c r="AJ121" i="29"/>
  <c r="AJ122" i="29"/>
  <c r="AJ126" i="29"/>
  <c r="AJ127" i="29"/>
  <c r="AJ124" i="29"/>
  <c r="AJ130" i="29"/>
  <c r="AJ125" i="29"/>
  <c r="AJ128" i="29"/>
  <c r="AJ129" i="29"/>
  <c r="AJ131" i="29"/>
  <c r="AK120" i="29"/>
  <c r="AK123" i="29"/>
  <c r="AK121" i="29"/>
  <c r="AK122" i="29"/>
  <c r="AK126" i="29"/>
  <c r="AK127" i="29"/>
  <c r="AK124" i="29"/>
  <c r="AK130" i="29"/>
  <c r="AK125" i="29"/>
  <c r="AK128" i="29"/>
  <c r="AK129" i="29"/>
  <c r="AK131" i="29"/>
  <c r="Y109" i="29"/>
  <c r="Y110" i="29"/>
  <c r="Y111" i="29"/>
  <c r="Y112" i="29"/>
  <c r="Y113" i="29"/>
  <c r="Y114" i="29"/>
  <c r="Y115" i="29"/>
  <c r="Y117" i="29"/>
  <c r="Y116" i="29"/>
  <c r="Y118" i="29"/>
  <c r="Y119" i="29"/>
  <c r="Z109" i="29"/>
  <c r="Z110" i="29"/>
  <c r="Z111" i="29"/>
  <c r="Z112" i="29"/>
  <c r="Z113" i="29"/>
  <c r="Z114" i="29"/>
  <c r="Z115" i="29"/>
  <c r="Z117" i="29"/>
  <c r="Z116" i="29"/>
  <c r="Z118" i="29"/>
  <c r="Z119" i="29"/>
  <c r="AA109" i="29"/>
  <c r="AA110" i="29"/>
  <c r="AA111" i="29"/>
  <c r="AA112" i="29"/>
  <c r="AA113" i="29"/>
  <c r="AA114" i="29"/>
  <c r="AA115" i="29"/>
  <c r="AA117" i="29"/>
  <c r="AA116" i="29"/>
  <c r="AA118" i="29"/>
  <c r="AA119" i="29"/>
  <c r="AB109" i="29"/>
  <c r="AB110" i="29"/>
  <c r="AB111" i="29"/>
  <c r="AB112" i="29"/>
  <c r="AB113" i="29"/>
  <c r="AB114" i="29"/>
  <c r="AB115" i="29"/>
  <c r="AB117" i="29"/>
  <c r="AB116" i="29"/>
  <c r="AB118" i="29"/>
  <c r="AB119" i="29"/>
  <c r="AC109" i="29"/>
  <c r="AC110" i="29"/>
  <c r="AC111" i="29"/>
  <c r="AC112" i="29"/>
  <c r="AC113" i="29"/>
  <c r="AC114" i="29"/>
  <c r="AC115" i="29"/>
  <c r="AC117" i="29"/>
  <c r="AC116" i="29"/>
  <c r="AC118" i="29"/>
  <c r="AC119" i="29"/>
  <c r="AD109" i="29"/>
  <c r="AD110" i="29"/>
  <c r="AD111" i="29"/>
  <c r="AD112" i="29"/>
  <c r="AD113" i="29"/>
  <c r="AD114" i="29"/>
  <c r="AD115" i="29"/>
  <c r="AD117" i="29"/>
  <c r="AD116" i="29"/>
  <c r="AD118" i="29"/>
  <c r="AD119" i="29"/>
  <c r="AE109" i="29"/>
  <c r="AE110" i="29"/>
  <c r="AE111" i="29"/>
  <c r="AE112" i="29"/>
  <c r="AE113" i="29"/>
  <c r="AE114" i="29"/>
  <c r="AE115" i="29"/>
  <c r="AE117" i="29"/>
  <c r="AE116" i="29"/>
  <c r="AE118" i="29"/>
  <c r="AE119" i="29"/>
  <c r="AF109" i="29"/>
  <c r="AF110" i="29"/>
  <c r="AF111" i="29"/>
  <c r="AF112" i="29"/>
  <c r="AF113" i="29"/>
  <c r="AF114" i="29"/>
  <c r="AF115" i="29"/>
  <c r="AF117" i="29"/>
  <c r="AF116" i="29"/>
  <c r="AF118" i="29"/>
  <c r="AF119" i="29"/>
  <c r="AG109" i="29"/>
  <c r="AG110" i="29"/>
  <c r="AG111" i="29"/>
  <c r="AG112" i="29"/>
  <c r="AG113" i="29"/>
  <c r="AG114" i="29"/>
  <c r="AG115" i="29"/>
  <c r="AG117" i="29"/>
  <c r="AG116" i="29"/>
  <c r="AG118" i="29"/>
  <c r="AG119" i="29"/>
  <c r="AH109" i="29"/>
  <c r="AH110" i="29"/>
  <c r="AH111" i="29"/>
  <c r="AH112" i="29"/>
  <c r="AH113" i="29"/>
  <c r="AH114" i="29"/>
  <c r="AH115" i="29"/>
  <c r="AH117" i="29"/>
  <c r="AH116" i="29"/>
  <c r="AH118" i="29"/>
  <c r="AH119" i="29"/>
  <c r="AI109" i="29"/>
  <c r="AI110" i="29"/>
  <c r="AI111" i="29"/>
  <c r="AI112" i="29"/>
  <c r="AI113" i="29"/>
  <c r="AI114" i="29"/>
  <c r="AI115" i="29"/>
  <c r="AI117" i="29"/>
  <c r="AI116" i="29"/>
  <c r="AI118" i="29"/>
  <c r="AI119" i="29"/>
  <c r="AJ109" i="29"/>
  <c r="AJ110" i="29"/>
  <c r="AJ111" i="29"/>
  <c r="AJ112" i="29"/>
  <c r="AJ113" i="29"/>
  <c r="AJ114" i="29"/>
  <c r="AJ115" i="29"/>
  <c r="AJ117" i="29"/>
  <c r="AJ116" i="29"/>
  <c r="AJ118" i="29"/>
  <c r="AJ119" i="29"/>
  <c r="AK109" i="29"/>
  <c r="AK110" i="29"/>
  <c r="AK111" i="29"/>
  <c r="AK112" i="29"/>
  <c r="AK113" i="29"/>
  <c r="AK114" i="29"/>
  <c r="AK115" i="29"/>
  <c r="AK117" i="29"/>
  <c r="AK116" i="29"/>
  <c r="AK118" i="29"/>
  <c r="AK119" i="29"/>
  <c r="Z2" i="29"/>
  <c r="Z3" i="29"/>
  <c r="Z4" i="29"/>
  <c r="Z5" i="29"/>
  <c r="Z6" i="29"/>
  <c r="Z7"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239" i="29"/>
  <c r="Z87" i="29"/>
  <c r="Z243" i="29"/>
  <c r="Z88" i="29"/>
  <c r="Z240" i="29"/>
  <c r="Z89" i="29"/>
  <c r="Z241" i="29"/>
  <c r="Z90" i="29"/>
  <c r="Z91" i="29"/>
  <c r="Z95" i="29"/>
  <c r="Z96" i="29"/>
  <c r="Z149" i="29"/>
  <c r="Z97" i="29"/>
  <c r="Z152" i="29"/>
  <c r="Z98" i="29"/>
  <c r="Z150" i="29"/>
  <c r="Z99" i="29"/>
  <c r="Z151" i="29"/>
  <c r="Z100" i="29"/>
  <c r="Z104" i="29"/>
  <c r="Z105" i="29"/>
  <c r="Z93" i="29"/>
  <c r="Z106" i="29"/>
  <c r="Z92" i="29"/>
  <c r="Z137" i="29"/>
  <c r="Z94" i="29"/>
  <c r="Z138" i="29"/>
  <c r="Z141" i="29"/>
  <c r="Z139" i="29"/>
  <c r="Z140" i="29"/>
  <c r="Z136" i="29"/>
  <c r="Z132" i="29"/>
  <c r="Z143" i="29"/>
  <c r="Z135" i="29"/>
  <c r="Z144" i="29"/>
  <c r="Z133" i="29"/>
  <c r="Z148" i="29"/>
  <c r="Z134" i="29"/>
  <c r="Z145" i="29"/>
  <c r="Z146" i="29"/>
  <c r="Z102" i="29"/>
  <c r="Z142" i="29"/>
  <c r="Z101" i="29"/>
  <c r="Z147" i="29"/>
  <c r="Z103" i="29"/>
  <c r="Z154" i="29"/>
  <c r="Z155" i="29"/>
  <c r="Z159" i="29"/>
  <c r="Z156" i="29"/>
  <c r="Z242" i="29"/>
  <c r="Z107" i="29"/>
  <c r="Z157" i="29"/>
  <c r="Z108" i="29"/>
  <c r="Z153" i="29"/>
  <c r="Z158" i="29"/>
  <c r="Z161" i="29"/>
  <c r="Z167" i="29"/>
  <c r="Z162" i="29"/>
  <c r="Z170" i="29"/>
  <c r="Z160" i="29"/>
  <c r="Z168" i="29"/>
  <c r="Z163" i="29"/>
  <c r="Z169" i="29"/>
  <c r="Z164" i="29"/>
  <c r="Z166" i="29"/>
  <c r="Z165" i="29"/>
  <c r="Z175" i="29"/>
  <c r="Z171" i="29"/>
  <c r="Z176" i="29"/>
  <c r="Z177" i="29"/>
  <c r="Z172" i="29"/>
  <c r="Z173" i="29"/>
  <c r="Z178" i="29"/>
  <c r="Z174" i="29"/>
  <c r="Z179" i="29"/>
  <c r="Z181" i="29"/>
  <c r="Z180" i="29"/>
  <c r="Z183" i="29"/>
  <c r="Z245" i="29"/>
  <c r="Z184" i="29"/>
  <c r="Z244" i="29"/>
  <c r="Z182" i="29"/>
  <c r="Z246" i="29"/>
  <c r="Z185" i="29"/>
  <c r="Z247" i="29"/>
  <c r="Z186" i="29"/>
  <c r="Z188" i="29"/>
  <c r="Z187" i="29"/>
  <c r="Z192" i="29"/>
  <c r="Z189" i="29"/>
  <c r="Z193" i="29"/>
  <c r="Z194" i="29"/>
  <c r="Z190" i="29"/>
  <c r="Z195" i="29"/>
  <c r="Z191" i="29"/>
  <c r="Z196" i="29"/>
  <c r="Z198" i="29"/>
  <c r="Z197" i="29"/>
  <c r="Z202" i="29"/>
  <c r="Z199" i="29"/>
  <c r="Z203" i="29"/>
  <c r="Z204" i="29"/>
  <c r="Z200" i="29"/>
  <c r="Z205" i="29"/>
  <c r="Z201" i="29"/>
  <c r="Z206" i="29"/>
  <c r="Z208" i="29"/>
  <c r="Z207" i="29"/>
  <c r="Z212" i="29"/>
  <c r="Z209" i="29"/>
  <c r="Z213" i="29"/>
  <c r="Z214" i="29"/>
  <c r="Z210" i="29"/>
  <c r="Z215" i="29"/>
  <c r="Z211" i="29"/>
  <c r="Z216" i="29"/>
  <c r="Z218" i="29"/>
  <c r="Z217" i="29"/>
  <c r="Z222" i="29"/>
  <c r="Z219" i="29"/>
  <c r="Z223" i="29"/>
  <c r="Z224" i="29"/>
  <c r="Z220" i="29"/>
  <c r="Z225" i="29"/>
  <c r="Z221" i="29"/>
  <c r="Z226" i="29"/>
  <c r="Z228" i="29"/>
  <c r="Z227" i="29"/>
  <c r="Y222" i="29"/>
  <c r="Y219" i="29"/>
  <c r="Y223" i="29"/>
  <c r="Y224" i="29"/>
  <c r="Y220" i="29"/>
  <c r="Y225" i="29"/>
  <c r="Y221" i="29"/>
  <c r="Y226" i="29"/>
  <c r="Y228" i="29"/>
  <c r="Y227" i="29"/>
  <c r="AA222" i="29"/>
  <c r="AA219" i="29"/>
  <c r="AA223" i="29"/>
  <c r="AA224" i="29"/>
  <c r="AA220" i="29"/>
  <c r="AA225" i="29"/>
  <c r="AA221" i="29"/>
  <c r="AA226" i="29"/>
  <c r="AA228" i="29"/>
  <c r="AA227" i="29"/>
  <c r="AB222" i="29"/>
  <c r="AB219" i="29"/>
  <c r="AB223" i="29"/>
  <c r="AB224" i="29"/>
  <c r="AB220" i="29"/>
  <c r="AB225" i="29"/>
  <c r="AB221" i="29"/>
  <c r="AB226" i="29"/>
  <c r="AB228" i="29"/>
  <c r="AB227" i="29"/>
  <c r="AC222" i="29"/>
  <c r="AC219" i="29"/>
  <c r="AC223" i="29"/>
  <c r="AC224" i="29"/>
  <c r="AC220" i="29"/>
  <c r="AC225" i="29"/>
  <c r="AC221" i="29"/>
  <c r="AC226" i="29"/>
  <c r="AC228" i="29"/>
  <c r="AC227" i="29"/>
  <c r="AD222" i="29"/>
  <c r="AD219" i="29"/>
  <c r="AD223" i="29"/>
  <c r="AD224" i="29"/>
  <c r="AD220" i="29"/>
  <c r="AD225" i="29"/>
  <c r="AD221" i="29"/>
  <c r="AD226" i="29"/>
  <c r="AD228" i="29"/>
  <c r="AD227" i="29"/>
  <c r="AE222" i="29"/>
  <c r="AE219" i="29"/>
  <c r="AE223" i="29"/>
  <c r="AE224" i="29"/>
  <c r="AE220" i="29"/>
  <c r="AE225" i="29"/>
  <c r="AE221" i="29"/>
  <c r="AE226" i="29"/>
  <c r="AE228" i="29"/>
  <c r="AE227" i="29"/>
  <c r="AF222" i="29"/>
  <c r="AF219" i="29"/>
  <c r="AF223" i="29"/>
  <c r="AF224" i="29"/>
  <c r="AF220" i="29"/>
  <c r="AF225" i="29"/>
  <c r="AF221" i="29"/>
  <c r="AF226" i="29"/>
  <c r="AF228" i="29"/>
  <c r="AF227" i="29"/>
  <c r="AG222" i="29"/>
  <c r="AG219" i="29"/>
  <c r="AG223" i="29"/>
  <c r="AG224" i="29"/>
  <c r="AG220" i="29"/>
  <c r="AG225" i="29"/>
  <c r="AG221" i="29"/>
  <c r="AG226" i="29"/>
  <c r="AG228" i="29"/>
  <c r="AG227" i="29"/>
  <c r="AH222" i="29"/>
  <c r="AH219" i="29"/>
  <c r="AH223" i="29"/>
  <c r="AH224" i="29"/>
  <c r="AH220" i="29"/>
  <c r="AH225" i="29"/>
  <c r="AH221" i="29"/>
  <c r="AH226" i="29"/>
  <c r="AH228" i="29"/>
  <c r="AH227" i="29"/>
  <c r="AI222" i="29"/>
  <c r="AI219" i="29"/>
  <c r="AI223" i="29"/>
  <c r="AI224" i="29"/>
  <c r="AI220" i="29"/>
  <c r="AI225" i="29"/>
  <c r="AI221" i="29"/>
  <c r="AI226" i="29"/>
  <c r="AI228" i="29"/>
  <c r="AI227" i="29"/>
  <c r="AJ222" i="29"/>
  <c r="AJ219" i="29"/>
  <c r="AJ223" i="29"/>
  <c r="AJ224" i="29"/>
  <c r="AJ220" i="29"/>
  <c r="AJ225" i="29"/>
  <c r="AJ221" i="29"/>
  <c r="AJ226" i="29"/>
  <c r="AJ228" i="29"/>
  <c r="AJ227" i="29"/>
  <c r="AK222" i="29"/>
  <c r="AK219" i="29"/>
  <c r="AK223" i="29"/>
  <c r="AK224" i="29"/>
  <c r="AK220" i="29"/>
  <c r="AK225" i="29"/>
  <c r="AK221" i="29"/>
  <c r="AK226" i="29"/>
  <c r="AK228" i="29"/>
  <c r="AK227" i="29"/>
  <c r="AY173" i="30"/>
  <c r="AY174" i="30"/>
  <c r="AY175" i="30"/>
  <c r="AY176" i="30"/>
  <c r="AY177" i="30"/>
  <c r="BI173" i="30"/>
  <c r="BI174" i="30"/>
  <c r="BI175" i="30"/>
  <c r="BI176" i="30"/>
  <c r="BI177" i="30"/>
  <c r="AZ173" i="30"/>
  <c r="AZ174" i="30"/>
  <c r="AZ175" i="30"/>
  <c r="AZ176" i="30"/>
  <c r="AZ177" i="30"/>
  <c r="BM173" i="30"/>
  <c r="BM174" i="30"/>
  <c r="BM175" i="30"/>
  <c r="BM176" i="30"/>
  <c r="BM177" i="30"/>
  <c r="BA173" i="30"/>
  <c r="BA174" i="30"/>
  <c r="BA175" i="30"/>
  <c r="BA176" i="30"/>
  <c r="BA177" i="30"/>
  <c r="BB173" i="30"/>
  <c r="BB174" i="30"/>
  <c r="BB175" i="30"/>
  <c r="BB176" i="30"/>
  <c r="BB177" i="30"/>
  <c r="BF173" i="30"/>
  <c r="BF174" i="30"/>
  <c r="BF175" i="30"/>
  <c r="BF176" i="30"/>
  <c r="BF177" i="30"/>
  <c r="BK173" i="30"/>
  <c r="BK174" i="30"/>
  <c r="BK175" i="30"/>
  <c r="BK176" i="30"/>
  <c r="BK177" i="30"/>
  <c r="BL173" i="30"/>
  <c r="BL174" i="30"/>
  <c r="BL175" i="30"/>
  <c r="BL176" i="30"/>
  <c r="BL177" i="30"/>
  <c r="BM169" i="30"/>
  <c r="AY168" i="30"/>
  <c r="AY169" i="30"/>
  <c r="AY170" i="30"/>
  <c r="AY171" i="30"/>
  <c r="AY172" i="30"/>
  <c r="BI168" i="30"/>
  <c r="BI169" i="30"/>
  <c r="BI170" i="30"/>
  <c r="BI171" i="30"/>
  <c r="BI172" i="30"/>
  <c r="AZ168" i="30"/>
  <c r="AZ169" i="30"/>
  <c r="AZ170" i="30"/>
  <c r="AZ171" i="30"/>
  <c r="AZ172" i="30"/>
  <c r="BM168" i="30"/>
  <c r="BM170" i="30"/>
  <c r="BM171" i="30"/>
  <c r="BM172" i="30"/>
  <c r="BA168" i="30"/>
  <c r="BA169" i="30"/>
  <c r="BA170" i="30"/>
  <c r="BA171" i="30"/>
  <c r="BA172" i="30"/>
  <c r="BB168" i="30"/>
  <c r="BB169" i="30"/>
  <c r="BB170" i="30"/>
  <c r="BB171" i="30"/>
  <c r="BB172" i="30"/>
  <c r="BF168" i="30"/>
  <c r="BF169" i="30"/>
  <c r="BF170" i="30"/>
  <c r="BF171" i="30"/>
  <c r="BF172" i="30"/>
  <c r="BK168" i="30"/>
  <c r="BK169" i="30"/>
  <c r="BK170" i="30"/>
  <c r="BK171" i="30"/>
  <c r="BK172" i="30"/>
  <c r="BL168" i="30"/>
  <c r="BL169" i="30"/>
  <c r="BL170" i="30"/>
  <c r="BL171" i="30"/>
  <c r="BL172" i="30"/>
  <c r="Y212" i="29"/>
  <c r="Y209" i="29"/>
  <c r="Y213" i="29"/>
  <c r="Y214" i="29"/>
  <c r="Y210" i="29"/>
  <c r="Y215" i="29"/>
  <c r="Y211" i="29"/>
  <c r="Y216" i="29"/>
  <c r="Y218" i="29"/>
  <c r="Y217" i="29"/>
  <c r="AA212" i="29"/>
  <c r="AA209" i="29"/>
  <c r="AA213" i="29"/>
  <c r="AA214" i="29"/>
  <c r="AA210" i="29"/>
  <c r="AA215" i="29"/>
  <c r="AA211" i="29"/>
  <c r="AA216" i="29"/>
  <c r="AA218" i="29"/>
  <c r="AA217" i="29"/>
  <c r="AB212" i="29"/>
  <c r="AB209" i="29"/>
  <c r="AB213" i="29"/>
  <c r="AB214" i="29"/>
  <c r="AB210" i="29"/>
  <c r="AB215" i="29"/>
  <c r="AB211" i="29"/>
  <c r="AB216" i="29"/>
  <c r="AB218" i="29"/>
  <c r="AB217" i="29"/>
  <c r="AC212" i="29"/>
  <c r="AC209" i="29"/>
  <c r="AC213" i="29"/>
  <c r="AC214" i="29"/>
  <c r="AC210" i="29"/>
  <c r="AC215" i="29"/>
  <c r="AC211" i="29"/>
  <c r="AC216" i="29"/>
  <c r="AC218" i="29"/>
  <c r="AC217" i="29"/>
  <c r="AD212" i="29"/>
  <c r="AD209" i="29"/>
  <c r="AD213" i="29"/>
  <c r="AD214" i="29"/>
  <c r="AD210" i="29"/>
  <c r="AD215" i="29"/>
  <c r="AD211" i="29"/>
  <c r="AD216" i="29"/>
  <c r="AD218" i="29"/>
  <c r="AD217" i="29"/>
  <c r="AE212" i="29"/>
  <c r="AE209" i="29"/>
  <c r="AE213" i="29"/>
  <c r="AE214" i="29"/>
  <c r="AE210" i="29"/>
  <c r="AE215" i="29"/>
  <c r="AE211" i="29"/>
  <c r="AE216" i="29"/>
  <c r="AE218" i="29"/>
  <c r="AE217" i="29"/>
  <c r="AF212" i="29"/>
  <c r="AF209" i="29"/>
  <c r="AF213" i="29"/>
  <c r="AF214" i="29"/>
  <c r="AF210" i="29"/>
  <c r="AF215" i="29"/>
  <c r="AF211" i="29"/>
  <c r="AF216" i="29"/>
  <c r="AF218" i="29"/>
  <c r="AF217" i="29"/>
  <c r="AG212" i="29"/>
  <c r="AG209" i="29"/>
  <c r="AG213" i="29"/>
  <c r="AG214" i="29"/>
  <c r="AG210" i="29"/>
  <c r="AG215" i="29"/>
  <c r="AG211" i="29"/>
  <c r="AG216" i="29"/>
  <c r="AG218" i="29"/>
  <c r="AG217" i="29"/>
  <c r="AH212" i="29"/>
  <c r="AH209" i="29"/>
  <c r="AH213" i="29"/>
  <c r="AH214" i="29"/>
  <c r="AH210" i="29"/>
  <c r="AH215" i="29"/>
  <c r="AH211" i="29"/>
  <c r="AH216" i="29"/>
  <c r="AH218" i="29"/>
  <c r="AH217" i="29"/>
  <c r="AI212" i="29"/>
  <c r="AI209" i="29"/>
  <c r="AI213" i="29"/>
  <c r="AI214" i="29"/>
  <c r="AI210" i="29"/>
  <c r="AI215" i="29"/>
  <c r="AI211" i="29"/>
  <c r="AI216" i="29"/>
  <c r="AI218" i="29"/>
  <c r="AI217" i="29"/>
  <c r="AJ212" i="29"/>
  <c r="AJ209" i="29"/>
  <c r="AJ213" i="29"/>
  <c r="AJ214" i="29"/>
  <c r="AJ210" i="29"/>
  <c r="AJ215" i="29"/>
  <c r="AJ211" i="29"/>
  <c r="AJ216" i="29"/>
  <c r="AJ218" i="29"/>
  <c r="AJ217" i="29"/>
  <c r="AK212" i="29"/>
  <c r="AK209" i="29"/>
  <c r="AK213" i="29"/>
  <c r="AK214" i="29"/>
  <c r="AK210" i="29"/>
  <c r="AK215" i="29"/>
  <c r="AK211" i="29"/>
  <c r="AK216" i="29"/>
  <c r="AK218" i="29"/>
  <c r="AK217" i="29"/>
  <c r="Y202" i="29"/>
  <c r="Y199" i="29"/>
  <c r="Y203" i="29"/>
  <c r="Y204" i="29"/>
  <c r="Y200" i="29"/>
  <c r="Y205" i="29"/>
  <c r="Y201" i="29"/>
  <c r="Y206" i="29"/>
  <c r="Y208" i="29"/>
  <c r="Y207" i="29"/>
  <c r="AA202" i="29"/>
  <c r="AA199" i="29"/>
  <c r="AA203" i="29"/>
  <c r="AA204" i="29"/>
  <c r="AA200" i="29"/>
  <c r="AA205" i="29"/>
  <c r="AA201" i="29"/>
  <c r="AA206" i="29"/>
  <c r="AA208" i="29"/>
  <c r="AA207" i="29"/>
  <c r="AB202" i="29"/>
  <c r="AB199" i="29"/>
  <c r="AB203" i="29"/>
  <c r="AB204" i="29"/>
  <c r="AB200" i="29"/>
  <c r="AB205" i="29"/>
  <c r="AB201" i="29"/>
  <c r="AB206" i="29"/>
  <c r="AB208" i="29"/>
  <c r="AB207" i="29"/>
  <c r="AC202" i="29"/>
  <c r="AC199" i="29"/>
  <c r="AC203" i="29"/>
  <c r="AC204" i="29"/>
  <c r="AC200" i="29"/>
  <c r="AC205" i="29"/>
  <c r="AC201" i="29"/>
  <c r="AC206" i="29"/>
  <c r="AC208" i="29"/>
  <c r="AC207" i="29"/>
  <c r="AD202" i="29"/>
  <c r="AD199" i="29"/>
  <c r="AD203" i="29"/>
  <c r="AD204" i="29"/>
  <c r="AD200" i="29"/>
  <c r="AD205" i="29"/>
  <c r="AD201" i="29"/>
  <c r="AD206" i="29"/>
  <c r="AD208" i="29"/>
  <c r="AD207" i="29"/>
  <c r="AE202" i="29"/>
  <c r="AE199" i="29"/>
  <c r="AE203" i="29"/>
  <c r="AE204" i="29"/>
  <c r="AE200" i="29"/>
  <c r="AE205" i="29"/>
  <c r="AE201" i="29"/>
  <c r="AE206" i="29"/>
  <c r="AE208" i="29"/>
  <c r="AE207" i="29"/>
  <c r="AF202" i="29"/>
  <c r="AF199" i="29"/>
  <c r="AF203" i="29"/>
  <c r="AF204" i="29"/>
  <c r="AF200" i="29"/>
  <c r="AF205" i="29"/>
  <c r="AF201" i="29"/>
  <c r="AF206" i="29"/>
  <c r="AF208" i="29"/>
  <c r="AF207" i="29"/>
  <c r="AG202" i="29"/>
  <c r="AG199" i="29"/>
  <c r="AG203" i="29"/>
  <c r="AG204" i="29"/>
  <c r="AG200" i="29"/>
  <c r="AG205" i="29"/>
  <c r="AG201" i="29"/>
  <c r="AG206" i="29"/>
  <c r="AG208" i="29"/>
  <c r="AG207" i="29"/>
  <c r="AH202" i="29"/>
  <c r="AH199" i="29"/>
  <c r="AH203" i="29"/>
  <c r="AH204" i="29"/>
  <c r="AH200" i="29"/>
  <c r="AH205" i="29"/>
  <c r="AH201" i="29"/>
  <c r="AH206" i="29"/>
  <c r="AH208" i="29"/>
  <c r="AH207" i="29"/>
  <c r="AI202" i="29"/>
  <c r="AI199" i="29"/>
  <c r="AI203" i="29"/>
  <c r="AI204" i="29"/>
  <c r="AI200" i="29"/>
  <c r="AI205" i="29"/>
  <c r="AI201" i="29"/>
  <c r="AI206" i="29"/>
  <c r="AI208" i="29"/>
  <c r="AI207" i="29"/>
  <c r="AJ202" i="29"/>
  <c r="AJ199" i="29"/>
  <c r="AJ203" i="29"/>
  <c r="AJ204" i="29"/>
  <c r="AJ200" i="29"/>
  <c r="AJ205" i="29"/>
  <c r="AJ201" i="29"/>
  <c r="AJ206" i="29"/>
  <c r="AJ208" i="29"/>
  <c r="AJ207" i="29"/>
  <c r="AK202" i="29"/>
  <c r="AK199" i="29"/>
  <c r="AK203" i="29"/>
  <c r="AK204" i="29"/>
  <c r="AK200" i="29"/>
  <c r="AK205" i="29"/>
  <c r="AK201" i="29"/>
  <c r="AK206" i="29"/>
  <c r="AK208" i="29"/>
  <c r="AK207" i="29"/>
  <c r="BF163" i="30"/>
  <c r="BF164" i="30"/>
  <c r="BF165" i="30"/>
  <c r="BF166" i="30"/>
  <c r="BF167" i="30"/>
  <c r="AY163" i="30"/>
  <c r="AY164" i="30"/>
  <c r="AY165" i="30"/>
  <c r="AY166" i="30"/>
  <c r="AY167" i="30"/>
  <c r="BI163" i="30"/>
  <c r="BI164" i="30"/>
  <c r="BI165" i="30"/>
  <c r="BI166" i="30"/>
  <c r="BI167" i="30"/>
  <c r="AZ163" i="30"/>
  <c r="AZ164" i="30"/>
  <c r="AZ165" i="30"/>
  <c r="AZ166" i="30"/>
  <c r="AZ167" i="30"/>
  <c r="BM163" i="30"/>
  <c r="BM164" i="30"/>
  <c r="BM165" i="30"/>
  <c r="BM166" i="30"/>
  <c r="BM167" i="30"/>
  <c r="BA163" i="30"/>
  <c r="BA164" i="30"/>
  <c r="BA165" i="30"/>
  <c r="BA166" i="30"/>
  <c r="BA167" i="30"/>
  <c r="BB163" i="30"/>
  <c r="BB164" i="30"/>
  <c r="BB165" i="30"/>
  <c r="BB166" i="30"/>
  <c r="BB167" i="30"/>
  <c r="BK163" i="30"/>
  <c r="BK164" i="30"/>
  <c r="BK165" i="30"/>
  <c r="BK166" i="30"/>
  <c r="BK167" i="30"/>
  <c r="BL163" i="30"/>
  <c r="BL164" i="30"/>
  <c r="BL165" i="30"/>
  <c r="BL166" i="30"/>
  <c r="BL167" i="30"/>
  <c r="Y189" i="29"/>
  <c r="Y193" i="29"/>
  <c r="Y194" i="29"/>
  <c r="Y190" i="29"/>
  <c r="Y195" i="29"/>
  <c r="Y191" i="29"/>
  <c r="Y196" i="29"/>
  <c r="Y198" i="29"/>
  <c r="Y197" i="29"/>
  <c r="AA189" i="29"/>
  <c r="AA193" i="29"/>
  <c r="AA194" i="29"/>
  <c r="AA190" i="29"/>
  <c r="AA195" i="29"/>
  <c r="AA191" i="29"/>
  <c r="AA196" i="29"/>
  <c r="AA198" i="29"/>
  <c r="AA197" i="29"/>
  <c r="AB189" i="29"/>
  <c r="AB193" i="29"/>
  <c r="AB194" i="29"/>
  <c r="AB190" i="29"/>
  <c r="AB195" i="29"/>
  <c r="AB191" i="29"/>
  <c r="AB196" i="29"/>
  <c r="AB198" i="29"/>
  <c r="AB197" i="29"/>
  <c r="AC189" i="29"/>
  <c r="AC193" i="29"/>
  <c r="AC194" i="29"/>
  <c r="AC190" i="29"/>
  <c r="AC195" i="29"/>
  <c r="AC191" i="29"/>
  <c r="AC196" i="29"/>
  <c r="AC198" i="29"/>
  <c r="AC197" i="29"/>
  <c r="AD189" i="29"/>
  <c r="AD193" i="29"/>
  <c r="AD194" i="29"/>
  <c r="AD190" i="29"/>
  <c r="AD195" i="29"/>
  <c r="AD191" i="29"/>
  <c r="AD196" i="29"/>
  <c r="AD198" i="29"/>
  <c r="AD197" i="29"/>
  <c r="AE189" i="29"/>
  <c r="AE193" i="29"/>
  <c r="AE194" i="29"/>
  <c r="AE190" i="29"/>
  <c r="AE195" i="29"/>
  <c r="AE191" i="29"/>
  <c r="AE196" i="29"/>
  <c r="AE198" i="29"/>
  <c r="AE197" i="29"/>
  <c r="AF189" i="29"/>
  <c r="AF193" i="29"/>
  <c r="AF194" i="29"/>
  <c r="AF190" i="29"/>
  <c r="AF195" i="29"/>
  <c r="AF191" i="29"/>
  <c r="AF196" i="29"/>
  <c r="AF198" i="29"/>
  <c r="AF197" i="29"/>
  <c r="AG189" i="29"/>
  <c r="AG193" i="29"/>
  <c r="AG194" i="29"/>
  <c r="AG190" i="29"/>
  <c r="AG195" i="29"/>
  <c r="AG191" i="29"/>
  <c r="AG196" i="29"/>
  <c r="AG198" i="29"/>
  <c r="AG197" i="29"/>
  <c r="AH189" i="29"/>
  <c r="AH193" i="29"/>
  <c r="AH194" i="29"/>
  <c r="AH190" i="29"/>
  <c r="AH195" i="29"/>
  <c r="AH191" i="29"/>
  <c r="AH196" i="29"/>
  <c r="AH198" i="29"/>
  <c r="AH197" i="29"/>
  <c r="AI189" i="29"/>
  <c r="AI193" i="29"/>
  <c r="AI194" i="29"/>
  <c r="AI190" i="29"/>
  <c r="AI195" i="29"/>
  <c r="AI191" i="29"/>
  <c r="AI196" i="29"/>
  <c r="AI198" i="29"/>
  <c r="AI197" i="29"/>
  <c r="AJ189" i="29"/>
  <c r="AJ193" i="29"/>
  <c r="AJ194" i="29"/>
  <c r="AJ190" i="29"/>
  <c r="AJ195" i="29"/>
  <c r="AJ191" i="29"/>
  <c r="AJ196" i="29"/>
  <c r="AJ198" i="29"/>
  <c r="AJ197" i="29"/>
  <c r="AK189" i="29"/>
  <c r="AK193" i="29"/>
  <c r="AK194" i="29"/>
  <c r="AK190" i="29"/>
  <c r="AK195" i="29"/>
  <c r="AK191" i="29"/>
  <c r="AK196" i="29"/>
  <c r="AK198" i="29"/>
  <c r="AK197" i="29"/>
  <c r="Y192" i="29"/>
  <c r="AA192" i="29"/>
  <c r="AB192" i="29"/>
  <c r="AC192" i="29"/>
  <c r="AD192" i="29"/>
  <c r="AE192" i="29"/>
  <c r="AF192" i="29"/>
  <c r="AG192" i="29"/>
  <c r="AH192" i="29"/>
  <c r="AI192" i="29"/>
  <c r="AJ192" i="29"/>
  <c r="AK192" i="29"/>
  <c r="BF158" i="30"/>
  <c r="BF159" i="30"/>
  <c r="BF160" i="30"/>
  <c r="BF161" i="30"/>
  <c r="BF162" i="30"/>
  <c r="AY158" i="30"/>
  <c r="AY159" i="30"/>
  <c r="AY160" i="30"/>
  <c r="AY161" i="30"/>
  <c r="AY162" i="30"/>
  <c r="BI158" i="30"/>
  <c r="BI159" i="30"/>
  <c r="BI160" i="30"/>
  <c r="BI161" i="30"/>
  <c r="BI162" i="30"/>
  <c r="AZ158" i="30"/>
  <c r="AZ159" i="30"/>
  <c r="AZ160" i="30"/>
  <c r="AZ161" i="30"/>
  <c r="AZ162" i="30"/>
  <c r="BM158" i="30"/>
  <c r="BM159" i="30"/>
  <c r="BM160" i="30"/>
  <c r="BM161" i="30"/>
  <c r="BM162" i="30"/>
  <c r="BA158" i="30"/>
  <c r="BA159" i="30"/>
  <c r="BA160" i="30"/>
  <c r="BA161" i="30"/>
  <c r="BA162" i="30"/>
  <c r="BB158" i="30"/>
  <c r="BB159" i="30"/>
  <c r="BB160" i="30"/>
  <c r="BB161" i="30"/>
  <c r="BB162" i="30"/>
  <c r="BK158" i="30"/>
  <c r="BK159" i="30"/>
  <c r="BK160" i="30"/>
  <c r="BK161" i="30"/>
  <c r="BK162" i="30"/>
  <c r="BL158" i="30"/>
  <c r="BL159" i="30"/>
  <c r="BL160" i="30"/>
  <c r="BL161" i="30"/>
  <c r="BL162" i="30"/>
  <c r="Y183" i="29"/>
  <c r="Y245" i="29"/>
  <c r="Y184" i="29"/>
  <c r="Y244" i="29"/>
  <c r="Y182" i="29"/>
  <c r="Y246" i="29"/>
  <c r="Y185" i="29"/>
  <c r="Y247" i="29"/>
  <c r="Y186" i="29"/>
  <c r="Y188" i="29"/>
  <c r="Y187" i="29"/>
  <c r="AA183" i="29"/>
  <c r="AA245" i="29"/>
  <c r="AA184" i="29"/>
  <c r="AA244" i="29"/>
  <c r="AA182" i="29"/>
  <c r="AA246" i="29"/>
  <c r="AA185" i="29"/>
  <c r="AA247" i="29"/>
  <c r="AA186" i="29"/>
  <c r="AA188" i="29"/>
  <c r="AA187" i="29"/>
  <c r="AB183" i="29"/>
  <c r="AB245" i="29"/>
  <c r="AB184" i="29"/>
  <c r="AB244" i="29"/>
  <c r="AB182" i="29"/>
  <c r="AB246" i="29"/>
  <c r="AB185" i="29"/>
  <c r="AB247" i="29"/>
  <c r="AB186" i="29"/>
  <c r="AB188" i="29"/>
  <c r="AB187" i="29"/>
  <c r="AC183" i="29"/>
  <c r="AC245" i="29"/>
  <c r="AC184" i="29"/>
  <c r="AC244" i="29"/>
  <c r="AC182" i="29"/>
  <c r="AC246" i="29"/>
  <c r="AC185" i="29"/>
  <c r="AC247" i="29"/>
  <c r="AC186" i="29"/>
  <c r="AC188" i="29"/>
  <c r="AC187" i="29"/>
  <c r="AD183" i="29"/>
  <c r="AD245" i="29"/>
  <c r="AD184" i="29"/>
  <c r="AD244" i="29"/>
  <c r="AD182" i="29"/>
  <c r="AD246" i="29"/>
  <c r="AD185" i="29"/>
  <c r="AD247" i="29"/>
  <c r="AD186" i="29"/>
  <c r="AD188" i="29"/>
  <c r="AD187" i="29"/>
  <c r="AE183" i="29"/>
  <c r="AE245" i="29"/>
  <c r="AE184" i="29"/>
  <c r="AE244" i="29"/>
  <c r="AE182" i="29"/>
  <c r="AE246" i="29"/>
  <c r="AE185" i="29"/>
  <c r="AE247" i="29"/>
  <c r="AE186" i="29"/>
  <c r="AE188" i="29"/>
  <c r="AE187" i="29"/>
  <c r="AF183" i="29"/>
  <c r="AF245" i="29"/>
  <c r="AF184" i="29"/>
  <c r="AF244" i="29"/>
  <c r="AF182" i="29"/>
  <c r="AF246" i="29"/>
  <c r="AF185" i="29"/>
  <c r="AF247" i="29"/>
  <c r="AF186" i="29"/>
  <c r="AF188" i="29"/>
  <c r="AF187" i="29"/>
  <c r="AG183" i="29"/>
  <c r="AG245" i="29"/>
  <c r="AG184" i="29"/>
  <c r="AG244" i="29"/>
  <c r="AG182" i="29"/>
  <c r="AG246" i="29"/>
  <c r="AG185" i="29"/>
  <c r="AG247" i="29"/>
  <c r="AG186" i="29"/>
  <c r="AG188" i="29"/>
  <c r="AG187" i="29"/>
  <c r="AH183" i="29"/>
  <c r="AH245" i="29"/>
  <c r="AH184" i="29"/>
  <c r="AH244" i="29"/>
  <c r="AH182" i="29"/>
  <c r="AH246" i="29"/>
  <c r="AH185" i="29"/>
  <c r="AH247" i="29"/>
  <c r="AH186" i="29"/>
  <c r="AH188" i="29"/>
  <c r="AH187" i="29"/>
  <c r="AI183" i="29"/>
  <c r="AI245" i="29"/>
  <c r="AI184" i="29"/>
  <c r="AI244" i="29"/>
  <c r="AI182" i="29"/>
  <c r="AI246" i="29"/>
  <c r="AI185" i="29"/>
  <c r="AI247" i="29"/>
  <c r="AI186" i="29"/>
  <c r="AI188" i="29"/>
  <c r="AI187" i="29"/>
  <c r="AJ183" i="29"/>
  <c r="AJ245" i="29"/>
  <c r="AJ184" i="29"/>
  <c r="AJ244" i="29"/>
  <c r="AJ182" i="29"/>
  <c r="AJ246" i="29"/>
  <c r="AJ185" i="29"/>
  <c r="AJ247" i="29"/>
  <c r="AJ186" i="29"/>
  <c r="AJ188" i="29"/>
  <c r="AJ187" i="29"/>
  <c r="AK183" i="29"/>
  <c r="AK245" i="29"/>
  <c r="AK184" i="29"/>
  <c r="AK244" i="29"/>
  <c r="AK182" i="29"/>
  <c r="AK246" i="29"/>
  <c r="AK185" i="29"/>
  <c r="AK247" i="29"/>
  <c r="AK186" i="29"/>
  <c r="AK188" i="29"/>
  <c r="AK187" i="29"/>
  <c r="BF153" i="30"/>
  <c r="BF154" i="30"/>
  <c r="BF155" i="30"/>
  <c r="BF156" i="30"/>
  <c r="BF157" i="30"/>
  <c r="AY153" i="30"/>
  <c r="AY154" i="30"/>
  <c r="AY155" i="30"/>
  <c r="AY156" i="30"/>
  <c r="AY157" i="30"/>
  <c r="BI153" i="30"/>
  <c r="BI154" i="30"/>
  <c r="BI155" i="30"/>
  <c r="BI156" i="30"/>
  <c r="BI157" i="30"/>
  <c r="AZ153" i="30"/>
  <c r="AZ154" i="30"/>
  <c r="AZ155" i="30"/>
  <c r="AZ156" i="30"/>
  <c r="AZ157" i="30"/>
  <c r="BM153" i="30"/>
  <c r="BM154" i="30"/>
  <c r="BM155" i="30"/>
  <c r="BM156" i="30"/>
  <c r="BM157" i="30"/>
  <c r="BA153" i="30"/>
  <c r="BA154" i="30"/>
  <c r="BA155" i="30"/>
  <c r="BA156" i="30"/>
  <c r="BA157" i="30"/>
  <c r="BB153" i="30"/>
  <c r="BB154" i="30"/>
  <c r="BB155" i="30"/>
  <c r="BB156" i="30"/>
  <c r="BB157" i="30"/>
  <c r="BK153" i="30"/>
  <c r="BK154" i="30"/>
  <c r="BK155" i="30"/>
  <c r="BK156" i="30"/>
  <c r="BK157" i="30"/>
  <c r="BL153" i="30"/>
  <c r="BL154" i="30"/>
  <c r="BL155" i="30"/>
  <c r="BL156" i="30"/>
  <c r="BL157" i="30"/>
  <c r="Y175" i="29"/>
  <c r="Y171" i="29"/>
  <c r="Y176" i="29"/>
  <c r="Y177" i="29"/>
  <c r="Y172" i="29"/>
  <c r="Y173" i="29"/>
  <c r="Y178" i="29"/>
  <c r="Y174" i="29"/>
  <c r="Y179" i="29"/>
  <c r="Y181" i="29"/>
  <c r="Y180" i="29"/>
  <c r="AA175" i="29"/>
  <c r="AA171" i="29"/>
  <c r="AA176" i="29"/>
  <c r="AA177" i="29"/>
  <c r="AA172" i="29"/>
  <c r="AA173" i="29"/>
  <c r="AA178" i="29"/>
  <c r="AA174" i="29"/>
  <c r="AA179" i="29"/>
  <c r="AA181" i="29"/>
  <c r="AA180" i="29"/>
  <c r="AB175" i="29"/>
  <c r="AB171" i="29"/>
  <c r="AB176" i="29"/>
  <c r="AB177" i="29"/>
  <c r="AB172" i="29"/>
  <c r="AB173" i="29"/>
  <c r="AB178" i="29"/>
  <c r="AB174" i="29"/>
  <c r="AB179" i="29"/>
  <c r="AB181" i="29"/>
  <c r="AB180" i="29"/>
  <c r="AC175" i="29"/>
  <c r="AC171" i="29"/>
  <c r="AC176" i="29"/>
  <c r="AC177" i="29"/>
  <c r="AC172" i="29"/>
  <c r="AC173" i="29"/>
  <c r="AC178" i="29"/>
  <c r="AC174" i="29"/>
  <c r="AC179" i="29"/>
  <c r="AC181" i="29"/>
  <c r="AC180" i="29"/>
  <c r="AD175" i="29"/>
  <c r="AD171" i="29"/>
  <c r="AD176" i="29"/>
  <c r="AD177" i="29"/>
  <c r="AD172" i="29"/>
  <c r="AD173" i="29"/>
  <c r="AD178" i="29"/>
  <c r="AD174" i="29"/>
  <c r="AD179" i="29"/>
  <c r="AD181" i="29"/>
  <c r="AD180" i="29"/>
  <c r="AE175" i="29"/>
  <c r="AE171" i="29"/>
  <c r="AE176" i="29"/>
  <c r="AE177" i="29"/>
  <c r="AE172" i="29"/>
  <c r="AE173" i="29"/>
  <c r="AE178" i="29"/>
  <c r="AE174" i="29"/>
  <c r="AE179" i="29"/>
  <c r="AE181" i="29"/>
  <c r="AE180" i="29"/>
  <c r="AF175" i="29"/>
  <c r="AF171" i="29"/>
  <c r="AF176" i="29"/>
  <c r="AF177" i="29"/>
  <c r="AF172" i="29"/>
  <c r="AF173" i="29"/>
  <c r="AF178" i="29"/>
  <c r="AF174" i="29"/>
  <c r="AF179" i="29"/>
  <c r="AF181" i="29"/>
  <c r="AF180" i="29"/>
  <c r="AG175" i="29"/>
  <c r="AG171" i="29"/>
  <c r="AG176" i="29"/>
  <c r="AG177" i="29"/>
  <c r="AG172" i="29"/>
  <c r="AG173" i="29"/>
  <c r="AG178" i="29"/>
  <c r="AG174" i="29"/>
  <c r="AG179" i="29"/>
  <c r="AG181" i="29"/>
  <c r="AG180" i="29"/>
  <c r="AH175" i="29"/>
  <c r="AH171" i="29"/>
  <c r="AH176" i="29"/>
  <c r="AH177" i="29"/>
  <c r="AH172" i="29"/>
  <c r="AH173" i="29"/>
  <c r="AH178" i="29"/>
  <c r="AH174" i="29"/>
  <c r="AH179" i="29"/>
  <c r="AH181" i="29"/>
  <c r="AH180" i="29"/>
  <c r="AI175" i="29"/>
  <c r="AI171" i="29"/>
  <c r="AI176" i="29"/>
  <c r="AI177" i="29"/>
  <c r="AI172" i="29"/>
  <c r="AI173" i="29"/>
  <c r="AI178" i="29"/>
  <c r="AI174" i="29"/>
  <c r="AI179" i="29"/>
  <c r="AI181" i="29"/>
  <c r="AI180" i="29"/>
  <c r="AJ175" i="29"/>
  <c r="AJ171" i="29"/>
  <c r="AJ176" i="29"/>
  <c r="AJ177" i="29"/>
  <c r="AJ172" i="29"/>
  <c r="AJ173" i="29"/>
  <c r="AJ178" i="29"/>
  <c r="AJ174" i="29"/>
  <c r="AJ179" i="29"/>
  <c r="AJ181" i="29"/>
  <c r="AJ180" i="29"/>
  <c r="AK175" i="29"/>
  <c r="AK171" i="29"/>
  <c r="AK176" i="29"/>
  <c r="AK177" i="29"/>
  <c r="AK172" i="29"/>
  <c r="AK173" i="29"/>
  <c r="AK178" i="29"/>
  <c r="AK174" i="29"/>
  <c r="AK179" i="29"/>
  <c r="AK181" i="29"/>
  <c r="AK180" i="29"/>
  <c r="BF149" i="30"/>
  <c r="BF150" i="30"/>
  <c r="BF151" i="30"/>
  <c r="BF152" i="30"/>
  <c r="AY149" i="30"/>
  <c r="AY150" i="30"/>
  <c r="AY151" i="30"/>
  <c r="AY152" i="30"/>
  <c r="BI149" i="30"/>
  <c r="BI150" i="30"/>
  <c r="BI151" i="30"/>
  <c r="BI152" i="30"/>
  <c r="AZ149" i="30"/>
  <c r="AZ150" i="30"/>
  <c r="AZ151" i="30"/>
  <c r="AZ152" i="30"/>
  <c r="BM149" i="30"/>
  <c r="BM150" i="30"/>
  <c r="BM151" i="30"/>
  <c r="BM152" i="30"/>
  <c r="BA149" i="30"/>
  <c r="BA150" i="30"/>
  <c r="BA151" i="30"/>
  <c r="BA152" i="30"/>
  <c r="BB149" i="30"/>
  <c r="BB150" i="30"/>
  <c r="BB151" i="30"/>
  <c r="BB152" i="30"/>
  <c r="BK149" i="30"/>
  <c r="BK150" i="30"/>
  <c r="BK151" i="30"/>
  <c r="BK152" i="30"/>
  <c r="BL149" i="30"/>
  <c r="BL150" i="30"/>
  <c r="BL151" i="30"/>
  <c r="BL152" i="30"/>
  <c r="BF148" i="30"/>
  <c r="AY148" i="30"/>
  <c r="BI148" i="30"/>
  <c r="AZ148" i="30"/>
  <c r="BM148" i="30"/>
  <c r="BA148" i="30"/>
  <c r="BB148" i="30"/>
  <c r="BK148" i="30"/>
  <c r="BL148" i="30"/>
  <c r="BF143" i="30"/>
  <c r="BF144" i="30"/>
  <c r="BF145" i="30"/>
  <c r="BF146" i="30"/>
  <c r="BF147" i="30"/>
  <c r="AY143" i="30"/>
  <c r="AY144" i="30"/>
  <c r="AY145" i="30"/>
  <c r="AY146" i="30"/>
  <c r="AY147" i="30"/>
  <c r="BI143" i="30"/>
  <c r="BI144" i="30"/>
  <c r="BI145" i="30"/>
  <c r="BI146" i="30"/>
  <c r="BI147" i="30"/>
  <c r="AZ143" i="30"/>
  <c r="AZ144" i="30"/>
  <c r="AZ145" i="30"/>
  <c r="AZ146" i="30"/>
  <c r="AZ147" i="30"/>
  <c r="BM143" i="30"/>
  <c r="BM144" i="30"/>
  <c r="BM145" i="30"/>
  <c r="BM146" i="30"/>
  <c r="BM147" i="30"/>
  <c r="BA143" i="30"/>
  <c r="BA144" i="30"/>
  <c r="BA145" i="30"/>
  <c r="BA146" i="30"/>
  <c r="BA147" i="30"/>
  <c r="BB143" i="30"/>
  <c r="BB144" i="30"/>
  <c r="BB145" i="30"/>
  <c r="BB146" i="30"/>
  <c r="BB147" i="30"/>
  <c r="BK143" i="30"/>
  <c r="BK144" i="30"/>
  <c r="BK145" i="30"/>
  <c r="BK146" i="30"/>
  <c r="BK147" i="30"/>
  <c r="BL143" i="30"/>
  <c r="BL144" i="30"/>
  <c r="BL145" i="30"/>
  <c r="BL146" i="30"/>
  <c r="BL147" i="30"/>
  <c r="Y165" i="29"/>
  <c r="AA165" i="29"/>
  <c r="AB165" i="29"/>
  <c r="AC165" i="29"/>
  <c r="AD165" i="29"/>
  <c r="AE165" i="29"/>
  <c r="AF165" i="29"/>
  <c r="AG165" i="29"/>
  <c r="AH165" i="29"/>
  <c r="AI165" i="29"/>
  <c r="AJ165" i="29"/>
  <c r="AK165" i="29"/>
  <c r="Y167" i="29"/>
  <c r="Y162" i="29"/>
  <c r="Y170" i="29"/>
  <c r="Y160" i="29"/>
  <c r="Y168" i="29"/>
  <c r="Y163" i="29"/>
  <c r="Y169" i="29"/>
  <c r="Y164" i="29"/>
  <c r="Y166" i="29"/>
  <c r="AA167" i="29"/>
  <c r="AA162" i="29"/>
  <c r="AA170" i="29"/>
  <c r="AA160" i="29"/>
  <c r="AA168" i="29"/>
  <c r="AA163" i="29"/>
  <c r="AA169" i="29"/>
  <c r="AA164" i="29"/>
  <c r="AA166" i="29"/>
  <c r="AB167" i="29"/>
  <c r="AB162" i="29"/>
  <c r="AB170" i="29"/>
  <c r="AB160" i="29"/>
  <c r="AB168" i="29"/>
  <c r="AB163" i="29"/>
  <c r="AB169" i="29"/>
  <c r="AB164" i="29"/>
  <c r="AB166" i="29"/>
  <c r="AC167" i="29"/>
  <c r="AC162" i="29"/>
  <c r="AC170" i="29"/>
  <c r="AC160" i="29"/>
  <c r="AC168" i="29"/>
  <c r="AC163" i="29"/>
  <c r="AC169" i="29"/>
  <c r="AC164" i="29"/>
  <c r="AC166" i="29"/>
  <c r="AD167" i="29"/>
  <c r="AD162" i="29"/>
  <c r="AD170" i="29"/>
  <c r="AD160" i="29"/>
  <c r="AD168" i="29"/>
  <c r="AD163" i="29"/>
  <c r="AD169" i="29"/>
  <c r="AD164" i="29"/>
  <c r="AD166" i="29"/>
  <c r="AE167" i="29"/>
  <c r="AE162" i="29"/>
  <c r="AE170" i="29"/>
  <c r="AE160" i="29"/>
  <c r="AE168" i="29"/>
  <c r="AE163" i="29"/>
  <c r="AE169" i="29"/>
  <c r="AE164" i="29"/>
  <c r="AE166" i="29"/>
  <c r="AF167" i="29"/>
  <c r="AF162" i="29"/>
  <c r="AF170" i="29"/>
  <c r="AF160" i="29"/>
  <c r="AF168" i="29"/>
  <c r="AF163" i="29"/>
  <c r="AF169" i="29"/>
  <c r="AF164" i="29"/>
  <c r="AF166" i="29"/>
  <c r="AG167" i="29"/>
  <c r="AG162" i="29"/>
  <c r="AG170" i="29"/>
  <c r="AG160" i="29"/>
  <c r="AG168" i="29"/>
  <c r="AG163" i="29"/>
  <c r="AG169" i="29"/>
  <c r="AG164" i="29"/>
  <c r="AG166" i="29"/>
  <c r="AH167" i="29"/>
  <c r="AH162" i="29"/>
  <c r="AH170" i="29"/>
  <c r="AH160" i="29"/>
  <c r="AH168" i="29"/>
  <c r="AH163" i="29"/>
  <c r="AH169" i="29"/>
  <c r="AH164" i="29"/>
  <c r="AH166" i="29"/>
  <c r="AI167" i="29"/>
  <c r="AI162" i="29"/>
  <c r="AI170" i="29"/>
  <c r="AI160" i="29"/>
  <c r="AI168" i="29"/>
  <c r="AI163" i="29"/>
  <c r="AI169" i="29"/>
  <c r="AI164" i="29"/>
  <c r="AI166" i="29"/>
  <c r="AJ167" i="29"/>
  <c r="AJ162" i="29"/>
  <c r="AJ170" i="29"/>
  <c r="AJ160" i="29"/>
  <c r="AJ168" i="29"/>
  <c r="AJ163" i="29"/>
  <c r="AJ169" i="29"/>
  <c r="AJ164" i="29"/>
  <c r="AJ166" i="29"/>
  <c r="AK167" i="29"/>
  <c r="AK162" i="29"/>
  <c r="AK170" i="29"/>
  <c r="AK160" i="29"/>
  <c r="AK168" i="29"/>
  <c r="AK163" i="29"/>
  <c r="AK169" i="29"/>
  <c r="AK164" i="29"/>
  <c r="AK166" i="29"/>
  <c r="Y161" i="29"/>
  <c r="AA161" i="29"/>
  <c r="AB161" i="29"/>
  <c r="AC161" i="29"/>
  <c r="AD161" i="29"/>
  <c r="AE161" i="29"/>
  <c r="AF161" i="29"/>
  <c r="AG161" i="29"/>
  <c r="AH161" i="29"/>
  <c r="AI161" i="29"/>
  <c r="AJ161" i="29"/>
  <c r="AK161" i="29"/>
  <c r="BF123" i="30"/>
  <c r="BF124" i="30"/>
  <c r="BF125" i="30"/>
  <c r="BF126" i="30"/>
  <c r="BF127" i="30"/>
  <c r="AY123" i="30"/>
  <c r="AY124" i="30"/>
  <c r="AY125" i="30"/>
  <c r="AY126" i="30"/>
  <c r="AY127" i="30"/>
  <c r="BI123" i="30"/>
  <c r="BI124" i="30"/>
  <c r="BI125" i="30"/>
  <c r="BI126" i="30"/>
  <c r="BI127" i="30"/>
  <c r="AZ123" i="30"/>
  <c r="AZ124" i="30"/>
  <c r="AZ125" i="30"/>
  <c r="AZ126" i="30"/>
  <c r="AZ127" i="30"/>
  <c r="BM123" i="30"/>
  <c r="BM124" i="30"/>
  <c r="BM125" i="30"/>
  <c r="BM126" i="30"/>
  <c r="BM127" i="30"/>
  <c r="BA123" i="30"/>
  <c r="BA124" i="30"/>
  <c r="BA125" i="30"/>
  <c r="BA126" i="30"/>
  <c r="BA127" i="30"/>
  <c r="BB123" i="30"/>
  <c r="BB124" i="30"/>
  <c r="BB125" i="30"/>
  <c r="BB126" i="30"/>
  <c r="BB127" i="30"/>
  <c r="BK123" i="30"/>
  <c r="BK124" i="30"/>
  <c r="BK125" i="30"/>
  <c r="BK126" i="30"/>
  <c r="BK127" i="30"/>
  <c r="BL123" i="30"/>
  <c r="BL124" i="30"/>
  <c r="BL125" i="30"/>
  <c r="BL126" i="30"/>
  <c r="BL127" i="30"/>
  <c r="Y242" i="29"/>
  <c r="Y107" i="29"/>
  <c r="Y104" i="29"/>
  <c r="Y108" i="29"/>
  <c r="Y105" i="29"/>
  <c r="Y106" i="29"/>
  <c r="AA242" i="29"/>
  <c r="AA107" i="29"/>
  <c r="AA104" i="29"/>
  <c r="AA108" i="29"/>
  <c r="AA105" i="29"/>
  <c r="AA106" i="29"/>
  <c r="AB242" i="29"/>
  <c r="AB107" i="29"/>
  <c r="AB104" i="29"/>
  <c r="AB108" i="29"/>
  <c r="AB105" i="29"/>
  <c r="AB106" i="29"/>
  <c r="AC242" i="29"/>
  <c r="AC107" i="29"/>
  <c r="AC104" i="29"/>
  <c r="AC108" i="29"/>
  <c r="AC105" i="29"/>
  <c r="AC106" i="29"/>
  <c r="AD242" i="29"/>
  <c r="AD107" i="29"/>
  <c r="AD104" i="29"/>
  <c r="AD108" i="29"/>
  <c r="AD105" i="29"/>
  <c r="AD106" i="29"/>
  <c r="AE242" i="29"/>
  <c r="AE107" i="29"/>
  <c r="AE104" i="29"/>
  <c r="AE108" i="29"/>
  <c r="AE105" i="29"/>
  <c r="AE106" i="29"/>
  <c r="AF242" i="29"/>
  <c r="AF107" i="29"/>
  <c r="AF104" i="29"/>
  <c r="AF108" i="29"/>
  <c r="AF105" i="29"/>
  <c r="AF106" i="29"/>
  <c r="AG242" i="29"/>
  <c r="AG107" i="29"/>
  <c r="AG104" i="29"/>
  <c r="AG108" i="29"/>
  <c r="AG105" i="29"/>
  <c r="AG106" i="29"/>
  <c r="AH242" i="29"/>
  <c r="AH107" i="29"/>
  <c r="AH104" i="29"/>
  <c r="AH108" i="29"/>
  <c r="AH105" i="29"/>
  <c r="AH106" i="29"/>
  <c r="AI242" i="29"/>
  <c r="AI107" i="29"/>
  <c r="AI104" i="29"/>
  <c r="AI108" i="29"/>
  <c r="AI105" i="29"/>
  <c r="AI106" i="29"/>
  <c r="AJ242" i="29"/>
  <c r="AJ107" i="29"/>
  <c r="AJ104" i="29"/>
  <c r="AJ108" i="29"/>
  <c r="AJ105" i="29"/>
  <c r="AJ106" i="29"/>
  <c r="AK242" i="29"/>
  <c r="AK107" i="29"/>
  <c r="AK104" i="29"/>
  <c r="AK108" i="29"/>
  <c r="AK105" i="29"/>
  <c r="AK106" i="29"/>
  <c r="BF118" i="30"/>
  <c r="BF119" i="30"/>
  <c r="BF120" i="30"/>
  <c r="BF121" i="30"/>
  <c r="BF122" i="30"/>
  <c r="AY118" i="30"/>
  <c r="AY119" i="30"/>
  <c r="AY120" i="30"/>
  <c r="AY121" i="30"/>
  <c r="AY122" i="30"/>
  <c r="BI118" i="30"/>
  <c r="BI119" i="30"/>
  <c r="BI120" i="30"/>
  <c r="BI121" i="30"/>
  <c r="BI122" i="30"/>
  <c r="AZ118" i="30"/>
  <c r="AZ119" i="30"/>
  <c r="AZ120" i="30"/>
  <c r="AZ121" i="30"/>
  <c r="AZ122" i="30"/>
  <c r="BM118" i="30"/>
  <c r="BM119" i="30"/>
  <c r="BM120" i="30"/>
  <c r="BM121" i="30"/>
  <c r="BM122" i="30"/>
  <c r="BA118" i="30"/>
  <c r="BA119" i="30"/>
  <c r="BA120" i="30"/>
  <c r="BA121" i="30"/>
  <c r="BA122" i="30"/>
  <c r="BB118" i="30"/>
  <c r="BB119" i="30"/>
  <c r="BB120" i="30"/>
  <c r="BB121" i="30"/>
  <c r="BB122" i="30"/>
  <c r="BK118" i="30"/>
  <c r="BK119" i="30"/>
  <c r="BK120" i="30"/>
  <c r="BK121" i="30"/>
  <c r="BK122" i="30"/>
  <c r="BL118" i="30"/>
  <c r="BL119" i="30"/>
  <c r="BL120" i="30"/>
  <c r="BL121" i="30"/>
  <c r="BL122" i="30"/>
  <c r="Y102" i="29"/>
  <c r="Y95" i="29"/>
  <c r="Y101" i="29"/>
  <c r="Y96" i="29"/>
  <c r="Y103" i="29"/>
  <c r="Y97" i="29"/>
  <c r="Y98" i="29"/>
  <c r="Y99" i="29"/>
  <c r="Y100" i="29"/>
  <c r="AA102" i="29"/>
  <c r="AA95" i="29"/>
  <c r="AA101" i="29"/>
  <c r="AA96" i="29"/>
  <c r="AA103" i="29"/>
  <c r="AA97" i="29"/>
  <c r="AA98" i="29"/>
  <c r="AA99" i="29"/>
  <c r="AA100" i="29"/>
  <c r="AB102" i="29"/>
  <c r="AB95" i="29"/>
  <c r="AB101" i="29"/>
  <c r="AB96" i="29"/>
  <c r="AB103" i="29"/>
  <c r="AB97" i="29"/>
  <c r="AB98" i="29"/>
  <c r="AB99" i="29"/>
  <c r="AB100" i="29"/>
  <c r="AC102" i="29"/>
  <c r="AC95" i="29"/>
  <c r="AC101" i="29"/>
  <c r="AC96" i="29"/>
  <c r="AC103" i="29"/>
  <c r="AC97" i="29"/>
  <c r="AC98" i="29"/>
  <c r="AC99" i="29"/>
  <c r="AC100" i="29"/>
  <c r="AD102" i="29"/>
  <c r="AD95" i="29"/>
  <c r="AD101" i="29"/>
  <c r="AD96" i="29"/>
  <c r="AD103" i="29"/>
  <c r="AD97" i="29"/>
  <c r="AD98" i="29"/>
  <c r="AD99" i="29"/>
  <c r="AD100" i="29"/>
  <c r="AE102" i="29"/>
  <c r="AE95" i="29"/>
  <c r="AE101" i="29"/>
  <c r="AE96" i="29"/>
  <c r="AE103" i="29"/>
  <c r="AE97" i="29"/>
  <c r="AE98" i="29"/>
  <c r="AE99" i="29"/>
  <c r="AE100" i="29"/>
  <c r="AF102" i="29"/>
  <c r="AF95" i="29"/>
  <c r="AF101" i="29"/>
  <c r="AF96" i="29"/>
  <c r="AF103" i="29"/>
  <c r="AF97" i="29"/>
  <c r="AF98" i="29"/>
  <c r="AF99" i="29"/>
  <c r="AF100" i="29"/>
  <c r="AG102" i="29"/>
  <c r="AG95" i="29"/>
  <c r="AG101" i="29"/>
  <c r="AG96" i="29"/>
  <c r="AG103" i="29"/>
  <c r="AG97" i="29"/>
  <c r="AG98" i="29"/>
  <c r="AG99" i="29"/>
  <c r="AG100" i="29"/>
  <c r="AH102" i="29"/>
  <c r="AH95" i="29"/>
  <c r="AH101" i="29"/>
  <c r="AH96" i="29"/>
  <c r="AH103" i="29"/>
  <c r="AH97" i="29"/>
  <c r="AH98" i="29"/>
  <c r="AH99" i="29"/>
  <c r="AH100" i="29"/>
  <c r="AI102" i="29"/>
  <c r="AI95" i="29"/>
  <c r="AI101" i="29"/>
  <c r="AI96" i="29"/>
  <c r="AI103" i="29"/>
  <c r="AI97" i="29"/>
  <c r="AI98" i="29"/>
  <c r="AI99" i="29"/>
  <c r="AI100" i="29"/>
  <c r="AJ102" i="29"/>
  <c r="AJ95" i="29"/>
  <c r="AJ101" i="29"/>
  <c r="AJ96" i="29"/>
  <c r="AJ103" i="29"/>
  <c r="AJ97" i="29"/>
  <c r="AJ98" i="29"/>
  <c r="AJ99" i="29"/>
  <c r="AJ100" i="29"/>
  <c r="AK102" i="29"/>
  <c r="AK95" i="29"/>
  <c r="AK101" i="29"/>
  <c r="AK96" i="29"/>
  <c r="AK103" i="29"/>
  <c r="AK97" i="29"/>
  <c r="AK98" i="29"/>
  <c r="AK99" i="29"/>
  <c r="AK100" i="29"/>
  <c r="Y132" i="29"/>
  <c r="Y138" i="29"/>
  <c r="Y135" i="29"/>
  <c r="Y141" i="29"/>
  <c r="Y133" i="29"/>
  <c r="Y139" i="29"/>
  <c r="Y134" i="29"/>
  <c r="Y140" i="29"/>
  <c r="Y136" i="29"/>
  <c r="AA132" i="29"/>
  <c r="AA138" i="29"/>
  <c r="AA135" i="29"/>
  <c r="AA141" i="29"/>
  <c r="AA133" i="29"/>
  <c r="AA139" i="29"/>
  <c r="AA134" i="29"/>
  <c r="AA140" i="29"/>
  <c r="AA136" i="29"/>
  <c r="AB132" i="29"/>
  <c r="AB138" i="29"/>
  <c r="AB135" i="29"/>
  <c r="AB141" i="29"/>
  <c r="AB133" i="29"/>
  <c r="AB139" i="29"/>
  <c r="AB134" i="29"/>
  <c r="AB140" i="29"/>
  <c r="AB136" i="29"/>
  <c r="AC132" i="29"/>
  <c r="AC138" i="29"/>
  <c r="AC135" i="29"/>
  <c r="AC141" i="29"/>
  <c r="AC133" i="29"/>
  <c r="AC139" i="29"/>
  <c r="AC134" i="29"/>
  <c r="AC140" i="29"/>
  <c r="AC136" i="29"/>
  <c r="AD132" i="29"/>
  <c r="AD138" i="29"/>
  <c r="AD135" i="29"/>
  <c r="AD141" i="29"/>
  <c r="AD133" i="29"/>
  <c r="AD139" i="29"/>
  <c r="AD134" i="29"/>
  <c r="AD140" i="29"/>
  <c r="AD136" i="29"/>
  <c r="AE132" i="29"/>
  <c r="AE138" i="29"/>
  <c r="AE135" i="29"/>
  <c r="AE141" i="29"/>
  <c r="AE133" i="29"/>
  <c r="AE139" i="29"/>
  <c r="AE134" i="29"/>
  <c r="AE140" i="29"/>
  <c r="AE136" i="29"/>
  <c r="AF132" i="29"/>
  <c r="AF138" i="29"/>
  <c r="AF135" i="29"/>
  <c r="AF141" i="29"/>
  <c r="AF133" i="29"/>
  <c r="AF139" i="29"/>
  <c r="AF134" i="29"/>
  <c r="AF140" i="29"/>
  <c r="AF136" i="29"/>
  <c r="AG132" i="29"/>
  <c r="AG138" i="29"/>
  <c r="AG135" i="29"/>
  <c r="AG141" i="29"/>
  <c r="AG133" i="29"/>
  <c r="AG139" i="29"/>
  <c r="AG134" i="29"/>
  <c r="AG140" i="29"/>
  <c r="AG136" i="29"/>
  <c r="AH132" i="29"/>
  <c r="AH138" i="29"/>
  <c r="AH135" i="29"/>
  <c r="AH141" i="29"/>
  <c r="AH133" i="29"/>
  <c r="AH139" i="29"/>
  <c r="AH134" i="29"/>
  <c r="AH140" i="29"/>
  <c r="AH136" i="29"/>
  <c r="AI132" i="29"/>
  <c r="AI138" i="29"/>
  <c r="AI135" i="29"/>
  <c r="AI141" i="29"/>
  <c r="AI133" i="29"/>
  <c r="AI139" i="29"/>
  <c r="AI134" i="29"/>
  <c r="AI140" i="29"/>
  <c r="AI136" i="29"/>
  <c r="AJ132" i="29"/>
  <c r="AJ138" i="29"/>
  <c r="AJ135" i="29"/>
  <c r="AJ141" i="29"/>
  <c r="AJ133" i="29"/>
  <c r="AJ139" i="29"/>
  <c r="AJ134" i="29"/>
  <c r="AJ140" i="29"/>
  <c r="AJ136" i="29"/>
  <c r="AK132" i="29"/>
  <c r="AK138" i="29"/>
  <c r="AK135" i="29"/>
  <c r="AK141" i="29"/>
  <c r="AK133" i="29"/>
  <c r="AK139" i="29"/>
  <c r="AK134" i="29"/>
  <c r="AK140" i="29"/>
  <c r="AK136" i="29"/>
  <c r="Y137" i="29"/>
  <c r="AA137" i="29"/>
  <c r="AB137" i="29"/>
  <c r="AC137" i="29"/>
  <c r="AD137" i="29"/>
  <c r="AE137" i="29"/>
  <c r="AF137" i="29"/>
  <c r="AG137" i="29"/>
  <c r="AH137" i="29"/>
  <c r="AI137" i="29"/>
  <c r="AJ137" i="29"/>
  <c r="AK137" i="29"/>
  <c r="BF128" i="30"/>
  <c r="BF129" i="30"/>
  <c r="BF130" i="30"/>
  <c r="BF131" i="30"/>
  <c r="BF132" i="30"/>
  <c r="AY128" i="30"/>
  <c r="AY129" i="30"/>
  <c r="AY130" i="30"/>
  <c r="AY131" i="30"/>
  <c r="AY132" i="30"/>
  <c r="BI128" i="30"/>
  <c r="BI129" i="30"/>
  <c r="BI130" i="30"/>
  <c r="BI131" i="30"/>
  <c r="BI132" i="30"/>
  <c r="AZ128" i="30"/>
  <c r="AZ129" i="30"/>
  <c r="AZ130" i="30"/>
  <c r="AZ131" i="30"/>
  <c r="AZ132" i="30"/>
  <c r="BM128" i="30"/>
  <c r="BM129" i="30"/>
  <c r="BM130" i="30"/>
  <c r="BM131" i="30"/>
  <c r="BM132" i="30"/>
  <c r="BA128" i="30"/>
  <c r="BA129" i="30"/>
  <c r="BA130" i="30"/>
  <c r="BA131" i="30"/>
  <c r="BA132" i="30"/>
  <c r="BB128" i="30"/>
  <c r="BB129" i="30"/>
  <c r="BB130" i="30"/>
  <c r="BB131" i="30"/>
  <c r="BB132" i="30"/>
  <c r="BK128" i="30"/>
  <c r="BK129" i="30"/>
  <c r="BK130" i="30"/>
  <c r="BK131" i="30"/>
  <c r="BK132" i="30"/>
  <c r="BL128" i="30"/>
  <c r="BL129" i="30"/>
  <c r="BL130" i="30"/>
  <c r="BL131" i="30"/>
  <c r="BL132" i="30"/>
  <c r="BF113" i="30"/>
  <c r="BF114" i="30"/>
  <c r="BF115" i="30"/>
  <c r="BF116" i="30"/>
  <c r="BF117" i="30"/>
  <c r="AY113" i="30"/>
  <c r="AY114" i="30"/>
  <c r="AY115" i="30"/>
  <c r="AY116" i="30"/>
  <c r="AY117" i="30"/>
  <c r="BI113" i="30"/>
  <c r="BI114" i="30"/>
  <c r="BI115" i="30"/>
  <c r="BI116" i="30"/>
  <c r="BI117" i="30"/>
  <c r="AZ113" i="30"/>
  <c r="AZ114" i="30"/>
  <c r="AZ115" i="30"/>
  <c r="AZ116" i="30"/>
  <c r="AZ117" i="30"/>
  <c r="BM113" i="30"/>
  <c r="BM114" i="30"/>
  <c r="BM115" i="30"/>
  <c r="BM116" i="30"/>
  <c r="BM117" i="30"/>
  <c r="BA113" i="30"/>
  <c r="BA114" i="30"/>
  <c r="BA115" i="30"/>
  <c r="BA116" i="30"/>
  <c r="BA117" i="30"/>
  <c r="BB113" i="30"/>
  <c r="BB114" i="30"/>
  <c r="BB115" i="30"/>
  <c r="BB116" i="30"/>
  <c r="BB117" i="30"/>
  <c r="BK113" i="30"/>
  <c r="BK114" i="30"/>
  <c r="BK115" i="30"/>
  <c r="BK116" i="30"/>
  <c r="BK117" i="30"/>
  <c r="BL113" i="30"/>
  <c r="BL114" i="30"/>
  <c r="BL115" i="30"/>
  <c r="BL116" i="30"/>
  <c r="BL117" i="30"/>
  <c r="Y93" i="29"/>
  <c r="Y86" i="29"/>
  <c r="Y92" i="29"/>
  <c r="Y87" i="29"/>
  <c r="Y94" i="29"/>
  <c r="Y88" i="29"/>
  <c r="Y89" i="29"/>
  <c r="Y90" i="29"/>
  <c r="Y91" i="29"/>
  <c r="AA93" i="29"/>
  <c r="AA86" i="29"/>
  <c r="AA92" i="29"/>
  <c r="AA87" i="29"/>
  <c r="AA94" i="29"/>
  <c r="AA88" i="29"/>
  <c r="AA89" i="29"/>
  <c r="AA90" i="29"/>
  <c r="AA91" i="29"/>
  <c r="AB93" i="29"/>
  <c r="AB86" i="29"/>
  <c r="AB92" i="29"/>
  <c r="AB87" i="29"/>
  <c r="AB94" i="29"/>
  <c r="AB88" i="29"/>
  <c r="AB89" i="29"/>
  <c r="AB90" i="29"/>
  <c r="AB91" i="29"/>
  <c r="AC93" i="29"/>
  <c r="AC86" i="29"/>
  <c r="AC92" i="29"/>
  <c r="AC87" i="29"/>
  <c r="AC94" i="29"/>
  <c r="AC88" i="29"/>
  <c r="AC89" i="29"/>
  <c r="AC90" i="29"/>
  <c r="AC91" i="29"/>
  <c r="AD93" i="29"/>
  <c r="AD86" i="29"/>
  <c r="AD92" i="29"/>
  <c r="AD87" i="29"/>
  <c r="AD94" i="29"/>
  <c r="AD88" i="29"/>
  <c r="AD89" i="29"/>
  <c r="AD90" i="29"/>
  <c r="AD91" i="29"/>
  <c r="AE93" i="29"/>
  <c r="AE86" i="29"/>
  <c r="AE92" i="29"/>
  <c r="AE87" i="29"/>
  <c r="AE94" i="29"/>
  <c r="AE88" i="29"/>
  <c r="AE89" i="29"/>
  <c r="AE90" i="29"/>
  <c r="AE91" i="29"/>
  <c r="AF93" i="29"/>
  <c r="AF86" i="29"/>
  <c r="AF92" i="29"/>
  <c r="AF87" i="29"/>
  <c r="AF94" i="29"/>
  <c r="AF88" i="29"/>
  <c r="AF89" i="29"/>
  <c r="AF90" i="29"/>
  <c r="AF91" i="29"/>
  <c r="AG93" i="29"/>
  <c r="AG86" i="29"/>
  <c r="AG92" i="29"/>
  <c r="AG87" i="29"/>
  <c r="AG94" i="29"/>
  <c r="AG88" i="29"/>
  <c r="AG89" i="29"/>
  <c r="AG90" i="29"/>
  <c r="AG91" i="29"/>
  <c r="AH93" i="29"/>
  <c r="AH86" i="29"/>
  <c r="AH92" i="29"/>
  <c r="AH87" i="29"/>
  <c r="AH94" i="29"/>
  <c r="AH88" i="29"/>
  <c r="AH89" i="29"/>
  <c r="AH90" i="29"/>
  <c r="AH91" i="29"/>
  <c r="AI93" i="29"/>
  <c r="AI86" i="29"/>
  <c r="AI92" i="29"/>
  <c r="AI87" i="29"/>
  <c r="AI94" i="29"/>
  <c r="AI88" i="29"/>
  <c r="AI89" i="29"/>
  <c r="AI90" i="29"/>
  <c r="AI91" i="29"/>
  <c r="AJ93" i="29"/>
  <c r="AJ86" i="29"/>
  <c r="AJ92" i="29"/>
  <c r="AJ87" i="29"/>
  <c r="AJ94" i="29"/>
  <c r="AJ88" i="29"/>
  <c r="AJ89" i="29"/>
  <c r="AJ90" i="29"/>
  <c r="AJ91" i="29"/>
  <c r="AK93" i="29"/>
  <c r="AK86" i="29"/>
  <c r="AK92" i="29"/>
  <c r="AK87" i="29"/>
  <c r="AK94" i="29"/>
  <c r="AK88" i="29"/>
  <c r="AK89" i="29"/>
  <c r="AK90" i="29"/>
  <c r="AK91" i="29"/>
  <c r="BF133" i="30"/>
  <c r="BF134" i="30"/>
  <c r="BF135" i="30"/>
  <c r="BF136" i="30"/>
  <c r="BF137" i="30"/>
  <c r="AY133" i="30"/>
  <c r="AY134" i="30"/>
  <c r="AY135" i="30"/>
  <c r="AY136" i="30"/>
  <c r="AY137" i="30"/>
  <c r="BI133" i="30"/>
  <c r="BI134" i="30"/>
  <c r="BI135" i="30"/>
  <c r="BI136" i="30"/>
  <c r="BI137" i="30"/>
  <c r="AZ133" i="30"/>
  <c r="AZ134" i="30"/>
  <c r="AZ135" i="30"/>
  <c r="AZ136" i="30"/>
  <c r="AZ137" i="30"/>
  <c r="BM133" i="30"/>
  <c r="BM134" i="30"/>
  <c r="BM135" i="30"/>
  <c r="BM136" i="30"/>
  <c r="BM137" i="30"/>
  <c r="BA133" i="30"/>
  <c r="BA134" i="30"/>
  <c r="BA135" i="30"/>
  <c r="BA136" i="30"/>
  <c r="BA137" i="30"/>
  <c r="BB133" i="30"/>
  <c r="BB134" i="30"/>
  <c r="BB135" i="30"/>
  <c r="BB136" i="30"/>
  <c r="BB137" i="30"/>
  <c r="BK133" i="30"/>
  <c r="BK134" i="30"/>
  <c r="BK135" i="30"/>
  <c r="BK136" i="30"/>
  <c r="BK137" i="30"/>
  <c r="BL133" i="30"/>
  <c r="BL134" i="30"/>
  <c r="BL135" i="30"/>
  <c r="BL136" i="30"/>
  <c r="BL137" i="30"/>
  <c r="Y149" i="29"/>
  <c r="Y144" i="29"/>
  <c r="Y152" i="29"/>
  <c r="Y148" i="29"/>
  <c r="Y150" i="29"/>
  <c r="Y145" i="29"/>
  <c r="Y151" i="29"/>
  <c r="Y146" i="29"/>
  <c r="Y142" i="29"/>
  <c r="Y147" i="29"/>
  <c r="AA149" i="29"/>
  <c r="AA144" i="29"/>
  <c r="AA152" i="29"/>
  <c r="AA148" i="29"/>
  <c r="AA150" i="29"/>
  <c r="AA145" i="29"/>
  <c r="AA151" i="29"/>
  <c r="AA146" i="29"/>
  <c r="AA142" i="29"/>
  <c r="AA147" i="29"/>
  <c r="AB149" i="29"/>
  <c r="AB144" i="29"/>
  <c r="AB152" i="29"/>
  <c r="AB148" i="29"/>
  <c r="AB150" i="29"/>
  <c r="AB145" i="29"/>
  <c r="AB151" i="29"/>
  <c r="AB146" i="29"/>
  <c r="AB142" i="29"/>
  <c r="AB147" i="29"/>
  <c r="AC149" i="29"/>
  <c r="AC144" i="29"/>
  <c r="AC152" i="29"/>
  <c r="AC148" i="29"/>
  <c r="AC150" i="29"/>
  <c r="AC145" i="29"/>
  <c r="AC151" i="29"/>
  <c r="AC146" i="29"/>
  <c r="AC142" i="29"/>
  <c r="AC147" i="29"/>
  <c r="AD149" i="29"/>
  <c r="AD144" i="29"/>
  <c r="AD152" i="29"/>
  <c r="AD148" i="29"/>
  <c r="AD150" i="29"/>
  <c r="AD145" i="29"/>
  <c r="AD151" i="29"/>
  <c r="AD146" i="29"/>
  <c r="AD142" i="29"/>
  <c r="AD147" i="29"/>
  <c r="AE149" i="29"/>
  <c r="AE144" i="29"/>
  <c r="AE152" i="29"/>
  <c r="AE148" i="29"/>
  <c r="AE150" i="29"/>
  <c r="AE145" i="29"/>
  <c r="AE151" i="29"/>
  <c r="AE146" i="29"/>
  <c r="AE142" i="29"/>
  <c r="AE147" i="29"/>
  <c r="AF149" i="29"/>
  <c r="AF144" i="29"/>
  <c r="AF152" i="29"/>
  <c r="AF148" i="29"/>
  <c r="AF150" i="29"/>
  <c r="AF145" i="29"/>
  <c r="AF151" i="29"/>
  <c r="AF146" i="29"/>
  <c r="AF142" i="29"/>
  <c r="AF147" i="29"/>
  <c r="AG149" i="29"/>
  <c r="AG144" i="29"/>
  <c r="AG152" i="29"/>
  <c r="AG148" i="29"/>
  <c r="AG150" i="29"/>
  <c r="AG145" i="29"/>
  <c r="AG151" i="29"/>
  <c r="AG146" i="29"/>
  <c r="AG142" i="29"/>
  <c r="AG147" i="29"/>
  <c r="AH149" i="29"/>
  <c r="AH144" i="29"/>
  <c r="AH152" i="29"/>
  <c r="AH148" i="29"/>
  <c r="AH150" i="29"/>
  <c r="AH145" i="29"/>
  <c r="AH151" i="29"/>
  <c r="AH146" i="29"/>
  <c r="AH142" i="29"/>
  <c r="AH147" i="29"/>
  <c r="AI149" i="29"/>
  <c r="AI144" i="29"/>
  <c r="AI152" i="29"/>
  <c r="AI148" i="29"/>
  <c r="AI150" i="29"/>
  <c r="AI145" i="29"/>
  <c r="AI151" i="29"/>
  <c r="AI146" i="29"/>
  <c r="AI142" i="29"/>
  <c r="AI147" i="29"/>
  <c r="AJ149" i="29"/>
  <c r="AJ144" i="29"/>
  <c r="AJ152" i="29"/>
  <c r="AJ148" i="29"/>
  <c r="AJ150" i="29"/>
  <c r="AJ145" i="29"/>
  <c r="AJ151" i="29"/>
  <c r="AJ146" i="29"/>
  <c r="AJ142" i="29"/>
  <c r="AJ147" i="29"/>
  <c r="AK149" i="29"/>
  <c r="AK144" i="29"/>
  <c r="AK152" i="29"/>
  <c r="AK148" i="29"/>
  <c r="AK150" i="29"/>
  <c r="AK145" i="29"/>
  <c r="AK151" i="29"/>
  <c r="AK146" i="29"/>
  <c r="AK142" i="29"/>
  <c r="AK147" i="29"/>
  <c r="Y143" i="29"/>
  <c r="AA143" i="29"/>
  <c r="AB143" i="29"/>
  <c r="AC143" i="29"/>
  <c r="AD143" i="29"/>
  <c r="AE143" i="29"/>
  <c r="AF143" i="29"/>
  <c r="AG143" i="29"/>
  <c r="AH143" i="29"/>
  <c r="AI143" i="29"/>
  <c r="AJ143" i="29"/>
  <c r="AK143" i="29"/>
  <c r="Y239" i="29"/>
  <c r="Y155" i="29"/>
  <c r="Y243" i="29"/>
  <c r="Y159" i="29"/>
  <c r="Y240" i="29"/>
  <c r="Y156" i="29"/>
  <c r="Y241" i="29"/>
  <c r="Y157" i="29"/>
  <c r="Y153" i="29"/>
  <c r="Y158" i="29"/>
  <c r="AA239" i="29"/>
  <c r="AA155" i="29"/>
  <c r="AA243" i="29"/>
  <c r="AA159" i="29"/>
  <c r="AA240" i="29"/>
  <c r="AA156" i="29"/>
  <c r="AA241" i="29"/>
  <c r="AA157" i="29"/>
  <c r="AA153" i="29"/>
  <c r="AA158" i="29"/>
  <c r="AB239" i="29"/>
  <c r="AB155" i="29"/>
  <c r="AB243" i="29"/>
  <c r="AB159" i="29"/>
  <c r="AB240" i="29"/>
  <c r="AB156" i="29"/>
  <c r="AB241" i="29"/>
  <c r="AB157" i="29"/>
  <c r="AB153" i="29"/>
  <c r="AB158" i="29"/>
  <c r="AC239" i="29"/>
  <c r="AC155" i="29"/>
  <c r="AC243" i="29"/>
  <c r="AC159" i="29"/>
  <c r="AC240" i="29"/>
  <c r="AC156" i="29"/>
  <c r="AC241" i="29"/>
  <c r="AC157" i="29"/>
  <c r="AC153" i="29"/>
  <c r="AC158" i="29"/>
  <c r="AD239" i="29"/>
  <c r="AD155" i="29"/>
  <c r="AD243" i="29"/>
  <c r="AD159" i="29"/>
  <c r="AD240" i="29"/>
  <c r="AD156" i="29"/>
  <c r="AD241" i="29"/>
  <c r="AD157" i="29"/>
  <c r="AD153" i="29"/>
  <c r="AD158" i="29"/>
  <c r="AE239" i="29"/>
  <c r="AE155" i="29"/>
  <c r="AE243" i="29"/>
  <c r="AE159" i="29"/>
  <c r="AE240" i="29"/>
  <c r="AE156" i="29"/>
  <c r="AE241" i="29"/>
  <c r="AE157" i="29"/>
  <c r="AE153" i="29"/>
  <c r="AE158" i="29"/>
  <c r="AF239" i="29"/>
  <c r="AF155" i="29"/>
  <c r="AF243" i="29"/>
  <c r="AF159" i="29"/>
  <c r="AF240" i="29"/>
  <c r="AF156" i="29"/>
  <c r="AF241" i="29"/>
  <c r="AF157" i="29"/>
  <c r="AF153" i="29"/>
  <c r="AF158" i="29"/>
  <c r="AG239" i="29"/>
  <c r="AG155" i="29"/>
  <c r="AG243" i="29"/>
  <c r="AG159" i="29"/>
  <c r="AG240" i="29"/>
  <c r="AG156" i="29"/>
  <c r="AG241" i="29"/>
  <c r="AG157" i="29"/>
  <c r="AG153" i="29"/>
  <c r="AG158" i="29"/>
  <c r="AH239" i="29"/>
  <c r="AH155" i="29"/>
  <c r="AH243" i="29"/>
  <c r="AH159" i="29"/>
  <c r="AH240" i="29"/>
  <c r="AH156" i="29"/>
  <c r="AH241" i="29"/>
  <c r="AH157" i="29"/>
  <c r="AH153" i="29"/>
  <c r="AH158" i="29"/>
  <c r="AI239" i="29"/>
  <c r="AI155" i="29"/>
  <c r="AI243" i="29"/>
  <c r="AI159" i="29"/>
  <c r="AI240" i="29"/>
  <c r="AI156" i="29"/>
  <c r="AI241" i="29"/>
  <c r="AI157" i="29"/>
  <c r="AI153" i="29"/>
  <c r="AI158" i="29"/>
  <c r="AJ239" i="29"/>
  <c r="AJ155" i="29"/>
  <c r="AJ243" i="29"/>
  <c r="AJ159" i="29"/>
  <c r="AJ240" i="29"/>
  <c r="AJ156" i="29"/>
  <c r="AJ241" i="29"/>
  <c r="AJ157" i="29"/>
  <c r="AJ153" i="29"/>
  <c r="AJ158" i="29"/>
  <c r="AK239" i="29"/>
  <c r="AK155" i="29"/>
  <c r="AK243" i="29"/>
  <c r="AK159" i="29"/>
  <c r="AK240" i="29"/>
  <c r="AK156" i="29"/>
  <c r="AK241" i="29"/>
  <c r="AK157" i="29"/>
  <c r="AK153" i="29"/>
  <c r="AK158" i="29"/>
  <c r="Y154" i="29"/>
  <c r="AA154" i="29"/>
  <c r="AB154" i="29"/>
  <c r="AC154" i="29"/>
  <c r="AD154" i="29"/>
  <c r="AE154" i="29"/>
  <c r="AF154" i="29"/>
  <c r="AG154" i="29"/>
  <c r="AH154" i="29"/>
  <c r="AI154" i="29"/>
  <c r="AJ154" i="29"/>
  <c r="AK154" i="29"/>
  <c r="BF138" i="30"/>
  <c r="BF139" i="30"/>
  <c r="BF140" i="30"/>
  <c r="BF141" i="30"/>
  <c r="BF142" i="30"/>
  <c r="AY138" i="30"/>
  <c r="AY139" i="30"/>
  <c r="AY140" i="30"/>
  <c r="AY141" i="30"/>
  <c r="AY142" i="30"/>
  <c r="BI138" i="30"/>
  <c r="BI139" i="30"/>
  <c r="BI140" i="30"/>
  <c r="BI141" i="30"/>
  <c r="BI142" i="30"/>
  <c r="AZ138" i="30"/>
  <c r="AZ139" i="30"/>
  <c r="AZ140" i="30"/>
  <c r="AZ141" i="30"/>
  <c r="AZ142" i="30"/>
  <c r="BM138" i="30"/>
  <c r="BM139" i="30"/>
  <c r="BM140" i="30"/>
  <c r="BM141" i="30"/>
  <c r="BM142" i="30"/>
  <c r="BA138" i="30"/>
  <c r="BA139" i="30"/>
  <c r="BA140" i="30"/>
  <c r="BA141" i="30"/>
  <c r="BA142" i="30"/>
  <c r="BB138" i="30"/>
  <c r="BB139" i="30"/>
  <c r="BB140" i="30"/>
  <c r="BB141" i="30"/>
  <c r="BB142" i="30"/>
  <c r="BK138" i="30"/>
  <c r="BK139" i="30"/>
  <c r="BK140" i="30"/>
  <c r="BK141" i="30"/>
  <c r="BK142" i="30"/>
  <c r="BL138" i="30"/>
  <c r="BL139" i="30"/>
  <c r="BL140" i="30"/>
  <c r="BL141" i="30"/>
  <c r="BL142" i="30"/>
  <c r="BF108" i="30"/>
  <c r="BF109" i="30"/>
  <c r="BF110" i="30"/>
  <c r="BF111" i="30"/>
  <c r="BF112" i="30"/>
  <c r="AY108" i="30"/>
  <c r="AY109" i="30"/>
  <c r="AY110" i="30"/>
  <c r="AY111" i="30"/>
  <c r="AY112" i="30"/>
  <c r="BI108" i="30"/>
  <c r="BI109" i="30"/>
  <c r="BI110" i="30"/>
  <c r="BI111" i="30"/>
  <c r="BI112" i="30"/>
  <c r="AZ108" i="30"/>
  <c r="AZ109" i="30"/>
  <c r="AZ110" i="30"/>
  <c r="AZ111" i="30"/>
  <c r="AZ112" i="30"/>
  <c r="BM108" i="30"/>
  <c r="BM109" i="30"/>
  <c r="BM110" i="30"/>
  <c r="BM111" i="30"/>
  <c r="BM112" i="30"/>
  <c r="BA108" i="30"/>
  <c r="BA109" i="30"/>
  <c r="BA110" i="30"/>
  <c r="BA111" i="30"/>
  <c r="BA112" i="30"/>
  <c r="BB108" i="30"/>
  <c r="BB109" i="30"/>
  <c r="BB110" i="30"/>
  <c r="BB111" i="30"/>
  <c r="BB112" i="30"/>
  <c r="BK108" i="30"/>
  <c r="BK109" i="30"/>
  <c r="BK110" i="30"/>
  <c r="BK111" i="30"/>
  <c r="BK112" i="30"/>
  <c r="BL108" i="30"/>
  <c r="BL109" i="30"/>
  <c r="BL110" i="30"/>
  <c r="BL111" i="30"/>
  <c r="BL112" i="30"/>
  <c r="Y77" i="29"/>
  <c r="AA77" i="29"/>
  <c r="AB77" i="29"/>
  <c r="AC77" i="29"/>
  <c r="AD77" i="29"/>
  <c r="AE77" i="29"/>
  <c r="AF77" i="29"/>
  <c r="AG77" i="29"/>
  <c r="AH77" i="29"/>
  <c r="AI77" i="29"/>
  <c r="AJ77" i="29"/>
  <c r="AK77" i="29"/>
  <c r="Y78" i="29"/>
  <c r="AA78" i="29"/>
  <c r="AB78" i="29"/>
  <c r="AC78" i="29"/>
  <c r="AD78" i="29"/>
  <c r="AE78" i="29"/>
  <c r="AF78" i="29"/>
  <c r="AG78" i="29"/>
  <c r="AH78" i="29"/>
  <c r="AI78" i="29"/>
  <c r="AJ78" i="29"/>
  <c r="AK78" i="29"/>
  <c r="Y79" i="29"/>
  <c r="AA79" i="29"/>
  <c r="AB79" i="29"/>
  <c r="AC79" i="29"/>
  <c r="AD79" i="29"/>
  <c r="AE79" i="29"/>
  <c r="AF79" i="29"/>
  <c r="AG79" i="29"/>
  <c r="AH79" i="29"/>
  <c r="AI79" i="29"/>
  <c r="AJ79" i="29"/>
  <c r="AK79" i="29"/>
  <c r="Y80" i="29"/>
  <c r="AA80" i="29"/>
  <c r="AB80" i="29"/>
  <c r="AC80" i="29"/>
  <c r="AD80" i="29"/>
  <c r="AE80" i="29"/>
  <c r="AF80" i="29"/>
  <c r="AG80" i="29"/>
  <c r="AH80" i="29"/>
  <c r="AI80" i="29"/>
  <c r="AJ80" i="29"/>
  <c r="AK80" i="29"/>
  <c r="Y81" i="29"/>
  <c r="AA81" i="29"/>
  <c r="AB81" i="29"/>
  <c r="AC81" i="29"/>
  <c r="AD81" i="29"/>
  <c r="AE81" i="29"/>
  <c r="AF81" i="29"/>
  <c r="AG81" i="29"/>
  <c r="AH81" i="29"/>
  <c r="AI81" i="29"/>
  <c r="AJ81" i="29"/>
  <c r="AK81" i="29"/>
  <c r="Y82" i="29"/>
  <c r="AA82" i="29"/>
  <c r="AB82" i="29"/>
  <c r="AC82" i="29"/>
  <c r="AD82" i="29"/>
  <c r="AE82" i="29"/>
  <c r="AF82" i="29"/>
  <c r="AG82" i="29"/>
  <c r="AH82" i="29"/>
  <c r="AI82" i="29"/>
  <c r="AJ82" i="29"/>
  <c r="AK82" i="29"/>
  <c r="Y83" i="29"/>
  <c r="AA83" i="29"/>
  <c r="AB83" i="29"/>
  <c r="AC83" i="29"/>
  <c r="AD83" i="29"/>
  <c r="AE83" i="29"/>
  <c r="AF83" i="29"/>
  <c r="AG83" i="29"/>
  <c r="AH83" i="29"/>
  <c r="AI83" i="29"/>
  <c r="AJ83" i="29"/>
  <c r="AK83" i="29"/>
  <c r="Y84" i="29"/>
  <c r="AA84" i="29"/>
  <c r="AB84" i="29"/>
  <c r="AC84" i="29"/>
  <c r="AD84" i="29"/>
  <c r="AE84" i="29"/>
  <c r="AF84" i="29"/>
  <c r="AG84" i="29"/>
  <c r="AH84" i="29"/>
  <c r="AI84" i="29"/>
  <c r="AJ84" i="29"/>
  <c r="AK84" i="29"/>
  <c r="Y85" i="29"/>
  <c r="AA85" i="29"/>
  <c r="AB85" i="29"/>
  <c r="AC85" i="29"/>
  <c r="AD85" i="29"/>
  <c r="AE85" i="29"/>
  <c r="AF85" i="29"/>
  <c r="AG85" i="29"/>
  <c r="AH85" i="29"/>
  <c r="AI85" i="29"/>
  <c r="AJ85" i="29"/>
  <c r="AK85" i="29"/>
  <c r="BF103" i="30"/>
  <c r="BF104" i="30"/>
  <c r="BF105" i="30"/>
  <c r="BF106" i="30"/>
  <c r="BF107" i="30"/>
  <c r="AY103" i="30"/>
  <c r="AY104" i="30"/>
  <c r="AY105" i="30"/>
  <c r="AY106" i="30"/>
  <c r="AY107" i="30"/>
  <c r="BI103" i="30"/>
  <c r="BI104" i="30"/>
  <c r="BI105" i="30"/>
  <c r="BI106" i="30"/>
  <c r="BI107" i="30"/>
  <c r="AZ103" i="30"/>
  <c r="AZ104" i="30"/>
  <c r="AZ105" i="30"/>
  <c r="AZ106" i="30"/>
  <c r="AZ107" i="30"/>
  <c r="BM103" i="30"/>
  <c r="BM104" i="30"/>
  <c r="BM105" i="30"/>
  <c r="BM106" i="30"/>
  <c r="BM107" i="30"/>
  <c r="BA103" i="30"/>
  <c r="BA104" i="30"/>
  <c r="BA105" i="30"/>
  <c r="BA106" i="30"/>
  <c r="BA107" i="30"/>
  <c r="BB103" i="30"/>
  <c r="BB104" i="30"/>
  <c r="BB105" i="30"/>
  <c r="BB106" i="30"/>
  <c r="BB107" i="30"/>
  <c r="BK103" i="30"/>
  <c r="BK104" i="30"/>
  <c r="BK105" i="30"/>
  <c r="BK106" i="30"/>
  <c r="BK107" i="30"/>
  <c r="BL103" i="30"/>
  <c r="BL104" i="30"/>
  <c r="BL105" i="30"/>
  <c r="BL106" i="30"/>
  <c r="BL107" i="30"/>
  <c r="Y76" i="29"/>
  <c r="AA76" i="29"/>
  <c r="AB76" i="29"/>
  <c r="AC76" i="29"/>
  <c r="AD76" i="29"/>
  <c r="AE76" i="29"/>
  <c r="AF76" i="29"/>
  <c r="AG76" i="29"/>
  <c r="AH76" i="29"/>
  <c r="AI76" i="29"/>
  <c r="AJ76" i="29"/>
  <c r="AK76" i="29"/>
  <c r="Y69" i="29"/>
  <c r="Y70" i="29"/>
  <c r="Y71" i="29"/>
  <c r="Y72" i="29"/>
  <c r="Y73" i="29"/>
  <c r="Y74" i="29"/>
  <c r="Y75" i="29"/>
  <c r="AA69" i="29"/>
  <c r="AA70" i="29"/>
  <c r="AA71" i="29"/>
  <c r="AA72" i="29"/>
  <c r="AA73" i="29"/>
  <c r="AA74" i="29"/>
  <c r="AA75" i="29"/>
  <c r="AB69" i="29"/>
  <c r="AB70" i="29"/>
  <c r="AB71" i="29"/>
  <c r="AB72" i="29"/>
  <c r="AB73" i="29"/>
  <c r="AB74" i="29"/>
  <c r="AB75" i="29"/>
  <c r="AC69" i="29"/>
  <c r="AC70" i="29"/>
  <c r="AC71" i="29"/>
  <c r="AC72" i="29"/>
  <c r="AC73" i="29"/>
  <c r="AC74" i="29"/>
  <c r="AC75" i="29"/>
  <c r="AD69" i="29"/>
  <c r="AD70" i="29"/>
  <c r="AD71" i="29"/>
  <c r="AD72" i="29"/>
  <c r="AD73" i="29"/>
  <c r="AD74" i="29"/>
  <c r="AD75" i="29"/>
  <c r="AE69" i="29"/>
  <c r="AE70" i="29"/>
  <c r="AE71" i="29"/>
  <c r="AE72" i="29"/>
  <c r="AE73" i="29"/>
  <c r="AE74" i="29"/>
  <c r="AE75" i="29"/>
  <c r="AF69" i="29"/>
  <c r="AF70" i="29"/>
  <c r="AF71" i="29"/>
  <c r="AF72" i="29"/>
  <c r="AF73" i="29"/>
  <c r="AF74" i="29"/>
  <c r="AF75" i="29"/>
  <c r="AG69" i="29"/>
  <c r="AG70" i="29"/>
  <c r="AG71" i="29"/>
  <c r="AG72" i="29"/>
  <c r="AG73" i="29"/>
  <c r="AG74" i="29"/>
  <c r="AG75" i="29"/>
  <c r="AH69" i="29"/>
  <c r="AH70" i="29"/>
  <c r="AH71" i="29"/>
  <c r="AH72" i="29"/>
  <c r="AH73" i="29"/>
  <c r="AH74" i="29"/>
  <c r="AH75" i="29"/>
  <c r="AI69" i="29"/>
  <c r="AI70" i="29"/>
  <c r="AI71" i="29"/>
  <c r="AI72" i="29"/>
  <c r="AI73" i="29"/>
  <c r="AI74" i="29"/>
  <c r="AI75" i="29"/>
  <c r="AJ69" i="29"/>
  <c r="AJ70" i="29"/>
  <c r="AJ71" i="29"/>
  <c r="AJ72" i="29"/>
  <c r="AJ73" i="29"/>
  <c r="AJ74" i="29"/>
  <c r="AJ75" i="29"/>
  <c r="AK69" i="29"/>
  <c r="AK70" i="29"/>
  <c r="AK71" i="29"/>
  <c r="AK72" i="29"/>
  <c r="AK73" i="29"/>
  <c r="AK74" i="29"/>
  <c r="AK75" i="29"/>
  <c r="BF98" i="30"/>
  <c r="BF99" i="30"/>
  <c r="BF100" i="30"/>
  <c r="BF101" i="30"/>
  <c r="BF102" i="30"/>
  <c r="AY98" i="30"/>
  <c r="AY99" i="30"/>
  <c r="AY100" i="30"/>
  <c r="AY101" i="30"/>
  <c r="AY102" i="30"/>
  <c r="BI98" i="30"/>
  <c r="BI99" i="30"/>
  <c r="BI100" i="30"/>
  <c r="BI101" i="30"/>
  <c r="BI102" i="30"/>
  <c r="AZ98" i="30"/>
  <c r="AZ99" i="30"/>
  <c r="AZ100" i="30"/>
  <c r="AZ101" i="30"/>
  <c r="AZ102" i="30"/>
  <c r="BM98" i="30"/>
  <c r="BM99" i="30"/>
  <c r="BM100" i="30"/>
  <c r="BM101" i="30"/>
  <c r="BM102" i="30"/>
  <c r="BA98" i="30"/>
  <c r="BA99" i="30"/>
  <c r="BA100" i="30"/>
  <c r="BA101" i="30"/>
  <c r="BA102" i="30"/>
  <c r="BB98" i="30"/>
  <c r="BB99" i="30"/>
  <c r="BB100" i="30"/>
  <c r="BB101" i="30"/>
  <c r="BB102" i="30"/>
  <c r="BK98" i="30"/>
  <c r="BK99" i="30"/>
  <c r="BK100" i="30"/>
  <c r="BK101" i="30"/>
  <c r="BK102" i="30"/>
  <c r="BL98" i="30"/>
  <c r="BL99" i="30"/>
  <c r="BL100" i="30"/>
  <c r="BL101" i="30"/>
  <c r="BL102" i="30"/>
  <c r="Y61" i="29"/>
  <c r="Y62" i="29"/>
  <c r="Y63" i="29"/>
  <c r="Y64" i="29"/>
  <c r="Y65" i="29"/>
  <c r="Y66" i="29"/>
  <c r="Y67" i="29"/>
  <c r="Y68" i="29"/>
  <c r="AA61" i="29"/>
  <c r="AA62" i="29"/>
  <c r="AA63" i="29"/>
  <c r="AA64" i="29"/>
  <c r="AA65" i="29"/>
  <c r="AA66" i="29"/>
  <c r="AA67" i="29"/>
  <c r="AA68" i="29"/>
  <c r="AB61" i="29"/>
  <c r="AB62" i="29"/>
  <c r="AB63" i="29"/>
  <c r="AB64" i="29"/>
  <c r="AB65" i="29"/>
  <c r="AB66" i="29"/>
  <c r="AB67" i="29"/>
  <c r="AB68" i="29"/>
  <c r="AC61" i="29"/>
  <c r="AC62" i="29"/>
  <c r="AC63" i="29"/>
  <c r="AC64" i="29"/>
  <c r="AC65" i="29"/>
  <c r="AC66" i="29"/>
  <c r="AC67" i="29"/>
  <c r="AC68" i="29"/>
  <c r="AD61" i="29"/>
  <c r="AD62" i="29"/>
  <c r="AD63" i="29"/>
  <c r="AD64" i="29"/>
  <c r="AD65" i="29"/>
  <c r="AD66" i="29"/>
  <c r="AD67" i="29"/>
  <c r="AD68" i="29"/>
  <c r="AE61" i="29"/>
  <c r="AE62" i="29"/>
  <c r="AE63" i="29"/>
  <c r="AE64" i="29"/>
  <c r="AE65" i="29"/>
  <c r="AE66" i="29"/>
  <c r="AE67" i="29"/>
  <c r="AE68" i="29"/>
  <c r="AF61" i="29"/>
  <c r="AF62" i="29"/>
  <c r="AF63" i="29"/>
  <c r="AF64" i="29"/>
  <c r="AF65" i="29"/>
  <c r="AF66" i="29"/>
  <c r="AF67" i="29"/>
  <c r="AF68" i="29"/>
  <c r="AG61" i="29"/>
  <c r="AG62" i="29"/>
  <c r="AG63" i="29"/>
  <c r="AG64" i="29"/>
  <c r="AG65" i="29"/>
  <c r="AG66" i="29"/>
  <c r="AG67" i="29"/>
  <c r="AG68" i="29"/>
  <c r="AH61" i="29"/>
  <c r="AH62" i="29"/>
  <c r="AH63" i="29"/>
  <c r="AH64" i="29"/>
  <c r="AH65" i="29"/>
  <c r="AH66" i="29"/>
  <c r="AH67" i="29"/>
  <c r="AH68" i="29"/>
  <c r="AI61" i="29"/>
  <c r="AI62" i="29"/>
  <c r="AI63" i="29"/>
  <c r="AI64" i="29"/>
  <c r="AI65" i="29"/>
  <c r="AI66" i="29"/>
  <c r="AI67" i="29"/>
  <c r="AI68" i="29"/>
  <c r="AJ61" i="29"/>
  <c r="AJ62" i="29"/>
  <c r="AJ63" i="29"/>
  <c r="AJ64" i="29"/>
  <c r="AJ65" i="29"/>
  <c r="AJ66" i="29"/>
  <c r="AJ67" i="29"/>
  <c r="AJ68" i="29"/>
  <c r="AK61" i="29"/>
  <c r="AK62" i="29"/>
  <c r="AK63" i="29"/>
  <c r="AK64" i="29"/>
  <c r="AK65" i="29"/>
  <c r="AK66" i="29"/>
  <c r="AK67" i="29"/>
  <c r="AK68" i="29"/>
  <c r="Y60" i="29"/>
  <c r="AA60" i="29"/>
  <c r="AB60" i="29"/>
  <c r="AC60" i="29"/>
  <c r="AD60" i="29"/>
  <c r="AE60" i="29"/>
  <c r="AF60" i="29"/>
  <c r="AG60" i="29"/>
  <c r="AH60" i="29"/>
  <c r="AI60" i="29"/>
  <c r="AJ60" i="29"/>
  <c r="AK60" i="29"/>
  <c r="BF93" i="30"/>
  <c r="BF94" i="30"/>
  <c r="BF95" i="30"/>
  <c r="BF96" i="30"/>
  <c r="BF97" i="30"/>
  <c r="AY93" i="30"/>
  <c r="AY94" i="30"/>
  <c r="AY95" i="30"/>
  <c r="AY96" i="30"/>
  <c r="AY97" i="30"/>
  <c r="BI93" i="30"/>
  <c r="BI94" i="30"/>
  <c r="BI95" i="30"/>
  <c r="BI96" i="30"/>
  <c r="BI97" i="30"/>
  <c r="AZ93" i="30"/>
  <c r="AZ94" i="30"/>
  <c r="AZ95" i="30"/>
  <c r="AZ96" i="30"/>
  <c r="AZ97" i="30"/>
  <c r="BM93" i="30"/>
  <c r="BM94" i="30"/>
  <c r="BM95" i="30"/>
  <c r="BM96" i="30"/>
  <c r="BM97" i="30"/>
  <c r="BA93" i="30"/>
  <c r="BA94" i="30"/>
  <c r="BA95" i="30"/>
  <c r="BA96" i="30"/>
  <c r="BA97" i="30"/>
  <c r="BB93" i="30"/>
  <c r="BB94" i="30"/>
  <c r="BB95" i="30"/>
  <c r="BB96" i="30"/>
  <c r="BB97" i="30"/>
  <c r="BK93" i="30"/>
  <c r="BK94" i="30"/>
  <c r="BK95" i="30"/>
  <c r="BK96" i="30"/>
  <c r="BK97" i="30"/>
  <c r="BL93" i="30"/>
  <c r="BL94" i="30"/>
  <c r="BL95" i="30"/>
  <c r="BL96" i="30"/>
  <c r="BL97" i="30"/>
  <c r="BB4" i="30"/>
  <c r="BB5" i="30"/>
  <c r="BB6" i="30"/>
  <c r="BB7" i="30"/>
  <c r="BB8" i="30"/>
  <c r="BB9" i="30"/>
  <c r="BB10" i="30"/>
  <c r="BB11" i="30"/>
  <c r="BB12" i="30"/>
  <c r="BB13" i="30"/>
  <c r="BB14" i="30"/>
  <c r="BB15" i="30"/>
  <c r="BB16" i="30"/>
  <c r="BB17" i="30"/>
  <c r="BB18" i="30"/>
  <c r="BB19" i="30"/>
  <c r="BB20" i="30"/>
  <c r="BB21" i="30"/>
  <c r="BB22" i="30"/>
  <c r="BB23" i="30"/>
  <c r="BB24" i="30"/>
  <c r="BB25" i="30"/>
  <c r="BB26" i="30"/>
  <c r="BB27" i="30"/>
  <c r="BB28" i="30"/>
  <c r="BB29" i="30"/>
  <c r="BB30" i="30"/>
  <c r="BB31" i="30"/>
  <c r="BB32" i="30"/>
  <c r="BB33" i="30"/>
  <c r="BB34" i="30"/>
  <c r="BB35" i="30"/>
  <c r="BB36" i="30"/>
  <c r="BB37" i="30"/>
  <c r="BB38" i="30"/>
  <c r="BB39" i="30"/>
  <c r="BB40" i="30"/>
  <c r="BB41" i="30"/>
  <c r="BB42" i="30"/>
  <c r="BB43" i="30"/>
  <c r="BB44" i="30"/>
  <c r="BB45" i="30"/>
  <c r="BB46" i="30"/>
  <c r="BB47" i="30"/>
  <c r="BB48" i="30"/>
  <c r="BB49" i="30"/>
  <c r="BB50" i="30"/>
  <c r="BB51" i="30"/>
  <c r="BB52" i="30"/>
  <c r="BB53" i="30"/>
  <c r="BB54" i="30"/>
  <c r="BB55" i="30"/>
  <c r="BB56" i="30"/>
  <c r="BB57" i="30"/>
  <c r="BB58" i="30"/>
  <c r="BB59" i="30"/>
  <c r="BB60" i="30"/>
  <c r="BB61" i="30"/>
  <c r="BB62" i="30"/>
  <c r="BB63" i="30"/>
  <c r="BB64" i="30"/>
  <c r="BB65" i="30"/>
  <c r="BB66" i="30"/>
  <c r="BB67" i="30"/>
  <c r="BB68" i="30"/>
  <c r="BB69" i="30"/>
  <c r="BB70" i="30"/>
  <c r="BB71" i="30"/>
  <c r="BB72" i="30"/>
  <c r="BB73" i="30"/>
  <c r="BB74" i="30"/>
  <c r="BB75" i="30"/>
  <c r="BB76" i="30"/>
  <c r="BB77" i="30"/>
  <c r="BB78" i="30"/>
  <c r="BB79" i="30"/>
  <c r="BB80" i="30"/>
  <c r="BB81" i="30"/>
  <c r="BB82" i="30"/>
  <c r="BB83" i="30"/>
  <c r="BB84" i="30"/>
  <c r="BB85" i="30"/>
  <c r="BB86" i="30"/>
  <c r="BB87" i="30"/>
  <c r="BB88" i="30"/>
  <c r="BB89" i="30"/>
  <c r="BB90" i="30"/>
  <c r="BB91" i="30"/>
  <c r="BB92" i="30"/>
  <c r="BK3" i="30"/>
  <c r="BK4" i="30"/>
  <c r="BK5" i="30"/>
  <c r="BK6" i="30"/>
  <c r="BK7" i="30"/>
  <c r="BK8" i="30"/>
  <c r="BK9" i="30"/>
  <c r="BK10" i="30"/>
  <c r="BK11" i="30"/>
  <c r="BK12" i="30"/>
  <c r="BK13" i="30"/>
  <c r="BK14" i="30"/>
  <c r="BK15" i="30"/>
  <c r="BK16" i="30"/>
  <c r="BK17" i="30"/>
  <c r="BK18" i="30"/>
  <c r="BK19" i="30"/>
  <c r="BK20" i="30"/>
  <c r="BK21" i="30"/>
  <c r="BK22" i="30"/>
  <c r="BK23" i="30"/>
  <c r="BK24" i="30"/>
  <c r="BK25" i="30"/>
  <c r="BK26" i="30"/>
  <c r="BK27" i="30"/>
  <c r="BK28" i="30"/>
  <c r="BK29" i="30"/>
  <c r="BK30" i="30"/>
  <c r="BK31" i="30"/>
  <c r="BK32" i="30"/>
  <c r="BK33" i="30"/>
  <c r="BK34" i="30"/>
  <c r="BK35" i="30"/>
  <c r="BK36" i="30"/>
  <c r="BK37" i="30"/>
  <c r="BK38" i="30"/>
  <c r="BK39" i="30"/>
  <c r="BK40" i="30"/>
  <c r="BK41" i="30"/>
  <c r="BK42" i="30"/>
  <c r="BK43" i="30"/>
  <c r="BK44" i="30"/>
  <c r="BK45" i="30"/>
  <c r="BK46" i="30"/>
  <c r="BK47" i="30"/>
  <c r="BK48" i="30"/>
  <c r="BK49" i="30"/>
  <c r="BK50" i="30"/>
  <c r="BK51" i="30"/>
  <c r="BK52" i="30"/>
  <c r="BK53" i="30"/>
  <c r="BK54" i="30"/>
  <c r="BK55" i="30"/>
  <c r="BK56" i="30"/>
  <c r="BK57" i="30"/>
  <c r="BK58" i="30"/>
  <c r="BK59" i="30"/>
  <c r="BK60" i="30"/>
  <c r="BK61" i="30"/>
  <c r="BK62" i="30"/>
  <c r="BK63" i="30"/>
  <c r="BK64" i="30"/>
  <c r="BK65" i="30"/>
  <c r="BK66" i="30"/>
  <c r="BK67" i="30"/>
  <c r="BK68" i="30"/>
  <c r="BK69" i="30"/>
  <c r="BK70" i="30"/>
  <c r="BK71" i="30"/>
  <c r="BK72" i="30"/>
  <c r="BK73" i="30"/>
  <c r="BK74" i="30"/>
  <c r="BK75" i="30"/>
  <c r="BK76" i="30"/>
  <c r="BK77" i="30"/>
  <c r="BK78" i="30"/>
  <c r="BK79" i="30"/>
  <c r="BK80" i="30"/>
  <c r="BK81" i="30"/>
  <c r="BK82" i="30"/>
  <c r="BK83" i="30"/>
  <c r="BK84" i="30"/>
  <c r="BK85" i="30"/>
  <c r="BK86" i="30"/>
  <c r="BK87" i="30"/>
  <c r="BK88" i="30"/>
  <c r="BK89" i="30"/>
  <c r="BK90" i="30"/>
  <c r="BK91" i="30"/>
  <c r="BK92" i="30"/>
  <c r="W627" i="30"/>
  <c r="V627" i="30"/>
  <c r="AV627" i="30"/>
  <c r="U627" i="30"/>
  <c r="T627" i="30"/>
  <c r="N627" i="30"/>
  <c r="M627" i="30"/>
  <c r="E627" i="30"/>
  <c r="D627" i="30"/>
  <c r="O627" i="30"/>
  <c r="C627" i="30"/>
  <c r="K627" i="30"/>
  <c r="B627" i="30"/>
  <c r="I627" i="30"/>
  <c r="BL92" i="30"/>
  <c r="BA92" i="30"/>
  <c r="BM92" i="30"/>
  <c r="AZ92" i="30"/>
  <c r="BI92" i="30"/>
  <c r="AY92" i="30"/>
  <c r="BF92" i="30"/>
  <c r="BL91" i="30"/>
  <c r="BA91" i="30"/>
  <c r="BM91" i="30"/>
  <c r="AZ91" i="30"/>
  <c r="BI91" i="30"/>
  <c r="AY91" i="30"/>
  <c r="BF91" i="30"/>
  <c r="BL90" i="30"/>
  <c r="BA90" i="30"/>
  <c r="BM90" i="30"/>
  <c r="AZ90" i="30"/>
  <c r="BI90" i="30"/>
  <c r="AY90" i="30"/>
  <c r="BF90" i="30"/>
  <c r="BL89" i="30"/>
  <c r="BA89" i="30"/>
  <c r="BM89" i="30"/>
  <c r="AZ89" i="30"/>
  <c r="BI89" i="30"/>
  <c r="AY89" i="30"/>
  <c r="BF89" i="30"/>
  <c r="BL88" i="30"/>
  <c r="BA88" i="30"/>
  <c r="BM88" i="30"/>
  <c r="AZ88" i="30"/>
  <c r="BI88" i="30"/>
  <c r="AY88" i="30"/>
  <c r="BF88" i="30"/>
  <c r="BL87" i="30"/>
  <c r="BA87" i="30"/>
  <c r="BM87" i="30"/>
  <c r="AZ87" i="30"/>
  <c r="BI87" i="30"/>
  <c r="AY87" i="30"/>
  <c r="BF87" i="30"/>
  <c r="BL86" i="30"/>
  <c r="BA86" i="30"/>
  <c r="BM86" i="30"/>
  <c r="AZ86" i="30"/>
  <c r="BI86" i="30"/>
  <c r="AY86" i="30"/>
  <c r="BF86" i="30"/>
  <c r="BL85" i="30"/>
  <c r="BA85" i="30"/>
  <c r="BM85" i="30"/>
  <c r="AZ85" i="30"/>
  <c r="BI85" i="30"/>
  <c r="AY85" i="30"/>
  <c r="BF85" i="30"/>
  <c r="BL84" i="30"/>
  <c r="BA84" i="30"/>
  <c r="BM84" i="30"/>
  <c r="AZ84" i="30"/>
  <c r="BI84" i="30"/>
  <c r="AY84" i="30"/>
  <c r="BF84" i="30"/>
  <c r="BL83" i="30"/>
  <c r="BA83" i="30"/>
  <c r="BM83" i="30"/>
  <c r="AZ83" i="30"/>
  <c r="BI83" i="30"/>
  <c r="AY83" i="30"/>
  <c r="BF83" i="30"/>
  <c r="BL82" i="30"/>
  <c r="BA82" i="30"/>
  <c r="BM82" i="30"/>
  <c r="AZ82" i="30"/>
  <c r="BI82" i="30"/>
  <c r="AY82" i="30"/>
  <c r="BF82" i="30"/>
  <c r="BL81" i="30"/>
  <c r="BA81" i="30"/>
  <c r="BM81" i="30"/>
  <c r="AZ81" i="30"/>
  <c r="BI81" i="30"/>
  <c r="AY81" i="30"/>
  <c r="BF81" i="30"/>
  <c r="BL80" i="30"/>
  <c r="BA80" i="30"/>
  <c r="BM80" i="30"/>
  <c r="AZ80" i="30"/>
  <c r="BI80" i="30"/>
  <c r="AY80" i="30"/>
  <c r="BF80" i="30"/>
  <c r="BL79" i="30"/>
  <c r="BA79" i="30"/>
  <c r="BM79" i="30"/>
  <c r="AZ79" i="30"/>
  <c r="BI79" i="30"/>
  <c r="AY79" i="30"/>
  <c r="BF79" i="30"/>
  <c r="BL78" i="30"/>
  <c r="BA78" i="30"/>
  <c r="BM78" i="30"/>
  <c r="AZ78" i="30"/>
  <c r="BI78" i="30"/>
  <c r="AY78" i="30"/>
  <c r="BF78" i="30"/>
  <c r="BL77" i="30"/>
  <c r="BA77" i="30"/>
  <c r="BM77" i="30"/>
  <c r="AZ77" i="30"/>
  <c r="BI77" i="30"/>
  <c r="AY77" i="30"/>
  <c r="BF77" i="30"/>
  <c r="BL76" i="30"/>
  <c r="BA76" i="30"/>
  <c r="BM76" i="30"/>
  <c r="AZ76" i="30"/>
  <c r="BI76" i="30"/>
  <c r="AY76" i="30"/>
  <c r="BF76" i="30"/>
  <c r="BL75" i="30"/>
  <c r="BA75" i="30"/>
  <c r="BM75" i="30"/>
  <c r="AZ75" i="30"/>
  <c r="BI75" i="30"/>
  <c r="AY75" i="30"/>
  <c r="BF75" i="30"/>
  <c r="BL74" i="30"/>
  <c r="BA74" i="30"/>
  <c r="BM74" i="30"/>
  <c r="AZ74" i="30"/>
  <c r="BI74" i="30"/>
  <c r="AY74" i="30"/>
  <c r="BF74" i="30"/>
  <c r="BL73" i="30"/>
  <c r="BA73" i="30"/>
  <c r="BM73" i="30"/>
  <c r="AZ73" i="30"/>
  <c r="BI73" i="30"/>
  <c r="AY73" i="30"/>
  <c r="BF73" i="30"/>
  <c r="BL72" i="30"/>
  <c r="BA72" i="30"/>
  <c r="BM72" i="30"/>
  <c r="AZ72" i="30"/>
  <c r="BI72" i="30"/>
  <c r="AY72" i="30"/>
  <c r="BF72" i="30"/>
  <c r="BL71" i="30"/>
  <c r="BA71" i="30"/>
  <c r="BM71" i="30"/>
  <c r="AZ71" i="30"/>
  <c r="BI71" i="30"/>
  <c r="AY71" i="30"/>
  <c r="BF71" i="30"/>
  <c r="BL70" i="30"/>
  <c r="BA70" i="30"/>
  <c r="BM70" i="30"/>
  <c r="AZ70" i="30"/>
  <c r="BI70" i="30"/>
  <c r="AY70" i="30"/>
  <c r="BF70" i="30"/>
  <c r="BL69" i="30"/>
  <c r="BA69" i="30"/>
  <c r="BM69" i="30"/>
  <c r="AZ69" i="30"/>
  <c r="BI69" i="30"/>
  <c r="AY69" i="30"/>
  <c r="BF69" i="30"/>
  <c r="BL68" i="30"/>
  <c r="BA68" i="30"/>
  <c r="BM68" i="30"/>
  <c r="AZ68" i="30"/>
  <c r="BI68" i="30"/>
  <c r="AY68" i="30"/>
  <c r="BF68" i="30"/>
  <c r="BL67" i="30"/>
  <c r="BA67" i="30"/>
  <c r="BM67" i="30"/>
  <c r="AZ67" i="30"/>
  <c r="BI67" i="30"/>
  <c r="AY67" i="30"/>
  <c r="BF67" i="30"/>
  <c r="BL66" i="30"/>
  <c r="BA66" i="30"/>
  <c r="BM66" i="30"/>
  <c r="AZ66" i="30"/>
  <c r="BI66" i="30"/>
  <c r="AY66" i="30"/>
  <c r="BF66" i="30"/>
  <c r="BL65" i="30"/>
  <c r="BA65" i="30"/>
  <c r="BM65" i="30"/>
  <c r="AZ65" i="30"/>
  <c r="BI65" i="30"/>
  <c r="AY65" i="30"/>
  <c r="BF65" i="30"/>
  <c r="BL64" i="30"/>
  <c r="BA64" i="30"/>
  <c r="BM64" i="30"/>
  <c r="AZ64" i="30"/>
  <c r="BI64" i="30"/>
  <c r="AY64" i="30"/>
  <c r="BF64" i="30"/>
  <c r="BL63" i="30"/>
  <c r="BA63" i="30"/>
  <c r="BM63" i="30"/>
  <c r="AZ63" i="30"/>
  <c r="BI63" i="30"/>
  <c r="AY63" i="30"/>
  <c r="BF63" i="30"/>
  <c r="BL62" i="30"/>
  <c r="BA62" i="30"/>
  <c r="BM62" i="30"/>
  <c r="AZ62" i="30"/>
  <c r="BI62" i="30"/>
  <c r="AY62" i="30"/>
  <c r="BF62" i="30"/>
  <c r="BL61" i="30"/>
  <c r="BA61" i="30"/>
  <c r="BM61" i="30"/>
  <c r="AZ61" i="30"/>
  <c r="BI61" i="30"/>
  <c r="AY61" i="30"/>
  <c r="BF61" i="30"/>
  <c r="BL60" i="30"/>
  <c r="BA60" i="30"/>
  <c r="BM60" i="30"/>
  <c r="AZ60" i="30"/>
  <c r="BI60" i="30"/>
  <c r="AY60" i="30"/>
  <c r="BF60" i="30"/>
  <c r="BL59" i="30"/>
  <c r="BA59" i="30"/>
  <c r="BM59" i="30"/>
  <c r="AZ59" i="30"/>
  <c r="BI59" i="30"/>
  <c r="AY59" i="30"/>
  <c r="BF59" i="30"/>
  <c r="BL58" i="30"/>
  <c r="BA58" i="30"/>
  <c r="BM58" i="30"/>
  <c r="AZ58" i="30"/>
  <c r="BI58" i="30"/>
  <c r="AY58" i="30"/>
  <c r="BF58" i="30"/>
  <c r="BL57" i="30"/>
  <c r="BA57" i="30"/>
  <c r="BM57" i="30"/>
  <c r="AZ57" i="30"/>
  <c r="BI57" i="30"/>
  <c r="AY57" i="30"/>
  <c r="BF57" i="30"/>
  <c r="BL56" i="30"/>
  <c r="BA56" i="30"/>
  <c r="BM56" i="30"/>
  <c r="AZ56" i="30"/>
  <c r="BI56" i="30"/>
  <c r="AY56" i="30"/>
  <c r="BF56" i="30"/>
  <c r="BL55" i="30"/>
  <c r="BA55" i="30"/>
  <c r="BM55" i="30"/>
  <c r="AZ55" i="30"/>
  <c r="BI55" i="30"/>
  <c r="AY55" i="30"/>
  <c r="BF55" i="30"/>
  <c r="BL54" i="30"/>
  <c r="BA54" i="30"/>
  <c r="BM54" i="30"/>
  <c r="AZ54" i="30"/>
  <c r="BI54" i="30"/>
  <c r="AY54" i="30"/>
  <c r="BF54" i="30"/>
  <c r="BL53" i="30"/>
  <c r="BA53" i="30"/>
  <c r="BM53" i="30"/>
  <c r="AZ53" i="30"/>
  <c r="BI53" i="30"/>
  <c r="AY53" i="30"/>
  <c r="BF53" i="30"/>
  <c r="BL52" i="30"/>
  <c r="BA52" i="30"/>
  <c r="BM52" i="30"/>
  <c r="AZ52" i="30"/>
  <c r="BI52" i="30"/>
  <c r="AY52" i="30"/>
  <c r="BF52" i="30"/>
  <c r="BL51" i="30"/>
  <c r="BA51" i="30"/>
  <c r="BM51" i="30"/>
  <c r="AZ51" i="30"/>
  <c r="BI51" i="30"/>
  <c r="AY51" i="30"/>
  <c r="BF51" i="30"/>
  <c r="BL50" i="30"/>
  <c r="BA50" i="30"/>
  <c r="BM50" i="30"/>
  <c r="AZ50" i="30"/>
  <c r="BI50" i="30"/>
  <c r="AY50" i="30"/>
  <c r="BF50" i="30"/>
  <c r="BL49" i="30"/>
  <c r="BA49" i="30"/>
  <c r="BM49" i="30"/>
  <c r="AZ49" i="30"/>
  <c r="BI49" i="30"/>
  <c r="AY49" i="30"/>
  <c r="BF49" i="30"/>
  <c r="BL48" i="30"/>
  <c r="BA48" i="30"/>
  <c r="BM48" i="30"/>
  <c r="AZ48" i="30"/>
  <c r="BI48" i="30"/>
  <c r="AY48" i="30"/>
  <c r="BF48" i="30"/>
  <c r="BL47" i="30"/>
  <c r="BA47" i="30"/>
  <c r="BM47" i="30"/>
  <c r="AZ47" i="30"/>
  <c r="BI47" i="30"/>
  <c r="AY47" i="30"/>
  <c r="BF47" i="30"/>
  <c r="BL46" i="30"/>
  <c r="BA46" i="30"/>
  <c r="BM46" i="30"/>
  <c r="AZ46" i="30"/>
  <c r="BI46" i="30"/>
  <c r="AY46" i="30"/>
  <c r="BF46" i="30"/>
  <c r="BL45" i="30"/>
  <c r="BA45" i="30"/>
  <c r="BM45" i="30"/>
  <c r="AZ45" i="30"/>
  <c r="BI45" i="30"/>
  <c r="AY45" i="30"/>
  <c r="BF45" i="30"/>
  <c r="BL44" i="30"/>
  <c r="BA44" i="30"/>
  <c r="BM44" i="30"/>
  <c r="AZ44" i="30"/>
  <c r="BI44" i="30"/>
  <c r="AY44" i="30"/>
  <c r="BF44" i="30"/>
  <c r="BL43" i="30"/>
  <c r="BA43" i="30"/>
  <c r="BM43" i="30"/>
  <c r="AZ43" i="30"/>
  <c r="BI43" i="30"/>
  <c r="AY43" i="30"/>
  <c r="BF43" i="30"/>
  <c r="BL42" i="30"/>
  <c r="BA42" i="30"/>
  <c r="BM42" i="30"/>
  <c r="AZ42" i="30"/>
  <c r="BI42" i="30"/>
  <c r="AY42" i="30"/>
  <c r="BF42" i="30"/>
  <c r="BL41" i="30"/>
  <c r="BA41" i="30"/>
  <c r="BM41" i="30"/>
  <c r="AZ41" i="30"/>
  <c r="BI41" i="30"/>
  <c r="AY41" i="30"/>
  <c r="BF41" i="30"/>
  <c r="BL40" i="30"/>
  <c r="BA40" i="30"/>
  <c r="BM40" i="30"/>
  <c r="AZ40" i="30"/>
  <c r="BI40" i="30"/>
  <c r="AY40" i="30"/>
  <c r="BF40" i="30"/>
  <c r="BL39" i="30"/>
  <c r="BA39" i="30"/>
  <c r="BM39" i="30"/>
  <c r="AZ39" i="30"/>
  <c r="BI39" i="30"/>
  <c r="AY39" i="30"/>
  <c r="BF39" i="30"/>
  <c r="BL38" i="30"/>
  <c r="BA38" i="30"/>
  <c r="BM38" i="30"/>
  <c r="AZ38" i="30"/>
  <c r="BI38" i="30"/>
  <c r="AY38" i="30"/>
  <c r="BF38" i="30"/>
  <c r="BL37" i="30"/>
  <c r="BA37" i="30"/>
  <c r="BM37" i="30"/>
  <c r="AZ37" i="30"/>
  <c r="BI37" i="30"/>
  <c r="AY37" i="30"/>
  <c r="BF37" i="30"/>
  <c r="BL36" i="30"/>
  <c r="BA36" i="30"/>
  <c r="BM36" i="30"/>
  <c r="AZ36" i="30"/>
  <c r="BI36" i="30"/>
  <c r="AY36" i="30"/>
  <c r="BF36" i="30"/>
  <c r="BL35" i="30"/>
  <c r="BA35" i="30"/>
  <c r="BM35" i="30"/>
  <c r="AZ35" i="30"/>
  <c r="BI35" i="30"/>
  <c r="AY35" i="30"/>
  <c r="BF35" i="30"/>
  <c r="BL34" i="30"/>
  <c r="BA34" i="30"/>
  <c r="BM34" i="30"/>
  <c r="AZ34" i="30"/>
  <c r="BI34" i="30"/>
  <c r="AY34" i="30"/>
  <c r="BF34" i="30"/>
  <c r="BL33" i="30"/>
  <c r="BA33" i="30"/>
  <c r="BM33" i="30"/>
  <c r="AZ33" i="30"/>
  <c r="BI33" i="30"/>
  <c r="AY33" i="30"/>
  <c r="BF33" i="30"/>
  <c r="BL32" i="30"/>
  <c r="BA32" i="30"/>
  <c r="BM32" i="30"/>
  <c r="AZ32" i="30"/>
  <c r="BI32" i="30"/>
  <c r="AY32" i="30"/>
  <c r="BF32" i="30"/>
  <c r="BL31" i="30"/>
  <c r="BA31" i="30"/>
  <c r="BM31" i="30"/>
  <c r="AZ31" i="30"/>
  <c r="BI31" i="30"/>
  <c r="AY31" i="30"/>
  <c r="BF31" i="30"/>
  <c r="BL30" i="30"/>
  <c r="BA30" i="30"/>
  <c r="BM30" i="30"/>
  <c r="AZ30" i="30"/>
  <c r="BI30" i="30"/>
  <c r="AY30" i="30"/>
  <c r="BF30" i="30"/>
  <c r="BL29" i="30"/>
  <c r="BA29" i="30"/>
  <c r="BM29" i="30"/>
  <c r="AZ29" i="30"/>
  <c r="BI29" i="30"/>
  <c r="AY29" i="30"/>
  <c r="BF29" i="30"/>
  <c r="BL28" i="30"/>
  <c r="BA28" i="30"/>
  <c r="BM28" i="30"/>
  <c r="AZ28" i="30"/>
  <c r="BI28" i="30"/>
  <c r="AY28" i="30"/>
  <c r="BF28" i="30"/>
  <c r="BL27" i="30"/>
  <c r="BA27" i="30"/>
  <c r="BM27" i="30"/>
  <c r="AZ27" i="30"/>
  <c r="BI27" i="30"/>
  <c r="AY27" i="30"/>
  <c r="BF27" i="30"/>
  <c r="BL26" i="30"/>
  <c r="BA26" i="30"/>
  <c r="BM26" i="30"/>
  <c r="AZ26" i="30"/>
  <c r="BI26" i="30"/>
  <c r="AY26" i="30"/>
  <c r="BF26" i="30"/>
  <c r="BL25" i="30"/>
  <c r="BA25" i="30"/>
  <c r="BM25" i="30"/>
  <c r="AZ25" i="30"/>
  <c r="BI25" i="30"/>
  <c r="AY25" i="30"/>
  <c r="BF25" i="30"/>
  <c r="BL24" i="30"/>
  <c r="BA24" i="30"/>
  <c r="BM24" i="30"/>
  <c r="AZ24" i="30"/>
  <c r="BI24" i="30"/>
  <c r="AY24" i="30"/>
  <c r="BF24" i="30"/>
  <c r="BL23" i="30"/>
  <c r="BA23" i="30"/>
  <c r="BM23" i="30"/>
  <c r="AZ23" i="30"/>
  <c r="BI23" i="30"/>
  <c r="AY23" i="30"/>
  <c r="BF23" i="30"/>
  <c r="BL22" i="30"/>
  <c r="BA22" i="30"/>
  <c r="BM22" i="30"/>
  <c r="AZ22" i="30"/>
  <c r="BI22" i="30"/>
  <c r="AY22" i="30"/>
  <c r="BF22" i="30"/>
  <c r="BL21" i="30"/>
  <c r="BA21" i="30"/>
  <c r="BM21" i="30"/>
  <c r="AZ21" i="30"/>
  <c r="BI21" i="30"/>
  <c r="AY21" i="30"/>
  <c r="BF21" i="30"/>
  <c r="BL20" i="30"/>
  <c r="BA20" i="30"/>
  <c r="BM20" i="30"/>
  <c r="AZ20" i="30"/>
  <c r="BI20" i="30"/>
  <c r="AY20" i="30"/>
  <c r="BF20" i="30"/>
  <c r="BL19" i="30"/>
  <c r="BA19" i="30"/>
  <c r="BM19" i="30"/>
  <c r="AZ19" i="30"/>
  <c r="BI19" i="30"/>
  <c r="AY19" i="30"/>
  <c r="BF19" i="30"/>
  <c r="BL18" i="30"/>
  <c r="BA18" i="30"/>
  <c r="BM18" i="30"/>
  <c r="AZ18" i="30"/>
  <c r="BI18" i="30"/>
  <c r="AY18" i="30"/>
  <c r="BF18" i="30"/>
  <c r="BL17" i="30"/>
  <c r="BA17" i="30"/>
  <c r="BM17" i="30"/>
  <c r="AZ17" i="30"/>
  <c r="BI17" i="30"/>
  <c r="AY17" i="30"/>
  <c r="BF17" i="30"/>
  <c r="BL16" i="30"/>
  <c r="BA16" i="30"/>
  <c r="BM16" i="30"/>
  <c r="AZ16" i="30"/>
  <c r="BI16" i="30"/>
  <c r="AY16" i="30"/>
  <c r="BF16" i="30"/>
  <c r="BL15" i="30"/>
  <c r="BA15" i="30"/>
  <c r="BM15" i="30"/>
  <c r="AZ15" i="30"/>
  <c r="BI15" i="30"/>
  <c r="AY15" i="30"/>
  <c r="BF15" i="30"/>
  <c r="BL14" i="30"/>
  <c r="BA14" i="30"/>
  <c r="BM14" i="30"/>
  <c r="AZ14" i="30"/>
  <c r="BI14" i="30"/>
  <c r="AY14" i="30"/>
  <c r="BF14" i="30"/>
  <c r="BL13" i="30"/>
  <c r="BA13" i="30"/>
  <c r="BM13" i="30"/>
  <c r="AZ13" i="30"/>
  <c r="BI13" i="30"/>
  <c r="AY13" i="30"/>
  <c r="BF13" i="30"/>
  <c r="BL12" i="30"/>
  <c r="BA12" i="30"/>
  <c r="BM12" i="30"/>
  <c r="AZ12" i="30"/>
  <c r="BI12" i="30"/>
  <c r="AY12" i="30"/>
  <c r="BF12" i="30"/>
  <c r="BL11" i="30"/>
  <c r="BA11" i="30"/>
  <c r="BM11" i="30"/>
  <c r="AZ11" i="30"/>
  <c r="BI11" i="30"/>
  <c r="AY11" i="30"/>
  <c r="BF11" i="30"/>
  <c r="BL10" i="30"/>
  <c r="BA10" i="30"/>
  <c r="BM10" i="30"/>
  <c r="AZ10" i="30"/>
  <c r="BI10" i="30"/>
  <c r="AY10" i="30"/>
  <c r="BF10" i="30"/>
  <c r="BL9" i="30"/>
  <c r="BA9" i="30"/>
  <c r="BM9" i="30"/>
  <c r="AZ9" i="30"/>
  <c r="BI9" i="30"/>
  <c r="AY9" i="30"/>
  <c r="BF9" i="30"/>
  <c r="BL8" i="30"/>
  <c r="BA8" i="30"/>
  <c r="BM8" i="30"/>
  <c r="AZ8" i="30"/>
  <c r="BI8" i="30"/>
  <c r="AY8" i="30"/>
  <c r="BF8" i="30"/>
  <c r="BL7" i="30"/>
  <c r="BA7" i="30"/>
  <c r="BM7" i="30"/>
  <c r="AZ7" i="30"/>
  <c r="BI7" i="30"/>
  <c r="AY7" i="30"/>
  <c r="BF7" i="30"/>
  <c r="BL6" i="30"/>
  <c r="BA6" i="30"/>
  <c r="BM6" i="30"/>
  <c r="AZ6" i="30"/>
  <c r="BI6" i="30"/>
  <c r="AY6" i="30"/>
  <c r="BF6" i="30"/>
  <c r="BL5" i="30"/>
  <c r="BA5" i="30"/>
  <c r="BM5" i="30"/>
  <c r="AZ5" i="30"/>
  <c r="BI5" i="30"/>
  <c r="AY5" i="30"/>
  <c r="BF5" i="30"/>
  <c r="BL4" i="30"/>
  <c r="BA4" i="30"/>
  <c r="BM4" i="30"/>
  <c r="AZ4" i="30"/>
  <c r="BI4" i="30"/>
  <c r="AY4" i="30"/>
  <c r="BF4" i="30"/>
  <c r="BL3" i="30"/>
  <c r="BB3" i="30"/>
  <c r="BA3" i="30"/>
  <c r="BM3" i="30"/>
  <c r="AZ3" i="30"/>
  <c r="BI3" i="30"/>
  <c r="AY3" i="30"/>
  <c r="BF3" i="30"/>
  <c r="BC627" i="30" l="1"/>
  <c r="BE627" i="30"/>
  <c r="BJ627" i="30"/>
  <c r="BH627" i="30"/>
  <c r="BK627" i="30"/>
  <c r="BB627" i="30"/>
  <c r="AY627" i="30"/>
  <c r="BI627" i="30"/>
  <c r="AZ627" i="30"/>
  <c r="BM627" i="30"/>
  <c r="BA627" i="30"/>
  <c r="BL627" i="30"/>
  <c r="BF627" i="30"/>
  <c r="Y50" i="29" l="1"/>
  <c r="Y51" i="29"/>
  <c r="Y52" i="29"/>
  <c r="Y53" i="29"/>
  <c r="Y54" i="29"/>
  <c r="Y55" i="29"/>
  <c r="Y56" i="29"/>
  <c r="Y57" i="29"/>
  <c r="Y58" i="29"/>
  <c r="Y59" i="29"/>
  <c r="AA50" i="29"/>
  <c r="AA51" i="29"/>
  <c r="AA52" i="29"/>
  <c r="AA53" i="29"/>
  <c r="AA54" i="29"/>
  <c r="AA55" i="29"/>
  <c r="AA56" i="29"/>
  <c r="AA57" i="29"/>
  <c r="AA58" i="29"/>
  <c r="AA59" i="29"/>
  <c r="AB50" i="29"/>
  <c r="AB51" i="29"/>
  <c r="AB52" i="29"/>
  <c r="AB53" i="29"/>
  <c r="AB54" i="29"/>
  <c r="AB55" i="29"/>
  <c r="AB56" i="29"/>
  <c r="AB57" i="29"/>
  <c r="AB58" i="29"/>
  <c r="AB59" i="29"/>
  <c r="AC50" i="29"/>
  <c r="AC51" i="29"/>
  <c r="AC52" i="29"/>
  <c r="AC53" i="29"/>
  <c r="AC54" i="29"/>
  <c r="AC55" i="29"/>
  <c r="AC56" i="29"/>
  <c r="AC57" i="29"/>
  <c r="AC58" i="29"/>
  <c r="AC59" i="29"/>
  <c r="AD50" i="29"/>
  <c r="AD51" i="29"/>
  <c r="AD52" i="29"/>
  <c r="AD53" i="29"/>
  <c r="AD54" i="29"/>
  <c r="AD55" i="29"/>
  <c r="AD56" i="29"/>
  <c r="AD57" i="29"/>
  <c r="AD58" i="29"/>
  <c r="AD59" i="29"/>
  <c r="AE50" i="29"/>
  <c r="AE51" i="29"/>
  <c r="AE52" i="29"/>
  <c r="AE53" i="29"/>
  <c r="AE54" i="29"/>
  <c r="AE55" i="29"/>
  <c r="AE56" i="29"/>
  <c r="AE57" i="29"/>
  <c r="AE58" i="29"/>
  <c r="AE59" i="29"/>
  <c r="AF50" i="29"/>
  <c r="AF51" i="29"/>
  <c r="AF52" i="29"/>
  <c r="AF53" i="29"/>
  <c r="AF54" i="29"/>
  <c r="AF55" i="29"/>
  <c r="AF56" i="29"/>
  <c r="AF57" i="29"/>
  <c r="AF58" i="29"/>
  <c r="AF59" i="29"/>
  <c r="AG50" i="29"/>
  <c r="AG51" i="29"/>
  <c r="AG52" i="29"/>
  <c r="AG53" i="29"/>
  <c r="AG54" i="29"/>
  <c r="AG55" i="29"/>
  <c r="AG56" i="29"/>
  <c r="AG57" i="29"/>
  <c r="AG58" i="29"/>
  <c r="AG59" i="29"/>
  <c r="AH50" i="29"/>
  <c r="AH51" i="29"/>
  <c r="AH52" i="29"/>
  <c r="AH53" i="29"/>
  <c r="AH54" i="29"/>
  <c r="AH55" i="29"/>
  <c r="AH56" i="29"/>
  <c r="AH57" i="29"/>
  <c r="AH58" i="29"/>
  <c r="AH59" i="29"/>
  <c r="AI50" i="29"/>
  <c r="AI51" i="29"/>
  <c r="AI52" i="29"/>
  <c r="AI53" i="29"/>
  <c r="AI54" i="29"/>
  <c r="AI55" i="29"/>
  <c r="AI56" i="29"/>
  <c r="AI57" i="29"/>
  <c r="AI58" i="29"/>
  <c r="AI59" i="29"/>
  <c r="AJ50" i="29"/>
  <c r="AJ51" i="29"/>
  <c r="AJ52" i="29"/>
  <c r="AJ53" i="29"/>
  <c r="AJ54" i="29"/>
  <c r="AJ55" i="29"/>
  <c r="AJ56" i="29"/>
  <c r="AJ57" i="29"/>
  <c r="AJ58" i="29"/>
  <c r="AJ59" i="29"/>
  <c r="AK50" i="29"/>
  <c r="AK51" i="29"/>
  <c r="AK52" i="29"/>
  <c r="AK53" i="29"/>
  <c r="AK54" i="29"/>
  <c r="AK55" i="29"/>
  <c r="AK56" i="29"/>
  <c r="AK57" i="29"/>
  <c r="AK58" i="29"/>
  <c r="AK59" i="29"/>
  <c r="AK49" i="29" l="1"/>
  <c r="AJ49" i="29"/>
  <c r="AI49" i="29"/>
  <c r="AH49" i="29"/>
  <c r="AG49" i="29"/>
  <c r="AF49" i="29"/>
  <c r="AE49" i="29"/>
  <c r="AD49" i="29"/>
  <c r="AC49" i="29"/>
  <c r="AB49" i="29"/>
  <c r="AA49" i="29"/>
  <c r="Y49" i="29"/>
  <c r="AK48" i="29"/>
  <c r="AJ48" i="29"/>
  <c r="AI48" i="29"/>
  <c r="AH48" i="29"/>
  <c r="AG48" i="29"/>
  <c r="AF48" i="29"/>
  <c r="AE48" i="29"/>
  <c r="AD48" i="29"/>
  <c r="AC48" i="29"/>
  <c r="AB48" i="29"/>
  <c r="AA48" i="29"/>
  <c r="Y48" i="29"/>
  <c r="AK47" i="29"/>
  <c r="AJ47" i="29"/>
  <c r="AI47" i="29"/>
  <c r="AH47" i="29"/>
  <c r="AG47" i="29"/>
  <c r="AF47" i="29"/>
  <c r="AE47" i="29"/>
  <c r="AD47" i="29"/>
  <c r="AC47" i="29"/>
  <c r="AB47" i="29"/>
  <c r="AA47" i="29"/>
  <c r="Y47" i="29"/>
  <c r="AK46" i="29"/>
  <c r="AJ46" i="29"/>
  <c r="AI46" i="29"/>
  <c r="AH46" i="29"/>
  <c r="AG46" i="29"/>
  <c r="AF46" i="29"/>
  <c r="AE46" i="29"/>
  <c r="AD46" i="29"/>
  <c r="AC46" i="29"/>
  <c r="AB46" i="29"/>
  <c r="AA46" i="29"/>
  <c r="Y46" i="29"/>
  <c r="AK45" i="29"/>
  <c r="AJ45" i="29"/>
  <c r="AI45" i="29"/>
  <c r="AH45" i="29"/>
  <c r="AG45" i="29"/>
  <c r="AF45" i="29"/>
  <c r="AE45" i="29"/>
  <c r="AD45" i="29"/>
  <c r="AC45" i="29"/>
  <c r="AB45" i="29"/>
  <c r="AA45" i="29"/>
  <c r="Y45" i="29"/>
  <c r="AK44" i="29"/>
  <c r="AJ44" i="29"/>
  <c r="AI44" i="29"/>
  <c r="AH44" i="29"/>
  <c r="AG44" i="29"/>
  <c r="AF44" i="29"/>
  <c r="AE44" i="29"/>
  <c r="AD44" i="29"/>
  <c r="AC44" i="29"/>
  <c r="AB44" i="29"/>
  <c r="AA44" i="29"/>
  <c r="Y44" i="29"/>
  <c r="AK43" i="29"/>
  <c r="AJ43" i="29"/>
  <c r="AI43" i="29"/>
  <c r="AH43" i="29"/>
  <c r="AG43" i="29"/>
  <c r="AF43" i="29"/>
  <c r="AE43" i="29"/>
  <c r="AD43" i="29"/>
  <c r="AC43" i="29"/>
  <c r="AB43" i="29"/>
  <c r="AA43" i="29"/>
  <c r="Y43" i="29"/>
  <c r="AK42" i="29"/>
  <c r="AJ42" i="29"/>
  <c r="AI42" i="29"/>
  <c r="AH42" i="29"/>
  <c r="AG42" i="29"/>
  <c r="AF42" i="29"/>
  <c r="AE42" i="29"/>
  <c r="AD42" i="29"/>
  <c r="AC42" i="29"/>
  <c r="AB42" i="29"/>
  <c r="AA42" i="29"/>
  <c r="Y42" i="29"/>
  <c r="AK41" i="29"/>
  <c r="AJ41" i="29"/>
  <c r="AI41" i="29"/>
  <c r="AH41" i="29"/>
  <c r="AG41" i="29"/>
  <c r="AF41" i="29"/>
  <c r="AE41" i="29"/>
  <c r="AD41" i="29"/>
  <c r="AC41" i="29"/>
  <c r="AB41" i="29"/>
  <c r="AA41" i="29"/>
  <c r="Y41" i="29"/>
  <c r="AK40" i="29"/>
  <c r="AJ40" i="29"/>
  <c r="AI40" i="29"/>
  <c r="AH40" i="29"/>
  <c r="AG40" i="29"/>
  <c r="AF40" i="29"/>
  <c r="AE40" i="29"/>
  <c r="AD40" i="29"/>
  <c r="AC40" i="29"/>
  <c r="AB40" i="29"/>
  <c r="AA40" i="29"/>
  <c r="Y40" i="29"/>
  <c r="AK39" i="29"/>
  <c r="AJ39" i="29"/>
  <c r="AI39" i="29"/>
  <c r="AH39" i="29"/>
  <c r="AG39" i="29"/>
  <c r="AF39" i="29"/>
  <c r="AE39" i="29"/>
  <c r="AD39" i="29"/>
  <c r="AC39" i="29"/>
  <c r="AB39" i="29"/>
  <c r="AA39" i="29"/>
  <c r="Y39" i="29"/>
  <c r="AK38" i="29"/>
  <c r="AJ38" i="29"/>
  <c r="AI38" i="29"/>
  <c r="AH38" i="29"/>
  <c r="AG38" i="29"/>
  <c r="AF38" i="29"/>
  <c r="AE38" i="29"/>
  <c r="AD38" i="29"/>
  <c r="AC38" i="29"/>
  <c r="AB38" i="29"/>
  <c r="AA38" i="29"/>
  <c r="Y38" i="29"/>
  <c r="AK37" i="29"/>
  <c r="AJ37" i="29"/>
  <c r="AI37" i="29"/>
  <c r="AH37" i="29"/>
  <c r="AG37" i="29"/>
  <c r="AF37" i="29"/>
  <c r="AE37" i="29"/>
  <c r="AD37" i="29"/>
  <c r="AC37" i="29"/>
  <c r="AB37" i="29"/>
  <c r="AA37" i="29"/>
  <c r="Y37" i="29"/>
  <c r="AK36" i="29"/>
  <c r="AJ36" i="29"/>
  <c r="AI36" i="29"/>
  <c r="AH36" i="29"/>
  <c r="AG36" i="29"/>
  <c r="AF36" i="29"/>
  <c r="AE36" i="29"/>
  <c r="AD36" i="29"/>
  <c r="AC36" i="29"/>
  <c r="AB36" i="29"/>
  <c r="AA36" i="29"/>
  <c r="Y36" i="29"/>
  <c r="AK35" i="29"/>
  <c r="AJ35" i="29"/>
  <c r="AI35" i="29"/>
  <c r="AH35" i="29"/>
  <c r="AG35" i="29"/>
  <c r="AF35" i="29"/>
  <c r="AE35" i="29"/>
  <c r="AD35" i="29"/>
  <c r="AC35" i="29"/>
  <c r="AB35" i="29"/>
  <c r="AA35" i="29"/>
  <c r="Y35" i="29"/>
  <c r="AK34" i="29"/>
  <c r="AJ34" i="29"/>
  <c r="AI34" i="29"/>
  <c r="AH34" i="29"/>
  <c r="AG34" i="29"/>
  <c r="AF34" i="29"/>
  <c r="AE34" i="29"/>
  <c r="AD34" i="29"/>
  <c r="AC34" i="29"/>
  <c r="AB34" i="29"/>
  <c r="AA34" i="29"/>
  <c r="Y34" i="29"/>
  <c r="AK33" i="29"/>
  <c r="AJ33" i="29"/>
  <c r="AI33" i="29"/>
  <c r="AH33" i="29"/>
  <c r="AG33" i="29"/>
  <c r="AF33" i="29"/>
  <c r="AE33" i="29"/>
  <c r="AD33" i="29"/>
  <c r="AC33" i="29"/>
  <c r="AB33" i="29"/>
  <c r="AA33" i="29"/>
  <c r="Y33" i="29"/>
  <c r="AK32" i="29"/>
  <c r="AJ32" i="29"/>
  <c r="AI32" i="29"/>
  <c r="AH32" i="29"/>
  <c r="AG32" i="29"/>
  <c r="AF32" i="29"/>
  <c r="AE32" i="29"/>
  <c r="AD32" i="29"/>
  <c r="AC32" i="29"/>
  <c r="AB32" i="29"/>
  <c r="AA32" i="29"/>
  <c r="Y32" i="29"/>
  <c r="AK31" i="29"/>
  <c r="AJ31" i="29"/>
  <c r="AI31" i="29"/>
  <c r="AH31" i="29"/>
  <c r="AG31" i="29"/>
  <c r="AF31" i="29"/>
  <c r="AE31" i="29"/>
  <c r="AD31" i="29"/>
  <c r="AC31" i="29"/>
  <c r="AB31" i="29"/>
  <c r="AA31" i="29"/>
  <c r="Y31" i="29"/>
  <c r="AK30" i="29"/>
  <c r="AJ30" i="29"/>
  <c r="AI30" i="29"/>
  <c r="AH30" i="29"/>
  <c r="AG30" i="29"/>
  <c r="AF30" i="29"/>
  <c r="AE30" i="29"/>
  <c r="AD30" i="29"/>
  <c r="AC30" i="29"/>
  <c r="AB30" i="29"/>
  <c r="AA30" i="29"/>
  <c r="Y30" i="29"/>
  <c r="AK29" i="29"/>
  <c r="AJ29" i="29"/>
  <c r="AI29" i="29"/>
  <c r="AH29" i="29"/>
  <c r="AG29" i="29"/>
  <c r="AF29" i="29"/>
  <c r="AE29" i="29"/>
  <c r="AD29" i="29"/>
  <c r="AC29" i="29"/>
  <c r="AB29" i="29"/>
  <c r="AA29" i="29"/>
  <c r="Y29" i="29"/>
  <c r="AK28" i="29"/>
  <c r="AJ28" i="29"/>
  <c r="AI28" i="29"/>
  <c r="AH28" i="29"/>
  <c r="AG28" i="29"/>
  <c r="AF28" i="29"/>
  <c r="AE28" i="29"/>
  <c r="AD28" i="29"/>
  <c r="AC28" i="29"/>
  <c r="AB28" i="29"/>
  <c r="AA28" i="29"/>
  <c r="Y28" i="29"/>
  <c r="AK27" i="29"/>
  <c r="AJ27" i="29"/>
  <c r="AI27" i="29"/>
  <c r="AH27" i="29"/>
  <c r="AG27" i="29"/>
  <c r="AF27" i="29"/>
  <c r="AE27" i="29"/>
  <c r="AD27" i="29"/>
  <c r="AC27" i="29"/>
  <c r="AB27" i="29"/>
  <c r="AA27" i="29"/>
  <c r="Y27" i="29"/>
  <c r="AK26" i="29"/>
  <c r="AJ26" i="29"/>
  <c r="AI26" i="29"/>
  <c r="AH26" i="29"/>
  <c r="AG26" i="29"/>
  <c r="AF26" i="29"/>
  <c r="AE26" i="29"/>
  <c r="AD26" i="29"/>
  <c r="AC26" i="29"/>
  <c r="AB26" i="29"/>
  <c r="AA26" i="29"/>
  <c r="Y26" i="29"/>
  <c r="AK25" i="29"/>
  <c r="AJ25" i="29"/>
  <c r="AI25" i="29"/>
  <c r="AH25" i="29"/>
  <c r="AG25" i="29"/>
  <c r="AF25" i="29"/>
  <c r="AE25" i="29"/>
  <c r="AD25" i="29"/>
  <c r="AC25" i="29"/>
  <c r="AB25" i="29"/>
  <c r="AA25" i="29"/>
  <c r="Y25" i="29"/>
  <c r="AK24" i="29"/>
  <c r="AJ24" i="29"/>
  <c r="AI24" i="29"/>
  <c r="AH24" i="29"/>
  <c r="AG24" i="29"/>
  <c r="AF24" i="29"/>
  <c r="AE24" i="29"/>
  <c r="AD24" i="29"/>
  <c r="AC24" i="29"/>
  <c r="AB24" i="29"/>
  <c r="AA24" i="29"/>
  <c r="Y24" i="29"/>
  <c r="AK23" i="29"/>
  <c r="AJ23" i="29"/>
  <c r="AI23" i="29"/>
  <c r="AH23" i="29"/>
  <c r="AG23" i="29"/>
  <c r="AF23" i="29"/>
  <c r="AE23" i="29"/>
  <c r="AD23" i="29"/>
  <c r="AC23" i="29"/>
  <c r="AB23" i="29"/>
  <c r="AA23" i="29"/>
  <c r="Y23" i="29"/>
  <c r="AK22" i="29"/>
  <c r="AJ22" i="29"/>
  <c r="AI22" i="29"/>
  <c r="AH22" i="29"/>
  <c r="AG22" i="29"/>
  <c r="AF22" i="29"/>
  <c r="AE22" i="29"/>
  <c r="AD22" i="29"/>
  <c r="AC22" i="29"/>
  <c r="AB22" i="29"/>
  <c r="AA22" i="29"/>
  <c r="Y22" i="29"/>
  <c r="AK21" i="29"/>
  <c r="AJ21" i="29"/>
  <c r="AI21" i="29"/>
  <c r="AH21" i="29"/>
  <c r="AG21" i="29"/>
  <c r="AF21" i="29"/>
  <c r="AE21" i="29"/>
  <c r="AD21" i="29"/>
  <c r="AC21" i="29"/>
  <c r="AB21" i="29"/>
  <c r="AA21" i="29"/>
  <c r="Y21" i="29"/>
  <c r="AK20" i="29"/>
  <c r="AJ20" i="29"/>
  <c r="AI20" i="29"/>
  <c r="AH20" i="29"/>
  <c r="AG20" i="29"/>
  <c r="AF20" i="29"/>
  <c r="AE20" i="29"/>
  <c r="AD20" i="29"/>
  <c r="AC20" i="29"/>
  <c r="AB20" i="29"/>
  <c r="AA20" i="29"/>
  <c r="Y20" i="29"/>
  <c r="AK19" i="29"/>
  <c r="AJ19" i="29"/>
  <c r="AI19" i="29"/>
  <c r="AH19" i="29"/>
  <c r="AG19" i="29"/>
  <c r="AF19" i="29"/>
  <c r="AE19" i="29"/>
  <c r="AD19" i="29"/>
  <c r="AC19" i="29"/>
  <c r="AB19" i="29"/>
  <c r="AA19" i="29"/>
  <c r="Y19" i="29"/>
  <c r="AK18" i="29"/>
  <c r="AJ18" i="29"/>
  <c r="AI18" i="29"/>
  <c r="AH18" i="29"/>
  <c r="AG18" i="29"/>
  <c r="AF18" i="29"/>
  <c r="AE18" i="29"/>
  <c r="AD18" i="29"/>
  <c r="AC18" i="29"/>
  <c r="AB18" i="29"/>
  <c r="AA18" i="29"/>
  <c r="Y18" i="29"/>
  <c r="AK17" i="29"/>
  <c r="AJ17" i="29"/>
  <c r="AI17" i="29"/>
  <c r="AH17" i="29"/>
  <c r="AG17" i="29"/>
  <c r="AF17" i="29"/>
  <c r="AE17" i="29"/>
  <c r="AD17" i="29"/>
  <c r="AC17" i="29"/>
  <c r="AB17" i="29"/>
  <c r="AA17" i="29"/>
  <c r="Y17" i="29"/>
  <c r="AK16" i="29"/>
  <c r="AJ16" i="29"/>
  <c r="AI16" i="29"/>
  <c r="AH16" i="29"/>
  <c r="AG16" i="29"/>
  <c r="AF16" i="29"/>
  <c r="AE16" i="29"/>
  <c r="AD16" i="29"/>
  <c r="AC16" i="29"/>
  <c r="AB16" i="29"/>
  <c r="AA16" i="29"/>
  <c r="Y16" i="29"/>
  <c r="AK15" i="29"/>
  <c r="AJ15" i="29"/>
  <c r="AI15" i="29"/>
  <c r="AH15" i="29"/>
  <c r="AG15" i="29"/>
  <c r="AF15" i="29"/>
  <c r="AE15" i="29"/>
  <c r="AD15" i="29"/>
  <c r="AC15" i="29"/>
  <c r="AB15" i="29"/>
  <c r="AA15" i="29"/>
  <c r="Y15" i="29"/>
  <c r="AK14" i="29"/>
  <c r="AJ14" i="29"/>
  <c r="AI14" i="29"/>
  <c r="AH14" i="29"/>
  <c r="AG14" i="29"/>
  <c r="AF14" i="29"/>
  <c r="AE14" i="29"/>
  <c r="AD14" i="29"/>
  <c r="AC14" i="29"/>
  <c r="AB14" i="29"/>
  <c r="AA14" i="29"/>
  <c r="Y14" i="29"/>
  <c r="AK13" i="29"/>
  <c r="AJ13" i="29"/>
  <c r="AI13" i="29"/>
  <c r="AH13" i="29"/>
  <c r="AG13" i="29"/>
  <c r="AF13" i="29"/>
  <c r="AE13" i="29"/>
  <c r="AD13" i="29"/>
  <c r="AC13" i="29"/>
  <c r="AB13" i="29"/>
  <c r="AA13" i="29"/>
  <c r="Y13" i="29"/>
  <c r="AK12" i="29"/>
  <c r="AJ12" i="29"/>
  <c r="AI12" i="29"/>
  <c r="AH12" i="29"/>
  <c r="AG12" i="29"/>
  <c r="AF12" i="29"/>
  <c r="AE12" i="29"/>
  <c r="AD12" i="29"/>
  <c r="AC12" i="29"/>
  <c r="AB12" i="29"/>
  <c r="AA12" i="29"/>
  <c r="Y12" i="29"/>
  <c r="AK11" i="29"/>
  <c r="AJ11" i="29"/>
  <c r="AI11" i="29"/>
  <c r="AH11" i="29"/>
  <c r="AG11" i="29"/>
  <c r="AF11" i="29"/>
  <c r="AE11" i="29"/>
  <c r="AD11" i="29"/>
  <c r="AC11" i="29"/>
  <c r="AB11" i="29"/>
  <c r="AA11" i="29"/>
  <c r="Y11" i="29"/>
  <c r="AK10" i="29"/>
  <c r="AJ10" i="29"/>
  <c r="AI10" i="29"/>
  <c r="AH10" i="29"/>
  <c r="AG10" i="29"/>
  <c r="AF10" i="29"/>
  <c r="AE10" i="29"/>
  <c r="AD10" i="29"/>
  <c r="AC10" i="29"/>
  <c r="AB10" i="29"/>
  <c r="AA10" i="29"/>
  <c r="Y10" i="29"/>
  <c r="AK9" i="29"/>
  <c r="AJ9" i="29"/>
  <c r="AI9" i="29"/>
  <c r="AH9" i="29"/>
  <c r="AG9" i="29"/>
  <c r="AF9" i="29"/>
  <c r="AE9" i="29"/>
  <c r="AD9" i="29"/>
  <c r="AC9" i="29"/>
  <c r="AB9" i="29"/>
  <c r="AA9" i="29"/>
  <c r="Y9" i="29"/>
  <c r="AK8" i="29"/>
  <c r="AJ8" i="29"/>
  <c r="AI8" i="29"/>
  <c r="AH8" i="29"/>
  <c r="AG8" i="29"/>
  <c r="AF8" i="29"/>
  <c r="AE8" i="29"/>
  <c r="AD8" i="29"/>
  <c r="AC8" i="29"/>
  <c r="AB8" i="29"/>
  <c r="AA8" i="29"/>
  <c r="Y8" i="29"/>
  <c r="AK7" i="29"/>
  <c r="AJ7" i="29"/>
  <c r="AI7" i="29"/>
  <c r="AH7" i="29"/>
  <c r="AG7" i="29"/>
  <c r="AF7" i="29"/>
  <c r="AE7" i="29"/>
  <c r="AD7" i="29"/>
  <c r="AC7" i="29"/>
  <c r="AB7" i="29"/>
  <c r="AA7" i="29"/>
  <c r="Y7" i="29"/>
  <c r="AK6" i="29"/>
  <c r="AJ6" i="29"/>
  <c r="AI6" i="29"/>
  <c r="AH6" i="29"/>
  <c r="AG6" i="29"/>
  <c r="AF6" i="29"/>
  <c r="AE6" i="29"/>
  <c r="AD6" i="29"/>
  <c r="AC6" i="29"/>
  <c r="AB6" i="29"/>
  <c r="AA6" i="29"/>
  <c r="Y6" i="29"/>
  <c r="AK5" i="29"/>
  <c r="AJ5" i="29"/>
  <c r="AI5" i="29"/>
  <c r="AH5" i="29"/>
  <c r="AG5" i="29"/>
  <c r="AF5" i="29"/>
  <c r="AE5" i="29"/>
  <c r="AD5" i="29"/>
  <c r="AC5" i="29"/>
  <c r="AB5" i="29"/>
  <c r="AA5" i="29"/>
  <c r="Y5" i="29"/>
  <c r="AK4" i="29"/>
  <c r="AJ4" i="29"/>
  <c r="AI4" i="29"/>
  <c r="AH4" i="29"/>
  <c r="AG4" i="29"/>
  <c r="AF4" i="29"/>
  <c r="AE4" i="29"/>
  <c r="AD4" i="29"/>
  <c r="AC4" i="29"/>
  <c r="AB4" i="29"/>
  <c r="AA4" i="29"/>
  <c r="Y4" i="29"/>
  <c r="AK3" i="29"/>
  <c r="AJ3" i="29"/>
  <c r="AI3" i="29"/>
  <c r="AH3" i="29"/>
  <c r="AG3" i="29"/>
  <c r="AF3" i="29"/>
  <c r="AE3" i="29"/>
  <c r="AD3" i="29"/>
  <c r="AC3" i="29"/>
  <c r="AB3" i="29"/>
  <c r="AA3" i="29"/>
  <c r="Y3" i="29"/>
  <c r="AK2" i="29"/>
  <c r="AJ2" i="29"/>
  <c r="AI2" i="29"/>
  <c r="AH2" i="29"/>
  <c r="AG2" i="29"/>
  <c r="AF2" i="29"/>
  <c r="AE2" i="29"/>
  <c r="AD2" i="29"/>
  <c r="AC2" i="29"/>
  <c r="AB2" i="29"/>
  <c r="AA2" i="29"/>
  <c r="Y2" i="29"/>
  <c r="C14" i="28"/>
  <c r="D14" i="28"/>
  <c r="E14" i="28"/>
  <c r="F14" i="28"/>
  <c r="G14" i="28"/>
  <c r="H14" i="28"/>
  <c r="I14" i="28"/>
  <c r="J14" i="28"/>
  <c r="K14" i="28"/>
  <c r="L14" i="28"/>
  <c r="M14" i="28"/>
  <c r="B14" i="28"/>
  <c r="AC5" i="18"/>
  <c r="AC6" i="18"/>
  <c r="AC7" i="18"/>
  <c r="AC4" i="18"/>
  <c r="AA4" i="18"/>
  <c r="AB4" i="18"/>
  <c r="AA5" i="18"/>
  <c r="AB5" i="18"/>
  <c r="AA6" i="18"/>
  <c r="AB6" i="18"/>
  <c r="AA7" i="18"/>
  <c r="AB7"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C2F244-A168-467A-A74C-52ED3EEACD19}" keepAlive="1" name="Query - Chats" description="Connection to the 'Chats' query in the workbook." type="5" refreshedVersion="0" background="1">
    <dbPr connection="Provider=Microsoft.Mashup.OleDb.1;Data Source=$Workbook$;Location=Chats;Extended Properties=&quot;&quot;" command="SELECT * FROM [Chats]"/>
  </connection>
  <connection id="2" xr16:uid="{07043850-2B14-4678-8951-866BE5A50689}" keepAlive="1" name="Query - Closed" description="Connection to the 'Closed' query in the workbook." type="5" refreshedVersion="0" background="1">
    <dbPr connection="Provider=Microsoft.Mashup.OleDb.1;Data Source=$Workbook$;Location=Closed;Extended Properties=&quot;&quot;" command="SELECT * FROM [Closed]"/>
  </connection>
  <connection id="3" xr16:uid="{4310E39F-63CF-44B9-A2A8-1F674031BAC1}" keepAlive="1" name="Query - Formatted Closed Ticket" description="Connection to the 'Formatted Closed Ticket' query in the workbook." type="5" refreshedVersion="8" background="1" saveData="1">
    <dbPr connection="Provider=Microsoft.Mashup.OleDb.1;Data Source=$Workbook$;Location=&quot;Formatted Closed Ticket&quot;;Extended Properties=&quot;&quot;" command="SELECT * FROM [Formatted Closed Ticket]"/>
  </connection>
  <connection id="4" xr16:uid="{ECD47198-E823-40BC-B179-30B11DD5B333}" keepAlive="1" name="Query - OPENED" description="Connection to the 'OPENED' query in the workbook." type="5" refreshedVersion="0" background="1">
    <dbPr connection="Provider=Microsoft.Mashup.OleDb.1;Data Source=$Workbook$;Location=OPENED;Extended Properties=&quot;&quot;" command="SELECT * FROM [OPENED]"/>
  </connection>
  <connection id="5" xr16:uid="{CF0D6B34-9584-458A-AB44-411607DB6804}" keepAlive="1" name="Query - Processed - Per Hour Per Day" description="Connection to the 'Processed - Per Hour Per Day' query in the workbook." type="5" refreshedVersion="8" background="1" saveData="1">
    <dbPr connection="Provider=Microsoft.Mashup.OleDb.1;Data Source=$Workbook$;Location=&quot;Processed - Per Hour Per Day&quot;;Extended Properties=&quot;&quot;" command="SELECT * FROM [Processed - Per Hour Per Day]"/>
  </connection>
  <connection id="6" xr16:uid="{23C8E454-1907-45F9-9076-91E1EF0532BB}" keepAlive="1" name="Query - SurveyResultsLastWeek" description="Connection to the 'SurveyResultsLastWeek' query in the workbook." type="5" refreshedVersion="8" background="1" saveData="1">
    <dbPr connection="Provider=Microsoft.Mashup.OleDb.1;Data Source=$Workbook$;Location=SurveyResultsLastWeek;Extended Properties=&quot;&quot;" command="SELECT * FROM [SurveyResultsLastWeek]"/>
  </connection>
  <connection id="7" xr16:uid="{64AF65C2-2116-49AB-9B40-B2C23AEBF739}" keepAlive="1" name="Query - Ticket by Agent with Updates" description="Connection to the 'Ticket by Agent with Updates' query in the workbook." type="5" refreshedVersion="8" background="1" saveData="1">
    <dbPr connection="Provider=Microsoft.Mashup.OleDb.1;Data Source=$Workbook$;Location=&quot;Ticket by Agent with Updates&quot;;Extended Properties=&quot;&quot;" command="SELECT * FROM [Ticket by Agent with Updates]"/>
  </connection>
  <connection id="8" xr16:uid="{1F3FA759-0D6E-4A25-9EC3-156882A4D5B2}" keepAlive="1" name="Query - U INC" description="Connection to the 'U INC' query in the workbook." type="5" refreshedVersion="0" background="1">
    <dbPr connection="Provider=Microsoft.Mashup.OleDb.1;Data Source=$Workbook$;Location=&quot;U INC&quot;;Extended Properties=&quot;&quot;" command="SELECT * FROM [U INC]"/>
  </connection>
  <connection id="9" xr16:uid="{CF728857-2413-40CA-9C8D-B10C8A43C19D}" keepAlive="1" name="Query - U TASK" description="Connection to the 'U TASK' query in the workbook." type="5" refreshedVersion="0" background="1">
    <dbPr connection="Provider=Microsoft.Mashup.OleDb.1;Data Source=$Workbook$;Location=&quot;U TASK&quot;;Extended Properties=&quot;&quot;" command="SELECT * FROM [U TASK]"/>
  </connection>
  <connection id="10" xr16:uid="{59AA6484-15A2-430C-A3CA-844FA06A397C}" keepAlive="1" name="Query - Update by Type" description="Connection to the 'Update by Type' query in the workbook." type="5" refreshedVersion="8" background="1" saveData="1">
    <dbPr connection="Provider=Microsoft.Mashup.OleDb.1;Data Source=$Workbook$;Location=&quot;Update by Type&quot;;Extended Properties=&quot;&quot;" command="SELECT * FROM [Update by Type]"/>
  </connection>
  <connection id="11" xr16:uid="{76F98B7D-87FB-43D3-9FDC-798363CDC60B}" keepAlive="1" name="Query - UpdatedSurveys" description="Connection to the 'UpdatedSurveys' query in the workbook." type="5" refreshedVersion="0" background="1">
    <dbPr connection="Provider=Microsoft.Mashup.OleDb.1;Data Source=$Workbook$;Location=UpdatedSurveys;Extended Properties=&quot;&quot;" command="SELECT * FROM [UpdatedSurveys]"/>
  </connection>
</connections>
</file>

<file path=xl/sharedStrings.xml><?xml version="1.0" encoding="utf-8"?>
<sst xmlns="http://schemas.openxmlformats.org/spreadsheetml/2006/main" count="51325" uniqueCount="16969">
  <si>
    <t>Daily Ticket Interactions</t>
  </si>
  <si>
    <t>Count of Date</t>
  </si>
  <si>
    <t>Column Labels</t>
  </si>
  <si>
    <t>Row Labels</t>
  </si>
  <si>
    <t>Alex Badcock</t>
  </si>
  <si>
    <t>Cameron Horn</t>
  </si>
  <si>
    <t>Fred Shea</t>
  </si>
  <si>
    <t>George Knight</t>
  </si>
  <si>
    <t>Gilbert Noble</t>
  </si>
  <si>
    <t>Martyn Connor</t>
  </si>
  <si>
    <t>Michael Cleary</t>
  </si>
  <si>
    <t>Raegan Munro</t>
  </si>
  <si>
    <t>Shane Kmet</t>
  </si>
  <si>
    <t>Zoe O'Brien</t>
  </si>
  <si>
    <t>Grand Total</t>
  </si>
  <si>
    <t>Name</t>
  </si>
  <si>
    <t>Max</t>
  </si>
  <si>
    <t>Average</t>
  </si>
  <si>
    <t>Weekly Total</t>
  </si>
  <si>
    <t>Count of Name</t>
  </si>
  <si>
    <t>Closed</t>
  </si>
  <si>
    <t>FCR</t>
  </si>
  <si>
    <t>Opened</t>
  </si>
  <si>
    <t>Other</t>
  </si>
  <si>
    <t>Scott Large</t>
  </si>
  <si>
    <t>Light Dadson</t>
  </si>
  <si>
    <t>Call Stats</t>
  </si>
  <si>
    <t>Week Ending</t>
  </si>
  <si>
    <t xml:space="preserve">AHT </t>
  </si>
  <si>
    <t xml:space="preserve">Inbound Calls Per Day </t>
  </si>
  <si>
    <t xml:space="preserve">Outbound Calls Per Day </t>
  </si>
  <si>
    <t xml:space="preserve">Withdraw Per Day </t>
  </si>
  <si>
    <t xml:space="preserve">Lunch per Day </t>
  </si>
  <si>
    <t xml:space="preserve">Break per Day </t>
  </si>
  <si>
    <t xml:space="preserve">Restroom per Day </t>
  </si>
  <si>
    <t xml:space="preserve">Escalation per Day </t>
  </si>
  <si>
    <t xml:space="preserve">OBCall/Senior per Day </t>
  </si>
  <si>
    <t xml:space="preserve">Project/OBCall per Day </t>
  </si>
  <si>
    <t xml:space="preserve">Meeting/Project per Day </t>
  </si>
  <si>
    <t xml:space="preserve">Senior - QA per Day </t>
  </si>
  <si>
    <t xml:space="preserve">Wrap per Day </t>
  </si>
  <si>
    <t xml:space="preserve">Logged In per Day </t>
  </si>
  <si>
    <t>To copy for formatting:</t>
  </si>
  <si>
    <t>LARGE Scott</t>
  </si>
  <si>
    <t>KNIGHT George</t>
  </si>
  <si>
    <t>NOBLE Gilbert</t>
  </si>
  <si>
    <t>O'BRIEN Zoe</t>
  </si>
  <si>
    <t>SHEA Frederic</t>
  </si>
  <si>
    <t>DADSON Light</t>
  </si>
  <si>
    <t>MUNRO Raegan</t>
  </si>
  <si>
    <t>Thresholds</t>
  </si>
  <si>
    <t>4,7,10</t>
  </si>
  <si>
    <t>low,high</t>
  </si>
  <si>
    <t>5,10</t>
  </si>
  <si>
    <t>57,60,63</t>
  </si>
  <si>
    <t>&lt;30</t>
  </si>
  <si>
    <t>8:25,8:30,8:45</t>
  </si>
  <si>
    <t>Chats Taken Last Week</t>
  </si>
  <si>
    <t>Count of Number</t>
  </si>
  <si>
    <t>Survey Results</t>
  </si>
  <si>
    <t>Years (Completed On)</t>
  </si>
  <si>
    <t>2025</t>
  </si>
  <si>
    <t>Count of Instance</t>
  </si>
  <si>
    <t>Dissatisfied</t>
  </si>
  <si>
    <t>Satisfied</t>
  </si>
  <si>
    <t>Inbound Calls</t>
  </si>
  <si>
    <t>Ticket Interactions</t>
  </si>
  <si>
    <t>Interactions Minus Calls (non-call related updates)</t>
  </si>
  <si>
    <t>Date</t>
  </si>
  <si>
    <t>Gilbert</t>
  </si>
  <si>
    <t>Fred</t>
  </si>
  <si>
    <t>Zoe</t>
  </si>
  <si>
    <t>George</t>
  </si>
  <si>
    <t>Raegan</t>
  </si>
  <si>
    <t>Alex</t>
  </si>
  <si>
    <t>Shane</t>
  </si>
  <si>
    <t>Cameron</t>
  </si>
  <si>
    <t>Scott</t>
  </si>
  <si>
    <t>Light</t>
  </si>
  <si>
    <t>Jarred</t>
  </si>
  <si>
    <t>Rob</t>
  </si>
  <si>
    <t>Joel</t>
  </si>
  <si>
    <t>Xander</t>
  </si>
  <si>
    <t>Michael</t>
  </si>
  <si>
    <t>Marty</t>
  </si>
  <si>
    <t>Total</t>
  </si>
  <si>
    <t>Days Worked</t>
  </si>
  <si>
    <t>Agent</t>
  </si>
  <si>
    <t>Inbound calls</t>
  </si>
  <si>
    <t>Outbound Calls</t>
  </si>
  <si>
    <t>Total Calls</t>
  </si>
  <si>
    <t>Withdrawal</t>
  </si>
  <si>
    <t>Lunch</t>
  </si>
  <si>
    <t>Break</t>
  </si>
  <si>
    <t>Restroom</t>
  </si>
  <si>
    <t>Escalation</t>
  </si>
  <si>
    <t>OBCall/Senior</t>
  </si>
  <si>
    <t>Project/OBCall</t>
  </si>
  <si>
    <t>Meeting/Project</t>
  </si>
  <si>
    <t>Senior - QA</t>
  </si>
  <si>
    <t>Wrap</t>
  </si>
  <si>
    <t>Timed out Calls</t>
  </si>
  <si>
    <t>AHT</t>
  </si>
  <si>
    <t>Blank 1</t>
  </si>
  <si>
    <t>Blank 2</t>
  </si>
  <si>
    <t>Blank 3</t>
  </si>
  <si>
    <t>Blank 4</t>
  </si>
  <si>
    <t>Blank 5</t>
  </si>
  <si>
    <t>Logged In</t>
  </si>
  <si>
    <t>Inbound Calls Per Day</t>
  </si>
  <si>
    <t>Outbound Calls Per Day</t>
  </si>
  <si>
    <t>Withdraw Per Day</t>
  </si>
  <si>
    <t>Lunch per Day</t>
  </si>
  <si>
    <t>Break per Day</t>
  </si>
  <si>
    <t>Restroom per Day</t>
  </si>
  <si>
    <t>Escalation per Day</t>
  </si>
  <si>
    <t>OBCall/Senior per Day</t>
  </si>
  <si>
    <t>Project/OBCall per Day</t>
  </si>
  <si>
    <t>Meeting/Project per Day</t>
  </si>
  <si>
    <t>Senior - QA per Day</t>
  </si>
  <si>
    <t>Wrap per Day</t>
  </si>
  <si>
    <t>Logged In per Day</t>
  </si>
  <si>
    <t>BRETT Xander</t>
  </si>
  <si>
    <t>CLEARY Michael</t>
  </si>
  <si>
    <t>DADSON Johan</t>
  </si>
  <si>
    <t>DAHL Jarred</t>
  </si>
  <si>
    <t>HORN Cameron</t>
  </si>
  <si>
    <t>KMET Shane</t>
  </si>
  <si>
    <t>;</t>
  </si>
  <si>
    <t>?</t>
  </si>
  <si>
    <t>KNIGHT Edward</t>
  </si>
  <si>
    <t>BADCOCK Alexande</t>
  </si>
  <si>
    <t>Completed On</t>
  </si>
  <si>
    <t>Instance</t>
  </si>
  <si>
    <t>Trigger ID</t>
  </si>
  <si>
    <t>Closed by</t>
  </si>
  <si>
    <t>Metric definition</t>
  </si>
  <si>
    <t>AINST0389183</t>
  </si>
  <si>
    <t>RITM0233567</t>
  </si>
  <si>
    <t>AINST0386892</t>
  </si>
  <si>
    <t>INC0507054</t>
  </si>
  <si>
    <t>AINST0389184</t>
  </si>
  <si>
    <t>RITM0233568</t>
  </si>
  <si>
    <t>AINST0389186</t>
  </si>
  <si>
    <t>RITM0233570</t>
  </si>
  <si>
    <t>AINST0387353</t>
  </si>
  <si>
    <t>INC0506825</t>
  </si>
  <si>
    <t>AINST0389166</t>
  </si>
  <si>
    <t>INC0509021</t>
  </si>
  <si>
    <t>AINST0388614</t>
  </si>
  <si>
    <t>INC0508391</t>
  </si>
  <si>
    <t>AINST0386491</t>
  </si>
  <si>
    <t>INC0506806</t>
  </si>
  <si>
    <t>AINST0389224</t>
  </si>
  <si>
    <t>RITM0233592</t>
  </si>
  <si>
    <t>AINST0387801</t>
  </si>
  <si>
    <t>RITM0233241</t>
  </si>
  <si>
    <t>AINST0386686</t>
  </si>
  <si>
    <t>INC0506940</t>
  </si>
  <si>
    <t>AINST0389246</t>
  </si>
  <si>
    <t>INC0509049</t>
  </si>
  <si>
    <t>Tyler Kerslake</t>
  </si>
  <si>
    <t>AINST0388026</t>
  </si>
  <si>
    <t>INC0507611</t>
  </si>
  <si>
    <t>Jawad Ashraf</t>
  </si>
  <si>
    <t>AINST0389285</t>
  </si>
  <si>
    <t>INC0509099</t>
  </si>
  <si>
    <t>Liam Sumpton</t>
  </si>
  <si>
    <t>AINST0388043</t>
  </si>
  <si>
    <t>INC0507665</t>
  </si>
  <si>
    <t>AINST0388098</t>
  </si>
  <si>
    <t>INC0507777</t>
  </si>
  <si>
    <t>AINST0388076</t>
  </si>
  <si>
    <t>INC0507717</t>
  </si>
  <si>
    <t>AINST0388825</t>
  </si>
  <si>
    <t>INC0508111</t>
  </si>
  <si>
    <t>AINST0388877</t>
  </si>
  <si>
    <t>INC0508686</t>
  </si>
  <si>
    <t>AINST0387478</t>
  </si>
  <si>
    <t>RITM0232865</t>
  </si>
  <si>
    <t>AINST0387823</t>
  </si>
  <si>
    <t>RITM0232872</t>
  </si>
  <si>
    <t>AINST0388338</t>
  </si>
  <si>
    <t>RITM0233399</t>
  </si>
  <si>
    <t>AINST0388956</t>
  </si>
  <si>
    <t>RITM0233494</t>
  </si>
  <si>
    <t>AINST0389374</t>
  </si>
  <si>
    <t>RITM0233655</t>
  </si>
  <si>
    <t>AINST0388961</t>
  </si>
  <si>
    <t>RITM0233530</t>
  </si>
  <si>
    <t>AINST0388115</t>
  </si>
  <si>
    <t>INC0507680</t>
  </si>
  <si>
    <t>Prasad Kancharla</t>
  </si>
  <si>
    <t>AINST0389127</t>
  </si>
  <si>
    <t>INC0508986</t>
  </si>
  <si>
    <t>AINST0389397</t>
  </si>
  <si>
    <t>RITM0233679</t>
  </si>
  <si>
    <t>AINST0389384</t>
  </si>
  <si>
    <t>INC0509186</t>
  </si>
  <si>
    <t>Calem Garity</t>
  </si>
  <si>
    <t>AINST0389419</t>
  </si>
  <si>
    <t>RITM0233692</t>
  </si>
  <si>
    <t>AINST0389440</t>
  </si>
  <si>
    <t>RITM0233720</t>
  </si>
  <si>
    <t>AINST0388087</t>
  </si>
  <si>
    <t>INC0507738</t>
  </si>
  <si>
    <t>AINST0389456</t>
  </si>
  <si>
    <t>INC0509195</t>
  </si>
  <si>
    <t>Sandeep Boyapati</t>
  </si>
  <si>
    <t>AINST0389286</t>
  </si>
  <si>
    <t>INC0505054</t>
  </si>
  <si>
    <t>AINST0389139</t>
  </si>
  <si>
    <t>INC0508857</t>
  </si>
  <si>
    <t>AINST0388869</t>
  </si>
  <si>
    <t>INC0508669</t>
  </si>
  <si>
    <t>AINST0388104</t>
  </si>
  <si>
    <t>INC0507778</t>
  </si>
  <si>
    <t>AINST0388189</t>
  </si>
  <si>
    <t>INC0507944</t>
  </si>
  <si>
    <t>AINST0389489</t>
  </si>
  <si>
    <t>RITM0233748</t>
  </si>
  <si>
    <t>AINST0388437</t>
  </si>
  <si>
    <t>INC0508258</t>
  </si>
  <si>
    <t>AINST0388471</t>
  </si>
  <si>
    <t>INC0507828</t>
  </si>
  <si>
    <t>AINST0389614</t>
  </si>
  <si>
    <t>INC0509321</t>
  </si>
  <si>
    <t>AINST0389654</t>
  </si>
  <si>
    <t>INC0508976</t>
  </si>
  <si>
    <t>AINST0389568</t>
  </si>
  <si>
    <t>INC0509269</t>
  </si>
  <si>
    <t>AINST0389630</t>
  </si>
  <si>
    <t>INC0509334</t>
  </si>
  <si>
    <t>AINST0389679</t>
  </si>
  <si>
    <t>INC0509402</t>
  </si>
  <si>
    <t>AINST0388571</t>
  </si>
  <si>
    <t>RITM0233170</t>
  </si>
  <si>
    <t>AINST0387793</t>
  </si>
  <si>
    <t>RITM0233073</t>
  </si>
  <si>
    <t>AINST0388576</t>
  </si>
  <si>
    <t>INC0508122</t>
  </si>
  <si>
    <t>AINST0388594</t>
  </si>
  <si>
    <t>RITM0233499</t>
  </si>
  <si>
    <t>AINST0389611</t>
  </si>
  <si>
    <t>INC0509315</t>
  </si>
  <si>
    <t>AINST0388782</t>
  </si>
  <si>
    <t>INC0508574</t>
  </si>
  <si>
    <t>AINST0388852</t>
  </si>
  <si>
    <t>INC0506451</t>
  </si>
  <si>
    <t>AINST0388377</t>
  </si>
  <si>
    <t>RITM0233442</t>
  </si>
  <si>
    <t>AINST0389700</t>
  </si>
  <si>
    <t>RITM0233835</t>
  </si>
  <si>
    <t>AINST0389706</t>
  </si>
  <si>
    <t>RITM0233841</t>
  </si>
  <si>
    <t>AINST0389502</t>
  </si>
  <si>
    <t>INC0509235</t>
  </si>
  <si>
    <t>Ben Shegog</t>
  </si>
  <si>
    <t>AINST0388818</t>
  </si>
  <si>
    <t>INC0508617</t>
  </si>
  <si>
    <t>AINST0385100</t>
  </si>
  <si>
    <t>INC0505676</t>
  </si>
  <si>
    <t>AINST0389714</t>
  </si>
  <si>
    <t>RITM0233857</t>
  </si>
  <si>
    <t>AINST0388748</t>
  </si>
  <si>
    <t>INC0508541</t>
  </si>
  <si>
    <t>AINST0389729</t>
  </si>
  <si>
    <t>RITM0233873</t>
  </si>
  <si>
    <t>AINST0388089</t>
  </si>
  <si>
    <t>INC0507733</t>
  </si>
  <si>
    <t>AINST0389727</t>
  </si>
  <si>
    <t>RITM0233869</t>
  </si>
  <si>
    <t>AINST0388356</t>
  </si>
  <si>
    <t>RITM0233435</t>
  </si>
  <si>
    <t>AINST0389749</t>
  </si>
  <si>
    <t>RITM0233887</t>
  </si>
  <si>
    <t>AINST0389762</t>
  </si>
  <si>
    <t>RITM0233895</t>
  </si>
  <si>
    <t>AINST0389653</t>
  </si>
  <si>
    <t>INC0509363</t>
  </si>
  <si>
    <t>AINST0389657</t>
  </si>
  <si>
    <t>INC0509373</t>
  </si>
  <si>
    <t>AINST0389820</t>
  </si>
  <si>
    <t>RITM0233946</t>
  </si>
  <si>
    <t>AINST0389838</t>
  </si>
  <si>
    <t>RITM0233963</t>
  </si>
  <si>
    <t>AINST0389694</t>
  </si>
  <si>
    <t>RITM0233830</t>
  </si>
  <si>
    <t>AINST0389826</t>
  </si>
  <si>
    <t>RITM0233955</t>
  </si>
  <si>
    <t>AINST0389827</t>
  </si>
  <si>
    <t>INC0509446</t>
  </si>
  <si>
    <t>Patrick Direen</t>
  </si>
  <si>
    <t>AINST0389908</t>
  </si>
  <si>
    <t>RITM0234032</t>
  </si>
  <si>
    <t>AINST0389302</t>
  </si>
  <si>
    <t>INC0509020</t>
  </si>
  <si>
    <t>AINST0389918</t>
  </si>
  <si>
    <t>RITM0234045</t>
  </si>
  <si>
    <t>AINST0389923</t>
  </si>
  <si>
    <t>RITM0234048</t>
  </si>
  <si>
    <t>AINST0389913</t>
  </si>
  <si>
    <t>RITM0234040</t>
  </si>
  <si>
    <t>AINST0389940</t>
  </si>
  <si>
    <t>RITM0234065</t>
  </si>
  <si>
    <t>AINST0389964</t>
  </si>
  <si>
    <t>INC0509518</t>
  </si>
  <si>
    <t>AINST0389965</t>
  </si>
  <si>
    <t>INC0509522</t>
  </si>
  <si>
    <t>AINST0389234</t>
  </si>
  <si>
    <t>RITM0233602</t>
  </si>
  <si>
    <t>AINST0388849</t>
  </si>
  <si>
    <t>INC0508653</t>
  </si>
  <si>
    <t>AINST0388946</t>
  </si>
  <si>
    <t>INC0508740</t>
  </si>
  <si>
    <t>AINST0390019</t>
  </si>
  <si>
    <t>INC0509543</t>
  </si>
  <si>
    <t>AINST0390043</t>
  </si>
  <si>
    <t>INC0509546</t>
  </si>
  <si>
    <t>AINST0390037</t>
  </si>
  <si>
    <t>RITM0234053</t>
  </si>
  <si>
    <t>AINST0389942</t>
  </si>
  <si>
    <t>RITM0234068</t>
  </si>
  <si>
    <t>AINST0390011</t>
  </si>
  <si>
    <t>RITM0233697</t>
  </si>
  <si>
    <t>AINST0389980</t>
  </si>
  <si>
    <t>RITM0234026</t>
  </si>
  <si>
    <t>AINST0389676</t>
  </si>
  <si>
    <t>INC0509405</t>
  </si>
  <si>
    <t>AINST0389901</t>
  </si>
  <si>
    <t>INC0509454</t>
  </si>
  <si>
    <t>Joahquin Wilson</t>
  </si>
  <si>
    <t>AINST0390079</t>
  </si>
  <si>
    <t>INC0509576</t>
  </si>
  <si>
    <t>AINST0390078</t>
  </si>
  <si>
    <t>INC0509564</t>
  </si>
  <si>
    <t>AINST0390184</t>
  </si>
  <si>
    <t>INC0509624</t>
  </si>
  <si>
    <t>Harrison McGuiness</t>
  </si>
  <si>
    <t>AINST0390069</t>
  </si>
  <si>
    <t>INC0509574</t>
  </si>
  <si>
    <t>AINST0390216</t>
  </si>
  <si>
    <t>INC0509648</t>
  </si>
  <si>
    <t>AINST0390185</t>
  </si>
  <si>
    <t>RITM0233804</t>
  </si>
  <si>
    <t>AINST0390220</t>
  </si>
  <si>
    <t>RITM0234294</t>
  </si>
  <si>
    <t>AINST0390187</t>
  </si>
  <si>
    <t>RITM0233796</t>
  </si>
  <si>
    <t>AINST0390238</t>
  </si>
  <si>
    <t>RITM0233768</t>
  </si>
  <si>
    <t>AINST0390247</t>
  </si>
  <si>
    <t>INC0509664</t>
  </si>
  <si>
    <t>AINST0390258</t>
  </si>
  <si>
    <t>RITM0234321</t>
  </si>
  <si>
    <t>AINST0388058</t>
  </si>
  <si>
    <t>INC0507695</t>
  </si>
  <si>
    <t>AINST0390157</t>
  </si>
  <si>
    <t>INC0509598</t>
  </si>
  <si>
    <t>AINST0390325</t>
  </si>
  <si>
    <t>INC0509709</t>
  </si>
  <si>
    <t>AINST0390291</t>
  </si>
  <si>
    <t>RITM0234087</t>
  </si>
  <si>
    <t>AINST0390347</t>
  </si>
  <si>
    <t>RITM0234420</t>
  </si>
  <si>
    <t>AINST0390349</t>
  </si>
  <si>
    <t>RITM0233491</t>
  </si>
  <si>
    <t>AINST0390300</t>
  </si>
  <si>
    <t>INC0509689</t>
  </si>
  <si>
    <t>AINST0389988</t>
  </si>
  <si>
    <t>RITM0234109</t>
  </si>
  <si>
    <t>AINST0390252</t>
  </si>
  <si>
    <t>RITM0233731</t>
  </si>
  <si>
    <t>AINST0390254</t>
  </si>
  <si>
    <t>RITM0233718</t>
  </si>
  <si>
    <t>AINST0390280</t>
  </si>
  <si>
    <t>RITM0233809</t>
  </si>
  <si>
    <t>AINST0390373</t>
  </si>
  <si>
    <t>RITM0233896</t>
  </si>
  <si>
    <t>AINST0390426</t>
  </si>
  <si>
    <t>INC0509751</t>
  </si>
  <si>
    <t>Au Huynh</t>
  </si>
  <si>
    <t>AINST0388989</t>
  </si>
  <si>
    <t>INC0508784</t>
  </si>
  <si>
    <t>AINST0388992</t>
  </si>
  <si>
    <t>INC0508789</t>
  </si>
  <si>
    <t>AINST0389030</t>
  </si>
  <si>
    <t>INC0508837</t>
  </si>
  <si>
    <t>AINST0390429</t>
  </si>
  <si>
    <t>RITM0234468</t>
  </si>
  <si>
    <t>AINST0390403</t>
  </si>
  <si>
    <t>RITM0234460</t>
  </si>
  <si>
    <t>AINST0390398</t>
  </si>
  <si>
    <t>RITM0234285</t>
  </si>
  <si>
    <t>AINST0390400</t>
  </si>
  <si>
    <t>RITM0234311</t>
  </si>
  <si>
    <t>AINST0390435</t>
  </si>
  <si>
    <t>RITM0234476</t>
  </si>
  <si>
    <t>AINST0390385</t>
  </si>
  <si>
    <t>RITM0234229</t>
  </si>
  <si>
    <t>AINST0389059</t>
  </si>
  <si>
    <t>INC0508859</t>
  </si>
  <si>
    <t>AINST0389057</t>
  </si>
  <si>
    <t>INC0508866</t>
  </si>
  <si>
    <t>AINST0389071</t>
  </si>
  <si>
    <t>INC0508888</t>
  </si>
  <si>
    <t>AINST0389007</t>
  </si>
  <si>
    <t>INC0506977</t>
  </si>
  <si>
    <t>AINST0389010</t>
  </si>
  <si>
    <t>INC0508815</t>
  </si>
  <si>
    <t>AINST0389043</t>
  </si>
  <si>
    <t>INC0508851</t>
  </si>
  <si>
    <t>AINST0390462</t>
  </si>
  <si>
    <t>RITM0234391</t>
  </si>
  <si>
    <t>AINST0390459</t>
  </si>
  <si>
    <t>RITM0234510</t>
  </si>
  <si>
    <t>AINST0390500</t>
  </si>
  <si>
    <t>RITM0234436</t>
  </si>
  <si>
    <t>AINST0390507</t>
  </si>
  <si>
    <t>RITM0234228</t>
  </si>
  <si>
    <t>AINST0390570</t>
  </si>
  <si>
    <t>RITM0234630</t>
  </si>
  <si>
    <t>AINST0390589</t>
  </si>
  <si>
    <t>INC0509772</t>
  </si>
  <si>
    <t>AINST0390561</t>
  </si>
  <si>
    <t>RITM0234235</t>
  </si>
  <si>
    <t>AINST0390663</t>
  </si>
  <si>
    <t>RITM0234666</t>
  </si>
  <si>
    <t>AINST0388821</t>
  </si>
  <si>
    <t>INC0508173</t>
  </si>
  <si>
    <t>AINST0389164</t>
  </si>
  <si>
    <t>INC0509004</t>
  </si>
  <si>
    <t>AINST0390765</t>
  </si>
  <si>
    <t>INC0509793</t>
  </si>
  <si>
    <t>AINST0390354</t>
  </si>
  <si>
    <t>RITM0233930</t>
  </si>
  <si>
    <t>AINST0390355</t>
  </si>
  <si>
    <t>RITM0233990</t>
  </si>
  <si>
    <t>AINST0390777</t>
  </si>
  <si>
    <t>RITM0234565</t>
  </si>
  <si>
    <t>AINST0390371</t>
  </si>
  <si>
    <t>RITM0234116</t>
  </si>
  <si>
    <t>AINST0390962</t>
  </si>
  <si>
    <t>INC0509949</t>
  </si>
  <si>
    <t>AINST0390963</t>
  </si>
  <si>
    <t>INC0509948</t>
  </si>
  <si>
    <t>AINST0391028</t>
  </si>
  <si>
    <t>INC0509804</t>
  </si>
  <si>
    <t>AINST0391027</t>
  </si>
  <si>
    <t>INC0509811</t>
  </si>
  <si>
    <t>AINST0391006</t>
  </si>
  <si>
    <t>INC0509748</t>
  </si>
  <si>
    <t>AINST0391158</t>
  </si>
  <si>
    <t>INC0510272</t>
  </si>
  <si>
    <t>AINST0390943</t>
  </si>
  <si>
    <t>INC0509805</t>
  </si>
  <si>
    <t>AINST0391093</t>
  </si>
  <si>
    <t>INC0510148</t>
  </si>
  <si>
    <t>AINST0390906</t>
  </si>
  <si>
    <t>INC0509826</t>
  </si>
  <si>
    <t>AINST0390901</t>
  </si>
  <si>
    <t>INC0509821</t>
  </si>
  <si>
    <t>AINST0391082</t>
  </si>
  <si>
    <t>INC0510140</t>
  </si>
  <si>
    <t>AINST0391201</t>
  </si>
  <si>
    <t>INC0510332</t>
  </si>
  <si>
    <t>AINST0390982</t>
  </si>
  <si>
    <t>INC0509996</t>
  </si>
  <si>
    <t>AINST0391240</t>
  </si>
  <si>
    <t>RITM0234841</t>
  </si>
  <si>
    <t>AINST0391264</t>
  </si>
  <si>
    <t>RITM0234858</t>
  </si>
  <si>
    <t>AINST0391157</t>
  </si>
  <si>
    <t>INC0510256</t>
  </si>
  <si>
    <t>AINST0391285</t>
  </si>
  <si>
    <t>INC0510430</t>
  </si>
  <si>
    <t>AINST0391255</t>
  </si>
  <si>
    <t>RITM0234850</t>
  </si>
  <si>
    <t>AINST0391260</t>
  </si>
  <si>
    <t>RITM0234853</t>
  </si>
  <si>
    <t>AINST0391331</t>
  </si>
  <si>
    <t>INC0510480</t>
  </si>
  <si>
    <t>AINST0391339</t>
  </si>
  <si>
    <t>RITM0234902</t>
  </si>
  <si>
    <t>AINST0390956</t>
  </si>
  <si>
    <t>INC0509956</t>
  </si>
  <si>
    <t>AINST0391334</t>
  </si>
  <si>
    <t>INC0510453</t>
  </si>
  <si>
    <t>AINST0390941</t>
  </si>
  <si>
    <t>INC0509911</t>
  </si>
  <si>
    <t>AINST0389480</t>
  </si>
  <si>
    <t>INC0509231</t>
  </si>
  <si>
    <t>AINST0389306</t>
  </si>
  <si>
    <t>INC0509120</t>
  </si>
  <si>
    <t>AINST0391365</t>
  </si>
  <si>
    <t>INC0510512</t>
  </si>
  <si>
    <t>AINST0391429</t>
  </si>
  <si>
    <t>RITM0234929</t>
  </si>
  <si>
    <t>AINST0391371</t>
  </si>
  <si>
    <t>RITM0234378</t>
  </si>
  <si>
    <t>AINST0391333</t>
  </si>
  <si>
    <t>INC0510464</t>
  </si>
  <si>
    <t>AINST0391432</t>
  </si>
  <si>
    <t>RITM0234952</t>
  </si>
  <si>
    <t>AINST0391127</t>
  </si>
  <si>
    <t>INC0510229</t>
  </si>
  <si>
    <t>AINST0389223</t>
  </si>
  <si>
    <t>RITM0233591</t>
  </si>
  <si>
    <t>AINST0391291</t>
  </si>
  <si>
    <t>RITM0234874</t>
  </si>
  <si>
    <t>AINST0391472</t>
  </si>
  <si>
    <t>INC0510572</t>
  </si>
  <si>
    <t>AINST0391490</t>
  </si>
  <si>
    <t>RITM0234877</t>
  </si>
  <si>
    <t>AINST0391245</t>
  </si>
  <si>
    <t>RITM0234845</t>
  </si>
  <si>
    <t>AINST0391483</t>
  </si>
  <si>
    <t>INC0510573</t>
  </si>
  <si>
    <t>AINST0391320</t>
  </si>
  <si>
    <t>INC0510373</t>
  </si>
  <si>
    <t>AINST0391612</t>
  </si>
  <si>
    <t>INC0510648</t>
  </si>
  <si>
    <t>AINST0391324</t>
  </si>
  <si>
    <t>INC0510477</t>
  </si>
  <si>
    <t>AINST0391615</t>
  </si>
  <si>
    <t>RITM0234863</t>
  </si>
  <si>
    <t>AINST0391332</t>
  </si>
  <si>
    <t>INC0509928</t>
  </si>
  <si>
    <t>AINST0390922</t>
  </si>
  <si>
    <t>INC0509902</t>
  </si>
  <si>
    <t>AINST0389438</t>
  </si>
  <si>
    <t>RITM0233702</t>
  </si>
  <si>
    <t>AINST0391533</t>
  </si>
  <si>
    <t>INC0510611</t>
  </si>
  <si>
    <t>AINST0389367</t>
  </si>
  <si>
    <t>RITM0233651</t>
  </si>
  <si>
    <t>AINST0391544</t>
  </si>
  <si>
    <t>RITM0235018</t>
  </si>
  <si>
    <t>AINST0391560</t>
  </si>
  <si>
    <t>INC0510616</t>
  </si>
  <si>
    <t>AINST0391625</t>
  </si>
  <si>
    <t>RITM0235046</t>
  </si>
  <si>
    <t>AINST0391635</t>
  </si>
  <si>
    <t>RITM0235058</t>
  </si>
  <si>
    <t>AINST0389291</t>
  </si>
  <si>
    <t>INC0506286</t>
  </si>
  <si>
    <t>AINST0391664</t>
  </si>
  <si>
    <t>RITM0235078</t>
  </si>
  <si>
    <t>AINST0390557</t>
  </si>
  <si>
    <t>RITM0233750</t>
  </si>
  <si>
    <t>AINST0390556</t>
  </si>
  <si>
    <t>RITM0233687</t>
  </si>
  <si>
    <t>AINST0390558</t>
  </si>
  <si>
    <t>RITM0233803</t>
  </si>
  <si>
    <t>AINST0391726</t>
  </si>
  <si>
    <t>RITM0235110</t>
  </si>
  <si>
    <t>AINST0391721</t>
  </si>
  <si>
    <t>RITM0234920</t>
  </si>
  <si>
    <t>AINST0389208</t>
  </si>
  <si>
    <t>RITM0233584</t>
  </si>
  <si>
    <t>AINST0391743</t>
  </si>
  <si>
    <t>RITM0234901</t>
  </si>
  <si>
    <t>AINST0391802</t>
  </si>
  <si>
    <t>INC0510759</t>
  </si>
  <si>
    <t>AINST0391826</t>
  </si>
  <si>
    <t>RITM0235118</t>
  </si>
  <si>
    <t>AINST0391834</t>
  </si>
  <si>
    <t>RITM0235122</t>
  </si>
  <si>
    <t>AINST0391844</t>
  </si>
  <si>
    <t>INC0510743</t>
  </si>
  <si>
    <t>AINST0391845</t>
  </si>
  <si>
    <t>INC0510774</t>
  </si>
  <si>
    <t>AINST0391841</t>
  </si>
  <si>
    <t>INC0510773</t>
  </si>
  <si>
    <t>AINST0391881</t>
  </si>
  <si>
    <t>RITM0235145</t>
  </si>
  <si>
    <t>AINST0391902</t>
  </si>
  <si>
    <t>INC0510794</t>
  </si>
  <si>
    <t>AINST0391905</t>
  </si>
  <si>
    <t>INC0510797</t>
  </si>
  <si>
    <t>Chris Uhlmann</t>
  </si>
  <si>
    <t>AINST0391861</t>
  </si>
  <si>
    <t>RITM0235123</t>
  </si>
  <si>
    <t>AINST0391950</t>
  </si>
  <si>
    <t>RITM0235193</t>
  </si>
  <si>
    <t>AINST0389512</t>
  </si>
  <si>
    <t>RITM0233520</t>
  </si>
  <si>
    <t>AINST0389507</t>
  </si>
  <si>
    <t>RITM0233763</t>
  </si>
  <si>
    <t>AINST0391999</t>
  </si>
  <si>
    <t>INC0510884</t>
  </si>
  <si>
    <t>AINST0392003</t>
  </si>
  <si>
    <t>RITM0235223</t>
  </si>
  <si>
    <t>AINST0392015</t>
  </si>
  <si>
    <t>INC0510897</t>
  </si>
  <si>
    <t>AINST0392012</t>
  </si>
  <si>
    <t>INC0510436</t>
  </si>
  <si>
    <t>Kirsty Cooper</t>
  </si>
  <si>
    <t>AINST0392046</t>
  </si>
  <si>
    <t>INC0510166</t>
  </si>
  <si>
    <t>AINST0392045</t>
  </si>
  <si>
    <t>INC0510910</t>
  </si>
  <si>
    <t>AINST0392077</t>
  </si>
  <si>
    <t>RITM0228511</t>
  </si>
  <si>
    <t>AINST0392079</t>
  </si>
  <si>
    <t>INC0510950</t>
  </si>
  <si>
    <t>AINST0392050</t>
  </si>
  <si>
    <t>INC0510932</t>
  </si>
  <si>
    <t>AINST0392118</t>
  </si>
  <si>
    <t>INC0510865</t>
  </si>
  <si>
    <t>AINST0392114</t>
  </si>
  <si>
    <t>INC0510621</t>
  </si>
  <si>
    <t>AINST0392171</t>
  </si>
  <si>
    <t>INC0510982</t>
  </si>
  <si>
    <t>AINST0390560</t>
  </si>
  <si>
    <t>RITM0233746</t>
  </si>
  <si>
    <t>AINST0390551</t>
  </si>
  <si>
    <t>RITM0234253</t>
  </si>
  <si>
    <t>AINST0392193</t>
  </si>
  <si>
    <t>RITM0235283</t>
  </si>
  <si>
    <t>AINST0392206</t>
  </si>
  <si>
    <t>INC0510972</t>
  </si>
  <si>
    <t>AINST0392123</t>
  </si>
  <si>
    <t>RITM0235204</t>
  </si>
  <si>
    <t>AINST0392234</t>
  </si>
  <si>
    <t>INC0510749</t>
  </si>
  <si>
    <t>AINST0392232</t>
  </si>
  <si>
    <t>INC0510474</t>
  </si>
  <si>
    <t>AINST0392349</t>
  </si>
  <si>
    <t>RITM0234938</t>
  </si>
  <si>
    <t>AINST0392400</t>
  </si>
  <si>
    <t>RITM0235409</t>
  </si>
  <si>
    <t>AINST0390639</t>
  </si>
  <si>
    <t>RITM0233888</t>
  </si>
  <si>
    <t>AINST0390637</t>
  </si>
  <si>
    <t>RITM0233808</t>
  </si>
  <si>
    <t>AINST0390635</t>
  </si>
  <si>
    <t>RITM0234128</t>
  </si>
  <si>
    <t>AINST0390555</t>
  </si>
  <si>
    <t>RITM0234164</t>
  </si>
  <si>
    <t>AINST0392228</t>
  </si>
  <si>
    <t>RITM0235113</t>
  </si>
  <si>
    <t>AINST0392049</t>
  </si>
  <si>
    <t>INC0510917</t>
  </si>
  <si>
    <t>AINST0391091</t>
  </si>
  <si>
    <t>INC0510145</t>
  </si>
  <si>
    <t>AINST0390822</t>
  </si>
  <si>
    <t>RITM0234681</t>
  </si>
  <si>
    <t>AINST0392321</t>
  </si>
  <si>
    <t>RITM0235372</t>
  </si>
  <si>
    <t>AINST0392560</t>
  </si>
  <si>
    <t>RITM0235559</t>
  </si>
  <si>
    <t>AINST0392573</t>
  </si>
  <si>
    <t>RITM0235584</t>
  </si>
  <si>
    <t>AINST0392576</t>
  </si>
  <si>
    <t>RITM0235582</t>
  </si>
  <si>
    <t>AINST0392577</t>
  </si>
  <si>
    <t>RITM0235583</t>
  </si>
  <si>
    <t>AINST0392595</t>
  </si>
  <si>
    <t>RITM0235587</t>
  </si>
  <si>
    <t>AINST0392606</t>
  </si>
  <si>
    <t>RITM0235612</t>
  </si>
  <si>
    <t>AINST0392805</t>
  </si>
  <si>
    <t>INC0511055</t>
  </si>
  <si>
    <t>AINST0392866</t>
  </si>
  <si>
    <t>INC0511434</t>
  </si>
  <si>
    <t>AINST0392779</t>
  </si>
  <si>
    <t>INC0511259</t>
  </si>
  <si>
    <t>AINST0392900</t>
  </si>
  <si>
    <t>INC0511460</t>
  </si>
  <si>
    <t>AINST0389944</t>
  </si>
  <si>
    <t>RITM0234074</t>
  </si>
  <si>
    <t>AINST0392938</t>
  </si>
  <si>
    <t>INC0511533</t>
  </si>
  <si>
    <t>AINST0390309</t>
  </si>
  <si>
    <t>RITM0234103</t>
  </si>
  <si>
    <t>AINST0390206</t>
  </si>
  <si>
    <t>RITM0234289</t>
  </si>
  <si>
    <t>AINST0392691</t>
  </si>
  <si>
    <t>INC0511101</t>
  </si>
  <si>
    <t>AINST0392796</t>
  </si>
  <si>
    <t>INC0511294</t>
  </si>
  <si>
    <t>AINST0390210</t>
  </si>
  <si>
    <t>INC0509539</t>
  </si>
  <si>
    <t>AINST0392960</t>
  </si>
  <si>
    <t>RITM0235666</t>
  </si>
  <si>
    <t>AINST0392956</t>
  </si>
  <si>
    <t>INC0511549</t>
  </si>
  <si>
    <t>AINST0392951</t>
  </si>
  <si>
    <t>RITM0235643</t>
  </si>
  <si>
    <t>AINST0392669</t>
  </si>
  <si>
    <t>INC0511095</t>
  </si>
  <si>
    <t>AINST0392686</t>
  </si>
  <si>
    <t>INC0511104</t>
  </si>
  <si>
    <t>AINST0389973</t>
  </si>
  <si>
    <t>RITM0233986</t>
  </si>
  <si>
    <t>AINST0392788</t>
  </si>
  <si>
    <t>INC0511264</t>
  </si>
  <si>
    <t>AINST0392884</t>
  </si>
  <si>
    <t>INC0511456</t>
  </si>
  <si>
    <t>AINST0389697</t>
  </si>
  <si>
    <t>RITM0233833</t>
  </si>
  <si>
    <t>AINST0392977</t>
  </si>
  <si>
    <t>RITM0235676</t>
  </si>
  <si>
    <t>AINST0389997</t>
  </si>
  <si>
    <t>RITM0234119</t>
  </si>
  <si>
    <t>AINST0392982</t>
  </si>
  <si>
    <t>RITM0235679</t>
  </si>
  <si>
    <t>AINST0392983</t>
  </si>
  <si>
    <t>RITM0235680</t>
  </si>
  <si>
    <t>AINST0390415</t>
  </si>
  <si>
    <t>RITM0234356</t>
  </si>
  <si>
    <t>AINST0392684</t>
  </si>
  <si>
    <t>INC0511103</t>
  </si>
  <si>
    <t>AINST0390834</t>
  </si>
  <si>
    <t>RITM0234517</t>
  </si>
  <si>
    <t>AINST0393011</t>
  </si>
  <si>
    <t>RITM0235708</t>
  </si>
  <si>
    <t>AINST0390377</t>
  </si>
  <si>
    <t>RITM0233828</t>
  </si>
  <si>
    <t>AINST0393035</t>
  </si>
  <si>
    <t>INC0511576</t>
  </si>
  <si>
    <t>AINST0393044</t>
  </si>
  <si>
    <t>RITM0235728</t>
  </si>
  <si>
    <t>AINST0392681</t>
  </si>
  <si>
    <t>INC0511122</t>
  </si>
  <si>
    <t>AINST0393074</t>
  </si>
  <si>
    <t>INC0511297</t>
  </si>
  <si>
    <t>AINST0393077</t>
  </si>
  <si>
    <t>RITM0235747</t>
  </si>
  <si>
    <t>AINST0393016</t>
  </si>
  <si>
    <t>RITM0235712</t>
  </si>
  <si>
    <t>AINST0392715</t>
  </si>
  <si>
    <t>INC0511189</t>
  </si>
  <si>
    <t>AINST0393073</t>
  </si>
  <si>
    <t>INC0511616</t>
  </si>
  <si>
    <t>AINST0393111</t>
  </si>
  <si>
    <t>INC0511608</t>
  </si>
  <si>
    <t>AINST0393108</t>
  </si>
  <si>
    <t>INC0511629</t>
  </si>
  <si>
    <t>AINST0392927</t>
  </si>
  <si>
    <t>INC0511286</t>
  </si>
  <si>
    <t>AINST0393209</t>
  </si>
  <si>
    <t>RITM0235815</t>
  </si>
  <si>
    <t>AINST0390821</t>
  </si>
  <si>
    <t>RITM0234678</t>
  </si>
  <si>
    <t>AINST0390817</t>
  </si>
  <si>
    <t>RITM0234726</t>
  </si>
  <si>
    <t>AINST0392657</t>
  </si>
  <si>
    <t>INC0511071</t>
  </si>
  <si>
    <t>AINST0392923</t>
  </si>
  <si>
    <t>INC0511504</t>
  </si>
  <si>
    <t>AINST0393284</t>
  </si>
  <si>
    <t>INC0511743</t>
  </si>
  <si>
    <t>AINST0393302</t>
  </si>
  <si>
    <t>RITM0235865</t>
  </si>
  <si>
    <t>AINST0390486</t>
  </si>
  <si>
    <t>RITM0234203</t>
  </si>
  <si>
    <t>AINST0393306</t>
  </si>
  <si>
    <t>INC0511760</t>
  </si>
  <si>
    <t>AINST0393316</t>
  </si>
  <si>
    <t>RITM0235879</t>
  </si>
  <si>
    <t>AINST0392861</t>
  </si>
  <si>
    <t>INC0511421</t>
  </si>
  <si>
    <t>AINST0393323</t>
  </si>
  <si>
    <t>INC0511779</t>
  </si>
  <si>
    <t>AINST0393358</t>
  </si>
  <si>
    <t>INC0511345</t>
  </si>
  <si>
    <t>AINST0393374</t>
  </si>
  <si>
    <t>RITM0235923</t>
  </si>
  <si>
    <t>AINST0393392</t>
  </si>
  <si>
    <t>INC0511404</t>
  </si>
  <si>
    <t>AINST0393419</t>
  </si>
  <si>
    <t>RITM0235891</t>
  </si>
  <si>
    <t>AINST0393470</t>
  </si>
  <si>
    <t>RITM0235936</t>
  </si>
  <si>
    <t>AINST0390250</t>
  </si>
  <si>
    <t>RITM0234317</t>
  </si>
  <si>
    <t>AINST0393496</t>
  </si>
  <si>
    <t>INC0511720</t>
  </si>
  <si>
    <t>AINST0390818</t>
  </si>
  <si>
    <t>RITM0234729</t>
  </si>
  <si>
    <t>AINST0390552</t>
  </si>
  <si>
    <t>RITM0234295</t>
  </si>
  <si>
    <t>AINST0393560</t>
  </si>
  <si>
    <t>RITM0235993</t>
  </si>
  <si>
    <t>AINST0393036</t>
  </si>
  <si>
    <t>INC0510993</t>
  </si>
  <si>
    <t>AINST0393543</t>
  </si>
  <si>
    <t>INC0511889</t>
  </si>
  <si>
    <t>AINST0393495</t>
  </si>
  <si>
    <t>INC0511857</t>
  </si>
  <si>
    <t>AINST0390732</t>
  </si>
  <si>
    <t>RITM0234599</t>
  </si>
  <si>
    <t>AINST0393580</t>
  </si>
  <si>
    <t>INC0511924</t>
  </si>
  <si>
    <t>AINST0393614</t>
  </si>
  <si>
    <t>INC0511949</t>
  </si>
  <si>
    <t>AINST0393578</t>
  </si>
  <si>
    <t>INC0511928</t>
  </si>
  <si>
    <t>AINST0393621</t>
  </si>
  <si>
    <t>INC0511958</t>
  </si>
  <si>
    <t>AINST0390553</t>
  </si>
  <si>
    <t>RITM0234236</t>
  </si>
  <si>
    <t>AINST0391784</t>
  </si>
  <si>
    <t>RITM0234960</t>
  </si>
  <si>
    <t>AINST0393611</t>
  </si>
  <si>
    <t>RITM0236025</t>
  </si>
  <si>
    <t>AINST0393567</t>
  </si>
  <si>
    <t>RITM0235971</t>
  </si>
  <si>
    <t>AINST0393583</t>
  </si>
  <si>
    <t>INC0511921</t>
  </si>
  <si>
    <t>AINST0393668</t>
  </si>
  <si>
    <t>INC0511984</t>
  </si>
  <si>
    <t>AINST0393665</t>
  </si>
  <si>
    <t>INC0511904</t>
  </si>
  <si>
    <t>AINST0393689</t>
  </si>
  <si>
    <t>RITM0236074</t>
  </si>
  <si>
    <t>AINST0393696</t>
  </si>
  <si>
    <t>INC0512014</t>
  </si>
  <si>
    <t>AINST0393698</t>
  </si>
  <si>
    <t>INC0511999</t>
  </si>
  <si>
    <t>AINST0393695</t>
  </si>
  <si>
    <t>INC0511566</t>
  </si>
  <si>
    <t>AINST0393585</t>
  </si>
  <si>
    <t>INC0511926</t>
  </si>
  <si>
    <t>AINST0393616</t>
  </si>
  <si>
    <t>RITM0236027</t>
  </si>
  <si>
    <t>AINST0393737</t>
  </si>
  <si>
    <t>INC0512042</t>
  </si>
  <si>
    <t>AINST0393749</t>
  </si>
  <si>
    <t>RITM0236087</t>
  </si>
  <si>
    <t>AINST0393700</t>
  </si>
  <si>
    <t>INC0512015</t>
  </si>
  <si>
    <t>AINST0392507</t>
  </si>
  <si>
    <t>RITM0235480</t>
  </si>
  <si>
    <t>AINST0392907</t>
  </si>
  <si>
    <t>INC0511464</t>
  </si>
  <si>
    <t>AINST0393811</t>
  </si>
  <si>
    <t>RITM0236101</t>
  </si>
  <si>
    <t>AINST0393298</t>
  </si>
  <si>
    <t>RITM0235733</t>
  </si>
  <si>
    <t>AINST0393810</t>
  </si>
  <si>
    <t>RITM0236104</t>
  </si>
  <si>
    <t>AINST0393895</t>
  </si>
  <si>
    <t>RITM0236203</t>
  </si>
  <si>
    <t>AINST0391038</t>
  </si>
  <si>
    <t>INC0510070</t>
  </si>
  <si>
    <t>AINST0390905</t>
  </si>
  <si>
    <t>INC0509839</t>
  </si>
  <si>
    <t>AINST0390996</t>
  </si>
  <si>
    <t>INC0510043</t>
  </si>
  <si>
    <t>AINST0393830</t>
  </si>
  <si>
    <t>RITM0236146</t>
  </si>
  <si>
    <t>AINST0393937</t>
  </si>
  <si>
    <t>INC0512103</t>
  </si>
  <si>
    <t>AINST0391041</t>
  </si>
  <si>
    <t>INC0510074</t>
  </si>
  <si>
    <t>AINST0390915</t>
  </si>
  <si>
    <t>INC0509868</t>
  </si>
  <si>
    <t>AINST0393981</t>
  </si>
  <si>
    <t>RITM0236237</t>
  </si>
  <si>
    <t>AINST0393987</t>
  </si>
  <si>
    <t>RITM0236258</t>
  </si>
  <si>
    <t>AINST0393947</t>
  </si>
  <si>
    <t>RITM0236226</t>
  </si>
  <si>
    <t>AINST0390973</t>
  </si>
  <si>
    <t>INC0509947</t>
  </si>
  <si>
    <t>AINST0392516</t>
  </si>
  <si>
    <t>RITM0235374</t>
  </si>
  <si>
    <t>AINST0393248</t>
  </si>
  <si>
    <t>RITM0235829</t>
  </si>
  <si>
    <t>AINST0394106</t>
  </si>
  <si>
    <t>RITM0236374</t>
  </si>
  <si>
    <t>AINST0393949</t>
  </si>
  <si>
    <t>INC0512106</t>
  </si>
  <si>
    <t>AINST0394094</t>
  </si>
  <si>
    <t>RITM0236339</t>
  </si>
  <si>
    <t>AINST0391208</t>
  </si>
  <si>
    <t>INC0510342</t>
  </si>
  <si>
    <t>AINST0394104</t>
  </si>
  <si>
    <t>RITM0236369</t>
  </si>
  <si>
    <t>AINST0394135</t>
  </si>
  <si>
    <t>RITM0236387</t>
  </si>
  <si>
    <t>AINST0393412</t>
  </si>
  <si>
    <t>RITM0229907</t>
  </si>
  <si>
    <t>AINST0394177</t>
  </si>
  <si>
    <t>RITM0234923</t>
  </si>
  <si>
    <t>AINST0391185</t>
  </si>
  <si>
    <t>INC0510331</t>
  </si>
  <si>
    <t>AINST0394182</t>
  </si>
  <si>
    <t>RITM0236410</t>
  </si>
  <si>
    <t>AINST0393410</t>
  </si>
  <si>
    <t>RITM0235809</t>
  </si>
  <si>
    <t>AINST0394120</t>
  </si>
  <si>
    <t>INC0512123</t>
  </si>
  <si>
    <t>AINST0391300</t>
  </si>
  <si>
    <t>RITM0234884</t>
  </si>
  <si>
    <t>AINST0394318</t>
  </si>
  <si>
    <t>INC0512306</t>
  </si>
  <si>
    <t>AINST0394374</t>
  </si>
  <si>
    <t>INC0512364</t>
  </si>
  <si>
    <t>AINST0394380</t>
  </si>
  <si>
    <t>INC0512351</t>
  </si>
  <si>
    <t>AINST0394426</t>
  </si>
  <si>
    <t>INC0511561</t>
  </si>
  <si>
    <t>AINST0394465</t>
  </si>
  <si>
    <t>INC0512482</t>
  </si>
  <si>
    <t>AINST0394484</t>
  </si>
  <si>
    <t>INC0512521</t>
  </si>
  <si>
    <t>AINST0391800</t>
  </si>
  <si>
    <t>INC0510756</t>
  </si>
  <si>
    <t>AINST0394500</t>
  </si>
  <si>
    <t>INC0512564</t>
  </si>
  <si>
    <t>AINST0394335</t>
  </si>
  <si>
    <t>INC0512324</t>
  </si>
  <si>
    <t>AINST0394550</t>
  </si>
  <si>
    <t>INC0512619</t>
  </si>
  <si>
    <t>AINST0391461</t>
  </si>
  <si>
    <t>RITM0234414</t>
  </si>
  <si>
    <t>AINST0391795</t>
  </si>
  <si>
    <t>RITM0235137</t>
  </si>
  <si>
    <t>AINST0394569</t>
  </si>
  <si>
    <t>INC0512623</t>
  </si>
  <si>
    <t>AINST0394623</t>
  </si>
  <si>
    <t>INC0512764</t>
  </si>
  <si>
    <t>AINST0394478</t>
  </si>
  <si>
    <t>INC0512320</t>
  </si>
  <si>
    <t>AINST0394386</t>
  </si>
  <si>
    <t>INC0512372</t>
  </si>
  <si>
    <t>AINST0394424</t>
  </si>
  <si>
    <t>INC0512416</t>
  </si>
  <si>
    <t>Matthew Ayers</t>
  </si>
  <si>
    <t>AINST0394451</t>
  </si>
  <si>
    <t>INC0512471</t>
  </si>
  <si>
    <t>AINST0392332</t>
  </si>
  <si>
    <t>RITM0235377</t>
  </si>
  <si>
    <t>AINST0394389</t>
  </si>
  <si>
    <t>INC0512373</t>
  </si>
  <si>
    <t>AINST0391998</t>
  </si>
  <si>
    <t>INC0510887</t>
  </si>
  <si>
    <t>AINST0394321</t>
  </si>
  <si>
    <t>INC0512287</t>
  </si>
  <si>
    <t>AINST0391270</t>
  </si>
  <si>
    <t>RITM0234867</t>
  </si>
  <si>
    <t>AINST0391935</t>
  </si>
  <si>
    <t>INC0510826</t>
  </si>
  <si>
    <t>AINST0391705</t>
  </si>
  <si>
    <t>INC0510725</t>
  </si>
  <si>
    <t>AINST0391899</t>
  </si>
  <si>
    <t>INC0510780</t>
  </si>
  <si>
    <t>AINST0394143</t>
  </si>
  <si>
    <t>INC0512139</t>
  </si>
  <si>
    <t>AINST0394715</t>
  </si>
  <si>
    <t>RITM0236525</t>
  </si>
  <si>
    <t>AINST0394719</t>
  </si>
  <si>
    <t>RITM0236529</t>
  </si>
  <si>
    <t>AINST0392222</t>
  </si>
  <si>
    <t>RITM0235267</t>
  </si>
  <si>
    <t>AINST0394290</t>
  </si>
  <si>
    <t>INC0512186</t>
  </si>
  <si>
    <t>AINST0394650</t>
  </si>
  <si>
    <t>INC0511634</t>
  </si>
  <si>
    <t>AINST0394378</t>
  </si>
  <si>
    <t>INC0512365</t>
  </si>
  <si>
    <t>AINST0394357</t>
  </si>
  <si>
    <t>INC0512340</t>
  </si>
  <si>
    <t>AINST0394607</t>
  </si>
  <si>
    <t>INC0512708</t>
  </si>
  <si>
    <t>AINST0394165</t>
  </si>
  <si>
    <t>RITM0236416</t>
  </si>
  <si>
    <t>AINST0394731</t>
  </si>
  <si>
    <t>INC0512677</t>
  </si>
  <si>
    <t>AINST0391497</t>
  </si>
  <si>
    <t>INC0510593</t>
  </si>
  <si>
    <t>AINST0394593</t>
  </si>
  <si>
    <t>INC0512716</t>
  </si>
  <si>
    <t>AINST0394811</t>
  </si>
  <si>
    <t>RITM0236580</t>
  </si>
  <si>
    <t>AINST0394761</t>
  </si>
  <si>
    <t>INC0512906</t>
  </si>
  <si>
    <t>AINST0394832</t>
  </si>
  <si>
    <t>RITM0236590</t>
  </si>
  <si>
    <t>AINST0394821</t>
  </si>
  <si>
    <t>INC0512946</t>
  </si>
  <si>
    <t>AINST0394854</t>
  </si>
  <si>
    <t>INC0512903</t>
  </si>
  <si>
    <t>AINST0394720</t>
  </si>
  <si>
    <t>RITM0236530</t>
  </si>
  <si>
    <t>AINST0394624</t>
  </si>
  <si>
    <t>INC0512743</t>
  </si>
  <si>
    <t>AINST0394856</t>
  </si>
  <si>
    <t>INC0512969</t>
  </si>
  <si>
    <t>AINST0394957</t>
  </si>
  <si>
    <t>RITM0236073</t>
  </si>
  <si>
    <t>AINST0393934</t>
  </si>
  <si>
    <t>RITM0236148</t>
  </si>
  <si>
    <t>AINST0394985</t>
  </si>
  <si>
    <t>RITM0236672</t>
  </si>
  <si>
    <t>AINST0394989</t>
  </si>
  <si>
    <t>RITM0236678</t>
  </si>
  <si>
    <t>AINST0391613</t>
  </si>
  <si>
    <t>RITM0235035</t>
  </si>
  <si>
    <t>AINST0392563</t>
  </si>
  <si>
    <t>RITM0235530</t>
  </si>
  <si>
    <t>AINST0392544</t>
  </si>
  <si>
    <t>INC0511063</t>
  </si>
  <si>
    <t>AINST0392569</t>
  </si>
  <si>
    <t>RITM0235469</t>
  </si>
  <si>
    <t>AINST0392552</t>
  </si>
  <si>
    <t>RITM0235573</t>
  </si>
  <si>
    <t>AINST0392565</t>
  </si>
  <si>
    <t>RITM0235579</t>
  </si>
  <si>
    <t>AINST0395060</t>
  </si>
  <si>
    <t>RITM0236703</t>
  </si>
  <si>
    <t>AINST0394755</t>
  </si>
  <si>
    <t>INC0512539</t>
  </si>
  <si>
    <t>AINST0394133</t>
  </si>
  <si>
    <t>RITM0236354</t>
  </si>
  <si>
    <t>AINST0395085</t>
  </si>
  <si>
    <t>RITM0236714</t>
  </si>
  <si>
    <t>AINST0395104</t>
  </si>
  <si>
    <t>INC0513144</t>
  </si>
  <si>
    <t>AINST0395135</t>
  </si>
  <si>
    <t>RITM0236743</t>
  </si>
  <si>
    <t>AINST0395126</t>
  </si>
  <si>
    <t>INC0513149</t>
  </si>
  <si>
    <t>AINST0395167</t>
  </si>
  <si>
    <t>INC0513209</t>
  </si>
  <si>
    <t>AINST0395170</t>
  </si>
  <si>
    <t>INC0513204</t>
  </si>
  <si>
    <t>AINST0394823</t>
  </si>
  <si>
    <t>INC0512947</t>
  </si>
  <si>
    <t>AINST0391627</t>
  </si>
  <si>
    <t>RITM0234988</t>
  </si>
  <si>
    <t>AINST0395203</t>
  </si>
  <si>
    <t>RITM0236768</t>
  </si>
  <si>
    <t>AINST0395149</t>
  </si>
  <si>
    <t>RITM0236706</t>
  </si>
  <si>
    <t>AINST0395263</t>
  </si>
  <si>
    <t>RITM0236806</t>
  </si>
  <si>
    <t>AINST0395294</t>
  </si>
  <si>
    <t>RITM0236794</t>
  </si>
  <si>
    <t>AINST0392682</t>
  </si>
  <si>
    <t>INC0511114</t>
  </si>
  <si>
    <t>AINST0395103</t>
  </si>
  <si>
    <t>INC0513134</t>
  </si>
  <si>
    <t>AINST0392676</t>
  </si>
  <si>
    <t>INC0511121</t>
  </si>
  <si>
    <t>AINST0392719</t>
  </si>
  <si>
    <t>INC0510583</t>
  </si>
  <si>
    <t>AINST0395405</t>
  </si>
  <si>
    <t>RITM0236896</t>
  </si>
  <si>
    <t>AINST0392718</t>
  </si>
  <si>
    <t>INC0511183</t>
  </si>
  <si>
    <t>AINST0392700</t>
  </si>
  <si>
    <t>INC0511162</t>
  </si>
  <si>
    <t>AINST0395436</t>
  </si>
  <si>
    <t>RITM0236924</t>
  </si>
  <si>
    <t>AINST0395452</t>
  </si>
  <si>
    <t>RITM0236875</t>
  </si>
  <si>
    <t>AINST0395455</t>
  </si>
  <si>
    <t>RITM0236877</t>
  </si>
  <si>
    <t>AINST0395489</t>
  </si>
  <si>
    <t>RITM0236973</t>
  </si>
  <si>
    <t>AINST0392856</t>
  </si>
  <si>
    <t>INC0511407</t>
  </si>
  <si>
    <t>AINST0391735</t>
  </si>
  <si>
    <t>RITM0235114</t>
  </si>
  <si>
    <t>AINST0395487</t>
  </si>
  <si>
    <t>RITM0236892</t>
  </si>
  <si>
    <t>AINST0392916</t>
  </si>
  <si>
    <t>INC0511490</t>
  </si>
  <si>
    <t>AINST0395532</t>
  </si>
  <si>
    <t>RITM0237011</t>
  </si>
  <si>
    <t>AINST0394967</t>
  </si>
  <si>
    <t>INC0513025</t>
  </si>
  <si>
    <t>AINST0392851</t>
  </si>
  <si>
    <t>INC0511388</t>
  </si>
  <si>
    <t>AINST0395540</t>
  </si>
  <si>
    <t>RITM0236742</t>
  </si>
  <si>
    <t>AINST0392905</t>
  </si>
  <si>
    <t>INC0511476</t>
  </si>
  <si>
    <t>AINST0395556</t>
  </si>
  <si>
    <t>RITM0237046</t>
  </si>
  <si>
    <t>AINST0392104</t>
  </si>
  <si>
    <t>RITM0235165</t>
  </si>
  <si>
    <t>AINST0395696</t>
  </si>
  <si>
    <t>RITM0237182</t>
  </si>
  <si>
    <t>AINST0393142</t>
  </si>
  <si>
    <t>INC0511064</t>
  </si>
  <si>
    <t>AINST0393293</t>
  </si>
  <si>
    <t>RITM0235852</t>
  </si>
  <si>
    <t>AINST0395726</t>
  </si>
  <si>
    <t>INC0513438</t>
  </si>
  <si>
    <t>AINST0393750</t>
  </si>
  <si>
    <t>RITM0236111</t>
  </si>
  <si>
    <t>AINST0395849</t>
  </si>
  <si>
    <t>RITM0237201</t>
  </si>
  <si>
    <t>AINST0392961</t>
  </si>
  <si>
    <t>RITM0235667</t>
  </si>
  <si>
    <t>AINST0395830</t>
  </si>
  <si>
    <t>INC0513655</t>
  </si>
  <si>
    <t>AINST0395858</t>
  </si>
  <si>
    <t>RITM0236992</t>
  </si>
  <si>
    <t>AINST0393042</t>
  </si>
  <si>
    <t>INC0510899</t>
  </si>
  <si>
    <t>AINST0393043</t>
  </si>
  <si>
    <t>INC0511211</t>
  </si>
  <si>
    <t>AINST0393630</t>
  </si>
  <si>
    <t>INC0511979</t>
  </si>
  <si>
    <t>AINST0395875</t>
  </si>
  <si>
    <t>INC0513754</t>
  </si>
  <si>
    <t>AINST0395744</t>
  </si>
  <si>
    <t>INC0513484</t>
  </si>
  <si>
    <t>AINST0395809</t>
  </si>
  <si>
    <t>INC0513524</t>
  </si>
  <si>
    <t>AINST0395784</t>
  </si>
  <si>
    <t>INC0512674</t>
  </si>
  <si>
    <t>AINST0395910</t>
  </si>
  <si>
    <t>INC0513782</t>
  </si>
  <si>
    <t>AINST0395917</t>
  </si>
  <si>
    <t>RITM0237269</t>
  </si>
  <si>
    <t>AINST0395864</t>
  </si>
  <si>
    <t>INC0513724</t>
  </si>
  <si>
    <t>AINST0395934</t>
  </si>
  <si>
    <t>RITM0237249</t>
  </si>
  <si>
    <t>AINST0395942</t>
  </si>
  <si>
    <t>RITM0237287</t>
  </si>
  <si>
    <t>AINST0395978</t>
  </si>
  <si>
    <t>RITM0237282</t>
  </si>
  <si>
    <t>AINST0396010</t>
  </si>
  <si>
    <t>RITM0237321</t>
  </si>
  <si>
    <t>AINST0396007</t>
  </si>
  <si>
    <t>RITM0237142</t>
  </si>
  <si>
    <t>AINST0396026</t>
  </si>
  <si>
    <t>INC0513853</t>
  </si>
  <si>
    <t>AINST0395845</t>
  </si>
  <si>
    <t>RITM0237197</t>
  </si>
  <si>
    <t>AINST0396036</t>
  </si>
  <si>
    <t>RITM0237317</t>
  </si>
  <si>
    <t>AINST0395987</t>
  </si>
  <si>
    <t>INC0513850</t>
  </si>
  <si>
    <t>AINST0395147</t>
  </si>
  <si>
    <t>RITM0236623</t>
  </si>
  <si>
    <t>AINST0395181</t>
  </si>
  <si>
    <t>RITM0236674</t>
  </si>
  <si>
    <t>AINST0395370</t>
  </si>
  <si>
    <t>RITM0236716</t>
  </si>
  <si>
    <t>AINST0395371</t>
  </si>
  <si>
    <t>RITM0236698</t>
  </si>
  <si>
    <t>AINST0395373</t>
  </si>
  <si>
    <t>RITM0236705</t>
  </si>
  <si>
    <t>AINST0395625</t>
  </si>
  <si>
    <t>RITM0237091</t>
  </si>
  <si>
    <t>AINST0396166</t>
  </si>
  <si>
    <t>INC0513957</t>
  </si>
  <si>
    <t>AINST0396174</t>
  </si>
  <si>
    <t>INC0513166</t>
  </si>
  <si>
    <t>AINST0394013</t>
  </si>
  <si>
    <t>RITM0236176</t>
  </si>
  <si>
    <t>AINST0396121</t>
  </si>
  <si>
    <t>INC0513932</t>
  </si>
  <si>
    <t>AINST0394099</t>
  </si>
  <si>
    <t>RITM0235942</t>
  </si>
  <si>
    <t>AINST0396119</t>
  </si>
  <si>
    <t>INC0513934</t>
  </si>
  <si>
    <t>AINST0396198</t>
  </si>
  <si>
    <t>INC0513990</t>
  </si>
  <si>
    <t>AINST0395588</t>
  </si>
  <si>
    <t>RITM0237086</t>
  </si>
  <si>
    <t>AINST0396208</t>
  </si>
  <si>
    <t>INC0513982</t>
  </si>
  <si>
    <t>AINST0396071</t>
  </si>
  <si>
    <t>INC0513755</t>
  </si>
  <si>
    <t>AINST0396206</t>
  </si>
  <si>
    <t>INC0513974</t>
  </si>
  <si>
    <t>AINST0396236</t>
  </si>
  <si>
    <t>INC0514016</t>
  </si>
  <si>
    <t>AINST0396202</t>
  </si>
  <si>
    <t>INC0513682</t>
  </si>
  <si>
    <t>AINST0396277</t>
  </si>
  <si>
    <t>RITM0237461</t>
  </si>
  <si>
    <t>AINST0396279</t>
  </si>
  <si>
    <t>RITM0237463</t>
  </si>
  <si>
    <t>AINST0396324</t>
  </si>
  <si>
    <t>RITM0237499</t>
  </si>
  <si>
    <t>AINST0396351</t>
  </si>
  <si>
    <t>INC0514088</t>
  </si>
  <si>
    <t>AINST0396321</t>
  </si>
  <si>
    <t>INC0514062</t>
  </si>
  <si>
    <t>AINST0394033</t>
  </si>
  <si>
    <t>RITM0236314</t>
  </si>
  <si>
    <t>AINST0396433</t>
  </si>
  <si>
    <t>RITM0237536</t>
  </si>
  <si>
    <t>AINST0395792</t>
  </si>
  <si>
    <t>INC0513595</t>
  </si>
  <si>
    <t>AINST0396512</t>
  </si>
  <si>
    <t>RITM0237281</t>
  </si>
  <si>
    <t>AINST0396519</t>
  </si>
  <si>
    <t>INC0513021</t>
  </si>
  <si>
    <t>AINST0396632</t>
  </si>
  <si>
    <t>RITM0237634</t>
  </si>
  <si>
    <t>AINST0396616</t>
  </si>
  <si>
    <t>RITM0237584</t>
  </si>
  <si>
    <t>AINST0396707</t>
  </si>
  <si>
    <t>INC0514058</t>
  </si>
  <si>
    <t>AINST0396734</t>
  </si>
  <si>
    <t>INC0514316</t>
  </si>
  <si>
    <t>AINST0396732</t>
  </si>
  <si>
    <t>INC0514323</t>
  </si>
  <si>
    <t>AINST0396786</t>
  </si>
  <si>
    <t>INC0514335</t>
  </si>
  <si>
    <t>AINST0396249</t>
  </si>
  <si>
    <t>INC0514015</t>
  </si>
  <si>
    <t>AINST0396801</t>
  </si>
  <si>
    <t>RITM0237566</t>
  </si>
  <si>
    <t>AINST0396663</t>
  </si>
  <si>
    <t>INC0514270</t>
  </si>
  <si>
    <t>AINST0396819</t>
  </si>
  <si>
    <t>INC0514244</t>
  </si>
  <si>
    <t>AINST0395374</t>
  </si>
  <si>
    <t>RITM0236695</t>
  </si>
  <si>
    <t>AINST0395385</t>
  </si>
  <si>
    <t>RITM0236711</t>
  </si>
  <si>
    <t>AINST0395400</t>
  </si>
  <si>
    <t>RITM0236689</t>
  </si>
  <si>
    <t>AINST0396903</t>
  </si>
  <si>
    <t>INC0514389</t>
  </si>
  <si>
    <t>AINST0394352</t>
  </si>
  <si>
    <t>INC0512332</t>
  </si>
  <si>
    <t>AINST0394282</t>
  </si>
  <si>
    <t>INC0511845</t>
  </si>
  <si>
    <t>AINST0394307</t>
  </si>
  <si>
    <t>INC0512216</t>
  </si>
  <si>
    <t>AINST0394308</t>
  </si>
  <si>
    <t>INC0512256</t>
  </si>
  <si>
    <t>AINST0396583</t>
  </si>
  <si>
    <t>INC0514215</t>
  </si>
  <si>
    <t>AINST0396980</t>
  </si>
  <si>
    <t>RITM0237818</t>
  </si>
  <si>
    <t>AINST0396970</t>
  </si>
  <si>
    <t>RITM0237752</t>
  </si>
  <si>
    <t>AINST0396986</t>
  </si>
  <si>
    <t>RITM0237728</t>
  </si>
  <si>
    <t>AINST0396990</t>
  </si>
  <si>
    <t>INC0514411</t>
  </si>
  <si>
    <t>AINST0397088</t>
  </si>
  <si>
    <t>RITM0237824</t>
  </si>
  <si>
    <t>AINST0397093</t>
  </si>
  <si>
    <t>RITM0237730</t>
  </si>
  <si>
    <t>AINST0397140</t>
  </si>
  <si>
    <t>RITM0237917</t>
  </si>
  <si>
    <t>AINST0394525</t>
  </si>
  <si>
    <t>INC0512538</t>
  </si>
  <si>
    <t>AINST0397183</t>
  </si>
  <si>
    <t>RITM0237948</t>
  </si>
  <si>
    <t>AINST0394506</t>
  </si>
  <si>
    <t>INC0512543</t>
  </si>
  <si>
    <t>AINST0397234</t>
  </si>
  <si>
    <t>RITM0237995</t>
  </si>
  <si>
    <t>AINST0397248</t>
  </si>
  <si>
    <t>RITM0237946</t>
  </si>
  <si>
    <t>AINST0397121</t>
  </si>
  <si>
    <t>RITM0237758</t>
  </si>
  <si>
    <t>AINST0397230</t>
  </si>
  <si>
    <t>INC0514459</t>
  </si>
  <si>
    <t>AINST0397361</t>
  </si>
  <si>
    <t>INC0514480</t>
  </si>
  <si>
    <t>AINST0397305</t>
  </si>
  <si>
    <t>RITM0237960</t>
  </si>
  <si>
    <t>AINST0397379</t>
  </si>
  <si>
    <t>INC0514490</t>
  </si>
  <si>
    <t>AINST0397476</t>
  </si>
  <si>
    <t>RITM0238127</t>
  </si>
  <si>
    <t>AINST0397457</t>
  </si>
  <si>
    <t>INC0514613</t>
  </si>
  <si>
    <t>AINST0397285</t>
  </si>
  <si>
    <t>RITM0237760</t>
  </si>
  <si>
    <t>AINST0397484</t>
  </si>
  <si>
    <t>INC0514702</t>
  </si>
  <si>
    <t>AINST0397455</t>
  </si>
  <si>
    <t>INC0514625</t>
  </si>
  <si>
    <t>AINST0397548</t>
  </si>
  <si>
    <t>INC0513358</t>
  </si>
  <si>
    <t>AINST0394897</t>
  </si>
  <si>
    <t>RITM0236628</t>
  </si>
  <si>
    <t>AINST0397643</t>
  </si>
  <si>
    <t>INC0515050</t>
  </si>
  <si>
    <t>AINST0397393</t>
  </si>
  <si>
    <t>INC0514545</t>
  </si>
  <si>
    <t>AINST0394618</t>
  </si>
  <si>
    <t>INC0512742</t>
  </si>
  <si>
    <t>AINST0394859</t>
  </si>
  <si>
    <t>INC0512881</t>
  </si>
  <si>
    <t>AINST0394816</t>
  </si>
  <si>
    <t>RITM0236385</t>
  </si>
  <si>
    <t>AINST0394962</t>
  </si>
  <si>
    <t>INC0513027</t>
  </si>
  <si>
    <t>AINST0397529</t>
  </si>
  <si>
    <t>INC0514719</t>
  </si>
  <si>
    <t>AINST0397694</t>
  </si>
  <si>
    <t>INC0515142</t>
  </si>
  <si>
    <t>AINST0394466</t>
  </si>
  <si>
    <t>INC0512480</t>
  </si>
  <si>
    <t>AINST0397687</t>
  </si>
  <si>
    <t>INC0512735</t>
  </si>
  <si>
    <t>AINST0394653</t>
  </si>
  <si>
    <t>INC0512813</t>
  </si>
  <si>
    <t>AINST0396475</t>
  </si>
  <si>
    <t>RITM0237305</t>
  </si>
  <si>
    <t>AINST0397414</t>
  </si>
  <si>
    <t>INC0513170</t>
  </si>
  <si>
    <t>AINST0397521</t>
  </si>
  <si>
    <t>INC0514238</t>
  </si>
  <si>
    <t>AINST0397534</t>
  </si>
  <si>
    <t>INC0514775</t>
  </si>
  <si>
    <t>AINST0394568</t>
  </si>
  <si>
    <t>INC0512651</t>
  </si>
  <si>
    <t>AINST0397794</t>
  </si>
  <si>
    <t>INC0515226</t>
  </si>
  <si>
    <t>AINST0397537</t>
  </si>
  <si>
    <t>INC0514763</t>
  </si>
  <si>
    <t>AINST0397631</t>
  </si>
  <si>
    <t>INC0514754</t>
  </si>
  <si>
    <t>AINST0397641</t>
  </si>
  <si>
    <t>INC0515063</t>
  </si>
  <si>
    <t>AINST0397320</t>
  </si>
  <si>
    <t>RITM0237866</t>
  </si>
  <si>
    <t>AINST0397467</t>
  </si>
  <si>
    <t>INC0514663</t>
  </si>
  <si>
    <t>AINST0397879</t>
  </si>
  <si>
    <t>RITM0238195</t>
  </si>
  <si>
    <t>AINST0397867</t>
  </si>
  <si>
    <t>INC0515295</t>
  </si>
  <si>
    <t>AINST0394553</t>
  </si>
  <si>
    <t>INC0512629</t>
  </si>
  <si>
    <t>AINST0397892</t>
  </si>
  <si>
    <t>INC0515307</t>
  </si>
  <si>
    <t>AINST0397900</t>
  </si>
  <si>
    <t>INC0515239</t>
  </si>
  <si>
    <t>AINST0395063</t>
  </si>
  <si>
    <t>INC0513128</t>
  </si>
  <si>
    <t>AINST0395275</t>
  </si>
  <si>
    <t>INC0513266</t>
  </si>
  <si>
    <t>AINST0398025</t>
  </si>
  <si>
    <t>INC0515364</t>
  </si>
  <si>
    <t>AINST0397465</t>
  </si>
  <si>
    <t>INC0514644</t>
  </si>
  <si>
    <t>AINST0398068</t>
  </si>
  <si>
    <t>RITM0238328</t>
  </si>
  <si>
    <t>AINST0397459</t>
  </si>
  <si>
    <t>INC0514675</t>
  </si>
  <si>
    <t>AINST0394669</t>
  </si>
  <si>
    <t>INC0512855</t>
  </si>
  <si>
    <t>AINST0397755</t>
  </si>
  <si>
    <t>INC0515196</t>
  </si>
  <si>
    <t>AINST0398101</t>
  </si>
  <si>
    <t>INC0515417</t>
  </si>
  <si>
    <t>Jarrod Cartledge</t>
  </si>
  <si>
    <t>AINST0394972</t>
  </si>
  <si>
    <t>INC0513030</t>
  </si>
  <si>
    <t>AINST0394990</t>
  </si>
  <si>
    <t>RITM0236361</t>
  </si>
  <si>
    <t>AINST0395476</t>
  </si>
  <si>
    <t>RITM0236957</t>
  </si>
  <si>
    <t>AINST0398133</t>
  </si>
  <si>
    <t>RITM0238203</t>
  </si>
  <si>
    <t>AINST0394918</t>
  </si>
  <si>
    <t>INC0512977</t>
  </si>
  <si>
    <t>AINST0398178</t>
  </si>
  <si>
    <t>INC0514086</t>
  </si>
  <si>
    <t>Jeffrey Mason</t>
  </si>
  <si>
    <t>AINST0398258</t>
  </si>
  <si>
    <t>INC0515527</t>
  </si>
  <si>
    <t>AINST0398273</t>
  </si>
  <si>
    <t>INC0515157</t>
  </si>
  <si>
    <t>Gavin Liston</t>
  </si>
  <si>
    <t>AINST0398249</t>
  </si>
  <si>
    <t>RITM0238208</t>
  </si>
  <si>
    <t>AINST0398324</t>
  </si>
  <si>
    <t>INC0515554</t>
  </si>
  <si>
    <t>AINST0398111</t>
  </si>
  <si>
    <t>RITM0238018</t>
  </si>
  <si>
    <t>AINST0398166</t>
  </si>
  <si>
    <t>RITM0238412</t>
  </si>
  <si>
    <t>AINST0398337</t>
  </si>
  <si>
    <t>RITM0238461</t>
  </si>
  <si>
    <t>AINST0398379</t>
  </si>
  <si>
    <t>INC0515358</t>
  </si>
  <si>
    <t>AINST0398152</t>
  </si>
  <si>
    <t>INC0515463</t>
  </si>
  <si>
    <t>AINST0398407</t>
  </si>
  <si>
    <t>RITM0236954</t>
  </si>
  <si>
    <t>AINST0398384</t>
  </si>
  <si>
    <t>INC0515611</t>
  </si>
  <si>
    <t>AINST0398376</t>
  </si>
  <si>
    <t>RITM0238487</t>
  </si>
  <si>
    <t>AINST0398173</t>
  </si>
  <si>
    <t>INC0515469</t>
  </si>
  <si>
    <t>AINST0398492</t>
  </si>
  <si>
    <t>INC0515677</t>
  </si>
  <si>
    <t>AINST0398456</t>
  </si>
  <si>
    <t>RITM0238264</t>
  </si>
  <si>
    <t>AINST0398497</t>
  </si>
  <si>
    <t>INC0515681</t>
  </si>
  <si>
    <t>AINST0398149</t>
  </si>
  <si>
    <t>INC0515460</t>
  </si>
  <si>
    <t>AINST0398496</t>
  </si>
  <si>
    <t>INC0515686</t>
  </si>
  <si>
    <t>AINST0398460</t>
  </si>
  <si>
    <t>INC0515657</t>
  </si>
  <si>
    <t>AINST0397840</t>
  </si>
  <si>
    <t>INC0515228</t>
  </si>
  <si>
    <t>AINST0395562</t>
  </si>
  <si>
    <t>RITM0237055</t>
  </si>
  <si>
    <t>AINST0398537</t>
  </si>
  <si>
    <t>INC0515702</t>
  </si>
  <si>
    <t>AINST0395248</t>
  </si>
  <si>
    <t>INC0513254</t>
  </si>
  <si>
    <t>AINST0398592</t>
  </si>
  <si>
    <t>RITM0238585</t>
  </si>
  <si>
    <t>AINST0398569</t>
  </si>
  <si>
    <t>INC0514550</t>
  </si>
  <si>
    <t>AINST0398425</t>
  </si>
  <si>
    <t>INC0515620</t>
  </si>
  <si>
    <t>AINST0397859</t>
  </si>
  <si>
    <t>RITM0238113</t>
  </si>
  <si>
    <t>AINST0398606</t>
  </si>
  <si>
    <t>RITM0237199</t>
  </si>
  <si>
    <t>AINST0396589</t>
  </si>
  <si>
    <t>INC0514217</t>
  </si>
  <si>
    <t>AINST0398677</t>
  </si>
  <si>
    <t>RITM0238473</t>
  </si>
  <si>
    <t>AINST0398656</t>
  </si>
  <si>
    <t>RITM0238327</t>
  </si>
  <si>
    <t>AINST0398686</t>
  </si>
  <si>
    <t>INC0515804</t>
  </si>
  <si>
    <t>AINST0398529</t>
  </si>
  <si>
    <t>INC0515716</t>
  </si>
  <si>
    <t>AINST0396794</t>
  </si>
  <si>
    <t>RITM0237501</t>
  </si>
  <si>
    <t>AINST0397078</t>
  </si>
  <si>
    <t>RITM0237856</t>
  </si>
  <si>
    <t>AINST0398280</t>
  </si>
  <si>
    <t>INC0515540</t>
  </si>
  <si>
    <t>AINST0398675</t>
  </si>
  <si>
    <t>RITM0238665</t>
  </si>
  <si>
    <t>AINST0398742</t>
  </si>
  <si>
    <t>RITM0238707</t>
  </si>
  <si>
    <t>AINST0398761</t>
  </si>
  <si>
    <t>INC0515837</t>
  </si>
  <si>
    <t>AINST0398782</t>
  </si>
  <si>
    <t>RITM0238716</t>
  </si>
  <si>
    <t>AINST0398128</t>
  </si>
  <si>
    <t>RITM0238205</t>
  </si>
  <si>
    <t>AINST0398712</t>
  </si>
  <si>
    <t>INC0514476</t>
  </si>
  <si>
    <t>AINST0398856</t>
  </si>
  <si>
    <t>RITM0236928</t>
  </si>
  <si>
    <t>AINST0398859</t>
  </si>
  <si>
    <t>INC0515901</t>
  </si>
  <si>
    <t>AINST0398361</t>
  </si>
  <si>
    <t>INC0515592</t>
  </si>
  <si>
    <t>AINST0398879</t>
  </si>
  <si>
    <t>RITM0238772</t>
  </si>
  <si>
    <t>AINST0398585</t>
  </si>
  <si>
    <t>INC0515740</t>
  </si>
  <si>
    <t>AINST0399051</t>
  </si>
  <si>
    <t>RITM0238820</t>
  </si>
  <si>
    <t>AINST0399042</t>
  </si>
  <si>
    <t>INC0515918</t>
  </si>
  <si>
    <t>AINST0399052</t>
  </si>
  <si>
    <t>RITM0238884</t>
  </si>
  <si>
    <t>AINST0399024</t>
  </si>
  <si>
    <t>RITM0238870</t>
  </si>
  <si>
    <t>AINST0399080</t>
  </si>
  <si>
    <t>RITM0238889</t>
  </si>
  <si>
    <t>AINST0399116</t>
  </si>
  <si>
    <t>RITM0238906</t>
  </si>
  <si>
    <t>AINST0399220</t>
  </si>
  <si>
    <t>RITM0238966</t>
  </si>
  <si>
    <t>AINST0397759</t>
  </si>
  <si>
    <t>INC0515202</t>
  </si>
  <si>
    <t>AINST0397438</t>
  </si>
  <si>
    <t>INC0514596</t>
  </si>
  <si>
    <t>AINST0399323</t>
  </si>
  <si>
    <t>INC0516082</t>
  </si>
  <si>
    <t>AINST0397977</t>
  </si>
  <si>
    <t>INC0515346</t>
  </si>
  <si>
    <t>AINST0399373</t>
  </si>
  <si>
    <t>INC0516139</t>
  </si>
  <si>
    <t>AINST0399411</t>
  </si>
  <si>
    <t>INC0516172</t>
  </si>
  <si>
    <t>AINST0396148</t>
  </si>
  <si>
    <t>INC0513944</t>
  </si>
  <si>
    <t>AINST0396462</t>
  </si>
  <si>
    <t>RITM0237187</t>
  </si>
  <si>
    <t>AINST0396444</t>
  </si>
  <si>
    <t>RITM0237552</t>
  </si>
  <si>
    <t>AINST0399496</t>
  </si>
  <si>
    <t>INC0516358</t>
  </si>
  <si>
    <t>AINST0399263</t>
  </si>
  <si>
    <t>INC0515438</t>
  </si>
  <si>
    <t>AINST0399244</t>
  </si>
  <si>
    <t>INC0514252</t>
  </si>
  <si>
    <t>AINST0399561</t>
  </si>
  <si>
    <t>RITM0238985</t>
  </si>
  <si>
    <t>AINST0396464</t>
  </si>
  <si>
    <t>RITM0237277</t>
  </si>
  <si>
    <t>AINST0399367</t>
  </si>
  <si>
    <t>INC0516109</t>
  </si>
  <si>
    <t>AINST0399273</t>
  </si>
  <si>
    <t>INC0515992</t>
  </si>
  <si>
    <t>AINST0396639</t>
  </si>
  <si>
    <t>RITM0237474</t>
  </si>
  <si>
    <t>AINST0399592</t>
  </si>
  <si>
    <t>INC0516507</t>
  </si>
  <si>
    <t>AINST0399548</t>
  </si>
  <si>
    <t>INC0516447</t>
  </si>
  <si>
    <t>AINST0399513</t>
  </si>
  <si>
    <t>INC0516384</t>
  </si>
  <si>
    <t>AINST0399293</t>
  </si>
  <si>
    <t>INC0516030</t>
  </si>
  <si>
    <t>AINST0396841</t>
  </si>
  <si>
    <t>RITM0237384</t>
  </si>
  <si>
    <t>AINST0399634</t>
  </si>
  <si>
    <t>INC0516523</t>
  </si>
  <si>
    <t>AINST0399654</t>
  </si>
  <si>
    <t>RITM0232896</t>
  </si>
  <si>
    <t>AINST0399505</t>
  </si>
  <si>
    <t>INC0515491</t>
  </si>
  <si>
    <t>AINST0399628</t>
  </si>
  <si>
    <t>RITM0239018</t>
  </si>
  <si>
    <t>AINST0399684</t>
  </si>
  <si>
    <t>INC0516544</t>
  </si>
  <si>
    <t>AINST0399674</t>
  </si>
  <si>
    <t>INC0516552</t>
  </si>
  <si>
    <t>AINST0399264</t>
  </si>
  <si>
    <t>INC0516009</t>
  </si>
  <si>
    <t>AINST0399591</t>
  </si>
  <si>
    <t>INC0515870</t>
  </si>
  <si>
    <t>AINST0396899</t>
  </si>
  <si>
    <t>INC0514386</t>
  </si>
  <si>
    <t>AINST0396449</t>
  </si>
  <si>
    <t>INC0514126</t>
  </si>
  <si>
    <t>AINST0399783</t>
  </si>
  <si>
    <t>RITM0238961</t>
  </si>
  <si>
    <t>AINST0396405</t>
  </si>
  <si>
    <t>RITM0237473</t>
  </si>
  <si>
    <t>AINST0399818</t>
  </si>
  <si>
    <t>RITM0239031</t>
  </si>
  <si>
    <t>AINST0399825</t>
  </si>
  <si>
    <t>INC0516626</t>
  </si>
  <si>
    <t>AINST0396790</t>
  </si>
  <si>
    <t>RITM0237714</t>
  </si>
  <si>
    <t>AINST0396888</t>
  </si>
  <si>
    <t>INC0514384</t>
  </si>
  <si>
    <t>AINST0399828</t>
  </si>
  <si>
    <t>INC0513763</t>
  </si>
  <si>
    <t>AINST0399626</t>
  </si>
  <si>
    <t>RITM0239017</t>
  </si>
  <si>
    <t>AINST0396958</t>
  </si>
  <si>
    <t>RITM0231709</t>
  </si>
  <si>
    <t>AINST0400011</t>
  </si>
  <si>
    <t>INC0516764</t>
  </si>
  <si>
    <t>AINST0400032</t>
  </si>
  <si>
    <t>INC0516775</t>
  </si>
  <si>
    <t>AINST0397124</t>
  </si>
  <si>
    <t>RITM0237912</t>
  </si>
  <si>
    <t>AINST0399921</t>
  </si>
  <si>
    <t>INC0516363</t>
  </si>
  <si>
    <t>AINST0396793</t>
  </si>
  <si>
    <t>RITM0237709</t>
  </si>
  <si>
    <t>AINST0400064</t>
  </si>
  <si>
    <t>INC0516780</t>
  </si>
  <si>
    <t>AINST0398020</t>
  </si>
  <si>
    <t>INC0515380</t>
  </si>
  <si>
    <t>AINST0400124</t>
  </si>
  <si>
    <t>INC0509311</t>
  </si>
  <si>
    <t>AINST0400110</t>
  </si>
  <si>
    <t>RITM0237868</t>
  </si>
  <si>
    <t>AINST0400149</t>
  </si>
  <si>
    <t>INC0516863</t>
  </si>
  <si>
    <t>AINST0400037</t>
  </si>
  <si>
    <t>INC0516245</t>
  </si>
  <si>
    <t>AINST0399941</t>
  </si>
  <si>
    <t>RITM0239160</t>
  </si>
  <si>
    <t>AINST0400165</t>
  </si>
  <si>
    <t>RITM0239249</t>
  </si>
  <si>
    <t>AINST0400205</t>
  </si>
  <si>
    <t>INC0516901</t>
  </si>
  <si>
    <t>AINST0396718</t>
  </si>
  <si>
    <t>RITM0237682</t>
  </si>
  <si>
    <t>AINST0400247</t>
  </si>
  <si>
    <t>INC0516941</t>
  </si>
  <si>
    <t>AINST0399983</t>
  </si>
  <si>
    <t>INC0516755</t>
  </si>
  <si>
    <t>AINST0400291</t>
  </si>
  <si>
    <t>INC0516972</t>
  </si>
  <si>
    <t>AINST0400151</t>
  </si>
  <si>
    <t>INC0516859</t>
  </si>
  <si>
    <t>AINST0397202</t>
  </si>
  <si>
    <t>RITM0237945</t>
  </si>
  <si>
    <t>AINST0400306</t>
  </si>
  <si>
    <t>RITM0239359</t>
  </si>
  <si>
    <t>AINST0400307</t>
  </si>
  <si>
    <t>RITM0239360</t>
  </si>
  <si>
    <t>AINST0400245</t>
  </si>
  <si>
    <t>RITM0235609</t>
  </si>
  <si>
    <t>AINST0400158</t>
  </si>
  <si>
    <t>RITM0239019</t>
  </si>
  <si>
    <t>AINST0397343</t>
  </si>
  <si>
    <t>RITM0238098</t>
  </si>
  <si>
    <t>AINST0400343</t>
  </si>
  <si>
    <t>RITM0239326</t>
  </si>
  <si>
    <t>AINST0400381</t>
  </si>
  <si>
    <t>RITM0239405</t>
  </si>
  <si>
    <t>AINST0400377</t>
  </si>
  <si>
    <t>RITM0239404</t>
  </si>
  <si>
    <t>AINST0400440</t>
  </si>
  <si>
    <t>RITM0239389</t>
  </si>
  <si>
    <t>AINST0400446</t>
  </si>
  <si>
    <t>RITM0239335</t>
  </si>
  <si>
    <t>AINST0400452</t>
  </si>
  <si>
    <t>INC0517092</t>
  </si>
  <si>
    <t>AINST0400500</t>
  </si>
  <si>
    <t>INC0516837</t>
  </si>
  <si>
    <t>AINST0400496</t>
  </si>
  <si>
    <t>INC0517098</t>
  </si>
  <si>
    <t>AINST0400554</t>
  </si>
  <si>
    <t>INC0517159</t>
  </si>
  <si>
    <t>AINST0400550</t>
  </si>
  <si>
    <t>INC0517148</t>
  </si>
  <si>
    <t>AINST0400530</t>
  </si>
  <si>
    <t>INC0517144</t>
  </si>
  <si>
    <t>AINST0400563</t>
  </si>
  <si>
    <t>RITM0239251</t>
  </si>
  <si>
    <t>AINST0400430</t>
  </si>
  <si>
    <t>INC0517078</t>
  </si>
  <si>
    <t>AINST0397220</t>
  </si>
  <si>
    <t>RITM0237985</t>
  </si>
  <si>
    <t>AINST0397436</t>
  </si>
  <si>
    <t>INC0514236</t>
  </si>
  <si>
    <t>AINST0400632</t>
  </si>
  <si>
    <t>RITM0239507</t>
  </si>
  <si>
    <t>AINST0400630</t>
  </si>
  <si>
    <t>RITM0239504</t>
  </si>
  <si>
    <t>AINST0397405</t>
  </si>
  <si>
    <t>INC0514560</t>
  </si>
  <si>
    <t>AINST0397505</t>
  </si>
  <si>
    <t>INC0514665</t>
  </si>
  <si>
    <t>AINST0398129</t>
  </si>
  <si>
    <t>RITM0238132</t>
  </si>
  <si>
    <t>AINST0400653</t>
  </si>
  <si>
    <t>RITM0239526</t>
  </si>
  <si>
    <t>AINST0400657</t>
  </si>
  <si>
    <t>RITM0239530</t>
  </si>
  <si>
    <t>AINST0400705</t>
  </si>
  <si>
    <t>RITM0239362</t>
  </si>
  <si>
    <t>AINST0400701</t>
  </si>
  <si>
    <t>RITM0239462</t>
  </si>
  <si>
    <t>AINST0400782</t>
  </si>
  <si>
    <t>RITM0239647</t>
  </si>
  <si>
    <t>AINST0400806</t>
  </si>
  <si>
    <t>INC0517249</t>
  </si>
  <si>
    <t>AINST0400776</t>
  </si>
  <si>
    <t>RITM0239642</t>
  </si>
  <si>
    <t>AINST0400813</t>
  </si>
  <si>
    <t>INC0517251</t>
  </si>
  <si>
    <t>AINST0399790</t>
  </si>
  <si>
    <t>INC0516621</t>
  </si>
  <si>
    <t>AINST0397582</t>
  </si>
  <si>
    <t>INC0514834</t>
  </si>
  <si>
    <t>AINST0400847</t>
  </si>
  <si>
    <t>RITM0236555</t>
  </si>
  <si>
    <t>AINST0400846</t>
  </si>
  <si>
    <t>RITM0236554</t>
  </si>
  <si>
    <t>AINST0400844</t>
  </si>
  <si>
    <t>RITM0236553</t>
  </si>
  <si>
    <t>AINST0397635</t>
  </si>
  <si>
    <t>INC0514924</t>
  </si>
  <si>
    <t>AINST0400815</t>
  </si>
  <si>
    <t>INC0517255</t>
  </si>
  <si>
    <t>AINST0397729</t>
  </si>
  <si>
    <t>INC0515152</t>
  </si>
  <si>
    <t>AINST0400965</t>
  </si>
  <si>
    <t>RITM0239625</t>
  </si>
  <si>
    <t>AINST0401011</t>
  </si>
  <si>
    <t>RITM0239812</t>
  </si>
  <si>
    <t>AINST0400382</t>
  </si>
  <si>
    <t>RITM0239162</t>
  </si>
  <si>
    <t>AINST0401094</t>
  </si>
  <si>
    <t>INC0517296</t>
  </si>
  <si>
    <t>AINST0397717</t>
  </si>
  <si>
    <t>INC0515175</t>
  </si>
  <si>
    <t>AINST0401093</t>
  </si>
  <si>
    <t>INC0517294</t>
  </si>
  <si>
    <t>AINST0401244</t>
  </si>
  <si>
    <t>INC0517561</t>
  </si>
  <si>
    <t>AINST0401222</t>
  </si>
  <si>
    <t>INC0517518</t>
  </si>
  <si>
    <t>AINST0398016</t>
  </si>
  <si>
    <t>INC0514290</t>
  </si>
  <si>
    <t>AINST0401141</t>
  </si>
  <si>
    <t>INC0517369</t>
  </si>
  <si>
    <t>AINST0398449</t>
  </si>
  <si>
    <t>INC0515639</t>
  </si>
  <si>
    <t>AINST0397901</t>
  </si>
  <si>
    <t>INC0515291</t>
  </si>
  <si>
    <t>AINST0401317</t>
  </si>
  <si>
    <t>INC0517676</t>
  </si>
  <si>
    <t>AINST0401364</t>
  </si>
  <si>
    <t>INC0517740</t>
  </si>
  <si>
    <t>AINST0398158</t>
  </si>
  <si>
    <t>RITM0238403</t>
  </si>
  <si>
    <t>AINST0398108</t>
  </si>
  <si>
    <t>RITM0238363</t>
  </si>
  <si>
    <t>AINST0401458</t>
  </si>
  <si>
    <t>INC0517865</t>
  </si>
  <si>
    <t>AINST0397972</t>
  </si>
  <si>
    <t>INC0515355</t>
  </si>
  <si>
    <t>AINST0401179</t>
  </si>
  <si>
    <t>INC0517441</t>
  </si>
  <si>
    <t>AINST0401199</t>
  </si>
  <si>
    <t>INC0517504</t>
  </si>
  <si>
    <t>AINST0398423</t>
  </si>
  <si>
    <t>INC0515637</t>
  </si>
  <si>
    <t>AINST0398794</t>
  </si>
  <si>
    <t>INC0515856</t>
  </si>
  <si>
    <t>AINST0398458</t>
  </si>
  <si>
    <t>RITM0237956</t>
  </si>
  <si>
    <t>AINST0401333</t>
  </si>
  <si>
    <t>INC0517712</t>
  </si>
  <si>
    <t>AINST0398631</t>
  </si>
  <si>
    <t>INC0515764</t>
  </si>
  <si>
    <t>AINST0397649</t>
  </si>
  <si>
    <t>INC0515061</t>
  </si>
  <si>
    <t>AINST0400552</t>
  </si>
  <si>
    <t>INC0516519</t>
  </si>
  <si>
    <t>AINST0401135</t>
  </si>
  <si>
    <t>INC0517400</t>
  </si>
  <si>
    <t>AINST0401324</t>
  </si>
  <si>
    <t>INC0517715</t>
  </si>
  <si>
    <t>AINST0401318</t>
  </si>
  <si>
    <t>INC0517632</t>
  </si>
  <si>
    <t>AINST0398589</t>
  </si>
  <si>
    <t>INC0515685</t>
  </si>
  <si>
    <t>AINST0398684</t>
  </si>
  <si>
    <t>INC0513976</t>
  </si>
  <si>
    <t>AINST0401429</t>
  </si>
  <si>
    <t>INC0517824</t>
  </si>
  <si>
    <t>AINST0401340</t>
  </si>
  <si>
    <t>INC0517716</t>
  </si>
  <si>
    <t>AINST0401377</t>
  </si>
  <si>
    <t>INC0517533</t>
  </si>
  <si>
    <t>AINST0397962</t>
  </si>
  <si>
    <t>INC0515356</t>
  </si>
  <si>
    <t>AINST0399120</t>
  </si>
  <si>
    <t>RITM0238769</t>
  </si>
  <si>
    <t>AINST0401214</t>
  </si>
  <si>
    <t>INC0517343</t>
  </si>
  <si>
    <t>Lori Skillington</t>
  </si>
  <si>
    <t>AINST0398854</t>
  </si>
  <si>
    <t>INC0515899</t>
  </si>
  <si>
    <t>AINST0398362</t>
  </si>
  <si>
    <t>INC0515116</t>
  </si>
  <si>
    <t>Salma Amirshekari Razno</t>
  </si>
  <si>
    <t>AINST0401497</t>
  </si>
  <si>
    <t>RITM0239597</t>
  </si>
  <si>
    <t>AINST0401551</t>
  </si>
  <si>
    <t>INC0517926</t>
  </si>
  <si>
    <t>AINST0401565</t>
  </si>
  <si>
    <t>RITM0239904</t>
  </si>
  <si>
    <t>AINST0401593</t>
  </si>
  <si>
    <t>INC0517946</t>
  </si>
  <si>
    <t>AINST0401572</t>
  </si>
  <si>
    <t>RITM0239851</t>
  </si>
  <si>
    <t>AINST0401566</t>
  </si>
  <si>
    <t>RITM0239705</t>
  </si>
  <si>
    <t>AINST0401547</t>
  </si>
  <si>
    <t>RITM0239663</t>
  </si>
  <si>
    <t>AINST0401409</t>
  </si>
  <si>
    <t>INC0517576</t>
  </si>
  <si>
    <t>AINST0401339</t>
  </si>
  <si>
    <t>INC0517713</t>
  </si>
  <si>
    <t>AINST0398130</t>
  </si>
  <si>
    <t>RITM0238129</t>
  </si>
  <si>
    <t>AINST0401659</t>
  </si>
  <si>
    <t>INC0518003</t>
  </si>
  <si>
    <t>AINST0401666</t>
  </si>
  <si>
    <t>INC0517990</t>
  </si>
  <si>
    <t>AINST0401696</t>
  </si>
  <si>
    <t>INC0517237</t>
  </si>
  <si>
    <t>AINST0401763</t>
  </si>
  <si>
    <t>INC0518052</t>
  </si>
  <si>
    <t>AINST0401642</t>
  </si>
  <si>
    <t>RITM0239646</t>
  </si>
  <si>
    <t>AINST0399068</t>
  </si>
  <si>
    <t>RITM0238329</t>
  </si>
  <si>
    <t>AINST0401797</t>
  </si>
  <si>
    <t>INC0518061</t>
  </si>
  <si>
    <t>AINST0401806</t>
  </si>
  <si>
    <t>INC0517851</t>
  </si>
  <si>
    <t>AINST0401719</t>
  </si>
  <si>
    <t>RITM0239830</t>
  </si>
  <si>
    <t>AINST0401734</t>
  </si>
  <si>
    <t>RITM0239836</t>
  </si>
  <si>
    <t>AINST0401771</t>
  </si>
  <si>
    <t>INC0518056</t>
  </si>
  <si>
    <t>AINST0401542</t>
  </si>
  <si>
    <t>RITM0239895</t>
  </si>
  <si>
    <t>AINST0398189</t>
  </si>
  <si>
    <t>INC0515487</t>
  </si>
  <si>
    <t>AINST0399028</t>
  </si>
  <si>
    <t>RITM0238678</t>
  </si>
  <si>
    <t>AINST0399012</t>
  </si>
  <si>
    <t>RITM0238539</t>
  </si>
  <si>
    <t>AINST0399032</t>
  </si>
  <si>
    <t>RITM0238751</t>
  </si>
  <si>
    <t>AINST0400108</t>
  </si>
  <si>
    <t>RITM0238825</t>
  </si>
  <si>
    <t>AINST0401950</t>
  </si>
  <si>
    <t>INC0518146</t>
  </si>
  <si>
    <t>AINST0401936</t>
  </si>
  <si>
    <t>RITM0240111</t>
  </si>
  <si>
    <t>AINST0397845</t>
  </si>
  <si>
    <t>RITM0238196</t>
  </si>
  <si>
    <t>AINST0402055</t>
  </si>
  <si>
    <t>RITM0240171</t>
  </si>
  <si>
    <t>AINST0402018</t>
  </si>
  <si>
    <t>RITM0239241</t>
  </si>
  <si>
    <t>AINST0402108</t>
  </si>
  <si>
    <t>INC0518236</t>
  </si>
  <si>
    <t>AINST0402099</t>
  </si>
  <si>
    <t>INC0518242</t>
  </si>
  <si>
    <t>AINST0402123</t>
  </si>
  <si>
    <t>RITM0240199</t>
  </si>
  <si>
    <t>AINST0402198</t>
  </si>
  <si>
    <t>INC0518306</t>
  </si>
  <si>
    <t>AINST0402199</t>
  </si>
  <si>
    <t>INC0518321</t>
  </si>
  <si>
    <t>AINST0402106</t>
  </si>
  <si>
    <t>INC0518246</t>
  </si>
  <si>
    <t>AINST0402042</t>
  </si>
  <si>
    <t>INC0518174</t>
  </si>
  <si>
    <t>AINST0399154</t>
  </si>
  <si>
    <t>RITM0232945</t>
  </si>
  <si>
    <t>AINST0402167</t>
  </si>
  <si>
    <t>INC0518284</t>
  </si>
  <si>
    <t>AINST0402246</t>
  </si>
  <si>
    <t>INC0518356</t>
  </si>
  <si>
    <t>AINST0399091</t>
  </si>
  <si>
    <t>RITM0238898</t>
  </si>
  <si>
    <t>AINST0401195</t>
  </si>
  <si>
    <t>INC0516949</t>
  </si>
  <si>
    <t>AINST0402262</t>
  </si>
  <si>
    <t>INC0516740</t>
  </si>
  <si>
    <t>Jo Healy</t>
  </si>
  <si>
    <t>AINST0401906</t>
  </si>
  <si>
    <t>INC0518134</t>
  </si>
  <si>
    <t>AINST0398892</t>
  </si>
  <si>
    <t>RITM0238789</t>
  </si>
  <si>
    <t>AINST0402266</t>
  </si>
  <si>
    <t>INC0517707</t>
  </si>
  <si>
    <t>AINST0402327</t>
  </si>
  <si>
    <t>INC0518409</t>
  </si>
  <si>
    <t>AINST0402409</t>
  </si>
  <si>
    <t>RITM0240372</t>
  </si>
  <si>
    <t>AINST0402175</t>
  </si>
  <si>
    <t>RITM0240236</t>
  </si>
  <si>
    <t>AINST0402336</t>
  </si>
  <si>
    <t>RITM0239853</t>
  </si>
  <si>
    <t>AINST0402415</t>
  </si>
  <si>
    <t>RITM0238733</t>
  </si>
  <si>
    <t>AINST0402488</t>
  </si>
  <si>
    <t>RITM0240403</t>
  </si>
  <si>
    <t>AINST0402536</t>
  </si>
  <si>
    <t>INC0518544</t>
  </si>
  <si>
    <t>AINST0399241</t>
  </si>
  <si>
    <t>INC0515947</t>
  </si>
  <si>
    <t>AINST0399182</t>
  </si>
  <si>
    <t>RITM0238955</t>
  </si>
  <si>
    <t>AINST0399376</t>
  </si>
  <si>
    <t>INC0516137</t>
  </si>
  <si>
    <t>AINST0399247</t>
  </si>
  <si>
    <t>INC0515961</t>
  </si>
  <si>
    <t>AINST0402575</t>
  </si>
  <si>
    <t>RITM0238305</t>
  </si>
  <si>
    <t>AINST0402434</t>
  </si>
  <si>
    <t>RITM0240214</t>
  </si>
  <si>
    <t>AINST0402573</t>
  </si>
  <si>
    <t>INC0518566</t>
  </si>
  <si>
    <t>AINST0402534</t>
  </si>
  <si>
    <t>INC0516928</t>
  </si>
  <si>
    <t>AINST0399371</t>
  </si>
  <si>
    <t>INC0515136</t>
  </si>
  <si>
    <t>Alvin Vun</t>
  </si>
  <si>
    <t>AINST0402669</t>
  </si>
  <si>
    <t>RITM0240506</t>
  </si>
  <si>
    <t>AINST0400351</t>
  </si>
  <si>
    <t>RITM0239047</t>
  </si>
  <si>
    <t>AINST0399531</t>
  </si>
  <si>
    <t>INC0516416</t>
  </si>
  <si>
    <t>AINST0402724</t>
  </si>
  <si>
    <t>RITM0240351</t>
  </si>
  <si>
    <t>AINST0399478</t>
  </si>
  <si>
    <t>INC0516265</t>
  </si>
  <si>
    <t>AINST0402774</t>
  </si>
  <si>
    <t>RITM0239264</t>
  </si>
  <si>
    <t>AINST0402814</t>
  </si>
  <si>
    <t>RITM0240667</t>
  </si>
  <si>
    <t>AINST0402337</t>
  </si>
  <si>
    <t>RITM0240079</t>
  </si>
  <si>
    <t>AINST0402858</t>
  </si>
  <si>
    <t>RITM0240348</t>
  </si>
  <si>
    <t>AINST0401932</t>
  </si>
  <si>
    <t>RITM0239981</t>
  </si>
  <si>
    <t>AINST0401970</t>
  </si>
  <si>
    <t>RITM0239707</t>
  </si>
  <si>
    <t>AINST0401973</t>
  </si>
  <si>
    <t>RITM0239696</t>
  </si>
  <si>
    <t>AINST0401975</t>
  </si>
  <si>
    <t>RITM0239677</t>
  </si>
  <si>
    <t>AINST0402062</t>
  </si>
  <si>
    <t>RITM0239961</t>
  </si>
  <si>
    <t>AINST0402933</t>
  </si>
  <si>
    <t>INC0518633</t>
  </si>
  <si>
    <t>AINST0402827</t>
  </si>
  <si>
    <t>RITM0240679</t>
  </si>
  <si>
    <t>AINST0402963</t>
  </si>
  <si>
    <t>INC0518706</t>
  </si>
  <si>
    <t>AINST0402991</t>
  </si>
  <si>
    <t>INC0518730</t>
  </si>
  <si>
    <t>AINST0402965</t>
  </si>
  <si>
    <t>INC0518686</t>
  </si>
  <si>
    <t>AINST0400284</t>
  </si>
  <si>
    <t>INC0516959</t>
  </si>
  <si>
    <t>AINST0402947</t>
  </si>
  <si>
    <t>INC0518642</t>
  </si>
  <si>
    <t>AINST0403141</t>
  </si>
  <si>
    <t>INC0518940</t>
  </si>
  <si>
    <t>AINST0403192</t>
  </si>
  <si>
    <t>INC0519026</t>
  </si>
  <si>
    <t>AINST0402083</t>
  </si>
  <si>
    <t>RITM0239972</t>
  </si>
  <si>
    <t>AINST0402339</t>
  </si>
  <si>
    <t>RITM0240090</t>
  </si>
  <si>
    <t>AINST0402849</t>
  </si>
  <si>
    <t>RITM0240574</t>
  </si>
  <si>
    <t>AINST0403208</t>
  </si>
  <si>
    <t>INC0519094</t>
  </si>
  <si>
    <t>AINST0403085</t>
  </si>
  <si>
    <t>INC0518838</t>
  </si>
  <si>
    <t>AINST0399481</t>
  </si>
  <si>
    <t>INC0516239</t>
  </si>
  <si>
    <t>AINST0400492</t>
  </si>
  <si>
    <t>INC0517102</t>
  </si>
  <si>
    <t>AINST0399461</t>
  </si>
  <si>
    <t>INC0516261</t>
  </si>
  <si>
    <t>AINST0403279</t>
  </si>
  <si>
    <t>INC0519196</t>
  </si>
  <si>
    <t>AINST0400133</t>
  </si>
  <si>
    <t>RITM0239259</t>
  </si>
  <si>
    <t>AINST0403182</t>
  </si>
  <si>
    <t>INC0519017</t>
  </si>
  <si>
    <t>AINST0403214</t>
  </si>
  <si>
    <t>INC0517336</t>
  </si>
  <si>
    <t>AINST0400334</t>
  </si>
  <si>
    <t>INC0516996</t>
  </si>
  <si>
    <t>AINST0403216</t>
  </si>
  <si>
    <t>INC0519087</t>
  </si>
  <si>
    <t>AINST0403285</t>
  </si>
  <si>
    <t>INC0519204</t>
  </si>
  <si>
    <t>AINST0403212</t>
  </si>
  <si>
    <t>INC0519073</t>
  </si>
  <si>
    <t>AINST0402918</t>
  </si>
  <si>
    <t>RITM0240609</t>
  </si>
  <si>
    <t>AINST0400068</t>
  </si>
  <si>
    <t>INC0516622</t>
  </si>
  <si>
    <t>AINST0399465</t>
  </si>
  <si>
    <t>INC0516298</t>
  </si>
  <si>
    <t>AINST0400397</t>
  </si>
  <si>
    <t>INC0517053</t>
  </si>
  <si>
    <t>AINST0403157</t>
  </si>
  <si>
    <t>INC0518981</t>
  </si>
  <si>
    <t>AINST0402983</t>
  </si>
  <si>
    <t>INC0518744</t>
  </si>
  <si>
    <t>AINST0400410</t>
  </si>
  <si>
    <t>INC0517056</t>
  </si>
  <si>
    <t>AINST0399811</t>
  </si>
  <si>
    <t>RITM0238845</t>
  </si>
  <si>
    <t>AINST0403030</t>
  </si>
  <si>
    <t>INC0518789</t>
  </si>
  <si>
    <t>AINST0399829</t>
  </si>
  <si>
    <t>INC0516600</t>
  </si>
  <si>
    <t>AINST0403121</t>
  </si>
  <si>
    <t>INC0518921</t>
  </si>
  <si>
    <t>AINST0403331</t>
  </si>
  <si>
    <t>INC0519253</t>
  </si>
  <si>
    <t>AINST0403088</t>
  </si>
  <si>
    <t>INC0518867</t>
  </si>
  <si>
    <t>AINST0402976</t>
  </si>
  <si>
    <t>INC0518685</t>
  </si>
  <si>
    <t>AINST0403309</t>
  </si>
  <si>
    <t>RITM0240116</t>
  </si>
  <si>
    <t>AINST0402764</t>
  </si>
  <si>
    <t>RITM0240050</t>
  </si>
  <si>
    <t>AINST0401941</t>
  </si>
  <si>
    <t>RITM0239756</t>
  </si>
  <si>
    <t>AINST0403357</t>
  </si>
  <si>
    <t>INC0518369</t>
  </si>
  <si>
    <t>AINST0403323</t>
  </si>
  <si>
    <t>INC0519241</t>
  </si>
  <si>
    <t>AINST0403381</t>
  </si>
  <si>
    <t>RITM0240838</t>
  </si>
  <si>
    <t>AINST0403316</t>
  </si>
  <si>
    <t>INC0519230</t>
  </si>
  <si>
    <t>AINST0402014</t>
  </si>
  <si>
    <t>RITM0239467</t>
  </si>
  <si>
    <t>AINST0403413</t>
  </si>
  <si>
    <t>RITM0240865</t>
  </si>
  <si>
    <t>AINST0403340</t>
  </si>
  <si>
    <t>RITM0240633</t>
  </si>
  <si>
    <t>AINST0403339</t>
  </si>
  <si>
    <t>RITM0240626</t>
  </si>
  <si>
    <t>AINST0403500</t>
  </si>
  <si>
    <t>RITM0240734</t>
  </si>
  <si>
    <t>AINST0403585</t>
  </si>
  <si>
    <t>RITM0240764</t>
  </si>
  <si>
    <t>AINST0403449</t>
  </si>
  <si>
    <t>RITM0240891</t>
  </si>
  <si>
    <t>AINST0403406</t>
  </si>
  <si>
    <t>RITM0240859</t>
  </si>
  <si>
    <t>AINST0403685</t>
  </si>
  <si>
    <t>INC0519460</t>
  </si>
  <si>
    <t>AINST0400529</t>
  </si>
  <si>
    <t>INC0517145</t>
  </si>
  <si>
    <t>AINST0402033</t>
  </si>
  <si>
    <t>INC0517892</t>
  </si>
  <si>
    <t>AINST0400685</t>
  </si>
  <si>
    <t>RITM0239557</t>
  </si>
  <si>
    <t>AINST0400140</t>
  </si>
  <si>
    <t>RITM0237867</t>
  </si>
  <si>
    <t>AINST0403718</t>
  </si>
  <si>
    <t>RITM0241037</t>
  </si>
  <si>
    <t>AINST0403728</t>
  </si>
  <si>
    <t>INC0518674</t>
  </si>
  <si>
    <t>AINST0403417</t>
  </si>
  <si>
    <t>RITM0240870</t>
  </si>
  <si>
    <t>AINST0403772</t>
  </si>
  <si>
    <t>INC0519516</t>
  </si>
  <si>
    <t>AINST0403505</t>
  </si>
  <si>
    <t>INC0519338</t>
  </si>
  <si>
    <t>AINST0403873</t>
  </si>
  <si>
    <t>INC0519617</t>
  </si>
  <si>
    <t>AINST0403755</t>
  </si>
  <si>
    <t>RITM0241060</t>
  </si>
  <si>
    <t>AINST0403499</t>
  </si>
  <si>
    <t>RITM0240531</t>
  </si>
  <si>
    <t>AINST0403889</t>
  </si>
  <si>
    <t>RITM0241138</t>
  </si>
  <si>
    <t>AINST0403515</t>
  </si>
  <si>
    <t>RITM0240556</t>
  </si>
  <si>
    <t>AINST0403966</t>
  </si>
  <si>
    <t>RITM0241004</t>
  </si>
  <si>
    <t>AINST0403999</t>
  </si>
  <si>
    <t>RITM0240898</t>
  </si>
  <si>
    <t>AINST0403420</t>
  </si>
  <si>
    <t>RITM0240874</t>
  </si>
  <si>
    <t>AINST0404014</t>
  </si>
  <si>
    <t>INC0519727</t>
  </si>
  <si>
    <t>AINST0400945</t>
  </si>
  <si>
    <t>RITM0238237</t>
  </si>
  <si>
    <t>AINST0404035</t>
  </si>
  <si>
    <t>INC0519750</t>
  </si>
  <si>
    <t>AINST0404039</t>
  </si>
  <si>
    <t>INC0519321</t>
  </si>
  <si>
    <t>AINST0404046</t>
  </si>
  <si>
    <t>RITM0241197</t>
  </si>
  <si>
    <t>AINST0404132</t>
  </si>
  <si>
    <t>RITM0240862</t>
  </si>
  <si>
    <t>AINST0404037</t>
  </si>
  <si>
    <t>INC0519743</t>
  </si>
  <si>
    <t>AINST0404196</t>
  </si>
  <si>
    <t>INC0519878</t>
  </si>
  <si>
    <t>AINST0404088</t>
  </si>
  <si>
    <t>RITM0241215</t>
  </si>
  <si>
    <t>AINST0404248</t>
  </si>
  <si>
    <t>RITM0241300</t>
  </si>
  <si>
    <t>AINST0404259</t>
  </si>
  <si>
    <t>RITM0241160</t>
  </si>
  <si>
    <t>AINST0404309</t>
  </si>
  <si>
    <t>RITM0241267</t>
  </si>
  <si>
    <t>AINST0403689</t>
  </si>
  <si>
    <t>RITM0240494</t>
  </si>
  <si>
    <t>AINST0403807</t>
  </si>
  <si>
    <t>RITM0240765</t>
  </si>
  <si>
    <t>AINST0403811</t>
  </si>
  <si>
    <t>RITM0240768</t>
  </si>
  <si>
    <t>AINST0403813</t>
  </si>
  <si>
    <t>RITM0240767</t>
  </si>
  <si>
    <t>AINST0403851</t>
  </si>
  <si>
    <t>RITM0240899</t>
  </si>
  <si>
    <t>AINST0401227</t>
  </si>
  <si>
    <t>INC0517528</t>
  </si>
  <si>
    <t>AINST0404343</t>
  </si>
  <si>
    <t>INC0519947</t>
  </si>
  <si>
    <t>AINST0404195</t>
  </si>
  <si>
    <t>INC0519872</t>
  </si>
  <si>
    <t>AINST0403970</t>
  </si>
  <si>
    <t>INC0519667</t>
  </si>
  <si>
    <t>AINST0404323</t>
  </si>
  <si>
    <t>INC0519931</t>
  </si>
  <si>
    <t>AINST0401149</t>
  </si>
  <si>
    <t>INC0517387</t>
  </si>
  <si>
    <t>AINST0401157</t>
  </si>
  <si>
    <t>INC0516825</t>
  </si>
  <si>
    <t>AINST0401117</t>
  </si>
  <si>
    <t>INC0517359</t>
  </si>
  <si>
    <t>AINST0404285</t>
  </si>
  <si>
    <t>RITM0241301</t>
  </si>
  <si>
    <t>AINST0404396</t>
  </si>
  <si>
    <t>RITM0241352</t>
  </si>
  <si>
    <t>AINST0404450</t>
  </si>
  <si>
    <t>RITM0241355</t>
  </si>
  <si>
    <t>AINST0404460</t>
  </si>
  <si>
    <t>RITM0241389</t>
  </si>
  <si>
    <t>AINST0404362</t>
  </si>
  <si>
    <t>RITM0241008</t>
  </si>
  <si>
    <t>AINST0401433</t>
  </si>
  <si>
    <t>INC0517565</t>
  </si>
  <si>
    <t>AINST0399932</t>
  </si>
  <si>
    <t>INC0516724</t>
  </si>
  <si>
    <t>AINST0401394</t>
  </si>
  <si>
    <t>INC0517785</t>
  </si>
  <si>
    <t>AINST0404566</t>
  </si>
  <si>
    <t>RITM0241428</t>
  </si>
  <si>
    <t>AINST0401372</t>
  </si>
  <si>
    <t>INC0517049</t>
  </si>
  <si>
    <t>AINST0401463</t>
  </si>
  <si>
    <t>INC0517869</t>
  </si>
  <si>
    <t>AINST0401425</t>
  </si>
  <si>
    <t>INC0517819</t>
  </si>
  <si>
    <t>AINST0404630</t>
  </si>
  <si>
    <t>RITM0241470</t>
  </si>
  <si>
    <t>AINST0404633</t>
  </si>
  <si>
    <t>RITM0241457</t>
  </si>
  <si>
    <t>AINST0404634</t>
  </si>
  <si>
    <t>RITM0241468</t>
  </si>
  <si>
    <t>AINST0404637</t>
  </si>
  <si>
    <t>RITM0241472</t>
  </si>
  <si>
    <t>AINST0404676</t>
  </si>
  <si>
    <t>RITM0241499</t>
  </si>
  <si>
    <t>AINST0404364</t>
  </si>
  <si>
    <t>RITM0241238</t>
  </si>
  <si>
    <t>AINST0404382</t>
  </si>
  <si>
    <t>RITM0241325</t>
  </si>
  <si>
    <t>AINST0404410</t>
  </si>
  <si>
    <t>RITM0241268</t>
  </si>
  <si>
    <t>AINST0404414</t>
  </si>
  <si>
    <t>RITM0241322</t>
  </si>
  <si>
    <t>AINST0404567</t>
  </si>
  <si>
    <t>RITM0241164</t>
  </si>
  <si>
    <t>AINST0404670</t>
  </si>
  <si>
    <t>RITM0241494</t>
  </si>
  <si>
    <t>AINST0404554</t>
  </si>
  <si>
    <t>INC0520028</t>
  </si>
  <si>
    <t>AINST0401773</t>
  </si>
  <si>
    <t>INC0517498</t>
  </si>
  <si>
    <t>AINST0404735</t>
  </si>
  <si>
    <t>INC0519769</t>
  </si>
  <si>
    <t>AINST0404817</t>
  </si>
  <si>
    <t>INC0520281</t>
  </si>
  <si>
    <t>AINST0401918</t>
  </si>
  <si>
    <t>RITM0240098</t>
  </si>
  <si>
    <t>AINST0403719</t>
  </si>
  <si>
    <t>RITM0240781</t>
  </si>
  <si>
    <t>AINST0404920</t>
  </si>
  <si>
    <t>INC0520464</t>
  </si>
  <si>
    <t>AINST0401527</t>
  </si>
  <si>
    <t>RITM0239918</t>
  </si>
  <si>
    <t>AINST0404907</t>
  </si>
  <si>
    <t>INC0520422</t>
  </si>
  <si>
    <t>AINST0405024</t>
  </si>
  <si>
    <t>INC0520056</t>
  </si>
  <si>
    <t>AINST0405091</t>
  </si>
  <si>
    <t>INC0520672</t>
  </si>
  <si>
    <t>AINST0404716</t>
  </si>
  <si>
    <t>INC0520098</t>
  </si>
  <si>
    <t>AINST0404841</t>
  </si>
  <si>
    <t>INC0520334</t>
  </si>
  <si>
    <t>AINST0401631</t>
  </si>
  <si>
    <t>INC0514582</t>
  </si>
  <si>
    <t>AINST0401751</t>
  </si>
  <si>
    <t>RITM0239952</t>
  </si>
  <si>
    <t>AINST0401536</t>
  </si>
  <si>
    <t>RITM0239661</t>
  </si>
  <si>
    <t>AINST0404587</t>
  </si>
  <si>
    <t>INC0520065</t>
  </si>
  <si>
    <t>AINST0401120</t>
  </si>
  <si>
    <t>INC0517354</t>
  </si>
  <si>
    <t>AINST0404845</t>
  </si>
  <si>
    <t>INC0519902</t>
  </si>
  <si>
    <t>AINST0404592</t>
  </si>
  <si>
    <t>RITM0241342</t>
  </si>
  <si>
    <t>AINST0404739</t>
  </si>
  <si>
    <t>INC0520165</t>
  </si>
  <si>
    <t>AINST0404985</t>
  </si>
  <si>
    <t>INC0520359</t>
  </si>
  <si>
    <t>AINST0404846</t>
  </si>
  <si>
    <t>INC0520331</t>
  </si>
  <si>
    <t>AINST0404938</t>
  </si>
  <si>
    <t>INC0520469</t>
  </si>
  <si>
    <t>AINST0405154</t>
  </si>
  <si>
    <t>INC0519915</t>
  </si>
  <si>
    <t>Annette Kerpel</t>
  </si>
  <si>
    <t>AINST0405153</t>
  </si>
  <si>
    <t>INC0520730</t>
  </si>
  <si>
    <t>AINST0405141</t>
  </si>
  <si>
    <t>RITM0241544</t>
  </si>
  <si>
    <t>AINST0405140</t>
  </si>
  <si>
    <t>RITM0241542</t>
  </si>
  <si>
    <t>AINST0405161</t>
  </si>
  <si>
    <t>INC0520670</t>
  </si>
  <si>
    <t>Claire Bauer</t>
  </si>
  <si>
    <t>AINST0405208</t>
  </si>
  <si>
    <t>RITM0241547</t>
  </si>
  <si>
    <t>AINST0405214</t>
  </si>
  <si>
    <t>RITM0241558</t>
  </si>
  <si>
    <t>AINST0404749</t>
  </si>
  <si>
    <t>INC0520157</t>
  </si>
  <si>
    <t>AINST0405229</t>
  </si>
  <si>
    <t>INC0520307</t>
  </si>
  <si>
    <t>AINST0404667</t>
  </si>
  <si>
    <t>RITM0240979</t>
  </si>
  <si>
    <t>AINST0405142</t>
  </si>
  <si>
    <t>RITM0241545</t>
  </si>
  <si>
    <t>AINST0404586</t>
  </si>
  <si>
    <t>RITM0241205</t>
  </si>
  <si>
    <t>AINST0405231</t>
  </si>
  <si>
    <t>RITM0241551</t>
  </si>
  <si>
    <t>AINST0404852</t>
  </si>
  <si>
    <t>INC0520361</t>
  </si>
  <si>
    <t>AINST0401521</t>
  </si>
  <si>
    <t>INC0517898</t>
  </si>
  <si>
    <t>AINST0405348</t>
  </si>
  <si>
    <t>INC0520860</t>
  </si>
  <si>
    <t>AINST0405399</t>
  </si>
  <si>
    <t>RITM0241650</t>
  </si>
  <si>
    <t>AINST0405099</t>
  </si>
  <si>
    <t>INC0519820</t>
  </si>
  <si>
    <t>Rama Ramulu</t>
  </si>
  <si>
    <t>AINST0402732</t>
  </si>
  <si>
    <t>INC0518603</t>
  </si>
  <si>
    <t>AINST0405273</t>
  </si>
  <si>
    <t>INC0520841</t>
  </si>
  <si>
    <t>AINST0402670</t>
  </si>
  <si>
    <t>RITM0240397</t>
  </si>
  <si>
    <t>AINST0405435</t>
  </si>
  <si>
    <t>INC0520950</t>
  </si>
  <si>
    <t>AINST0402584</t>
  </si>
  <si>
    <t>RITM0238704</t>
  </si>
  <si>
    <t>AINST0405436</t>
  </si>
  <si>
    <t>RITM0241667</t>
  </si>
  <si>
    <t>AINST0405487</t>
  </si>
  <si>
    <t>RITM0241512</t>
  </si>
  <si>
    <t>AINST0403073</t>
  </si>
  <si>
    <t>INC0518745</t>
  </si>
  <si>
    <t>AINST0405505</t>
  </si>
  <si>
    <t>INC0520983</t>
  </si>
  <si>
    <t>AINST0405508</t>
  </si>
  <si>
    <t>RITM0241697</t>
  </si>
  <si>
    <t>AINST0404989</t>
  </si>
  <si>
    <t>INC0519331</t>
  </si>
  <si>
    <t>AINST0405499</t>
  </si>
  <si>
    <t>INC0520986</t>
  </si>
  <si>
    <t>AINST0405450</t>
  </si>
  <si>
    <t>INC0520958</t>
  </si>
  <si>
    <t>AINST0403221</t>
  </si>
  <si>
    <t>INC0518941</t>
  </si>
  <si>
    <t>AINST0402589</t>
  </si>
  <si>
    <t>RITM0240460</t>
  </si>
  <si>
    <t>AINST0405541</t>
  </si>
  <si>
    <t>INC0520999</t>
  </si>
  <si>
    <t>AINST0405178</t>
  </si>
  <si>
    <t>RITM0241466</t>
  </si>
  <si>
    <t>AINST0405539</t>
  </si>
  <si>
    <t>INC0521007</t>
  </si>
  <si>
    <t>AINST0405571</t>
  </si>
  <si>
    <t>RITM0241721</t>
  </si>
  <si>
    <t>AINST0405620</t>
  </si>
  <si>
    <t>INC0521056</t>
  </si>
  <si>
    <t>AINST0405622</t>
  </si>
  <si>
    <t>INC0520901</t>
  </si>
  <si>
    <t>AINST0405602</t>
  </si>
  <si>
    <t>RITM0241724</t>
  </si>
  <si>
    <t>AINST0405588</t>
  </si>
  <si>
    <t>RITM0241633</t>
  </si>
  <si>
    <t>AINST0405655</t>
  </si>
  <si>
    <t>RITM0241780</t>
  </si>
  <si>
    <t>AINST0405650</t>
  </si>
  <si>
    <t>RITM0241786</t>
  </si>
  <si>
    <t>AINST0405536</t>
  </si>
  <si>
    <t>INC0520998</t>
  </si>
  <si>
    <t>AINST0405631</t>
  </si>
  <si>
    <t>RITM0241778</t>
  </si>
  <si>
    <t>AINST0402238</t>
  </si>
  <si>
    <t>RITM0240140</t>
  </si>
  <si>
    <t>AINST0405238</t>
  </si>
  <si>
    <t>RITM0241575</t>
  </si>
  <si>
    <t>AINST0405071</t>
  </si>
  <si>
    <t>INC0519688</t>
  </si>
  <si>
    <t>AINST0401427</t>
  </si>
  <si>
    <t>INC0517813</t>
  </si>
  <si>
    <t>AINST0402770</t>
  </si>
  <si>
    <t>RITM0240627</t>
  </si>
  <si>
    <t>AINST0402844</t>
  </si>
  <si>
    <t>RITM0240691</t>
  </si>
  <si>
    <t>AINST0405591</t>
  </si>
  <si>
    <t>INC0521039</t>
  </si>
  <si>
    <t>AINST0402929</t>
  </si>
  <si>
    <t>RITM0240718</t>
  </si>
  <si>
    <t>AINST0405758</t>
  </si>
  <si>
    <t>RITM0241843</t>
  </si>
  <si>
    <t>AINST0405669</t>
  </si>
  <si>
    <t>INC0521071</t>
  </si>
  <si>
    <t>AINST0405804</t>
  </si>
  <si>
    <t>RITM0241563</t>
  </si>
  <si>
    <t>AINST0405788</t>
  </si>
  <si>
    <t>RITM0241761</t>
  </si>
  <si>
    <t>AINST0405790</t>
  </si>
  <si>
    <t>RITM0241762</t>
  </si>
  <si>
    <t>AINST0405793</t>
  </si>
  <si>
    <t>RITM0241865</t>
  </si>
  <si>
    <t>AINST0405817</t>
  </si>
  <si>
    <t>INC0521138</t>
  </si>
  <si>
    <t>AINST0405811</t>
  </si>
  <si>
    <t>INC0520156</t>
  </si>
  <si>
    <t>AINST0402868</t>
  </si>
  <si>
    <t>INC0518623</t>
  </si>
  <si>
    <t>AINST0404491</t>
  </si>
  <si>
    <t>RITM0238659</t>
  </si>
  <si>
    <t>AINST0405754</t>
  </si>
  <si>
    <t>RITM0241842</t>
  </si>
  <si>
    <t>AINST0405861</t>
  </si>
  <si>
    <t>RITM0241906</t>
  </si>
  <si>
    <t>AINST0405807</t>
  </si>
  <si>
    <t>RITM0241882</t>
  </si>
  <si>
    <t>AINST0405879</t>
  </si>
  <si>
    <t>RITM0241928</t>
  </si>
  <si>
    <t>AINST0405886</t>
  </si>
  <si>
    <t>RITM0241896</t>
  </si>
  <si>
    <t>AINST0405874</t>
  </si>
  <si>
    <t>INC0521167</t>
  </si>
  <si>
    <t>AINST0405893</t>
  </si>
  <si>
    <t>RITM0241772</t>
  </si>
  <si>
    <t>AINST0405888</t>
  </si>
  <si>
    <t>RITM0241935</t>
  </si>
  <si>
    <t>AINST0405863</t>
  </si>
  <si>
    <t>RITM0241907</t>
  </si>
  <si>
    <t>AINST0405909</t>
  </si>
  <si>
    <t>RITM0241587</t>
  </si>
  <si>
    <t>AINST0405219</t>
  </si>
  <si>
    <t>INC0520783</t>
  </si>
  <si>
    <t>AINST0405175</t>
  </si>
  <si>
    <t>RITM0241548</t>
  </si>
  <si>
    <t>AINST0405867</t>
  </si>
  <si>
    <t>RITM0241911</t>
  </si>
  <si>
    <t>AINST0405969</t>
  </si>
  <si>
    <t>INC0521207</t>
  </si>
  <si>
    <t>AINST0402980</t>
  </si>
  <si>
    <t>INC0518679</t>
  </si>
  <si>
    <t>AINST0405950</t>
  </si>
  <si>
    <t>INC0521203</t>
  </si>
  <si>
    <t>AINST0405470</t>
  </si>
  <si>
    <t>RITM0241630</t>
  </si>
  <si>
    <t>AINST0405609</t>
  </si>
  <si>
    <t>RITM0241759</t>
  </si>
  <si>
    <t>AINST0405781</t>
  </si>
  <si>
    <t>RITM0241832</t>
  </si>
  <si>
    <t>AINST0405786</t>
  </si>
  <si>
    <t>RITM0241834</t>
  </si>
  <si>
    <t>AINST0405779</t>
  </si>
  <si>
    <t>INC0521136</t>
  </si>
  <si>
    <t>AINST0402960</t>
  </si>
  <si>
    <t>INC0518699</t>
  </si>
  <si>
    <t>AINST0406087</t>
  </si>
  <si>
    <t>RITM0241973</t>
  </si>
  <si>
    <t>AINST0402871</t>
  </si>
  <si>
    <t>RITM0240703</t>
  </si>
  <si>
    <t>AINST0406111</t>
  </si>
  <si>
    <t>RITM0242090</t>
  </si>
  <si>
    <t>AINST0402966</t>
  </si>
  <si>
    <t>INC0518683</t>
  </si>
  <si>
    <t>AINST0406117</t>
  </si>
  <si>
    <t>RITM0242106</t>
  </si>
  <si>
    <t>AINST0406014</t>
  </si>
  <si>
    <t>RITM0242030</t>
  </si>
  <si>
    <t>AINST0403106</t>
  </si>
  <si>
    <t>INC0518433</t>
  </si>
  <si>
    <t>AINST0403266</t>
  </si>
  <si>
    <t>INC0519175</t>
  </si>
  <si>
    <t>AINST0405869</t>
  </si>
  <si>
    <t>INC0521166</t>
  </si>
  <si>
    <t>AINST0406162</t>
  </si>
  <si>
    <t>RITM0242069</t>
  </si>
  <si>
    <t>AINST0406165</t>
  </si>
  <si>
    <t>RITM0241532</t>
  </si>
  <si>
    <t>AINST0406153</t>
  </si>
  <si>
    <t>RITM0241840</t>
  </si>
  <si>
    <t>AINST0406193</t>
  </si>
  <si>
    <t>RITM0241811</t>
  </si>
  <si>
    <t>AINST0406192</t>
  </si>
  <si>
    <t>RITM0241812</t>
  </si>
  <si>
    <t>AINST0406191</t>
  </si>
  <si>
    <t>RITM0242053</t>
  </si>
  <si>
    <t>AINST0406182</t>
  </si>
  <si>
    <t>INC0521369</t>
  </si>
  <si>
    <t>AINST0403280</t>
  </si>
  <si>
    <t>INC0519195</t>
  </si>
  <si>
    <t>AINST0406285</t>
  </si>
  <si>
    <t>RITM0242266</t>
  </si>
  <si>
    <t>AINST0403171</t>
  </si>
  <si>
    <t>INC0518987</t>
  </si>
  <si>
    <t>AINST0406177</t>
  </si>
  <si>
    <t>RITM0241936</t>
  </si>
  <si>
    <t>AINST0403418</t>
  </si>
  <si>
    <t>RITM0240871</t>
  </si>
  <si>
    <t>AINST0406361</t>
  </si>
  <si>
    <t>RITM0242295</t>
  </si>
  <si>
    <t>AINST0406369</t>
  </si>
  <si>
    <t>INC0521540</t>
  </si>
  <si>
    <t>AINST0406375</t>
  </si>
  <si>
    <t>INC0521526</t>
  </si>
  <si>
    <t>AINST0403393</t>
  </si>
  <si>
    <t>RITM0240849</t>
  </si>
  <si>
    <t>AINST0403776</t>
  </si>
  <si>
    <t>INC0519527</t>
  </si>
  <si>
    <t>AINST0406760</t>
  </si>
  <si>
    <t>INC0521798</t>
  </si>
  <si>
    <t>AINST0406781</t>
  </si>
  <si>
    <t>INC0521839</t>
  </si>
  <si>
    <t>AINST0406814</t>
  </si>
  <si>
    <t>RITM0242302</t>
  </si>
  <si>
    <t>AINST0405275</t>
  </si>
  <si>
    <t>INC0520828</t>
  </si>
  <si>
    <t>AINST0406368</t>
  </si>
  <si>
    <t>INC0521609</t>
  </si>
  <si>
    <t>AINST0404347</t>
  </si>
  <si>
    <t>INC0519954</t>
  </si>
  <si>
    <t>AINST0406871</t>
  </si>
  <si>
    <t>INC0522018</t>
  </si>
  <si>
    <t>AINST0403425</t>
  </si>
  <si>
    <t>RITM0240879</t>
  </si>
  <si>
    <t>AINST0403320</t>
  </si>
  <si>
    <t>INC0514858</t>
  </si>
  <si>
    <t>AINST0406920</t>
  </si>
  <si>
    <t>INC0522078</t>
  </si>
  <si>
    <t>AINST0406418</t>
  </si>
  <si>
    <t>INC0521645</t>
  </si>
  <si>
    <t>AINST0404207</t>
  </si>
  <si>
    <t>INC0519207</t>
  </si>
  <si>
    <t>AINST0403699</t>
  </si>
  <si>
    <t>RITM0240936</t>
  </si>
  <si>
    <t>AINST0403389</t>
  </si>
  <si>
    <t>RITM0240845</t>
  </si>
  <si>
    <t>AINST0406370</t>
  </si>
  <si>
    <t>INC0521535</t>
  </si>
  <si>
    <t>AINST0403443</t>
  </si>
  <si>
    <t>INC0519302</t>
  </si>
  <si>
    <t>AINST0404021</t>
  </si>
  <si>
    <t>INC0517678</t>
  </si>
  <si>
    <t>AINST0406963</t>
  </si>
  <si>
    <t>RITM0242334</t>
  </si>
  <si>
    <t>AINST0403367</t>
  </si>
  <si>
    <t>INC0519284</t>
  </si>
  <si>
    <t>AINST0406784</t>
  </si>
  <si>
    <t>INC0521878</t>
  </si>
  <si>
    <t>AINST0406917</t>
  </si>
  <si>
    <t>RITM0242275</t>
  </si>
  <si>
    <t>AINST0406916</t>
  </si>
  <si>
    <t>RITM0242276</t>
  </si>
  <si>
    <t>AINST0406316</t>
  </si>
  <si>
    <t>RITM0242274</t>
  </si>
  <si>
    <t>AINST0406954</t>
  </si>
  <si>
    <t>INC0522125</t>
  </si>
  <si>
    <t>AINST0405853</t>
  </si>
  <si>
    <t>RITM0240806</t>
  </si>
  <si>
    <t>AINST0406991</t>
  </si>
  <si>
    <t>INC0522127</t>
  </si>
  <si>
    <t>AINST0407020</t>
  </si>
  <si>
    <t>RITM0242378</t>
  </si>
  <si>
    <t>AINST0404189</t>
  </si>
  <si>
    <t>RITM0241055</t>
  </si>
  <si>
    <t>AINST0407033</t>
  </si>
  <si>
    <t>INC0522141</t>
  </si>
  <si>
    <t>AINST0404227</t>
  </si>
  <si>
    <t>INC0519881</t>
  </si>
  <si>
    <t>AINST0406199</t>
  </si>
  <si>
    <t>INC0521389</t>
  </si>
  <si>
    <t>AINST0404882</t>
  </si>
  <si>
    <t>INC0520400</t>
  </si>
  <si>
    <t>AINST0404784</t>
  </si>
  <si>
    <t>INC0520206</t>
  </si>
  <si>
    <t>AINST0406353</t>
  </si>
  <si>
    <t>INC0521516</t>
  </si>
  <si>
    <t>AINST0407141</t>
  </si>
  <si>
    <t>INC0522230</t>
  </si>
  <si>
    <t>AINST0406118</t>
  </si>
  <si>
    <t>RITM0241731</t>
  </si>
  <si>
    <t>AINST0407321</t>
  </si>
  <si>
    <t>INC0522408</t>
  </si>
  <si>
    <t>AINST0406122</t>
  </si>
  <si>
    <t>RITM0241923</t>
  </si>
  <si>
    <t>AINST0407039</t>
  </si>
  <si>
    <t>INC0522171</t>
  </si>
  <si>
    <t>AINST0404468</t>
  </si>
  <si>
    <t>RITM0240811</t>
  </si>
  <si>
    <t>AINST0404276</t>
  </si>
  <si>
    <t>INC0519891</t>
  </si>
  <si>
    <t>AINST0407144</t>
  </si>
  <si>
    <t>INC0522252</t>
  </si>
  <si>
    <t>AINST0407336</t>
  </si>
  <si>
    <t>RITM0242501</t>
  </si>
  <si>
    <t>AINST0407372</t>
  </si>
  <si>
    <t>RITM0242491</t>
  </si>
  <si>
    <t>AINST0407286</t>
  </si>
  <si>
    <t>INC0522357</t>
  </si>
  <si>
    <t>AINST0407359</t>
  </si>
  <si>
    <t>INC0522416</t>
  </si>
  <si>
    <t>AINST0407305</t>
  </si>
  <si>
    <t>INC0522387</t>
  </si>
  <si>
    <t>AINST0407446</t>
  </si>
  <si>
    <t>INC0521849</t>
  </si>
  <si>
    <t>AINST0407462</t>
  </si>
  <si>
    <t>RITM0242461</t>
  </si>
  <si>
    <t>AINST0407527</t>
  </si>
  <si>
    <t>INC0522541</t>
  </si>
  <si>
    <t>AINST0407477</t>
  </si>
  <si>
    <t>INC0522510</t>
  </si>
  <si>
    <t>AINST0407595</t>
  </si>
  <si>
    <t>RITM0242617</t>
  </si>
  <si>
    <t>AINST0407654</t>
  </si>
  <si>
    <t>INC0522634</t>
  </si>
  <si>
    <t>AINST0407653</t>
  </si>
  <si>
    <t>INC0522636</t>
  </si>
  <si>
    <t>AINST0406787</t>
  </si>
  <si>
    <t>INC0521874</t>
  </si>
  <si>
    <t>AINST0404612</t>
  </si>
  <si>
    <t>RITM0241299</t>
  </si>
  <si>
    <t>AINST0407717</t>
  </si>
  <si>
    <t>RITM0242687</t>
  </si>
  <si>
    <t>AINST0407743</t>
  </si>
  <si>
    <t>INC0522673</t>
  </si>
  <si>
    <t>AINST0404664</t>
  </si>
  <si>
    <t>RITM0240536</t>
  </si>
  <si>
    <t>AINST0407748</t>
  </si>
  <si>
    <t>INC0522681</t>
  </si>
  <si>
    <t>AINST0407783</t>
  </si>
  <si>
    <t>INC0522703</t>
  </si>
  <si>
    <t>AINST0407747</t>
  </si>
  <si>
    <t>INC0522680</t>
  </si>
  <si>
    <t>AINST0407809</t>
  </si>
  <si>
    <t>INC0522717</t>
  </si>
  <si>
    <t>AINST0406931</t>
  </si>
  <si>
    <t>INC0522091</t>
  </si>
  <si>
    <t>AINST0407819</t>
  </si>
  <si>
    <t>RITM0242698</t>
  </si>
  <si>
    <t>AINST0407687</t>
  </si>
  <si>
    <t>RITM0242549</t>
  </si>
  <si>
    <t>AINST0407686</t>
  </si>
  <si>
    <t>RITM0242548</t>
  </si>
  <si>
    <t>AINST0407685</t>
  </si>
  <si>
    <t>RITM0242547</t>
  </si>
  <si>
    <t>AINST0407684</t>
  </si>
  <si>
    <t>RITM0242545</t>
  </si>
  <si>
    <t>AINST0407683</t>
  </si>
  <si>
    <t>RITM0242543</t>
  </si>
  <si>
    <t>AINST0407682</t>
  </si>
  <si>
    <t>RITM0242542</t>
  </si>
  <si>
    <t>AINST0407681</t>
  </si>
  <si>
    <t>RITM0242541</t>
  </si>
  <si>
    <t>AINST0407680</t>
  </si>
  <si>
    <t>RITM0242540</t>
  </si>
  <si>
    <t>AINST0407679</t>
  </si>
  <si>
    <t>RITM0242539</t>
  </si>
  <si>
    <t>AINST0407815</t>
  </si>
  <si>
    <t>INC0522715</t>
  </si>
  <si>
    <t>AINST0407839</t>
  </si>
  <si>
    <t>INC0522555</t>
  </si>
  <si>
    <t>AINST0407694</t>
  </si>
  <si>
    <t>INC0522655</t>
  </si>
  <si>
    <t>AINST0407830</t>
  </si>
  <si>
    <t>INC0522741</t>
  </si>
  <si>
    <t>AINST0407834</t>
  </si>
  <si>
    <t>INC0522689</t>
  </si>
  <si>
    <t>AINST0407603</t>
  </si>
  <si>
    <t>RITM0242482</t>
  </si>
  <si>
    <t>AINST0407895</t>
  </si>
  <si>
    <t>INC0522775</t>
  </si>
  <si>
    <t>AINST0407932</t>
  </si>
  <si>
    <t>RITM0242779</t>
  </si>
  <si>
    <t>AINST0404889</t>
  </si>
  <si>
    <t>INC0520408</t>
  </si>
  <si>
    <t>AINST0407873</t>
  </si>
  <si>
    <t>INC0522763</t>
  </si>
  <si>
    <t>AINST0407641</t>
  </si>
  <si>
    <t>INC0522623</t>
  </si>
  <si>
    <t>AINST0404801</t>
  </si>
  <si>
    <t>INC0520292</t>
  </si>
  <si>
    <t>AINST0407960</t>
  </si>
  <si>
    <t>RITM0242803</t>
  </si>
  <si>
    <t>AINST0404775</t>
  </si>
  <si>
    <t>INC0520230</t>
  </si>
  <si>
    <t>AINST0407989</t>
  </si>
  <si>
    <t>RITM0242837</t>
  </si>
  <si>
    <t>AINST0407736</t>
  </si>
  <si>
    <t>RITM0242656</t>
  </si>
  <si>
    <t>AINST0408024</t>
  </si>
  <si>
    <t>RITM0242819</t>
  </si>
  <si>
    <t>AINST0404891</t>
  </si>
  <si>
    <t>INC0520409</t>
  </si>
  <si>
    <t>AINST0405033</t>
  </si>
  <si>
    <t>INC0520619</t>
  </si>
  <si>
    <t>AINST0405098</t>
  </si>
  <si>
    <t>INC0520686</t>
  </si>
  <si>
    <t>AINST0408179</t>
  </si>
  <si>
    <t>RITM0242902</t>
  </si>
  <si>
    <t>AINST0408183</t>
  </si>
  <si>
    <t>RITM0242798</t>
  </si>
  <si>
    <t>AINST0408236</t>
  </si>
  <si>
    <t>RITM0243032</t>
  </si>
  <si>
    <t>AINST0408138</t>
  </si>
  <si>
    <t>INC0522828</t>
  </si>
  <si>
    <t>AINST0407617</t>
  </si>
  <si>
    <t>INC0522608</t>
  </si>
  <si>
    <t>AINST0407940</t>
  </si>
  <si>
    <t>INC0522799</t>
  </si>
  <si>
    <t>AINST0405243</t>
  </si>
  <si>
    <t>INC0520282</t>
  </si>
  <si>
    <t>Craig Reid</t>
  </si>
  <si>
    <t>AINST0408172</t>
  </si>
  <si>
    <t>RITM0242888</t>
  </si>
  <si>
    <t>AINST0408271</t>
  </si>
  <si>
    <t>RITM0242872</t>
  </si>
  <si>
    <t>AINST0408414</t>
  </si>
  <si>
    <t>INC0523038</t>
  </si>
  <si>
    <t>AINST0405467</t>
  </si>
  <si>
    <t>INC0520329</t>
  </si>
  <si>
    <t>AINST0408395</t>
  </si>
  <si>
    <t>INC0522879</t>
  </si>
  <si>
    <t>AINST0408518</t>
  </si>
  <si>
    <t>INC0523190</t>
  </si>
  <si>
    <t>AINST0407644</t>
  </si>
  <si>
    <t>INC0522624</t>
  </si>
  <si>
    <t>AINST0408602</t>
  </si>
  <si>
    <t>INC0523325</t>
  </si>
  <si>
    <t>AINST0408632</t>
  </si>
  <si>
    <t>INC0523372</t>
  </si>
  <si>
    <t>AINST0408331</t>
  </si>
  <si>
    <t>INC0522918</t>
  </si>
  <si>
    <t>AINST0408509</t>
  </si>
  <si>
    <t>INC0523178</t>
  </si>
  <si>
    <t>AINST0408339</t>
  </si>
  <si>
    <t>INC0522897</t>
  </si>
  <si>
    <t>AINST0408688</t>
  </si>
  <si>
    <t>INC0523486</t>
  </si>
  <si>
    <t>AINST0408517</t>
  </si>
  <si>
    <t>INC0523204</t>
  </si>
  <si>
    <t>AINST0408669</t>
  </si>
  <si>
    <t>INC0523417</t>
  </si>
  <si>
    <t>AINST0405544</t>
  </si>
  <si>
    <t>INC0521005</t>
  </si>
  <si>
    <t>AINST0408510</t>
  </si>
  <si>
    <t>INC0523187</t>
  </si>
  <si>
    <t>AINST0405907</t>
  </si>
  <si>
    <t>INC0517358</t>
  </si>
  <si>
    <t>AINST0408580</t>
  </si>
  <si>
    <t>INC0523276</t>
  </si>
  <si>
    <t>AINST0408328</t>
  </si>
  <si>
    <t>INC0522907</t>
  </si>
  <si>
    <t>AINST0408646</t>
  </si>
  <si>
    <t>INC0523023</t>
  </si>
  <si>
    <t>AINST0408645</t>
  </si>
  <si>
    <t>INC0523365</t>
  </si>
  <si>
    <t>AINST0408512</t>
  </si>
  <si>
    <t>INC0523191</t>
  </si>
  <si>
    <t>AINST0408739</t>
  </si>
  <si>
    <t>INC0523530</t>
  </si>
  <si>
    <t>AINST0408710</t>
  </si>
  <si>
    <t>INC0522910</t>
  </si>
  <si>
    <t>AINST0408740</t>
  </si>
  <si>
    <t>INC0523517</t>
  </si>
  <si>
    <t>AINST0408778</t>
  </si>
  <si>
    <t>INC0523547</t>
  </si>
  <si>
    <t>AINST0405976</t>
  </si>
  <si>
    <t>INC0521229</t>
  </si>
  <si>
    <t>AINST0408823</t>
  </si>
  <si>
    <t>INC0523432</t>
  </si>
  <si>
    <t>Isha Regmi</t>
  </si>
  <si>
    <t>AINST0408805</t>
  </si>
  <si>
    <t>RITM0243177</t>
  </si>
  <si>
    <t>AINST0408689</t>
  </si>
  <si>
    <t>INC0523484</t>
  </si>
  <si>
    <t>AINST0405481</t>
  </si>
  <si>
    <t>RITM0241695</t>
  </si>
  <si>
    <t>AINST0408905</t>
  </si>
  <si>
    <t>INC0523649</t>
  </si>
  <si>
    <t>AINST0408736</t>
  </si>
  <si>
    <t>INC0523540</t>
  </si>
  <si>
    <t>AINST0408730</t>
  </si>
  <si>
    <t>INC0523539</t>
  </si>
  <si>
    <t>AINST0408948</t>
  </si>
  <si>
    <t>INC0523684</t>
  </si>
  <si>
    <t>AINST0407307</t>
  </si>
  <si>
    <t>RITM0242290</t>
  </si>
  <si>
    <t>AINST0409000</t>
  </si>
  <si>
    <t>INC0523705</t>
  </si>
  <si>
    <t>AINST0408861</t>
  </si>
  <si>
    <t>INC0523620</t>
  </si>
  <si>
    <t>AINST0408864</t>
  </si>
  <si>
    <t>INC0523608</t>
  </si>
  <si>
    <t>AINST0409024</t>
  </si>
  <si>
    <t>INC0523617</t>
  </si>
  <si>
    <t>AINST0409040</t>
  </si>
  <si>
    <t>RITM0243234</t>
  </si>
  <si>
    <t>AINST0409041</t>
  </si>
  <si>
    <t>RITM0243237</t>
  </si>
  <si>
    <t>AINST0407951</t>
  </si>
  <si>
    <t>RITM0242791</t>
  </si>
  <si>
    <t>AINST0408944</t>
  </si>
  <si>
    <t>INC0523628</t>
  </si>
  <si>
    <t>AINST0409083</t>
  </si>
  <si>
    <t>RITM0243275</t>
  </si>
  <si>
    <t>AINST0409088</t>
  </si>
  <si>
    <t>RITM0243281</t>
  </si>
  <si>
    <t>AINST0409095</t>
  </si>
  <si>
    <t>INC0523833</t>
  </si>
  <si>
    <t>AINST0409111</t>
  </si>
  <si>
    <t>RITM0243314</t>
  </si>
  <si>
    <t>AINST0409143</t>
  </si>
  <si>
    <t>RITM0243323</t>
  </si>
  <si>
    <t>AINST0409125</t>
  </si>
  <si>
    <t>INC0523890</t>
  </si>
  <si>
    <t>AINST0409178</t>
  </si>
  <si>
    <t>INC0523926</t>
  </si>
  <si>
    <t>AINST0409121</t>
  </si>
  <si>
    <t>INC0523847</t>
  </si>
  <si>
    <t>AINST0409217</t>
  </si>
  <si>
    <t>INC0523956</t>
  </si>
  <si>
    <t>AINST0409219</t>
  </si>
  <si>
    <t>INC0523937</t>
  </si>
  <si>
    <t>AINST0409222</t>
  </si>
  <si>
    <t>RITM0243407</t>
  </si>
  <si>
    <t>AINST0409139</t>
  </si>
  <si>
    <t>INC0523857</t>
  </si>
  <si>
    <t>AINST0409227</t>
  </si>
  <si>
    <t>RITM0242680</t>
  </si>
  <si>
    <t>AINST0409286</t>
  </si>
  <si>
    <t>INC0524015</t>
  </si>
  <si>
    <t>AINST0409317</t>
  </si>
  <si>
    <t>RITM0243466</t>
  </si>
  <si>
    <t>AINST0409330</t>
  </si>
  <si>
    <t>INC0524050</t>
  </si>
  <si>
    <t>AINST0409333</t>
  </si>
  <si>
    <t>INC0524061</t>
  </si>
  <si>
    <t>AINST0409329</t>
  </si>
  <si>
    <t>INC0524044</t>
  </si>
  <si>
    <t>AINST0409360</t>
  </si>
  <si>
    <t>RITM0243303</t>
  </si>
  <si>
    <t>AINST0404943</t>
  </si>
  <si>
    <t>INC0520462</t>
  </si>
  <si>
    <t>AINST0409418</t>
  </si>
  <si>
    <t>INC0524117</t>
  </si>
  <si>
    <t>AINST0409374</t>
  </si>
  <si>
    <t>INC0524066</t>
  </si>
  <si>
    <t>AINST0405750</t>
  </si>
  <si>
    <t>INC0521116</t>
  </si>
  <si>
    <t>AINST0409502</t>
  </si>
  <si>
    <t>INC0524204</t>
  </si>
  <si>
    <t>AINST0409494</t>
  </si>
  <si>
    <t>INC0524203</t>
  </si>
  <si>
    <t>AINST0409497</t>
  </si>
  <si>
    <t>INC0524213</t>
  </si>
  <si>
    <t>AINST0409492</t>
  </si>
  <si>
    <t>INC0524211</t>
  </si>
  <si>
    <t>AINST0409536</t>
  </si>
  <si>
    <t>INC0524229</t>
  </si>
  <si>
    <t>AINST0409579</t>
  </si>
  <si>
    <t>INC0524261</t>
  </si>
  <si>
    <t>AINST0409549</t>
  </si>
  <si>
    <t>INC0524220</t>
  </si>
  <si>
    <t>AINST0409530</t>
  </si>
  <si>
    <t>RITM0243468</t>
  </si>
  <si>
    <t>AINST0409609</t>
  </si>
  <si>
    <t>INC0524263</t>
  </si>
  <si>
    <t>AINST0409608</t>
  </si>
  <si>
    <t>RITM0243560</t>
  </si>
  <si>
    <t>AINST0409683</t>
  </si>
  <si>
    <t>RITM0243271</t>
  </si>
  <si>
    <t>AINST0409629</t>
  </si>
  <si>
    <t>RITM0243486</t>
  </si>
  <si>
    <t>AINST0409671</t>
  </si>
  <si>
    <t>INC0524327</t>
  </si>
  <si>
    <t>AINST0409705</t>
  </si>
  <si>
    <t>INC0524304</t>
  </si>
  <si>
    <t>AINST0408372</t>
  </si>
  <si>
    <t>INC0522972</t>
  </si>
  <si>
    <t>AINST0409706</t>
  </si>
  <si>
    <t>INC0524282</t>
  </si>
  <si>
    <t>AINST0409760</t>
  </si>
  <si>
    <t>INC0523664</t>
  </si>
  <si>
    <t>AINST0406374</t>
  </si>
  <si>
    <t>INC0521608</t>
  </si>
  <si>
    <t>AINST0409261</t>
  </si>
  <si>
    <t>RITM0243417</t>
  </si>
  <si>
    <t>AINST0409541</t>
  </si>
  <si>
    <t>INC0524225</t>
  </si>
  <si>
    <t>AINST0409634</t>
  </si>
  <si>
    <t>RITM0243246</t>
  </si>
  <si>
    <t>AINST0406408</t>
  </si>
  <si>
    <t>INC0521651</t>
  </si>
  <si>
    <t>AINST0409883</t>
  </si>
  <si>
    <t>RITM0243633</t>
  </si>
  <si>
    <t>AINST0409845</t>
  </si>
  <si>
    <t>RITM0243679</t>
  </si>
  <si>
    <t>AINST0408597</t>
  </si>
  <si>
    <t>INC0523277</t>
  </si>
  <si>
    <t>AINST0410002</t>
  </si>
  <si>
    <t>RITM0243848</t>
  </si>
  <si>
    <t>AINST0409995</t>
  </si>
  <si>
    <t>INC0524471</t>
  </si>
  <si>
    <t>AINST0406883</t>
  </si>
  <si>
    <t>INC0522035</t>
  </si>
  <si>
    <t>AINST0406869</t>
  </si>
  <si>
    <t>INC0522016</t>
  </si>
  <si>
    <t>AINST0406852</t>
  </si>
  <si>
    <t>INC0521971</t>
  </si>
  <si>
    <t>AINST0406893</t>
  </si>
  <si>
    <t>INC0522002</t>
  </si>
  <si>
    <t>AINST0410048</t>
  </si>
  <si>
    <t>RITM0243657</t>
  </si>
  <si>
    <t>AINST0410049</t>
  </si>
  <si>
    <t>RITM0243656</t>
  </si>
  <si>
    <t>AINST0406850</t>
  </si>
  <si>
    <t>INC0521990</t>
  </si>
  <si>
    <t>AINST0410044</t>
  </si>
  <si>
    <t>RITM0243862</t>
  </si>
  <si>
    <t>AINST0409872</t>
  </si>
  <si>
    <t>RITM0243669</t>
  </si>
  <si>
    <t>AINST0410076</t>
  </si>
  <si>
    <t>RITM0243873</t>
  </si>
  <si>
    <t>AINST0410083</t>
  </si>
  <si>
    <t>INC0524493</t>
  </si>
  <si>
    <t>AINST0410061</t>
  </si>
  <si>
    <t>INC0524488</t>
  </si>
  <si>
    <t>AINST0410130</t>
  </si>
  <si>
    <t>RITM0243766</t>
  </si>
  <si>
    <t>AINST0410131</t>
  </si>
  <si>
    <t>RITM0243938</t>
  </si>
  <si>
    <t>AINST0410079</t>
  </si>
  <si>
    <t>RITM0243186</t>
  </si>
  <si>
    <t>AINST0409323</t>
  </si>
  <si>
    <t>INC0524052</t>
  </si>
  <si>
    <t>AINST0410080</t>
  </si>
  <si>
    <t>RITM0243607</t>
  </si>
  <si>
    <t>AINST0407100</t>
  </si>
  <si>
    <t>INC0522231</t>
  </si>
  <si>
    <t>AINST0407010</t>
  </si>
  <si>
    <t>INC0522169</t>
  </si>
  <si>
    <t>AINST0407007</t>
  </si>
  <si>
    <t>INC0522176</t>
  </si>
  <si>
    <t>AINST0410219</t>
  </si>
  <si>
    <t>INC0524552</t>
  </si>
  <si>
    <t>AINST0407292</t>
  </si>
  <si>
    <t>INC0522364</t>
  </si>
  <si>
    <t>AINST0407354</t>
  </si>
  <si>
    <t>INC0522436</t>
  </si>
  <si>
    <t>AINST0410452</t>
  </si>
  <si>
    <t>INC0524866</t>
  </si>
  <si>
    <t>AINST0410390</t>
  </si>
  <si>
    <t>INC0524766</t>
  </si>
  <si>
    <t>AINST0407079</t>
  </si>
  <si>
    <t>INC0522220</t>
  </si>
  <si>
    <t>AINST0407538</t>
  </si>
  <si>
    <t>RITM0242396</t>
  </si>
  <si>
    <t>AINST0410410</t>
  </si>
  <si>
    <t>INC0524835</t>
  </si>
  <si>
    <t>AINST0407869</t>
  </si>
  <si>
    <t>INC0522760</t>
  </si>
  <si>
    <t>AINST0407647</t>
  </si>
  <si>
    <t>INC0522631</t>
  </si>
  <si>
    <t>AINST0410505</t>
  </si>
  <si>
    <t>INC0524854</t>
  </si>
  <si>
    <t>AINST0410292</t>
  </si>
  <si>
    <t>INC0524633</t>
  </si>
  <si>
    <t>AINST0410586</t>
  </si>
  <si>
    <t>INC0525157</t>
  </si>
  <si>
    <t>AINST0410322</t>
  </si>
  <si>
    <t>INC0524678</t>
  </si>
  <si>
    <t>AINST0410550</t>
  </si>
  <si>
    <t>INC0525088</t>
  </si>
  <si>
    <t>AINST0407779</t>
  </si>
  <si>
    <t>INC0522297</t>
  </si>
  <si>
    <t>AINST0406925</t>
  </si>
  <si>
    <t>RITM0242314</t>
  </si>
  <si>
    <t>AINST0410383</t>
  </si>
  <si>
    <t>INC0524737</t>
  </si>
  <si>
    <t>AINST0407344</t>
  </si>
  <si>
    <t>INC0522419</t>
  </si>
  <si>
    <t>AINST0410386</t>
  </si>
  <si>
    <t>INC0524763</t>
  </si>
  <si>
    <t>AINST0407879</t>
  </si>
  <si>
    <t>RITM0242398</t>
  </si>
  <si>
    <t>AINST0410312</t>
  </si>
  <si>
    <t>INC0524680</t>
  </si>
  <si>
    <t>AINST0410071</t>
  </si>
  <si>
    <t>RITM0243668</t>
  </si>
  <si>
    <t>AINST0410074</t>
  </si>
  <si>
    <t>RITM0243666</t>
  </si>
  <si>
    <t>AINST0408070</t>
  </si>
  <si>
    <t>RITM0242893</t>
  </si>
  <si>
    <t>AINST0407047</t>
  </si>
  <si>
    <t>INC0522194</t>
  </si>
  <si>
    <t>AINST0410539</t>
  </si>
  <si>
    <t>INC0525082</t>
  </si>
  <si>
    <t>AINST0407660</t>
  </si>
  <si>
    <t>INC0522637</t>
  </si>
  <si>
    <t>AINST0407342</t>
  </si>
  <si>
    <t>INC0522420</t>
  </si>
  <si>
    <t>AINST0410658</t>
  </si>
  <si>
    <t>RITM0244061</t>
  </si>
  <si>
    <t>AINST0410787</t>
  </si>
  <si>
    <t>INC0525228</t>
  </si>
  <si>
    <t>AINST0410817</t>
  </si>
  <si>
    <t>INC0525264</t>
  </si>
  <si>
    <t>AINST0410815</t>
  </si>
  <si>
    <t>INC0525333</t>
  </si>
  <si>
    <t>AINST0410948</t>
  </si>
  <si>
    <t>RITM0244147</t>
  </si>
  <si>
    <t>AINST0410068</t>
  </si>
  <si>
    <t>RITM0243750</t>
  </si>
  <si>
    <t>AINST0410066</t>
  </si>
  <si>
    <t>RITM0243788</t>
  </si>
  <si>
    <t>AINST0410597</t>
  </si>
  <si>
    <t>RITM0244021</t>
  </si>
  <si>
    <t>AINST0410718</t>
  </si>
  <si>
    <t>RITM0244035</t>
  </si>
  <si>
    <t>AINST0410721</t>
  </si>
  <si>
    <t>RITM0244028</t>
  </si>
  <si>
    <t>AINST0410837</t>
  </si>
  <si>
    <t>RITM0244039</t>
  </si>
  <si>
    <t>AINST0410467</t>
  </si>
  <si>
    <t>INC0524934</t>
  </si>
  <si>
    <t>AINST0405800</t>
  </si>
  <si>
    <t>RITM0241860</t>
  </si>
  <si>
    <t>AINST0410506</t>
  </si>
  <si>
    <t>INC0525008</t>
  </si>
  <si>
    <t>AINST0410485</t>
  </si>
  <si>
    <t>INC0524985</t>
  </si>
  <si>
    <t>AINST0410486</t>
  </si>
  <si>
    <t>INC0524994</t>
  </si>
  <si>
    <t>AINST0410412</t>
  </si>
  <si>
    <t>INC0524841</t>
  </si>
  <si>
    <t>AINST0411054</t>
  </si>
  <si>
    <t>INC0525460</t>
  </si>
  <si>
    <t>AINST0411053</t>
  </si>
  <si>
    <t>INC0525461</t>
  </si>
  <si>
    <t>AINST0411057</t>
  </si>
  <si>
    <t>INC0525480</t>
  </si>
  <si>
    <t>AINST0411120</t>
  </si>
  <si>
    <t>RITM0244242</t>
  </si>
  <si>
    <t>AINST0411203</t>
  </si>
  <si>
    <t>INC0525581</t>
  </si>
  <si>
    <t>AINST0411221</t>
  </si>
  <si>
    <t>RITM0244303</t>
  </si>
  <si>
    <t>AINST0411097</t>
  </si>
  <si>
    <t>INC0525503</t>
  </si>
  <si>
    <t>AINST0411010</t>
  </si>
  <si>
    <t>RITM0244202</t>
  </si>
  <si>
    <t>AINST0410366</t>
  </si>
  <si>
    <t>INC0524721</t>
  </si>
  <si>
    <t>AINST0411206</t>
  </si>
  <si>
    <t>INC0525586</t>
  </si>
  <si>
    <t>AINST0411340</t>
  </si>
  <si>
    <t>RITM0244306</t>
  </si>
  <si>
    <t>AINST0408158</t>
  </si>
  <si>
    <t>RITM0242022</t>
  </si>
  <si>
    <t>AINST0411345</t>
  </si>
  <si>
    <t>INC0525713</t>
  </si>
  <si>
    <t>AINST0411135</t>
  </si>
  <si>
    <t>INC0525526</t>
  </si>
  <si>
    <t>AINST0411370</t>
  </si>
  <si>
    <t>RITM0244378</t>
  </si>
  <si>
    <t>AINST0411373</t>
  </si>
  <si>
    <t>RITM0244390</t>
  </si>
  <si>
    <t>AINST0411348</t>
  </si>
  <si>
    <t>INC0525710</t>
  </si>
  <si>
    <t>AINST0411452</t>
  </si>
  <si>
    <t>INC0525792</t>
  </si>
  <si>
    <t>AINST0407745</t>
  </si>
  <si>
    <t>INC0522691</t>
  </si>
  <si>
    <t>AINST0411479</t>
  </si>
  <si>
    <t>INC0525419</t>
  </si>
  <si>
    <t>AINST0411227</t>
  </si>
  <si>
    <t>INC0525587</t>
  </si>
  <si>
    <t>AINST0411366</t>
  </si>
  <si>
    <t>RITM0244374</t>
  </si>
  <si>
    <t>AINST0411520</t>
  </si>
  <si>
    <t>INC0525836</t>
  </si>
  <si>
    <t>AINST0411151</t>
  </si>
  <si>
    <t>RITM0244163</t>
  </si>
  <si>
    <t>AINST0410620</t>
  </si>
  <si>
    <t>RITM0243521</t>
  </si>
  <si>
    <t>AINST0408317</t>
  </si>
  <si>
    <t>INC0522866</t>
  </si>
  <si>
    <t>AINST0408405</t>
  </si>
  <si>
    <t>INC0523039</t>
  </si>
  <si>
    <t>AINST0408351</t>
  </si>
  <si>
    <t>INC0522957</t>
  </si>
  <si>
    <t>AINST0408369</t>
  </si>
  <si>
    <t>INC0522343</t>
  </si>
  <si>
    <t>AINST0407741</t>
  </si>
  <si>
    <t>INC0522690</t>
  </si>
  <si>
    <t>AINST0411732</t>
  </si>
  <si>
    <t>INC0525944</t>
  </si>
  <si>
    <t>AINST0408653</t>
  </si>
  <si>
    <t>INC0523433</t>
  </si>
  <si>
    <t>AINST0408604</t>
  </si>
  <si>
    <t>INC0523319</t>
  </si>
  <si>
    <t>AINST0408659</t>
  </si>
  <si>
    <t>INC0523275</t>
  </si>
  <si>
    <t>AINST0411427</t>
  </si>
  <si>
    <t>RITM0244046</t>
  </si>
  <si>
    <t>AINST0411459</t>
  </si>
  <si>
    <t>RITM0244152</t>
  </si>
  <si>
    <t>AINST0408583</t>
  </si>
  <si>
    <t>INC0523301</t>
  </si>
  <si>
    <t>AINST0411573</t>
  </si>
  <si>
    <t>RITM0244180</t>
  </si>
  <si>
    <t>AINST0408532</t>
  </si>
  <si>
    <t>INC0522834</t>
  </si>
  <si>
    <t>AINST0411559</t>
  </si>
  <si>
    <t>INC0525846</t>
  </si>
  <si>
    <t>AINST0411998</t>
  </si>
  <si>
    <t>RITM0244243</t>
  </si>
  <si>
    <t>AINST0412027</t>
  </si>
  <si>
    <t>RITM0244762</t>
  </si>
  <si>
    <t>AINST0408539</t>
  </si>
  <si>
    <t>INC0523227</t>
  </si>
  <si>
    <t>AINST0408825</t>
  </si>
  <si>
    <t>INC0523588</t>
  </si>
  <si>
    <t>AINST0408937</t>
  </si>
  <si>
    <t>INC0523645</t>
  </si>
  <si>
    <t>AINST0408869</t>
  </si>
  <si>
    <t>INC0523632</t>
  </si>
  <si>
    <t>AINST0412192</t>
  </si>
  <si>
    <t>INC0525668</t>
  </si>
  <si>
    <t>AINST0412272</t>
  </si>
  <si>
    <t>INC0526188</t>
  </si>
  <si>
    <t>AINST0408873</t>
  </si>
  <si>
    <t>INC0523536</t>
  </si>
  <si>
    <t>AINST0412332</t>
  </si>
  <si>
    <t>INC0526285</t>
  </si>
  <si>
    <t>AINST0412354</t>
  </si>
  <si>
    <t>INC0526306</t>
  </si>
  <si>
    <t>AINST0408394</t>
  </si>
  <si>
    <t>INC0522994</t>
  </si>
  <si>
    <t>AINST0409244</t>
  </si>
  <si>
    <t>INC0523912</t>
  </si>
  <si>
    <t>AINST0409249</t>
  </si>
  <si>
    <t>INC0524010</t>
  </si>
  <si>
    <t>AINST0409170</t>
  </si>
  <si>
    <t>INC0523889</t>
  </si>
  <si>
    <t>AINST0412443</t>
  </si>
  <si>
    <t>INC0526438</t>
  </si>
  <si>
    <t>AINST0412398</t>
  </si>
  <si>
    <t>INC0525956</t>
  </si>
  <si>
    <t>AINST0412524</t>
  </si>
  <si>
    <t>INC0526545</t>
  </si>
  <si>
    <t>AINST0409269</t>
  </si>
  <si>
    <t>RITM0243420</t>
  </si>
  <si>
    <t>AINST0412379</t>
  </si>
  <si>
    <t>INC0526347</t>
  </si>
  <si>
    <t>AINST0409184</t>
  </si>
  <si>
    <t>RITM0241689</t>
  </si>
  <si>
    <t>AINST0409580</t>
  </si>
  <si>
    <t>INC0524267</t>
  </si>
  <si>
    <t>AINST0412118</t>
  </si>
  <si>
    <t>RITM0244810</t>
  </si>
  <si>
    <t>AINST0412177</t>
  </si>
  <si>
    <t>INC0526061</t>
  </si>
  <si>
    <t>AINST0412223</t>
  </si>
  <si>
    <t>INC0526108</t>
  </si>
  <si>
    <t>AINST0409612</t>
  </si>
  <si>
    <t>INC0524287</t>
  </si>
  <si>
    <t>AINST0409493</t>
  </si>
  <si>
    <t>INC0524215</t>
  </si>
  <si>
    <t>AINST0409035</t>
  </si>
  <si>
    <t>RITM0243242</t>
  </si>
  <si>
    <t>AINST0412533</t>
  </si>
  <si>
    <t>INC0526602</t>
  </si>
  <si>
    <t>AINST0409657</t>
  </si>
  <si>
    <t>INC0524221</t>
  </si>
  <si>
    <t>AINST0412179</t>
  </si>
  <si>
    <t>INC0525447</t>
  </si>
  <si>
    <t>AINST0409613</t>
  </si>
  <si>
    <t>INC0524298</t>
  </si>
  <si>
    <t>AINST0408760</t>
  </si>
  <si>
    <t>INC0523570</t>
  </si>
  <si>
    <t>AINST0412593</t>
  </si>
  <si>
    <t>RITM0244871</t>
  </si>
  <si>
    <t>AINST0412525</t>
  </si>
  <si>
    <t>INC0526576</t>
  </si>
  <si>
    <t>AINST0412486</t>
  </si>
  <si>
    <t>INC0526529</t>
  </si>
  <si>
    <t>AINST0412514</t>
  </si>
  <si>
    <t>INC0526561</t>
  </si>
  <si>
    <t>AINST0412639</t>
  </si>
  <si>
    <t>INC0526737</t>
  </si>
  <si>
    <t>AINST0409529</t>
  </si>
  <si>
    <t>RITM0243460</t>
  </si>
  <si>
    <t>AINST0412671</t>
  </si>
  <si>
    <t>INC0526774</t>
  </si>
  <si>
    <t>AINST0412713</t>
  </si>
  <si>
    <t>RITM0244909</t>
  </si>
  <si>
    <t>AINST0409748</t>
  </si>
  <si>
    <t>INC0523674</t>
  </si>
  <si>
    <t>AINST0412699</t>
  </si>
  <si>
    <t>INC0526809</t>
  </si>
  <si>
    <t>AINST0409551</t>
  </si>
  <si>
    <t>INC0524242</t>
  </si>
  <si>
    <t>AINST0412739</t>
  </si>
  <si>
    <t>INC0526836</t>
  </si>
  <si>
    <t>AINST0412807</t>
  </si>
  <si>
    <t>INC0526873</t>
  </si>
  <si>
    <t>AINST0409709</t>
  </si>
  <si>
    <t>INC0524348</t>
  </si>
  <si>
    <t>AINST0412809</t>
  </si>
  <si>
    <t>INC0526867</t>
  </si>
  <si>
    <t>AINST0411746</t>
  </si>
  <si>
    <t>RITM0243759</t>
  </si>
  <si>
    <t>AINST0412138</t>
  </si>
  <si>
    <t>RITM0244481</t>
  </si>
  <si>
    <t>AINST0412139</t>
  </si>
  <si>
    <t>RITM0244486</t>
  </si>
  <si>
    <t>AINST0412802</t>
  </si>
  <si>
    <t>INC0526888</t>
  </si>
  <si>
    <t>AINST0412559</t>
  </si>
  <si>
    <t>INC0526658</t>
  </si>
  <si>
    <t>AINST0412173</t>
  </si>
  <si>
    <t>INC0526046</t>
  </si>
  <si>
    <t>AINST0409917</t>
  </si>
  <si>
    <t>RITM0243760</t>
  </si>
  <si>
    <t>AINST0412897</t>
  </si>
  <si>
    <t>INC0526547</t>
  </si>
  <si>
    <t>AINST0412903</t>
  </si>
  <si>
    <t>RITM0245020</t>
  </si>
  <si>
    <t>AINST0412718</t>
  </si>
  <si>
    <t>RITM0244913</t>
  </si>
  <si>
    <t>AINST0412732</t>
  </si>
  <si>
    <t>INC0526821</t>
  </si>
  <si>
    <t>AINST0412948</t>
  </si>
  <si>
    <t>RITM0244970</t>
  </si>
  <si>
    <t>AINST0412946</t>
  </si>
  <si>
    <t>RITM0245041</t>
  </si>
  <si>
    <t>AINST0409991</t>
  </si>
  <si>
    <t>RITM0243681</t>
  </si>
  <si>
    <t>AINST0412973</t>
  </si>
  <si>
    <t>INC0527022</t>
  </si>
  <si>
    <t>AINST0413006</t>
  </si>
  <si>
    <t>INC0527051</t>
  </si>
  <si>
    <t>AINST0413078</t>
  </si>
  <si>
    <t>INC0527084</t>
  </si>
  <si>
    <t>AINST0413079</t>
  </si>
  <si>
    <t>INC0527061</t>
  </si>
  <si>
    <t>AINST0413087</t>
  </si>
  <si>
    <t>INC0527072</t>
  </si>
  <si>
    <t>AINST0413127</t>
  </si>
  <si>
    <t>INC0527133</t>
  </si>
  <si>
    <t>AINST0409897</t>
  </si>
  <si>
    <t>RITM0243756</t>
  </si>
  <si>
    <t>AINST0412895</t>
  </si>
  <si>
    <t>RITM0245006</t>
  </si>
  <si>
    <t>AINST0412619</t>
  </si>
  <si>
    <t>RITM0244892</t>
  </si>
  <si>
    <t>AINST0413040</t>
  </si>
  <si>
    <t>INC0527075</t>
  </si>
  <si>
    <t>AINST0413053</t>
  </si>
  <si>
    <t>RITM0244803</t>
  </si>
  <si>
    <t>AINST0412992</t>
  </si>
  <si>
    <t>INC0526989</t>
  </si>
  <si>
    <t>AINST0413208</t>
  </si>
  <si>
    <t>RITM0245096</t>
  </si>
  <si>
    <t>AINST0413240</t>
  </si>
  <si>
    <t>RITM0245162</t>
  </si>
  <si>
    <t>AINST0413264</t>
  </si>
  <si>
    <t>RITM0244914</t>
  </si>
  <si>
    <t>AINST0413144</t>
  </si>
  <si>
    <t>RITM0245109</t>
  </si>
  <si>
    <t>AINST0413138</t>
  </si>
  <si>
    <t>RITM0245094</t>
  </si>
  <si>
    <t>AINST0413039</t>
  </si>
  <si>
    <t>INC0527093</t>
  </si>
  <si>
    <t>AINST0413244</t>
  </si>
  <si>
    <t>INC0527240</t>
  </si>
  <si>
    <t>AINST0413285</t>
  </si>
  <si>
    <t>INC0527268</t>
  </si>
  <si>
    <t>AINST0413353</t>
  </si>
  <si>
    <t>INC0527327</t>
  </si>
  <si>
    <t>AINST0413350</t>
  </si>
  <si>
    <t>INC0527318</t>
  </si>
  <si>
    <t>AINST0412974</t>
  </si>
  <si>
    <t>INC0527017</t>
  </si>
  <si>
    <t>AINST0413456</t>
  </si>
  <si>
    <t>INC0527239</t>
  </si>
  <si>
    <t>AINST0413254</t>
  </si>
  <si>
    <t>INC0527250</t>
  </si>
  <si>
    <t>AINST0413462</t>
  </si>
  <si>
    <t>INC0527394</t>
  </si>
  <si>
    <t>AINST0412989</t>
  </si>
  <si>
    <t>RITM0244654</t>
  </si>
  <si>
    <t>AINST0413508</t>
  </si>
  <si>
    <t>INC0527442</t>
  </si>
  <si>
    <t>AINST0413326</t>
  </si>
  <si>
    <t>RITM0245202</t>
  </si>
  <si>
    <t>AINST0413432</t>
  </si>
  <si>
    <t>INC0527381</t>
  </si>
  <si>
    <t>AINST0413430</t>
  </si>
  <si>
    <t>INC0527373</t>
  </si>
  <si>
    <t>AINST0410290</t>
  </si>
  <si>
    <t>INC0524632</t>
  </si>
  <si>
    <t>AINST0413332</t>
  </si>
  <si>
    <t>RITM0245212</t>
  </si>
  <si>
    <t>AINST0413509</t>
  </si>
  <si>
    <t>INC0526583</t>
  </si>
  <si>
    <t>AINST0410258</t>
  </si>
  <si>
    <t>INC0524588</t>
  </si>
  <si>
    <t>AINST0413265</t>
  </si>
  <si>
    <t>RITM0245140</t>
  </si>
  <si>
    <t>AINST0413361</t>
  </si>
  <si>
    <t>RITM0245130</t>
  </si>
  <si>
    <t>AINST0413394</t>
  </si>
  <si>
    <t>RITM0245132</t>
  </si>
  <si>
    <t>AINST0413395</t>
  </si>
  <si>
    <t>RITM0245131</t>
  </si>
  <si>
    <t>AINST0413398</t>
  </si>
  <si>
    <t>RITM0245133</t>
  </si>
  <si>
    <t>AINST0413529</t>
  </si>
  <si>
    <t>RITM0245134</t>
  </si>
  <si>
    <t>AINST0413530</t>
  </si>
  <si>
    <t>RITM0245137</t>
  </si>
  <si>
    <t>AINST0413531</t>
  </si>
  <si>
    <t>RITM0245139</t>
  </si>
  <si>
    <t>AINST0413532</t>
  </si>
  <si>
    <t>RITM0245145</t>
  </si>
  <si>
    <t>AINST0410284</t>
  </si>
  <si>
    <t>INC0524629</t>
  </si>
  <si>
    <t>AINST0410331</t>
  </si>
  <si>
    <t>INC0524692</t>
  </si>
  <si>
    <t>AINST0413621</t>
  </si>
  <si>
    <t>RITM0245144</t>
  </si>
  <si>
    <t>AINST0413293</t>
  </si>
  <si>
    <t>INC0526434</t>
  </si>
  <si>
    <t>AINST0413716</t>
  </si>
  <si>
    <t>INC0527500</t>
  </si>
  <si>
    <t>AINST0410547</t>
  </si>
  <si>
    <t>INC0524272</t>
  </si>
  <si>
    <t>AINST0410516</t>
  </si>
  <si>
    <t>INC0525035</t>
  </si>
  <si>
    <t>AINST0410559</t>
  </si>
  <si>
    <t>INC0525087</t>
  </si>
  <si>
    <t>AINST0410484</t>
  </si>
  <si>
    <t>INC0524962</t>
  </si>
  <si>
    <t>AINST0412837</t>
  </si>
  <si>
    <t>RITM0244105</t>
  </si>
  <si>
    <t>AINST0410444</t>
  </si>
  <si>
    <t>INC0524825</t>
  </si>
  <si>
    <t>AINST0413749</t>
  </si>
  <si>
    <t>RITM0245448</t>
  </si>
  <si>
    <t>AINST0413760</t>
  </si>
  <si>
    <t>RITM0245455</t>
  </si>
  <si>
    <t>AINST0413754</t>
  </si>
  <si>
    <t>RITM0245432</t>
  </si>
  <si>
    <t>AINST0413753</t>
  </si>
  <si>
    <t>RITM0245431</t>
  </si>
  <si>
    <t>AINST0413707</t>
  </si>
  <si>
    <t>RITM0245416</t>
  </si>
  <si>
    <t>AINST0413839</t>
  </si>
  <si>
    <t>RITM0245516</t>
  </si>
  <si>
    <t>AINST0410624</t>
  </si>
  <si>
    <t>RITM0243925</t>
  </si>
  <si>
    <t>AINST0410841</t>
  </si>
  <si>
    <t>RITM0244128</t>
  </si>
  <si>
    <t>AINST0413859</t>
  </si>
  <si>
    <t>INC0527519</t>
  </si>
  <si>
    <t>AINST0413870</t>
  </si>
  <si>
    <t>INC0527582</t>
  </si>
  <si>
    <t>AINST0413939</t>
  </si>
  <si>
    <t>INC0527697</t>
  </si>
  <si>
    <t>AINST0411083</t>
  </si>
  <si>
    <t>RITM0244230</t>
  </si>
  <si>
    <t>AINST0414071</t>
  </si>
  <si>
    <t>INC0527912</t>
  </si>
  <si>
    <t>AINST0414198</t>
  </si>
  <si>
    <t>INC0522469</t>
  </si>
  <si>
    <t>AINST0411331</t>
  </si>
  <si>
    <t>RITM0244351</t>
  </si>
  <si>
    <t>AINST0411336</t>
  </si>
  <si>
    <t>INC0525683</t>
  </si>
  <si>
    <t>AINST0411389</t>
  </si>
  <si>
    <t>INC0524975</t>
  </si>
  <si>
    <t>AINST0413900</t>
  </si>
  <si>
    <t>INC0527615</t>
  </si>
  <si>
    <t>AINST0411564</t>
  </si>
  <si>
    <t>INC0525867</t>
  </si>
  <si>
    <t>AINST0414215</t>
  </si>
  <si>
    <t>INC0528096</t>
  </si>
  <si>
    <t>AINST0413690</t>
  </si>
  <si>
    <t>RITM0245257</t>
  </si>
  <si>
    <t>AINST0413691</t>
  </si>
  <si>
    <t>RITM0245216</t>
  </si>
  <si>
    <t>AINST0411332</t>
  </si>
  <si>
    <t>RITM0244352</t>
  </si>
  <si>
    <t>AINST0413700</t>
  </si>
  <si>
    <t>RITM0245264</t>
  </si>
  <si>
    <t>AINST0413785</t>
  </si>
  <si>
    <t>RITM0245143</t>
  </si>
  <si>
    <t>AINST0413904</t>
  </si>
  <si>
    <t>INC0527637</t>
  </si>
  <si>
    <t>AINST0413912</t>
  </si>
  <si>
    <t>INC0527650</t>
  </si>
  <si>
    <t>AINST0414074</t>
  </si>
  <si>
    <t>INC0527916</t>
  </si>
  <si>
    <t>AINST0414221</t>
  </si>
  <si>
    <t>INC0528079</t>
  </si>
  <si>
    <t>AINST0414278</t>
  </si>
  <si>
    <t>RITM0245558</t>
  </si>
  <si>
    <t>AINST0414286</t>
  </si>
  <si>
    <t>RITM0245543</t>
  </si>
  <si>
    <t>AINST0411035</t>
  </si>
  <si>
    <t>RITM0244182</t>
  </si>
  <si>
    <t>AINST0414298</t>
  </si>
  <si>
    <t>INC0528134</t>
  </si>
  <si>
    <t>AINST0414244</t>
  </si>
  <si>
    <t>INC0528115</t>
  </si>
  <si>
    <t>AINST0414193</t>
  </si>
  <si>
    <t>INC0528054</t>
  </si>
  <si>
    <t>AINST0414360</t>
  </si>
  <si>
    <t>INC0528197</t>
  </si>
  <si>
    <t>AINST0413669</t>
  </si>
  <si>
    <t>RITM0245176</t>
  </si>
  <si>
    <t>AINST0413792</t>
  </si>
  <si>
    <t>RITM0245303</t>
  </si>
  <si>
    <t>AINST0414276</t>
  </si>
  <si>
    <t>RITM0245365</t>
  </si>
  <si>
    <t>AINST0411027</t>
  </si>
  <si>
    <t>INC0525455</t>
  </si>
  <si>
    <t>AINST0414267</t>
  </si>
  <si>
    <t>INC0528128</t>
  </si>
  <si>
    <t>AINST0411900</t>
  </si>
  <si>
    <t>RITM0244507</t>
  </si>
  <si>
    <t>AINST0410820</t>
  </si>
  <si>
    <t>INC0525277</t>
  </si>
  <si>
    <t>AINST0413759</t>
  </si>
  <si>
    <t>RITM0245170</t>
  </si>
  <si>
    <t>AINST0414101</t>
  </si>
  <si>
    <t>INC0527938</t>
  </si>
  <si>
    <t>AINST0411837</t>
  </si>
  <si>
    <t>RITM0244431</t>
  </si>
  <si>
    <t>AINST0411895</t>
  </si>
  <si>
    <t>INC0525955</t>
  </si>
  <si>
    <t>AINST0414578</t>
  </si>
  <si>
    <t>INC0528347</t>
  </si>
  <si>
    <t>AINST0414291</t>
  </si>
  <si>
    <t>RITM0245567</t>
  </si>
  <si>
    <t>AINST0413783</t>
  </si>
  <si>
    <t>RITM0245477</t>
  </si>
  <si>
    <t>AINST0412194</t>
  </si>
  <si>
    <t>INC0526093</t>
  </si>
  <si>
    <t>AINST0414616</t>
  </si>
  <si>
    <t>INC0528371</t>
  </si>
  <si>
    <t>AINST0413242</t>
  </si>
  <si>
    <t>INC0527047</t>
  </si>
  <si>
    <t>AINST0413297</t>
  </si>
  <si>
    <t>RITM0245129</t>
  </si>
  <si>
    <t>AINST0414740</t>
  </si>
  <si>
    <t>INC0528466</t>
  </si>
  <si>
    <t>AINST0414757</t>
  </si>
  <si>
    <t>RITM0245781</t>
  </si>
  <si>
    <t>AINST0414662</t>
  </si>
  <si>
    <t>INC0528408</t>
  </si>
  <si>
    <t>AINST0414855</t>
  </si>
  <si>
    <t>INC0528254</t>
  </si>
  <si>
    <t>AINST0414731</t>
  </si>
  <si>
    <t>INC0528469</t>
  </si>
  <si>
    <t>AINST0414750</t>
  </si>
  <si>
    <t>RITM0245697</t>
  </si>
  <si>
    <t>AINST0414277</t>
  </si>
  <si>
    <t>RITM0245471</t>
  </si>
  <si>
    <t>AINST0414864</t>
  </si>
  <si>
    <t>INC0528145</t>
  </si>
  <si>
    <t>AINST0414676</t>
  </si>
  <si>
    <t>INC0528417</t>
  </si>
  <si>
    <t>AINST0414879</t>
  </si>
  <si>
    <t>RITM0245851</t>
  </si>
  <si>
    <t>AINST0414901</t>
  </si>
  <si>
    <t>INC0528604</t>
  </si>
  <si>
    <t>AINST0414906</t>
  </si>
  <si>
    <t>INC0528600</t>
  </si>
  <si>
    <t>AINST0413901</t>
  </si>
  <si>
    <t>INC0527594</t>
  </si>
  <si>
    <t>AINST0414938</t>
  </si>
  <si>
    <t>INC0528623</t>
  </si>
  <si>
    <t>AINST0414974</t>
  </si>
  <si>
    <t>RITM0244123</t>
  </si>
  <si>
    <t>AINST0415008</t>
  </si>
  <si>
    <t>RITM0245920</t>
  </si>
  <si>
    <t>AINST0415086</t>
  </si>
  <si>
    <t>INC0528671</t>
  </si>
  <si>
    <t>AINST0415082</t>
  </si>
  <si>
    <t>INC0528663</t>
  </si>
  <si>
    <t>AINST0414976</t>
  </si>
  <si>
    <t>RITM0245909</t>
  </si>
  <si>
    <t>AINST0415131</t>
  </si>
  <si>
    <t>RITM0245936</t>
  </si>
  <si>
    <t>AINST0412270</t>
  </si>
  <si>
    <t>INC0526195</t>
  </si>
  <si>
    <t>AINST0415208</t>
  </si>
  <si>
    <t>INC0528787</t>
  </si>
  <si>
    <t>AINST0415244</t>
  </si>
  <si>
    <t>RITM0246002</t>
  </si>
  <si>
    <t>AINST0415303</t>
  </si>
  <si>
    <t>RITM0246053</t>
  </si>
  <si>
    <t>AINST0415353</t>
  </si>
  <si>
    <t>RITM0246086</t>
  </si>
  <si>
    <t>AINST0414712</t>
  </si>
  <si>
    <t>RITM0245787</t>
  </si>
  <si>
    <t>AINST0412393</t>
  </si>
  <si>
    <t>INC0525962</t>
  </si>
  <si>
    <t>AINST0412445</t>
  </si>
  <si>
    <t>INC0526471</t>
  </si>
  <si>
    <t>AINST0412629</t>
  </si>
  <si>
    <t>INC0526687</t>
  </si>
  <si>
    <t>AINST0415478</t>
  </si>
  <si>
    <t>INC0528982</t>
  </si>
  <si>
    <t>AINST0415548</t>
  </si>
  <si>
    <t>INC0529086</t>
  </si>
  <si>
    <t>AINST0413154</t>
  </si>
  <si>
    <t>INC0527180</t>
  </si>
  <si>
    <t>AINST0412882</t>
  </si>
  <si>
    <t>INC0526941</t>
  </si>
  <si>
    <t>AINST0413475</t>
  </si>
  <si>
    <t>RITM0244211</t>
  </si>
  <si>
    <t>AINST0415664</t>
  </si>
  <si>
    <t>INC0529251</t>
  </si>
  <si>
    <t>AINST0415797</t>
  </si>
  <si>
    <t>INC0529434</t>
  </si>
  <si>
    <t>AINST0413461</t>
  </si>
  <si>
    <t>INC0527400</t>
  </si>
  <si>
    <t>AINST0415572</t>
  </si>
  <si>
    <t>INC0529101</t>
  </si>
  <si>
    <t>AINST0412733</t>
  </si>
  <si>
    <t>INC0526816</t>
  </si>
  <si>
    <t>AINST0412998</t>
  </si>
  <si>
    <t>INC0526644</t>
  </si>
  <si>
    <t>AINST0415970</t>
  </si>
  <si>
    <t>INC0529665</t>
  </si>
  <si>
    <t>AINST0412926</t>
  </si>
  <si>
    <t>INC0527003</t>
  </si>
  <si>
    <t>Joseph Hopkins</t>
  </si>
  <si>
    <t>AINST0415977</t>
  </si>
  <si>
    <t>INC0529672</t>
  </si>
  <si>
    <t>AINST0415790</t>
  </si>
  <si>
    <t>INC0529424</t>
  </si>
  <si>
    <t>AINST0415389</t>
  </si>
  <si>
    <t>INC0528854</t>
  </si>
  <si>
    <t>AINST0415795</t>
  </si>
  <si>
    <t>INC0529428</t>
  </si>
  <si>
    <t>AINST0415560</t>
  </si>
  <si>
    <t>INC0529071</t>
  </si>
  <si>
    <t>AINST0415576</t>
  </si>
  <si>
    <t>INC0528477</t>
  </si>
  <si>
    <t>AINST0412472</t>
  </si>
  <si>
    <t>INC0526501</t>
  </si>
  <si>
    <t>AINST0412446</t>
  </si>
  <si>
    <t>INC0526497</t>
  </si>
  <si>
    <t>AINST0411583</t>
  </si>
  <si>
    <t>RITM0244475</t>
  </si>
  <si>
    <t>AINST0415433</t>
  </si>
  <si>
    <t>INC0528914</t>
  </si>
  <si>
    <t>AINST0412890</t>
  </si>
  <si>
    <t>INC0526417</t>
  </si>
  <si>
    <t>AINST0415466</t>
  </si>
  <si>
    <t>INC0528967</t>
  </si>
  <si>
    <t>AINST0415359</t>
  </si>
  <si>
    <t>RITM0238224</t>
  </si>
  <si>
    <t>AINST0412799</t>
  </si>
  <si>
    <t>INC0525439</t>
  </si>
  <si>
    <t>AINST0414771</t>
  </si>
  <si>
    <t>INC0528497</t>
  </si>
  <si>
    <t>AINST0415997</t>
  </si>
  <si>
    <t>INC0529703</t>
  </si>
  <si>
    <t>AINST0415999</t>
  </si>
  <si>
    <t>INC0529735</t>
  </si>
  <si>
    <t>AINST0415915</t>
  </si>
  <si>
    <t>INC0529601</t>
  </si>
  <si>
    <t>AINST0415821</t>
  </si>
  <si>
    <t>INC0529459</t>
  </si>
  <si>
    <t>AINST0413268</t>
  </si>
  <si>
    <t>RITM0245185</t>
  </si>
  <si>
    <t>AINST0412984</t>
  </si>
  <si>
    <t>RITM0245061</t>
  </si>
  <si>
    <t>AINST0416020</t>
  </si>
  <si>
    <t>RITM0246166</t>
  </si>
  <si>
    <t>AINST0416024</t>
  </si>
  <si>
    <t>INC0529718</t>
  </si>
  <si>
    <t>AINST0412317</t>
  </si>
  <si>
    <t>INC0526262</t>
  </si>
  <si>
    <t>AINST0416106</t>
  </si>
  <si>
    <t>INC0529796</t>
  </si>
  <si>
    <t>AINST0413211</t>
  </si>
  <si>
    <t>RITM0245095</t>
  </si>
  <si>
    <t>AINST0413083</t>
  </si>
  <si>
    <t>INC0527108</t>
  </si>
  <si>
    <t>AINST0416247</t>
  </si>
  <si>
    <t>INC0529897</t>
  </si>
  <si>
    <t>AINST0413758</t>
  </si>
  <si>
    <t>RITM0237914</t>
  </si>
  <si>
    <t>AINST0416297</t>
  </si>
  <si>
    <t>RITM0246280</t>
  </si>
  <si>
    <t>AINST0415702</t>
  </si>
  <si>
    <t>INC0529293</t>
  </si>
  <si>
    <t>AINST0416275</t>
  </si>
  <si>
    <t>INC0529929</t>
  </si>
  <si>
    <t>AINST0415517</t>
  </si>
  <si>
    <t>INC0529013</t>
  </si>
  <si>
    <t>AINST0416417</t>
  </si>
  <si>
    <t>RITM0246378</t>
  </si>
  <si>
    <t>AINST0415995</t>
  </si>
  <si>
    <t>RITM0246135</t>
  </si>
  <si>
    <t>AINST0415577</t>
  </si>
  <si>
    <t>INC0528589</t>
  </si>
  <si>
    <t>AINST0415983</t>
  </si>
  <si>
    <t>RITM0246123</t>
  </si>
  <si>
    <t>AINST0416498</t>
  </si>
  <si>
    <t>INC0529964</t>
  </si>
  <si>
    <t>AINST0413927</t>
  </si>
  <si>
    <t>INC0527671</t>
  </si>
  <si>
    <t>AINST0415563</t>
  </si>
  <si>
    <t>INC0529083</t>
  </si>
  <si>
    <t>AINST0414005</t>
  </si>
  <si>
    <t>INC0526107</t>
  </si>
  <si>
    <t>AINST0416242</t>
  </si>
  <si>
    <t>RITM0246061</t>
  </si>
  <si>
    <t>AINST0416099</t>
  </si>
  <si>
    <t>RITM0245691</t>
  </si>
  <si>
    <t>AINST0416565</t>
  </si>
  <si>
    <t>RITM0246446</t>
  </si>
  <si>
    <t>AINST0416566</t>
  </si>
  <si>
    <t>RITM0246484</t>
  </si>
  <si>
    <t>AINST0416463</t>
  </si>
  <si>
    <t>RITM0246327</t>
  </si>
  <si>
    <t>AINST0416564</t>
  </si>
  <si>
    <t>RITM0246485</t>
  </si>
  <si>
    <t>AINST0416101</t>
  </si>
  <si>
    <t>RITM0246189</t>
  </si>
  <si>
    <t>AINST0416203</t>
  </si>
  <si>
    <t>INC0529856</t>
  </si>
  <si>
    <t>AINST0413670</t>
  </si>
  <si>
    <t>RITM0245037</t>
  </si>
  <si>
    <t>AINST0413728</t>
  </si>
  <si>
    <t>RITM0245313</t>
  </si>
  <si>
    <t>AINST0415042</t>
  </si>
  <si>
    <t>RITM0245712</t>
  </si>
  <si>
    <t>AINST0416063</t>
  </si>
  <si>
    <t>RITM0245724</t>
  </si>
  <si>
    <t>AINST0414135</t>
  </si>
  <si>
    <t>INC0527973</t>
  </si>
  <si>
    <t>AINST0416697</t>
  </si>
  <si>
    <t>INC0530089</t>
  </si>
  <si>
    <t>AINST0414623</t>
  </si>
  <si>
    <t>INC0528372</t>
  </si>
  <si>
    <t>AINST0416710</t>
  </si>
  <si>
    <t>INC0530125</t>
  </si>
  <si>
    <t>AINST0416689</t>
  </si>
  <si>
    <t>INC0530086</t>
  </si>
  <si>
    <t>AINST0416859</t>
  </si>
  <si>
    <t>RITM0246554</t>
  </si>
  <si>
    <t>AINST0416703</t>
  </si>
  <si>
    <t>INC0530119</t>
  </si>
  <si>
    <t>AINST0414610</t>
  </si>
  <si>
    <t>INC0528337</t>
  </si>
  <si>
    <t>AINST0414544</t>
  </si>
  <si>
    <t>INC0528330</t>
  </si>
  <si>
    <t>AINST0416862</t>
  </si>
  <si>
    <t>RITM0246557</t>
  </si>
  <si>
    <t>AINST0415079</t>
  </si>
  <si>
    <t>INC0528698</t>
  </si>
  <si>
    <t>AINST0416730</t>
  </si>
  <si>
    <t>INC0530126</t>
  </si>
  <si>
    <t>AINST0416883</t>
  </si>
  <si>
    <t>RITM0246573</t>
  </si>
  <si>
    <t>AINST0416847</t>
  </si>
  <si>
    <t>INC0530357</t>
  </si>
  <si>
    <t>AINST0415020</t>
  </si>
  <si>
    <t>INC0528582</t>
  </si>
  <si>
    <t>AINST0416122</t>
  </si>
  <si>
    <t>INC0529810</t>
  </si>
  <si>
    <t>AINST0416930</t>
  </si>
  <si>
    <t>INC0530445</t>
  </si>
  <si>
    <t>AINST0416253</t>
  </si>
  <si>
    <t>INC0529883</t>
  </si>
  <si>
    <t>AINST0416956</t>
  </si>
  <si>
    <t>INC0529376</t>
  </si>
  <si>
    <t>AINST0414440</t>
  </si>
  <si>
    <t>RITM0245615</t>
  </si>
  <si>
    <t>AINST0416996</t>
  </si>
  <si>
    <t>INC0529705</t>
  </si>
  <si>
    <t>AINST0417021</t>
  </si>
  <si>
    <t>INC0530519</t>
  </si>
  <si>
    <t>AINST0417033</t>
  </si>
  <si>
    <t>RITM0246675</t>
  </si>
  <si>
    <t>AINST0417156</t>
  </si>
  <si>
    <t>INC0530602</t>
  </si>
  <si>
    <t>AINST0415221</t>
  </si>
  <si>
    <t>RITM0245998</t>
  </si>
  <si>
    <t>AINST0415257</t>
  </si>
  <si>
    <t>RITM0246024</t>
  </si>
  <si>
    <t>AINST0416705</t>
  </si>
  <si>
    <t>INC0530131</t>
  </si>
  <si>
    <t>AINST0417217</t>
  </si>
  <si>
    <t>RITM0246794</t>
  </si>
  <si>
    <t>AINST0417235</t>
  </si>
  <si>
    <t>INC0530655</t>
  </si>
  <si>
    <t>AINST0416865</t>
  </si>
  <si>
    <t>RITM0246559</t>
  </si>
  <si>
    <t>AINST0417243</t>
  </si>
  <si>
    <t>RITM0246814</t>
  </si>
  <si>
    <t>AINST0417307</t>
  </si>
  <si>
    <t>RITM0246784</t>
  </si>
  <si>
    <t>AINST0415315</t>
  </si>
  <si>
    <t>RITM0245976</t>
  </si>
  <si>
    <t>AINST0417371</t>
  </si>
  <si>
    <t>INC0530728</t>
  </si>
  <si>
    <t>AINST0415238</t>
  </si>
  <si>
    <t>RITM0245979</t>
  </si>
  <si>
    <t>AINST0417434</t>
  </si>
  <si>
    <t>RITM0246720</t>
  </si>
  <si>
    <t>AINST0417480</t>
  </si>
  <si>
    <t>RITM0246907</t>
  </si>
  <si>
    <t>AINST0417428</t>
  </si>
  <si>
    <t>INC0530762</t>
  </si>
  <si>
    <t>AINST0417489</t>
  </si>
  <si>
    <t>RITM0246915</t>
  </si>
  <si>
    <t>AINST0417564</t>
  </si>
  <si>
    <t>RITM0246476</t>
  </si>
  <si>
    <t>AINST0417643</t>
  </si>
  <si>
    <t>RITM0247027</t>
  </si>
  <si>
    <t>AINST0415428</t>
  </si>
  <si>
    <t>INC0528862</t>
  </si>
  <si>
    <t>AINST0415457</t>
  </si>
  <si>
    <t>INC0528915</t>
  </si>
  <si>
    <t>AINST0415507</t>
  </si>
  <si>
    <t>INC0529030</t>
  </si>
  <si>
    <t>AINST0415420</t>
  </si>
  <si>
    <t>INC0528893</t>
  </si>
  <si>
    <t>AINST0415496</t>
  </si>
  <si>
    <t>INC0529007</t>
  </si>
  <si>
    <t>AINST0417627</t>
  </si>
  <si>
    <t>RITM0246524</t>
  </si>
  <si>
    <t>AINST0416874</t>
  </si>
  <si>
    <t>INC0530377</t>
  </si>
  <si>
    <t>AINST0416396</t>
  </si>
  <si>
    <t>RITM0246275</t>
  </si>
  <si>
    <t>AINST0416776</t>
  </si>
  <si>
    <t>INC0530245</t>
  </si>
  <si>
    <t>AINST0417472</t>
  </si>
  <si>
    <t>INC0530772</t>
  </si>
  <si>
    <t>AINST0417738</t>
  </si>
  <si>
    <t>RITM0247130</t>
  </si>
  <si>
    <t>AINST0417766</t>
  </si>
  <si>
    <t>RITM0247056</t>
  </si>
  <si>
    <t>AINST0417784</t>
  </si>
  <si>
    <t>RITM0247212</t>
  </si>
  <si>
    <t>AINST0417661</t>
  </si>
  <si>
    <t>RITM0246611</t>
  </si>
  <si>
    <t>AINST0417662</t>
  </si>
  <si>
    <t>RITM0246640</t>
  </si>
  <si>
    <t>AINST0417829</t>
  </si>
  <si>
    <t>RITM0247103</t>
  </si>
  <si>
    <t>AINST0415617</t>
  </si>
  <si>
    <t>INC0529157</t>
  </si>
  <si>
    <t>AINST0415685</t>
  </si>
  <si>
    <t>INC0529260</t>
  </si>
  <si>
    <t>AINST0417830</t>
  </si>
  <si>
    <t>RITM0247090</t>
  </si>
  <si>
    <t>AINST0415616</t>
  </si>
  <si>
    <t>INC0529161</t>
  </si>
  <si>
    <t>AINST0417870</t>
  </si>
  <si>
    <t>RITM0247252</t>
  </si>
  <si>
    <t>AINST0417847</t>
  </si>
  <si>
    <t>RITM0245838</t>
  </si>
  <si>
    <t>AINST0415631</t>
  </si>
  <si>
    <t>INC0529173</t>
  </si>
  <si>
    <t>AINST0418010</t>
  </si>
  <si>
    <t>RITM0246584</t>
  </si>
  <si>
    <t>AINST0418032</t>
  </si>
  <si>
    <t>INC0530880</t>
  </si>
  <si>
    <t>AINST0418175</t>
  </si>
  <si>
    <t>INC0531112</t>
  </si>
  <si>
    <t>AINST0418082</t>
  </si>
  <si>
    <t>INC0530984</t>
  </si>
  <si>
    <t>AINST0418216</t>
  </si>
  <si>
    <t>INC0531188</t>
  </si>
  <si>
    <t>AINST0416263</t>
  </si>
  <si>
    <t>INC0529910</t>
  </si>
  <si>
    <t>AINST0416204</t>
  </si>
  <si>
    <t>INC0529853</t>
  </si>
  <si>
    <t>AINST0416132</t>
  </si>
  <si>
    <t>RITM0246210</t>
  </si>
  <si>
    <t>AINST0418306</t>
  </si>
  <si>
    <t>INC0531077</t>
  </si>
  <si>
    <t>AINST0418231</t>
  </si>
  <si>
    <t>INC0531215</t>
  </si>
  <si>
    <t>AINST0415917</t>
  </si>
  <si>
    <t>INC0529584</t>
  </si>
  <si>
    <t>AINST0418419</t>
  </si>
  <si>
    <t>INC0531481</t>
  </si>
  <si>
    <t>AINST0416454</t>
  </si>
  <si>
    <t>INC0529947</t>
  </si>
  <si>
    <t>AINST0418453</t>
  </si>
  <si>
    <t>INC0531520</t>
  </si>
  <si>
    <t>AINST0416167</t>
  </si>
  <si>
    <t>INC0529846</t>
  </si>
  <si>
    <t>AINST0418583</t>
  </si>
  <si>
    <t>RITM0247402</t>
  </si>
  <si>
    <t>AINST0418517</t>
  </si>
  <si>
    <t>RITM0247392</t>
  </si>
  <si>
    <t>AINST0418612</t>
  </si>
  <si>
    <t>INC0531732</t>
  </si>
  <si>
    <t>AINST0418438</t>
  </si>
  <si>
    <t>INC0530901</t>
  </si>
  <si>
    <t>AINST0418548</t>
  </si>
  <si>
    <t>INC0531649</t>
  </si>
  <si>
    <t>AINST0418089</t>
  </si>
  <si>
    <t>INC0530922</t>
  </si>
  <si>
    <t>AINST0418214</t>
  </si>
  <si>
    <t>INC0531179</t>
  </si>
  <si>
    <t>AINST0418040</t>
  </si>
  <si>
    <t>INC0530904</t>
  </si>
  <si>
    <t>AINST0418618</t>
  </si>
  <si>
    <t>RITM0247413</t>
  </si>
  <si>
    <t>AINST0416006</t>
  </si>
  <si>
    <t>INC0529228</t>
  </si>
  <si>
    <t>AINST0418621</t>
  </si>
  <si>
    <t>RITM0247273</t>
  </si>
  <si>
    <t>AINST0418623</t>
  </si>
  <si>
    <t>INC0531752</t>
  </si>
  <si>
    <t>AINST0418511</t>
  </si>
  <si>
    <t>INC0531590</t>
  </si>
  <si>
    <t>AINST0418060</t>
  </si>
  <si>
    <t>INC0530927</t>
  </si>
  <si>
    <t>AINST0418280</t>
  </si>
  <si>
    <t>INC0531288</t>
  </si>
  <si>
    <t>AINST0418616</t>
  </si>
  <si>
    <t>RITM0247411</t>
  </si>
  <si>
    <t>AINST0418088</t>
  </si>
  <si>
    <t>INC0530954</t>
  </si>
  <si>
    <t>AINST0418442</t>
  </si>
  <si>
    <t>INC0531439</t>
  </si>
  <si>
    <t>AINST0418638</t>
  </si>
  <si>
    <t>RITM0247424</t>
  </si>
  <si>
    <t>AINST0418215</t>
  </si>
  <si>
    <t>INC0531185</t>
  </si>
  <si>
    <t>AINST0418580</t>
  </si>
  <si>
    <t>INC0531702</t>
  </si>
  <si>
    <t>AINST0418641</t>
  </si>
  <si>
    <t>RITM0247427</t>
  </si>
  <si>
    <t>AINST0418688</t>
  </si>
  <si>
    <t>RITM0247439</t>
  </si>
  <si>
    <t>AINST0414439</t>
  </si>
  <si>
    <t>RITM0245637</t>
  </si>
  <si>
    <t>AINST0418446</t>
  </si>
  <si>
    <t>INC0531530</t>
  </si>
  <si>
    <t>AINST0418737</t>
  </si>
  <si>
    <t>INC0531801</t>
  </si>
  <si>
    <t>AINST0418284</t>
  </si>
  <si>
    <t>INC0531291</t>
  </si>
  <si>
    <t>AINST0418752</t>
  </si>
  <si>
    <t>RITM0247479</t>
  </si>
  <si>
    <t>AINST0418769</t>
  </si>
  <si>
    <t>INC0531230</t>
  </si>
  <si>
    <t>AINST0418764</t>
  </si>
  <si>
    <t>INC0531851</t>
  </si>
  <si>
    <t>AINST0418790</t>
  </si>
  <si>
    <t>RITM0247500</t>
  </si>
  <si>
    <t>AINST0418777</t>
  </si>
  <si>
    <t>RITM0247425</t>
  </si>
  <si>
    <t>AINST0418822</t>
  </si>
  <si>
    <t>INC0531885</t>
  </si>
  <si>
    <t>AINST0418847</t>
  </si>
  <si>
    <t>INC0531916</t>
  </si>
  <si>
    <t>AINST0418435</t>
  </si>
  <si>
    <t>RITM0247108</t>
  </si>
  <si>
    <t>AINST0418892</t>
  </si>
  <si>
    <t>RITM0247548</t>
  </si>
  <si>
    <t>AINST0418907</t>
  </si>
  <si>
    <t>INC0531964</t>
  </si>
  <si>
    <t>AINST0418915</t>
  </si>
  <si>
    <t>RITM0247469</t>
  </si>
  <si>
    <t>AINST0418949</t>
  </si>
  <si>
    <t>RITM0247575</t>
  </si>
  <si>
    <t>AINST0418202</t>
  </si>
  <si>
    <t>INC0531168</t>
  </si>
  <si>
    <t>AINST0418100</t>
  </si>
  <si>
    <t>INC0531001</t>
  </si>
  <si>
    <t>AINST0418411</t>
  </si>
  <si>
    <t>INC0531467</t>
  </si>
  <si>
    <t>AINST0418427</t>
  </si>
  <si>
    <t>RITM0246830</t>
  </si>
  <si>
    <t>AINST0418967</t>
  </si>
  <si>
    <t>RITM0247593</t>
  </si>
  <si>
    <t>AINST0418981</t>
  </si>
  <si>
    <t>INC0532021</t>
  </si>
  <si>
    <t>AINST0418976</t>
  </si>
  <si>
    <t>INC0532026</t>
  </si>
  <si>
    <t>AINST0418634</t>
  </si>
  <si>
    <t>RITM0247213</t>
  </si>
  <si>
    <t>AINST0419009</t>
  </si>
  <si>
    <t>INC0531881</t>
  </si>
  <si>
    <t>AINST0419004</t>
  </si>
  <si>
    <t>INC0532055</t>
  </si>
  <si>
    <t>AINST0418999</t>
  </si>
  <si>
    <t>INC0532048</t>
  </si>
  <si>
    <t>AINST0419010</t>
  </si>
  <si>
    <t>INC0532032</t>
  </si>
  <si>
    <t>AINST0419065</t>
  </si>
  <si>
    <t>INC0532087</t>
  </si>
  <si>
    <t>AINST0419167</t>
  </si>
  <si>
    <t>RITM0247729</t>
  </si>
  <si>
    <t>AINST0418911</t>
  </si>
  <si>
    <t>RITM0247550</t>
  </si>
  <si>
    <t>AINST0418459</t>
  </si>
  <si>
    <t>RITM0247240</t>
  </si>
  <si>
    <t>AINST0417832</t>
  </si>
  <si>
    <t>RITM0247105</t>
  </si>
  <si>
    <t>AINST0418454</t>
  </si>
  <si>
    <t>INC0531546</t>
  </si>
  <si>
    <t>AINST0416662</t>
  </si>
  <si>
    <t>INC0530032</t>
  </si>
  <si>
    <t>AINST0419125</t>
  </si>
  <si>
    <t>INC0532133</t>
  </si>
  <si>
    <t>AINST0419280</t>
  </si>
  <si>
    <t>INC0532234</t>
  </si>
  <si>
    <t>AINST0419292</t>
  </si>
  <si>
    <t>RITM0247800</t>
  </si>
  <si>
    <t>AINST0419321</t>
  </si>
  <si>
    <t>RITM0247842</t>
  </si>
  <si>
    <t>AINST0419334</t>
  </si>
  <si>
    <t>RITM0247851</t>
  </si>
  <si>
    <t>AINST0416032</t>
  </si>
  <si>
    <t>INC0529734</t>
  </si>
  <si>
    <t>AINST0419340</t>
  </si>
  <si>
    <t>RITM0247858</t>
  </si>
  <si>
    <t>AINST0419347</t>
  </si>
  <si>
    <t>RITM0247866</t>
  </si>
  <si>
    <t>AINST0419000</t>
  </si>
  <si>
    <t>INC0532041</t>
  </si>
  <si>
    <t>AINST0419368</t>
  </si>
  <si>
    <t>RITM0247888</t>
  </si>
  <si>
    <t>AINST0419327</t>
  </si>
  <si>
    <t>RITM0247528</t>
  </si>
  <si>
    <t>AINST0419288</t>
  </si>
  <si>
    <t>RITM0247721</t>
  </si>
  <si>
    <t>AINST0416772</t>
  </si>
  <si>
    <t>INC0530230</t>
  </si>
  <si>
    <t>AINST0416846</t>
  </si>
  <si>
    <t>INC0530358</t>
  </si>
  <si>
    <t>AINST0419420</t>
  </si>
  <si>
    <t>RITM0247920</t>
  </si>
  <si>
    <t>AINST0419424</t>
  </si>
  <si>
    <t>RITM0247930</t>
  </si>
  <si>
    <t>AINST0419443</t>
  </si>
  <si>
    <t>RITM0247950</t>
  </si>
  <si>
    <t>AINST0418465</t>
  </si>
  <si>
    <t>RITM0247296</t>
  </si>
  <si>
    <t>AINST0419219</t>
  </si>
  <si>
    <t>INC0532181</t>
  </si>
  <si>
    <t>AINST0416757</t>
  </si>
  <si>
    <t>INC0530242</t>
  </si>
  <si>
    <t>AINST0416940</t>
  </si>
  <si>
    <t>INC0530447</t>
  </si>
  <si>
    <t>AINST0419548</t>
  </si>
  <si>
    <t>INC0532276</t>
  </si>
  <si>
    <t>AINST0417291</t>
  </si>
  <si>
    <t>RITM0246590</t>
  </si>
  <si>
    <t>AINST0416869</t>
  </si>
  <si>
    <t>INC0530383</t>
  </si>
  <si>
    <t>AINST0419801</t>
  </si>
  <si>
    <t>INC0532711</t>
  </si>
  <si>
    <t>AINST0418077</t>
  </si>
  <si>
    <t>INC0530959</t>
  </si>
  <si>
    <t>AINST0419743</t>
  </si>
  <si>
    <t>INC0532593</t>
  </si>
  <si>
    <t>AINST0419813</t>
  </si>
  <si>
    <t>INC0532728</t>
  </si>
  <si>
    <t>AINST0417179</t>
  </si>
  <si>
    <t>RITM0246759</t>
  </si>
  <si>
    <t>AINST0419694</t>
  </si>
  <si>
    <t>INC0532472</t>
  </si>
  <si>
    <t>AINST0417203</t>
  </si>
  <si>
    <t>INC0530093</t>
  </si>
  <si>
    <t>AINST0419723</t>
  </si>
  <si>
    <t>INC0532586</t>
  </si>
  <si>
    <t>AINST0419405</t>
  </si>
  <si>
    <t>RITM0247761</t>
  </si>
  <si>
    <t>AINST0419475</t>
  </si>
  <si>
    <t>RITM0247680</t>
  </si>
  <si>
    <t>AINST0419830</t>
  </si>
  <si>
    <t>INC0532746</t>
  </si>
  <si>
    <t>AINST0419848</t>
  </si>
  <si>
    <t>RITM0248067</t>
  </si>
  <si>
    <t>AINST0419497</t>
  </si>
  <si>
    <t>RITM0247765</t>
  </si>
  <si>
    <t>AINST0419508</t>
  </si>
  <si>
    <t>RITM0247766</t>
  </si>
  <si>
    <t>AINST0419750</t>
  </si>
  <si>
    <t>INC0531958</t>
  </si>
  <si>
    <t>AINST0418913</t>
  </si>
  <si>
    <t>RITM0247524</t>
  </si>
  <si>
    <t>AINST0419979</t>
  </si>
  <si>
    <t>INC0532842</t>
  </si>
  <si>
    <t>AINST0420044</t>
  </si>
  <si>
    <t>INC0532904</t>
  </si>
  <si>
    <t>AINST0419620</t>
  </si>
  <si>
    <t>INC0532320</t>
  </si>
  <si>
    <t>AINST0420047</t>
  </si>
  <si>
    <t>RITM0248150</t>
  </si>
  <si>
    <t>AINST0420079</t>
  </si>
  <si>
    <t>INC0532799</t>
  </si>
  <si>
    <t>AINST0420032</t>
  </si>
  <si>
    <t>RITM0247769</t>
  </si>
  <si>
    <t>AINST0419670</t>
  </si>
  <si>
    <t>INC0532461</t>
  </si>
  <si>
    <t>AINST0419899</t>
  </si>
  <si>
    <t>INC0532806</t>
  </si>
  <si>
    <t>AINST0417461</t>
  </si>
  <si>
    <t>RITM0246175</t>
  </si>
  <si>
    <t>AINST0420091</t>
  </si>
  <si>
    <t>RITM0247745</t>
  </si>
  <si>
    <t>AINST0420062</t>
  </si>
  <si>
    <t>INC0532780</t>
  </si>
  <si>
    <t>AINST0420164</t>
  </si>
  <si>
    <t>INC0533052</t>
  </si>
  <si>
    <t>AINST0419757</t>
  </si>
  <si>
    <t>INC0531951</t>
  </si>
  <si>
    <t>AINST0420175</t>
  </si>
  <si>
    <t>INC0533023</t>
  </si>
  <si>
    <t>AINST0420188</t>
  </si>
  <si>
    <t>INC0533031</t>
  </si>
  <si>
    <t>AINST0420205</t>
  </si>
  <si>
    <t>RITM0247993</t>
  </si>
  <si>
    <t>AINST0420251</t>
  </si>
  <si>
    <t>INC0533102</t>
  </si>
  <si>
    <t>AINST0420320</t>
  </si>
  <si>
    <t>INC0533151</t>
  </si>
  <si>
    <t>AINST0420398</t>
  </si>
  <si>
    <t>RITM0248318</t>
  </si>
  <si>
    <t>AINST0420345</t>
  </si>
  <si>
    <t>RITM0248304</t>
  </si>
  <si>
    <t>AINST0419811</t>
  </si>
  <si>
    <t>INC0532272</t>
  </si>
  <si>
    <t>AINST0420432</t>
  </si>
  <si>
    <t>INC0533232</t>
  </si>
  <si>
    <t>AINST0420461</t>
  </si>
  <si>
    <t>INC0533247</t>
  </si>
  <si>
    <t>AINST0417935</t>
  </si>
  <si>
    <t>RITM0247232</t>
  </si>
  <si>
    <t>AINST0418001</t>
  </si>
  <si>
    <t>RITM0247319</t>
  </si>
  <si>
    <t>AINST0417169</t>
  </si>
  <si>
    <t>RITM0246732</t>
  </si>
  <si>
    <t>AINST0420435</t>
  </si>
  <si>
    <t>RITM0247773</t>
  </si>
  <si>
    <t>AINST0420385</t>
  </si>
  <si>
    <t>INC0533194</t>
  </si>
  <si>
    <t>AINST0418020</t>
  </si>
  <si>
    <t>RITM0246819</t>
  </si>
  <si>
    <t>AINST0420503</t>
  </si>
  <si>
    <t>RITM0248376</t>
  </si>
  <si>
    <t>AINST0420518</t>
  </si>
  <si>
    <t>INC0531641</t>
  </si>
  <si>
    <t>AINST0420500</t>
  </si>
  <si>
    <t>RITM0248373</t>
  </si>
  <si>
    <t>AINST0420534</t>
  </si>
  <si>
    <t>INC0533225</t>
  </si>
  <si>
    <t>AINST0420541</t>
  </si>
  <si>
    <t>INC0533303</t>
  </si>
  <si>
    <t>AINST0420556</t>
  </si>
  <si>
    <t>RITM0247941</t>
  </si>
  <si>
    <t>AINST0420626</t>
  </si>
  <si>
    <t>RITM0248441</t>
  </si>
  <si>
    <t>AINST0420581</t>
  </si>
  <si>
    <t>RITM0248408</t>
  </si>
  <si>
    <t>AINST0420630</t>
  </si>
  <si>
    <t>INC0533230</t>
  </si>
  <si>
    <t>AINST0420651</t>
  </si>
  <si>
    <t>RITM0248455</t>
  </si>
  <si>
    <t>AINST0420629</t>
  </si>
  <si>
    <t>INC0532656</t>
  </si>
  <si>
    <t>AINST0420404</t>
  </si>
  <si>
    <t>RITM0248174</t>
  </si>
  <si>
    <t>AINST0420691</t>
  </si>
  <si>
    <t>INC0533177</t>
  </si>
  <si>
    <t>AINST0420591</t>
  </si>
  <si>
    <t>RITM0248417</t>
  </si>
  <si>
    <t>AINST0417878</t>
  </si>
  <si>
    <t>RITM0245336</t>
  </si>
  <si>
    <t>AINST0420734</t>
  </si>
  <si>
    <t>INC0533428</t>
  </si>
  <si>
    <t>AINST0420722</t>
  </si>
  <si>
    <t>RITM0248323</t>
  </si>
  <si>
    <t>AINST0418108</t>
  </si>
  <si>
    <t>INC0530596</t>
  </si>
  <si>
    <t>AINST0418165</t>
  </si>
  <si>
    <t>INC0531107</t>
  </si>
  <si>
    <t>AINST0418086</t>
  </si>
  <si>
    <t>INC0530970</t>
  </si>
  <si>
    <t>AINST0418005</t>
  </si>
  <si>
    <t>RITM0247340</t>
  </si>
  <si>
    <t>AINST0420536</t>
  </si>
  <si>
    <t>INC0533185</t>
  </si>
  <si>
    <t>AINST0420688</t>
  </si>
  <si>
    <t>INC0533409</t>
  </si>
  <si>
    <t>AINST0420803</t>
  </si>
  <si>
    <t>RITM0248392</t>
  </si>
  <si>
    <t>AINST0418282</t>
  </si>
  <si>
    <t>INC0531305</t>
  </si>
  <si>
    <t>AINST0419692</t>
  </si>
  <si>
    <t>INC0532486</t>
  </si>
  <si>
    <t>AINST0419907</t>
  </si>
  <si>
    <t>INC0532804</t>
  </si>
  <si>
    <t>AINST0420217</t>
  </si>
  <si>
    <t>INC0533051</t>
  </si>
  <si>
    <t>AINST0420816</t>
  </si>
  <si>
    <t>RITM0248454</t>
  </si>
  <si>
    <t>AINST0420814</t>
  </si>
  <si>
    <t>RITM0248452</t>
  </si>
  <si>
    <t>AINST0420815</t>
  </si>
  <si>
    <t>RITM0248453</t>
  </si>
  <si>
    <t>AINST0420813</t>
  </si>
  <si>
    <t>RITM0248450</t>
  </si>
  <si>
    <t>AINST0420812</t>
  </si>
  <si>
    <t>RITM0248449</t>
  </si>
  <si>
    <t>AINST0420811</t>
  </si>
  <si>
    <t>RITM0248447</t>
  </si>
  <si>
    <t>AINST0420837</t>
  </si>
  <si>
    <t>RITM0248557</t>
  </si>
  <si>
    <t>AINST0420866</t>
  </si>
  <si>
    <t>RITM0247790</t>
  </si>
  <si>
    <t>AINST0420892</t>
  </si>
  <si>
    <t>INC0533478</t>
  </si>
  <si>
    <t>AINST0420897</t>
  </si>
  <si>
    <t>RITM0248477</t>
  </si>
  <si>
    <t>AINST0420858</t>
  </si>
  <si>
    <t>RITM0248513</t>
  </si>
  <si>
    <t>AINST0420928</t>
  </si>
  <si>
    <t>RITM0247694</t>
  </si>
  <si>
    <t>AINST0418238</t>
  </si>
  <si>
    <t>INC0531229</t>
  </si>
  <si>
    <t>AINST0420948</t>
  </si>
  <si>
    <t>RITM0248652</t>
  </si>
  <si>
    <t>AINST0420972</t>
  </si>
  <si>
    <t>RITM0248165</t>
  </si>
  <si>
    <t>AINST0420861</t>
  </si>
  <si>
    <t>RITM0248073</t>
  </si>
  <si>
    <t>AINST0421020</t>
  </si>
  <si>
    <t>RITM0248598</t>
  </si>
  <si>
    <t>AINST0421005</t>
  </si>
  <si>
    <t>RITM0248472</t>
  </si>
  <si>
    <t>AINST0421074</t>
  </si>
  <si>
    <t>INC0533533</t>
  </si>
  <si>
    <t>AINST0421075</t>
  </si>
  <si>
    <t>INC0533530</t>
  </si>
  <si>
    <t>AINST0421086</t>
  </si>
  <si>
    <t>INC0533559</t>
  </si>
  <si>
    <t>AINST0418587</t>
  </si>
  <si>
    <t>INC0530867</t>
  </si>
  <si>
    <t>AINST0421156</t>
  </si>
  <si>
    <t>INC0533652</t>
  </si>
  <si>
    <t>AINST0421167</t>
  </si>
  <si>
    <t>INC0533682</t>
  </si>
  <si>
    <t>AINST0421119</t>
  </si>
  <si>
    <t>INC0533600</t>
  </si>
  <si>
    <t>AINST0421071</t>
  </si>
  <si>
    <t>INC0533511</t>
  </si>
  <si>
    <t>AINST0421151</t>
  </si>
  <si>
    <t>INC0533642</t>
  </si>
  <si>
    <t>AINST0421231</t>
  </si>
  <si>
    <t>INC0533767</t>
  </si>
  <si>
    <t>AINST0421270</t>
  </si>
  <si>
    <t>INC0533847</t>
  </si>
  <si>
    <t>AINST0418806</t>
  </si>
  <si>
    <t>RITM0247506</t>
  </si>
  <si>
    <t>AINST0421320</t>
  </si>
  <si>
    <t>INC0533912</t>
  </si>
  <si>
    <t>AINST0418510</t>
  </si>
  <si>
    <t>INC0531604</t>
  </si>
  <si>
    <t>AINST0418533</t>
  </si>
  <si>
    <t>INC0531640</t>
  </si>
  <si>
    <t>AINST0421338</t>
  </si>
  <si>
    <t>INC0533982</t>
  </si>
  <si>
    <t>AINST0421439</t>
  </si>
  <si>
    <t>INC0534147</t>
  </si>
  <si>
    <t>AINST0421398</t>
  </si>
  <si>
    <t>INC0534058</t>
  </si>
  <si>
    <t>AINST0418941</t>
  </si>
  <si>
    <t>INC0532000</t>
  </si>
  <si>
    <t>AINST0419185</t>
  </si>
  <si>
    <t>INC0532192</t>
  </si>
  <si>
    <t>AINST0421024</t>
  </si>
  <si>
    <t>RITM0248621</t>
  </si>
  <si>
    <t>AINST0418717</t>
  </si>
  <si>
    <t>RITM0247454</t>
  </si>
  <si>
    <t>AINST0421141</t>
  </si>
  <si>
    <t>INC0533616</t>
  </si>
  <si>
    <t>AINST0418486</t>
  </si>
  <si>
    <t>INC0531495</t>
  </si>
  <si>
    <t>AINST0418479</t>
  </si>
  <si>
    <t>INC0531536</t>
  </si>
  <si>
    <t>AINST0418518</t>
  </si>
  <si>
    <t>RITM0247393</t>
  </si>
  <si>
    <t>AINST0421442</t>
  </si>
  <si>
    <t>RITM0248749</t>
  </si>
  <si>
    <t>AINST0418783</t>
  </si>
  <si>
    <t>RITM0247496</t>
  </si>
  <si>
    <t>AINST0418508</t>
  </si>
  <si>
    <t>INC0531572</t>
  </si>
  <si>
    <t>AINST0421286</t>
  </si>
  <si>
    <t>INC0533903</t>
  </si>
  <si>
    <t>AINST0421101</t>
  </si>
  <si>
    <t>INC0533563</t>
  </si>
  <si>
    <t>AINST0421448</t>
  </si>
  <si>
    <t>INC0534165</t>
  </si>
  <si>
    <t>AINST0419873</t>
  </si>
  <si>
    <t>RITM0248071</t>
  </si>
  <si>
    <t>AINST0421460</t>
  </si>
  <si>
    <t>RITM0248764</t>
  </si>
  <si>
    <t>AINST0418798</t>
  </si>
  <si>
    <t>RITM0247487</t>
  </si>
  <si>
    <t>AINST0421508</t>
  </si>
  <si>
    <t>INC0534212</t>
  </si>
  <si>
    <t>AINST0421550</t>
  </si>
  <si>
    <t>INC0534224</t>
  </si>
  <si>
    <t>AINST0421555</t>
  </si>
  <si>
    <t>RITM0248813</t>
  </si>
  <si>
    <t>AINST0421574</t>
  </si>
  <si>
    <t>INC0534266</t>
  </si>
  <si>
    <t>AINST0421551</t>
  </si>
  <si>
    <t>INC0534225</t>
  </si>
  <si>
    <t>AINST0421001</t>
  </si>
  <si>
    <t>RITM0246663</t>
  </si>
  <si>
    <t>AINST0421083</t>
  </si>
  <si>
    <t>INC0533551</t>
  </si>
  <si>
    <t>AINST0421590</t>
  </si>
  <si>
    <t>RITM0248834</t>
  </si>
  <si>
    <t>AINST0419115</t>
  </si>
  <si>
    <t>INC0532143</t>
  </si>
  <si>
    <t>AINST0421202</t>
  </si>
  <si>
    <t>INC0533635</t>
  </si>
  <si>
    <t>AINST0421613</t>
  </si>
  <si>
    <t>INC0534292</t>
  </si>
  <si>
    <t>AINST0421434</t>
  </si>
  <si>
    <t>INC0534128</t>
  </si>
  <si>
    <t>AINST0421684</t>
  </si>
  <si>
    <t>RITM0248866</t>
  </si>
  <si>
    <t>AINST0418931</t>
  </si>
  <si>
    <t>INC0531984</t>
  </si>
  <si>
    <t>AINST0419335</t>
  </si>
  <si>
    <t>RITM0247852</t>
  </si>
  <si>
    <t>AINST0421107</t>
  </si>
  <si>
    <t>INC0533591</t>
  </si>
  <si>
    <t>AINST0421802</t>
  </si>
  <si>
    <t>RITM0248904</t>
  </si>
  <si>
    <t>AINST0421789</t>
  </si>
  <si>
    <t>RITM0248897</t>
  </si>
  <si>
    <t>AINST0421056</t>
  </si>
  <si>
    <t>RITM0248512</t>
  </si>
  <si>
    <t>AINST0421595</t>
  </si>
  <si>
    <t>RITM0248309</t>
  </si>
  <si>
    <t>AINST0421396</t>
  </si>
  <si>
    <t>INC0534074</t>
  </si>
  <si>
    <t>AINST0421804</t>
  </si>
  <si>
    <t>RITM0248421</t>
  </si>
  <si>
    <t>AINST0421842</t>
  </si>
  <si>
    <t>RITM0248915</t>
  </si>
  <si>
    <t>AINST0421836</t>
  </si>
  <si>
    <t>INC0534494</t>
  </si>
  <si>
    <t>AINST0417951</t>
  </si>
  <si>
    <t>RITM0247307</t>
  </si>
  <si>
    <t>AINST0421855</t>
  </si>
  <si>
    <t>RITM0248920</t>
  </si>
  <si>
    <t>AINST0421844</t>
  </si>
  <si>
    <t>RITM0248798</t>
  </si>
  <si>
    <t>AINST0421886</t>
  </si>
  <si>
    <t>RITM0248940</t>
  </si>
  <si>
    <t>AINST0420429</t>
  </si>
  <si>
    <t>RITM0248213</t>
  </si>
  <si>
    <t>AINST0420434</t>
  </si>
  <si>
    <t>RITM0248330</t>
  </si>
  <si>
    <t>AINST0420821</t>
  </si>
  <si>
    <t>RITM0248489</t>
  </si>
  <si>
    <t>AINST0421906</t>
  </si>
  <si>
    <t>INC0534542</t>
  </si>
  <si>
    <t>AINST0421953</t>
  </si>
  <si>
    <t>INC0534607</t>
  </si>
  <si>
    <t>AINST0421813</t>
  </si>
  <si>
    <t>RITM0248457</t>
  </si>
  <si>
    <t>AINST0421760</t>
  </si>
  <si>
    <t>RITM0248886</t>
  </si>
  <si>
    <t>AINST0421950</t>
  </si>
  <si>
    <t>RITM0248882</t>
  </si>
  <si>
    <t>AINST0421452</t>
  </si>
  <si>
    <t>INC0534177</t>
  </si>
  <si>
    <t>AINST0421991</t>
  </si>
  <si>
    <t>INC0534639</t>
  </si>
  <si>
    <t>AINST0422025</t>
  </si>
  <si>
    <t>INC0534662</t>
  </si>
  <si>
    <t>AINST0421952</t>
  </si>
  <si>
    <t>INC0531714</t>
  </si>
  <si>
    <t>AINST0422019</t>
  </si>
  <si>
    <t>INC0534633</t>
  </si>
  <si>
    <t>AINST0421959</t>
  </si>
  <si>
    <t>INC0534591</t>
  </si>
  <si>
    <t>AINST0421062</t>
  </si>
  <si>
    <t>RITM0248584</t>
  </si>
  <si>
    <t>AINST0422052</t>
  </si>
  <si>
    <t>RITM0249037</t>
  </si>
  <si>
    <t>AINST0422050</t>
  </si>
  <si>
    <t>INC0534656</t>
  </si>
  <si>
    <t>AINST0418226</t>
  </si>
  <si>
    <t>INC0531202</t>
  </si>
  <si>
    <t>AINST0422072</t>
  </si>
  <si>
    <t>INC0534005</t>
  </si>
  <si>
    <t>AINST0422101</t>
  </si>
  <si>
    <t>INC0534751</t>
  </si>
  <si>
    <t>Nick Piro</t>
  </si>
  <si>
    <t>AINST0419502</t>
  </si>
  <si>
    <t>RITM0247979</t>
  </si>
  <si>
    <t>AINST0422021</t>
  </si>
  <si>
    <t>INC0534651</t>
  </si>
  <si>
    <t>AINST0421805</t>
  </si>
  <si>
    <t>RITM0248908</t>
  </si>
  <si>
    <t>AINST0422160</t>
  </si>
  <si>
    <t>RITM0249113</t>
  </si>
  <si>
    <t>AINST0422102</t>
  </si>
  <si>
    <t>INC0534739</t>
  </si>
  <si>
    <t>AINST0422223</t>
  </si>
  <si>
    <t>INC0534825</t>
  </si>
  <si>
    <t>AINST0422258</t>
  </si>
  <si>
    <t>INC0534820</t>
  </si>
  <si>
    <t>Gen Edwards</t>
  </si>
  <si>
    <t>AINST0422269</t>
  </si>
  <si>
    <t>INC0534872</t>
  </si>
  <si>
    <t>AINST0422308</t>
  </si>
  <si>
    <t>RITM0249173</t>
  </si>
  <si>
    <t>AINST0422359</t>
  </si>
  <si>
    <t>RITM0249202</t>
  </si>
  <si>
    <t>AINST0422118</t>
  </si>
  <si>
    <t>INC0534766</t>
  </si>
  <si>
    <t>AINST0422448</t>
  </si>
  <si>
    <t>INC0534976</t>
  </si>
  <si>
    <t>AINST0421488</t>
  </si>
  <si>
    <t>RITM0247936</t>
  </si>
  <si>
    <t>AINST0420531</t>
  </si>
  <si>
    <t>RITM0247684</t>
  </si>
  <si>
    <t>AINST0422534</t>
  </si>
  <si>
    <t>RITM0249276</t>
  </si>
  <si>
    <t>AINST0419691</t>
  </si>
  <si>
    <t>INC0532499</t>
  </si>
  <si>
    <t>AINST0422730</t>
  </si>
  <si>
    <t>RITM0247938</t>
  </si>
  <si>
    <t>AINST0422697</t>
  </si>
  <si>
    <t>RITM0249308</t>
  </si>
  <si>
    <t>AINST0422758</t>
  </si>
  <si>
    <t>RITM0249357</t>
  </si>
  <si>
    <t>AINST0422777</t>
  </si>
  <si>
    <t>RITM0249386</t>
  </si>
  <si>
    <t>AINST0422816</t>
  </si>
  <si>
    <t>RITM0249409</t>
  </si>
  <si>
    <t>AINST0422827</t>
  </si>
  <si>
    <t>RITM0249442</t>
  </si>
  <si>
    <t>AINST0419652</t>
  </si>
  <si>
    <t>INC0532357</t>
  </si>
  <si>
    <t>AINST0422157</t>
  </si>
  <si>
    <t>RITM0248947</t>
  </si>
  <si>
    <t>AINST0422207</t>
  </si>
  <si>
    <t>RITM0249046</t>
  </si>
  <si>
    <t>AINST0419863</t>
  </si>
  <si>
    <t>INC0532771</t>
  </si>
  <si>
    <t>AINST0422968</t>
  </si>
  <si>
    <t>INC0535169</t>
  </si>
  <si>
    <t>AINST0422737</t>
  </si>
  <si>
    <t>RITM0249188</t>
  </si>
  <si>
    <t>AINST0422916</t>
  </si>
  <si>
    <t>INC0535068</t>
  </si>
  <si>
    <t>AINST0422909</t>
  </si>
  <si>
    <t>INC0535058</t>
  </si>
  <si>
    <t>AINST0420378</t>
  </si>
  <si>
    <t>INC0533197</t>
  </si>
  <si>
    <t>AINST0423347</t>
  </si>
  <si>
    <t>INC0535566</t>
  </si>
  <si>
    <t>AINST0423040</t>
  </si>
  <si>
    <t>INC0535217</t>
  </si>
  <si>
    <t>AINST0423359</t>
  </si>
  <si>
    <t>INC0535265</t>
  </si>
  <si>
    <t>AINST0423262</t>
  </si>
  <si>
    <t>INC0535492</t>
  </si>
  <si>
    <t>AINST0423352</t>
  </si>
  <si>
    <t>INC0535560</t>
  </si>
  <si>
    <t>AINST0419673</t>
  </si>
  <si>
    <t>INC0532420</t>
  </si>
  <si>
    <t>AINST0419707</t>
  </si>
  <si>
    <t>INC0532497</t>
  </si>
  <si>
    <t>AINST0420425</t>
  </si>
  <si>
    <t>RITM0248227</t>
  </si>
  <si>
    <t>AINST0423030</t>
  </si>
  <si>
    <t>INC0535143</t>
  </si>
  <si>
    <t>AINST0423365</t>
  </si>
  <si>
    <t>INC0535572</t>
  </si>
  <si>
    <t>AINST0422463</t>
  </si>
  <si>
    <t>RITM0249036</t>
  </si>
  <si>
    <t>AINST0420177</t>
  </si>
  <si>
    <t>INC0533007</t>
  </si>
  <si>
    <t>AINST0423032</t>
  </si>
  <si>
    <t>INC0535135</t>
  </si>
  <si>
    <t>AINST0423374</t>
  </si>
  <si>
    <t>INC0535608</t>
  </si>
  <si>
    <t>AINST0423512</t>
  </si>
  <si>
    <t>INC0535507</t>
  </si>
  <si>
    <t>AINST0423527</t>
  </si>
  <si>
    <t>RITM0249158</t>
  </si>
  <si>
    <t>AINST0423590</t>
  </si>
  <si>
    <t>INC0535767</t>
  </si>
  <si>
    <t>AINST0420159</t>
  </si>
  <si>
    <t>RITM0247788</t>
  </si>
  <si>
    <t>AINST0423259</t>
  </si>
  <si>
    <t>INC0535477</t>
  </si>
  <si>
    <t>AINST0423525</t>
  </si>
  <si>
    <t>RITM0249449</t>
  </si>
  <si>
    <t>AINST0423652</t>
  </si>
  <si>
    <t>INC0535810</t>
  </si>
  <si>
    <t>AINST0423656</t>
  </si>
  <si>
    <t>INC0535820</t>
  </si>
  <si>
    <t>AINST0423716</t>
  </si>
  <si>
    <t>INC0535890</t>
  </si>
  <si>
    <t>AINST0423746</t>
  </si>
  <si>
    <t>INC0535908</t>
  </si>
  <si>
    <t>AINST0423477</t>
  </si>
  <si>
    <t>INC0535696</t>
  </si>
  <si>
    <t>AINST0423749</t>
  </si>
  <si>
    <t>INC0535912</t>
  </si>
  <si>
    <t>AINST0423573</t>
  </si>
  <si>
    <t>RITM0249542</t>
  </si>
  <si>
    <t>AINST0420840</t>
  </si>
  <si>
    <t>RITM0248544</t>
  </si>
  <si>
    <t>AINST0423881</t>
  </si>
  <si>
    <t>INC0535997</t>
  </si>
  <si>
    <t>AINST0423908</t>
  </si>
  <si>
    <t>INC0535995</t>
  </si>
  <si>
    <t>AINST0423906</t>
  </si>
  <si>
    <t>INC0536020</t>
  </si>
  <si>
    <t>AINST0423919</t>
  </si>
  <si>
    <t>RITM0249682</t>
  </si>
  <si>
    <t>AINST0423942</t>
  </si>
  <si>
    <t>INC0536023</t>
  </si>
  <si>
    <t>AINST0423602</t>
  </si>
  <si>
    <t>RITM0249509</t>
  </si>
  <si>
    <t>AINST0423929</t>
  </si>
  <si>
    <t>INC0536027</t>
  </si>
  <si>
    <t>AINST0423995</t>
  </si>
  <si>
    <t>INC0536076</t>
  </si>
  <si>
    <t>AINST0423774</t>
  </si>
  <si>
    <t>INC0535862</t>
  </si>
  <si>
    <t>AINST0423993</t>
  </si>
  <si>
    <t>INC0536109</t>
  </si>
  <si>
    <t>AINST0424039</t>
  </si>
  <si>
    <t>INC0536141</t>
  </si>
  <si>
    <t>AINST0424062</t>
  </si>
  <si>
    <t>RITM0249754</t>
  </si>
  <si>
    <t>AINST0424084</t>
  </si>
  <si>
    <t>RITM0249760</t>
  </si>
  <si>
    <t>AINST0423926</t>
  </si>
  <si>
    <t>INC0536037</t>
  </si>
  <si>
    <t>AINST0424089</t>
  </si>
  <si>
    <t>RITM0249757</t>
  </si>
  <si>
    <t>AINST0424064</t>
  </si>
  <si>
    <t>INC0536165</t>
  </si>
  <si>
    <t>AINST0424187</t>
  </si>
  <si>
    <t>INC0536255</t>
  </si>
  <si>
    <t>AINST0424188</t>
  </si>
  <si>
    <t>INC0536252</t>
  </si>
  <si>
    <t>AINST0424250</t>
  </si>
  <si>
    <t>RITM0249840</t>
  </si>
  <si>
    <t>AINST0421033</t>
  </si>
  <si>
    <t>RITM0248466</t>
  </si>
  <si>
    <t>AINST0424308</t>
  </si>
  <si>
    <t>INC0536328</t>
  </si>
  <si>
    <t>AINST0424307</t>
  </si>
  <si>
    <t>INC0536324</t>
  </si>
  <si>
    <t>AINST0424352</t>
  </si>
  <si>
    <t>RITM0249852</t>
  </si>
  <si>
    <t>AINST0424436</t>
  </si>
  <si>
    <t>INC0536430</t>
  </si>
  <si>
    <t>AINST0420710</t>
  </si>
  <si>
    <t>RITM0246844</t>
  </si>
  <si>
    <t>AINST0424401</t>
  </si>
  <si>
    <t>INC0536390</t>
  </si>
  <si>
    <t>AINST0424485</t>
  </si>
  <si>
    <t>INC0536473</t>
  </si>
  <si>
    <t>AINST0421076</t>
  </si>
  <si>
    <t>INC0533519</t>
  </si>
  <si>
    <t>AINST0421257</t>
  </si>
  <si>
    <t>INC0533817</t>
  </si>
  <si>
    <t>AINST0421261</t>
  </si>
  <si>
    <t>INC0533832</t>
  </si>
  <si>
    <t>AINST0421198</t>
  </si>
  <si>
    <t>INC0533713</t>
  </si>
  <si>
    <t>AINST0424457</t>
  </si>
  <si>
    <t>INC0536441</t>
  </si>
  <si>
    <t>AINST0422054</t>
  </si>
  <si>
    <t>RITM0249040</t>
  </si>
  <si>
    <t>AINST0423165</t>
  </si>
  <si>
    <t>INC0535400</t>
  </si>
  <si>
    <t>AINST0421330</t>
  </si>
  <si>
    <t>INC0533967</t>
  </si>
  <si>
    <t>AINST0421409</t>
  </si>
  <si>
    <t>INC0534090</t>
  </si>
  <si>
    <t>AINST0424216</t>
  </si>
  <si>
    <t>RITM0249669</t>
  </si>
  <si>
    <t>AINST0424659</t>
  </si>
  <si>
    <t>RITM0249880</t>
  </si>
  <si>
    <t>AINST0424724</t>
  </si>
  <si>
    <t>RITM0250085</t>
  </si>
  <si>
    <t>AINST0424736</t>
  </si>
  <si>
    <t>RITM0250095</t>
  </si>
  <si>
    <t>AINST0421719</t>
  </si>
  <si>
    <t>INC0534387</t>
  </si>
  <si>
    <t>AINST0421631</t>
  </si>
  <si>
    <t>RITM0248420</t>
  </si>
  <si>
    <t>AINST0424896</t>
  </si>
  <si>
    <t>INC0536707</t>
  </si>
  <si>
    <t>AINST0421715</t>
  </si>
  <si>
    <t>INC0534409</t>
  </si>
  <si>
    <t>AINST0424914</t>
  </si>
  <si>
    <t>INC0536744</t>
  </si>
  <si>
    <t>AINST0421559</t>
  </si>
  <si>
    <t>RITM0248804</t>
  </si>
  <si>
    <t>AINST0424892</t>
  </si>
  <si>
    <t>INC0536671</t>
  </si>
  <si>
    <t>AINST0425020</t>
  </si>
  <si>
    <t>INC0536823</t>
  </si>
  <si>
    <t>AINST0421849</t>
  </si>
  <si>
    <t>RITM0248924</t>
  </si>
  <si>
    <t>AINST0421708</t>
  </si>
  <si>
    <t>RITM0248852</t>
  </si>
  <si>
    <t>AINST0425038</t>
  </si>
  <si>
    <t>INC0536853</t>
  </si>
  <si>
    <t>AINST0424652</t>
  </si>
  <si>
    <t>INC0536515</t>
  </si>
  <si>
    <t>AINST0425142</t>
  </si>
  <si>
    <t>INC0537011</t>
  </si>
  <si>
    <t>AINST0424948</t>
  </si>
  <si>
    <t>INC0535824</t>
  </si>
  <si>
    <t>AINST0422265</t>
  </si>
  <si>
    <t>INC0534226</t>
  </si>
  <si>
    <t>AINST0422322</t>
  </si>
  <si>
    <t>RITM0249009</t>
  </si>
  <si>
    <t>AINST0425195</t>
  </si>
  <si>
    <t>RITM0250168</t>
  </si>
  <si>
    <t>AINST0422224</t>
  </si>
  <si>
    <t>INC0534822</t>
  </si>
  <si>
    <t>AINST0425035</t>
  </si>
  <si>
    <t>INC0536761</t>
  </si>
  <si>
    <t>AINST0424854</t>
  </si>
  <si>
    <t>INC0536594</t>
  </si>
  <si>
    <t>AINST0421573</t>
  </si>
  <si>
    <t>INC0534273</t>
  </si>
  <si>
    <t>AINST0425033</t>
  </si>
  <si>
    <t>INC0536867</t>
  </si>
  <si>
    <t>AINST0425055</t>
  </si>
  <si>
    <t>INC0536887</t>
  </si>
  <si>
    <t>Sonia Calubsing</t>
  </si>
  <si>
    <t>AINST0425208</t>
  </si>
  <si>
    <t>INC0537104</t>
  </si>
  <si>
    <t>AINST0425062</t>
  </si>
  <si>
    <t>INC0536624</t>
  </si>
  <si>
    <t>AINST0421456</t>
  </si>
  <si>
    <t>RITM0248761</t>
  </si>
  <si>
    <t>Number</t>
  </si>
  <si>
    <t>Comments and Work notes</t>
  </si>
  <si>
    <t>Assignment Updates</t>
  </si>
  <si>
    <t>TRAP Alerts</t>
  </si>
  <si>
    <t>PDXC Integration</t>
  </si>
  <si>
    <t>Alexander Badcock</t>
  </si>
  <si>
    <t>Jason Smith</t>
  </si>
  <si>
    <t>Casey Micklesson</t>
  </si>
  <si>
    <t>Fiona Rendalls</t>
  </si>
  <si>
    <t>Request item [Catalog Task] Number</t>
  </si>
  <si>
    <t>Resolved [Incident]</t>
  </si>
  <si>
    <t>Resolved by [Incident]</t>
  </si>
  <si>
    <t>Amy Nimanong</t>
  </si>
  <si>
    <t>Ibris Madrid Caballero</t>
  </si>
  <si>
    <t>John Shen</t>
  </si>
  <si>
    <t>Josh Warcon</t>
  </si>
  <si>
    <t>Eric Fuhrmann</t>
  </si>
  <si>
    <t>Margaret Selff</t>
  </si>
  <si>
    <t>number</t>
  </si>
  <si>
    <t>work_notes</t>
  </si>
  <si>
    <t>(Multiple Items)</t>
  </si>
  <si>
    <t>Count of Unique</t>
  </si>
  <si>
    <t>Hour</t>
  </si>
  <si>
    <t>Unique</t>
  </si>
  <si>
    <t>Update Type</t>
  </si>
  <si>
    <t>Final Time</t>
  </si>
  <si>
    <t>Final Number</t>
  </si>
  <si>
    <t>Final Name</t>
  </si>
  <si>
    <t>Custom</t>
  </si>
  <si>
    <t/>
  </si>
  <si>
    <t>Anish Shastry</t>
  </si>
  <si>
    <t>Anne-Louise Keane</t>
  </si>
  <si>
    <t>Chau Nguyen</t>
  </si>
  <si>
    <t>Rachel Taylor</t>
  </si>
  <si>
    <t>RITM0262331</t>
  </si>
  <si>
    <t>Riley Thomas</t>
  </si>
  <si>
    <t>Zahra Gholami</t>
  </si>
  <si>
    <t>Matthew Lever</t>
  </si>
  <si>
    <t>Ryan Bell</t>
  </si>
  <si>
    <t>Dhruv Kerai</t>
  </si>
  <si>
    <t>Andy Phan</t>
  </si>
  <si>
    <t>Frank Ditullio</t>
  </si>
  <si>
    <t>Frederic Shea</t>
  </si>
  <si>
    <t>Donna Durrer</t>
  </si>
  <si>
    <t>Christian Munro</t>
  </si>
  <si>
    <t>Jo Tamis</t>
  </si>
  <si>
    <t>Tharun Guddeti</t>
  </si>
  <si>
    <t>Anduap Gurung</t>
  </si>
  <si>
    <t>Anita Davenport-Smith</t>
  </si>
  <si>
    <t>Jonathon Williams</t>
  </si>
  <si>
    <t>Tanmay Dave</t>
  </si>
  <si>
    <t>Jeff Howell</t>
  </si>
  <si>
    <t>INC0567039</t>
  </si>
  <si>
    <t>Xao Thaow</t>
  </si>
  <si>
    <t>Liam Bryan</t>
  </si>
  <si>
    <t>INC0567967</t>
  </si>
  <si>
    <t>Andrew Kane</t>
  </si>
  <si>
    <t>Lukas Anastasiou</t>
  </si>
  <si>
    <t>Jeffrey Sardin</t>
  </si>
  <si>
    <t>Liam</t>
  </si>
  <si>
    <t>BRYAN Liam</t>
  </si>
  <si>
    <t>RITM0267716</t>
  </si>
  <si>
    <t>RITM0267850</t>
  </si>
  <si>
    <t>INC0568972</t>
  </si>
  <si>
    <t>INC0569695</t>
  </si>
  <si>
    <t>INC0570301</t>
  </si>
  <si>
    <t>INC0569985</t>
  </si>
  <si>
    <t>INC0570376</t>
  </si>
  <si>
    <t>INC0570331</t>
  </si>
  <si>
    <t>INC0570318</t>
  </si>
  <si>
    <t>INC0570332</t>
  </si>
  <si>
    <t>INC0569959</t>
  </si>
  <si>
    <t>INC0569372</t>
  </si>
  <si>
    <t>INC0570095</t>
  </si>
  <si>
    <t>INC0569834</t>
  </si>
  <si>
    <t>INC0569071</t>
  </si>
  <si>
    <t>INC0569186</t>
  </si>
  <si>
    <t>INC0568880</t>
  </si>
  <si>
    <t>INC0569359</t>
  </si>
  <si>
    <t>INC0569226</t>
  </si>
  <si>
    <t>INC0569228</t>
  </si>
  <si>
    <t>INC0569311</t>
  </si>
  <si>
    <t>INC0569251</t>
  </si>
  <si>
    <t>Justin Bannah</t>
  </si>
  <si>
    <t>RITM0267501</t>
  </si>
  <si>
    <t>RITM0267578</t>
  </si>
  <si>
    <t>RITM0268362</t>
  </si>
  <si>
    <t>RITM0268371</t>
  </si>
  <si>
    <t>RITM0268343</t>
  </si>
  <si>
    <t>RITM0264654</t>
  </si>
  <si>
    <t xml:space="preserve">
 2025-10-14 10:29:12 PDXC Integration - State is Work in Progress was Open
 2025-10-14 12:13:50 PDXC Integration - State is Pending was Work in Progress
 2025-10-14 16:51:13 PDXC Integration - State is Work in Progress was Pending
 2025-10-23 14:55:47 PDXC Integration - State is Pending was Work in Progress
 2025-10-23 15:56:16 PDXC Integration - State is Work in Progress was Pending
 2025-10-29 09:32:42 PDXC Integration - State is Pending was Work in Progress
 2025-10-30 15:07:27 PDXC Integration - State is Work in Progress was Pending
 2025-11-05 11:29:19 PDXC Integration - State is Pending was Work in Progress
 2025-11-06 17:53:03 PDXC Integration - State is Work in Progress was Pending
 2025-11-10 15:00:06 PDXC Integration - State is Pending was Work in Progress
 2025-11-11 08:27:08 PDXC Integration - State is Work in Progress was Pending
 2025-11-11 08:31:20 PDXC Integration - State is Pending was Work in Progress
 2025-11-12 10:50:01 PDXC Integration - State is Work in Progress was Pending
 2025-11-12 10:50:42 PDXC Integration - State is Pending was Work in Progress
 2025-11-13 12:27:51 PDXC Integration - State is Work in Progress was Pending
 2025-11-14 12:21:59 PDXC Integration - State is Pending was Work in Progress</t>
  </si>
  <si>
    <t>RITM0265580</t>
  </si>
  <si>
    <t xml:space="preserve">
 2025-10-22 09:44:47 Cameron Horn - Assigned to is Raegan Munro was 
 2025-10-22 09:58:24 Raegan Munro - State is Pending was Work in Progress
 2025-10-27 07:36:16 Raegan Munro - State is Work in Progress was Pending
 2025-10-27 16:32:59 Jeffrey Sardin - Assignment Group is Global Service Desk was DXC O365 Messaging
 2025-10-27 16:38:52 George Knight - Assignment Group is DXC O365 Messaging was Global Service Desk
 2025-10-27 17:38:27 PDXC Integration - State is Pending was Work in Progress</t>
  </si>
  <si>
    <t>RITM0268277</t>
  </si>
  <si>
    <t>RITM0267829</t>
  </si>
  <si>
    <t xml:space="preserve">
 2025-11-11 12:15:59 Mark Sully - Assignment Group is DXC Database Admin Eclipse SQL was Global Service Desk
 2025-11-11 13:59:46 PDXC Integration - State is Work in Progress was Open
 2025-11-14 11:38:59 PDXC Integration - State is Pending was Work in Progress</t>
  </si>
  <si>
    <t>RITM0264501</t>
  </si>
  <si>
    <t xml:space="preserve">
 2025-10-13 10:56:52 PDXC Integration - State is Work in Progress was Open
 2025-10-15 09:26:46 PDXC Integration - State is Pending was Work in Progress
 2025-10-16 21:26:45 PDXC Integration - State is Work in Progress was Pending
 2025-10-17 23:00:16 PDXC Integration - State is Pending was Work in Progress
 2025-10-22 00:07:16 PDXC Integration - State is Work in Progress was Pending
 2025-10-22 11:06:58 PDXC Integration - State is Pending was Work in Progress
 2025-10-22 11:36:23 PDXC Integration - State is Work in Progress was Pending
 2025-10-22 14:02:59 PDXC Integration - State is Pending was Work in Progress
 2025-10-22 14:52:45 PDXC Integration - State is Work in Progress was Pending
 2025-10-22 17:08:10 PDXC Integration - State is Pending was Work in Progress
 2025-11-05 11:51:17 PDXC Integration - State is Work in Progress was Pending
 2025-11-05 13:14:46 PDXC Integration - State is Pending was Work in Progress</t>
  </si>
  <si>
    <t>RITM0248011</t>
  </si>
  <si>
    <t>RITM0265670</t>
  </si>
  <si>
    <t>RITM0265059</t>
  </si>
  <si>
    <t>RITM0266220</t>
  </si>
  <si>
    <t xml:space="preserve">
 2025-10-28 13:19:14 Fiona Rendalls - Assignment Group is Telstra Support was Global Service Desk
 2025-10-28 13:44:39 Casey Micklesson - Assigned to is Casey Micklesson was </t>
  </si>
  <si>
    <t>RITM0265839</t>
  </si>
  <si>
    <t>Palo Alto MDR Service – Unit 42</t>
  </si>
  <si>
    <t>Guest</t>
  </si>
  <si>
    <t>NoReply QLR</t>
  </si>
  <si>
    <t>DoNotReply QLR</t>
  </si>
  <si>
    <t>INC0570460</t>
  </si>
  <si>
    <t>Benjamin Shegog</t>
  </si>
  <si>
    <t>INC0570434</t>
  </si>
  <si>
    <t>Megan Gamble</t>
  </si>
  <si>
    <t>Lauretta Roebuck</t>
  </si>
  <si>
    <t>Toby Murfet</t>
  </si>
  <si>
    <t>Courtney Fenton</t>
  </si>
  <si>
    <t>Christina Sauvage</t>
  </si>
  <si>
    <t>Wilawan Nimanong</t>
  </si>
  <si>
    <t>Danny Van Wanrooy</t>
  </si>
  <si>
    <t>Connor McLeod</t>
  </si>
  <si>
    <t>Estelle Baker</t>
  </si>
  <si>
    <t>Santhi Varthan</t>
  </si>
  <si>
    <t>Brittny Ludwig</t>
  </si>
  <si>
    <t>Mark Sully</t>
  </si>
  <si>
    <t>Rhyll Berry</t>
  </si>
  <si>
    <t>James Watkins</t>
  </si>
  <si>
    <t>Clinton Lovell</t>
  </si>
  <si>
    <t>Nicole Turanga</t>
  </si>
  <si>
    <t>Andrew Cranley</t>
  </si>
  <si>
    <t>Vidhya Sundaramoorthy</t>
  </si>
  <si>
    <t>Jacen Warriner</t>
  </si>
  <si>
    <t>Ndebele Moyle-Virtue</t>
  </si>
  <si>
    <t>Geoffrey Kerrisk</t>
  </si>
  <si>
    <t>Victoria Rogers</t>
  </si>
  <si>
    <t>Bernard Reid</t>
  </si>
  <si>
    <t>Waail Lafta</t>
  </si>
  <si>
    <t>Mark O'Connor</t>
  </si>
  <si>
    <t>Joel Bissmire</t>
  </si>
  <si>
    <t>Christopher Speare</t>
  </si>
  <si>
    <t>Priya Thomas</t>
  </si>
  <si>
    <t>INC0568370</t>
  </si>
  <si>
    <t>INC0568313</t>
  </si>
  <si>
    <t>INC0568047</t>
  </si>
  <si>
    <t>INC0567993</t>
  </si>
  <si>
    <t>INC0567483</t>
  </si>
  <si>
    <t>INC0566993</t>
  </si>
  <si>
    <t xml:space="preserve">
 2025-10-31 16:58:01 PDXC Integration - Assignment Group is DXC Application AUS was DXC O365 Messaging
 2025-11-03 10:01:45 PDXC Integration - Assignment Group is DXC O365 Messaging was DXC Application AUS
 2025-11-03 16:46:03 PDXC Integration - State is On Hold was Work in Progress</t>
  </si>
  <si>
    <t>INC0566651</t>
  </si>
  <si>
    <t>INC0566469</t>
  </si>
  <si>
    <t>INC0566465</t>
  </si>
  <si>
    <t>INC0566439</t>
  </si>
  <si>
    <t>INC0566400</t>
  </si>
  <si>
    <t>INC0565909</t>
  </si>
  <si>
    <t>INC0565409</t>
  </si>
  <si>
    <t>INC0565250</t>
  </si>
  <si>
    <t>INC0564750</t>
  </si>
  <si>
    <t>INC0564677</t>
  </si>
  <si>
    <t xml:space="preserve">
 2025-10-21 08:56:55 Jane Weatherilt - Assignment Group is DXC Desktop Technology Citrix was Global Service Desk
 2025-10-21 09:01:37 PDXC Integration - State is Work in Progress was New
 2025-10-21 09:13:18 PDXC Integration - State is On Hold was Work in Progress
 2025-11-07 05:00:48 Script Administrator - State is Work in Progress was On Hold
 2025-11-07 05:39:30 PDXC Integration - State is On Hold was Work in Progress</t>
  </si>
  <si>
    <t>INC0564315</t>
  </si>
  <si>
    <t>INC0564256</t>
  </si>
  <si>
    <t xml:space="preserve">
 2025-10-17 15:24:18 Shane Kmet - Assigned to is Zoe O'Brien was 
 2025-10-17 15:36:09 Fred Shea - Assignment Group is DXC Application AUS was Global Service Desk
 2025-10-17 16:04:02 PDXC Integration - State is On Hold was Work in Progress
 2025-10-27 13:15:06 Timm Bambridge - State is Work in Progress was On Hold
 2025-10-27 14:20:39 PDXC Integration - State is On Hold was Work in Progress
 2025-11-03 15:55:06 Eunice Thai - State is Work in Progress was On Hold
 2025-11-03 16:06:31 PDXC Integration - State is On Hold was Work in Progress
 2025-11-07 05:00:20 Script Administrator - State is Work in Progress was On Hold
 2025-11-07 09:20:26 PDXC Integration - State is On Hold was Work in Progress
 2025-11-07 10:23:40 PDXC Integration - Assignment Group is Global Service Desk was DXC Application AUS
 2025-11-07 10:23:57 Cameron Horn - State is Work in Progress was On Hold
 2025-11-07 10:24:39 Cameron Horn - Assignment Group is Enterprise Data Warehouse was Global Service Desk
 2025-11-07 10:39:35 Sailaja Mallela - Assigned to is Sailaja Mallela was 
 2025-11-11 12:09:47 Sailaja Mallela - State is On Hold was Work in Progress</t>
  </si>
  <si>
    <t>INC0563580</t>
  </si>
  <si>
    <t>INC0562712</t>
  </si>
  <si>
    <t>INC0561103</t>
  </si>
  <si>
    <t>INC0555119</t>
  </si>
  <si>
    <t>INC0555061</t>
  </si>
  <si>
    <t>Jack Filmer</t>
  </si>
  <si>
    <t>Pruthvish Patel</t>
  </si>
  <si>
    <t>RITM0268692</t>
  </si>
  <si>
    <t>RITM0268819</t>
  </si>
  <si>
    <t>RITM0268555</t>
  </si>
  <si>
    <t>RITM0268554</t>
  </si>
  <si>
    <t>RITM0268878</t>
  </si>
  <si>
    <t>RITM0268877</t>
  </si>
  <si>
    <t>RITM0268884</t>
  </si>
  <si>
    <t>RITM0268862</t>
  </si>
  <si>
    <t>RITM0268946</t>
  </si>
  <si>
    <t>RITM0266531</t>
  </si>
  <si>
    <t>RITM0268576</t>
  </si>
  <si>
    <t>RITM0269036</t>
  </si>
  <si>
    <t>RITM0269093</t>
  </si>
  <si>
    <t>RITM0268831</t>
  </si>
  <si>
    <t>RITM0268493</t>
  </si>
  <si>
    <t xml:space="preserve">
 2025-11-14 13:49:59 Josh Warcon - Assigned to is Josh Warcon was 
 2025-11-17 09:43:43 Josh Warcon - State is Pending was Open</t>
  </si>
  <si>
    <t>RITM0268853</t>
  </si>
  <si>
    <t>RITM0268716</t>
  </si>
  <si>
    <t>RITM0268999</t>
  </si>
  <si>
    <t>RITM0268654</t>
  </si>
  <si>
    <t>RITM0269105</t>
  </si>
  <si>
    <t>RITM0268773</t>
  </si>
  <si>
    <t>RITM0269056</t>
  </si>
  <si>
    <t>RITM0266590</t>
  </si>
  <si>
    <t>RITM0269127</t>
  </si>
  <si>
    <t>RITM0268641</t>
  </si>
  <si>
    <t>RITM0269177</t>
  </si>
  <si>
    <t>INC0572346</t>
  </si>
  <si>
    <t>INC0572249</t>
  </si>
  <si>
    <t>INC0572247</t>
  </si>
  <si>
    <t>INC0572221</t>
  </si>
  <si>
    <t>INC0572214</t>
  </si>
  <si>
    <t>INC0572174</t>
  </si>
  <si>
    <t>INC0572168</t>
  </si>
  <si>
    <t>INC0572163</t>
  </si>
  <si>
    <t>INC0572158</t>
  </si>
  <si>
    <t>INC0572054</t>
  </si>
  <si>
    <t>INC0572030</t>
  </si>
  <si>
    <t>INC0572009</t>
  </si>
  <si>
    <t>INC0571979</t>
  </si>
  <si>
    <t>INC0571904</t>
  </si>
  <si>
    <t>INC0571902</t>
  </si>
  <si>
    <t>INC0571818</t>
  </si>
  <si>
    <t>INC0571737</t>
  </si>
  <si>
    <t>INC0571731</t>
  </si>
  <si>
    <t>INC0571621</t>
  </si>
  <si>
    <t>INC0571569</t>
  </si>
  <si>
    <t>INC0571552</t>
  </si>
  <si>
    <t xml:space="preserve">
 2025-11-19 13:28:38 Shane Kmet - Assigned to is George Knight was 
 2025-11-19 13:33:57 Gilbert Noble - Assignment Group is Obzervr Capture (Digital Maintainer) was Global Service Desk
 2025-11-20 17:38:05 Tanmay Dave - Assigned to is Tanmay Dave was </t>
  </si>
  <si>
    <t>INC0571543</t>
  </si>
  <si>
    <t>INC0571465</t>
  </si>
  <si>
    <t>INC0571446</t>
  </si>
  <si>
    <t>INC0571348</t>
  </si>
  <si>
    <t>INC0571326</t>
  </si>
  <si>
    <t>INC0571282</t>
  </si>
  <si>
    <t>INC0571246</t>
  </si>
  <si>
    <t>INC0571176</t>
  </si>
  <si>
    <t>INC0571061</t>
  </si>
  <si>
    <t>INC0571010</t>
  </si>
  <si>
    <t>INC0570944</t>
  </si>
  <si>
    <t>INC0570933</t>
  </si>
  <si>
    <t>INC0570712</t>
  </si>
  <si>
    <t>INC0570709</t>
  </si>
  <si>
    <t>INC0570684</t>
  </si>
  <si>
    <t>INC0570626</t>
  </si>
  <si>
    <t>INC0570582</t>
  </si>
  <si>
    <t>INC0570547</t>
  </si>
  <si>
    <t>INC0570530</t>
  </si>
  <si>
    <t>George Georgiou</t>
  </si>
  <si>
    <t>Tran Hoang</t>
  </si>
  <si>
    <t>Poorna Shettigar</t>
  </si>
  <si>
    <t>Ruey Lim</t>
  </si>
  <si>
    <t>RITM0268497</t>
  </si>
  <si>
    <t>Timm Bambridge</t>
  </si>
  <si>
    <t>Thomas Cox</t>
  </si>
  <si>
    <t>Manoj Kandari</t>
  </si>
  <si>
    <t>Lachlan Thomson</t>
  </si>
  <si>
    <t>Kiera Banks</t>
  </si>
  <si>
    <t>Patrick Lee</t>
  </si>
  <si>
    <t>RITM0268898</t>
  </si>
  <si>
    <t>Adnan Zafar</t>
  </si>
  <si>
    <t>Dipti Ahuja</t>
  </si>
  <si>
    <t>Laura Larman</t>
  </si>
  <si>
    <t>James D'Amato</t>
  </si>
  <si>
    <t>RITM0269173</t>
  </si>
  <si>
    <t>Ruey</t>
  </si>
  <si>
    <t>Vish</t>
  </si>
  <si>
    <t>Clair</t>
  </si>
  <si>
    <t>INC0572384</t>
  </si>
  <si>
    <t>Grant Reid</t>
  </si>
  <si>
    <t>RITM0269228</t>
  </si>
  <si>
    <t>RITM0269229</t>
  </si>
  <si>
    <t>INC0572509</t>
  </si>
  <si>
    <t>INC0572520</t>
  </si>
  <si>
    <t>Clair Neate</t>
  </si>
  <si>
    <t>INC0572552</t>
  </si>
  <si>
    <t>INC0572562</t>
  </si>
  <si>
    <t>INC0572568</t>
  </si>
  <si>
    <t>Amol Pandey</t>
  </si>
  <si>
    <t>Chun Kit Yeung</t>
  </si>
  <si>
    <t>RITM0269269</t>
  </si>
  <si>
    <t>INC0572608</t>
  </si>
  <si>
    <t>INC0572623</t>
  </si>
  <si>
    <t>Regina Bergamini Do Prado</t>
  </si>
  <si>
    <t>INC0572632</t>
  </si>
  <si>
    <t>Brett Watkins</t>
  </si>
  <si>
    <t>Nandha Vemishetty</t>
  </si>
  <si>
    <t>RITM0269306</t>
  </si>
  <si>
    <t>Elisha Berrie</t>
  </si>
  <si>
    <t>RITM0269311</t>
  </si>
  <si>
    <t>INC0572714</t>
  </si>
  <si>
    <t>INC0572719</t>
  </si>
  <si>
    <t>RITM0269325</t>
  </si>
  <si>
    <t>INC0572743</t>
  </si>
  <si>
    <t>Phoebe Hill</t>
  </si>
  <si>
    <t>RITM0269338</t>
  </si>
  <si>
    <t>Darryl Thomas</t>
  </si>
  <si>
    <t>RITM0269346</t>
  </si>
  <si>
    <t>INC0572830</t>
  </si>
  <si>
    <t>INC0572831</t>
  </si>
  <si>
    <t>RITM0269366</t>
  </si>
  <si>
    <t>Kun-Hsien Tang</t>
  </si>
  <si>
    <t>RITM0269376</t>
  </si>
  <si>
    <t>RITM0269377</t>
  </si>
  <si>
    <t>Samantha Mullen</t>
  </si>
  <si>
    <t>INC0572876</t>
  </si>
  <si>
    <t>INC0572886</t>
  </si>
  <si>
    <t>Justin Carlson</t>
  </si>
  <si>
    <t>INC0572890</t>
  </si>
  <si>
    <t>Helen Creagh</t>
  </si>
  <si>
    <t>RITM0269391</t>
  </si>
  <si>
    <t>INC0572922</t>
  </si>
  <si>
    <t>RITM0269401</t>
  </si>
  <si>
    <t>Meredith Fry</t>
  </si>
  <si>
    <t>RITM0269404</t>
  </si>
  <si>
    <t>RITM0269405</t>
  </si>
  <si>
    <t>RITM0269409</t>
  </si>
  <si>
    <t>INC0572955</t>
  </si>
  <si>
    <t>INC0572961</t>
  </si>
  <si>
    <t>Jack Hooper</t>
  </si>
  <si>
    <t>RITM0269418</t>
  </si>
  <si>
    <t>Sheena Richardson</t>
  </si>
  <si>
    <t>RITM0269423</t>
  </si>
  <si>
    <t>Ben Sommer</t>
  </si>
  <si>
    <t>INC0572987</t>
  </si>
  <si>
    <t>RITM0269442</t>
  </si>
  <si>
    <t>INC0573006</t>
  </si>
  <si>
    <t>Andrew Bradbury</t>
  </si>
  <si>
    <t>INC0573019</t>
  </si>
  <si>
    <t>INC0573020</t>
  </si>
  <si>
    <t>RITM0269456</t>
  </si>
  <si>
    <t>RITM0269458</t>
  </si>
  <si>
    <t>RITM0269459</t>
  </si>
  <si>
    <t>RITM0269461</t>
  </si>
  <si>
    <t>RITM0269463</t>
  </si>
  <si>
    <t>RITM0269464</t>
  </si>
  <si>
    <t>RITM0269465</t>
  </si>
  <si>
    <t>RITM0269470</t>
  </si>
  <si>
    <t>INC0573076</t>
  </si>
  <si>
    <t>RITM0269482</t>
  </si>
  <si>
    <t>RITM0269495</t>
  </si>
  <si>
    <t>INC0573193</t>
  </si>
  <si>
    <t>INC0573202</t>
  </si>
  <si>
    <t>RITM0269502</t>
  </si>
  <si>
    <t>RITM0269505</t>
  </si>
  <si>
    <t>RITM0269512</t>
  </si>
  <si>
    <t>RITM0269513</t>
  </si>
  <si>
    <t>INC0573233</t>
  </si>
  <si>
    <t>Russell Howes</t>
  </si>
  <si>
    <t>RITM0269529</t>
  </si>
  <si>
    <t>Brodie Shaw</t>
  </si>
  <si>
    <t>RITM0269532</t>
  </si>
  <si>
    <t>INC0573264</t>
  </si>
  <si>
    <t>INC0573269</t>
  </si>
  <si>
    <t>INC0573278</t>
  </si>
  <si>
    <t>Rebecca Schwerin</t>
  </si>
  <si>
    <t>INC0573289</t>
  </si>
  <si>
    <t>RITM0269545</t>
  </si>
  <si>
    <t>INC0573311</t>
  </si>
  <si>
    <t>RITM0269552</t>
  </si>
  <si>
    <t>RITM0269553</t>
  </si>
  <si>
    <t>INC0573325</t>
  </si>
  <si>
    <t>RITM0269557</t>
  </si>
  <si>
    <t>RITM0269559</t>
  </si>
  <si>
    <t>INC0573340</t>
  </si>
  <si>
    <t>RITM0269567</t>
  </si>
  <si>
    <t>INC0573354</t>
  </si>
  <si>
    <t>RITM0269573</t>
  </si>
  <si>
    <t>RITM0269579</t>
  </si>
  <si>
    <t>RITM0269582</t>
  </si>
  <si>
    <t>INC0573382</t>
  </si>
  <si>
    <t>RITM0269584</t>
  </si>
  <si>
    <t>INC0573386</t>
  </si>
  <si>
    <t>INC0573400</t>
  </si>
  <si>
    <t>RITM0269589</t>
  </si>
  <si>
    <t>RITM0269593</t>
  </si>
  <si>
    <t>RITM0269595</t>
  </si>
  <si>
    <t>RITM0269597</t>
  </si>
  <si>
    <t>RITM0269599</t>
  </si>
  <si>
    <t>RITM0269600</t>
  </si>
  <si>
    <t>INC0573417</t>
  </si>
  <si>
    <t>RITM0269607</t>
  </si>
  <si>
    <t>RITM0269608</t>
  </si>
  <si>
    <t>RITM0269610</t>
  </si>
  <si>
    <t>RITM0269611</t>
  </si>
  <si>
    <t>RITM0269612</t>
  </si>
  <si>
    <t>INC0573429</t>
  </si>
  <si>
    <t>RITM0269615</t>
  </si>
  <si>
    <t>RITM0269622</t>
  </si>
  <si>
    <t>RITM0269624</t>
  </si>
  <si>
    <t>INC0573445</t>
  </si>
  <si>
    <t>INC0573453</t>
  </si>
  <si>
    <t>INC0573456</t>
  </si>
  <si>
    <t>INC0573460</t>
  </si>
  <si>
    <t>Geoffrey Francis</t>
  </si>
  <si>
    <t>RITM0269641</t>
  </si>
  <si>
    <t>INC0573538</t>
  </si>
  <si>
    <t>INC0573540</t>
  </si>
  <si>
    <t>RITM0269646</t>
  </si>
  <si>
    <t>INC0573582</t>
  </si>
  <si>
    <t>INC0573584</t>
  </si>
  <si>
    <t>Christiaan van Oeveren</t>
  </si>
  <si>
    <t>RITM0269659</t>
  </si>
  <si>
    <t>INC0573596</t>
  </si>
  <si>
    <t>RITM0269665</t>
  </si>
  <si>
    <t>INC0573604</t>
  </si>
  <si>
    <t>INC0573611</t>
  </si>
  <si>
    <t>INC0573612</t>
  </si>
  <si>
    <t>INC0573629</t>
  </si>
  <si>
    <t>INC0573636</t>
  </si>
  <si>
    <t>RITM0269685</t>
  </si>
  <si>
    <t>INC0573657</t>
  </si>
  <si>
    <t>INC0573688</t>
  </si>
  <si>
    <t>INC0573695</t>
  </si>
  <si>
    <t>INC0573697</t>
  </si>
  <si>
    <t>RITM0269704</t>
  </si>
  <si>
    <t>INC0573702</t>
  </si>
  <si>
    <t>RITM0269710</t>
  </si>
  <si>
    <t>RITM0269714</t>
  </si>
  <si>
    <t>RITM0269715</t>
  </si>
  <si>
    <t>RITM0269716</t>
  </si>
  <si>
    <t>INC0573729</t>
  </si>
  <si>
    <t>RITM0269723</t>
  </si>
  <si>
    <t>RITM0269724</t>
  </si>
  <si>
    <t>RITM0269725</t>
  </si>
  <si>
    <t>RITM0269729</t>
  </si>
  <si>
    <t>RITM0269730</t>
  </si>
  <si>
    <t>RITM0269731</t>
  </si>
  <si>
    <t>INC0573765</t>
  </si>
  <si>
    <t>RITM0269734</t>
  </si>
  <si>
    <t>INC0573772</t>
  </si>
  <si>
    <t>INC0573790</t>
  </si>
  <si>
    <t>RITM0269747</t>
  </si>
  <si>
    <t>INC0573802</t>
  </si>
  <si>
    <t>Elizabeth Underwood</t>
  </si>
  <si>
    <t>INC0573829</t>
  </si>
  <si>
    <t>Matthew Hohnke</t>
  </si>
  <si>
    <t>INC0573838</t>
  </si>
  <si>
    <t>INC0573895</t>
  </si>
  <si>
    <t>INC0573901</t>
  </si>
  <si>
    <t>INC0573903</t>
  </si>
  <si>
    <t>INC0574024</t>
  </si>
  <si>
    <t>INC0574045</t>
  </si>
  <si>
    <t>Adrian Starkey</t>
  </si>
  <si>
    <t>INC0574068</t>
  </si>
  <si>
    <t>RITM0269802</t>
  </si>
  <si>
    <t>INC0574095</t>
  </si>
  <si>
    <t>INC0574111</t>
  </si>
  <si>
    <t>INC0574116</t>
  </si>
  <si>
    <t>INC0574126</t>
  </si>
  <si>
    <t>INC0574132</t>
  </si>
  <si>
    <t>RITM0269814</t>
  </si>
  <si>
    <t>INC0574140</t>
  </si>
  <si>
    <t>INC0574149</t>
  </si>
  <si>
    <t>INC0574154</t>
  </si>
  <si>
    <t>RITM0269820</t>
  </si>
  <si>
    <t>RITM0269821</t>
  </si>
  <si>
    <t>RITM0269822</t>
  </si>
  <si>
    <t>INC0574174</t>
  </si>
  <si>
    <t>RITM0269824</t>
  </si>
  <si>
    <t>INC0574189</t>
  </si>
  <si>
    <t>RITM0269828</t>
  </si>
  <si>
    <t>RITM0269830</t>
  </si>
  <si>
    <t>INC0574193</t>
  </si>
  <si>
    <t>INC0574194</t>
  </si>
  <si>
    <t>INC0574204</t>
  </si>
  <si>
    <t>RITM0269841</t>
  </si>
  <si>
    <t>Asif Hussain</t>
  </si>
  <si>
    <t>INC0574245</t>
  </si>
  <si>
    <t>RITM0269849</t>
  </si>
  <si>
    <t>INC0574249</t>
  </si>
  <si>
    <t>Danielle Pickersgill</t>
  </si>
  <si>
    <t>INC0574259</t>
  </si>
  <si>
    <t>RITM0269855</t>
  </si>
  <si>
    <t>RITM0269856</t>
  </si>
  <si>
    <t>INC0574274</t>
  </si>
  <si>
    <t>INC0574283</t>
  </si>
  <si>
    <t>RITM0269860</t>
  </si>
  <si>
    <t>RITM0269861</t>
  </si>
  <si>
    <t>INC0574290</t>
  </si>
  <si>
    <t>INC0574292</t>
  </si>
  <si>
    <t>RITM0269863</t>
  </si>
  <si>
    <t>INC0574296</t>
  </si>
  <si>
    <t>INC0574297</t>
  </si>
  <si>
    <t>RITM0269867</t>
  </si>
  <si>
    <t>INC0574306</t>
  </si>
  <si>
    <t>RITM0269869</t>
  </si>
  <si>
    <t>RITM0269870</t>
  </si>
  <si>
    <t>RITM0269874</t>
  </si>
  <si>
    <t>RITM0269875</t>
  </si>
  <si>
    <t>RITM0269876</t>
  </si>
  <si>
    <t>RITM0269877</t>
  </si>
  <si>
    <t>RITM0269878</t>
  </si>
  <si>
    <t>INC0574326</t>
  </si>
  <si>
    <t>RITM0269881</t>
  </si>
  <si>
    <t>RITM0269882</t>
  </si>
  <si>
    <t>INC0574337</t>
  </si>
  <si>
    <t xml:space="preserve">IMS </t>
  </si>
  <si>
    <t>RITM0269887</t>
  </si>
  <si>
    <t>INC0574370</t>
  </si>
  <si>
    <t>RITM0269890</t>
  </si>
  <si>
    <t>INC0574435</t>
  </si>
  <si>
    <t>INC0574439</t>
  </si>
  <si>
    <t>RITM0269892</t>
  </si>
  <si>
    <t>INC0574541</t>
  </si>
  <si>
    <t>INC0574542</t>
  </si>
  <si>
    <t>INC0574548</t>
  </si>
  <si>
    <t>INC0574569</t>
  </si>
  <si>
    <t>INC0574572</t>
  </si>
  <si>
    <t>INC0574583</t>
  </si>
  <si>
    <t>INC0574605</t>
  </si>
  <si>
    <t>Tom Tang</t>
  </si>
  <si>
    <t>Joylen Ballena</t>
  </si>
  <si>
    <t>Ramakrishna Manda</t>
  </si>
  <si>
    <t>Yoko Bell</t>
  </si>
  <si>
    <t>Nic Baars</t>
  </si>
  <si>
    <t xml:space="preserve">28-11-2025 14:49:01 - George Georgiou (Additional comments)
Have setup meeting with Steve Grasmeder to discuss further actions. Will continue monitoring.
28-11-2025 10:07:44 - PDXC Integration (Work notes)
Assigned to Sumudu Lakmali Koku Hannadige.
&lt;br/&gt;Added attachment ::  Screenshot 2025-11-28 110638.png
28-11-2025 10:07:44 - PDXC Integration (Work notes)
Assigned to Sumudu Lakmali Koku Hannadige.
28-11-2025 10:03:55 - PDXC Integration (Work notes)
Assigned to Sumudu Lakmali Koku Hannadige.
28-11-2025 10:03:46 - PDXC Integration (Additional comments)
s.kokuhannadige@dxc.com: Email sent to George with findings
28-11-2025 10:02:24 - PDXC Integration (Work notes)
Assigned to Sumudu Lakmali Koku Hannadige.
28-11-2025 10:02:18 - PDXC Integration (Work notes)
Assigned to Sumudu Lakmali Koku Hannadige.
&lt;br/&gt;Added attachment ::  INC0574045 -TSD.msg
28-11-2025 09:10:44 - PDXC Integration (Work notes)
Assigned to Sumudu Lakmali Koku Hannadige.
28-11-2025 08:51:45 - PDXC Integration (Work notes)
Vendor Referenced this Business Service Value on Creation not found in database : Roster TrainCrew
28-11-2025 08:50:48 - PDXC Integration (Work notes)
Added attachment ::  QLDRail_INC added (CNDEF0001178) - INC0574045.png
28-11-2025 08:50:37 - George Georgiou (Work notes)
Platform DXC Integration incident INC0574045 created INC40692513
28-11-2025 08:50:21 - George Georgiou (Additional comments)
Sending incident to DBA to check the following between 6:45am and 7:45am today (Friday 28/11/2025):
- Any long running queries
- Any SQL Server Jobs Runnings
- Any error events in SQL Logs
- Any other issues that might have occurred during that timeframe
Train Crew Roster HAG is SQLPRDHAGTSD,56420.
Can both the eMergerRoster_SP and eMergeRoster_Reporting databases be checked for long running queries and locking during that time.
Please attach findings or email to George.Georgiou@qr.com.au and reassign incident back to 3rd Party.
Thanks.
28-11-2025 07:52:59 - Benjamin Shegog (Work notes)
Received call from Kurn seeking ticket status; advised below that ticket has been escalated to 3rd party engineer and is under investigation currently
28-11-2025 07:50:42 - Michael Cleary (Work notes)
Saw George Georgiou enter ticket as soon as it was submitted.
Contacted George via Teams, confirmed receipt of incident.
</t>
  </si>
  <si>
    <t xml:space="preserve">
 2025-11-27 14:00:49 Matthew Lever - State is On Hold was Work in Progress</t>
  </si>
  <si>
    <t xml:space="preserve">
 2025-11-24 13:54:51 Shane Kmet - Assigned to is Fred Shea was 
 2025-11-24 13:54:58 Shane Kmet - State is Resolved was Work in Progress
 2025-11-29 14:00:12  - State is Closed was Resolved</t>
  </si>
  <si>
    <t xml:space="preserve">25-11-2025 13:12:57 - Gabor Kazup (Additional comments)
Hi Janine,
Do you still experience the display issues?
When would you be available for a call?
24-11-2025 15:54:28 - Gabor Kazup (Work notes)
might need a docking firmware upgrade
24-11-2025 08:07:24 - Jonathon Williams (Work notes)
Thanks George, if it persists through reboot, suggest rebooting the docking station (pulling power from wall and waiting 60 seconds)
24-11-2025 08:05:54 - George Knight (Work notes)
Janine Currie called back - issue persists
Remoted in QRSL-S9UM05W2ZM
CMD: gpupdate /force - PENDING.
Advised restarting PC.
24-11-2025 07:59:56 - George Knight (Work notes)
Re-assigning from Win11 Service Desk to Win11 Project Hypercare
</t>
  </si>
  <si>
    <t xml:space="preserve">
 2025-11-21 15:35:31 Casey Micklesson - Assigned to is Casey Micklesson was 
 2025-11-24 13:37:32 Casey Micklesson - State is On Hold was Work in Progress</t>
  </si>
  <si>
    <t xml:space="preserve">25-11-2025 14:19:21 - Jonathon Williams (Additional comments)
Hi George,
Has there been any repeat of issues since the November update?
Kind Regards,
Jonathon
20-11-2025 07:59:27 - George Dodera (Additional comments)
Hi All It appears that for some reason Intune was not pushing the latest windows updates to my machine. Himanshu installed KB5068861 from the MS updates site https://www.catalog.update.microsoft.com/Search.aspx?q=KB5068861. I am now able to save excel files; copy move and delete locked temp files as well. Browser seems to be working better. Win 11 is still running very slow and photos.exe hangs and crashes when opening an image - but since that's not a critical app it can be worked around.
19-11-2025 11:24:34 - Ryan Bell (Work notes)
Assigning to Win11 Hyper team to run Process Monitor
19-11-2025 11:10:06 - Ryan Bell (Work notes)
Investigating
19-11-2025 10:46:48 - Ryan Bell (Work notes)
INC0571468
19-11-2025 10:42:33 - Ryan Bell (Work notes)
Initially came as a live chat
User suggests "it looks like the file handles on some of those files is being held. We probably need to run procmon on the machine to hunt it down"
</t>
  </si>
  <si>
    <t xml:space="preserve">
 2025-11-17 09:05:37 Shane Kmet - Assigned to is George Knight was 
 2025-11-17 09:52:53 Andy Phan - Assignment Group is DXC Remote Desktop Support was Global Service Desk
 2025-11-17 10:05:28 Gilbert Noble - Assigned to is Gilbert Noble was 
 2025-11-17 10:09:43 Gilbert Noble - Assignment Group is DXC Desktop CBD was DXC Remote Desktop Support
 2025-11-21 11:25:14 PDXC Integration - State is On Hold was Work in Progress
 2025-11-25 10:20:13 PDXC Integration - State is Work in Progress was On Hold
 2025-11-25 10:27:58 PDXC Integration - Assignment Group is DXC Infra Active Directory was DXC Desktop CBD
 2025-11-25 15:24:21 PDXC Integration - State is On Hold was Work in Progress</t>
  </si>
  <si>
    <t>INC0570177</t>
  </si>
  <si>
    <t xml:space="preserve">
 2025-10-14 15:59:20 PDXC Integration - State is On Hold was Work in Progress
 2025-10-17 12:56:27 PDXC Integration - State is Work in Progress was On Hold
 2025-10-17 13:23:46 Fred Shea - State is On Hold was Work in Progress
 2025-10-17 14:05:11 Zoe O'Brien - State is Work in Progress was On Hold
 2025-10-17 14:38:37 PDXC Integration - State is On Hold was Work in Progress
 2025-10-29 15:19:42 PDXC Integration - State is Work in Progress was On Hold
 2025-10-29 15:20:15 PDXC Integration - State is On Hold was Work in Progress
 2025-11-06 05:00:03 Script Administrator - State is Work in Progress was On Hold
 2025-11-06 13:30:57 PDXC Integration - State is On Hold was Work in Progress
 2025-11-14 05:00:01 Script Administrator - State is Work in Progress was On Hold
 2025-11-14 11:35:08 PDXC Integration - State is On Hold was Work in Progress
 2025-11-15 05:00:02 Script Administrator - State is Work in Progress was On Hold
 2025-11-17 14:09:24 PDXC Integration - State is On Hold was Work in Progress
 2025-11-18 14:09:05 PDXC Integration - State is Work in Progress was On Hold
 2025-11-18 14:10:28 PDXC Integration - State is On Hold was Work in Progress
 2025-11-26 05:00:02 Script Administrator - State is Work in Progress was On Hold
 2025-11-26 12:55:55 PDXC Integration - State is On Hold was Work in Progress</t>
  </si>
  <si>
    <t xml:space="preserve">
 2025-08-28 12:51:26 Cameron Horn - Assigned to is Alex Badcock was 
 2025-08-28 13:08:04 Raegan Munro - Assignment Group is DXC Application AUS was Global Service Desk
 2025-09-01 15:27:26 PDXC Integration - State is On Hold was Work in Progress
 2025-09-02 14:53:56 PDXC Integration - State is Work in Progress was On Hold
 2025-09-02 14:55:56 PDXC Integration - State is On Hold was Work in Progress
 2025-09-11 09:17:14 PDXC Integration - State is Work in Progress was On Hold
 2025-09-11 14:45:11 PDXC Integration - State is On Hold was Work in Progress
 2025-09-16 15:13:42 Timm Bambridge - State is Work in Progress was On Hold
 2025-09-17 11:42:55 PDXC Integration - State is On Hold was Work in Progress
 2025-09-26 14:04:21 PDXC Integration - State is Work in Progress was On Hold
 2025-09-30 09:32:30 PDXC Integration - State is On Hold was Work in Progress
 2025-10-09 05:00:00 Script Administrator - State is Work in Progress was On Hold
 2025-10-15 14:52:18 PDXC Integration - State is On Hold was Work in Progress
 2025-10-16 05:00:01 Script Administrator - State is Work in Progress was On Hold
 2025-10-21 18:07:52 PDXC Integration - State is On Hold was Work in Progress
 2025-10-28 07:57:41 PDXC Integration - State is Work in Progress was On Hold
 2025-11-10 14:25:54 PDXC Integration - State is On Hold was Work in Progress
 2025-11-19 15:09:04 PDXC Integration - State is Work in Progress was On Hold
 2025-11-20 16:32:00 PDXC Integration - State is On Hold was Work in Progress
 2025-11-26 11:23:19 Eunice Thai - State is Work in Progress was On Hold
 2025-11-28 16:42:47 PDXC Integration - State is On Hold was Work in Progress</t>
  </si>
  <si>
    <t>RITM0262254</t>
  </si>
  <si>
    <t xml:space="preserve">
 2025-09-19 13:19:37 Shane Kmet - Assignment Group is DXC Infra Active Directory was Global Service Desk
 2025-09-22 11:09:12 Joylen Ballena - Assignment Group is DXC Account Security Officer was DXC Infra Active Directory
 2025-09-22 11:12:13 PDXC Integration - State is Pending was Open</t>
  </si>
  <si>
    <t>RITM0265314</t>
  </si>
  <si>
    <t xml:space="preserve">
 2025-10-20 13:40:34 Christian Munro - State is Closed Complete was Open</t>
  </si>
  <si>
    <t xml:space="preserve">
 2025-10-23 16:02:17 Izan Baizura Mohd Ismail - State is Closed Complete was Open</t>
  </si>
  <si>
    <t>RITM0245629</t>
  </si>
  <si>
    <t>RITM0266547</t>
  </si>
  <si>
    <t>RITM0266548</t>
  </si>
  <si>
    <t xml:space="preserve">
 2025-10-30 15:48:13 Shane Kmet - Assignment Group is ICT Data Analytics was Global Service Desk
 2025-11-03 11:12:57 Meredith Fry - Assigned to is Bailey Comollatti was </t>
  </si>
  <si>
    <t>RITM0265606</t>
  </si>
  <si>
    <t>RITM0262407</t>
  </si>
  <si>
    <t xml:space="preserve">
 2025-11-20 06:40:51 Josh Warcon - Assigned to is Josh Warcon was 
 2025-11-24 09:35:04 Josh Warcon - State is Pending was Open</t>
  </si>
  <si>
    <t>RITM0266788</t>
  </si>
  <si>
    <t>RITM0267773</t>
  </si>
  <si>
    <t xml:space="preserve">
 2025-11-26 11:08:55 Jeffrey Sardin - State is Closed Complete was Open</t>
  </si>
  <si>
    <t>RITM0268123</t>
  </si>
  <si>
    <t>RITM0262345</t>
  </si>
  <si>
    <t xml:space="preserve">
 2025-11-26 14:16:50 PDXC Integration - State is Work in Progress was Open
 2025-11-26 14:52:11 PDXC Integration - State is Pending was Work in Progress</t>
  </si>
  <si>
    <t xml:space="preserve">
 2025-11-26 14:19:04 PDXC Integration - State is Work in Progress was Open
 2025-11-26 14:52:25 PDXC Integration - State is Pending was Work in Progress</t>
  </si>
  <si>
    <t>RITM0261247</t>
  </si>
  <si>
    <t xml:space="preserve">
 2025-09-11 11:29:44 PDXC Integration - State is Pending was Open</t>
  </si>
  <si>
    <t xml:space="preserve">
 2025-11-26 10:06:19 Shane Kmet - Assigned to is Fred Shea was 
 2025-11-26 10:16:15 Andy Phan - Assignment Group is DXC Desktop CBD was Global Service Desk
 2025-11-27 11:19:34 PDXC Integration - State is Pending was Work in Progress</t>
  </si>
  <si>
    <t xml:space="preserve">
 2025-09-22 09:31:51 Shane Kmet - Assigned to is Raegan Munro was 
 2025-09-22 11:01:25 Cameron Horn - State is Pending was Work in Progress
 2025-09-22 14:02:40 Raegan Munro - State is Work in Progress was Pending
 2025-09-22 15:31:49 PDXC Integration - State is Pending was Work in Progress
 2025-11-07 15:07:16 PDXC Integration - State is Work in Progress was Pending
 2025-11-10 18:08:25 PDXC Integration - State is Pending was Work in Progress
 2025-11-11 14:08:10 PDXC Integration - State is Work in Progress was Pending
 2025-11-11 14:08:20 PDXC Integration - State is Closed Complete was Work in Progress
 2025-11-20 15:20:09 Laura Kerehi - State is Open was Closed Complete
 2025-11-26 15:41:37 PDXC Integration - State is Pending was Open
 2025-11-27 11:10:49 Laura Kerehi - State is Open was Pending</t>
  </si>
  <si>
    <t xml:space="preserve">
 2025-11-21 09:40:46 Casey Micklesson - Assigned to is Casey Micklesson was 
 2025-11-27 12:57:41 Casey Micklesson - State is Pending was Work in Progress</t>
  </si>
  <si>
    <t xml:space="preserve">
 2025-11-26 10:27:31 Asif Hussain - Assignment Group is SAP Security was SAP Payroll
 2025-11-27 14:12:27 Anne-Louise Keane - State is Work in Progress was Open</t>
  </si>
  <si>
    <t xml:space="preserve">
 2025-11-24 12:43:45 Shane Kmet - Assignment Group is DXC Security Firewall Management was Global Service Desk
 2025-11-27 16:57:56 PDXC Integration - State is Pending was Open</t>
  </si>
  <si>
    <t xml:space="preserve">
 2025-11-27 17:12:50 Saf Dean - State is Pending was Open</t>
  </si>
  <si>
    <t xml:space="preserve">
 2025-11-27 17:13:22 Saf Dean - State is Pending was Open</t>
  </si>
  <si>
    <t xml:space="preserve">
 2025-11-27 12:41:36 Shane Kmet - Assigned to is Fred Shea was 
 2025-11-27 12:44:04 Raegan Munro - Assignment Group is DXC Desktop Technology Citrix was Global Service Desk
 2025-11-27 17:49:46 PDXC Integration - State is Pending was Work in Progress</t>
  </si>
  <si>
    <t>RITM0261982</t>
  </si>
  <si>
    <t xml:space="preserve">
 2025-09-17 15:48:22 Shane Kmet - Assignment Group is DXC Security Citrix Management was Global Service Desk
 2025-09-18 15:06:59 PDXC Integration - State is Pending was Open</t>
  </si>
  <si>
    <t>RITM0267325</t>
  </si>
  <si>
    <t>RITM0267327</t>
  </si>
  <si>
    <t>RITM0267324</t>
  </si>
  <si>
    <t>RITM0267326</t>
  </si>
  <si>
    <t>RITM0268157</t>
  </si>
  <si>
    <t xml:space="preserve">
 2025-11-25 10:11:12 Shane Kmet - Assigned to is Fred Shea was 
 2025-11-25 10:27:29 Raegan Munro - State is Pending was Work in Progress</t>
  </si>
  <si>
    <t xml:space="preserve">
 2025-11-28 10:38:45 Shane Kmet - Assigned to is Raegan Munro was 
 2025-11-28 11:43:49 Shane Kmet - State is Pending was Work in Progress</t>
  </si>
  <si>
    <t xml:space="preserve">
 2025-11-20 14:11:14 Raegan Munro - Assignment Group is DXC Application Online Services was Global Service Desk
 2025-11-21 13:46:53 PDXC Integration - State is Work in Progress was Open
 2025-11-26 18:55:51 PDXC Integration - State is Pending was Work in Progress</t>
  </si>
  <si>
    <t xml:space="preserve">
 2025-11-28 12:23:45 Fiona Rendalls - State is Work in Progress was Open</t>
  </si>
  <si>
    <t xml:space="preserve">
 2025-11-18 10:57:08 Cameron Horn - Assigned to is Zoe O'Brien was 
 2025-11-18 12:07:25 Ryan Bell - State is Pending was Work in Progress
 2025-11-21 14:17:10 Fred Shea - State is Work in Progress was Pending
 2025-11-24 02:00:27 PDXC Integration - State is Pending was Work in Progress</t>
  </si>
  <si>
    <t>RITM0268063</t>
  </si>
  <si>
    <t xml:space="preserve">
 2025-11-24 11:51:20 PDXC Integration - State is Work in Progress was Open
 2025-11-24 15:41:10 PDXC Integration - State is Pending was Work in Progress
 2025-11-25 13:52:11 PDXC Integration - State is Work in Progress was Pending
 2025-11-26 19:27:20 PDXC Integration - State is Pending was Work in Progress
 2025-11-27 14:17:11 PDXC Integration - State is Work in Progress was Pending
 2025-11-28 13:23:49 PDXC Integration - State is Pending was Work in Progress
 2025-11-28 14:54:02 PDXC Integration - State is Work in Progress was Pending
 2025-11-28 14:55:55 PDXC Integration - State is Pending was Work in Progress</t>
  </si>
  <si>
    <t>INC0574607</t>
  </si>
  <si>
    <t>INC0574629</t>
  </si>
  <si>
    <t>INC0574633</t>
  </si>
  <si>
    <t>INC0574634</t>
  </si>
  <si>
    <t>INC0574639</t>
  </si>
  <si>
    <t>INC0574640</t>
  </si>
  <si>
    <t>RITM0269913</t>
  </si>
  <si>
    <t>INC0574641</t>
  </si>
  <si>
    <t>INC0574656</t>
  </si>
  <si>
    <t>Selene Harris</t>
  </si>
  <si>
    <t>INC0574666</t>
  </si>
  <si>
    <t>David Benstead</t>
  </si>
  <si>
    <t>INC0574672</t>
  </si>
  <si>
    <t>RITM0269924</t>
  </si>
  <si>
    <t>RITM0269925</t>
  </si>
  <si>
    <t>Emily Withers</t>
  </si>
  <si>
    <t>INC0574681</t>
  </si>
  <si>
    <t>RITM0269932</t>
  </si>
  <si>
    <t>RITM0269933</t>
  </si>
  <si>
    <t>Rachael Seul</t>
  </si>
  <si>
    <t>INC0574700</t>
  </si>
  <si>
    <t>RITM0269937</t>
  </si>
  <si>
    <t>INC0574703</t>
  </si>
  <si>
    <t>RITM0269938</t>
  </si>
  <si>
    <t>INC0574707</t>
  </si>
  <si>
    <t>Lilaya Perera</t>
  </si>
  <si>
    <t>RITM0269943</t>
  </si>
  <si>
    <t>Gavin Fuller</t>
  </si>
  <si>
    <t>INC0574719</t>
  </si>
  <si>
    <t>RITM0269947</t>
  </si>
  <si>
    <t>RITM0269952</t>
  </si>
  <si>
    <t>RITM0269954</t>
  </si>
  <si>
    <t>INC0574745</t>
  </si>
  <si>
    <t>INC0574747</t>
  </si>
  <si>
    <t>INC0574755</t>
  </si>
  <si>
    <t>INC0574760</t>
  </si>
  <si>
    <t>Ryan Angus</t>
  </si>
  <si>
    <t>INC0574762</t>
  </si>
  <si>
    <t>INC0574763</t>
  </si>
  <si>
    <t>Joanne Hudson</t>
  </si>
  <si>
    <t>RITM0269966</t>
  </si>
  <si>
    <t>Jessica Arnouts</t>
  </si>
  <si>
    <t>INC0574769</t>
  </si>
  <si>
    <t>INC0574770</t>
  </si>
  <si>
    <t>INC0574773</t>
  </si>
  <si>
    <t>INC0574780</t>
  </si>
  <si>
    <t>Allison Smoothy</t>
  </si>
  <si>
    <t>INC0574798</t>
  </si>
  <si>
    <t>INC0574801</t>
  </si>
  <si>
    <t>Stuart Etherton</t>
  </si>
  <si>
    <t>INC0574803</t>
  </si>
  <si>
    <t>INC0574805</t>
  </si>
  <si>
    <t>Elizabeth Hogg</t>
  </si>
  <si>
    <t>INC0574809</t>
  </si>
  <si>
    <t>RITM0269997</t>
  </si>
  <si>
    <t>INC0574824</t>
  </si>
  <si>
    <t>RITM0269999</t>
  </si>
  <si>
    <t>INC0574832</t>
  </si>
  <si>
    <t>Aletia Woodford</t>
  </si>
  <si>
    <t>INC0574842</t>
  </si>
  <si>
    <t>INC0574843</t>
  </si>
  <si>
    <t>RITM0270011</t>
  </si>
  <si>
    <t>RITM0270012</t>
  </si>
  <si>
    <t>RITM0270013</t>
  </si>
  <si>
    <t>RITM0270014</t>
  </si>
  <si>
    <t>INC0574847</t>
  </si>
  <si>
    <t>INC0574848</t>
  </si>
  <si>
    <t>David Shaw</t>
  </si>
  <si>
    <t>RITM0270021</t>
  </si>
  <si>
    <t>INC0574860</t>
  </si>
  <si>
    <t>Tairiau Bridgart</t>
  </si>
  <si>
    <t>INC0574864</t>
  </si>
  <si>
    <t>INC0574870</t>
  </si>
  <si>
    <t>RITM0270036</t>
  </si>
  <si>
    <t>RITM0270041</t>
  </si>
  <si>
    <t>INC0574879</t>
  </si>
  <si>
    <t>INC0574882</t>
  </si>
  <si>
    <t>INC0574883</t>
  </si>
  <si>
    <t>INC0574886</t>
  </si>
  <si>
    <t>INC0574888</t>
  </si>
  <si>
    <t>INC0574889</t>
  </si>
  <si>
    <t>INC0574890</t>
  </si>
  <si>
    <t>INC0574892</t>
  </si>
  <si>
    <t>INC0574895</t>
  </si>
  <si>
    <t>INC0574896</t>
  </si>
  <si>
    <t>INC0574899</t>
  </si>
  <si>
    <t>INC0574901</t>
  </si>
  <si>
    <t>INC0574904</t>
  </si>
  <si>
    <t>INC0574905</t>
  </si>
  <si>
    <t>INC0574906</t>
  </si>
  <si>
    <t>INC0574907</t>
  </si>
  <si>
    <t>INC0574909</t>
  </si>
  <si>
    <t>INC0574910</t>
  </si>
  <si>
    <t>INC0574915</t>
  </si>
  <si>
    <t>INC0574917</t>
  </si>
  <si>
    <t>INC0574919</t>
  </si>
  <si>
    <t>James Deering</t>
  </si>
  <si>
    <t>RITM0270052</t>
  </si>
  <si>
    <t>RITM0270054</t>
  </si>
  <si>
    <t>INC0574923</t>
  </si>
  <si>
    <t>INC0574927</t>
  </si>
  <si>
    <t>RITM0270058</t>
  </si>
  <si>
    <t>RITM0270059</t>
  </si>
  <si>
    <t>RITM0270060</t>
  </si>
  <si>
    <t>RITM0270061</t>
  </si>
  <si>
    <t>INC0574932</t>
  </si>
  <si>
    <t>INC0574939</t>
  </si>
  <si>
    <t>INC0574944</t>
  </si>
  <si>
    <t>INC0574945</t>
  </si>
  <si>
    <t>RITM0270079</t>
  </si>
  <si>
    <t>RITM0270081</t>
  </si>
  <si>
    <t>RITM0270084</t>
  </si>
  <si>
    <t>RITM0270086</t>
  </si>
  <si>
    <t>INC0574961</t>
  </si>
  <si>
    <t>INC0574964</t>
  </si>
  <si>
    <t>RITM0270087</t>
  </si>
  <si>
    <t>INC0574991</t>
  </si>
  <si>
    <t>INC0574995</t>
  </si>
  <si>
    <t>INC0575002</t>
  </si>
  <si>
    <t>INC0575010</t>
  </si>
  <si>
    <t>INC0575011</t>
  </si>
  <si>
    <t>Brian Carey</t>
  </si>
  <si>
    <t>RITM0270089</t>
  </si>
  <si>
    <t>INC0575025</t>
  </si>
  <si>
    <t>RITM0270091</t>
  </si>
  <si>
    <t>RITM0270092</t>
  </si>
  <si>
    <t>INC0575027</t>
  </si>
  <si>
    <t>RITM0270097</t>
  </si>
  <si>
    <t>INC0575034</t>
  </si>
  <si>
    <t>INC0575035</t>
  </si>
  <si>
    <t>Daniel Treverrow</t>
  </si>
  <si>
    <t>INC0575040</t>
  </si>
  <si>
    <t>INC0575044</t>
  </si>
  <si>
    <t>INC0575049</t>
  </si>
  <si>
    <t>INC0575054</t>
  </si>
  <si>
    <t>INC0575056</t>
  </si>
  <si>
    <t>INC0575061</t>
  </si>
  <si>
    <t>RITM0270107</t>
  </si>
  <si>
    <t>INC0575063</t>
  </si>
  <si>
    <t>Kirsty Nielsen</t>
  </si>
  <si>
    <t>INC0575076</t>
  </si>
  <si>
    <t>INC0575077</t>
  </si>
  <si>
    <t>Mark Manche</t>
  </si>
  <si>
    <t>Renai Simms</t>
  </si>
  <si>
    <t>RITM0270118</t>
  </si>
  <si>
    <t>INC0575088</t>
  </si>
  <si>
    <t>RITM0270122</t>
  </si>
  <si>
    <t>RITM0270123</t>
  </si>
  <si>
    <t>INC0575095</t>
  </si>
  <si>
    <t>INC0575100</t>
  </si>
  <si>
    <t>INC0575105</t>
  </si>
  <si>
    <t>RITM0270129</t>
  </si>
  <si>
    <t>RITM0270133</t>
  </si>
  <si>
    <t>Amy Thomas</t>
  </si>
  <si>
    <t>INC0575113</t>
  </si>
  <si>
    <t>INC0575117</t>
  </si>
  <si>
    <t>INC0575119</t>
  </si>
  <si>
    <t>INC0575120</t>
  </si>
  <si>
    <t>INC0575123</t>
  </si>
  <si>
    <t>RITM0270139</t>
  </si>
  <si>
    <t>INC0575124</t>
  </si>
  <si>
    <t>INC0575125</t>
  </si>
  <si>
    <t>RITM0270140</t>
  </si>
  <si>
    <t>Kristy Knaggs</t>
  </si>
  <si>
    <t>INC0575130</t>
  </si>
  <si>
    <t>Princess Jasmine Benavides</t>
  </si>
  <si>
    <t>RITM0270148</t>
  </si>
  <si>
    <t>Jennifer Truss</t>
  </si>
  <si>
    <t>RITM0270149</t>
  </si>
  <si>
    <t>RITM0270150</t>
  </si>
  <si>
    <t>RITM0270152</t>
  </si>
  <si>
    <t>RITM0270153</t>
  </si>
  <si>
    <t>RITM0270154</t>
  </si>
  <si>
    <t>INC0575142</t>
  </si>
  <si>
    <t>RITM0270155</t>
  </si>
  <si>
    <t>INC0575143</t>
  </si>
  <si>
    <t>RITM0270156</t>
  </si>
  <si>
    <t>INC0575144</t>
  </si>
  <si>
    <t>Skye-Maree Farr-Harrold</t>
  </si>
  <si>
    <t>INC0575152</t>
  </si>
  <si>
    <t>RITM0270160</t>
  </si>
  <si>
    <t>RITM0270161</t>
  </si>
  <si>
    <t>INC0575158</t>
  </si>
  <si>
    <t>INC0575159</t>
  </si>
  <si>
    <t>INC0575160</t>
  </si>
  <si>
    <t>INC0575164</t>
  </si>
  <si>
    <t>RITM0270168</t>
  </si>
  <si>
    <t>Nathan Perkins</t>
  </si>
  <si>
    <t>INC0575168</t>
  </si>
  <si>
    <t>INC0575182</t>
  </si>
  <si>
    <t>INC0575191</t>
  </si>
  <si>
    <t>INC0575198</t>
  </si>
  <si>
    <t>RITM0270192</t>
  </si>
  <si>
    <t>INC0575206</t>
  </si>
  <si>
    <t>RITM0270194</t>
  </si>
  <si>
    <t>INC0575212</t>
  </si>
  <si>
    <t>INC0575221</t>
  </si>
  <si>
    <t>RITM0270200</t>
  </si>
  <si>
    <t>Benjamin Tromp</t>
  </si>
  <si>
    <t>RITM0270205</t>
  </si>
  <si>
    <t>INC0575233</t>
  </si>
  <si>
    <t>RITM0270208</t>
  </si>
  <si>
    <t>INC0575237</t>
  </si>
  <si>
    <t>INC0575238</t>
  </si>
  <si>
    <t>INC0575242</t>
  </si>
  <si>
    <t>RITM0270214</t>
  </si>
  <si>
    <t>INC0575248</t>
  </si>
  <si>
    <t>Alana Baartz</t>
  </si>
  <si>
    <t>INC0575254</t>
  </si>
  <si>
    <t>INC0575255</t>
  </si>
  <si>
    <t>INC0575256</t>
  </si>
  <si>
    <t>RITM0270220</t>
  </si>
  <si>
    <t>INC0575257</t>
  </si>
  <si>
    <t>RITM0270228</t>
  </si>
  <si>
    <t>RITM0270231</t>
  </si>
  <si>
    <t>INC0575261</t>
  </si>
  <si>
    <t>Daniel Hooper</t>
  </si>
  <si>
    <t>RITM0270234</t>
  </si>
  <si>
    <t>INC0575266</t>
  </si>
  <si>
    <t>INC0575268</t>
  </si>
  <si>
    <t>INC0575270</t>
  </si>
  <si>
    <t>INC0575271</t>
  </si>
  <si>
    <t>Tammie-Lea Rogers</t>
  </si>
  <si>
    <t>INC0575274</t>
  </si>
  <si>
    <t>INC0575276</t>
  </si>
  <si>
    <t>INC0575277</t>
  </si>
  <si>
    <t>INC0575278</t>
  </si>
  <si>
    <t>INC0575279</t>
  </si>
  <si>
    <t>INC0575280</t>
  </si>
  <si>
    <t>INC0575281</t>
  </si>
  <si>
    <t>INC0575282</t>
  </si>
  <si>
    <t>INC0575283</t>
  </si>
  <si>
    <t>INC0575284</t>
  </si>
  <si>
    <t>INC0575285</t>
  </si>
  <si>
    <t>INC0575286</t>
  </si>
  <si>
    <t>INC0575287</t>
  </si>
  <si>
    <t>INC0575288</t>
  </si>
  <si>
    <t>INC0575289</t>
  </si>
  <si>
    <t>INC0575290</t>
  </si>
  <si>
    <t>INC0575291</t>
  </si>
  <si>
    <t>INC0575292</t>
  </si>
  <si>
    <t>INC0575294</t>
  </si>
  <si>
    <t>INC0575295</t>
  </si>
  <si>
    <t>INC0575296</t>
  </si>
  <si>
    <t>INC0575297</t>
  </si>
  <si>
    <t>INC0575298</t>
  </si>
  <si>
    <t>INC0575299</t>
  </si>
  <si>
    <t>INC0575300</t>
  </si>
  <si>
    <t>RITM0270237</t>
  </si>
  <si>
    <t>RITM0270238</t>
  </si>
  <si>
    <t>INC0575307</t>
  </si>
  <si>
    <t>RITM0270247</t>
  </si>
  <si>
    <t>INC0575318</t>
  </si>
  <si>
    <t>RITM0270250</t>
  </si>
  <si>
    <t>INC0575319</t>
  </si>
  <si>
    <t>INC0575320</t>
  </si>
  <si>
    <t>RITM0270251</t>
  </si>
  <si>
    <t>Edward Porter</t>
  </si>
  <si>
    <t>RITM0270253</t>
  </si>
  <si>
    <t>RITM0270254</t>
  </si>
  <si>
    <t>INC0575330</t>
  </si>
  <si>
    <t>INC0575333</t>
  </si>
  <si>
    <t>INC0575334</t>
  </si>
  <si>
    <t>Elaine Cameron</t>
  </si>
  <si>
    <t>INC0575344</t>
  </si>
  <si>
    <t>INC0575352</t>
  </si>
  <si>
    <t>INC0575360</t>
  </si>
  <si>
    <t>INC0575361</t>
  </si>
  <si>
    <t>INC0575367</t>
  </si>
  <si>
    <t>INC0575369</t>
  </si>
  <si>
    <t>INC0575370</t>
  </si>
  <si>
    <t>INC0575371</t>
  </si>
  <si>
    <t>INC0575372</t>
  </si>
  <si>
    <t>INC0575375</t>
  </si>
  <si>
    <t>INC0575376</t>
  </si>
  <si>
    <t>INC0575377</t>
  </si>
  <si>
    <t>RITM0270257</t>
  </si>
  <si>
    <t>RITM0270258</t>
  </si>
  <si>
    <t>INC0575378</t>
  </si>
  <si>
    <t>INC0575379</t>
  </si>
  <si>
    <t>INC0575380</t>
  </si>
  <si>
    <t>INC0575382</t>
  </si>
  <si>
    <t>INC0575383</t>
  </si>
  <si>
    <t>INC0575384</t>
  </si>
  <si>
    <t>INC0575386</t>
  </si>
  <si>
    <t>Ethige Perera</t>
  </si>
  <si>
    <t>INC0575389</t>
  </si>
  <si>
    <t>INC0575390</t>
  </si>
  <si>
    <t>Rinna Kato</t>
  </si>
  <si>
    <t>INC0575391</t>
  </si>
  <si>
    <t>RITM0270274</t>
  </si>
  <si>
    <t>RITM0270275</t>
  </si>
  <si>
    <t>INC0575395</t>
  </si>
  <si>
    <t>INC0575397</t>
  </si>
  <si>
    <t>INC0575399</t>
  </si>
  <si>
    <t>INC0575400</t>
  </si>
  <si>
    <t>RITM0270282</t>
  </si>
  <si>
    <t>INC0575401</t>
  </si>
  <si>
    <t>INC0575402</t>
  </si>
  <si>
    <t>INC0575403</t>
  </si>
  <si>
    <t>INC0575404</t>
  </si>
  <si>
    <t>INC0575405</t>
  </si>
  <si>
    <t>INC0575406</t>
  </si>
  <si>
    <t>INC0575407</t>
  </si>
  <si>
    <t>INC0575408</t>
  </si>
  <si>
    <t>INC0575409</t>
  </si>
  <si>
    <t>RITM0270286</t>
  </si>
  <si>
    <t>INC0575413</t>
  </si>
  <si>
    <t>RITM0270289</t>
  </si>
  <si>
    <t>RITM0270290</t>
  </si>
  <si>
    <t>RITM0270291</t>
  </si>
  <si>
    <t>RITM0270292</t>
  </si>
  <si>
    <t>INC0575415</t>
  </si>
  <si>
    <t>RITM0270293</t>
  </si>
  <si>
    <t>INC0575417</t>
  </si>
  <si>
    <t>INC0575418</t>
  </si>
  <si>
    <t>INC0575419</t>
  </si>
  <si>
    <t>RITM0270294</t>
  </si>
  <si>
    <t>INC0575421</t>
  </si>
  <si>
    <t>RITM0270296</t>
  </si>
  <si>
    <t>RITM0270297</t>
  </si>
  <si>
    <t>INC0575425</t>
  </si>
  <si>
    <t>INC0575426</t>
  </si>
  <si>
    <t>INC0575427</t>
  </si>
  <si>
    <t>RITM0270300</t>
  </si>
  <si>
    <t>INC0575430</t>
  </si>
  <si>
    <t>INC0575433</t>
  </si>
  <si>
    <t>INC0575434</t>
  </si>
  <si>
    <t>INC0575435</t>
  </si>
  <si>
    <t>INC0575437</t>
  </si>
  <si>
    <t>INC0575439</t>
  </si>
  <si>
    <t>INC0575440</t>
  </si>
  <si>
    <t>INC0575441</t>
  </si>
  <si>
    <t>INC0575442</t>
  </si>
  <si>
    <t>INC0575444</t>
  </si>
  <si>
    <t>INC0575445</t>
  </si>
  <si>
    <t>INC0575446</t>
  </si>
  <si>
    <t>INC0575448</t>
  </si>
  <si>
    <t>INC0575455</t>
  </si>
  <si>
    <t>INC0575456</t>
  </si>
  <si>
    <t>INC0575459</t>
  </si>
  <si>
    <t>RITM0270323</t>
  </si>
  <si>
    <t>RITM0270324</t>
  </si>
  <si>
    <t>INC0575460</t>
  </si>
  <si>
    <t>INC0575462</t>
  </si>
  <si>
    <t>RITM0270331</t>
  </si>
  <si>
    <t>INC0575465</t>
  </si>
  <si>
    <t>Lauren Smith</t>
  </si>
  <si>
    <t>INC0575467</t>
  </si>
  <si>
    <t>RITM0270336</t>
  </si>
  <si>
    <t>RITM0270337</t>
  </si>
  <si>
    <t>Kitchener Amos</t>
  </si>
  <si>
    <t>INC0575468</t>
  </si>
  <si>
    <t>INC0575469</t>
  </si>
  <si>
    <t>INC0575470</t>
  </si>
  <si>
    <t>INC0575471</t>
  </si>
  <si>
    <t>INC0575472</t>
  </si>
  <si>
    <t>INC0575473</t>
  </si>
  <si>
    <t>INC0575474</t>
  </si>
  <si>
    <t>INC0575475</t>
  </si>
  <si>
    <t>INC0575477</t>
  </si>
  <si>
    <t>INC0575479</t>
  </si>
  <si>
    <t>INC0575481</t>
  </si>
  <si>
    <t>INC0575483</t>
  </si>
  <si>
    <t>INC0575486</t>
  </si>
  <si>
    <t>INC0575487</t>
  </si>
  <si>
    <t>INC0575489</t>
  </si>
  <si>
    <t>INC0575490</t>
  </si>
  <si>
    <t>Carla Tuckett</t>
  </si>
  <si>
    <t>RITM0270342</t>
  </si>
  <si>
    <t>RITM0270343</t>
  </si>
  <si>
    <t>INC0575491</t>
  </si>
  <si>
    <t>INC0575492</t>
  </si>
  <si>
    <t>Felicity Johnson</t>
  </si>
  <si>
    <t>INC0575493</t>
  </si>
  <si>
    <t>INC0575494</t>
  </si>
  <si>
    <t>INC0575495</t>
  </si>
  <si>
    <t>INC0575498</t>
  </si>
  <si>
    <t>INC0575499</t>
  </si>
  <si>
    <t>INC0575500</t>
  </si>
  <si>
    <t>INC0575501</t>
  </si>
  <si>
    <t>INC0575503</t>
  </si>
  <si>
    <t>INC0575506</t>
  </si>
  <si>
    <t>INC0575507</t>
  </si>
  <si>
    <t>INC0575509</t>
  </si>
  <si>
    <t>INC0575510</t>
  </si>
  <si>
    <t>INC0575511</t>
  </si>
  <si>
    <t>INC0575512</t>
  </si>
  <si>
    <t>INC0575513</t>
  </si>
  <si>
    <t>RITM0270353</t>
  </si>
  <si>
    <t>INC0575516</t>
  </si>
  <si>
    <t>INC0575518</t>
  </si>
  <si>
    <t>INC0575519</t>
  </si>
  <si>
    <t>INC0575520</t>
  </si>
  <si>
    <t>RITM0270359</t>
  </si>
  <si>
    <t>INC0575526</t>
  </si>
  <si>
    <t>INC0575528</t>
  </si>
  <si>
    <t>RITM0270367</t>
  </si>
  <si>
    <t>INC0575529</t>
  </si>
  <si>
    <t>RITM0270373</t>
  </si>
  <si>
    <t>INC0575530</t>
  </si>
  <si>
    <t>INC0575532</t>
  </si>
  <si>
    <t>INC0575533</t>
  </si>
  <si>
    <t>INC0575535</t>
  </si>
  <si>
    <t>INC0575536</t>
  </si>
  <si>
    <t>RITM0270378</t>
  </si>
  <si>
    <t>Nytasha Tracey</t>
  </si>
  <si>
    <t>INC0575540</t>
  </si>
  <si>
    <t>INC0575542</t>
  </si>
  <si>
    <t>RITM0270382</t>
  </si>
  <si>
    <t>INC0575543</t>
  </si>
  <si>
    <t>INC0575544</t>
  </si>
  <si>
    <t>INC0575546</t>
  </si>
  <si>
    <t>INC0575548</t>
  </si>
  <si>
    <t>RITM0270386</t>
  </si>
  <si>
    <t>RITM0270387</t>
  </si>
  <si>
    <t>INC0575550</t>
  </si>
  <si>
    <t>INC0575551</t>
  </si>
  <si>
    <t>INC0575553</t>
  </si>
  <si>
    <t>INC0575554</t>
  </si>
  <si>
    <t>INC0575555</t>
  </si>
  <si>
    <t>INC0575556</t>
  </si>
  <si>
    <t>RITM0270390</t>
  </si>
  <si>
    <t>INC0575560</t>
  </si>
  <si>
    <t>RITM0270393</t>
  </si>
  <si>
    <t>INC0575564</t>
  </si>
  <si>
    <t>INC0575566</t>
  </si>
  <si>
    <t>INC0575567</t>
  </si>
  <si>
    <t>INC0575569</t>
  </si>
  <si>
    <t>INC0575570</t>
  </si>
  <si>
    <t>RITM0270401</t>
  </si>
  <si>
    <t>INC0575571</t>
  </si>
  <si>
    <t>INC0575572</t>
  </si>
  <si>
    <t>INC0575573</t>
  </si>
  <si>
    <t>INC0575574</t>
  </si>
  <si>
    <t>RITM0270403</t>
  </si>
  <si>
    <t>INC0575577</t>
  </si>
  <si>
    <t>INC0575578</t>
  </si>
  <si>
    <t>INC0575579</t>
  </si>
  <si>
    <t>Ashleigh Bates</t>
  </si>
  <si>
    <t>INC0575580</t>
  </si>
  <si>
    <t>RITM0270409</t>
  </si>
  <si>
    <t>Alexander Briggs</t>
  </si>
  <si>
    <t>INC0575585</t>
  </si>
  <si>
    <t>INC0575586</t>
  </si>
  <si>
    <t>INC0575587</t>
  </si>
  <si>
    <t>INC0575589</t>
  </si>
  <si>
    <t>INC0575590</t>
  </si>
  <si>
    <t>INC0575593</t>
  </si>
  <si>
    <t>INC0575594</t>
  </si>
  <si>
    <t>INC0575596</t>
  </si>
  <si>
    <t>RITM0270415</t>
  </si>
  <si>
    <t>RITM0270417</t>
  </si>
  <si>
    <t>INC0575604</t>
  </si>
  <si>
    <t>RITM0270426</t>
  </si>
  <si>
    <t>INC0575608</t>
  </si>
  <si>
    <t>RITM0270427</t>
  </si>
  <si>
    <t>INC0575609</t>
  </si>
  <si>
    <t>INC0575611</t>
  </si>
  <si>
    <t>RITM0270429</t>
  </si>
  <si>
    <t>INC0575612</t>
  </si>
  <si>
    <t>INC0575613</t>
  </si>
  <si>
    <t>INC0575614</t>
  </si>
  <si>
    <t>INC0575616</t>
  </si>
  <si>
    <t>INC0575617</t>
  </si>
  <si>
    <t>INC0575618</t>
  </si>
  <si>
    <t>INC0575619</t>
  </si>
  <si>
    <t>INC0575622</t>
  </si>
  <si>
    <t>INC0575623</t>
  </si>
  <si>
    <t>INC0575626</t>
  </si>
  <si>
    <t>INC0575627</t>
  </si>
  <si>
    <t>RITM0270441</t>
  </si>
  <si>
    <t>INC0575628</t>
  </si>
  <si>
    <t>INC0575629</t>
  </si>
  <si>
    <t>RITM0270443</t>
  </si>
  <si>
    <t>RITM0270444</t>
  </si>
  <si>
    <t>INC0575631</t>
  </si>
  <si>
    <t>RITM0270445</t>
  </si>
  <si>
    <t>INC0575632</t>
  </si>
  <si>
    <t>INC0575633</t>
  </si>
  <si>
    <t>RITM0270446</t>
  </si>
  <si>
    <t>INC0575634</t>
  </si>
  <si>
    <t>INC0575635</t>
  </si>
  <si>
    <t>INC0575637</t>
  </si>
  <si>
    <t>RITM0270453</t>
  </si>
  <si>
    <t>RITM0270454</t>
  </si>
  <si>
    <t>RITM0270460</t>
  </si>
  <si>
    <t>INC0575641</t>
  </si>
  <si>
    <t>RITM0270461</t>
  </si>
  <si>
    <t>RITM0270463</t>
  </si>
  <si>
    <t>RITM0270464</t>
  </si>
  <si>
    <t>INC0575642</t>
  </si>
  <si>
    <t>INC0575643</t>
  </si>
  <si>
    <t>RITM0270465</t>
  </si>
  <si>
    <t>INC0575644</t>
  </si>
  <si>
    <t>INC0575645</t>
  </si>
  <si>
    <t>INC0575646</t>
  </si>
  <si>
    <t>INC0575647</t>
  </si>
  <si>
    <t>INC0575648</t>
  </si>
  <si>
    <t>INC0575649</t>
  </si>
  <si>
    <t>INC0575650</t>
  </si>
  <si>
    <t>RITM0270467</t>
  </si>
  <si>
    <t>INC0575652</t>
  </si>
  <si>
    <t>INC0575653</t>
  </si>
  <si>
    <t>INC0575654</t>
  </si>
  <si>
    <t>RITM0270468</t>
  </si>
  <si>
    <t>INC0575656</t>
  </si>
  <si>
    <t>INC0575657</t>
  </si>
  <si>
    <t>INC0575658</t>
  </si>
  <si>
    <t>INC0575659</t>
  </si>
  <si>
    <t>INC0575660</t>
  </si>
  <si>
    <t>INC0575661</t>
  </si>
  <si>
    <t>INC0575662</t>
  </si>
  <si>
    <t>INC0575663</t>
  </si>
  <si>
    <t>INC0575664</t>
  </si>
  <si>
    <t>INC0575665</t>
  </si>
  <si>
    <t>INC0575666</t>
  </si>
  <si>
    <t>INC0575667</t>
  </si>
  <si>
    <t>INC0575668</t>
  </si>
  <si>
    <t>INC0575670</t>
  </si>
  <si>
    <t>INC0575671</t>
  </si>
  <si>
    <t>INC0575672</t>
  </si>
  <si>
    <t>INC0575675</t>
  </si>
  <si>
    <t>INC0575676</t>
  </si>
  <si>
    <t>INC0575677</t>
  </si>
  <si>
    <t>INC0575679</t>
  </si>
  <si>
    <t>INC0575680</t>
  </si>
  <si>
    <t>INC0575682</t>
  </si>
  <si>
    <t>INC0575683</t>
  </si>
  <si>
    <t>INC0575684</t>
  </si>
  <si>
    <t>INC0575685</t>
  </si>
  <si>
    <t>RITM0270473</t>
  </si>
  <si>
    <t>INC0575686</t>
  </si>
  <si>
    <t>INC0575687</t>
  </si>
  <si>
    <t>INC0575689</t>
  </si>
  <si>
    <t>RITM0270476</t>
  </si>
  <si>
    <t>INC0575690</t>
  </si>
  <si>
    <t>INC0575694</t>
  </si>
  <si>
    <t>INC0575695</t>
  </si>
  <si>
    <t>INC0575696</t>
  </si>
  <si>
    <t>Anthony Mayes</t>
  </si>
  <si>
    <t>INC0575698</t>
  </si>
  <si>
    <t>INC0575699</t>
  </si>
  <si>
    <t>INC0575701</t>
  </si>
  <si>
    <t>INC0575702</t>
  </si>
  <si>
    <t>INC0575705</t>
  </si>
  <si>
    <t>INC0575706</t>
  </si>
  <si>
    <t>INC0575707</t>
  </si>
  <si>
    <t>INC0575709</t>
  </si>
  <si>
    <t>INC0575710</t>
  </si>
  <si>
    <t>RITM0270482</t>
  </si>
  <si>
    <t>INC0575713</t>
  </si>
  <si>
    <t>Daniel Taylor</t>
  </si>
  <si>
    <t>RITM0270484</t>
  </si>
  <si>
    <t>INC0575714</t>
  </si>
  <si>
    <t>RITM0270488</t>
  </si>
  <si>
    <t>INC0575719</t>
  </si>
  <si>
    <t>INC0575721</t>
  </si>
  <si>
    <t>INC0575722</t>
  </si>
  <si>
    <t>INC0575724</t>
  </si>
  <si>
    <t>INC0575727</t>
  </si>
  <si>
    <t>INC0575728</t>
  </si>
  <si>
    <t>Mikaela Lorraway</t>
  </si>
  <si>
    <t>INC0575731</t>
  </si>
  <si>
    <t>INC0575732</t>
  </si>
  <si>
    <t>RITM0270493</t>
  </si>
  <si>
    <t>INC0575735</t>
  </si>
  <si>
    <t>INC0575738</t>
  </si>
  <si>
    <t>INC0575740</t>
  </si>
  <si>
    <t>INC0575741</t>
  </si>
  <si>
    <t>INC0575743</t>
  </si>
  <si>
    <t>RITM0270497</t>
  </si>
  <si>
    <t>RITM0270498</t>
  </si>
  <si>
    <t>INC0575745</t>
  </si>
  <si>
    <t>RITM0270499</t>
  </si>
  <si>
    <t>INC0575746</t>
  </si>
  <si>
    <t>RITM0270505</t>
  </si>
  <si>
    <t>INC0575750</t>
  </si>
  <si>
    <t>INC0575752</t>
  </si>
  <si>
    <t>RITM0270508</t>
  </si>
  <si>
    <t>INC0575753</t>
  </si>
  <si>
    <t>INC0575754</t>
  </si>
  <si>
    <t>INC0575755</t>
  </si>
  <si>
    <t>INC0575760</t>
  </si>
  <si>
    <t>RITM0270510</t>
  </si>
  <si>
    <t>INC0575761</t>
  </si>
  <si>
    <t>INC0575762</t>
  </si>
  <si>
    <t>RITM0270514</t>
  </si>
  <si>
    <t>INC0575765</t>
  </si>
  <si>
    <t>INC0575766</t>
  </si>
  <si>
    <t>INC0575767</t>
  </si>
  <si>
    <t>INC0575768</t>
  </si>
  <si>
    <t>INC0575769</t>
  </si>
  <si>
    <t>INC0575771</t>
  </si>
  <si>
    <t>INC0575774</t>
  </si>
  <si>
    <t>RITM0270520</t>
  </si>
  <si>
    <t>RITM0270521</t>
  </si>
  <si>
    <t>INC0575776</t>
  </si>
  <si>
    <t>RITM0270522</t>
  </si>
  <si>
    <t>INC0575778</t>
  </si>
  <si>
    <t>RITM0270523</t>
  </si>
  <si>
    <t>INC0575780</t>
  </si>
  <si>
    <t>INC0575781</t>
  </si>
  <si>
    <t>INC0575782</t>
  </si>
  <si>
    <t>RITM0270525</t>
  </si>
  <si>
    <t>RITM0270526</t>
  </si>
  <si>
    <t>INC0575785</t>
  </si>
  <si>
    <t>INC0575787</t>
  </si>
  <si>
    <t>INC0575789</t>
  </si>
  <si>
    <t>INC0575790</t>
  </si>
  <si>
    <t>RITM0270532</t>
  </si>
  <si>
    <t>INC0575792</t>
  </si>
  <si>
    <t>INC0575793</t>
  </si>
  <si>
    <t>INC0575794</t>
  </si>
  <si>
    <t>INC0575795</t>
  </si>
  <si>
    <t>INC0575796</t>
  </si>
  <si>
    <t>RITM0270533</t>
  </si>
  <si>
    <t>INC0575798</t>
  </si>
  <si>
    <t>INC0575799</t>
  </si>
  <si>
    <t>RITM0270534</t>
  </si>
  <si>
    <t>INC0575800</t>
  </si>
  <si>
    <t>INC0575801</t>
  </si>
  <si>
    <t>INC0575804</t>
  </si>
  <si>
    <t>Christopher Watson</t>
  </si>
  <si>
    <t>INC0575805</t>
  </si>
  <si>
    <t>Hugo Burger</t>
  </si>
  <si>
    <t>INC0575806</t>
  </si>
  <si>
    <t>RITM0270543</t>
  </si>
  <si>
    <t>INC0575809</t>
  </si>
  <si>
    <t>INC0575810</t>
  </si>
  <si>
    <t>INC0575811</t>
  </si>
  <si>
    <t>RITM0270549</t>
  </si>
  <si>
    <t>INC0575817</t>
  </si>
  <si>
    <t>INC0575818</t>
  </si>
  <si>
    <t>INC0575820</t>
  </si>
  <si>
    <t>INC0575821</t>
  </si>
  <si>
    <t>INC0575824</t>
  </si>
  <si>
    <t>INC0575826</t>
  </si>
  <si>
    <t>INC0575827</t>
  </si>
  <si>
    <t>INC0575829</t>
  </si>
  <si>
    <t>INC0575830</t>
  </si>
  <si>
    <t>INC0575831</t>
  </si>
  <si>
    <t>INC0575832</t>
  </si>
  <si>
    <t>INC0575833</t>
  </si>
  <si>
    <t>INC0575834</t>
  </si>
  <si>
    <t>INC0575835</t>
  </si>
  <si>
    <t>INC0575837</t>
  </si>
  <si>
    <t>INC0575838</t>
  </si>
  <si>
    <t>RITM0270554</t>
  </si>
  <si>
    <t>RITM0270555</t>
  </si>
  <si>
    <t>INC0575842</t>
  </si>
  <si>
    <t>INC0575844</t>
  </si>
  <si>
    <t>RITM0270556</t>
  </si>
  <si>
    <t>RITM0270557</t>
  </si>
  <si>
    <t>INC0575846</t>
  </si>
  <si>
    <t>RITM0270558</t>
  </si>
  <si>
    <t>RITM0270559</t>
  </si>
  <si>
    <t>RITM0270560</t>
  </si>
  <si>
    <t>INC0575851</t>
  </si>
  <si>
    <t>INC0575853</t>
  </si>
  <si>
    <t>RITM0270561</t>
  </si>
  <si>
    <t>INC0575857</t>
  </si>
  <si>
    <t>INC0575862</t>
  </si>
  <si>
    <t>INC0575863</t>
  </si>
  <si>
    <t>Elloise Smith</t>
  </si>
  <si>
    <t>INC0575864</t>
  </si>
  <si>
    <t>INC0575865</t>
  </si>
  <si>
    <t>RITM0270564</t>
  </si>
  <si>
    <t>RITM0270565</t>
  </si>
  <si>
    <t>INC0575868</t>
  </si>
  <si>
    <t>INC0575869</t>
  </si>
  <si>
    <t>INC0575872</t>
  </si>
  <si>
    <t>INC0575874</t>
  </si>
  <si>
    <t>Surojit Bhattacharjee</t>
  </si>
  <si>
    <t>RITM0270567</t>
  </si>
  <si>
    <t>INC0575881</t>
  </si>
  <si>
    <t>INC0575886</t>
  </si>
  <si>
    <t>INC0575887</t>
  </si>
  <si>
    <t>INC0575888</t>
  </si>
  <si>
    <t>INC0575889</t>
  </si>
  <si>
    <t>INC0575890</t>
  </si>
  <si>
    <t>RITM0270569</t>
  </si>
  <si>
    <t>INC0575893</t>
  </si>
  <si>
    <t>INC0575896</t>
  </si>
  <si>
    <t>RITM0270571</t>
  </si>
  <si>
    <t>INC0575900</t>
  </si>
  <si>
    <t>INC0575901</t>
  </si>
  <si>
    <t>RITM0270573</t>
  </si>
  <si>
    <t>INC0575903</t>
  </si>
  <si>
    <t>INC0575904</t>
  </si>
  <si>
    <t>INC0575909</t>
  </si>
  <si>
    <t>INC0575912</t>
  </si>
  <si>
    <t>INC0575914</t>
  </si>
  <si>
    <t>RITM0270578</t>
  </si>
  <si>
    <t>INC0575915</t>
  </si>
  <si>
    <t>Charmaine Harrison</t>
  </si>
  <si>
    <t>INC0575916</t>
  </si>
  <si>
    <t>INC0575917</t>
  </si>
  <si>
    <t>RITM0270585</t>
  </si>
  <si>
    <t>INC0575919</t>
  </si>
  <si>
    <t>INC0575921</t>
  </si>
  <si>
    <t>RITM0270587</t>
  </si>
  <si>
    <t>INC0575931</t>
  </si>
  <si>
    <t>RITM0270590</t>
  </si>
  <si>
    <t>INC0575933</t>
  </si>
  <si>
    <t>RITM0270593</t>
  </si>
  <si>
    <t>INC0575938</t>
  </si>
  <si>
    <t>INC0575939</t>
  </si>
  <si>
    <t>RITM0270598</t>
  </si>
  <si>
    <t>RITM0270599</t>
  </si>
  <si>
    <t>INC0575941</t>
  </si>
  <si>
    <t>RITM0270603</t>
  </si>
  <si>
    <t>INC0575943</t>
  </si>
  <si>
    <t>INC0575947</t>
  </si>
  <si>
    <t>INC0575948</t>
  </si>
  <si>
    <t>INC0575949</t>
  </si>
  <si>
    <t>INC0575950</t>
  </si>
  <si>
    <t>INC0575951</t>
  </si>
  <si>
    <t>INC0575952</t>
  </si>
  <si>
    <t>INC0575953</t>
  </si>
  <si>
    <t>INC0575955</t>
  </si>
  <si>
    <t>INC0575956</t>
  </si>
  <si>
    <t>RITM0270608</t>
  </si>
  <si>
    <t>INC0575959</t>
  </si>
  <si>
    <t>INC0575961</t>
  </si>
  <si>
    <t>INC0575962</t>
  </si>
  <si>
    <t>INC0575963</t>
  </si>
  <si>
    <t>INC0575964</t>
  </si>
  <si>
    <t>INC0575965</t>
  </si>
  <si>
    <t>RITM0270610</t>
  </si>
  <si>
    <t>INC0575969</t>
  </si>
  <si>
    <t>INC0575971</t>
  </si>
  <si>
    <t>INC0575972</t>
  </si>
  <si>
    <t>RITM0270616</t>
  </si>
  <si>
    <t>Joseph Hosking</t>
  </si>
  <si>
    <t>RITM0270617</t>
  </si>
  <si>
    <t>INC0575973</t>
  </si>
  <si>
    <t>INC0575974</t>
  </si>
  <si>
    <t>INC0575975</t>
  </si>
  <si>
    <t>INC0575977</t>
  </si>
  <si>
    <t>Queensland Railway Run User Prod</t>
  </si>
  <si>
    <t>INC0575978</t>
  </si>
  <si>
    <t>INC0575979</t>
  </si>
  <si>
    <t>INC0575980</t>
  </si>
  <si>
    <t>INC0575982</t>
  </si>
  <si>
    <t>INC0575983</t>
  </si>
  <si>
    <t>RITM0270619</t>
  </si>
  <si>
    <t>INC0575984</t>
  </si>
  <si>
    <t>INC0575985</t>
  </si>
  <si>
    <t>INC0575987</t>
  </si>
  <si>
    <t>INC0575988</t>
  </si>
  <si>
    <t>INC0575989</t>
  </si>
  <si>
    <t>INC0575991</t>
  </si>
  <si>
    <t>INC0575995</t>
  </si>
  <si>
    <t>INC0575996</t>
  </si>
  <si>
    <t>INC0575997</t>
  </si>
  <si>
    <t>INC0575998</t>
  </si>
  <si>
    <t>INC0575999</t>
  </si>
  <si>
    <t>INC0576000</t>
  </si>
  <si>
    <t>INC0576001</t>
  </si>
  <si>
    <t>INC0576008</t>
  </si>
  <si>
    <t>INC0576010</t>
  </si>
  <si>
    <t>INC0576012</t>
  </si>
  <si>
    <t>INC0576013</t>
  </si>
  <si>
    <t>INC0576014</t>
  </si>
  <si>
    <t>INC0576017</t>
  </si>
  <si>
    <t>INC0576018</t>
  </si>
  <si>
    <t>INC0576019</t>
  </si>
  <si>
    <t>RITM0270624</t>
  </si>
  <si>
    <t>INC0576020</t>
  </si>
  <si>
    <t>INC0576022</t>
  </si>
  <si>
    <t>INC0576023</t>
  </si>
  <si>
    <t>RITM0270626</t>
  </si>
  <si>
    <t>INC0576025</t>
  </si>
  <si>
    <t>INC0576027</t>
  </si>
  <si>
    <t>Stephen Van Breda</t>
  </si>
  <si>
    <t>INC0576029</t>
  </si>
  <si>
    <t>INC0576032</t>
  </si>
  <si>
    <t>INC0576036</t>
  </si>
  <si>
    <t>INC0576038</t>
  </si>
  <si>
    <t>RITM0270629</t>
  </si>
  <si>
    <t>RITM0270630</t>
  </si>
  <si>
    <t>INC0576041</t>
  </si>
  <si>
    <t>INC0576043</t>
  </si>
  <si>
    <t>INC0576044</t>
  </si>
  <si>
    <t>RITM0270636</t>
  </si>
  <si>
    <t>INC0576048</t>
  </si>
  <si>
    <t>INC0576050</t>
  </si>
  <si>
    <t>RITM0270637</t>
  </si>
  <si>
    <t>INC0576053</t>
  </si>
  <si>
    <t>INC0576054</t>
  </si>
  <si>
    <t>RITM0270639</t>
  </si>
  <si>
    <t>INC0576056</t>
  </si>
  <si>
    <t>INC0576057</t>
  </si>
  <si>
    <t>INC0576058</t>
  </si>
  <si>
    <t>INC0576061</t>
  </si>
  <si>
    <t>INC0576063</t>
  </si>
  <si>
    <t>RITM0270641</t>
  </si>
  <si>
    <t>RITM0270643</t>
  </si>
  <si>
    <t>INC0576066</t>
  </si>
  <si>
    <t>INC0576067</t>
  </si>
  <si>
    <t>INC0576069</t>
  </si>
  <si>
    <t>INC0576073</t>
  </si>
  <si>
    <t>INC0576075</t>
  </si>
  <si>
    <t>INC0576078</t>
  </si>
  <si>
    <t>RITM0270645</t>
  </si>
  <si>
    <t>Harris Templeton</t>
  </si>
  <si>
    <t>INC0576079</t>
  </si>
  <si>
    <t>Lachlan Kadell</t>
  </si>
  <si>
    <t>RITM0270654</t>
  </si>
  <si>
    <t>RITM0270656</t>
  </si>
  <si>
    <t>RITM0270658</t>
  </si>
  <si>
    <t>INC0576085</t>
  </si>
  <si>
    <t>INC0576086</t>
  </si>
  <si>
    <t>INC0576087</t>
  </si>
  <si>
    <t>INC0576089</t>
  </si>
  <si>
    <t>INC0576090</t>
  </si>
  <si>
    <t>INC0576093</t>
  </si>
  <si>
    <t>INC0576094</t>
  </si>
  <si>
    <t>INC0576096</t>
  </si>
  <si>
    <t>RITM0270664</t>
  </si>
  <si>
    <t>RITM0270666</t>
  </si>
  <si>
    <t>RITM0270665</t>
  </si>
  <si>
    <t>INC0576098</t>
  </si>
  <si>
    <t>INC0576099</t>
  </si>
  <si>
    <t>INC0576100</t>
  </si>
  <si>
    <t>INC0576102</t>
  </si>
  <si>
    <t>Majella Seeds</t>
  </si>
  <si>
    <t>INC0576105</t>
  </si>
  <si>
    <t>INC0576106</t>
  </si>
  <si>
    <t>INC0576109</t>
  </si>
  <si>
    <t>INC0576110</t>
  </si>
  <si>
    <t>INC0576111</t>
  </si>
  <si>
    <t>RITM0270669</t>
  </si>
  <si>
    <t>RITM0270670</t>
  </si>
  <si>
    <t>RITM0270672</t>
  </si>
  <si>
    <t>INC0576113</t>
  </si>
  <si>
    <t>INC0576114</t>
  </si>
  <si>
    <t>INC0576115</t>
  </si>
  <si>
    <t>INC0576117</t>
  </si>
  <si>
    <t>RITM0270677</t>
  </si>
  <si>
    <t>Vanessa Swarbrick</t>
  </si>
  <si>
    <t>INC0576120</t>
  </si>
  <si>
    <t>INC0576121</t>
  </si>
  <si>
    <t>RITM0270678</t>
  </si>
  <si>
    <t>RITM0270679</t>
  </si>
  <si>
    <t>RITM0270680</t>
  </si>
  <si>
    <t>INC0576127</t>
  </si>
  <si>
    <t>INC0576129</t>
  </si>
  <si>
    <t>RITM0270682</t>
  </si>
  <si>
    <t>INC0576131</t>
  </si>
  <si>
    <t>INC0576133</t>
  </si>
  <si>
    <t>INC0576134</t>
  </si>
  <si>
    <t>RITM0270683</t>
  </si>
  <si>
    <t>INC0576137</t>
  </si>
  <si>
    <t>INC0576138</t>
  </si>
  <si>
    <t>RITM0270684</t>
  </si>
  <si>
    <t>RITM0270686</t>
  </si>
  <si>
    <t>INC0576144</t>
  </si>
  <si>
    <t>INC0576146</t>
  </si>
  <si>
    <t>INC0576149</t>
  </si>
  <si>
    <t>RITM0270687</t>
  </si>
  <si>
    <t>INC0576152</t>
  </si>
  <si>
    <t>INC0576153</t>
  </si>
  <si>
    <t>INC0576154</t>
  </si>
  <si>
    <t>RITM0270689</t>
  </si>
  <si>
    <t>RITM0270690</t>
  </si>
  <si>
    <t>INC0576157</t>
  </si>
  <si>
    <t>INC0576160</t>
  </si>
  <si>
    <t>INC0576161</t>
  </si>
  <si>
    <t>INC0576162</t>
  </si>
  <si>
    <t>RITM0270695</t>
  </si>
  <si>
    <t>RITM0270699</t>
  </si>
  <si>
    <t>INC0576172</t>
  </si>
  <si>
    <t>INC0576174</t>
  </si>
  <si>
    <t>INC0576175</t>
  </si>
  <si>
    <t>INC0576178</t>
  </si>
  <si>
    <t>INC0576179</t>
  </si>
  <si>
    <t>INC0576181</t>
  </si>
  <si>
    <t>INC0576182</t>
  </si>
  <si>
    <t>INC0576183</t>
  </si>
  <si>
    <t>RITM0270705</t>
  </si>
  <si>
    <t>RITM0270706</t>
  </si>
  <si>
    <t>INC0576191</t>
  </si>
  <si>
    <t>INC0576194</t>
  </si>
  <si>
    <t>INC0576195</t>
  </si>
  <si>
    <t>RITM0270710</t>
  </si>
  <si>
    <t>INC0576198</t>
  </si>
  <si>
    <t>INC0576200</t>
  </si>
  <si>
    <t>INC0576201</t>
  </si>
  <si>
    <t>INC0576204</t>
  </si>
  <si>
    <t>INC0576206</t>
  </si>
  <si>
    <t>RITM0270714</t>
  </si>
  <si>
    <t>RITM0270715</t>
  </si>
  <si>
    <t>RITM0270716</t>
  </si>
  <si>
    <t>INC0576207</t>
  </si>
  <si>
    <t>INC0576210</t>
  </si>
  <si>
    <t>INC0576214</t>
  </si>
  <si>
    <t>INC0576217</t>
  </si>
  <si>
    <t>INC0576222</t>
  </si>
  <si>
    <t>INC0576229</t>
  </si>
  <si>
    <t>INC0576230</t>
  </si>
  <si>
    <t>INC0576231</t>
  </si>
  <si>
    <t>INC0576233</t>
  </si>
  <si>
    <t>INC0576235</t>
  </si>
  <si>
    <t>INC0576236</t>
  </si>
  <si>
    <t>INC0576237</t>
  </si>
  <si>
    <t>INC0576238</t>
  </si>
  <si>
    <t>INC0576239</t>
  </si>
  <si>
    <t>INC0576240</t>
  </si>
  <si>
    <t>INC0576241</t>
  </si>
  <si>
    <t>INC0576242</t>
  </si>
  <si>
    <t>INC0576243</t>
  </si>
  <si>
    <t>INC0576244</t>
  </si>
  <si>
    <t>INC0576246</t>
  </si>
  <si>
    <t>INC0576247</t>
  </si>
  <si>
    <t>RITM0270721</t>
  </si>
  <si>
    <t>INC0576253</t>
  </si>
  <si>
    <t>INC0576255</t>
  </si>
  <si>
    <t>INC0576256</t>
  </si>
  <si>
    <t>INC0576257</t>
  </si>
  <si>
    <t>INC0576261</t>
  </si>
  <si>
    <t>INC0576262</t>
  </si>
  <si>
    <t>INC0576264</t>
  </si>
  <si>
    <t>INC0576265</t>
  </si>
  <si>
    <t>INC0576266</t>
  </si>
  <si>
    <t>Ratna Prasad Kancharla</t>
  </si>
  <si>
    <t>INC0576268</t>
  </si>
  <si>
    <t>INC0576270</t>
  </si>
  <si>
    <t>INC0576271</t>
  </si>
  <si>
    <t>INC0576280</t>
  </si>
  <si>
    <t>INC0576283</t>
  </si>
  <si>
    <t>INC0576284</t>
  </si>
  <si>
    <t>INC0576287</t>
  </si>
  <si>
    <t>INC0576290</t>
  </si>
  <si>
    <t>INC0576291</t>
  </si>
  <si>
    <t>INC0576294</t>
  </si>
  <si>
    <t>INC0576295</t>
  </si>
  <si>
    <t>RITM0270725</t>
  </si>
  <si>
    <t>INC0576298</t>
  </si>
  <si>
    <t xml:space="preserve">01-12-2025 09:13:09 - PDXC Integration (Work notes)
TASK8407430 Work Note Added by christopher.watson2@dxc.com: Additional comments copied from RITM5389492 - Customer returned as no longer required.
01-12-2025 09:13:06 - PDXC Integration (Additional comments)
Customer returned as no longer required.
26-11-2025 17:35:04 - PDXC Integration (Work notes)
TASK8407429 Assigned To: Kaushika Thiyagarajan
26-11-2025 17:34:02 - PDXC Integration (Additional comments)
TASK8407429 Comment Added ---&gt; Device → Accessories Only - No IT Asset Management action.
26-11-2025 14:47:24 - PDXC Integration (Work notes)
TASK8339049 Work Note Added by michael.murakami@dxc.com: Elisha has collected the following:
1x Dell Latitude 7350 Detachable Travel Keyboard - QR2-PRO-7350KB-CR116
21-11-2025 15:20:08 - PDXC Integration (Work notes)
TASK8339049 Work Note Added by michael.murakami@dxc.com: Elisha Berrie has replied on James' behalf to say they will collect on Tuesday, 25/11/25
21-11-2025 14:28:48 - PDXC Integration (Work notes)
TASK8339049 Work Note Added by michael.murakami@dxc.com: Emailed James to organise collection. James is away until the 24th, will follow up on the 25th if no response
21-11-2025 14:28:08 - PDXC Integration (Additional comments)
TASK8339049 Comment Added ---&gt; Hello, James!
I'm contacting you today with regards to the following hardware request:
1x Dell Latitude 7350 Detachable Travel Keyboard - TASK8339049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03-11-2025 16:00:07 - PDXC Integration (Work notes)
TASK8339049 Assigned To: Michael Murakami
31-10-2025 09:46:45 - System (Work notes)
QLR ServiceNow Integration sc_req_item SCTASK0220760 created RITM5389492
</t>
  </si>
  <si>
    <t xml:space="preserve">
 2025-12-01 11:07:07 PDXC Integration - State is Pending was Open</t>
  </si>
  <si>
    <t xml:space="preserve">01-12-2025 11:08:18 - PDXC Integration (Work notes)
TASK8417342 Assigned To: Kaushika Thiyagarajan
01-12-2025 11:08:15 - PDXC Integration (Additional comments)
TASK8417342 Comment Added ---&gt; Device → Accessories Only - No IT Asset Management action.
01-12-2025 08:49:38 - PDXC Integration (Work notes)
TASK8414338 Work Note Added by christopher.watson2@dxc.com: Previsioned and shipped.
Billing Code - 1 X QR2-PROC-SP65W-CR116
Hi Joe
The requested item(s) has been processed for delivery: 
• RITM0267324: 100W Car charger
• RITM0267325: Dell Pro 7-in-1 USB-C Travel Hub
• RITM0267326: Surface 65W Power Supply
• RITM0267327: USB-C laptop charger
• 
Just advising you that this has been processed for delivery to :
Corinda MUD Corner Lynne Grove Avenue &amp; Lamb Street Corinda 4075
Shipping company: TNT 
SHIPMENT NUMBER:
303460914
BOOKING NUMBER:
BNE 777717
This ticket will now be closed.
28-11-2025 09:32:32 - PDXC Integration (Work notes)
TASK8414338 Assigned To: Christopher Watson
28-11-2025 08:52:34 - System (Work notes)
QLR ServiceNow Integration sc_req_item SCTASK0223908 created RITM5440415
</t>
  </si>
  <si>
    <t xml:space="preserve">01-12-2025 11:10:39 - PDXC Integration (Work notes)
TASK8417395 Assigned To: Kaushika Thiyagarajan
01-12-2025 11:10:34 - PDXC Integration (Additional comments)
TASK8417395 Comment Added ---&gt; Device → Accessories Only - No IT Asset Management action.
01-12-2025 10:59:24 - PDXC Integration (Work notes)
TASK8407385 Work Note Added by christopher.watson2@dxc.com: Customer Collected
Billing Code - 1 X QR2-PROC-PMN03-CR116
27-11-2025 12:04:48 - PDXC Integration (Work notes)
TASK8407385 Work Note Added by christopher.watson2@dxc.com: Hi Kari
I am contacting you regarding your HW request for: 
• 1 x 27" Monitor
• 
• 
• 
Just advising you that it is ready for collection from the Build Room in RC1 Ground floor next to security.  
To the left of the elevators next to the security. 
Note that best collection times are between 8:30 – 10:00 and 10:30 to 15:30
Thank you
27-11-2025 12:04:42 - PDXC Integration (Additional comments)
TASK8407385 Comment Added ---&gt; Waiting on customer to collect
27-11-2025 09:56:42 - Kari Hansen (Additional comments)
Hi will i be able to pickup on Monday the 1st of December as I have the person starting Tuesday
27-11-2025 09:04:05 - PDXC Integration (Work notes)
TASK8407385 Assigned To: Christopher Watson
26-11-2025 13:26:52 - System (Work notes)
QLR ServiceNow Integration sc_req_item SCTASK0223680 created RITM5436060
</t>
  </si>
  <si>
    <t xml:space="preserve">01-12-2025 11:11:05 - PDXC Integration (Work notes)
TASK8417338 Assigned To: Kaushika Thiyagarajan
01-12-2025 11:11:02 - PDXC Integration (Additional comments)
TASK8417338 Comment Added ---&gt; Device → Accessories Only - No IT Asset Management action.
01-12-2025 08:48:14 - PDXC Integration (Work notes)
TASK8414337 Work Note Added by christopher.watson2@dxc.com: Previsioned and shipped.
Billing Code - 1 X QR2-PRO-7IN1TH-CR116
Hi Joe
The requested item(s) has been processed for delivery: 
• RITM0267324: 100W Car charger
• RITM0267325: Dell Pro 7-in-1 USB-C Travel Hub
• RITM0267326: Surface 65W Power Supply
• RITM0267327: USB-C laptop charger
• 
Just advising you that this has been processed for delivery to :
Corinda MUD Corner Lynne Grove Avenue &amp; Lamb Street Corinda 4075
Shipping company: TNT 
SHIPMENT NUMBER:
303460914
BOOKING NUMBER:
BNE 777717
This ticket will now be closed.
28-11-2025 09:31:41 - PDXC Integration (Work notes)
TASK8414337 Assigned To: Christopher Watson
28-11-2025 08:52:34 - System (Work notes)
QLR ServiceNow Integration sc_req_item SCTASK0223909 created RITM5440414
</t>
  </si>
  <si>
    <t xml:space="preserve">01-12-2025 11:12:24 - PDXC Integration (Work notes)
TASK8417335 Assigned To: Kaushika Thiyagarajan
01-12-2025 11:12:16 - PDXC Integration (Additional comments)
TASK8417335 Comment Added ---&gt; Device → Accessories Only - No IT Asset Management action.
01-12-2025 08:47:19 - PDXC Integration (Work notes)
TASK8414336 Work Note Added by christopher.watson2@dxc.com: Previsioned and shipped.
Billing Code - 1 x QR2-PROC-DJI-CR116
Hi Joe
The requested item(s) has been processed for delivery: 
• RITM0267324: 100W Car charger
• RITM0267325: Dell Pro 7-in-1 USB-C Travel Hub
• RITM0267326: Surface 65W Power Supply
• RITM0267327: USB-C laptop charger
• 
Just advising you that this has been processed for delivery to :
Corinda MUD Corner Lynne Grove Avenue &amp; Lamb Street Corinda 4075
Shipping company: TNT 
SHIPMENT NUMBER:
303460914
BOOKING NUMBER:
BNE 777717
This ticket will now be closed.
28-11-2025 09:32:28 - PDXC Integration (Work notes)
TASK8414336 Assigned To: Christopher Watson
28-11-2025 08:52:34 - System (Work notes)
QLR ServiceNow Integration sc_req_item SCTASK0223907 created RITM5440413
</t>
  </si>
  <si>
    <t xml:space="preserve">01-12-2025 11:14:14 - PDXC Integration (Work notes)
TASK8417333 Assigned To: Kaushika Thiyagarajan
01-12-2025 11:14:08 - PDXC Integration (Additional comments)
TASK8417333 Comment Added ---&gt; Device → Accessories Only - No IT Asset Management action.
01-12-2025 08:46:15 - PDXC Integration (Work notes)
TASK8414335 Work Note Added by christopher.watson2@dxc.com: Previsioned and shipped.
Billing Code - 1 x QR2-PROC-LCHG-CR116
Hi Joe
The requested item(s) has been processed for delivery: 
• RITM0267324: 100W Car charger
• RITM0267325: Dell Pro 7-in-1 USB-C Travel Hub
• RITM0267326: Surface 65W Power Supply
• RITM0267327: USB-C laptop charger
• 
Just advising you that this has been processed for delivery to :
Corinda MUD Corner Lynne Grove Avenue &amp; Lamb Street Corinda 4075
Shipping company: TNT 
SHIPMENT NUMBER:
303460914
BOOKING NUMBER:
BNE 777717
This ticket will now be closed.
28-11-2025 09:32:15 - PDXC Integration (Work notes)
TASK8414335 Assigned To: Christopher Watson
28-11-2025 08:52:33 - System (Work notes)
QLR ServiceNow Integration sc_req_item SCTASK0223906 created RITM5440412
</t>
  </si>
  <si>
    <t xml:space="preserve">
 2025-12-01 12:55:19 James Watkins - State is Open was Pending</t>
  </si>
  <si>
    <t>RITM0268931</t>
  </si>
  <si>
    <t xml:space="preserve">01-12-2025 18:43:29 - PDXC Integration (Work notes)
TASK8417527 Assigned To: Kaushika Thiyagarajan
01-12-2025 18:42:34 - PDXC Integration (Additional comments)
TASK8417527 Comment Added ---&gt; Device → Accessories Only - No IT Asset Management action.
01-12-2025 15:02:39 - PDXC Integration (Work notes)
TASK8392024 Work Note Added by christopher.watson2@dxc.com: Customer Collected
Billing Code - 1 x  QR2-PROC-SP65W-CR116
21-11-2025 15:36:23 - PDXC Integration (Work notes)
TASK8392024 Work Note Added by christopher.watson2@dxc.com: Hi Nick
I am contacting you regarding your HW request for: 
• 1 X Surface 65W Power Supply
• 
• 
• 
Just advising you that it is ready for collection from the Build Room in RC1 Ground floor next to security.  
To the left of the elevators next to the security. 
Note that best collection times are between 8:30 – 10:00 and 10:30 to 15:30
Thank you
21-11-2025 15:36:18 - PDXC Integration (Additional comments)
TASK8392024 Comment Added ---&gt; Waiting on customer to collect
21-11-2025 09:06:40 - PDXC Integration (Work notes)
TASK8392024 Assigned To: Christopher Watson
20-11-2025 09:56:03 - System (Work notes)
QLR ServiceNow Integration sc_req_item SCTASK0223046 created RITM5426329
</t>
  </si>
  <si>
    <t>RITM0265201</t>
  </si>
  <si>
    <t xml:space="preserve">
 2025-10-20 06:32:23 Josh Warcon - State is Pending was Open
 2025-10-24 12:49:50 Anne-Louise Keane - State is Closed Incomplete was Pending
 2025-10-27 08:48:55 Josh Warcon - State is Open was Closed Incomplete
 2025-10-27 08:49:37 Josh Warcon - State is Pending was Open</t>
  </si>
  <si>
    <t>RITM0261281</t>
  </si>
  <si>
    <t xml:space="preserve">
 2025-09-11 12:29:48 PDXC Integration - State is Pending was Open</t>
  </si>
  <si>
    <t xml:space="preserve">02-12-2025 12:32:48 - PDXC Integration (Work notes)
TASK8421308 Assigned To: Kaushika Thiyagarajan
02-12-2025 12:32:44 - PDXC Integration (Additional comments)
TASK8421308 Comment Added ---&gt; Device → Accessories Only - No IT Asset Management action.
02-12-2025 12:13:38 - PDXC Integration (Work notes)
TASK8411165 Work Note Added by christopher.watson2@dxc.com: Customer Collected
1 X QR2-PROC-PDO08-CR116
28-11-2025 14:53:28 - PDXC Integration (Work notes)
TASK8411165 Work Note Added by christopher.watson2@dxc.com: Hi Nyamh
I am contacting you regarding your HW request for: 
• 1 X Dell Docking Stations
• 
• 
• 
Just advising you that it is ready for collection from the Build Room in RC1 Ground floor next to security.  
To the left of the elevators next to the security. 
Note that best collection times are between 8:30 – 10:00 and 10:30 to 15:30
Thank you
28-11-2025 14:52:49 - PDXC Integration (Additional comments)
TASK8411165 Comment Added ---&gt; Waiting on customer to collect
28-11-2025 09:31:56 - PDXC Integration (Work notes)
TASK8411165 Assigned To: Christopher Watson
27-11-2025 13:25:35 - System (Work notes)
QLR ServiceNow Integration sc_req_item SCTASK0223830 created RITM5438328
</t>
  </si>
  <si>
    <t xml:space="preserve">02-12-2025 12:44:49 - PDXC Integration (Work notes)
TASK8421295 Assigned To: Kaushika Thiyagarajan
02-12-2025 12:44:43 - PDXC Integration (Additional comments)
TASK8421295 Comment Added ---&gt; Device deployed as per asset registry:
Asset Tag- SL232642|| Serial Number - 0F36KRD23393FB || State - In use || Assigned to - Jephta Putra.
02-12-2025 12:03:55 - PDXC Integration (Work notes)
TASK8414539 Work Note Added by christopher.watson2@dxc.com: Customer Collected
1 x Microsoft Surface Laptop
Asset : SL232642
CMDB Updated
1 X QR2-PROC-SP65W-CR116
1 X QR2-PROC-MTD-CR116
01-12-2025 09:32:19 - PDXC Integration (Work notes)
TASK8414539 Work Note Added by christopher.watson2@dxc.com: Hi Jephta
I am contacting you regarding your HW request for: 
• 1 X Microsoft Laptop - Asset : SL232642
• 
• 
• 
Just advising you that it is ready for collection from the Build Room in RC1 Ground floor next to security.  
To the left of the elevators next to the security. 
Note that best collection times are between 8:30 – 10:00 and 10:30 to 15:30
Thank you
01-12-2025 09:32:11 - PDXC Integration (Additional comments)
TASK8414539 Comment Added ---&gt; Waiting on customer to collect
28-11-2025 14:06:58 - PDXC Integration (Work notes)
TASK8414539 Assigned To: Christopher Watson
28-11-2025 14:02:19 - PDXC Integration (Work notes)
TASK8414539 Work Note Added by joel.bissmire@dxc.com: Request has been added to the Config Ship Template spreadsheet
28-11-2025 13:59:40 - System (Work notes)
QLR ServiceNow Integration sc_req_item SCTASK0223960 created RITM5440602
</t>
  </si>
  <si>
    <t xml:space="preserve">02-12-2025 12:45:48 - PDXC Integration (Work notes)
TASK8421249 Assigned To: Kaushika Thiyagarajan
02-12-2025 12:45:41 - PDXC Integration (Additional comments)
TASK8421249 Comment Added ---&gt; Device → Accessories Only - No IT Asset Management action.
02-12-2025 11:02:07 - PDXC Integration (Work notes)
TASK8421088 Work Note Added by christopher.watson2@dxc.com: Customer Collected
Billing Code - 1 X QR2-PROC-PKM09-CR116
02-12-2025 09:45:41 - PDXC Integration (Work notes)
TASK8421088 Assigned To: Christopher Watson
02-12-2025 07:51:46 - System (Work notes)
QLR ServiceNow Integration sc_req_item SCTASK0224187 created RITM5445466
</t>
  </si>
  <si>
    <t xml:space="preserve">02-12-2025 12:46:18 - PDXC Integration (Work notes)
TASK8421274 Assigned To: Kaushika Thiyagarajan
02-12-2025 12:46:15 - PDXC Integration (Additional comments)
TASK8421274 Comment Added ---&gt; Device → Accessories Only - No IT Asset Management action.
02-12-2025 11:30:08 - PDXC Integration (Work notes)
TASK8417346 Work Note Added by christopher.watson2@dxc.com: Customer Collected
Billing Code - QR2-PROC-PKM09-CR116
01-12-2025 11:36:19 - PDXC Integration (Work notes)
TASK8417346 Work Note Added by christopher.watson2@dxc.com: Hi Michael
I am contacting you regarding your HW request for: 
• 1 X Wireless keyboard &amp; Mice Set
• 
• 
• 
Just advising you that it is ready for collection from the Build Room in RC1 Ground floor next to security.  
To the left of the elevators next to the security. 
Note that best collection times are between 8:30 – 10:00 and 10:30 to 15:30
Thank you
01-12-2025 11:36:04 - PDXC Integration (Additional comments)
TASK8417346 Comment Added ---&gt; Waiting on customer to collect
01-12-2025 09:09:54 - PDXC Integration (Work notes)
TASK8417346 Assigned To: Christopher Watson
01-12-2025 08:57:09 - System (Work notes)
QLR ServiceNow Integration sc_req_item SCTASK0224022 created RITM5442466
</t>
  </si>
  <si>
    <t xml:space="preserve">02-12-2025 12:46:54 - PDXC Integration (Work notes)
TASK8421269 Assigned To: Kaushika Thiyagarajan
02-12-2025 12:46:34 - PDXC Integration (Additional comments)
TASK8421269 Comment Added ---&gt; Device → Accessories Only - No IT Asset Management action.
02-12-2025 11:23:59 - PDXC Integration (Work notes)
TASK8416644 Work Note Added by isaac.nicholls@dxc.com: Customer Collected
Billing Code - 2 X QR2-PROC-PMN03-CR116
02-12-2025 11:11:11 - PDXC Integration (Additional comments)
TASK8416644 Comment Added ---&gt; Waiting on customer to collect
02-12-2025 11:08:34 - PDXC Integration (Work notes)
TASK8416644 Work Note Added by isaac.nicholls@dxc.com: Hi Bruce
I am contacting you regarding your HW request for: 
• 2 x 27” Monitor
• 
• 
• 
Just advising you that it is ready for collection from the Build Room in RC1 Ground floor next to security.  
To the left of the elevators next to the security. 
Note that best collection times are between 8:30 – 10:00 and 10:30 to 15:30
Thank you
01-12-2025 08:40:08 - PDXC Integration (Work notes)
TASK8416644 Assigned To: Isaac Nicholls
29-11-2025 05:00:24 - System (Work notes)
QLR ServiceNow Integration sc_req_item SCTASK0223981 created RITM5441859
</t>
  </si>
  <si>
    <t>RITM0260549</t>
  </si>
  <si>
    <t xml:space="preserve">02-12-2025 12:50:44 - PDXC Integration (Work notes)
TASK8421242 Assigned To: Kaushika Thiyagarajan
02-12-2025 12:50:28 - PDXC Integration (Additional comments)
TASK8421242 Comment Added ---&gt; Device deployed as per asset registry:
Asset Tag- LT250309|| Serial Number - C1SVZF4 || State - In use || Assigned to - David Ellerby.
02-12-2025 10:53:58 - PDXC Integration (Work notes)
TASK8189424 Work Note Added by isaac.nicholls@dxc.com: Customer collected
1 X Dell Pro Max 14
Asset : LT250309
Sent information to Chris to update in CMDB
1 X QR2-PRO-7IN1TH-CR116
02-12-2025 10:26:18 - PDXC Integration (Work notes)
TASK8189424 Work Note Added by isaac.nicholls@dxc.com: Hi David
I am contacting you regarding your HW request for: 
• 1 X Dell Pro Max 14
• Asset : LT250309
• 1 X Dell 7 in 1
• 
Just advising you that it is ready for collection from the Build Room in RC1 Ground floor next to security.  
To the left of the elevators next to the security. 
Note that best collection times are between 8:30 – 10:00 and 10:30 to 15:30
Thank you
02-12-2025 08:41:25 - PDXC Integration (Work notes)
TASK8189424 Assigned To: Isaac Nicholls
04-11-2025 13:18:30 - PDXC Integration (Work notes)
TASK8189424 Work Note Added by joel.bissmire@dxc.com: Hi Chris, this user has yet to have a device assigned to them. Assigning request to yourself.
TASK8189424 Assigned To: Christopher Watson
31-10-2025 14:53:12 - PDXC Integration (Work notes)
TASK8189424 Work Note Added by joel.bissmire@dxc.com: User has yet to receive a device, an Order has yet to be placed
30-10-2025 09:42:34 - PDXC Integration (Work notes)
TASK8189424 Assigned To: Joel Bissmire
05-09-2025 08:35:58 - PDXC Integration (Work notes)
TASK8189424 Assigned To: Colin Crowther
05-09-2025 08:35:56 - PDXC Integration (Additional comments)
TASK8189424 Comment Added ---&gt; Added to Config Ship
04-09-2025 09:24:33 - System (Work notes)
QLR ServiceNow Integration sc_req_item SCTASK0214723 created RITM5287292
</t>
  </si>
  <si>
    <t xml:space="preserve">02-12-2025 12:59:35 - Robin Moss (Additional comments)
Thank you,  I have received the new Docking Station and it is working perfectly.  Thank you.
02-12-2025 12:51:18 - PDXC Integration (Work notes)
TASK8421212 Assigned To: Kaushika Thiyagarajan
02-12-2025 12:51:14 - PDXC Integration (Additional comments)
TASK8421212 Comment Added ---&gt; Device → Accessories Only - No IT Asset Management action.
02-12-2025 09:52:24 - PDXC Integration (Work notes)
TASK8417687 Work Note Added by christopher.watson2@dxc.com: Customer Collected
Billing Code -  1 x QR2-PROC-PDO08-CR116
02-12-2025 09:45:34 - PDXC Integration (Work notes)
TASK8417687 Assigned To: Christopher Watson
01-12-2025 17:38:01 - System (Work notes)
QLR ServiceNow Integration sc_req_item SCTASK0224169 created RITM5442748
</t>
  </si>
  <si>
    <t>RITM0266030</t>
  </si>
  <si>
    <t xml:space="preserve">
 2025-11-17 09:39:37 Prachi Mozar - State is Work in Progress was Open
 2025-11-19 12:19:23 Prachi Mozar - State is Closed Complete was Work in Progress</t>
  </si>
  <si>
    <t xml:space="preserve">
 2025-11-20 13:20:24 Priya Thomas - State is Closed Complete was Open</t>
  </si>
  <si>
    <t xml:space="preserve">
 2025-12-02 13:44:58 Bailey Comollatti - State is Work in Progress was Open</t>
  </si>
  <si>
    <t xml:space="preserve">
 2025-11-18 14:56:55 Fiona Rendalls - State is Work in Progress was Open
 2025-12-01 14:49:59 Fiona Rendalls - Assignment Group is Telstra Support was ICT Telecoms
 2025-12-02 09:43:17 Casey Micklesson - Assignment Group is AirWatch Support was Telstra Support</t>
  </si>
  <si>
    <t xml:space="preserve">02-12-2025 15:11:25 - PDXC Integration (Work notes)
TASK8421478 Assigned To: Kaushika Thiyagarajan
02-12-2025 15:11:18 - PDXC Integration (Additional comments)
TASK8421478 Comment Added ---&gt; Device deployed as per asset registry:
Asset Tag- SL231149|| Serial Number - 009763324657 || State - In use || Assigned to - Kim Tran.
02-12-2025 14:42:17 - PDXC Integration (Additional comments)
TASK8395332 Comment Added ---&gt; Customer Collected
1 x Surface Laptop
Asset : SL231149
CMDB Update
1 X QR2-PROC-SP65W-CR116
1 X QR2-PROC-MTD-CR116
26-11-2025 09:22:05 - PDXC Integration (Work notes)
TASK8395332 Work Note Added by christopher.watson2@dxc.com: Hi Kim
I am contacting you regarding your HW request for: 
• 1 X  Surface Laptop
• Asset : SL231149
• 
• 
Just advising you that it is ready for collection from the Build Room in RC1 Ground floor next to security.  
To the left of the elevators next to the security. 
Note that best collection times are between 8:30 – 10:00 and 10:30 to 15:30
Thank you
26-11-2025 09:21:53 - PDXC Integration (Additional comments)
TASK8395332 Comment Added ---&gt; Waiting on customer to collect
24-11-2025 09:45:58 - PDXC Integration (Work notes)
TASK8395332 Assigned To: Christopher Watson
21-11-2025 11:34:46 - System (Work notes)
QLR ServiceNow Integration sc_req_item SCTASK0223218 created RITM5428400
</t>
  </si>
  <si>
    <t xml:space="preserve">02-12-2025 15:30:43 - Dimuth Cooray (Additional comments)
The laptop I received appears to be faulty and in used condition. It does not retain any charge and will not start up. I have tried using the supplied charger as well as charging via the dock, but it still fails to power on. During my discussions with Yeasin Joy, I was advised that I would be receiving a Microsoft Surface Laptop 6 (as per the subject / title of this RITM0269105 request 'Microsoft Surface Laptop 6'); however, the device I received is a Surface Laptop 4.
The replacement was requested due to performance issues with my existing Surface Pro, including slowness, occasional freezes during Teams calls (requiring forced restarts), and insufficient RAM/memory for my work. Based on my understanding, even the Surface Laptop 6 would not have fully addressed the RAM limitation.
Initially, I understood from my conversation with Yeasin that the new device would have 32GB of RAM. However, a subsequent Teams chat confirmed that the Surface Laptop 6 would only come with 16GB of RAM.
26-11-2025 16:43:24 - PDXC Integration (Work notes)
TASK8407441 Assigned To: Kaushika Thiyagarajan
26-11-2025 16:43:19 - PDXC Integration (Additional comments)
TASK8407441 Comment Added ---&gt; Device deployed as per asset registry:
Asset Tag- SL230164|| Serial Number - BK337PJ23403FB || State - In use || Assigned to - Dimuth Cooray.
26-11-2025 15:13:04 - PDXC Integration (Work notes)
TASK8395603 Work Note Added by christopher.watson2@dxc.com: 1 X  Surface Laptop 
Asset : SL230164
Updated in CMDB
Hi Dimuth
The requested item(s) has been processed for delivery: 
• 1 X Microsoft Surface Laptop
• Asset : SL230164
• 
• 
• 
Just advising you that this has been processed for delivery to :
33 Lanham St, Mayne C Block,  Bowen Hills 4006
Shipping company: TNT 
SHIPMENT NUMBER:
300705153
CUSTOMER REFERENCE
09294504-RITM0269105
This ticket will now be closed.
24-11-2025 09:46:05 - PDXC Integration (Work notes)
TASK8395603 Assigned To: Christopher Watson
21-11-2025 14:12:38 - System (Work notes)
QLR ServiceNow Integration sc_req_item SCTASK0223262 created RITM5428469
</t>
  </si>
  <si>
    <t>02-12-2025 16:47:33 - PDXC Integration (Additional comments)
TASK8054648 Comment Added ---&gt; From: Dey, Diya 
Sent: Tuesday, December 2, 2025 12:13 PM
To: Butler, Cameron &lt;cameron.butler@qr.com.au&gt;
Cc: Kundeti, Lakshmi &lt;kundeti@dxc.com&gt;
Subject: RE: TASK8054648 :: Hyper-v removal
Hello Cameron,
As discussed in Teams, we will now proceed with closing this ticket.
The application will be uninstalled from the remaining two devices once they connect to the QR network.
Thanks,
Diya Dey
From: Butler, Cameron &lt;cameron.butler@qr.com.au&gt; 
Sent: Tuesday, December 2, 2025 6:06 AM
To: Dey, Diya &lt;diya.dey@qr.com.au&gt;
Cc: Kundeti, Lakshmi &lt;kundeti@dxc.com&gt;
Subject: RE: TASK8054648 :: Hyper-v removal
Hi Diya,
The user turned their computer on this morning, are you able to re-check?
Kind regards,
Cam
CAMERON BUTLER (CPEng, NER)
Senior Electrical Engineer (Telecommunications)
309 Edward Street, Brisbane, 4000
M: 0455 342 748
01-12-2025 18:51:30 - PDXC Integration (Additional comments)
TASK8054648 Comment Added ---&gt; From: Dey, Diya 
Sent: Monday, December 1, 2025 7:04 AM
To: Butler, Cameron &lt;cameron.butler@qr.com.au&gt;
Cc: Kundeti, Lakshmi &lt;kundeti@dxc.com&gt;
Subject: TASK8054648 :: Hyper-v removal
Hi Cameron,
Please find the latest status as for today :
We can still see the two devices are offline, rest devices are in success state.
As you had stated the users would connect to QR  network by today, can you please provide an update on this?
Also, can you let know if we can now proceed to close the task now as its success in all online devices?
Thanks,
Diya Dey
29-11-2025 22:49:02 - PDXC Integration (Additional comments)
TASK8054648 Comment Added ---&gt; Cameron has reached out to the user, user is expected to connect to QR network (LAN) on Monday,
we are awaiting for the user to connect to network so the script runs in the devices,
Once its success in these devices, he confirmed we can close the ticket.
28-11-2025 12:04:26 - PDXC Integration (Additional comments)
TASK8054648 Comment Added ---&gt; Cameron has reached out to the user, user is expected to connect to QR network (LAN) on Monday,
we are awaiting for the user to connect to network so the script runs in the devices,
Once its success in these devices, he confirmed we can close the ticket.
27-11-2025 18:34:41 - PDXC Integration (Additional comments)
TASK8054648 Comment Added ---&gt; Cameron has reached out to the user, user is expected to connect to QR network (LAN) on Monday,
we are awaiting for the user to connect to network so the script runs in the devices,
Once its success in these devices, he confirmed we can close the ticket.
26-11-2025 16:07:13 - PDXC Integration (Additional comments)
TASK8054648 Comment Added ---&gt; Uninstallation is pending in 2 devices its in progress status,  its pending as the devices are still offline ,
Cameron will help us by reaching out to the 2 users, by making the devices online .
Once its success in these devices, he confirmed we can close the ticket.
26-11-2025 15:13:32 - Cameron Butler (Additional comments)
Device uninstall has not finished and not complete. All devices need to be successful.
25-11-2025 16:46:22 - PDXC Integration (Additional comments)
TASK8054648 Comment Added ---&gt; Hi Cameron, please find the latest status :
Success : 17
In progress : 2
Unknown : 2
Thanks
25-11-2025 16:32:48 - PDXC Integration (Work notes)
TASK8054648 Assigned To: DIYA DEY
24-11-2025 13:44:49 - PDXC Integration (Work notes)
TASK8054648 Work Note Added by sravya.sri@dxc.com: Please find the latest status as for today:
Success : 17
In progress : 2
Unknown : 2
21-11-2025 18:34:50 - PDXC Integration (Additional comments)
TASK8054648 Comment Added ---&gt; Hello Cameron,
Sure no problem, unknown devices means the devices are yet to come online once the device comes online the script will run on them.
Thanks
21-11-2025 16:11:59 - Cameron Butler (Additional comments)
Thanks, can you provide an explanation on the "unknown" devices? What does this mean?
21-11-2025 16:00:27 - PDXC Integration (Additional comments)
TASK8054648 Comment Added ---&gt; Hello Cameron,
Please find the latest status as for today:
Success : 16
In progress : 3
Unknown : 2
Thanks
21-11-2025 09:31:05 - Cameron Butler (Additional comments)
I attached a ZIP folder in my previous comment
20-11-2025 17:24:38 - PDXC Integration (Work notes)
TASK8054648 Work Note Added by nayanp.joshi@dxc.com: &gt;&gt;We could see uninstall Script failing due to airlock 
&gt;&gt;We have contacted airlock team and whitelisted the script from the below path 
&gt;&gt;Failed device came to success state 
&gt;&gt;Please find the latest uninstall deployment status as attached below
20-11-2025 17:15:23 - PDXC Integration (Work notes)
TASK8054648 Work Note Added by nayanp.joshi@dxc.com: Added attachment ::  image (11).png
20-11-2025 17:15:23 - PDXC Integration (Work notes)
TASK8054648 Work Note Added by nayanp.joshi@dxc.com: Added attachment ::  image (12).png
20-11-2025 17:15:18 - PDXC Integration (Work notes)
TASK8054648 Work Note Added by nayanp.joshi@dxc.com: Added attachment ::  image (13).png
20-11-2025 17:08:39 - PDXC Integration (Additional comments)
TASK8054648 Comment Added ---&gt; Hi Cameron, can you please provide the screenshot here as Sravya is on leave
20-11-2025 16:48:40 - Cameron Butler (Additional comments)
There appears to be issues with the deployment of the "uninstall script." Please refer to sceenshots sent in teams messages to Sravya Potala
19-11-2025 14:36:26 - PDXC Integration (Additional comments)
TASK8054648 Comment Added ---&gt; uninstallation in progress on remaining devices.
17-11-2025 20:05:27 - PDXC Integration (Additional comments)
TASK8054648 Comment Added ---&gt; we have started pushing uninstall script via SCCM to remaining devices.
17-11-2025 13:12:13 - PDXC Integration (Work notes)
TASK8054648 Work Note Added by sravya.sri@dxc.com: The user successfully tested application on their local machine, which removes the Hyper-V ETCS_ICSlite image and related files.
The script performs the following actions:
Unmounts the Hyper-V network drive
Deletes the directory C:\ETCS_ICSlite\
As the test was successful and met all the user requirements, this change is raised i.e., CHG1419277 to deploy the same application across all other devices where the ETCS_ICSlite image is present, to ensure cleanup and diskspace
14-11-2025 11:03:29 - PDXC Integration (Work notes)
TASK8054648 Work Note Added by sravya.sri@dxc.com: The user successfully tested application on their local machine, which removes the Hyper-V ETCS_ICSlite image and related files.
The script performs the following actions:
Unmounts the Hyper-V network drive
Deletes the directory C:\ETCS_ICSlite\
As the test was successful and met all the user requirements, this change is raised i.e., CHG1419277 to deploy the same application across all other devices where the ETCS_ICSlite image is present, to ensure cleanup and diskspace
14-11-2025 10:59:53 - PDXC Integration (Work notes)
TASK8054648 Work Note Added by nayanp.joshi@dxc.com: Change request details
CHG1419277
14-11-2025 10:55:08 - PDXC Integration (Work notes)
TASK8054648 Work Note Added by nayanp.joshi@dxc.com: &gt;&gt;We have a call with cameron 
&gt;&gt;In the call we have discussed how the Uninstall script is created in SCCM 
&gt;&gt;User agreed to go with remaining devices so we have raised a change request to target on remaining devices
12-11-2025 12:33:17 - PDXC Integration (Work notes)
TASK8054648 Work Note Added by sravya.sri@dxc.com: From: Kundeti, Lakshmi
Sent: 10 November 2025 09:16
To: Butler, Cameron &lt;cameron.butler@qr.com.au&gt;; Chaubey, Chandan Kumar &lt;cchaubey@dxc.com&gt;; Potala, Sravya Sri &lt;sravya.sri@dxc.com&gt;
Cc: K, Ramya &lt;ramya.k3@dxc.com&gt;; Oakley, Martin &lt;moakley5@dxc.com&gt;; Ballena, Joylen &lt;joylen.ballena@dxc.com&gt;; DEY, DIYA &lt;diya.dey@dxc.com&gt;; JOSHI, NAYAN P &lt;nayanp.joshi@dxc.com&gt;
Subject: RE: Hyper -V Request Task Escalated - PDXC TASK8054648
Hi Cameron,
We have scheduled meeting on Wednesday as per your convenient time.
Regards,
Lakshmi.
From: Butler, Cameron &lt;cameron.butler@qr.com.au&gt;
Sent: 10 November 2025 03:48
To: Kundeti, Lakshmi &lt;kundeti@dxc.com&gt;; Chaubey, Chandan Kumar &lt;cchaubey@dxc.com&gt;; Potala, Sravya Sri &lt;sravya.sri@dxc.com&gt;
Cc: K, Ramya &lt;ramya.k3@dxc.com&gt;; Oakley, Martin &lt;moakley5@dxc.com&gt;; Ballena, Joylen &lt;joylen.ballena@dxc.com&gt;; DEY, DIYA &lt;diya.dey@dxc.com&gt;; JOSHI, NAYAN P &lt;nayanp.joshi@dxc.com&gt;
Subject: RE: Hyper -V Request Task Escalated - PDXC TASK8054648
Hi Lakshmi,
I am available Wednesday afternoon for a call. Can you create a meeting for 3pm?
Kind regards,
Cam
CAMERON BUTLER (CPEng, NER)
Senior Electrical Engineer (Telecommunications)
309 Edward Street, Brisbane, 4000
M: 0455 342 748
10-11-2025 17:02:22 - PDXC Integration (Additional comments)
TASK8054648 Comment Added ---&gt; From: Kundeti, Lakshmi 
Sent: 10 November 2025 09:16
To: Butler, Cameron &lt;cameron.butler@qr.com.au&gt;; Chaubey, Chandan Kumar &lt;cchaubey@dxc.com&gt;; Potala, Sravya Sri &lt;sravya.sri@dxc.com&gt;
Cc: K, Ramya &lt;ramya.k3@dxc.com&gt;; Oakley, Martin &lt;moakley5@dxc.com&gt;; Ballena, Joylen &lt;joylen.ballena@dxc.com&gt;; DEY, DIYA &lt;diya.dey@dxc.com&gt;; JOSHI, NAYAN P &lt;nayanp.joshi@dxc.com&gt;
Subject: RE: Hyper -V Request Task Escalated - PDXC TASK8054648
Hi Cameron,
We have scheduled meeting on Wednesday as per your convenient time. 
Regards,
Lakshmi.
From: Butler, Cameron &lt;cameron.butler@qr.com.au&gt; 
Sent: 10 November 2025 03:48
To: Kundeti, Lakshmi &lt;kundeti@dxc.com&gt;; Chaubey, Chandan Kumar &lt;cchaubey@dxc.com&gt;; Potala, Sravya Sri &lt;sravya.sri@dxc.com&gt;
Cc: K, Ramya &lt;ramya.k3@dxc.com&gt;; Oakley, Martin &lt;moakley5@dxc.com&gt;; Ballena, Joylen &lt;joylen.ballena@dxc.com&gt;; DEY, DIYA &lt;diya.dey@dxc.com&gt;; JOSHI, NAYAN P &lt;nayanp.joshi@dxc.com&gt;
Subject: RE: Hyper -V Request Task Escalated - PDXC TASK8054648
Hi Lakshmi,
I am available Wednesday afternoon for a call. Can you create a meeting for 3pm?
Kind regards,
Cam
CAMERON BUTLER (CPEng, NER)
Senior Electrical Engineer (Telecommunications)
309 Edward Street, Brisbane, 4000
M: 0455 342 748
10-11-2025 11:54:54 - PDXC Integration (Work notes)
TASK8054648 Work Note Added by sravya.sri@dxc.com: The user confirmed his availability for Wednesday afternoon, and we scheduled a meeting to discuss the final step.
07-11-2025 17:57:02 - PDXC Integration (Additional comments)
TASK8054648 Comment Added ---&gt; From: Kundeti, Lakshmi 
Sent: 07 November 2025 13:26
To: 'Butler, Cameron' &lt;cameron.butler@qr.com.au&gt;; Chaubey, Chandan Kumar &lt;cchaubey@dxc.com&gt;; Potala, Sravya Sri &lt;sravya.sri@dxc.com&gt;
Cc: K, Ramya &lt;ramya.k3@dxc.com&gt;; Oakley, Martin &lt;moakley5@dxc.com&gt;; Ballena, Joylen &lt;joylen.ballena@dxc.com&gt;; DEY, DIYA &lt;diya.dey@dxc.com&gt;; JOSHI, NAYAN P &lt;nayanp.joshi@dxc.com&gt;
Subject: RE: Hyper -V Request Task Escalated - PDXC TASK8054648
Hi Cameron,
As per our conversation yesterday, the uninstallation process via SCCM is working as expected.
We would like to schedule a call to walk you through the configuration settings in SCCM and discuss the deployment plan for the remaining devices. Please let us know your availability for the call.
Thank you,
Regards,
Lakshmi.
07-11-2025 17:49:34 - PDXC Integration (Additional comments)
TASK8054648 Comment Added ---&gt; we have pushed uninstall script to Cameron machine and user confirmed Hyper v got removed.
@Cameron Butler,
please let us know when we will have call to discuss about deployment schedule for remaining devices.
05-11-2025 17:42:19 - PDXC Integration (Work notes)
TASK8054648 Work Note Added by sravya.sri@dxc.com: We setup application on SCCM and waiting for user confirmation for testing
05-11-2025 11:15:57 - PDXC Integration (Work notes)
TASK8054648 Work Note Added by sravya.sri@dxc.com: During our meeting, we guided the user through testing the uninstall script we provided. The user successfully ran the script on their machine, and it met all the user requirements:
-Removed the Hyper-V image
-Unmounted the Hyper-V network drive
-Deleted the directory C:\ETCS_ICSlite\
We are currently setting up the application in SCCM and are in the process of testing it. Once the testing phase is complete and successful, we will proceed with deployment to the remaining 29 users.
05-11-2025 11:15:39 - PDXC Integration (Work notes)
TASK8054648 Work Note Added by sravya.sri@dxc.com: Added attachment ::  test.png
05-11-2025 11:01:44 - PDXC Integration (Additional comments)
TASK8054648 Comment Added ---&gt; we are finally were able to schedule a session with user yesterday. That session proved helpful with positive outcome around Hyper-V removal. we are working on setting up the same on SCCM
03-11-2025 16:58:57 - PDXC Integration (Work notes)
TASK8054648 Work Note Added by sravya.sri@dxc.com: We have scheduled a meeting tomorrow with user based on his availability
30-10-2025 13:53:17 - PDXC Integration (Work notes)
TASK8054648 Work Note Added by sravya.sri@dxc.com: From: Chaubey, Chandan Kumar &lt;cchaubey@dxc.com&gt; 
Sent: 30 October 2025 09:21
To: Potala, Sravya Sri &lt;sravya.sri@dxc.com&gt;; Butler, Cameron &lt;cameron.butler@qr.com.au&gt;
Cc: Kundeti, Lakshmi &lt;kundeti@dxc.com&gt;; K, Ramya &lt;ramya.k3@dxc.com&gt;; Oakley, Martin &lt;moakley5@dxc.com&gt;; Ballena, Joylen &lt;joylen.ballena@dxc.com&gt;
Subject: RE: Hyper -V Request Task Escalated - PDXC TASK8054648
Hello Cameron,
Task in subject requires a discussion in order to progress further. 
Since you were not available on Wednesday as planned earlier, we had rescheduled the call for today however that couldn’t progress either. Could you please advise a convenient time in order to schedule another session tomorrow or the next week?
Chandan Kumar Chaubey
DXC Technology
T +91.960.347.5925
cchaubey@dxc.com 
DXC.com
Upcoming Leaves – 22-Dec-2025 through 02-Jan-2026
30-10-2025 12:16:17 - PDXC Integration (Work notes)
TASK8054648 Work Note Added by sravya.sri@dxc.com: User didn't join yesterday call we have rescheduled call today
27-10-2025 12:37:00 - PDXC Integration (Work notes)
TASK8054648 Work Note Added by sravya.sri@dxc.com: We have a scheduled call with the user on 29th October 2025 to review the script and test the uninstallation of Hyper-V
20-10-2025 11:49:46 - PDXC Integration (Additional comments)
TASK8054648 Comment Added ---&gt; Since the Hyper-V Manager shortcut was not visible on the test machines, despite Hyper-V being enabled, we asked the user to test the script on their end during the call. Initially, the user mentioned they would only provide us with the uninstall script. However, later on, they requested that we develop the script ourselves. We created the script accordingly and sent it to the user for testing. As we are unable to verify the removal of the network drive on our test machines (we can only check folder removal), we relied on the user to confirm the results from their side
17-10-2025 14:47:12 - PDXC Integration (Additional comments)
TASK8054648 Comment Added ---&gt; Since the Hyper-V Manager shortcut was not visible on the test machines, despite Hyper-V being enabled, we asked the user to test the script on their end during the call. Initially, the user mentioned they would only provide us with the uninstall script. However, later on, they requested that we develop the script ourselves. We created the script accordingly and sent it to the user for testing. As we are unable to verify the removal of the network drive on our test machines (we can only check folder removal), we relied on the user to confirm the results from their side
16-10-2025 13:54:19 - PDXC Integration (Work notes)
TASK8054648 Work Note Added by sravya.sri@dxc.com: Since the Hyper-V Manager shortcut was not visible on the test machines, despite Hyper-V being enabled, we asked the user to test the script on their end during the call. Initially, the user mentioned they would only provide us with the uninstall script. However, later on, they requested that we develop the script ourselves. We created the script accordingly and sent it to the user for testing. As we are unable to verify the removal of the network drive on our test machines (we can only check folder removal), we relied on the user to confirm the results from their side
15-10-2025 15:54:07 - Cameron Butler (Additional comments)
This should be your responsibility to develop, test, and verify. I'm the end user.
15-10-2025 15:11:26 - PDXC Integration (Additional comments)
TASK8054648 Comment Added ---&gt; Hi Cameron ,
please provide script testing result.
13-10-2025 14:00:44 - PDXC Integration (Additional comments)
TASK8054648 Comment Added ---&gt; We had provided removal script to the user. Testing is in progress.
10-10-2025 12:13:39 - PDXC Integration (Work notes)
TASK8054648 Work Note Added by sravya.sri@dxc.com: testing is in progress
08-10-2025 10:59:09 - PDXC Integration (Work notes)
TASK8054648 Work Note Added by sravya.sri@dxc.com: We had provided removal script to the user. Testing is in progress.
07-10-2025 16:34:20 - PDXC Integration (Work notes)
TASK8054648 Work Note Added by sravya.sri@dxc.com: We had provided script to the user. Testing is in progress.
06-10-2025 11:49:45 - PDXC Integration (Additional comments)
TASK8054648 Comment Added ---&gt; The user has informed us that they will provide the uninstallation script for Hyper-V. Due to certain restrictions on our test machines, we will not be testing the script internally. Instead, the script will be pushed directly to the UAT test machines via SCCM, we will not be validating the uninstallation process ourselves, so we cannot confirm at this stage whether the script will work as intended
03-10-2025 12:18:09 - PDXC Integration (Additional comments)
TASK8054648 Comment Added ---&gt; The user has informed us that they will provide the uninstallation script for Hyper-V. Due to certain restrictions on our test machines, we will not be testing the script internally. Instead, the script will be pushed directly to the UAT test machines via SCCM, we will not be validating the uninstallation process ourselves, so we cannot confirm at this stage whether the script will work as intended
02-10-2025 17:05:47 - PDXC Integration (Additional comments)
TASK8054648 Comment Added ---&gt; The user has informed us that they will provide the uninstallation script for Hyper-V. Due to certain restrictions on our test machines, we will not be testing the script internally. Instead, the script will be pushed directly to the UAT test machines via SCCM, we will not be validating the uninstallation process ourselves, so we cannot confirm at this stage whether the script will work as intended
30-09-2025 13:46:39 - PDXC Integration (Additional comments)
TASK8054648 Comment Added ---&gt; The user has informed us that they will provide the uninstallation script for Hyper-V. Due to certain restrictions on our test machines, we will not be testing the script internally. Instead, the script will be pushed directly to the UAT test machines via SCCM, we will not be validating the uninstallation process ourselves, so we cannot confirm at this stage whether the script will work as intended
29-09-2025 12:00:10 - PDXC Integration (Work notes)
TASK8054648 Work Note Added by sravya.sri@dxc.com: The user has informed us that they will provide the uninstallation script for Hyper-V. Due to certain restrictions on our test machines, we will not be testing the script internally. Instead, the script will be pushed directly to the UAT test machines via SCCM, we will not be validating the uninstallation process ourselves, so we cannot confirm at this stage whether the script will work as intended
26-09-2025 18:41:06 - PDXC Integration (Additional comments)
TASK8054648 Comment Added ---&gt; Awaiting uninstall script from the user
25-09-2025 15:23:09 - PDXC Integration (Work notes)
TASK8054648 Work Note Added by sravya.sri@dxc.com: Awaiting uninstall script from the user
23-09-2025 14:10:19 - PDXC Integration (Work notes)
TASK8054648 Work Note Added by sravya.sri@dxc.com: During our call today, the user required uninstall tasks they expect to be performed through the package. We are currently awaiting the removal script from the user. However, due to certain limitations, we are unable to test the script on our internal test machines. For testing purpose, we recommend that the SCCM team create an application using the provided script and deploy it initially to the UAT machines to verify its functionality
23-09-2025 14:05:42 - PDXC Integration (Work notes)
TASK8054648 Work Note Added by sravya.sri@dxc.com: When we received the packaging request, we prepared the package and scheduled a call with the user before UAT testing to discuss the testing approach. During the call, we clearly informed the user that uninstalling Hyper-V and removing it from the network drive could not be performed as part of the package. The user acknowledged this and confirmed they wanted to proceed with testing the package’s performance. Therefore, we only included the deletion of the detection key in the package.
After UAT testing was completed, SCCM deployed the application in available mode to the user list provided by Cameron. only one user successfully installed the application via SCCM. During a call today, Cameron requested the uninstallation of Hyper-V on 30 machines. Please note that on 25 of these machines, Hyper-V was installed manually with elevated privileges, not through SCCM.
23-09-2025 14:02:03 - PDXC Integration (Work notes)
TASK8054648 Work Note Added by sravya.sri@dxc.com: Added attachment ::  Hyper-V deployment status.png
23-09-2025 13:56:03 - PDXC Integration (Work notes)
TASK8054648 Work Note Added by sravya.sri@dxc.com: Cameron reached out with a specific requirement and provided us with three scripts for testing. We tested the scripts and provided Cameron with necessary feedback and change requests. The testing process spanned approximately three weeks. we informed him that packaging the solution is not recommended. @Daniel McAulay highlighted in an email that this request poses a security risk and involves a non-standard deployment approach, hence it cannot be approved. Please find the attached mail
The user indicated that the solution was approved internally and deployed to 25 machines using elevated privileges. We conducted multiple rounds of testing to verify functionality. The package we created included only the first script, which runs via psdeploytoolkit and handles copying files to the C:\ directory. However, we were unable to perform full functionality testing for Hyper-V our end. The second script was created separately and deployed through SCCM via a task sequence. This deployment was designed so that the first application installs initially, followed by a reboot, after which the SCCM application runs on the user's machine. 
The user initially stated that production deployment approval would be granted only after successful UAT testing. We followed up by sending three reminder emails requesting the UAT testing results; however, we did not receive any response. Later, the user updated the task with details about the UAT testing process, provided a list of users, and requested the application to be distributed to those users. Based on this update, we considered the UAT testing as completed and proceeded to close the task. Since then, our team has not received any incidents or tasks reporting issues with the application.
23-09-2025 13:18:12 - PDXC Integration (Work notes)
TASK8054648 Work Note Added by sravya.sri@dxc.com: Added attachment ::  RE_ Package Request RITM0248011.msg
23-09-2025 12:19:55 - Cameron Butler (Additional comments)
Can you please provide uninstallation functionality
- Remove Hyper-V image
- Remove Hyper-V network drive
- Remove the directory C:\ETCS_ICSlite\
22-09-2025 13:14:42 - PDXC Integration (Work notes)
TASK8054648 Work Note Added by sravya.sri@dxc.com: Waiting for user confirmation
22-09-2025 13:14:39 - PDXC Integration (Work notes)
TASK8054648 Work Note Added by sravya.sri@dxc.com: From: Potala, Sravya 
Sent: 22 September 2025 08:41
To: Butler, Cameron &lt;cameron.butler@qr.com.au&gt;
Cc: Kundeti, Lakshmi &lt;kundeti@dxc.com&gt;; Dey, Diya &lt;diya.dey@qr.com.au&gt;; Lokman, Neeraj &lt;neeraj.lokman@qr.com.au&gt;
Subject: TASK8054648 :: Update Software Asset Register - ETCS ICS Software
Hi Cameron,
Based on the comments, it seems the Airlock team has already whitelisted the file. Could you please test the application once more and confirm whether it is still being blocked?
Thanks,
Sravya Sri
18-09-2025 17:32:58 - PDXC Integration (Work notes)
TASK8054648 Assigned To: Sravya Sri Potala
18-09-2025 17:31:50 - PDXC Integration (Additional comments)
TASK8054648 Comment Added ---&gt; we are checking on this
18-09-2025 17:30:28 - PDXC Integration (Work notes)
TASK8054648 Assigned To: Sravya Sri Potala
18-09-2025 17:30:23 - PDXC Integration (Additional comments)
TASK8054648 Comment Added ---&gt; we are checking on this
18-09-2025 16:43:15 - PDXC Integration (Additional comments)
TASK8054648 Comment Added ---&gt; Status: Update Software Asset Register - ETCS ICS Software
Escalation: MEP
Action Done:
Whitelisted specific path on Airlock
File Hash: 9ba047a0e4e12ecb83d364a6ab7c36f8f901ee264ddbbad678d5e039141d0bf3
File path: C:\Windows\ccmcache\1a\Files\
File: Configure-Hyperv-ICS-Local-2.ps1
Next Action: Reassigning to the Desktop Technology SCCM QLR for further assistance.
18-09-2025 16:40:20 - PDXC Integration (Work notes)
TASK8054648 Assigned To: 
18-09-2025 16:39:53 - PDXC Integration (Additional comments)
TASK8054648 Comment Added ---&gt; Status: Update Software Asset Register - ETCS ICS Software
Escalation: MEP
Action Done:
Whitelisted specific path on Airlock
File Hash: 9ba047a0e4e12ecb83d364a6ab7c36f8f901ee264ddbbad678d5e039141d0bf3
File path: C:\Windows\ccmcache\1a\Files\
Next Action: Reassigning to the Desktop Technology SCCM QLR for further assistance.
18-09-2025 16:08:48 - PDXC Integration (Work notes)
TASK8054648 Assigned To: Jodel Noveno
18-09-2025 14:51:33 - PDXC Integration (Work notes)
TASK8054648 Assigned To: 
18-09-2025 14:51:24 - PDXC Integration (Additional comments)
TASK8054648 Comment Added ---&gt; Assigning the ticket to the Airlock team to review the error and determine if it needs to be whitelisted.
If the script is whitelisted, assign the ticket to the Packaging or Software team for further assistance.
18-09-2025 14:48:20 - PDXC Integration (Work notes)
TASK8054648 Work Note Added by hardik.padia2@dxc.com: Added attachment ::  Untitled.png
18-09-2025 14:48:08 - PDXC Integration (Additional comments)
TASK8054648 Comment Added ---&gt; Called Cameron via Teams and assessed the issue.
The team wants to run a specific script to update the software, but it's giving an Airlock error.
The user's concern is that they should be able to run the script to update the software package.
There is nothing the Desktop team can do regarding the Airlock error.
05-09-2025 14:00:48 - PDXC Integration (Work notes)
TASK8054648 Assigned To: Harry Padia
04-09-2025 19:23:19 - PDXC Integration (Work notes)
TASK8054648 Work Note Added by acranley@dxc.com: Hi Grant,
I don't believe support for this application has moved to MAS.
Can you please have the desktop team work with the customer and the security team to overcome any issues.
Once app is working ok, please reassign call to Software Asset Management QLR and we'll sort out updating app cmdb entry.
Regards,
Andrew C
QR SAM Team
04-09-2025 13:31:20 - PDXC Integration (Additional comments)
TASK8054648 Comment Added ---&gt; This Ticket appears to have been assigned to MAS incorrectly. Once Desktop Team have done their component this should be returned to the Software Team. "Desktop Team have replied with Device SL221788 - QRSL-7YDW0I31ZG is available for the appropriate team to do testing." and instructions appeared to be "Once package deployment and execution is working ok, please assign call back to Software Asset Management QLR and we'll revisit collecting application details so we can add information to the application cmdb."
03-09-2025 08:33:50 - PDXC Integration (Work notes)
TASK8054648 Work Note Added by grant.mendes2@dxc.com: Device SL221788 - QRSL-7YDW0I31ZG is available for the appropriate team to do testing.
26-08-2025 12:14:22 - PDXC Integration (Work notes)
TASK8054648 Assigned To: 
26-08-2025 12:13:50 - PDXC Integration (Additional comments)
TASK8054648 Comment Added ---&gt; Hi Desktop team,
Please see attachment which contains screenshot of issues relating to package deployment
Can you please work with Bruce and Chad Walker from Security to work through the package deployment issues?
Once package deployment and execution is working ok, please assign call back to Software Asset Management QLR and we'll revisit collecting application details so we can add information to the application cmdb.
Regards,
Andrew C
QR SAM Team
26-08-2025 12:06:00 - PDXC Integration (Additional comments)
TASK8054648 Comment Added ---&gt; received attached information from Bruce Large regarding the installation issues.
26-08-2025 12:02:54 - PDXC Integration (Work notes)
TASK8054648 Work Note Added by acranley@dxc.com: Added attachment ::  export.1754439622.csv
26-08-2025 12:02:50 - PDXC Integration (Work notes)
TASK8054648 Work Note Added by acranley@dxc.com: Added attachment ::  RITM5080857-RITM0248011_ETCS ICS Software.pdf
25-08-2025 10:48:49 - PDXC Integration (Work notes)
TASK8054648 Work Note Added by jeffrey.sil.sardin@dxc.com: 3rd follow up sent
21-08-2025 08:37:49 - PDXC Integration (Work notes)
TASK8054648 Work Note Added by jeffrey.sil.sardin@dxc.com: Follow up sent to Andrew for the latest update.
12-08-2025 15:56:24 - Clinton Lovell (Additional comments)
Discussed issues being faced with Cameron, To prevent future issues with the file changes and hash changes we discussed signing the scripts. Chad Walker has offered to provide assistance with signing.
12-08-2025 13:06:29 - PDXC Integration (Work notes)
TASK8054648 Assigned To: Andrew Cranley
12-08-2025 12:53:30 - PDXC Integration (Work notes)
TASK8054648 Assigned To: 
12-08-2025 12:53:22 - PDXC Integration (Additional comments)
TASK8054648 Comment Added ---&gt; Sent email to Cameron and Bruce asking for additional information to see how we can assist with this request.
12-08-2025 11:12:12 - PDXC Integration (Additional comments)
TASK8054648 Comment Added ---&gt; Been advised that Airlock is blocking the installation from completing successfully.
11-08-2025 15:50:00 - Cameron Horn (Work notes)
Called Andrew Cranley on 02 72501335 to advise of the escalation
11-08-2025 15:47:10 - Cameron Horn (Work notes)
Ticket number: RITM0248011
User name: Bruce Large
User contact phone number: 0417 543 836
Resolver group assigned: DXC Software Asset Management
Date original ticket was created: 17-07-2025 13:19:15
Brief description of the issue and nature of the Escalation (Aged ticket, poor response time, pre-mature closure etc.): Alex Briggs called the service desk to have the ticket escalated due to issues with the installation of the package.
11-08-2025 15:36:12 - Raegan Munro (Work notes)
From: Large, Bruce &lt;Bruce.Large@qr.com.au&gt; 
Sent: Monday, 11 August 2025 3:13 PM
To: IT Service Desk &lt;ITServiceDesk@qr.com.au&gt;
Subject: INC0550432 - ETCS Huawei Manuals
Hello, 
Thank you, 
Kind Regards
Bruce 
Bruce Large
OT Cyber Security Specialist
180 Ann-7, 180 Ann-7 
180 Ann St GPO Box 1429 Bne 4001 • Bne, Qld 4000 
T: 0417 543 836
F: 8928557 
W: queenslandrail.com.au
Upcoming Leave
18-19, 21 to 22 August
16-19 September
10 to 13 November
24 - 28 November
11-08-2025 15:36:03 - Raegan Munro (Work notes)
Description of Issue:
User called in relation to this as they have been having issues with ETCS for several weeks (INC0550432). 
Troubleshooting:
User advi...</t>
  </si>
  <si>
    <t>RITM0264190</t>
  </si>
  <si>
    <t xml:space="preserve">
 2025-10-09 17:07:57 PDXC Integration - State is Pending was Open</t>
  </si>
  <si>
    <t xml:space="preserve">
 2025-11-26 15:52:25 Shane Kmet - Assignment Group is DXC Database Admin Eclipse SQL was Global Service Desk
 2025-11-26 20:22:03 PDXC Integration - State is Work in Progress was Open
 2025-11-26 22:28:28 PDXC Integration - State is Pending was Work in Progress
 2025-12-02 18:58:50 PDXC Integration - State is Work in Progress was Pending
 2025-12-02 18:58:59 PDXC Integration - State is Closed Complete was Work in Progress</t>
  </si>
  <si>
    <t xml:space="preserve">
 2025-12-01 16:11:11 Mirani Booth - Assigned to is Mirani Booth was 
 2025-12-02 10:24:11 Mirani Booth - Assignment Group is ICT Asset Mgt was Contracts Queue 
 2025-12-02 10:40:53 Gavin Fuller - Assigned to is Lukas Anastasiou was 
 2025-12-03 09:37:18 Lukas Anastasiou - State is Closed Complete was Work in Progress</t>
  </si>
  <si>
    <t xml:space="preserve">
 2025-12-03 09:43:28 PDXC Integration - State is Pending was Open</t>
  </si>
  <si>
    <t xml:space="preserve">03-12-2025 11:40:54 - PDXC Integration (Work notes)
TASK8421537 Assigned To: Kaushika Thiyagarajan
03-12-2025 11:40:50 - PDXC Integration (Additional comments)
TASK8421537 Comment Added ---&gt; Device → Accessories Only - No IT Asset Management action.
02-12-2025 16:02:07 - PDXC Integration (Additional comments)
TASK8421399 Comment Added ---&gt; Customer Collected
1 X QR2-PROC-PDO08-CR116
02-12-2025 15:36:08 - PDXC Integration (Work notes)
TASK8421399 Assigned To: Christopher Watson
02-12-2025 14:13:23 - System (Work notes)
QLR ServiceNow Integration sc_req_item SCTASK0224286 created RITM5445739
</t>
  </si>
  <si>
    <t xml:space="preserve">03-12-2025 11:41:38 - PDXC Integration (Work notes)
TASK8425106 Assigned To: Kaushika Thiyagarajan
03-12-2025 11:41:30 - PDXC Integration (Additional comments)
TASK8425106 Comment Added ---&gt; Device → Accessories Only - No IT Asset Management action.
03-12-2025 08:55:39 - PDXC Integration (Work notes)
TASK8421356 Work Note Added by michael.murakami@dxc.com: The following has ben collected:
1x Wireless keyboard &amp; Mice Set - QR2-PROC-PKM09-CR116
TASK8421356 Assigned To: Michael Murakami
02-12-2025 15:38:54 - PDXC Integration (Work notes)
TASK8421356 Assigned To: Isaac Nicholls
02-12-2025 12:52:08 - System (Work notes)
QLR ServiceNow Integration sc_req_item SCTASK0224262 created RITM5445695
</t>
  </si>
  <si>
    <t xml:space="preserve">
 2025-11-26 16:42:16 Yoko Bell - Assigned to is Yoko Bell was 
 2025-12-01 14:07:31 Yoko Bell - Assignment Group is ICT Asset Mgt was Contracts Queue 
 2025-12-01 14:13:25 Gavin Fuller - Assigned to is Lukas Anastasiou was 
 2025-12-02 16:19:05 Lukas Anastasiou - State is Pending was Work in Progress
 2025-12-03 11:42:02 Lukas Anastasiou - State is Closed Complete was Pending</t>
  </si>
  <si>
    <t>RITM0261067</t>
  </si>
  <si>
    <t xml:space="preserve">03-12-2025 11:42:29 - PDXC Integration (Work notes)
TASK8425122 Assigned To: Kaushika Thiyagarajan
03-12-2025 11:42:20 - PDXC Integration (Additional comments)
TASK8425122 Comment Added ---&gt; Device → Accessories Only - No IT Asset Management action.
03-12-2025 09:07:08 - PDXC Integration (Work notes)
TASK8417278 Work Note Added by isaac.nicholls@dxc.com: Customer Collected
Billing Code - 1 X QR2-PROC-PDO07-CR78
02-12-2025 12:17:29 - PDXC Integration (Work notes)
TASK8417278 Work Note Added by isaac.nicholls@dxc.com: Hi Claire
I am contacting you regarding your HW request for: 
• 2 x Display Port Cable
• 1 x Docking Station
Just advising you that it is ready for collection from the Build Room in RC1 Ground floor next to security.  
To the left of the elevators next to the security. 
Note that best collection times are between 8:30 – 10:00 and 10:30 to 15:30
Thank you
02-12-2025 12:17:25 - PDXC Integration (Additional comments)
TASK8417278 Comment Added ---&gt; Waiting on customer to collect
01-12-2025 08:40:29 - PDXC Integration (Work notes)
TASK8417278 Assigned To: Isaac Nicholls
01-12-2025 05:00:28 - System (Work notes)
QLR ServiceNow Integration sc_req_item SCTASK0223992 created RITM5442406
</t>
  </si>
  <si>
    <t>RITM0261068</t>
  </si>
  <si>
    <t xml:space="preserve">03-12-2025 11:45:54 - PDXC Integration (Work notes)
TASK8425124 Assigned To: Kaushika Thiyagarajan
03-12-2025 11:45:49 - PDXC Integration (Additional comments)
TASK8425124 Comment Added ---&gt; Device → Accessories Only - No IT Asset Management action.
03-12-2025 09:07:55 - PDXC Integration (Work notes)
TASK8417277 Work Note Added by isaac.nicholls@dxc.com: Customer Collected
Billing Code - 2 X QR2-PROC-PDC02-CR116
02-12-2025 12:16:55 - PDXC Integration (Work notes)
TASK8417277 Work Note Added by isaac.nicholls@dxc.com: Hi Claire
I am contacting you regarding your HW request for: 
• 2 x Display Port Cable
• 1 x Docking Station
Just advising you that it is ready for collection from the Build Room in RC1 Ground floor next to security.  
To the left of the elevators next to the security. 
Note that best collection times are between 8:30 – 10:00 and 10:30 to 15:30
Thank you
02-12-2025 12:16:43 - PDXC Integration (Additional comments)
TASK8417277 Comment Added ---&gt; Waiting on customer to collect
01-12-2025 08:40:44 - PDXC Integration (Work notes)
TASK8417277 Assigned To: Isaac Nicholls
01-12-2025 05:00:28 - System (Work notes)
QLR ServiceNow Integration sc_req_item SCTASK0223991 created RITM5442405
</t>
  </si>
  <si>
    <t xml:space="preserve">
 2025-12-03 11:13:07 Cameron Horn - Assigned to is Zoe O'Brien was 
 2025-12-03 12:14:31 Fred Shea - State is Closed Complete was Work in Progress</t>
  </si>
  <si>
    <t>RITM0261987</t>
  </si>
  <si>
    <t xml:space="preserve">
 2025-09-17 15:52:38 Zoe O'Brien - Assignment Group is DXC Desktop CBD was Global Service Desk
 2025-09-19 10:22:43 PDXC Integration - State is Pending was Open</t>
  </si>
  <si>
    <t xml:space="preserve">03-12-2025 12:52:08 - PDXC Integration (Work notes)
TASK8425100 Assigned To: Kaushika Thiyagarajan
03-12-2025 12:52:02 - PDXC Integration (Additional comments)
TASK8425100 Comment Added ---&gt; Device → Accessories Only - No IT Asset Management action.
03-12-2025 08:54:48 - PDXC Integration (Work notes)
TASK8417505 Work Note Added by michael.murakami@dxc.com: Nicole has collected the following:
2x Dell Docking Station - QR2-PROC-PDO08-CR116
TASK8417505 Assigned To: Michael Murakami
02-12-2025 12:27:19 - PDXC Integration (Work notes)
TASK8417505 Work Note Added by isaac.nicholls@dxc.com: Hi Nicole
I am contacting you regarding your HW request for: 
• 2 x Dell Docking Stations
Just advising you that it is ready for collection from the Build Room in RC1 Ground floor next to security.  
To the left of the elevators next to the security. 
Note that best collection times are between 8:30 – 10:00 and 10:30 to 15:30
Thank you
02-12-2025 12:27:14 - PDXC Integration (Additional comments)
TASK8417505 Comment Added ---&gt; Waiting on customer to collect
02-12-2025 09:13:57 - PDXC Integration (Work notes)
TASK8417505 Assigned To: Isaac Nicholls
01-12-2025 13:52:30 - System (Work notes)
QLR ServiceNow Integration sc_req_item SCTASK0224106 created RITM5442620
</t>
  </si>
  <si>
    <t>RITM0205703</t>
  </si>
  <si>
    <t xml:space="preserve">
 2025-11-27 10:44:22 Lemuel So - Assigned to is Chau Nguyen was 
 2025-12-01 16:58:46 Chau Nguyen - State is Work in Progress was Open
 2025-12-03 13:18:51 Chau Nguyen - State is Pending was Work in Progress</t>
  </si>
  <si>
    <t xml:space="preserve">03-12-2025 13:19:23 - PDXC Integration (Additional comments)
TASK8421761 Comment Added ---&gt; RITM0270404 raised to update the version for Business Center Capture in CMDB.
03-12-2025 13:18:55 - PDXC Integration (Additional comments)
TASK8421761 Comment Added ---&gt; RITM0270404 raised to update the version for Business Center Capture.
03-12-2025 10:07:39 - PDXC Integration (Work notes)
TASK8421761 Assigned To: Santhi Varthan
02-12-2025 18:10:13 - PDXC Integration (Additional comments)
TASK8414426 Comment Added ---&gt; From: Dey, Diya 
Sent: Tuesday, December 2, 2025 1:38 PM
To: Speare, Chris &lt;Chris.Speare@qr.com.au&gt;
Cc: Kundeti, Lakshmi &lt;kundeti@dxc.com&gt;; Joshi, Nayan &lt;Nayan.Joshi@qr.com.au&gt;; Potala, Sravya &lt;sravya.potala@qr.com.au&gt;; Kapadam, Ramya &lt;Ramya.Kapadam@QR.COM.AU&gt;
Subject: RE: TASK8414426 : Business Center Capture – Validation 24.2.3
Hello Chris,
As discussed in Teams, the UAT has been completed successfully, and the Business Center Capture application has been deployed to the existing UG group in available mode. We will now proceed to close this task.
Thanks,
Diya Dey
02-12-2025 14:04:21 - Christopher Speare (Additional comments)
Testing was successful.
I have attached the evidence documents.
01-12-2025 18:51:04 - PDXC Integration (Additional comments)
TASK8414426 Comment Added ---&gt; Thank you for providing with the update Chris, 
user has provided one more device to test the application, testing in progress
01-12-2025 14:36:02 - Christopher Speare (Work notes)
Testing was successful.  Test evidence files are attached.
01-12-2025 08:36:25 - Christopher Speare (Additional comments)
reply from: Chris.Speare@qr.com.au
Softawre center will not start and Company Portal is not available on CVD-CDD900-2088 so I cannot test the install.
29-11-2025 22:49:48 - PDXC Integration (Additional comments)
TASK8414426 Comment Added ---&gt; From: Dey, Diya
Sent: Friday, November 28, 2025 10:23 AM
To: Speare, Chris
Cc: Kundeti, Lakshmi &lt;kundeti@dxc.com&gt;; Joshi, Nayan; Potala, Sravya; Kapadam, Ramya
Subject: RE: Ready for UAT : Business Center Capture – Validation 24.2.3
Hi Chris,
The Business Center Capture – Validation 24.2.3 application has been deployed to the provided devices in available mode.
Please check after couple of minutes and let us know about the update.
Thanks,
Diya Dey
28-11-2025 14:54:52 - PDXC Integration (Additional comments)
TASK8414426 Comment Added ---&gt; From: Dey, Diya 
Sent: Friday, November 28, 2025 10:23 AM
To: Speare, Chris
Cc: Kundeti, Lakshmi &lt;kundeti@dxc.com&gt;; Joshi, Nayan; Potala, Sravya; Kapadam, Ramya
Subject: RE: Ready for UAT : Business Center Capture – Validation 24.2.3
Hi Chris,
The Business Center Capture – Validation 24.2.3 application has been deployed to the provided devices in available mode.
Please check after couple of minutes and let us know about the update.
Thanks,
Diya Dey
28-11-2025 12:39:50 - Christopher Speare (Additional comments)
reply from: Chris.Speare@qr.com.au
I replied to the email I received.  Don’t send an email if you are going to ignore it.
Please deploy to the following devices.
Please ensure that the deployment is voluntary mode.
QRSL-h3uQnN2VcE
CVD-CDD900-2088
Regards
Chris
28-11-2025 12:10:48 - PDXC Integration (Work notes)
TASK8414426 Assigned To: DIYA DEY
28-11-2025 12:10:37 - PDXC Integration (Additional comments)
TASK8414426 Comment Added ---&gt; From: Kapadam, Ramya &lt;Ramya.Kapadam@QR.COM.AU&gt; 
Sent: Thursday, November 27, 2025 4:46 PM
To: Speare, Chris &lt;Chris.Speare@qr.com.au&gt;
Cc: Kundeti, Lakshmi &lt;kundeti@dxc.com&gt;; Dey, Diya &lt;diya.dey@qr.com.au&gt;; Joshi, Nayan &lt;Nayan.Joshi@qr.com.au&gt;; Potala, Sravya &lt;sravya.potala@qr.com.au&gt;
Subject: Ready for UAT : Business Center Capture – Validation 24.2.3
Hi Chris,
Good Day..!
The subjected application is ready for UAT testing. Kindly provide test machines for the SCCM team to deploy the application.
 Thanks,
Ramya K
28-11-2025 11:26:19 - PDXC Integration (Additional comments)
TASK8411303 Comment Added ---&gt; User provided UAT devices for UAT deployment. Hence routing the request to SCCM team for deployment.
27-11-2025 21:26:01 - PDXC Integration (Additional comments)
TASK8411303 Comment Added ---&gt; IT testing is completed and sent mail to user for UAT devices confirmation. Waiting for getting UAT devices list for UAT deployment.
27-11-2025 21:24:48 - PDXC Integration (Additional comments)
TASK8411303 Comment Added ---&gt; IT testing is completed and sent mail to user for UAT devices confirmation.
27-11-2025 16:12:20 - PDXC Integration (Additional comments)
TASK8411303 Comment Added ---&gt; IT testing is in progress
27-11-2025 16:11:45 - PDXC Integration (Work notes)
TASK8411303 Assigned To: Ramya K
27-11-2025 16:09:05 - PDXC Integration (Additional comments)
TASK8407927 Comment Added ---&gt; Application has been created in SCCM
26-11-2025 18:30:04 - PDXC Integration (Work notes)
TASK8407927 Assigned To: DIYA DEY
26-11-2025 18:29:52 - PDXC Integration (Additional comments)
TASK8407927 Comment Added ---&gt; we are working on this
26-11-2025 18:21:47 - PDXC Integration (Additional comments)
TASK8407095 Comment Added ---&gt; Packaging is completed and routing the request to SCCM team for IT Integration.
26-11-2025 09:05:10 - PDXC Integration (Additional comments)
TASK8407095 Comment Added ---&gt; Package creation is in progress
26-11-2025 09:04:15 - PDXC Integration (Work notes)
TASK8407095 Assigned To: Ramya K
26-11-2025 09:03:36 - PDXC Integration (Additional comments)
TASK8399354 Comment Added ---&gt; Source Review has been completed and routing the request to next stage for packaging.
26-11-2025 09:03:05 - PDXC Integration (Additional comments)
TASK8399354 Comment Added ---&gt; Source Review has been completed
26-11-2025 09:02:52 - PDXC Integration (Additional comments)
TASK8399354 Comment Added ---&gt; From: Kapadam, Ramya 
Sent: 26 November 2025 04:27
To: Speare, Chris
Cc: Potala, Sravya; Kundeti, Lakshmi &lt;kundeti@dxc.com&gt;
Subject: TASK8399354 :: Business Center Capture - Validation 24.2.3
Hi Chris,
Good Day..!
As discussed on Teams, we will proceed with the following for this request. Please confirm the same.
• We will add the provided SAPUILandscapeGlobal.xml file to the existing package Business Center Capture - Validation 24.2.3.
• During installation, the SAPUILandscapeGlobal.xml file will be copied to all logged-in user profiles where the %appdata%\SAP\NWBC folder exists. If the folder does not exist, the file copy action will be skipped for that user profile.
Thanks,
Ramya K
24-11-2025 20:07:44 - PDXC Integration (Additional comments)
TASK8399354 Comment Added ---&gt; We are waiting for the user's confirmation to validate whether the item we inquired about is the correct one to move forward with the next steps.
24-11-2025 20:06:50 - PDXC Integration (Additional comments)
TASK8399354 Comment Added ---&gt; We are waiting for the user's confirmation to validate whether the item we inquired about is the correct one to move forward with the next steps.
24-11-2025 17:40:24 - PDXC Integration (Additional comments)
TASK8399354 Comment Added ---&gt; source Review is in progress.
24-11-2025 17:15:14 - PDXC Integration (Work notes)
TASK8399354 Assigned To: Ramya K
24-11-2025 17:02:55 - Alexander Briggs (Work notes)
QLR ServiceNow Integration sc_req_item SCTASK0223424 created RITM5431010
</t>
  </si>
  <si>
    <t xml:space="preserve">03-12-2025 13:24:10 - Andy Phan (Work notes)
Assigning to ICT Data Analytics as per user request.
03-12-2025 13:23:25 - Andy Phan (Work notes)
Investigating
03-12-2025 13:11:15 - Belinda Patience (Additional comments)
Yes Can you please assign to Data Analytics team
02-12-2025 09:12:42 - George Knight (Additional comments)
Hi Belinda
Data &amp; Automation team does not exist. Did you want the ticket assigned to the ICT Data Analytics team like your other tickets? Or were you after ICT Test Automation team?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02-12-2025 08:00:29 - George Knight (Work notes)
Investigating.
01-12-2025 08:01:01 - Raegan Munro (Additional comments)
Hi Belinda,
Thankyou for reaching out to the Queensland Rail IT Service Desk.
We do not have a Data and Automation team in our system, can you please advise if there is a specific team you would like this assigned to or if you would just like us to send it to the standard Tableau team?
Kind regards,
Raegan.
01-12-2025 08:00:59 - Raegan Munro (Work notes)
Investigating.
28-11-2025 11:45:54 - Ruey Lim (Work notes)
From: Patience, Belinda &lt;Belinda.Patience@qr.com.au&gt; 
Sent: Friday, 28 November 2025 12:08 PM
To: IT Service Desk &lt;ITServiceDesk@qr.com.au&gt;
Subject: Automatic reply: SCTASK0223625 - Tableau server report - HANA table and view Map - Requires a Table/Data refresh
I am currently on leave.  I will return Monday.
If your request is urgent, please contact my colleagues by emailing csanalysisperformancereporting@qr.com.au.
Please note this email has not been forwarded.
regards Belinda
28-11-2025 11:37:54 - Raegan Munro (Work notes)
From: IT Service Desk 
Sent: Friday, 28 November 2025 12:38 PM
To: Patience, Belinda &lt;Belinda.Patience@qr.com.au&gt;
Subject: SCTASK0223625 - Tableau server report - HANA table and view Map - Requires a Table/Data refresh
Hi Belinda, 
I just wanted to reach out in regard to this ticket you have open with us. 
We do not have a Data and Automation team in our system, can you please advise if there is a specific team you would like this assigned to or if you would just like us to send it to the standard Tableau team?
Kind regards,
RAEGAN MUNRO
SERVICE DESK ANALYST
Level 3. 21 Kirksway Place
Battery Point. Tasmania. 7004
PH: 07 3072 5000
Alt.PH: +61 7 3072 5000
Email: ITServiceDesk@qr.com.au
W: queenslandrail.com.au
28-11-2025 11:37:05 - Raegan Munro (Work notes)
Investigating.
27-11-2025 10:31:20 - Raegan Munro (Additional comments)
Hi Belinda,
Thankyou for reaching out to the Queensland Rail IT Service Desk.
We do not have a Data and Automation team in our system, can you please advise if there is a specific team you would like this assigned to or if you would just like us to send it to the standard Tableau team?
Kind regards,
Raegan.
27-11-2025 10:31:18 - Raegan Munro (Work notes)
Investigating.
26-11-2025 09:41:00 - Raegan Munro (Additional comments)
Hi Belinda,
Thankyou for reaching out to the Queensland Rail IT Service Desk. 
We do not have a Data and Automation team in our system, can you please advise if there is a specific team you would like this assigned to or if you would just like us to send it to the standard Tableau team?
Kind regards, 
Raegan.
26-11-2025 09:39:31 - Raegan Munro (Work notes)
Investigating.
</t>
  </si>
  <si>
    <t>RITM0266932</t>
  </si>
  <si>
    <t>RITM0267980</t>
  </si>
  <si>
    <t xml:space="preserve">
 2025-11-25 09:24:18 PDXC Integration - State is Work in Progress was Open
 2025-11-25 16:26:15 PDXC Integration - State is Pending was Work in Progress
 2025-12-02 14:28:47 PDXC Integration - State is Work in Progress was Pending
 2025-12-03 14:13:57 PDXC Integration - State is Pending was Work in Progress</t>
  </si>
  <si>
    <t xml:space="preserve">03-12-2025 14:14:28 - PDXC Integration (Work notes)
TASK8425298 Assigned To: Kaushika Thiyagarajan
03-12-2025 14:14:23 - PDXC Integration (Additional comments)
TASK8425298 Comment Added ---&gt; Device deployed as per asset registry:
Asset Tag- LT250320|| Serial Number - F4YVZF4 || State - In use || Assigned to - Amy Robson.
03-12-2025 12:19:35 - PDXC Integration (Work notes)
TASK8425089 Work Note Added by christopher.watson2@dxc.com: 1 X Dell Pro Max 14
Asset : LT250320
1 X QR2-PRO-7IN1TH-CR116
Hi Amy
The requested item(s) has been processed for delivery: 
• 1 X Dell Pro Max 14
• Asset : LT250320
• 1 X Dell 7 in 1 Travel Dock
• 
• 
Just advising you that this has been processed for delivery to :
80 Mayne Road, Bowen Hills Qld 4006
Shipping company: TNT 
SHIPMENT NUMBER:
304544774
BOOKING NUMBER:
BNE 793989
This ticket will now be closed.
03-12-2025 08:48:25 - PDXC Integration (Work notes)
TASK8425089 Assigned To: Christopher Watson
03-12-2025 08:44:19 - System (Work notes)
QLR ServiceNow Integration sc_req_item SCTASK0224348 created RITM5448119
</t>
  </si>
  <si>
    <t xml:space="preserve">03-12-2025 14:16:20 - PDXC Integration (Work notes)
TASK8425300 Assigned To: Kaushika Thiyagarajan
03-12-2025 14:16:05 - PDXC Integration (Additional comments)
TASK8425300 Comment Added ---&gt; Device deployed as per asset registry:
Asset Tag- LT250301|| Serial Number - 2M3WZF4 || State - In use || Assigned to - Rebecca Van West.
03-12-2025 12:19:54 - PDXC Integration (Work notes)
TASK8425109 Work Note Added by christopher.watson2@dxc.com: 1 X Dell Pro Max 14
Asset :  LT250301
CMDB Updated
1 X QR2-PROC-MTD-CR116
Hi Rebecca
Just advising you that this has been processed for delivery to :
Shipping company: TNT 
SHIPMENT NUMBER:
305580676
BOOKING NUMBER:
BNE 803636
This ticket will now be closed.
03-12-2025 10:50:52 - PDXC Integration (Additional comments)
TASK8425109 Comment Added ---&gt; Assigned to user under ticket TASK8425109
03-12-2025 09:26:08 - PDXC Integration (Work notes)
TASK8425109 Assigned To: Christopher Watson
03-12-2025 08:57:04 - System (Work notes)
QLR ServiceNow Integration sc_req_item SCTASK0224352 created RITM5448134
</t>
  </si>
  <si>
    <t xml:space="preserve">03-12-2025 14:17:58 - PDXC Integration (Work notes)
TASK8425303 Assigned To: Kaushika Thiyagarajan
03-12-2025 14:17:51 - PDXC Integration (Additional comments)
TASK8425303 Comment Added ---&gt; Device deployed as per asset registry:
Asset Tag- LT250310|| Serial Number - 14SVZF4 || State - In use || Assigned to - Matthew Worlin.
03-12-2025 12:20:08 - PDXC Integration (Additional comments)
TASK8425110 Comment Added ---&gt; 1 X Dell Pro Max 14
Asset :  LT250310
CMDB Updated
1 X QR2-PROC-MTD-CR116
Hi Matthew
The requested item(s) has been processed for delivery: 
• 1 X Dell Pro Max 14
• Asset :  LT250310
• 1 X Dell 7 in 1
• 
Just advising you that this has been processed for delivery to :
Shipping company: TNT 
SHIPMENT NUMBER:
305580676
BOOKING NUMBER:
BNE 803636
This ticket will now be closed.
03-12-2025 09:25:48 - PDXC Integration (Work notes)
TASK8425110 Assigned To: Christopher Watson
03-12-2025 08:57:19 - System (Work notes)
QLR ServiceNow Integration sc_req_item SCTASK0224353 created RITM5448135
</t>
  </si>
  <si>
    <t>RITM0268393</t>
  </si>
  <si>
    <t xml:space="preserve">
 2025-10-20 16:40:32 Jeffrey Sardin - State is Closed Complete was Open</t>
  </si>
  <si>
    <t xml:space="preserve">
 2025-10-23 16:00:39 Izan Baizura Mohd Ismail - State is Closed Complete was Open</t>
  </si>
  <si>
    <t xml:space="preserve">
 2025-10-21 11:55:54 Lemuel So - Assigned to is Chau Nguyen was 
 2025-11-18 12:34:54 Chau Nguyen - Assigned to is Tran Hoang was Chau Nguyen
 2025-11-20 12:39:27 Tran Hoang - State is Work in Progress was Open
 2025-12-03 15:29:01 Tran Hoang - State is Pending was Work in Progress</t>
  </si>
  <si>
    <t>RITM0268211</t>
  </si>
  <si>
    <t xml:space="preserve">
 2025-12-03 16:09:34 Gilbert Noble - State is Closed Complete was Open</t>
  </si>
  <si>
    <t xml:space="preserve">
 2025-12-03 16:10:35 Gilbert Noble - State is Closed Complete was Open</t>
  </si>
  <si>
    <t xml:space="preserve">
 2025-12-03 16:51:44 Anita Davenport-Smith - State is Closed Complete was Open</t>
  </si>
  <si>
    <t xml:space="preserve">
 2025-12-03 16:50:32 Anita Davenport-Smith - State is Closed Complete was Open</t>
  </si>
  <si>
    <t xml:space="preserve">
 2025-12-03 18:08:44 Saf Dean - State is Pending was Open</t>
  </si>
  <si>
    <t>RITM0267504</t>
  </si>
  <si>
    <t xml:space="preserve">
 2025-11-07 11:31:21 Priya Thomas - Assigned to is Priya Thomas was 
 2025-12-02 14:06:05 Priya Thomas - State is Work in Progress was Open
 2025-12-04 07:21:16 Priya Thomas - State is Pending was Work in Progress</t>
  </si>
  <si>
    <t>RITM0268604</t>
  </si>
  <si>
    <t xml:space="preserve">
 2025-10-22 11:52:32 Cameron Horn - Assigned to is Fred Shea was 
 2025-10-22 12:07:47 Fred Shea - Assignment Group is DXC Remote Desktop Support was Global Service Desk
 2025-10-22 12:48:37 Gilbert Noble - Assigned to is Gilbert Noble was 
 2025-10-22 12:49:07 Gilbert Noble - State is Pending was Work in Progress
 2025-10-30 08:42:59 Gilbert Noble - State is Work in Progress was Pending
 2025-12-03 14:54:46 PDXC Integration - State is Pending was Work in Progress</t>
  </si>
  <si>
    <t>RITM0266605</t>
  </si>
  <si>
    <t xml:space="preserve">04-12-2025 12:04:08 - PDXC Integration (Work notes)
TASK8428625 Assigned To: Kaushika Thiyagarajan
04-12-2025 12:03:59 - PDXC Integration (Additional comments)
TASK8428625 Comment Added ---&gt; Device → Accessories Only - No IT Asset Management action.
04-12-2025 09:39:08 - PDXC Integration (Work notes)
TASK8421396 Work Note Added by christopher.watson2@dxc.com: Customer Collected
1 X QR2-PROC-PDO08-CR116
03-12-2025 10:00:58 - PDXC Integration (Work notes)
TASK8421396 Work Note Added by isaac.nicholls@dxc.com: Hi Toby
I am contacting you regarding your HW request for: 
• 1 x Dell Docking Station
• 
• 
• 
Just advising you that it is ready for collection from the Build Room in RC1 Ground floor next to security.  
To the left of the elevators next to the security. 
Note that best collection times are between 8:30 – 10:00 and 10:30 to 15:30
Thank you
03-12-2025 10:00:52 - PDXC Integration (Additional comments)
TASK8421396 Comment Added ---&gt; Waiting on customer to collect
02-12-2025 15:40:04 - PDXC Integration (Work notes)
TASK8421396 Assigned To: Isaac Nicholls
02-12-2025 14:06:20 - System (Work notes)
QLR ServiceNow Integration sc_req_item SCTASK0224285 created RITM5445736
</t>
  </si>
  <si>
    <t xml:space="preserve">04-12-2025 12:11:39 - Mitchell Phillis (Additional comments)
Thanks Gilbert, I have the laptop now. Is this able to be closed out? Thanks
28-11-2025 12:37:25 - PDXC Integration (Work notes)
TASK8414357 Assigned To: Kaushika Thiyagarajan
28-11-2025 12:37:19 - PDXC Integration (Additional comments)
TASK8414357 Comment Added ---&gt; Device deployed as per asset registry:
Asset Tag- SL230077|| Serial Number - 0F3MBB624123FB || State - In use || Assigned to - Mitchell Phillis.
28-11-2025 09:53:14 - PDXC Integration (Work notes)
TASK8407334 Work Note Added by christopher.watson2@dxc.com: Customer Collected
• 1 X Microsoft Surface Laptop
• Asset : SL230077
Updated in CMDB
1 X  QR2-PROC-MTD-CR116
1 X QR2-PROC-SP65W-CR116
28-11-2025 09:44:18 - PDXC Integration (Work notes)
TASK8407334 Work Note Added by christopher.watson2@dxc.com: Hi Mitchell
I am contacting you regarding your HW request for: 
• 1 X Microsoft Surface Laptop
• Asset : SL230077
• 
• 
Just advising you that it is ready for collection from the Build Room in RC1 Ground floor next to security.  
To the left of the elevators next to the security. 
Note that best collection times are between 8:30 – 10:00 and 10:30 to 15:30
Thank you
28-11-2025 09:44:06 - PDXC Integration (Additional comments)
TASK8407334 Comment Added ---&gt; Waiting on customer to collect
27-11-2025 17:04:37 - Shane Kmet (Work notes)
Issue/s:
User called in, need a ticket update, from 3 days ago 
RITM0269464
Troubleshooting:
User said this needs to be provided, as user is waiting for the device to be provided to them
Effected user - Mitchell Phillis
User advised If there are any issues with the request, to please fix it.
User is starting and needs their laptop provided
@Desktop, please provide an update on ETA to Nara Regailo / Mitchell Phillis on delivery
=================================
Name: Nara Regailo
Contact number: 0426 107 166
Hours of Contact: Tue to Thurs
27-11-2025 11:51:05 - Mitchell Phillis (Additional comments)
Morning Gilbert, 
Could I please get a follow up on this request? My understanding is that it has been approved by a level 4 manager.
Kind regards,
27-11-2025 09:38:54 - PDXC Integration (Work notes)
TASK8407334 Assigned To: Christopher Watson
26-11-2025 16:44:33 - Riley Thomas (Work notes)
User has requested update on timeframe
26-11-2025 16:44:17 - Riley Thomas (Work notes)
From: Regailo, Nara &lt;Nara.Regailo@qr.com.au&gt; 
Sent: Wednesday, 26 November 2025 4:05 PM
To: IT Service Desk &lt;ITServiceDesk@qr.com.au&gt;
Subject: Re: RITM0269464 - Process Guidance: QR Laptop Allocation for New SME
Hi team,
I believe Malcolm has now approved this ticket. When you have a chance, could you please reach out to the hardware team and share an update on the expected date? That will really help us plan ahead.
Thanks so much,
Nara
Nara Regailo
Project Coordinator
SEQ Traincrew Rostering &amp; Optimiser Replacement (STR) Project
305 Edward St GPO Box 1429 Brisbane 4001
M: +61 0426 107 166
E: nara.regailo@qr.com.au
Working days: Tuesday – Wednesday - Thursday
Please note that I may not be able to respond outside these days.
26-11-2025 12:25:15 - System (Work notes)
QLR ServiceNow Integration sc_req_item SCTASK0223669 created RITM5436021
</t>
  </si>
  <si>
    <t xml:space="preserve">04-12-2025 12:14:58 - PDXC Integration (Work notes)
TASK8428577 Assigned To: Kaushika Thiyagarajan
04-12-2025 12:14:47 - PDXC Integration (Additional comments)
TASK8428577 Comment Added ---&gt; Device → Accessories Only - No IT Asset Management action.
04-12-2025 08:41:54 - PDXC Integration (Work notes)
TASK8388120 Work Note Added by christopher.watson2@dxc.com: Previsioned and shipped.
Billing Code - 1 X QR2-PROC-PDO08-CR116
Hi Reanna
The requested item(s) has been processed for delivery: 
• 1 X Dell Docking Stations
• 
• 
• 
• 
Just advising you that this has been processed for delivery to :
Stocklands Industrial Estate Entry via Gate 7 206 Hedley Ave Hendra, 4011 Qld
Shipping company: TNT 
SHIPMENT NUMBER:
306559122
CUSTOMER REFERENCE
09294504-RITM0268773
This ticket will now be closed.
24-11-2025 07:24:49 - Reanna Martin (Additional comments)
Stocklands Industrial Estate Entry via Gate 7 206 Hedley Ave Hendra, 4011 Qld
21-11-2025 14:41:58 - PDXC Integration (Work notes)
TASK8388120 Work Note Added by christopher.watson2@dxc.com: Hi
Please note that there is no delivery address / location on you ticket RITM0268787 for a Dell Docking Station.
Please advise if you wish your item delivered, Please provide delivery address, or if you wish to collect from RC1.
Thank you
21-11-2025 14:41:56 - PDXC Integration (Additional comments)
TASK8388120 Comment Added ---&gt; Requested delivery details or collection preferred.
19-11-2025 10:30:58 - PDXC Integration (Work notes)
TASK8388120 Assigned To: Christopher Watson
19-11-2025 09:11:54 - System (Work notes)
QLR ServiceNow Integration sc_req_item SCTASK0222921 created RITM5423863
</t>
  </si>
  <si>
    <t xml:space="preserve">04-12-2025 12:21:04 - PDXC Integration (Work notes)
TASK8425445 Assigned To: Kaushika Thiyagarajan
04-12-2025 12:20:54 - PDXC Integration (Additional comments)
TASK8425445 Comment Added ---&gt; Device → Accessories Only - No IT Asset Management action.
03-12-2025 15:29:14 - PDXC Integration (Work notes)
TASK8417427 Work Note Added by christopher.watson2@dxc.com: Customer Collected
1 x  QR2-PROC-PKM09-CR116
02-12-2025 14:51:58 - PDXC Integration (Work notes)
TASK8417427 Work Note Added by christopher.watson2@dxc.com: Hi Andrew
I am contacting you regarding your HW request for: 
• 1 X Dell Docking Stations
• 1 X Wireless keyboard &amp; Mice Set
• 
• 
Just advising you that it is ready for collection from the Build Room in RC1 Ground floor next to security.  
To the left of the elevators next to the security. 
Note that best collection times are between 8:30 – 10:00 and 10:30 to 15:30
Thank you
02-12-2025 14:51:48 - PDXC Integration (Additional comments)
TASK8417427 Comment Added ---&gt; Waiting on customer to collect
01-12-2025 13:01:08 - PDXC Integration (Work notes)
TASK8417427 Assigned To: Christopher Watson
01-12-2025 11:48:35 - System (Work notes)
QLR ServiceNow Integration sc_req_item SCTASK0224071 created RITM5442541
</t>
  </si>
  <si>
    <t>RITM0268810</t>
  </si>
  <si>
    <t xml:space="preserve">04-12-2025 12:31:08 - PDXC Integration (Work notes)
TASK8425437 Assigned To: Kaushika Thiyagarajan
04-12-2025 12:30:58 - PDXC Integration (Additional comments)
TASK8425437 Comment Added ---&gt; Device → Accessories Only - No IT Asset Management action.
03-12-2025 15:25:28 - PDXC Integration (Work notes)
TASK8388287 Work Note Added by christopher.watson2@dxc.com: Customer collected
1 x QR2-PROC-HDMI1-CR116
21-11-2025 10:12:09 - PDXC Integration (Work notes)
TASK8388287 Work Note Added by christopher.watson2@dxc.com: Hi Megan
I am contacting you regarding your HW request for: 
• 1 x HDMI Cable (1 metre)
• 
• 
• 
Just advising you that it is ready for collection from the Build Room in RC1 Ground floor next to security.  
To the left of the elevators next to the security. 
Note that best collection times are between 8:30 – 10:00 and 10:30 to 15:30
Thank you
21-11-2025 10:12:06 - PDXC Integration (Additional comments)
TASK8388287 Comment Added ---&gt; Waiting on customer to collect
20-11-2025 09:23:38 - PDXC Integration (Work notes)
TASK8388287 Assigned To: Christopher Watson
19-11-2025 10:59:23 - System (Work notes)
QLR ServiceNow Integration sc_req_item SCTASK0222940 created RITM5424012
</t>
  </si>
  <si>
    <t xml:space="preserve">04-12-2025 12:39:02 - Andrew Howard (Additional comments)
Picked up 3/12 - can be closed. Thanks.
04-12-2025 12:28:39 - PDXC Integration (Work notes)
TASK8425441 Assigned To: Kaushika Thiyagarajan
04-12-2025 12:28:32 - PDXC Integration (Additional comments)
TASK8425441 Comment Added ---&gt; Device → Accessories Only - No IT Asset Management action.
03-12-2025 15:28:04 - PDXC Integration (Work notes)
TASK8417426 Work Note Added by christopher.watson2@dxc.com: Customer collected
1 X QR2-PROC-PDO08-CR116
02-12-2025 14:52:08 - PDXC Integration (Work notes)
TASK8417426 Work Note Added by christopher.watson2@dxc.com: Hi Andrew
I am contacting you regarding your HW request for: 
• 1 X Dell Docking Stations
• 1 X Wireless keyboard &amp; Mice Set
• 
• 
Just advising you that it is ready for collection from the Build Room in RC1 Ground floor next to security.  
To the left of the elevators next to the security. 
Note that best collection times are between 8:30 – 10:00 and 10:30 to 15:30
Thank you
02-12-2025 14:52:03 - PDXC Integration (Additional comments)
TASK8417426 Comment Added ---&gt; Waiting on customer to collect
01-12-2025 13:01:14 - PDXC Integration (Work notes)
TASK8417426 Assigned To: Christopher Watson
01-12-2025 11:48:32 - System (Work notes)
QLR ServiceNow Integration sc_req_item SCTASK0224070 created RITM5442540
</t>
  </si>
  <si>
    <t>RITM0268568</t>
  </si>
  <si>
    <t xml:space="preserve">
 2025-12-04 12:39:24 Amy Nimanong - State is Work in Progress was Open
 2025-12-04 13:46:06 Matthew Hohnke - Assignment Group is DXC Application Online Services was Records Management App Support</t>
  </si>
  <si>
    <t xml:space="preserve">
 2025-12-04 13:46:29 Lemuel So - Assigned to is Tran Hoang was 
 2025-12-04 13:53:40 Tran Hoang - State is Work in Progress was Open
 2025-12-04 13:57:22 Tran Hoang - State is Pending was Work in Progress</t>
  </si>
  <si>
    <t xml:space="preserve">
 2025-10-31 14:52:23 PDXC Integration - State is Work in Progress was Open
 2025-10-31 19:28:06 PDXC Integration - State is Pending was Work in Progress
 2025-11-06 09:08:37 Joylen Ballena - Assignment Group is DXC O365 Messaging was DXC Security Digital Identity PMP
 2025-11-07 15:29:49 PDXC Integration - State is Work in Progress was Pending
 2025-11-07 15:29:52 PDXC Integration - State is Closed Complete was Work in Progress</t>
  </si>
  <si>
    <t xml:space="preserve">
 2025-12-03 12:18:46 Casey Micklesson - Assigned to is Casey Micklesson was 
 2025-12-04 14:23:38 Casey Micklesson - State is Pending was Work in Progress</t>
  </si>
  <si>
    <t xml:space="preserve">
 2025-11-21 12:51:20 Cameron Horn - Assigned to is Raegan Munro was 
 2025-11-21 12:53:02 Raegan Munro - Assignment Group is DXC Security Firewall Management was Global Service Desk
 2025-11-21 15:42:12 PDXC Integration - State is Pending was Work in Progress
 2025-12-04 14:37:39 PDXC Integration - State is Work in Progress was Pending
 2025-12-04 14:37:48 PDXC Integration - State is Closed Complete was Work in Progress</t>
  </si>
  <si>
    <t xml:space="preserve">
 2025-12-03 17:38:16 PDXC Integration - State is Work in Progress was Open
 2025-12-04 14:46:45 PDXC Integration - State is Pending was Work in Progress</t>
  </si>
  <si>
    <t>RITM0266376</t>
  </si>
  <si>
    <t xml:space="preserve">04-12-2025 14:48:58 - PDXC Integration (Work notes)
TASK8425432 Assigned To: Kaushika Thiyagarajan
04-12-2025 14:48:52 - PDXC Integration (Additional comments)
TASK8425432 Comment Added ---&gt; Device deployed as per asset registry:
Asset Tag- LT250325|| Serial Number - 75YVZF4 || State - In use || Assigned to - Whitney Hedges.
03-12-2025 15:12:44 - PDXC Integration (Work notes)
TASK8332116 Work Note Added by christopher.watson2@dxc.com: 1 X Dell Pro Max 14
Asset : LT250325 
CMDB Updated
1 X  QR2-PRO-7IN1TH-CR116
Hi Mikaela
The requested item(s) has been processed for delivery: 
• Whitney Hedges
• 1 X Dell Pro Max 14
• Asset : LT250325
• 1 X  Dell 7 in 1
• 
Just advising you that this has been processed for delivery to :
80 Mayne Road, Bowen Hills Qld 4006
Shipping company: TNT 
SHIPMENT NUMBER:
305713531
BOOKING NUMBER:
BNE 808590
This ticket will now be closed.
31-10-2025 12:01:17 - PDXC Integration (Work notes)
TASK8332116 Work Note Added by christopher.watson2@dxc.com: Waiting on Studio 2 / Dell Pro Max 14 Premium
31-10-2025 12:01:07 - PDXC Integration (Additional comments)
TASK8332116 Comment Added ---&gt; Hi
We are currently waiting on stock of the new high end devices.
Unfortunately there is no ETA on the on this at the moment.
We will dispatch a device as soon as one becomes available.
You patience and understanding at this time is appreciated.
Thank you
30-10-2025 15:29:17 - PDXC Integration (Work notes)
TASK8332116 Assigned To: Christopher Watson
29-10-2025 13:34:46 - System (Work notes)
QLR ServiceNow Integration sc_req_item SCTASK0220549 created RITM5384905
</t>
  </si>
  <si>
    <t>RITM0254933</t>
  </si>
  <si>
    <t xml:space="preserve">04-12-2025 14:50:24 - PDXC Integration (Work notes)
TASK8425455 Assigned To: Kaushika Thiyagarajan
04-12-2025 14:50:19 - PDXC Integration (Additional comments)
TASK8425455 Comment Added ---&gt; Device deployed as per asset registry:
Asset Tag- LT250304|| Serial Number - 5YRVZF4 || State - In use || Assigned to - Jing Li.
03-12-2025 15:31:54 - PDXC Integration (Work notes)
TASK8055232 Work Note Added by christopher.watson2@dxc.com: 1 X Dell Pro Max 14
Asset : LT250304
CMDB Updated
1 X QR2-PRO-7IN1TH-CR116
01-12-2025 14:23:19 - PDXC Integration (Work notes)
TASK8055232 Work Note Added by christopher.watson2@dxc.com: Hi Jing
I am contacting you regarding your HW request for: 
• 1 X Dell 7 in 1 - Dell Pro Max 14
• Asset : LT25034
• 1 X Dell 7 in 1
• 
Just advising you that it is ready for collection from the Build Room in RC1 Ground floor next to security.  
To the left of the elevators next to the security. 
Note that best collection times are between 8:30 – 10:00 and 10:30 to 15:30
Thank you
12-11-2025 09:31:49 - PDXC Integration (Work notes)
TASK8055232 Work Note Added by joel.bissmire@dxc.com: Morning Chris, here is a request that is already in the Config Ship spreadsheet
TASK8055232 Assigned To: Christopher Watson
30-10-2025 09:39:02 - PDXC Integration (Work notes)
TASK8055232 Assigned To: Joel Bissmire
22-08-2025 14:44:58 - PDXC Integration (Additional comments)
TASK8055232 Comment Added ---&gt; Still awaiting approval of new high end devices.
22-08-2025 10:45:12 - Jing Li (Additional comments)
Just checking if there is any progress?
15-07-2025 08:55:42 - PDXC Integration (Work notes)
TASK8055232 Assigned To: Colin Crowther
14-07-2025 18:49:53 - System (Work notes)
QLR ServiceNow Integration sc_req_item SCTASK0209192 created RITM5194836
</t>
  </si>
  <si>
    <t xml:space="preserve">
 2025-12-04 15:01:43 PDXC Integration - State is Pending was Open</t>
  </si>
  <si>
    <t xml:space="preserve">
 2025-11-26 12:15:18 Shane Kmet - Assigned to is Raegan Munro was 
 2025-11-26 12:32:41 Raegan Munro - Assignment Group is DXC Application SAP Data Analytics was Global Service Desk
 2025-11-26 14:13:40 Poorna Shettigar - Assignment Group is SAP Payroll was DXC Application SAP Data Analytics
 2025-12-04 15:21:04 Poorna Shettigar - State is Pending was Work in Progress</t>
  </si>
  <si>
    <t>RITM0266827</t>
  </si>
  <si>
    <t xml:space="preserve">
 2025-12-04 15:01:52 Cameron Horn - Assigned to is Raegan Munro was 
 2025-12-04 15:22:09 Jack Filmer - State is Pending was Work in Progress
 2025-12-04 15:53:57 Riley Thomas - State is Closed Complete was Pending</t>
  </si>
  <si>
    <t xml:space="preserve">
 2025-11-28 13:47:51 Shane Kmet - Assignment Group is DXC Security SIEM Security Operations Centre was Global Service Desk
 2025-12-04 15:58:40 PDXC Integration - State is Pending was Open</t>
  </si>
  <si>
    <t xml:space="preserve">04-12-2025 17:25:10 - PDXC Integration (Additional comments)
TASK8426226 Comment Added ---&gt; No action is required by SAM team.
04-12-2025 09:34:49 - PDXC Integration (Work notes)
TASK8426226 Assigned To: Santhi Varthan
03-12-2025 19:56:55 - PDXC Integration (Work notes)
TASK8388601 Work Note Added by afathima@dxc.com: Change raised = CHG1431945
Hence closing the task.
03-12-2025 19:50:04 - PDXC Integration (Work notes)
TASK8388601 Work Note Added by afathima@dxc.com: grant shared the devices, testing in progress.
29-11-2025 22:51:21 - PDXC Integration (Additional comments)
TASK8388601 Comment Added ---&gt; Waiting for Grant to confirm on the test devices
26-11-2025 17:11:20 - PDXC Integration (Additional comments)
TASK8388601 Comment Added ---&gt; Waiting for Grant to confirm on the test devices
26-11-2025 14:56:54 - PDXC Integration (Work notes)
TASK8388601 Work Note Added by afathima@dxc.com: Waiting for Grant to confirm on the test devices.
19-11-2025 16:50:41 - PDXC Integration (Additional comments)
TASK8388601 Comment Added ---&gt; we working on UAT testing.
19-11-2025 15:51:44 - PDXC Integration (Work notes)
TASK8388601 Assigned To: Lakshmi Kundeti
19-11-2025 15:50:13 - PDXC Integration (Work notes)
TASK8388357 Work Note Added by sravya.sri@dxc.com: Routing the request to Intune team for application creation and deployment
19-11-2025 13:30:23 - PDXC Integration (Work notes)
TASK8388357 Assigned To: Sravya Sri Potala
19-11-2025 13:26:41 - PDXC Integration (Additional comments)
TASK8388347 Comment Added ---&gt; Routing the request to Intune team for application creation and deployment
19-11-2025 13:25:18 - PDXC Integration (Work notes)
TASK8388347 Assigned To: DIYA DEY
19-11-2025 13:20:38 - PDXC Integration (Work notes)
TASK8384224 Work Note Added by sravya.sri@dxc.com: Routing the request to Intune team for application creation and deployment
19-11-2025 13:15:13 - PDXC Integration (Work notes)
TASK8384224 Work Note Added by sravya.sri@dxc.com: Packaging completed
18-11-2025 12:30:18 - PDXC Integration (Work notes)
TASK8384224 Assigned To: Sravya Sri Potala
18-11-2025 12:24:13 - PDXC Integration (Work notes)
TASK8380390 Work Note Added by sravya.sri@dxc.com: Routing the request for Packaging
18-11-2025 12:16:53 - PDXC Integration (Work notes)
TASK8380390 Work Note Added by sravya.sri@dxc.com: Source has been validated
17-11-2025 15:23:38 - PDXC Integration (Work notes)
TASK8380390 Assigned To: Sravya Sri Potala
17-11-2025 14:26:35 - PDXC Integration (Additional comments)
TASK8380390 Comment Added ---&gt; Source Review is in progress
17-11-2025 14:23:58 - PDXC Integration (Work notes)
TASK8380390 Assigned To: Ramya K
17-11-2025 14:22:12 - Alexander Briggs (Work notes)
QLR ServiceNow Integration sc_req_item SCTASK0222676 created RITM5418689
</t>
  </si>
  <si>
    <t xml:space="preserve">04-12-2025 17:26:20 - PDXC Integration (Additional comments)
TASK8426229 Comment Added ---&gt; No further action is required by SAM team.
04-12-2025 09:36:34 - PDXC Integration (Work notes)
TASK8426229 Assigned To: Santhi Varthan
03-12-2025 19:58:54 - PDXC Integration (Work notes)
TASK8388599 Work Note Added by afathima@dxc.com: Change raised = CHG1431945
Hence closing the task.
26-11-2025 17:14:28 - PDXC Integration (Work notes)
TASK8388599 Work Note Added by afathima@dxc.com: From: Fathima, Azra 
Sent: 26 November 2025 12:42
To: Mendes, Grant &lt;grant.mendes2@dxc.com&gt;
Cc: Pabbineedi, Satya Gopala Krishna &lt;s.pabbineedi@dxc.com&gt;; Muchetty, Bhagyashree &lt;bhagyashree.muchetty@dxc.com&gt;; Kundeti, Lakshmi &lt;kundeti@dxc.com&gt;; SHARMA, SHAGUN &lt;shagun.sharma@dxc.com&gt;; Chaubey, Chandan Kumar &lt;cchaubey@dxc.com&gt;; Oakley, Martin &lt;moakley5@dxc.com&gt;
Subject: RE: QR- Test Devices for App testing
Hello Grant,
Thanks for your response over teams. I have made necessary changes for two devices: 
QRSL-Ga7MnrDYOZ - 001609524557
QRDT-ybuRROxzfz- C60DJB3
Please keep this ticket online and let us know so we can initiate wipe from Intune for further processing.
Thanks &amp; Regards
Azra Fathima
Modern Workplace
DXC Technology
Email ID – afathima@dxc.com
From: Fathima, Azra 
Sent: 26 November 2025 07:31
To: Mendes, Grant &lt;grant.mendes2@dxc.com&gt;
Cc: Pabbineedi, Satya Gopala Krishna &lt;s.pabbineedi@dxc.com&gt;; Muchetty, Bhagyashree &lt;bhagyashree.muchetty@dxc.com&gt;; Kundeti, Lakshmi &lt;kundeti@dxc.com&gt;; SHARMA, SHAGUN &lt;shagun.sharma@dxc.com&gt;; Chaubey, Chandan Kumar &lt;cchaubey@dxc.com&gt;; Oakley, Martin &lt;moakley5@dxc.com&gt;
Subject: RE: QR- Test Devices for App testing
Hello Grant,
Good day.
Could you please let us know if you had any chance to look into my previous email.
Could you please share new test devices if the devices mentioned in the below trail mail cannot be used. As this is required for our testing during enrolment phase before proceeding with production rollout of below applications :
1)Google chrome
2)Airlock 
3)Edge.
Thanks &amp; Regards
Azra Fathima
Modern Workplace
DXC Technology
Email ID – afathima@dxc.com
From: Fathima, Azra 
Sent: 24 November 2025 11:49
To: Mendes, Grant &lt;grant.mendes2@dxc.com&gt;
Cc: Pabbineedi, Satya Gopala Krishna &lt;s.pabbineedi@dxc.com&gt;; Muchetty, Bhagyashree &lt;bhagyashree.muchetty@dxc.com&gt;; Kundeti, Lakshmi &lt;kundeti@dxc.com&gt;; SHARMA, SHAGUN &lt;shagun.sharma@dxc.com&gt;; Chaubey, Chandan Kumar &lt;cchaubey@dxc.com&gt;; Oakley, Martin &lt;moakley5@dxc.com&gt;
Subject: RE: QR- Test Devices for App testing
Importance: High
Hello Grant,
Can you please refer the below request and let us know if we can proceed further.
This is highly required as we need to test 3 applications ASAP.
Thanks &amp; Regards
Azra Fathima
Modern Workplace
DXC Technology
Email ID – afathima@dxc.com
From: Fathima, Azra 
Sent: 21 November 2025 08:03
To: Mendes, Grant &lt;grant.mendes2@dxc.com&gt;
Cc: Pabbineedi, Satya Gopala Krishna &lt;s.pabbineedi@dxc.com&gt;; Muchetty, Bhagyashree &lt;bhagyashree.muchetty@dxc.com&gt;; Kundeti, Lakshmi &lt;kundeti@dxc.com&gt;; SHARMA, SHAGUN &lt;shagun.sharma@dxc.com&gt;
Subject: RE: QR- Test Devices for App testing
Hello Grant,
Can you please let us know if we can rebuild the devices mentioned in below email so that we can proceed with our app testing.
Thanks &amp; Regards
Azra Fathima
Modern Workplace
DXC Technology
Email ID – afathima@dxc.com
From: Fathima, Azra 
Sent: 20 November 2025 10:02
To: Mendes, Grant &lt;grant.mendes2@dxc.com&gt;
Cc: Pabbineedi, Satya Gopala Krishna &lt;s.pabbineedi@dxc.com&gt;; Muchetty, Bhagyashree &lt;bhagyashree.muchetty@dxc.com&gt;; Kundeti, Lakshmi &lt;kundeti@dxc.com&gt;
Subject: QR- Test Devices for App testing
Importance: High
Hello Grant,
Good day.
Can you please let us know if these devices can be rebuilt:
QRSL-Ga7MnrDYOZ
QRDT-3HnSaZzQvW
QRDT-ybuRROxzfz
QRDT-z1Xm3BwKjR
Thanks &amp; Regards
Azra Fathima
Modern Workplace
DXC Technology
Email ID – afathima@dxc.com
26-11-2025 15:09:54 - PDXC Integration (Work notes)
TASK8388599 Work Note Added by afathima@dxc.com: Waiting for test devices from grant for testing.
19-11-2025 19:11:03 - PDXC Integration (Additional comments)
TASK8388599 Comment Added ---&gt; Application is in testing.
19-11-2025 16:01:08 - PDXC Integration (Work notes)
TASK8388599 Assigned To: Azra Fathima
19-11-2025 15:49:43 - PDXC Integration (Work notes)
TASK8388355 Work Note Added by sravya.sri@dxc.com: Routing the request to Intune team for application creation and deployment
19-11-2025 13:30:18 - PDXC Integration (Work notes)
TASK8388355 Assigned To: Sravya Sri Potala
19-11-2025 13:27:39 - PDXC Integration (Additional comments)
TASK8388349 Comment Added ---&gt; Routing the request to Intune team for application creation and deployment
19-11-2025 13:25:27 - PDXC Integration (Work notes)
TASK8388349 Assigned To: NAYAN P JOSHI
19-11-2025 13:12:59 - PDXC Integration (Work notes)
TASK8384234 Work Note Added by sravya.sri@dxc.com: Packaging completed. Routing the request to Intune team for application creation and deployment
18-11-2025 12:36:33 - PDXC Integration (Work notes)
TASK8384234 Assigned To: Sravya Sri Potala
18-11-2025 12:20:08 - PDXC Integration (Work notes)
TASK8380389 Work Note Added by sravya.sri@dxc.com: Routing the request for Packaging
18-11-2025 12:20:03 - PDXC Integration (Work notes)
TASK8380389 Work Note Added by sravya.sri@dxc.com: Validated source
17-11-2025 14:24:13 - PDXC Integration (Work notes)
TASK8380389 Assigned To: Sravya Sri Potala
17-11-2025 14:21:12 - Alexander Briggs (Work notes)
QLR ServiceNow Integration sc_req_item SCTASK0222675 created RITM5418688
</t>
  </si>
  <si>
    <t xml:space="preserve">
 2025-12-04 11:27:44 Anita Davenport-Smith - Assigned to is Margaret Selff was 
 2025-12-04 18:22:41 Margaret Selff - State is Closed Complete was Open</t>
  </si>
  <si>
    <t xml:space="preserve">
 2025-12-03 10:39:12 Lemuel So - Assigned to is Jarred Lopez was 
 2025-12-04 15:41:09 Jarred Lopez - State is Work in Progress was Open
 2025-12-04 16:20:12 Jarred Lopez - State is Pending was Work in Progress</t>
  </si>
  <si>
    <t>RITM0267835</t>
  </si>
  <si>
    <t>RITM0268657</t>
  </si>
  <si>
    <t xml:space="preserve">
 2025-12-04 14:15:49 Cameron Horn - Assigned to is Raegan Munro was 
 2025-12-04 17:46:18 Fred Shea - State is Pending was Work in Progress</t>
  </si>
  <si>
    <t xml:space="preserve">
 2025-11-27 09:57:49 Casey Micklesson - Assigned to is Casey Micklesson was 
 2025-11-27 13:51:40 Casey Micklesson - State is Pending was Work in Progress
 2025-12-01 17:15:18 Casey Micklesson - Assignment Group is CBD Co-ordinator was Telstra Support
 2025-12-02 07:15:39 Eric Fuhrmann - State is Work in Progress was Pending
 2025-12-02 11:07:51 Eric Fuhrmann - Assignment Group is Telecoms Projects was Brisbane FCC
 2025-12-04 07:16:21 Paul Male - Assignment Group is Telstra Support was Telecoms Projects
 2025-12-05 09:00:10 Casey Micklesson - State is Pending was Work in Progress</t>
  </si>
  <si>
    <t xml:space="preserve">
 2025-11-28 16:48:09 Joylen Ballena - Assignment Group is SAP Business Objects Application Support was DXC Software Asset Management
 2025-12-01 15:18:06 Paul Cowan - Assignment Group is Global Service Desk was SAP Business Objects Application Support
 2025-12-01 15:39:08 Zahra Gholami - Assignment Group is SAP Business Objects Application Support was Global Service Desk
 2025-12-01 22:00:49 Paul Cowan - Assignment Group is Global Service Desk was SAP Business Objects Application Support
 2025-12-02 05:26:57 Shane Kmet - Assigned to is Fred Shea was 
 2025-12-02 08:36:45 Raegan Munro - State is Pending was Open</t>
  </si>
  <si>
    <t>RITM0266175</t>
  </si>
  <si>
    <t xml:space="preserve">
 2025-12-05 09:31:08 Shane Kmet - Assigned to is Raegan Munro was 
 2025-12-05 09:32:11 Shane Kmet - Assignment Group is DXC Application Job Scheduling VNM was Global Service Desk</t>
  </si>
  <si>
    <t xml:space="preserve">
 2025-12-04 15:51:05 Cameron Horn - Assigned to is Fred Shea was 
 2025-12-04 16:33:49 Cameron Horn - State is Pending was Work in Progress
 2025-12-05 09:40:46 Ruey Lim - State is Closed Complete was Pending</t>
  </si>
  <si>
    <t>RITM0267915</t>
  </si>
  <si>
    <t xml:space="preserve">
 2025-11-12 09:23:42 Chrystianna Cheon - Assigned to is Brad Hurley was </t>
  </si>
  <si>
    <t>RITM0229543</t>
  </si>
  <si>
    <t>RITM0264072</t>
  </si>
  <si>
    <t>RITM0245178</t>
  </si>
  <si>
    <t>RITM0268405</t>
  </si>
  <si>
    <t>RITM0265066</t>
  </si>
  <si>
    <t xml:space="preserve">
 2025-10-17 08:30:07 Chrystianna Cheon - Assigned to is Brad Hurley was </t>
  </si>
  <si>
    <t xml:space="preserve">
 2025-11-18 09:35:43 Joanne Hengstberger - Assigned to is Surojit Bhattacharjee was 
 2025-12-05 11:42:13 Surojit Bhattacharjee - State is Work in Progress was Open</t>
  </si>
  <si>
    <t xml:space="preserve">
 2025-11-04 09:30:37 Surojit Bhattacharjee - State is Work in Progress was Open</t>
  </si>
  <si>
    <t xml:space="preserve">05-12-2025 12:50:54 - PDXC Integration (Work notes)
TASK8432365 Assigned To: Kaushika Thiyagarajan
05-12-2025 12:50:43 - PDXC Integration (Additional comments)
TASK8432365 Comment Added ---&gt; Device → Accessories Only - No IT Asset Management action.
05-12-2025 12:30:55 - PDXC Integration (Work notes)
TASK8425348 Work Note Added by christopher.watson2@dxc.com: Previsioned and shipped.
Billing Code - 
5 X QR2-PROC-MTD-CR116
Hi Dane
The requested item(s) has been processed for delivery: 
• 5 X Microsoft Travel Dock
• 
• 
• 
• 
Just advising you that this has been processed for delivery to :
Sunshine Multi User Depot,281A Bilsen Rd,Geebung
Shipping company: TNT 
SHIPMENT NUMBER:
307746427
CUSTOMER REFERENCE
09294504-RITM0270258
This ticket will now be closed.
04-12-2025 10:09:42 - PDXC Integration (Work notes)
TASK8425348 Assigned To: Christopher Watson
03-12-2025 13:26:28 - System (Work notes)
QLR ServiceNow Integration sc_req_item SCTASK0224458 created RITM5448304
</t>
  </si>
  <si>
    <t>RITM0268027</t>
  </si>
  <si>
    <t xml:space="preserve">05-12-2025 12:51:44 - PDXC Integration (Work notes)
TASK8432353 Assigned To: Kaushika Thiyagarajan
05-12-2025 12:51:32 - PDXC Integration (Additional comments)
TASK8432353 Comment Added ---&gt; Device → Accessories Only - No IT Asset Management action.
05-12-2025 12:11:28 - PDXC Integration (Work notes)
TASK8425282 Work Note Added by christopher.watson2@dxc.com: Previsioned and shipped.
Billing Code - 1 X QR2-PROC-PKM09-CR116
Hi Harris
The requested item(s) has been processed for delivery: 
• 1 x Wireless keyboard &amp; Mice Set
• 
• 
• 
• 
Just advising you that this has been processed for delivery to :
Shipping company: TNT 
SHIPMENT NUMBER:
307737941
CUSTOMER REFERENCE
09294504-RITM0268027
This ticket will now be closed.
04-12-2025 10:09:39 - PDXC Integration (Work notes)
TASK8425282 Assigned To: Christopher Watson
03-12-2025 12:01:08 - System (Work notes)
QLR ServiceNow Integration sc_req_item SCTASK0224424 created RITM5448257
</t>
  </si>
  <si>
    <t xml:space="preserve">05-12-2025 12:54:24 - PDXC Integration (Work notes)
TASK8432329 Assigned To: Kaushika Thiyagarajan
05-12-2025 12:54:12 - PDXC Integration (Additional comments)
TASK8432329 Comment Added ---&gt; Device → Accessories Only - No IT Asset Management action.
05-12-2025 11:24:15 - PDXC Integration (Work notes)
TASK8425347 Work Note Added by christopher.watson2@dxc.com: Previsioned and shipped.
Billing Code - 2 X QR2-PRO-USP65W-CR116
Hi Victoria
The requested item(s) has been processed for delivery: 
• 2 X RITM0270300: Notebook Powerbank USB-C 65Wh
• 
• 
• 
• 
Just advising you that this has been processed for delivery to :
281A Bilsen Rd Bldg 2, Geebung, Qld (Brisbane) 4034
Shipping company: TNT 
SHIPMENT NUMBER:
307715699
CUSTOMER REFERENCE
09294504-RITM0270300
This ticket will now be closed.
04-12-2025 10:09:35 - PDXC Integration (Work notes)
TASK8425347 Assigned To: Christopher Watson
03-12-2025 13:26:19 - System (Work notes)
QLR ServiceNow Integration sc_req_item SCTASK0224457 created RITM5448303
</t>
  </si>
  <si>
    <t>RITM0262047</t>
  </si>
  <si>
    <t xml:space="preserve">05-12-2025 13:10:45 - PDXC Integration (Work notes)
TASK8432372 Assigned To: Kaushika Thiyagarajan
05-12-2025 13:10:39 - PDXC Integration (Additional comments)
TASK8432372 Comment Added ---&gt; Device deployed as per asset registry:
Asset Tag- LT250296|| Serial Number - B2YVZF4 || State - In use || Assigned to - Sarah Lancaster.
05-12-2025 12:51:58 - PDXC Integration (Work notes)
TASK8238144 Work Note Added by christopher.watson2@dxc.com: Customer Collected
 1 X Dell Pro Max 14
Asset : LT250296
Serial : B2YVZF4
CMDB Updated
1 X QR2-PRO-7IN1TH-CR116
05-12-2025 09:52:48 - PDXC Integration (Work notes)
TASK8238144 Work Note Added by christopher.watson2@dxc.com: Hi Sarah
I am contacting you regarding your HW request for: 
• 1 X Dell Pro Max 14
• Asset : LT250296
• Serial : B2YVZF4
• 1 X Dell 7 in 1
• 
Just advising you that it is ready for collection from the Build Room in RC1 Ground floor next to security.  
To the left of the elevators next to the security. 
Note that best collection times are between 8:30 – 10:00 and 10:30 to 15:30
Thank you
12-11-2025 09:42:13 - PDXC Integration (Work notes)
TASK8238144 Work Note Added by joel.bissmire@dxc.com: Morning Chris, here is a request that is already in the Config Ship spreadsheet
TASK8238144 Assigned To: Christopher Watson
30-10-2025 09:39:27 - PDXC Integration (Work notes)
TASK8238144 Assigned To: Joel Bissmire
07-10-2025 08:53:12 - PDXC Integration (Additional comments)
TASK8238144 Comment Added ---&gt; We are awaiting delivery of the first test high end machines from the manufacturer.
Once we successfully test these, we can place orders for procurement.
07-10-2025 08:05:21 - Sarah Lancaster (Additional comments)
Hello team, just wondering if there was a rough eta for receipt of this device? Thank you
23-09-2025 08:26:19 - PDXC Integration (Additional comments)
TASK8238144 Comment Added ---&gt; Added to Config Ship
23-09-2025 07:58:22 - PDXC Integration (Work notes)
TASK8238144 Assigned To: Colin Crowther
23-09-2025 07:27:21 - System (Work notes)
QLR ServiceNow Integration sc_req_item SCTASK0216665 created RITM5320776
</t>
  </si>
  <si>
    <t xml:space="preserve">05-12-2025 13:13:58 - PDXC Integration (Work notes)
TASK8432224 Assigned To: Kaushika Thiyagarajan
05-12-2025 13:13:50 - PDXC Integration (Additional comments)
TASK8432224 Comment Added ---&gt; Device → Accessories Only - No IT Asset Management action.
05-12-2025 10:07:41 - PDXC Integration (Additional comments)
TASK8411126 Comment Added ---&gt; Customer Collected
1 X QR2-PROC-PDO08-CR116
28-11-2025 12:21:14 - PDXC Integration (Work notes)
TASK8411126 Work Note Added by christopher.watson2@dxc.com: Hi Grace
I am contacting you regarding your HW request for: 
• 1 X Microsoft Travel Doc
• 1 X Dell Docking Station
• 2 X 24" Monitors
• 
Just advising you that it is ready for collection from the Build Room in RC1 Ground floor next to security.  
To the left of the elevators next to the security. 
Note that best collection times are between 8:30 – 10:00 and 10:30 to 15:30
Thank you
28-11-2025 12:21:12 - PDXC Integration (Additional comments)
TASK8411126 Comment Added ---&gt; Waiting on customer to collect
28-11-2025 09:32:38 - PDXC Integration (Work notes)
TASK8411126 Assigned To: Christopher Watson
27-11-2025 12:30:12 - System (Work notes)
QLR ServiceNow Integration sc_req_item SCTASK0223815 created RITM5438305
</t>
  </si>
  <si>
    <t>RITM0266100</t>
  </si>
  <si>
    <t xml:space="preserve">
 2025-10-28 08:38:09 Lemuel So - Assigned to is Thai Hoang was 
 2025-10-29 12:54:00 Thai Hoang - Assigned to is John Shen was Thai Hoang
 2025-11-23 22:45:22 John Shen - State is Work in Progress was Open</t>
  </si>
  <si>
    <t xml:space="preserve">05-12-2025 13:17:45 - PDXC Integration (Work notes)
TASK8432231 Assigned To: Kaushika Thiyagarajan
05-12-2025 13:17:38 - PDXC Integration (Additional comments)
TASK8432231 Comment Added ---&gt; Device → Accessories Only - No IT Asset Management action.
05-12-2025 10:12:09 - PDXC Integration (Additional comments)
TASK8411128 Comment Added ---&gt; Customer Collected
2 x QR2-PROC-PMN02-CR116
28-11-2025 12:21:58 - PDXC Integration (Work notes)
TASK8411128 Work Note Added by christopher.watson2@dxc.com: Hi Grace
I am contacting you regarding your HW request for: 
• 1 X Microsoft Travel Doc
• 1 X Dell Docking Station
• 2 X 24" Monitors
• 
Just advising you that it is ready for collection from the Build Room in RC1 Ground floor next to security.  
To the left of the elevators next to the security. 
Note that best collection times are between 8:30 – 10:00 and 10:30 to 15:30
Thank you
28-11-2025 12:21:24 - PDXC Integration (Additional comments)
TASK8411128 Comment Added ---&gt; Waiting on customer to collect
28-11-2025 09:31:18 - PDXC Integration (Work notes)
TASK8411128 Assigned To: Christopher Watson
27-11-2025 12:30:13 - System (Work notes)
QLR ServiceNow Integration sc_req_item SCTASK0223816 created RITM5438307
</t>
  </si>
  <si>
    <t xml:space="preserve">05-12-2025 13:18:58 - PDXC Integration (Work notes)
TASK8432228 Assigned To: Kaushika Thiyagarajan
05-12-2025 13:18:54 - PDXC Integration (Additional comments)
TASK8432228 Comment Added ---&gt; Device → Accessories Only - No IT Asset Management action.
05-12-2025 10:10:57 - PDXC Integration (Additional comments)
TASK8411127 Comment Added ---&gt; Customer Collected
1 X QR2-PROC-MTD-CR116
28-11-2025 12:21:24 - PDXC Integration (Work notes)
TASK8411127 Work Note Added by christopher.watson2@dxc.com: Hi Grace
I am contacting you regarding your HW request for: 
• 1 X Microsoft Travel Doc
• 1 X Dell Docking Station
• 2 X 24" Monitors
• 
Just advising you that it is ready for collection from the Build Room in RC1 Ground floor next to security.  
To the left of the elevators next to the security. 
Note that best collection times are between 8:30 – 10:00 and 10:30 to 15:30
Thank you
28-11-2025 12:21:18 - PDXC Integration (Additional comments)
TASK8411127 Comment Added ---&gt; Waiting on customer to collect
28-11-2025 09:31:14 - PDXC Integration (Work notes)
TASK8411127 Assigned To: Christopher Watson
27-11-2025 12:30:13 - System (Work notes)
QLR ServiceNow Integration sc_req_item SCTASK0223817 created RITM5438306
</t>
  </si>
  <si>
    <t>RITM0219795</t>
  </si>
  <si>
    <t xml:space="preserve">05-12-2025 13:24:18 - PDXC Integration (Work notes)
TASK8432215 Assigned To: Kaushika Thiyagarajan
05-12-2025 13:24:15 - PDXC Integration (Additional comments)
TASK8432215 Comment Added ---&gt; Device deployed as per asset registry:
Asset Tag- TB250123|| Serial Number - J4L45C4 || State - In use || Assigned to - Allyson Stanmore.
05-12-2025 09:57:07 - PDXC Integration (Additional comments)
TASK7215167 Comment Added ---&gt; 1 X Dell 7350 Tablet
Asset : TB250123
Updated in CMDB
1 X QR2-PRO-7IN1TH-CR116
05-12-2025 09:41:12 - PDXC Integration (Additional comments)
TASK7215167 Comment Added ---&gt; Hi Allyson
Please disregard the below email.
This was sent out in error.
I do apologies.
Chris
05-12-2025 09:33:22 - PDXC Integration (Additional comments)
TASK7215167 Comment Added ---&gt; Hi
We are currently awaiting the arrival of new devices.
ETA is imminent.
05-12-2025 08:43:55 - Gilbert Noble (Additional comments)
TASK7215167 Work Note Added by christopher.watson2@dxc.com: Hi Allyson
I am contacting you regarding your HW request for:
• 1 X Dell 7350 Tablet
• Asset : TB250123
• 1 X Dell 7 in 1
•
Just advising you that it is ready for collection from the Build Room in RC1 Ground floor next to security.
To the left of the elevators next to the security.
Note that best collection times are between 8:30 – 10:00 and 10:30 to 15:30
Thank you
04-12-2025 12:26:18 - PDXC Integration (Work notes)
TASK7215167 Work Note Added by christopher.watson2@dxc.com: Hi Allyson
I am contacting you regarding your HW request for: 
• 1 X Dell 7350 Tablet
• Asset : TB250123
• 1 X Dell 7 in 1
• 
Just advising you that it is ready for collection from the Build Room in RC1 Ground floor next to security.  
To the left of the elevators next to the security. 
Note that best collection times are between 8:30 – 10:00 and 10:30 to 15:30
Thank you
04-12-2025 12:16:29 - PDXC Integration (Work notes)
TASK7215167 Work Note Added by christopher.watson2@dxc.com: Asset : TB250123
02-12-2025 13:56:30 - PDXC Integration (Additional comments)
TASK7215167 Comment Added ---&gt; We are currently awaiting the arrival of new devices.
ETA is about 4 weeks.
Your item will be delivered as soon as it becomes available.
Thank you
02-12-2025 13:55:01 - Gilbert Noble (Work notes)
Advised Build room of the escalation and to contact the User
02-12-2025 13:51:26 - Andy Phan (Work notes)
contacted Gilbert over Team for escalations
02-12-2025 13:29:34 - Andy Phan (Work notes)
Request: RITM0219795
Task: SCTASK0174433
Short Description: Microsoft Surface Pro 8 LTE
State: Pending
Requested for: Allyson Stanmore
The Escalation Details are:
Escalation Category: Customer Follow Up
Number of Escalation Events: 1
Escalation Reason: Ticket number: SCTASK0174433
Username: Allyson Stanmore
User contact phone number: 07 30722431
Resolver group assigned: DXC Central Team
Date original ticket was created: 28-08-2024 12:36:28
Brief description of the issue and nature of the Escalation (Aged ticket, poor response time, pre-mature closure etc.)
The user has not received their device. This request is over a year old and with poor response time from the team. It is still in pending.
ICT Service Desk
02-12-2025 13:21:39 - Andy Phan (Work notes)
User (Robin Stevens) joined live chat. 
Escalate to DXC Central Team
17-11-2025 13:44:03 - PDXC Integration (Additional comments)
TASK7215167 Comment Added ---&gt; We are currently awaiting the arrival of new devices.
ETA is about 4 weeks.
12-11-2025 09:25:16 - PDXC Integration (Work notes)
TASK7215167 Work Note Added by joel.bissmire@dxc.com: Morning Chris, here is a request that is already in the Config Ship spreadsheet
TASK7215167 Assigned To: Christopher Watson
30-10-2025 09:40:24 - PDXC Integration (Work notes)
TASK7215167 Assigned To: Joel Bissmire
16-06-2025 15:10:12 - PDXC Integration (Additional comments)
TASK7215167 Comment Added ---&gt; We can supply a standard laptop, but these are a laptop that functions as a laptop.
New Tablet devices are still under evaluation and not yet approved and I do not have ETA yet.
16-06-2025 14:47:19 - Allyson Stanmore (Additional comments)
Hello, it does not need to be a stand alone tablet, do you have any stock of laptops that can be folded into a tablet form? My manager spoke to Alex Badcock on the 14/04/2025 he said they would have a refurbished tablet. If neither of these are an option we will need to resort to buying a non SOE device
03-06-2025 08:07:53 - PDXC Integration (Additional comments)
TASK7215167 Comment Added ---&gt; Unfortunately, we currently do not have any suitable stock of tablets available. 
Suitable stock is not expected until later in the year.
If you require an alternative device, such as a laptop, please let us know, and we will work on providing an alternative solution.
02-06-2025 16:42:03 - Allyson Stanmore (Additional comments)
manger spoke to someone in the tech bar, we require a table style device to use on track. a laptop would be if it can be used as a tablet\
02-06-2025 16:40:33 - Allyson Stanmore (Additional comments)
Hello, I reaslied I may have missed some messages, my
31-03-2025 14:32:39 - PDXC Integration (Additional comments)
TASK7215167 Comment Added ---&gt; The Microsoft Surface pro 8 went end of production in 2023
The Microsoft Surface Pro 9 was not compatible with Queensland Rail Applications
The Microsoft Surface Pro 10, released December 2024. will not run on Windows 10 (which is the current Queensland Rail SOE)
Windows 11 is due to be piloted on Queensland Rail network later this year.
24-03-2025 08:27:16 - PDXC Integration (Additional comments)
TASK7215167 Comment Added ---&gt; The Microsoft Surface pro 8 went end of production in 2023
The Microsoft Surface Pro 9 was not compatible with Queensland Rail Applications
The Microsoft Surface Pro 10, released December 2024. will not run on Windows 10 (which is the current Queensland Rail SOE)
Windows 11 is due to be piloted on Queensland Rail network later this year.
17-03-2025 09:22:16 - PDXC Integration (Additional comments)
TASK7215167 Comment Added ---&gt; Unfortunately, we currently do not have any suitable stock of tablets available. 
Suitable stock is not expected until later in the year.
If you require an alternative device, such as a laptop, please let us know, and we will work on providing an alternative solution.
10-03-2025 09:20:28 - PDXC Integration (Additional comments)
TASK7215167 Comment Added ---&gt; We are still awaiting stock from Microsoft that is compliant with the Queensland Rail SOE
The last devices we tested were not compliant with Queensland Rail Windows 10 SOE
03-03-2025 08:20:13 - PDXC Integration (Additional comments)
TASK7215167 Comment Added ---&gt; We are still awaiting stock from Microsoft that is compliant with the Queensland Rail SOE
The last devices we tested were not compliant with Queensland Rail Windows 10 SOE
25-02-2025 08:06:21 - PDXC Integration (Additional comments)
TASK7215167 Comment Added ---&gt; We are still awaiting stock from Microsoft that is compliant with the Queensland Rail SOE
The last devices we tested were not compliant with Queensland Rail Windows 10 SOE
18-02-2025 10:05:10 - System (Work notes)
TASK7215167 Work Note Added by ccrowther@dxc.com: We are still awaiting stock from Microsoft that is compliant with the Queensland Rail SOE
The last devices we tested were not compliant with Queensland Rail Windows 10 SOE
10-01-2025 10:07:35 - System (Work notes)
TASK7215167 Assigned To: Colin Crowther
10-01-2025 08:45:17 - System (Work notes)
TASK7215167 Assigned To: 
01-11-2024 10:49:05 - System (Work notes)
TASK7215167 Work Note Added by travis.teamo@dxc.com: Waiting for Surface Pro 8 LTE or alternate stock to become available.
24-10-2024 11:09:59 - System (Work notes)
TASK7215167 Assigned To: Travis Te Amo
30-09-2024 10:18:12 - System (Work notes)
TASK7215167 Assigned To: Jacen Warriner
28-08-2024 14:00:28 - System (Work notes)
TASK7215167 Assigned To: Michael Murakami
28-08-2024 12:36:40 - System (Work notes)
QLR ServiceNow Integration sc_req_item SCTASK0174433 created RITM4608623
</t>
  </si>
  <si>
    <t xml:space="preserve">
 2025-11-28 16:05:12 PDXC Integration - State is Work in Progress was Open
 2025-12-04 15:25:47 Jeffrey Sardin - Assignment Group is DXC Desktop CBD was DXC Software Asset Management</t>
  </si>
  <si>
    <t>RITM0264594</t>
  </si>
  <si>
    <t>RITM0266729</t>
  </si>
  <si>
    <t xml:space="preserve">
 2025-12-05 14:20:47 PDXC Integration - State is Pending was Open</t>
  </si>
  <si>
    <t xml:space="preserve">05-12-2025 15:11:18 - PDXC Integration (Additional comments)
TASK8428970 Comment Added ---&gt; Dave Barwick added as per request. Requestor to reach out if there are any issues.
05-12-2025 10:07:24 - PDXC Integration (Work notes)
TASK8428970 Assigned To: Robert William
04-12-2025 19:10:24 - PDXC Integration (Work notes)
TASK8428970 Work Note Added by srai7@dxc.com: Hi Team,
Request to add user  (Dave Barwick) to the Dynamic DL (PDL PWS All Employees ), Please let us know if you can assist.
TASK8428970 Assigned To: 
04-12-2025 17:44:58 - PDXC Integration (Work notes)
TASK8428970 Assigned To: Suraj Rai
04-12-2025 16:29:10 - Gilbert Noble (Work notes)
QLR ServiceNow Integration sc_req_item SCTASK0224592 created RITM5450911
04-12-2025 16:21:52 - Melissa Venter (Additional comments)
Hi Raegan, we are just trying to add Dave to the list to receive emails. I asked IT to add him via email and was sent a link to this form.
04-12-2025 12:25:00 - Raegan Munro (Additional comments)
Hi Mel, 
Thankyou for reaching out to the Queensland Rail IT Service Desk. 
Can you please advise if this request is for yourself or Dave to gain access to PDL PWS All Employees?
Kind regards, 
Raegan.
04-12-2025 12:25:00 - Raegan Munro (Work notes)
PDL PWS All Employees is dynamic - Owner is Robyn Wildermuth.
04-12-2025 12:23:37 - Raegan Munro (Work notes)
Investigating.
</t>
  </si>
  <si>
    <t>RITM0263435</t>
  </si>
  <si>
    <t xml:space="preserve">
 2025-11-27 10:44:29 Lemuel So - Assigned to is Tran Hoang was 
 2025-11-27 20:02:36 Tran Hoang - State is Work in Progress was Open
 2025-12-04 17:17:52 Tran Hoang - State is Pending was Work in Progress</t>
  </si>
  <si>
    <t xml:space="preserve">
 2025-12-01 15:58:41 Gilbert Noble - Assignment Group is Service Now was Global Service Desk
 2025-12-01 17:26:40 Lemuel So - Assigned to is Nam Nguyen was 
 2025-12-03 15:08:39 Nam Nguyen - State is Pending was Work in Progress</t>
  </si>
  <si>
    <t xml:space="preserve">
 2025-12-04 16:19:17 Jeffrey Sardin - State is Closed Complete was Open</t>
  </si>
  <si>
    <t xml:space="preserve">
 2025-12-05 09:48:54 Lemuel So - Assigned to is Jarred Lopez was 
 2025-12-05 15:54:22 Jarred Lopez - State is Pending was Open</t>
  </si>
  <si>
    <t>RITM0265946</t>
  </si>
  <si>
    <t xml:space="preserve">
 2025-12-05 15:59:09 Anne-Louise Keane - Assigned to is Anduap Gurung was </t>
  </si>
  <si>
    <t xml:space="preserve">
 2025-10-27 11:21:14 Anne-Louise Keane - State is Pending was Open</t>
  </si>
  <si>
    <t xml:space="preserve">
 2025-12-03 16:31:25 Lemuel So - Assigned to is Jarred Lopez was 
 2025-12-05 12:41:51 Jarred Lopez - State is Work in Progress was Open
 2025-12-05 13:10:47 Jarred Lopez - State is Pending was Work in Progress</t>
  </si>
  <si>
    <t xml:space="preserve">
 2025-12-03 15:50:11 Jeffrey Sardin - State is Closed Complete was Open</t>
  </si>
  <si>
    <t xml:space="preserve">
 2025-11-27 15:12:03 PDXC Integration - State is Work in Progress was Open
 2025-11-27 21:42:08 PDXC Integration - State is Pending was Work in Progress
 2025-12-03 09:05:28 PDXC Integration - State is Work in Progress was Pending
 2025-12-04 10:52:02 PDXC Integration - State is Pending was Work in Progress
 2025-12-04 15:54:42 PDXC Integration - State is Work in Progress was Pending
 2025-12-04 23:27:46 PDXC Integration - State is Pending was Work in Progress
 2025-12-05 09:58:24 PDXC Integration - State is Work in Progress was Pending
 2025-12-05 10:49:26 PDXC Integration - State is Pending was Work in Progress</t>
  </si>
  <si>
    <t xml:space="preserve">
 2025-12-04 10:54:02 Shane Kmet - Assigned to is George Knight was 
 2025-12-04 11:23:14 Jack Filmer - State is Pending was Work in Progress</t>
  </si>
  <si>
    <t xml:space="preserve">
 2025-12-01 15:52:46 Liam Bryan - Assigned to is George Knight was 
 2025-12-01 16:04:48 Gilbert Noble - State is Pending was Work in Progress
 2025-12-05 16:12:45 Riley Thomas - State is Closed Complete was Pending</t>
  </si>
  <si>
    <t>RITM0260571</t>
  </si>
  <si>
    <t xml:space="preserve">05-12-2025 16:39:28 - PDXC Integration (Work notes)
TASK8428875 Assigned To: Kaushika Thiyagarajan
05-12-2025 16:39:26 - PDXC Integration (Additional comments)
TASK8428875 Comment Added ---&gt; Device deployed as per asset registry:
Asset Tag- LT250302|| Serial Number - BQLVZF4 || State - In use || Assigned to - Todd Dixon.
04-12-2025 15:05:23 - PDXC Integration (Work notes)
TASK8189524 Work Note Added by christopher.watson2@dxc.com: • 1 X Dell Pro Max 14
• Asset : LT250302
• 1 X QR2-PRO-7IN1TH-CR116
Hi Todd
The requested item(s) has been processed for delivery: 
• 1 X Dell Pro Max 14
• Asset : LT250302
• 1 X Dell 7 in 1
• 
• 
Just advising you that this has been processed for delivery to :
Shipping company: TNT 
SHIPMENT NUMBER:
306784154
BOOKING NUMBER:
BNE 819591
This ticket will now be closed.
12-11-2025 09:35:40 - PDXC Integration (Work notes)
TASK8189524 Work Note Added by joel.bissmire@dxc.com: Morning Chris, here is a request that is already in the Config Ship spreadsheet
TASK8189524 Assigned To: Christopher Watson
30-10-2025 09:39:10 - PDXC Integration (Work notes)
TASK8189524 Assigned To: Joel Bissmire
05-09-2025 08:42:59 - PDXC Integration (Work notes)
TASK8189524 Assigned To: Colin Crowther
05-09-2025 08:42:49 - PDXC Integration (Additional comments)
TASK8189524 Comment Added ---&gt; Added to Config Ship
04-09-2025 10:55:43 - System (Work notes)
QLR ServiceNow Integration sc_req_item SCTASK0214743 created RITM5287381
</t>
  </si>
  <si>
    <t>RITM0261290</t>
  </si>
  <si>
    <t xml:space="preserve">05-12-2025 16:43:24 - PDXC Integration (Work notes)
TASK8432175 Assigned To: Kaushika Thiyagarajan
05-12-2025 16:43:18 - PDXC Integration (Additional comments)
TASK8432175 Comment Added ---&gt; Device deployed as per asset registry:
Asset Tag- LT250334|| Serial Number - 63YVZF4 || State - In use || Assigned to - Michael Poke.
05-12-2025 09:00:48 - PDXC Integration (Work notes)
TASK8207600 Work Note Added by christopher.watson2@dxc.com: Previsioned and shipped.
Billing Code - 
1 Dell Pro Max 14
Asset : LT250334 
1 X QR2-PROC-PDO08-CR116
Hi Michael
The requested item(s) has been processed for delivery: 
• 1 Dell Pro Max 14
• Asset : LT250334 
• 1 X Dell 7 in 1
• 
• 
Just advising you that this has been processed for delivery to :
Shipping company: TNT 
SHIPMENT NUMBER:
307638816
CUSTOMER REFERENCE
09294504-RITM0261290
This ticket will now be closed.
13-11-2025 09:57:07 - Michael Poke (Additional comments)
Thank you for the update.
12-11-2025 12:39:28 - PDXC Integration (Additional comments)
TASK8207600 Comment Added ---&gt; We are currently awaiting the arrival of new devices.
ETA is about 4 weeks.
12-11-2025 09:40:43 - PDXC Integration (Work notes)
TASK8207600 Work Note Added by joel.bissmire@dxc.com: Morning Chris, here is a request that is already in the Config Ship spreadsheet
TASK8207600 Assigned To: Christopher Watson
30-10-2025 09:39:17 - PDXC Integration (Work notes)
TASK8207600 Assigned To: Joel Bissmire
09-10-2025 08:40:54 - PDXC Integration (Additional comments)
TASK8207600 Comment Added ---&gt; We are still awaiting delivery of the first test machines from the vendor.
Then will be 2 weeks of testing before we can order.
08-10-2025 08:57:18 - Michael Poke (Additional comments)
Good morning, I was wondering if you have taken delivery of the devices from the vendor yet?
25-09-2025 12:15:49 - PDXC Integration (Additional comments)
TASK8207600 Comment Added ---&gt; We are still awaiting delivery of the first test machines from the vendow.
Then will be 2 weeks of testing before we can order.
25-09-2025 12:02:38 - Michael Poke (Additional comments)
Good afternoon. Is there a current ETA on when the device will be available?
11-09-2025 08:24:39 - PDXC Integration (Work notes)
TASK8207600 Assigned To: Colin Crowther
11-09-2025 08:24:32 - PDXC Integration (Additional comments)
TASK8207600 Comment Added ---&gt; Added to Config Ship
11-09-2025 06:46:23 - System (Work notes)
QLR ServiceNow Integration sc_req_item SCTASK0215455 created RITM5299936
</t>
  </si>
  <si>
    <t xml:space="preserve">05-12-2025 16:52:41 - PDXC Integration (Additional comments)
TASK8414396 Comment Added ---&gt; Device deployed as per asset registry:
Asset Tag- SL230183|| Serial Number - 0F34Y3T23483H7 || State - In use || Assigned to - Kathleen Liebke.
01-12-2025 12:30:14 - PDXC Integration (Work notes)
TASK8414396 Assigned To: Kaushika Thiyagarajan
01-12-2025 12:30:05 - PDXC Integration (Additional comments)
TASK8414396 Comment Added ---&gt; SL230183 - Katie Liebke - Waiting fro username update.
28-11-2025 10:56:18 - PDXC Integration (Work notes)
TASK8380317 Work Note Added by michael.murakami@dxc.com: The following has been collected by Stacey Antcliff:
1x Microsoft Surface Laptop Studio 2 - SL230183
Katie Liebke is not yet an available assignee in CMDB. Assigning to Farhoud Dilmaghani temporarily, ITAM to reassign to new starter once their profile has been generated.
28-11-2025 10:22:44 - PDXC Integration (Work notes)
TASK8380317 Work Note Added by michael.murakami@dxc.com: SL230183 has been provisioned for this request, prepping for deployment now
TASK8380317 Assigned To: Michael Murakami
27-11-2025 10:47:03 - Farhoud Dilmaghani (Additional comments)
Hi, my new team member will start on 1st December, and she need to access her laptop
21-11-2025 11:38:18 - PDXC Integration (Work notes)
TASK8380317 Work Note Added by christopher.watson2@dxc.com: We are currently awaiting the arrival of new devices.
ETA is about 4 weeks.
21-11-2025 11:38:04 - PDXC Integration (Additional comments)
TASK8380317 Comment Added ---&gt; We are currently awaiting the arrival of new devices.
ETA is about 4 weeks.
17-11-2025 10:59:33 - PDXC Integration (Work notes)
TASK8380317 Assigned To: Christopher Watson
17-11-2025 10:41:56 - System (Work notes)
QLR ServiceNow Integration sc_req_item SCTASK0222615 created RITM5418630
</t>
  </si>
  <si>
    <t>RITM0268992</t>
  </si>
  <si>
    <t xml:space="preserve">05-12-2025 16:55:19 - PDXC Integration (Additional comments)
TASK8425430 Comment Added ---&gt; Device deployed as per asset registry:
Asset Tag- LT250308|| Serial Number - 11SVZF4 || State - In use || Assigned to - Emma Gatley.
04-12-2025 14:51:48 - PDXC Integration (Work notes)
TASK8425430 Assigned To: Kaushika Thiyagarajan
04-12-2025 14:51:44 - PDXC Integration (Additional comments)
TASK8425430 Comment Added ---&gt; LT250308 - Emma Gatley - Waiting for the Username to update.
03-12-2025 15:12:28 - PDXC Integration (Work notes)
TASK8392323 Work Note Added by christopher.watson2@dxc.com: 1 X Dell Pro Max 14
Asset : LT250308 
Updated in CMDB
1 X  QR2-PRO-7IN1TH-CR116
21-11-2025 15:01:18 - PDXC Integration (Work notes)
TASK8392323 Work Note Added by christopher.watson2@dxc.com: We are currently awaiting the arrival of new devices.
ETA is about 4 weeks.
21-11-2025 15:00:26 - PDXC Integration (Additional comments)
TASK8392323 Comment Added ---&gt; We are currently awaiting the arrival of new devices.
ETA is about 4 weeks.
21-11-2025 09:07:23 - PDXC Integration (Work notes)
TASK8392323 Assigned To: Christopher Watson
20-11-2025 13:41:30 - System (Work notes)
QLR ServiceNow Integration sc_req_item SCTASK0223107 created RITM5426560
</t>
  </si>
  <si>
    <t xml:space="preserve">05-12-2025 17:00:24 - PDXC Integration (Additional comments)
TASK8417535 Comment Added ---&gt; Device deployed as per asset registry:
Asset Tag- SL232870|| Serial Number - 0F3378623413FB || State - In use || Assigned to - Benjamin Tromp.
02-12-2025 15:15:08 - PDXC Integration (Work notes)
TASK8417535 Assigned To: Kaushika Thiyagarajan
02-12-2025 15:14:29 - PDXC Integration (Additional comments)
TASK8417535 Comment Added ---&gt; SL232870 - Benjami Tromp - Waiting for username to update.
01-12-2025 15:08:48 - PDXC Integration (Work notes)
TASK8407326 Work Note Added by christopher.watson2@dxc.com: Customer collected
1 X Microsoft Surface Laptop
Asset : SL232870
Updated in CMDB 
1 X QR2-PROC-MTD-CR116
1 X QR2-PROC-SP65W-CR116
28-11-2025 09:50:34 - PDXC Integration (Work notes)
TASK8407326 Work Note Added by christopher.watson2@dxc.com: Hi Brent
I am contacting you regarding your HW request for: 
• 1 X Microsoft Surface Laptop
• Asset : SL232870
• 
• 
Just advising you that it is ready for collection from the Build Room in RC1 Ground floor next to security.  
To the left of the elevators next to the security. 
Note that best collection times are between 8:30 – 10:00 and 10:30 to 15:30
Thank you
28-11-2025 09:50:26 - PDXC Integration (Additional comments)
TASK8407326 Comment Added ---&gt; Waiting on customer to collect
27-11-2025 09:03:44 - PDXC Integration (Work notes)
TASK8407326 Assigned To: Christopher Watson
26-11-2025 11:51:19 - System (Work notes)
QLR ServiceNow Integration sc_req_item SCTASK0223660 created RITM5436011
</t>
  </si>
  <si>
    <t xml:space="preserve">
 2025-12-01 16:25:41 Jeffrey Sardin - State is Closed Complete was Open</t>
  </si>
  <si>
    <t xml:space="preserve">
 2025-12-03 17:35:25 PDXC Integration - State is Work in Progress was Open
 2025-12-04 17:23:08 PDXC Integration - State is Pending was Work in Progress
 2025-12-05 10:48:10 PDXC Integration - State is Work in Progress was Pending
 2025-12-05 17:57:22 PDXC Integration - State is Pending was Work in Progress</t>
  </si>
  <si>
    <t xml:space="preserve">
 2025-11-07 17:52:07 Raegan Munro - Assignment Group is DXC O365 Messaging was Global Service Desk
 2025-11-07 19:34:30 PDXC Integration - State is Work in Progress was Open
 2025-11-07 19:37:22 PDXC Integration - State is Pending was Work in Progress
 2025-12-03 15:44:27 PDXC Integration - State is Work in Progress was Pending
 2025-12-03 16:20:25 Joylen Ballena - Assignment Group is Global Service Desk was DXC O365 Messaging
 2025-12-03 16:27:53 Gilbert Noble - Assigned to is Gilbert Noble was 
 2025-12-03 16:39:52 Gilbert Noble - Assignment Group is DXC O365 Messaging was Global Service Desk
 2025-12-03 19:23:36 PDXC Integration - State is Pending was Work in Progress</t>
  </si>
  <si>
    <t xml:space="preserve">
 2025-11-27 15:11:45 PDXC Integration - State is Work in Progress was Open
 2025-11-28 20:14:20 PDXC Integration - State is Pending was Work in Progress
 2025-12-01 17:57:10 PDXC Integration - State is Work in Progress was Pending
 2025-12-01 18:49:50 PDXC Integration - State is Pending was Work in Progress
 2025-12-02 18:10:09 PDXC Integration - State is Work in Progress was Pending
 2025-12-03 16:57:12 PDXC Integration - State is Pending was Work in Progress</t>
  </si>
  <si>
    <t xml:space="preserve">
 2025-12-03 17:37:12 PDXC Integration - State is Work in Progress was Open
 2025-12-03 17:47:29 PDXC Integration - State is Pending was Work in Progress</t>
  </si>
  <si>
    <t>RITM0260105</t>
  </si>
  <si>
    <t xml:space="preserve">
 2025-09-01 12:13:48 Shane Kmet - Assigned to is Zoe O'Brien was 
 2025-09-01 12:26:25 Michael Cleary - State is Pending was Work in Progress
 2025-09-01 13:03:06 Cameron Horn - State is Closed Complete was Pending</t>
  </si>
  <si>
    <t>RITM0268487</t>
  </si>
  <si>
    <t xml:space="preserve">
 2025-11-17 10:20:30 Cameron Horn - Assigned to is Raegan Munro was 
 2025-11-17 11:37:44 Cameron Horn - Assignment Group is DXC Infra Active Directory was Global Service Desk
 2025-11-17 22:29:53 PDXC Integration - State is Pending was Work in Progress</t>
  </si>
  <si>
    <t xml:space="preserve">
 2025-12-06 00:16:14 Lemuel So - Assigned to is John Shen was 
 2025-12-07 22:08:16 John Shen - State is Work in Progress was Open
 2025-12-07 22:10:48 John Shen - State is Pending was Work in Progress</t>
  </si>
  <si>
    <t xml:space="preserve">
 2025-12-03 10:23:02 Lemuel So - Assigned to is John Shen was 
 2025-12-07 22:13:54 John Shen - State is Work in Progress was Open</t>
  </si>
  <si>
    <t xml:space="preserve">
 2025-12-07 17:24:53 PDXC Integration - State is Work in Progress was On Hold
 2025-12-07 23:07:18 PDXC Integration - State is On Hold was Work in Progress</t>
  </si>
  <si>
    <t xml:space="preserve">07-12-2025 02:21:02 - Au Huynh (Work notes)
If this job fails, support will handle on next business day as part of BAU support. NO NEED to call support team.
If this job fails, the next scheduled job will execute as there is no data dependence between jobs.
If failure occurs on week-end (Friday, or Saturday) job should continue to run next night.
</t>
  </si>
  <si>
    <t xml:space="preserve">06-12-2025 02:53:42 - Au Huynh (Additional comments)
Hi Donald, 
In regards to your issue with online training, could you try the course with other browser. If the issue remains, then could you follow the below link to raise the case with LMS team:
https://queenslandrail.service-now.com/service_management?id=sc_cat_item&amp;sys_id=b1e7fced1bf53510a8bcedb7b04bcb8d
Kind regards,
Au Huynh
</t>
  </si>
  <si>
    <t xml:space="preserve">06-12-2025 03:02:34 - PDXC Integration (Work notes)
Incident resolved due to closure of alert: Alert63750570
Incident resolved automatically by return-to-normal condition detected by monitoring system.&lt;br/&gt;Backsync to Dynatrace - Status code: 201. Dynatrace Problem P-2512207 has been updated with new comment based on resolution/closure of ServiceNow incident INC40801702. The Dynatrace Problem was intentionally left Open.
06-12-2025 03:01:38 - PDXC Integration (Work notes)
Incident resolved due to closure of alert: Alert63750570
Incident resolved automatically by return-to-normal condition detected by monitoring system.
06-12-2025 03:00:18 - PDXC Integration (Work notes)
Incident resolved due to closure of alert: Alert63750570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Database service
vizirail_qrail_SP
Response time degradation
80.4 requests/min impacted
The current response time (618 ms) exceeds the auto-detected baseline (52.7 ms) by 1,071 %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58 requests/min impacted
The current response time (52.9 s) exceeds the auto-detected baseline (769 ms) by 6,788 %
Service method: ProcessOutboundMessage
Web service
qr.vizirail.main
Response time degradation
323 requests/min impacted
The current response time (1.86 min) exceeds the auto-detected baseline (617 ms) by 17,949 %
Service method: All methods affected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02:59:39 - PDXC Integration (Work notes)
Incident resolved due to closure of alert: Alert63750570
06-12-2025 02:58:34 - PDXC Integration (Work notes)
The related alert Alert63750570 state is now Closed
06-12-2025 01:36:15 - PDXC Integration (Work notes)
Backsync to Dynatrace - Status code: 201. Dynatrace Problem P-2512207 has been updated with new comment based on creation of ServiceNow incident INC40801702.
---START---{EventSourceSendingServer:undefined,EventSourceExternalId:undefined}---END---
06-12-2025 01:36:04 -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10.32.32.23&lt;/td&gt;&lt;/tr&gt;&lt;tr&gt;&lt;td&gt;affectedRequestsPerMinute&lt;/td&gt;&lt;td&gt;39.2&lt;/td&gt;&lt;/tr&gt;&lt;tr&gt;&lt;td&gt;annotationDescription&lt;/td&gt;&lt;td&gt;The current response time (1 min 51 s) exceeds the auto-detected baseline (616.82 ms) by 17948.93 %.
Endpoint receive has a slowdown.&lt;/td&gt;&lt;/tr&gt;&lt;tr&gt;&lt;td&gt;displayId&lt;/td&gt;&lt;td&gt;P-2512207&lt;/td&gt;&lt;/tr&gt;&lt;tr&gt;&lt;td&gt;dynatraceEnvironment&lt;/td&gt;&lt;td&gt;c9be27d8-6982-42a7-9fb5-78ea9087067f&lt;/td&gt;&lt;/tr&gt;&lt;tr&gt;&lt;td&gt;endTime&lt;/td&gt;&lt;td&gt;1764948420000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percentile&lt;/td&gt;&lt;td&gt;111329430&lt;/td&gt;&lt;/tr&gt;&lt;tr&gt;&lt;td&gt;severities response time 90th percentile&lt;/td&gt;&lt;td&gt;540884600&lt;/td&gt;&lt;/tr&gt;&lt;tr&gt;&lt;td&gt;severities unit&lt;/td&gt;&lt;td&gt;microsecond (µs)&lt;/td&gt;&lt;/tr&gt;&lt;tr&gt;&lt;td&gt;severityLevel&lt;/td&gt;&lt;td&gt;PERFORMANCE&lt;/td&gt;&lt;/tr&gt;&lt;tr&gt;&lt;td&gt;startTime&lt;/td&gt;&lt;td&gt;1764947820000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01:35:48 - PDXC Integration (Work notes)
Backsync to Dynatrace - Status code: 201. Dynatrace Problem P-2512207 has been updated with new comment based on creation of ServiceNow incident INC40801702.
---START---{EventSourceSendingServer:undefined,EventSourceExternalId:undefined}---END---
06-12-2025 01:35:40 -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10.32.32.23&lt;/td&gt;&lt;/tr&gt;&lt;tr&gt;&lt;td&gt;affectedRequestsPerMinute&lt;/td&gt;&lt;td&gt;39.2&lt;/td&gt;&lt;/tr&gt;&lt;tr&gt;&lt;td&gt;annotationDescription&lt;/td&gt;&lt;td&gt;The current response time (1 min 51 s) exceeds the auto-detected baseline (616.82 ms) by 17948.93 %.
Endpoint receive has a slowdown.&lt;/td&gt;&lt;/tr&gt;&lt;tr&gt;&lt;td&gt;displayId&lt;/td&gt;&lt;td&gt;P-2512207&lt;/td&gt;&lt;/tr&gt;&lt;tr&gt;&lt;td&gt;dynatraceEnvironment&lt;/td&gt;&lt;td&gt;c9be27d8-6982-42a7-9fb5-78ea9087067f&lt;/td&gt;&lt;/tr&gt;&lt;tr&gt;&lt;td&gt;endTime&lt;/td&gt;&lt;td&gt;1764948420000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percentile&lt;/td&gt;&lt;td&gt;111329430&lt;/td&gt;&lt;/tr&gt;&lt;tr&gt;&lt;td&gt;severities response time 90th percentile&lt;/td&gt;&lt;td&gt;540884600&lt;/td&gt;&lt;/tr&gt;&lt;tr&gt;&lt;td&gt;severities unit&lt;/td&gt;&lt;td&gt;microsecond (µs)&lt;/td&gt;&lt;/tr&gt;&lt;tr&gt;&lt;td&gt;severityLevel&lt;/td&gt;&lt;td&gt;PERFORMANCE&lt;/td&gt;&lt;/tr&gt;&lt;tr&gt;&lt;td&gt;startTime&lt;/td&gt;&lt;td&gt;1764947820000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01:35:38 - PDXC Integration (Work notes)
---START---{EventSourceSendingServer:undefined,EventSourceExternalId:undefined}---END---
06-12-2025 01:35:35 -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10.32.32.23&lt;/td&gt;&lt;/tr&gt;&lt;tr&gt;&lt;td&gt;affectedRequestsPerMinute&lt;/td&gt;&lt;td&gt;39.2&lt;/td&gt;&lt;/tr&gt;&lt;tr&gt;&lt;td&gt;annotationDescription&lt;/td&gt;&lt;td&gt;The current response time (1 min 51 s) exceeds the auto-detected baseline (616.82 ms) by 17948.93 %.
Endpoint receive has a slowdown.&lt;/td&gt;&lt;/tr&gt;&lt;tr&gt;&lt;td&gt;displayId&lt;/td&gt;&lt;td&gt;P-2512207&lt;/td&gt;&lt;/tr&gt;&lt;tr&gt;&lt;td&gt;dynatraceEnvironment&lt;/td&gt;&lt;td&gt;c9be27d8-6982-42a7-9fb5-78ea9087067f&lt;/td&gt;&lt;/tr&gt;&lt;tr&gt;&lt;td&gt;endTime&lt;/td&gt;&lt;td&gt;1764948420000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percentile&lt;/td&gt;&lt;td&gt;111329430&lt;/td&gt;&lt;/tr&gt;&lt;tr&gt;&lt;td&gt;severities response time 90th percentile&lt;/td&gt;&lt;td&gt;540884600&lt;/td&gt;&lt;/tr&gt;&lt;tr&gt;&lt;td&gt;severities unit&lt;/td&gt;&lt;td&gt;microsecond (µs)&lt;/td&gt;&lt;/tr&gt;&lt;tr&gt;&lt;td&gt;severityLevel&lt;/td&gt;&lt;td&gt;PERFORMANCE&lt;/td&gt;&lt;/tr&gt;&lt;tr&gt;&lt;td&gt;startTime&lt;/td&gt;&lt;td&gt;1764947820000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t>
  </si>
  <si>
    <t xml:space="preserve">06-12-2025 01:36:08 - PDXC Integration (Work notes)
Incident resolved due to closure of alert: Alert63750431
Incident resolved automatically by return-to-normal condition detected by monitoring system.&lt;br/&gt;Backsync to Dynatrace - Status code: 201. Dynatrace Problem P-2512212 has been updated with new comment based on resolution/closure of ServiceNow incident INC40801610. The Dynatrace Problem was intentionally left Open.
06-12-2025 01:32:04 - PDXC Integration (Work notes)
Incident resolved due to closure of alert: Alert63750431
Incident resolved automatically by return-to-normal condition detected by monitoring system.
06-12-2025 01:31:18 - PDXC Integration (Work notes)
Incident resolved due to closure of alert: Alert63750431
Incident resolved automatically by return-to-normal condition detected by monitoring system.&lt;br/&gt;This alert has been updated by business rule 'Copy alert updates to incident'.
Description has changed. Previous: OPEN Problem P-2512212 in environment QLR-11_ENV01
Problem detected at: 14:56 (UTC) 05.12.2025
1 impacted service
Web service
wm.tn.queuing
Response time degradation
404 requests/min impacted
The current response time (5.38 min) exceeds the auto-detected baseline (54.1 ms) by 595,642 %
Service method: All methods affected
Root cause
Based on our dependency analysis all incidents are part of the same overall problem.
https://dxcdynatrace-io.sso.glb.platform.dxc.com/e/c9be27d8-6982-42a7-9fb5-78ea9087067f/#problems/problemdetails;pid=6285614581696330155_1764946260000V2,
 Tags- customProperties_Node_IP:10.32.64.10, 10.32.64.11, MAP ID:QLR_DT_CI_010, HN;:CAFPRDWAP101.corp.qr.com.au, CAFPRDWAP201.corp.qr.com.au, webMethods Services, QLR Integration Support
06-12-2025 01:31:14 - PDXC Integration (Work notes)
Incident resolved due to closure of alert: Alert63750431
06-12-2025 01:30:08 - PDXC Integration (Work notes)
The related alert Alert63750431 state is now Closed
06-12-2025 01:29:24 - PDXC Integration (Work notes)
Backsync to Dynatrace - Status code: 201. Dynatrace Problem P-2512212 has been updated with new comment based on creation of ServiceNow incident INC40801610.
---START---{EventSourceSendingServer:undefined,EventSourceExternalId:undefined}---END---
06-12-2025 01:29:20 -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06-12-2025 01:29:14 - PDXC Integration (Work notes)
Backsync to Dynatrace - Status code: 201. Dynatrace Problem P-2512212 has been updated with new comment based on creation of ServiceNow incident INC40801610.
---START---{EventSourceSendingServer:undefined,EventSourceExternalId:undefined}---END---
06-12-2025 01:29:07 -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06-12-2025 01:28:25 - PDXC Integration (Work notes)
---START---{EventSourceSendingServer:undefined,EventSourceExternalId:undefined}---END---
06-12-2025 01:28:19 -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t>
  </si>
  <si>
    <t xml:space="preserve">06-12-2025 01:30:18 - PDXC Integration (Work notes)
Incident resolved due to closure of alert: Alert63750424
Incident resolved automatically by return-to-normal condition detected by monitoring system.
06-12-2025 01:29:28 - PDXC Integration (Work notes)
Incident resolved due to closure of alert: Alert63750424
Incident resolved automatically by return-to-normal condition detected by monitoring system.&lt;br/&gt;Backsync to Dynatrace - Status code: 201. Dynatrace Problem P-2512207 has been updated with new comment based on resolution/closure of ServiceNow incident INC40801602. The Dynatrace Problem was intentionally left Open.
06-12-2025 01:29:24 - PDXC Integration (Work notes)
Incident resolved due to closure of alert: Alert63750424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Web service
TaskManagerDataExchangeWO
Response time degradation
58 requests/min impacted
The current response time (52.9 s) exceeds the auto-detected baseline (769 ms) by 6,788 %
Service method: ProcessOutboundMessage
Web service
qr.vizirail.main
Response time degradation
323 requests/min impacted
The current response time (1.86 min) exceeds the auto-detected baseline (617 ms) by 17,949 %
Service method: All methods affected
Database service
vizirail_qrail_SP
Response time degradation
51.2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01:29:18 - PDXC Integration (Work notes)
Incident resolved due to closure of alert: Alert63750424
06-12-2025 01:29:08 - PDXC Integration (Work notes)
The related alert Alert63750424 state is now Closed
06-12-2025 01:28:54 - PDXC Integration (Work notes)
Backsync to Dynatrace - Status code: 201. Dynatrace Problem P-2512207 has been updated with new comment based on creation of ServiceNow incident INC40801602.
This alert has been updated by business rule 'Copy alert updates to incident'.
Short Description has changed. Previous: Response time degradation - TaskManagerDataExchangeWO
---START---{EventSourceSendingServer:undefined,EventSourceExternalId:undefined}---END---
06-12-2025 01:28:45 -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01:28:08 - PDXC Integration (Work notes)
Backsync to Dynatrace - Status code: 201. Dynatrace Problem P-2512207 has been updated with new comment based on creation of ServiceNow incident INC40801602.
This alert has been updated by business rule 'Copy alert updates to incident'.
Short Description has changed. Previous: Response time degradation - TaskManagerDataExchangeWO
---START---{EventSourceSendingServer:undefined,EventSourceExternalId:undefined}---END---
06-12-2025 01:28:00 -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01:27:58 - PDXC Integration (Work notes)
Backsync to Dynatrace - Status code: 201. Dynatrace Problem P-2512207 has been updated with new comment based on creation of ServiceNow incident INC40801602.
This alert has been updated by business rule 'Copy alert updates to incident'.
Short Description has changed. Previous: Response time degradation - TaskManagerDataExchangeWO
---START---{EventSourceSendingServer:undefined,EventSourceExternalId:undefined}---END---
06-12-2025 01:27:56 -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01:27:54 - PDXC Integration (Work notes)
This alert has been updated by business rule 'Copy alert updates to incident'.
Short Description has changed. Previous: Response time degradation - TaskManagerDataExchangeWO
---START---{EventSourceSendingServer:undefined,EventSourceExternalId:undefined}---END---
06-12-2025 01:27:48 -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01:27:45 - PDXC Integration (Work notes)
---START---{EventSourceSendingServer:undefined,EventSourceExternalId:undefined}---END---
06-12-2025 01:27:42 -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01:27:38 - PDXC Integration (Work notes)
---START---{EventSourceSendingServer:undefined,EventSourceExternalId:undefined}---END---
06-12-2025 01:27:32 -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t>
  </si>
  <si>
    <t xml:space="preserve">06-12-2025 01:28:14 - PDXC Integration (Work notes)
Incident resolved due to closure of alert: Alert63750378
Incident resolved automatically by return-to-normal condition detected by monitoring system.&lt;br/&gt;Backsync to Dynatrace - Status code: 201. Dynatrace Problem P-2512212 has been updated with new comment based on resolution/closure of ServiceNow incident INC40801579. The Dynatrace Problem was intentionally left Open.
06-12-2025 01:27:44 - PDXC Integration (Work notes)
Incident resolved due to closure of alert: Alert63750378
Incident resolved automatically by return-to-normal condition detected by monitoring system.
06-12-2025 01:27:28 - PDXC Integration (Work notes)
Incident resolved due to closure of alert: Alert63750378
Incident resolved automatically by return-to-normal condition detected by monitoring system.&lt;br/&gt;This alert has been updated by business rule 'Copy alert updates to incident'.
Description has changed. Previous: OPEN Problem P-2512212 in environment QLR-11_ENV01
Problem detected at: 14:56 (UTC) 05.12.2025
1 impacted service
Web service
wm.tn.queuing
Response time degradation
169 requests/min impacted
The current response time (5.38 min) exceeds the auto-detected baseline (54.1 ms) by 595,642 %
Service method: All methods affected
Root cause
Based on our dependency analysis all incidents are part of the same overall problem.
https://dxcdynatrace-io.sso.glb.platform.dxc.com/e/c9be27d8-6982-42a7-9fb5-78ea9087067f/#problems/problemdetails;pid=6285614581696330155_1764946260000V2,
 Tags- customProperties_Node_IP:10.32.64.10, 10.32.64.11, MAP ID:QLR_DT_CI_010, HN;:CAFPRDWAP101.corp.qr.com.au, CAFPRDWAP201.corp.qr.com.au, webMethods Services, QLR Integration Support
06-12-2025 01:26:38 - PDXC Integration (Work notes)
Incident resolved due to closure of alert: Alert63750378
06-12-2025 01:26:18 - PDXC Integration (Work notes)
The related alert Alert63750378 state is now Closed
06-12-2025 01:26:05 - PDXC Integration (Work notes)
Backsync to Dynatrace - Status code: 201. Dynatrace Problem P-2512212 has been updated with new comment based on creation of ServiceNow incident INC40801579.
---START---{EventSourceSendingServer:undefined,EventSourceExternalId:undefined}---END---
06-12-2025 01:26:04 - PDXC Integration (Work notes)
Backsync to Dynatrace - Status code: 201. Dynatrace Problem P-2512212 has been updated with new comment based on creation of ServiceNow incident INC40801579.
---START---{EventSourceSendingServer:undefined,EventSourceExternalId:undefined}---END---
06-12-2025 01:26:00 - PDXC Integration (Additional comments)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system:  Assignment rules are now used for all cases when the CI can't be resolved or the CI has no support group.
06-12-2025 01:25:56 - PDXC Integration (Additional comments)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system:  Assignment rules are now used for all cases when the CI can't be resolved or the CI has no support group.
06-12-2025 01:25:48 - PDXC Integration (Work notes)
---START---{EventSourceSendingServer:undefined,EventSourceExternalId:undefined}---END---
06-12-2025 01:25:43 - PDXC Integration (Additional comments)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&lt;/td&gt;&lt;td&gt;DT6285614581696330155_1764946260000V2_SERVICE-BE6D8AB34A2B8B42_SERVICE_RESPONSE_TIME_DEGRADED&lt;/td&gt;&lt;/tr&gt;&lt;tr&gt;&lt;td&gt;HN;&lt;/td&gt;&lt;td&gt;CAFPRDWAP101.corp.qr.com.au,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10.32.64.11&lt;/td&gt;&lt;/tr&gt;&lt;tr&gt;&lt;td&gt;affectedRequestsPerMinute&lt;/td&gt;&lt;td&gt;32.4&lt;/td&gt;&lt;/tr&gt;&lt;tr&gt;&lt;td&gt;annotationDescription&lt;/td&gt;&lt;td&gt;The current response time (3 min 16 s) exceeds the auto-detected baseline (~54.14 ms) by 362242.44 %.
Service wm.tn.queuing has a slowdown.&lt;/td&gt;&lt;/tr&gt;&lt;tr&gt;&lt;td&gt;displayId&lt;/td&gt;&lt;td&gt;P-2512212&lt;/td&gt;&lt;/tr&gt;&lt;tr&gt;&lt;td&gt;dynatraceEnvironment&lt;/td&gt;&lt;td&gt;c9be27d8-6982-42a7-9fb5-78ea9087067f&lt;/td&gt;&lt;/tr&gt;&lt;tr&gt;&lt;td&gt;endTime&lt;/td&gt;&lt;td&gt;1764947280000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6285614581696330155_1764946260000V2&lt;/td&gt;&lt;/tr&gt;&lt;tr&gt;&lt;td&gt;problemImpact&lt;/td&gt;&lt;td&gt;SERVICES&lt;/td&gt;&lt;/tr&gt;&lt;tr&gt;&lt;td&gt;problemUrl&lt;/td&gt;&lt;td&gt;https://dxcdynatrace-io.sso.glb.platform.dxc.com/e/c9be27d8-6982-42a7-9fb5-78ea9087067f/#problems/problemdetails;pid=6285614581696330155_1764946260000V2&lt;/td&gt;&lt;/tr&gt;&lt;tr&gt;&lt;td&gt;referenceResponseTime50thPercentile&lt;/td&gt;&lt;td&gt;54139.5&lt;/td&gt;&lt;/tr&gt;&lt;tr&gt;&lt;td&gt;referenceResponseTime90thPercentile&lt;/td&gt;&lt;td&gt;1377247.8&lt;/td&gt;&lt;/tr&gt;&lt;tr&gt;&lt;td&gt;runEventRules&lt;/td&gt;&lt;td&gt;true&lt;/td&gt;&lt;/tr&gt;&lt;tr&gt;&lt;td&gt;service&lt;/td&gt;&lt;td&gt;wm.tn.queuing&lt;/td&gt;&lt;/tr&gt;&lt;tr&gt;&lt;td&gt;serviceMethodGroup&lt;/td&gt;&lt;td&gt;Default requests&lt;/td&gt;&lt;/tr&gt;&lt;tr&gt;&lt;td&gt;severities response time 50th percentile&lt;/td&gt;&lt;td&gt;196170380&lt;/td&gt;&lt;/tr&gt;&lt;tr&gt;&lt;td&gt;severities response time 90th percentile&lt;/td&gt;&lt;td&gt;591140500&lt;/td&gt;&lt;/tr&gt;&lt;tr&gt;&lt;td&gt;severities unit&lt;/td&gt;&lt;td&gt;microsecond (µs)&lt;/td&gt;&lt;/tr&gt;&lt;tr&gt;&lt;td&gt;severityLevel&lt;/td&gt;&lt;td&gt;PERFORMANCE&lt;/td&gt;&lt;/tr&gt;&lt;tr&gt;&lt;td&gt;startTime&lt;/td&gt;&lt;td&gt;1764946260000&lt;/td&gt;&lt;/tr&gt;&lt;tr&gt;&lt;td&gt;status&lt;/td&gt;&lt;td&gt;CLOSED&lt;/td&gt;&lt;/tr&gt;&lt;tr&gt;&lt;td&gt;tags&lt;/td&gt;&lt;td&gt;QLR Integration Support, webMethods Services&lt;/td&gt;&lt;/tr&gt;&lt;/table&gt;[/code]
system:  Assignment rules are now used for all cases when the CI can't be resolved or the CI has no support group.
</t>
  </si>
  <si>
    <t>06-12-2025 01:34:58 - PDXC Integration (Work notes)
Incident resolved due to closure of alert: Alert63750032
Incident resolved automatically by return-to-normal condition detected by monitoring system.&lt;br/&gt;Backsync to Dynatrace - Status code: 201. Dynatrace Problem P-2512207 has been updated with new comment based on resolution/closure of ServiceNow incident INC40801338. The Dynatrace Problem was intentionally left Open.
06-12-2025 01:34:28 - PDXC Integration (Work notes)
Incident resolved due to closure of alert: Alert63750032
Incident resolved automatically by return-to-normal condition detected by monitoring system.
06-12-2025 01:32:04 - PDXC Integration (Work notes)
Incident resolved due to closure of alert: Alert63750032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Web service
qr.vizirail.main
Response time degradation
245 requests/min impacted
The current response time (1.22 min) exceeds the auto-detected baseline (617 ms) by 11,796 %
Service method: All methods affected
Database service
vizirail_qrail_SP
Response time degradation
51.2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01:31:58 - PDXC Integration (Work notes)
Incident resolved due to closure of alert: Alert63750032
06-12-2025 01:30:59 - PDXC Integration (Work notes)
Incident resolved automatically by return-to-normal condition detected by monitoring system.
06-12-2025 01:30:34 - PDXC Integration (Work notes)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Web service
qr.vizirail.main
Response time degradation
245 requests/min impacted
The current response time (1.22 min) exceeds the auto-detected baseline (617 ms) by 11,796 %
Service method: All methods affected
Database service
vizirail_qrail_SP
Response time degradation
51.2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01:29:44 - PDXC Integration (Work notes)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Web service
qr.vizirail.main
Response time degradation
245 requests/min impacted
The current response time (1.22 min) exceeds the auto-detected baseline (617 ms) by 11,796 %
Service method: All methods affected
Database service
vizirail_qrail_SP
Response time degradation
51.2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01:29:18 - PDXC Integration (Work notes)
The related alert Alert63750032 state is now Closed
06-12-2025 01:28:54 - PDXC Integration (Work notes)
The related alert Alert63748794 state is now Closed
06-12-2025 01:28:25 - PDXC Integration (Work notes)
The related alert Alert63750033 state is now Closed
06-12-2025 01:28:14 - PDXC Integration (Work notes)
Backsync to Dynatrace - Status code: 201. Dynatrace Problem P-2512207 has been updated with new comment based on creation of ServiceNow incident INC40801338.
06-12-2025 01:27:28 - PDXC Integration (Work notes)
This incident has been updated by Alert Optimizer.
[code]&lt;b&gt;*** New Correlation ***&lt;/b&gt;&lt;br&gt;&lt;br&gt; Desc: Response time degradation - vizirail_qrail_SP
06-12-2025 01:26:05 - PDXC Integration (Work notes)
This alert has been updated by business rule 'Copy alert updates to incident'.
Short Description has changed. Previous: Response time degradation - TaskManagerDataExchangeWO
06-12-2025 01:25:38 - PDXC Integration (Work notes)
This alert has been updated by business rule 'Copy alert updates to incident'.
Short Description has changed. Previous: Group of alerts, Response time degradation - TaskManagerDataExchangeWO
06-12-2025 01:24:48 - PDXC Integration (Work notes)
Backsync to Dynatrace - Status code: 201. Dynatrace Problem P-2512207 has been updated with new comment based on creation of ServiceNow incident INC40801338.
06-12-2025 01:24:08 - PDXC Integration (Work notes)
This alert has been updated by business rule 'Copy alert updates to incident'.
Short Description has changed. Previous: Response time degradation - TaskManagerDataExchangeWO
06-12-2025 01:22:38 - PDXC Integration (Work notes)
This incident has been updated by Alert Optimizer.
[code]&lt;b&gt;*** New Correlation ***&lt;/b&gt;&lt;br&gt;&lt;br&gt; Desc: Response time degradation - qr.vizirail.main
06-12-2025 01:21:44 - PDXC Integration (Work notes)
This alert has been updated by business rule 'Copy alert updates to incident'.
Description has changed. Previous: OPEN Problem P-2512207 in environment QLR-11_ENV01
Problem detected at: 14:27 (UTC) 05.12.2025
3 impacted services
Web service
qr.vizirail.main
Response time degradation
245 requests/min impacted
The current response time (1.22 min) exceeds the auto-detected baseline (617 ms) by 11,796 %
Service method: All methods affected
Web service
TaskManagerDataExchangeWO
Response time degradation
17.4 requests/min impacted
The current response time (52.9 s) exceeds the auto-detected baseline (769 ms) by 6,788 %
Service method: ProcessOutboundMessage
Database service
vizirail_qrail_SP
Response time degradation
26.8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01:11:58 - PDXC Integration (Work notes)
Backsync to Dynatrace - Status code: 201. Dynatrace Problem P-2512207 has been updated with new comment based on creation of ServiceNow incident INC40801338.
---START---{EventSourceSendingServer:undefined,EventSourceExternalId:undefined}---END---
06-12-2025 01:11:50 - PDXC Integration (Additional comments)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01:11:48 - PDXC Integration (Work notes)
Backsync to Dynatrace - Status code: 201. Dynatrace Problem P-2512207 has been updated with new comment based on creation of ServiceNow incident INC40801338.
---START---{EventSourceSendingServer:undefined,EventSourceExternalId:undefined}---END---
06-12-2025 01:11:39 - PDXC Integration (Additional comments)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t>
  </si>
  <si>
    <t>06-12-2025 01:09:04 - PDXC Integration (Work notes)
Incident resolved due to closure of alert: Alert63747471
Incident resolved automatically by return-to-normal condition detected by monitoring system.&lt;br/&gt;Backsync to Dynatrace - Status code: 201. Dynatrace Problem P-2512207 has been updated with new comment based on resolution/closure of ServiceNow incident INC40801187. The Dynatrace Problem was intentionally left Open.
06-12-2025 01:08:58 - PDXC Integration (Work notes)
Incident resolved due to closure of alert: Alert63747471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Database service
vizirail_qrail_SP
Response time degradation
26.8 requests/min impacted
The current response time (613 ms) exceeds the auto-detected baseline (52.7 ms) by 1,061 %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Web service
qr.vizirail.main
Response time degradation
34.8 requests/min impacted
The current response time (43.7 s) exceeds the auto-detected baseline (617 ms) by 6,987 %
Service method: All methods affected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01:08:58 - PDXC Integration (Work notes)
Incident resolved due to closure of alert: Alert63747471
Incident resolved automatically by return-to-normal condition detected by monitoring system.
06-12-2025 01:08:54 - PDXC Integration (Work notes)
Incident resolved due to closure of alert: Alert63747471
06-12-2025 01:08:29 - PDXC Integration (Work notes)
The related alert Alert63747471 state is now Closed
06-12-2025 01:00:24 - PDXC Integration (Work notes)
Backsync to Dynatrace - Status code: 201. Dynatrace Problem P-2512207 has been updated with new comment based on creation of ServiceNow incident INC40801187.
---START---{EventSourceSendingServer:undefined,EventSourceExternalId:undefined}---END---
06-12-2025 01:00:23 -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&lt;/td&gt;&lt;td&gt;DT-5743042701487430702_1764944520000V2_SERVICE-E25B0B5AA4BDFAD9_SERVICE_RESPONSE_TIME_DEGRADED&lt;/td&gt;&lt;/tr&gt;&lt;tr&gt;&lt;td&gt;HN;&lt;/td&gt;&lt;td&gt;CATPRDVSC101.corp.qr.com.au,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10.32.32.23&lt;/td&gt;&lt;/tr&gt;&lt;tr&gt;&lt;td&gt;affectedRequestsPerMinute&lt;/td&gt;&lt;td&gt;11&lt;/td&gt;&lt;/tr&gt;&lt;tr&gt;&lt;td&gt;annotationDescription&lt;/td&gt;&lt;td&gt;The current response time (~612.59 ms) exceeds the auto-detected baseline (~52.75 ms) by 1061.33 %.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-2512207&lt;/td&gt;&lt;/tr&gt;&lt;tr&gt;&lt;td&gt;dynatraceEnvironment&lt;/td&gt;&lt;td&gt;c9be27d8-6982-42a7-9fb5-78ea9087067f&lt;/td&gt;&lt;/tr&gt;&lt;tr&gt;&lt;td&gt;endTime&lt;/td&gt;&lt;td&gt;1764945660000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52749&lt;/td&gt;&lt;/tr&gt;&lt;tr&gt;&lt;td&gt;referenceResponseTime90thPercentile&lt;/td&gt;&lt;td&gt;115988.46&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percentile&lt;/td&gt;&lt;td&gt;612591.3&lt;/td&gt;&lt;/tr&gt;&lt;tr&gt;&lt;td&gt;severities unit&lt;/td&gt;&lt;td&gt;microsecond (µs)&lt;/td&gt;&lt;/tr&gt;&lt;tr&gt;&lt;td&gt;severityLevel&lt;/td&gt;&lt;td&gt;PERFORMANCE&lt;/td&gt;&lt;/tr&gt;&lt;tr&gt;&lt;td&gt;startTime&lt;/td&gt;&lt;td&gt;1764944520000&lt;/td&gt;&lt;/tr&gt;&lt;tr&gt;&lt;td&gt;status&lt;/td&gt;&lt;td&gt;CLOSED&lt;/td&gt;&lt;/tr&gt;&lt;tr&gt;&lt;td&gt;tags&lt;/td&gt;&lt;td&gt;QLR Integration Support, webMethods Services, ViziRail Services&lt;/td&gt;&lt;/tr&gt;&lt;/table&gt;[/code]
06-12-2025 01:00:05 - PDXC Integration (Work notes)
Backsync to Dynatrace - Status code: 201. Dynatrace Problem P-2512207 has been updated with new comment based on creation of ServiceNow incident INC40801187.
---START---{EventSourceSendingServer:undefined,EventSourceExternalId:undefined}---END---
06-12-2025 00:59:59 - PDXC Integration (Work notes)
---START---{EventSourceSendingServer:undefined,EventSourceExternalId:undefined}---END---
06-12-2025 00:59:55 -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&lt;/td&gt;&lt;td&gt;DT-5743042701487430702_1764944520000V2_SERVICE-E25B0B5AA4BDFAD9_SERVICE_RESPONSE_TIME_DEGRADED&lt;/td&gt;&lt;/tr&gt;&lt;tr&gt;&lt;td&gt;HN;&lt;/td&gt;&lt;td&gt;CATPRDVSC101.corp.qr.com.au,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10.32.32.23&lt;/td&gt;&lt;/tr&gt;&lt;tr&gt;&lt;td&gt;affectedRequestsPerMinute&lt;/td&gt;&lt;td&gt;11&lt;/td&gt;&lt;/tr&gt;&lt;tr&gt;&lt;td&gt;annotationDescription&lt;/td&gt;&lt;td&gt;The current response time (~612.59 ms) exceeds the auto-detected baseline (~52.75 ms) by 1061.33 %.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-2512207&lt;/td&gt;&lt;/tr&gt;&lt;tr&gt;&lt;td&gt;dynatraceEnvironment&lt;/td&gt;&lt;td&gt;c9be27d8-6982-42a7-9fb5-78ea9087067f&lt;/td&gt;&lt;/tr&gt;&lt;tr&gt;&lt;td&gt;endTime&lt;/td&gt;&lt;td&gt;1764945660000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52749&lt;/td&gt;&lt;/tr&gt;&lt;tr&gt;&lt;td&gt;referenceResponseTime90thPercentile&lt;/td&gt;&lt;td&gt;115988.46&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percentile&lt;/td&gt;&lt;td&gt;612591.3&lt;/td&gt;&lt;/tr&gt;&lt;tr&gt;&lt;td&gt;severities unit&lt;/td&gt;&lt;td&gt;microsecond (µs)&lt;/td&gt;&lt;/tr&gt;&lt;tr&gt;&lt;td&gt;severityLevel&lt;/td&gt;&lt;td&gt;PERFORMANCE&lt;/td&gt;&lt;/tr&gt;&lt;tr&gt;&lt;td&gt;startTime&lt;/td&gt;&lt;td&gt;1764944520000&lt;/td&gt;&lt;/tr&gt;&lt;tr&gt;&lt;td&gt;status&lt;/td&gt;&lt;td&gt;CLOSED&lt;/td&gt;&lt;/tr&gt;&lt;tr&gt;&lt;td&gt;tags&lt;/td&gt;&lt;td&gt;QLR Integration Support, webMethods Services, ViziRail Services&lt;/td&gt;&lt;/tr&gt;&lt;/table&gt;[/code]
06-12-2025 00:59:48 -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&lt;/td&gt;&lt;td&gt;DT-5743042701487430702_1764944520000V2_SERVICE-E25B0B5AA4BDFAD9_SERVICE_RESPONSE_TIME_DEGRADED&lt;/td&gt;&lt;/tr&gt;&lt;tr&gt;&lt;td&gt;HN;&lt;/td&gt;&lt;td&gt;CATPRDVSC101.corp.qr.com.au,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10.32.32.23&lt;/td&gt;&lt;/tr&gt;&lt;tr&gt;&lt;td&gt;affectedRequestsPerMinute&lt;/td&gt;&lt;td&gt;11&lt;/td&gt;&lt;/tr&gt;&lt;tr&gt;&lt;td&gt;annotationDescription&lt;/td&gt;&lt;td&gt;The current response time (~612.59 ms) exceeds the auto-detected baseline (~52.75 ms) by 1061.33 %.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t>
  </si>
  <si>
    <t xml:space="preserve">06-12-2025 01:09:34 - PDXC Integration (Work notes)
Incident resolved due to closure of alert: Alert63747468
Incident resolved automatically by return-to-normal condition detected by monitoring system.
06-12-2025 01:09:28 - PDXC Integration (Work notes)
Incident resolved due to closure of alert: Alert63747468
Incident resolved automatically by return-to-normal condition detected by monitoring system.&lt;br/&gt;Backsync to Dynatrace - Status code: 201. Dynatrace Problem P-2512207 has been updated with new comment based on resolution/closure of ServiceNow incident INC40801175. The Dynatrace Problem was intentionally left Open.
06-12-2025 01:09:24 - PDXC Integration (Work notes)
Incident resolved due to closure of alert: Alert63747468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Database service
vizirail_qrail_SP
Response time degradation
26.8 requests/min impacted
The current response time (613 ms) exceeds the auto-detected baseline (52.7 ms) by 1,061 %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Web service
qr.vizirail.main
Response time degradation
34.8 requests/min impacted
The current response time (43.7 s) exceeds the auto-detected baseline (617 ms) by 6,987 %
Service method: All methods affected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01:08:58 - PDXC Integration (Work notes)
Incident resolved due to closure of alert: Alert63747468
06-12-2025 01:08:34 - PDXC Integration (Work notes)
The related alert Alert63747468 state is now Closed
06-12-2025 01:00:24 - PDXC Integration (Work notes)
Backsync to Dynatrace - Status code: 201. Dynatrace Problem P-2512207 has been updated with new comment based on creation of ServiceNow incident INC40801175.
---START---{EventSourceSendingServer:undefined,EventSourceExternalId:undefined}---END---
06-12-2025 01:00:17 -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00:59:29 - PDXC Integration (Work notes)
Backsync to Dynatrace - Status code: 201. Dynatrace Problem P-2512207 has been updated with new comment based on creation of ServiceNow incident INC40801175.
---START---{EventSourceSendingServer:undefined,EventSourceExternalId:undefined}---END---
06-12-2025 00:59:26 -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06-12-2025 00:59:04 - PDXC Integration (Work notes)
---START---{EventSourceSendingServer:undefined,EventSourceExternalId:undefined}---END---
06-12-2025 00:59:03 -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&lt;/td&gt;&lt;td&gt;SERVICE-64429B5B9D8F262E&lt;/td&gt;&lt;/tr&gt;&lt;tr&gt;&lt;td&gt;UUID: &lt;/td&gt;&lt;td&gt;DT-5743042701487430702_1764944520000V2_SERVICE-64429B5B9D8F262E_SERVICE_RESPONSE_TIME_DEGRADED&lt;/td&gt;&lt;/tr&gt;&lt;tr&gt;&lt;td&gt;HN;&lt;/td&gt;&lt;td&gt;CATPRDVSC101.corp.qr.com.au,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10.32.32.23&lt;/td&gt;&lt;/tr&gt;&lt;tr&gt;&lt;td&gt;affectedRequestsPerMinute&lt;/td&gt;&lt;td&gt;17.4&lt;/td&gt;&lt;/tr&gt;&lt;tr&gt;&lt;td&gt;annotationDescription&lt;/td&gt;&lt;td&gt;The current response time (~52.94 s) exceeds the auto-detected baseline (~768.58 ms) by 6788.09 %.
Endpoint ProcessOutboundMessage has a slowdown.&lt;/td&gt;&lt;/tr&gt;&lt;tr&gt;&lt;td&gt;displayId&lt;/td&gt;&lt;td&gt;P-2512207&lt;/td&gt;&lt;/tr&gt;&lt;tr&gt;&lt;td&gt;dynatraceEnvironment&lt;/td&gt;&lt;td&gt;c9be27d8-6982-42a7-9fb5-78ea9087067f&lt;/td&gt;&lt;/tr&gt;&lt;tr&gt;&lt;td&gt;endTime&lt;/td&gt;&lt;td&gt;1764945780000&lt;/td&gt;&lt;/tr&gt;&lt;tr&gt;&lt;td&gt;entityId&lt;/td&gt;&lt;td&gt;SERVICE-64429B5B9D8F262E&lt;/td&gt;&lt;/tr&gt;&lt;tr&gt;&lt;td&gt;entityName&lt;/td&gt;&lt;td&gt;TaskManagerDataExchange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768576.5&lt;/td&gt;&lt;/tr&gt;&lt;tr&gt;&lt;td&gt;referenceResponseTime90thPercentile&lt;/td&gt;&lt;td&gt;7268390.5&lt;/td&gt;&lt;/tr&gt;&lt;tr&gt;&lt;td&gt;runEventRules&lt;/td&gt;&lt;td&gt;true&lt;/td&gt;&lt;/tr&gt;&lt;tr&gt;&lt;td&gt;service&lt;/td&gt;&lt;td&gt;TaskManagerDataExchangeWO&lt;/td&gt;&lt;/tr&gt;&lt;tr&gt;&lt;td&gt;serviceMethod&lt;/td&gt;&lt;td&gt;ProcessOutboundMessage&lt;/td&gt;&lt;/tr&gt;&lt;tr&gt;&lt;td&gt;severities response time 50th percentile&lt;/td&gt;&lt;td&gt;52940216&lt;/td&gt;&lt;/tr&gt;&lt;tr&gt;&lt;td&gt;severities response time 90th percentile&lt;/td&gt;&lt;td&gt;96767200&lt;/td&gt;&lt;/tr&gt;&lt;tr&gt;&lt;td&gt;severities unit&lt;/td&gt;&lt;td&gt;microsecond (µs)&lt;/td&gt;&lt;/tr&gt;&lt;tr&gt;&lt;td&gt;severityLevel&lt;/td&gt;&lt;td&gt;PERFORMANCE&lt;/td&gt;&lt;/tr&gt;&lt;tr&gt;&lt;td&gt;startTime&lt;/td&gt;&lt;td&gt;1764944820000&lt;/td&gt;&lt;/tr&gt;&lt;tr&gt;&lt;td&gt;status&lt;/td&gt;&lt;td&gt;CLOSED&lt;/td&gt;&lt;/tr&gt;&lt;tr&gt;&lt;td&gt;tags&lt;/td&gt;&lt;td&gt;QLR Integration Support, webMethods Services, ViziRail Services&lt;/td&gt;&lt;/tr&gt;&lt;/table&gt;[/code]
</t>
  </si>
  <si>
    <t xml:space="preserve">06-12-2025 01:09:39 - PDXC Integration (Work notes)
Incident resolved due to closure of alert: Alert63747469
Incident resolved automatically by return-to-normal condition detected by monitoring system.&lt;br/&gt;Backsync to Dynatrace - Status code: 201. Dynatrace Problem P-2512207 has been updated with new comment based on resolution/closure of ServiceNow incident INC40801174. The Dynatrace Problem was intentionally left Open.
06-12-2025 01:09:34 - PDXC Integration (Work notes)
Incident resolved due to closure of alert: Alert63747469
Incident resolved automatically by return-to-normal condition detected by monitoring system.
06-12-2025 01:09:25 - PDXC Integration (Work notes)
Incident resolved due to closure of alert: Alert63747469
Incident resolved automatically by return-to-normal condition detected by monitoring system.&lt;br/&gt;This alert has been updated by business rule 'Copy alert updates to incident'.
Description has changed. Previous: OPEN Problem P-2512207 in environment QLR-11_ENV01
Problem detected at: 14:27 (UTC) 05.12.2025
3 impacted services
Database service
vizirail_qrail_SP
Response time degradation
26.8 requests/min impacted
The current response time (613 ms) exceeds the auto-detected baseline (52.7 ms) by 1,061 %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Web service
TaskManagerDataExchangeWO
Response time degradation
17.4 requests/min impacted
The current response time (52.9 s) exceeds the auto-detected baseline (769 ms) by 6,788 %
Service method: ProcessOutboundMessage
Web service
qr.vizirail.main
Response time degradation
34.8 requests/min impacted
The current response time (43.7 s) exceeds the auto-detected baseline (617 ms) by 6,987 %
Service method: All methods affected
Root cause
Based on our dependency analysis all incidents are part of the same overall problem.
https://dxcdynatrace-io.sso.glb.platform.dxc.com/e/c9be27d8-6982-42a7-9fb5-78ea9087067f/#problems/problemdetails;pid=-5743042701487430702_1764944520000V2,
 Tags- ViziRail Services, HN;:CATPRDVSC101.corp.qr.com.au, CATPRDVSC201.corp.qr.com.au, customProperties_Node_IP:10.32.64.10, 10.32.64.11, customProperties_Node_IP:10.32.32.21, 10.32.32.22, 10.32.32.23, MAP ID:QLR_DT_CI_010, HN;:CATPRDVIZ100.corp.qr.com.au, CATPRDVIZ101.corp.qr.com.au, CATPRDVIZ200.corp.qr.com.au, HN;:CAFPRDWAP101.corp.qr.com.au, CAFPRDWAP201.corp.qr.com.au, MAP ID:QLR_DT_CI_002, customProperties_Node_IP:10.32.32.30, 10.32.32.31, 10.32.32.32, 10.32.32.38, 10.32.32.39, webMethods Services, QLR Integration Support
06-12-2025 01:09:18 - PDXC Integration (Work notes)
Incident resolved due to closure of alert: Alert63747469
06-12-2025 01:08:44 - PDXC Integration (Work notes)
The related alert Alert63747469 state is now Closed
06-12-2025 01:00:28 - PDXC Integration (Work notes)
Backsync to Dynatrace - Status code: 201. Dynatrace Problem P-2512207 has been updated with new comment based on creation of ServiceNow incident INC40801174.
This alert has been updated by business rule 'Copy alert updates to incident'.
Short Description has changed. Previous: Response time degradation - qr.vizirail.main
---START---{EventSourceSendingServer:undefined,EventSourceExternalId:undefined}---END---
06-12-2025 01:00:20 -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00:59:59 - PDXC Integration (Work notes)
Backsync to Dynatrace - Status code: 201. Dynatrace Problem P-2512207 has been updated with new comment based on creation of ServiceNow incident INC40801174.
This alert has been updated by business rule 'Copy alert updates to incident'.
Short Description has changed. Previous: Response time degradation - qr.vizirail.main
---START---{EventSourceSendingServer:undefined,EventSourceExternalId:undefined}---END---
06-12-2025 00:59:53 -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00:59:29 - PDXC Integration (Work notes)
This alert has been updated by business rule 'Copy alert updates to incident'.
Short Description has changed. Previous: Response time degradation - qr.vizirail.main
---START---{EventSourceSendingServer:undefined,EventSourceExternalId:undefined}---END---
06-12-2025 00:59:24 - PDXC Integration (Work notes)
This alert has been updated by business rule 'Copy alert updates to incident'.
Short Description has changed. Previous: Response time degradation - qr.vizirail.main
---START---{EventSourceSendingServer:undefined,EventSourceExternalId:undefined}---END---
06-12-2025 00:59:23 -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00:59:21 -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00:59:18 - PDXC Integration (Work notes)
---START---{EventSourceSendingServer:undefined,EventSourceExternalId:undefined}---END---
06-12-2025 00:59:15 -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06-12-2025 00:59:04 - PDXC Integration (Work notes)
---START---{EventSourceSendingServer:undefined,EventSourceExternalId:undefined}---END---
06-12-2025 00:58:58 - PDXC Integration (Additional comments)
system: This alert came in from DYNATRACE:
[code]&lt;table&gt;&lt;tr&gt;&lt;td width=160px&gt;Category: &lt;/td&gt;&lt;td&gt;EdgeX-SERVICE_RESPONSE_TIME_DEGRADED&lt;/td&gt;&lt;/tr&gt;&lt;tr&gt;&lt;td&gt;Application: &lt;/td&gt;&lt;td&gt;SERVICE&lt;/td&gt;&lt;/tr&gt;&lt;tr&gt;&lt;td&gt;Object: &lt;/td&gt;&lt;td&gt;SERVICE-EEF18C21E4ABABB8&lt;/td&gt;&lt;/tr&gt;&lt;tr&gt;&lt;td&gt;UUID: &lt;/td&gt;&lt;td&gt;DT-5743042701487430702_1764944520000V2_SERVICE-EEF18C21E4ABABB8_SERVICE_RESPONSE_TIME_DEGRADED&lt;/td&gt;&lt;/tr&gt;&lt;tr&gt;&lt;td&gt;HN;&lt;/td&gt;&lt;td&gt;CATPRDVSC101.corp.qr.com.au, CATPRDVSC201.corp.qr.com.au&lt;/td&gt;&lt;/tr&gt;&lt;tr&gt;&lt;td&gt;MAP ID&lt;/td&gt;&lt;td&gt;QLR_DT_CI_010&lt;/td&gt;&lt;/tr&gt;&lt;tr&gt;&lt;td&gt;Node IP&lt;/td&gt;&lt;td&gt;10.32.32.21, 10.32.32.22, 10.32.32.23&lt;/td&gt;&lt;/tr&gt;&lt;tr&gt;&lt;td&gt;affectedRequestsPerMinute&lt;/td&gt;&lt;td&gt;16&lt;/td&gt;&lt;/tr&gt;&lt;tr&gt;&lt;td&gt;annotationDescription&lt;/td&gt;&lt;td&gt;The current response time (~43.72 s) exceeds the auto-detected baseline (616.82 ms) by 6987.35 %.
Endpoint receive has a slowdown.&lt;/td&gt;&lt;/tr&gt;&lt;tr&gt;&lt;td&gt;displayId&lt;/td&gt;&lt;td&gt;P-2512207&lt;/td&gt;&lt;/tr&gt;&lt;tr&gt;&lt;td&gt;dynatraceEnvironment&lt;/td&gt;&lt;td&gt;c9be27d8-6982-42a7-9fb5-78ea9087067f&lt;/td&gt;&lt;/tr&gt;&lt;tr&gt;&lt;td&gt;endTime&lt;/td&gt;&lt;td&gt;1764945780000&lt;/td&gt;&lt;/tr&gt;&lt;tr&gt;&lt;td&gt;entityId&lt;/td&gt;&lt;td&gt;SERVICE-EEF18C21E4ABABB8&lt;/td&gt;&lt;/tr&gt;&lt;tr&gt;&lt;td&gt;entityName&lt;/td&gt;&lt;td&gt;qr.vizirail.mai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-5743042701487430702_1764944520000V2&lt;/td&gt;&lt;/tr&gt;&lt;tr&gt;&lt;td&gt;problemImpact&lt;/td&gt;&lt;td&gt;SERVICES&lt;/td&gt;&lt;/tr&gt;&lt;tr&gt;&lt;td&gt;problemUrl&lt;/td&gt;&lt;td&gt;https://dxcdynatrace-io.sso.glb.platform.dxc.com/e/c9be27d8-6982-42a7-9fb5-78ea9087067f/#problems/problemdetails;pid=-5743042701487430702_1764944520000V2&lt;/td&gt;&lt;/tr&gt;&lt;tr&gt;&lt;td&gt;referenceResponseTime50thPercentile&lt;/td&gt;&lt;td&gt;616820&lt;/td&gt;&lt;/tr&gt;&lt;tr&gt;&lt;td&gt;referenceResponseTime90thPercentile&lt;/td&gt;&lt;td&gt;4954011&lt;/td&gt;&lt;/tr&gt;&lt;tr&gt;&lt;td&gt;runEventRules&lt;/td&gt;&lt;td&gt;true&lt;/td&gt;&lt;/tr&gt;&lt;tr&gt;&lt;td&gt;service&lt;/td&gt;&lt;td&gt;qr.vizirail.main&lt;/td&gt;&lt;/tr&gt;&lt;tr&gt;&lt;td&gt;serviceMethod&lt;/td&gt;&lt;td&gt;receive&lt;/td&gt;&lt;/tr&gt;&lt;tr&gt;&lt;td&gt;severities response time 50th percentile&lt;/td&gt;&lt;td&gt;43716224&lt;/td&gt;&lt;/tr&gt;&lt;tr&gt;&lt;td&gt;severities response time 90th percentile&lt;/td&gt;&lt;td&gt;92059870&lt;/td&gt;&lt;/tr&gt;&lt;tr&gt;&lt;td&gt;severities unit&lt;/td&gt;&lt;td&gt;microsecond (µs)&lt;/td&gt;&lt;/tr&gt;&lt;tr&gt;&lt;td&gt;severityLevel&lt;/td&gt;&lt;td&gt;PERFORMANCE&lt;/td&gt;&lt;/tr&gt;&lt;tr&gt;&lt;td&gt;startTime&lt;/td&gt;&lt;td&gt;1764944700000&lt;/td&gt;&lt;/tr&gt;&lt;tr&gt;&lt;td&gt;status&lt;/td&gt;&lt;td&gt;CLOSED&lt;/td&gt;&lt;/tr&gt;&lt;tr&gt;&lt;td&gt;tags&lt;/td&gt;&lt;td&gt;QLR Integration Support, webMethods Services, ViziRail Services&lt;/td&gt;&lt;/tr&gt;&lt;/table&gt;[/code]
system:  Assignment rules are now used for all cases when the CI can't be resolved or the CI has no support group.
</t>
  </si>
  <si>
    <t xml:space="preserve">06-12-2025 01:12:04 - PDXC Integration (Work notes)
Incident resolved due to closure of alert: Alert63747470
Incident resolved automatically by return-to-normal condition detected by monitoring system.&lt;br/&gt;Backsync to Dynatrace - Status code: 201. Dynatrace Problem P-2512210 has been updated with new comment based on resolution/closure of ServiceNow incident INC40801176. The Dynatrace Problem was intentionally left Open.
06-12-2025 01:11:05 - PDXC Integration (Work notes)
Incident resolved due to closure of alert: Alert63747470
Incident resolved automatically by return-to-normal condition detected by monitoring system.
06-12-2025 01:10:45 - PDXC Integration (Work notes)
Incident resolved due to closure of alert: Alert63747470
Incident resolved automatically by return-to-normal condition detected by monitoring system.&lt;br/&gt;This alert has been updated by business rule 'Copy alert updates to incident'.
Description has changed. Previous: OPEN Problem P-2512210 in environment QLR-11_ENV01
Problem detected at: 14:27 (UTC) 05.12.2025
1 impacted service
Web service
framework.tn
Response time degradation
173 requests/min impacted
The current response time (3.98 min) exceeds the auto-detected baseline (268 ms) by 89,098 %
Service method: All methods affected
Root cause
Web service
framework.tn
Response time degradation
173 requests/min impacted
The current response time (3.98 min) exceeds the auto-detected baseline (268 ms) by 89,098 %
Service method: All methods affected
https://dxcdynatrace-io.sso.glb.platform.dxc.com/e/c9be27d8-6982-42a7-9fb5-78ea9087067f/#problems/problemdetails;pid=6734417355313212895_1764944520000V2,
 Tags- customProperties_Node_IP:10.32.64.10, 10.32.64.11, MAP ID:QLR_DT_CI_010, HN;:CAFPRDWAP101.corp.qr.com.au, CAFPRDWAP201.corp.qr.com.au, webMethods Services, QLR Integration Support
06-12-2025 01:10:45 - PDXC Integration (Work notes)
Incident resolved due to closure of alert: Alert63747470
06-12-2025 01:10:04 - PDXC Integration (Work notes)
The related alert Alert63747470 state is now Closed
06-12-2025 00:59:28 - PDXC Integration (Work notes)
Backsync to Dynatrace - Status code: 201. Dynatrace Problem P-2512210 has been updated with new comment based on creation of ServiceNow incident INC40801176.
---START---{EventSourceSendingServer:undefined,EventSourceExternalId:undefined}---END---
06-12-2025 00:59:19 -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&lt;/td&gt;&lt;td&gt;DT6734417355313212895_1764944520000V2_SERVICE-E48F7727C02D1587_SERVICE_RESPONSE_TIME_DEGRADED&lt;/td&gt;&lt;/tr&gt;&lt;tr&gt;&lt;td&gt;HN;&lt;/td&gt;&lt;td&gt;CAFPRDWAP101.corp.qr.com.au,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10.32.64.11&lt;/td&gt;&lt;/tr&gt;&lt;tr&gt;&lt;td&gt;affectedRequestsPerMinute&lt;/td&gt;&lt;td&gt;25.6&lt;/td&gt;&lt;/tr&gt;&lt;tr&gt;&lt;td&gt;annotationDescription&lt;/td&gt;&lt;td&gt;The current response time (~7.77 s) exceeds the auto-detected baseline (~267.66 ms) by 2803.12 %.
Endpoint receive has a slowdown.&lt;/td&gt;&lt;/tr&gt;&lt;tr&gt;&lt;td&gt;displayId&lt;/td&gt;&lt;td&gt;P-2512210&lt;/td&gt;&lt;/tr&gt;&lt;tr&gt;&lt;td&gt;dynatraceEnvironment&lt;/td&gt;&lt;td&gt;c9be27d8-6982-42a7-9fb5-78ea9087067f&lt;/td&gt;&lt;/tr&gt;&lt;tr&gt;&lt;td&gt;endTime&lt;/td&gt;&lt;td&gt;1764945780000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6734417355313212895_1764944520000V2&lt;/td&gt;&lt;/tr&gt;&lt;tr&gt;&lt;td&gt;problemImpact&lt;/td&gt;&lt;td&gt;SERVICES&lt;/td&gt;&lt;/tr&gt;&lt;tr&gt;&lt;td&gt;problemUrl&lt;/td&gt;&lt;td&gt;https://dxcdynatrace-io.sso.glb.platform.dxc.com/e/c9be27d8-6982-42a7-9fb5-78ea9087067f/#problems/problemdetails;pid=6734417355313212895_1764944520000V2&lt;/td&gt;&lt;/tr&gt;&lt;tr&gt;&lt;td&gt;referenceResponseTime50thPercentile&lt;/td&gt;&lt;td&gt;267661&lt;/td&gt;&lt;/tr&gt;&lt;tr&gt;&lt;td&gt;referenceResponseTime90thPercentile&lt;/td&gt;&lt;td&gt;2610667.8&lt;/td&gt;&lt;/tr&gt;&lt;tr&gt;&lt;td&gt;runEventRules&lt;/td&gt;&lt;td&gt;true&lt;/td&gt;&lt;/tr&gt;&lt;tr&gt;&lt;td&gt;service&lt;/td&gt;&lt;td&gt;framework.tn&lt;/td&gt;&lt;/tr&gt;&lt;tr&gt;&lt;td&gt;serviceMethod&lt;/td&gt;&lt;td&gt;receive&lt;/td&gt;&lt;/tr&gt;&lt;tr&gt;&lt;td&gt;severities response time 50th percentile&lt;/td&gt;&lt;td&gt;7770517.5&lt;/td&gt;&lt;/tr&gt;&lt;tr&gt;&lt;td&gt;severities response time 90th percentile&lt;/td&gt;&lt;td&gt;67311990&lt;/td&gt;&lt;/tr&gt;&lt;tr&gt;&lt;td&gt;severities unit&lt;/td&gt;&lt;td&gt;microsecond (µs)&lt;/td&gt;&lt;/tr&gt;&lt;tr&gt;&lt;td&gt;severityLevel&lt;/td&gt;&lt;td&gt;PERFORMANCE&lt;/td&gt;&lt;/tr&gt;&lt;tr&gt;&lt;td&gt;startTime&lt;/td&gt;&lt;td&gt;1764944520000&lt;/td&gt;&lt;/tr&gt;&lt;tr&gt;&lt;td&gt;status&lt;/td&gt;&lt;td&gt;CLOSED&lt;/td&gt;&lt;/tr&gt;&lt;tr&gt;&lt;td&gt;tags&lt;/td&gt;&lt;td&gt;QLR Integration Support, webMethods Services&lt;/td&gt;&lt;/tr&gt;&lt;/table&gt;[/code]
06-12-2025 00:59:14 - PDXC Integration (Work notes)
Backsync to Dynatrace - Status code: 201. Dynatrace Problem P-2512210 has been updated with new comment based on creation of ServiceNow incident INC40801176.
---START---{EventSourceSendingServer:undefined,EventSourceExternalId:undefined}---END---
06-12-2025 00:59:04 -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&lt;/td&gt;&lt;td&gt;DT6734417355313212895_1764944520000V2_SERVICE-E48F7727C02D1587_SERVICE_RESPONSE_TIME_DEGRADED&lt;/td&gt;&lt;/tr&gt;&lt;tr&gt;&lt;td&gt;HN;&lt;/td&gt;&lt;td&gt;CAFPRDWAP101.corp.qr.com.au,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10.32.64.11&lt;/td&gt;&lt;/tr&gt;&lt;tr&gt;&lt;td&gt;affectedRequestsPerMinute&lt;/td&gt;&lt;td&gt;25.6&lt;/td&gt;&lt;/tr&gt;&lt;tr&gt;&lt;td&gt;annotationDescription&lt;/td&gt;&lt;td&gt;The current response time (~7.77 s) exceeds the auto-detected baseline (~267.66 ms) by 2803.12 %.
Endpoint receive has a slowdown.&lt;/td&gt;&lt;/tr&gt;&lt;tr&gt;&lt;td&gt;displayId&lt;/td&gt;&lt;td&gt;P-2512210&lt;/td&gt;&lt;/tr&gt;&lt;tr&gt;&lt;td&gt;dynatraceEnvironment&lt;/td&gt;&lt;td&gt;c9be27d8-6982-42a7-9fb5-78ea9087067f&lt;/td&gt;&lt;/tr&gt;&lt;tr&gt;&lt;td&gt;endTime&lt;/td&gt;&lt;td&gt;1764945780000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6734417355313212895_1764944520000V2&lt;/td&gt;&lt;/tr&gt;&lt;tr&gt;&lt;td&gt;problemImpact&lt;/td&gt;&lt;td&gt;SERVICES&lt;/td&gt;&lt;/tr&gt;&lt;tr&gt;&lt;td&gt;problemUrl&lt;/td&gt;&lt;td&gt;https://dxcdynatrace-io.sso.glb.platform.dxc.com/e/c9be27d8-6982-42a7-9fb5-78ea9087067f/#problems/problemdetails;pid=6734417355313212895_1764944520000V2&lt;/td&gt;&lt;/tr&gt;&lt;tr&gt;&lt;td&gt;referenceResponseTime50thPercentile&lt;/td&gt;&lt;td&gt;267661&lt;/td&gt;&lt;/tr&gt;&lt;tr&gt;&lt;td&gt;referenceResponseTime90thPercentile&lt;/td&gt;&lt;td&gt;2610667.8&lt;/td&gt;&lt;/tr&gt;&lt;tr&gt;&lt;td&gt;runEventRules&lt;/td&gt;&lt;td&gt;true&lt;/td&gt;&lt;/tr&gt;&lt;tr&gt;&lt;td&gt;service&lt;/td&gt;&lt;td&gt;framework.tn&lt;/td&gt;&lt;/tr&gt;&lt;tr&gt;&lt;td&gt;serviceMethod&lt;/td&gt;&lt;td&gt;receive&lt;/td&gt;&lt;/tr&gt;&lt;tr&gt;&lt;td&gt;severities response time 50th percentile&lt;/td&gt;&lt;td&gt;7770517.5&lt;/td&gt;&lt;/tr&gt;&lt;tr&gt;&lt;td&gt;severities response time 90th percentile&lt;/td&gt;&lt;td&gt;67311990&lt;/td&gt;&lt;/tr&gt;&lt;tr&gt;&lt;td&gt;severities unit&lt;/td&gt;&lt;td&gt;microsecond (µs)&lt;/td&gt;&lt;/tr&gt;&lt;tr&gt;&lt;td&gt;severityLevel&lt;/td&gt;&lt;td&gt;PERFORMANCE&lt;/td&gt;&lt;/tr&gt;&lt;tr&gt;&lt;td&gt;startTime&lt;/td&gt;&lt;td&gt;1764944520000&lt;/td&gt;&lt;/tr&gt;&lt;tr&gt;&lt;td&gt;status&lt;/td&gt;&lt;td&gt;CLOSED&lt;/td&gt;&lt;/tr&gt;&lt;tr&gt;&lt;td&gt;tags&lt;/td&gt;&lt;td&gt;QLR Integration Support, webMethods Services&lt;/td&gt;&lt;/tr&gt;&lt;/table&gt;[/code]
06-12-2025 00:58:58 - PDXC Integration (Work notes)
---START---{EventSourceSendingServer:undefined,EventSourceExternalId:undefined}---END---
06-12-2025 00:58:53 -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&lt;/td&gt;&lt;td&gt;DT6734417355313212895_1764944520000V2_SERVICE-E48F7727C02D1587_SERVICE_RESPONSE_TIME_DEGRADED&lt;/td&gt;&lt;/tr&gt;&lt;tr&gt;&lt;td&gt;HN;&lt;/td&gt;&lt;td&gt;CAFPRDWAP101.corp.qr.com.au,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10.32.64.11&lt;/td&gt;&lt;/tr&gt;&lt;tr&gt;&lt;td&gt;affectedRequestsPerMinute&lt;/td&gt;&lt;td&gt;25.6&lt;/td&gt;&lt;/tr&gt;&lt;tr&gt;&lt;td&gt;annotationDescription&lt;/td&gt;&lt;td&gt;The current response time (~7.77 s) exceeds the auto-detected baseline (~267.66 ms) by 2803.12 %.
Endpoint receive has a slowdown.&lt;/td&gt;&lt;/tr&gt;&lt;tr&gt;&lt;td&gt;displayId&lt;/td&gt;&lt;td&gt;P-2512210&lt;/td&gt;&lt;/tr&gt;&lt;tr&gt;&lt;td&gt;dynatraceEnvironment&lt;/td&gt;&lt;td&gt;c9be27d8-6982-42a7-9fb5-78ea9087067f&lt;/td&gt;&lt;/tr&gt;&lt;tr&gt;&lt;td&gt;endTime&lt;/td&gt;&lt;td&gt;1764945780000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6734417355313212895_1764944520000V2&lt;/td&gt;&lt;/tr&gt;&lt;tr&gt;&lt;td&gt;problemImpact&lt;/td&gt;&lt;td&gt;SERVICES&lt;/td&gt;&lt;/tr&gt;&lt;tr&gt;&lt;td&gt;problemUrl&lt;/td&gt;&lt;td&gt;https://dxcdynatrace-io.sso.glb.platform.dxc.com/e/c9be27d8-6982-42a7-9fb5-78ea9087067f/#problems/problemdetails;pid=6734417355313212895_1764944520000V2&lt;/td&gt;&lt;/tr&gt;&lt;tr&gt;&lt;td&gt;referenceResponseTime50thPercentile&lt;/td&gt;&lt;td&gt;267661&lt;/td&gt;&lt;/tr&gt;&lt;tr&gt;&lt;td&gt;referenceResponseTime90thPercentile&lt;/td&gt;&lt;td&gt;2610667.8&lt;/td&gt;&lt;/tr&gt;&lt;tr&gt;&lt;td&gt;runEventRules&lt;/td&gt;&lt;td&gt;true&lt;/td&gt;&lt;/tr&gt;&lt;tr&gt;&lt;td&gt;service&lt;/td&gt;&lt;td&gt;framework.tn&lt;/td&gt;&lt;/tr&gt;&lt;tr&gt;&lt;td&gt;serviceMethod&lt;/td&gt;&lt;td&gt;receive&lt;/td&gt;&lt;/tr&gt;&lt;tr&gt;&lt;td&gt;severities response time 50th percentile&lt;/td&gt;&lt;td&gt;7770517.5&lt;/td&gt;&lt;/tr&gt;&lt;tr&gt;&lt;td&gt;severities response time 90th percentile&lt;/td&gt;&lt;td&gt;67311990&lt;/td&gt;&lt;/tr&gt;&lt;tr&gt;&lt;td&gt;severities unit&lt;/td&gt;&lt;td&gt;microsecond (µs)&lt;/td&gt;&lt;/tr&gt;&lt;tr&gt;&lt;td&gt;severityLevel&lt;/td&gt;&lt;td&gt;PERFORMANCE&lt;/td&gt;&lt;/tr&gt;&lt;tr&gt;&lt;td&gt;startTime&lt;/td&gt;&lt;td&gt;1764944520000&lt;/td&gt;&lt;/tr&gt;&lt;tr&gt;&lt;td&gt;status&lt;/td&gt;&lt;td&gt;CLOSED&lt;/td&gt;&lt;/tr&gt;&lt;tr&gt;&lt;td&gt;tags&lt;/td&gt;&lt;td&gt;QLR Integration Support, webMethods Services&lt;/td&gt;&lt;/tr&gt;&lt;/table&gt;[/code]
</t>
  </si>
  <si>
    <t>06-12-2025 00:24:28 - PDXC Integration (Work notes)
Incident resolved due to closure of alert: Alert63744394
Incident resolved automatically by return-to-normal condition detected by monitoring system.&lt;br/&gt;Backsync to Dynatrace - Status code: 201. Dynatrace Problem P-2512204 has been updated with new comment based on resolution/closure of ServiceNow incident INC40800479. The Dynatrace Problem was intentionally left Open.
06-12-2025 00:24:24 - PDXC Integration (Work notes)
Incident resolved due to closure of alert: Alert63744394
Incident resolved automatically by return-to-normal condition detected by monitoring system.
06-12-2025 00:24:18 - PDXC Integration (Work notes)
Incident resolved due to closure of alert: Alert63744394
Incident resolved automatically by return-to-normal condition detected by monitoring system.&lt;br/&gt;This alert has been updated by business rule 'Copy alert updates to incident'.
Description has changed. Previous: OPEN Problem P-2512204 in environment QLR-11_ENV01
Problem detected at: 13:35 (UTC) 05.12.2025
1 impacted service
Database service
vizirail_qrail_SP
Response time degradation
24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Root cause
Database service
vizirail_qrail_SP
Response time degradation
24 requests/min impacted
The current response time (617 ms) exceeds the auto-detected baseline (52.7 ms) by 1,069 %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https://dxcdynatrace-io.sso.glb.platform.dxc.com/e/c9be27d8-6982-42a7-9fb5-78ea9087067f/#problems/problemdetails;pid=2058629923488881362_1764941400000V2,
 Tags- HN;:CATPRDVSC101.corp.qr.com.au, CATPRDVSC201.corp.qr.com.au, ViziRail Services, MAP ID:QLR_DT_CI_002, customProperties_Node_IP:10.32.32.30, 10.32.32.31, 10.32.32.32, 10.32.32.38, 10.32.32.39
06-12-2025 00:24:15 - PDXC Integration (Work notes)
Incident resolved due to closure of alert: Alert63744394
06-12-2025 00:23:28 - PDXC Integration (Work notes)
The related alert Alert63744394 state is now Closed
06-12-2025 00:08:24 - PDXC Integration (Work notes)
Backsync to Dynatrace - Status code: 201. Dynatrace Problem P-2512204 has been updated with new comment based on creation of ServiceNow incident INC40800479.
---START---{EventSourceSendingServer:undefined,EventSourceExternalId:undefined}---END---
06-12-2025 00:08:17 -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&lt;/td&gt;&lt;td&gt;DT2058629923488881362_1764941400000V2_SERVICE-E25B0B5AA4BDFAD9_SERVICE_RESPONSE_TIME_DEGRADED&lt;/td&gt;&lt;/tr&gt;&lt;tr&gt;&lt;td&gt;HN;&lt;/td&gt;&lt;td&gt;CATPRDVSC101.corp.qr.com.au,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10.32.32.39&lt;/td&gt;&lt;/tr&gt;&lt;tr&gt;&lt;td&gt;affectedRequestsPerMinute&lt;/td&gt;&lt;td&gt;24.004196&lt;/td&gt;&lt;/tr&gt;&lt;tr&gt;&lt;td&gt;annotationDescription&lt;/td&gt;&lt;td&gt;The current response time (~616.63 ms) exceeds the auto-detected baseline (~52.75 ms) by 1068.98 %.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-2512204&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2058629923488881362_1764941400000V2&lt;/td&gt;&lt;/tr&gt;&lt;tr&gt;&lt;td&gt;problemImpact&lt;/td&gt;&lt;td&gt;SERVICES&lt;/td&gt;&lt;/tr&gt;&lt;tr&gt;&lt;td&gt;problemUrl&lt;/td&gt;&lt;td&gt;https://dxcdynatrace-io.sso.glb.platform.dxc.com/e/c9be27d8-6982-42a7-9fb5-78ea9087067f/#problems/problemdetails;pid=2058629923488881362_1764941400000V2&lt;/td&gt;&lt;/tr&gt;&lt;tr&gt;&lt;td&gt;referenceResponseTime50thPercentile&lt;/td&gt;&lt;td&gt;52749&lt;/td&gt;&lt;/tr&gt;&lt;tr&gt;&lt;td&gt;referenceResponseTime90thPercentile&lt;/td&gt;&lt;td&gt;115988.46&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percentile&lt;/td&gt;&lt;td&gt;616626&lt;/td&gt;&lt;/tr&gt;&lt;tr&gt;&lt;td&gt;severities unit&lt;/td&gt;&lt;td&gt;microsecond (µs)&lt;/td&gt;&lt;/tr&gt;&lt;tr&gt;&lt;td&gt;severityLevel&lt;/td&gt;&lt;td&gt;PERFORMANCE&lt;/td&gt;&lt;/tr&gt;&lt;tr&gt;&lt;td&gt;startTime&lt;/td&gt;&lt;td&gt;1764941400000&lt;/td&gt;&lt;/tr&gt;&lt;tr&gt;&lt;td&gt;status&lt;/td&gt;&lt;td&gt;OPEN&lt;/td&gt;&lt;/tr&gt;&lt;tr&gt;&lt;td&gt;tags&lt;/td&gt;&lt;td&gt;ViziRail Services&lt;/td&gt;&lt;/tr&gt;&lt;/table&gt;[/code]
system:  Assignment rules are now used for all cases when the CI can't be resolved or the CI has no support group.
06-12-2025 00:07:54 - PDXC Integration (Work notes)
Backsync to Dynatrace - Status code: 201. Dynatrace Problem P-2512204 has been updated with new comment based on creation of ServiceNow incident INC40800479.
---START---{EventSourceSendingServer:undefined,EventSourceExternalId:undefined}---END---
06-12-2025 00:07:45 -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&lt;/td&gt;&lt;td&gt;DT2058629923488881362_1764941400000V2_SERVICE-E25B0B5AA4BDFAD9_SERVICE_RESPONSE_TIME_DEGRADED&lt;/td&gt;&lt;/tr&gt;&lt;tr&gt;&lt;td&gt;HN;&lt;/td&gt;&lt;td&gt;CATPRDVSC101.corp.qr.com.au,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10.32.32.39&lt;/td&gt;&lt;/tr&gt;&lt;tr&gt;&lt;td&gt;affectedRequestsPerMinute&lt;/td&gt;&lt;td&gt;24.004196&lt;/td&gt;&lt;/tr&gt;&lt;tr&gt;&lt;td&gt;annotationDescription&lt;/td&gt;&lt;td&gt;The current response time (~616.63 ms) exceeds the auto-detected baseline (~52.75 ms) by 1068.98 %.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-2512204&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2058629923488881362_1764941400000V2&lt;/td&gt;&lt;/tr&gt;&lt;tr&gt;&lt;td&gt;problemImpact&lt;/td&gt;&lt;td&gt;SERVICES&lt;/td&gt;&lt;/tr&gt;&lt;tr&gt;&lt;td&gt;problemUrl&lt;/td&gt;&lt;td&gt;https://dxcdynatrace-io.sso.glb.platform.dxc.com/e/c9be27d8-6982-42a7-9fb5-78ea9087067f/#problems/problemdetails;pid=2058629923488881362_1764941400000V2&lt;/td&gt;&lt;/tr&gt;&lt;tr&gt;&lt;td&gt;referenceResponseTime50thPercentile&lt;/td&gt;&lt;td&gt;52749&lt;/td&gt;&lt;/tr&gt;&lt;tr&gt;&lt;td&gt;referenceResponseTime90thPercentile&lt;/td&gt;&lt;td&gt;115988.46&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percentile&lt;/td&gt;&lt;td&gt;616626&lt;/td&gt;&lt;/tr&gt;&lt;tr&gt;&lt;td&gt;severities unit&lt;/td&gt;&lt;td&gt;microsecond (µs)&lt;/td&gt;&lt;/tr&gt;&lt;tr&gt;&lt;td&gt;severityLevel&lt;/td&gt;&lt;td&gt;PERFORMANCE&lt;/td&gt;&lt;/tr&gt;&lt;tr&gt;&lt;td&gt;startTime&lt;/td&gt;&lt;td&gt;1764941400000&lt;/td&gt;&lt;/tr&gt;&lt;tr&gt;&lt;td&gt;status&lt;/td&gt;&lt;td&gt;OPEN&lt;/td&gt;&lt;/tr&gt;&lt;tr&gt;&lt;td&gt;tag...</t>
  </si>
  <si>
    <t xml:space="preserve">05-12-2025 22:37:24 - PDXC Integration (Work notes)
Incident resolved due to closure of alert: Alert63734930
Incident resolved automatically by return-to-normal condition detected by monitoring system.&lt;br/&gt;Backsync to Dynatrace - Status code: 201. Dynatrace Problem P-2512201 has been updated with new comment based on resolution/closure of ServiceNow incident INC40799388. The Dynatrace Problem was intentionally left Open.
05-12-2025 22:37:04 - PDXC Integration (Work notes)
Incident resolved due to closure of alert: Alert63734930
Incident resolved automatically by return-to-normal condition detected by monitoring system.
05-12-2025 22:36:24 - PDXC Integration (Work notes)
Incident resolved due to closure of alert: Alert63734930
Incident resolved automatically by return-to-normal condition detected by monitoring system.&lt;br/&gt;This alert has been updated by business rule 'Copy alert updates to incident'.
Description has changed. Previous: OPEN Problem P-2512201 in environment QLR-11_ENV01
Problem detected at: 12:17 (UTC) 05.12.2025
1 impacted service
Web service
TrainDetailsWO
Failure rate increase
10 requests/min impacted
by a failure rate increase to 30 %
Service method: All methods affected
Root cause
Based on our dependency analysis all incidents are part of the same overall problem.
https://dxcdynatrace-io.sso.glb.platform.dxc.com/e/c9be27d8-6982-42a7-9fb5-78ea9087067f/#problems/problemdetails;pid=2440072959791538724_1764936720000V2,
 Tags- ViziRail Services, customProperties_Node_IP:10.32.32.21, 10.32.32.22, 10.32.32.23, HN;:CATPRDVIZ100.corp.qr.com.au, CATPRDVIZ101.corp.qr.com.au, CATPRDVIZ200.corp.qr.com.au, MAP ID:QLR_DT_CI_002
05-12-2025 22:35:34 - PDXC Integration (Work notes)
Incident resolved due to closure of alert: Alert63734930
05-12-2025 22:35:14 - PDXC Integration (Work notes)
The related alert Alert63734930 state is now Closed
05-12-2025 22:35:04 - PDXC Integration (Work notes)
Backsync to Dynatrace - Status code: 201. Dynatrace Problem P-2512201 has been updated with new comment based on creation of ServiceNow incident INC40799388.
---START---{EventSourceSendingServer:undefined,EventSourceExternalId:undefined}---END---
05-12-2025 22:34:59 - PDXC Integration (Additional comments)
system: This alert came in from DYNATRACE:
[code]&lt;table&gt;&lt;tr&gt;&lt;td width=160px&gt;Category: &lt;/td&gt;&lt;td&gt;EdgeX-FAILURE_RATE_INCREASED&lt;/td&gt;&lt;/tr&gt;&lt;tr&gt;&lt;td&gt;Application: &lt;/td&gt;&lt;td&gt;SERVICE&lt;/td&gt;&lt;/tr&gt;&lt;tr&gt;&lt;td&gt;Object: &lt;/td&gt;&lt;td&gt;SERVICE-95703F9E213152C9&lt;/td&gt;&lt;/tr&gt;&lt;tr&gt;&lt;td&gt;UUID: &lt;/td&gt;&lt;td&gt;DT2440072959791538724_1764936720000V2_SERVICE-95703F9E213152C9_FAILURE_RATE_INCREASED&lt;/td&gt;&lt;/tr&gt;&lt;tr&gt;&lt;td&gt;HN;&lt;/td&gt;&lt;td&gt;CATPRDVIZ100.corp.qr.com.au,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10.32.32.23&lt;/td&gt;&lt;/tr&gt;&lt;tr&gt;&lt;td&gt;affectedRequestsPerMinute&lt;/td&gt;&lt;td&gt;10&lt;/td&gt;&lt;/tr&gt;&lt;tr&gt;&lt;td&gt;annotationDescription&lt;/td&gt;&lt;td&gt;The error rate increased to 30 %.
Service TrainDetailsWO has a failure rate increase.&lt;/td&gt;&lt;/tr&gt;&lt;tr&gt;&lt;td&gt;displayId&lt;/td&gt;&lt;td&gt;P-2512201&lt;/td&gt;&lt;/tr&gt;&lt;tr&gt;&lt;td&gt;dynatraceEnvironment&lt;/td&gt;&lt;td&gt;c9be27d8-6982-42a7-9fb5-78ea9087067f&lt;/td&gt;&lt;/tr&gt;&lt;tr&gt;&lt;td&gt;endTime&lt;/td&gt;&lt;td&gt;-1&lt;/td&gt;&lt;/tr&gt;&lt;tr&gt;&lt;td&gt;entityId&lt;/td&gt;&lt;td&gt;SERVICE-95703F9E213152C9&lt;/td&gt;&lt;/tr&gt;&lt;tr&gt;&lt;td&gt;entityName&lt;/td&gt;&lt;td&gt;TrainDetail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2440072959791538724_1764936720000V2&lt;/td&gt;&lt;/tr&gt;&lt;tr&gt;&lt;td&gt;problemImpact&lt;/td&gt;&lt;td&gt;SERVICES&lt;/td&gt;&lt;/tr&gt;&lt;tr&gt;&lt;td&gt;problemUrl&lt;/td&gt;&lt;td&gt;https://dxcdynatrace-io.sso.glb.platform.dxc.com/e/c9be27d8-6982-42a7-9fb5-78ea9087067f/#problems/problemdetails;pid=2440072959791538724_1764936720000V2&lt;/td&gt;&lt;/tr&gt;&lt;tr&gt;&lt;td&gt;runEventRules&lt;/td&gt;&lt;td&gt;true&lt;/td&gt;&lt;/tr&gt;&lt;tr&gt;&lt;td&gt;service&lt;/td&gt;&lt;td&gt;TrainDetailsWO&lt;/td&gt;&lt;/tr&gt;&lt;tr&gt;&lt;td&gt;serviceMethodGroup&lt;/td&gt;&lt;td&gt;Default requests&lt;/td&gt;&lt;/tr&gt;&lt;tr&gt;&lt;td&gt;severities failure rate&lt;/td&gt;&lt;td&gt;30.000002&lt;/td&gt;&lt;/tr&gt;&lt;tr&gt;&lt;td&gt;severities unit&lt;/td&gt;&lt;td&gt;percent (%)&lt;/td&gt;&lt;/tr&gt;&lt;tr&gt;&lt;td&gt;severityLevel&lt;/td&gt;&lt;td&gt;ERROR&lt;/td&gt;&lt;/tr&gt;&lt;tr&gt;&lt;td&gt;startTime&lt;/td&gt;&lt;td&gt;1764936720000&lt;/td&gt;&lt;/tr&gt;&lt;tr&gt;&lt;td&gt;status&lt;/td&gt;&lt;td&gt;OPEN&lt;/td&gt;&lt;/tr&gt;&lt;tr&gt;&lt;td&gt;tags&lt;/td&gt;&lt;td&gt;ViziRail Services&lt;/td&gt;&lt;/tr&gt;&lt;/table&gt;[/code]
system:  Assignment rules are now used for all cases when the CI can't be resolved or the CI has no support group.
05-12-2025 22:34:24 - PDXC Integration (Work notes)
Backsync to Dynatrace - Status code: 201. Dynatrace Problem P-2512201 has been updated with new comment based on creation of ServiceNow incident INC40799388.
---START---{EventSourceSendingServer:undefined,EventSourceExternalId:undefined}---END---
05-12-2025 22:34:17 - PDXC Integration (Additional comments)
system: This alert came in from DYNATRACE:
[code]&lt;table&gt;&lt;tr&gt;&lt;td width=160px&gt;Category: &lt;/td&gt;&lt;td&gt;EdgeX-FAILURE_RATE_INCREASED&lt;/td&gt;&lt;/tr&gt;&lt;tr&gt;&lt;td&gt;Application: &lt;/td&gt;&lt;td&gt;SERVICE&lt;/td&gt;&lt;/tr&gt;&lt;tr&gt;&lt;td&gt;Object: &lt;/td&gt;&lt;td&gt;SERVICE-95703F9E213152C9&lt;/td&gt;&lt;/tr&gt;&lt;tr&gt;&lt;td&gt;UUID: &lt;/td&gt;&lt;td&gt;DT2440072959791538724_1764936720000V2_SERVICE-95703F9E213152C9_FAILURE_RATE_INCREASED&lt;/td&gt;&lt;/tr&gt;&lt;tr&gt;&lt;td&gt;HN;&lt;/td&gt;&lt;td&gt;CATPRDVIZ100.corp.qr.com.au,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10.32.32.23&lt;/td&gt;&lt;/tr&gt;&lt;tr&gt;&lt;td&gt;affectedRequestsPerMinute&lt;/td&gt;&lt;td&gt;10&lt;/td&gt;&lt;/tr&gt;&lt;tr&gt;&lt;td&gt;annotationDescription&lt;/td&gt;&lt;td&gt;The error rate increased to 30 %.
Service TrainDetailsWO has a failure rate increase.&lt;/td&gt;&lt;/tr&gt;&lt;tr&gt;&lt;td&gt;displayId&lt;/td&gt;&lt;td&gt;P-2512201&lt;/td&gt;&lt;/tr&gt;&lt;tr&gt;&lt;td&gt;dynatraceEnvironment&lt;/td&gt;&lt;td&gt;c9be27d8-6982-42a7-9fb5-78ea9087067f&lt;/td&gt;&lt;/tr&gt;&lt;tr&gt;&lt;td&gt;endTime&lt;/td&gt;&lt;td&gt;-1&lt;/td&gt;&lt;/tr&gt;&lt;tr&gt;&lt;td&gt;entityId&lt;/td&gt;&lt;td&gt;SERVICE-95703F9E213152C9&lt;/td&gt;&lt;/tr&gt;&lt;tr&gt;&lt;td&gt;entityName&lt;/td&gt;&lt;td&gt;TrainDetail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2440072959791538724_1764936720000V2&lt;/td&gt;&lt;/tr&gt;&lt;tr&gt;&lt;td&gt;problemImpact&lt;/td&gt;&lt;td&gt;SERVICES&lt;/td&gt;&lt;/tr&gt;&lt;tr&gt;&lt;td&gt;problemUrl&lt;/td&gt;&lt;td&gt;https://dxcdynatrace-io.sso.glb.platform.dxc.com/e/c9be27d8-6982-42a7-9fb5-78ea9087067f/#problems/problemdetails;pid=2440072959791538724_1764936720000V2&lt;/td&gt;&lt;/tr&gt;&lt;tr&gt;&lt;td&gt;runEventRules&lt;/td&gt;&lt;td&gt;true&lt;/td&gt;&lt;/tr&gt;&lt;tr&gt;&lt;td&gt;service&lt;/td&gt;&lt;td&gt;TrainDetailsWO&lt;/td&gt;&lt;/tr&gt;&lt;tr&gt;&lt;td&gt;serviceMethodGroup&lt;/td&gt;&lt;td&gt;Default requests&lt;/td&gt;&lt;/tr&gt;&lt;tr&gt;&lt;td&gt;severities failure rate&lt;/td&gt;&lt;td&gt;30.000002&lt;/td&gt;&lt;/tr&gt;&lt;tr&gt;&lt;td&gt;severities unit&lt;/td&gt;&lt;td&gt;percent (%)&lt;/td&gt;&lt;/tr&gt;&lt;tr&gt;&lt;td&gt;severityLevel&lt;/td&gt;&lt;td&gt;ERROR&lt;/td&gt;&lt;/tr&gt;&lt;tr&gt;&lt;td&gt;startTime&lt;/td&gt;&lt;td&gt;1764936720000&lt;/td&gt;&lt;/tr&gt;&lt;tr&gt;&lt;td&gt;status&lt;/td&gt;&lt;td&gt;OPEN&lt;/td&gt;&lt;/tr&gt;&lt;tr&gt;&lt;td&gt;tags&lt;/td&gt;&lt;td&gt;ViziRail Services&lt;/td&gt;&lt;/tr&gt;&lt;/table&gt;[/code]
system:  Assignment rules are now used for all cases when the CI can't be resolved or the CI has no support group.
05-12-2025 22:33:58 - PDXC Integration (Work notes)
---START---{EventSourceSendingServer:undefined,EventSourceExternalId:undefined}---END---
05-12-2025 22:33:49 - PDXC Integration (Additional comments)
system: This alert came in from DYNATRACE:
[code]&lt;table&gt;&lt;tr&gt;&lt;td width=160px&gt;Category: &lt;/td&gt;&lt;td&gt;EdgeX-FAILURE_RATE_INCREASED&lt;/td&gt;&lt;/tr&gt;&lt;tr&gt;&lt;td&gt;Application: &lt;/td&gt;&lt;td&gt;SERVICE&lt;/td&gt;&lt;/tr&gt;&lt;tr&gt;&lt;td&gt;Object: &lt;/td&gt;&lt;td&gt;SERVICE-95703F9E213152C9&lt;/td&gt;&lt;/tr&gt;&lt;tr&gt;&lt;td&gt;UUID: &lt;/td&gt;&lt;td&gt;DT2440072959791538724_1764936720000V2_SERVICE-95703F9E213152C9_FAILURE_RATE_INCREASED&lt;/td&gt;&lt;/tr&gt;&lt;tr&gt;&lt;td&gt;HN;&lt;/td&gt;&lt;td&gt;CATPRDVIZ100.corp.qr.com.au,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10.32.32.23&lt;/td&gt;&lt;/tr&gt;&lt;tr&gt;&lt;td&gt;affectedRequestsPerMinute&lt;/td&gt;&lt;td&gt;10&lt;/td&gt;&lt;/tr&gt;&lt;tr&gt;&lt;td&gt;annotationDescription&lt;/td&gt;&lt;td&gt;The error rate increased to 30 %.
Service TrainDetailsWO has a failure rate increase.&lt;/td&gt;&lt;/tr&gt;&lt;tr&gt;&lt;td&gt;displayId&lt;/td&gt;&lt;td&gt;P-2512201&lt;/td&gt;&lt;/tr&gt;&lt;tr&gt;&lt;td&gt;dynatraceEnvironment&lt;/td&gt;&lt;td&gt;c9be27d8-6982-42a7-9fb5-78ea9087067f&lt;/td&gt;&lt;/tr&gt;&lt;tr&gt;&lt;td&gt;endTime&lt;/td&gt;&lt;td&gt;-1&lt;/td&gt;&lt;/tr&gt;&lt;tr&gt;&lt;td&gt;entityId&lt;/td&gt;&lt;td&gt;SERVICE-95703F9E213152C9&lt;/td&gt;&lt;/tr&gt;&lt;tr&gt;&lt;td&gt;entityName&lt;/td&gt;&lt;td&gt;TrainDetail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2440072959791538724_1764936720000V2&lt;/td&gt;&lt;/tr&gt;&lt;tr&gt;&lt;td&gt;problemImpact&lt;/td&gt;&lt;td&gt;SERVICES&lt;/td&gt;&lt;/tr&gt;&lt;tr&gt;&lt;td&gt;problemUrl&lt;/td&gt;&lt;td&gt;https://dxcdynatrace-io.sso.glb.platform.dxc.com/e/c9be27d8-6982-42a7-9fb5-78ea9087067f/#problems/problemdetails;pid=2440072959791538724_1764936720000V2&lt;/td&gt;&lt;/tr&gt;&lt;tr&gt;&lt;td&gt;runEventRules&lt;/td&gt;&lt;td&gt;true&lt;/td&gt;&lt;/tr&gt;&lt;tr&gt;&lt;td&gt;service&lt;/td&gt;&lt;td&gt;TrainDetailsWO&lt;/td&gt;&lt;/tr&gt;&lt;tr&gt;&lt;td&gt;serviceMethodGroup&lt;/td&gt;&lt;td&gt;Default requests&lt;/td&gt;&lt;/tr&gt;&lt;tr&gt;&lt;td&gt;severities failure rate&lt;/td&gt;&lt;td&gt;30.000002&lt;/td&gt;&lt;/tr&gt;&lt;tr&gt;&lt;td&gt;severities unit&lt;/td&gt;&lt;td&gt;percent (%)&lt;/td&gt;&lt;/tr&gt;&lt;tr&gt;&lt;td&gt;severityLevel&lt;/td&gt;&lt;td&gt;ERROR&lt;/td&gt;&lt;/tr&gt;&lt;tr&gt;&lt;td&gt;startTime&lt;/td&gt;&lt;td&gt;1764936720000&lt;/td&gt;&lt;/tr&gt;&lt;tr&gt;&lt;td&gt;status&lt;/td&gt;&lt;td&gt;OPEN&lt;/td&gt;&lt;/tr&gt;&lt;tr&gt;&lt;td&gt;tags&lt;/td&gt;&lt;td&gt;ViziRail Services&lt;/td&gt;&lt;/tr&gt;&lt;/table&gt;[/code]
system:  Assignment rules are now used for all cases when the CI can't be resolved or the CI has no support group.
</t>
  </si>
  <si>
    <t xml:space="preserve">05-12-2025 20:58:29 - PDXC Integration (Work notes)
Assigned to Ravindranath Chinni.
&lt;br/&gt;Servers are looking good. MSSQL on Windows: Discovery error - Multiple
05-12-2025 20:58:28 - PDXC Integration (Work notes)
Assigned to Ravindranath Chinni.
&lt;br/&gt;Servers are looking good. MSSQL on Windows: Discovery error - Multiple
05-12-2025 20:58:19 - PDXC Integration (Additional comments)
ravindranath.chinni@dxc.com: Server was looking good
05-12-2025 19:19:28 - PDXC Integration (Work notes)
Assigned to Ravindranath Chinni.
05-12-2025 19:19:22 - PDXC Integration (Additional comments)
ravindranath.chinni@dxc.com: Servers are looking good.
05-12-2025 18:48:24 - PDXC Integration (Work notes)
Assigned to Ravindranath Chinni.
05-12-2025 18:48:14 - PDXC Integration (Work notes)
Assigned to Ravindranath Chinni.
05-12-2025 18:48:11 - PDXC Integration (Additional comments)
ravindranath.chinni@dxc.com: checking
05-12-2025 18:20:28 - PDXC Integration (Additional comments)
guest: reply from: sqlsupport@rocksolidsql.com
SR #: 136859651 [https://wwwau.rocksolidsql.com/RockSolid//ServiceRequests/ManageServiceRequest.aspx?ServiceRequestKey=7e5d532f-8f1a-4415-abad-d67d9a218371] RockSolid Service Request
 Title:  QLR Incident INC40795534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12/5/2025 7:15:09 PM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12/5/2025 7:09:28 PM
To; Eclipse RockSolid SQL Support
Cc; 
Subject; QLR Incident INC40795534 has been assigned to group Database Admin Eclipse SQL
Short Description: MSSQL on Windows: Discovery error - Multiple
Click here to view Incident: INC40795534&lt;https://nam12.safelinks.protection.outlook.com/?url=https://csc.service-now.com/nav_to.do?uri=incident.do%3Fsys_id=40db2af23b65b2dc9748fad964e45a76%26sysparm_stack=incident_list.do%3Fsysparm_query=active=true&amp;data=05|02|rocksolid.sqlsupport@dxc.com|82be373df4454e99969108de33d5a158|93f33571550f43cfb09fcd331338d086|0|0|639005189787555609|Unknown|TWFpbGZsb3d8eyJFbXB0eU1hcGkiOnRydWUsIlYiOiIwLjAuMDAwMCIsIlAiOiJXaW4zMiIsIkFOIjoiTWFpbCIsIldUIjoyfQ==|0|||&amp;sdata=yaNYVd+rhpxtizgo55oqU3FACT7CoslCwOAghgsOsn8=&amp;reserved=0&gt;
________________________________
Customer Name: Queensland Rail
Severity: 3 - Low
Priority: 4 - Low
Configuration item:
Category: Inquiry / Help
Comments:
Ref:MSG840291619_ISWXK1kGkyatQdFkSr
 History
Type Action Date Status Severity Assignment 
Investigation 12/5/2025 7:15:09 PM Ready  Unassigned 
Service Request Creation
05-12-2025 18:09:44 - PDXC Integration (Work notes)
Vendor Referenced this CI Value on Creation not found in database : SCOM
Vendor Referenced this Business Service Value on Creation not found in database : SCOM
05-12-2025 18:09:23 - Au Huynh (Work notes)
Platform DXC Integration incident INC0576222 created INC40795534
</t>
  </si>
  <si>
    <t xml:space="preserve">
 2025-12-05 16:05:41 Gilbert Noble - Assigned to is Zoe O'Brien was 
 2025-12-05 16:36:38 Fred Shea - State is On Hold was Work in Progress</t>
  </si>
  <si>
    <t xml:space="preserve">05-12-2025 16:10:48 - PDXC Integration (Work notes)
Assigned to Harry Mabb.
&lt;br/&gt;Disk usage for /opt/pancfg exceeds limit, 82 percent. Recommend freeing up space or increasing disk capacity.
05-12-2025 16:10:34 - PDXC Integration (Additional comments)
harrison.mabb@dxc.com: Disk usage is currently at 76% as shown below, this is below the alert threshold of 80%. System will also conduct a self clean when it reaches 90%.
As this is now below the threshold this incident can be resolved.
05-12-2025 16:10:34 - PDXC Integration (Work notes)
Assigned to Harry Mabb.
&lt;br/&gt;Disk usage for /opt/pancfg exceeds limit, 82 percent. Recommend freeing up space or increasing disk capacity.
05-12-2025 16:09:54 - PDXC Integration (Work notes)
Assigned to Harry Mabb.
&lt;br/&gt;Disk usage for /opt/pancfg exceeds limit, 82 percent. Recommend freeing up space or increasing disk capacity.&lt;br/&gt;Disk usage is currently at 76% as shown below, this is below the alert threshold of 80%. System will also conduct a self clean when it reaches 90%.
As this is now below the threshold this incident can be resolved.
05-12-2025 16:09:18 - PDXC Integration (Work notes)
Assigned to Harry Mabb.
&lt;br/&gt;hmabb@DXCQLRMGT001&gt; show system disk-space
Filesystem      Size  Used Avail Use% Mounted on
/dev/root       7.9G  6.0G  1.6G  80% /
none             63G  132K   63G   1% /dev
/dev/sda5        24G   18G  5.5G  76% /opt/pancfg
/dev/sda6       5.9G  3.5G  2.2G  62% /opt/panrepo
tmpfs            63G  2.6G   61G   5% /dev/shm
cgroup_root      63G     0   63G   0% /cgroup
/dev/sda8        32G   16G   15G  53% /opt/panlogs
/dev/loop0      9.8G   23M  9.2G   1% /opt/logbuffer
/dev/sdb1       1.7T  1.4T  262G  85% /opt/panlogs/ld1
/dev/sdc1       1.7T  1.4T  263G  85% /opt/panlogs/ld2
/dev/sdd1       1.7T  1.4T  263G  85% /opt/panlogs/ld3
/dev/sde1       1.7T  1.4T  285G  83% /opt/panlogs/ld4
/dev/sdf1       1.7T  1.4T  286G  83% /opt/panlogs/ld5
tmpfs            12M   44K   12M   1% /opt/pancfg/mgmt/ssl/private
tmpfs            32M     0   32M   0% /mnt/pantmp
05-12-2025 16:07:48 - PDXC Integration (Work notes)
Assigned to Harry Mabb.
05-12-2025 15:45:26 - Riley Thomas (Work notes)
Platform DXC Integration incident INC0576195 created INC40794213
</t>
  </si>
  <si>
    <t xml:space="preserve">05-12-2025 15:42:04 - PDXC Integration (Work notes)
Assigned to Jacen Warriner.
&lt;br/&gt;Requested User is Unknown : jacen.warriner@dxc.com&lt;br/&gt;ctrl shift win b power -&gt; restarted device.
win update, gpupdate, company portal sync&lt;br/&gt;ctrl shift win b power -&gt; restarted device.
win update, gpupdate, company portal sync
05-12-2025 15:42:00 - PDXC Integration (Additional comments)
jacen.warriner@dxc.com: Howdy Jason,
thanks for popping into the tech bar this morning, im glad we could get you back up and running. if you see any other weirdness - please reach out
</t>
  </si>
  <si>
    <t xml:space="preserve">05-12-2025 16:14:05 - PDXC Integration (Work notes)
Assigned to Harry Mabb.
&lt;br/&gt;Disk usage for /opt/pancfg exceeds limit, 81 percent. Recommend freeing up space or increasing disk capacity.
05-12-2025 16:13:25 - PDXC Integration (Work notes)
Assigned to Harry Mabb.
&lt;br/&gt;Disk usage for /opt/pancfg exceeds limit, 81 percent. Recommend freeing up space or increasing disk capacity.
05-12-2025 16:13:24 - PDXC Integration (Work notes)
Assigned to Harry Mabb.
&lt;br/&gt;Disk usage for /opt/pancfg exceeds limit, 81 percent. Recommend freeing up space or increasing disk capacity.&lt;br/&gt;Disk usage is currently at 76% as shown below, this is below the alert threshold of 80%. System will also conduct a self clean when it reaches 90%.
As this is now below the threshold this incident can be resolved.
05-12-2025 16:13:18 - PDXC Integration (Additional comments)
harrison.mabb@dxc.com: Disk usage is currently at 76% as shown below, this is below the alert threshold of 80%. System will also conduct a self clean when it reaches 90%.
As this is now below the threshold this incident can be resolved.
05-12-2025 16:12:54 - PDXC Integration (Work notes)
Assigned to Harry Mabb.
05-12-2025 16:12:34 - PDXC Integration (Work notes)
hmabb@DXCQLRMGT001&gt; show system disk-space
Filesystem      Size  Used Avail Use% Mounted on
/dev/root       7.9G  6.0G  1.6G  80% /
none             63G  132K   63G   1% /dev
/dev/sda5        24G   18G  5.5G  76% /opt/pancfg
/dev/sda6       5.9G  3.5G  2.2G  62% /opt/panrepo
tmpfs            63G  2.6G   61G   5% /dev/shm
cgroup_root      63G     0   63G   0% /cgroup
/dev/sda8        32G   16G   15G  53% /opt/panlogs
/dev/loop0      9.8G   23M  9.2G   1% /opt/logbuffer
/dev/sdb1       1.7T  1.4T  262G  85% /opt/panlogs/ld1
/dev/sdc1       1.7T  1.4T  263G  85% /opt/panlogs/ld2
/dev/sdd1       1.7T  1.4T  263G  85% /opt/panlogs/ld3
/dev/sde1       1.7T  1.4T  285G  83% /opt/panlogs/ld4
/dev/sdf1       1.7T  1.4T  286G  83% /opt/panlogs/ld5
tmpfs            12M   44K   12M   1% /opt/pancfg/mgmt/ssl/private
tmpfs            32M     0   32M   0% /mnt/pantmp
05-12-2025 15:31:14 - Riley Thomas (Work notes)
Platform DXC Integration incident INC0576191 created INC40794099
</t>
  </si>
  <si>
    <t xml:space="preserve">05-12-2025 15:27:42 - Gilbert Noble (Work notes)
.
05-12-2025 15:22:10 - Guest (Additional comments)
reply from: bruce@providefirstaidgoldcoast.com.au
Thanks Duane Regards, Sally Skea Provide First Aid 0413513835 www.?providefirstaidgoldcoast.?com.?au From: Training Integration &lt;TrainingIntegration@?QR.?COM.?AU&gt; Sent: Friday, December 5, 2025 3:?09 PM To: bruce@?providefirstaidgoldcoast.?com.?au
Thanks Duane
Regards,
Sally Skea
Provide First Aid
0413513835
[cid:32a3455c-2ddd-408e-9796-3c04af7c267d]
www.providefirstaidgoldcoast.com.au&lt;https://urldefense.com/v3/__http://www.providefirstaidgoldcoast.com.au/__;!!OewlTa1rXg!VwjmeU8h1UnBAxlRzQPL3ceIwMQAqKIza5RZCcAjYd5VuWy8bw8F7DNgbVc4rnVMc2MzNMe2KpgVLGWqumrnx-1hzeUeBb_j52aH$&gt;
</t>
  </si>
  <si>
    <t xml:space="preserve">05-12-2025 15:07:28 - PDXC Integration (Work notes)
Assigned to Jaymesh Sharma.
&lt;br/&gt;Requested User is Unknown : james.sharma@dxc.com&lt;br/&gt;Device reset completed successfully 
05-12-2025 15:07:26 - PDXC Integration (Additional comments)
james.sharma@dxc.com: Device reset completed successfully 
</t>
  </si>
  <si>
    <t xml:space="preserve">05-12-2025 15:04:04 - PDXC Integration (Work notes)
Assigned to Jaymesh Sharma.
&lt;br/&gt;Requested User is Unknown : james.sharma@dxc.com&lt;br/&gt;Troubleshooting Summary:
Updated and successfully restored iPad.
Contacted Telstra Service Team at 07 3072 8877.
Requested SIM card activation, providing serial number, device details, user information, and contact number.
Assigned to Telstra team for SIM activation.
05-12-2025 15:04:00 - PDXC Integration (Additional comments)
james.sharma@dxc.com: Troubleshooting Summary:
Updated and successfully restored iPad.
Contacted Telstra Service Team at 07 3072 8877.
Requested SIM card activation, providing serial number, device details, user information, and contact number.
Assigned to Telstra team for SIM activation.
</t>
  </si>
  <si>
    <t xml:space="preserve">05-12-2025 15:00:59 - PDXC Integration (Work notes)
Assigned to Jacen Warriner.
&lt;br/&gt;Requested User is Unknown : jacen.warriner@dxc.com&lt;br/&gt;windows update, gpupdate, company portal sync etc. 
online repair of O365. - Restores Access to a usable state.
CPU usage in unusually high. "system interrupt" features prominently in task manager during these times)&lt;br/&gt;windows update, gpupdate, company portal sync etc. 
online repair of O365. - Restores Access to a usable state.
CPU usage in unusually high. "system interrupt" features prominently in task manager during these times)
05-12-2025 15:00:57 - PDXC Integration (Additional comments)
jacen.warriner@dxc.com: Howdy Cameron,
Thanks for popping in to the tech bar, it's always a pleasure to see you!
I'm glad we could resolve the access issue, if/when you start noticing cpu usage or the strange visual artifacts you showed me again, reach out and we can try to get some better solutions nailled down!
</t>
  </si>
  <si>
    <t xml:space="preserve">05-12-2025 14:55:16 - Andy Phan (Work notes)
Investigating
</t>
  </si>
  <si>
    <t xml:space="preserve">05-12-2025 13:56:44 - PDXC Integration (Work notes)
Assigned to Jacen Warriner.
&lt;br/&gt;Requested User is Unknown : jacen.warriner@dxc.com&lt;br/&gt;Aidan opened global protect, which reported it was connected. He refreshed the connection in the menu and it started working properly&lt;br/&gt;Aidan opened global protect, which reported it was connected. He refreshed the connection in the menu and it started working properly
05-12-2025 13:56:38 - PDXC Integration (Additional comments)
jacen.warriner@dxc.com: Howdy Aidan, i'm glad it was a nice simple fix this time! Thanks for reaching out and being my hands to resolve this.
</t>
  </si>
  <si>
    <t xml:space="preserve">05-12-2025 16:18:50 - PDXC Integration (Work notes)
Assigned to Emmanuel Arbeen Manuel.
&lt;br/&gt;Whitelisted vcruntime140.dll and vcruntime140_1.dll under Blocked Executions in Airlock. User not actively running anything to generate the blocked item, it's being done by Microsoft app auto actions. Reassigned to Service Desk.
05-12-2025 16:18:38 - PDXC Integration (Additional comments)
e.manuel@dxc.com: Escalation: MEP
Action Done: 
Whitelisted the detected files under Blocked Executions in Airlock 
File Path: 
C:\Program Files\Microsoft Office\root\vfs\ProgramFilesCommonX64\Microsoft Shared\Office16\AI\vcruntime140.dll
C:\Program Files\Microsoft Office\root\vfs\ProgramFilesCommonX64\Microsoft Shared\Office16\AI\vcruntime140_1.dll
File Hash:
d5e4d9a3e835fa679450145d6a7d94e36573a509317111904d9b3712c30d9066 
1f2d41c4aa5db0bc33ebf7b66d72943a817d7ce6cbe880502a9403823633093f
File name:
vcruntime140_1.dll
vcruntime140.dll
Next Action:
For closure
05-12-2025 16:18:38 - PDXC Integration (Work notes)
Assigned to Emmanuel Arbeen Manuel.
&lt;br/&gt;Whitelisted vcruntime140.dll and vcruntime140_1.dll under Blocked Executions in Airlock. User not actively running anything to generate the blocked item, it's being done by Microsoft app auto actions. Reassigned to Service Desk.
05-12-2025 16:16:04 - Gilbert Noble (Work notes)
Platform DXC Integration incident INC0576153 updated INC40794403
05-12-2025 16:16:00 - Gilbert Noble (Work notes)
user is nto actively running anything to generate the blocked item, this is being done by Microsoft app auto actions.
05-12-2025 16:13:02 - PDXC Integration (Additional comments)
e.manuel@dxc.com: Escalation: MEP
Action Done: 
Whitelisted the detected files under Blocked Executions in Airlock 
File Path: 
C:\Program Files\Microsoft Office\root\vfs\ProgramFilesCommonX64\Microsoft Shared\Office16\AI\vcruntime140.dll
C:\Program Files\Microsoft Office\root\vfs\ProgramFilesCommonX64\Microsoft Shared\Office16\AI\vcruntime140_1.dll
File Hash:
d5e4d9a3e835fa679450145d6a7d94e36573a509317111904d9b3712c30d9066 
1f2d41c4aa5db0bc33ebf7b66d72943a817d7ce6cbe880502a9403823633093f
File name:
vcruntime140_1.dll
vcruntime140.dll
Next Action: Reassigning to Service Desk
Hi Team,
Please provide the user with an OTP.
Thank you.
05-12-2025 16:09:28 - PDXC Integration (Work notes)
Vendor Referenced this CI Value on Creation not found in database : Airlock Application Control
Vendor Referenced this Business Service Value on Creation not found in database : Airlock Application Control
05-12-2025 16:09:28 - PDXC Integration (Work notes)
Assigned to Emmanuel Arbeen Manuel.
05-12-2025 16:08:38 - PDXC Integration (Work notes)
Added attachment ::  QLDRail_INC added (CNDEF0001178) - Airlock MS office.jpg
05-12-2025 16:07:31 - Gilbert Noble (Work notes)
Platform DXC Integration incident INC0576153 created INC40794403
05-12-2025 14:44:03 - Richard Chheoum (Work notes)
SDA doesn't have capabilities/correct permissions to carry out this task.
05-12-2025 14:01:14 - Richard Chheoum (Work notes)
Investigating
</t>
  </si>
  <si>
    <t xml:space="preserve">05-12-2025 14:54:00 - PDXC Integration (Work notes)
Assigned to Ravindranath Chinni.
&lt;br/&gt;[incident].[cmdb_ci] supplied value [Microsoft Identity Manager (MIM)] failed [More than one match found]&lt;br/&gt;Account updated. Last Date_Active and Last_Date_Ceased both set to NULL.
05-12-2025 14:53:58 - PDXC Integration (Work notes)
Assigned to Ravindranath Chinni.
&lt;br/&gt;[incident].[cmdb_ci] supplied value [Microsoft Identity Manager (MIM)] failed [More than one match found]&lt;br/&gt;Account updated. Last Date_Active and Last_Date_Ceased both set to NULL.
05-12-2025 14:53:53 - PDXC Integration (Additional comments)
ravindranath.chinni@dxc.com: Column update has been completed
05-12-2025 13:46:48 - PDXC Integration (Work notes)
Assigned to Ravindranath Chinni.
&lt;br/&gt;[incident].[cmdb_ci] supplied value [Microsoft Identity Manager (MIM)] failed [More than one match found]
05-12-2025 13:46:08 - PDXC Integration (Work notes)
Assigned to Ravindranath Chinni.
&lt;br/&gt;[incident].[cmdb_ci] supplied value [Microsoft Identity Manager (MIM)] failed [More than one match found]
05-12-2025 13:46:06 - PDXC Integration (Additional comments)
ravindranath.chinni@dxc.com: checking on this
05-12-2025 13:42:15 - Scott Grieve (Work notes)
Platform DXC Integration incident INC0576146 updated INC40793141
05-12-2025 13:42:10 - Scott Grieve (Additional comments)
Not High &amp; please amend summary Please update Acco9unt
05-12-2025 13:36:39 - PDXC Integration (Work notes)
Requested User is Unknown : sgrieve@dxc.com&lt;br/&gt;[incident].[cmdb_ci] supplied value [Microsoft Identity Manager (MIM)] failed [More than one match found]
</t>
  </si>
  <si>
    <t xml:space="preserve">05-12-2025 14:29:21 - Dale Godwin (Additional comments)
Workflow has now been forwarded to Angela Aldridge,  R874277
05-12-2025 14:29:21 - Dale Godwin (Work notes)
Workflow has now been forwarded to Angela Aldridge,  R874277
05-12-2025 12:49:05 - Andy Phan (Work notes)
Assigning to Payroll Support for further assistance as per KB0010638
05-12-2025 12:47:23 - Andy Phan (Work notes)
Investigating
</t>
  </si>
  <si>
    <t xml:space="preserve">05-12-2025 13:42:54 - PDXC Integration (Work notes)
Assigned to Harry Mabb.
&lt;br/&gt;Disk usage for /opt/pancfg exceeds limit, 82 percent in use. Recommend freeing up space or increasing disk capacity.
05-12-2025 13:42:49 - PDXC Integration (Work notes)
Assigned to Harry Mabb.
&lt;br/&gt;Disk usage for /opt/pancfg exceeds limit, 82 percent in use. Recommend freeing up space or increasing disk capacity.&lt;br/&gt;Disk usage is currently at 76% as shown below, this is below the alert threshold of 80%. System will also conduct a self clean when it reaches 90%.
As this is now below the threshold this incident can be resolved.
05-12-2025 13:42:44 - PDXC Integration (Work notes)
Assigned to Harry Mabb.
&lt;br/&gt;Disk usage for /opt/pancfg exceeds limit, 82 percent in use. Recommend freeing up space or increasing disk capacity.
05-12-2025 13:42:43 - PDXC Integration (Additional comments)
harrison.mabb@dxc.com: Disk usage is currently at 76% as shown below, this is below the alert threshold of 80%. System will also conduct a self clean when it reaches 90%.
As this is now below the threshold this incident can be resolved.
05-12-2025 13:41:54 - PDXC Integration (Work notes)
Assigned to Harry Mabb.
&lt;br/&gt;hmabb@DXCQLRMGT001&gt; show system disk-space
Filesystem      Size  Used Avail Use% Mounted on
/dev/root       7.9G  6.0G  1.6G  80% /
none             63G  132K   63G   1% /dev
/dev/sda5        24G   18G  5.5G  76% /opt/pancfg
/dev/sda6       5.9G  3.5G  2.2G  62% /opt/panrepo
tmpfs            63G  2.9G   61G   5% /dev/shm
cgroup_root      63G     0   63G   0% /cgroup
/dev/sda8        32G   16G   15G  53% /opt/panlogs
/dev/loop0      9.8G   23M  9.2G   1% /opt/logbuffer
/dev/sdb1       1.7T  1.4T  268G  84% /opt/panlogs/ld1
/dev/sdc1       1.7T  1.4T  269G  84% /opt/panlogs/ld2
/dev/sdd1       1.7T  1.4T  269G  84% /opt/panlogs/ld3
/dev/sde1       1.7T  1.4T  291G  83% /opt/panlogs/ld4
/dev/sdf1       1.7T  1.4T  291G  83% /opt/panlogs/ld5
tmpfs            12M   44K   12M   1% /opt/pancfg/mgmt/ssl/private
tmpfs            32M     0   32M   0% /mnt/pantmp
05-12-2025 13:21:05 - PDXC Integration (Work notes)
Assigned to Harry Mabb.
05-12-2025 12:35:44 - PDXC Integration (Work notes)
Added attachment ::  QLDRail_INC added (CNDEF0001178) - DXCQLRMGT001 - SYSTEM ALERT  critical  Disk usage for optpanc.msg
05-12-2025 12:35:28 - Ruey Lim (Work notes)
Platform DXC Integration incident INC0576127 created INC40792733
</t>
  </si>
  <si>
    <t xml:space="preserve">05-12-2025 12:41:12 - Zahra Gholami (Work notes)
SDA called user
SDA Advised user to take laptop to Tech bar
SDA advised that the only real way to fix this is to take it to a tech bar and they could possibly diagnose the cause of the issue.
user advised he will let the manager know 
user advised to close the ticket
05-12-2025 12:23:48 - Zahra Gholami (Work notes)
investigating
</t>
  </si>
  <si>
    <t xml:space="preserve">05-12-2025 15:55:16 - Gilbert Noble (Work notes)
.
05-12-2025 15:51:06 - Guest (Additional comments)
reply from: admin@irontraining.com.au
Hi Duane, No problem at all. Before removing the dates from the calendar, I’ll check in with you before the Christmas break to confirm. Enjoy the rest of your day, Kind Regards, Cheryl Skinner Training Administrator Iron Training – Local Business
Hi Duane,
No problem at all.  Before removing the dates from the calendar, I’ll check in with you before the Christmas break to confirm.
Enjoy the rest of your day,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https://www.irontraining.com.au/&lt;https://urldefense.com/v3/__https://www.irontraining.com.au/__;!!OewlTa1rXg!QchfRu2e-VZv_l2EXoJ7ATQu4n03odTt8yMkY9QgcF4krKz2zPuvW9jlO_sFmI_sSBpJOr6uGFvnSQpfPzMQjmh6H3Y$&gt;  RTO # 52709
[cid:image002.png@01DC65ED.A10FE420]
05-12-2025 11:55:15 - Shane Kmet (Work notes)
Closing as INC raised by Guest
</t>
  </si>
  <si>
    <t xml:space="preserve">05-12-2025 12:17:45 - Andrew Draper (Work notes)
needed to log in to VPN as WFH.
</t>
  </si>
  <si>
    <t xml:space="preserve">05-12-2025 12:06:34 - PDXC Integration (Work notes)
A consumable order, 7328455, is being processed. 
Item: 1 x Magenta Toner
Delivery timeframe 2-4 business days
05-12-2025 11:53:43 - Ruey Lim (Work notes)
Platform DXC Integration incident INC0576102 updated INC40792118
05-12-2025 11:53:39 - Ruey Lim (Work notes)
From: donotreply@ricoh.com.au &lt;donotreply@ricoh.com.au&gt; 
Sent: Friday, 5 December 2025 12:21 PM
To: Kampe, Thor &lt;Thor.Kampe@qr.com.au&gt;
Subject: New Ricoh Ticket CS2512050138
Dear Thor Kampe, 
Thank you for contacting Ricoh Australia.
A new ticket has been opened with the following details: 
Ticket No.: CS2512050138
Serial Number: 3108RC20146
Product Name: IMC3000
Purchase Order Number: 
Reference: INC40792118
Problem Description: Serial does not exist: QLD Rail NOW Ticket Number: INC0576102 Post Code: 4006 Contact Name: Thor Kampe Contact Phone Number: 0424548210 Email Address: Thor.Kampe@qr.com.au Alternative Contact: Dan White Alternative Contact Phone Number: 0477965336 Printer Serial Number: 3108RC20146 - SP3510SF Printer IP: N/A Severity Level: 3 Issue/Request Details: Users printer is out of ink cartridges. User advised that their upstairs printer is out of magenta ink as well. User was advised that ink was ordered in September and October but they have not received anything. User is completely out of ink of all colors for 2 different printers. Raised INC0576099 for the second printer.
Location and contact details: 
Contact Name: Thor Kampe
Contact Number: 07 36065816
Customer: 401362 (DXC TECHNOLOGY AUS PTY LTD)
Site: 401362-329 (DXC TECHNOLOGY AUSTRALIA PL (QUEENS)
Machine Location Address: QUEENSLAND RAIL TRM DEPOT Q BLOCK PLANNING OFFICE MAYNE RAIL COMPLEX 33 LANHAM STREET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05-12-2025 11:40:50 - Thor Kampe (Work notes)
Platform DXC Integration incident INC0576102 updated INC40792118
05-12-2025 11:40:46 - Thor Kampe (Additional comments)
This issue was first raised back in August with the attached list showing printer numbers and supplies required.
05-12-2025 11:39:54 - PDXC Integration (Work notes)
Added attachment ::  QLDRail_INC added (CNDEF0001178) - Q-Block Regional Rollingstock Maintenance Toner Requirements .pdf
05-12-2025 11:39:24 - Thor Kampe (Work notes)
Platform DXC Integration incident INC0576102 updated INC40792118
05-12-2025 11:38:58 - Thor Kampe (Work notes)
Platform DXC Integration incident INC0576102 updated INC40792118
05-12-2025 11:38:53 - Thor Kampe (Additional comments)
Hi Reagan,
05-12-2025 11:27:05 - PDXC Integration (Work notes)
Vendor Referenced this CI Value on Creation not found in database : 3108RC20146 - SP3510SF
05-12-2025 11:26:30 - Raegan Munro (Work notes)
Platform DXC Integration incident INC0576102 created INC40792118
</t>
  </si>
  <si>
    <t xml:space="preserve">05-12-2025 12:12:15 - PDXC Integration (Work notes)
A consumable order, 7328459, is being processed. 
Item: 1 x Black Toner
1 x Cyan Toner
1 x Magenta Toner
Delivery timeframe 2-4 business days
05-12-2025 12:07:12 - Ruey Lim (Work notes)
Platform DXC Integration incident INC0576099 updated INC40792123
05-12-2025 12:07:08 - Ruey Lim (Work notes)
From: donotreply@ricoh.com.au &lt;donotreply@ricoh.com.au&gt; 
Sent: Friday, 5 December 2025 12:36 PM
To: Kampe, Thor &lt;Thor.Kampe@qr.com.au&gt;
Subject: New Ricoh Ticket CS2512050139
Dear Thor Kampe, 
Thank you for contacting Ricoh Australia.
A new ticket has been opened with the following details: 
Ticket No.: CS2512050139
Serial Number: 
Product Name: 
Purchase Order Number: INC40792123
Reference: INC40792123
Problem Description: Serial does not exist: QLD Rail NOW Ticket Number: INC0576099 Post Code: 4006 Contact Name: Thor Kampe Contact Phone Number: 0424548210 Email Address: Thor.Kampe@qr.com.au Alternative Contact: Dan White Alternative Contact Phone Number: 0477965336 Printer Serial Number: 3108RC20249 - SP3510SF Printer IP: N/A Severity Level: 3 Issue/Request Details: Users printer is out of ink cartridges. User advised that their upstairs printer is out of magenta ink as well. User was advised that ink was ordered in September and October but they have not received anything. User is completely out of ink of all colors for 2 different printers. Raised INC0576102 for the second printer.
Location and contact details: 
Contact Name: Thor Kampe
Contact Number: 07 36065816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05-12-2025 11:46:37 - Thor Kampe (Work notes)
Platform DXC Integration incident INC0576099 updated INC40792123
05-12-2025 11:46:30 - Thor Kampe (Additional comments)
Hi Raegan, first raised this issue at the start of August. I spoke to Ricoh directly to ensure the address is correct. I received an email notification in September and October saying 1 toner cartridge had been dispatched each time, but I still haven't received anything. There might be a problem with our internal distribution, but I need to know where they are initially going further investigate this. Cheers
05-12-2025 11:42:54 - PDXC Integration (Work notes)
Added attachment ::  QLDRail_INC added (CNDEF0001178) - Q-Block Regional Rollingstock Maintenance Toner Requirements .pdf
05-12-2025 11:42:30 - Thor Kampe (Work notes)
Platform DXC Integration incident INC0576099 updated INC40792123
05-12-2025 11:27:14 - PDXC Integration (Work notes)
Vendor Referenced this CI Value on Creation not found in database : 3108RC20249 - SP3510SF
05-12-2025 11:27:05 - Raegan Munro (Work notes)
Platform DXC Integration incident INC0576099 created INC40792123
</t>
  </si>
  <si>
    <t xml:space="preserve">
 2025-12-05 11:36:17 Shane Kmet - State is On Hold was Work in Progress</t>
  </si>
  <si>
    <t xml:space="preserve">05-12-2025 14:09:59 - PDXC Integration (Work notes)
Assigned to Venkateshwarlu Nagolu.
&lt;br/&gt;Device cache cleared, csc.service-now.com is now functioning as expected.
05-12-2025 14:09:55 - PDXC Integration (Work notes)
Assigned to Venkateshwarlu Nagolu.
&lt;br/&gt;Device cache cleared, csc.service-now.com is now functioning as expected.
05-12-2025 14:09:50 - PDXC Integration (Additional comments)
v.nagolu@dxc.com: The issue was successfully resolved after the device cache was cleared, and the service is now functioning as expected.
05-12-2025 14:07:24 - PDXC Integration (Work notes)
Assigned to Venkateshwarlu Nagolu.
05-12-2025 14:07:17 - PDXC Integration (Additional comments)
v.nagolu@dxc.com: The issue was successfully resolved after the device cache was cleared, and csc.service-now.com is now functioning as expected.
05-12-2025 14:03:18 - PDXC Integration (Work notes)
Assigned to Venkateshwarlu Nagolu.
05-12-2025 14:03:04 - PDXC Integration (Work notes)
Assigned to Venkateshwarlu Nagolu.
&lt;br/&gt;Added attachment ::  INC40791827.png
05-12-2025 11:09:34 - PDXC Integration (Work notes)
Assigned to Venkateshwarlu Nagolu.
05-12-2025 11:04:59 - PDXC Integration (Work notes)
Assigned to Eric Hanneman.
&lt;br/&gt;Contact: 0473101455 or Teams
05-12-2025 11:04:34 - PDXC Integration (Work notes)
Assigned to Eric Hanneman.
&lt;br/&gt;IP address of QR device trying to access DXC Service Now site - 10.88.151.6
05-12-2025 11:02:49 - PDXC Integration (Work notes)
Assigned to Eric Hanneman.
05-12-2025 11:02:38 - PDXC Integration (Work notes)
Assigned to Eric Hanneman.
&lt;br/&gt;Added attachment ::  Screenshot 2025-12-05 at 11.01.19 am.png
05-12-2025 11:00:30 - PDXC Integration (Work notes)
Assigned to Eric Hanneman.
&lt;br/&gt;Requested User is Unknown : ehanneman2@dxc.com
</t>
  </si>
  <si>
    <t xml:space="preserve">
 2025-12-05 11:07:47 Fred Shea - State is On Hold was Work in Progress</t>
  </si>
  <si>
    <t xml:space="preserve">05-12-2025 13:42:21 - Shane Kmet (Work notes)
.
05-12-2025 13:41:40 - Guest (Additional comments)
reply from: info@centralsafetytraining.com
Hi Duane, Thank you for choosing All States Training as your training provider. We are pleased to advise that you have been successfully booked into the following course: Course Code and Name: EWPCD: UETDRMP004 Perform elevated work platform
Hi Duane,
Thank you for choosing All States Training as your training provider. We are pleased to advise that you have been successfully booked into the following course:
Course Code and Name:
EWPCD: UETDRMP004 Perform elevated work platform controlled descent escape
EWPR: UETDRMP005 Perform elevated work platform rescue
PTR: UETDRMP006 Perform pole top rescue
Course Start Time:
Course End Time:
16/12/2025 – 7:00 AM
16/12/2025 – 1:00 PM
Course Duration: Approx. 5 hours
Course Location: QR Maryborough Depot
Course Cost and Payment:
  *   Course Cost:
     *   EWPCD $150.00 per person
     *   EWPR $150.00 per person
     *   PTR $300.00 per person
  *   Number of Participants: 1
Payment Options:
  *   Cash
  *   Direct Debit
  *   Eftpos
  *   Invoice
Direct Deposit Details (Please use your INV# or name as reference):
Name: Central Safety Training &amp; Assessing Services Pty Ltd
BSB: 014-655
A/C: 3120-90068
What to Bring on the Day:
  1.  USI (Unique Student Identifier): All participants must provide a USI before a Statement of Attainment can be issued. Do you need a USI? Click here&lt;https://urldefense.com/v3/__https://www.usi.gov.au/__;!!OewlTa1rXg!RbECqqZBX5CMzErqv47kMrxQdZPE4OdRsmeqT2jU568ZiNw5JiKGjdKliWVKWzspdZryD-4fQd94EDRrGJgz2Sj4Glx-R0I$&gt;.
  2.  Photographic ID: You must provide three forms of ID (original copy required), one of which must be photographic (e.g., current passport or driver’s license).
  3.  Clothing: Please wear full Personal Protective Equipment (PPE) clothing (if applicable) in clean and tidy condition. If you do not have PPE, wear suitable clothing such as long pants, long-sleeved shirt, and enclosed footwear. PPE is not required for First Aid, CPR, HSR, W@H, or Confined Space training.
  4.  Lunch: You will need to bring your own lunch, which can be kept in the fridge provided. Tea and coffee are supplied.
TERMS AND CONDITIONS
Payment Terms:
  *   Full payment is required prior to course commencement unless other arrangements have been approved.
  *   Statement of Attainments and Certificates will not be issued for outstanding accounts.
  *   The total amount of the invoice is due and payable within 14 days from the date of the invoice or as otherwise agreed in writing.
  *   If payment is not made by the due date, a $25.00 overdue admin fee will be charged each month until the payment is made unless other arrangements have been made with our accounts department.
  *   If necessary, we reserve the right to engage debt collection services for unpaid invoices. Additional fees, including interest at 35%, will be passed on to you.
Refund Policy:
  *   Cancellations received more than 8 calendar days prior to the course will receive a 100% refund.
  *   Cancellations received within 7 working days prior to the course will receive a 75% refund.
  *   No refund for cancellations made less than 24 hours before course commencement, although a substitute candidate may attend.
  *   Cancellation Notice must be provided in writing or via email. There is no refund for non-attendance.
  *   A full refund will be issued if the course is discontinued. Fees are transferable to another course if desired.
  *   Extenuating Circumstances: If a candidate must discontinue a course due to legitimate reasons (e.g., illness), a pro-rata refund may be given (minus a 10% administration fee) at the discretion of the CEO.
Additional Information:
  *   Basic English Language, Literacy, and Numeracy Skills are required for all participants.
  *   All participants must arrive at least 10 minutes prior to the course start time.
  *   Please read our Student Handbook&lt;https://urldefense.com/v3/__https://www.allstatestraining.com.au/registration__;!!OewlTa1rXg!RbECqqZBX5CMzErqv47kMrxQdZPE4OdRsmeqT2jU568ZiNw5JiKGjdKliWVKWzspdZryD-4fQd94EDRrGJgz2Sj4cG1Oscg$&gt; for further policies and information.
If you have any questions or require further assistance, please don't hesitate to contact me.
Kindest Regards,
Hayley Steadman
[cid:image002.png@01DC65EC.C7649FE0]
This message and its attachments may contain legally privileged or confidential information. It is intended solely for the named addressee. If you are not the addressee indicated in this message (or responsible for delivery of the message to the addressee), you may not copy or deliver this message or its attachments to anyone  Rather, you should permanently delete this message and its attachments and kindly notify the sender at All States Training by reply email. No warranty is made that the email or attachment(s) are free from computer virus or other defect.
[Please consider the environment before printing]
 [cid:image004.png@01DC65EC.C7649FE0] &lt;https://urldefense.com/v3/__https://www.facebook.com/allstatestrainingau__;!!OewlTa1rXg!RbECqqZBX5CMzErqv47kMrxQdZPE4OdRsmeqT2jU568ZiNw5JiKGjdKliWVKWzspdZryD-4fQd94EDRrGJgz2Sj4IgBQv64$&gt; [cid:image005.jpg@01DC65EC.C7649FE0] &lt;https://urldefense.com/v3/__https://www.instagram.com/all_states_training/__;!!OewlTa1rXg!RbECqqZBX5CMzErqv47kMrxQdZPE4OdRsmeqT2jU568ZiNw5JiKGjdKliWVKWzspdZryD-4fQd94EDRrGJgz2Sj4J6bZrxY$&gt;
05-12-2025 10:40:48 - Shane Kmet (Work notes)
Closing as INC raised by Guest
</t>
  </si>
  <si>
    <t xml:space="preserve">05-12-2025 12:53:04 - PDXC Integration (Work notes)
Assigned to Nancy ..
&lt;br/&gt;AD and DNS health checks has been performed and all the DC's are running up and fine. Hence closing this ticket
05-12-2025 12:52:55 - PDXC Integration (Work notes)
Assigned to Nancy ..
&lt;br/&gt;AD and DNS health checks has been performed and all the DC's are running up and fine. Hence closing this ticket
05-12-2025 12:52:50 - PDXC Integration (Additional comments)
nancy@dxc.com: AD and DNS health checks has been performed and all the DC's are running up and fine. Hence closing this ticket
05-12-2025 12:35:08 - PDXC Integration (Work notes)
Assigned to Nancy ..
05-12-2025 10:36:14 - PDXC Integration (Work notes)
Failed to update the releated lists: None of the affectedCis provided by QLDRail_INC exist in ServiceNow: SCOM. Cannot updated the affected CIs. (F8EDD3803DBA431AAEBD3E035F7CA1DD)
05-12-2025 10:35:59 - Cameron Horn (Work notes)
Platform DXC Integration incident INC0576063 updated INC40791492
05-12-2025 10:35:55 - Cameron Horn (Work notes)
AD Site Performance Health Degraded 
  Alert Description 
Source:    CPF 
Full Path Name:    corp.qr.com.au\CPF 
Alert Monitor:    AD Site Performance Health Rollup Monitor 
Created:    5/12/2025 11:19:51 AM 
  More than 60% of the DCs contained in this AD Site report a Performance Health problem
05-12-2025 10:35:53 - Cameron Horn (Work notes)
Platform DXC Integration incident INC0576063 updated INC40791492
05-12-2025 10:35:48 - Cameron Horn (Work notes)
AD Site Performance Health Degraded 
  Alert Description 
Source:    CPF 
Full Path Name:    corp.qr.com.au\CPF 
Alert Monitor:    AD Site Performance Health Rollup Monitor 
Created:    5/12/2025 11:19:51 AM 
  More than 60% of the DCs contained in this AD Site report a Performance Health problem
05-12-2025 10:07:28 - PDXC Integration (Work notes)
Vendor Referenced this CI Value on Creation not found in database : SCOM
Vendor Referenced this Business Service Value on Creation not found in database : SCOM
05-12-2025 10:07:11 - Cameron Horn (Work notes)
Platform DXC Integration incident INC0576063 created INC40791492
</t>
  </si>
  <si>
    <t xml:space="preserve">05-12-2025 20:36:24 - PDXC Integration (Work notes)
CHG1432803 change is in progress.  Installed a new Dell M640 blade in slot 14. It is a planned activity, hence closing the incident.
05-12-2025 20:36:18 - PDXC Integration (Work notes)
CHG1432803 change is in progress.  Installed a new Dell M640 blade in slot 14. It is a planned activity, hence closing the incident.
05-12-2025 20:36:11 - PDXC Integration (Additional comments)
brendin.louis@dxc.com: CHG1432803 change is in progress.  Installed a new Dell M640 blade in slot 14. It is a planned activity, hence closing the incident.
05-12-2025 10:33:20 - PDXC Integration (Work notes)
Assigned to Brendin Louis.
05-12-2025 10:02:24 - PDXC Integration (Work notes)
Vendor Referenced this CI Value on Creation not found in database : Chassis
05-12-2025 10:02:08 - Ruey Lim (Work notes)
Platform DXC Integration incident INC0576058 created INC40791443
</t>
  </si>
  <si>
    <t xml:space="preserve">05-12-2025 11:50:16 - Tammie-Lea Rogers (Additional comments)
Hi Byron you are correct RITM0270631 + RITM0270633 are two new requests that yes are sitting with the Banking Services Team, however this incident was raised to show the two failures in the the cab charge portal, with no notifications provided and mandatory fields data dropping out of field.
05-12-2025 11:45:17 - Byron Bilney (Work notes)
.
05-12-2025 11:45:17 - Byron Bilney (Additional comments)
Hi Tammie 
Checking, both of the requests are still sitting in an open state with the Banking Services team.
For INC0576053 this Incident is considered a duplicate as RITM0270631 and RITM0270633 is currently being worked on by the Banking Services team.
For further assistance please contact the Banking Services team directly at bankingservices@qr.com.au referring to RITM0270631 and RITM0270633 with any additional queries or to discuss.
05-12-2025 10:46:58 - Byron Bilney (Work notes)
Investigating
</t>
  </si>
  <si>
    <t xml:space="preserve">
 2025-12-05 10:08:38 Cameron Horn - Assigned to is Fred Shea was 
 2025-12-05 10:39:05 Andy Phan - Assignment Group is DXC O365 Messaging was Global Service Desk
 2025-12-05 13:19:51 PDXC Integration - State is On Hold was Work in Progress</t>
  </si>
  <si>
    <t xml:space="preserve">
 2025-12-05 10:08:38 Cameron Horn - Assigned to is Fred Shea was 
 2025-12-05 10:26:17 Andy Phan - Assignment Group is DXC Desktop Technology Citrix was Global Service Desk
 2025-12-05 10:55:09 PDXC Integration - State is On Hold was Work in Progress</t>
  </si>
  <si>
    <t xml:space="preserve">05-12-2025 10:10:28 - Jack Filmer (Additional comments)
is there anything eles i can help you with?
05-12-2025 10:10:27 - Jack Filmer (Additional comments)
list the name and the pc details please for each of the people your requesting for :)
05-12-2025 10:10:26 - David Whitchurch (Additional comments)
Okay - so do you require the individual PC details or simply the individuals name?
05-12-2025 10:10:25 - Jack Filmer (Additional comments)
yes it would be a different license. but what i meant is that the same type of license your requesting for and just put the details of the others in the description and we will work work on it and give everyone you put in the request a individual license
05-12-2025 10:10:24 - David Whitchurch (Additional comments)
I can't imagine it is the same licences - I'd imagine it would be licences per laptop wouldn't it?
05-12-2025 10:10:23 - David Whitchurch (Additional comments)
How do you get around needing to know the PC ID's so you can push the software out through Software Manager?
05-12-2025 10:10:22 - Jack Filmer (Additional comments)
sorry for the inconvenience
05-12-2025 10:10:21 - Jack Filmer (Additional comments)
you can make a request for them and if its all for the same license you are able to put the details of the others you are requesting for so you can bulk them into one. just put there details in the  description
05-12-2025 10:10:20 - David Whitchurch (Additional comments)
The question is simply - can I bulk request these or is it individual Self Service requests?
05-12-2025 10:10:19 - Jack Filmer (Additional comments)
oh ok sorry about that
05-12-2025 10:10:18 - David Whitchurch (Additional comments)
Primavera
05-12-2025 10:10:17 - David Whitchurch (Additional comments)
As per above - P6
05-12-2025 10:10:16 - Jack Filmer (Additional comments)
what licences do you require?
05-12-2025 10:10:15 - David Whitchurch (Additional comments)
Hi Jack - do you have a response?
05-12-2025 10:10:14 - Jack Filmer (Additional comments)
what licences do you require?
05-12-2025 10:10:13 - Jack Filmer (Additional comments)
Thank you for contacting  the ICT Service Desk.  I am looking into your question now and will be with you shortly.
05-12-2025 10:10:12 - David Whitchurch (Additional comments)
I am moving my team to Primavera P6 - I require about 6-7 new licences - if i assume correctly, each user will need to put in a Self Service request as identifcation of their PC is required. I'm assuming there is no way a bulk request can be completed?
</t>
  </si>
  <si>
    <t xml:space="preserve">05-12-2025 14:16:19 - Steven Poole (Additional comments)
Thanks for the update.
05-12-2025 09:24:02 - Eric Fuhrmann (Additional comments)
Hi Steven,
I tried calling you but it went to voicemail.  I am assuming this ticket was raised due to no results for phone recordings.
Unfortunately, we have had an outage with our voice recorder from 9am 4th Dec (yesterday) for Cisco IP phone recording which has resulted in missing recordings until 7:20am 5th Dec (today).  This is an outage period of approximately 22 hours affecting Cisco IP phones only.  Radio and other types of recordings were not affected.
This was caused due to system changes for recording the new Acom system that has unexpectedly resulted in IP phone recording to stop working.
I removed the new interface which restored the recording process for IP phones again, however there are no recoverable recordings for the outage period.
I apologize for this outage.
05-12-2025 09:24:02 - Eric Fuhrmann (Work notes)
This is due to outage of Cisco IP recordings, NOT 1101142204
</t>
  </si>
  <si>
    <t xml:space="preserve">05-12-2025 09:31:13 - Shane Kmet (Work notes)
Closing as INC raised by Guest
</t>
  </si>
  <si>
    <t xml:space="preserve">
 2025-12-05 09:31:05 Shane Kmet - Assigned to is Fred Shea was 
 2025-12-05 09:42:05 Shane Kmet - Assigned to is  was Fred Shea
 2025-12-05 09:42:10 Shane Kmet - Assignment Group is Win11 Service Desk was Global Service Desk
 2025-12-05 10:50:20 Andy Phan - State is On Hold was Work in Progress</t>
  </si>
  <si>
    <t xml:space="preserve">05-12-2025 15:05:17 - Frederic Shea (Work notes)
.
05-12-2025 15:03:26 - Guest (Additional comments)
reply from: TrainingIntegration@QR.COM.AU
Thanks Danni,
Lol, must be time for a weekend!!
They have all been amended.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05-12-2025 11:43:59 - Riley Thomas (Work notes)
.
05-12-2025 11:34:21 - Guest (Additional comments)
reply from: TSDTraincrewAllocations@qr.com.au
Good morning
I must have had a big air swing.
Please see below
Tuesday 9/12/2025
CPR TRAINING -
[08:00-12:00] RC2 - MEZZ 2 - AUCHENFLOWER
DEPOT
SERVICE #
NAME
COMMENT
CPR
ADDIT INFO
ATTENDED
MNE
908635
KARINA MEDRANO
AM2/AM2/AM2/BLP
BNH
869324
KRISTINA CONNOR
1425/AFA/0200
CAB
30604
DAVID EMES
1051/AFA/0315
MNE
860011
SEAN  CARLYON (TG)
TG
MNE
869015
DANIEL LOCH
AM2/AM2/AM2
SOURCE
FIRST AID &amp; CPR&lt;../../../sites/TSDRostersTrainingandCompliance/Shared%20Documents/Forms/AllItems.aspx?id=%2Fsites%2FTSDRostersTrainingandCompliance%2FShared%20Documents%2FCPR%20and%20First%20Aid&amp;newTargetListUrl=%2Fsites%2FTSDRostersTrainingandCompliance%2FShared%20Documents&amp;viewpath=%2Fsites%2FTSDRostersTrainingandCompliance%2FShared%20Documents%2FForms%2FAllItems%2Easpx&gt;
**Forward attendance lists to TrainingIntegration@QR.COM.AU&lt;mailto:TrainingIntegration@QR.COM.AU&gt;
CPR TRAINING -
[14:00-18:00] RC2 - MEZZ 2 - AUCHENFLOWER
DEPOT
SERVICE #
NAME
COMMENT
CPR
ADDIT INFO
ATTENDED
MNE
910284
MADELAINE CASEY
0001/PM1/BLP
MNE
908134
LOUS ARMAN
AFP/PM3/
CAB
30604
DAVID EMES
1051/AFA/0315
IPS
863946
DION MURDOCH
2010/AM3/1136
SOURCE
FIRST AID &amp; CPR&lt;../../../sites/TSDRostersTrainingandCompliance/Shared%20Documents/Forms/AllItems.aspx?id=%2Fsites%2FTSDRostersTrainingandCompliance%2FShared%20Documents%2FCPR%20and%20First%20Aid&amp;newTargetListUrl=%2Fsites%2FTSDRostersTrainingandCompliance%2FShared%20Documents&amp;viewpath=%2Fsites%2FTSDRostersTrainingandCompliance%2FShared%20Documents%2FForms%2FAllItems%2Easpx&gt;
**Forward attendance lists to TrainingIntegration@QR.COM.AU&lt;mailto:TrainingIntegration@QR.COM.AU&gt;
Thursday 11/12/2025
CPR TRAINING -
[08:00-12:00] RC2 - MEZZ 2 - AUCHENFLOWER
DEPOT
SERVICE #
NAME
COMMENT
CPR
ADDIT INFO
ATTENDED
MNE
911257
DEBRA OUMA
1500/AM2/0322
MNE
45892
KELVIN STEER
1540/AM2/0551
MNE
200552
ROSS FLETCHER
AFA/AFA/AFA
SHC
907416
KYLIE LAKE
1259/AFA/0256
ROB
871871
PAUL ORTHMANN
AM1/0411/0411
ROB
901097
WADE LEWINGTONok
0411/0416/0445
ROB
203235
RICHARD HAITOUA
AFA/AFA/0526
MNE
860011
SEAN CARLYON
TUTOR GUARD
SOURCE
FIRST AID &amp; CPR&lt;../../../sites/TSDRostersTrainingandCompliance/Shared%20Documents/Forms/AllItems.aspx?id=%2Fsites%2FTSDRostersTrainingandCompliance%2FShared%20Documents%2FCPR%20and%20First%20Aid&amp;newTargetListUrl=%2Fsites%2FTSDRostersTrainingandCompliance%2FShared%20Documents&amp;viewpath=%2Fsites%2FTSDRostersTrainingandCompliance%2FShared%20Documents%2FForms%2FAllItems%2Easpx&gt;
**Forward attendance lists to TrainingIntegration@QR.COM.AU&lt;mailto:TrainingIntegration@QR.COM.AU&gt;
CPR TRAINING -
[14:00-18:00] RC2 - MEZZ 2 - AUCHENFLOWER
DEPOT
SERVICE #
NAME
COMMENT
CPR
ADDIT INFO
ATTENDED
KPR
866512
GREGORY COULSON-ok
BLP/PM2/1648
BNH
870429
CHRISTINE API
PM1/1325/1222
SOURCE
FIRST AID &amp; CPR&lt;../../../sites/TSDRostersTrainingandCompliance/Shared%20Documents/Forms/AllItems.aspx?id=%2Fsites%2FTSDRostersTrainingandCompliance%2FShared%20Documents%2FCPR%20and%20First%20Aid&amp;newTargetListUrl=%2Fsites%2FTSDRostersTrainingandCompliance%2FShared%20Documents&amp;viewpath=%2Fsites%2FTSDRostersTrainingandCompliance%2FShared%20Documents%2FForms%2FAllItems%2Easpx&gt;
**Forward attendance lists to TrainingIntegration@QR.COM.AU&lt;mailto:TrainingIntegration@QR.COM.AU&gt;
Kind regards
Danni
[Queensland Rail logo]
dANNI BATTLE
Trainee Traincrew Coordinator
Rail Management Centre - Level 1
80 Mayne Road, Bowen Hills, QLD 4006
E: Dannielle.battle@qr.com.au&lt;mailto:Dannielle.battle@qr.com.au&gt;
M:
W: queenslandrail.com.au&lt;http://queenslandrail.com.au/&gt;
05-12-2025 09:03:43 - Andy Phan (Work notes)
Closing ticket raised by guest.
05-12-2025 09:02:14 - Andy Phan (Work notes)
Investigating
</t>
  </si>
  <si>
    <t xml:space="preserve">05-12-2025 09:07:38 - PDXC Integration (Work notes)
A consumable order, 7328323, is being processed. 
Item: 1 x Waste Toner Bottle
Delivery timeframe 2-4 business days
05-12-2025 09:00:34 - PDXC Integration (Work notes)
Vendor Referenced this CI Value on Creation not found in database : 3109R620229 - SP3510SF
05-12-2025 08:57:09 - Cameron Horn (Work notes)
Platform DXC Integration incident INC0576017 created INC40790910
</t>
  </si>
  <si>
    <t xml:space="preserve">05-12-2025 11:21:07 - Gilbert Noble (Work notes)
called user on 0408 250 123, 
remoted to coomputer via btrs
restarted pangps, no change
repaired global protect, no change
stopped the service
ran flushdns
restarted the computer, no change
uninstalled global protect
ran system cleanup
re-installed global protect
issue resolved
05-12-2025 10:52:46 - Gavin Fuller (Additional comments)
reply from: Gavin.Fuller@qr.com.au
I am available now
Get Outlook for iOS&lt;https://aka.ms/o0ukef&gt;
05-12-2025 09:05:50 - Gilbert Noble (Additional comments)
Hi Gavin,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INC0576014 and ask to speak to Gilbert Noble.
Kind regards,
Queensland Rail
Gilbert Noble
REMOTE DESKTOP SUPPORT
Level 3, 21 Kirksway Place
Battery Point, Tasmania 7004
T: 07 3072 5000
W: queenslandrail.com.au
E: ITservicedesk@qr.com.au
05-12-2025 09:05:50 - Gilbert Noble (Work notes)
called user on 0408 250 123, no answer, left message
</t>
  </si>
  <si>
    <t xml:space="preserve">05-12-2025 15:46:08 - PDXC Integration (Work notes)
Assigned to Pranay Yara.
&lt;br/&gt;Overall, not a security issue. Conditional Access continues to block any sensitive overseas logins, and only low-risk, policy-exempt apps are able to authenticate successfully. Logs also indicate the activity originates from the user themselves rather than a malicious actor, and the pattern of sign-ins suggests they are likely travelling.
05-12-2025 15:45:59 - PDXC Integration (Work notes)
Assigned to Pranay Yara.
&lt;br/&gt;Overall, not a security issue. Conditional Access continues to block any sensitive overseas logins, and only low-risk, policy-exempt apps are able to authenticate successfully. Logs also indicate the activity originates from the user themselves rather than a malicious actor, and the pattern of sign-ins suggests they are likely travelling.
05-12-2025 15:45:56 - PDXC Integration (Additional comments)
p.yara@dxc.com: Overall, not a security issue. Conditional Access continues to block any sensitive overseas logins, and only low-risk, policy-exempt apps are able to authenticate successfully. Logs also indicate the activity originates from the user themselves rather than a malicious actor, and the pattern of sign-ins suggests they are likely travelling.
05-12-2025 15:44:14 - PDXC Integration (Work notes)
Assigned to Pranay Yara.
&lt;br/&gt;OSINT:
115.164.94.39 was found in our database!
This IP was reported 1 times. Confidence of Abuse is 0%
ISP DiGi Telecommunications Sdn Bhd
Usage Type Mobile ISP
ASN AS4818
Hostname(s) UE39.94.digi.net.my
Domain Name digi.com.my
Country 🇲🇾 Malaysia
City Petaling Jaya, Selangor
KQL:
SigninLogs
| where UserPrincipalName == "jessica.chen@qr.com.au"
| project TimeGenerated, ResultType, ResultSignature, ResultDescription, Location, AppDisplayName, AuthenticationDetails, DeviceDetail, ConditionalAccessStatus, IPAddress, UserAgent
- IP is not from a VPN server as seen in whatismyipaddress
- there was only 1 sucessful logon activity and it was to the app 'Microsoft Authentication Broker', where conditionalaccesspolicies was 'notapplied' meaning this app/interface poses no threat
- there were no sucessful logins where conditionaccesspolcies were applied, as CA will block any overseas activity
- moreover, user's has logon activity from SG (singapore) as well, indicating user just started travelling as Singapore and Malaysia are known stopover/holiday locations
- devicedetails and useragent also shows all overseas signin activity occurred from an IOS mobile device, which is common as users travel with their personal phone
05-12-2025 15:30:45 - PDXC Integration (Work notes)
Assigned to Pranay Yara.
05-12-2025 15:30:39 - PDXC Integration (Additional comments)
p.yara@dxc.com: The Unit 42 Managed Services Team investigated ID-30822 - First successful SSO access from ASN in the organization
The user queenslandrail\O917678 successfully authenticated via SSO. The user accessed SSO via ASN 4818 . The connection was from Malaysia which the user connected on 0 days over the past 30 days. The authentication service used was Azure. The user accessed the SSO from the DiGi Telecommunications Sdn. Bhd. organization. A user authenticated using SSO from ASN 4818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queenslandrail\O917678
- IP Addresses: 115.164.94.39.
Alert details:
- Time: 2025-12-04 22:21:25 UTC
- Alert Name: First successful SSO access from ASN in the organization
- Alert Description: The user queenslandrail\O917678 successfully authenticated via SSO. The user accessed SSO via ASN 4818 . The connection was from Malaysia which the user connected on 0 days over the past 30 days. The authentication service used was Azure. The user accessed the SSO from the DiGi Telecommunications Sdn. Bhd. organization. A user authenticated using SSO from ASN 4818 for the first time
- Action: Detected
User DSS Info:
- Name: Chen, Jessica
- Upn: jessica.chen@qr.com.au
- Title: OUTSOURCED SERVICE PROVIDER
- Department: DIGITAL DELIVERY
- Dn: CN=Chen\, Jessica,OU=Standard,OU=Brisbane (cptprdfps004) Redirect Users,OU=QR Users,DC=corp,DC=qr,DC=com,DC=au
05-12-2025 09:08:44 - PDXC Integration (Work notes)
Assigned to Pranay Yara.
05-12-2025 08:41:08 - PDXC Integration (Work notes)
Opened By User is Unknown : email.integration.mdr_unit 42@QR
Vendor Referenced this CI Value on Creation not found in database : Cortex XDR
Vendor Referenced this Business Service Value on Creation not found in database : Cortex XDR
05-12-2025 08:40:55 - Palo Alto MDR Service – Unit 42 (Work notes)
Platform DXC Integration incident INC0576012 created INC40790788
</t>
  </si>
  <si>
    <t xml:space="preserve">05-12-2025 09:31:18 - Gilbert Noble (Work notes)
.
05-12-2025 09:29:15 - Luis Ruas (Additional comments)
laptop is working. Thanks to the prompt Self service team.
05-12-2025 09:02:07 - Gilbert Noble (Work notes)
Called user on 0431144594, 
remoted via BTRS
restarted global protect
issue resolved
</t>
  </si>
  <si>
    <t xml:space="preserve">05-12-2025 08:17:08 - Shane Kmet (Work notes)
Closing as INC raised by Guest
05-12-2025 08:14:36 - Guest (Additional comments)
reply from: adminqld@ess.edu.au
Good morning Duane, Thank you so very much for sending me this 😊 Kind Regards Jody Hayne Office Coordinator Mon-Fri 8. 00am-4. 00pm “Empowering Respect, Practicing Empathy, Embodying Genuineness” 27 Jay Street, Mount St John QLD 4818 M
Good morning Duane,
Thank you so very much for sending me this 😊
Kind Regards
Jody Hayne
Office Coordinator
Mon-Fri 8.00am-4.00pm
[cid:image001.png@01DC65BE.FEB049F0]
“Empowering Respect, Practicing Empathy, Embodying Genuineness”
27 Jay Street, Mount St John QLD 4818
M 0432 592 933
E adminqld@ess.edu.au&lt;mailto:adminqld@ess.edu.au&gt;
W www.energyskillssolutions.edu.au&lt;https://urldefense.com/v3/__http://www.energyskillssolutions.edu.au/__;!!OewlTa1rXg!RrzkWZV3tp_jYixQex6Puh1kO65gQWcr5Uqri9_ZQsjJUkXbRjr8jNmCDO_kqeJt-IfXP54cAuTn6DIcCytcQDwcRRQ$&gt;
[cid:image002.png@01DC65BE.FEB049F0]
TO THE ADDRESSEE:
Energy Skills Solutions, ABN 84 140 642 851, Perth, Western Australia. Telephone: +61 8 9209 3833
The content of this message is confidential. If you have received it by mistake, please inform us by an email reply and then delete the message and any hardcopies of the message. It is forbidden to copy, forward, or in any way reveal the contents of this message to anyone. The integrity and security of this email and any attachments cannot be guaranteed over the Internet. Therefore, the sender will not be held liable for any damage caused by the message.
Help the environment!
Please do not print this email unless it is necessary. Every unprinted email helps the environment.
</t>
  </si>
  <si>
    <t xml:space="preserve">05-12-2025 09:26:16 - Ray Seeney (Additional comments)
reply from: Ray.Seeney@qr.com.au
Duane,
            Thanks, one of the guys must have read his e-mail wrong.
Regards
[Queensland Rail logo]
Ray Seeney
Track Maintenance Supervisor
Baddow Mud, Baddow MUD
Slaughterhouse Rd PO Box 102 4650 * Maryborough, Queensland
T: 07 41141639
M: 0427695426
F: 8941637
W: queenslandrail.com.au&lt;http://queenslandrail.com.au&gt;
05-12-2025 07:57:02 - Shane Kmet (Work notes)
Closing as INC raised by Guest
</t>
  </si>
  <si>
    <t xml:space="preserve">
 2025-12-05 07:57:08 Shane Kmet - Assigned to is Fred Shea was 
 2025-12-05 08:22:58 Shane Kmet - State is On Hold was Work in Progress</t>
  </si>
  <si>
    <t xml:space="preserve">05-12-2025 07:42:59 - Shane Kmet (Work notes)
OUs = corp.qr.com.au/QR Users/Brisbane (cptprdfps004) Redirect Users/Standard/
corp.qr.com.au/External Users/
The EXT account should not be there, EXT not in MIM
O918868 Banala, Adinarayana - User with ServiceID 00918868 was updated. This user's sAMAccountName will be: o918868.
R918807 Button,  Julie-Ann - User with ServiceID 00918807 was updated. This user's sAMAccountName will be: R918807.
R918829 Croft, Leonard - User with ServiceID 00918829 was updated. This user's sAMAccountName will be: R918829.
R918830 Davis, Mary - User with ServiceID 00918830 was updated. This user's sAMAccountName will be: R918830.
EXT3218 Forbes, Thomas
**Corrected DRA Desctiption to (External Customer Account "Network Rail Consulting") - Per RITM0270563
R918779 Morris, Katie - User with ServiceID 00918779 was updated. This user's sAMAccountName will be: R918779.
O918861 Ryan, Adam - User with ServiceID 00918861 was updated. This user's sAMAccountName will be: o918861.
R918797 Tusa, Taleni - User with ServiceID 00918797 was updated. This user's sAMAccountName will be: R918797.
05-12-2025 07:14:29 - Shane Kmet (Work notes)
Investigating
</t>
  </si>
  <si>
    <t xml:space="preserve">05-12-2025 12:52:48 - PDXC Integration (Work notes)
Assigned to Jeevan N.
&lt;br/&gt;Windows DNS - Conditional Reverse Forwarders is up and running on the given server. All IP addresses are resolving hence closing this request
05-12-2025 12:52:38 - PDXC Integration (Work notes)
Assigned to Jeevan N.
&lt;br/&gt;Windows DNS - Conditional Reverse Forwarders is up and running on the given server. All IP addresses are resolving hence closing this request
05-12-2025 12:52:36 - PDXC Integration (Additional comments)
nancy@dxc.com: Windows DNS - Conditional Reverse Forwarders is up and running on the given server. All IP addresses are resolving hence closing this request
05-12-2025 08:26:55 - PDXC Integration (Work notes)
Assigned to Jeevan N.
05-12-2025 05:34:04 - PDXC Integration (Work notes)
Vendor Referenced this CI Value on Creation not found in database : CPFPRDSRV211
Vendor Referenced this Business Service Value on Creation not found in database : SCOM
05-12-2025 05:33:52 - Au Huynh (Work notes)
Platform DXC Integration incident INC0575980 created INC40788923
</t>
  </si>
  <si>
    <t xml:space="preserve">05-12-2025 12:44:29 - PDXC Integration (Work notes)
Assigned to Nancy ..
&lt;br/&gt;AD and DNS health checks has been performed and all the DC's are running up and fine. Hence closing this ticket
05-12-2025 12:44:29 - PDXC Integration (Work notes)
Assigned to Nancy ..
&lt;br/&gt;AD and DNS health checks has been performed and all the DC's are running up and fine. Hence closing this ticket
05-12-2025 12:44:23 - PDXC Integration (Additional comments)
nancy@dxc.com: AD and DNS health checks has been performed and all the DC's are running up and fine. Hence closing this ticket
05-12-2025 05:26:38 - PDXC Integration (Work notes)
Assigned to Rajendhar goud Ayilu.
05-12-2025 05:25:25 - PDXC Integration (Work notes)
Vendor Referenced this CI Value on Creation not found in database : SCOM
Vendor Referenced this Business Service Value on Creation not found in database : SCOM
05-12-2025 05:24:53 - Au Huynh (Work notes)
Platform DXC Integration incident INC0575979 created INC40788831
</t>
  </si>
  <si>
    <t>05-12-2025 00:45:05 - PDXC Integration (Work notes)
Incident resolved due to closure of alert: Alert63618007
Incident resolved automatically by return-to-normal condition detected by monitoring system.
05-12-2025 00:44:59 - PDXC Integration (Work notes)
Incident resolved due to closure of alert: Alert63618007
Incident resolved automatically by return-to-normal condition detected by monitoring system.&lt;br/&gt;Backsync to Dynatrace - Status code: 201. Dynatrace Problem P-2512168 has been updated with new comment based on resolution/closure of ServiceNow incident INC40784701. The Dynatrace Problem was intentionally left Open.
05-12-2025 00:44:49 - PDXC Integration (Work notes)
Incident resolved due to closure of alert: Alert63618007
Incident resolved automatically by return-to-normal condition detected by monitoring system.&lt;br/&gt;This alert has been updated by business rule 'Copy alert updates to incident'.
Description has changed. Previous: OPEN Problem P-2512168 in environment QLR-11_ENV01
Problem detected at: 13:37 (UTC) 04.12.2025
1 impacted service
Database service
vizirail_qrail_SP
Response time degradation
21.8 requests/min impacted
The current response time (686 ms) exceeds the auto-detected baseline (52.3 ms) by 1,213 %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Root cause
Based on our dependency analysis all incidents are part of the same overall problem.
https://dxcdynatrace-io.sso.glb.platform.dxc.com/e/c9be27d8-6982-42a7-9fb5-78ea9087067f/#problems/problemdetails;pid=-5698049813764927406_1764855120000V2,
 Tags- HN;:CATPRDVSC101.corp.qr.com.au, CATPRDVSC201.corp.qr.com.au, ViziRail Services, MAP ID:QLR_DT_CI_002, customProperties_Node_IP:10.32.32.30, 10.32.32.31, 10.32.32.32, 10.32.32.38, 10.32.32.39
05-12-2025 00:44:44 - PDXC Integration (Work notes)
Incident resolved due to closure of alert: Alert63618007
05-12-2025 00:44:28 - PDXC Integration (Work notes)
The related alert Alert63618007 state is now Closed
05-12-2025 00:09:54 - PDXC Integration (Work notes)
Backsync to Dynatrace - Status code: 201. Dynatrace Problem P-2512168 has been updated with new comment based on creation of ServiceNow incident INC40784701.
---START---{EventSourceSendingServer:undefined,EventSourceExternalId:undefined}---END---
05-12-2025 00:09:49 -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&lt;/td&gt;&lt;td&gt;DT-5698049813764927406_1764855120000V2_SERVICE-E25B0B5AA4BDFAD9_SERVICE_RESPONSE_TIME_DEGRADED&lt;/td&gt;&lt;/tr&gt;&lt;tr&gt;&lt;td&gt;HN;&lt;/td&gt;&lt;td&gt;CATPRDVSC101.corp.qr.com.au,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10.32.32.39&lt;/td&gt;&lt;/tr&gt;&lt;tr&gt;&lt;td&gt;affectedRequestsPerMinute&lt;/td&gt;&lt;td&gt;11.2&lt;/td&gt;&lt;/tr&gt;&lt;tr&gt;&lt;td&gt;annotationDescription&lt;/td&gt;&lt;td&gt;The current response time (~686.05 ms) exceeds the auto-detected baseline (~52.26 ms) by 1212.66 %.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-2512168&lt;/td&gt;&lt;/tr&gt;&lt;tr&gt;&lt;td&gt;dynatraceEnvironment&lt;/td&gt;&lt;td&gt;c9be27d8-6982-42a7-9fb5-78ea9087067f&lt;/td&gt;&lt;/tr&gt;&lt;tr&gt;&lt;td&gt;endTime&lt;/td&gt;&lt;td&gt;1764856740000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-5698049813764927406_1764855120000V2&lt;/td&gt;&lt;/tr&gt;&lt;tr&gt;&lt;td&gt;problemImpact&lt;/td&gt;&lt;td&gt;SERVICES&lt;/td&gt;&lt;/tr&gt;&lt;tr&gt;&lt;td&gt;problemUrl&lt;/td&gt;&lt;td&gt;https://dxcdynatrace-io.sso.glb.platform.dxc.com/e/c9be27d8-6982-42a7-9fb5-78ea9087067f/#problems/problemdetails;pid=-5698049813764927406_1764855120000V2&lt;/td&gt;&lt;/tr&gt;&lt;tr&gt;&lt;td&gt;referenceResponseTime50thPercentile&lt;/td&gt;&lt;td&gt;52264&lt;/td&gt;&lt;/tr&gt;&lt;tr&gt;&lt;td&gt;referenceResponseTime90thPercentile&lt;/td&gt;&lt;td&gt;114795.8&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percentile&lt;/td&gt;&lt;td&gt;686048&lt;/td&gt;&lt;/tr&gt;&lt;tr&gt;&lt;td&gt;severities unit&lt;/td&gt;&lt;td&gt;microsecond (µs)&lt;/td&gt;&lt;/tr&gt;&lt;tr&gt;&lt;td&gt;severityLevel&lt;/td&gt;&lt;td&gt;PERFORMANCE&lt;/td&gt;&lt;/tr&gt;&lt;tr&gt;&lt;td&gt;startTime&lt;/td&gt;&lt;td&gt;1764855120000&lt;/td&gt;&lt;/tr&gt;&lt;tr&gt;&lt;td&gt;status&lt;/td&gt;&lt;td&gt;CLOSED&lt;/td&gt;&lt;/tr&gt;&lt;tr&gt;&lt;td&gt;tags&lt;/td&gt;&lt;td&gt;ViziRail Services&lt;/td&gt;&lt;/tr&gt;&lt;/table&gt;[/code]
system:  Assignment rules are now used for all cases when the CI can't be resolved or the CI has no support group.
05-12-2025 00:09:34 - PDXC Integration (Work notes)
Backsync to Dynatrace - Status code: 201. Dynatrace Problem P-2512168 has been updated with new comment based on creation of ServiceNow incident INC40784701.
---START---{EventSourceSendingServer:undefined,EventSourceExternalId:undefined}---END---
05-12-2025 00:09:26 -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&lt;/td&gt;&lt;td&gt;DT-5698049813764927406_1764855120000V2_SERVICE-E25B0B5AA4BDFAD9_SERVICE_RESPONSE_TIME_DEGRADED&lt;/td&gt;&lt;/tr&gt;&lt;tr&gt;&lt;td&gt;HN;&lt;/td&gt;&lt;td&gt;CATPRDVSC101.corp.qr.com.au,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10.32.32.39&lt;/td&gt;&lt;/tr&gt;&lt;tr&gt;&lt;td&gt;affectedRequestsPerMinute&lt;/td&gt;&lt;td&gt;11.2&lt;/td&gt;&lt;/tr&gt;&lt;tr&gt;&lt;td&gt;annotationDescription&lt;/td&gt;&lt;td&gt;The current response time (~686.05 ms) exceeds the auto-detected baseline (~52.26 ms) by 1212.66 %.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-2512168&lt;/td&gt;&lt;/tr&gt;&lt;tr&gt;&lt;td&gt;dynatraceEnvironment&lt;/td&gt;&lt;td&gt;c9be27d8-6982-42a7-9fb5-78ea9087067f&lt;/td&gt;&lt;/tr&gt;&lt;tr&gt;&lt;td&gt;endTime&lt;/td&gt;&lt;td&gt;1764856740000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-5698049813764927406_1764855120000V2&lt;/td&gt;&lt;/tr&gt;&lt;tr&gt;&lt;td&gt;problemImpact&lt;/td&gt;&lt;td&gt;SERVICES&lt;/td&gt;&lt;/tr&gt;&lt;tr&gt;&lt;td&gt;problemUrl&lt;/td&gt;&lt;td&gt;https://dxcdynatrace-io.sso.glb.platform.dxc.com/e/c9be27d8-6982-42a7-9fb5-78ea9087067f/#problems/problemdetails;pid=-5698049813764927406_1764855120000V2&lt;/td&gt;&lt;/tr&gt;&lt;tr&gt;&lt;td&gt;referenceResponseTime50thPercentile&lt;/td&gt;&lt;td&gt;52264&lt;/td&gt;&lt;/tr&gt;&lt;tr&gt;&lt;td&gt;referenceResponseTime90thPercentile&lt;/td&gt;&lt;td&gt;114795.8&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percentile&lt;/td&gt;&lt;td&gt;686048&lt;/td&gt;&lt;/tr&gt;&lt;tr&gt;&lt;td&gt;severities unit&lt;/td&gt;&lt;td&gt;microsecond (µs)&lt;/td&gt;&lt;/tr&gt;&lt;tr&gt;&lt;td&gt;severityLevel&lt;/td&gt;&lt;td&gt;PERFORMANCE&lt;/td&gt;&lt;/tr&gt;&lt;tr&gt;&lt;td&gt;startTime&lt;/td&gt;&lt;td&gt;1764855120000&lt;/td&gt;&lt;/tr&gt;&lt;tr&gt;&lt;td&gt;status&lt;/td&gt;&lt;td&gt;CLOSED&lt;/td&gt;&lt;/tr&gt;&lt;tr&gt;&lt;td&gt;tags&lt;/td&gt;&lt;td&gt;ViziRail Services&lt;/td&gt;&lt;/tr&gt;&lt;/table&gt;[/code]
system:  Assignment rules are now used for all cases when the CI can't be resolved or the CI has no support group.
05-12-2025 00:08:44 - PDXC Integration (Work notes)
---START---{EventSourceSendingServer:undefined,EventSourceExternalId:undefined}---END---
05-12-2025 00:08:42 -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&lt;/td&gt;&lt;td&gt;DT-5698049813764927406_1764855120000V2_SERVICE-E25B0B5AA4BDFAD9_SERVICE_RESPONSE_TIME_DEGRADED&lt;/td&gt;&lt;/tr&gt;&lt;tr&gt;&lt;td&gt;HN;&lt;/td&gt;&lt;td&gt;CATPRDVSC101.corp.qr.com.au,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10.32.32.39&lt;/td&gt;&lt;/tr&gt;&lt;tr&gt;&lt;td&gt;affectedRequestsPerMinute&lt;/td&gt;&lt;td&gt;11.2&lt;/td&gt;&lt;/tr&gt;&lt;tr&gt;&lt;td&gt;annotationDescription&lt;/td&gt;&lt;td&gt;The current response time (~686.05 ms) exceeds the auto-detected baseline (~52.26 ms) by 1212.66 %.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t>
  </si>
  <si>
    <t xml:space="preserve">04-12-2025 22:42:48 - PDXC Integration (Work notes)
Assigned to Bahtiyar Yusuf.
&lt;br/&gt;Reviewed interactive sign-in logs.
User "Joshua.Willes@qr.com.au" has successfully signed in to company resources with MFA satisfaction via the same IP address of 203.32.27.21.
IP address involved is non malicious AU based IP address.
No indication of account compromise can be observed.
No other anomalies are detected.
Proceeding to close the ticket.
04-12-2025 22:42:44 - PDXC Integration (Work notes)
Assigned to Bahtiyar Yusuf.
&lt;br/&gt;Reviewed interactive sign-in logs.
User "Joshua.Willes@qr.com.au" has successfully signed in to company resources with MFA satisfaction via the same IP address of 203.32.27.21.
IP address involved is non malicious AU based IP address.
No indication of account compromise can be observed.
No other anomalies are detected.
Proceeding to close the ticket.
04-12-2025 22:42:35 - PDXC Integration (Additional comments)
bahtiyar.yusuf@dxc.com: Reviewed interactive sign-in logs.
User "Joshua.Willes@qr.com.au" has successfully signed in to company resources with MFA satisfaction via the same IP address of 203.32.27.21.
IP address involved is non malicious AU based IP address.
No indication of account compromise can be observed.
No other anomalies are detected.
Proceeding to close the ticket.
04-12-2025 22:36:54 - PDXC Integration (Work notes)
Assigned to Bahtiyar Yusuf.
&lt;br/&gt;IP Address  203.32.27.21
Proxy Type  RES [click here for details] 
Country Code  AU
Country Name  Australia
Region Name  Queensland
City Name  Cracow
ISP  March IT Pty Ltd
Domain  marchit.com.au
Usage Type  (ISP) Fixed Line ISP
ASN  AS138657
AS  MarchNet
Elevation  343 meters
Atmospheric Pressure  972.7243 hPa
Last Seen  19 days ago
Threat  -
Provider  -
Fraud Score  42
04-12-2025 22:36:15 - PDXC Integration (Work notes)
Assigned to Bahtiyar Yusuf.
&lt;br/&gt;Dear Queensland Rail Team,
The Unit 42 Managed Services Team investigated ID-30819 - First successful SSO access from ASN in the organization
The user queenslandrail\R901850 successfully authenticated via SSO. The user accessed SSO via ASN 138657 . The connection was from Australia which the user connected on 6 days over the past 30 days. The authentication service used was Azure. The user accessed the SSO from the MarchNet organization. A user authenticated using SSO from ASN 138657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queenslandrail\R901850
- IP Addresses: 203.32.27.21.
Alert details:
- Time: 2025-12-04 09:35:28 UTC
- Alert Name: First successful SSO access from ASN in the organization
- Alert Description: The user queenslandrail\R901850 successfully authenticated via SSO. The user accessed SSO via ASN 138657 . The connection was from Australia which the user connected on 6 days over the past 30 days. The authentication service used was Azure. The user accessed the SSO from the MarchNet organization. A user authenticated using SSO from ASN 138657 for the first time
- Action: Detected
User DSS Info:
- Name: Willes, Joshua
- Upn: Joshua.Willes@qr.com.au
- Title: LOCOMOTIVE DRIVER CLASS II
- Department: TRAIN SERVICE DELIVERY
- Dn: CN=Willes\, Joshua,OU=Standard,OU=zQLDRail SOE 7 BNEPRDFPS19 (Redirect19) Users,OU=QR Users,DC=corp,DC=qr,DC=com,DC=au
Best regards,
Unit 42 Managed Services team.
04-12-2025 22:35:34 - PDXC Integration (Work notes)
Assigned to Bahtiyar Yusuf.
04-12-2025 22:35:14 - PDXC Integration (Work notes)
Assigned to Bahtiyar Yusuf.
04-12-2025 19:55:08 - PDXC Integration (Work notes)
Opened By User is Unknown : email.integration.mdr_unit 42@QR
Vendor Referenced this CI Value on Creation not found in database : Cortex XDR
Vendor Referenced this Business Service Value on Creation not found in database : Cortex XDR
04-12-2025 19:54:43 - Palo Alto MDR Service – Unit 42 (Work notes)
Platform DXC Integration incident INC0575975 created INC40780870
</t>
  </si>
  <si>
    <t>04-12-2025 20:52:04 - PDXC Integration (Work notes)
Incident resolved due to closure of alert: Alert63599101
Incident resolved automatically by return-to-normal condition detected by monitoring system.
04-12-2025 20:52:04 - PDXC Integration (Work notes)
Incident resolved due to closure of alert: Alert63599101
Incident resolved automatically by return-to-normal condition detected by monitoring system.&lt;br/&gt;Backsync to Dynatrace - Status code: 201. Dynatrace Problem P-2512165 has been updated with new comment based on resolution/closure of ServiceNow incident INC40780810. The Dynatrace Problem was intentionally left Open.
04-12-2025 20:51:58 - PDXC Integration (Work notes)
Incident resolved due to closure of alert: Alert63599101
Incident resolved automatically by return-to-normal condition detected by monitoring system.&lt;br/&gt;This alert has been updated by business rule 'Copy alert updates to incident'.
Description has changed. Previous: OPEN Problem P-2512165 in environment QLR-11_ENV01
Problem detected at: 08:56 (UTC) 04.12.2025
1 impacted service
Database service
vizirail_qrail_SP
Response time degradation
36.2 requests/min impacted
The current response time (984 ms) exceeds the auto-detected baseline (239 ms) by 312 %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Root cause
Based on our dependency analysis all incidents are part of the same overall problem.
https://dxcdynatrace-io.sso.glb.platform.dxc.com/e/c9be27d8-6982-42a7-9fb5-78ea9087067f/#problems/problemdetails;pid=787184694047511561_1764838260000V2,
 Tags- HN;:CATPRDVSC101.corp.qr.com.au, CATPRDVSC201.corp.qr.com.au, ViziRail Services, MAP ID:QLR_DT_CI_002, customProperties_Node_IP:10.32.32.30, 10.32.32.31, 10.32.32.32, 10.32.32.38, 10.32.32.39
04-12-2025 20:51:24 - PDXC Integration (Work notes)
Incident resolved due to closure of alert: Alert63599101
04-12-2025 20:50:25 - PDXC Integration (Work notes)
The related alert Alert63599101 state is now Closed
04-12-2025 19:51:44 - PDXC Integration (Work notes)
Backsync to Dynatrace - Status code: 201. Dynatrace Problem P-2512165 has been updated with new comment based on creation of ServiceNow incident INC40780810.
---START---{EventSourceSendingServer:undefined,EventSourceExternalId:undefined}---END---
04-12-2025 19:51:35 -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&lt;/td&gt;&lt;td&gt;DT787184694047511561_1764838260000V2_SERVICE-E25B0B5AA4BDFAD9_SERVICE_RESPONSE_TIME_DEGRADED&lt;/td&gt;&lt;/tr&gt;&lt;tr&gt;&lt;td&gt;HN;&lt;/td&gt;&lt;td&gt;CATPRDVSC101.corp.qr.com.au,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10.32.32.39&lt;/td&gt;&lt;/tr&gt;&lt;tr&gt;&lt;td&gt;affectedRequestsPerMinute&lt;/td&gt;&lt;td&gt;36.2&lt;/td&gt;&lt;/tr&gt;&lt;tr&gt;&lt;td&gt;annotationDescription&lt;/td&gt;&lt;td&gt;The current response time (~983.66 ms) exceeds the auto-detected baseline (~238.98 ms) by 311.6 %.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-2512165&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787184694047511561_1764838260000V2&lt;/td&gt;&lt;/tr&gt;&lt;tr&gt;&lt;td&gt;problemImpact&lt;/td&gt;&lt;td&gt;SERVICES&lt;/td&gt;&lt;/tr&gt;&lt;tr&gt;&lt;td&gt;problemUrl&lt;/td&gt;&lt;td&gt;https://dxcdynatrace-io.sso.glb.platform.dxc.com/e/c9be27d8-6982-42a7-9fb5-78ea9087067f/#problems/problemdetails;pid=787184694047511561_1764838260000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percentile&lt;/td&gt;&lt;td&gt;983662&lt;/td&gt;&lt;/tr&gt;&lt;tr&gt;&lt;td&gt;severities unit&lt;/td&gt;&lt;td&gt;microsecond (µs)&lt;/td&gt;&lt;/tr&gt;&lt;tr&gt;&lt;td&gt;severityLevel&lt;/td&gt;&lt;td&gt;PERFORMANCE&lt;/td&gt;&lt;/tr&gt;&lt;tr&gt;&lt;td&gt;startTime&lt;/td&gt;&lt;td&gt;1764838260000&lt;/td&gt;&lt;/tr&gt;&lt;tr&gt;&lt;td&gt;status&lt;/td&gt;&lt;td&gt;OPEN&lt;/td&gt;&lt;/tr&gt;&lt;tr&gt;&lt;td&gt;tags&lt;/td&gt;&lt;td&gt;ViziRail Services&lt;/td&gt;&lt;/tr&gt;&lt;/table&gt;[/code]
04-12-2025 19:50:38 - PDXC Integration (Work notes)
Backsync to Dynatrace - Status code: 201. Dynatrace Problem P-2512165 has been updated with new comment based on creation of ServiceNow incident INC40780810.
---START---{EventSourceSendingServer:undefined,EventSourceExternalId:undefined}---END---
04-12-2025 19:50:38 -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&lt;/td&gt;&lt;td&gt;DT787184694047511561_1764838260000V2_SERVICE-E25B0B5AA4BDFAD9_SERVICE_RESPONSE_TIME_DEGRADED&lt;/td&gt;&lt;/tr&gt;&lt;tr&gt;&lt;td&gt;HN;&lt;/td&gt;&lt;td&gt;CATPRDVSC101.corp.qr.com.au,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10.32.32.39&lt;/td&gt;&lt;/tr&gt;&lt;tr&gt;&lt;td&gt;affectedRequestsPerMinute&lt;/td&gt;&lt;td&gt;36.2&lt;/td&gt;&lt;/tr&gt;&lt;tr&gt;&lt;td&gt;annotationDescription&lt;/td&gt;&lt;td&gt;The current response time (~983.66 ms) exceeds the auto-detected baseline (~238.98 ms) by 311.6 %.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-2512165&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787184694047511561_1764838260000V2&lt;/td&gt;&lt;/tr&gt;&lt;tr&gt;&lt;td&gt;problemImpact&lt;/td&gt;&lt;td&gt;SERVICES&lt;/td&gt;&lt;/tr&gt;&lt;tr&gt;&lt;td&gt;problemUrl&lt;/td&gt;&lt;td&gt;https://dxcdynatrace-io.sso.glb.platform.dxc.com/e/c9be27d8-6982-42a7-9fb5-78ea9087067f/#problems/problemdetails;pid=787184694047511561_1764838260000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percentile&lt;/td&gt;&lt;td&gt;983662&lt;/td&gt;&lt;/tr&gt;&lt;tr&gt;&lt;td&gt;severities unit&lt;/td&gt;&lt;td&gt;microsecond (µs)&lt;/td&gt;&lt;/tr&gt;&lt;tr&gt;&lt;td&gt;severityLevel&lt;/td&gt;&lt;td&gt;PERFORMANCE&lt;/td&gt;&lt;/tr&gt;&lt;tr&gt;&lt;td&gt;startTime&lt;/td&gt;&lt;td&gt;1764838260000&lt;/td&gt;&lt;/tr&gt;&lt;tr&gt;&lt;td&gt;status&lt;/td&gt;&lt;td&gt;OPEN&lt;/td&gt;&lt;/tr&gt;&lt;tr&gt;&lt;td&gt;tags&lt;/td&gt;&lt;td&gt;ViziRail Services&lt;/td&gt;&lt;/tr&gt;&lt;/table&gt;[/code]
04-12-2025 19:50:08 - PDXC Integration (Work notes)
---START---{EventSourceSendingServer:undefined,EventSourceExternalId:undefined}---END---
04-12-2025 19:50:04 -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&lt;/td&gt;&lt;td&gt;DT787184694047511561_1764838260000V2_SERVICE-E25B0B5AA4BDFAD9_SERVICE_RESPONSE_TIME_DEGRADED&lt;/td&gt;&lt;/tr&gt;&lt;tr&gt;&lt;td&gt;HN;&lt;/td&gt;&lt;td&gt;CATPRDVSC101.corp.qr.com.au,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10.32.32.39&lt;/td&gt;&lt;/tr&gt;&lt;tr&gt;&lt;td&gt;affectedRequestsPerMinute&lt;/td&gt;&lt;td&gt;36.2&lt;/td&gt;&lt;/tr&gt;&lt;tr&gt;&lt;td&gt;annotationDescription&lt;/td&gt;&lt;td&gt;The current response time (~983.66 ms) exceeds the auto-detected baseline (~238.98 ms) by 311.6 %.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t>
  </si>
  <si>
    <t>04-12-2025 18:56:45 - PDXC Integration (Work notes)
Incident resolved due to closure of alert: Alert63594263
Incident resolved automatically by return-to-normal condition detected by monitoring system.
04-12-2025 18:56:38 - PDXC Integration (Work notes)
Incident resolved due to closure of alert: Alert63594263
Incident resolved automatically by return-to-normal condition detected by monitoring system.&lt;br/&gt;Backsync to Dynatrace - Status code: 201. Dynatrace Problem P-2512163 has been updated with new comment based on resolution/closure of ServiceNow incident INC40779757. The Dynatrace Problem was intentionally left Open.
04-12-2025 18:56:34 - PDXC Integration (Work notes)
Incident resolved due to closure of alert: Alert63594263
Incident resolved automatically by return-to-normal condition detected by monitoring system.&lt;br/&gt;This alert has been updated by business rule 'Copy alert updates to incident'.
Description has changed. Previous: OPEN Problem P-2512163 in environment QLR-11_ENV01
Problem detected at: 08:10 (UTC) 04.12.2025
1 impacted service
Database service
vizirail_qrail_SP
Response time degradation
28.8 requests/min impacted
The current response time (1.04 s) exceeds the auto-detected baseline (239 ms) by 335 %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Root cause
Based on our dependency analysis all incidents are part of the same overall problem.
https://dxcdynatrace-io.sso.glb.platform.dxc.com/e/c9be27d8-6982-42a7-9fb5-78ea9087067f/#problems/problemdetails;pid=3267420612232070634_1764835500000V2,
 Tags- HN;:CATPRDVSC101.corp.qr.com.au, CATPRDVSC201.corp.qr.com.au, ViziRail Services, MAP ID:QLR_DT_CI_002, customProperties_Node_IP:10.32.32.30, 10.32.32.31, 10.32.32.32, 10.32.32.38, 10.32.32.39
04-12-2025 18:56:28 - PDXC Integration (Work notes)
Incident resolved due to closure of alert: Alert63594263
04-12-2025 18:56:24 - PDXC Integration (Work notes)
The related alert Alert63594263 state is now Closed
04-12-2025 18:42:14 - PDXC Integration (Work notes)
Backsync to Dynatrace - Status code: 201. Dynatrace Problem P-2512163 has been updated with new comment based on creation of ServiceNow incident INC40779757.
---START---{EventSourceSendingServer:undefined,EventSourceExternalId:undefined}---END---
04-12-2025 18:42:12 -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&lt;/td&gt;&lt;td&gt;DT3267420612232070634_1764835500000V2_SERVICE-E25B0B5AA4BDFAD9_SERVICE_RESPONSE_TIME_DEGRADED&lt;/td&gt;&lt;/tr&gt;&lt;tr&gt;&lt;td&gt;HN;&lt;/td&gt;&lt;td&gt;CATPRDVSC101.corp.qr.com.au,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10.32.32.39&lt;/td&gt;&lt;/tr&gt;&lt;tr&gt;&lt;td&gt;affectedRequestsPerMinute&lt;/td&gt;&lt;td&gt;28.8&lt;/td&gt;&lt;/tr&gt;&lt;tr&gt;&lt;td&gt;annotationDescription&lt;/td&gt;&lt;td&gt;The current response time (~1.04 s) exceeds the auto-detected baseline (~238.98 ms) by 334.97 %.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-2512163&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3267420612232070634_1764835500000V2&lt;/td&gt;&lt;/tr&gt;&lt;tr&gt;&lt;td&gt;problemImpact&lt;/td&gt;&lt;td&gt;SERVICES&lt;/td&gt;&lt;/tr&gt;&lt;tr&gt;&lt;td&gt;problemUrl&lt;/td&gt;&lt;td&gt;https://dxcdynatrace-io.sso.glb.platform.dxc.com/e/c9be27d8-6982-42a7-9fb5-78ea9087067f/#problems/problemdetails;pid=3267420612232070634_1764835500000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percentile&lt;/td&gt;&lt;td&gt;1039519.75&lt;/td&gt;&lt;/tr&gt;&lt;tr&gt;&lt;td&gt;severities unit&lt;/td&gt;&lt;td&gt;microsecond (µs)&lt;/td&gt;&lt;/tr&gt;&lt;tr&gt;&lt;td&gt;severityLevel&lt;/td&gt;&lt;td&gt;PERFORMANCE&lt;/td&gt;&lt;/tr&gt;&lt;tr&gt;&lt;td&gt;startTime&lt;/td&gt;&lt;td&gt;1764835500000&lt;/td&gt;&lt;/tr&gt;&lt;tr&gt;&lt;td&gt;status&lt;/td&gt;&lt;td&gt;OPEN&lt;/td&gt;&lt;/tr&gt;&lt;tr&gt;&lt;td&gt;tags&lt;/td&gt;&lt;td&gt;ViziRail Services&lt;/td&gt;&lt;/tr&gt;&lt;/table&gt;[/code]
04-12-2025 18:42:04 - PDXC Integration (Work notes)
Backsync to Dynatrace - Status code: 201. Dynatrace Problem P-2512163 has been updated with new comment based on creation of ServiceNow incident INC40779757.
---START---{EventSourceSendingServer:undefined,EventSourceExternalId:undefined}---END---
04-12-2025 18:41:56 -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&lt;/td&gt;&lt;td&gt;DT3267420612232070634_1764835500000V2_SERVICE-E25B0B5AA4BDFAD9_SERVICE_RESPONSE_TIME_DEGRADED&lt;/td&gt;&lt;/tr&gt;&lt;tr&gt;&lt;td&gt;HN;&lt;/td&gt;&lt;td&gt;CATPRDVSC101.corp.qr.com.au,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10.32.32.39&lt;/td&gt;&lt;/tr&gt;&lt;tr&gt;&lt;td&gt;affectedRequestsPerMinute&lt;/td&gt;&lt;td&gt;28.8&lt;/td&gt;&lt;/tr&gt;&lt;tr&gt;&lt;td&gt;annotationDescription&lt;/td&gt;&lt;td&gt;The current response time (~1.04 s) exceeds the auto-detected baseline (~238.98 ms) by 334.97 %.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-2512163&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3267420612232070634_1764835500000V2&lt;/td&gt;&lt;/tr&gt;&lt;tr&gt;&lt;td&gt;problemImpact&lt;/td&gt;&lt;td&gt;SERVICES&lt;/td&gt;&lt;/tr&gt;&lt;tr&gt;&lt;td&gt;problemUrl&lt;/td&gt;&lt;td&gt;https://dxcdynatrace-io.sso.glb.platform.dxc.com/e/c9be27d8-6982-42a7-9fb5-78ea9087067f/#problems/problemdetails;pid=3267420612232070634_1764835500000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percentile&lt;/td&gt;&lt;td&gt;1039519.75&lt;/td&gt;&lt;/tr&gt;&lt;tr&gt;&lt;td&gt;severities unit&lt;/td&gt;&lt;td&gt;microsecond (µs)&lt;/td&gt;&lt;/tr&gt;&lt;tr&gt;&lt;td&gt;severityLevel&lt;/td&gt;&lt;td&gt;PERFORMANCE&lt;/td&gt;&lt;/tr&gt;&lt;tr&gt;&lt;td&gt;startTime&lt;/td&gt;&lt;td&gt;1764835500000&lt;/td&gt;&lt;/tr&gt;&lt;tr&gt;&lt;td&gt;status&lt;/td&gt;&lt;td&gt;OPEN&lt;/td&gt;&lt;/tr&gt;&lt;tr&gt;&lt;td&gt;tags&lt;/td&gt;&lt;td&gt;ViziRail Services&lt;/td&gt;&lt;/tr&gt;&lt;/table&gt;[/code]
04-12-2025 18:41:54 - PDXC Integration (Work notes)
---START---{EventSourceSendingServer:undefined,EventSourceExternalId:undefined}---END---
04-12-2025 18:41:50 -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&lt;/td&gt;&lt;td&gt;DT3267420612232070634_1764835500000V2_SERVICE-E25B0B5AA4BDFAD9_SERVICE_RESPONSE_TIME_DEGRADED&lt;/td&gt;&lt;/tr&gt;&lt;tr&gt;&lt;td&gt;HN;&lt;/td&gt;&lt;td&gt;CATPRDVSC101.corp.qr.com.au,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10.32.32.39&lt;/td&gt;&lt;/tr&gt;&lt;tr&gt;&lt;td&gt;affectedRequestsPerMinute&lt;/td&gt;&lt;td&gt;28.8&lt;/td&gt;&lt;/tr&gt;&lt;tr&gt;&lt;td&gt;annotationDescription&lt;/td&gt;&lt;td&gt;The current response time (~1.04 s) exceeds the auto-detected baseline (~238.98 ms) by 334.97 %.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
  </si>
  <si>
    <t xml:space="preserve">05-12-2025 12:19:18 - PDXC Integration (Work notes)
Assigned to Ashish Anand.
&lt;br/&gt;Opened By User is Unknown : TRAP_Alerts@qr.com.au@QR
05-12-2025 12:19:18 - PDXC Integration (Work notes)
Assigned to Ashish Anand.
&lt;br/&gt;Opened By User is Unknown : TRAP_Alerts@qr.com.au@QR
05-12-2025 12:19:14 - PDXC Integration (Work notes)
Assigned to Ashish Anand.
&lt;br/&gt;Opened By User is Unknown : TRAP_Alerts@qr.com.au@QR&lt;br/&gt;suspicious sender email address has been blocked
05-12-2025 12:19:08 - PDXC Integration (Additional comments)
ashish.anand@dxc.com: suspicious sender email address has been blocked
05-12-2025 09:53:55 - PDXC Integration (Work notes)
Assigned to Ashish Anand.
04-12-2025 18:24:54 - PDXC Integration (Work notes)
Opened By User is Unknown : TRAP_Alerts@qr.com.au@QR
04-12-2025 18:24:41 - TRAP Alerts (Work notes)
Platform DXC Integration incident INC0575971 created INC40779585
</t>
  </si>
  <si>
    <t xml:space="preserve">05-12-2025 14:29:34 - Tanmay Dave (Additional comments)
Hi @Bronty Moxham
We found the underlying issue and This has been fixed
Can you please confirm ? 
Thanks
04-12-2025 18:06:48 - Frederic Shea (Work notes)
SDA assigning to Obzervr Capture (Digital Maintainer)
</t>
  </si>
  <si>
    <t xml:space="preserve">
 2025-12-04 18:46:19 PDXC Integration - State is Work in Progress was On Hold
 2025-12-04 18:58:33 PDXC Integration - State is On Hold was Work in Progress</t>
  </si>
  <si>
    <t xml:space="preserve">05-12-2025 12:45:38 - PDXC Integration (Work notes)
Assigned to Gudla Harshitha.
&lt;br/&gt;It is a legitimate activity that can be ignored.
05-12-2025 12:45:34 - PDXC Integration (Work notes)
Assigned to Gudla Harshitha.
&lt;br/&gt;It is a legitimate activity that can be ignored.
05-12-2025 12:45:29 - PDXC Integration (Additional comments)
harshitha.gudla@dxc.com: It is a legitimate activity that can be ignored.
05-12-2025 12:44:24 - PDXC Integration (Work notes)
Assigned to Jeril Philip.
05-12-2025 12:42:29 - PDXC Integration (Work notes)
Assigned to Jeril Philip.
05-12-2025 12:42:26 - PDXC Integration (Additional comments)
harshitha.gudla@dxc.com: Hi Team, 
It is a legitimate activity that can be ignored.
05-12-2025 08:44:28 - PDXC Integration (Work notes)
Assigned to Jeril Philip.
05-12-2025 08:43:34 - PDXC Integration (Work notes)
Assigned to Jeril Philip.
05-12-2025 08:43:28 - PDXC Integration (Additional comments)
harshitha.gudla@dxc.com: checking on it
05-12-2025 06:44:38 - PDXC Integration (Work notes)
Assigned to Jeril Philip.
05-12-2025 06:44:28 - PDXC Integration (Work notes)
Assigned to Jeril Philip.
05-12-2025 06:44:24 - PDXC Integration (Additional comments)
jeril.philip@dxc.com: Kindly ignore the previous comment (Erroneously placed)
05-12-2025 05:53:34 - PDXC Integration (Work notes)
Assigned to Jeril Philip.
05-12-2025 05:53:14 - PDXC Integration (Work notes)
Assigned to Jeril Philip.
05-12-2025 05:53:10 - PDXC Integration (Additional comments)
jeril.philip@dxc.com: From: Philip, Jeril &lt;jeril.philip@dxc.com&gt; 
Sent: 05 December 2025 01:20
To: kahmala.chapman@qr.com.au
Cc: Workplace Noida iDO 2 Citrix AUS &lt;wpnido2ctxaus@dxc.com&gt;
Subject: QR | INC40780922- RTOA - efatal error
Hi Kahmala
Good day!
This email is regarding the incident: INC40780922- RTOA - efatal error
Please try the steps mentioned below once:
1. Clear all the browsing cache and cookies (Ctrl+Shift+Del within browser)   reboot the computer  then try accessing Citrix.
2. If you are still facing the same issue, then kindly reset Citrix workspace in the local PC (device that you are using to connect to Citrix)
Please follow below steps to reset your workspace:
·       Right click on Citrix receiver/workspace icon      
(should be visible in taskbar/system tray)
·       Click on advanced preferences.
·       Click on Reset receiver/workspace.
Kindly let us know the status of this issue after trying these steps.
Regards,
Jeril Philip
Analyst II Infrastructure Services
05-12-2025 04:33:54 - PDXC Integration (Work notes)
Assigned to Jeril Philip.
04-12-2025 21:53:04 - PDXC Integration (Work notes)
Hi Citrix team,
Can you please validate the activity on the resource group "RG-SYD-PROD-CITRIX-VDI-ICT-DD-AZ1" and confirm if it is legitimate.
Use Case: Suspicious Resource deployment
Callers '994b23cd-bd4e-4b88-b5e5-6bf1427491b6' and '10d8dd3d-9f4d-40a0-aa27-54c2cde9df6b' first observed performing resource deployments. Requesting team to verify if this activity was expected/legitimate.
StartTimeUtc [UTC] 2025-12-03T09:23:22.8555173Z
CallerIpAddress 104.211.154.35
Caller 994b23cd-bd4e-4b88-b5e5-6bf1427491b6
OperationNameValue MICROSOFT.COMPUTE/VIRTUALMACHINES/WRITE
ResourceGroups ["RG-SYD-PROD-CITRIX-VDI-ICT-DD-AZ1"]
04-12-2025 17:10:58 - PDXC Integration (Additional comments)
v.harikrishna@dxc.com: Delivery team pls check this is legitimated activity or not.
04-12-2025 16:57:15 - PDXC Integration (Work notes)
Assigned to Veerapaneni Harikrishna.
04-12-2025 16:53:36 - PDXC Integration (Work notes)
Requested User is Unknown : mszeto@dxc.com
</t>
  </si>
  <si>
    <t xml:space="preserve">05-12-2025 10:46:14 - PDXC Integration (Work notes)
Assigned to Gouru Vivek.
&lt;br/&gt;Thanks for reporting this Email.
We have reviewed and blocked the Email.
05-12-2025 10:46:04 - PDXC Integration (Work notes)
Assigned to Gouru Vivek.
&lt;br/&gt;Thanks for reporting this Email.
We have reviewed and blocked the Email.
05-12-2025 10:46:01 - PDXC Integration (Additional comments)
gouru.vivek@dxc.com: Thanks for reporting this Email.
We have reviewed and blocked the Email.
04-12-2025 18:21:24 - PDXC Integration (Work notes)
Assigned to Gouru Vivek.
04-12-2025 16:35:34 - PDXC Integration (Work notes)
Opened By User is Unknown : TRAP_Alerts@qr.com.au@QR
04-12-2025 16:35:23 - TRAP Alerts (Work notes)
Platform DXC Integration incident INC0575952 created INC40778421
</t>
  </si>
  <si>
    <t xml:space="preserve">04-12-2025 21:41:58 - PDXC Integration (Work notes)
Assigned to Sowbhagya lakshmi Bommineni.
&lt;br/&gt;Access provided on resource groups RG-SYD-DEV-VATTS and RG-SYD-PROD-EAOTD are legitimate. Closing incident.
04-12-2025 21:41:44 - PDXC Integration (Work notes)
Assigned to Sowbhagya lakshmi Bommineni.
&lt;br/&gt;Access provided on resource groups RG-SYD-DEV-VATTS and RG-SYD-PROD-EAOTD are legitimate. Closing incident.
04-12-2025 21:41:40 - PDXC Integration (Additional comments)
s.bommineni@dxc.com: Hi,
The access provided is provide on the resource groups RG-SYD-DEV-VATTS and RG-SYD-PROD-EAOTD are legitimate. These accesses are provided thru TrainDNA DevOps - NONPROD and External Access OT Data DevOps - PROD.
Since the access provided are legitimate, closing the Incident.
04-12-2025 21:41:14 - PDXC Integration (Work notes)
Hi,
The access provided is provide on the resource groups RG-SYD-DEV-VATTS and RG-SYD-PROD-EAOTD are legitimate. These accesses are provided thru TrainDNA DevOps - NONPROD and External Access OT Data DevOps - PROD.
Since the access provided are legitimate, closing the Incident.
04-12-2025 16:35:39 - PDXC Integration (Work notes)
Assigned to Hemesh Minnama Reddy.
04-12-2025 16:35:14 - PDXC Integration (Work notes)
Assigned to Hemesh Minnama Reddy.
04-12-2025 16:34:28 - PDXC Integration (Work notes)
Requested User is Unknown : mszeto@dxc.com
</t>
  </si>
  <si>
    <t xml:space="preserve">04-12-2025 17:03:34 - PDXC Integration (Work notes)
Assigned to Martin Szeto.
&lt;br/&gt;IP checked to be a non-malicious Aus address.
Reviewed logs for past week, successful signon with MFA requirement satisfied by claim in the token.
User also logs in from a Telstra address based in Brisbane.
No failures or anomaly observed to indicate a security issue, proceeding to close case.
04-12-2025 17:01:44 - PDXC Integration (Work notes)
Assigned to Martin Szeto.
&lt;br/&gt;IP checked to be a non-malicious Aus address.
Reviewed logs for past week, successful signon with MFA requirement satisfied by claim in the token.
User also logs in from a Telstra address based in Brisbane.
No failures or anomaly observed to indicate a security issue, proceeding to close case.
04-12-2025 17:01:41 - PDXC Integration (Additional comments)
mszeto@dxc.com: 103.239.132.165 was not found in our database
ISP Asia Pacific Network Information Centre
Usage Type Fixed Line ISP
ASN Unknown
Domain Name apnic.net
Country 🇦🇺 Australia
City Brisbane, Queensland
IP checked to be a non-malicious Aus address.
Reviewed logs for past week, successful signon with MFA requirement satisfied by claim in the token.
User also logs in from a Telstra address based in Brisbane.
No failures or anomaly observed to indicate a security issue, proceeding to close case.
04-12-2025 17:01:28 - PDXC Integration (Work notes)
Assigned to Martin Szeto.
04-12-2025 16:56:18 - PDXC Integration (Additional comments)
mszeto@dxc.com: The Unit 42 Managed Services Team investigated ID-30817 - First successful SSO access from ASN in the organization
The user corp\O918021 successfully authenticated via SSO. The user accessed SSO via ASN 132007 . The connection was from Australia which the user connected on 3 days over the past 30 days. The authentication service used was Azure. The user accessed the SSO from the DataWave Internet Pty Ltd organization. A user authenticated using SSO from ASN 132007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corp\O918021
- IP Addresses: 103.239.132.165.
Alert details:
- Time: 2025-12-04 06:00:02 UTC
- Alert Name: First successful SSO access from ASN in the organization
- Alert Description: The user corp\O918021 successfully authenticated via SSO. The user accessed SSO via ASN 132007 . The connection was from Australia which the user connected on 3 days over the past 30 days. The authentication service used was Azure. The user accessed the SSO from the DataWave Internet Pty Ltd organization. A user authenticated using SSO from ASN 132007 for the first time
- Action: Detected
User DSS Info:
- Name: D'Costa, Collin
- Upn: collin.dcosta@qr.com.au
- Title: OUTSOURCED SERVICE PROVIDER
- Department: DIGITAL DELIVERY
- Dn: CN=D'Costa\, Collin,OU=Standard,OU=Brisbane (cptprdfps004) Redirect Users,OU=QR Users,DC=corp,DC=qr,DC=com,DC=au
04-12-2025 16:19:49 - PDXC Integration (Work notes)
Opened By User is Unknown : email.integration.mdr_unit 42@QR
Vendor Referenced this CI Value on Creation not found in database : Cortex XDR
Vendor Referenced this Business Service Value on Creation not found in database : Cortex XDR
04-12-2025 16:19:19 - Palo Alto MDR Service – Unit 42 (Work notes)
Platform DXC Integration incident INC0575949 created INC40778260
</t>
  </si>
  <si>
    <t xml:space="preserve">
 2025-12-04 16:26:42 Gilbert Noble - State is On Hold was Work in Progress</t>
  </si>
  <si>
    <t xml:space="preserve">04-12-2025 15:20:32 - Frederic Shea (Work notes)
Platform DXC Integration incident INC0575917 updated INC40777629
04-12-2025 15:15:46 - Frederic Shea (Work notes)
Platform DXC Integration incident INC0575917 created INC40777629
</t>
  </si>
  <si>
    <t xml:space="preserve">05-12-2025 08:46:17 - Gilbert Noble (Work notes)
free space is at 28.4 GB
04-12-2025 15:21:26 - Gilbert Noble (Work notes)
triggered clear stale users to 30 days
04-12-2025 15:21:26 - Gilbert Noble (Additional comments)
Hello, 
we are in the process of clearing the disk space and will advise when done. 
Kind regards,
Queensland Rail
Gilbert Noble
REMOTE DESKTOP SUPPORT
Level 3, 21 Kirksway Place
Battery Point, Tasmania 7004
T: 07 3072 5000
W: queenslandrail.com.au
E: ITservicedesk@qr.com.au
04-12-2025 15:18:13 - Gilbert Noble (Work notes)
cleared ccm logs
</t>
  </si>
  <si>
    <t xml:space="preserve">04-12-2025 14:55:22 - Riley Thomas (Additional comments)
is there anything else i can assist you with
04-12-2025 14:55:21 - Riley Thomas (Additional comments)
it seems to be SAP Materials Management
04-12-2025 14:55:20 - Alex Tucker (Additional comments)
Thank you :)
04-12-2025 14:55:19 - Riley Thomas (Additional comments)
ill just quickly try and find out for you
04-12-2025 14:55:18 - Alex Tucker (Additional comments)
Just need this a little more urgently then usual. Am needing to chase up who processes these
04-12-2025 14:55:17 - Alex Tucker (Additional comments)
I seeking access to plant 1225 for purchasing
04-12-2025 14:55:16 - Riley Thomas (Additional comments)
sorry i cant view the ticket what is it about
04-12-2025 14:55:15 - Riley Thomas (Additional comments)
Thank you for contacting  the ICT Service Desk.  I am looking into your question now and will be with you shortly.
04-12-2025 14:55:14 - Alex Tucker (Additional comments)
Hi! Who do i need to speak to regarding processing a FIN0013154 :)
</t>
  </si>
  <si>
    <t xml:space="preserve">04-12-2025 18:19:25 - Margaret Selff (Additional comments)
Following refresh of permissions customer was able to transact in People Connect
04-12-2025 18:19:25 - Margaret Selff (Work notes)
RITM0266896 refers 
Maintained SF permissions (Target Population -Logan &amp; GC Faster Rail and New Gold Coast Stations. Updated from Team to Department and added LGC Rail Alliance (15544)
Role and Description and Granting tab updated with Granted Population - Population - Logan &amp; GC Faster Rail and New Gold Coast Stations. Admin Support
</t>
  </si>
  <si>
    <t xml:space="preserve">04-12-2025 14:34:24 - PDXC Integration (Work notes)
Assigned to Martin Szeto.
&lt;br/&gt;192.46.123.135 is a DXC address and 61.69.238.142 is the users ISP (AAPT).  Likely user connected to DXC gateway which caused the alert trigger and not malicious.
No security issue identified, proceeding to close case.
04-12-2025 14:34:18 - PDXC Integration (Work notes)
Assigned to Martin Szeto.
&lt;br/&gt;192.46.123.135 is a DXC address and 61.69.238.142 is the users ISP (AAPT).  Likely user connected to DXC gateway which caused the alert trigger and not malicious.
No security issue identified, proceeding to close case.
04-12-2025 14:34:14 - PDXC Integration (Additional comments)
mszeto@dxc.com: 192.46.123.135 is a DXC address and 61.69.238.142 is the users ISP (AAPT).  Likely user connected to DXC gateway which caused the alert trigger and not malicious.
No security issue identified, proceeding to close case.
04-12-2025 14:29:38 - PDXC Integration (Work notes)
Assigned to Martin Szeto.
04-12-2025 14:29:34 - PDXC Integration (Additional comments)
mszeto@dxc.com: The Unit 42 Managed Services Team investigated ID-30812 - Impossible traveler - SSO
User connected from several remote countries, at least one of which is not commonly used in the organization, within a short period of time.
This may indicate the account is compromised.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corp\A_O908513
- IP Geolocation Info:
61.69.238.142 - AU
192.46.123.135 - US
Alert details:
- Time: 2025-12-04 03:55:00 UTC
- Alert Name: Impossible traveler - SSO
- Alert Description: User connected from several remote countries, at least one of which is not commonly used in the organization, within a short period of time.
This may indicate the account is compromised.
- Action: Detected
User DSS Info:
- Name: WOOD, MARK (A_ACCOUNT)
- Upn: A_O908513@QR.COM.AU
- Dn: CN=WOOD\, MARK (A_ACCOUNT),OU=Managed Service Provider,OU=Support Accounts,DC=corp,DC=qr,DC=com,DC=au
04-12-2025 14:28:55 - PDXC Integration (Work notes)
Assigned to Martin Szeto.
04-12-2025 14:17:24 - PDXC Integration (Work notes)
Opened By User is Unknown : email.integration.mdr_unit 42@QR
Vendor Referenced this CI Value on Creation not found in database : Cortex XDR
Vendor Referenced this Business Service Value on Creation not found in database : Cortex XDR
04-12-2025 14:16:59 - Palo Alto MDR Service – Unit 42 (Work notes)
Platform DXC Integration incident INC0575901 created INC40777129
</t>
  </si>
  <si>
    <t xml:space="preserve">04-12-2025 14:15:44 - PDXC Integration (Work notes)
Assigned to Martin Szeto.
&lt;br/&gt;This has been confirmed as a legitimate service account 'corp\_sArcGIS_UAT' used on same host (TATUATGIS104) in INC37985845.
Proceeding to close case.
04-12-2025 14:15:44 - PDXC Integration (Work notes)
Assigned to Martin Szeto.
&lt;br/&gt;This has been confirmed as a legitimate service account 'corp\_sArcGIS_UAT' used on same host (TATUATGIS104) in INC37985845.
Proceeding to close case.
04-12-2025 14:15:39 - PDXC Integration (Additional comments)
mszeto@dxc.com: This has been confirmed as a legitimate service account 'corp\_sArcGIS_UAT' used on same host (TATUATGIS104) in INC37985845.
Proceeding to close case.
04-12-2025 14:14:18 - PDXC Integration (Work notes)
Assigned to Martin Szeto.
04-12-2025 14:07:24 - PDXC Integration (Work notes)
Opened By User is Unknown : email.integration.mdr_unit 42@QR
Vendor Referenced this CI Value on Creation not found in database : Cortex XDR
Vendor Referenced this Business Service Value on Creation not found in database : Cortex XDR
04-12-2025 14:06:55 - Palo Alto MDR Service – Unit 42 (Work notes)
Platform DXC Integration incident INC0575896 created INC40777035
</t>
  </si>
  <si>
    <t xml:space="preserve">
 2025-12-04 14:00:46 Cameron Horn - Assigned to is Raegan Munro was 
 2025-12-04 14:01:25 Bernie Reid - Assignment Group is Obzervr Capture (Digital Maintainer) was Global Service Desk
 2025-12-05 09:51:26 Tanmay Dave - Assigned to is Tanmay Dave was </t>
  </si>
  <si>
    <t xml:space="preserve">04-12-2025 14:10:48 - PDXC Integration (Work notes)
Assigned to Martin Szeto.
&lt;br/&gt;Reviewed logs for past week, signons were all from VN addresses and contact in SNOW +84 country code indicates user is based in Vietnam. This is expected and not suspicious.
No security issue identified, proceeding to close case.
04-12-2025 14:10:37 - PDXC Integration (Work notes)
Assigned to Martin Szeto.
&lt;br/&gt;Reviewed logs for past week, signons were all from VN addresses and contact in SNOW +84 country code indicates user is based in Vietnam. This is expected and not suspicious.
No security issue identified, proceeding to close case.
04-12-2025 14:10:33 - PDXC Integration (Additional comments)
mszeto@dxc.com: 103.249.21.187 was found in our database!
This IP was reported 1 times. Confidence of Abuse is 0%
ISP Vietnamobile Telecommunications Joint Stock Company
Usage Type Mobile ISP
ASN AS38247
Domain Name vietnamobile.com.vn
Country 🇻🇳 Viet Nam
City Ho Chi Minh City, Ho Chi Minh City (HCMC)
O909865 - phu.le@qr.com.au
Reviewed logs for past week, signons were all from VN addresses and contact in SNOW +84 country code indicates user is based in Vietnam. This is expected and not suspicious.
No security issue identified, proceeding to close case.
04-12-2025 14:09:44 - PDXC Integration (Work notes)
Assigned to Martin Szeto.
04-12-2025 13:57:05 - PDXC Integration (Work notes)
Opened By User is Unknown : email.integration.mdr_unit 42@QR
Vendor Referenced this CI Value on Creation not found in database : Cortex XDR
Vendor Referenced this Business Service Value on Creation not found in database : Cortex XDR
04-12-2025 13:56:34 - Palo Alto MDR Service – Unit 42 (Work notes)
Platform DXC Integration incident INC0575889 created INC40776965
</t>
  </si>
  <si>
    <t xml:space="preserve">05-12-2025 10:53:14 - PDXC Integration (Work notes)
Assigned to Gouru Vivek.
&lt;br/&gt;Thank you for reporting this email.
After reviewing this email, this email is  legitimate. However, if the content doesn't apply to you or you weren't expecting anything from them, please ignore.
05-12-2025 10:53:08 - PDXC Integration (Work notes)
Assigned to Gouru Vivek.
&lt;br/&gt;Thank you for reporting this email.
After reviewing this email, this email is  legitimate. However, if the content doesn't apply to you or you weren't expecting anything from them, please ignore.
05-12-2025 10:53:02 - PDXC Integration (Additional comments)
gouru.vivek@dxc.com: Thank you for reporting this email.
After reviewing this email, this email is  legitimate. However, if the content doesn't apply to you or you weren't expecting anything from them, please ignore.
04-12-2025 14:52:58 - PDXC Integration (Work notes)
Assigned to Gouru Vivek.
04-12-2025 13:55:44 - PDXC Integration (Work notes)
Opened By User is Unknown : TRAP_Alerts@qr.com.au@QR
04-12-2025 13:55:33 - TRAP Alerts (Work notes)
Platform DXC Integration incident INC0575888 created INC40776959
</t>
  </si>
  <si>
    <t xml:space="preserve">04-12-2025 15:45:11 - Zahra Gholami (Work notes)
From: IT Service Desk 
Sent: Thursday, 4 December 2025 4:13 PM
To: Prasad, Darryl &lt;Darryl.Prasad@qr.com.au&gt;
Subject: INC0575887 - Action is Required 
Dear Darryl,
Thank you for calling Queensland Rails Service Desk.
I am reaching out regarding your issue with QR Location Advisor app.
Please refer to the following document:
https://queenslandrail.sharepoint.com/ResourceCentre/PolicyCentre/Network/MD-23-76.pdf
Kindly complete the form included in this document, sign it, and then email the signed copy to:
pdlconditionmonitoringsystems@qr.com.au
If you encounter any issues accessing the document or submitting the form, please contact the IT Service Desk on 07 3072 5000 for assistance.
Kind regards,
Zahra Gholami
04-12-2025 15:34:08 - Zahra Gholami (Work notes)
Added user to  
APP_MDM_Network
04-12-2025 15:15:36 - Zahra Gholami (Work notes)
investigating
</t>
  </si>
  <si>
    <t xml:space="preserve">04-12-2025 15:06:45 - Dale Godwin (Additional comments)
Email Gen that Katrina does not have required MSS Approver role for org unit 15155 and to complete a SARF and return for access.
04-12-2025 15:06:45 - Dale Godwin (Work notes)
Email Gen that Katrina does not have required MSS Approver role for org unit 15155 and to complete a SARF and return for access.
04-12-2025 14:46:54 - Raegan Munro (Work notes)
Assigning to Payroll Support as per KB0010638.
04-12-2025 14:46:08 - Raegan Munro (Work notes)
Investigating.
</t>
  </si>
  <si>
    <t xml:space="preserve">04-12-2025 13:49:01 - Jubin Varghese (Additional comments)
No Thank you
04-12-2025 13:49:00 - Ruey Lim (Additional comments)
Is there anything else I could help you with today?
04-12-2025 13:48:59 - Jubin Varghese (Additional comments)
Thank you
04-12-2025 13:48:58 - Ruey Lim (Additional comments)
Hi Jubin, if you would like to access to sharepoint, please kindly email Marketing@qr.com.au.
04-12-2025 13:48:57 - Jubin Varghese (Additional comments)
This is the link to the page - https://admin.queenslandrail.com.au/Admin/Pages/LostPropertyFormAdmin.aspx#!/AllItems/1
04-12-2025 13:48:56 - Ruey Lim (Additional comments)
Thank you for contacting  the ICT Service Desk.  I am looking into your question now and will be with you shortly.
04-12-2025 13:48:55 - Jubin Varghese (Additional comments)
Hi ICT team. I would like to request for access to share point for one of our team members. How do i do that
</t>
  </si>
  <si>
    <t xml:space="preserve">04-12-2025 14:03:26 - Zahra Gholami (Additional comments)
is there anything else that i can help you with
04-12-2025 14:03:25 - Zahra Gholami (Additional comments)
no worries
04-12-2025 14:03:24 - Gina Brown (Additional comments)
Thanks Zahara have a great day!!
04-12-2025 14:03:23 - Zahra Gholami (Additional comments)
https://queenslandrail.service-now.com/service_management?id=sc_cat_item&amp;sys_id=2562b5b54ff1e2004a30fe501310c79a&amp;sysparm_category=d66161a14f25ea005595fd501310c7e3
04-12-2025 14:03:22 - Zahra Gholami (Additional comments)
than is my pleasure
04-12-2025 14:03:21 - Gina Brown (Additional comments)
Okay thank you Zahra
04-12-2025 14:03:20 - Zahra Gholami (Additional comments)
please bear with me while I find the instruction on how to raise it
04-12-2025 14:03:19 - Zahra Gholami (Additional comments)
I believe you need to raise a Data Restriction Request
04-12-2025 14:03:18 - Gina Brown (Additional comments)
thank you
04-12-2025 14:03:17 - Zahra Gholami (Additional comments)
will be with you shortly
04-12-2025 14:03:16 - Zahra Gholami (Additional comments)
Thank you for waiting, I am currently looking into the issue
04-12-2025 14:03:15 - Gina Brown (Additional comments)
When I get here the Edit User Permissions is greyed out.
04-12-2025 14:03:14 - Zahra Gholami (Additional comments)
Thank you for contacting  the ICT Service Desk.  I am looking into your question now and will be with you shortly.
04-12-2025 14:03:13 - Gina Brown (Additional comments)
Hello, I am trying to restrict a member of a sharepoint page from viewing a subfolder. Is this possible?
</t>
  </si>
  <si>
    <t xml:space="preserve">04-12-2025 13:22:03 - Shane Kmet (Work notes)
916602
Upadted DRA expiry date to be Dec 19, 2025, 5:00:28 PM
04-12-2025 13:20:34 - Shane Kmet (Work notes)
Investigating
</t>
  </si>
  <si>
    <t xml:space="preserve">04-12-2025 21:40:48 - PDXC Integration (Work notes)
Assigned to Murali Krishna Sanagiri.
&lt;br/&gt;Examine SQL Server error log for errors prior to 3041. Vendor CI and Business Service values not found in database.
04-12-2025 21:40:38 - PDXC Integration (Work notes)
Assigned to Murali Krishna Sanagiri.
&lt;br/&gt;Examine SQL Server error log for errors prior to 3041. Vendor CI and Business Service values not found in database.
04-12-2025 21:40:34 - PDXC Integration (Additional comments)
s.krishna@dxc.com: DBA_Admin log backup completed. 
04-12-2025 21:38:05 - PDXC Integration (Work notes)
Assigned to Murali Krishna Sanagiri.
&lt;br/&gt;cptprdclu114.corp.qr.com.au MSSQL$S02:DBA_Admin incr 4/12/25 7:31:20 PM 00:00:10 90 KB
04-12-2025 13:13:09 - PDXC Integration (Work notes)
Assigned to Murali Krishna Sanagiri.
04-12-2025 13:07:28 - PDXC Integration (Work notes)
Vendor Referenced this CI Value on Creation not found in database : CPTPRDCLU114\S02
Vendor Referenced this Business Service Value on Creation not found in database : SCOM
04-12-2025 13:07:01 - Shane Kmet (Work notes)
Platform DXC Integration incident INC0575864 created INC40776594
</t>
  </si>
  <si>
    <t xml:space="preserve">05-12-2025 02:58:45 - PDXC Integration (Work notes)
Assigned to Murali Krishna Sanagiri.
&lt;br/&gt;Backup failure event on CPTPRDCLU214.corp.qr.com.au. NetWorker Server cptprdnwr101.corp.qr.com.au unavailable or does not support Jobs Daemon. Connection attempt failed. Vendor and Business Service values not found in database. Backup completed for various drives with exit code 0.
05-12-2025 02:58:45 - PDXC Integration (Work notes)
Assigned to Murali Krishna Sanagiri.
&lt;br/&gt;Backup failure event on CPTPRDCLU214.corp.qr.com.au. NetWorker Server cptprdnwr101.corp.qr.com.au unavailable or does not support Jobs Daemon. Connection attempt failed. Vendor and Business Service values not found in database. Backup completed for various drives with exit code 0.
05-12-2025 02:58:40 - PDXC Integration (Additional comments)
s.krishna@dxc.com: Backup completed successfully. 
05-12-2025 02:57:18 - PDXC Integration (Work notes)
Assigned to Murali Krishna Sanagiri.
&lt;br/&gt;cptprdclu214.corp.qr.com.au DISASTER_RECOVERY:\ incr 4/12/25 9:17:17 PM 00:00:05 42 KB Exited with exit code: 0, completion severity: INFORMATION(10), completion status: succeeded(0) 
cptprdclu214.corp.qr.com.au WINDOWS ROLES AND FEATURES:\ incr 4/12/25 9:17:07 PM 00:00:10 4347 KB Exited with exit code: 0, completion severity: INFORMATION(10), completion status: succeeded(0) 
cptprdclu214.corp.qr.com.au H:\ incr 4/12/25 9:04:08 PM 00:00:18 22 KB Exited with exit code: 0, completion severity: INFORMATION(10), completion status: succeeded(0) 
cptprdclu214.corp.qr.com.au F:\NGR\Data01 incr 4/12/25 9:03:52 PM 00:00:19 23 KB Exited with exit code: 0, completion severity: INFORMATION(10), completion status: succeeded(0) 
cptprdclu214.corp.qr.com.au F:\ incr 4/12/25 9:03:08 PM 00:00:17 154 MB Exited with exit code: 0, completion severity: INFORMATION(10), completion status: succeeded(0) 
cptprdclu214.corp.qr.com.au \\?\VOLUME{B8A5A676-C5A8-11E3-80BD-806E6F6E6963}\ incr 4/12/25 9:03:08 PM 00:00:17 268 MB 
cptprdclu214.corp.qr.com.au C:\ incr 4/12/25 9:03:08 PM 00:13:39 10 GB Exited with exit code: 0, completion severity: INFORMATION(10), completion status: succeeded(0) 
cptprdclu214.corp.qr.com.au D:\ incr 4/12/25 9:03:08 PM 00:00:43 3323 MB Exited with exit code: 0, completion severity: INFORMATION(10), completion status: succeeded(0) 
cptprdclu214.corp.qr.com.au G:\ incr 4/12/25 9:03:52 PM 00:00:19 22 KB Exited with exit code: 0, completion severity: INFORMATION(10), completion status: succeeded(0) 
cptprdclu214.corp.qr.com.au R:\ incr 4/12/25 9:04:41 PM 00:00:15 0 KB Exited with exit code: 0, completion severity: INFORMATION(10), completion status: succeeded(0)
04-12-2025 13:10:28 - PDXC Integration (Work notes)
Assigned to Murali Krishna Sanagiri.
04-12-2025 13:06:04 - PDXC Integration (Work notes)
Vendor Referenced this CI Value on Creation not found in database : CPTPRDCLU214
Vendor Referenced this Business Service Value on Creation not found in database : SCOM
04-12-2025 13:05:41 - Shane Kmet (Work notes)
Platform DXC Integration incident INC0575862 created INC40776580
</t>
  </si>
  <si>
    <t xml:space="preserve">05-12-2025 10:36:30 - PDXC Integration (Work notes)
Assigned to Gouru Vivek.
&lt;br/&gt;Thank you for reporting this email.
After reviewing this email, this email is  legitimate. However, if the content doesn't apply to you or you weren't expecting anything from them, please ignore.
05-12-2025 10:36:24 - PDXC Integration (Work notes)
Assigned to Gouru Vivek.
&lt;br/&gt;Thank you for reporting this email.
After reviewing this email, this email is  legitimate. However, if the content doesn't apply to you or you weren't expecting anything from them, please ignore.
05-12-2025 10:36:19 - PDXC Integration (Additional comments)
gouru.vivek@dxc.com: Thank you for reporting this email.
After reviewing this email, this email is  legitimate. However, if the content doesn't apply to you or you weren't expecting anything from them, please ignore.
04-12-2025 14:52:24 - PDXC Integration (Work notes)
Assigned to Gouru Vivek.
04-12-2025 13:03:58 - PDXC Integration (Work notes)
Opened By User is Unknown : TRAP_Alerts@qr.com.au@QR
04-12-2025 13:03:45 - TRAP Alerts (Work notes)
Platform DXC Integration incident INC0575857 created INC40776555
</t>
  </si>
  <si>
    <t xml:space="preserve">04-12-2025 15:54:09 - Andy Phan (Work notes)
User is part of groups 'ICT_PAM_PrivilegedAccounts_Pilot' and 'ICT_PAM_PrivilegedAccounts_TST_Pilot'. 
Therefore, the account will not be unlocked as per KB0011005.
04-12-2025 15:25:48 - Andy Phan (Work notes)
Investigating
</t>
  </si>
  <si>
    <t xml:space="preserve">04-12-2025 14:52:08 - PDXC Integration (Work notes)
Assigned to Jaymesh Sharma.
&lt;br/&gt;Assigned to DXC Desktop Tech Bar Rail Centre 1 team for assistance with computer docking issues, user unable to add shared mailbox and device not connecting to dock
Troubleshooting Summary:
Performed Hard reset
Tested local desk and confirmed external screens connecting via laptop and docking station
Updated GP policy
checked with user in regard to shared mailbox
User confirmed issue resolved.
04-12-2025 14:52:04 - PDXC Integration (Work notes)
Assigned to Jaymesh Sharma.
&lt;br/&gt;Assigned to DXC Desktop Tech Bar Rail Centre 1 team for assistance with computer docking issues, user unable to add shared mailbox and device not connecting to dock
Troubleshooting Summary:
Performed Hard reset
Tested local desk and confirmed external screens connecting via laptop and docking station
Updated GP policy
checked with user in regard to shared mailbox
User confirmed issue resolved.&lt;br/&gt;Troubleshooting Summary:
Performed Hard reset
Tested local desk and confirmed external screens connecting via laptop and docking station
Updated GP policy
checked with user in regard to shared mailbox
User confirmed issue resolved.
04-12-2025 14:52:04 - PDXC Integration (Work notes)
Assigned to Jaymesh Sharma.
&lt;br/&gt;Assigned to DXC Desktop Tech Bar Rail Centre 1 team for assistance with computer docking issues, user unable to add shared mailbox and device not connecting to dock
Troubleshooting Summary:
Performed Hard reset
Tested local desk and confirmed external screens connecting via laptop and docking station
Updated GP policy
checked with user in regard to shared mailbox
User confirmed issue resolved.
04-12-2025 14:52:00 - PDXC Integration (Additional comments)
james.sharma@dxc.com: Troubleshooting Summary:
Performed Hard reset
Tested local desk and confirmed external screens connecting via laptop and docking station
Updated GP policy
checked with user in regard to shared mailbox
User confirmed issue resolved.
04-12-2025 13:13:09 - PDXC Integration (Work notes)
Assigned to Jaymesh Sharma.
04-12-2025 12:55:43 - Cameron Horn (Work notes)
Platform DXC Integration incident INC0575846 created INC40776478
04-12-2025 12:55:35 - Cameron Horn (Work notes)
Assigning to the DXC Desktop Tech Bar Rail Centre 1 team to assist with the issue
</t>
  </si>
  <si>
    <t xml:space="preserve">04-12-2025 14:54:04 - Cameron Horn (Work notes)
.
04-12-2025 14:53:01 - Robert Walker (Additional comments)
Done
04-12-2025 14:02:22 - Cameron Horn (Additional comments)
Good afternoon Rob,
Please raise a Telephone Service Request with the following link:
https://queenslandrail.service-now.com/service_management?id=sc_cat_item&amp;sys_id=0578be104fcea6004a30fe501310c7ef
Kind regards,
Cameron
04-12-2025 14:00:34 - Robert Walker (Additional comments)
Phone is still showing Lorain Trego.
04-12-2025 13:18:01 - Raegan Munro (Work notes)
Closing and advising user to raise a Telephone Service Request.
04-12-2025 13:15:32 - Raegan Munro (Work notes)
Investigating.
</t>
  </si>
  <si>
    <t xml:space="preserve">05-12-2025 09:45:28 - PDXC Integration (Work notes)
Assigned to Yeasinur Rahman Joy.
&lt;br/&gt;Issue resolved through further trouble shooting. No further details provided.
05-12-2025 09:45:24 - PDXC Integration (Work notes)
Assigned to Yeasinur Rahman Joy.
&lt;br/&gt;Issue resolved through further trouble shooting. No further details provided.
05-12-2025 09:45:20 - PDXC Integration (Additional comments)
yeasinurrahman.joy@dxc.com: Thank you for letting us know the issue has been resolved. As advised, we will now close this ticket.
If you experience any further issues, please don't hesitate to reach out.
05-12-2025 09:28:28 - PDXC Integration (Work notes)
Assigned to Yeasinur Rahman Joy.
04-12-2025 13:15:13 - Melanie Weeks (Work notes)
Platform DXC Integration incident INC0575837 updated INC40776658
04-12-2025 13:15:08 - Melanie Weeks (Additional comments)
reply from: melanie.weeks@qr.com.au
Please close this ticket as the audio issue has been resolved through further trouble shooting.
[Queensland Rail Travel logo]
Melanie
Customer Contact Centre
Within Australia 1800 872 467,
reservations@qr.com.au,
T: +61 7 3606 6630
F: +61 7 3235 7158
W: queenslandrailtravel.com.au&lt;http://queenslandrailtravel.com.au&gt;
[sigblock]
04-12-2025 13:13:49 - Gilbert Noble (Work notes)
Platform DXC Integration incident INC0575837 created INC40776658
</t>
  </si>
  <si>
    <t xml:space="preserve">04-12-2025 12:12:28 - PDXC Integration (Work notes)
Incident resolved due to closure of alert: Alert63553309
Incident resolved automatically by return-to-normal condition detected by monitoring system.
04-12-2025 12:11:45 - PDXC Integration (Work notes)
Incident resolved due to closure of alert: Alert63553309
Incident resolved automatically by return-to-normal condition detected by monitoring system.&lt;br/&gt;Backsync to Dynatrace - Status code: 201. Dynatrace Problem P-2512145 has been updated with new comment based on resolution/closure of ServiceNow incident INC40775979. The Dynatrace Problem was intentionally left Open.
04-12-2025 12:11:04 - PDXC Integration (Work notes)
Incident resolved due to closure of alert: Alert63553309
Incident resolved automatically by return-to-normal condition detected by monitoring system.&lt;br/&gt;This alert has been updated by business rule 'Copy alert updates to incident'.
Description has changed. Previous: OPEN Problem P-2512145 in environment QLR-11_ENV01
Problem detected at: 01:45 (UTC) 04.12.2025
2 impacted services
Web service
GraphCanvasWO
Failure rate increase
212 requests/min impacted
by a failure rate increase to 6.76 %
Service method: All methods affected
Root cause
External web service
/IcgTransport.ViziRail.BusinessServices.WorkflowObjectLayer.Cache.CacheWO.svc on port 6363
Failure rate increase
422 requests/min impacted
by a failure rate increase to 6.83 %
Service method: All methods affected
https://dxcdynatrace-io.sso.glb.platform.dxc.com/e/c9be27d8-6982-42a7-9fb5-78ea9087067f/#problems/problemdetails;pid=8831588295710686373_1764812400000V2,
 Tags- ViziRail Services, customProperties_Node_IP:10.32.32.21, 10.32.32.22, 10.32.32.23, customProperties_Node_IP:10.32.32.26, 10.32.32.27, 10.32.32.36, 10.32.32.37, HN;:CATPRDVIZ100.corp.qr.com.au, CATPRDVIZ101.corp.qr.com.au, CATPRDVIZ200.corp.qr.com.au, HN;:CATPRDVAC200.corp.qr.com.au, MAP ID:QLR_DT_CI_002
04-12-2025 12:10:24 - PDXC Integration (Work notes)
Incident resolved due to closure of alert: Alert63553309
04-12-2025 12:09:34 - PDXC Integration (Work notes)
The related alert Alert63553309 state is now Closed
04-12-2025 12:03:29 - PDXC Integration (Work notes)
Backsync to Dynatrace - Status code: 201. Dynatrace Problem P-2512145 has been updated with new comment based on creation of ServiceNow incident INC40775979.
---START---{EventSourceSendingServer:undefined,EventSourceExternalId:undefined}---END---
04-12-2025 12:03:27 -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&lt;/td&gt;&lt;td&gt;DT8831588295710686373_1764812400000V2_SERVICE-9BAF97013051D078_FAILURE_RATE_INCREASED&lt;/td&gt;&lt;/tr&gt;&lt;tr&gt;&lt;td&gt;HN;&lt;/td&gt;&lt;td&gt;CATPRDVAC200.corp.qr.com.au&lt;/td&gt;&lt;/tr&gt;&lt;tr&gt;&lt;td&gt;MAP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10.32.32.23&lt;/td&gt;&lt;/tr&gt;&lt;tr&gt;&lt;td&gt;affectedRequestsPerMinute&lt;/td&gt;&lt;td&gt;211.8&lt;/td&gt;&lt;/tr&gt;&lt;tr&gt;&lt;td&gt;annotationDescription&lt;/td&gt;&lt;td&gt;The error rate increased to 6.76 %.
Service GraphCanvasWO has a failure rate increase.&lt;/td&gt;&lt;/tr&gt;&lt;tr&gt;&lt;td&gt;displayId&lt;/td&gt;&lt;td&gt;P-2512145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GraphCanvasWO&lt;/td&gt;&lt;/tr&gt;&lt;tr&gt;&lt;td&gt;serviceMethodGroup&lt;/td&gt;&lt;td&gt;Default requests&lt;/td&gt;&lt;/tr&gt;&lt;tr&gt;&lt;td&gt;severities failure rate&lt;/td&gt;&lt;td&gt;6.7608476&lt;/td&gt;&lt;/tr&gt;&lt;tr&gt;&lt;td&gt;severities unit&lt;/td&gt;&lt;td&gt;percent (%)&lt;/td&gt;&lt;/tr&gt;&lt;tr&gt;&lt;td&gt;severityLevel&lt;/td&gt;&lt;td&gt;ERROR&lt;/td&gt;&lt;/tr&gt;&lt;tr&gt;&lt;td&gt;startTime&lt;/td&gt;&lt;td&gt;1764812400000&lt;/td&gt;&lt;/tr&gt;&lt;tr&gt;&lt;td&gt;status&lt;/td&gt;&lt;td&gt;OPEN&lt;/td&gt;&lt;/tr&gt;&lt;tr&gt;&lt;td&gt;tags&lt;/td&gt;&lt;td&gt;ViziRail Services&lt;/td&gt;&lt;/tr&gt;&lt;/table&gt;[/code]
04-12-2025 12:03:15 - PDXC Integration (Work notes)
Backsync to Dynatrace - Status code: 201. Dynatrace Problem P-2512145 has been updated with new comment based on creation of ServiceNow incident INC40775979.
---START---{EventSourceSendingServer:undefined,EventSourceExternalId:undefined}---END---
04-12-2025 12:03:09 -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&lt;/td&gt;&lt;td&gt;DT8831588295710686373_1764812400000V2_SERVICE-9BAF97013051D078_FAILURE_RATE_INCREASED&lt;/td&gt;&lt;/tr&gt;&lt;tr&gt;&lt;td&gt;HN;&lt;/td&gt;&lt;td&gt;CATPRDVAC200.corp.qr.com.au&lt;/td&gt;&lt;/tr&gt;&lt;tr&gt;&lt;td&gt;MAP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10.32.32.23&lt;/td&gt;&lt;/tr&gt;&lt;tr&gt;&lt;td&gt;affectedRequestsPerMinute&lt;/td&gt;&lt;td&gt;211.8&lt;/td&gt;&lt;/tr&gt;&lt;tr&gt;&lt;td&gt;annotationDescription&lt;/td&gt;&lt;td&gt;The error rate increased to 6.76 %.
Service GraphCanvasWO has a failure rate increase.&lt;/td&gt;&lt;/tr&gt;&lt;tr&gt;&lt;td&gt;displayId&lt;/td&gt;&lt;td&gt;P-2512145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GraphCanvasWO&lt;/td&gt;&lt;/tr&gt;&lt;tr&gt;&lt;td&gt;serviceMethodGroup&lt;/td&gt;&lt;td&gt;Default requests&lt;/td&gt;&lt;/tr&gt;&lt;tr&gt;&lt;td&gt;severities failure rate&lt;/td&gt;&lt;td&gt;6.7608476&lt;/td&gt;&lt;/tr&gt;&lt;tr&gt;&lt;td&gt;severities unit&lt;/td&gt;&lt;td&gt;percent (%)&lt;/td&gt;&lt;/tr&gt;&lt;tr&gt;&lt;td&gt;severityLevel&lt;/td&gt;&lt;td&gt;ERROR&lt;/td&gt;&lt;/tr&gt;&lt;tr&gt;&lt;td&gt;startTime&lt;/td&gt;&lt;td&gt;1764812400000&lt;/td&gt;&lt;/tr&gt;&lt;tr&gt;&lt;td&gt;status&lt;/td&gt;&lt;td&gt;OPEN&lt;/td&gt;&lt;/tr&gt;&lt;tr&gt;&lt;td&gt;tags&lt;/td&gt;&lt;td&gt;ViziRail Services&lt;/td&gt;&lt;/tr&gt;&lt;/table&gt;[/code]
04-12-2025 12:03:04 - PDXC Integration (Work notes)
---START---{EventSourceSendingServer:undefined,EventSourceExternalId:undefined}---END---
04-12-2025 12:03:02 -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&lt;/td&gt;&lt;td&gt;DT8831588295710686373_1764812400000V2_SERVICE-9BAF97013051D078_FAILURE_RATE_INCREASED&lt;/td&gt;&lt;/tr&gt;&lt;tr&gt;&lt;td&gt;HN;&lt;/td&gt;&lt;td&gt;CATPRDVAC200.corp.qr.com.au&lt;/td&gt;&lt;/tr&gt;&lt;tr&gt;&lt;td&gt;MAP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10.32.32.23&lt;/td&gt;&lt;/tr&gt;&lt;tr&gt;&lt;td&gt;affectedRequestsPerMinute&lt;/td&gt;&lt;td&gt;211.8&lt;/td&gt;&lt;/tr&gt;&lt;tr&gt;&lt;td&gt;annotationDescription&lt;/td&gt;&lt;td&gt;The error rate increased to 6.76 %.
Service GraphCanvasWO has a failure rate increase.&lt;/td&gt;&lt;/tr&gt;&lt;tr&gt;&lt;td&gt;displayId&lt;/td&gt;&lt;td&gt;P-2512145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GraphCanvasWO&lt;/td&gt;&lt;/tr&gt;&lt;tr&gt;&lt;td&gt;serviceMethodGroup&lt;/td&gt;&lt;td&gt;Default requests&lt;/td&gt;&lt;/tr&gt;&lt;tr&gt;&lt;td&gt;severities failure rate&lt;/td&gt;&lt;td&gt;6.7608476&lt;/td&gt;&lt;/tr&gt;&lt;tr&gt;&lt;td&gt;severities unit&lt;/td&gt;&lt;td&gt;percent (%)&lt;/td&gt;&lt;/tr&gt;&lt;tr&gt;&lt;td&gt;severityLevel&lt;/td&gt;&lt;td&gt;ERROR&lt;/td&gt;&lt;/tr&gt;&lt;tr&gt;&lt;td&gt;startTime&lt;/td&gt;&lt;td&gt;1764812400000&lt;/td&gt;&lt;/tr&gt;&lt;tr&gt;&lt;td&gt;status&lt;/td&gt;&lt;td&gt;OPEN&lt;/td&gt;&lt;/tr&gt;&lt;tr&gt;&lt;td&gt;tags&lt;/td&gt;&lt;td&gt;ViziRail Services&lt;/td&gt;&lt;/tr&gt;&lt;/table&gt;[/code]
</t>
  </si>
  <si>
    <t xml:space="preserve">04-12-2025 12:12:38 - PDXC Integration (Work notes)
Incident resolved due to closure of alert: Alert63553308
Incident resolved automatically by return-to-normal condition detected by monitoring system.
04-12-2025 12:12:34 - PDXC Integration (Work notes)
Incident resolved due to closure of alert: Alert63553308
Incident resolved automatically by return-to-normal condition detected by monitoring system.&lt;br/&gt;Backsync to Dynatrace - Status code: 201. Dynatrace Problem P-2512145 has been updated with new comment based on resolution/closure of ServiceNow incident INC40775964. The Dynatrace Problem was intentionally left Open.
04-12-2025 12:11:45 - PDXC Integration (Work notes)
Incident resolved due to closure of alert: Alert63553308
Incident resolved automatically by return-to-normal condition detected by monitoring system.&lt;br/&gt;This alert has been updated by business rule 'Copy alert updates to incident'.
Description has changed. Previous: OPEN Problem P-2512145 in environment QLR-11_ENV01
Problem detected at: 01:45 (UTC) 04.12.2025
2 impacted services
Web service
GraphCanvasWO
Failure rate increase
212 requests/min impacted
by a failure rate increase to 6.76 %
Service method: All methods affected
Root cause
External web service
/IcgTransport.ViziRail.BusinessServices.WorkflowObjectLayer.Cache.CacheWO.svc on port 6363
Failure rate increase
422 requests/min impacted
by a failure rate increase to 6.83 %
Service method: All methods affected
https://dxcdynatrace-io.sso.glb.platform.dxc.com/e/c9be27d8-6982-42a7-9fb5-78ea9087067f/#problems/problemdetails;pid=8831588295710686373_1764812400000V2,
 Tags- ViziRail Services, customProperties_Node_IP:10.32.32.21, 10.32.32.22, 10.32.32.23, customProperties_Node_IP:10.32.32.26, 10.32.32.27, 10.32.32.36, 10.32.32.37, HN;:CATPRDVIZ100.corp.qr.com.au, CATPRDVIZ101.corp.qr.com.au, CATPRDVIZ200.corp.qr.com.au, HN;:CATPRDVAC200.corp.qr.com.au, MAP ID:QLR_DT_CI_002
04-12-2025 12:11:04 - PDXC Integration (Work notes)
Incident resolved due to closure of alert: Alert63553308
04-12-2025 12:09:34 - PDXC Integration (Work notes)
The related alert Alert63553308 state is now Closed
04-12-2025 12:02:29 - PDXC Integration (Work notes)
Backsync to Dynatrace - Status code: 201. Dynatrace Problem P-2512145 has been updated with new comment based on creation of ServiceNow incident INC40775964.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12:02:24 - PDXC Integration (Work notes)
Backsync to Dynatrace - Status code: 201. Dynatrace Problem P-2512145 has been updated with new comment based on creation of ServiceNow incident INC40775964.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12:02:21 -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04-12-2025 12:02:18 -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04-12-2025 12:02:09 - PDXC Integration (Work notes)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12:02:08 - PDXC Integration (Work notes)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12:02:08 -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04-12-2025 12:02:08 - PDXC Integration (Work notes)
---START---{EventSourceSendingServer:undefined,EventSourceExternalId:undefined}---END---
04-12-2025 12:02:04 -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04-12-2025 12:02:00 -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04-12-2025 12:01:58 - PDXC Integration (Work notes)
---START---{EventSourceSendingServer:undefined,EventSourceExternalId:undefined}---END---
04-12-2025 12:01:50 -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&lt;/td&gt;&lt;td&gt;DT8831588295710686373_1764812400000V2_SERVICE-BCFAB2608BC2005F_FAILURE_RATE_INCREASED&lt;/td&gt;&lt;/tr&gt;&lt;tr&gt;&lt;td&gt;HN;&lt;/td&gt;&lt;td&gt;CATPRDVAC200.corp.qr.com.au&lt;/td&gt;&lt;/tr&gt;&lt;tr&gt;&lt;td&gt;MAP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10.32.32.23&lt;/td&gt;&lt;/tr&gt;&lt;tr&gt;&lt;td&gt;affectedRequestsPerMinute&lt;/td&gt;&lt;td&gt;210.8&lt;/td&gt;&lt;/tr&gt;&lt;tr&gt;&lt;td&gt;annotationDescription&lt;/td&gt;&lt;td&gt;The error rate increased to 6.83 %.
Endpoint http://vizirail.com.au/ICacheWO/Load has a failure rate increase.&lt;/td&gt;&lt;/tr&gt;&lt;tr&gt;&lt;td&gt;displayId&lt;/td&gt;&lt;td&gt;P-2512145&lt;/td&gt;&lt;/tr&gt;&lt;tr&gt;&lt;td&gt;dynatraceEnvironment&lt;/td&gt;&lt;td&gt;c9be27d8-6982-42a7-9fb5-78ea9087067f&lt;/td&gt;&lt;/tr&gt;&lt;tr&gt;&lt;td&gt;endTime&lt;/td&gt;&lt;td&gt;1764813060000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8831588295710686373_1764812400000V2&lt;/td&gt;&lt;/tr&gt;&lt;tr&gt;&lt;td&gt;problemImpact&lt;/td&gt;&lt;td&gt;SERVICES&lt;/td&gt;&lt;/tr&gt;&lt;tr&gt;&lt;td&gt;problemUrl&lt;/td&gt;&lt;td&gt;https://dxcdynatrace-io.sso.glb.platform.dxc.com/e/c9be27d8-6982-42a7-9fb5-78ea9087067f/#problems/problemdetails;pid=8831588295710686373_1764812400000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rate&lt;/td&gt;&lt;td&gt;6.8297653&lt;/td&gt;&lt;/tr&gt;&lt;tr&gt;&lt;td&gt;severities unit&lt;/td&gt;&lt;td&gt;percent (%)&lt;/td&gt;&lt;/tr&gt;&lt;tr&gt;&lt;td&gt;severityLevel&lt;/td&gt;&lt;td&gt;ERROR&lt;/td&gt;&lt;/tr&gt;&lt;tr&gt;&lt;td&gt;startTime&lt;/td&gt;&lt;td&gt;1764812400000&lt;/td&gt;&lt;/tr&gt;&lt;tr&gt;&lt;td&gt;status&lt;/td&gt;&lt;td&gt;CLOSED&lt;/td&gt;&lt;/tr&gt;&lt;tr&gt;&lt;td&gt;tags&lt;/td&gt;&lt;td&gt;ViziRail Services&lt;/td&gt;&lt;/tr&gt;&lt;/table&gt;[/code]
</t>
  </si>
  <si>
    <t xml:space="preserve">04-12-2025 15:59:04 - PDXC Integration (Work notes)
Assigned to Rob Ball.
&lt;br/&gt;Customer account locked; unlocked and restarted process.
04-12-2025 15:58:38 - PDXC Integration (Work notes)
Assigned to Rob Ball.
&lt;br/&gt;Customer account locked; unlocked and restarted process.
04-12-2025 15:58:31 - PDXC Integration (Additional comments)
robert.ball2@dxc.com: Customer account locked; unlocked and restarted process.
04-12-2025 12:14:28 - PDXC Integration (Work notes)
Assigned to Rob Ball.
04-12-2025 12:03:38 - PDXC Integration (Work notes)
Vendor Referenced this CI Value on Creation not found in database : BikeLocker
Vendor Referenced this Business Service Value on Creation not found in database : Bikelocker
04-12-2025 12:03:29 - PDXC Integration (Work notes)
Added attachment ::  QLDRail_INC added (CNDEF0001178) - Failed Bike Locker Process.PNG
04-12-2025 12:03:15 - Shane Kmet (Work notes)
Platform DXC Integration incident INC0575833 created INC40775991
04-12-2025 12:03:02 - Shane Kmet (Work notes)
Assigning to DXC Application AUS for  support
</t>
  </si>
  <si>
    <t xml:space="preserve">04-12-2025 15:09:35 - Cameron Horn (Additional comments)
Good afternoon Rob,
Once the ticket with HR has been completed, this will replicate to your leave and display the correct name for you manager.
At this point we cannot make any changes until HR completes the process on their end.
Kind regards,
Cameron
04-12-2025 15:07:20 - Robert Walker (Additional comments)
Yes Tina advised she has submitted a HR Request.
04-12-2025 15:01:23 - Cameron Horn (Additional comments)
Good afternoon Rob,
Has Tina and Gen raised a request for the change since from what we can see on our end, the correct manager is listed.
Kind regards,
Cameron
04-12-2025 14:56:12 - Robert Walker (Additional comments)
Tina didn't get any email advice of my request, I believe Tina and Gen Edwards have requested a fix.
04-12-2025 14:50:21 - Cameron Horn (Work notes)
Verified that the users manager is Katrina Kelly but has their preferred name listed as Tina Kelly
04-12-2025 14:43:13 - Cameron Horn (Work notes)
Investigating
</t>
  </si>
  <si>
    <t xml:space="preserve">04-12-2025 12:04:25 - PDXC Integration (Work notes)
Assigned to Eric Hanneman.
&lt;br/&gt;Repair installation of Adobe Acrobat. Verify bitness of Office and Acrobat are the same. Updated version of Acrobat to the latest version.  Having Claire contact software IT team for further assistance.
04-12-2025 12:04:24 - PDXC Integration (Work notes)
Assigned to Eric Hanneman.
&lt;br/&gt;Repair installation of Adobe Acrobat. Verify bitness of Office and Acrobat are the same. Updated version of Acrobat to the latest version.  Having Claire contact software IT team for further assistance.
04-12-2025 12:04:20 - PDXC Integration (Additional comments)
ehanneman2@dxc.com: Repair installation of Adobe Acrobat. Verify bitness of Office and Acrobat are the same. Updated version of Acrobat to the latest version.  Having Claire contact software IT team for further assistance.
04-12-2025 12:03:19 - PDXC Integration (Work notes)
Assigned to Eric Hanneman.
&lt;br/&gt;Verified: Office installed is 32bit, Acrobat installed is 32bit.
04-12-2025 12:02:34 - PDXC Integration (Work notes)
Assigned to Eric Hanneman.
&lt;br/&gt;Ran the Repair Installation step mentioned in the email instructions from the company IT support.  
Also made sure local copy of Acrobat was up-to-date.
Instructed Claire to contact software IT team with further information completed by local IT team.
Claire to action, resolving incident.
04-12-2025 12:01:08 - PDXC Integration (Work notes)
Assigned to Eric Hanneman.
&lt;br/&gt;This message will pop up for each email attachment that it sorts through / processes.  
When clicking on Yes, she is prompted for admin credentials - in this case, 10 separate times.
04-12-2025 11:57:18 - PDXC Integration (Work notes)
Assigned to Eric Hanneman.
04-12-2025 11:57:14 - PDXC Integration (Work notes)
Assigned to Eric Hanneman.
&lt;br/&gt;Added attachment ::  Capture_1.JPG
04-12-2025 11:57:05 - PDXC Integration (Work notes)
Assigned to Eric Hanneman.
&lt;br/&gt;In working with Claire, found that when she uses the tool, she is being prompted with the following message...
04-12-2025 11:56:14 - PDXC Integration (Work notes)
Assigned to Eric Hanneman.
&lt;br/&gt;Salt, Claire
10:53
Hi Eric, hope you've had a good week. Can you give me a call when you have 5 mins regarding the autoportfolio plug in and adobe issue INC0571573
11:01
Hi Claire, Yes, good week so far.. getting our ticket counts down before the Christmas break.  What's going on with the software?
Salt, Claire
11:09
Edited
I've just sent you an email. I reached out to Evermap (the company who run the software), who said the reason word/excel docs aren't being converted initially by adobe is because it needs a repair yto run. which we testing the software, i get a popup box to repair it but i don't have permissions to action myself. 
11:12
Ok, call you in a sec
04-12-2025 11:55:15 - PDXC Integration (Work notes)
Assigned to Eric Hanneman.
&lt;br/&gt;From: tech@evermap.com &lt;tech@evermap.com&gt; 
Sent: Wednesday, 3 December 2025 7:49 PM
To: Salt, Claire &lt;claire.salt@qr.com.au&gt;
Subject: RE: Assistance required - word and excel docs
Hello Claire, AutoPortfolio does not convert any file formats by itself. It is using file format conversion that is provided by core Adobe Acrobat itself. The conversion in AutoPortfolio is identical to using File &gt; Create &gt; PDF From File. . 
ZjQcmQRYFpfptBannerStart
This Message Is From an Untrusted Sender 
You have not previously corresponded with this sender. 
    Report Phish    ‌ 
ZjQcmQRYFpfptBannerEnd
Hello Claire,
AutoPortfolio does not convert any file formats by itself. It is using file format conversion that is provided by core Adobe Acrobat itself. The conversion in AutoPortfolio is identical to using File &gt; Create &gt; PDF From File.. menu in Adobe Acrobat. You can easily check if you are able to create PDF files from Word/Excel from within Adobe Acrobat. You would see that it is not working. 
There are two important issues to check:
1. Make sure you have MS Office installed on your computer with the same bitness as Adobe Acrobat. If you are using a 32-bit Acrobat, then you must use 32-bit version of MS Office, if you have 64-bit Adobe Acrobat then you must use 64-bit of MS Office.
2. Repair your Acrobat installation via Help &gt; Repair Installation menu in Adobe Acrobat. Make sure to check file conversion via File &gt; Create &gt; PDF From File.. menu in Adobe Acrobat after repair is completed.
Best Regards,
Alexandra Ruthenbeck
EverMap Company, LLC.
2397 NW Kings Blvd., #159
Corvallis, OR, 97330, USA
Phone: (541) 230-7820
Technical Support: tech@evermap.com
General Business: info@evermap.com
Sales: sales@evermap.com
04-12-2025 11:54:23 - PDXC Integration (Work notes)
Assigned to Eric Hanneman.
&lt;br/&gt;Requested User is Unknown : ehanneman2@dxc.com
</t>
  </si>
  <si>
    <t xml:space="preserve">04-12-2025 13:57:04 - PDXC Integration (Work notes)
Assigned to Martin Szeto.
&lt;br/&gt;Reviewed logs, successful signon from a iPhone device using a VPN address with successful MFA requirement satisfied by claim in the token. The device also uses a Telstra address.
No security issue identified, alert triggered by unfamiliar address caused by use of VPN service.
04-12-2025 13:56:38 - PDXC Integration (Work notes)
Assigned to Martin Szeto.
&lt;br/&gt;Reviewed logs, successful signon from a iPhone device using a VPN address with successful MFA requirement satisfied by claim in the token. The device also uses a Telstra address.
No security issue identified, alert triggered by unfamiliar address caused by use of VPN service.
04-12-2025 13:56:25 - PDXC Integration (Additional comments)
mszeto@dxc.com: Reviewed logs, successful signon from a iPhone device using a VPN address with successful MFA requirement satisfied by claim in the token. The device also uses a Telstra address.
No security issue identified, alert triggered by unfamiliar address caused by use of VPN service.
04-12-2025 13:55:54 - PDXC Integration (Work notes)
Assigned to Martin Szeto.
04-12-2025 13:55:46 - PDXC Integration (Additional comments)
mszeto@dxc.com: 103.225.143.78 was found in our database!
This IP was reported 4 times. Confidence of Abuse is 0%
ISP Cloud Plus Pty Ltd
Usage Type Data Center/Web Hosting/Transit
ASN AS55752
Hostname(s) 103.225.143.78.cloudplus.com
Domain Name cloudplus.com
Country 🇦🇺 Australia
City Melbourne, Victoria
R918665 - jordan.jahnke@qr.com.au
Reviewed logs, successful signon from a iPhone device using a VPN address with successful MFA requirement satisfied by claim in the token. The device also uses a Telstra address.
No security issue identified, alert triggered by unfamiliar address caused by use of VPN service.
04-12-2025 13:43:28 - PDXC Integration (Work notes)
Assigned to Martin Szeto.
04-12-2025 13:43:22 - PDXC Integration (Additional comments)
mszeto@dxc.com: The Unit 42 Managed Services Team investigated ID-30808 - First successful SSO access from ASN in the organization
The user corp\R918665 successfully authenticated via SSO. The user accessed SSO via ASN 55752 . The connection was from Australia which the user connected on 6 days over the past 30 days. The authentication service used was Azure. The user accessed the SSO from the Cloud Plus Pty Ltd organization. A user authenticated using SSO from ASN 55752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corp\R918665
- IP Addresses: 103.225.143.78.
Alert details:
- Time: 2025-12-04 01:32:55 UTC
- Alert Name: First successful SSO access from ASN in the organization
- Alert Description: The user corp\R918665 successfully authenticated via SSO. The user accessed SSO via ASN 55752 . The connection was from Australia which the user connected on 6 days over the past 30 days. The authentication service used was Azure. The user accessed the SSO from the Cloud Plus Pty Ltd organization. A user authenticated using SSO from ASN 55752 for the first time
- Action: Detected
04-12-2025 12:38:58 - PDXC Integration (Work notes)
Assigned to Martin Szeto.
04-12-2025 11:51:59 - PDXC Integration (Work notes)
Opened By User is Unknown : email.integration.mdr_unit 42@QR
Vendor Referenced this CI Value on Creation not found in database : Cortex XDR
Vendor Referenced this Business Service Value on Creation not found in database : Cortex XDR
04-12-2025 11:51:29 - Palo Alto MDR Service – Unit 42 (Work notes)
Platform DXC Integration incident INC0575830 created INC40775861
</t>
  </si>
  <si>
    <t xml:space="preserve">04-12-2025 11:50:54 - PDXC Integration (Work notes)
Assigned to Jaymesh Sharma.
&lt;br/&gt;Requested User is Unknown : james.sharma@dxc.com&lt;br/&gt;Performed iPhone reset for a new user to prepare the device for deployment.
04-12-2025 11:50:49 - PDXC Integration (Additional comments)
james.sharma@dxc.com: Performed iPhone reset for a new user to prepare the device for deployment.
</t>
  </si>
  <si>
    <t xml:space="preserve">04-12-2025 11:48:34 - PDXC Integration (Work notes)
Assigned to Jaymesh Sharma.
&lt;br/&gt;Requested User is Unknown : james.sharma@dxc.com&lt;br/&gt;Performed iPhone reset for a new user to prepare the device for deployment.
04-12-2025 11:48:29 - PDXC Integration (Additional comments)
james.sharma@dxc.com: Performed iPhone reset for a new user to prepare the device for deployment.
</t>
  </si>
  <si>
    <t xml:space="preserve">04-12-2025 11:40:08 - PDXC Integration (Work notes)
Assigned to Jaymesh Sharma.
&lt;br/&gt;Requested User is Unknown : james.sharma@dxc.com&lt;br/&gt;Performed iPhone reset for a new user to prepare the device for deployment.
04-12-2025 11:40:07 - PDXC Integration (Additional comments)
james.sharma@dxc.com: Performed iPhone reset for a new user to prepare the device for deployment.
</t>
  </si>
  <si>
    <t xml:space="preserve">04-12-2025 11:37:38 - PDXC Integration (Work notes)
Assigned to Jaymesh Sharma.
&lt;br/&gt;Requested User is Unknown : james.sharma@dxc.com&lt;br/&gt;Performed iPhone reset for a new user to prepare the device for deployment.
04-12-2025 11:37:36 - PDXC Integration (Additional comments)
james.sharma@dxc.com: Performed iPhone reset for a new user to prepare the device for deployment.
</t>
  </si>
  <si>
    <t xml:space="preserve">04-12-2025 11:29:24 - PDXC Integration (Work notes)
Assigned to Jaymesh Sharma.
&lt;br/&gt;Requested User is Unknown : james.sharma@dxc.com&lt;br/&gt;Troubleshooting Summary:
Performed hard reset.
Tried different charger.
 Issue still persists.
Deployed: SL221526
CMDB updated
04-12-2025 11:29:15 - PDXC Integration (Additional comments)
james.sharma@dxc.com: Troubleshooting Summary:
Performed hard reset.
Tried different charger.
 Issue still persists.
Deployed: SL221526
CMDB updated
</t>
  </si>
  <si>
    <t xml:space="preserve">04-12-2025 14:05:18 - Shane Kmet (Work notes)
User will need to request access of mailbox NorthAdministration@QR.COM.AU and access via MBX_North_Administration_SendOnBehalf 
--
**Note, Full Access also has MBX_North_Administration_FullAccess
MBX_North_Administration_SendOnBehalf 
Per DRA Description - "Created by Servicenow via DRA"
Ran DRA report, jjst shows ServiceNow created the groups (_sSNow_SharedMBX_PRD)
04-12-2025 13:53:48 - Shane Kmet (Work notes)
Kelly Chase
NorthAdministration@QR.COM.AU
Clhecked O365 Exchange for users access of the mailbox
User has Full/Manage and no sneding access (neither SendAs or SoB)
Checking any recent Email Service Requests that may have had issue iwth access provisioning
Fund RITM0239746 from 21-02-2025 
This was a request for the mailbox creation and user was requiested for Full and SoB access
Work notes indicate that user was provided access
The SoB access now only have access permissions of MBX_North_Administration_SendOnBehalf
Checking DRA for MBX_North_Administration_SendOnBehalf - There is only one user - Anna Black
There is no RITMs referencing MBX_North_Administration_SendOnBehalf
Unable to find the RITM where the mailbox was changed to MBX record for access
04-12-2025 13:37:28 - Shane Kmet (Work notes)
Investigating
</t>
  </si>
  <si>
    <t xml:space="preserve">04-12-2025 14:28:08 - PDXC Integration (Work notes)
Assigned to Gudla Harshitha.
&lt;br/&gt;We did a profile reset.
04-12-2025 14:28:04 - PDXC Integration (Work notes)
Assigned to Gudla Harshitha.
&lt;br/&gt;We did a profile reset.
04-12-2025 14:27:56 - PDXC Integration (Additional comments)
harshitha.gudla@dxc.com: Confirmed resolved by Lachlan Thomson
04-12-2025 14:26:14 - PDXC Integration (Work notes)
Assigned to Gudla Harshitha.
04-12-2025 14:24:54 - PDXC Integration (Work notes)
Assigned to Gudla Harshitha.
04-12-2025 14:24:44 - PDXC Integration (Additional comments)
harshitha.gudla@dxc.com: Thanks for the confirmation.
will proceed to close the ticket.
04-12-2025 14:23:15 - Lachlan Thomson (Work notes)
Platform DXC Integration incident INC0575806 updated INC40776708
04-12-2025 14:23:10 - Lachlan Thomson (Additional comments)
reply from: lachlan.thomson@qr.com.au
Confirmed resolved
04-12-2025 14:00:48 - PDXC Integration (Work notes)
Assigned to Gudla Harshitha.
04-12-2025 14:00:46 - PDXC Integration (Additional comments)
harshitha.gudla@dxc.com: We tried to reach the user "+61 418903123", but there was no response.
04-12-2025 13:53:29 - PDXC Integration (Work notes)
Assigned to Gudla Harshitha.
04-12-2025 13:53:25 - PDXC Integration (Additional comments)
harshitha.gudla@dxc.com: From: Gudla, Harshitha 
Sent: 04 December 2025 09:23
To: Thomson, Lachlan &lt;lachlan.thomson@qr.com.au&gt;
Cc: Workplace Noida iDO 2 Citrix AUS &lt;wpnido2ctxaus@dxc.com&gt;
Subject: INC40776708-Report an ICT Incident/Problem (Lachlan Thomson)
Hi @Thomson, Lachlan
Good day!
Regarding the ticket, INC40776708-Report an ICT Incident/Problem (Lachlan Thomson)
Could you please try to launch the application after 10 -15 minutes and share the status?
Thanks &amp; Regards,
Harshitha
ICT Citrix Support
Team PDL: wpnido2ctxaus@dxc.com
04-12-2025 13:32:19 - PDXC Integration (Work notes)
Assigned to Gudla Harshitha.
04-12-2025 13:31:28 - PDXC Integration (Work notes)
Assigned to Karne Divya Sree.
04-12-2025 13:31:04 - PDXC Integration (Work notes)
Assigned to Karne Divya Sree.
04-12-2025 13:30:57 - PDXC Integration (Additional comments)
karne.divyasree@dxc.com: Hello Team,
We are checking
04-12-2025 13:30:14 - PDXC Integration (Work notes)
Assigned to Karne Divya Sree.
04-12-2025 13:20:39 - PDXC Integration (Work notes)
Related Problem reference provided unknown : PRB0050419
Vendor Referenced this CI Value on Creation not found in database : Citrix XenDesktop
Vendor Referenced this Business Service Value on Creation not found in database : Citrix XenApp
04-12-2025 13:20:25 - PDXC Integration (Work notes)
Added attachment ::  QLDRail_INC added (CNDEF0001178) - Screenshot 2025-12-04 110246.png
04-12-2025 13:19:59 - Shane Kmet (Work notes)
Platform DXC Integration incident INC0575806 updated INC40776708
04-12-2025 13:19:54 - Shane Kmet (Work notes)
Lachlan Thomson
R904615
eFatal error - Citrix
Assigning to DXC Desktop Technology Citrix for support
04-12-2025 13:19:50 - Shane Kmet (Work notes)
Platform DXC Integration incident INC0575806 created INC40776708
04-12-2025 13:16:06 - Shane Kmet (Work notes)
Investigating
</t>
  </si>
  <si>
    <t xml:space="preserve">05-12-2025 12:20:48 - PDXC Integration (Work notes)
Assigned to Jacen Warriner.
&lt;br/&gt;Replaced PC SM232104 with SM231954 due to security issues and power down problem
05-12-2025 12:20:45 - PDXC Integration (Work notes)
Assigned to Jacen Warriner.
&lt;br/&gt;Replaced PC SM232104 with SM231954 due to security issues and power down problem
05-12-2025 12:20:38 - PDXC Integration (Additional comments)
jacen.warriner@dxc.com: Hi David
The requested item(s) has been processed for delivery:
Surface Pro 8
Asset : SM231954
Just advising you that this has been processed for delivery to :
Towoomba Railway Station, Railway St, Toowoomba 4350
Shipping company: TNT
Shipment number:
306673326
Booking number:
BNE 815479
This ticket will now be closed.
05-12-2025 09:28:14 - PDXC Integration (Work notes)
Assigned to Jacen Warriner.
04-12-2025 13:18:25 - Gilbert Noble (Work notes)
Platform DXC Integration incident INC0575804 created INC40776696
04-12-2025 13:15:42 - Shane Kmet (Work notes)
Assigningto Remote Desktop Suport
04-12-2025 13:14:06 - Shane Kmet (Work notes)
Investigating
</t>
  </si>
  <si>
    <t xml:space="preserve">04-12-2025 10:54:38 - PDXC Integration (Work notes)
Assigned to Jaymesh Sharma.
&lt;br/&gt;Requested User is Unknown : james.sharma@dxc.com&lt;br/&gt;Troubleshooting Summary:
Checked email settings: user signed in but not authenticated.
Authenticated email account on mobile device.
Verified sign-in on Company Portal: successful.
Checked email and confirmed issue resolved.
User can now access emails on phone.
04-12-2025 10:54:34 - PDXC Integration (Additional comments)
james.sharma@dxc.com: Troubleshooting Summary:
Checked email settings: user signed in but not authenticated.
Authenticated email account on mobile device.
Verified sign-in on Company Portal: successful.
Checked email and confirmed issue resolved.
User can now access emails on phone.
</t>
  </si>
  <si>
    <t xml:space="preserve">04-12-2025 12:17:15 - PDXC Integration (Work notes)
Assigned to Gudla Harshitha.
&lt;br/&gt;Disconnected the user session from the studio. User can able to launch the VDI. Hence, closing the ticket.
04-12-2025 12:17:09 - PDXC Integration (Work notes)
Assigned to Gudla Harshitha.
&lt;br/&gt;Disconnected the user session from the studio. User can able to launch the VDI. Hence, closing the ticket.
04-12-2025 12:17:05 - PDXC Integration (Additional comments)
harshitha.gudla@dxc.com: Hi Pandey, Amol
Good day!
we received your ticket regarding VDI issue 
Could you please try to launch the VDI now and share the status? 
Hi Harshitha, Gudla, Good Afternoon. Sorry I was away. Just checking now. 
No worries
Please check and let me know
I have refrshed it now and it came back 1 min 
Refresh the url and check
The ica file got downloaded 
Kk
Looking good now, now the VDI is opened and saying Preparing Windows 
Let me get to the desktop 
Great
Pandey, Amol 
Let me get to the desktop
Sure
Ok all good now. All working as expected. Great thanks for correcting the issue. Please close the ticket I raised for the same. 
One quick request, next week whole I have Power BI trainings and this VDI would be quite important for me to conduct those trainings. Can you ensure this VDI doesn't get affected with the issue like today. Thank you  
Please sign out properly when you complete your work
So it won't get sucked
Your pervious logging got suck and that's the issue
Your unable to launch the VDI
Ohh, I got it now. Thanks for letting me know. Sure I will ensure that from now on. 
Make sure you log out properly
Pandey, Amol 
Ok all good now. All working as expected. Great thanks for correcting the issue. Please close the ticket I raised for the same.    One quick request, next week whole I have Power BI trainings…
Thanks for the confirmation
Absolutly will ensure that from now on. Thanks for your help on it. 
No problem!
04-12-2025 12:17:04 - PDXC Integration (Work notes)
Assigned to Gudla Harshitha.
&lt;br/&gt;Disconnected the user session from the studio. User can able to launch the VDI. Hence, closing the ticket.
04-12-2025 12:16:56 - PDXC Integration (Additional comments)
harshitha.gudla@dxc.com: Hi Pandey, Amol
Good day!
we received your ticket regarding VDI issue 
Could you please try to launch the VDI now and share the status? 
Hi Harshitha, Gudla, Good Afternoon. Sorry I was away. Just checking now. 
No worries
Please check and let me know
I have refrshed it now and it came back 1 min 
Refresh the url and check
The ica file got downloaded 
Kk
Looking good now, now the VDI is opened and saying Preparing Windows 
Let me get to the desktop 
Great
Pandey, Amol 
Let me get to the desktop
Sure
Ok all good now. All working as expected. Great thanks for correcting the issue. Please close the ticket I raised for the same. 
One quick request, next week whole I have Power BI trainings and this VDI would be quite important for me to conduct those trainings. Can you ensure this VDI doesn't get affected with the issue like today. Thank you  
Please sign out properly when you complete your work
So it won't get sucked
Your pervious logging got suck and that's the issue
Your unable to launch the VDI
Ohh, I got it now. Thanks for letting me know. Sure I will ensure that from now on. 
Make sure you log out properly
Pandey, Amol 
Ok all good now. All working as expected. Great thanks for correcting the issue. Please close the ticket I raised for the same.    One quick request, next week whole I have Power BI trainings…
Thanks for the confirmation
Absolutly will ensure that from now on. Thanks for your help on it. 
No problem!
04-12-2025 12:16:29 - PDXC Integration (Work notes)
Assigned to Gudla Harshitha.
04-12-2025 12:16:21 - PDXC Integration (Additional comments)
harshitha.gudla@dxc.com: We disconnected the user session from the studio.
The user can able to launch the VDI .
Hence, closing the ticket.
04-12-2025 11:27:08 - PDXC Integration (Work notes)
Assigned to Gudla Harshitha.
04-12-2025 10:53:32 - Amol Pandey (Work notes)
Platform DXC Integration incident INC0575790 updated INC40775304
04-12-2025 10:53:28 - Amol Pandey (Additional comments)
Hi , Thanks for creating the ticket. But can you let me know which team will fix this issue so I can reach out? And what is the ETA on this ? Thank you appreciate your help on this.
04-12-2025 10:44:38 - PDXC Integration (Work notes)
Vendor Referenced this CI Value on Creation not found in database : Citrix XenDesktop
Vendor Referenced this Business Service Value on Creation not found in database : Citrix XenDesktop
04-12-2025 10:44:35 - PDXC Integration (Work notes)
Added attachment ::  QLDRail_INC added (CNDEF0001178) - Picture1.png
04-12-2025 10:44:28 - Riley Thomas (Work notes)
Platform DXC Integration incident INC0575790 created INC40775304
</t>
  </si>
  <si>
    <t xml:space="preserve">04-12-2025 10:41:24 - PDXC Integration (Work notes)
Assigned to Jaymesh Sharma.
&lt;br/&gt;Requested User is Unknown : james.sharma@dxc.com&lt;br/&gt;Troubleshooting Summary:
Performed hard reset; device powered on successfully.
Ran Group Policy update.
Verified Windows updates were applied.
Restarted the device.
Confirmed device performance is stable.
04-12-2025 10:41:14 - PDXC Integration (Additional comments)
james.sharma@dxc.com: Troubleshooting Summary:
Performed hard reset; device powered on successfully.
Ran Group Policy update.
Verified Windows updates were applied.
Restarted the device.
Confirmed device performance is stable.
</t>
  </si>
  <si>
    <t xml:space="preserve">04-12-2025 11:11:07 - Jeffrey Howell (Additional comments)
Cairns Co-Ordinator to contact staff member to check on status.
</t>
  </si>
  <si>
    <t xml:space="preserve">04-12-2025 10:55:00 - Shane Kmet (Work notes)
Closing as INC raised by Guest
</t>
  </si>
  <si>
    <t xml:space="preserve">04-12-2025 10:54:50 - Shane Kmet (Work notes)
Closing as INC raised by Guest
</t>
  </si>
  <si>
    <t xml:space="preserve">04-12-2025 10:54:38 - Shane Kmet (Work notes)
Closing as INC raised by Guest
</t>
  </si>
  <si>
    <t xml:space="preserve">04-12-2025 14:09:08 - Gilbert Noble (Work notes)
user called
remoted to computer
user advised that it failed to print Power Point as well
uninstalled acrobat 64-bit
ran system cleanup
restarted the spooler
set the QR_Print as default and confirmed it sent a test page
restarted the computer
issue resolved
04-12-2025 13:51:41 - Raegan Munro (Work notes)
User returned call, transferred call to Gilbert Noble.
04-12-2025 13:06:21 - Gilbert Noble (Work notes)
called user on +61 429671864, no answer, left message
04-12-2025 12:36:49 - Frederic Shea (Work notes)
IBC - Sim Christie
returning call for Gilbert (busy at point of call)
Best Contact: +61 429671864
04-12-2025 11:53:41 - Gilbert Noble (Work notes)
called user on 07 30720924 (based on user profile in SNOW), no answer, left message
04-12-2025 11:53:41 - Gilbert Noble (Additional comments)
Hi Sim,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INC0575776 and ask to speak to Gilbert Noble.
Kind regards,
Queensland Rail
Gilbert Noble
REMOTE DESKTOP SUPPORT
Level 3, 21 Kirksway Place
Battery Point, Tasmania 7004
T: 07 3072 5000
W: queenslandrail.com.au
E: ITservicedesk@qr.com.au
04-12-2025 11:30:20 - Riley Thomas (Work notes)
User contacted service desk. Issue was not resolved.
Using KB0020481 to investigate
Remoted into users device at QRSL-VW2TSCKMJV
attempted to repair adobe acrobat reader
User reported that it did not fix issue
User reported that they are unable to print powerpoints either
ran O365 Repair wizard
Issue still persists
Assigning to Remote desktop team
04-12-2025 10:45:57 - Ryan Bell (Additional comments)
Hi Sim,
Thanks for contacting the Queensland Rail IT Service Desk.
Please feel free to call 07 3072 5000 on option 1 or email us at ITServiceDesk@qr.com.au to let us know if your PDF's are printing now.
Kind regards,
Ryan Bell
04-12-2025 10:45:57 - Ryan Bell (Work notes)
Waiting for Caller
04-12-2025 10:27:43 - Ryan Bell (Additional comments)
But they should be able to see that KB on the ticket anyways
04-12-2025 10:27:42 - Ryan Bell (Additional comments)
No worries, I'll give you this "INC0575776" and when it comes back on could you let us know whether it's fixed or not? 
If it's not fixed, you can give the agent this "KB0020481" and it'll open the guide for them to fix it if you don't get me :)
04-12-2025 10:27:41 - Sim Christie (Additional comments)
yes it's through my work computer
04-12-2025 10:27:40 - Ryan Bell (Additional comments)
Yes that would be great, I can wait around if yo uwant but I'm guessing this chat is through your work computer?
04-12-2025 10:27:39 - Sim Christie (Additional comments)
ok - if it's still not working do I just come back on here?
04-12-2025 10:27:38 - Ryan Bell (Additional comments)
Yes that would be wonderful!
04-12-2025 10:27:37 - Sim Christie (Additional comments)
no. Do you want me to restart my computer?
04-12-2025 10:27:36 - Ryan Bell (Additional comments)
No good! I have a known issue KB here that might help. Before we start it, have you already done some troubleshooting such as restarts?
04-12-2025 10:27:35 - Sim Christie (Additional comments)
Hi Ryan - there's no error... it just won't print i.e. after multiple attempts as well as saving it to my documents and opening the documents in chrome and trying to print from there when I go to the printer the queue is empty. I've been trying for over an hour
04-12-2025 10:27:34 - Ryan Bell (Additional comments)
Hi Sim, what error is happening when you try and print?
04-12-2025 10:27:33 - Ryan Bell (Additional comments)
Thank you for contacting  the ICT Service Desk.  I am looking into your question now and will be with you shortly.
04-12-2025 10:27:32 - Sim Christie (Additional comments)
Hi there - I cannot print PDF documents which is impacting upon my ability to meet an external deliverable
</t>
  </si>
  <si>
    <t xml:space="preserve">05-12-2025 10:49:14 - PDXC Integration (Work notes)
Assigned to Venkateshwarlu Nagolu.
&lt;br/&gt;Tunnel IPSEC_NomadDTI_4G:Local is up, attachments IPSEC_NomadDTI_4G Local.png added
05-12-2025 10:49:04 - PDXC Integration (Work notes)
Assigned to Venkateshwarlu Nagolu.
&lt;br/&gt;Tunnel IPSEC_NomadDTI_4G:Local is up, attachments IPSEC_NomadDTI_4G Local.png added
05-12-2025 10:48:57 - PDXC Integration (Additional comments)
v.nagolu@dxc.com: The IPSEC tunnel 'Tunnel IPSEC_NomadDTI_4G:Local' is confirmed to be up and running normally. We are proceeding to close the incident.
05-12-2025 10:43:49 - PDXC Integration (Work notes)
Assigned to Venkateshwarlu Nagolu.
&lt;br/&gt;Added attachment ::  IPSEC_NomadDTI_4G Local.png
05-12-2025 10:43:44 - PDXC Integration (Work notes)
Assigned to Venkateshwarlu Nagolu.
05-12-2025 10:42:13 - PDXC Integration (Work notes)
Assigned to Venkateshwarlu Nagolu.
05-12-2025 10:42:04 - PDXC Integration (Work notes)
Assigned to Venkateshwarlu Nagolu.
&lt;br/&gt;Added attachment ::  Tunnel IPSEC_NomadDTI_4G Local .png
04-12-2025 11:05:54 - PDXC Integration (Work notes)
Assigned to Venkateshwarlu Nagolu.
04-12-2025 10:14:27 - Riley Thomas (Work notes)
Platform DXC Integration incident INC0575774 created INC40775074
</t>
  </si>
  <si>
    <t xml:space="preserve">05-12-2025 10:51:44 - PDXC Integration (Work notes)
Assigned to Venkateshwarlu Nagolu.
&lt;br/&gt;Tunnel IPSEC_NomadDTI_4G:Local is down. Attachments IPSEC_NomadDTI_4G Local.png and Tunnel IPSEC_NomadDTI_4G Local .png added.
05-12-2025 10:51:34 - PDXC Integration (Work notes)
Assigned to Venkateshwarlu Nagolu.
&lt;br/&gt;Tunnel IPSEC_NomadDTI_4G:Local is down. Attachments IPSEC_NomadDTI_4G Local.png and Tunnel IPSEC_NomadDTI_4G Local .png added.
05-12-2025 10:51:32 - PDXC Integration (Additional comments)
v.nagolu@dxc.com: The IPSEC tunnel 'Tunnel IPSEC_NomadDTI_4G:Local' is confirmed to be up and running normally. We are proceeding to close the incident.
05-12-2025 10:51:25 - PDXC Integration (Work notes)
Assigned to Venkateshwarlu Nagolu.
05-12-2025 10:51:18 - PDXC Integration (Work notes)
Assigned to Venkateshwarlu Nagolu.
&lt;br/&gt;Added attachment ::  Tunnel IPSEC_NomadDTI_4G Local .png
05-12-2025 10:51:08 - PDXC Integration (Work notes)
Assigned to Venkateshwarlu Nagolu.
05-12-2025 10:51:04 - PDXC Integration (Work notes)
Assigned to Venkateshwarlu Nagolu.
&lt;br/&gt;Added attachment ::  IPSEC_NomadDTI_4G Local.png
04-12-2025 11:06:34 - PDXC Integration (Work notes)
Assigned to Venkateshwarlu Nagolu.
04-12-2025 10:10:19 - Riley Thomas (Work notes)
Platform DXC Integration incident INC0575771 created INC40775034
</t>
  </si>
  <si>
    <t xml:space="preserve">05-12-2025 10:52:55 - PDXC Integration (Work notes)
Assigned to Venkateshwarlu Nagolu.
&lt;br/&gt;Tunnel IPSEC_NomadDTI_4G:Local went down and up at 10:28 am. Attachments IPSEC_NomadDTI_4G Local.png and Tunnel IPSEC_NomadDTI_4G Local .png added.
05-12-2025 10:52:48 - PDXC Integration (Work notes)
Assigned to Venkateshwarlu Nagolu.
&lt;br/&gt;Tunnel IPSEC_NomadDTI_4G:Local went down and up at 10:28 am. Attachments IPSEC_NomadDTI_4G Local.png and Tunnel IPSEC_NomadDTI_4G Local .png added.
05-12-2025 10:52:48 - PDXC Integration (Additional comments)
v.nagolu@dxc.com: The IPSEC tunnel 'Tunnel IPSEC_NomadDTI_4G:Local' is confirmed to be up and running normally. We are proceeding to close the incident.
05-12-2025 10:52:25 - PDXC Integration (Work notes)
Assigned to Venkateshwarlu Nagolu.
05-12-2025 10:52:18 - PDXC Integration (Work notes)
Assigned to Venkateshwarlu Nagolu.
&lt;br/&gt;Added attachment ::  Tunnel IPSEC_NomadDTI_4G Local .png
05-12-2025 10:52:08 - PDXC Integration (Work notes)
Assigned to Venkateshwarlu Nagolu.
05-12-2025 10:51:58 - PDXC Integration (Work notes)
Assigned to Venkateshwarlu Nagolu.
&lt;br/&gt;Added attachment ::  IPSEC_NomadDTI_4G Local.png
04-12-2025 11:06:28 - PDXC Integration (Work notes)
Assigned to Venkateshwarlu Nagolu.
04-12-2025 10:01:23 - Riley Thomas (Work notes)
Platform DXC Integration incident INC0575766 created INC40774956
</t>
  </si>
  <si>
    <t xml:space="preserve">04-12-2025 09:55:29 - PDXC Integration (Work notes)
Incident resolved due to closure of alert: Alert63539787
Incident resolved automatically by return-to-normal condition detected by monitoring system.
04-12-2025 09:55:24 - PDXC Integration (Work notes)
Incident resolved due to closure of alert: Alert63539787
Incident resolved automatically by return-to-normal condition detected by monitoring system.&lt;br/&gt;Backsync to Dynatrace - Status code: 201. Dynatrace Problem P-2512136 has been updated with new comment based on resolution/closure of ServiceNow incident INC40774727. The Dynatrace Problem was intentionally left Open.
04-12-2025 09:55:19 - PDXC Integration (Work notes)
Incident resolved due to closure of alert: Alert63539787
Incident resolved automatically by return-to-normal condition detected by monitoring system.&lt;br/&gt;This alert has been updated by business rule 'Copy alert updates to incident'.
Description has changed. Previous: OPEN Problem P-2512136 in environment QLR-11_ENV01
Problem detected at: 22:21 (UTC) 03.12.2025
1 impacted service
Database service
vizirail_qrail_SP
Response time degradation
161 requests/min impacted
The current response time (922 ms) exceeds the auto-detected baseline (239 ms) by 286 %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Root cause
Database service
vizirail_qrail_SP
Response time degradation
161 requests/min impacted
The current response time (922 ms) exceeds the auto-detected baseline (239 ms) by 286 %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https://dxcdynatrace-io.sso.glb.platform.dxc.com/e/c9be27d8-6982-42a7-9fb5-78ea9087067f/#problems/problemdetails;pid=-9079684243162826382_1764800160000V2,
 Tags- HN;:CATPRDVSC101.corp.qr.com.au, CATPRDVSC201.corp.qr.com.au, ViziRail Services, MAP ID:QLR_DT_CI_002, customProperties_Node_IP:10.32.32.30, 10.32.32.31, 10.32.32.32, 10.32.32.38, 10.32.32.39
04-12-2025 09:55:19 - PDXC Integration (Work notes)
Incident resolved due to closure of alert: Alert63539787
</t>
  </si>
  <si>
    <t xml:space="preserve">04-12-2025 10:30:55 - Matthew Pimm (Work notes)
Notification and work order (6100739590) created and dispatched to technicians .
</t>
  </si>
  <si>
    <t xml:space="preserve">04-12-2025 11:49:41 - PDXC Integration (Work notes)
Assigned to Gudla Harshitha.
&lt;br/&gt;Already holding with ticket INC40775304 same user same issue.
Hence, closing the ticket.
04-12-2025 11:49:39 - PDXC Integration (Work notes)
Assigned to Gudla Harshitha.
&lt;br/&gt;Already holding with ticket INC40775304 same user same issue.
Hence, closing the ticket.
04-12-2025 11:49:35 - PDXC Integration (Additional comments)
harshitha.gudla@dxc.com: Already holding with ticket INC40775304 same user same issue.
Hence, closing the ticket.
04-12-2025 11:48:21 - PDXC Integration (Additional comments)
harshitha.gudla@dxc.com: Already holding with ticket INC40775304 same user same issue.
Hence, closing the ticket.
04-12-2025 11:25:38 - PDXC Integration (Work notes)
Added attachment ::  QLDRail_INC added (CNDEF0001178) - citrix_error.png
04-12-2025 11:25:34 - PDXC Integration (Work notes)
Vendor Referenced this CI Value on Creation not found in database : Citrix XenDesktop
Vendor Referenced this Business Service Value on Creation not found in database : Citrix XenDesktop
04-12-2025 11:25:09 - Shane Kmet (Work notes)
Platform DXC Integration incident INC0575754 updated INC40775643
04-12-2025 11:25:04 - Shane Kmet (Work notes)
Amol Pandey (Accenture)
0450 424 020
Hours of contact - anytime (Sydney based)
Called user to follow up - ok
Had user test asccess of  https;;//secureaccess.qr.com.au - access to the Citrix portal is working fine
Had user launch VDI - User said error remains "You have exceeded the concurrent connection limit. Contact your system administrator."
User said the issue is on VDI  AZ_CVD_STDWIN10_E4-DD
Had user test access of the PR, this downloading the .ica file and is sucessfully opening the PR VDI with no issues.
Had user then sign out of the PR to then retest launching of the Dedicated VDI.
Tye same error and access issue is occuring for the dedicated VDI
User needs the dedicated working for databricks / PowerBI activities, training etc
Assigning to DXC Desktop Technology Citrix for suport of AZ_CVD_STDWIN10_E4-DD which is failing to load
04-12-2025 11:24:59 - Shane Kmet (Work notes)
Platform DXC Integration incident INC0575754 created INC40775643
04-12-2025 11:12:48 - Shane Kmet (Work notes)
Amol Pandey
O918432
User has following VDIs
AZ_CVD_STDWIN10_E4-DD 
CVD_STDWIN10-PR 
Checked user in Citrix Director
Neither VDIs are connected at this time
AZ_CVD_STDWIN10_E4-DD 
User is currently not connected.
Last connection attempt
Failed [Dec 4, 2025 12:10 PM]
Failure Reason
Session Limit Reached
Endpoint IP
10.32.8.133
Delivery Group
AZ_DG_CVD_STD_WIN10_E4-DD
CVD_STDWIN10-PR 
User is currently not connected.
Last connection attempt
Success [Dec 3, 2025 5:52 PM]
Endpoint IP
192.168.1.101
Delivery Group
AZ_DG_CVD_STD_WIN10-PR
04-12-2025 11:09:33 - Shane Kmet (Work notes)
Investigating
04-12-2025 09:40:51 - Amol Pandey (Additional comments)
Please raise the priority to higher than 3 as its very important for my work.
</t>
  </si>
  <si>
    <t xml:space="preserve">04-12-2025 09:59:45 - PDXC Integration (Work notes)
Assigned to Martin Szeto.
&lt;br/&gt;The service account 'corp\Khastusuat_QR' has been confirmed to be legitimate use on UAT servers (INC40570810, INC39672980)
No security issue identified, proceeding to close case.
04-12-2025 09:58:44 - PDXC Integration (Work notes)
Assigned to Martin Szeto.
&lt;br/&gt;The service account 'corp\Khastusuat_QR' has been confirmed to be legitimate use on UAT servers (INC40570810, INC39672980)
No security issue identified, proceeding to close case.
04-12-2025 09:58:35 - PDXC Integration (Additional comments)
mszeto@dxc.com: The service account 'corp\Khastusuat_QR' has been confirmed to be legitimate use on UAT servers (INC40570810, INC39672980)
No security issue identified, proceeding to close case.
04-12-2025 09:56:38 - PDXC Integration (Work notes)
Assigned to Martin Szeto.
04-12-2025 09:56:38 - PDXC Integration (Work notes)
Assigned to Martin Szeto.
04-12-2025 09:56:33 - PDXC Integration (Additional comments)
mszeto@dxc.com: The Unit 42 Managed Services Team investigated ID-30804 - The account corp\Khastusuat_QR had an interactive or remote interactive login. The account has had successful logins for 1 days. The account has performed interactive logins on 1 days in the past 30 days. The account is a service account
We have observed the account "corp\Khastusuat_QR" performed a remote interactive login on the host "test.qr.com.au\TATUATCVA262" from the remote IP "10.88.152.166".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remote interactive logins from this remote IP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test.qr.com.au\TATUATCVA262
- IP Address: 10.32.251.73
- OS: Windows - Windows Server 2019 [10.0 (Build 17763)]
- Username: corp\Khastusuat_QR
Alert details:
- Time: 2025-12-03 23:26:38 UTC
- Alert Name: Interactive login by a service account
- Action: Detected
Remote IP details:
- IP Address: 10.88.152.166
- Host Name:
- Remote User: Unknown. (The host is unmanaged)
04-12-2025 09:39:04 - PDXC Integration (Work notes)
Opened By User is Unknown : email.integration.mdr_unit 42@QR
Vendor Referenced this CI Value on Creation not found in database : Cortex XDR
Vendor Referenced this Business Service Value on Creation not found in database : Cortex XDR
04-12-2025 09:38:39 - Palo Alto MDR Service – Unit 42 (Work notes)
Platform DXC Integration incident INC0575753 created INC40774767
</t>
  </si>
  <si>
    <t xml:space="preserve">04-12-2025 10:49:37 - Hayley Poulter (Additional comments)
We found a HDMI cord and this has resolved the issue
</t>
  </si>
  <si>
    <t>04-12-2025 09:25:48 - PDXC Integration (Work notes)
Incident resolved due to closure of alert: Alert63538450
Incident resolved automatically by return-to-normal condition detected by monitoring system.
04-12-2025 09:24:58 - PDXC Integration (Work notes)
Incident resolved due to closure of alert: Alert63538450
Incident resolved automatically by return-to-normal condition detected by monitoring system.&lt;br/&gt;Backsync to Dynatrace - Status code: 201. Dynatrace Problem P-2512136 has been updated with new comment based on resolution/closure of ServiceNow incident INC40774559. The Dynatrace Problem was intentionally left Open.
04-12-2025 09:24:58 - PDXC Integration (Work notes)
Incident resolved due to closure of alert: Alert63538450
Incident resolved automatically by return-to-normal condition detected by monitoring system.&lt;br/&gt;This alert has been updated by business rule 'Copy alert updates to incident'.
Description has changed. Previous: OPEN Problem P-2512136 in environment QLR-11_ENV01
Problem detected at: 22:21 (UTC) 03.12.2025
1 impacted service
Database service
vizirail_qrail_SP
Response time degradation
118 requests/min impacted
The current response time (922 ms) exceeds the auto-detected baseline (239 ms) by 286 %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Root cause
Based on our dependency analysis all incidents are part of the same overall problem.
https://dxcdynatrace-io.sso.glb.platform.dxc.com/e/c9be27d8-6982-42a7-9fb5-78ea9087067f/#problems/problemdetails;pid=-9079684243162826382_1764800160000V2,
 Tags- HN;:CATPRDVSC101.corp.qr.com.au, CATPRDVSC201.corp.qr.com.au, ViziRail Services, MAP ID:QLR_DT_CI_002, customProperties_Node_IP:10.32.32.30, 10.32.32.31, 10.32.32.32, 10.32.32.38, 10.32.32.39
04-12-2025 09:24:54 - PDXC Integration (Work notes)
Incident resolved due to closure of alert: Alert63538450
04-12-2025 09:24:28 - PDXC Integration (Work notes)
The related alert Alert63538450 state is now Closed
04-12-2025 09:14:48 - PDXC Integration (Work notes)
Backsync to Dynatrace - Status code: 201. Dynatrace Problem P-2512136 has been updated with new comment based on creation of ServiceNow incident INC40774559.
---START---{EventSourceSendingServer:undefined,EventSourceExternalId:undefined}---END---
04-12-2025 09:14:42 -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-2512136&lt;/td&gt;&lt;/tr&gt;&lt;tr&gt;&lt;td&gt;dynatraceEnvironment&lt;/td&gt;&lt;td&gt;c9be27d8-6982-42a7-9fb5-78ea9087067f&lt;/td&gt;&lt;/tr&gt;&lt;tr&gt;&lt;td&gt;endTime&lt;/td&gt;&lt;td&gt;1764801000000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-9079684243162826382_1764800160000V2&lt;/td&gt;&lt;/tr&gt;&lt;tr&gt;&lt;td&gt;problemImpact&lt;/td&gt;&lt;td&gt;SERVICES&lt;/td&gt;&lt;/tr&gt;&lt;tr&gt;&lt;td&gt;problemUrl&lt;/td&gt;&lt;td&gt;https://dxcdynatrace-io.sso.glb.platform.dxc.com/e/c9be27d8-6982-42a7-9fb5-78ea9087067f/#problems/problemdetails;pid=-9079684243162826382_1764800160000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percentile&lt;/td&gt;&lt;td&gt;922414&lt;/td&gt;&lt;/tr&gt;&lt;tr&gt;&lt;td&gt;severities unit&lt;/td&gt;&lt;td&gt;microsecond (µs)&lt;/td&gt;&lt;/tr&gt;&lt;tr&gt;&lt;td&gt;severityLevel&lt;/td&gt;&lt;td&gt;PERFORMANCE&lt;/td&gt;&lt;/tr&gt;&lt;tr&gt;&lt;td&gt;startTime&lt;/td&gt;&lt;td&gt;1764800160000&lt;/td&gt;&lt;/tr&gt;&lt;tr&gt;&lt;td&gt;status&lt;/td&gt;&lt;td&gt;CLOSED&lt;/td&gt;&lt;/tr&gt;&lt;tr&gt;&lt;td&gt;tags&lt;/td&gt;&lt;td&gt;ViziRail Services&lt;/td&gt;&lt;/tr&gt;&lt;/table&gt;[/code]
system:  Assignment rules are now used for all cases when the CI can't be resolved or the CI has no support group.
04-12-2025 09:14:28 - PDXC Integration (Work notes)
Backsync to Dynatrace - Status code: 201. Dynatrace Problem P-2512136 has been updated with new comment based on creation of ServiceNow incident INC40774559.
---START---{EventSourceSendingServer:undefined,EventSourceExternalId:undefined}---END---
04-12-2025 09:14:24 -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-2512136&lt;/td&gt;&lt;/tr&gt;&lt;tr&gt;&lt;td&gt;dynatraceEnvironment&lt;/td&gt;&lt;td&gt;c9be27d8-6982-42a7-9fb5-78ea9087067f&lt;/td&gt;&lt;/tr&gt;&lt;tr&gt;&lt;td&gt;endTime&lt;/td&gt;&lt;td&gt;1764801000000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-9079684243162826382_1764800160000V2&lt;/td&gt;&lt;/tr&gt;&lt;tr&gt;&lt;td&gt;problemImpact&lt;/td&gt;&lt;td&gt;SERVICES&lt;/td&gt;&lt;/tr&gt;&lt;tr&gt;&lt;td&gt;problemUrl&lt;/td&gt;&lt;td&gt;https://dxcdynatrace-io.sso.glb.platform.dxc.com/e/c9be27d8-6982-42a7-9fb5-78ea9087067f/#problems/problemdetails;pid=-9079684243162826382_1764800160000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percentile&lt;/td&gt;&lt;td&gt;922414&lt;/td&gt;&lt;/tr&gt;&lt;tr&gt;&lt;td&gt;severities unit&lt;/td&gt;&lt;td&gt;microsecond (µs)&lt;/td&gt;&lt;/tr&gt;&lt;tr&gt;&lt;td&gt;severityLevel&lt;/td&gt;&lt;td&gt;PERFORMANCE&lt;/td&gt;&lt;/tr&gt;&lt;tr&gt;&lt;td&gt;startTime&lt;/td&gt;&lt;td&gt;1764800160000&lt;/td&gt;&lt;/tr&gt;&lt;tr&gt;&lt;td&gt;status&lt;/td&gt;&lt;td&gt;CLOSED&lt;/td&gt;&lt;/tr&gt;&lt;tr&gt;&lt;td&gt;tags&lt;/td&gt;&lt;td&gt;ViziRail Services&lt;/td&gt;&lt;/tr&gt;&lt;/table&gt;[/code]
system:  Assignment rules are now used for all cases when the CI can't be resolved or the CI has no support group.
04-12-2025 09:14:19 - PDXC Integration (Work notes)
---START---{EventSourceSendingServer:undefined,EventSourceExternalId:undefined}---END---
04-12-2025 09:14:16 -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t>
  </si>
  <si>
    <t xml:space="preserve">04-12-2025 11:43:59 - PDXC Integration (Work notes)
Assigned to Gouru Vivek.
&lt;br/&gt;As per user request 'no-reply@bpoint.com.au' mail ID was removed from blocklist. user confirmed that now he is getting mails for MFA. proceeding to close the incident.
04-12-2025 11:43:59 - PDXC Integration (Work notes)
Assigned to Gouru Vivek.
&lt;br/&gt;As per user request 'no-reply@bpoint.com.au' mail ID was removed from blocklist. user confirmed that now he is getting mails for MFA. proceeding to close the incident.
04-12-2025 11:43:51 - PDXC Integration (Additional comments)
gouru.vivek@dxc.com: As per user request 'no-reply@bpoint.com.au' mail ID was removed from blocklist. user confirmed that now he is getting mails for MFA. proceeding to close the incident.
04-12-2025 11:43:48 - PDXC Integration (Work notes)
Assigned to Gouru Vivek.
&lt;br/&gt;As per user request 'no-reply@bpoint.com.au' mail ID was removed from blocklist. user confirmed that now he is getting mails for MFA. proceeding to close the incident.&lt;br/&gt;As per user request 'no-reply@bpoint.com.au' mail ID was removed from blocklist.
04-12-2025 09:32:19 - PDXC Integration (Work notes)
Assigned to Gouru Vivek.
04-12-2025 09:22:04 - PDXC Integration (Work notes)
Vendor Referenced this CI Value on Creation not found in database : O365 - Exchange Online
04-12-2025 09:21:52 - Shane Kmet (Work notes)
Platform DXC Integration incident INC0575740 created INC40774640
</t>
  </si>
  <si>
    <t xml:space="preserve">04-12-2025 14:34:50 - Paul Cowan (Additional comments)
Resolved based on resolution of Parent Incident. 
04-12-2025 14:34:50 - Paul Cowan (Work notes)
Job forced OK
Solution under investigation.
Incident closed
</t>
  </si>
  <si>
    <t>04-12-2025 08:59:18 - PDXC Integration (Work notes)
Incident resolved due to closure of alert: Alert63537608
Incident resolved automatically by return-to-normal condition detected by monitoring system.
04-12-2025 08:58:48 - PDXC Integration (Work notes)
Incident resolved due to closure of alert: Alert63537608
Incident resolved automatically by return-to-normal condition detected by monitoring system.&lt;br/&gt;Backsync to Dynatrace - Status code: 201. Dynatrace Problem P-2512136 has been updated with new comment based on resolution/closure of ServiceNow incident INC40774372. The Dynatrace Problem was intentionally left Open.
04-12-2025 08:57:48 - PDXC Integration (Work notes)
Incident resolved due to closure of alert: Alert63537608
04-12-2025 08:57:48 - PDXC Integration (Work notes)
Incident resolved due to closure of alert: Alert63537608
Incident resolved automatically by return-to-normal condition detected by monitoring system.&lt;br/&gt;This alert has been updated by business rule 'Copy alert updates to incident'.
Description has changed. Previous: OPEN Problem P-2512136 in environment QLR-11_ENV01
Problem detected at: 22:21 (UTC) 03.12.2025
1 impacted service
Database service
vizirail_qrail_SP
Response time degradation
82.4 requests/min impacted
The current response time (922 ms) exceeds the auto-detected baseline (239 ms) by 286 %
Service method: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Root cause
Based on our dependency analysis all incidents are part of the same overall problem.
https://dxcdynatrace-io.sso.glb.platform.dxc.com/e/c9be27d8-6982-42a7-9fb5-78ea9087067f/#problems/problemdetails;pid=-9079684243162826382_1764800160000V2,
 Tags- HN;:CATPRDVSC101.corp.qr.com.au, CATPRDVSC201.corp.qr.com.au, ViziRail Services, MAP ID:QLR_DT_CI_002, customProperties_Node_IP:10.32.32.30, 10.32.32.31, 10.32.32.32, 10.32.32.38, 10.32.32.39
04-12-2025 08:56:24 - PDXC Integration (Work notes)
The related alert Alert63537608 state is now Closed
04-12-2025 08:53:08 - PDXC Integration (Work notes)
Backsync to Dynatrace - Status code: 201. Dynatrace Problem P-2512136 has been updated with new comment based on creation of ServiceNow incident INC40774372.
---START---{EventSourceSendingServer:undefined,EventSourceExternalId:undefined}---END---
04-12-2025 08:53:06 -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-2512136&lt;/td&gt;&lt;/tr&gt;&lt;tr&gt;&lt;td&gt;dynatraceEnvironment&lt;/td&gt;&lt;td&gt;c9be27d8-6982-42a7-9fb5-78ea9087067f&lt;/td&gt;&lt;/tr&gt;&lt;tr&gt;&lt;td&gt;endTime&lt;/td&gt;&lt;td&gt;1764801000000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-9079684243162826382_1764800160000V2&lt;/td&gt;&lt;/tr&gt;&lt;tr&gt;&lt;td&gt;problemImpact&lt;/td&gt;&lt;td&gt;SERVICES&lt;/td&gt;&lt;/tr&gt;&lt;tr&gt;&lt;td&gt;problemUrl&lt;/td&gt;&lt;td&gt;https://dxcdynatrace-io.sso.glb.platform.dxc.com/e/c9be27d8-6982-42a7-9fb5-78ea9087067f/#problems/problemdetails;pid=-9079684243162826382_1764800160000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percentile&lt;/td&gt;&lt;td&gt;922414&lt;/td&gt;&lt;/tr&gt;&lt;tr&gt;&lt;td&gt;severities unit&lt;/td&gt;&lt;td&gt;microsecond (µs)&lt;/td&gt;&lt;/tr&gt;&lt;tr&gt;&lt;td&gt;severityLevel&lt;/td&gt;&lt;td&gt;PERFORMANCE&lt;/td&gt;&lt;/tr&gt;&lt;tr&gt;&lt;td&gt;startTime&lt;/td&gt;&lt;td&gt;1764800160000&lt;/td&gt;&lt;/tr&gt;&lt;tr&gt;&lt;td&gt;status&lt;/td&gt;&lt;td&gt;CLOSED&lt;/td&gt;&lt;/tr&gt;&lt;tr&gt;&lt;td&gt;tags&lt;/td&gt;&lt;td&gt;ViziRail Services&lt;/td&gt;&lt;/tr&gt;&lt;/table&gt;[/code]
system:  Assignment rules are now used for all cases when the CI can't be resolved or the CI has no support group.
04-12-2025 08:52:55 - PDXC Integration (Work notes)
Backsync to Dynatrace - Status code: 201. Dynatrace Problem P-2512136 has been updated with new comment based on creation of ServiceNow incident INC40774372.
---START---{EventSourceSendingServer:undefined,EventSourceExternalId:undefined}---END---
04-12-2025 08:52:53 -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 has a slowdown.&lt;/td&gt;&lt;/tr&gt;&lt;tr&gt;&lt;td&gt;displayId&lt;/td&gt;&lt;td&gt;P-2512136&lt;/td&gt;&lt;/tr&gt;&lt;tr&gt;&lt;td&gt;dynatraceEnvironment&lt;/td&gt;&lt;td&gt;c9be27d8-6982-42a7-9fb5-78ea9087067f&lt;/td&gt;&lt;/tr&gt;&lt;tr&gt;&lt;td&gt;endTime&lt;/td&gt;&lt;td&gt;1764801000000&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-9079684243162826382_1764800160000V2&lt;/td&gt;&lt;/tr&gt;&lt;tr&gt;&lt;td&gt;problemImpact&lt;/td&gt;&lt;td&gt;SERVICES&lt;/td&gt;&lt;/tr&gt;&lt;tr&gt;&lt;td&gt;problemUrl&lt;/td&gt;&lt;td&gt;https://dxcdynatrace-io.sso.glb.platform.dxc.com/e/c9be27d8-6982-42a7-9fb5-78ea9087067f/#problems/problemdetails;pid=-9079684243162826382_1764800160000V2&lt;/td&gt;&lt;/tr&gt;&lt;tr&gt;&lt;td&gt;referenceResponseTime50thPercentile&lt;/td&gt;&lt;td&gt;238984&lt;/td&gt;&lt;/tr&gt;&lt;tr&gt;&lt;td&gt;referenceResponseTime90thPercentile&lt;/td&gt;&lt;td&gt;320937.78&lt;/td&gt;&lt;/tr&gt;&lt;tr&gt;&lt;td&gt;runEventRules&lt;/td&gt;&lt;td&gt;true&lt;/td&gt;&lt;/tr&gt;&lt;tr&gt;&lt;td&gt;service&lt;/td&gt;&lt;td&gt;vizirail_qrail_SP&lt;/td&gt;&lt;/tr&gt;&lt;tr&gt;&lt;td&gt;serviceMethod&lt;/td&gt;&lt;td&gt;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dr_Name ,DelayReason.dr_IsActive AS dr_IsActive ,DelayReason.dr_IsDwellReason AS dr_IsDwellReason ,DelayReason.dr_IsSrtvReason AS dr_IsSrtvReason ,DelayReason.dr_RequiresIncident AS dr_RequiresIncident ,DelayReason.dr_RequiresPossession AS dr_RequiresPossession ,DelayReason.dr_RequiresMetroComment AS dr_RequiresMetroComment ,DelayReason.dr_RequiresNonMetroComment AS dr_RequiresNonMetroComment ,DelayReason.dr_RequiresSpeedRestriction as dr_RequiresSpeedRestriction ,DelayReason.dr_IsTimedDelay AS dr_IsTimedDelay ,DelayReason.dr_DefaultDwellType as dr_DefaultDwellType ,DelayReason.dr_DefaultSRTVType as dr_DefaultSrtvType ,DelayReason.dr_IsIncidentProhibited as dr_IsIncidentProhibited ,Origin.lo_id as Origin_lo_Id , Origin.CreationDateTime AS Origin_lo_CreatedOn ,Origin.CreationUser AS Origin_lo_CreatedBy ,Origin.LastUpdateDateTime AS Origin_lo_LastUpdatedOn ,Origin.LastUpdateUser AS Origin_lo_LastUpdatedBy ,Origin.Timestamp AS Origin_lo_Timestamp ,Origin.lo_Code as Origin_lo_Code ,CONVERT(bit, CASE WHEN Origin.lo_lo_id_Production=Origin.lo_lo_id_Parent THEN [L] ELSE [L] END) as Origin_lo_IsParent ,Ori&lt;/td&gt;&lt;/tr&gt;&lt;tr&gt;&lt;td&gt;severities response time 50th percentile&lt;/td&gt;&lt;td&gt;922414&lt;/td&gt;&lt;/tr&gt;&lt;tr&gt;&lt;td&gt;severities unit&lt;/td&gt;&lt;td&gt;microsecond (µs)&lt;/td&gt;&lt;/tr&gt;&lt;tr&gt;&lt;td&gt;severityLevel&lt;/td&gt;&lt;td&gt;PERFORMANCE&lt;/td&gt;&lt;/tr&gt;&lt;tr&gt;&lt;td&gt;startTime&lt;/td&gt;&lt;td&gt;1764800160000&lt;/td&gt;&lt;/tr&gt;&lt;tr&gt;&lt;td&gt;status&lt;/td&gt;&lt;td&gt;CLOSED&lt;/td&gt;&lt;/tr&gt;&lt;tr&gt;&lt;td&gt;tags&lt;/td&gt;&lt;td&gt;ViziRail Services&lt;/td&gt;&lt;/tr&gt;&lt;/table&gt;[/code]
system:  Assignment rules are now used for all cases when the CI can't be resolved or the CI has no support group.
04-12-2025 08:52:48 - PDXC Integration (Work notes)
---START---{EventSourceSendingServer:undefined,EventSourceExternalId:undefined}---END---
04-12-2025 08:52:42 - PDXC Integration (Additional comments)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&lt;/td&gt;&lt;td&gt;DT-9079684243162826382_1764800160000V2_SERVICE-E25B0B5AA4BDFAD9_SERVICE_RESPONSE_TIME_DEGRADED&lt;/td&gt;&lt;/tr&gt;&lt;tr&gt;&lt;td&gt;HN;&lt;/td&gt;&lt;td&gt;CATPRDVSC101.corp.qr.com.au,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10.32.32.39&lt;/td&gt;&lt;/tr&gt;&lt;tr&gt;&lt;td&gt;affectedRequestsPerMinute&lt;/td&gt;&lt;td&gt;23.274126&lt;/td&gt;&lt;/tr&gt;&lt;tr&gt;&lt;td&gt;annotationDescription&lt;/td&gt;&lt;td&gt;The current response time (~922.41 ms) exceeds the auto-detected baseline (~238.98 ms) by 285.97 %.
Endpoint SELECT TrainMovement.trm_id as trm_Id , TrainMovement.CreationDateTime AS trm_CreatedOn ,TrainMovement.CreationUser AS trm_CreatedBy ,TrainMovement.LastUpdateDateTime AS trm_LastUpdatedOn ,TrainMovement.LastUpdateUser AS trm_LastUpdatedBy ,TrainMovement.Timestamp AS trm_Timestamp ,TrainMovement.trm_Sequence as trm_Sequence ,TrainMovement.trm_SequenceMaster as trm_SequenceMaster ,TrainMovement.trm_TrainNumber as trm_TrainNumber ,TrainMovement.trm_ScheduledArrival as trm_ScheduledArrival ,TrainMovement.trm_ScheduledArrivalUTCOffsetSeconds as trm_ScheduledArrivalUTCOffset ,TrainMovement.trm_ScheduledDeparture as trm_ScheduledDeparture ,TrainMovement.trm_ScheduledDepartureUTCOffsetSeconds as trm_ScheduledDepartureUTCOffset ,TrainMovement.trm_Comments as trm_Comments ,TrainMovement.trm_STDSRT as trm_StandardSectionRuntime ,TrainMovement.trm_Direction as trm_Direction ,TrainMovement.trm_MidpointKm_Start as trm_MidpointKmStart ,TrainMovement.trm_MidpointKm_End as trm_MidpointKmEnd ,TrainMovement.trm_HasEtdLockType AS trm_HasEtdLockType ,TrainMovement.trm_IsRevenue AS trm_IsRevenue ,TrainMovement.trm_IsOriginReportingLocation AS trm_IsOriginReportingLocation ,TrainMovement.trm_IsDestinationReportingLocation AS trm_IsDestinationReportingLocation ,TrainMovement.trm_DepartureTimeType as trm_DepartureTimeType ,TrainMovement.trm_ArrivalTimeType as trm_ArrivalTimeType ,TrainMovement.trm_IsWorking AS trm_IsWorking ,TrainConsist.tc_id as tc_Id , TrainConsist.tc_IsVerified as tc_IsVerified , TrainConsist.tc_AttachOnLastProcessed as tc_AttachOnLastProcessed , TrainConsist.tc_ValidationLastRequested as tc_ValidationLastRequested , TrainConsist.tc_ValidationDetailsRtf as tc_ValidationDetailsRtf , TrainConsist.tc_ValidationDetailsText as tc_ValidationDetailsText , TrainConsist.tc_DriverInstructionsRtf as tc_DriverInstructionsRtf , TrainConsist.tc_DriverInstructionsText as tc_DriverInstructionsText , TrainConsist.CreationDateTime AS tc_CreatedOn ,TrainConsist.CreationUser AS tc_CreatedBy ,TrainConsist.LastUpdateDateTime AS tc_LastUpdatedOn ,TrainConsist.LastUpdateUser AS tc_LastUpdatedBy ,TrainConsist.Timestamp AS tc_Timestamp ,TrainPlannedDelay.pd_id as pd_Id , TrainPlannedDelay.CreationDateTime AS pd_CreatedOn ,TrainPlannedDelay.CreationUser AS pd_CreatedBy ,TrainPlannedDelay.LastUpdateDateTime AS pd_LastUpdatedOn ,TrainPlannedDelay.LastUpdateUser AS pd_LastUpdatedBy ,TrainPlannedDelay.Timestamp AS pd_Timestamp ,TrainPlannedDelay.pd_Sequence as pd_Sequence ,TrainPlannedDelay.pd_Delay as pd_Delay ,TrainPlannedDelay.pd_DelayType as pd_DelayType ,TrainPlannedDelay.pd_DelaySumType as pd_DelaySumType ,TrainPlannedDelay.pd_Comments as pd_Comments ,DelayReason.dr_id as dr_Id , DelayReason.CreationDateTime AS dr_CreatedOn ,DelayReason.CreationUser AS dr_CreatedBy ,DelayReason.LastUpdateDateTime AS dr_LastUpdatedOn ,DelayReason.LastUpdateUser AS dr_LastUpdatedBy ,DelayReason.Timestamp AS dr_Timestamp ,DelayReason.dr_Code as dr_Code ,DelayReason.dr_Name as ...</t>
  </si>
  <si>
    <t xml:space="preserve">04-12-2025 08:47:54 - PDXC Integration (Work notes)
Event - Test complete
04-12-2025 08:47:48 - PDXC Integration (Work notes)
Event - Test complete
04-12-2025 08:47:45 - PDXC Integration (Additional comments)
timm.bambridge@dxc.com: Event - Test complete
04-12-2025 08:45:43 - PDXC Integration (Work notes)
Requested User is Unknown : andrew.hinton@dxc.com
</t>
  </si>
  <si>
    <t xml:space="preserve">04-12-2025 08:52:36 - Asif Hussain (Work notes)
What is this test and what is expected from SAP Payroll Team. Hence assigning back to Global Service Desk
04-12-2025 08:49:48 - PDXC Integration (Work notes)
Event - Test COMPLETE
04-12-2025 08:49:44 - PDXC Integration (Work notes)
Event - Test COMPLETE
04-12-2025 08:49:39 - PDXC Integration (Additional comments)
timm.bambridge@dxc.com: Event - Test COMPLETE
04-12-2025 08:45:40 - PDXC Integration (Work notes)
Requested User is Unknown : andrew.hinton@dxc.com
</t>
  </si>
  <si>
    <t xml:space="preserve">04-12-2025 15:34:04 - PDXC Integration (Work notes)
Assigned to Francis Fernandez.
&lt;br/&gt;Rebooted computer, ran gpupdate /force, checked box beside 'This file came from another computer and might be blocked to help protect this computer', issue resolved
04-12-2025 15:33:28 - PDXC Integration (Work notes)
Assigned to Francis Fernandez.
&lt;br/&gt;Rebooted computer, ran gpupdate /force, checked box beside 'This file came from another computer and might be blocked to help protect this computer', issue resolved
04-12-2025 15:33:22 - PDXC Integration (Additional comments)
francis.dav.fernandez@dxc.com: functional reassignment
04-12-2025 13:35:01 - Cameron Horn (Work notes)
Platform DXC Integration incident INC0575724 updated INC40774364
04-12-2025 13:34:56 - Cameron Horn (Work notes)
Assigning back to the DXC Security End Point Protection team to close the ticket in their queue if the issue was resolved
04-12-2025 11:55:55 - PDXC Integration (Work notes)
Hi Team,
Moving forward please perform below for similar issues as a first level resolution
Resolution part 1
1. Reboot the computer
2. Open command prompt and execute below command
gpupdate /force
3. Keep the computer powered on so that policies and software gets applied
4. Try again in 15mins
Resolution part 2(if resolution 1 did not fix the issue, and if the application is trusted/ in allowed list)
1. Right click the file being executed
2. Under General &gt; Security &gt; Check the box beside " This file cam from another computer and might be blocked to help protect this computer"
4. Click Apply
5. Try the application again
currently Isabella needs to get the font to get the application working, but it is not being blocked by SmartScreen anymore
04-12-2025 09:26:08 - PDXC Integration (Work notes)
Assigned to Francis Fernandez.
04-12-2025 08:53:49 - PDXC Integration (Work notes)
Assigned to Jeremiah Paul Alvarez.
04-12-2025 08:52:05 - PDXC Integration (Work notes)
Vendor Referenced this Business Service Value on Creation not found in database : Universal Traffic Control (UTC)
04-12-2025 08:51:44 - PDXC Integration (Work notes)
Added attachment ::  QLDRail_INC added (CNDEF0001178) - Windows_blocking.png
04-12-2025 08:51:33 - Cameron Horn (Work notes)
Platform DXC Integration incident INC0575724 created INC40774364
04-12-2025 08:51:16 - Cameron Horn (Work notes)
Assigning to the DXC Security End Point Protection team to assist with the issue
</t>
  </si>
  <si>
    <t xml:space="preserve">04-12-2025 14:39:15 - George Knight (Work notes)
Craig Mullan called back - wifi issues persist
New issue / related:
PCs network settings keep switching between wifi and mobile data causing application issues
Network Windows Settings - turned wifi and mobile data off
Ethernet doesn't connect - dis/reconnect ethernet cable - ethernet connects
Printer issues - printer mapped to \\cptprdprn015\QR_Print instead of \\print.corp.qr.com.au\QR_Print
Test printed an excel - able to print.
New issue resolved.
Previous Wifi down issue persists. Please continue to assist.
</t>
  </si>
  <si>
    <t xml:space="preserve">04-12-2025 08:39:54 - PDXC Integration (Work notes)
Test complete
04-12-2025 08:39:48 - PDXC Integration (Work notes)
Test complete
04-12-2025 08:39:45 - PDXC Integration (Additional comments)
timm.bambridge@dxc.com: Test complete
04-12-2025 08:34:18 - PDXC Integration (Work notes)
SD test: adding work note.
04-12-2025 08:32:35 - PDXC Integration (Work notes)
SD test: adding work note.
04-12-2025 08:31:37 - PDXC Integration (Work notes)
Requested User is Unknown : andrew.hinton@dxc.com
</t>
  </si>
  <si>
    <t xml:space="preserve">04-12-2025 12:15:15 - George Knight (Additional comments)
Hi Daniel 
Thank you for contacting the Queensland Rail IT Service Desk today about getting Macros enabled on your account/PC.
You have raised an incident for faults and we need a request with the necessary approvals section.
For the Macros part of the issue - Please fill out the Security Policy Exemption Request:
https://queenslandrail.service-now.com/service_management?id=sc_cat_item&amp;sys_id=3d1e481e1bc7a9101ee87510dc4bcb52
Select Override Microsoft File rejected by Macrosine
If you're using an AI other than Co-pilot you need to make sure it has been approved for use (as well the  Security Policy Exemption process above). If you haven't done this already the process is - fill out the Software Access Request form:
https://queenslandrail.service-now.com/service_management?id=sc_cat_item&amp;sys_id=681035f04f79a200ebe60bd11310c7d8
For "Software Request Type" select "Please install the selected software"
For "Selected software" select "Alternate AI"
The above forms should be sufficient for what you have asked for (specifically, AI and Macros), but if what you're creating needs to connect with other software / systems and what you've created is considered a totally new software / system / process you may at some stage need to fill out the Digital Client Request form. I would start with the other forms first, but I thought I would make you aware that the form exists in case you need it further down the track (after you've developed something).
Digital Client Request form:
https://queenslandrail.service-now.com/service_management?id=sc_cat_item&amp;sys_id=8e9825021bb9d5101ee87510dc4bcbe6&amp;sysparm_category=44dab27c4fb9a200ebe60bd11310c7f2&amp;catalog_id=e0d08b13c3330100c8b837659bba8fb4
Please be advised: This form is used to request a new ICT Service or request an enhancement or change to an existing ICT Service. If you require any assistance with filling out the form please go to your manager / digital business partner for guidance. Please also note that you may get a notification email that your request has been approved and shortly after another notification email that your request has been closed. Please don't be alarmed, your request will be emailed to the relevant business partner and they will continue working on it outside of the ticketing system. It is recommended that you reach out to your Digital Business Partner and level 3 manager before filling out the form.
For further assistance filling out the Digital Client Request form from a Digital Business Partner, contact PDLDigitalBusinessPartners@qr.com.au.
For more information about your Digital Business Partners go to: https://queenslandrail.sharepoint.com/OurOrganisation/DI/DPT/Pages/Digital-Business-Partners.aspx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04-12-2025 12:15:15 - George Knight (Work notes)
KB0021271
04-12-2025 11:19:34 - George Knight (Work notes)
Investigating.
</t>
  </si>
  <si>
    <t xml:space="preserve">04-12-2025 11:28:53 - Zahra Gholami (Work notes)
investigating
04-12-2025 08:38:59 - Eric Fuhrmann (Work notes)
As per KB0011202, Users must reset their own Cisco Telephone Login PIN by accessing the Cisco Self Care Portal:  https://qrphones.corp.qr.com.au/ccmuser
This is using CORP credentials.
ITSD are no longer  able to access Call Manager admin due to OT PAM restrictions but do not need to since users can reset their own PIN.
Any other issues get assigned to us.
</t>
  </si>
  <si>
    <t xml:space="preserve">04-12-2025 08:20:14 - PDXC Integration (Work notes)
Incident resolved due to closure of alert: Alert63534644
Incident resolved automatically by return-to-normal condition detected by monitoring system.
04-12-2025 08:19:54 - PDXC Integration (Work notes)
Incident resolved due to closure of alert: Alert63534644
Incident resolved automatically by return-to-normal condition detected by monitoring system.&lt;br/&gt;Backsync to Dynatrace - Status code: 201. Dynatrace Problem P-2512133 has been updated with new comment based on resolution/closure of ServiceNow incident INC40774076. The Dynatrace Problem was intentionally left Open.
04-12-2025 08:19:35 - PDXC Integration (Work notes)
Incident resolved due to closure of alert: Alert63534644
Incident resolved automatically by return-to-normal condition detected by monitoring system.&lt;br/&gt;This alert has been updated by business rule 'Copy alert updates to incident'.
Description has changed. Previous: OPEN Problem P-2512133 in environment QLR-11_ENV01
Problem detected at: 21:43 (UTC) 03.12.2025
1 impacted service
Web service
adapter.siri.outbound.response.et
Failure rate increase
92.6 requests/min impacted
by a failure rate increase to 3.16 %
Service method: All methods affected
Root cause
Based on our dependency analysis all incidents are part of the same overall problem.
https://dxcdynatrace-io.sso.glb.platform.dxc.com/e/c9be27d8-6982-42a7-9fb5-78ea9087067f/#problems/problemdetails;pid=8026723986161473759_1764797880000V2,
 Tags- customProperties_Node_IP:10.32.64.10, 10.32.64.11, MAP ID:QLR_DT_CI_010, HN;:CAFPRDWAP101.corp.qr.com.au, CAFPRDWAP201.corp.qr.com.au, webMethods Services, QLR Integration Support
04-12-2025 08:18:14 - PDXC Integration (Work notes)
Incident resolved due to closure of alert: Alert63534644
04-12-2025 08:17:34 - PDXC Integration (Work notes)
The related alert Alert63534644 state is now Closed
04-12-2025 08:13:54 - PDXC Integration (Work notes)
Backsync to Dynatrace - Status code: 201. Dynatrace Problem P-2512133 has been updated with new comment based on creation of ServiceNow incident INC40774076.
---START---{EventSourceSendingServer:undefined,EventSourceExternalId:undefined}---END---
04-12-2025 08:13:51 -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&lt;/td&gt;&lt;td&gt;SERVICE-67A802034305515A&lt;/td&gt;&lt;/tr&gt;&lt;tr&gt;&lt;td&gt;UUID: &lt;/td&gt;&lt;td&gt;DT8026723986161473759_1764797880000V2_SERVICE-67A802034305515A_FAILURE_RATE_INCREASED&lt;/td&gt;&lt;/tr&gt;&lt;tr&gt;&lt;td&gt;HN;&lt;/td&gt;&lt;td&gt;CAFPRDWAP101.corp.qr.com.au,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10.32.64.11&lt;/td&gt;&lt;/tr&gt;&lt;tr&gt;&lt;td&gt;affectedRequestsPerMinute&lt;/td&gt;&lt;td&gt;35.8&lt;/td&gt;&lt;/tr&gt;&lt;tr&gt;&lt;td&gt;annotationDescription&lt;/td&gt;&lt;td&gt;The error rate increased to 3.16 %.
Service adapter.siri.outbound.response.et has a failure rate increase.&lt;/td&gt;&lt;/tr&gt;&lt;tr&gt;&lt;td&gt;displayId&lt;/td&gt;&lt;td&gt;P-2512133&lt;/td&gt;&lt;/tr&gt;&lt;tr&gt;&lt;td&gt;dynatraceEnvironment&lt;/td&gt;&lt;td&gt;c9be27d8-6982-42a7-9fb5-78ea9087067f&lt;/td&gt;&lt;/tr&gt;&lt;tr&gt;&lt;td&gt;endTime&lt;/td&gt;&lt;td&gt;1764798480000&lt;/td&gt;&lt;/tr&gt;&lt;tr&gt;&lt;td&gt;entityId&lt;/td&gt;&lt;td&gt;SERVICE-67A802034305515A&lt;/td&gt;&lt;/tr&gt;&lt;tr&gt;&lt;td&gt;entityName&lt;/td&gt;&lt;td&gt;adapter.siri.outbound.response.et&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8026723986161473759_1764797880000V2&lt;/td&gt;&lt;/tr&gt;&lt;tr&gt;&lt;td&gt;problemImpact&lt;/td&gt;&lt;td&gt;SERVICES&lt;/td&gt;&lt;/tr&gt;&lt;tr&gt;&lt;td&gt;problemUrl&lt;/td&gt;&lt;td&gt;https://dxcdynatrace-io.sso.glb.platform.dxc.com/e/c9be27d8-6982-42a7-9fb5-78ea9087067f/#problems/problemdetails;pid=8026723986161473759_1764797880000V2&lt;/td&gt;&lt;/tr&gt;&lt;tr&gt;&lt;td&gt;runEventRules&lt;/td&gt;&lt;td&gt;true&lt;/td&gt;&lt;/tr&gt;&lt;tr&gt;&lt;td&gt;service&lt;/td&gt;&lt;td&gt;adapter.siri.outbound.response.et&lt;/td&gt;&lt;/tr&gt;&lt;tr&gt;&lt;td&gt;serviceMethodGroup&lt;/td&gt;&lt;td&gt;Default requests&lt;/td&gt;&lt;/tr&gt;&lt;tr&gt;&lt;td&gt;severities failure rate&lt;/td&gt;&lt;td&gt;3.164557&lt;/td&gt;&lt;/tr&gt;&lt;tr&gt;&lt;td&gt;severities unit&lt;/td&gt;&lt;td&gt;percent (%)&lt;/td&gt;&lt;/tr&gt;&lt;tr&gt;&lt;td&gt;severityLevel&lt;/td&gt;&lt;td&gt;ERROR&lt;/td&gt;&lt;/tr&gt;&lt;tr&gt;&lt;td&gt;startTime&lt;/td&gt;&lt;td&gt;1764797880000&lt;/td&gt;&lt;/tr&gt;&lt;tr&gt;&lt;td&gt;status&lt;/td&gt;&lt;td&gt;CLOSED&lt;/td&gt;&lt;/tr&gt;&lt;tr&gt;&lt;td&gt;tags&lt;/td&gt;&lt;td&gt;QLR Integration Support, webMethods Services&lt;/td&gt;&lt;/tr&gt;&lt;/table&gt;[/code]
04-12-2025 08:13:45 - PDXC Integration (Work notes)
Backsync to Dynatrace - Status code: 201. Dynatrace Problem P-2512133 has been updated with new comment based on creation of ServiceNow incident INC40774076.
---START---{EventSourceSendingServer:undefined,EventSourceExternalId:undefined}---END---
04-12-2025 08:13:40 -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&lt;/td&gt;&lt;td&gt;SERVICE-67A802034305515A&lt;/td&gt;&lt;/tr&gt;&lt;tr&gt;&lt;td&gt;UUID: &lt;/td&gt;&lt;td&gt;DT8026723986161473759_1764797880000V2_SERVICE-67A802034305515A_FAILURE_RATE_INCREASED&lt;/td&gt;&lt;/tr&gt;&lt;tr&gt;&lt;td&gt;HN;&lt;/td&gt;&lt;td&gt;CAFPRDWAP101.corp.qr.com.au,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10.32.64.11&lt;/td&gt;&lt;/tr&gt;&lt;tr&gt;&lt;td&gt;affectedRequestsPerMinute&lt;/td&gt;&lt;td&gt;35.8&lt;/td&gt;&lt;/tr&gt;&lt;tr&gt;&lt;td&gt;annotationDescription&lt;/td&gt;&lt;td&gt;The error rate increased to 3.16 %.
Service adapter.siri.outbound.response.et has a failure rate increase.&lt;/td&gt;&lt;/tr&gt;&lt;tr&gt;&lt;td&gt;displayId&lt;/td&gt;&lt;td&gt;P-2512133&lt;/td&gt;&lt;/tr&gt;&lt;tr&gt;&lt;td&gt;dynatraceEnvironment&lt;/td&gt;&lt;td&gt;c9be27d8-6982-42a7-9fb5-78ea9087067f&lt;/td&gt;&lt;/tr&gt;&lt;tr&gt;&lt;td&gt;endTime&lt;/td&gt;&lt;td&gt;1764798480000&lt;/td&gt;&lt;/tr&gt;&lt;tr&gt;&lt;td&gt;entityId&lt;/td&gt;&lt;td&gt;SERVICE-67A802034305515A&lt;/td&gt;&lt;/tr&gt;&lt;tr&gt;&lt;td&gt;entityName&lt;/td&gt;&lt;td&gt;adapter.siri.outbound.response.et&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8026723986161473759_1764797880000V2&lt;/td&gt;&lt;/tr&gt;&lt;tr&gt;&lt;td&gt;problemImpact&lt;/td&gt;&lt;td&gt;SERVICES&lt;/td&gt;&lt;/tr&gt;&lt;tr&gt;&lt;td&gt;problemUrl&lt;/td&gt;&lt;td&gt;https://dxcdynatrace-io.sso.glb.platform.dxc.com/e/c9be27d8-6982-42a7-9fb5-78ea9087067f/#problems/problemdetails;pid=8026723986161473759_1764797880000V2&lt;/td&gt;&lt;/tr&gt;&lt;tr&gt;&lt;td&gt;runEventRules&lt;/td&gt;&lt;td&gt;true&lt;/td&gt;&lt;/tr&gt;&lt;tr&gt;&lt;td&gt;service&lt;/td&gt;&lt;td&gt;adapter.siri.outbound.response.et&lt;/td&gt;&lt;/tr&gt;&lt;tr&gt;&lt;td&gt;serviceMethodGroup&lt;/td&gt;&lt;td&gt;Default requests&lt;/td&gt;&lt;/tr&gt;&lt;tr&gt;&lt;td&gt;severities failure rate&lt;/td&gt;&lt;td&gt;3.164557&lt;/td&gt;&lt;/tr&gt;&lt;tr&gt;&lt;td&gt;severities unit&lt;/td&gt;&lt;td&gt;percent (%)&lt;/td&gt;&lt;/tr&gt;&lt;tr&gt;&lt;td&gt;severityLevel&lt;/td&gt;&lt;td&gt;ERROR&lt;/td&gt;&lt;/tr&gt;&lt;tr&gt;&lt;td&gt;startTime&lt;/td&gt;&lt;td&gt;1764797880000&lt;/td&gt;&lt;/tr&gt;&lt;tr&gt;&lt;td&gt;status&lt;/td&gt;&lt;td&gt;CLOSED&lt;/td&gt;&lt;/tr&gt;&lt;tr&gt;&lt;td&gt;tags&lt;/td&gt;&lt;td&gt;QLR Integration Support, webMethods Services&lt;/td&gt;&lt;/tr&gt;&lt;/table&gt;[/code]
04-12-2025 08:13:15 - PDXC Integration (Work notes)
---START---{EventSourceSendingServer:undefined,EventSourceExternalId:undefined}---END---
04-12-2025 08:13:13 -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&lt;/td&gt;&lt;td&gt;SERVICE-67A802034305515A&lt;/td&gt;&lt;/tr&gt;&lt;tr&gt;&lt;td&gt;UUID: &lt;/td&gt;&lt;td&gt;DT8026723986161473759_1764797880000V2_SERVICE-67A802034305515A_FAILURE_RATE_INCREASED&lt;/td&gt;&lt;/tr&gt;&lt;tr&gt;&lt;td&gt;HN;&lt;/td&gt;&lt;td&gt;CAFPRDWAP101.corp.qr.com.au,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10.32.64.11&lt;/td&gt;&lt;/tr&gt;&lt;tr&gt;&lt;td&gt;affectedRequestsPerMinute&lt;/td&gt;&lt;td&gt;35.8&lt;/td&gt;&lt;/tr&gt;&lt;tr&gt;&lt;td&gt;annotationDescription&lt;/td&gt;&lt;td&gt;The error rate increased to 3.16 %.
Service adapter.siri.outbound.response.et has a failure rate increase.&lt;/td&gt;&lt;/tr&gt;&lt;tr&gt;&lt;td&gt;displayId&lt;/td&gt;&lt;td&gt;P-2512133&lt;/td&gt;&lt;/tr&gt;&lt;tr&gt;&lt;td&gt;dynatraceEnvironment&lt;/td&gt;&lt;td&gt;c9be27d8-6982-42a7-9fb5-78ea9087067f&lt;/td&gt;&lt;/tr&gt;&lt;tr&gt;&lt;td&gt;endTime&lt;/td&gt;&lt;td&gt;1764798480000&lt;/td&gt;&lt;/tr&gt;&lt;tr&gt;&lt;td&gt;entityId&lt;/td&gt;&lt;td&gt;SERVICE-67A802034305515A&lt;/td&gt;&lt;/tr&gt;&lt;tr&gt;&lt;td&gt;entityName&lt;/td&gt;&lt;td&gt;adapter.siri.outbound.response.et&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8026723986161473759_1764797880000V2&lt;/td&gt;&lt;/tr&gt;&lt;tr&gt;&lt;td&gt;problemImpact&lt;/td&gt;&lt;td&gt;SERVICES&lt;/td&gt;&lt;/tr&gt;&lt;tr&gt;&lt;td&gt;problemUrl&lt;/td&gt;&lt;td&gt;https://dxcdynatrace-io.sso.glb.platform.dxc.com/e/c9be27d8-6982-42a7-9fb5-78ea9087067f/#problems/problemdetails;pid=8026723986161473759_1764797880000V2&lt;/td&gt;&lt;/tr&gt;&lt;tr&gt;&lt;td&gt;runEventRules&lt;/td&gt;&lt;td&gt;true&lt;/td&gt;&lt;/tr&gt;&lt;tr&gt;&lt;td&gt;service&lt;/td&gt;&lt;td&gt;adapter.siri.outbound.response.et&lt;/td&gt;&lt;/tr&gt;&lt;tr&gt;&lt;td&gt;serviceMethodGroup&lt;/td&gt;&lt;td&gt;Default requests&lt;/td&gt;&lt;/tr&gt;&lt;tr&gt;&lt;td&gt;severities failure rate&lt;/td&gt;&lt;td&gt;3.164557&lt;/td&gt;&lt;/tr&gt;&lt;tr&gt;&lt;td&gt;severities unit&lt;/td&gt;&lt;td&gt;percent (%)&lt;/td&gt;&lt;/tr&gt;&lt;tr&gt;&lt;td&gt;severityLevel&lt;/td&gt;&lt;td&gt;ERROR&lt;/td&gt;&lt;/tr&gt;&lt;tr&gt;&lt;td&gt;startTime&lt;/td&gt;&lt;td&gt;1764797880000&lt;/td&gt;&lt;/tr&gt;&lt;tr&gt;&lt;td&gt;status&lt;/td&gt;&lt;td&gt;CLOSED&lt;/td&gt;&lt;/tr&gt;&lt;tr&gt;&lt;td&gt;tags&lt;/td&gt;&lt;td&gt;QLR Integration Support, webMethods Services&lt;/td&gt;&lt;/tr&gt;&lt;/table&gt;[/code]
</t>
  </si>
  <si>
    <t xml:space="preserve">04-12-2025 16:18:48 - PDXC Integration (Work notes)
Assigned to Eric Hanneman.
&lt;br/&gt;Unplugged everything, held power off button for 40 seconds, let sit for a few minutes, then plugged everything back in
04-12-2025 16:18:48 - PDXC Integration (Work notes)
Assigned to Eric Hanneman.
&lt;br/&gt;Unplugged everything, held power off button for 40 seconds, let sit for a few minutes, then plugged everything back in
04-12-2025 16:18:42 - PDXC Integration (Additional comments)
ehanneman2@dxc.com: Resolving incident based on email receive from Lisa.  Issue has been resolved by unplugging everything / holding power button and restarting device.  Plugged cables back in, now working.
04-12-2025 16:18:38 - PDXC Integration (Work notes)
Assigned to Eric Hanneman.
&lt;br/&gt;Unplugged everything, held power off button for 40 seconds, let sit for a few minutes, then plugged everything back in
04-12-2025 16:18:31 - PDXC Integration (Additional comments)
ehanneman2@dxc.com: Resolving incident based on email receive from Lisa.  Issue has been resolved by unplugging everything / holding power button and restarting device.  Plugged cables back in, now working.
04-12-2025 10:05:29 - PDXC Integration (Work notes)
Assigned to Eric Hanneman.
04-12-2025 09:38:26 - Lisa Martin (Work notes)
Platform DXC Integration incident INC0575707 updated INC40774240
04-12-2025 09:38:20 - Lisa Martin (Additional comments)
reply from: Lisa.Martin@qr.com.au
Hi
I resolved this by unplugging everything, then holding the laptop power off button for exactly 40 seconds , letting it sitt for a few minutes then plugged everything back in
Lisa
04-12-2025 08:32:25 - Raegan Munro (Work notes)
Platform DXC Integration incident INC0575707 created INC40774240
04-12-2025 08:31:38 - Raegan Munro (Work notes)
Description of Issue:
 User called to advise that this issue is still occurring. 
Troubleshooting:
User advised that they have already done 3 hard resets. 
Assigning to Desktop as per KB0010470. 
====================== 
Username: Lisa Martin
Employee ID: R872503
PC Name: QRSL-MMKJ40FYAZ
Contact Number: 0405520868
</t>
  </si>
  <si>
    <t xml:space="preserve">04-12-2025 14:10:24 - Andy Phan (Work notes)
From: IT Service Desk 
Sent: Thursday, 4 December 2025 2:37 PM
To: Nelson, Christian &lt;christian.nelson@qr.com.au&gt;
Subject: INC0575705 - ICT Asset Change
Hi Christian, 
Please complete the following Expense Mgmt Enquires &amp; ICT Asset Changes form to reassign the laptop. 
https://queenslandrail.service-now.com/service_management?id=sc_cat_item&amp;sys_id=4fcff422db7d1010fe4b5e97f496197b&amp;sysparm_category=3bb90f454f63a20077b698701310c750 
Kind regards, 
Andy Phan 
ANDY PHAN 
Assistant Customer Support
</t>
  </si>
  <si>
    <t xml:space="preserve">04-12-2025 13:50:29 - PDXC Integration (Work notes)
Assigned to Azra Fathima.
&lt;br/&gt;App Store access is blocked as per policy. Incident can be closed.
04-12-2025 13:50:19 - PDXC Integration (Work notes)
Assigned to Azra Fathima.
&lt;br/&gt;App Store access is blocked as per policy. Incident can be closed.
04-12-2025 13:50:15 - PDXC Integration (Additional comments)
afathima@dxc.com: App store is blocked
04-12-2025 13:49:44 - PDXC Integration (Work notes)
Assigned to Azra Fathima.
&lt;br/&gt;App Store access is blocked as per policy. Incident can be closed.&lt;br/&gt;From: Varghese, Regi &lt;Regi.Varghese@QR.COM.AU&gt; 
Sent: 04 December 2025 08:29
To: Fathima, Azra &lt;afathima@dxc.com&gt;
Cc: Pabbineedi, Satya Gopala Krishna &lt;s.pabbineedi@dxc.com&gt;; Muchetty, Bhagyashree &lt;bhagyashree.muchetty@dxc.com&gt;; GDIC India Modern Workplace MDM team &lt;indiawpsmdm@dxc.com&gt;
Subject: Re: QR-INC40775443-Report an ICT Incident/Problem (Regi Varghese)
Some of my colleagues who started in this role and had the new phone handed have the App on their phone.
When I set this phone up I couldn't see the App. 
That's why I thought will ask if it's an IT matter 
Anyway, no worries. I don't need to have any other app other than what I need for work. 
You can close the case.
Regi Varghese
04-12-2025 13:48:58 - PDXC Integration (Work notes)
Assigned to Azra Fathima.
04-12-2025 12:54:55 - PDXC Integration (Work notes)
Assigned to Azra Fathima.
04-12-2025 12:54:15 - PDXC Integration (Work notes)
Assigned to Azra Fathima.
04-12-2025 12:54:08 - PDXC Integration (Additional comments)
afathima@dxc.com: From: Fathima, Azra &lt;afathima@dxc.com&gt; 
Sent: 04 December 2025 08:14
To: regi.varghese@qr.com.au
Cc: Pabbineedi, Satya Gopala Krishna &lt;s.pabbineedi@dxc.com&gt;; Muchetty, Bhagyashree &lt;bhagyashree.muchetty@dxc.com&gt;; GDIC India Modern Workplace MDM team &lt;indiawpsmdm@dxc.com&gt;
Subject: QR-INC40775443-Report an ICT Incident/Problem (Regi Varghese)
Hello Regi,
Good day.
App Store access is blocked as per the policy. As there is not much to be done from our end, please let us know if we can proceed with closing the incident.
Thanks &amp; Regards
Azra Fathima
Modern Workplace
DXC Technology
Email ID – afathima@dxc.com
04-12-2025 11:46:38 - PDXC Integration (Work notes)
Assigned to Azra Fathima.
04-12-2025 11:03:39 - PDXC Integration (Work notes)
Vendor Referenced this CI Value on Creation not found in database : General Enquiries (Generic Ci)
04-12-2025 11:03:05 - Andy Phan (Work notes)
Platform DXC Integration incident INC0575702 created INC40775443
04-12-2025 11:02:55 - Andy Phan (Work notes)
Assigning to DXC Intune Support for further assistance as per KB0011177
04-12-2025 10:56:50 - Andy Phan (Work notes)
Investigating
04-12-2025 10:52:24 - Regi Varghese (Additional comments)
It’s a 16e
04-12-2025 10:33:16 - Andy Phan (Additional comments)
Hi Regi,
Could you please confirm which iPhone you would like the App Store app installed on? Is it the iPhone 14 or the iPhone 16e?
Kind regards,
Andy
04-12-2025 10:33:16 - Andy Phan (Work notes)
Pending user response
04-12-2025 10:26:53 - Andy Phan (Work notes)
Investigating
</t>
  </si>
  <si>
    <t xml:space="preserve">04-12-2025 08:05:47 - Ryan Clark (Additional comments)
I got the work wrong, ill open a new one
</t>
  </si>
  <si>
    <t xml:space="preserve">04-12-2025 08:31:25 - George Knight (Work notes)
Ally Heinrich called back
Verified ID: Service number &amp; DOB in SAP.
Reset password in DRA.
Confirmed user login to Windows to change password.
Confirmed Global Protect Connected.
Issue resolved.
04-12-2025 08:26:06 - George Knight (Work notes)
Investigating.
04-12-2025 07:58:42 - Raegan Munro (Additional comments)
Hi Ally, 
Thank you for reaching out to the Queensland Rail IT Service Desk. 
As discussed, please give us a call back when you arrive at the office so we may proceed with further troubleshooting. 
If you have any further issues in the meantime please feel free to contact us by calling 07 3072 5000 (we are option 1), or alternatively email us at ITServiceDesk@qr.com.au. 
Kind regards, 
Raegan.
</t>
  </si>
  <si>
    <t xml:space="preserve">04-12-2025 11:21:16 - Zahra Gholami (Work notes)
SDA checked  North Administration shared mailbox 
SDA confirmed that user does not have permission
04-12-2025 11:10:00 - Zahra Gholami (Work notes)
SDA called user
SDA Advised user raise a request to be able to send email from the North Administration
User confirmed to close this ticket
04-12-2025 11:05:00 - Zahra Gholami (Work notes)
investigating
04-12-2025 11:03:26 - Megan Gamble (Additional comments)
and I can still see the mailbox?
04-12-2025 11:03:04 - Megan Gamble (Additional comments)
Who took the access from me? Because I had access yesterday and have for nearly 12 months.
04-12-2025 10:58:07 - Zahra Gholami (Additional comments)
Hi Megan,
Thank you for contacting Queensland Rails IT Service Desk. 
I have identified that you currently do not have permission to send email from the North Administration shared mailbox. 
 To grant access to a shared mailbox Service Desk requires an approved Email Services request. you can submit this request via the link below:
https://queenslandrail.service-now.com/nav_to.do?uri=%2Fservice_management%3Fid%3Dsc_cat_item%26sys_id%3Db04b8e0f4f1626004a30fe501310c790
if you need further assistance with filling the form or run into any issue, please do not hesitate to contact us on 073072 5000. 
we are happy to help. 
Kind Regards,
Zahra Gholami
04-12-2025 09:53:47 - Zahra Gholami (Work notes)
investigating
</t>
  </si>
  <si>
    <t xml:space="preserve">04-12-2025 10:20:23 - Gilbert Noble (Work notes)
user called - transfer from Liam
remoted to computer
deleted the broken Transcribedbackground file
ran gpupdate
issue resolved
04-12-2025 08:45:44 - Gilbert Noble (Additional comments)
Hi Darren,
When you are available to do so, please contact the help desk via phone so that we can troubleshoot this issue further with you.
Alternatively, please respond to this message with your available times and I will call you then.
When you do contact the help desk please quote INC0575685 and ask to speak to Gilbert Noble.
Kind regards,
Queensland Rail
Gilbert Noble
REMOTE DESKTOP SUPPORT
Level 3, 21 Kirksway Place
Battery Point, Tasmania 7004
T: 07 3072 5000
W: queenslandrail.com.au
E: ITservicedesk@qr.com.au
04-12-2025 08:45:44 - Gilbert Noble (Work notes)
as user is not at computer as per notes, requesting user to contact when available, setting reminder to attempt call around midday
</t>
  </si>
  <si>
    <t xml:space="preserve">04-12-2025 07:18:35 - PDXC Integration (Work notes)
Incident resolved due to closure of alert: Alert63531087
Incident resolved automatically by return-to-normal condition detected by monitoring system.
04-12-2025 07:18:29 - PDXC Integration (Work notes)
Incident resolved due to closure of alert: Alert63531087
Incident resolved automatically by return-to-normal condition detected by monitoring system.&lt;br/&gt;This alert has been updated by business rule 'Copy alert updates to incident'.
Description has changed. Previous: OPEN Problem P-2512131 in environment QLR-11_ENV01
Problem detected at: 20:58 (UTC) 03.12.2025
2 impacted services
Web service
GraphCanvasWO
Failure rate increase
261 requests/min impacted
by a failure rate increase to 4.55 %
Service method: All methods affected
Root cause
External web service
/IcgTransport.ViziRail.BusinessServices.WorkflowObjectLayer.Cache.CacheWO.svc on port 6363
Failure rate increase
262 requests/min impacted
by a failure rate increase to 4.53 %
Service method: All methods affected
https://dxcdynatrace-io.sso.glb.platform.dxc.com/e/c9be27d8-6982-42a7-9fb5-78ea9087067f/#problems/problemdetails;pid=-5246248376709366272_1764795180000V2,
 Tags- ViziRail Services, customProperties_Node_IP:10.32.32.21, 10.32.32.22, 10.32.32.23, customProperties_Node_IP:10.32.32.26, 10.32.32.27, 10.32.32.36, 10.32.32.37, HN;:CATPRDVIZ100.corp.qr.com.au, CATPRDVIZ101.corp.qr.com.au, CATPRDVIZ200.corp.qr.com.au, HN;:CATPRDVAC200.corp.qr.com.au, MAP ID:QLR_DT_CI_002
04-12-2025 07:18:29 - PDXC Integration (Work notes)
Incident resolved due to closure of alert: Alert63531087
Incident resolved automatically by return-to-normal condition detected by monitoring system.&lt;br/&gt;Backsync to Dynatrace - Status code: 201. Dynatrace Problem P-2512131 has been updated with new comment based on resolution/closure of ServiceNow incident INC40773445. The Dynatrace Problem was intentionally left Open.
04-12-2025 07:18:25 - PDXC Integration (Work notes)
Incident resolved automatically by return-to-normal condition detected by monitoring system.
04-12-2025 07:18:25 - PDXC Integration (Work notes)
Incident resolved due to closure of alert: Alert63531087
04-12-2025 07:18:14 - PDXC Integration (Work notes)
The related alert Alert63531087 state is now Closed
04-12-2025 07:17:05 - PDXC Integration (Work notes)
Backsync to Dynatrace - Status code: 201. Dynatrace Problem P-2512131 has been updated with new comment based on creation of ServiceNow incident INC40773445.
---START---{EventSourceSendingServer:undefined,EventSourceExternalId:undefined}---END---
04-12-2025 07:17:04 -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&lt;/td&gt;&lt;td&gt;DT-5246248376709366272_1764795180000V2_SERVICE-9BAF97013051D078_FAILURE_RATE_INCREASED&lt;/td&gt;&lt;/tr&gt;&lt;tr&gt;&lt;td&gt;HN;&lt;/td&gt;&lt;td&gt;CATPRDVAC200.corp.qr.com.au&lt;/td&gt;&lt;/tr&gt;&lt;tr&gt;&lt;td&gt;MAP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10.32.32.23&lt;/td&gt;&lt;/tr&gt;&lt;tr&gt;&lt;td&gt;affectedRequestsPerMinute&lt;/td&gt;&lt;td&gt;66.6&lt;/td&gt;&lt;/tr&gt;&lt;tr&gt;&lt;td&gt;annotationDescription&lt;/td&gt;&lt;td&gt;The error rate increased to 4.55 %.
Endpoint LoadAutoRefresh has a failure rate increase.&lt;/td&gt;&lt;/tr&gt;&lt;tr&gt;&lt;td&gt;displayId&lt;/td&gt;&lt;td&gt;P-2512131&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GraphCanvasWO&lt;/td&gt;&lt;/tr&gt;&lt;tr&gt;&lt;td&gt;serviceMethod&lt;/td&gt;&lt;td&gt;LoadAutoRefresh&lt;/td&gt;&lt;/tr&gt;&lt;tr&gt;&lt;td&gt;severities failure rate&lt;/td&gt;&lt;td&gt;4.5454545&lt;/td&gt;&lt;/tr&gt;&lt;tr&gt;&lt;td&gt;severities unit&lt;/td&gt;&lt;td&gt;percent (%)&lt;/td&gt;&lt;/tr&gt;&lt;tr&gt;&lt;td&gt;severityLevel&lt;/td&gt;&lt;td&gt;ERROR&lt;/td&gt;&lt;/tr&gt;&lt;tr&gt;&lt;td&gt;startTime&lt;/td&gt;&lt;td&gt;1764795900000&lt;/td&gt;&lt;/tr&gt;&lt;tr&gt;&lt;td&gt;status&lt;/td&gt;&lt;td&gt;OPEN&lt;/td&gt;&lt;/tr&gt;&lt;tr&gt;&lt;td&gt;tags&lt;/td&gt;&lt;td&gt;ViziRail Services&lt;/td&gt;&lt;/tr&gt;&lt;/table&gt;[/code]
04-12-2025 07:16:34 - PDXC Integration (Work notes)
Backsync to Dynatrace - Status code: 201. Dynatrace Problem P-2512131 has been updated with new comment based on creation of ServiceNow incident INC40773445.
---START---{EventSourceSendingServer:undefined,EventSourceExternalId:undefined}---END---
04-12-2025 07:16:34 - PDXC Integration (Work notes)
---START---{EventSourceSendingServer:undefined,EventSourceExternalId:undefined}---END---
04-12-2025 07:16:33 -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&lt;/td&gt;&lt;td&gt;DT-5246248376709366272_1764795180000V2_SERVICE-9BAF97013051D078_FAILURE_RATE_INCREASED&lt;/td&gt;&lt;/tr&gt;&lt;tr&gt;&lt;td&gt;HN;&lt;/td&gt;&lt;td&gt;CATPRDVAC200.corp.qr.com.au&lt;/td&gt;&lt;/tr&gt;&lt;tr&gt;&lt;td&gt;MAP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10.32.32.23&lt;/td&gt;&lt;/tr&gt;&lt;tr&gt;&lt;td&gt;affectedRequestsPerMinute&lt;/td&gt;&lt;td&gt;66.6&lt;/td&gt;&lt;/tr&gt;&lt;tr&gt;&lt;td&gt;annotationDescription&lt;/td&gt;&lt;td&gt;The error rate increased to 4.55 %.
Endpoint LoadAutoRefresh has a failure rate increase.&lt;/td&gt;&lt;/tr&gt;&lt;tr&gt;&lt;td&gt;displayId&lt;/td&gt;&lt;td&gt;P-2512131&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GraphCanvasWO&lt;/td&gt;&lt;/tr&gt;&lt;tr&gt;&lt;td&gt;serviceMethod&lt;/td&gt;&lt;td&gt;LoadAutoRefresh&lt;/td&gt;&lt;/tr&gt;&lt;tr&gt;&lt;td&gt;severities failure rate&lt;/td&gt;&lt;td&gt;4.5454545&lt;/td&gt;&lt;/tr&gt;&lt;tr&gt;&lt;td&gt;severities unit&lt;/td&gt;&lt;td&gt;percent (%)&lt;/td&gt;&lt;/tr&gt;&lt;tr&gt;&lt;td&gt;severityLevel&lt;/td&gt;&lt;td&gt;ERROR&lt;/td&gt;&lt;/tr&gt;&lt;tr&gt;&lt;td&gt;startTime&lt;/td&gt;&lt;td&gt;1764795900000&lt;/td&gt;&lt;/tr&gt;&lt;tr&gt;&lt;td&gt;status&lt;/td&gt;&lt;td&gt;OPEN&lt;/td&gt;&lt;/tr&gt;&lt;tr&gt;&lt;td&gt;tags&lt;/td&gt;&lt;td&gt;ViziRail Services&lt;/td&gt;&lt;/tr&gt;&lt;/table&gt;[/code]
04-12-2025 07:16:24 -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&lt;/td&gt;&lt;td&gt;DT-5246248376709366272_1764795180000V2_SERVICE-9BAF97013051D078_FAILURE_RATE_INCREASED&lt;/td&gt;&lt;/tr&gt;&lt;tr&gt;&lt;td&gt;HN;&lt;/td&gt;&lt;td&gt;CATPRDVAC200.corp.qr.com.au&lt;/td&gt;&lt;/tr&gt;&lt;tr&gt;&lt;td&gt;MAP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10.32.32.23&lt;/td&gt;&lt;/tr&gt;&lt;tr&gt;&lt;td&gt;affectedRequestsPerMinute&lt;/td&gt;&lt;td&gt;66.6&lt;/td&gt;&lt;/tr&gt;&lt;tr&gt;&lt;td&gt;annotationDescription&lt;/td&gt;&lt;td&gt;The error rate increased to 4.55 %.
Endpoint LoadAutoRefresh has a failure rate increase.&lt;/td&gt;&lt;/tr&gt;&lt;tr&gt;&lt;td&gt;displayId&lt;/td&gt;&lt;td&gt;P-2512131&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GraphCanvasWO&lt;/td&gt;&lt;/tr&gt;&lt;tr&gt;&lt;td&gt;serviceMethod&lt;/td&gt;&lt;td&gt;LoadAutoRefresh&lt;/td&gt;&lt;/tr&gt;&lt;tr&gt;&lt;td&gt;severities failure rate&lt;/td&gt;&lt;td&gt;4.5454545&lt;/td&gt;&lt;/tr&gt;&lt;tr&gt;&lt;td&gt;severities unit&lt;/td&gt;&lt;td&gt;percent (%)&lt;/td&gt;&lt;/tr&gt;&lt;tr&gt;&lt;td&gt;severityLevel&lt;/td&gt;&lt;td&gt;ERROR&lt;/td&gt;&lt;/tr&gt;&lt;tr&gt;&lt;td&gt;startTime&lt;/td&gt;&lt;td&gt;1764795900000&lt;/td&gt;&lt;/tr&gt;&lt;tr&gt;&lt;td&gt;status&lt;/td&gt;&lt;td&gt;OPEN&lt;/td&gt;&lt;/tr&gt;&lt;tr&gt;&lt;td&gt;tags&lt;/td&gt;&lt;td&gt;ViziRail Services&lt;/td&gt;&lt;/tr&gt;&lt;/table&gt;[/code]
</t>
  </si>
  <si>
    <t xml:space="preserve">04-12-2025 07:26:58 - PDXC Integration (Work notes)
Incident resolved due to closure of alert: Alert63531088
Incident resolved automatically by return-to-normal condition detected by monitoring system.
04-12-2025 07:26:34 - PDXC Integration (Work notes)
Incident resolved due to closure of alert: Alert63531088
Incident resolved automatically by return-to-normal condition detected by monitoring system.&lt;br/&gt;Backsync to Dynatrace - Status code: 201. Dynatrace Problem P-2512131 has been updated with new comment based on resolution/closure of ServiceNow incident INC40773428. The Dynatrace Problem was intentionally left Open.
04-12-2025 07:25:38 - PDXC Integration (Work notes)
Incident resolved due to closure of alert: Alert63531088
Incident resolved automatically by return-to-normal condition detected by monitoring system.&lt;br/&gt;This alert has been updated by business rule 'Copy alert updates to incident'.
Description has changed. Previous: OPEN Problem P-2512131 in environment QLR-11_ENV01
Problem detected at: 20:58 (UTC) 03.12.2025
2 impacted services
Web service
GraphCanvasWO
Failure rate increase
261 requests/min impacted
by a failure rate increase to 4.55 %
Service method: All methods affected
Root cause
External web service
/IcgTransport.ViziRail.BusinessServices.WorkflowObjectLayer.Cache.CacheWO.svc on port 6363
Failure rate increase
262 requests/min impacted
by a failure rate increase to 4.53 %
Service method: All methods affected
https://dxcdynatrace-io.sso.glb.platform.dxc.com/e/c9be27d8-6982-42a7-9fb5-78ea9087067f/#problems/problemdetails;pid=-5246248376709366272_1764795180000V2,
 Tags- ViziRail Services, customProperties_Node_IP:10.32.32.21, 10.32.32.22, 10.32.32.23, customProperties_Node_IP:10.32.32.26, 10.32.32.27, 10.32.32.36, 10.32.32.37, HN;:CATPRDVIZ100.corp.qr.com.au, CATPRDVIZ101.corp.qr.com.au, CATPRDVIZ200.corp.qr.com.au, HN;:CATPRDVAC200.corp.qr.com.au, MAP ID:QLR_DT_CI_002
04-12-2025 07:25:08 - PDXC Integration (Work notes)
Incident resolved due to closure of alert: Alert63531088
04-12-2025 07:24:28 - PDXC Integration (Work notes)
The related alert Alert63531088 state is now Closed
04-12-2025 07:23:34 - PDXC Integration (Work notes)
Backsync to Dynatrace - Status code: 201. Dynatrace Problem P-2512131 has been updated with new comment based on creation of ServiceNow incident INC40773428.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07:23:29 -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04-12-2025 07:22:59 - PDXC Integration (Work notes)
Backsync to Dynatrace - Status code: 201. Dynatrace Problem P-2512131 has been updated with new comment based on creation of ServiceNow incident INC40773428.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07:22:57 -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04-12-2025 07:20:18 - PDXC Integration (Work notes)
Backsync to Dynatrace - Status code: 201. Dynatrace Problem P-2512131 has been updated with new comment based on creation of ServiceNow incident INC40773428.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07:20:08 -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04-12-2025 07:18:18 - PDXC Integration (Work notes)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04-12-2025 07:18:13 -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04-12-2025 07:16:58 - PDXC Integration (Work notes)
---START---{EventSourceSendingServer:undefined,EventSourceExternalId:undefined}---END---
04-12-2025 07:16:50 -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04-12-2025 07:15:35 - PDXC Integration (Work notes)
---START---{EventSourceSendingServer:undefined,EventSourceExternalId:undefined}---END---
04-12-2025 07:15:29 -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&lt;/td&gt;&lt;td&gt;DT-5246248376709366272_1764795180000V2_SERVICE-BCFAB2608BC2005F_FAILURE_RATE_INCREASED&lt;/td&gt;&lt;/tr&gt;&lt;tr&gt;&lt;td&gt;HN;&lt;/td&gt;&lt;td&gt;CATPRDVAC200.corp.qr.com.au&lt;/td&gt;&lt;/tr&gt;&lt;tr&gt;&lt;td&gt;MAP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10.32.32.23&lt;/td&gt;&lt;/tr&gt;&lt;tr&gt;&lt;td&gt;affectedRequestsPerMinute&lt;/td&gt;&lt;td&gt;64&lt;/td&gt;&lt;/tr&gt;&lt;tr&gt;&lt;td&gt;annotationDescription&lt;/td&gt;&lt;td&gt;The error rate increased to 2.27 %.
Endpoint http://vizirail.com.au/ICacheWO/Load has a failure rate increase.&lt;/td&gt;&lt;/tr&gt;&lt;tr&gt;&lt;td&gt;displayId&lt;/td&gt;&lt;td&gt;P-2512131&lt;/td&gt;&lt;/tr&gt;&lt;tr&gt;&lt;td&gt;dynatraceEnvironment&lt;/td&gt;&lt;td&gt;c9be27d8-6982-42a7-9fb5-78ea9087067f&lt;/td&gt;&lt;/tr&gt;&lt;tr&gt;&lt;td&gt;endTime&lt;/td&gt;&lt;td&gt;1764795780000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-5246248376709366272_1764795180000V2&lt;/td&gt;&lt;/tr&gt;&lt;tr&gt;&lt;td&gt;problemImpact&lt;/td&gt;&lt;td&gt;SERVICES&lt;/td&gt;&lt;/tr&gt;&lt;tr&gt;&lt;td&gt;problemUrl&lt;/td&gt;&lt;td&gt;https://dxcdynatrace-io.sso.glb.platform.dxc.com/e/c9be27d8-6982-42a7-9fb5-78ea9087067f/#problems/problemdetails;pid=-5246248376709366272_1764795180000V2&lt;/td&gt;&lt;/tr&gt;&lt;tr&gt;&lt;td&gt;runEventRules&lt;/td&gt;&lt;td&gt;true&lt;/td&gt;&lt;/tr&gt;&lt;tr&gt;&lt;td&gt;service&lt;/td&gt;&lt;td&gt;/IcgTransport.ViziRail.BusinessServices.WorkflowObjectLayer.Cache.CacheWO.svc on port 6363&lt;/td&gt;&lt;/tr&gt;&lt;tr&gt;&lt;td&gt;serviceMethod&lt;/td&gt;&lt;td&gt;http://vizirail.com.au/ICacheWO/Load&lt;/td&gt;&lt;/tr&gt;&lt;tr&gt;&lt;td&gt;severities failure rate&lt;/td&gt;&lt;td&gt;2.2727273&lt;/td&gt;&lt;/tr&gt;&lt;tr&gt;&lt;td&gt;severities unit&lt;/td&gt;&lt;td&gt;percent (%)&lt;/td&gt;&lt;/tr&gt;&lt;tr&gt;&lt;td&gt;severityLevel&lt;/td&gt;&lt;td&gt;ERROR&lt;/td&gt;&lt;/tr&gt;&lt;tr&gt;&lt;td&gt;startTime&lt;/td&gt;&lt;td&gt;1764795180000&lt;/td&gt;&lt;/tr&gt;&lt;tr&gt;&lt;td&gt;status&lt;/td&gt;&lt;td&gt;CLOSED&lt;/td&gt;&lt;/tr&gt;&lt;tr&gt;&lt;td&gt;tags&lt;/td&gt;&lt;td&gt;ViziRail Services&lt;/td&gt;&lt;/tr&gt;&lt;/table&gt;[/code]
system:  Assignment rules are now used for all cases when the CI can't be resolved or the CI has no support group.
</t>
  </si>
  <si>
    <t xml:space="preserve">04-12-2025 07:18:00 - Shane Kmet (Work notes)
OUs = corp.qr.com.au/QR Users/Brisbane (cptprdfps004) Redirect Users/Standard/
Checking MIM
R918801 Cook, Dalton - User with ServiceID 00918801 was updated. This user's sAMAccountName will be: R918801.
R918829 Croft, Leonard - Your search key of: 'Service ID contains 918829' returned 0 results. Please try again.
R918831 Jones, Kaleb - User with ServiceID 00918831 was updated. This user's sAMAccountName will be: R918831.
R918779 Morris, Katie - Your search key of: 'Service ID contains 918779' returned 0 results. Please try again.
R918820 O'Toole, Joseph - User with ServiceID 00918820 was updated. This user's sAMAccountName will be: R918820.
O904761 Tran, Tuan - User with ServiceID 00904761 was updated. This user's sAMAccountName will be: o904761.
04-12-2025 07:15:08 - Shane Kmet (Work notes)
Investigating
</t>
  </si>
  <si>
    <t xml:space="preserve">05-12-2025 08:31:45 - PDXC Integration (Work notes)
Closing this ticket as a duplicate of INC40765245 / CS2512030334 that has been logged by Kahmala Chapman. Original job has been assigned to Application Support for further assistance.
05-12-2025 08:19:04 - PDXC Integration (Work notes)
None
No Response from the EU, have sent a follow up (2)
04-12-2025 07:34:06 - Pruthvish Patel (Work notes)
Platform DXC Integration incident INC0575679 updated INC40773325
04-12-2025 07:34:01 - Pruthvish Patel (Work notes)
From: donotreply@ricoh.com.au &lt;donotreply@ricoh.com.au&gt; 
Sent: Thursday, 4 December 2025 8:01 AM
To: McFarlane, Alistaire &lt;alistaire.mcfarlane@qr.com.au&gt;
Subject: New Ricoh Ticket CS2512040012
Dear Alistaire McFarlane, Thank you for contacting Ricoh Australia. A new ticket has been opened with the following details: Ticket No. : CS2512040012 Serial Number: Y178HC00884 Product Name: MP402SPF Purchase Order Number: Reference: INC40773325
ZjQcmQRYFpfptBannerStart
[EXTERNAL EMAIL]: 
This email originated from outside Queensland Rail. Do not click on links or open attachments unless you recognise the sender and know the content is safe. 
    Report Phish     
ZjQcmQRYFpfptBannerEnd
Dear Alistaire McFarlane, 
Thank you for contacting Ricoh Australia.
A new ticket has been opened with the following details: 
Ticket No.: CS2512040012
Serial Number: Y178HC00884
Product Name: MP402SPF
Purchase Order Number: 
Reference: INC40773325
Problem Description: [Summary]:Y178HC00884 - Printer displaying Scanner is full message Serial does not exist: QLD Rail NOW Ticket Number: INC0575679 Post Code: 4209 Contact Name: Alistaire McFarlane R906997 Contact Phone Number: 0433024807 Email Address: alistaire.mcfarlane@qr.com.au Alternative Contact: Jim Young Alternative Contact Phone Number: 0473849147 Printer Serial Number: Y178HC00884 - SP3510SF Printer IP: Severity Level: Issue/Request Details: Y178HC00884 - Printer displaying Scanner is full message
Location and contact details: 
Contact Name: Alistaire McFarlane
Contact Number: 07 56315013
Customer: 401362 (DXC TECHNOLOGY AUS PTY LTD)
Site: 401362-F66 (DXC TECHNOLOGY AUS PTY LTD)
Machine Location Address: QUEENSLAND RAIL OFFICE 46 KOSCIUSZKO CIRCUIT PIMPAMA QLD 4209
This is an automatic message, If you have any queries regarding your ticket, please do not hesitate in contacting us on 1300 362 577.
For further support utilising our, How-to videos, Training Materials, and Knowledge Base, please use this link Training 
Kind regards,
Ricoh
04-12-2025 07:31:09 - PDXC Integration (Work notes)
None
Emailed EU troubleshooting instructions to clear message
04-12-2025 07:07:48 - PDXC Integration (Work notes)
Vendor Referenced this CI Value on Creation not found in database : Y178HC00884 - SP3510SF
04-12-2025 07:06:06 - George Knight (Work notes)
Platform DXC Integration incident INC0575679 created INC40773325
</t>
  </si>
  <si>
    <t xml:space="preserve">04-12-2025 06:51:08 - PDXC Integration (Work notes)
Assigned to Prachi Kale.
&lt;br/&gt;[incident].[cmdb_ci] supplied value [CAHPRDSEC001] failed [More than one match found]&lt;br/&gt;issue : Percentage of Committed Memory in Use is too high
Finding : Memory utilization is under the threshold
Next update : Memory utilization is under the threshold hence we are closing the incident.
04-12-2025 06:50:48 - PDXC Integration (Work notes)
Assigned to Prachi Kale.
&lt;br/&gt;[incident].[cmdb_ci] supplied value [CAHPRDSEC001] failed [More than one match found]&lt;br/&gt;issue : Percentage of Committed Memory in Use is too high
Finding : Memory utilization is under the threshold
Next update : Memory utilization is under the threshold hence we are closing the incident.
04-12-2025 06:50:46 - PDXC Integration (Additional comments)
prachi.kale@dxc.com: issue : Percentage of Committed Memory in Use is too high
Finding : Memory utilization is under the threshold
Next update : Memory utilization is under the threshold hence we are closing the incident.
04-12-2025 06:50:04 - PDXC Integration (Work notes)
Assigned to Prachi Kale.
&lt;br/&gt;[incident].[cmdb_ci] supplied value [CAHPRDSEC001] failed [More than one match found]
04-12-2025 06:49:58 - PDXC Integration (Work notes)
Assigned to Prachi Kale.
&lt;br/&gt;[incident].[cmdb_ci] supplied value [CAHPRDSEC001] failed [More than one match found]&lt;br/&gt;Added attachment ::  Screenshot 2025-12-04 012255.png
04-12-2025 06:48:55 - PDXC Integration (Work notes)
Assigned to Prachi Kale.
&lt;br/&gt;[incident].[cmdb_ci] supplied value [CAHPRDSEC001] failed [More than one match found]&lt;br/&gt;Deleted attachment ::  Screenshot 2025-12-04 021542.png
04-12-2025 06:48:24 - PDXC Integration (Work notes)
Assigned to Prachi Kale.
&lt;br/&gt;[incident].[cmdb_ci] supplied value [CAHPRDSEC001] failed [More than one match found]
04-12-2025 06:48:18 - PDXC Integration (Work notes)
Assigned to Prachi Kale.
&lt;br/&gt;[incident].[cmdb_ci] supplied value [CAHPRDSEC001] failed [More than one match found]&lt;br/&gt;Added attachment ::  Screenshot 2025-12-04 021542.png
04-12-2025 06:39:48 - PDXC Integration (Work notes)
Assigned to Prachi Kale.
&lt;br/&gt;[incident].[cmdb_ci] supplied value [CAHPRDSEC001] failed [More than one match found]&lt;br/&gt;Thanks for raising the incident. The incident has been acknowledged and we will start working on it immediately. In case we need further information related to the incident, we will contact you immediately. "
04-12-2025 06:38:54 - PDXC Integration (Work notes)
Assigned to Prachi Kale.
&lt;br/&gt;[incident].[cmdb_ci] supplied value [CAHPRDSEC001] failed [More than one match found]
04-12-2025 06:38:04 - PDXC Integration (Work notes)
Assigned to Prachi Kale.
04-12-2025 06:37:05 - PDXC Integration (Work notes)
Vendor Referenced this CI Value on Creation not found in database : CAHPRDSEC001
Vendor Referenced this Business Service Value on Creation not found in database : SCOM
04-12-2025 06:36:50 - Shane Kmet (Work notes)
Platform DXC Integration incident INC0575677 created INC40772998
</t>
  </si>
  <si>
    <t xml:space="preserve">05-12-2025 13:16:24 - PDXC Integration (Work notes)
Assigned to Murali Krishna Sanagiri.
&lt;br/&gt;Backup server and storage node healthy, backups running fine and successful&lt;br/&gt;[incident].[business_service] supplied value [Backup and Restore] failed [More than one match found]
05-12-2025 13:16:18 - PDXC Integration (Work notes)
Assigned to Murali Krishna Sanagiri.
&lt;br/&gt;Backup server and storage node healthy, backups running fine and successful&lt;br/&gt;[incident].[business_service] supplied value [Backup and Restore] failed [More than one match found]
05-12-2025 13:16:09 - PDXC Integration (Additional comments)
s.krishna@dxc.com: Backups are running fine and successful, backup server and the storage node are also healthy
05-12-2025 13:15:44 - PDXC Integration (Work notes)
Assigned to Murali Krishna Sanagiri.
&lt;br/&gt;Backups are running fine and successful, backup server and the storage node are also healthy
&lt;br/&gt;[incident].[business_service] supplied value [Backup and Restore] failed [More than one match found]
05-12-2025 13:14:38 - PDXC Integration (Work notes)
Assigned to Murali Krishna Sanagiri.
&lt;br/&gt;[incident].[business_service] supplied value [Backup and Restore] failed [More than one match found]
04-12-2025 11:58:54 - PDXC Integration (Work notes)
Assigned to Murali Krishna Sanagiri.
&lt;br/&gt;[incident].[business_service] supplied value [Backup and Restore] failed [More than one match found]
04-12-2025 11:58:44 - PDXC Integration (Work notes)
Assigned to Murali Krishna Sanagiri.
&lt;br/&gt;The backup server and the storage node are healthy, we will monitor tonight schedule backup jobs.
&lt;br/&gt;[incident].[business_service] supplied value [Backup and Restore] failed [More than one match found]
04-12-2025 08:57:54 - PDXC Integration (Work notes)
Assigned to Murali Krishna Sanagiri.
&lt;br/&gt;[incident].[business_service] supplied value [Backup and Restore] failed [More than one match found]
04-12-2025 06:18:18 - PDXC Integration (Work notes)
Vendor Referenced this CI Value on Creation not found in database : SCOM
Vendor Referenced this Business Service Value on Creation not found in database : SCOM
04-12-2025 06:17:52 - Shane Kmet (Work notes)
Platform DXC Integration incident INC0575676 created INC40772779
</t>
  </si>
  <si>
    <t xml:space="preserve">04-12-2025 10:07:34 - PDXC Integration (Work notes)
Assigned to Brendin Louis.
&lt;br/&gt;Password reset has been done, shared password to user, hence closing the incident.
04-12-2025 10:07:24 - PDXC Integration (Work notes)
Assigned to Brendin Louis.
&lt;br/&gt;Password reset has been done, shared password to user, hence closing the incident.
04-12-2025 10:07:21 - PDXC Integration (Additional comments)
brendin.louis@dxc.com: Password reset has been done, shared password to user, hence closing the incident.
04-12-2025 09:42:54 - PDXC Integration (Work notes)
Assigned to Brendin Louis.
04-12-2025 06:16:35 - PDXC Integration (Work notes)
Vendor Referenced this CI Value on Creation not found in database : General Enquiries (Generic Ci)
04-12-2025 06:16:18 - Shane Kmet (Work notes)
Platform DXC Integration incident INC0575675 created INC40772759
</t>
  </si>
  <si>
    <t xml:space="preserve">
 2025-12-04 06:13:59 Au Huynh - Assigned to is Au Huynh was 
 2025-12-04 06:16:49 Au Huynh - State is On Hold was Work in Progress
 2025-12-05 06:10:13 Shane Kmet - Assigned to is Raegan Munro was Au Huynh</t>
  </si>
  <si>
    <t xml:space="preserve">04-12-2025 08:13:44 - PDXC Integration (Work notes)
Assigned to Gudla Harshitha.
&lt;br/&gt;We did a director reset.
04-12-2025 08:13:38 - PDXC Integration (Work notes)
Assigned to Gudla Harshitha.
&lt;br/&gt;We did a director reset.
04-12-2025 08:13:33 - PDXC Integration (Additional comments)
harshitha.gudla@dxc.com: Had a call with the user.
The user can launch the application.
We did a director reset.
Hence, closing the ticket.
04-12-2025 08:11:28 - PDXC Integration (Work notes)
Assigned to Jeril Philip.
04-12-2025 07:26:58 - PDXC Integration (Work notes)
Assigned to Jeril Philip.
04-12-2025 07:26:44 - PDXC Integration (Work notes)
Assigned to Jeril Philip.
04-12-2025 07:26:40 - PDXC Integration (Additional comments)
jeril.philip@dxc.com: From: Philip, Jeril 
Sent: 04 December 2025 02:55
To: 'breanna.smith@qr.com.au' &lt;breanna.smith@qr.com.au&gt;
Cc: Workplace Noida iDO 2 Citrix AUS &lt;wpnido2ctxaus@dxc.com&gt;
Subject: QR | INC40772508 - RTOA - not launching
Hi Breanna
Good day!
This email is regarding the incident: INC40772508 - RTOA  - not launching
Please try the steps mentioned below once:
1. Logoff from current Citrix session (sign out, not disconnect).       
2. Clear all the browsing cache and cookies (Ctrl+Shift+Del within browser)   reboot the computer  then try accessing Citrix.
3. If you are still facing the same issue, then kindly reset Citrix workspace in the local PC (device that you are using to connect to Citrix)
Please follow below steps to reset your workspace:
·       Right click on Citrix receiver/workspace icon      
(should be visible in taskbar/system tray)
·       Click on advanced preferences.
·       Click on Reset receiver/workspace.
Kindly let us know the status of this issue after trying these steps.
Regards,
Jeril Philip
Analyst II Infrastructure Services
04-12-2025 06:46:55 - PDXC Integration (Work notes)
Assigned to Jeril Philip.
04-12-2025 05:56:44 - Tyler Kerslake (Work notes)
Platform DXC Integration incident INC0575671 created INC40772508
</t>
  </si>
  <si>
    <t xml:space="preserve">04-12-2025 05:59:36 - Shane Kmet (Work notes)
Closing as INC raised by Guest
</t>
  </si>
  <si>
    <t xml:space="preserve">04-12-2025 13:03:50 - Palo Alto MDR Service – Unit 42 (Work notes)
Platform DXC Integration incident INC0575665 updated INC40768267
04-12-2025 13:03:45 - Palo Alto MDR Service – Unit 42 (Work notes)
------- MDR thread for this incident has been updated----------
04-12-2025 13:03:35 - Palo Alto MDR Service – Unit 42 (Work notes)
Platform DXC Integration incident INC0575665 updated INC40768267
04-12-2025 13:03:30 - Palo Alto MDR Service – Unit 42 (Work notes)
------- MDR thread for this incident has been updated----------
04-12-2025 13:03:30 - Palo Alto MDR Service – Unit 42 (Work notes)
Platform DXC Integration incident INC0575665 updated INC40768267
04-12-2025 13:03:25 - Palo Alto MDR Service – Unit 42 (Work notes)
------- MDR thread for this incident has been updated----------
04-12-2025 06:15:28 - PDXC Integration (Work notes)
Assigned to Pranay Yara.
&lt;br/&gt;User confirmed activity:
Hi Pranay,
Yes, this was me accessing my SAP and SharePoint accounts. I'm currently in Italy from 1/12/25 to 5/01/26.
04-12-2025 06:15:15 - PDXC Integration (Work notes)
Assigned to Pranay Yara.
&lt;br/&gt;User confirmed activity:
Hi Pranay,
Yes, this was me accessing my SAP and SharePoint accounts. I'm currently in Italy from 1/12/25 to 5/01/26.
04-12-2025 06:15:13 - PDXC Integration (Additional comments)
p.yara@dxc.com: User confirmed activity:
Hi Pranay,
Yes, this was me accessing my SAP and SharePoint accounts. I'm currently in Italy from 1/12/25 to 5/01/26.
04-12-2025 06:11:48 - PDXC Integration (Work notes)
Assigned to Pranay Yara.
04-12-2025 03:35:35 - PDXC Integration (Work notes)
Assigned to Pranay Yara.
04-12-2025 03:35:18 - PDXC Integration (Work notes)
Assigned to Pranay Yara.
04-12-2025 03:35:08 - PDXC Integration (Additional comments)
p.yara@dxc.com: Upon reviewing KQL logs, no brute force or malicious indicators were found, and mostly likely user is just traveling, however due to the sensitive of the alert - successful overseas login, sent user's an email to confirm overseas logon activity.
INC40768267 - The user corp\r908997 successfully authenticated via SSO
To: rick.lingard@qr.com.au
Hi Rick,
I hope you are doing well.
I'm from the DXC SOC team, and we provide security monitoring services for Queensland Rail. An alert for your account 'r908997' was generated due to successful logons from an Italian IP address in Gorizia, Italy (IP: 193.207.137.5, ISP: Coop Italia). Could you please confirm whether the successful logons on Dec 3rd, around 11:45pm (Brisbane time) from an android device were by you? 
The applications accessed were: 'Office 365 SharePoint Online' and 'SAP_MyApps_PRD'.
Kind Regards,
Pranay Yara
04-12-2025 03:32:58 - PDXC Integration (Work notes)
Assigned to Pranay Yara.
&lt;br/&gt;OSINT:
193.207.137.5 was not found in our database
ISP Coop Italia
Usage Type Fixed Line ISP
ASN Unknown
Domain Name e-coop.it
Country 🇮🇹 Italy
City Bologna, Emilia-Romagna
- IP is not a VPN service as confirmed by whatismyipaddress.com and the location 'Gorizia' in Italy appears to be known as a tourist location.
- User has satisfied/passed MFA with 'remembered device'
- User's last Australia logon activity was 4-5 days ago, which is enough time for user to travel to Italy
- The only logon activity after their Australia activity couple days ago was the alerted logon activity and the device being used is an Android, which is likely the user's personal device, expected as user would be travelling with their personal phone
- Android mobile phone's device details can be observed for the user in their Australian logins as well which further indicates alerted activity is from the user and not a malicious actor
- Moreover, apps ('Office 365 SharePoint Online' and 'SAP_MyApps_PRD') involved in logon activity was same/similar behaviour to Australian logon activity.
04-12-2025 02:55:29 - PDXC Integration (Work notes)
Assigned to Pranay Yara.
04-12-2025 02:55:29 - PDXC Integration (Work notes)
Assigned to Pranay Yara.
04-12-2025 02:55:25 - PDXC Integration (Additional comments)
p.yara@dxc.com: The Unit 42 Managed Services Team investigated ID-30796 - First successful SSO access from ASN in the organization
The user corp\r908997 successfully authenticated via SSO. The user accessed SSO via ASN 8612 . The connection was from Italy which the user connected on 0 days over the past 30 days. The authentication service used was Azure. The user accessed the SSO from the Tiscali SpA organization. A user authenticated using SSO from ASN 8612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corp\r908997
- IP Addresses: 193.207.137.5.
Alert details:
- Time: 2025-12-03 13:45:24 UTC
- Alert Name: First successful SSO access from ASN in the organization
- Alert Description: The user corp\r908997 successfully authenticated via SSO. The user accessed SSO via ASN 8612 . The connection was from Italy which the user connected on 0 days over the past 30 days. The authentication service used was Azure. The user accessed the SSO from the Tiscali SpA organization. A user authenticated using SSO from ASN 8612 for the first time
- Action: Detected
User DSS Info:
- Name: Lingard, Rick
- Upn: rick.lingard@qr.com.au
- Title: LOCOMOTIVE DRIVER CLASS II
- Department: TRAIN SERVICE DELIVERY
- Dn: CN=Lingard\, Rick,OU=Standard,OU=Brisbane (cptprdfps004) Redirect Users,OU=QR Users,DC=corp,DC=qr,DC=com,DC=au
04-12-2025 00:05:44 - PDXC Integration (Work notes)
Opened By User is Unknown : email.integration.mdr_unit 42@QR
Vendor Referenced this CI Value on Creation not found in database : Cortex XDR
Vendor Referenced this Business Service Value on Creation not found in database : Cortex XDR
04-12-2025 00:05:15 - Palo Alto MDR Service – Unit 42 (Work notes)
Platform DXC Integration incident INC0575665 created INC40768267
</t>
  </si>
  <si>
    <t xml:space="preserve">04-12-2025 06:26:28 - PDXC Integration (Work notes)
Assigned to Pranay Yara.
&lt;br/&gt;Clinton will be requesting to stop these escalations.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06:26:18 - PDXC Integration (Work notes)
Assigned to Pranay Yara.
&lt;br/&gt;Clinton will be requesting to stop these escalations.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06:26:09 - PDXC Integration (Additional comments)
p.yara@dxc.com: Clinton will be requesting to stop these escalations.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04:41:39 - PDXC Integration (Work notes)
Assigned to Pranay Yara.
04-12-2025 04:41:32 - PDXC Integration (Additional comments)
p.yara@dxc.com: The Unit 42 Managed Services Team investigated ID-30795 - The account corp\_sSCCMSSRS had an interactive or remote interactive login. The account has had successful logins for 31 days. The account has performed interactive logins on 0 days in the past 30 days. The account is a service account
We have observed the account "corp\_sSCCMSSRS" performed an interactive login on the host "corp.qr.com.au\CPTPRDMCM105".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local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corp.qr.com.au\CPTPRDMCM105
- IP Address: 10.16.141.75
- OS: Windows - Windows Server 2016 [10.0 (Build 14393)]
- Username: corp\_sSCCMSSRS
Alert details:
- Time: 2025-12-03 11:57:21 UTC
- Alert Name: Interactive login by a service account
- Action: Detected
03-12-2025 23:21:45 - PDXC Integration (Work notes)
Assigned to Pranay Yara.
03-12-2025 22:06:38 - PDXC Integration (Work notes)
Opened By User is Unknown : email.integration.mdr_unit 42@QR
Vendor Referenced this CI Value on Creation not found in database : Cortex XDR
Vendor Referenced this Business Service Value on Creation not found in database : Cortex XDR
03-12-2025 22:06:10 - Palo Alto MDR Service – Unit 42 (Work notes)
Platform DXC Integration incident INC0575661 created INC40766707
</t>
  </si>
  <si>
    <t xml:space="preserve">04-12-2025 10:44:04 - PDXC Integration (Work notes)
Assigned to Gouru Vivek.
&lt;br/&gt;Thanks for reporting this Email.
We have reviewed and blocked the Email.
04-12-2025 10:43:58 - PDXC Integration (Work notes)
Assigned to Gouru Vivek.
&lt;br/&gt;Thanks for reporting this Email.
We have reviewed and blocked the Email.
04-12-2025 10:43:53 - PDXC Integration (Additional comments)
gouru.vivek@dxc.com: Thanks for reporting this Email.
We have reviewed and blocked the Email.
04-12-2025 09:32:29 - PDXC Integration (Work notes)
Assigned to Gouru Vivek.
03-12-2025 20:28:44 - PDXC Integration (Work notes)
Opened By User is Unknown : TRAP_Alerts@qr.com.au@QR
03-12-2025 20:28:30 - TRAP Alerts (Work notes)
Platform DXC Integration incident INC0575660 created INC40765627
</t>
  </si>
  <si>
    <t xml:space="preserve">05-12-2025 09:44:24 - PDXC Integration (Work notes)
Solved (Permanently)
05-12-2025 09:43:38 - PDXC Integration (Work notes)
None
I changed the scan setting on the printer and rebooted it. I spoke with Alistaire, who confirmed it is now working. Closing the ticket.
05-12-2025 08:30:58 - PDXC Integration (Work notes)
None
The EU has provided the serial number, Assigning to Application Support for further assistance.
05-12-2025 08:30:55 - PDXC Integration (Work notes)
None
The EU has provided the serial number, Assigning to Application Support for further assistance.
05-12-2025 08:30:44 - PDXC Integration (Work notes)
None
The EU has provided the serial number, Assigning to Application Support for further assistance.
05-12-2025 08:30:05 - PDXC Integration (Work notes)
None
The EU has provided the serial number, Assigning to Application Support for further assistance.
05-12-2025 08:16:54 - PDXC Integration (Work notes)
None
No response from the EU, have sent a follow up (2)
04-12-2025 07:27:28 - PDXC Integration (Work notes)
None
Emailed EU to confirm serial number as the one provided is not populating in the system
04-12-2025 07:23:38 - Ruey Lim (Work notes)
Platform DXC Integration incident INC0575659 updated INC40765245
04-12-2025 07:23:33 - Ruey Lim (Work notes)
From: donotreply@ricoh.com.au &lt;donotreply@ricoh.com.au&gt; 
Sent: Thursday, 4 December 2025 7:51 AM
To: Chapman, Kahmala &lt;Kahmala.Chapman@qr.com.au&gt;
Subject: New Ricoh Ticket CS2512030334
Dear Kahmala Chapman, 
Thank you for contacting Ricoh Australia.
A new ticket has been opened with the following details: 
Ticket No.: CS2512030334
Serial Number: 
Product Name: 
Purchase Order Number: INC40765245
Reference: INC40765245
Problem Description: Serial does not exist: QLD Rail NOW Ticket Number: Post Code: 4209 Contact Name: Pimpama Station Contact Phone Number: 07 3072 9305 Email Address: kahmala.chapman@qr.com.au Alternative Contact: Kahmala Chapman Alternative Contact Phone Number: 0436 377 140 Printer Serial Number: Y178HB00884 Printer IP: 10.125.56.3 Severity Level: Low Issue/Request Details: Scanner Journal is full When trying to delete the journal it gives a permission error
Location and contact details: 
Contact Name: Kahmala Chapman
Contact Number: 07 56315010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03-12-2025 20:01:48 - PDXC Integration (Work notes)
Vendor Referenced this CI Value on Creation not found in database : Ricoh Printers (Generic Record)
03-12-2025 20:01:15 - Harrison McGuiness (Work notes)
Platform DXC Integration incident INC0575659 created INC40765245
</t>
  </si>
  <si>
    <t xml:space="preserve">04-12-2025 06:26:09 -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06:25:19 -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06:25:15 -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05:07:08 - PDXC Integration (Work notes)
Assigned to Pranay Yara.
04-12-2025 05:06:59 - PDXC Integration (Additional comments)
p.yara@dxc.com: The Unit 42 Managed Services Team investigated ID-30791 - Interactive login by a service account
We have observed the account "test\dsladm" performed an interactive login on the host "test.qr.com.au\TATDEVSAP141".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test.qr.com.au\TATDEVSAP141
- IP Address: 10.32.146.8
- OS: Windows - Windows Server 2019 [10.0 (Build 17763)]
- Username: test\dsladm (CN=dsladm,OU=SAP,OU=Service Accounts,DC=test,DC=qr,DC=com,DC=au)
Alert details:
- Time: 2025-12-03 07:51:06 UTC
- Alert Name: Interactive login by a service account
- Action: Detected
03-12-2025 19:10:34 - PDXC Integration (Work notes)
Assigned to Pranay Yara.
03-12-2025 18:25:39 - PDXC Integration (Work notes)
Opened By User is Unknown : email.integration.mdr_unit 42@QR
Vendor Referenced this CI Value on Creation not found in database : Cortex XDR
Vendor Referenced this Business Service Value on Creation not found in database : Cortex XDR
03-12-2025 18:25:08 - Palo Alto MDR Service – Unit 42 (Work notes)
Platform DXC Integration incident INC0575654 created INC40764225
</t>
  </si>
  <si>
    <t xml:space="preserve">04-12-2025 06:27:14 -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06:26:34 -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06:26:33 -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05:01:09 - PDXC Integration (Work notes)
Assigned to Pranay Yara.
04-12-2025 05:01:01 - PDXC Integration (Additional comments)
p.yara@dxc.com: The Unit 42 Managed Services Team investigated ID-30792 - The account test\dsxadm had an interactive or remote interactive login. The account has had successful logins for 0 days. The account has performed interactive logins on 0 days in the past 30 days. The account is a service account
We have observed the account "test\dsxadm" performed an interactive login on the host "test.qr.com.au\TATUATSAP191".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local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test.qr.com.au\TATUATSAP191
- IP Address: 10.32.146.29
- OS: Windows - Windows Server 2019 [10.0 (Build 17763)]
- Username: test\dsxadm
Alert details:
- Time: 2025-12-03 07:59:54 UTC
- Alert Name: Interactive login by a service account
- Action: Detected
03-12-2025 19:09:48 - PDXC Integration (Work notes)
Assigned to Pranay Yara.
03-12-2025 18:25:39 - PDXC Integration (Work notes)
Opened By User is Unknown : email.integration.mdr_unit 42@QR
Vendor Referenced this CI Value on Creation not found in database : Cortex XDR
Vendor Referenced this Business Service Value on Creation not found in database : Cortex XDR
03-12-2025 18:25:05 - Palo Alto MDR Service – Unit 42 (Work notes)
Platform DXC Integration incident INC0575653 created INC40764223
</t>
  </si>
  <si>
    <t xml:space="preserve">04-12-2025 06:26:25 -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06:22:58 -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06:22:56 -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05:02:28 - PDXC Integration (Work notes)
Assigned to Pranay Yara.
04-12-2025 05:02:23 - PDXC Integration (Additional comments)
p.yara@dxc.com: The Unit 42 Managed Services Team investigated ID-30790 - Interactive login by a service account
We have observed the account "test\drmadm" performed an interactive login on the host "test.qr.com.au\TATDEVSAP211".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test.qr.com.au\TATDEVSAP211
- IP Address: 10.32.96.97
- OS: Windows - Windows Server 2019 [10.0 (Build 17763)]
- Username: test\drmadm
Alert details:
- Time: 2025-12-03 07:50:13 UTC
- Alert Name: Interactive login by a service account
- Action: Detected
User DSS Info:
- Name: drmadm
- Upn: drmadm@test.qr.com.au
- Dn: CN=drmadm,OU=SAP,OU=Service Accounts,DC=test,DC=qr,DC=com,DC=au
03-12-2025 19:08:58 - PDXC Integration (Work notes)
Assigned to Pranay Yara.
03-12-2025 18:24:05 - PDXC Integration (Work notes)
Opened By User is Unknown : email.integration.mdr_unit 42@QR
Vendor Referenced this CI Value on Creation not found in database : Cortex XDR
Vendor Referenced this Business Service Value on Creation not found in database : Cortex XDR
03-12-2025 18:23:35 - Palo Alto MDR Service – Unit 42 (Work notes)
Platform DXC Integration incident INC0575652 created INC40764212
</t>
  </si>
  <si>
    <t xml:space="preserve">04-12-2025 06:22:38 -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06:21:48 -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06:21:47 -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05:05:14 - PDXC Integration (Work notes)
Assigned to Pranay Yara.
04-12-2025 05:05:05 - PDXC Integration (Additional comments)
p.yara@dxc.com: The Unit 42 Managed Services Team investigated ID-30789 - The account test\dtxadm had an interactive or remote interactive login. The account has had successful logins for 0 days. The account has performed interactive logins on 0 days in the past 30 days. The account is a service account
We have observed the account "test\dtxadm" performed an interactive login on the host "test.qr.com.au\TATDEVSAP151".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local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test.qr.com.au\TATDEVSAP151
- IP Address: 10.32.146.7
- OS: Windows - Windows Server 2019 [10.0 (Build 17763)]
- Username: test\dtxadm
Alert details:
- Time: 2025-12-03 07:46:35 UTC
- Alert Name: Interactive login by a service account
- Action: Detected
03-12-2025 19:08:14 - PDXC Integration (Work notes)
Assigned to Pranay Yara.
03-12-2025 18:17:38 - PDXC Integration (Work notes)
Opened By User is Unknown : email.integration.mdr_unit 42@QR
Vendor Referenced this CI Value on Creation not found in database : Cortex XDR
Vendor Referenced this Business Service Value on Creation not found in database : Cortex XDR
03-12-2025 18:17:24 - Palo Alto MDR Service – Unit 42 (Work notes)
Platform DXC Integration incident INC0575650 created INC40764131
</t>
  </si>
  <si>
    <t xml:space="preserve">04-12-2025 13:03:57 - Palo Alto MDR Service – Unit 42 (Work notes)
Platform DXC Integration incident INC0575649 updated INC40763910
04-12-2025 13:03:52 - Palo Alto MDR Service – Unit 42 (Work notes)
Platform DXC Integration incident INC0575649 updated INC40763910
04-12-2025 13:03:50 - Palo Alto MDR Service – Unit 42 (Work notes)
------- MDR thread for this incident has been updated----------
04-12-2025 13:03:48 - Palo Alto MDR Service – Unit 42 (Work notes)
------- MDR thread for this incident has been updated----------
04-12-2025 06:20:18 -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06:20:18 -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06:20:08 -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05:07:25 - PDXC Integration (Work notes)
Assigned to Pranay Yara.
04-12-2025 05:07:23 - PDXC Integration (Additional comments)
p.yara@dxc.com: The Unit 42 Managed Services Team investigated ID-30784 - The account test\dfmadm had an interactive or remote interactive login. The account has had successful logins for 0 days. The account has performed interactive logins on 0 days in the past 30 days. The account is a service account
We have observed the account "test\dfmadm" performed a remote interactive login on the host "test.qr.com.au\TATDEVSAP181" from the remote IP "10.32.214.107" (CVD-CDD900-2039).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remote interactive logins from this remote IP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test.qr.com.au\TATDEVSAP181
- IP Address: 10.32.146.9
- OS: Windows - Windows Server 2019 [10.0 (Build 17763)]
- Username: test\dfmadm
Alert details:
- Time: 2025-12-03 07:22:54 UTC
- Alert Name: Interactive login by a service account
- Action: Detected
Remote IP details:
- IP Address: 10.32.214.107
- Host Name:
- Remote User:
03-12-2025 18:18:00 - Palo Alto MDR Service – Unit 42 (Work notes)
Platform DXC Integration incident INC0575649 updated INC40763910
03-12-2025 18:17:55 - Palo Alto MDR Service – Unit 42 (Work notes)
------- MDR thread for this incident has been updated----------
03-12-2025 18:01:18 - PDXC Integration (Work notes)
Assigned to Pranay Yara.
03-12-2025 17:59:14 - PDXC Integration (Work notes)
Opened By User is Unknown : email.integration.mdr_unit 42@QR
Vendor Referenced this CI Value on Creation not found in database : Cortex XDR
Vendor Referenced this Business Service Value on Creation not found in database : Cortex XDR
03-12-2025 17:58:44 - Palo Alto MDR Service – Unit 42 (Work notes)
Platform DXC Integration incident INC0575649 created INC40763910
</t>
  </si>
  <si>
    <t xml:space="preserve">04-12-2025 05:57:38 -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05:57:24 - PDXC Integration (Work notes)
Assigned to Pranay Yara.
&lt;br/&gt;These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05:57:20 - PDXC Integration (Additional comments)
p.yara@dxc.com: These are SAP service accounts, and the accounts had a change task CTASK1926065 to update passwords, admins were likely performing remote/interacive logons into the accounts after password reset. Not raising an INC to confirm with SAP team due to likely benign activity and:
"
Hello SOC team,
With the unit 42 alerts on interactive logon from a service account,
Can we log but not proceed with these, we have not yet had one that was not a false positive.
I will be requesting Unit 42 to stop these escalations.
Thanks
Clinton Lovell
CyberSecurity Delivery Lead – QR Account
"
04-12-2025 05:11:48 - PDXC Integration (Work notes)
Assigned to Pranay Yara.
04-12-2025 05:11:41 - PDXC Integration (Additional comments)
p.yara@dxc.com: The Unit 42 Managed Services Team investigated ID-30786 - The account test\dgwadm had an interactive or remote interactive login. The account has had successful logins for 0 days. The account has performed interactive logins on 0 days in the past 30 days. The account is a service account
We have observed the account "test\dgwadm" performed an interactive login on the host "test.qr.com.au\TATDEVSAP161".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local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test.qr.com.au\TATDEVSAP161
- IP Address: 10.32.146.10
- OS: Windows - Windows Server 2019 [10.0 (Build 17763)]
- Username: test\dgwadm
Alert details:
- Time: 2025-12-03 07:28:48 UTC
- Alert Name: Interactive login by a service account
- Action: Detected
03-12-2025 18:02:18 - PDXC Integration (Work notes)
Assigned to Pranay Yara.
03-12-2025 17:54:38 - PDXC Integration (Work notes)
Opened By User is Unknown : email.integration.mdr_unit 42@QR
Vendor Referenced this CI Value on Creation not found in database : Cortex XDR
Vendor Referenced this Business Service Value on Creation not found in database : Cortex XDR
03-12-2025 17:54:08 - Palo Alto MDR Service – Unit 42 (Work notes)
Platform DXC Integration incident INC0575648 created INC40763857
</t>
  </si>
  <si>
    <t xml:space="preserve">05-12-2025 17:27:08 - PDXC Integration (Work notes)
Assigned to Sonia Pandey.
&lt;br/&gt;Strike followed. Ticket closed.
05-12-2025 17:27:04 - PDXC Integration (Additional comments)
sonia.pandey@dxc.com: Strike followed. Ticket closed.
05-12-2025 17:27:04 - PDXC Integration (Work notes)
Assigned to Sonia Pandey.
&lt;br/&gt;Strike followed. Ticket closed.
05-12-2025 17:25:38 - PDXC Integration (Work notes)
Assigned to Sonia Pandey.
05-12-2025 10:39:14 - PDXC Integration (Work notes)
Assigned to Sonia Pandey.
05-12-2025 10:39:05 - PDXC Integration (Additional comments)
sonia.pandey@dxc.com: Asked user for his availability to discuss the issue
Awaiting response.
05-12-2025 10:36:38 - PDXC Integration (Work notes)
Assigned to Sonia Pandey.
05-12-2025 10:36:34 - PDXC Integration (Additional comments)
sonia.pandey@dxc.com: Hi @Mark Wilson
Please let me know your availability on teams to discuss the issue.
Thank you.
04-12-2025 15:15:08 - PDXC Integration (Work notes)
Assigned to Sonia Pandey.
&lt;br/&gt;User is showing offline on teams.
Asked user for his availability to discuss the issue
Awaiting response.
04-12-2025 15:14:59 - PDXC Integration (Work notes)
Assigned to Sonia Pandey.
04-12-2025 15:14:57 - PDXC Integration (Additional comments)
sonia.pandey@dxc.com: Hi @Mark Wilson
Please let me know your availability on teams to discuss the issue.
Thank you.
03-12-2025 18:55:39 - PDXC Integration (Work notes)
Assigned to Sonia Pandey.
03-12-2025 18:54:54 - PDXC Integration (Work notes)
Assigned to Sonia Pandey.
03-12-2025 18:54:51 - PDXC Integration (Additional comments)
sonia.pandey@dxc.com: Hi @Mark Wilson
Please let me know your availability on teams  to discuss the issue.
Thank you.
03-12-2025 18:54:48 - PDXC Integration (Work notes)
Assigned to Sonia Pandey.
&lt;br/&gt;User is showing offline on teams.
Asked user for his availability to discuss the issue
Awaiting response.
03-12-2025 18:13:28 - PDXC Integration (Work notes)
Assigned to Sonia Pandey.
03-12-2025 18:00:04 - PDXC Integration (Work notes)
Added attachment ::  QLDRail_INC added (CNDEF0001178) - Screenshot 2025-12-03 185432.jpg
03-12-2025 17:59:50 - Frederic Shea (Work notes)
Platform DXC Integration incident INC0575647 created INC40763917
</t>
  </si>
  <si>
    <t xml:space="preserve">03-12-2025 17:52:59 - Catherine Fielder (Additional comments)
Hi Frederic.  The third monitor has returned.....thanks.
</t>
  </si>
  <si>
    <t xml:space="preserve">03-12-2025 17:25:35 - PDXC Integration (Work notes)
Assigned to Benjamin Fry-Sutherland.
&lt;br/&gt;Hello SOC team,
With he unit 42 alerts on interactive logon from a service account,
Can we log but not proceed with these, we have not yet had one that was not a false positive.
I will be requesting Unit 42 to stop these escalations.
Thanks
Clinton Lovell
CyberSecurity Delivery Lead – QR Account
03-12-2025 17:25:28 - PDXC Integration (Work notes)
Assigned to Benjamin Fry-Sutherland.
&lt;br/&gt;Hello SOC team,
With he unit 42 alerts on interactive logon from a service account,
Can we log but not proceed with these, we have not yet had one that was not a false positive.
I will be requesting Unit 42 to stop these escalations.
Thanks
Clinton Lovell
CyberSecurity Delivery Lead – QR Account
03-12-2025 17:25:26 - PDXC Integration (Additional comments)
b.frysutherland@dxc.com: .
03-12-2025 17:25:04 - PDXC Integration (Work notes)
Assigned to Benjamin Fry-Sutherland.
03-12-2025 17:24:38 - PDXC Integration (Work notes)
Opened By User is Unknown : email.integration.mdr_unit 42@QR
Vendor Referenced this CI Value on Creation not found in database : Cortex XDR
Vendor Referenced this Business Service Value on Creation not found in database : Cortex XDR
03-12-2025 17:24:14 - Palo Alto MDR Service – Unit 42 (Work notes)
Platform DXC Integration incident INC0575645 created INC40763575
</t>
  </si>
  <si>
    <t xml:space="preserve">04-12-2025 10:26:34 - PDXC Integration (Work notes)
Assigned to Matthew Hohnke.
&lt;br/&gt;Request closed as per customer's request for no access to Adobe Acrobat, Adobe Reader sufficient.
04-12-2025 10:26:28 - PDXC Integration (Work notes)
Assigned to Matthew Hohnke.
&lt;br/&gt;Request closed as per customer's request for no access to Adobe Acrobat, Adobe Reader sufficient.
04-12-2025 10:26:24 - PDXC Integration (Additional comments)
mhohnke@dxc.com: close out
03-12-2025 18:00:35 - Shasanko Shekhor Biswas (Work notes)
Platform DXC Integration incident INC0575643 updated INC40763494
03-12-2025 18:00:30 - Shasanko Shekhor Biswas (Additional comments)
Hi, please close this request. I don't require access to adobe acrobat. Adobe reader is enough for me at this stage. Thanks
03-12-2025 17:15:54 - Liam Bryan (Work notes)
Platform DXC Integration incident INC0575643 created INC40763494
03-12-2025 17:15:46 - Liam Bryan (Work notes)
Assigning to DXC Application Aus for assistance
</t>
  </si>
  <si>
    <t xml:space="preserve">05-12-2025 15:46:48 - PDXC Integration (Work notes)
Assigned to Sonia Pandey.
&lt;br/&gt;Rebuilt Outlook profile, updated mailbox data, mapped shared mailboxes, issue resolved
05-12-2025 15:46:48 - PDXC Integration (Work notes)
Assigned to Sonia Pandey.
&lt;br/&gt;Rebuilt Outlook profile, updated mailbox data, mapped shared mailboxes, issue resolved
05-12-2025 15:46:42 - PDXC Integration (Additional comments)
sonia.pandey@dxc.com: Rebuilt Outlook profile, updated mailbox data, mapped shared mailboxes, issue resolved
05-12-2025 15:46:18 - PDXC Integration (Work notes)
Assigned to Sonia Pandey.
05-12-2025 15:46:08 - PDXC Integration (Work notes)
Assigned to Sonia Pandey.
&lt;br/&gt;User's mailbox is updated.
User had 2 shared mailbox as well which were mapped before. Hence helped user to map shared mailbox again.
After some time shared mailbox emails updated too.
User's issue is resolved 
Ticket closed as per user's confirmation.
05-12-2025 12:02:34 - PDXC Integration (Work notes)
Assigned to Sonia Pandey.
&lt;br/&gt;Called user on teams
Took remote
Checked OWA. It works fine as sent test email from my end and in owa email received
Issue is only with outlook app
Recreated outlook profile
It is currently updating the mailbox data hence would take some time
Asked user to wait for some time. Will be checking after some time.
05-12-2025 10:31:58 - PDXC Integration (Work notes)
Assigned to Sonia Pandey.
&lt;br/&gt;User asked to call today afternoon at 12pm AEST
04-12-2025 19:15:34 - PDXC Integration (Work notes)
Assigned to Sonia Pandey.
&lt;br/&gt;Asked user his availability for tomorrow to take remote access
Awaiting response.
03-12-2025 17:19:24 - PDXC Integration (Work notes)
Assigned to Sonia Pandey.
&lt;br/&gt;No mailbox quota exceeded. Recoverable Items folder within normal limits 
Get-MailboxFolderStatistics -identity Colin.Watson@qr.com.au -folderscope RecoverableItems | Ft Name,FolderAndSubfolderSize,ItemsInFolderAndSubfolders
Name              FolderAndSubfolderSize       ItemsInFolderAndSubfolders
----              ----------------------       --------------------------
Recoverable Items 904.1 MB (947,990,601 bytes)                       3641
Audits            0 B (0 bytes)                                         0
Calendar Logging  19.36 MB (20,305,609 bytes)                        2072
Deletions         676.8 MB (709,694,322 bytes)                       1272
DiscoveryHolds    0 B (0 bytes)                                         0
Purges            122.7 MB (128,662,547 bytes)                         47
SubstrateHolds    81.68 MB (85,646,884 bytes)                         217
Versions          3.511 MB (3,681,239 bytes)                           33
Issue seems to be isolated to local Outlook client. 
Plan: Rebuild Outlook profile or check with OST file.
03-12-2025 17:11:58 - PDXC Integration (Work notes)
Assigned to Sonia Pandey.
&lt;br/&gt;Checked in exchange, user's mailbox usage showing : ‎18.45 GB‎/‎99 GB‎
03-12-2025 17:09:44 - PDXC Integration (Work notes)
Assigned to Sonia Pandey.
03-12-2025 17:09:38 - PDXC Integration (Work notes)
Assigned to Sonia Pandey.
03-12-2025 17:09:30 - PDXC Integration (Additional comments)
sonia.pandey@dxc.com: Hi @Colin Watson
Could you please confirm if you are getting any message or error in your outlook for storage issue?
03-12-2025 17:09:28 - PDXC Integration (Work notes)
Assigned to Sonia Pandey.
&lt;br/&gt;Pinged user on teams and asked if there is any error message or message for storage issue.
Awaiting response.
03-12-2025 17:07:48 - PDXC Integration (Work notes)
Assigned to Sonia Pandey.
03-12-2025 16:52:47 - Frederic Shea (Work notes)
Platform DXC Integration incident INC0575641 created INC40763280
</t>
  </si>
  <si>
    <t xml:space="preserve">04-12-2025 08:27:48 - PDXC Integration (Work notes)
Assigned to Yeasinur Rahman Joy.
&lt;br/&gt;User visited the Tech Bar with issues related to their Microsoft Authenticator. The user requested to restore their authenticator and transfer data to a new phone they brought in.
We performed a hard reset on the new device and enrolled it using the user's credentials. The old authenticator remained linked to the previous device. We advised the user to log in to aka.ms/mfasetup and updated the authentication method.
After completing the setup, the user was able to access Microsoft Teams successfully. Issue resolved.
04-12-2025 08:27:48 - PDXC Integration (Work notes)
Assigned to Yeasinur Rahman Joy.
&lt;br/&gt;User visited the Tech Bar with issues related to their Microsoft Authenticator. The user requested to restore their authenticator and transfer data to a new phone they brought in.
We performed a hard reset on the new device and enrolled it using the user's credentials. The old authenticator remained linked to the previous device. We advised the user to log in to aka.ms/mfasetup and updated the authentication method.
After completing the setup, the user was able to access Microsoft Teams successfully. Issue resolved.
04-12-2025 08:27:42 - PDXC Integration (Additional comments)
yeasinurrahman.joy@dxc.com: Your Microsoft Authenticator issue has been resolved. We have set up your new device, updated your MFA method via aka.ms/mfasetup, and confirmed you can access Microsoft Teams.
If you need further assistance, please let us know.
03-12-2025 15:47:49 - PDXC Integration (Work notes)
Assigned to Yeasinur Rahman Joy.
&lt;br/&gt;Requested User is Unknown : james.sharma@dxc.com
</t>
  </si>
  <si>
    <t xml:space="preserve">05-12-2025 12:28:04 - PDXC Integration (Work notes)
Solved (Permanently)
05-12-2025 12:27:44 - PDXC Integration (Work notes)
None
I called the site, and they advised that everything was working again with the printer after a reboot. Closing the ticket.
05-12-2025 09:29:28 - PDXC Integration (Work notes)
None
I checked the printer, and it is still showing a paper misfeed error. I tried to call Greig, but it went straight to voicemail. I emailed him asking him to check for any jams and restart the printer. I am waiting for his response.
04-12-2025 11:32:19 - Greig Cheney (Work notes)
Platform DXC Integration incident INC0575635 updated INC40762792
04-12-2025 11:32:10 - Greig Cheney (Additional comments)
reply from: Greig.Cheney@qr.com.au
Good Morning
All working now
Kind regards
[Queensland Rail logo]
Greig Cheney
Station Master (3rd Class)
Bray Park Station,
Railway Ave • Bray Park, Queensland 4500
T: 07 3072 8275
W: queenslandrail.com.au&lt;http://queenslandrail.com.au/&gt;
03-12-2025 22:53:58 - PDXC Integration (Work notes)
None
I checked the printer and confirmed that no license error was appearing. The device is showing a jam in the bypass area. I will contact Greig and confirm if a tech is required.
03-12-2025 16:12:14 - Riley Thomas (Work notes)
Platform DXC Integration incident INC0575635 updated INC40762792
03-12-2025 16:12:08 - Riley Thomas (Work notes)
From: donotreply@ricoh.com.au &lt;donotreply@ricoh.com.au&gt; 
Sent: Wednesday, 3 December 2025 4:41 PM
To: Cheney, Greig &lt;Greig.Cheney@qr.com.au&gt;
Subject: New Ricoh Ticket CS2512030309
Dear Greig Cheney, Thank you for contacting Ricoh Australia. A new ticket has been opened with the following details: Ticket No. : CS2512030309 Serial Number: Y178HB01564 Product Name: MP402SPF Purchase Order Number: Reference: INC40762792 Problem
ZjQcmQRYFpfptBannerStart
[EXTERNAL EMAIL]: 
This email originated from outside Queensland Rail. Do not click on links or open attachments unless you recognise the sender and know the content is safe. 
    Report Phish     
ZjQcmQRYFpfptBannerEnd
Dear Greig Cheney, 
Thank you for contacting Ricoh Australia.
A new ticket has been opened with the following details: 
Ticket No.: CS2512030309
Serial Number: Y178HB01564
Product Name: MP402SPF
Purchase Order Number: 
Reference: INC40762792
Problem Description: [Summary]: Error 731, license is not activated (INC40716665 cont.) Serial does not exist: QLD Rail NOW Ticket Number: Y178HB01564 - SP3510SF Post Code: 4500 (Bray Park Stn) Contact Name: Greig Cheney Contact Phone Number: +61 484037617 Email Address: Greig.Cheney@qr.com.au Printer Serial Number: Y178HB01564 - SP3510SF Issue/Request Details: Error 731, license is not activated INC40716665 was recently closed in regards to Y178HB01564 - SP3510SF
Location and contact details: 
Contact Name: Greig Cheney
Contact Number: 0484 037 617
Customer: 401362 (DXC TECHNOLOGY AUS PTY LTD)
Site: 401362-D87 (DXC TECHNOLOGY AUSTRALIA PL (QUEENS)
Machine Location Address: QUEENSLAND RAIL CLONCURRY RAILWAY STATION HUTCHINSON PARADE CLONCURRY QLD 4824
This is an automatic message, If you have any queries regarding your ticket, please do not hesitate in contacting us on 1300 362 577.
For further support utilising our, How-to videos, Training Materials, and Knowledge Base, please use this link Training 
Kind regards,
Ricoh
03-12-2025 16:10:14 - PDXC Integration (Work notes)
None
Assigning to Application Support for further assistance.
03-12-2025 16:10:08 - PDXC Integration (Work notes)
None
Assigning to Application Support for further assistance.
03-12-2025 16:09:58 - PDXC Integration (Work notes)
None
Assigning to Application Support for further assistance.
03-12-2025 15:59:49 - PDXC Integration (Work notes)
Vendor Referenced this CI Value on Creation not found in database : Y178HB01564 - SP3510SF
03-12-2025 15:59:05 - Frederic Shea (Work notes)
Platform DXC Integration incident INC0575635 created INC40762792
</t>
  </si>
  <si>
    <t xml:space="preserve">03-12-2025 15:55:48 - Gilbert Noble (Work notes)
)V45xFoK8yeV+05
</t>
  </si>
  <si>
    <t xml:space="preserve">03-12-2025 15:42:58 - Liam Bryan (Work notes)
Advised to contact ICT Business partner.
</t>
  </si>
  <si>
    <t xml:space="preserve">04-12-2025 08:51:03 - Gilbert Noble (Work notes)
free space is at 28 GB
03-12-2025 15:58:55 - Gilbert Noble (Additional comments)
Hello, 
we are in the process of clearing disk space and will advise when done
Kind regards,
Queensland Rail
Gilbert Noble
REMOTE DESKTOP SUPPORT
Level 3, 21 Kirksway Place
Battery Point, Tasmania 7004
T: 07 3072 5000
W: queenslandrail.com.au
E: ITservicedesk@qr.com.au
03-12-2025 15:58:55 - Gilbert Noble (Work notes)
triggered clear stale profiles to 30 days
</t>
  </si>
  <si>
    <t xml:space="preserve">03-12-2025 19:37:08 - PDXC Integration (Work notes)
Assigned to Lakshmi Kundeti.
&lt;br/&gt;synchronization is working now after restarted sms services
03-12-2025 19:37:05 - PDXC Integration (Additional comments)
kundeti@dxc.com: synchronization is working now after restarted sms services
03-12-2025 19:36:48 - PDXC Integration (Work notes)
Assigned to Lakshmi Kundeti.
&lt;br/&gt;synchronization is working now after restarted sms services
03-12-2025 19:36:14 - PDXC Integration (Work notes)
Assigned to Lakshmi Kundeti.
&lt;br/&gt;synchronization is working now after restarted sms services
03-12-2025 19:36:06 - PDXC Integration (Additional comments)
kundeti@dxc.com: synchronization is working now after restarted sms services
03-12-2025 19:35:28 - PDXC Integration (Work notes)
Assigned to Lakshmi Kundeti.
03-12-2025 19:35:18 - PDXC Integration (Work notes)
Assigned to Lakshmi Kundeti.
03-12-2025 19:35:11 - PDXC Integration (Additional comments)
kundeti@dxc.com: synchronization is working now after restarted sms services
03-12-2025 15:45:59 - PDXC Integration (Work notes)
Assigned to Lakshmi Kundeti.
03-12-2025 15:45:54 - PDXC Integration (Work notes)
Assigned to Lakshmi Kundeti.
03-12-2025 15:45:51 - PDXC Integration (Additional comments)
diya.dey@dxc.com: checking on this
03-12-2025 15:45:15 - PDXC Integration (Work notes)
Assigned to Lakshmi Kundeti.
03-12-2025 15:04:54 - PDXC Integration (Work notes)
Vendor Referenced this CI Value on Creation not found in database : CPTPRDMCM105
Vendor Referenced this Business Service Value on Creation not found in database : SCOM
03-12-2025 15:04:39 - Cameron Horn (Work notes)
Platform DXC Integration incident INC0575623 created INC40762359
</t>
  </si>
  <si>
    <t xml:space="preserve">03-12-2025 14:56:19 - PDXC Integration (Work notes)
Assigned to Jacen Warriner.
&lt;br/&gt;Requested User is Unknown : jacen.warriner@dxc.com&lt;br/&gt;plugged into ethernet, fixed UK keyboard -&gt; AUS, fixed non qr background
ran gpupdate, windows updates, sync in company portal and sync from intune.
noticed it was in intune, but not in dra at time Vanessa came into the tech bar. &lt;br/&gt;plugged into ethernet, fixed UK keyboard -&gt; AUS, fixed non qr background
ran gpupdate, windows updates, sync in company portal and sync from intune.
noticed it was in intune, but not in dra at time Vanessa came into the tech bar. 
03-12-2025 14:56:11 - PDXC Integration (Additional comments)
jacen.warriner@dxc.com: Howdy Vanessa, thanks for popping in to the tech bar, i'm glad we could get you up and running again. as we discussed, if you have further issues, please come back to confirm that it is set up correctly.
</t>
  </si>
  <si>
    <t xml:space="preserve">03-12-2025 15:15:59 - PDXC Integration (Work notes)
Assigned to Jodel Noveno.
&lt;br/&gt;Whitelisted Adobe Premiere Pro 2025 file path: C:\Users\Public\Documents\AdobeInstalledCodecsTier2\4.3\, file name: mc_enc_hevc.dll, file hash: 90ac714e23f1c7c36b7ed154de83afb27bfc19e9151277f015174ded7d81b379
03-12-2025 15:15:55 - PDXC Integration (Work notes)
Assigned to Jodel Noveno.
&lt;br/&gt;Whitelisted Adobe Premiere Pro 2025 file path: C:\Users\Public\Documents\AdobeInstalledCodecsTier2\4.3\, file name: mc_enc_hevc.dll, file hash: 90ac714e23f1c7c36b7ed154de83afb27bfc19e9151277f015174ded7d81b379
03-12-2025 15:15:48 - PDXC Integration (Additional comments)
jodel.noveno@dxc.com: Status: Adobe Premiere Pro 2025 getting blocked by Airlock 
Escalation: MEP
Action Done: Whitelisting Adobe Premiere Pro 2025
File path: C:\Users\Public\Documents\AdobeInstalledCodecsTier2\4.3\
File name: mc_enc_hevc.dll
File Hash: 90ac714e23f1c7c36b7ed154de83afb27bfc19e9151277f015174ded7d81b379
Next Action: Ticket Closure
03-12-2025 15:15:38 - PDXC Integration (Work notes)
Assigned to Jodel Noveno.
03-12-2025 15:15:29 - PDXC Integration (Additional comments)
jodel.noveno@dxc.com: Status: Adobe Premiere Pro 2025 getting blocked by Airlock 
Escalation: MEP
Action Done: Whitelisting Adobe Premiere Pro 2025
File path: C:\Users\Public\Documents\AdobeInstalledCodecsTier2\4.3\
File name: mc_enc_hevc.dll
File Hash: 90ac714e23f1c7c36b7ed154de83afb27bfc19e9151277f015174ded7d81b379
Next Action: Ticket Closure
03-12-2025 15:10:14 - PDXC Integration (Work notes)
Assigned to Jodel Noveno.
03-12-2025 15:03:08 - PDXC Integration (Work notes)
Vendor Referenced this Business Service Value on Creation not found in database : Airlock Application Control
03-12-2025 15:02:50 - Frederic Shea (Work notes)
Platform DXC Integration incident INC0575619 created INC40762334
</t>
  </si>
  <si>
    <t xml:space="preserve">04-12-2025 10:48:38 - PDXC Integration (Work notes)
Assigned to David Robinson.
&lt;br/&gt;Request to investigate Primavera activity date organization arrow functionality change in v23. User provided screenshot for reference. Assigned to Application AUS.
04-12-2025 10:48:25 - PDXC Integration (Work notes)
Assigned to David Robinson.
&lt;br/&gt;Request to investigate Primavera activity date organization arrow functionality change in v23. User provided screenshot for reference. Assigned to Application AUS.&lt;br/&gt;Incident can be closed as this has been diagnosed as an enhancement to the product and not a defect. Closing the incident as per investigation.
Hi Alex,
Thanks for following through with that investigation and it's great to know it was a functional change rather than an actual defect\issue.
I will touch base with Amir to let him know of the comments you provided below, and you can close the incident on your end.
Regards
Danny Van Wanrooy
Hi Danny,
I've just had a look at this with Phil and can confirm this is a change in functionality.
We tested it on v19 and 23, in summary it looks like they have aligned it to how P6 Web works and P6 Pro v19 is "the odd one out".
V19 – P6 Professional Arrow pointing up Newest dates at the top
V19 – P6 Web Arrow pointing up Earliest dates at the top 
V23 – P6 Professional Arrow Pointing Up Earliest dates at the top
V23 – P6 Web Arrow pointing up Earliest dates at the top
Unfortunately we couldn't find any actual documentation for this, it looks like it's a change they slipped in at some point between v19 and v23 (Phil did comment he'd observed it once before a couple of years ago on v21 or v22 but its never caused an issue or even been noted or observed by any other users in any previous upgrade – so good eyes on Amir for finding this 😊)
Regards
Alex Gibson
04-12-2025 10:48:25 - PDXC Integration (Work notes)
Assigned to David Robinson.
&lt;br/&gt;Request to investigate Primavera activity date organization arrow functionality change in v23. User provided screenshot for reference. Assigned to Application AUS.
04-12-2025 10:48:22 - PDXC Integration (Additional comments)
david.dallacosta@dxc.com: Confirmed as an update in product behaviour by the vendor.
03-12-2025 17:06:18 - PDXC Integration (Work notes)
Assigned to David Robinson.
03-12-2025 16:06:15 - PDXC Integration (Work notes)
Vendor Referenced this Business Service Value on Creation not found in database : Primavera
03-12-2025 16:06:08 - PDXC Integration (Work notes)
Added attachment ::  QLDRail_INC added (CNDEF0001178) - Activity_date_organisation_ActivityView.jpg
03-12-2025 16:05:51 - Zoe O'Brien (Work notes)
Platform DXC Integration incident INC0575618 created INC40762877
03-12-2025 16:05:31 - Zoe O'Brien (Work notes)
Assigning to Application AUS
03-12-2025 16:04:10 - Zoe O'Brien (Work notes)
Investigating
</t>
  </si>
  <si>
    <t xml:space="preserve">03-12-2025 15:04:38 - PDXC Integration (Work notes)
Assigned to NANDHA VEMISHETTY.
&lt;br/&gt;Verified Print Queue, used correct queue (QR_Print), ran printer troubleshooting, executed gpupdate /force and restarted device, checked print queue - no jobs visible, installed pending Windows updates, ran sfc /scannow for system integrity check, confirmed Adobe was up to date, repaired Adobe installation
03-12-2025 15:04:38 - PDXC Integration (Work notes)
Assigned to NANDHA VEMISHETTY.
&lt;br/&gt;Verified Print Queue, used correct queue (QR_Print), ran printer troubleshooting, executed gpupdate /force and restarted device, checked print queue - no jobs visible, installed pending Windows updates, ran sfc /scannow for system integrity check, confirmed Adobe was up to date, repaired Adobe installation
03-12-2025 15:04:34 - PDXC Integration (Additional comments)
nandha.vemishetty2@dxc.com: Verified Print Queue
Advised user to use the correct queue (QR_Print).
Troubleshooting Steps
Ran printer troubleshooting.
Executed gpupdate /force and restarted the device.
Checked print queue — no jobs visible.
Installed pending Windows updates.
Ran sfc /scannow for system integrity check.
Environment Check
Printer at Mayne Tech Bar had issues; user tried another printer nearby.
Remote session performed for further troubleshooting.
Adobe-Specific Fix
Confirmed Adobe was up to date.
Repaired Adobe installation.
03-12-2025 15:04:04 - PDXC Integration (Work notes)
Assigned to NANDHA VEMISHETTY.
&lt;br/&gt;Verified Print Queue
Advised user to use the correct queue (QR_Print).
Troubleshooting Steps
Ran printer troubleshooting.
Executed gpupdate /force and restarted the device.
Checked print queue — no jobs visible.
Installed pending Windows updates.
Ran sfc /scannow for system integrity check.
Environment Check
Printer at Mayne Tech Bar had issues; user tried another printer nearby.
Remote session performed for further troubleshooting.
Adobe-Specific Fix
Confirmed Adobe was up to date.
Repaired Adobe installation.
03-12-2025 14:48:12 - PDXC Integration (Work notes)
Assigned to NANDHA VEMISHETTY.
&lt;br/&gt;Requested User is Unknown : nandha.vemishetty2@dxc.com
</t>
  </si>
  <si>
    <t xml:space="preserve">03-12-2025 14:46:35 - Frederic Shea (Work notes)
SDA set Cessation date for User (R904637)  to 06/02/2026
</t>
  </si>
  <si>
    <t xml:space="preserve">03-12-2025 14:39:58 - PDXC Integration (Work notes)
Assigned to Jacen Warriner.
&lt;br/&gt;Requested User is Unknown : jacen.warriner@dxc.com&lt;br/&gt;set keyboard to AUS (from UK) - got Liam to sign in. performed initial setup (checked software centre, company portal, global protect and ran gpupdate and windows updates. Laptop had no background initially. on restart Liam logged in, logged into global protect and had correct background. Changed keyboard language settings defaults for future accounts.&lt;br/&gt;set keyboard to AUS (from UK) - got Liam to sign in. performed initial setup (checked software centre, company portal, global protect and ran gpupdate and windows updates. Laptop had no background initially. on restart Liam logged in, logged into global protect and had correct background. Changed keyboard language settings defaults for future accounts.
03-12-2025 14:39:57 - PDXC Integration (Additional comments)
jacen.warriner@dxc.com: Howdy Liam,
Thanks for coming down today. I'm glad we could get your laptop setup! If you have anything else weird going on, or any other questions, dont hesitate to reach out =)
</t>
  </si>
  <si>
    <t xml:space="preserve">05-12-2025 10:20:24 - PDXC Integration (Work notes)
Assigned to Stefanie Wilkin.
&lt;br/&gt;Andrew Harris confirmed via teams that now the service desk has added MFA to his A_O account he now has access. Also, he confirmed that he is happy for me to now close this ticket.
Closing INC
05-12-2025 10:19:58 - PDXC Integration (Work notes)
Assigned to Stefanie Wilkin.
&lt;br/&gt;Andrew Harris confirmed via teams that now the service desk has added MFA to his A_O account he now has access. Also, he confirmed that he is happy for me to now close this ticket.
Closing INC
05-12-2025 10:19:49 - PDXC Integration (Additional comments)
stefanie.wilkin@dxc.com: Andrew Harris confirmed via teams that now the service desk has added MFA to his A_O account he now has access. Also, he confirmed that he is happy for me to now close this ticket.
Closing INC
05-12-2025 10:18:54 - PDXC Integration (Work notes)
Assigned to Stefanie Wilkin.
05-12-2025 10:18:45 - PDXC Integration (Work notes)
Assigned to Stefanie Wilkin.
05-12-2025 10:18:41 - PDXC Integration (Additional comments)
stefanie.wilkin@dxc.com: Andrew Harris confirmed via teams that now the service desk has added MFA to his A_O account he now has access. Also, he confirmed that he is happy for me to now close this ticket.
Closing INC
05-12-2025 09:20:49 - PDXC Integration (Work notes)
Assigned to Stefanie Wilkin.
&lt;br/&gt;Reached out to the user via teams, to confirm their access is now working.
Awaiting confirmation
04-12-2025 10:23:40 - Liam Bryan (Work notes)
Platform DXC Integration incident INC0575608 updated INC40762192
04-12-2025 10:23:36 - Liam Bryan (Work notes)
Andrew called,
verified DoB and ID,
set MFA Number on A_ account to +61 418599547.
Tested sign-in, same error.
Andrew advised they had to wait for replication last time MFA was set on one of their accounts,
user will callback after 15-60 mins
04-12-2025 10:10:22 - PDXC Integration (Work notes)
Assigned to Stefanie Wilkin.
04-12-2025 10:10:18 - PDXC Integration (Additional comments)
stefanie.wilkin@dxc.com: Contacted the user via teams, and they are able to login to PAM and request their A_O password.
When they try to log in they get a MFA 'Lets keep your account secure' message. When they click next they receive the error message 'You cannot access this right now' - see screenshot
Referred Andrew to call the service desk and quote this INC number.
Service desk can you please help Andrew with troubleshooting why MFA is not setup for his  A_O account
04-12-2025 09:02:54 - PDXC Integration (Work notes)
Assigned to Stefanie Wilkin.
04-12-2025 09:02:48 - PDXC Integration (Work notes)
Assigned to Stefanie Wilkin.
04-12-2025 09:02:39 - PDXC Integration (Additional comments)
stefanie.wilkin@dxc.com: Confirmed Andrew Harris O918814 standard account is linked to A_O918814 in PAM
Reaching out to the user via teams to confirm the log in error.
04-12-2025 08:52:22 - Andrew Harris (Work notes)
Platform DXC Integration incident INC0575608 updated INC40762192
04-12-2025 08:52:17 - Andrew Harris (Additional comments)
added attachment
04-12-2025 08:52:05 - PDXC Integration (Work notes)
Assigned to Stefanie Wilkin.
&lt;br/&gt;Added attachment ::  QLDRail_INC added (CNDEF0001178) - Screenshot 2025-12-04 085106.png
04-12-2025 08:51:50 - Andrew Harris (Work notes)
Platform DXC Integration incident INC0575608 updated INC40762192
04-12-2025 08:50:32 - Andrew Harris (Work notes)
Platform DXC Integration incident INC0575608 updated INC40762192
04-12-2025 08:50:26 - Andrew Harris (Work notes)
Platform DXC Integration incident INC0575608 updated INC40762192
04-12-2025 08:50:21 - Andrew Harris (Additional comments)
Apologies, I am trying to sign in now with my generated password but getting the error
You cannot access this right now
Your sign-in was successful but does not meet the criteria to access this resource. For example, you might be signing in from a browser, app, or location that is restricted by your admin.
03-12-2025 15:44:34 - PDXC Integration (Work notes)
Assigned to Stefanie Wilkin.
&lt;br/&gt;Andrew Harris has confirmed that his access in now working
Closing INC
03-12-2025 15:42:12 - Andrew Harris (Work notes)
Platform DXC Integration incident INC0575608 updated INC40762192
03-12-2025 15:41:59 - PDXC Integration (Work notes)
Assigned to Stefanie Wilkin.
03-12-2025 15:38:32 - Andrew Harris (Work notes)
Platform DXC Integration incident INC0575608 updated INC40762192
03-12-2025 15:38:27 - Andrew Harris (Additional comments)
This is all working now. Thank you
03-12-2025 15:19:54 - PDXC Integration (Work notes)
Assigned to Stefanie Wilkin.
03-12-2025 15:19:14 - PDXC Integration (Work notes)
Assigned to Stefanie Wilkin.
03-12-2025 15:19:10 - PDXC Integration (Additional comments)
stefanie.wilkin@dxc.com: Andrew Harris O918814 standard account is already a member of ICT_PAM_StandardAccounts - therefore he already appears in PAM
and A_O918814 account is already a member of  ICT_PAM_PrivilegedAccounts and ICT_PAM_PrivilegedAccounts_Pilot 
Standard account is not linked to A_O account in PAM
I have linked Andrew Harris standard account to A_O account in PAM
Reaching out to user to confirm they now have access
03-12-2025 14:52:24 - PDXC Integration (Work notes)
Assigned to Stefanie Wilkin.
03-12-2025 14:44:11 - Frederic Shea (Work notes)
Platform DXC Integration incident INC0575608 created INC40762192
</t>
  </si>
  <si>
    <t xml:space="preserve">04-12-2025 13:13:57 - Frederic Shea (Work notes)
IBC - Nihani Perera
SDA remoted into device
SDA mapped both bellow SMB's
FacilitiesRegional@qr.com.au
NorthMechSrvsAdmin@qr.com.au
User confirmed issue resolved
03-12-2025 14:08:29 - Raegan Munro (Additional comments)
Hi Nihani, 
Thank you for reaching out to the Queensland Rail IT Service Desk. 
As discussed, please see below for instructions on adding your shared mailbox:
https://queenslandrail.service-now.com/kb_view.do?sys_kb_id=fc17e106831eea90e780fc88beaad3b9&amp;sysparm_rank=1&amp;sysparm_tsqueryId=d6316f4233e57290eaaeae845d5c7b0e
If you have any further issues with this please feel free to contact us by calling 07 3072 5000 (we are option 1), or alternatively email us at ITServiceDesk@qr.com.au. 
Kind regards, 
Raegan.
</t>
  </si>
  <si>
    <t xml:space="preserve">03-12-2025 15:30:17 - Riley Thomas (Work notes)
Platform DXC Integration incident INC0575596 updated INC40761805
03-12-2025 15:30:12 - Riley Thomas (Work notes)
From: donotreply@ricoh.com.au &lt;donotreply@ricoh.com.au&gt; 
Sent: Wednesday, 3 December 2025 3:45 PM
To: Etherton, Carmen &lt;Carmen.Etherton@qr.com.au&gt;
Subject: Resolved Ricoh Ticket CS2512030234
Dear Carmen Etherton, Your ticket has been resolved. Ticket No. : CS2512030234 Serial Number: 3129M420671 Product Name: IMC4500 Purchase Order Number: Reference: INC40761805 Problem Description: This customer has not yet setup for integration
ZjQcmQRYFpfptBannerStart
[EXTERNAL EMAIL]: 
This email originated from outside Queensland Rail. Do not click on links or open attachments unless you recognise the sender and know the content is safe. 
    Report Phish     
ZjQcmQRYFpfptBannerEnd
Dear Carmen Etherton, 
Your ticket has been resolved. 
Ticket No.: CS2512030234
Serial Number: 3129M420671
Product Name: IMC4500
Purchase Order Number: 
Reference: INC40761805
Problem Description: This customer has not yet setup for integration Message from other system: code 400 - {"message_state":"400","number":"INC40761805","status_message_text":"Can't update the DXC ticket since Ricoh ticket ebond is broken in DXC system."}
Resolution Notes: I received an email from Carmen advising that the issue was resolved using the new queue. Closing the ticket.
Location and contact details: 
Contact Name: Carmen Etherton
Contact Number: 07 3072 7402
Customer: 401362 (DXC TECHNOLOGY AUS PTY LTD)
Site: 401362-388 (DXC TECHNOLOGY AUSTRALIA PL (QUEENS)
Machine Location Address: QUEENSLAND RAIL UPSTAIRS TSD TRAINING OFFICE 56 ABBOTSFORD RD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03-12-2025 15:10:54 - PDXC Integration (Work notes)
Solved (Permanently)
03-12-2025 15:10:54 - PDXC Integration (Work notes)
None
I received an email from Carmen advising that the issue was resolved using the new queue. Closing the ticket.
03-12-2025 14:22:48 - PDXC Integration (Work notes)
None
I tested the printer and confirmed that everything is working. I emailed Carmen and asked her to check the queue that she is using. I am awaiting a response.
03-12-2025 14:04:31 - Ruey Lim (Work notes)
Platform DXC Integration incident INC0575596 updated INC40761805
03-12-2025 14:04:26 - Ruey Lim (Work notes)
From: donotreply@ricoh.com.au &lt;donotreply@ricoh.com.au&gt; 
Sent: Wednesday, 3 December 2025 2:31 PM
To: Etherton, Carmen &lt;Carmen.Etherton@qr.com.au&gt;
Subject: New Ricoh Ticket CS2512030234
Dear Carmen Etherton, 
Thank you for contacting Ricoh Australia.
A new ticket has been opened with the following details: 
Ticket No.: CS2512030234
Serial Number: 3129M420671
Product Name: IMC4500
Purchase Order Number: 
Reference: INC40761805
Problem Description: Serial does not exist: QLD Rail NOW Ticket Number: INC0575596 Post Code: 4006 Contact Name: Carmen Etherton Contact Phone Number: 07 3072 7402 Email Address: Carmen.Etherton@qr.com.au Alternative Contact: None available Alternative Contact Phone Number: None available Printer Serial Number: Printer IP: Severity Level: Issue/Request Details: Description of Issue: User is unable to anything to their printer - Nothing is being sent to the print queue. Troubleshooting: User upgraded to Windows 11 last week but was able to print without issue. Issue just started this morning. Unable to remote into users device. Refreshed Global Protect but same issue. Confirmed user is printing to the correct print queue. User advised that their coworker was also having issues this morning but user is unsure if issue is still occurring. Everyone else is able to print without issue. Issue is occurring with all file types. Assigning to Ricoh for further assistance. ============================ Username: Carmen Etherton Employee ID: R203402 PC Name: SL221867 / QRSL-IAJ9ZQJVNZ Contact Number: 3072 7402
Location and contact details: 
Contact Name: Carmen Etherton
Contact Number: 07 30727402
Customer: 401362 (DXC TECHNOLOGY AUS PTY LTD)
Site: 401362-388 (DXC TECHNOLOGY AUSTRALIA PL (QUEENS)
Machine Location Address: QUEENSLAND RAIL UPSTAIRS TSD TRAINING OFFICE 56 ABBOTSFORD RD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03-12-2025 13:57:25 - PDXC Integration (Work notes)
None
Assigning to Application Support for further assistance.
03-12-2025 13:57:14 - PDXC Integration (Work notes)
None
Assigning to Application Support for further assistance.
03-12-2025 13:57:14 - PDXC Integration (Work notes)
None
Assigning to Application Support for further assistance.
03-12-2025 13:50:05 - Raegan Munro (Work notes)
Platform DXC Integration incident INC0575596 updated INC40761805
03-12-2025 13:49:58 - PDXC Integration (Work notes)
Vendor Referenced this CI Value on Creation not found in database : 3129M420671 - SP3510SF
03-12-2025 13:49:21 - Raegan Munro (Work notes)
Platform DXC Integration incident INC0575596 created INC40761805
</t>
  </si>
  <si>
    <t xml:space="preserve">03-12-2025 15:35:38 - Frederic Shea (Work notes)
OBC - 1300 723 905
Krystal McDonald no longer works in this department
User transferred call to Lisa Green
Lisa Stated they have no idea why their details are on this case
SDA found contact number on email signature
OBC - 07 3072 3583
SDA remoted into SL221529
User confirmed that they were trying to forward the original email through to qry-help@QR.COM.AU
SDA encountered permissions issues when trying to download email from this INC
SDA copied body from the email from itservicedesk@qr.com.au inbox and email send successfully
03-12-2025 15:09:18 - Frederic Shea (Work notes)
Good Afternoon,
I was in the IT Chat area with Ruey Lim Talking about the Renewal of this group as I have been asked to look into it
Kind Regards
KRYSTAL MCDONALD
DOCUMENT CONTROLLER – QTMP PROJECT DELIVERY
Rail Centre 2 (Floor 7), 309 Edward St 
GPO Box 1429 • Bne, Queensland 4001 
T: +61 7 3072 3583 
W: queenslandrail.com.au
==============================
From: Dwyer, Mark &lt;Mark.Dwyer@qr.com.au&gt; 
Sent: Wednesday, 3 December 2025 1:20 PM
To: McDonald, Krystal &lt;Krystal.McDonald@qr.com.au&gt;
Cc: Hemetsberger,James &lt;James.Hemetsberger@qr.com.au&gt;; Johns, Nathan &lt;nathan.johns@qr.com.au&gt;; Zhang, Shen &lt;Shen.Zhang@qr.com.au&gt;
Subject: FW: Action Required: Renew 2023/2024 SEMS - T&amp;C RS by Thursday, December 18, 2025
Krystal,
This is what happens after two years as talked about.
Who is the owner and how do you manage this going forward?
Not sure who put me as the owner?
==============================
From: Microsoft Groups Team &lt;msgroupsteam@microsoft.com&gt; 
Sent: Wednesday, 3 December 2025 12:02
To: Dwyer, Mark &lt;Mark.Dwyer@qr.com.au&gt;
Subject: Action Required: Renew 2023/2024 SEMS - T&amp;C RS by Thursday, December 18, 2025
2023/2024 SEMS - T&amp;C RS is set to expire on Thursday, December 18, 2025
2023/2024 SEMS - T&amp;C RS
Private group with 4 members
     Renew group      
Renew 2023/2024 SEMS - T&amp;C RS before it expires on Thursday, December 18, 2025. If it isn't renewed, it will be deleted, along with all associated communications, files, calendar events, and tasks. You received this email because you're an owner of the group. 
Group activity:
If you no longer need this group, delete it now.
This email was sent from an unmonitored mailbox.
Microsoft Corporation, One Microsoft Way, Redmond WA, 98052 | Privacy Statement
03-12-2025 14:50:40 - Frederic Shea (Work notes)
Investigating
03-12-2025 14:47:12 - Krystal McDonald (Additional comments)
I am not sure what is happening but i got the same Dear Valued Customer,
Your email cannot be processed.
Please contact the ICT Service Desk on 89-25000 or itservicedesk@qr.com.au for any further queries relating to this email.
ICT Service Desk
03-12-2025 14:41:42 - Riley Thomas (Additional comments)
Hi Krystal,
The email should be qry-help@QR.COM.AU
I just tested the email and i was able to send to it. Can you please try again.
Kind regards,
Riley
03-12-2025 14:25:08 - Krystal McDonald (Additional comments)
I was wondering if you could double check the email account you would like me to send this too as i just received the attached from that email address
03-12-2025 13:58:02 - Ruey Lim (Additional comments)
Hi Krystal, as discussed with my other team members, kindly email your query to the following support email: qry-help@qr.com.au. Note there is no support number.
03-12-2025 13:57:24 - Ruey Lim (Additional comments)
Thank you too. Have a nice day.
03-12-2025 13:57:23 - Krystal McDonald (Additional comments)
no that is all at the moment. Thank you for your assistance
03-12-2025 13:57:22 - Ruey Lim (Additional comments)
Is there anything else I could help you with today?
03-12-2025 13:57:21 - Ruey Lim (Additional comments)
I will need longer time to investigate further for this issue, so I will create a ticket now regarding this
03-12-2025 13:57:20 - Krystal McDonald (Additional comments)
07 30723583
03-12-2025 13:57:19 - Ruey Lim (Additional comments)
Could you please provide me your best contact number for follow up purpose?
03-12-2025 13:57:18 - Krystal McDonald (Additional comments)
do i need to do anything else?
03-12-2025 13:57:17 - Ruey Lim (Additional comments)
Got it on my side, thanks
03-12-2025 13:57:16 - Krystal McDonald (Additional comments)
about to send it the title will be FW: Action Required: Renew 2023/2024 SEMS - T&amp;C RS by Thursday, December 18, 2025
03-12-2025 13:57:15 - Ruey Lim (Additional comments)
Yes please, thank you
03-12-2025 13:57:14 - Krystal McDonald (Additional comments)
I can pass on the copy he has sent me
03-12-2025 13:57:13 - Ruey Lim (Additional comments)
Could you please get your manager to forward the copy of the email to ITServiceDesk@qr.com.au?
03-12-2025 13:57:12 - Krystal McDonald (Additional comments)
How does that work in regards to the Renewing
03-12-2025 13:57:11 - Ruey Lim (Additional comments)
I can see it on my system, the group has 4 members and 3 of them are the group owners
03-12-2025 13:57:10 - Krystal McDonald (Additional comments)
it says it is a Private Group with 4 members
03-12-2025 13:57:09 - Krystal McDonald (Additional comments)
18th of December
03-12-2025 13:57:08 - Ruey Lim (Additional comments)
Did the email mention when will the group expires?
03-12-2025 13:57:07 - Ruey Lim (Additional comments)
Please give me a few minutes while I look for the information of the group
03-12-2025 13:57:06 - Krystal McDonald (Additional comments)
however he doesn't know how he has become the owner
03-12-2025 13:57:05 - Krystal McDonald (Additional comments)
he has received an email saying it is set to expire
03-12-2025 13:57:04 - Krystal McDonald (Additional comments)
I have been asked by a manager about a Private group in Teams called 2023/2024 SEMS - T&amp;C RS
03-12-2025 13:57:03 - Ruey Lim (Additional comments)
Hi Krystal, could you please clarify your enquiry?
03-12-2025 13:57:02 - Ruey Lim (Additional comments)
Thank you for contacting  the ICT Service Desk.  I am looking into your question now and will be with you shortly.
03-12-2025 13:57:01 - Krystal McDonald (Additional comments)
Questions regarding the Microsoft gROUPS
03-12-2025 13:57:00 - Ruey Lim (Work notes)
Had a chat with Martyn
Identified that issue is SEMS related
Following KB0022006, asked user to email their query to qry-help@qr.com.au
</t>
  </si>
  <si>
    <t xml:space="preserve">05-12-2025 12:23:04 - Raegan Munro (Work notes)
.
05-12-2025 12:19:00 - Guest (Additional comments)
reply from: bookings@downundertraining.com.au
Good afternoon, Yes we can fit another 2 in 😊 Kind regards, From: Training Integration &lt;TrainingIntegration@ QR. COM. AU&gt; Sent: Friday, 5 December 2025 11: 48 AM To: Reception &lt;bookings@ downundertraining. com. au&gt; Subject: RE: 
Good afternoon,
Yes we can fit another 2 in 😊
Kind regards,
[cid:image001.png@01DC65E1.1A87D9F0]
05-12-2025 11:52:27 - Byron Bilney (Work notes)
.
05-12-2025 11:49:50 - Guest (Additional comments)
reply from: TrainingIntegration@QR.COM.AU
Hi,
Not a problem.  We have found a copy.  😊
We have another 2 x employees to book in.  Do you have vacancies for 3 on 18 December 2025?  We have copies of their SOA’s as well.  😊
I can forward through a PO and the details shortly, if you have the places.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05-12-2025 07:50:23 - Shane Kmet (Work notes)
.
05-12-2025 07:34:47 - Guest (Additional comments)
reply from: bookings@downundertraining.com.au
Good morning Duane, Apologies for late reply – he is still able to complete the refresher training however, we will need the previous SOA. If you’re having troubles finding it, he will be able to log in to his USI Student Portal and view his
Good morning Duane,
Apologies for late reply – he is still able to complete the refresher training however, we will need the previous SOA.
If you’re having troubles finding it, he will be able to log in to his USI Student Portal and view his transcript. On this, it will show where he completed the previous training, to which he can contact and request a copy.
I have attached the quotes for refresher training to this email.
Please reach out if you need any assistance 😊
Kind regards,
[cid:image001.png@01DC65B8.53A173F0]
03-12-2025 15:06:25 - Zoe O'Brien (Work notes)
.
03-12-2025 15:05:40 - Guest (Additional comments)
reply from: TrainingIntegration@QR.COM.AU
Hi,
I believe this would be for refresher, but we’re having troubles finding the previous SOA.  The CPR was last completed on 23 August 2024.  Would he still qualify for the refresher training?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13:55:27 - Zoe O'Brien (Work notes)
.
03-12-2025 13:54:09 - Guest (Additional comments)
reply from: bookings@downundertraining.com.au
Good afternoon, Was this for refresher or full training? Kind regards, From: Training Integration &lt;TrainingIntegration@?QR.?COM.?AU&gt; Sent: Wednesday, 3 December 2025 1:?40 PM To: Reception &lt;bookings@?downundertraining.?com.?au&gt; Subject:?
Good afternoon,
Was this for refresher or full training?
Kind regards,
[cid:image001.png@01DC645C.37C0E6F0]
03-12-2025 13:44:34 - Shane Kmet (Work notes)
Closing as INC raised by Guest
</t>
  </si>
  <si>
    <t xml:space="preserve">03-12-2025 16:34:08 - PDXC Integration (Work notes)
Assigned to Murali Krishna Sanagiri.
&lt;br/&gt;Cannot connect to resdb database. Vendor Referenced this CI Value on Creation not found in database : sqlprdmon012. Vendor Referenced this Business Service Value on Creation not found in database : SCOM. Backup completed successfully for OperationsManager, OperationsManagerDW, master, model, msdb on CPTPRDCLU212.corp.qr.com.au
03-12-2025 16:33:58 - PDXC Integration (Work notes)
Assigned to Murali Krishna Sanagiri.
&lt;br/&gt;Cannot connect to resdb database. Vendor Referenced this CI Value on Creation not found in database : sqlprdmon012. Vendor Referenced this Business Service Value on Creation not found in database : SCOM. Backup completed successfully for OperationsManager, OperationsManagerDW, master, model, msdb on CPTPRDCLU212.corp.qr.com.au
03-12-2025 16:33:57 - PDXC Integration (Additional comments)
s.krishna@dxc.com: Backups are successful.
03-12-2025 16:32:48 - PDXC Integration (Work notes)
Assigned to Murali Krishna Sanagiri.
&lt;br/&gt;CPTPRDCLU012.corp.qr.com.au MSSQL$S01#SQLPRDMON012:OperationsManagerDW incr 3/12/25 3:31:47 PM 00:01:00 7100 MB 
CPTPRDCLU012.corp.qr.com.au MSSQL$S01#SQLPRDMON012:  3/12/25 3:32:46 PM 00:00:06 1 KB 
CPTPRDCLU012.corp.qr.com.au MSSQL$S01#SQLPRDMON012:OperationsManager incr 3/12/25 3:31:12 PM 00:00:35 3930 MB 
cptprdclu012.corp.qr.com.au MSSQL$S01#SQLPRDMON012: txnlog 3/12/25 3:30:14 PM 00:02:35  suppressed 504 bytes of output. ram Files\EMC NetWorker\nsr\bin\nsrsqlsv.exe -LL -s cptprdnwr101.corp.qr.com.au -g TXLOG_SQL_PRD/DC2_CPT_SQL_TXLOG_1hour/backup/DC2_CPT_SQL_TXLOG_1hour -a *policy action jobid=20224439 -a *policy name=TXLOG_SQL_PRD -a *policy workflow name=DC2_CPT_SQL_TXLOG_1hour -a *policy action name=backup -y 45 Days -w 45 Days -m cptprdclu012.corp.qr.com.au -a device interface=data domain -a Data Domain interface=IP -b DC2_CPT_SQL -t 1764661463 -o REQUESTED_LEVEL:level=txnlog; -l txnlog -q -W 78 -N MSSQL$S01#SQLPRDMON 12: MSSQL$S01#SQLPRDMON012:       Detected that the application flag NSR_SKIP_SIMPLE_DB is set to TRUE in the Networker resources for the client cptprdclu012.corp.qr.com.au.      Detected that the application flag NSR_CONSISTENCY_CHECKS is set to FALSE in the Networker resources for the client cptprdclu012.corp.qr.com.au.      Local host has following SQL Server online:         MSSQL server : CPTPRDCLU212\S01      AAG [SQLPRDMON012] at Instance [S01] validated.      Successfully converted from group id to AG name.      51340:nsrsqlsv:jobhandler(306): Created Job ID: 20224546    Save command: "C:\\Program Files\\EMC NetWorker\\nsr\\bin\\nsrsqlsv.exe" -LL -s cptprdnwr101.corp.qr.com.au -g TXLOG_SQL_PRD/DC2_CPT_SQL_TXLOG_1hour/backup/DC2_CPT_SQL_TXLOG_1hour -a "*policy action jobid=20224439" -a "*policy name=TXLOG_SQL_PRD" -a "*policy workflow name=DC2_CPT_SQL_TXLOG_1hour" -a "*policy action name=backup" -y "45 Days" -w "45 Days" -m CPTPRDCLU212 -a "device interface=data domain" -a "Data Domain interface=IP" -b DC2_CPT_SQL -t 1764661463 -o REQUESTED_LEVEL:level=txnlog; -l txnlog -  -W 78 -j FALSE   ==========D:/views/nw/19.10/nsr/db_apps/bsmsql/sqlxbsacompforsave.cpp(997): Slave backup with job id (20224546) completed successfully on node : CPTPRDCLU212 ==========.      Successfully completed databases   ==============================   OperationsManager   OperationsManagerDW            completed savetime=1764739822   
CPTPRDCLU012.corp.qr.com.au MSSQL$S01#SQLPRDMON012:OperationsManagerDW incr 3/12/25 9:34:21 AM 00:01:23 996 MB 
CPTPRDCLU012.corp.qr.com.au MSSQL$S01#SQLPRDMON012:  3/12/25 9:35:43 AM 00:00:47 1 KB 
CPTPRDCLU012.corp.qr.com.au MSSQL$S01#SQLPRDMON012:OperationsManager incr 3/12/25 9:31:20 AM 00:03:04 767 MB 
cptprdclu012.corp.qr.com.au MSSQL$S01#SQLPRDMON012: txnlog 3/12/25 9:30:36 AM 00:05:49  suppressed 506 bytes of output. m Files\EMC NetWorker\nsr\bin\nsrsqlsv.exe -LL -s cptprdnwr101.corp.qr.com.au -g TXLOG_SQL_PRD/DC2_CPT_SQL_TXLOG_1hour/backup/DC2_CPT_SQL_TXLOG_1hour -a *policy action jobid=20216575 -a *policy name=TXLOG_SQL_PRD -a *policy workflow name=DC2_CPT_SQL_TXLOG_1hour -a *policy action name=backup -y 45 Days -w 45 Days -m cptprdclu012.corp.qr.com.au -a device interface=data domain -a Data Domain interface=IP -b DC2_CPT_SQL -t 1764661463 -o REQUESTED_LEVEL:level=txnlog; -l txnlog -q -W 78 -N MSSQL$S01#SQLPRDMON01 : MSSQL$S01#SQLPRDMON012:       Detected that the application flag NSR_SKIP_SIMPLE_DB is set to TRUE in the Networker resources for the client cptprdclu012.corp.qr.com.au.      Detected that the application flag NSR_CONSISTENCY_CHECKS is set to FALSE in the Networker resources for the client cptprdclu012.corp.qr.com.au.      Local host has following SQL Server online:         MSSQL server : CPTPRDCLU212\S01      AAG [SQLPRDMON012] at Instance [S01] validated.      Successfully converted from group id to AG name.      51340:nsrsqlsv:jobhandler(306): Created Job ID: 20216656    Save command: "C:\\Program Files\\EMC NetWorker\\nsr\\bin\\nsrsqlsv.exe" -LL -s cptprdnwr101.corp.qr.com.au -g TXLOG_SQL_PRD/DC2_CPT_SQL_TXLOG_1hour/backup/DC2_CPT_SQL_TXLOG_1hour -a "*policy action jobid=20216575" -a "*policy name=TXLOG_SQL_PRD" -a "*policy workflow name=DC2_CPT_SQL_TXLOG_1hour" -a "*policy action name=backup" -y "45 Days" -w "45 Days" -m CPTPRDCLU212 -a "device interface=data domain" -a "Data Domain interface=IP" -b DC2_CPT_SQL -t 1764661463 -o REQUESTED_LEVEL:level=txnlog; -l txnlog -  -W 78 -j FALSE   ==========D:/views/nw/19.10/nsr/db_apps/bsmsql/sqlxbsacompforsave.cpp(997): Slave backup with job id (20216656) completed successfully on node : CPTPRDCLU212 ==========.      Successfully completed databases   ==============================   OperationsManager   OperationsManagerDW            completed savetime=1764718245   
cptprdclu212.corp.qr.com.au MSSQL$S01:  3/12/25 4:25:50 PM 00:00:03 1 KB 
cptprdclu212.corp.qr.com.au MSSQL$S01:model incr 3/12/25 4:25:43 PM 00:00:05 217 KB 
cptprdclu212.corp.qr.com.au MSSQL$S01:master full 3/12/25 4:25:30 PM 00:00:13 20 MB 
cptprdclu212.corp.qr.com.au MSSQL$S01: incr 3/12/25 4:25:21 PM 00:00:30  suppressed 2045 bytes of output.    174910:nsrsqlsv: Connected to the nsrmmd process on the host 'cptprdnwr205.corp.qr.com.au'.      199815:nsrsqlsv: Successfully connected to the Data Domain device for DFA mode.   129292:nsrsqlsv: Successfully established Client direct save session for save-set ID '3106920419' (cptprdclu212.corp.qr.com.au:MSSQL$S01:master) with Data Domain volume 'DC2_CPT_SQL_005'.      Processed 2096 pages for database 'master', file 'master' on file 1.      Backing up of master succeeded.      174908:nsrsqlsv: Saving the backup data in the pool 'DC2_CPT_SQL'.      175019:nsrsqlsv: Received the media management binding information on the host 'cptprdnwr205.corp.qr.com.au'.      174910:nsrsqlsv: Connected to the nsrmmd process on the host 'cptprdnwr205.corp.qr.com.au'.      199815:nsrsqlsv: Successfully connected to the Data Domain device for DFA mode.   129292:nsrsqlsv: Successfully established Client direct save session for save-set ID '3073365992' (cptprdclu212.corp.qr.com.au:MSSQL$S01:model) with Data Domain volume 'DC2_CPT_SQL_005'.      Processed 1 pages for database 'model', file 'modellog' on file 1.      Backing up of model succeeded.      174908:nsrsqlsv: Saving the backup data in the pool 'DC2_CPT_SQL'.      175019:nsrsqlsv: Received the media management binding information on the host 'cptprdnwr205.corp.qr.com.au'.      174910:nsrsqlsv: Connected to the nsrmmd process on the host 'cptprdnwr205.corp.qr.com.au'.      199815:nsrsqlsv: Successfully connected to the Data Domain device for DFA mode.   129292:nsrsqlsv: Successfully established Client direct save session for save-set ID '3056588778' (cptprdclu212.corp.qr.com.au:MSSQL$S01:msdb) with Data Domain volume 'DC2_CPT_SQL_005'.      Processed 113632 pages for database 'msdb', file 'MSDBData' on file 1.      Backing up of msdb succeeded.         Successfully completed databases   ==============================   master   model   msdb      cptprdclu212.corp.qr.com.au: MSSQL$S01: level=full, 930 MB 00:00:19      3 file(s)   
cptprdclu212.corp.qr.com.au MSSQL$S01:msdb full 3/12/25 4:25:45 PM 00:00:08 909 MB
03-12-2025 15:51:19 - PDXC Integration (Work notes)
Assigned to Murali Krishna Sanagiri.
03-12-2025 15:50:24 - PDXC Integration (Work notes)
Assigned to Murali Krishna Sanagiri.
&lt;br/&gt;Working on it.
03-12-2025 13:36:49 - PDXC Integration (Work notes)
Vendor Referenced this CI Value on Creation not found in database : sqlprdmon012
Vendor Referenced this Business Service Value on Creation not found in database : SCOM
03-12-2025 13:36:35 - Cameron Horn (Work notes)
Platform DXC Integration incident INC0575589 created INC40761713
</t>
  </si>
  <si>
    <t xml:space="preserve">04-12-2025 10:16:14 - PDXC Integration (Work notes)
Assigned to Gouru Vivek.
&lt;br/&gt;Thanks for reporting this Email.
We have reviewed and blocked the Email.
04-12-2025 10:16:08 - PDXC Integration (Work notes)
Assigned to Gouru Vivek.
&lt;br/&gt;Thanks for reporting this Email.
We have reviewed and blocked the Email.
04-12-2025 10:15:59 - PDXC Integration (Additional comments)
gouru.vivek@dxc.com: Thanks for reporting this Email.
We have reviewed and blocked the Email.
04-12-2025 09:32:35 - PDXC Integration (Work notes)
Assigned to Gouru Vivek.
03-12-2025 13:33:58 - PDXC Integration (Work notes)
Opened By User is Unknown : TRAP_Alerts@qr.com.au@QR
03-12-2025 13:33:47 - TRAP Alerts (Work notes)
Platform DXC Integration incident INC0575587 created INC40761691
</t>
  </si>
  <si>
    <t xml:space="preserve">05-12-2025 12:05:18 - PDXC Integration (Work notes)
Assigned to Ashish Anand.
&lt;br/&gt;User reported email was not a phishing email, contractor not recognized, case closed
05-12-2025 12:05:09 - PDXC Integration (Work notes)
Assigned to Ashish Anand.
&lt;br/&gt;User reported email was not a phishing email, contractor not recognized, case closed
05-12-2025 12:05:05 - PDXC Integration (Work notes)
Assigned to Ashish Anand.
&lt;br/&gt;User reported email was not a phishing email, contractor not recognized, case closed&lt;br/&gt;Suspected sender email address has been blocked.
05-12-2025 12:05:00 - PDXC Integration (Additional comments)
ashish.anand@dxc.com: Suspected sender email address has been blocked.
04-12-2025 09:32:48 - PDXC Integration (Work notes)
Assigned to Ashish Anand.
03-12-2025 13:46:02 - Tearoha Weeks (Work notes)
Platform DXC Integration incident INC0575585 updated INC40761659
03-12-2025 13:45:58 - Tearoha Weeks (Additional comments)
Sorry this isn't a Phishing email, I didn't recognise it from the contractor, sorry
03-12-2025 13:31:08 - PDXC Integration (Work notes)
Opened By User is Unknown : TRAP_Alerts@qr.com.au@QR
03-12-2025 13:30:45 - TRAP Alerts (Work notes)
Platform DXC Integration incident INC0575585 created INC40761659
</t>
  </si>
  <si>
    <t xml:space="preserve">03-12-2025 16:24:54 - Casey Micklesson (Work notes)
Spoke with customer on the phone and resolved issue
NA
Natalie Andrews
Additional comments•03-12-2025 13:46:10
i got a hold of Techwell and they sorted the issue for me, thank you!
03-12-2025 13:46:10 - Natalie Andrews (Additional comments)
i got a hold of Techwell and they sorted the issue for me, thank you!
</t>
  </si>
  <si>
    <t xml:space="preserve">05-12-2025 14:28:16 - Frederic Shea (Work notes)
.
05-12-2025 14:27:26 - Guest (Additional comments)
reply from: info@worksafeconnect.com
Thanks Duane – will follow up with you in a week or so should we not hear from you. Have a great weekend. Kind regards, Kirsten Operations Team WorkSafe Connect Brisbane 07 3277 3282 Townsville 07 4728 9866 Team info@ worksafeconnect. com Website
Thanks Duane – will follow up with you in a week or so should we not hear from you.
Have a great weekend.
Kind regards,
Kirsten
[photo]&lt;https://urldefense.com/v3/__http://www.worksafeconnect.com/__;!!OewlTa1rXg!TAN28-UK8CMxcg7brVfHwUgnG6VRvNsFPfChrtf905eUogSSL9dOl0prtbLYhImhSCjk1DbZpsONVIbhzYVhr0VgyQ$&gt;
Operations Team
WorkSafe Connect
Brisbane 07 3277 3282&lt;tel:0732773282&gt;   Townsville 07 4728 9866&lt;tel:0747289866&gt;
Team info@worksafeconnect.com&lt;mailto:info@worksafeconnect.com&gt;
Website www.worksafeconnect.com&lt;https://urldefense.com/v3/__https://www.worksafeconnect.com__;!!OewlTa1rXg!TAN28-UK8CMxcg7brVfHwUgnG6VRvNsFPfChrtf905eUogSSL9dOl0prtbLYhImhSCjk1DbZpsONVIbhzYXVm3ADDQ$&gt;
[facebook]&lt;https://urldefense.com/v3/__https://www.facebook.com/pages/WorkSafe-Connect/337172436303329__;!!OewlTa1rXg!TAN28-UK8CMxcg7brVfHwUgnG6VRvNsFPfChrtf905eUogSSL9dOl0prtbLYhImhSCjk1DbZpsONVIbhzYXnTf61Ng$&gt;
[linkedin]&lt;https://urldefense.com/v3/__https://www.linkedin.com/company/worksafe-connect__;!!OewlTa1rXg!TAN28-UK8CMxcg7brVfHwUgnG6VRvNsFPfChrtf905eUogSSL9dOl0prtbLYhImhSCjk1DbZpsONVIbhzYUfzZ91pQ$&gt;
[youtube]&lt;https://urldefense.com/v3/__https://www.youtube.com/user/WorkSafeConnect__;!!OewlTa1rXg!TAN28-UK8CMxcg7brVfHwUgnG6VRvNsFPfChrtf905eUogSSL9dOl0prtbLYhImhSCjk1DbZpsONVIbhzYW8-dZgXg$&gt;
[App Banner Image]
05-12-2025 12:22:04 - Richard Chheoum (Work notes)
.
05-12-2025 12:15:16 - Guest (Additional comments)
reply from: TrainingIntegration@QR.COM.AU
Thanks Kirsten,
I’ll get back to you as soon as I can.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04-12-2025 07:52:44 - Shane Kmet (Work notes)
.
04-12-2025 07:51:09 - Guest (Additional comments)
reply from: info@worksafeconnect.com
Hi Duane, I hope you’re going well, and thanks again for getting in touch. Great news—we have availability on both 5 January and 7 January, so we’re happy to lock in whichever date suits you best. Just let us know what works. In terms of course
Hi Duane,
I hope you’re going well, and thanks again for getting in touch.
Great news—we have availability on both 5 January and 7 January, so we’re happy to lock in whichever date suits you best. Just let us know what works.
In terms of course structure:
  *   The first 2.5 hours covers CPR only
  *   Participants who require full First Aid stay on for the remainder of the day
  *   Total course duration is approximately 7 hours, with no pre-course work required—everything is completed with the trainer on the day, with a strong focus on practical skills.
Please find the attached quote as requested.
As you may know, we also offer this as a public course at our Garbutt facility. If it’s easier to send your staff to us based on operational schedules, that option is available—and we offer QR a discount off our public course pricing. https://www.worksafeconnect.com/calendar?courseCode=1485&amp;location=townsville&lt;https://urldefense.com/v3/__https://www.worksafeconnect.com/calendar?courseCode=1485&amp;location=townsville__;!!OewlTa1rXg!VoDsfy2f5RM5KfMAEI21PjQZGQ5WS4tJczdnUvXoDTYcwcaq_tNdtsC2pTvoZT7K_Wvw8q91MlnfiAAvDHoNJTO8hQ$&gt;
If there’s anything else we can assist with, just let me know.
Kind regards,
Kirsten
[photo]&lt;https://urldefense.com/v3/__http://www.worksafeconnect.com/__;!!OewlTa1rXg!VoDsfy2f5RM5KfMAEI21PjQZGQ5WS4tJczdnUvXoDTYcwcaq_tNdtsC2pTvoZT7K_Wvw8q91MlnfiAAvDHrgJK45Bg$&gt;
Operations Team
WorkSafe Connect
Brisbane 07 3277 3282&lt;tel:0732773282&gt;   Townsville 07 4728 9866&lt;tel:0747289866&gt;
Team info@worksafeconnect.com&lt;mailto:info@worksafeconnect.com&gt;
Website www.worksafeconnect.com&lt;https://urldefense.com/v3/__https://www.worksafeconnect.com__;!!OewlTa1rXg!VoDsfy2f5RM5KfMAEI21PjQZGQ5WS4tJczdnUvXoDTYcwcaq_tNdtsC2pTvoZT7K_Wvw8q91MlnfiAAvDHrcwcsqhQ$&gt;
[facebook]&lt;https://urldefense.com/v3/__https://www.facebook.com/pages/WorkSafe-Connect/337172436303329__;!!OewlTa1rXg!VoDsfy2f5RM5KfMAEI21PjQZGQ5WS4tJczdnUvXoDTYcwcaq_tNdtsC2pTvoZT7K_Wvw8q91MlnfiAAvDHpN0zsRPA$&gt;
[linkedin]&lt;https://urldefense.com/v3/__https://www.linkedin.com/company/worksafe-connect__;!!OewlTa1rXg!VoDsfy2f5RM5KfMAEI21PjQZGQ5WS4tJczdnUvXoDTYcwcaq_tNdtsC2pTvoZT7K_Wvw8q91MlnfiAAvDHqvi7XDsg$&gt;
[youtube]&lt;https://urldefense.com/v3/__https://www.youtube.com/user/WorkSafeConnect__;!!OewlTa1rXg!VoDsfy2f5RM5KfMAEI21PjQZGQ5WS4tJczdnUvXoDTYcwcaq_tNdtsC2pTvoZT7K_Wvw8q91MlnfiAAvDHojvyPCpQ$&gt;
[App Banner Image]
03-12-2025 13:22:36 - Shane Kmet (Work notes)
Closing as INC raised by Guest
</t>
  </si>
  <si>
    <t xml:space="preserve">03-12-2025 15:48:26 - Tommy Green (Work notes)
Platform DXC Integration incident INC0575578 updated INC40761606
03-12-2025 13:23:38 - Raegan Munro (Work notes)
Platform DXC Integration incident INC0575578 created INC40761606
</t>
  </si>
  <si>
    <t xml:space="preserve">05-12-2025 11:49:45 - PDXC Integration (Work notes)
Assigned to Ashish Anand.
&lt;br/&gt;Opened By User is Unknown : TRAP_Alerts@qr.com.au@QR
05-12-2025 11:49:39 - PDXC Integration (Work notes)
Assigned to Ashish Anand.
&lt;br/&gt;Opened By User is Unknown : TRAP_Alerts@qr.com.au@QR
05-12-2025 11:49:30 - PDXC Integration (Additional comments)
ashish.anand@dxc.com: This email is a legit email, if you dont have any business with them unsubscribe and Delete this email.
05-12-2025 11:49:24 - PDXC Integration (Work notes)
Assigned to Ashish Anand.
&lt;br/&gt;Opened By User is Unknown : TRAP_Alerts@qr.com.au@QR&lt;br/&gt;This email is a legit email, if you dont have any business with them unsubscribe and Delete this email.
04-12-2025 09:32:44 - PDXC Integration (Work notes)
Assigned to Ashish Anand.
03-12-2025 13:20:09 - PDXC Integration (Work notes)
Opened By User is Unknown : TRAP_Alerts@qr.com.au@QR
03-12-2025 13:19:33 - TRAP Alerts (Work notes)
Platform DXC Integration incident INC0575577 created INC40761566
</t>
  </si>
  <si>
    <t xml:space="preserve">05-12-2025 11:44:18 - PDXC Integration (Work notes)
Assigned to Ashish Anand.
&lt;br/&gt;Opened By User is Unknown : TRAP_Alerts@qr.com.au@QR
05-12-2025 11:44:18 - PDXC Integration (Work notes)
Assigned to Ashish Anand.
&lt;br/&gt;Opened By User is Unknown : TRAP_Alerts@qr.com.au@QR
05-12-2025 11:44:10 - PDXC Integration (Additional comments)
ashish.anand@dxc.com: This email is a legit email, if you dont have any business with them unsubscribe and Delete this email.
05-12-2025 11:44:08 - PDXC Integration (Work notes)
Assigned to Ashish Anand.
&lt;br/&gt;Opened By User is Unknown : TRAP_Alerts@qr.com.au@QR&lt;br/&gt;This email is a legit email, if you dont have any business with them unsubscribe and Delete this email.
04-12-2025 09:32:58 - PDXC Integration (Work notes)
Assigned to Ashish Anand.
03-12-2025 13:12:31 - PDXC Integration (Work notes)
Opened By User is Unknown : TRAP_Alerts@qr.com.au@QR
03-12-2025 13:12:20 - TRAP Alerts (Work notes)
Platform DXC Integration incident INC0575574 created INC40761505
</t>
  </si>
  <si>
    <t xml:space="preserve">05-12-2025 11:19:19 - Raegan Munro (Work notes)
.
05-12-2025 11:11:00 - Guest (Additional comments)
reply from: TrainingIntegration@QR.COM.AU
Thanks.
I’ll get back to you as soon as I can.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17:26:05 - Frederic Shea (Work notes)
.
03-12-2025 17:17:46 - Guest (Additional comments)
reply from: townsville@thejobshop.net.au
HI Duane, Please find attached the quote as requested. The 12th December is available in The Job Training Room only and I have the capacity to fit 6 people in only. We will be closed from 23rd December until the 12th January. We will be open
HI Duane,
Please find attached the quote as requested.
The 12th December is available in The Job Training Room only and I have the capacity to fit 6 people in only.
We will be closed from 23rd December until the 12th January.  We will be open again for training from the 13th January onwards.
The only date that I can come to the local depot is the 13th January 2026. I am fully booked out for the rest of January for onsite work.
Otherwise I have courses in my training room on the 14th, 16th and 30th January for both CPR and First Aid. Limited spots are available.
Regards,
03-12-2025 13:10:02 - Shane Kmet (Work notes)
Closing as INC raised by Guest
</t>
  </si>
  <si>
    <t xml:space="preserve">03-12-2025 13:27:40 - Gilbert Noble (Work notes)
called user on 0409363706, 
got user to test on a mobile hoptspot and it instantly conencted and is working
'user will contact their ISP
</t>
  </si>
  <si>
    <t xml:space="preserve">03-12-2025 13:12:06 - Sue McIntyre (Additional comments)
No, thanks for your help
03-12-2025 13:12:05 - Ruey Lim (Additional comments)
Is there anything else I could help you with today?
03-12-2025 13:12:04 - Ruey Lim (Additional comments)
Before you leave the chat, could you please restart your PC due to security policies? Thanks
03-12-2025 13:12:03 - Sue McIntyre (Additional comments)
Should I disconnect you?
03-12-2025 13:12:02 - Sue McIntyre (Additional comments)
That's fine, I can do it like that now. That print option is definetly different to what it used to say but it works. Thank you Ruey
03-12-2025 13:12:01 - Ruey Lim (Additional comments)
As far as I know, it always has been "Print to PDF" then you'll access the file in Adobe
03-12-2025 13:12:00 - Sue McIntyre (Additional comments)
Is that new as I normally "Print to Adobe" from my print options
03-12-2025 13:11:59 - Ruey Lim (Additional comments)
Hi Sue, to access your file on Adobe, you need to print the document to PDF first, then open the file in Adobe Acrobat
03-12-2025 13:11:58 - Sue McIntyre (Additional comments)
SL231327
03-12-2025 13:11:57 - Ruey Lim (Additional comments)
Hi Sue, could you provide me your PC number? I will have to remote into your PC so that I could have further investigation
03-12-2025 13:11:56 - Sue McIntyre (Additional comments)
Forgot to mention that in the software centre there is no updates for this software
03-12-2025 13:11:55 - Ruey Lim (Additional comments)
Thank you for contacting  the ICT Service Desk.  I am looking into your question now and will be with you shortly.
03-12-2025 13:11:54 - Sue McIntyre (Additional comments)
I have Adobe Acrobat Professional installed on my computer but recently the option to print to Adobe (when in word) doesn't appear.
</t>
  </si>
  <si>
    <t xml:space="preserve">03-12-2025 13:14:28 - PDXC Integration (Work notes)
Assigned to Gudla Harshitha.
&lt;br/&gt;We suggested that the user perform Citrix Workspace.
03-12-2025 13:14:25 - PDXC Integration (Work notes)
Assigned to Gudla Harshitha.
&lt;br/&gt;We suggested that the user perform Citrix Workspace.
03-12-2025 13:14:20 - PDXC Integration (Additional comments)
harshitha.gudla@dxc.com: Hi Robson, Drew
Good day!
we received your ticket regarding VDI issue
Thank you!
may I know which VDI you are trying to launch
Haha the ticket doesn't say?
it just say VDI 
Great. Very helpful helpdesk. Anyway, its this one
we have so many VDIs In our environment 
Robson, Drew (External)
Great. Very helpful helpdesk. Anyway, its this one      📷
oh okay let me check on min
Please perform Citrix Workspace reset
How need to reset the Citrix workspace application 
Go to Citrix Icon
Step 1: 
 -&gt; Right-click on the Icon 
Step 2: --&gt; in the option you can see Advanced References  
Step 3: click on that  à See Reset Citrix Workspace
Step 4: Click "Yes" to reset the Citrix Workspace app
Ok I'll try that
kk
Ok done that
try to launch the VDI now
Trying that now
kk
Does the ticket refer to a previous ticket on this issue and what the resolution was?
Ok looks like the VDI is starting up
When we close the ticket, we will update the resolution 
Ok please close the ticket, I can log into my VDI, thank you for your help
in present ticket there is no data about pervious ticket 
Robson, Drew (External)
Ok please close the ticket, I can log into my VDI, thank you for your help
Thanks for the confirmation
03-12-2025 12:48:34 - PDXC Integration (Work notes)
Assigned to Gudla Harshitha.
03-12-2025 12:47:15 - PDXC Integration (Work notes)
Vendor Referenced this CI Value on Creation not found in database : Citrix XenDesktop
Vendor Referenced this Business Service Value on Creation not found in database : Citrix XenDesktop
03-12-2025 12:46:54 - Cameron Horn (Work notes)
Platform DXC Integration incident INC0575560 created INC40761312
03-12-2025 12:46:44 - Cameron Horn (Work notes)
Assigning to the DXC Desktop Technology Citrix team to assist
</t>
  </si>
  <si>
    <t xml:space="preserve">05-12-2025 17:24:14 - PDXC Integration (Work notes)
Assigned to Sonia Pandey.
&lt;br/&gt;No response from user on strike hence ticket closed.
05-12-2025 17:24:08 - PDXC Integration (Work notes)
Assigned to Sonia Pandey.
&lt;br/&gt;No response from user on strike hence ticket closed.
05-12-2025 17:24:08 - PDXC Integration (Work notes)
Assigned to Sonia Pandey.
&lt;br/&gt;No response from user on strike hence ticket closed.&lt;br/&gt;Followed strike rule
No response from user hence ticket closed.
05-12-2025 17:24:00 - PDXC Integration (Additional comments)
sonia.pandey@dxc.com: No response from user on strike hence ticket closed.
05-12-2025 10:34:48 - PDXC Integration (Work notes)
Assigned to Sonia Pandey.
05-12-2025 10:33:58 - PDXC Integration (Work notes)
Assigned to Sonia Pandey.
&lt;br/&gt;Awaiting user's response.
05-12-2025 10:33:38 - PDXC Integration (Work notes)
Assigned to Sonia Pandey.
05-12-2025 10:33:31 - PDXC Integration (Additional comments)
sonia.pandey@dxc.com: Hi @Brendan Ryan
Please let me know your availability to discuss this issue
Thank you.
04-12-2025 15:31:38 - PDXC Integration (Work notes)
Assigned to Sonia Pandey.
&lt;br/&gt;Awaiting user's response.
2nd strike sent.
04-12-2025 15:31:14 - PDXC Integration (Work notes)
Assigned to Sonia Pandey.
&lt;br/&gt;Awaiting user's response.
2nd strike sent.
04-12-2025 15:31:08 - PDXC Integration (Work notes)
Assigned to Sonia Pandey.
04-12-2025 15:31:01 - PDXC Integration (Additional comments)
sonia.pandey@dxc.com: Hi @Brendan Ryan
You are showing offline on teams. Please let me know your availability to discuss this issue
Thank you.
03-12-2025 13:19:54 - PDXC Integration (Work notes)
Assigned to Sonia Pandey.
03-12-2025 13:19:04 - PDXC Integration (Work notes)
Assigned to Sonia Pandey.
03-12-2025 13:18:55 - PDXC Integration (Additional comments)
sonia.pandey@dxc.com: Hi @Brendan Ryan
You are showing offline on teams. Please let me know your availability to discuss this issue
Thank you.
03-12-2025 13:18:18 - PDXC Integration (Work notes)
Assigned to Sonia Pandey.
&lt;br/&gt;Awaiting user's response on availability
03-12-2025 13:14:49 - PDXC Integration (Work notes)
Assigned to Sonia Pandey.
03-12-2025 12:46:48 - Frederic Shea (Work notes)
Platform DXC Integration incident INC0575555 updated INC40761293
03-12-2025 12:44:34 - PDXC Integration (Work notes)
Added attachment ::  QLDRail_INC added (CNDEF0001178) - Screenshot 2025-12-03 133509.jpg
03-12-2025 12:44:18 - PDXC Integration (Work notes)
Added attachment ::  QLDRail_INC added (CNDEF0001178) - Screenshot 2025-12-03 133450.jpg
03-12-2025 12:44:11 - Frederic Shea (Work notes)
Platform DXC Integration incident INC0575555 created INC40761293
</t>
  </si>
  <si>
    <t xml:space="preserve">03-12-2025 12:33:34 - Cameron Horn (Work notes)
.
03-12-2025 12:14:40 - Guest (Additional comments)
reply from: admin@itq.net.au
Hi Duane, Please see attached quote as requested. Thank you. Gaby Flores| Admin Industry Training QLD 51-55 Toll Street , Mount Saint John QLD 4818 I Tel: 07 4774 4144 I Email: gaby@?itq.?net.?au | admin@?itq.?net.?au | Web: www.?itq.?net.?au From: Training
Hi Duane,
Please see attached quote as requested.
Thank you.
Gaby Flores| Admin Industry Training QLD
51-55 Toll Street , Mount Saint John QLD 4818 I Tel: 07 4774 4144 I
Email: gaby@itq.net.au&lt;mailto:gaby@itq.net.au&gt; | admin@itq.net.au |&lt;mailto:admin@itq.net.au%20|&gt; Web: www.itq.net.au&lt;https://urldefense.com/v3/__http://www.itq.net.au/__;!!OewlTa1rXg!TcnX8S8sLWppEgh4GAlhhoDOvChmN2439-M1dWC9u9U68yH452pzlSCs9VfErpeRcuBTAjPxWDNfb5NntKW1XQ$&gt;
[cid:image002.png@01DC644D.CABE49C0]
03-12-2025 12:06:00 - Shane Kmet (Work notes)
Closing as INC raised by Guest
</t>
  </si>
  <si>
    <t xml:space="preserve">05-12-2025 11:39:58 - PDXC Integration (Work notes)
Assigned to Eric Hanneman.
&lt;br/&gt;Remotely accessed Dean's laptop. Changed print queue to QR_Print on print.corp.qr.com.au. Removed print queue QR_Print on CPTPRDPRN015 from local queue. Resolving incident.
05-12-2025 11:39:58 - PDXC Integration (Work notes)
Assigned to Eric Hanneman.
&lt;br/&gt;Remotely accessed Dean's laptop. Changed print queue to QR_Print on print.corp.qr.com.au. Removed print queue QR_Print on CPTPRDPRN015 from local queue. Resolving incident.
05-12-2025 11:39:53 - PDXC Integration (Additional comments)
ehanneman2@dxc.com: Remotely accessed Dean's laptop.  
He was attempting to print to the print queue - QR_Print on CPTPRDPRN015.
Changed to print queue - QR_Print on print.corp.qr.com.au, this worked correctly.
Removed Print queue QR_Print on CPTPRDPRN015 from local queue.
Resolving incident.
05-12-2025 11:39:25 - PDXC Integration (Work notes)
Assigned to Eric Hanneman.
05-12-2025 11:39:25 - PDXC Integration (Work notes)
Assigned to Eric Hanneman.
&lt;br/&gt;Remotely accessed Dean's laptop.  
He was attempting to print to the print queue - QR_Print on CPTPRDPRN015.
Changed to print queue - QR_Print on print.corp.qr.com.au, this worked correctly.
Removed Print queue QR_Print on CPTPRDPRN015 from local queue.
Resolving incident.
04-12-2025 16:08:58 - PDXC Integration (Work notes)
Assigned to Eric Hanneman.
04-12-2025 16:08:54 - PDXC Integration (Work notes)
Assigned to Eric Hanneman.
04-12-2025 16:08:49 - PDXC Integration (Additional comments)
ehanneman2@dxc.com: Awaiting response from Dean, email sent.
04-12-2025 16:08:19 - PDXC Integration (Work notes)
Assigned to Eric Hanneman.
&lt;br/&gt;From: Hanneman, Eric 
Sent: Thursday, 4 December 2025 16:08
To: Jenkin, Dean &lt;Dean.Jenkin@qr.com.au&gt;
Subject: INC40761556 - Unable to print PDF's
Hi Dean,
I was passed an incident raised under your name that states you’re experiencing an issue when attempting to print PDF’s.  Would you have some time to review tomorrow or early next week via remote assistance / phone call?
Regards,
Eric
04-12-2025 10:06:18 - PDXC Integration (Work notes)
Assigned to Eric Hanneman.
03-12-2025 13:19:40 - PDXC Integration (Work notes)
Vendor Referenced this Business Service Value on Creation not found in database : Adobe Suite
03-12-2025 13:19:40 - PDXC Integration (Work notes)
Added attachment ::  QLDRail_INC added (CNDEF0001178) - Screenshot 2025-12-03 130737.png
03-12-2025 13:19:25 - Gilbert Noble (Work notes)
Platform DXC Integration incident INC0575542 created INC40761556
</t>
  </si>
  <si>
    <t xml:space="preserve">05-12-2025 09:42:28 - PDXC Integration (Work notes)
Assigned to Bibas Sapkota.
&lt;br/&gt;Cleared cache and dump data from %TEMP% and C:\Users\&lt;username&gt;\AppData\Local\Temp.
Deleted old log and crash files from My Tableau Repository
05-12-2025 09:42:28 - PDXC Integration (Work notes)
Assigned to Bibas Sapkota.
&lt;br/&gt;Cleared cache and dump data from %TEMP% and C:\Users\&lt;username&gt;\AppData\Local\Temp.
Deleted old log and crash files from My Tableau Repository
05-12-2025 09:42:20 - PDXC Integration (Additional comments)
bibas.sapkota@dxc.com: Hi Ed 
your issue has been resolved 
Regards 
Bibas
05-12-2025 09:41:18 - PDXC Integration (Work notes)
Assigned to Bibas Sapkota.
05-12-2025 09:39:09 - PDXC Integration (Work notes)
Assigned to Bibas Sapkota.
&lt;br/&gt;user has confirmed the issue has been resolved
04-12-2025 14:22:08 - PDXC Integration (Work notes)
Assigned to Bibas Sapkota.
04-12-2025 14:21:25 - PDXC Integration (Work notes)
Assigned to Bibas Sapkota.
04-12-2025 14:21:16 - PDXC Integration (Additional comments)
bibas.sapkota@dxc.com: waiting for user confirmation
04-12-2025 14:21:14 - PDXC Integration (Work notes)
Assigned to Bibas Sapkota.
&lt;br/&gt;Cleared cache and dump data from %TEMP% and C:\Users\&lt;username&gt;\AppData\Local\Temp.
Deleted old log and crash files from My Tableau Repository.
waiting for the user confirmation
04-12-2025 10:06:24 - PDXC Integration (Work notes)
Assigned to Bibas Sapkota.
03-12-2025 12:14:56 - PDXC Integration (Additional comments)
tnguyen213@dxc.com: Hi Desktop CBD Team,
Could you please help to check with this issue? The same issue was resolved by following steps.
Closed Tableau Desktop/Reader.
Cleared cache and dump data from %TEMP% and C:\Users\&lt;username&gt;\AppData\Local\Temp.
Deleted old log and crash files from My Tableau Repository.
Relaunched Tableau to rebuild a clean environment.
03-12-2025 12:05:19 - PDXC Integration (Work notes)
Vendor Referenced this Business Service Value on Update not found in database : Tableau
03-12-2025 12:04:44 - PDXC Integration (Work notes)
Vendor Referenced this Business Service Value on Creation not found in database : Tableau
03-12-2025 12:04:01 - System (Work notes)
Platform DXC Integration incident INC0575540 updated INC40760980
</t>
  </si>
  <si>
    <t xml:space="preserve">03-12-2025 11:53:45 - PDXC Integration (Work notes)
Assigned to Jaymesh Sharma.
&lt;br/&gt;Requested User is Unknown : james.sharma@dxc.com&lt;br/&gt;Troubleshooting Summary:
Verified Adobe sign-in via web: successful.
Web message indicated user had limited sign-ins on devices.
Signed out of previous device and logged in on current device.
Ran application: issue resolved.
Closed and reopened application to confirm resolution.
03-12-2025 11:53:41 - PDXC Integration (Additional comments)
james.sharma@dxc.com: Troubleshooting Summary:
Verified Adobe sign-in via web: successful.
Web message indicated user had limited sign-ins on devices.
Signed out of previous device and logged in on current device.
Ran application: issue resolved.
Closed and reopened application to confirm resolution.
</t>
  </si>
  <si>
    <t xml:space="preserve">03-12-2025 11:45:48 - PDXC Integration (Work notes)
Assigned to Jaymesh Sharma.
&lt;br/&gt;Requested User is Unknown : james.sharma@dxc.com&lt;br/&gt;Troubleshooting Summary:
Ran Group Policy update.
Verified Windows updates were applied.
Restarted the device.
User successfully logged into Bentley.
Confirmed Connected Client is working properly.
03-12-2025 11:45:43 - PDXC Integration (Additional comments)
james.sharma@dxc.com: Troubleshooting Summary:
Ran Group Policy update.
Verified Windows updates were applied.
Restarted the device.
User successfully logged into Bentley.
Confirmed Connected Client is working properly.
</t>
  </si>
  <si>
    <t xml:space="preserve">03-12-2025 11:14:14 - PDXC Integration (Work notes)
Assigned to Jacen Warriner.
&lt;br/&gt;Requested User is Unknown : jacen.warriner@dxc.com&lt;br/&gt;tablet needed ethernet connection for first time setup&lt;br/&gt;Julie mentioned that the tablet would not enroll (it was not connected to corp ethernet). plugged it in at the tech bar and enrolled it - no problems. She also mentioned a second tablet that was set up without ethernet? Possibly just a communication issue, but I asked her to bring it down for a check up if anything strange was going on
03-12-2025 11:14:12 - PDXC Integration (Additional comments)
jacen.warriner@dxc.com: Howdy Julie,
Thanks for popping by the tech bar, i'm glad we could get you up and running. I am still interested in having a look at the other tablet you mentioned.
</t>
  </si>
  <si>
    <t xml:space="preserve">03-12-2025 12:05:06 - Liam Bryan (Work notes)
Platform DXC Integration incident INC0575519 updated INC40760708
03-12-2025 12:05:02 - Liam Bryan (Work notes)
Sanjeeva called for general assistance with Python,
remoted to PC,
verified they have bypassed Airlock and ran software successfully,
advised SD do not support Python directly and recommended they check with their team
03-12-2025 12:00:39 - PDXC Integration (Work notes)
Assigned to Jodel Noveno.
&lt;br/&gt;Status: Airlock blocking python
Escalation: MEP
Action Done:
- Moved the device to Dev Workstation Enforcement
- Successfully whitelisted all Python detections in Developer-01
Next Action: Ticket Closure
03-12-2025 12:00:35 - PDXC Integration (Work notes)
Assigned to Jodel Noveno.
&lt;br/&gt;Status: Airlock blocking python
Escalation: MEP
Action Done:
- Moved the device to Dev Workstation Enforcement
- Successfully whitelisted all Python detections in Developer-01
Next Action: Ticket Closure
03-12-2025 12:00:32 - PDXC Integration (Additional comments)
jodel.noveno@dxc.com: Status: Airlock blocking python
Escalation: MEP
Action Done:
- Moved the device to Dev Workstation Enforcement
- Successfully whitelisted all Python detections in Developer-01
Next Action: Ticket Closure
03-12-2025 12:00:28 - PDXC Integration (Work notes)
Assigned to Jodel Noveno.
03-12-2025 12:00:19 - PDXC Integration (Additional comments)
jodel.noveno@dxc.com: Status: Airlock blocking python
Escalation: MEP
Action Done:
- Moved the device to Dev Workstation Enforcement
- Successfully whitelisted all Python detections in Developer-01
Next Action: Ticket Closure
03-12-2025 11:59:48 - PDXC Integration (Work notes)
Assigned to Jodel Noveno.
03-12-2025 11:56:15 - PDXC Integration (Work notes)
Assigned to Jodel Noveno.
&lt;br/&gt;Added attachment ::  detection.png
03-12-2025 11:48:34 - PDXC Integration (Work notes)
Assigned to Jodel Noveno.
03-12-2025 11:33:04 - PDXC Integration (Work notes)
Vendor Referenced this Business Service Value on Creation not found in database : Airlock Application Control
03-12-2025 11:32:48 - Raegan Munro (Work notes)
Platform DXC Integration incident INC0575519 created INC40760708
03-12-2025 11:32:34 - Raegan Munro (Work notes)
From: IT Service Desk 
Sent: Wednesday, 3 December 2025 12:31 PM
To: Jansz, Sanjeeva &lt;Sanjeeva.Jansz@qr.com.au&gt;
Subject: INC0575519 - Instructions for entering the OTP code into Airlock.
Hi Sanjeeva, 
You have been given temporary approval for a limited duration to run Python. 
You will be able to open this file/application for the next 24 hours only. 
Your OTP code is 61721937.
1. On the system where the OTP has been approved and issued for use, open the Airlock Enforcement Agent from the hidden icons menu on your taskbar.
2. Click the OTP Mode button in the top left corner of the Agent User interface.
3. Change the mode in the Select Mode dropdown menu to One Time Pad (OTP)
4. Enter the OTP code and click Apply
5. OTP Activated should display in the Agent User interface.
6. Result: You should now be able to run the application.
7. If further assistance is required, please contact the Service desk.
Kind regards,
RAEGAN MUNRO
SERVICE DESK ANALYST
Level 3. 21 Kirksway Place
Battery Point. Tasmania. 7004
PH: 07 3072 5000
Alt.PH: +61 7 3072 5000
Email: ITServiceDesk@qr.com.au
W: queenslandrail.com.au
03-12-2025 11:32:34 - Raegan Munro (Additional comments)
Hi Sanjeeva, 
Thank you for reaching out to the Queensland Rail IT Service Desk. 
As discussed, if you would like to gain access to the Airlock Developer Policy you will need to raise an "Other Request" through the Self-Service Portal. This can also be done through the following link:
https://queenslandrail.service-now.com/service_management?id=sc_cat_item&amp;sys_id=fa2c4187db393700fe4b5e97f49619f2&amp;referrer=popular_items
Please be sure to include your device name and approval from your manager when completing the request. 
If you have any further issues with this please feel free to contact us by calling 07 3072 5000 (we are option 1), or alternatively email us at ITServiceDesk@qr.com.au. 
Kind regards, 
Raegan. 
</t>
  </si>
  <si>
    <t xml:space="preserve">03-12-2025 12:40:40 - Raegan Munro (Work notes)
Ticket was meant to be resolved, closing ticket.
</t>
  </si>
  <si>
    <t xml:space="preserve">04-12-2025 11:25:45 - PDXC Integration (Work notes)
Assigned to Yeasinur Rahman Joy.
&lt;br/&gt;Remoted into the user's device to investigate reports of Group Policy failing to update and Cortex XDR showing "Advanced Endpoint Protection Disabled."
Initial diagnostics indicated repeated GPO processing failures, suggesting the device could not resolve or communicate with a domain controller (name resolution issues and AD replication latency warnings). Cortex XDR was also unable to load its Anti-Malware and Anti-Exploit modules, consistent with a system that could not retrieve updated security configurations from domain and management servers.
Reviewed network configuration and DNS settings, which appeared correct; however, the device likely had stale DNS cache entries or an inconsistent secure channel to the domain controller.
Troubleshooting steps performed:
Flushed DNS cache using ipconfig /flushdns to clear stale records.
Verified network configuration via ipconfig /all (DNS and DHCP assignments were correct).
Attempted Group Policy refresh with gpupdate /force (initially failed with name-resolution errors).
Checked Cortex XDR service status using sc query CyveraService (returned 1060 as expected).
Rebooted the device using shutdown /r /t 0 to re-establish secure channel and renew domain communication.
After reboot, Group Policy applied successfully, and Cortex XDR automatically reloaded its protection modules, reporting all security features as enabled.
Issue resolved.
04-12-2025 11:25:38 - PDXC Integration (Work notes)
Assigned to Yeasinur Rahman Joy.
&lt;br/&gt;Remoted into the user's device to investigate reports of Group Policy failing to update and Cortex XDR showing "Advanced Endpoint Protection Disabled."
Initial diagnostics indicated repeated GPO processing failures, suggesting the device could not resolve or communicate with a domain controller (name resolution issues and AD replication latency warnings). Cortex XDR was also unable to load its Anti-Malware and Anti-Exploit modules, consistent with a system that could not retrieve updated security configurations from domain and management servers.
Reviewed network configuration and DNS settings, which appeared correct; however, the device likely had stale DNS cache entries or an inconsistent secure channel to the domain controller.
Troubleshooting steps performed:
Flushed DNS cache using ipconfig /flushdns to clear stale records.
Verified network configuration via ipconfig /all (DNS and DHCP assignments were correct).
Attempted Group Policy refresh with gpupdate /force (initially failed with name-resolution errors).
Checked Cortex XDR service status using sc query CyveraService (returned 1060 as expected).
Rebooted the device using shutdown /r /t 0 to re-establish secure channel and renew domain communication.
After reboot, Group Policy applied successfully, and Cortex XDR automatically reloaded its protection modules, reporting all security features as enabled.
Issue resolved.&lt;br/&gt;Added attachment ::  image (1).jpg
04-12-2025 11:24:08 - PDXC Integration (Work notes)
Assigned to Yeasinur Rahman Joy.
&lt;br/&gt;Remoted into the user's device to investigate reports of Group Policy failing to update and Cortex XDR showing "Advanced Endpoint Protection Disabled."
Initial diagnostics indicated repeated GPO processing failures, suggesting the device could not resolve or communicate with a domain controller (name resolution issues and AD replication latency warnings). Cortex XDR was also unable to load its Anti-Malware and Anti-Exploit modules, consistent with a system that could not retrieve updated security configurations from domain and management servers.
Reviewed network configuration and DNS settings, which appeared correct; however, the device likely had stale DNS cache entries or an inconsistent secure channel to the domain controller.
Troubleshooting steps performed:
Flushed DNS cache using ipconfig /flushdns to clear stale records.
Verified network configuration via ipconfig /all (DNS and DHCP assignments were correct).
Attempted Group Policy refresh with gpupdate /force (initially failed with name-resolution errors).
Checked Cortex XDR service status using sc query CyveraService (returned 1060 as expected).
Rebooted the device using shutdown /r /t 0 to re-establish secure channel and renew domain communication.
After reboot, Group Policy applied successfully, and Cortex XDR automatically reloaded its protection modules, reporting all security features as enabled.
Issue resolved.
04-12-2025 11:24:04 - PDXC Integration (Work notes)
Assigned to Yeasinur Rahman Joy.
&lt;br/&gt;Remoted into the user's device to investigate reports of Group Policy failing to update and Cortex XDR showing "Advanced Endpoint Protection Disabled."
Initial diagnostics indicated repeated GPO processing failures, suggesting the device could not resolve or communicate with a domain controller (name resolution issues and AD replication latency warnings). Cortex XDR was also unable to load its Anti-Malware and Anti-Exploit modules, consistent with a system that could not retrieve updated security configurations from domain and management servers.
Reviewed network configuration and DNS settings, which appeared correct; however, the device likely had stale DNS cache entries or an inconsistent secure channel to the domain controller.
Troubleshooting steps performed:
Flushed DNS cache using ipconfig /flushdns to clear stale records.
Verified network configuration via ipconfig /all (DNS and DHCP assignments were correct).
Attempted Group Policy refresh with gpupdate /force (initially failed with name-resolution errors).
Checked Cortex XDR service status using sc query CyveraService (returned 1060 as expected).
Rebooted the device using shutdown /r /t 0 to re-establish secure channel and renew domain communication.
After reboot, Group Policy applied successfully, and Cortex XDR automatically reloaded its protection modules, reporting all security features as enabled.
Issue resolved.
04-12-2025 11:23:57 - PDXC Integration (Additional comments)
yeasinurrahman.joy@dxc.com: We have completed troubleshooting on your device. After clearing DNS cache, verifying network settings, and rebooting, the device successfully applied Group Policy and Cortex XDR reloaded all protection modules.
Your system is now fully operational. Please let us know if you experience any further issues.
04-12-2025 11:23:25 - PDXC Integration (Work notes)
Assigned to Yeasinur Rahman Joy.
&lt;br/&gt;Remoted into the user’s device to investigate reports of Group Policy failing to update and Cortex XDR showing “Advanced Endpoint Protection Disabled.”
Initial diagnostics indicated repeated GPO processing failures, suggesting the device could not resolve or communicate with a domain controller (name resolution issues and AD replication latency warnings). Cortex XDR was also unable to load its Anti-Malware and Anti-Exploit modules, consistent with a system that could not retrieve updated security configurations from domain and management servers.
Reviewed network configuration and DNS settings, which appeared correct; however, the device likely had stale DNS cache entries or an inconsistent secure channel to the domain controller.
Troubleshooting steps performed:
Flushed DNS cache using ipconfig /flushdns to clear stale records.
Verified network configuration via ipconfig /all (DNS and DHCP assignments were correct).
Attempted Group Policy refresh with gpupdate /force (initially failed with name-resolution errors).
Checked Cortex XDR service status using sc query CyveraService (returned 1060 as expected).
Rebooted the device using shutdown /r /t 0 to re-establish secure channel and renew domain communication.
After reboot, Group Policy applied successfully, and Cortex XDR automatically reloaded its protection modules, reporting all security features as enabled.
Issue resolved.
04-12-2025 10:06:35 - PDXC Integration (Work notes)
Assigned to Yeasinur Rahman Joy.
03-12-2025 11:42:39 - PDXC Integration (Additional comments)
francis.dav.fernandez@dxc.com: Hi team,
the endpoint does not exist in Cortex Console anymore and is possibly not used or connected to the office network for a long time, there might be other software that is not connected any longer.
I can proceed with connecting to this workstation to remove and reinstall the Cortex Agent, but other software might have issue.
I would recommend to re-image the entire workstation so that latest software and policies gets deployed and re-registered to their individual consoles, fixing them one by one will take significantly more time than backing up files and sending it to IT for re-imaging of the entire workstation.
03-12-2025 11:42:08 - PDXC Integration (Work notes)
Hi team,
the endpoint does not exist in Cortex Console anymore and is possibly not used or connected to the office network for a long time, there might be other software that is not connected any longer.
I can proceed with connecting to this workstation to remove and reinstall the Cortex Agent, but other software might have issue.
I would recommend to re-image the entire workstation so that latest software and policies gets deployed and re-registered to their individual consoles, fixing them one by one will take significantly more time than backing up files and sending it to IT for re-imaging of the entire workstation.
03-12-2025 11:32:24 - PDXC Integration (Work notes)
Assigned to Francis Fernandez.
03-12-2025 11:22:44 - PDXC Integration (Work notes)
Added attachment ::  QLDRail_INC added (CNDEF0001178) - Cotrext disabled.png
03-12-2025 11:22:10 - Shane Kmet (Work notes)
Platform DXC Integration incident INC0575509 created INC40760630
</t>
  </si>
  <si>
    <t xml:space="preserve">03-12-2025 11:03:04 - PDXC Integration (Work notes)
Assigned to Jaymesh Sharma.
&lt;br/&gt;Requested User is Unknown : james.sharma@dxc.com&lt;br/&gt;Re Imaged and Deployed device back to Shonette: SL233753
03-12-2025 11:03:02 - PDXC Integration (Additional comments)
james.sharma@dxc.com: Re Imaged and Deployed device back to Shonette: SL233753
</t>
  </si>
  <si>
    <t xml:space="preserve">04-12-2025 06:52:55 - Gregory Keep (Work notes)
Platform DXC Integration incident INC0575498 updated INC40760418
03-12-2025 13:52:58 - PDXC Integration (Work notes)
Assigned to Satya Gopala Krishna Pabbineedi.
03-12-2025 13:52:48 - PDXC Integration (Additional comments)
s.pabbineedi@dxc.com: From: Pabbineedi, Satya Gopala Krishna 
Sent: 03 December 2025 09:22
To: 'greg.keep@qr.com.au' &lt;greg.keep@qr.com.au&gt;
Cc: GDIC India Modern Workplace MDM team &lt;indiawpsmdm@dxc.com&gt;
Subject: QR | INC40760418 | 0439071472 Unable to set up
Hi Greg,
Hope you are doing good
I'm from Intune team. This is regarding the issue mentioned over the subject line. 
Could you please provide us your availability time so that we can have a team's call to troubleshoot the issue.
Best Regards,
Psgkrishna 
Modern Management,MDM
DXC Technology
03-12-2025 13:52:48 - PDXC Integration (Work notes)
Assigned to Satya Gopala Krishna Pabbineedi.
03-12-2025 11:18:58 - PDXC Integration (Work notes)
Assigned to Satya Gopala Krishna Pabbineedi.
03-12-2025 10:58:03 - Ryan Bell (Work notes)
Platform DXC Integration incident INC0575498 updated INC40760418
03-12-2025 10:57:51 - Greg Keep (Additional comments)
No problem.
03-12-2025 10:57:50 - Ryan Bell (Additional comments)
No problems, I'll still submit your ticket and they can send you an email. My apologies Greg! 
Best of luck
03-12-2025 10:57:49 - Greg Keep (Additional comments)
I might just leave it for the time being. I'll come back to it when I have time. Thanks Ryan.
03-12-2025 10:57:48 - Ryan Bell (Additional comments)
What would your best contact number be if they needed to call you?
03-12-2025 10:57:47 - Ryan Bell (Additional comments)
That's okay, it might be on the emergency call option but I've got the InTune device number, so I can just pass that onto them and they'll be able to find it. Thank you so much for being patient with me today. I haven't seen this issue before!
03-12-2025 10:57:46 - Greg Keep (Additional comments)
There is no * or # in the passcode scrfeen
03-12-2025 10:57:45 - PDXC Integration (Work notes)
Vendor Referenced this CI Value on Creation not found in database : General Enquiries (Generic Ci)
03-12-2025 10:57:45 - Ryan Bell (Additional comments)
In the passcode screen
03-12-2025 10:57:44 - Ryan Bell (Additional comments)
Can you please do me a favour and input this code into the phone? It should give us the IMEI
*#06#
03-12-2025 10:57:43 - Greg Keep (Additional comments)
ok
03-12-2025 10:57:42 - Ryan Bell (Additional comments)
It's an Admin system QR uses to manage devices, even though your phone is an older phone, the steps should be the same. So it might be an issue with the registry
03-12-2025 10:57:41 - Greg Keep (Additional comments)
What's Intune?
03-12-2025 10:57:40 - Ryan Bell (Additional comments)
Hmm, unfortunately they're not different instructions just slight modifications. I've spoken to my seniors and they've said it might be an issue with Intune and I'll need to create you a ticket and escalate it to them
03-12-2025 10:57:39 - Ryan Bell (Additional comments)
Let me see if I can pull previous editions of this KB that might be more accurate for your device
03-12-2025 10:57:38 - Greg Keep (Additional comments)
I'm reading KB0011770 - the instructions don't match what's coming up on the phone. It is an iPhone 11.
03-12-2025 10:57:37 - Ryan Bell (Additional comments)
Sorry I've found a few. What issue are you having with the set up? Does it just not let you continue?
03-12-2025 10:57:36 - Greg Keep (Additional comments)
ok
03-12-2025 10:57:35 - Ryan Bell (Additional comments)
I'll be back with you asap
03-12-2025 10:57:34 - Ryan Bell (Work notes)
Platform DXC Integration incident INC0575498 created INC40760418
03-12-2025 10:57:34 - Ryan Bell (Additional comments)
I see, I've found a previous ticket with a similar issue but let me do some digging and see if I can find one that's exactly the same
03-12-2025 10:57:33 - Greg Keep (Additional comments)
yes. I have got to the email setup and can't get any further
03-12-2025 10:57:32 - Ryan Bell (Additional comments)
Can you log into it or is it on that "Hello" intro screen?
03-12-2025 10:57:31 - Greg Keep (Additional comments)
It is a second hand one. All I got was the phone - nothing else.
03-12-2025 10:57:30 - Ryan Bell (Additional comments)
Do you have the box still?
03-12-2025 10:57:29 - Ryan Bell (Additional comments)
Yep sorry it should have an IMEI
03-12-2025 10:57:28 - Greg Keep (Additional comments)
It's a mobile phone - the number is 0439071472
03-12-2025 10:57:27 - Ryan Bell (Additional comments)
I'll see what I can do Greg, do you have the device number?
03-12-2025 10:57:26 - Ryan Bell (Additional comments)
Thank you for contacting  the ICT Service Desk.  I am looking into your question now and will be with you shortly.
03-12-2025 10:57:25 - Greg Keep (Additional comments)
I need some help setting up an iphone. The guide on the help page is out of date.
03-12-2025 10:57:24 - Greg Keep (Additional comments)
0439071472
</t>
  </si>
  <si>
    <t xml:space="preserve">03-12-2025 12:07:18 - PDXC Integration (Work notes)
Assigned to Emmanuel Arbeen Manuel.
&lt;br/&gt;Moved device to Dev Workstation Enforcement, successfully whitelisted all Python detections in Developer-01
03-12-2025 12:07:15 - PDXC Integration (Work notes)
Assigned to Emmanuel Arbeen Manuel.
&lt;br/&gt;Moved device to Dev Workstation Enforcement, successfully whitelisted all Python detections in Developer-01
03-12-2025 12:07:10 - PDXC Integration (Additional comments)
e.manuel@dxc.com: Status: Pything is being blocked by Airlock
Escalation: MEP
Action Done:
- Moved the device to Dev Workstation Enforcement
- Successfully whitelisted all Python detections in Developer-01
Next Action: Ticket Closure
03-12-2025 12:06:54 - PDXC Integration (Work notes)
Assigned to Emmanuel Arbeen Manuel.
03-12-2025 12:06:54 - PDXC Integration (Additional comments)
e.manuel@dxc.com: Status: Pything is being blocked by Airlock
Escalation: MEP
Action Done:
- Moved the device to Dev Workstation Enforcement
- Successfully whitelisted all Python detections in Developer-01
Next Action: Ticket Closure
03-12-2025 11:11:48 - PDXC Integration (Work notes)
Assigned to Emmanuel Arbeen Manuel.
03-12-2025 11:09:08 - PDXC Integration (Work notes)
Vendor Referenced this Business Service Value on Creation not found in database : Airlock Application Control
03-12-2025 11:08:58 - PDXC Integration (Work notes)
Added attachment ::  QLDRail_INC added (CNDEF0001178) - export.1764723362.csv
03-12-2025 11:08:54 - PDXC Integration (Work notes)
Added attachment ::  QLDRail_INC added (CNDEF0001178) - airlock.msg
03-12-2025 11:08:27 - Zoe O'Brien (Work notes)
Platform DXC Integration incident INC0575495 created INC40760510
</t>
  </si>
  <si>
    <t xml:space="preserve">03-12-2025 11:39:49 - PDXC Integration (Work notes)
Assigned to Jodel Noveno.
&lt;br/&gt;Moved device to Dev Workstation Enforcement. Successfully whitelisted all Python detections in Developer-01. Ticket Closure.
03-12-2025 11:39:48 - PDXC Integration (Work notes)
Assigned to Jodel Noveno.
&lt;br/&gt;Moved device to Dev Workstation Enforcement. Successfully whitelisted all Python detections in Developer-01. Ticket Closure.
03-12-2025 11:39:44 - PDXC Integration (Work notes)
Assigned to Jodel Noveno.
03-12-2025 11:39:40 - PDXC Integration (Additional comments)
jodel.noveno@dxc.com: Status: Airlock blocking Python from runnin
Escalation: MEP
Action Done:
- Moved the device to Dev Workstation Enforcement
- Successfully whitelisted all Python detections in Developer-01
Next Action: Ticket Closure
03-12-2025 11:39:38 - PDXC Integration (Additional comments)
jodel.noveno@dxc.com: Status: Airlock blocking Python from runnin
Escalation: MEP
Action Done:
- Moved the device to Dev Workstation Enforcement
- Successfully whitelisted all Python detections in Developer-01
Next Action: Ticket Closure
03-12-2025 11:39:22 - PDXC Integration (Work notes)
Assigned to Jodel Noveno.
03-12-2025 11:38:44 - PDXC Integration (Work notes)
Assigned to Jodel Noveno.
&lt;br/&gt;Added attachment ::  detection.png
03-12-2025 11:11:34 - PDXC Integration (Work notes)
Assigned to Jodel Noveno.
03-12-2025 11:08:14 - PDXC Integration (Work notes)
Vendor Referenced this Business Service Value on Creation not found in database : Airlock Application Control
03-12-2025 11:07:34 - PDXC Integration (Work notes)
Added attachment ::  QLDRail_INC added (CNDEF0001178) - export.1764722687.csv
03-12-2025 11:07:28 - PDXC Integration (Work notes)
Added attachment ::  QLDRail_INC added (CNDEF0001178) - airlock.msg
03-12-2025 11:07:18 - Zoe O'Brien (Work notes)
Platform DXC Integration incident INC0575491 created INC40760501
</t>
  </si>
  <si>
    <t xml:space="preserve">03-12-2025 10:37:46 - Frederic Shea (Work notes)
SDA set Cessation date for User (R916495) to 02/12/2025
03-12-2025 10:32:53 - Cameron Horn (Work notes)
Investigating
</t>
  </si>
  <si>
    <t xml:space="preserve">03-12-2025 10:36:23 - Cameron Horn (Work notes)
Reza Dehyadegari (907594)
Updated the DRA account to be 18/12/2025, 5pm
03-12-2025 10:32:48 - Cameron Horn (Work notes)
Investigating
</t>
  </si>
  <si>
    <t xml:space="preserve">03-12-2025 16:16:38 - Zoe O'Brien (Work notes)
.
03-12-2025 16:16:11 - Guest (Additional comments)
reply from: credit.accounts@pinnaclesafety.com.au
Hi Duane, Thanks for your email. Please find the quote attached as requested. Our booking process requires a purchase order (PDF format) to accompany the enrolment details (see format below) together in one email. Please send your booking request
Hi Duane,
Thanks for your email. Please find the quote attached as requested.
Our booking process requires a purchase order (PDF format) to accompany the enrolment details (see format below) together in one email.
Please send your booking request to credit.accounts@pinnaclesafety.com.au&lt;mailto:credit.accounts@pinnaclesafety.com.au&gt;
Please use the following format for all booking requests:
COURSE DETAILS REQUIRED
Course Name:
Course Date:
Course Location:
PARTICIPANT DETAILS REQUIRED
Participants First Name:
Participants Surname:
DOB (required for USI verification):
Email: (essential)
Phone: (essential)
Residential Address:
USI:
Please note, that we are unable to hold spots in the interim.
Many thanks for your understanding.
Have a lovely day
Kind Regards
Susan Terpening
CAC Sales and Service Specialist
T 1300 990 810
W www.pinnaclesafety.com.au&lt;https://urldefense.com/v3/__https://www.pinnaclesafety.com.au/__;!!OewlTa1rXg!WBMfQVjOo1sy6x5SL7WdOVH2ebGv5zZMxk2cZO8fI0oTDVvVdAHXpIJDhecyzIX6k9GqBTpGQ_1RTco2TmWqSEWemYhU2kS4uEGnzaS1qg$&gt;
Like us on Facebook!&lt;https://urldefense.com/v3/__https://www.facebook.com/pinnaclesafetyandtraining__;!!OewlTa1rXg!WBMfQVjOo1sy6x5SL7WdOVH2ebGv5zZMxk2cZO8fI0oTDVvVdAHXpIJDhecyzIX6k9GqBTpGQ_1RTco2TmWqSEWemYhU2kS4uEFFk17c7Q$&gt;
[cid:2c22c893]
[Sent from Front]
</t>
  </si>
  <si>
    <t xml:space="preserve">03-12-2025 16:48:58 - PDXC Integration (Work notes)
Assigned to Gouru Vivek.
&lt;br/&gt;Thanks for reporting this Email.
We have reviewed and blocked the Email.
03-12-2025 16:48:49 - PDXC Integration (Work notes)
Assigned to Gouru Vivek.
&lt;br/&gt;Thanks for reporting this Email.
We have reviewed and blocked the Email.
03-12-2025 16:48:44 - PDXC Integration (Additional comments)
gouru.vivek@dxc.com: Thanks for reporting this Email.
We have reviewed and blocked the Email.
03-12-2025 11:58:49 - PDXC Integration (Work notes)
Assigned to Gouru Vivek.
03-12-2025 10:09:34 - PDXC Integration (Work notes)
Opened By User is Unknown : TRAP_Alerts@qr.com.au@QR
03-12-2025 10:09:20 - TRAP Alerts (Work notes)
Platform DXC Integration incident INC0575474 created INC40759987
</t>
  </si>
  <si>
    <t xml:space="preserve">03-12-2025 15:21:52 - Andy Phan (Work notes)
Called user, user wanted to update the project about the different apps on the company portal and software centre. 
Windows 11 upgrade on roughly the 20/11/25. There have no issues with apps or the system. 
User is fine with closing the ticket.
03-12-2025 14:49:39 - Frederic Shea (Work notes)
SDA assigning to Win11 Service Desk
03-12-2025 14:41:08 - Jason Hunter (Additional comments)
Hi team,
Missed your call, happy for you to investigate further as required.
03-12-2025 12:26:50 - Andy Phan (Work notes)
SDA confirmed QRSL-IMPJJ7EJJO is windows 11 through Nexthink. 
Called user and left voicemail asking user to call GSD back.
03-12-2025 12:26:50 - Andy Phan (Additional comments)
Hi Jason,
I attempted to reach you on 0419647626. 
Please contact us by calling 07 3072 5000 (select option 1), or alternatively email us at ITServiceDesk@qr.com.au so we can assist you further.
Kind regards,
Andy
03-12-2025 12:14:51 - Andy Phan (Work notes)
Investigating
</t>
  </si>
  <si>
    <t xml:space="preserve">05-12-2025 15:26:38 - Riley Thomas (Work notes)
Platform DXC Integration incident INC0575462 updated INC40759787
05-12-2025 15:26:33 - Riley Thomas (Work notes)
From: donotreply@ricoh.com.au &lt;donotreply@ricoh.com.au&gt; 
Sent: Friday, 5 December 2025 3:50 PM
To: Williams, Jason (Toowoomba) &lt;jason.williams@qr.com.au&gt;
Subject: Resolved Ricoh Ticket CS2512030091
Dear Jason Williams, Your ticket has been resolved. Ticket No. : CS2512030091 Serial Number: Y178HB01690 Product Name: MP402SPF Purchase Order Number: Reference: INC40759787 Problem Description: Error code is SC332-00. Jason advised that site
ZjQcmQRYFpfptBannerStart
[EXTERNAL EMAIL]: 
This email originated from outside Queensland Rail. Do not click on links or open attachments unless you recognise the sender and know the content is safe. 
    Report Phish     
ZjQcmQRYFpfptBannerEnd
Dear Jason Williams, 
Your ticket has been resolved. 
Ticket No.: CS2512030091
Serial Number: Y178HB01690
Product Name: MP402SPF
Purchase Order Number: 
Reference: INC40759787
Problem Description: Error code is SC332-00. Jason advised that site is only open until 4PM Device has been having the issue since yesterday, device has been restarted and left off overnight, restarted again this morning but still the same. Serial does not exist: QLD Rail NOW Ticket Number: INC0575462 Post Code: 4350 (Bellevue St-Terminal Toowoomba) Contact Name: Jason Williams Contact Phone Number: 0427 121 316 Email Address: jason.williams@qr.com.au Printer Serial Number: Y178HB01690 - SP3510SF Issue/Request Details: Printer repeatedly requesting restart User has tried restarting multiple times, no change
Resolution Notes: GS complete, cleaned and reset sc error. All tests complete
Location and contact details: 
Contact Name: Jason Williams
Contact Number: 0427 121 316
Customer: 401362 (DXC TECHNOLOGY AUS PTY LTD)
Site: 401362-562 (DXC TECHNOLOGY AUSTRALIA PL (QUEENS)
Machine Location Address: QUEENSLAND RAIL TOOWOOMBA CONTAINER TERMINAL BELLEVUE STREET TOOWOOMBA QLD 4350
This is an automatic message, If you have any queries regarding your ticket, please do not hesitate in contacting us on 1300 362 577.
For further support utilising our, How-to videos, Training Materials, and Knowledge Base, please use this link Training 
Kind regards,
Ricoh
05-12-2025 15:19:05 - PDXC Integration (Work notes)
GS complete, cleaned and reset sc error. All tests complete
03-12-2025 11:00:48 - PDXC Integration (Work notes)
None
Called customer back and error code is SC332-00. Jason advised that site is only open until 4PM. 
****
Assigning to Ricoh Field Technician for further assistance.
03-12-2025 10:35:15 - Riley Thomas (Work notes)
Platform DXC Integration incident INC0575462 updated INC40759787
03-12-2025 10:35:11 - Riley Thomas (Work notes)
From: donotreply@ricoh.com.au &lt;donotreply@ricoh.com.au&gt; 
Sent: Wednesday, 3 December 2025 10:41 AM
To: Williams, Jason (Toowoomba) &lt;jason.williams@qr.com.au&gt;
Subject: New Ricoh Ticket CS2512030091
Dear Jason Williams, Thank you for contacting Ricoh Australia. A new ticket has been opened with the following details: Ticket No. : CS2512030091 Serial Number: Y178HB01690 Product Name: MP402SPF Purchase Order Number: Reference: INC40759787
ZjQcmQRYFpfptBannerStart
[EXTERNAL EMAIL]: 
This email originated from outside Queensland Rail. Do not click on links or open attachments unless you recognise the sender and know the content is safe. 
    Report Phish     
ZjQcmQRYFpfptBannerEnd
Dear Jason Williams, 
Thank you for contacting Ricoh Australia.
A new ticket has been opened with the following details: 
Ticket No.: CS2512030091
Serial Number: Y178HB01690
Product Name: MP402SPF
Purchase Order Number: 
Reference: INC40759787
Problem Description: Serial does not exist: QLD Rail NOW Ticket Number: INC0575462 Post Code: 4350 (Bellevue St-Terminal Toowoomba) Contact Name: Jason Williams Contact Phone Number: 0427 121 316 Email Address: jason.williams@qr.com.au Printer Serial Number: Y178HB01690 - SP3510SF Issue/Request Details: Printer repeatedly requesting restart User has tried restarting multiple times, no change
Location and contact details: 
Contact Name: Jason Williams
Contact Number: 0427 121 316
Customer: 401362 (DXC TECHNOLOGY AUS PTY LTD)
Site: 401362-562 (DXC TECHNOLOGY AUSTRALIA PL (QUEENS)
Machine Location Address: QUEENSLAND RAIL TOOWOOMBA CONTAINER TERMINAL BELLEVUE STREET TOOWOOMBA QLD 4350
This is an automatic message, If you have any queries regarding your ticket, please do not hesitate in contacting us on 1300 362 577.
For further support utilising our, How-to videos, Training Materials, and Knowledge Base, please use this link Training 
Kind regards,
Ricoh
03-12-2025 10:13:28 - PDXC Integration (Work notes)
None
Called customer to confirm if there is an error code. Device has been having the issue since yesterday, device has been restarted and left off overnight, restarted again this morning but still the same. Customer was not in the station, requested for a call back in half an hr and he will obtain the info.
03-12-2025 09:46:04 - PDXC Integration (Work notes)
Vendor Referenced this CI Value on Creation not found in database : Y178HB01690 - SP3510SF
03-12-2025 09:45:32 - Frederic Shea (Work notes)
Platform DXC Integration incident INC0575462 created INC40759787
</t>
  </si>
  <si>
    <t xml:space="preserve">03-12-2025 10:05:19 - PDXC Integration (Work notes)
Assigned to Emmanuel Arbeen Manuel.
&lt;br/&gt;Whitelisted pip.exe in Airlock under Untrusted Executions
03-12-2025 10:05:18 - PDXC Integration (Work notes)
Assigned to Emmanuel Arbeen Manuel.
&lt;br/&gt;Whitelisted pip.exe in Airlock under Untrusted Executions
03-12-2025 10:05:10 - PDXC Integration (Additional comments)
e.manuel@dxc.com: Escalation: MEP
Action Done: 
Whitelisted the detected files under Blocked Executions in Airlock 
File Path: C:\Program Files\Python313\Scripts\pip.exe 
File Hash:
36768fe94cfec58008c330eba42b676680a42c89a6666032b56a0e4f2c66220e
File name: pip.exe
Next Action:
For closure
03-12-2025 10:05:05 - PDXC Integration (Work notes)
Assigned to Emmanuel Arbeen Manuel.
03-12-2025 10:04:57 - PDXC Integration (Additional comments)
e.manuel@dxc.com: Escalation: MEP
Action Done: 
Whitelisted the detected files under Untrusted Executions in Airlock 
File Path: C:\Program Files\Python313\Scripts\pip.exe 
File Hash:
36768fe94cfec58008c330eba42b676680a42c89a6666032b56a0e4f2c66220e
File name: pip.exe
Next Action:
For closure
03-12-2025 09:54:59 - PDXC Integration (Work notes)
Assigned to Emmanuel Arbeen Manuel.
03-12-2025 09:47:18 - PDXC Integration (Work notes)
Vendor Referenced this Business Service Value on Creation not found in database : Airlock Application Control
03-12-2025 09:47:03 - Zoe O'Brien (Work notes)
Platform DXC Integration incident INC0575460 created INC40759793
</t>
  </si>
  <si>
    <t xml:space="preserve">03-12-2025 13:13:30 - Zoe O'Brien (Work notes)
Rinna Kato called back regarding this ticket
remoted onto pc
confirmed that user already has the new print queue added
tried printing an adobe PDF - not working
restarted adobe
tried printing document again
user confirmed everything is now working
03-12-2025 09:57:06 - Ruey Lim (Additional comments)
Hi Rinna,
I am reaching out in regard to the printer issue raised in email. 
When possible, please contact the Service Desk on 07 3072 5000 (option 1) and quote INC0575459 to the agent who answers the call so we can assist.
We are also available at ITServiceDesk@qr.com.au and will see any comments you make to this ticket if you would prefer.
Kind regards,
Ruey Lim.
03-12-2025 09:57:06 - Ruey Lim (Work notes)
Called user on 0434 767 075 but no answer
Left VM and emailed user 
Pending for user to call us back
</t>
  </si>
  <si>
    <t xml:space="preserve">03-12-2025 15:36:44 - PDXC Integration (Work notes)
Assigned to Ashish Anand.
&lt;br/&gt;Issue with Microsoft sites not loading, ran flushdns, disk cleanup, assigned to firewall team
03-12-2025 15:36:34 - PDXC Integration (Work notes)
Assigned to Ashish Anand.
&lt;br/&gt;Issue with Microsoft sites not loading, ran flushdns, disk cleanup, assigned to firewall team
03-12-2025 15:36:34 - PDXC Integration (Work notes)
Assigned to Ashish Anand.
&lt;br/&gt;Issue with Microsoft sites not loading, ran flushdns, disk cleanup, assigned to firewall team&lt;br/&gt;User has confirmed  all working fine now on the QR Wifi . There is problem in his network (Blu cable), He connected in QR WI-FI and its working fine
03-12-2025 15:36:29 - PDXC Integration (Additional comments)
ashish.anand@dxc.com: User has confirmed  all working fine now on the QR Wifi . There is problem in his network (Blu cable), He connected in QR WI-FI and its working fine
03-12-2025 14:05:02 - Luke Coleman (Work notes)
Platform DXC Integration incident INC0575456 updated INC40761528
03-12-2025 14:04:57 - Luke Coleman (Additional comments)
reply from: Luke.Coleman@qr.com.au
Hi
I also get this when trying to view my Pay Docket on my work phone
Cheers
[image0.png]
03-12-2025 13:15:18 - PDXC Integration (Work notes)
Added attachment ::  QLDRail_INC added (CNDEF0001178) - image
03-12-2025 13:15:15 - PDXC Integration (Work notes)
Added attachment ::  QLDRail_INC added (CNDEF0001178) - image
03-12-2025 13:15:15 - PDXC Integration (Work notes)
Added attachment ::  QLDRail_INC added (CNDEF0001178) - image
03-12-2025 13:15:14 - PDXC Integration (Work notes)
Added attachment ::  QLDRail_INC added (CNDEF0001178) - image
03-12-2025 13:15:05 - Gilbert Noble (Work notes)
Platform DXC Integration incident INC0575456 created INC40761528
03-12-2025 13:14:58 - PDXC Integration (Work notes)
Added attachment ::  QLDRail_INC added (CNDEF0001178) - Browser_issue.png
03-12-2025 13:14:40 - Gilbert Noble (Work notes)
called user on 0409621420, 
remoted to computer, 
this is not affecting all sites, primarily Microsoft sites, 
ran flushdns
ran disk cleanup
restarted the computer, no change, this is only affecting the Microsoft sites and connections, 
assigning to firewall to check further
03-12-2025 12:21:05 - Raegan Munro (Work notes)
User called to return Gilberts call, advised that Gilbert is currently on lunch but SDA will request that he return the call when he gets back.
03-12-2025 12:05:46 - Luke Coleman (Additional comments)
reply from: Luke.Coleman@qr.com.au
Hi
I am back in my office and will be until 1530 this afternoon
Cheers
Sent from my iPhone
03-12-2025 10:42:25 - Gilbert Noble (Additional comments)
Hi Luke,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INC0575456 and ask to speak to Gilbert Noble.
Kind regards,
Queensland Rail
Gilbert Noble
REMOTE DESKTOP SUPPORT
Level 3, 21 Kirksway Place
Battery Point, Tasmania 7004
T: 07 3072 5000
W: queenslandrail.com.au
E: ITservicedesk@qr.com.au
03-12-2025 10:42:25 - Gilbert Noble (Work notes)
called user on 0409621420, no answer, left message
03-12-2025 09:40:46 - Cameron Horn (Work notes)
Assigning to the DXC Remote Desktop Support team to investigate the browser issue
</t>
  </si>
  <si>
    <t xml:space="preserve">03-12-2025 09:28:39 - Cameron Horn (Work notes)
.
</t>
  </si>
  <si>
    <t xml:space="preserve">03-12-2025 13:22:08 - PDXC Integration (Work notes)
Assigned to Harry Mabb.
&lt;br/&gt;Tunnel IPSEC_NomadDTI_4G:Local is down and up as per alerts. Vendor Referenced CI Value on Creation not found in database : Azure Palo Alto FW
03-12-2025 13:21:58 - PDXC Integration (Work notes)
Assigned to Harry Mabb.
&lt;br/&gt;Tunnel IPSEC_NomadDTI_4G:Local is down and up as per alerts. Vendor Referenced CI Value on Creation not found in database : Azure Palo Alto FW
03-12-2025 13:21:56 - PDXC Integration (Additional comments)
harrison.mabb@dxc.com: Checked SIG firewalls and can see the Nomad tunnel is back up and reporting normally
03-12-2025 13:21:54 - PDXC Integration (Work notes)
Assigned to Harry Mabb.
&lt;br/&gt;Tunnel IPSEC_NomadDTI_4G:Local is down and up as per alerts. Vendor Referenced CI Value on Creation not found in database : Azure Palo Alto FW&lt;br/&gt;Checked SIG firewalls and can see the Nomad tunnel is back up and reporting normally
03-12-2025 12:10:49 - PDXC Integration (Work notes)
Assigned to Harry Mabb.
03-12-2025 09:18:44 - PDXC Integration (Work notes)
Vendor Referenced this CI Value on Creation not found in database : Azure Palo Alto FW
03-12-2025 09:18:11 - Ruey Lim (Work notes)
Platform DXC Integration incident INC0575444 created INC40759527
03-12-2025 09:18:01 - Ruey Lim (Work notes)
From: DXC-SIG-Palo &lt;DXC-SIG-Palo@qr.com.au&gt; 
Sent: Wednesday, 3 December 2025 9:45 AM
To: IT Service Desk &lt;ITServiceDesk@qr.com.au&gt;
Subject: CPFFWLSRV203 - SYSTEM ALERT : critical : Tunnel IPSEC_NomadDTI_4G:Local is up 
domain: 1
receive_time: 2025/12/03 09:15:23
serial: 013201014032
seqno: 7548819701816617755
actionflags: 0x8000000000000000
type: SYSTEM
subtype: vpn
config_ver: 2817
time_generated: 2025/12/03 09:15:23
high_res_timestamp: 2025-12-03T09:15:23.735+10:00
dg_hier_level_1: 0
dg_hier_level_2: 0
dg_hier_level_3: 0
dg_hier_level_4: 0
vsys_name: 
device_name: CPFFWLSRV203
vsys_id: 0
vsys: 
eventid: tunnel-status-up
object: IPSEC_NomadDTI_4G:Local
fmt: 0
id: 138
module: general
severity: critical
opaque: Tunnel IPSEC_NomadDTI_4G:Local is up
dg_id: 0
tpl_id: 0
</t>
  </si>
  <si>
    <t xml:space="preserve">04-12-2025 11:18:26 - Boris Marynycz (Additional comments)
reply from: boris.marynycz@qr.com.au
It is not an issue now
Thank you
[Queensland Rail logo]
Boris Marynycz
PRINCIPAL TRACK ENGINEER
Rail Centre 2, 309 Edward St
Brisbane, QLD
T: 07 3072 3348
W: queenslandrail.com.au&lt;http://queenslandrail.com.au/&gt;
Please note that I work part time hours between Monday and Thursday.
M
T
W
T
F
[Work from home Wi-Fi with solid fill]
[Work from home Wi-Fi with solid fill]
[Checkmark with solid fill]
[Checkmark with solid fill]
Ï
04-12-2025 08:53:16 - Gilbert Noble (Additional comments)
Hi Boris,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INC0575442.
Kind regards,
Gilbert Noble
03-12-2025 09:48:31 - Gilbert Noble (Additional comments)
Hello, 
As discussed,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t>
  </si>
  <si>
    <t xml:space="preserve">03-12-2025 09:14:50 - Frederic Shea (Work notes)
.
</t>
  </si>
  <si>
    <t xml:space="preserve">03-12-2025 09:10:06 - Sally Jones (Additional comments)
Thats all
03-12-2025 09:10:05 - Ruey Lim (Additional comments)
No worries, is there anything else I could help you with today?
03-12-2025 09:10:04 - Sally Jones (Additional comments)
Thank you!!
03-12-2025 09:10:03 - Ruey Lim (Additional comments)
is*
03-12-2025 09:10:02 - Ruey Lim (Additional comments)
Hi Sally, the primary user of the asset listed in Tamara Levi
03-12-2025 09:10:01 - Ruey Lim (Additional comments)
Thank you for contacting  the ICT Service Desk.  I am looking into your question now and will be with you shortly.
03-12-2025 09:10:00 - Sally Jones (Additional comments)
I need to reassign the asset however I am unable to find the current owner of this asset
03-12-2025 09:09:59 - Sally Jones (Additional comments)
Are you able to tell me the owner of this laptop - SL221473
</t>
  </si>
  <si>
    <t xml:space="preserve">04-12-2025 14:34:50 - Paul Cowan (Work notes)
Job forced OK
Solution under investigation.
Incident closed
</t>
  </si>
  <si>
    <t xml:space="preserve">03-12-2025 09:28:05 - Guest (Additional comments)
reply from: ITServiceDesk@qr.com.au
Hi Lauretta,
As discussed over the phone, I have now offboarded the following accounts as requested:
O916725
A_O916725
TA_O916725
Kind regards,
[Queensland Rail logo]
Raegan Munro
Service Desk Analyst
Level 3. 21 Kirksway Place
Battery Point. Tasmania. 7004
PH: 07 3072 5000
Alt.PH: +61 7 3072 5000
Email: ITServiceDesk@qr.com.au&lt;mailto:ITServiceDesk@qr.com.au&gt;
W: queenslandrail.com.au&lt;https://urldefense.com/v3/__https:/protect.checkpoint.com/v2/___http:/*queenslandrail.com.au/___.Y3A0YTp0ZWNod2VsbGF1c3RyYWxpYTE2NjgxMzMzNDAyNDE6YzpvOmJiZjM1ZjQxMTZkMmVhM2U0NWRhY2FiNGUwZDJiOTZkOjY6NTY4MzoyMGM2ZmNkNDAyOTYzNjYwOWU2MzUwMzM3YWYyYzI0MDY3NGQ5NDhhNTY3M2U2NzllZWZlNTBmMGQ0YTUxNmU0Omg6VA__;Lw!!OewlTa1rXg!TCYgX2fMSeQYhbs7HC9UVOLhd2MxJfAfMXVGQwsv9bqLNU0srUfyOOFTJrwZ7V9O7XWEuWSLBXztCuwuGin1d3ciMGGOulQuaRQx$&gt;
03-12-2025 09:27:28 - Raegan Munro (Work notes)
From: IT Service Desk 
Sent: Wednesday, 3 December 2025 10:26 AM
To: HR Central &lt;HRCentral@qr.com.au&gt;
Subject: RE: INC0575433 - HRC0547409 - Cessation - Sivakumar Reddy - 00916725
Hi Lauretta, 
As discussed over the phone, I have now offboarded the following accounts as requested:
O916725
A_O916725
TA_O916725
Kind regards,
RAEGAN MUNRO
SERVICE DESK ANALYST
Level 3. 21 Kirksway Place
Battery Point. Tasmania. 7004
PH: 07 3072 5000
Alt.PH: +61 7 3072 5000
Email: ITServiceDesk@qr.com.au
W: queenslandrail.com.au
03-12-2025 09:27:09 - Raegan Munro (Work notes)
From: IT Service Desk 
Sent: Thursday, 20 November 2025 3:08 PM
To: HR Central &lt;HRCentral@qr.com.au&gt;; Dunstan, Renee &lt;renee.dunstan@qr.com.au&gt;
Subject: RE: HRC0547409 - Cessation - Sivakumar Reddy - 00916725
Hi all, 
I was unable to find a request to offboard this user in our system, can you please advise if an RITM has been sent to the Service Desk. 
Additionally, please be advised that once the account is offboarded the account is disabled and the expiry is changed. Their email will show until the account is automatically moved to the recycling bin (this can take around 90 days), though Sivakumar will be unable to access any of their resources unless we receive a separate extension request from HR. 
Kind regards,
RAEGAN MUNRO
SERVICE DESK ANALYST
Level 3. 21 Kirksway Place
Battery Point. Tasmania. 7004
PH: 07 3072 5000
Alt.PH: +61 7 3072 5000
Email: ITServiceDesk@qr.com.au
W: queenslandrail.com.au
From: HR Central &lt;HRCentral@qr.com.au&gt; 
Sent: Thursday, 20 November 2025 2:57 PM
To: Dunstan, Renee &lt;renee.dunstan@qr.com.au&gt;; IT Service Desk &lt;ITServiceDesk@qr.com.au&gt;
Subject: FW: HRC0547409 - Cessation - Sivakumar Reddy - 00916725
Hi Renee,
Our records show that Siva is inactive in the system, so the IT Team would be best placed to offer you further advice regarding this.
@IT Service Desk – could you please assist Renee with the enquiry below.
Kind regards,
Lauretta
LAURETTA ROEBUCK
PEOPLE OFFICER
  Rail Centre 1, Level 2, 305 Edward Street, Brisbane  
  For all general HR advice and assistance, please contact HR Central
E: hrcentral@qr.com.au
Did you know you can now access HR Central through the self-service portal? Click here to view handy 'how to articles', get support or request something.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
From: Dunstan, Renee &lt;renee.dunstan@qr.com.au&gt; 
Sent: Thursday, 20 November 2025 8:24 AM
To: HR Central &lt;HRCentral@qr.com.au&gt;
Subject: RE: HRC0547409 - Cessation - Sivakumar Reddy - 00916725
Lauretta – if this resource has been offboarded, why are they still appearing as having an active email address? 
From: HR Central &lt;HRCentral@qr.com.au&gt; 
Sent: Wednesday, 19 November 2025 2:23 PM
To: Dunstan, Renee &lt;renee.dunstan@qr.com.au&gt;
Subject: RE: HRC0547409 - Cessation - Sivakumar Reddy - 00916725
Thanks – will do 😊
LAURETTA ROEBUCK
PEOPLE OFFICER
  Rail Centre 1, Level 2, 305 Edward Street, Brisbane  
  For all general HR advice and assistance, please contact HR Central
E: hrcentral@qr.com.au
Did you know you can now access HR Central through the self-service portal? Click here to view handy 'how to articles', get support or request something.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
From: Dunstan, Renee &lt;renee.dunstan@qr.com.au&gt; 
Sent: Wednesday, 19 November 2025 2:02 PM
To: HR Central &lt;HRCentral@qr.com.au&gt;
Subject: RE: HRC0547409 - Cessation - Sivakumar Reddy - 00916725
Please cancel HRC0547409.
Siva came through the non-compliant report re training this morning and assumed it hadn't been actioned.
Must be a timing issue.
Thanks,
Renee
From: HR Central &lt;HRCentral@qr.com.au&gt; 
Sent: Wednesday, 19 November 2025 1:18 PM
To: Dunstan, Renee &lt;renee.dunstan@qr.com.au&gt;
Subject: HRC0547409 - Cessation - Sivakumar Reddy - 00916725
Hi Renee,
I hope you're well.
HR Central has received your request to offboard Outsourced Service Provider Sivakumar Reddy (916725) on ticket HRC0547409 – cessation date 18.11.2025
Our records indicate, however, that you already submitted a request to offboard Sivakumar, and this was actioned previously on ticket HRC0546758 – cessation date 14.11.2025.
As the cessation was already actioned, could you please advise if ticket HRC0547409 is a duplicate which may be cancelled?
Kind regards,
Lauretta
LAURETTA ROEBUCK
PEOPLE OFFICER
  Rail Centre 1, Level 2, 305 Edward Street, Brisbane  
  For all general HR advice and assistance, please contact HR Central
E: hrcentral@qr.com.au
Did you know you can now access HR Central through the self-service portal? Click here to view handy 'how to articles', get support or request something.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
</t>
  </si>
  <si>
    <t xml:space="preserve">03-12-2025 09:05:49 - Cameron Horn (Work notes)
.
</t>
  </si>
  <si>
    <t xml:space="preserve">05-12-2025 12:49:24 - PDXC Integration (Work notes)
Assigned to Eric Hanneman.
&lt;br/&gt;Power cycled the NEC monitor and disconnected the HDMI Miracast dongle. Connection to the screen was successful using Win + K.
05-12-2025 12:49:15 - PDXC Integration (Work notes)
Assigned to Eric Hanneman.
&lt;br/&gt;Power cycled the NEC monitor and disconnected the HDMI Miracast dongle. Connection to the screen was successful using Win + K.
05-12-2025 12:49:12 - PDXC Integration (Additional comments)
ehanneman2@dxc.com: Power cycled the NEC monitor and disconnected / reconnected the HDMI Miracast dongle. Connection to the screen after power cycle was successful using Win + K.  Stephen confirm he was able to make the connection.  Resolving incident.  
05-12-2025 12:47:44 - PDXC Integration (Work notes)
Assigned to Eric Hanneman.
&lt;br/&gt;From: Hanneman, Eric &lt;eric.hanneman@qr.com.au&gt;
Date: Friday, 5 December 2025 at 12:44 pm
To: Morgan, Stephen &lt;Stephen.Morgan@qr.com.au&gt;
Subject: Re: INC40773269 - Report an ICT Incident/Problem (Stephen Morgan)(Meeting room screen connection failing)
Hi Stephen,
Thank you for the confirm.  I’ll add some notes to the incident and close it out.
Have a great weekend!
Regards,
Eric
05-12-2025 12:46:38 - PDXC Integration (Work notes)
Assigned to Eric Hanneman.
&lt;br/&gt;From: Morgan, Stephen &lt;Stephen.Morgan@qr.com.au&gt;
Date: Friday, 5 December 2025 at 12:43 pm
To: Hanneman, Eric &lt;eric.hanneman@qr.com.au&gt;
Subject: RE: INC40773269 - Report an ICT Incident/Problem (Stephen Morgan)(Meeting room screen connection failing)
Fabulous! All working as hoped…
Did you want me to close this out or will you do it?
Cheers - sm
05-12-2025 12:46:14 - PDXC Integration (Work notes)
Assigned to Eric Hanneman.
&lt;br/&gt;From: Hanneman, Eric &lt;eric.hanneman@qr.com.au&gt;
Sent: Friday, 5 December 2025 12:40 PM
To: Morgan, Stephen &lt;Stephen.Morgan@qr.com.au&gt;
Subject: INC40773269 - Report an ICT Incident/Problem (Stephen Morgan)(Meeting room screen connection failing)
Hi Stephen,
I was passed an incident raised under your name that states you’re experiencing an issue connecting to a meeting room screen.
I’ve since attended site, and power cycled the television and unplugged / re-plugged in the Miracast dongle that was hanging from under the screen.   Once the screen came back up, I was able to make the connection to the screen from my QR device.
If you can in the future, please try making the connection again using the onscreen instructions by hitting Win + K and try connecting to the screen again.
If you are still experiencing issues, please contact the service desk to re-raise the incident.
Regards,
Eric
05-12-2025 12:21:48 - PDXC Integration (Work notes)
Assigned to Eric Hanneman.
&lt;br/&gt;Visited site, power cycled the NEC monitor.  
Disconnected the HDMI Miracast dongle.
When device came back up, was able to Win K and connect to the device once again.
04-12-2025 16:14:38 - PDXC Integration (Work notes)
Assigned to Eric Hanneman.
&lt;br/&gt;Need to visit site tomorrow.
04-12-2025 10:05:58 - PDXC Integration (Work notes)
Assigned to Eric Hanneman.
04-12-2025 07:04:29 - PDXC Integration (Work notes)
Vendor Referenced this CI Value on Creation not found in database : General Enquiries (Generic Ci)
04-12-2025 07:02:41 - Shane Kmet (Work notes)
Platform DXC Integration incident INC0575427 updated INC40773269
04-12-2025 07:02:35 - Shane Kmet (Work notes)
Assigning to DXC Desktop CBD fors uport of ICT equipment in RC1 Floor 10 meeting room D
APpears liekly this is for Crestron or other ICT display equiupmet for the meeting room that is not allowing PC to display projection
04-12-2025 07:02:31 - Shane Kmet (Work notes)
Platform DXC Integration incident INC0575427 created INC40773269
04-12-2025 06:36:55 - Stephen Morgan (Additional comments)
Please advise what further information you require...but also please be advised that I have provided all the information I can. Just get a technician/desk top services person to drop into RC-1 Floor 10 room D and have a look for themselves and save us all a lot of time
03-12-2025 13:24:04 - Ruey Lim (Work notes)
From: Little, Dan &lt;dan.little@qr.com.au&gt; 
Sent: Wednesday, 3 December 2025 1:26 PM
To: IT Service Desk &lt;ITServiceDesk@qr.com.au&gt;
Subject: RE: INC0575427 - Smart screen issue
Stephen will call you back, it is not a SmartBoard.
Thanks and Regards,
DAN LITTLE
SENIOR MANAGER PROGRAM PLANNING &amp; RISK
MAJOR PROJECTS ENGINEERING AND RAIL SAFETY
Level 11, 295 Ann Street, Brisbane Qld 4000 
GPO Box 1429, Brisbane, Qld 4000 
Mob: 0448 602 175 || Desk Ph: (07) 3072 5737 
W: queenslandrail.com.au
============================================
Pending for Stephen to call back
03-12-2025 13:22:43 - Andy Phan (Work notes)
Called user and left voicemail asking user to call GSD back.
Pending user response
03-12-2025 13:22:43 - Andy Phan (Additional comments)
Hi Stephen,
I attempted to reach you on 0437733206.
Please contact us by calling 07 3072 5000 (select option 1) or alternatively email us at ITServiceDesk@qr.com.au so we can assist you further.
Kind regards,
Andy
03-12-2025 13:18:14 - Andy Phan (Work notes)
Investigating
03-12-2025 12:58:11 - Stephen Morgan (Additional comments)
Just to expand - this is NOT a Smartboard - it is the standard ICT screen that most QR meeting rooms have. The instruction on the screen is to use "Windows K" to link...it is not linking. Please reallocate to the appropriate ICT support team as this meeting room gets a lot of use and it impacts negatively not having the use of this QR ICT product.
03-12-2025 11:57:31 - Stephen Morgan (Additional comments)
I'm pretty sure Dan Little has nothing to do with this. He's just asked me and I don't know why he'd even be listed. It needs to be allocated to a technician, not a Risk Manager.
03-12-2025 11:12:30 - Andy Phan (Work notes)
Emailed Dan Little as per KB0020266 for further assistance. 
Pending response from Dan Little.
03-12-2025 11:12:30 - Andy Phan (Additional comments)
Hi Stephen,
I've reached out to Dan Little regarding this matter and will get back to you shortly with an update.
Kind regards,
Andy
03-12-2025 11:10:17 - Andy Phan (Work notes)
From: IT Service Desk 
Sent: Wednesday, 3 December 2025 11:40 AM
To: Little, Dan &lt;Dan.Little@QR.COM.AU&gt;
Subject: INC0575427 - Smart screen issue
Hi Dan,
We’ve received incident INC0575427 from Stephen Morgan concerning a smart screen.
Could you please look into this and assist with resolving the issue?
Kind regards,
Andy
ANDY PHAN 
Assistant Customer Support
03-12-2025 10:58:12 - Andy Phan (Work notes)
Investigating
</t>
  </si>
  <si>
    <t xml:space="preserve">03-12-2025 16:44:29 - PDXC Integration (Work notes)
Assigned to Gouru Vivek.
&lt;br/&gt;Thanks for reporting this Email.
We have reviewed and blocked the Email.
03-12-2025 16:44:29 - PDXC Integration (Work notes)
Assigned to Gouru Vivek.
&lt;br/&gt;Thanks for reporting this Email.
We have reviewed and blocked the Email.
03-12-2025 16:44:22 - PDXC Integration (Additional comments)
gouru.vivek@dxc.com: Thanks for reporting this Email.
We have reviewed and blocked the Email.
03-12-2025 11:58:25 - PDXC Integration (Work notes)
Assigned to Gouru Vivek.
03-12-2025 08:42:18 - PDXC Integration (Work notes)
Opened By User is Unknown : TRAP_Alerts@qr.com.au@QR
03-12-2025 08:39:02 - TRAP Alerts (Work notes)
Platform DXC Integration incident INC0575419 created INC40758954
</t>
  </si>
  <si>
    <t xml:space="preserve">03-12-2025 15:54:37 - Liam Bryan (Work notes)
Colin called,
advsied HV_SCA_Requests@QR.COM.AU has not returned automatically.
Remoted to PC,
added mailbox under File &gt; Account Settings &gt; Account Settings &gt; Colin.Watson@qr.com.au
no immediate issues.
</t>
  </si>
  <si>
    <t xml:space="preserve">03-12-2025 12:48:14 - PDXC Integration (Work notes)
Assigned to Bibas Sapkota.
&lt;br/&gt;updated 4 docks via dell support, 3 faulty, user to pick up from tech bar
03-12-2025 12:48:14 - PDXC Integration (Work notes)
Assigned to Bibas Sapkota.
&lt;br/&gt;updated 4 docks via dell support, 3 faulty, user to pick up from tech bar
03-12-2025 12:48:07 - PDXC Integration (Additional comments)
bibas.sapkota@dxc.com: hi Niki 
Dock is ready for pickup
03-12-2025 08:24:05 - PDXC Integration (Work notes)
Assigned to Bibas Sapkota.
03-12-2025 08:23:08 - PDXC Integration (Work notes)
Requested User is Unknown : bibas.sapkota@dxc.com&lt;br/&gt;updated 4 docks via dell support 
3 of them doesn't work found to be faulty 
user will pick it up from tech bar 
03-12-2025 08:23:04 - PDXC Integration (Additional comments)
bibas.sapkota@dxc.com: Hi Niki 
The docking station is ready for pickup 
Regards 
Bibas 
</t>
  </si>
  <si>
    <t xml:space="preserve">03-12-2025 10:01:31 - PDXC Integration (Work notes)
Solved (Permanently)
03-12-2025 10:00:48 - PDXC Integration (Work notes)
None
I changed the scanner records setting on the printer. I spoke with Rian, and we tested scanning and confirmed that everything was working. Closing the ticket.
03-12-2025 09:00:52 - Ruey Lim (Work notes)
Platform DXC Integration incident INC0575406 updated INC40758575
03-12-2025 09:00:47 - Ruey Lim (Work notes)
From: donotreply@ricoh.com.au &lt;donotreply@ricoh.com.au&gt; 
Sent: Wednesday, 3 December 2025 9:16 AM
To: Parkin, Rian &lt;Rian.Parkin@qr.com.au&gt;
Subject: New Ricoh Ticket CS2512030037
Dear Rian Parkin, 
Thank you for contacting Ricoh Australia.
A new ticket has been opened with the following details: 
Ticket No.: CS2512030037
Serial Number: 3108RB20216
Product Name: IMC3000
Purchase Order Number: 
Reference: INC40758575
Problem Description: Serial does not exist: QLD Rail NOW Ticket Number: INC0575406 Post Code: 4006 Contact Name: Rian Parkin Contact Phone Number: 0402675772 Email Address: Rian.Parkin@qr.com.au Alternative Contact: Alternative Contact Phone Number: Printer Serial Number: 3108RB20216 Printer IP: Severity Level: Issue/Request Details: User called about the printer displaying the error "Scanner records are full" User advised that this is only affecting the scanning
Location and contact details: 
Contact Name: Rian Parkin
Contact Number: 0402 675 772
Customer: 401362 (DXC TECHNOLOGY AUS PTY LTD)
Site: 401362-382 (DXC TECHNOLOGY AUSTRALIA PL (QUEENS)
Machine Location Address: QUEENSLAND RAIL A BLOCK MAYNE YARD 33 LANHAM STREET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03-12-2025 08:45:34 - PDXC Integration (Work notes)
None
Assigning to Application Support for further assistance
03-12-2025 08:44:58 - PDXC Integration (Work notes)
None
Assigning to Application Support for further assistance
03-12-2025 08:44:08 - PDXC Integration (Work notes)
None
Assigning to Application Support for further assistance
03-12-2025 08:43:59 - PDXC Integration (Work notes)
None
Assigning to Application Support for further assistance
03-12-2025 08:17:48 - PDXC Integration (Work notes)
Vendor Referenced this CI Value on Creation not found in database : 3108RB20216 - SP3510SF
03-12-2025 08:17:10 - Cameron Horn (Work notes)
Platform DXC Integration incident INC0575406 created INC40758575
</t>
  </si>
  <si>
    <t xml:space="preserve">03-12-2025 16:40:14 - PDXC Integration (Work notes)
Assigned to Gouru Vivek.
&lt;br/&gt;Thanks for reporting this Email.
We have reviewed and blocked the Email.
03-12-2025 16:40:04 - PDXC Integration (Work notes)
Assigned to Gouru Vivek.
&lt;br/&gt;Thanks for reporting this Email.
We have reviewed and blocked the Email.
03-12-2025 16:40:03 - PDXC Integration (Additional comments)
gouru.vivek@dxc.com: Thanks for reporting this Email.
We have reviewed and blocked the Email.
03-12-2025 12:02:58 - PDXC Integration (Work notes)
Assigned to Gouru Vivek.
03-12-2025 08:08:48 - PDXC Integration (Work notes)
Opened By User is Unknown : TRAP_Alerts@qr.com.au@QR
03-12-2025 08:08:24 - TRAP Alerts (Work notes)
Platform DXC Integration incident INC0575401 created INC40758478
</t>
  </si>
  <si>
    <t xml:space="preserve">04-12-2025 15:16:33 - Gilbert Noble (Work notes)
Marc Craske called, 
discussed the issues and confirmed character limit issues with opening and using files
user will discuss options with their manager, 
fine to close case.
04-12-2025 15:08:01 - Cameron Horn (Additional comments)
Good afternoon Marc,
I have recently tried to contact you about the folder issue but was unable to reach you.
Please contact the service desk on 07 3072 5000 so we can assist with the issue.
Kind regards,
Cameron
04-12-2025 15:08:01 - Cameron Horn (Work notes)
Called Marc Craske but there was no answer
Left a message asking Marc Craske to contact the service desk
04-12-2025 15:06:09 - Cameron Horn (Work notes)
Investigating
03-12-2025 10:06:55 - Matthew Lever (Additional comments)
Hi Marc,
After some investigating into previous incidents, the maximum path length allowed by Windows is 260 characters. This is cumulative for the file path, the file name, and file extension.
There are a few ways to work around this limitation:
- Rename the files to fit into the total 260 length limit,
- Move any files they need to a folder with a shorter length (e.g. desktop),
- Map the folder to a new drive letter; the length limit does not include the characters in a drive mapping, only the letter.
If these workarounds do not work for you or if you require any assistance with the above please call us on 07 3072 5000 and select option 1.
Kind regards,
Matthew Lever
03-12-2025 10:01:11 - Matthew Lever (Work notes)
Investigating.
</t>
  </si>
  <si>
    <t xml:space="preserve">03-12-2025 13:13:37 - Zoe O'Brien (Work notes)
User called the IT Service Desk back regarding this issue
verified DOB &amp; service number
setup MFA with the mobile number 0434767075 per users request
asked user to try sign into something that will promt for MFA
User advised that they are still getting the error
remoted onto pc
SDA guided user to aka.ms/mfasetup
SDA showed user how to setup the Authenticator app
user confirmed everything is now working
03-12-2025 09:53:36 - Matthew Lever (Additional comments)
Hi Rinna,
I tried to contact you on 0730723121  regarding this incident. I left a voice mail if you could please contact the service desk via 07 3072 5000,
When you do so please reference this incident number (INC0575390) and we help setup MFA on your new device.
Kind regards,
Matthew Lever
03-12-2025 09:53:36 - Matthew Lever (Work notes)
SDA attempted to call user on 0730723121 - Left VM
03-12-2025 09:40:49 - Matthew Lever (Work notes)
Investigating.
</t>
  </si>
  <si>
    <t xml:space="preserve">03-12-2025 07:18:24 - PDXC Integration (Work notes)
Assigned to Benjamin Fry-Sutherland.
&lt;br/&gt;Reviewed user's signin history. All connections from overseas originate from Outlook Mobile and other mobile apps.
Multi-factor failures were registered but occurred due to enforcement of CA and admin policies, not malicious activity.
No threat.
03-12-2025 07:18:18 - PDXC Integration (Work notes)
Assigned to Benjamin Fry-Sutherland.
&lt;br/&gt;Reviewed user's signin history. All connections from overseas originate from Outlook Mobile and other mobile apps.
Multi-factor failures were registered but occurred due to enforcement of CA and admin policies, not malicious activity.
No threat.
03-12-2025 07:18:15 - PDXC Integration (Additional comments)
b.frysutherland@dxc.com: .
03-12-2025 07:12:28 - PDXC Integration (Work notes)
Assigned to Benjamin Fry-Sutherland.
03-12-2025 07:08:58 - PDXC Integration (Work notes)
Opened By User is Unknown : email.integration.mdr_unit 42@QR
Vendor Referenced this CI Value on Creation not found in database : Cortex XDR
Vendor Referenced this Business Service Value on Creation not found in database : Cortex XDR
03-12-2025 07:08:30 - Palo Alto MDR Service – Unit 42 (Work notes)
Platform DXC Integration incident INC0575384 created INC40757946
</t>
  </si>
  <si>
    <t xml:space="preserve">03-12-2025 07:18:45 - Cameron Horn (Work notes)
Provisioned the following:
918834
Unable to provision the following:
918801
918779
918820
03-12-2025 07:13:16 - Cameron Horn (Work notes)
Investigating
</t>
  </si>
  <si>
    <t xml:space="preserve">03-12-2025 15:03:48 - PDXC Integration (Work notes)
Assigned to Ashish Anand.
&lt;br/&gt;Opened By User is Unknown : TRAP_Alerts@qr.com.au@QR
03-12-2025 15:03:44 - PDXC Integration (Work notes)
Assigned to Ashish Anand.
&lt;br/&gt;Opened By User is Unknown : TRAP_Alerts@qr.com.au@QR
03-12-2025 15:03:39 - PDXC Integration (Additional comments)
ashish.anand@dxc.com: Suspicious sender email address has been blocked
03-12-2025 15:03:38 - PDXC Integration (Work notes)
Assigned to Ashish Anand.
&lt;br/&gt;Opened By User is Unknown : TRAP_Alerts@qr.com.au@QR&lt;br/&gt;Suspicious sender email address has been blocked
03-12-2025 12:01:58 - PDXC Integration (Work notes)
Assigned to Ashish Anand.
03-12-2025 06:57:44 - PDXC Integration (Work notes)
Opened By User is Unknown : TRAP_Alerts@qr.com.au@QR
03-12-2025 06:53:24 - TRAP Alerts (Work notes)
Platform DXC Integration incident INC0575376 created INC40757804
</t>
  </si>
  <si>
    <t xml:space="preserve">03-12-2025 13:29:23 - PDXC Integration (Work notes)
Assigned to Harry Mabb.
&lt;br/&gt;Multiple SIG-PALO Alerts received. LACP interface ethernet1/5 moved out of AE-group ae3 and LACP interface ethernet1/15 moved into AE-group ae2. Failed to update related lists as affected CIs not found in ServiceNow. Contacted Firewall Support - Harry.
03-12-2025 13:29:14 - PDXC Integration (Work notes)
Assigned to Harry Mabb.
&lt;br/&gt;Multiple SIG-PALO Alerts received. LACP interface ethernet1/5 moved out of AE-group ae3 and LACP interface ethernet1/15 moved into AE-group ae2. Failed to update related lists as affected CIs not found in ServiceNow. Contacted Firewall Support - Harry.
03-12-2025 13:29:11 - PDXC Integration (Additional comments)
harrison.mabb@dxc.com: These alerts are generated as a result of the Firewall failover and reboot as part of CHG1433724 that was conducted last night
03-12-2025 13:26:54 - PDXC Integration (Work notes)
Assigned to Harry Mabb.
03-12-2025 06:04:48 - PDXC Integration (Work notes)
Failed to update the releated lists: None of the affectedCis provided by QLDRail_INC exist in ServiceNow: Azure Palo Alto FW. Cannot updated the affected CIs. (F8EDD3803DBA431AAEBD3E035F7CA1DD)
03-12-2025 06:03:54 - Shane Kmet (Work notes)
Platform DXC Integration incident INC0575372 updated INC40757259
03-12-2025 06:03:50 - Shane Kmet (Work notes)
Called Firewall Support - Harry
+61 434 521 221
Rang out, sent message in MS Teams
03-12-2025 05:57:18 - PDXC Integration (Work notes)
Added attachment ::  QLDRail_INC added (CNDEF0001178) - CPFFWLSRV204 - SYSTEM ALERT _ critical _ LACP interface ether.zip
03-12-2025 05:57:15 - PDXC Integration (Work notes)
Vendor Referenced this CI Value on Creation not found in database : Azure Palo Alto FW
03-12-2025 05:56:06 - Shane Kmet (Work notes)
Platform DXC Integration incident INC0575372 created INC40757259
</t>
  </si>
  <si>
    <t xml:space="preserve">03-12-2025 13:32:54 - PDXC Integration (Work notes)
Assigned to Harry Mabb.
&lt;br/&gt;Disk usage for /opt/pancfg exceeds limit, 81 percent in use. Failed to update the related lists: None of the affectedCis provided by QLDRail_INC exist in ServiceNow: Azure Palo Alto FW. Cannot updated the affected CIs.
03-12-2025 13:32:48 - PDXC Integration (Work notes)
Assigned to Harry Mabb.
&lt;br/&gt;Disk usage for /opt/pancfg exceeds limit, 81 percent in use. Failed to update the related lists: None of the affectedCis provided by QLDRail_INC exist in ServiceNow: Azure Palo Alto FW. Cannot updated the affected CIs.
03-12-2025 13:32:45 - PDXC Integration (Additional comments)
harrison.mabb@dxc.com: Disk usage is currently at 76% as shown below, this is below the alert threshold of 80%. System will also conduct a self clean when it reaches 90%.
As this is now below the threshold this incident can be resolved.
03-12-2025 13:30:55 - PDXC Integration (Work notes)
Assigned to Harry Mabb.
03-12-2025 13:30:55 - PDXC Integration (Work notes)
Assigned to Harry Mabb.
&lt;br/&gt;hmabb@DXCQLRMGT001&gt; show system disk-space
Filesystem      Size  Used Avail Use% Mounted on
/dev/root       7.9G  6.0G  1.6G  80% /
none             63G  132K   63G   1% /dev
/dev/sda5        24G   18G  5.5G  76% /opt/pancfg
/dev/sda6       5.9G  3.5G  2.2G  62% /opt/panrepo
tmpfs            63G  2.7G   61G   5% /dev/shm
cgroup_root      63G     0   63G   0% /cgroup
/dev/sda8        32G   16G   15G  53% /opt/panlogs
/dev/loop0      9.8G   23M  9.2G   1% /opt/logbuffer
/dev/sdb1       1.7T  1.4T  229G  87% /opt/panlogs/ld1
/dev/sdc1       1.7T  1.4T  229G  87% /opt/panlogs/ld2
/dev/sdd1       1.7T  1.4T  230G  87% /opt/panlogs/ld3
/dev/sde1       1.7T  1.4T  253G  85% /opt/panlogs/ld4
/dev/sdf1       1.7T  1.4T  251G  85% /opt/panlogs/ld5
tmpfs            12M   44K   12M   1% /opt/pancfg/mgmt/ssl/private
tmpfs            32M     0   32M   0% /mnt/pantmp
03-12-2025 06:04:48 - PDXC Integration (Work notes)
Failed to update the releated lists: None of the affectedCis provided by QLDRail_INC exist in ServiceNow: Azure Palo Alto FW. Cannot updated the affected CIs. (F8EDD3803DBA431AAEBD3E035F7CA1DD)
03-12-2025 06:03:50 - Shane Kmet (Work notes)
Platform DXC Integration incident INC0575371 updated INC40757235
03-12-2025 06:03:45 - Shane Kmet (Work notes)
Called Firewall Support - Harry
+61 434 521 221
Rang out, sent message in MS Teams
03-12-2025 05:54:14 - PDXC Integration (Work notes)
Vendor Referenced this CI Value on Creation not found in database : Azure Palo Alto FW
03-12-2025 05:53:57 - Shane Kmet (Work notes)
Platform DXC Integration incident INC0575371 created INC40757235
</t>
  </si>
  <si>
    <t xml:space="preserve">03-12-2025 07:47:24 - PDXC Integration (Work notes)
Assigned to Prachi Kale.
&lt;br/&gt;Issue:Fired:4 x Fired:Sev3 Azure Monitor Alert customer-queensraildev-vpn-gw-Connected on fs-logs-2e114c95-c4fa-4fed-893c-2c35438b828b-australiaeast ( microsoft.operational
Steps taken: As we verified the provided alert consisting of customer-queensrailltd-vpn-gw-DisConnected on fs-logs-2e114c95-c4fa-4fed-893c-2c35438b828b-australiaeast we did not find this resource in the Azure portal.
03-12-2025 07:47:18 - PDXC Integration (Work notes)
Assigned to Prachi Kale.
&lt;br/&gt;Issue:Fired:4 x Fired:Sev3 Azure Monitor Alert customer-queensraildev-vpn-gw-Connected on fs-logs-2e114c95-c4fa-4fed-893c-2c35438b828b-australiaeast ( microsoft.operational
Steps taken: As we verified the provided alert consisting of customer-queensrailltd-vpn-gw-DisConnected on fs-logs-2e114c95-c4fa-4fed-893c-2c35438b828b-australiaeast we did not find this resource in the Azure portal.
03-12-2025 07:47:13 - PDXC Integration (Additional comments)
prachi.kale@dxc.com: Issue:Fired:4 x Fired:Sev3 Azure Monitor Alert customer-queensraildev-vpn-gw-Connected on fs-logs-2e114c95-c4fa-4fed-893c-2c35438b828b-australiaeast ( microsoft.operational
Steps taken: As we verified the provided alert consisting of customer-queensrailltd-vpn-gw-DisConnected on fs-logs-2e114c95-c4fa-4fed-893c-2c35438b828b-australiaeast we did not find this resource in the Azure portal.
03-12-2025 07:46:54 - PDXC Integration (Work notes)
Assigned to Prachi Kale.
&lt;br/&gt;Added attachment ::  5 (1).PNG
03-12-2025 07:46:54 - PDXC Integration (Work notes)
Assigned to Prachi Kale.
03-12-2025 05:42:14 - PDXC Integration (Work notes)
Assigned to Prachi Kale.
03-12-2025 05:39:48 - PDXC Integration (Work notes)
Assigned to Prachi Kale.
&lt;br/&gt;Thanks for raising the incident. The incident has been acknowledged and we will start working on it immediately. In case we need further information related to the incident, we will contact you immediately. "
03-12-2025 05:39:05 - PDXC Integration (Work notes)
Assigned to Prachi Kale.
03-12-2025 05:32:58 - PDXC Integration (Work notes)
Vendor Referenced this CI Value on Creation not found in database : Azure Palo Alto FW
03-12-2025 05:32:48 - PDXC Integration (Work notes)
Added attachment ::  QLDRail_INC added (CNDEF0001178) - Fired_Sev3 Azure Monitor Alert customer-queensrailltd-vpn-gw-.msg
03-12-2025 05:32:38 - PDXC Integration (Work notes)
Added attachment ::  QLDRail_INC added (CNDEF0001178) - Fired_Sev3 Azure Monitor Alert customer-queensrailltd-vpn-gw-.msg
03-12-2025 05:32:24 - PDXC Integration (Work notes)
Added attachment ::  QLDRail_INC added (CNDEF0001178) - Fired_Sev3 Azure Monitor Alert customer-queensraildev-vpn-gw-.msg
03-12-2025 05:31:54 - PDXC Integration (Work notes)
Added attachment ::  QLDRail_INC added (CNDEF0001178) - Fired_Sev3 Azure Monitor Alert customer-queensraildev-vpn-gw-.msg
03-12-2025 05:31:50 - Shane Kmet (Work notes)
Platform DXC Integration incident INC0575370 created INC40756970
</t>
  </si>
  <si>
    <t xml:space="preserve">03-12-2025 10:49:48 - PDXC Integration (Work notes)
Assigned to NANDHA VEMISHETTY.
&lt;br/&gt;Telephone ports not functioning, requested replacement telephone, closed ticket
03-12-2025 10:49:38 - PDXC Integration (Work notes)
Assigned to NANDHA VEMISHETTY.
&lt;br/&gt;Telephone ports not functioning, requested replacement telephone, closed ticket
03-12-2025 10:49:33 - PDXC Integration (Additional comments)
nandha.vemishetty2@dxc.com: From: Vemishetty, Nandha 
Sent: Wednesday, 3 December 2025 10:46 AM
To: Freiberg, Luke &lt;luke.freiberg@qr.com.au&gt;
Subject: INC0575367 - QRSL-AITSVLFIHG - Global Protect Not Connecting - Captive portal detected - Phone/Port No Ethernet or Connectivity
Hi Luke,
Nandha here from ICT. I spoke with my team lead and he advised you have to raise the request to get a new telephone to replace the existing one. 
Link to request a telephone replacement - Form - Self Service
As of now, I am closing the ticket as the resolution was sorted out.
Many thanks,
Nandha Vemishetty.
03-12-2025 10:48:54 - PDXC Integration (Work notes)
Assigned to NANDHA VEMISHETTY.
&lt;br/&gt;From: Vemishetty, Nandha 
Sent: Wednesday, 3 December 2025 10:46 AM
To: Freiberg, Luke &lt;luke.freiberg@qr.com.au&gt;
Subject: INC0575367 - QRSL-AITSVLFIHG - Global Protect Not Connecting - Captive portal detected - Phone/Port No Ethernet or Connectivity
Hi Luke,
Nandha here from ICT. I spoke with my team lead and he advised you have to raise the request to get a new telephone to replace the existing one. 
Link to request a telephone replacement - Form - Self Service
As of now, I am closing the ticket as the resolution was sorted out.
Many thanks,
Nandha Vemishetty.
03-12-2025 10:48:38 - PDXC Integration (Work notes)
Assigned to NANDHA VEMISHETTY.
&lt;br/&gt;Inspected the user’s desktop setup.
Checked network cables to identify whether the issue was with the telephone port or wall port.
Confirmed:
Network cable from wall port connects to the telephone.
From telephone, another cable connects to the laptop’s travel dock.
Tested by connecting the ethernet cable directly to the travel dock — confirmed it works fine.
This indicates the telephone ports are not functioning.
Performed Reset All Settings on the telephone via Admin Tools — issue persists.
Sent an email to the user requesting a replacement telephone.
03-12-2025 09:18:56 - PDXC Integration (Work notes)
Assigned to NANDHA VEMISHETTY.
03-12-2025 08:43:14 - PDXC Integration (Work notes)
Assigned to Eric Hanneman.
03-12-2025 05:23:11 - Calem Garity (Work notes)
Platform DXC Integration incident INC0575367 created INC40756854
</t>
  </si>
  <si>
    <t xml:space="preserve">03-12-2025 03:36:11 - Light Dadson (Work notes)
If this job fails, support should be contacted next business day.
If this job fails, the next scheduled job will execute as there is no data dependence between jobs.
If failure occurs on week-end (Friday, or Saturday) job should continue to run next nigh
</t>
  </si>
  <si>
    <t xml:space="preserve">03-12-2025 03:41:15 - PDXC Integration (Work notes)
Incident resolved due to closure of alert: Alert63388967
Incident resolved automatically by return-to-normal condition detected by monitoring system.
03-12-2025 03:40:58 - PDXC Integration (Work notes)
Incident resolved due to closure of alert: Alert63388967
Incident resolved automatically by return-to-normal condition detected by monitoring system.&lt;br/&gt;Backsync to Dynatrace - Status code: 201. Dynatrace Problem P-251292 has been updated with new comment based on resolution/closure of ServiceNow incident INC40755632. The Dynatrace Problem was intentionally left Open.
03-12-2025 03:40:38 - PDXC Integration (Work notes)
Incident resolved due to closure of alert: Alert63388967
Incident resolved automatically by return-to-normal condition detected by monitoring system.&lt;br/&gt;This alert has been updated by business rule 'Copy alert updates to incident'.
Description has changed. Previous: OPEN Problem P-251292 in environment QLR-11_ENV01
Problem detected at: 17:05 (UTC) 02.12.2025
1 impacted service
Web service
adapter.faid.restful.provider
Failure rate increase
20.4 requests/min impacted
by a failure rate increase to 100 %
Service method: All methods affected
Root cause
Based on our dependency analysis all incidents are part of the same overall problem.
https://dxcdynatrace-io.sso.glb.platform.dxc.com/e/c9be27d8-6982-42a7-9fb5-78ea9087067f/#problems/problemdetails;pid=-4462549850090225879_1764694800000V2,
 Tags- customProperties_Node_IP:10.32.64.10, 10.32.64.11, MAP ID:QLR_DT_CI_010, HN;:CAFPRDWAP101.corp.qr.com.au, CAFPRDWAP201.corp.qr.com.au, webMethods Services, QLR Integration Support
03-12-2025 03:40:34 - PDXC Integration (Work notes)
Incident resolved due to closure of alert: Alert63388967
03-12-2025 03:38:48 - PDXC Integration (Work notes)
The related alert Alert63388967 state is now Closed
03-12-2025 03:27:58 - PDXC Integration (Work notes)
Backsync to Dynatrace - Status code: 201. Dynatrace Problem P-251292 has been updated with new comment based on creation of ServiceNow incident INC40755632.
---START---{EventSourceSendingServer:undefined,EventSourceExternalId:undefined}---END---
03-12-2025 03:27:55 - PDXC Integration (Work notes)
Backsync to Dynatrace - Status code: 201. Dynatrace Problem P-251292 has been updated with new comment based on creation of ServiceNow incident INC40755632.
---START---{EventSourceSendingServer:undefined,EventSourceExternalId:undefined}---END---
03-12-2025 03:27:54 -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&lt;/td&gt;&lt;td&gt;DT-4462549850090225879_1764694800000V2_SERVICE-458376CA9B98658E_FAILURE_RATE_INCREASED&lt;/td&gt;&lt;/tr&gt;&lt;tr&gt;&lt;td&gt;HN;&lt;/td&gt;&lt;td&gt;CAFPRDWAP101.corp.qr.com.au,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10.32.64.11&lt;/td&gt;&lt;/tr&gt;&lt;tr&gt;&lt;td&gt;affectedRequestsPerMinute&lt;/td&gt;&lt;td&gt;20.4&lt;/td&gt;&lt;/tr&gt;&lt;tr&gt;&lt;td&gt;annotationDescription&lt;/td&gt;&lt;td&gt;The error rate increased to 100 %.
Service adapter.faid.restful.provider has a failure rate increase.&lt;/td&gt;&lt;/tr&gt;&lt;tr&gt;&lt;td&gt;displayId&lt;/td&gt;&lt;td&gt;P-251292&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-4462549850090225879_1764694800000V2&lt;/td&gt;&lt;/tr&gt;&lt;tr&gt;&lt;td&gt;problemImpact&lt;/td&gt;&lt;td&gt;SERVICES&lt;/td&gt;&lt;/tr&gt;&lt;tr&gt;&lt;td&gt;problemUrl&lt;/td&gt;&lt;td&gt;https://dxcdynatrace-io.sso.glb.platform.dxc.com/e/c9be27d8-6982-42a7-9fb5-78ea9087067f/#problems/problemdetails;pid=-4462549850090225879_1764694800000V2&lt;/td&gt;&lt;/tr&gt;&lt;tr&gt;&lt;td&gt;runEventRules&lt;/td&gt;&lt;td&gt;true&lt;/td&gt;&lt;/tr&gt;&lt;tr&gt;&lt;td&gt;service&lt;/td&gt;&lt;td&gt;adapter.faid.restful.provider&lt;/td&gt;&lt;/tr&gt;&lt;tr&gt;&lt;td&gt;serviceMethodGroup&lt;/td&gt;&lt;td&gt;Default requests&lt;/td&gt;&lt;/tr&gt;&lt;tr&gt;&lt;td&gt;severities failure rate&lt;/td&gt;&lt;td&gt;100&lt;/td&gt;&lt;/tr&gt;&lt;tr&gt;&lt;td&gt;severities unit&lt;/td&gt;&lt;td&gt;percent (%)&lt;/td&gt;&lt;/tr&gt;&lt;tr&gt;&lt;td&gt;severityLevel&lt;/td&gt;&lt;td&gt;ERROR&lt;/td&gt;&lt;/tr&gt;&lt;tr&gt;&lt;td&gt;startTime&lt;/td&gt;&lt;td&gt;1764694800000&lt;/td&gt;&lt;/tr&gt;&lt;tr&gt;&lt;td&gt;status&lt;/td&gt;&lt;td&gt;OPEN&lt;/td&gt;&lt;/tr&gt;&lt;tr&gt;&lt;td&gt;tags&lt;/td&gt;&lt;td&gt;QLR Integration Support, webMethods Services&lt;/td&gt;&lt;/tr&gt;&lt;/table&gt;[/code]
03-12-2025 03:27:46 -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&lt;/td&gt;&lt;td&gt;DT-4462549850090225879_1764694800000V2_SERVICE-458376CA9B98658E_FAILURE_RATE_INCREASED&lt;/td&gt;&lt;/tr&gt;&lt;tr&gt;&lt;td&gt;HN;&lt;/td&gt;&lt;td&gt;CAFPRDWAP101.corp.qr.com.au,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10.32.64.11&lt;/td&gt;&lt;/tr&gt;&lt;tr&gt;&lt;td&gt;affectedRequestsPerMinute&lt;/td&gt;&lt;td&gt;20.4&lt;/td&gt;&lt;/tr&gt;&lt;tr&gt;&lt;td&gt;annotationDescription&lt;/td&gt;&lt;td&gt;The error rate increased to 100 %.
Service adapter.faid.restful.provider has a failure rate increase.&lt;/td&gt;&lt;/tr&gt;&lt;tr&gt;&lt;td&gt;displayId&lt;/td&gt;&lt;td&gt;P-251292&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-4462549850090225879_1764694800000V2&lt;/td&gt;&lt;/tr&gt;&lt;tr&gt;&lt;td&gt;problemImpact&lt;/td&gt;&lt;td&gt;SERVICES&lt;/td&gt;&lt;/tr&gt;&lt;tr&gt;&lt;td&gt;problemUrl&lt;/td&gt;&lt;td&gt;https://dxcdynatrace-io.sso.glb.platform.dxc.com/e/c9be27d8-6982-42a7-9fb5-78ea9087067f/#problems/problemdetails;pid=-4462549850090225879_1764694800000V2&lt;/td&gt;&lt;/tr&gt;&lt;tr&gt;&lt;td&gt;runEventRules&lt;/td&gt;&lt;td&gt;true&lt;/td&gt;&lt;/tr&gt;&lt;tr&gt;&lt;td&gt;service&lt;/td&gt;&lt;td&gt;adapter.faid.restful.provider&lt;/td&gt;&lt;/tr&gt;&lt;tr&gt;&lt;td&gt;serviceMethodGroup&lt;/td&gt;&lt;td&gt;Default requests&lt;/td&gt;&lt;/tr&gt;&lt;tr&gt;&lt;td&gt;severities failure rate&lt;/td&gt;&lt;td&gt;100&lt;/td&gt;&lt;/tr&gt;&lt;tr&gt;&lt;td&gt;severities unit&lt;/td&gt;&lt;td&gt;percent (%)&lt;/td&gt;&lt;/tr&gt;&lt;tr&gt;&lt;td&gt;severityLevel&lt;/td&gt;&lt;td&gt;ERROR&lt;/td&gt;&lt;/tr&gt;&lt;tr&gt;&lt;td&gt;startTime&lt;/td&gt;&lt;td&gt;1764694800000&lt;/td&gt;&lt;/tr&gt;&lt;tr&gt;&lt;td&gt;status&lt;/td&gt;&lt;td&gt;OPEN&lt;/td&gt;&lt;/tr&gt;&lt;tr&gt;&lt;td&gt;tags&lt;/td&gt;&lt;td&gt;QLR Integration Support, webMethods Services&lt;/td&gt;&lt;/tr&gt;&lt;/table&gt;[/code]
03-12-2025 03:27:34 - PDXC Integration (Work notes)
---START---{EventSourceSendingServer:undefined,EventSourceExternalId:undefined}---END---
03-12-2025 03:27:33 -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&lt;/td&gt;&lt;td&gt;DT-4462549850090225879_1764694800000V2_SERVICE-458376CA9B98658E_FAILURE_RATE_INCREASED&lt;/td&gt;&lt;/tr&gt;&lt;tr&gt;&lt;td&gt;HN;&lt;/td&gt;&lt;td&gt;CAFPRDWAP101.corp.qr.com.au,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10.32.64.11&lt;/td&gt;&lt;/tr&gt;&lt;tr&gt;&lt;td&gt;affectedRequestsPerMinute&lt;/td&gt;&lt;td&gt;20.4&lt;/td&gt;&lt;/tr&gt;&lt;tr&gt;&lt;td&gt;annotationDescription&lt;/td&gt;&lt;td&gt;The error rate increased to 100 %.
Service adapter.faid.restful.provider has a failure rate increase.&lt;/td&gt;&lt;/tr&gt;&lt;tr&gt;&lt;td&gt;displayId&lt;/td&gt;&lt;td&gt;P-251292&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-4462549850090225879_1764694800000V2&lt;/td&gt;&lt;/tr&gt;&lt;tr&gt;&lt;td&gt;problemImpact&lt;/td&gt;&lt;td&gt;SERVICES&lt;/td&gt;&lt;/tr&gt;&lt;tr&gt;&lt;td&gt;problemUrl&lt;/td&gt;&lt;td&gt;https://dxcdynatrace-io.sso.glb.platform.dxc.com/e/c9be27d8-6982-42a7-9fb5-78ea9087067f/#problems/problemdetails;pid=-4462549850090225879_1764694800000V2&lt;/td&gt;&lt;/tr&gt;&lt;tr&gt;&lt;td&gt;runEventRules&lt;/td&gt;&lt;td&gt;true&lt;/td&gt;&lt;/tr&gt;&lt;tr&gt;&lt;td&gt;service&lt;/td&gt;&lt;td&gt;adapter.faid.restful.provider&lt;/td&gt;&lt;/tr&gt;&lt;tr&gt;&lt;td&gt;serviceMethodGroup&lt;/td&gt;&lt;td&gt;Default requests&lt;/td&gt;&lt;/tr&gt;&lt;tr&gt;&lt;td&gt;severities failure rate&lt;/td&gt;&lt;td&gt;100&lt;/td&gt;&lt;/tr&gt;&lt;tr&gt;&lt;td&gt;severities unit&lt;/td&gt;&lt;td&gt;percent (%)&lt;/td&gt;&lt;/tr&gt;&lt;tr&gt;&lt;td&gt;severityLevel&lt;/td&gt;&lt;td&gt;ERROR&lt;/td&gt;&lt;/tr&gt;&lt;tr&gt;&lt;td&gt;startTime&lt;/td&gt;&lt;td&gt;1764694800000&lt;/td&gt;&lt;/tr&gt;&lt;tr&gt;&lt;td&gt;status&lt;/td&gt;&lt;td&gt;OPEN&lt;/td&gt;&lt;/tr&gt;&lt;tr&gt;&lt;td&gt;tags&lt;/td&gt;&lt;td&gt;QLR Integration Support, webMethods Services&lt;/td&gt;&lt;/tr&gt;&lt;/table&gt;[/code]
</t>
  </si>
  <si>
    <t xml:space="preserve">04-12-2025 11:34:58 - PDXC Integration (Work notes)
Assigned to Harry Mabb.
&lt;br/&gt;Both IPs have now been blocked in Cortex external dynamic list which is configured on the Firewalls.
Resolving this ticket
04-12-2025 11:34:18 - PDXC Integration (Work notes)
Assigned to Harry Mabb.
&lt;br/&gt;Both IPs have now been blocked in Cortex external dynamic list which is configured on the Firewalls.
Resolving this ticket&lt;br/&gt;Both IPs have now been blocked in Cortex external dynamic list which is configured on the Firewalls.
Resolving this ticket
04-12-2025 11:34:14 - PDXC Integration (Work notes)
Assigned to Harry Mabb.
&lt;br/&gt;Both IPs have now been blocked in Cortex external dynamic list which is configured on the Firewalls.
Resolving this ticket
04-12-2025 11:34:12 - PDXC Integration (Additional comments)
harrison.mabb@dxc.com: Both IPs have now been blocked in Cortex external dynamic list which is configured on the Firewalls.
Resolving this ticket
04-12-2025 09:33:19 - PDXC Integration (Work notes)
Assigned to Harry Mabb.
03-12-2025 01:46:04 - PDXC Integration (Work notes)
Requested User is Unknown : bjang@dxc.com
</t>
  </si>
  <si>
    <t>03-12-2025 00:45:38 - PDXC Integration (Work notes)
Incident resolved due to closure of alert: Alert63374419
Incident resolved automatically by return-to-normal condition detected by monitoring system.
03-12-2025 00:45:34 - PDXC Integration (Work notes)
Incident resolved due to closure of alert: Alert63374419
Incident resolved automatically by return-to-normal condition detected by monitoring system.&lt;br/&gt;Backsync to Dynatrace - Status code: 201. Dynatrace Problem P-251287 has been updated with new comment based on resolution/closure of ServiceNow incident INC40752923. The Dynatrace Problem was intentionally left Open.
03-12-2025 00:45:28 - PDXC Integration (Work notes)
Incident resolved due to closure of alert: Alert63374419
Incident resolved automatically by return-to-normal condition detected by monitoring system.&lt;br/&gt;This alert has been updated by business rule 'Copy alert updates to incident'.
Description has changed. Previous: OPEN Problem P-251287 in environment QLR-11_ENV01
Problem detected at: 13:35 (UTC) 02.12.2025
1 impacted service
Database service
vizirail_qrail_SP
Response time degradation
24.1 requests/min impacted
The current response time (625 ms) exceeds the auto-detected baseline (52.2 ms) by 1,097 %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Root cause
Database service
vizirail_qrail_SP
Response time degradation
24.1 requests/min impacted
The current response time (625 ms) exceeds the auto-detected baseline (52.2 ms) by 1,097 %
Service method: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https://dxcdynatrace-io.sso.glb.platform.dxc.com/e/c9be27d8-6982-42a7-9fb5-78ea9087067f/#problems/problemdetails;pid=-5553381882192141360_1764682200000V2,
 Tags- HN;:CATPRDVSC101.corp.qr.com.au, CATPRDVSC201.corp.qr.com.au, ViziRail Services, MAP ID:QLR_DT_CI_002, customProperties_Node_IP:10.32.32.30, 10.32.32.31, 10.32.32.32, 10.32.32.38, 10.32.32.39
03-12-2025 00:44:48 - PDXC Integration (Work notes)
Incident resolved due to closure of alert: Alert63374419
03-12-2025 00:44:34 - PDXC Integration (Work notes)
The related alert Alert63374419 state is now Closed
03-12-2025 00:08:14 - PDXC Integration (Work notes)
Backsync to Dynatrace - Status code: 201. Dynatrace Problem P-251287 has been updated with new comment based on creation of ServiceNow incident INC40752923.
---START---{EventSourceSendingServer:undefined,EventSourceExternalId:undefined}---END---
03-12-2025 00:08:11 -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&lt;/td&gt;&lt;td&gt;DT-5553381882192141360_1764682200000V2_SERVICE-E25B0B5AA4BDFAD9_SERVICE_RESPONSE_TIME_DEGRADED&lt;/td&gt;&lt;/tr&gt;&lt;tr&gt;&lt;td&gt;HN;&lt;/td&gt;&lt;td&gt;CATPRDVSC101.corp.qr.com.au,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10.32.32.39&lt;/td&gt;&lt;/tr&gt;&lt;tr&gt;&lt;td&gt;affectedRequestsPerMinute&lt;/td&gt;&lt;td&gt;24.08112&lt;/td&gt;&lt;/tr&gt;&lt;tr&gt;&lt;td&gt;annotationDescription&lt;/td&gt;&lt;td&gt;The current response time (~625.28 ms) exceeds the auto-detected baseline (~52.23 ms) by 1097.29 %.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-251287&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-5553381882192141360_1764682200000V2&lt;/td&gt;&lt;/tr&gt;&lt;tr&gt;&lt;td&gt;problemImpact&lt;/td&gt;&lt;td&gt;SERVICES&lt;/td&gt;&lt;/tr&gt;&lt;tr&gt;&lt;td&gt;problemUrl&lt;/td&gt;&lt;td&gt;https://dxcdynatrace-io.sso.glb.platform.dxc.com/e/c9be27d8-6982-42a7-9fb5-78ea9087067f/#problems/problemdetails;pid=-5553381882192141360_1764682200000V2&lt;/td&gt;&lt;/tr&gt;&lt;tr&gt;&lt;td&gt;referenceResponseTime50thPercentile&lt;/td&gt;&lt;td&gt;52225&lt;/td&gt;&lt;/tr&gt;&lt;tr&gt;&lt;td&gt;referenceResponseTime90thPercentile&lt;/td&gt;&lt;td&gt;114795.8&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percentile&lt;/td&gt;&lt;td&gt;625282.5&lt;/td&gt;&lt;/tr&gt;&lt;tr&gt;&lt;td&gt;severities unit&lt;/td&gt;&lt;td&gt;microsecond (µs)&lt;/td&gt;&lt;/tr&gt;&lt;tr&gt;&lt;td&gt;severityLevel&lt;/td&gt;&lt;td&gt;PERFORMANCE&lt;/td&gt;&lt;/tr&gt;&lt;tr&gt;&lt;td&gt;startTime&lt;/td&gt;&lt;td&gt;1764682200000&lt;/td&gt;&lt;/tr&gt;&lt;tr&gt;&lt;td&gt;status&lt;/td&gt;&lt;td&gt;OPEN&lt;/td&gt;&lt;/tr&gt;&lt;tr&gt;&lt;td&gt;tags&lt;/td&gt;&lt;td&gt;ViziRail Services&lt;/td&gt;&lt;/tr&gt;&lt;/table&gt;[/code]
03-12-2025 00:07:44 - PDXC Integration (Work notes)
Backsync to Dynatrace - Status code: 201. Dynatrace Problem P-251287 has been updated with new comment based on creation of ServiceNow incident INC40752923.
---START---{EventSourceSendingServer:undefined,EventSourceExternalId:undefined}---END---
03-12-2025 00:07:44 -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&lt;/td&gt;&lt;td&gt;SERVICE-E25B0B5AA4BDFAD9&lt;/td&gt;&lt;/tr&gt;&lt;tr&gt;&lt;td&gt;UUID: &lt;/td&gt;&lt;td&gt;DT-5553381882192141360_1764682200000V2_SERVICE-E25B0B5AA4BDFAD9_SERVICE_RESPONSE_TIME_DEGRADED&lt;/td&gt;&lt;/tr&gt;&lt;tr&gt;&lt;td&gt;HN;&lt;/td&gt;&lt;td&gt;CATPRDVSC101.corp.qr.com.au,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10.32.32.39&lt;/td&gt;&lt;/tr&gt;&lt;tr&gt;&lt;td&gt;affectedRequestsPerMinute&lt;/td&gt;&lt;td&gt;24.08112&lt;/td&gt;&lt;/tr&gt;&lt;tr&gt;&lt;td&gt;annotationDescription&lt;/td&gt;&lt;td&gt;The current response time (~625.28 ms) exceeds the auto-detected baseline (~52.23 ms) by 1097.29 %.
Endpoint 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 has a slowdown.&lt;/td&gt;&lt;/tr&gt;&lt;tr&gt;&lt;td&gt;displayId&lt;/td&gt;&lt;td&gt;P-251287&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SERVICE_RESPONSE_TIME_DEGRADED&lt;/td&gt;&lt;/tr&gt;&lt;tr&gt;&lt;td&gt;foundSupportGroupAction&lt;/td&gt;&lt;td&gt;UseAssignmentRules&lt;/td&gt;&lt;/tr&gt;&lt;tr&gt;&lt;td&gt;impactLevel&lt;/td&gt;&lt;td&gt;SERVICE&lt;/td&gt;&lt;/tr&gt;&lt;tr&gt;&lt;td&gt;isRootCause&lt;/td&gt;&lt;td&gt;true&lt;/td&gt;&lt;/tr&gt;&lt;tr&gt;&lt;td&gt;percentile&lt;/td&gt;&lt;td&gt;50th&lt;/td&gt;&lt;/tr&gt;&lt;tr&gt;&lt;td&gt;problemId&lt;/td&gt;&lt;td&gt;-5553381882192141360_1764682200000V2&lt;/td&gt;&lt;/tr&gt;&lt;tr&gt;&lt;td&gt;problemImpact&lt;/td&gt;&lt;td&gt;SERVICES&lt;/td&gt;&lt;/tr&gt;&lt;tr&gt;&lt;td&gt;problemUrl&lt;/td&gt;&lt;td&gt;https://dxcdynatrace-io.sso.glb.platform.dxc.com/e/c9be27d8-6982-42a7-9fb5-78ea9087067f/#problems/problemdetails;pid=-5553381882192141360_1764682200000V2&lt;/td&gt;&lt;/tr&gt;&lt;tr&gt;&lt;td&gt;referenceResponseTime50thPercentile&lt;/td&gt;&lt;td&gt;52225&lt;/td&gt;&lt;/tr&gt;&lt;tr&gt;&lt;td&gt;referenceResponseTime90thPercentile&lt;/td&gt;&lt;td&gt;114795.8&lt;/td&gt;&lt;/tr&gt;&lt;tr&gt;&lt;td&gt;runEventRules&lt;/td&gt;&lt;td&gt;true&lt;/td&gt;&lt;/tr&gt;&lt;tr&gt;&lt;td&gt;service&lt;/td&gt;&lt;td&gt;vizirail_qrail_SP&lt;/td&gt;&lt;/tr&gt;&lt;tr&gt;&lt;td&gt;serviceMethod&lt;/td&gt;&lt;td&gt;SELECT STPTrain.trs_id as trs_Id , STPTrain.CreationDateTime AS trs_CreatedOn ,STPTrain.CreationUser AS trs_CreatedBy ,STPTrain.LastUpdateDateTime AS trs_LastUpdatedOn ,STPTrain.LastUpdateUser AS trs_LastUpdatedBy ,STPTrain.Timestamp AS trs_Timestamp ,STPTrain.trs_TrainID as trs_ServiceId ,STPTrain.trs_TrainDate as trs_ServiceOn ,STPTrain.trs_NextTrainID as trs_NextServiceId ,STPTrain.trs_NextTrainDate as trs_NextServiceOn ,STPTrain.trs_RunNumber as trs_RunNumber ,STPTrain.trs_CancelReason as trs_CancelReasonDetail ,STPTrain.trs_FTOComments as trs_FTOComments ,STPTrain.trs_AcceptScheduleLastCreated as trs_AcceptScheduleLastCreated ,STPTrain.trs_IsKeepOriginDwell AS trs_IsKeepOriginDwell ,CONVERT(bit, (case when exists(select trd_id from VR_STPTrainDiversionReason where trd_trvs_id = STPTrainVersionLocked.trvs_id) then [L] else [L] end)) as trs_HasDiversionHistory ,Status.gc_id as Status_gc_Id , Status.CreationDateTime AS Status_gc_CreatedOn ,Status.CreationUser AS Status_gc_CreatedBy ,Status.LastUpdateDateTime AS Status_gc_LastUpdatedOn ,Status.LastUpdateUser AS Status_gc_LastUpdatedBy ,Status.Timestamp AS Status_gc_Timestamp ,Status.gc_Code as Status_gc_Code ,Status.gc_Name as Status_gc_Name ,Status.gc_Sequence as Status_gc_Sequence ,Status.gc_IsActive as Status_gc_IsActive ,TrainCancelReason.tcr_id as tcr_Id , TrainCancelReason.CreationDateTime AS tcr_CreatedOn ,TrainCancelReason.CreationUser AS tcr_CreatedBy ,TrainCancelReason.LastUpdateDateTime AS tcr_LastUpdatedOn ,TrainCancelReason.LastUpdateUser AS tcr_LastUpdatedBy ,TrainCancelReason.Timestamp AS tcr_Timestamp ,TrainCancelReason.tcr_Code as tcr_Code ,TrainCancelReason.tcr_Name as tcr_Name ,TrainCancelReason.tcr_IsActive AS tcr_IsActive ,TrainCancelReason.tcr_IsPossessionReason AS tcr_IsPossessionReason ,TrainCancelReason.tcr_IsIncidentReason AS tcr_IsIncidentReason ,TrainCancelReason.tcr_IsSpeedRestrictionReason AS tcr_IsSpeedRestrictionReason ,TrainCancelReason.tcr_IsIncidentProhibited AS tcr_IsIncidentProhibited ,NextTrain.trs_id as NextTrain_trs_Id , NextTrain.CreationDateTime AS NextTrain_trs_CreatedOn ,NextTrain.CreationUser AS NextTrain_trs_CreatedBy ,NextTrain.LastUpdateDateTime AS NextTrain_trs_LastUpdatedOn ,NextTrain.LastUpdateUser AS NextTrain_trs_LastUpdatedBy ,NextTrain.Timestamp AS NextTrain_trs_Timestamp ,NextTrain.trs_TrainID as NextTrain_trs_ServiceId ,NextTrain.trs_TrainDate as NextTrain_trs_ServiceOn ,NextTrain.trs_NextTrainID as NextTrain_trs_NextServiceId ,NextTrain.trs_NextTrainDate as NextTrain_trs_NextServiceOn ,NextTrain.trs_RunNumber as NextTrain_trs_RunNumber ,NextTrain.trs_CancelReason as NextTrain_trs_CancelReasonDetail ,NextTrain.trs_FTOComments as NextTrain_trs_FTOComments ,NextTrain.trs_AcceptScheduleLastCreated as NextTrain_trs_AcceptScheduleLastCreated ,NextTrain.trs_IsKeepOriginDwell AS NextTrain_trs_IsKeepOriginDwell ,PreviousTrain.trs_id as PreviousTrain_trs_Id , PreviousTrain.CreationDateTime AS PreviousTrain_trs_CreatedOn ,PreviousTrain.CreationUser AS PreviousTrain_trs_CreatedBy ,PreviousTrain.LastUpdateDateTime AS PreviousTrain_trs_LastUpdatedOn ,PreviousTrain.LastUpdateUser AS PreviousTrain_trs_LastUpdatedBy ,PreviousTrain.Timestamp AS PreviousTrain_trs_Timestamp ,PreviousTrain.trs_TrainID as PreviousTrain_trs_ServiceId ,PreviousTrain.trs_TrainDate as PreviousTrain_trs_ServiceOn ,PreviousTrain.trs_NextTrainID as PreviousTrain_trs_NextServiceId ,PreviousTrain.trs_NextTrainDate as PreviousTrain_trs_NextServiceOn ,PreviousTrain.trs_RunNumber as PreviousTrain_trs_RunNumber ,PreviousTrain.trs_CancelReason as PreviousTrain_trs_CancelReasonDetail ,PreviousTrain.trs_FTOComments as PreviousTrain_trs_FTOComments ,PreviousTrain.trs_AcceptScheduleLastCreated as PreviousTrain_trs_AcceptScheduleLastCreated ,PreviousTrain.trs_IsKeepOriginDwell AS PreviousTrain_trs_IsKeepOriginDwell ,FormsTrain.trs_id as FormsTrain_trs_Id , FormsTrain.CreationDateTime AS FormsTrain_trs_CreatedOn ,FormsTrain.CreationUser AS FormsTrain_trs_CreatedBy ,FormsTrain.LastUpdateDateTime AS FormsTrain_trs_LastUpdatedOn ,FormsTrain.LastUpdateUser AS FormsTrain_trs_&lt;/td&gt;&lt;/tr&gt;&lt;tr&gt;&lt;td&gt;severities response time 50th percentile&lt;/td&gt;&lt;td&gt;625282.5&lt;/td&gt;&lt;/tr&gt;&lt;tr&gt;&lt;td&gt;severities unit&lt;/td&gt;&lt;td&gt;microsecond (µs)&lt;/td&gt;&lt;/tr&gt;&lt;tr&gt;&lt;td&gt;severityLevel&lt;/td&gt;&lt;...</t>
  </si>
  <si>
    <t xml:space="preserve">
 2025-12-03 00:44:37 PDXC Integration - State is Work in Progress was New
 2025-12-03 00:44:45 PDXC Integration - State is Resolved was Work in Progress
 2025-12-08 01:00:00  - State is Closed was Resolved</t>
  </si>
  <si>
    <t xml:space="preserve">03-12-2025 04:17:05 - PDXC Integration (Work notes)
Assigned to Bernard Jang.
&lt;br/&gt;Account owner of R906605 is Nitesh Madan. Ref: Service Now.
Reviewed sign in logs for the past 30 days. All sign in events were from an iPhone device.
All sign events were from AU addresses until the 18th of November. After this date, all sign ins were from the non-malicious Indian IPs below.
Sign in patterns are consistent with overseas travel.
No sign of account compromise detected.
Proceeding with ticket closure, as no security issue identified.
2401:4900:a17d:a487:fdc9:3da9:2d78:2d63 was not found in our database
ISP Bharti Airtel Limited
Usage Type Mobile ISP
ASN Unknown
Domain Name airtel.com
Country 🇮🇳 India
City Panipat, Haryana
--------------------
160.22.252.144 was not found in our database
ISP Syncevo Technologies Private Limited
Usage Type Fixed Line ISP
ASN Unknown
Domain Name scifyweb.live
Country 🇮🇳 India
City Ghaziabad, Uttar Pradesh
03-12-2025 04:16:54 - PDXC Integration (Additional comments)
bjang@dxc.com: Account owner of R906605 is Nitesh Madan. Ref: Service Now.
Reviewed sign in logs for the past 30 days. All sign in events were from an iPhone device.
All sign events were from AU addresses until the 18th of November. After this date, all sign ins were from the non-malicious Indian IPs below.
Sign in patterns are consistent with overseas travel.
No sign of account compromise detected.
Proceeding with ticket closure, as no security issue identified.
2401:4900:a17d:a487:fdc9:3da9:2d78:2d63 was not found in our database
ISP Bharti Airtel Limited
Usage Type Mobile ISP
ASN Unknown
Domain Name airtel.com
Country 🇮🇳 India
City Panipat, Haryana
--------------------
160.22.252.144 was not found in our database
ISP Syncevo Technologies Private Limited
Usage Type Fixed Line ISP
ASN Unknown
Domain Name scifyweb.live
Country 🇮🇳 India
City Ghaziabad, Uttar Pradesh
03-12-2025 04:16:54 - PDXC Integration (Work notes)
Assigned to Bernard Jang.
&lt;br/&gt;Account owner of R906605 is Nitesh Madan. Ref: Service Now.
Reviewed sign in logs for the past 30 days. All sign in events were from an iPhone device.
All sign events were from AU addresses until the 18th of November. After this date, all sign ins were from the non-malicious Indian IPs below.
Sign in patterns are consistent with overseas travel.
No sign of account compromise detected.
Proceeding with ticket closure, as no security issue identified.
2401:4900:a17d:a487:fdc9:3da9:2d78:2d63 was not found in our database
ISP Bharti Airtel Limited
Usage Type Mobile ISP
ASN Unknown
Domain Name airtel.com
Country 🇮🇳 India
City Panipat, Haryana
--------------------
160.22.252.144 was not found in our database
ISP Syncevo Technologies Private Limited
Usage Type Fixed Line ISP
ASN Unknown
Domain Name scifyweb.live
Country 🇮🇳 India
City Ghaziabad, Uttar Pradesh
03-12-2025 02:14:28 - PDXC Integration (Work notes)
Assigned to Bernard Jang.
02-12-2025 21:47:18 - PDXC Integration (Work notes)
Opened By User is Unknown : email.integration.mdr_unit 42@QR
Vendor Referenced this CI Value on Creation not found in database : Cortex XDR
Vendor Referenced this Business Service Value on Creation not found in database : Cortex XDR
02-12-2025 21:46:49 - Palo Alto MDR Service – Unit 42 (Work notes)
Platform DXC Integration incident INC0575330 created INC40750978
</t>
  </si>
  <si>
    <t xml:space="preserve">05-12-2025 08:33:14 - Andy Phan (Work notes)
Called user and confirmed issue has been resolved.
05-12-2025 08:30:47 - Andy Phan (Work notes)
Investigating
04-12-2025 06:53:56 - George Knight (Work notes)
DRA: R906344 Password Last Changed Dec 2, 2025, 6:56:49 PM
From: IT Service Desk 
Sent: Thursday, 4 December 2025 7:53 AM
To: Miller, Rodney &lt;rodney.miller@qr.com.au&gt;
Subject: INC0575319: Secureaccess -Error 50058 when trying to sign in
Hi Rod
RE: INC0575319: Secureaccess -Error 50058 when trying to sign in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04-12-2025 06:48:14 - George Knight (Work notes)
Investigating.
03-12-2025 08:01:32 - Raegan Munro (Additional comments)
Hi Rod,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incident no. INC0575319 when you do so. 
In the event that you are no longer having these issues please advise so that we may proceed with ticket closure. 
Kind regards, 
Raegan.
03-12-2025 08:01:08 - Raegan Munro (Work notes)
Investigating.
02-12-2025 17:54:43 - Frederic Shea (Additional comments)
Hey Rod,
We are just reaching out in regard to a ticket that you have active with us; INC0575319 - Error 50058 when trying to sign in.
Could you please reach out so that we can assist you further with this matter, either by responding to this email or reaching out to us on 07 3072 5000.
Kind regards,
Frederic.
</t>
  </si>
  <si>
    <t xml:space="preserve">03-12-2025 04:06:29 - PDXC Integration (Work notes)
Assigned to Bernard Jang.
&lt;br/&gt;Reviewed signin logs for the past 30 days.
Sign in behaviour is consistent, with Errol regularly accessing only SAP, MyRoster or sharepoint Apps from an Android device. observed from both AU and PH regions
Historic sign in activity shows Errol passing mfa from AU addresses, using the same Android device used from PH IP,  103.185.219.99. OSINT sources show low level confidence of abuse for the PH IP 103.185.219.99.
No evidence of account compromise concluded from the logs.
Proceeding with ticket closure as no security issue identified
103.185.219.99 was found in our database!
This IP was reported 3 times. Confidence of Abuse is 0%:
ISP CHARLES CATV SYSTEMS INC
Usage Type Fixed Line ISP
ASN AS138987
Domain Name charlescatv.com
Country 🇵🇭 Philippines
City Masbate, Bicol Region
03-12-2025 04:05:38 - PDXC Integration (Work notes)
Assigned to Bernard Jang.
&lt;br/&gt;Reviewed signin logs for the past 30 days.
Sign in behaviour is consistent, with Errol regularly accessing only SAP, MyRoster or sharepoint Apps from an Android device. observed from both AU and PH regions
Historic sign in activity shows Errol passing mfa from AU addresses, using the same Android device used from PH IP,  103.185.219.99. OSINT sources show low level confidence of abuse for the PH IP 103.185.219.99.
No evidence of account compromise concluded from the logs.
Proceeding with ticket closure as no security issue identified
103.185.219.99 was found in our database!
This IP was reported 3 times. Confidence of Abuse is 0%:
ISP CHARLES CATV SYSTEMS INC
Usage Type Fixed Line ISP
ASN AS138987
Domain Name charlescatv.com
Country 🇵🇭 Philippines
City Masbate, Bicol Region
03-12-2025 04:05:34 - PDXC Integration (Work notes)
Assigned to Bernard Jang.
&lt;br/&gt;Reviewed signin logs for the past 30 days.
Sign in behaviour is consistent, with Errol regularly accessing only SAP, MyRoster or sharepoint Apps from an Android device. observed from both AU and PH regions
Historic sign in activity shows Errol passing mfa from AU addresses, using the same Android device used from PH IP,  103.185.219.99. OSINT sources show low level confidence of abuse for the PH IP 103.185.219.99.
No evidence of account compromise concluded from the logs.
Proceeding with ticket closure as no security issue identified
103.185.219.99 was found in our database!
This IP was reported 3 times. Confidence of Abuse is 0%:
ISP CHARLES CATV SYSTEMS INC
Usage Type Fixed Line ISP
ASN AS138987
Domain Name charlescatv.com
Country 🇵🇭 Philippines
City Masbate, Bicol Region&lt;br/&gt;Reviewed signin logs for the past 30 days.
Sign in behaviour is consistent, with Errol regularly accessing only SAP, MyRoster or sharepoint Apps from an Android device. observed from both AU and PH regions
Historic sign in activity shows Errol passing mfa from AU addresses, using the same Android device used from PH IP,  103.185.219.99. OSINT sources show low level confidence of abuse for the PH IP 103.185.219.99.
No evidence of account compromise concluded from the logs.
Proceeding with ticket closure as no security issue identified
103.185.219.99 was found in our database!
This IP was reported 3 times. Confidence of Abuse is 0%:
ISP CHARLES CATV SYSTEMS INC
Usage Type Fixed Line ISP
ASN AS138987
Domain Name charlescatv.com
Country 🇵🇭 Philippines
City Masbate, Bicol Region
03-12-2025 04:05:29 - PDXC Integration (Additional comments)
bjang@dxc.com: Reviewed signin logs for the past 30 days.
Sign in behaviour is consistent, with Errol regularly accessing only SAP, MyRoster or sharepoint Apps from an Android device. observed from both AU and PH regions
Historic sign in activity shows Errol passing mfa from AU addresses, using the same Android device used from PH IP,  103.185.219.99. OSINT sources show low level confidence of abuse for the PH IP 103.185.219.99.
No evidence of account compromise concluded from the logs.
Proceeding with ticket closure as no security issue identified
103.185.219.99 was found in our database!
This IP was reported 3 times. Confidence of Abuse is 0%:
ISP CHARLES CATV SYSTEMS INC
Usage Type Fixed Line ISP
ASN AS138987
Domain Name charlescatv.com
Country 🇵🇭 Philippines
City Masbate, Bicol Region
02-12-2025 18:37:38 - PDXC Integration (Work notes)
Assigned to Bernard Jang.
02-12-2025 17:29:18 - PDXC Integration (Work notes)
Opened By User is Unknown : email.integration.mdr_unit 42@QR
Vendor Referenced this CI Value on Creation not found in database : Cortex XDR
Vendor Referenced this Business Service Value on Creation not found in database : Cortex XDR
02-12-2025 17:28:49 - Palo Alto MDR Service – Unit 42 (Work notes)
Platform DXC Integration incident INC0575318 created INC40747869
</t>
  </si>
  <si>
    <t xml:space="preserve">03-12-2025 15:20:18 - PDXC Integration (Work notes)
Assigned to Nancy ..
&lt;br/&gt;This account "A_R901681" was created for testing purpose.
Account has been deleted.
Hence, closing this ticket.
03-12-2025 15:20:14 - PDXC Integration (Work notes)
Assigned to Nancy ..
&lt;br/&gt;This account "A_R901681" was created for testing purpose.
Account has been deleted.
Hence, closing this ticket.
03-12-2025 15:20:06 - PDXC Integration (Additional comments)
nancy@dxc.com: This account "A_R901681" was created for testing purpose.
Account has been deleted.
Hence, closing this ticket.
03-12-2025 13:55:18 - PDXC Integration (Work notes)
Assigned to Nancy ..
02-12-2025 16:29:15 - PDXC Integration (Work notes)
Assigned to Nancy ..
02-12-2025 16:28:25 - PDXC Integration (Work notes)
Assigned to Nancy ..
02-12-2025 16:28:22 - PDXC Integration (Additional comments)
nancy@dxc.com: checking with Chris park.
02-12-2025 16:27:28 - PDXC Integration (Work notes)
Assigned to Nancy ..
02-12-2025 16:02:33 - PDXC Integration (Work notes)
Requested User is Unknown : mszeto@dxc.com
</t>
  </si>
  <si>
    <t xml:space="preserve">
 2025-12-02 16:18:31 PDXC Integration - State is Work in Progress was New
 2025-12-02 17:44:25 PDXC Integration - State is On Hold was Work in Progress
 2025-12-03 18:52:40 PDXC Integration - State is Work in Progress was On Hold
 2025-12-03 18:54:13 PDXC Integration - Assignment Group is DXC Infra Active Directory was DXC O365 Messaging
 2025-12-03 19:00:15 PDXC Integration - State is On Hold was Work in Progress</t>
  </si>
  <si>
    <t xml:space="preserve">
 2025-12-02 15:25:28 Zoe O'Brien - Assignment Group is DXC Desktop CBD was SAP Work Manager
 2025-12-02 15:28:28 James Sharma - Assignment Group is Telstra Support was DXC Desktop CBD
 2025-12-02 15:37:27 Casey Micklesson - Assignment Group is DXC Desktop CBD was Telstra Support
 2025-12-02 15:45:24 PDXC Integration - State is Work in Progress was New
 2025-12-04 12:27:58 PDXC Integration - Assignment Group is Telstra Support was DXC Desktop CBD
 2025-12-04 13:22:58 Casey Micklesson - Assigned to is Casey Micklesson was 
 2025-12-04 14:50:22 Casey Micklesson - State is On Hold was Work in Progress</t>
  </si>
  <si>
    <t xml:space="preserve">04-12-2025 09:23:39 - Andy Phan (Work notes)
user called, issue is still happening. 
User restarted windows multiple times and cannot connect to Global Protect and has no internet connect. Global Protect was working fine before the windows 11 upgrade. Global Protect error is still the same. It cannot reach the gateway.
</t>
  </si>
  <si>
    <t xml:space="preserve">
 2025-12-02 15:02:51 Fred Shea - State is Resolved was New
 2025-12-07 16:00:02  - State is Closed was Resolved</t>
  </si>
  <si>
    <t xml:space="preserve">04-12-2025 11:08:55 - PDXC Integration (Work notes)
Assigned to John Bourke.
&lt;br/&gt;User confirmed ClearPass is now working again, closing ticket.  The root cause of the outage is currently under investigation.
04-12-2025 11:08:14 - PDXC Integration (Work notes)
Assigned to John Bourke.
&lt;br/&gt;User confirmed ClearPass is now working again, closing ticket.  The root cause of the outage is currently under investigation.
04-12-2025 11:08:10 - PDXC Integration (Additional comments)
jbourke3@dxc.com: User confirmed ClearPass is now working again, closing ticket.
04-12-2025 11:06:17 - PDXC Integration (Work notes)
Assigned to John Bourke.
04-12-2025 09:57:09 - PDXC Integration (Additional comments)
Resolved based on resolution of Parent Incident. jbourke3@dxc.com: User confirmed ClearPass is now working again, closing ticket:
Hi John, 
I can now access the wifi, thank you. 
Kind regards
Kat 
04-12-2025 09:55:34 - System (Work notes)
Work note copied from Parent Incident: Assigned to John Bourke.
03-12-2025 09:17:45 - Thomas Allingham (Work notes)
Platform DXC Integration incident INC0575254 updated INC40746557
03-12-2025 09:17:41 - Thomas Allingham (Additional comments)
it is now working again. Happy for you to close this ticket.
03-12-2025 09:05:24 - PDXC Integration (Work notes)
Assigned to John Bourke.
03-12-2025 09:05:24 - PDXC Integration (Work notes)
Assigned to John Bourke.
03-12-2025 09:05:19 - PDXC Integration (Additional comments)
jbourke3@dxc.com: Provided update to user and requested feedback:
Hi Tom,
ClearPass should be working again this morning.
Are you able to confirm or advise if you're still facing issues?
If all is working as expected, let me know and I'll close off your ticket.
Cheers,
JOHN BOURKE
02-12-2025 15:18:14 - PDXC Integration (Work notes)
Assigned to John Bourke.
02-12-2025 15:18:08 - PDXC Integration (Work notes)
Assigned to John Bourke.
&lt;br/&gt;Ongoing investigation into multiple failures with the network team.
02-12-2025 15:15:08 - PDXC Integration (Work notes)
Vendor Referenced this Business Service Value on Creation not found in database : Internet
02-12-2025 15:14:57 - Gilbert Noble (Work notes)
Platform DXC Integration incident INC0575254 created INC40746557
</t>
  </si>
  <si>
    <t xml:space="preserve">03-12-2025 15:41:08 - PDXC Integration (Work notes)
Assigned to Bibas Sapkota.
&lt;br/&gt;Replaced faulty keyboard with new one. Keyboard works on known working device but not on user's device. Issue resolved.
03-12-2025 15:41:04 - PDXC Integration (Work notes)
Assigned to Bibas Sapkota.
&lt;br/&gt;Replaced faulty keyboard with new one. Keyboard works on known working device but not on user's device. Issue resolved.
03-12-2025 15:40:58 - PDXC Integration (Additional comments)
bibas.sapkota@dxc.com: 1 X Keyboard  has been booked for shipment 
Shipment number:
305711310
Customer reference
9294504 | INC40758907
Booking number:
BNE 808509
03-12-2025 15:15:54 - PDXC Integration (Work notes)
Assigned to Bibas Sapkota.
03-12-2025 15:15:48 - PDXC Integration (Work notes)
Assigned to Bibas Sapkota.
&lt;br/&gt;tried keyboard with different device does not work 
tried known working keyboard to user device - Works 
replacing the faulty keyboard with a new one
03-12-2025 09:01:18 - PDXC Integration (Work notes)
Assigned to Bibas Sapkota.
03-12-2025 09:00:53 - PDXC Integration (Work notes)
Assigned to Bibas Sapkota.
03-12-2025 09:00:42 - PDXC Integration (Additional comments)
bibas.sapkota@dxc.com: Hi Ashley 
would you be able to come to the tech bar for the keyboard replacement? 
Regards 
Bibas
03-12-2025 08:43:14 - PDXC Integration (Work notes)
Assigned to Bibas Sapkota.
03-12-2025 08:34:55 - PDXC Integration (Work notes)
Added attachment ::  QLDRail_INC added (CNDEF0001178) - WIN_20251202_14_33_59_Pro.jpg
03-12-2025 08:34:40 - Gilbert Noble (Work notes)
Platform DXC Integration incident INC0575248 created INC40758907
03-12-2025 08:00:35 - Raegan Munro (Work notes)
Description of Issue:
 User called to advise that they are unable to order a keyboard that can connect to a surface pro 8. 
Troubleshooting:
 Confirmed the only keyboard available on the form is Dell Latitude 7350 Detachable Travel Keyboard and there is no option for not on the list. 
Leaving ticket with RDS to assist user with keyboard issues and confirm how they will need to order the new keyboard. 
============================ 
Username: Ashley English
Employee ID: R871615
PC Name: QRST-3DOD36Y7NB
Contact Number: 0428774440
03-12-2025 07:21:41 - Shane Kmet (Work notes)
Issue/s:
User called in, missed call from yesterday
tablet keyboard issues - INC0575248
Troubleshooting:
This is an external keyboard
Notes indicate they keyboard does not work on several devices - this is a keyboard fault
User wants to order a new keyboard
Hardware - Information - ICT Equipment Purchase
KB0010132 
https://queenslandrail.service-now.com/service_management?id=sc_cat_item_guide&amp;sys_id=01b3dd041b1af1101ee87510dc4bcbf7
Assisted user with the request form
Assigned DXC Remote Desktop Support for faulty keyboard
=================================
Name: Ashley English
Contact number: 0428 774 440
Service Number / User ID: 871615
02-12-2025 16:15:46 - Matthew Lever (Additional comments)
Hi  Ashley,
I tried to contact you on 0428774440 regarding this incident. I left a voice mail if you could please contact the service desk via 07 3072 5000,
When you do so please reference this incident number {INC0575248} and we will continue troubleshooting the issue.
Kind regards,
Matthew Lever
02-12-2025 16:15:03 - Matthew Lever (Work notes)
SDA attempted to contact user on 0428774440 regarding issue - Left VM
02-12-2025 16:04:12 - Matthew Lever (Work notes)
Investigating.
</t>
  </si>
  <si>
    <t xml:space="preserve">04-12-2025 12:58:21 - Menique Voigt (Work notes)
Platform DXC Integration incident INC0575242 updated INC40747114
04-12-2025 12:58:16 - Menique Voigt (Additional comments)
I can access this computer now.  Thank you
04-12-2025 12:57:42 - Menique Voigt (Work notes)
Platform DXC Integration incident INC0575242 updated INC40747114
03-12-2025 08:59:24 - PDXC Integration (Work notes)
Assigned to Bibas Sapkota.
03-12-2025 08:57:44 - PDXC Integration (Work notes)
Assigned to Bibas Sapkota.
03-12-2025 08:57:35 - PDXC Integration (Additional comments)
bibas.sapkota@dxc.com: Hi Menique 
would you be able to bring the device in techbar RC1 
Regards 
Bibas
03-12-2025 08:43:28 - PDXC Integration (Work notes)
Assigned to Bibas Sapkota.
02-12-2025 16:07:48 - Gilbert Noble (Work notes)
Platform DXC Integration incident INC0575242 created INC40747114
02-12-2025 15:46:51 - Menique Voigt (Additional comments)
I have re-started the device a couple of times and also tried to sign in however it is still coming up with the not supported message.
02-12-2025 15:46:14 - Menique Voigt (Additional comments)
Hi, The setup has not shown up as yet?
02-12-2025 14:32:19 - Gilbert Noble (Work notes)
triggered fresh start via Intune
02-12-2025 14:32:19 -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t>
  </si>
  <si>
    <t xml:space="preserve">04-12-2025 07:54:32 - Raegan Munro (Work notes)
Closing as advised by user.
04-12-2025 07:54:07 - Raegan Munro (Work notes)
Investigating.
03-12-2025 11:50:55 - Guest (Additional comments)
reply from: christiaan.vanoveren@qr.com.au
Hi Raegan,
Thankfully, I can confirm that the permissions took effect this morning, and I can now access the relevant folders and subfolders.
Thank you for your assistance in finally resolving the situation.
Kind regards,
[Queensland Rail logo]
Chris van Oeveren
Ethics And Investigations
03-12-2025 11:40:52 - Raegan Munro (Additional comments)
Hi Chris,
I just wanted to follow up with you and determine if you are still having issues accessing your shared folder?
If so, please give us a call on 07 3072 5000 (we are option 1), or alternatively email us at ITServiceDesk@qr.com.au so that we may complete further troubleshooting. Please be sure to cite incident no. INC0575238 when you do so. 
In the event that you are no longer having these issues please advise so that we may proceed with ticket closure. 
Kind regards, 
Raegan.
02-12-2025 14:29:36 - Raegan Munro (Additional comments)
Hi Chris, 
Thank you for reaching out to the Queensland Rail IT Service Desk. 
As discussed, please try accessing your shared folder again in around 30 minutes and advise of the results. 
If you have any further issues with this please feel free to contact us by calling 07 3072 5000 (we are option 1), or alternatively email us at ITServiceDesk@qr.com.au. 
Kind regards, 
Raegan.
</t>
  </si>
  <si>
    <t xml:space="preserve">05-12-2025 18:06:09 - PDXC Integration (Work notes)
Assigned to Suraj Rai.
&lt;br/&gt;Removed 'Sent To' restrictions for PDL Regional TSD DIC, verified and closed incident.
05-12-2025 18:05:58 - PDXC Integration (Work notes)
Assigned to Suraj Rai.
&lt;br/&gt;Removed 'Sent To' restrictions for PDL Regional TSD DIC, verified and closed incident.
05-12-2025 18:05:50 - PDXC Integration (Additional comments)
srai7@dxc.com: Hi @Andrew Rogers
Good Day!
Regarding - "PDL Regional TSD DIC"
Thank you for the confirmation. We are proceeding with resolving the case from our end.
Please feel free to contact the service desk in case of any further queries or a new ticket is to be opened.
Thanks!
05-12-2025 18:05:48 - PDXC Integration (Work notes)
Assigned to Suraj Rai.
&lt;br/&gt;Removed 'Sent To' restrictions for PDL Regional TSD DIC, verified and closed incident.&lt;br/&gt;remove send restriction for - PDL Regional TSD DIC
05-12-2025 18:03:58 - PDXC Integration (Work notes)
Assigned to Suraj Rai.
04-12-2025 15:11:30 - Andrew Rogers (Work notes)
Platform DXC Integration incident INC0575237 updated INC40746920
04-12-2025 15:11:26 - Andrew Rogers (Additional comments)
reply from: andrew.rogers@qr.com.au
Hi all
I have received a final email today. Looks like all is okay. You are able to close this incident now.
Thank you
Andrew Rogers
Train Operations Inspector Regional
Regional TSD
Bundaberg Station, McLean Street
P.O. Box 1192, Bundaberg QLD 4670
Work T: 07 4111 1364 (891 1364)
Work M: 0407 394 728
Pers M: 0417 764 247
andrew.rogers@qr.com.au
queenslandrail.com.au
04-12-2025 14:54:29 - PDXC Integration (Work notes)
Assigned to Suraj Rai.
04-12-2025 14:54:23 - PDXC Integration (Additional comments)
srai7@dxc.com: Hi @Andrew Rogers
Good Day!
Regarding - "PDL Regional TSD DIC"
As discussed we have remove restriction and now it should be open to all, please verify from your end and let us know.
Thanks!
03-12-2025 12:35:04 - PDXC Integration (Work notes)
Assigned to Suraj Rai.
03-12-2025 12:35:03 - PDXC Integration (Additional comments)
srai7@dxc.com: Hi @Andrew Rogers
Good Day!
Regarding - "PDL Regional TSD DIC"
As discussed we have remove restriction and now it should be open to all, please verify from your end and let us know.
Thanks!
03-12-2025 11:52:50 - Andrew Rogers (Work notes)
Platform DXC Integration incident INC0575237 updated INC40746920
03-12-2025 11:52:45 - Andrew Rogers (Additional comments)
reply from: andrew.rogers@qr.com.au
Hi,
Yeah lets just do that.
Just confirming, could you please remove the ‘Sent To’ Restrictions of the PDL.
Thank you,
[Queensland Rail logo]
Andrew Rogers
TRAIN OPERATIONS INSPECTOR regional
Bundaberg Station, McLean Street
PO Box1192 • Bundaberg, QLD 4670
Work T: 07 4111 1364
Work M: 0407 394 728
Personal M: 0417 764 247
W: queenslandrail.com.au&lt;http://queenslandrail.com.au/&gt;
03-12-2025 11:49:58 - PDXC Integration (Work notes)
Assigned to Suraj Rai.
03-12-2025 11:49:56 - PDXC Integration (Additional comments)
srai7@dxc.com: Hi @Andrew Rogers
Good Day!
Regarding - "PDL Regional TSD DIC"
Please let us know, if you want to remove sent to restriction for this PDL so that everyone can send. Thanks!
02-12-2025 21:00:06 - Andrew Rogers (Work notes)
Platform DXC Integration incident INC0575237 updated INC40746920
02-12-2025 20:59:59 - Andrew Rogers (Additional comments)
reply from: andrew.rogers@qr.com.au
Hi,
This would answer the why some can and some can’t send.
Could I please ensure the following have also have send to access (In addition to Craig Maguire, Shaun Wrobluskie, and me, Andrew Rogers):-
Lance Williams - Driver in Charge Bundaberg
Neil Zahnow - Driver in Charge South
Alan Harrison - Driver in Charge Townsville
Neal Butler - Train Operations Inspector Rockhampton
Ian Crabbe - A/Driver in Charge Cairns
Is there any way I can give users access via the program that I use to add recipients or does this need to be completed through ICT?
Thank you
Andrew Rogers
Train Operations Inspector Regional
Regional TSD
Bundaberg Station, McLean Street
P.O. Box 1192, Bundaberg QLD 4670
Work T: 07 4111 1364 (891 1364)
Work M: 0407 394 728
Pers M: 0417 764 247
andrew.rogers@qr.com.au
queenslandrail.com.au
02-12-2025 20:48:08 - PDXC Integration (Work notes)
Assigned to Suraj Rai.
02-12-2025 20:47:59 - PDXC Integration (Work notes)
Assigned to Suraj Rai.
02-12-2025 20:47:57 - PDXC Integration (Additional comments)
srai7@dxc.com: Hi @Andrew Rogers
Good Day!
Regarding - "PDL Regional TSD DIC"
There is sent to restriction place on this PLD only the below user are listed who can send to this PDL.
Craig, Maguire
Andrew, Rogers
Shaun, Wrobluskie
Please let us know, if anything required. Thanks!
02-12-2025 16:18:48 - PDXC Integration (Work notes)
Assigned to Suraj Rai.
02-12-2025 15:50:38 - PDXC Integration (Work notes)
Added attachment ::  QLDRail_INC added (CNDEF0001178) - DIC PDL - Neil Zahnow Bounce.pdf
02-12-2025 15:49:58 - PDXC Integration (Work notes)
Added attachment ::  QLDRail_INC added (CNDEF0001178) - DIC PDL - Lance Williams Bounce.pdf
02-12-2025 15:49:42 - Andy Phan (Work notes)
Platform DXC Integration incident INC0575237 created INC40746920
02-12-2025 15:49:26 - Andy Phan (Work notes)
Assigning to O365 for further assistance as per KB0010525
02-12-2025 15:26:07 - Andy Phan (Work notes)
Investigating
</t>
  </si>
  <si>
    <t xml:space="preserve">05-12-2025 13:48:11 - Tanmay Dave (Additional comments)
Hi @Florency McNaught
You have been added to all the required teams now, your work orders for respective teams should also sync soon.
Thanks
02-12-2025 15:22:12 - Andy Phan (Work notes)
Assigning to the Obzervr Capture (Digital Maintainer) team as per SCTASK0219906
02-12-2025 15:21:16 - Andy Phan (Work notes)
Investigating
02-12-2025 14:39:45 - Florency McNaught (Additional comments)
Hi There, Correction please I need these resource work centre:  MSA06-F1, MSA06-F2, MSA06-F6, MSA06-F8, MSA06-X3, MSA06-Z3, MSA07-F1, MSA07-F2, MSA07-F8, MSA13-F1, MSA13-F4, MSA13, F8, MSA13-Z3, MSA14-F1, MSA14-F3, MSA14-F8, MSA14-Z3, MSA14-X2, MSA15-F5, MSA15-F1, MSA15-Z3.
</t>
  </si>
  <si>
    <t xml:space="preserve">04-12-2025 10:17:22 - Ruey Lim (Work notes)
From: Woolnough, Karl &lt;karl.woolnough@qr.com.au&gt; 
Sent: Thursday, 4 December 2025 10:42 AM
To: IT Service Desk &lt;ITServiceDesk@qr.com.au&gt;
Subject: Re: INC0575221 - Unable to create an email from TSA
Hi Team, 
Now appears to be working
Thank you
Regards 
Karl
Karl Woolnough
Trackside Systems Co-ordinator Bundaberg
Miriam Vale MUD, 1 Chapman Street 
Miriam Vale, Qld 4677 
T: 07 48040722
M: 0400963533
04-12-2025 07:41:43 - Raegan Munro (Work notes)
From: IT Service Desk 
Sent: Thursday, 4 December 2025 8:42 AM
To: Woolnough, Karl &lt;Karl.Woolnough@QR.COM.AU&gt;
Subject: INC0575221 - Unable to create an email from TSA
Hi Karl,
I just wanted to follow up with you and determine if you are still having issues with TSA?
If so, please give us a call on 07 3072 5000 (we are option 1), or alternatively email us at ITServiceDesk@qr.com.au so that we may complete further troubleshooting. Please be sure to cite incident no. INC0575221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04-12-2025 07:41:03 - Raegan Munro (Work notes)
Investigating.
03-12-2025 11:41:30 - Gilbert Noble (Additional comments)
Hi Karl,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INC0575221.
Kind regards,
Gilbert Noble
03-12-2025 11:32:49 - Gilbert Noble (Work notes)
Investigating
02-12-2025 15:18:07 - Matthew Lever (Additional comments)
Hi Karl,
You've been added to the correct group and should be able to access this once replication is finished. This could take up to a day.
If you have any further issues with this please feel free to contact us by calling 07 3072 5000 (we are option 1), or alternatively email us at ITServiceDesk@qr.com.au.
Kind regards,
Matthew Lever
02-12-2025 15:18:07 - Matthew Lever (Work notes)
SCTASK0224137:
BNE_NA_NO_CON not the correct group - Change Access to NAG Directory NetOps Control Folder - \\Cptprdfps001\nag\NetOps\Control
QRS_AS - Access to \\cptprdfps001\ISG\QRS\AS
SDA removed user "R904725" from "BNE_NA_NO_CON" in DRA
SDA added user "R904725" to "QRS_AS"
02-12-2025 15:02:36 - Matthew Lever (Work notes)
Investigating.
02-12-2025 14:17:59 - PDXC Integration (Additional comments)
tnguyen213@dxc.com: Hi Service Desk,
I could not see Karl account be assigned to the group QRS_AS in DRA.
Could you please check if you have added him to that group?
02-12-2025 14:17:28 - PDXC Integration (Work notes)
Assigned to Trong Phuc Vu.
02-12-2025 14:17:24 - PDXC Integration (Work notes)
Assigned to Trong Phuc Vu.
&lt;br/&gt;Added attachment ::  image.png
02-12-2025 14:11:34 - PDXC Integration (Work notes)
Assigned to Trong Phuc Vu.
02-12-2025 14:02:29 - PDXC Integration (Work notes)
Added attachment ::  QLDRail_INC added (CNDEF0001178) - Screenshot 2025-12-02 145746.png
02-12-2025 14:01:29 - Raegan Munro (Work notes)
Platform DXC Integration incident INC0575221 updated INC40745890
02-12-2025 14:00:41 - Raegan Munro (Work notes)
Platform DXC Integration incident INC0575221 created INC40745890
</t>
  </si>
  <si>
    <t xml:space="preserve">03-12-2025 13:14:47 - Andy Phan (Work notes)
Called user, dock issue only happened once today and twice yesterday. User said issue may have been fixed after a windows update. 
SDA was advised by user that the ticket can be closed. User said he will raise a new one if the dock issue happens again.
03-12-2025 13:09:10 - Andy Phan (Work notes)
Investigating
03-12-2025 11:42:43 - Andrew McGuane (Additional comments)
it cut out for a moment today but only once and only for about 30sec's but I could still see my mouse on the screen, and it has been fine since
03-12-2025 11:38:35 - Raegan Munro (Additional comments)
Hi Andrew,
I just wanted to follow up with you and determine if you are still having issues with your docking station?
If so, please give us a call on 07 3072 5000 (we are option 1), or alternatively email us at ITServiceDesk@qr.com.au so that we may complete further troubleshooting. Please be sure to cite incident no. INC0575206 when you do so. 
In the event that you are no longer having these issues please advise so that we may proceed with ticket closure. 
Kind regards, 
Raegan.
03-12-2025 11:38:11 - Raegan Munro (Work notes)
Investigating.
02-12-2025 13:31:06 - Raegan Munro (Additional comments)
Hi Andrew, 
Thank you for reaching out to the Queensland Rail IT Service Desk. 
As discussed, please monitor your docking station over the next day or so and let us know if this issue returns. 
If you have any further issues with this please feel free to contact us by calling 07 3072 5000 (we are option 1), or alternatively email us at ITServiceDesk@qr.com.au. 
Kind regards, 
Raegan.
</t>
  </si>
  <si>
    <t xml:space="preserve">05-12-2025 16:51:48 - PDXC Integration (Work notes)
Assigned to Gouru Vivek.
&lt;br/&gt;Hi Jason. I am now resolving this ticket as there was no confirmation the issue was still occurring. 
You are welcome to raise a new case at any time referring to the parent ticket QR: INC0575182 | PDXC:  INC40745450 .  if any further issues appear
Please don't hesitate to contact me if you have any issues or concerns.
05-12-2025 16:51:04 - PDXC Integration (Work notes)
Assigned to Gouru Vivek.
&lt;br/&gt;Hi Jason. I am now resolving this ticket as there was no confirmation the issue was still occurring. 
You are welcome to raise a new case at any time referring to the parent ticket QR: INC0575182 | PDXC:  INC40745450 .  if any further issues appear
Please don't hesitate to contact me if you have any issues or concerns.
05-12-2025 16:51:03 - PDXC Integration (Additional comments)
gouru.vivek@dxc.com: Hi Jason. I am now resolving this ticket as there was no confirmation the issue was still occurring. 
You are welcome to raise a new case at any time referring to the parent ticket QR: INC0575182 | PDXC:  INC40745450 .  if any further issues appear
Please don't hesitate to contact me if you have any issues or concerns.
05-12-2025 16:47:18 - PDXC Integration (Work notes)
Assigned to Gouru Vivek.
05-12-2025 12:21:44 - PDXC Integration (Work notes)
Assigned to Gouru Vivek.
05-12-2025 12:21:40 - PDXC Integration (Additional comments)
gouru.vivek@dxc.com: Hi Jason. are you able to connect to the network?
04-12-2025 11:49:39 - PDXC Integration (Work notes)
Assigned to Gouru Vivek.
04-12-2025 11:49:31 - PDXC Integration (Additional comments)
gouru.vivek@dxc.com: Hi Jason Nightingale. can you share the link for which you are not getting access to?
03-12-2025 15:50:44 - PDXC Integration (Work notes)
Assigned to Gouru Vivek.
03-12-2025 15:50:43 - PDXC Integration (Additional comments)
gouru.vivek@dxc.com: Hi Jason Nightingale. can you share the link for which you are not getting access to?
02-12-2025 17:04:58 - PDXC Integration (Work notes)
Assigned to Gouru Vivek.
02-12-2025 17:04:48 - PDXC Integration (Work notes)
Assigned to Gouru Vivek.
02-12-2025 17:04:44 - PDXC Integration (Work notes)
Assigned to Gouru Vivek.
&lt;br/&gt;Reached user for more information regarding the issue.
02-12-2025 17:04:43 - PDXC Integration (Additional comments)
gouru.vivek@dxc.com: Reached user for more information regarding the issue.
02-12-2025 13:51:19 - PDXC Integration (Work notes)
Assigned to Gouru Vivek.
02-12-2025 13:01:48 - PDXC Integration (Work notes)
Added attachment ::  QLDRail_INC added (CNDEF0001178) - Screenshot 2025-12-02 134912.png
02-12-2025 13:01:24 - Raegan Munro (Work notes)
Platform DXC Integration incident INC0575182 created INC40745450
02-12-2025 13:01:14 - Raegan Munro (Work notes)
From: IT Service Desk 
Sent: Tuesday, 2 December 2025 1:48 PM
To: Nightingale, Jason &lt;jason.nightingale@qr.com.au&gt;
Subject: INC0575182 - TEST
TEST
Kind regards,
RAEGAN MUNRO
SERVICE DESK ANALYST
Level 3. 21 Kirksway Place
Battery Point. Tasmania. 7004
PH: 07 3072 5000
Alt.PH: +61 7 3072 5000
Email: ITServiceDesk@qr.com.au
W: queenslandrail.com.au
</t>
  </si>
  <si>
    <t xml:space="preserve">04-12-2025 12:36:20 - Simone Hudson (Additional comments)
reply from: amy.hudson@qr.com.au
Hi Riley,
My understanding is that this was already completed through ticket RITM0268097.
Can you please confirm?
Thanks,
04-12-2025 11:36:07 - Raegan Munro (Work notes)
Closing and advising user to raise an Expense Management form as per previous work notes.
04-12-2025 10:52:56 - Andrew Kane (Work notes)
The ICT cost Centre report is a combination of data from several sources and process owners.
The tracking, managing and reporting of assets is the prevue of DXC Asset Management.
The monthly DXC Asset Management report of who-has-what-asset is combined with the QR-SAPHR data to align asset-to-owner-to-cost-centre, for the monthly ICT Cost Centre report.
So, in this case, if the DXC Asset Management team can correctly identify who this asset has been assigned to, then that data will correctly identify who should be receiving the on-going cost.
Next step is for the DXC Asset Mgt team to find who this asset has been assigned to and to update their records (CMDb) for the next monthly asset report.
04-12-2025 10:44:15 - Andrew Kane (Work notes)
For the record, InTune shows these details:
SL232294 / 0F009T6231300C / QRSL-NQ7K9HJ1QW / Microsoft Surface Laptop Studio
At the time of this note, R915606 (Jamie Mullins) is logged-onto and using this asset.
04-12-2025 10:12:59 - Andrew Kane (Work notes)
Firstly, why is this an INC record?
INC records are for faults – what is 'broken' here?
RITMs are for requests.
</t>
  </si>
  <si>
    <t xml:space="preserve">05-12-2025 11:23:14 - PDXC Integration (Work notes)
Assigned to John Bourke.
&lt;br/&gt;ClearPass confirmed as working again by multiple users.  Root cause of outage is currently under investigation.
05-12-2025 11:23:04 - PDXC Integration (Work notes)
Assigned to John Bourke.
&lt;br/&gt;ClearPass confirmed as working again by multiple users.  Root cause of outage is currently under investigation.
05-12-2025 11:23:01 - PDXC Integration (Additional comments)
jbourke3@dxc.com: Email to user, closing ticket:
Hi Eugene,
As this ticket is aging, I will proceed with closing it shortly.
If you're still experiencing issues, feel free to reach out to me via email or on Teams.
Cheers,
JOHN BOURKE
05-12-2025 11:22:28 - PDXC Integration (Work notes)
Assigned to John Bourke.
04-12-2025 11:05:05 - PDXC Integration (Work notes)
Assigned to John Bourke.
&lt;br/&gt;Requested update from user (via Teams):
Hi Eugene,
Just following up on my email regarding INC40744883
Is ClearPass working for you again?  If so, I'll close off your ticket
Cheers
04-12-2025 09:57:09 - PDXC Integration (Additional comments)
Resolved based on resolution of Parent Incident. jbourke3@dxc.com: User confirmed ClearPass is now working again, closing ticket:
Hi John, 
I can now access the wifi, thank you. 
Kind regards
Kat 
04-12-2025 09:55:34 - System (Work notes)
Work note copied from Parent Incident: Assigned to John Bourke.
03-12-2025 09:16:44 - System (Work notes)
Work note copied from Parent Incident: Assigned to John Bourke.
03-12-2025 09:16:39 - System (Work notes)
Work note copied from Parent Incident: Assigned to John Bourke.
03-12-2025 09:16:38 - PDXC Integration (Additional comments)
Comment copied from Parent Incident: jbourke3@dxc.com: Provided update to user and requested feedback:
Hi Katherine,
ClearPass should be working again this morning.
Are you able to confirm or advise if you're still facing issues?
If all is working as expected, let me know and I'll close off your ticket.
Cheers,
JOHN BOURKE
03-12-2025 09:15:59 - System (Work notes)
Work note copied from Parent Incident: Assigned to John Bourke.
&lt;br/&gt;Multiple users experienced failed connections to the Guest Wi-Fi. The application was health-checked and confirmed by the vendor to be up and operational; however, users were still unable to connect.
Network engineers identified that traffic was not reaching the application through the gateways. Several troubleshooting attempts were unsuccessful. An expedited change request (PDXC CHG1433724 / QR SNOW CHG0053934) was raised to failover the gateway in the evening, but this action did not resolve the issue.
The system is currently operational, though no specific fix was implemented. The exact resolution remains unknown, but it is believed that a network-related issue was cleared, allowing traffic to successfully reach the application.
03-12-2025 09:10:34 - PDXC Integration (Work notes)
Assigned to John Bourke.
03-12-2025 09:10:34 - PDXC Integration (Work notes)
Assigned to John Bourke.
03-12-2025 09:10:28 - PDXC Integration (Additional comments)
jbourke3@dxc.com: Provided update to user and requested feedback:
Hi Eugene,
ClearPass should be working again this morning.
Are you able to confirm or advise if you're still facing issues?
If all is working as expected, let me know and I'll close off your ticket.
Cheers,
JOHN BOURKE
02-12-2025 12:10:34 - PDXC Integration (Work notes)
Assigned to John Bourke.
02-12-2025 12:10:24 - PDXC Integration (Work notes)
Assigned to John Bourke.
02-12-2025 12:10:22 - PDXC Integration (Additional comments)
mhohnke@dxc.com: this is being investigated with several users reported
02-12-2025 11:57:08 - PDXC Integration (Work notes)
Vendor Referenced this CI Value on Creation not found in database : Personal_BYOD_Computer
02-12-2025 11:56:55 - Raegan Munro (Work notes)
Platform DXC Integration incident INC0575164 created INC40744883
</t>
  </si>
  <si>
    <t xml:space="preserve">04-12-2025 08:04:37 - Shane Kmet (Work notes)
Kirsty Nielsen
 07 30721920
Called user - ok
Had user check the PDL again uising 'PDL Rollingstock Supply Chain Inventory Planners. Access is good, and user confirmed can add/remove users
04-12-2025 07:56:25 - Shane Kmet (Work notes)
New PDL 
Name: PDL Rollingstock Supply Chain Inventory Planners
Email: PDLRollingstockSupplyChainInventoryPlanners@qr.com.au
CHecking DRA, account  is present and ok
Checking O365 Excahnge &gt; Groups &gt; Distribution List - The PDL has now replicated through
04-12-2025 07:55:30 - Shane Kmet (Work notes)
Investigating
04-12-2025 07:39:59 - Kirsty Nielsen (Additional comments)
reply from: kirsty.nielsen@qr.com.au
Hi Clair,
What information do you need from myself? I checked the PDL today and it doesn't show up as below:
[cid:47bf445e-2f3d-47e6-bd06-e3b2b70d731f]
Thank you
[cid:a39e8968-7721-42cc-90fb-dfb87d28dfa5]
Kirsty Nielsen
Inventory Planning Manager
Geebung * Hendra * Mayne
T: 07 30721920
M: 0436408933
Advanced Leave Notice: Monday 22nd Dec 2025 - Thursday 1st Jan 2026 inclusive.
03-12-2025 16:03:19 - Frederic Shea (Additional comments)
Hey Kirsty,
We are just reaching out in regard to a ticket that you have active with us; INC0575160 - PDL creation.
Could you please reach out so that we can assist you further with this matter, either by responding to this email or reaching out to us on 07 3072 5000.
Kind regards,
Frederic.
02-12-2025 12:51:10 - Shane Kmet (Additional comments)
Good afternoon Kirsty 
Thank you for the update ion ticket RITM0270111, regarding access issues of the new PDL created for you.
Please note that INC0575160 was raised to correct some replication issue found on the PDL. This should be good to go with some further replication time, should be complete over night.
Details of the PDL are;
Name: PDL Rollingstock Supply Chain Inventory Planners
Email: PDLRollingstockSupplyChainInventoryPlanners@qr.com.au
You are set as the owner with Read/Write Membership Security (to add and remove users manually) via the PDL Tool . You are also a member of the PDL. 
PDL Tool setup guide (if required)
(https://queenslandrail.sharepoint.com/ResourceCentre/ICT/Documents/Office%20365/Office%20365%20UG020%20-%20Managing%20Distribution%20Lists%20in%20Office%20365%20v0%201.pdf)
We are just awaiting replication in to O365 Exchange to ensure this creation has completed successfully.
Thank you,
Shane Kmet
Senior Service Desk Analyst
02-12-2025 12:47:25 - Shane Kmet (Work notes)
**Pending replication in to O365 Exchange to confirm it replicates correctly
02-12-2025 12:45:43 - Shane Kmet (Work notes)
One PDL now remaining
Name: PDL Rollingstock Supply Chain Inventory Planners 
Email: PDLRollingstockSupplyChainInventoryPlanners@qr.com.au
Manager: Kirsty Nielsen (Read/Write Membership Security provided)
Members: Kirsty Nielsen
02-12-2025 12:44:41 - Shane Kmet (Work notes)
We have 2 x accounts now
PDL Rollingstock Supply Chain Inventory Planners 
 corp.qr.com.au/Exchange/Distribution Lists 
PDLRollingstock Supply Chain Inventory Planners 
 corp.qr.com.au 
**Deleted this incorrect account 
--
Deleted the account in Corp.qr.com.au OU
02-12-2025 12:41:55 - Shane Kmet (Work notes)
Investigating
02-12-2025 12:11:50 - Clair Neate (Additional comments)
Hi Kirsty, 
Just letting you know i'm just fixing up the PDL now for you
Kind Regards, 
Clair Neate
02-12-2025 12:09:55 - Clair Neate (Work notes)
Just creating the PDL in the DRA
I missed a couple of steps in the KBA
02-12-2025 11:59:23 - Clair Neate (Work notes)
Fixing existing mistakes on previous request for PDL creation
</t>
  </si>
  <si>
    <t xml:space="preserve">03-12-2025 15:01:54 - PDXC Integration (Work notes)
Assigned to Ashish Anand.
&lt;br/&gt;Opened By User is Unknown : TRAP_Alerts@qr.com.au@QR
03-12-2025 15:01:21 - PDXC Integration (Work notes)
Assigned to Ashish Anand.
&lt;br/&gt;Opened By User is Unknown : TRAP_Alerts@qr.com.au@QR
03-12-2025 15:01:13 - PDXC Integration (Additional comments)
ashish.anand@dxc.com: This email is a legit email, if you dont have any business with them unsubscribe and Delete this email.
03-12-2025 15:00:45 - PDXC Integration (Work notes)
Assigned to Ashish Anand.
&lt;br/&gt;Opened By User is Unknown : TRAP_Alerts@qr.com.au@QR&lt;br/&gt;This email is a legit email, if you dont have any business with them unsubscribe and Delete this email.
02-12-2025 14:04:05 - PDXC Integration (Work notes)
Assigned to Ashish Anand.
02-12-2025 11:45:58 - PDXC Integration (Work notes)
Opened By User is Unknown : TRAP_Alerts@qr.com.au@QR
02-12-2025 11:45:43 - TRAP Alerts (Work notes)
Platform DXC Integration incident INC0575159 created INC40744805
</t>
  </si>
  <si>
    <t xml:space="preserve">04-12-2025 12:29:38 - PDXC Integration (Work notes)
Assigned to Bibas Sapkota.
&lt;br/&gt;Troubleshooting: system updates done, firmware updated, deleted theme cache for black wallpaper, gpupdate done, wallpaper back to QR. Issue resolved.
04-12-2025 12:29:24 - PDXC Integration (Work notes)
Assigned to Bibas Sapkota.
&lt;br/&gt;Troubleshooting: system updates done, firmware updated, deleted theme cache for black wallpaper, gpupdate done, wallpaper back to QR. Issue resolved.
04-12-2025 12:29:21 - PDXC Integration (Additional comments)
bibas.sapkota@dxc.com: Hi Albert 
your issue has been resolved
04-12-2025 12:27:24 - PDXC Integration (Work notes)
Assigned to Bibas Sapkota.
04-12-2025 12:27:18 - PDXC Integration (Work notes)
Assigned to Bibas Sapkota.
&lt;br/&gt;troubleshooting 
system updates done 
firmware updated 
deleted theme cache for black wallpaper 
gpupdate done 
wallpaper back to QR 
issue resolved
03-12-2025 15:44:59 - PDXC Integration (Work notes)
Assigned to Bibas Sapkota.
03-12-2025 15:44:58 - PDXC Integration (Additional comments)
bibas.sapkota@dxc.com: Hi albert
can we arrange a remote session to work on the issue
regards
Bibas
02-12-2025 15:58:18 - PDXC Integration (Work notes)
Assigned to Bibas Sapkota.
02-12-2025 15:57:18 - PDXC Integration (Work notes)
Assigned to Bibas Sapkota.
02-12-2025 15:57:16 - PDXC Integration (Additional comments)
bibas.sapkota@dxc.com: Hi albert 
can we arrange a remote session to work on the issue 
regards 
Bibas
02-12-2025 12:18:24 - PDXC Integration (Work notes)
Assigned to Bibas Sapkota.
02-12-2025 12:05:09 - Gilbert Noble (Work notes)
Platform DXC Integration incident INC0575158 created INC40744973
</t>
  </si>
  <si>
    <t xml:space="preserve">04-12-2025 08:52:44 - Gilbert Noble (Work notes)
free space is at 29.4 GB
03-12-2025 10:53:16 - Gilbert Noble (Work notes)
triggered clear stale profiles to 14 days
03-12-2025 10:52:04 - Gilbert Noble (Work notes)
free space is at 14.4 GB
03-12-2025 10:50:33 - Gilbert Noble (Work notes)
Name of action: Invoke remove stale profile
Execution Time: Dec  2, 2025 13:14
Execution status: success
Status details: Cleared 28 stale users.
PowerShell exited with code 0
Action inputs: 
 Days: 30
Action output: 
 Cleanup_space: 20634886000
 Stale_user_count: 28
02-12-2025 11:46:12 - Gilbert Noble (Additional comments)
hello, 
we are in the process of clearing disk space and will advise when done
Kind regards,
Queensland Rail
Gilbert Noble
REMOTE DESKTOP SUPPORT
Level 3, 21 Kirksway Place
Battery Point, Tasmania 7004
T: 07 3072 5000
W: queenslandrail.com.au
E: ITservicedesk@qr.com.au
02-12-2025 11:34:10 - Gilbert Noble (Work notes)
Name of action: Invoke remove stale profile
Execution Time: Dec  2, 2025 12:31
Execution status: in_progress
Status details: 
Action inputs: 
 Days: 30
Action output: -
02-12-2025 11:29:33 - Cameron Horn (Work notes)
Assigning to the DXC Remote Desktop Support team to assist
</t>
  </si>
  <si>
    <t xml:space="preserve">03-12-2025 08:42:50 - Denae Hart (Additional comments)
reply from: Denae.Hart@qr.com.au
It seem to be working ok today…..
03-12-2025 08:40:14 - Gilbert Noble (Additional comments)
Hi Denae,
When you are available to do so, please contact the help desk via phone so that we can troubleshoot this issue further with you.
Alternatively, please respond to this message with your available times and I will call you then.
When you do contact the help desk please quote INC0575130 and ask to speak to Gilbert Noble.
Kind regards,
Queensland Rail
Gilbert Noble
REMOTE DESKTOP SUPPORT
Level 3, 21 Kirksway Place
Battery Point, Tasmania 7004
T: 07 3072 5000
W: queenslandrail.com.au
E: ITservicedesk@qr.com.au
02-12-2025 11:48:26 - Gilbert Noble (Additional comments)
Hi Denae,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INC0575130 and ask to speak to Gilbert Noble.
Kind regards,
Queensland Rail
Gilbert Noble
REMOTE DESKTOP SUPPORT
Level 3, 21 Kirksway Place
Battery Point, Tasmania 7004
T: 07 3072 5000
W: queenslandrail.com.au
E: ITservicedesk@qr.com.au
02-12-2025 11:48:26 - Gilbert Noble (Work notes)
called user on 07 30722584, no answer, left message
</t>
  </si>
  <si>
    <t xml:space="preserve">03-12-2025 14:48:44 - PDXC Integration (Work notes)
Assigned to Ashish Anand.
&lt;br/&gt;Ticket opened by Proofpoint alerting, assigned to Security Web Filtering Management QLR team for investigation, contact type changed to event
03-12-2025 14:48:38 - PDXC Integration (Work notes)
Assigned to Ashish Anand.
&lt;br/&gt;Ticket opened by Proofpoint alerting, assigned to Security Web Filtering Management QLR team for investigation, contact type changed to event&lt;br/&gt;Suspicious sender email address has  been blocked
03-12-2025 14:48:38 - PDXC Integration (Work notes)
Assigned to Ashish Anand.
&lt;br/&gt;Ticket opened by Proofpoint alerting, assigned to Security Web Filtering Management QLR team for investigation, contact type changed to event
03-12-2025 14:48:32 - PDXC Integration (Additional comments)
ashish.anand@dxc.com: Suspicious sender email address has  been blocked
02-12-2025 16:09:44 - PDXC Integration (Work notes)
Assigned to Ashish Anand.
02-12-2025 16:09:44 - PDXC Integration (Work notes)
Assigned to Ashish Anand.
&lt;br/&gt;ESM IM: Ticket was not reported by an end user via email or phone. Incident was reported via Proofpoint alerting. Changing contact type to event.
02-12-2025 13:01:14 - PDXC Integration (Work notes)
Assigned to Ashish Anand.
02-12-2025 12:41:50 - PDXC Integration (Additional comments)
mszeto@dxc.com: Assigning to Security Web Filtering Management QLR team for investigation
02-12-2025 10:33:02 - PDXC Integration (Work notes)
Opened By User is Unknown : TRAP_Alerts@qr.com.au@QR
02-12-2025 10:32:46 - TRAP Alerts (Work notes)
Platform DXC Integration incident INC0575123 created INC40744223
</t>
  </si>
  <si>
    <t xml:space="preserve">
 2025-12-02 12:20:56 PDXC Integration - State is Work in Progress was New
 2025-12-02 14:43:48 PDXC Integration - State is On Hold was Work in Progress
 2025-12-04 16:04:11 PDXC Integration - State is Work in Progress was On Hold
 2025-12-04 16:04:38 PDXC Integration - State is On Hold was Work in Progress</t>
  </si>
  <si>
    <t xml:space="preserve">03-12-2025 10:48:47 - Gilbert Noble (Work notes)
free space is at 58.4 GB
02-12-2025 11:50:13 - Gilbert Noble (Work notes)
triggered clear stale users to 30 days
02-12-2025 11:50:13 - Gilbert Noble (Additional comments)
Hello, 
We are in the process of clearing disk space on this device and will advise when done. 
Kind regards,
Queensland Rail
Gilbert Noble
REMOTE DESKTOP SUPPORT
Level 3, 21 Kirksway Place
Battery Point, Tasmania 7004
T: 07 3072 5000
W: queenslandrail.com.au
E: ITservicedesk@qr.com.au
02-12-2025 11:46:25 - Shane Kmet (Work notes)
QRDT-AZ4EGCZKAZ
Checked C Drive in Explorer++ - 0 (zero) Btyes Free
Cleared cmccahce - 1.75GB free
There is only one user profile that can be deleted - R300037, this cannot be removed, does not delete
All others are from 16/6/2023 (all other profiles (28) are Aug 2025 onwards)
Assigning to Remote Desktop Support
02-12-2025 11:36:44 - Shane Kmet (Work notes)
Investigating
</t>
  </si>
  <si>
    <t xml:space="preserve">04-12-2025 13:15:26 - Cameron Horn (Work notes)
Closing ticket due to no response from the user
03-12-2025 16:17:55 - Liam Bryan (Additional comments)
Hi John,
I'm reaching out regarding INC0575095 - blocked websites- Not able to log in to people connect .
I attempted to contact you through 0475 945 227, but was unable to reach you.
In order to resolve your incident we need to confirm if you're still having issues and troubleshoot appropriately if so.
When possible, please contact the Service Desk on 07 3072 5000 (option 1) and quote INC0575095 to the agent who answers the call so we can assist.
We're also available at ITServiceDesk@qr.com.au and will see any comments you make this ticket if you'd prefer.
Kind regards,
Liam Bryan
03-12-2025 16:17:55 - Liam Bryan (Work notes)
Called 0475 945 227, left VM,
sent email.
03-12-2025 16:16:03 - Liam Bryan (Work notes)
Investigating
02-12-2025 12:17:13 - Andy Phan (Additional comments)
Hi John,
I tried to call you back on 0475945227 but wasn't able to reach you.
If you have any further issues with this please feel free to contact us by calling 07 3072 5000 (we are option 1), or alternatively email us at ITServiceDesk@qr.com.au.
Kind regards,
Andy
02-12-2025 12:17:13 - Andy Phan (Work notes)
Called user, left voice message to call us back to help resolve the issue. 
SDA checked Nexthink and it's a windows 10 device. 
Pending user call back.
02-12-2025 12:10:45 - Andy Phan (Work notes)
Investigating
02-12-2025 10:36:20 - Zahra Gholami (Additional comments)
Hi John,
Thank you for contacting windows 11 support team today.
Apologies, the call was disconnected. Kindly call back if the issue persists so we can resolve it together.
I tried to call you back on 0475945227 but wasn't able to reach you.
 If you're still experiencing the issue, please don't hesitate to call me again and I'll be glad to assist.
kind regards,
Zahra Gholami
</t>
  </si>
  <si>
    <t xml:space="preserve">05-12-2025 08:08:29 - Andy Phan (Work notes)
Called user, mailbox is full so could not leave a voicemail.
05-12-2025 08:08:17 - Andy Phan (Work notes)
Investigating
04-12-2025 08:17:34 - Andy Phan (Work notes)
Called user, mailbox is full so could not leave a voicemail. 
Pending user response
04-12-2025 08:17:34 - Andy Phan (Additional comments)
Hi Grace,
I'm just following up on the window updates.
I attempted to reach you on 0401351630. Are you still having issues after the update?
If you have any further issues with this please feel free to contact us by calling 07 3072 5000 (we are option 1), or alternatively email us at ITServiceDesk@qr.com.au.
Kind regards,
Andy
04-12-2025 08:12:45 - Andy Phan (Work notes)
Investigating
03-12-2025 08:18:50 - Andy Phan (Work notes)
Pending user response
03-12-2025 08:18:50 - Andy Phan (Additional comments)
Hi Grace,
I'm just following up on the window updates. 
Are you still having issues after the update? 
If you have any further issues with this please feel free to contact us by calling 07 3072 5000 (we are option 1), or alternatively email us at ITServiceDesk@qr.com.au.
Kind regards,
Andy
03-12-2025 08:17:50 - Andy Phan (Work notes)
Investigating
02-12-2025 09:54:57 - Andy Phan (Work notes)
pending user response if issue is still happening after updates.
02-12-2025 09:54:34 - Andy Phan (Additional comments)
Hi Grace,
Thank you for reaching out to the Queensland Rail IT Service Desk.
As discuss, please wait for the updates to be completed. 
If you have any further issues with this please feel free to contact us by calling 07 3072 5000 (we are option 1), or alternatively email us at ITServiceDesk@qr.com.au.
Kind regards,
Andy
</t>
  </si>
  <si>
    <t xml:space="preserve">03-12-2025 10:50:52 - Raegan Munro (Additional comments)
Hi Kia, 
Thank you for reaching out to the Queensland Rail IT Service Desk. 
I'm glad to hear that these issues have been resolved. 
If you have any further issues with this please feel free to contact us by calling 07 3072 5000 (we are option 1), or alternatively email us at ITServiceDesk@qr.com.au. 
Kind regards, 
Raegan.
03-12-2025 10:50:36 - Raegan Munro (Work notes)
Investigating.
03-12-2025 10:49:43 - Kia Sandberg (Additional comments)
Hi, 
thank you for following up. I received help yesterday and I was able to access citrix - you can mark this as resolved. 
Thank you,
03-12-2025 08:27:58 - Raegan Munro (Additional comments)
Hi Kia,
I just wanted to follow up with you and determine if you are still having issues with Citrix?
If so, please give us a call on 07 3072 5000 (we are option 1), or alternatively email us at ITServiceDesk@qr.com.au so that we may complete further troubleshooting. Please be sure to cite incident no. INC0575077 when you do so. 
In the event that you are no longer having these issues please advise so that we may proceed with ticket closure. 
Kind regards, 
Raegan.
03-12-2025 08:27:33 - Raegan Munro (Work notes)
Investigating.
02-12-2025 11:30:17 - Shane Kmet (Work notes)
Kia Sandberg
O916206
CVD_ICTWIN10-DD 
Checked Citrix Director
There is no session in place
User is currently not connected.
Last connection attempt
Failed [Dec 2, 2025 10:08 AM]
Failure Reason
Registration Timeout
Endpoint IP
103.78.109.244
Delivery Group
AZ_DG_CVD_ICT_WIN10-DD
--
Called user 0410148329 - NA with VM - left message for user to contact SD for asistsance / troubleshooting
02-12-2025 11:30:17 - Shane Kmet (Additional comments)
Hi Kia,
Ref# INC0575077 
I have called today to follow up on "I am not able to start Citrix" and was unfortunately unable to reach you.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02-12-2025 11:25:56 - Shane Kmet (Work notes)
Investigating
</t>
  </si>
  <si>
    <t xml:space="preserve">04-12-2025 13:13:06 - Cameron Horn (Work notes)
Verified that the EXT3120 account is currently enabled in DRA
Closing ticket
03-12-2025 16:06:49 - Frederic Shea (Additional comments)
Hey Sarah,
We are just reaching out in regard to a ticket that you have active with us; INC0575076 - EXT3120 Account disabled.
Could you please reach out so that we can assist you further with this matter, either by responding to this email or reaching out to us on 07 3072 5000.
Kind regards,
Frederic.
02-12-2025 09:32:12 - Frederic Shea (Work notes)
.
02-12-2025 09:31:17 - George Knight (Additional comments)
Hi Sarah 
Thank you for contacting the Queensland Rail IT Service Desk today about EXT3120 Account disabled.
As discussed, login to portal.office.com to change password in 30 mins.
After you have changed your password - login to the EXT portal.
I will place this ticket on pending.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02-12-2025 09:29:59 - George Knight (Work notes)
Investigating.
</t>
  </si>
  <si>
    <t xml:space="preserve">03-12-2025 16:53:48 - PDXC Integration (Work notes)
Assigned to John Bourke.
&lt;br/&gt;Confirmed ClearPass is back working again.  Root cause of outage is currently under investigation.
03-12-2025 16:53:14 - PDXC Integration (Work notes)
Assigned to John Bourke.
&lt;br/&gt;Confirmed ClearPass is back working again.  Root cause of outage is currently under investigation.
03-12-2025 16:53:08 - PDXC Integration (Additional comments)
jbourke3@dxc.com: Closing ticket:
Hi Rina,
No worries, we've had a handful of users confirm ClearPass is back working again, so I'll close your ticket (INC40743365) off shortly.
If you run into any issues when trying to use it next, feel free to reach out.
Cheers,
JOHN BOURKE
Level 11, Rail Centre 1, 305 Edward Street 
Brisbane, QLD 4000 
M: 0425 321 167 
W: queenslandrail.com.au
From: Bautista, Rina &lt;rina.bautista@qr.com.au&gt; 
Sent: Wednesday, 3 December 2025 09:19
To: Bourke, John &lt;john.bourke@qr.com.au&gt;
Subject: RE: INC40743365 - ClearPass, unable to connect
Hi John, 
Thanks for letting me know. I actually decided to work from home today because of the issues from yesterday. 
I can try checking in with someone who is in the office today who was encountering the same issue yesterday and let you know. 
Regards,
Rina 
RINA BAUTISTA
03-12-2025 16:51:09 - PDXC Integration (Work notes)
Assigned to John Bourke.
03-12-2025 09:16:44 - System (Work notes)
Work note copied from Parent Incident: Assigned to John Bourke.
03-12-2025 09:16:34 - System (Work notes)
Work note copied from Parent Incident: Assigned to John Bourke.
03-12-2025 09:16:32 - PDXC Integration (Additional comments)
Comment copied from Parent Incident: jbourke3@dxc.com: Provided update to user and requested feedback:
Hi Katherine,
ClearPass should be working again this morning.
Are you able to confirm or advise if you're still facing issues?
If all is working as expected, let me know and I'll close off your ticket.
Cheers,
JOHN BOURKE
03-12-2025 09:15:59 - System (Work notes)
Work note copied from Parent Incident: Assigned to John Bourke.
&lt;br/&gt;Multiple users experienced failed connections to the Guest Wi-Fi. The application was health-checked and confirmed by the vendor to be up and operational; however, users were still unable to connect.
Network engineers identified that traffic was not reaching the application through the gateways. Several troubleshooting attempts were unsuccessful. An expedited change request (PDXC CHG1433724 / QR SNOW CHG0053934) was raised to failover the gateway in the evening, but this action did not resolve the issue.
The system is currently operational, though no specific fix was implemented. The exact resolution remains unknown, but it is believed that a network-related issue was cleared, allowing traffic to successfully reach the application.
03-12-2025 09:07:39 - PDXC Integration (Work notes)
Assigned to John Bourke.
03-12-2025 09:07:39 - PDXC Integration (Work notes)
Assigned to John Bourke.
03-12-2025 09:07:30 - PDXC Integration (Additional comments)
jbourke3@dxc.com: Provided update to user and requested feedback:
Hi Rina,
ClearPass should be working again this morning.
Are you able to confirm or advise if you're still facing issues?
If all is working as expected, let me know and I'll close off your ticket.
Cheers,
JOHN BOURKE
02-12-2025 11:52:09 - Raegan Munro (Work notes)
Platform DXC Integration incident INC0575056 updated INC40743365
02-12-2025 11:52:05 - Raegan Munro (Work notes)
Work note copied from Parent Incident: Platform DXC Integration incident INC0575035 updated INC40743119
02-12-2025 11:51:56 - Raegan Munro (Work notes)
Platform DXC Integration incident INC0575056 updated INC40743365
02-12-2025 11:51:51 - Raegan Munro (Work notes)
Work note copied from Parent Incident: Description of Issue:
 User called for an update on this request. 
Troubleshooting:
Unable to hear user, calling user back on 0411572816.
User advised that this issue is also occurring through the ethernet.
User is receiving the error that the connection to the network is not secure. 
User was having the same network issues with the ethernet last week and were advised that this is an issue with their device. 
Leaving ticket with App Aus for further troubleshooting. 
============================ 
Username: Kat Rodgers
Employee ID: O918557
PC Name: Personal device
Contact Number: 0411572816
Location: RC1-12
02-12-2025 10:17:35 - PDXC Integration (Work notes)
Assigned to John Bourke.
02-12-2025 10:17:29 - PDXC Integration (Work notes)
Assigned to John Bourke.
&lt;br/&gt;Issue under investigation
02-12-2025 10:14:59 - System (Work notes)
Work note copied from Parent Incident: Assigned to John Bourke.
02-12-2025 10:14:49 - System (Work notes)
Work note copied from Parent Incident: Assigned to John Bourke.
&lt;br/&gt;Issue under investigation.
02-12-2025 08:44:30 - Raegan Munro (Work notes)
Platform DXC Integration incident INC0575056 updated INC40743365
02-12-2025 08:44:26 - Raegan Munro (Work notes)
Linking to INC0575035.
02-12-2025 08:42:08 - PDXC Integration (Work notes)
Vendor Referenced this CI Value on Creation not found in database : Personal_BYOD_Computer
02-12-2025 08:41:48 - Raegan Munro (Work notes)
Platform DXC Integration incident INC0575056 created INC40743365
</t>
  </si>
  <si>
    <t xml:space="preserve">03-12-2025 10:39:59 - PDXC Integration (Work notes)
Assigned to David Robinson.
&lt;br/&gt;Customer has reported the performance issues are no longer occurring. Marking the incident as resolved.
03-12-2025 10:39:54 - PDXC Integration (Work notes)
Assigned to David Robinson.
&lt;br/&gt;Customer has reported the performance issues are no longer occurring. Marking the incident as resolved.
03-12-2025 10:39:49 - PDXC Integration (Additional comments)
drobin37@dxc.com: Donna has reported that the performance issues are no longer occurring.
Marking the incident as resolved.
02-12-2025 10:02:49 - PDXC Integration (Work notes)
Assigned to David Robinson.
&lt;br/&gt;Have handed to the project team under hypercare. Requested they reach out to the customer to discuss.
02-12-2025 10:02:14 - PDXC Integration (Work notes)
Assigned to David Robinson.
02-12-2025 09:33:24 - PDXC Integration (Work notes)
Vendor Referenced this Business Service Value on Creation not found in database : Primavera
02-12-2025 09:33:10 - Raegan Munro (Work notes)
Platform DXC Integration incident INC0575054 created INC40743741
02-12-2025 09:32:58 - Raegan Munro (Work notes)
Assigning to App Aus as per KB0011449.
02-12-2025 09:32:27 - Raegan Munro (Work notes)
Investigating.
</t>
  </si>
  <si>
    <t xml:space="preserve">04-12-2025 11:15:42 - Ruey Lim (Work notes)
From: Thompson, Troy &lt;troy.thompson@qr.com.au&gt; 
Sent: Thursday, 4 December 2025 11:36 AM
To: IT Service Desk &lt;ITServiceDesk@qr.com.au&gt;
Subject: Re: INC0575049 - SAP Work Manager - Error 14
Hi, 
Issue looks to be fixed.   Thank you 
Get Outlook for iOS
04-12-2025 07:37:42 - Raegan Munro (Work notes)
From: IT Service Desk 
Sent: Thursday, 4 December 2025 8:37 AM
To: Thompson, Troy &lt;troy.thompson@qr.com.au&gt;
Subject: INC0575049 - SAP Work Manager - Error 14
Hi Troy,
I just wanted to follow up with you and determine if you are still having issues with SAP Work Manager?
If so, please give us a call on 07 3072 5000 (we are option 1), or alternatively email us at ITServiceDesk@qr.com.au so that we may complete further troubleshooting. Please be sure to cite incident no. INC0575049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04-12-2025 07:36:51 - Raegan Munro (Work notes)
Investigating.
03-12-2025 07:55:17 - Raegan Munro (Additional comments)
Hi Troy,
I just wanted to follow up with you and determine if you are still having issues with SAP Work Manager?
If so, please give us a call on 07 3072 5000 (we are option 1), or alternatively email us at ITServiceDesk@qr.com.au so that we may complete further troubleshooting. Please be sure to cite incident no. INC0575049 when you do so. 
In the event that you are no longer having these issues please advise so that we may proceed with ticket closure. 
Kind regards, 
Raegan.
03-12-2025 07:54:04 - Raegan Munro (Work notes)
Investigating.
02-12-2025 08:39:16 - Zoe O'Brien (Additional comments)
Hi Troy 
Thanks for contacting the Queensland Rail IT Service Desk.
As discussed, please let us know if you are having any further issues with SAP Work Manager.
If you are experiencing any further IT-related issues, please feel free to call 07 3072 5000 on option 1 or email us at ITServiceDesk@qr.com.au.
Kind regards,
Zoe
</t>
  </si>
  <si>
    <t xml:space="preserve">03-12-2025 10:59:28 - PDXC Integration (Work notes)
Assigned to John Bourke.
&lt;br/&gt;ClearPass is now working as expected.  Investigations are continuing into the root cause of the outage.
03-12-2025 10:58:54 - PDXC Integration (Work notes)
Assigned to John Bourke.
&lt;br/&gt;ClearPass is now working as expected.  Investigations are continuing into the root cause of the outage.
03-12-2025 10:58:47 - PDXC Integration (Additional comments)
jbourke3@dxc.com: Closing ticket:
ClearPass is now working as expected.  Investigations are continuing into the root cause of the outage.
03-12-2025 09:18:04 - PDXC Integration (Work notes)
Assigned to John Bourke.
&lt;br/&gt;Added attachment ::  QLDRail_INC added (CNDEF0001178) - image
03-12-2025 09:17:44 - PDXC Integration (Work notes)
Assigned to John Bourke.
&lt;br/&gt;Added attachment ::  QLDRail_INC added (CNDEF0001178) - image
03-12-2025 09:17:44 - PDXC Integration (Work notes)
Assigned to John Bourke.
&lt;br/&gt;Added attachment ::  QLDRail_INC added (CNDEF0001178) - image
03-12-2025 09:17:24 - PDXC Integration (Work notes)
Assigned to John Bourke.
&lt;br/&gt;Added attachment ::  QLDRail_INC added (CNDEF0001178) - image
03-12-2025 09:17:18 - PDXC Integration (Work notes)
Assigned to John Bourke.
&lt;br/&gt;Added attachment ::  QLDRail_INC added (CNDEF0001178) - image
03-12-2025 09:16:44 - System (Work notes)
Work note copied from Parent Incident: Assigned to John Bourke.
03-12-2025 09:16:34 - System (Work notes)
Work note copied from Parent Incident: Assigned to John Bourke.
03-12-2025 09:16:31 - Cameron Horn (Work notes)
Platform DXC Integration incident INC0575044 updated INC40743224
03-12-2025 09:16:28 - PDXC Integration (Additional comments)
Comment copied from Parent Incident: jbourke3@dxc.com: Provided update to user and requested feedback:
Hi Katherine,
ClearPass should be working again this morning.
Are you able to confirm or advise if you're still facing issues?
If all is working as expected, let me know and I'll close off your ticket.
Cheers,
JOHN BOURKE
03-12-2025 09:15:11 - Craig Oakley (Work notes)
Platform DXC Integration incident INC0575044 updated INC40743224
03-12-2025 09:15:06 - Craig Oakley (Additional comments)
reply from: craig.oakley@qr.com.au
Hi yes ClearPass is working fine this morning, thank you.
Regards
Craig Oakley
Transformation Team
RC-1 Floor 10, 295 Ann Street Brisbane
Ph: 0409150728
03-12-2025 09:13:18 - PDXC Integration (Work notes)
Assigned to John Bourke.
03-12-2025 09:12:25 - PDXC Integration (Work notes)
Assigned to John Bourke.
03-12-2025 09:12:23 - PDXC Integration (Additional comments)
jbourke3@dxc.com: Provided update to user and requested feedback:
Hi Craig,
ClearPass should be working again this morning.
Are you able to confirm or advise if you're still facing issues?
If all is working as expected, let me know and I'll close off your ticket.
Cheers,
JOHN BOURKE
02-12-2025 10:16:18 - PDXC Integration (Work notes)
Assigned to John Bourke.
02-12-2025 10:16:04 - PDXC Integration (Work notes)
Assigned to John Bourke.
&lt;br/&gt;Issue under investigation.
02-12-2025 08:24:35 - PDXC Integration (Work notes)
Vendor Referenced this CI Value on Creation not found in database : Personal_BYOD_Computer
02-12-2025 08:24:09 - Raegan Munro (Work notes)
Platform DXC Integration incident INC0575044 created INC40743224
</t>
  </si>
  <si>
    <t xml:space="preserve">04-12-2025 09:08:30 - Andy Phan (Work notes)
User confirmed issue has been resolved.
04-12-2025 09:00:51 - Andy Phan (Work notes)
Investigating
04-12-2025 07:28:46 - Myra Hunter (Additional comments)
reply from: Tania.Hunter@qr.com.au
Thanks George, all sorted now. Appreciate your help
Nga mihi (Kind regards)
[Queensland Rail logo]
Tania Hunter
MANAGER Signalling engineering delivery
RC2-3,
309 Edward St GPO Box 1429 Bne 4001 • Brisbane,
T: 8920173
M: 0415237303
F:
W: queenslandrail.com.au&lt;http://queenslandrail.com.au/&gt;
04-12-2025 06:22:17 - George Knight (Additional comments)
Hi Tania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03-12-2025 07:15:40 - Raegan Munro (Additional comments)
Hi Tania,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INC0575040 when you do so. 
In the event that you are no longer having these issues please advise so that we may proceed with ticket closure. 
Kind regards, 
Raegan.
03-12-2025 07:15:11 - Raegan Munro (Work notes)
Investigating.
02-12-2025 10:05:32 - Raegan Munro (Work notes)
Description of Issue:
 User called in relation to this issue. 
Troubleshooting:
 User advised that Primavera is now showing as installed but the gpupdate is still running through the update. 
Advised user to try restarting device. 
 User advised they will restart shortly and call back with any issues. 
============================ 
Name: Tania Hunter R873145
PC Name: SL231438 | QRSL-LHWBUPOKLM
Contact Number: 07 30720173
Location: RC2-3 Brisbane
02-12-2025 08:24:23 - George Knight (Additional comments)
Hi Tania 
Thank you for contacting the Queensland Rail IT Service Desk today about Primavera P6 v23 showing in software center but install fails.
As discussed, after 10 mins restart the PC - ensure it is via Windows Start Menu &gt; Power icon &gt; Restart and not via Shutdown or pressing the physical power button - and try and install program again - reply to the ticket with the results if it failed or succeeded.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02-12-2025 08:23:46 - George Knight (Work notes)
Investigating.
</t>
  </si>
  <si>
    <t xml:space="preserve">04-12-2025 09:57:28 - PDXC Integration (Work notes)
Assigned to John Bourke.
&lt;br/&gt;User confirmed ClearPass is now working again.  Root cause of outage is currently under investigation.
04-12-2025 09:57:18 - PDXC Integration (Work notes)
Assigned to John Bourke.
&lt;br/&gt;User confirmed ClearPass is now working again.  Root cause of outage is currently under investigation.
04-12-2025 09:57:09 - PDXC Integration (Additional comments)
jbourke3@dxc.com: User confirmed ClearPass is now working again, closing ticket:
Hi John, 
I can now access the wifi, thank you. 
Kind regards
Kat 
04-12-2025 09:55:34 - PDXC Integration (Work notes)
Assigned to John Bourke.
03-12-2025 09:16:44 - PDXC Integration (Work notes)
Assigned to John Bourke.
03-12-2025 09:16:34 - PDXC Integration (Work notes)
Assigned to John Bourke.
03-12-2025 09:16:28 - PDXC Integration (Additional comments)
jbourke3@dxc.com: Provided update to user and requested feedback:
Hi Katherine,
ClearPass should be working again this morning.
Are you able to confirm or advise if you're still facing issues?
If all is working as expected, let me know and I'll close off your ticket.
Cheers,
JOHN BOURKE
03-12-2025 09:15:59 - PDXC Integration (Work notes)
Assigned to John Bourke.
&lt;br/&gt;Multiple users experienced failed connections to the Guest Wi-Fi. The application was health-checked and confirmed by the vendor to be up and operational; however, users were still unable to connect.
Network engineers identified that traffic was not reaching the application through the gateways. Several troubleshooting attempts were unsuccessful. An expedited change request (PDXC CHG1433724 / QR SNOW CHG0053934) was raised to failover the gateway in the evening, but this action did not resolve the issue.
The system is currently operational, though no specific fix was implemented. The exact resolution remains unknown, but it is believed that a network-related issue was cleared, allowing traffic to successfully reach the application.
02-12-2025 11:52:00 - Raegan Munro (Work notes)
Platform DXC Integration incident INC0575035 updated INC40743119
02-12-2025 11:51:46 - Raegan Munro (Work notes)
Description of Issue:
 User called for an update on this request. 
Troubleshooting:
Unable to hear user, calling user back on 0411572816.
User advised that this issue is also occurring through the ethernet.
User is receiving the error that the connection to the network is not secure. 
User was having the same network issues with the ethernet last week and were advised that this is an issue with their device. 
Leaving ticket with App Aus for further troubleshooting. 
============================ 
Username: Kat Rodgers
Employee ID: O918557
PC Name: Personal device
Contact Number: 0411572816
Location: RC1-12
02-12-2025 10:14:58 - PDXC Integration (Work notes)
Assigned to John Bourke.
02-12-2025 10:14:49 - PDXC Integration (Work notes)
Assigned to John Bourke.
&lt;br/&gt;Issue under investigation.
02-12-2025 09:41:52 - Kathrine Rodgers (Work notes)
Platform DXC Integration incident INC0575035 updated INC40743119
02-12-2025 09:41:47 - Kathrine Rodgers (Additional comments)
I have checked with other project-partner staff and they are also having issues with accessing the wifi and the network. I am also unable to access miro boards in a meeting where QR staff can access and i'm not able to open a microsoft forms. Can i please have an update on the progress on this as it's limiting the work i can do
02-12-2025 08:29:20 - Michael Cleary (Work notes)
Platform DXC Integration incident INC0575035 updated INC40743119
02-12-2025 08:29:15 - Michael Cleary (Work notes)
Called John Bourke on 0425321167, provided ticket ID via Teams.
02-12-2025 08:15:14 - PDXC Integration (Work notes)
Vendor Referenced this CI Value on Creation not found in database : Personal_BYOD_Computer
02-12-2025 08:14:51 - Raegan Munro (Work notes)
Platform DXC Integration incident INC0575035 created INC40743119
</t>
  </si>
  <si>
    <t xml:space="preserve">03-12-2025 12:29:08 - PDXC Integration (Work notes)
Assigned to Warwick Ackers.
&lt;br/&gt;As it has been greater that 8 hours all application time outs would have also cleared this issue as well as being performed manually. Customer has not indicated any further issues. 
03-12-2025 12:29:08 - PDXC Integration (Work notes)
Assigned to Warwick Ackers.
&lt;br/&gt;As it has been greater that 8 hours all application time outs would have also cleared this issue as well as being performed manually. Customer has not indicated any further issues. 
03-12-2025 12:29:03 - PDXC Integration (Additional comments)
wackers@dxc.com: As it has been greater that 8 hours all application time outs would have also cleared this issue as well as being performed manually. Customer has not indicated any further issues. 
03-12-2025 12:27:04 - PDXC Integration (Work notes)
Assigned to Warwick Ackers.
03-12-2025 08:26:08 - PDXC Integration (Work notes)
Assigned to Warwick Ackers.
&lt;br/&gt;Waiting for customer for feedback
02-12-2025 13:45:29 - Cameron Horn (Work notes)
Platform DXC Integration incident INC0575027 updated INC40743434
02-12-2025 13:45:24 - Cameron Horn (Work notes)
Peter Macari called the service desk to see if Warwick Ackers can call them on 0479 145 455
02-12-2025 10:35:34 - PDXC Integration (Work notes)
Assigned to Warwick Ackers.
02-12-2025 09:14:08 - PDXC Integration (Additional comments)
wackers@dxc.com: Cleared the issue and requested Peter attempt to log on again. Waiting for response.
02-12-2025 08:54:31 - Raegan Munro (Work notes)
Platform DXC Integration incident INC0575027 updated INC40743434
02-12-2025 08:54:04 - PDXC Integration (Work notes)
Vendor Referenced this Business Service Value on Creation not found in database : SAP Work Manager
02-12-2025 08:53:45 - Raegan Munro (Work notes)
Platform DXC Integration incident INC0575027 created INC40743434
02-12-2025 08:53:32 - Raegan Munro (Work notes)
Description of Issue:
 User called in relation to this issue. 
Troubleshooting:
User is is able to log in on the tablet but is unable to finish connecting to Work Manager. 
 User is receiving the error that they are already logged in elsewhere. 
Assigning to Application SAP as per KB0011623. 
Advised user to try again in around an hour. 
============================ 
Username: Peter Macari
Employee ID: R917866
PC Name: QRDT-D7DFWULL5S / SM231536
Contact Number: 0479 145 455
02-12-2025 08:07:21 - Raegan Munro (Additional comments)
Hi Peter, 
Thank you for reaching out to the Queensland Rail IT Service Desk. 
As discussed, please try accessing SAP Work Manager from your tablet and advise of the results. 
If you have any further issues with this please feel free to contact us by calling 07 3072 5000 (we are option 1), or alternatively email us at ITServiceDesk@qr.com.au. 
Kind regards, 
Raegan.
</t>
  </si>
  <si>
    <t xml:space="preserve">04-12-2025 13:56:29 - PDXC Integration (Work notes)
Assigned to Matthew Hohnke.
&lt;br/&gt;resolved by adding the new Adobe trusted code signing cert to GPO  - see CHG0053902
04-12-2025 13:56:28 - PDXC Integration (Work notes)
Assigned to Matthew Hohnke.
&lt;br/&gt;resolved by adding the new Adobe trusted code signing cert to GPO  - see CHG0053902
04-12-2025 13:56:22 - PDXC Integration (Additional comments)
mhohnke@dxc.com: force policy update and now working, Adobe PDFMaker add-in available in Word
04-12-2025 11:24:24 - PDXC Integration (Work notes)
Assigned to Matthew Hohnke.
03-12-2025 11:22:34 - PDXC Integration (Work notes)
Assigned to Matthew Hohnke.
&lt;br/&gt;Added attachment ::  QLDRail_INC added (CNDEF0001178) - Picture1.png
03-12-2025 11:22:26 - Stephanie McCarron (Work notes)
Platform DXC Integration incident INC0575025 updated INC40760073
03-12-2025 11:22:21 - Stephanie McCarron (Additional comments)
Hi Matthew, I can wait. The version of Acrobat is 2025.001.20844, see screenshot attached. Kind regards, Steph
03-12-2025 11:21:53 - Stephanie McCarron (Work notes)
Platform DXC Integration incident INC0575025 updated INC40760073
03-12-2025 11:11:29 - PDXC Integration (Work notes)
Assigned to Matthew Hohnke.
03-12-2025 11:11:29 - PDXC Integration (Work notes)
Assigned to Matthew Hohnke.
03-12-2025 11:11:20 - PDXC Integration (Additional comments)
mhohnke@dxc.com: Hi Steph - if you can holdoff for a few hours - we are intending on rolling out a trust for the latest Adobe Acrobat Add-In today, that should allow the Add-In to run.  Maybe i will get you to check which Acrobat version you are on - as this affect basically the last 2 versions
03-12-2025 10:22:06 - Frederic Shea (Work notes)
Platform DXC Integration incident INC0575025 updated INC40760073
03-12-2025 10:21:16 - Frederic Shea (Work notes)
Platform DXC Integration incident INC0575025 updated INC40760073
03-12-2025 10:21:11 - Frederic Shea (Work notes)
SDA tried re-enabling add-in and restarted app, issue persists
User is not in any of the Macrosine exemption groups
Justification:This is required for published Manged documents
03-12-2025 10:20:44 - PDXC Integration (Work notes)
Vendor Referenced this Business Service Value on Creation not found in database : Macrosine
03-12-2025 10:20:34 - Frederic Shea (Work notes)
Platform DXC Integration incident INC0575025 created INC40760073
03-12-2025 10:20:21 - Frederic Shea (Work notes)
IBC - Steph McCarron
SDA remoted into User device
User first noticed these issues last Thursday
SDA assigning to DXC Application AUS
03-12-2025 07:29:15 - Raegan Munro (Additional comments)
Hi Steph,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INC0575025 when you do so. 
In the event that you are no longer having these issues please advise so that we may proceed with ticket closure. 
Kind regards, 
Raegan.
03-12-2025 07:28:51 - Raegan Munro (Work notes)
Investigating.
02-12-2025 11:07:29 - Andy Phan (Additional comments)
Hi Steph, 
I tried to reach you through 07 30721859. Are you still having issues with Acrobat ribbon and add-in missing in Word and Excel? 
If you have any further issues with this please feel free to contact us by calling 07 3072 5000 (we are option 1), or alternatively email us at ITServiceDesk@qr.com.au.
Kind regards,
Andy
02-12-2025 11:07:29 - Andy Phan (Work notes)
Called user and left a voicemail to call us back about the adobe issue.
02-12-2025 09:39:16 - Andy Phan (Work notes)
Investigating
</t>
  </si>
  <si>
    <t xml:space="preserve">05-12-2025 12:58:18 - PDXC Integration (Work notes)
Assigned to Jacen Warriner.
&lt;br/&gt;Issue resolved by desktop team. Black screen issue persisted after resetting drivers and Windows updates. Laptop screens remained black but user confirmed all updates were done and everything seemed to be working. Desktop team resolved 'missing background/black screen' issue.
05-12-2025 12:58:08 - PDXC Integration (Work notes)
Assigned to Jacen Warriner.
&lt;br/&gt;Issue resolved by desktop team. Black screen issue persisted after resetting drivers and Windows updates. Laptop screens remained black but user confirmed all updates were done and everything seemed to be working. Desktop team resolved 'missing background/black screen' issue.
05-12-2025 12:58:04 - PDXC Integration (Work notes)
Assigned to Jacen Warriner.
&lt;br/&gt;Issue resolved by desktop team. Black screen issue persisted after resetting drivers and Windows updates. Laptop screens remained black but user confirmed all updates were done and everything seemed to be working. Desktop team resolved 'missing background/black screen' issue.&lt;br/&gt;remote dialled in - deleted faulty transcoded wallpaper from appdata/roaming, ran gpupdate. restarted device. Wallpapers were back when Tony logged back in.
05-12-2025 12:57:58 - PDXC Integration (Additional comments)
jacen.warriner@dxc.com: Howdy Tony, thanks for the call, i'm glad we could get those steam engines back on your screens =)
05-12-2025 12:53:58 - PDXC Integration (Work notes)
Assigned to Jacen Warriner.
05-12-2025 11:22:08 - PDXC Integration (Work notes)
Assigned to Jacen Warriner.
05-12-2025 11:22:05 - PDXC Integration (Additional comments)
jacen.warriner@dxc.com: Howdy Tony,
I think I can resolve the "missing background/black screen" issue. Can you bring the laptop down to the tech bar, or let me know a good time to try to remote in =)
03-12-2025 14:53:52 - Anthony Bennett (Work notes)
Platform DXC Integration incident INC0575010 updated INC40743351
03-12-2025 14:53:47 - Anthony Bennett (Additional comments)
Hi Jacen, All the updates have been done and everything seems to be working. The only issue are that both screens are black and don't show the usual QR scene in the background. Thanks
03-12-2025 14:33:54 - PDXC Integration (Work notes)
Assigned to Jacen Warriner.
03-12-2025 14:33:50 - PDXC Integration (Additional comments)
jacen.warriner@dxc.com: Updating ticket to check in on Friday
02-12-2025 15:10:29 - PDXC Integration (Work notes)
Assigned to Jacen Warriner.
02-12-2025 15:10:14 - PDXC Integration (Work notes)
Assigned to Jacen Warriner.
02-12-2025 15:10:09 - PDXC Integration (Additional comments)
jacen.warriner@dxc.com: Howdy Tony,
Are you able to bring your laptop down to the tech bar (next to lost property between RC1 and RC2)?
I am also curious if you can check a different laptop on your dock (and your laptop on a different dock) to see if there is any change?
02-12-2025 09:48:38 - PDXC Integration (Work notes)
Assigned to Jacen Warriner.
02-12-2025 08:39:40 - Gilbert Noble (Work notes)
Platform DXC Integration incident INC0575010 created INC40743351
02-12-2025 07:25:05 - George Knight (Work notes)
Tony Bennett called back.
Screens keep going black. 
Windows updates - several updates installing
Restart and update 
Remoted in QRSL-WB3AFTNONY
Windows check for updates - still more updates
External wired keyboard not working - connected to USB at back of monitor  - usually starts working when Tony presses Win + Ctrl + Shift + B - but issue keeps reoccurring - tried the fix after restart and this no longer working.
Headset also not working - Surface 2 docking station doesn't have enough USB ports.
Dis/reconnect power cable to docking station - keyboard starts working 
Headset still not working - dis/reconnect headset from docking station - issue persists
</t>
  </si>
  <si>
    <t xml:space="preserve">03-12-2025 11:06:58 - PDXC Integration (Work notes)
Assigned to John Bourke.
&lt;br/&gt;User confirmed issue is resolved.  Investigations are continuing into determining the root cause.
03-12-2025 11:06:49 - PDXC Integration (Work notes)
Assigned to John Bourke.
&lt;br/&gt;User confirmed issue is resolved.  Investigations are continuing into determining the root cause.
03-12-2025 11:06:44 - PDXC Integration (Additional comments)
jbourke3@dxc.com: Closing ticket, user confirmed ClearPass is now working as expected (via Teams):
Yep. I've been connected for quite a while and no issues.
03-12-2025 09:16:44 - System (Work notes)
Work note copied from Parent Incident: Assigned to John Bourke.
03-12-2025 09:16:34 - System (Work notes)
Work note copied from Parent Incident: Assigned to John Bourke.
03-12-2025 09:16:32 - PDXC Integration (Additional comments)
Comment copied from Parent Incident: jbourke3@dxc.com: Provided update to user and requested feedback:
Hi Katherine,
ClearPass should be working again this morning.
Are you able to confirm or advise if you're still facing issues?
If all is working as expected, let me know and I'll close off your ticket.
Cheers,
JOHN BOURKE
03-12-2025 09:15:59 - System (Work notes)
Work note copied from Parent Incident: Assigned to John Bourke.
&lt;br/&gt;Multiple users experienced failed connections to the Guest Wi-Fi. The application was health-checked and confirmed by the vendor to be up and operational; however, users were still unable to connect.
Network engineers identified that traffic was not reaching the application through the gateways. Several troubleshooting attempts were unsuccessful. An expedited change request (PDXC CHG1433724 / QR SNOW CHG0053934) was raised to failover the gateway in the evening, but this action did not resolve the issue.
The system is currently operational, though no specific fix was implemented. The exact resolution remains unknown, but it is believed that a network-related issue was cleared, allowing traffic to successfully reach the application.
02-12-2025 11:52:05 - Raegan Munro (Work notes)
Platform DXC Integration incident INC0575002 updated INC40743388
02-12-2025 11:52:00 - Raegan Munro (Work notes)
Work note copied from Parent Incident: Platform DXC Integration incident INC0575035 updated INC40743119
02-12-2025 11:51:51 - Raegan Munro (Work notes)
Platform DXC Integration incident INC0575002 updated INC40743388
02-12-2025 11:51:46 - Raegan Munro (Work notes)
Work note copied from Parent Incident: Description of Issue:
 User called for an update on this request. 
Troubleshooting:
Unable to hear user, calling user back on 0411572816.
User advised that this issue is also occurring through the ethernet.
User is receiving the error that the connection to the network is not secure. 
User was having the same network issues with the ethernet last week and were advised that this is an issue with their device. 
Leaving ticket with App Aus for further troubleshooting. 
============================ 
Username: Kat Rodgers
Employee ID: O918557
PC Name: Personal device
Contact Number: 0411572816
Location: RC1-12
02-12-2025 10:19:24 - PDXC Integration (Work notes)
Assigned to John Bourke.
02-12-2025 10:19:08 - PDXC Integration (Work notes)
Assigned to John Bourke.
&lt;br/&gt;Issue under investigation.
02-12-2025 10:14:58 - System (Work notes)
Work note copied from Parent Incident: Assigned to John Bourke.
02-12-2025 10:14:49 - System (Work notes)
Work note copied from Parent Incident: Assigned to John Bourke.
&lt;br/&gt;Issue under investigation.
02-12-2025 08:46:58 - PDXC Integration (Work notes)
Vendor Referenced this CI Value on Creation not found in database : CVD-CDD999-1008
02-12-2025 08:46:48 - PDXC Integration (Work notes)
Added attachment ::  QLDRail_INC added (CNDEF0001178) - Guest W-Fi.mp4
02-12-2025 08:46:43 - Raegan Munro (Work notes)
Platform DXC Integration incident INC0575002 created INC40743388
02-12-2025 08:46:25 - Raegan Munro (Work notes)
Linking to parent ticket and assigning to App Aus.
02-12-2025 08:45:52 - Raegan Munro (Work notes)
Investigating.
02-12-2025 06:29:59 - Mark Sully (Work notes)
I am tethering from my phone now which is working fine.
02-12-2025 06:28:46 - Mark Sully (Work notes)
My location where the fault occurred is level 11 RC1.
</t>
  </si>
  <si>
    <t xml:space="preserve">03-12-2025 11:20:53 - PDXC Integration (Work notes)
Assigned to sravya talasu.
&lt;br/&gt;# Connected to both SMTP Servers (.252 &amp; .253) and confirmed SMTP &amp; MS Exchange services are running.
# Sent a test email to internal &amp; external; Confirmed both emails were delivered without fail.
Hence, we are closing this ticket on our end
03-12-2025 11:19:15 - PDXC Integration (Work notes)
Assigned to sravya talasu.
&lt;br/&gt;# Connected to both SMTP Servers (.252 &amp; .253) and confirmed SMTP &amp; MS Exchange services are running.
# Sent a test email to internal &amp; external; Confirmed both emails were delivered without fail.
Hence, we are closing this ticket on our end
03-12-2025 11:19:14 - PDXC Integration (Work notes)
Assigned to sravya talasu.
&lt;br/&gt;# Connected to both SMTP Servers (.252 &amp; .253) and confirmed SMTP &amp; MS Exchange services are running.
# Sent a test email to internal &amp; external; Confirmed both emails were delivered without fail.
Hence, we are closing this ticket on our end
03-12-2025 11:19:05 - PDXC Integration (Additional comments)
sravya.talasu@dxc.com: # Connected to both SMTP Servers (.252 &amp; .253) and confirmed SMTP &amp; MS Exchange services are running.
# Sent a test email to internal &amp; external; Confirmed both emails were delivered without fail.
Hence, we are closing this ticket on our end
03-12-2025 11:18:34 - PDXC Integration (Work notes)
Assigned to sravya talasu.
02-12-2025 09:35:49 - PDXC Integration (Work notes)
Assigned to sravya talasu.
02-12-2025 09:35:45 - PDXC Integration (Work notes)
Assigned to sravya talasu.
02-12-2025 09:35:39 - PDXC Integration (Additional comments)
sravya.talasu@dxc.com: # Connected to both SMTP Servers (252 &amp; 253) and confirmed SMTP &amp; MS Exchange services are running.
# Sent a test email to internal &amp; external; Confirmed both emails were delivered without fail.
# 'll observe the case for one more day and close it tomorrow after doing one more health check.
02-12-2025 03:13:15 - PDXC Integration (Work notes)
Assigned to sravya talasu.
01-12-2025 20:00:58 - PDXC Integration (Work notes)
Vendor Referenced this CI Value on Creation not found in database : SCOM
Vendor Referenced this Business Service Value on Creation not found in database : SCOM
01-12-2025 20:00:47 - Liam Sumpton (Work notes)
Platform DXC Integration incident INC0574964 created INC40734017
</t>
  </si>
  <si>
    <t xml:space="preserve">04-12-2025 12:31:04 - PDXC Integration (Work notes)
Assigned to Yeasinur Rahman Joy.
&lt;br/&gt;Corrupted or oversized domain-level authentication cookie and SSO header cleared in Edge, propagating fix to Chrome. BOE/BI loaded successfully in Chrome. Issue resolved.
04-12-2025 12:31:04 - PDXC Integration (Work notes)
Assigned to Yeasinur Rahman Joy.
&lt;br/&gt;Corrupted or oversized domain-level authentication cookie and SSO header cleared in Edge, propagating fix to Chrome. BOE/BI loaded successfully in Chrome. Issue resolved.
04-12-2025 12:30:57 - PDXC Integration (Additional comments)
yeasinurrahman.joy@dxc.com: Hi Kirsty,
Your BOE/BI access issue has been fully resolved. The Chrome error was due to a corrupted authentication cookie, which we fixed by refreshing your domain tokens. You should now have uninterrupted access.
If anything, else comes up, feel free to reach out.
(And quietly… this one was a tough mystery to crack—if there's a badge for solving long-lived issues, I'm putting my hand up! 😄)
Warm regards,
Yeasinur Rahman Joy
Queensland Rail
ICT Site Services
0730 723 628
Email: yeasin.joy@qr.com.au
04-12-2025 12:25:44 - PDXC Integration (Work notes)
Assigned to Yeasinur Rahman Joy.
&lt;br/&gt;User reported BOE/BI (myreports.qr.com.au/BOE/BI) returning HTTP 400 – “Request header too large” in Google Chrome. Functionality was confirmed working in Edge and Chrome Incognito, indicating that the BOE/BI Tomcat instance, SAP authentication flow, and user identity were functioning normally.
Root cause was identified as a corrupted or oversized domain-level authentication cookie and SSO header (under *.qr.com.au) stored at the OS identity layer, not within Chrome’s local browser cache. BOE/BI depends heavily on SAML/Kerberos/Windows Integrated Authentication, which leverages a shared system identity store and does not isolate tokens per browser.
When site data was cleared in Edge for myreports.qr.com.au and qr.com.au, Edge triggered a refresh of several system-level components used by both Edge and Chrome:
 • Windows Web Account Manager (WAM) tokens
 • MSAL identity cache under %localappdata%\Microsoft\IdentityCache
 • OS-level domain cookies stored in WebCacheV01.dat
 • Federated SSO cookies inherited by Chrome via Windows’ HTTP stack
 • Kerberos ticket associations for QR.COM.AU SPNs
Because Chrome relies on the same OS-level identity tokens for QR SSO, once Edge cleared the domain-level token, Chrome automatically received a fresh, non-corrupted SSO header. This removed the oversized cookie/header that was causing the Tomcat backend to return HTTP 400 (Request Header Too Large).
No Chrome-specific action was required; the fix propagated automatically due to the shared identity and authentication stores used by both browsers in the QR environment.
After the identity cache refresh, BOE/BI loaded successfully in Chrome.
Issue resolved.
04-12-2025 10:06:28 - PDXC Integration (Work notes)
Assigned to Yeasinur Rahman Joy.
03-12-2025 15:08:04 - PDXC Integration (Work notes)
Added attachment ::  QLDRail_INC added (CNDEF0001178) - INC0574944_error400_sidebyside.png
03-12-2025 15:07:58 - PDXC Integration (Work notes)
Added attachment ::  QLDRail_INC added (CNDEF0001178) - INC0574944_ebrowser_debug.png
03-12-2025 15:07:54 - PDXC Integration (Work notes)
Added attachment ::  QLDRail_INC added (CNDEF0001178) - INC0574944_error400.png
03-12-2025 15:07:46 - John Carlo Nieva (Work notes)
Platform DXC Integration incident INC0574944 updated INC40731931
03-12-2025 15:07:31 - John Carlo Nieva (Additional comments)
Hi Kirsty,
thank you for taking the call. I have reached out to our IT Team to see if they can assist into looking at your computer's local profile. 
to note, these are the troubleshooting steps we performed.
-cleared browser cache(all) for Edge and Chrome
-noticed that sometimes QR homepage prompts user to login even though VPN is working and other SSO access-based apps(SAP GUI, myapps) are working.
-logged into the computer remotely as myself (via mstsc, SCCM) and attempted access -&gt; myreports works
-user is not locked in Active Directory. not locked in SAP
-no Authorization issues with myreports or SAP
-"https://myreports.mtc.qr.com.au/BOE/BI" works when user is on incognito in EDGE and Chrome
Thank you
JC
SAP Basis
03-12-2025 15:07:31 - John Carlo Nieva (Work notes)
called user:
listing troubleshooting performed:
-cleared browser cache(all) for Edge and Chrome
-noticed that sometimes QR homepage prompts user to login even though VPN is working and other SSO access based apps(SAP GUI, myapps) are working.
-logged into the computer remotely as myself (via mstsc, SCCM) and attempted access -myreports works
-user is not locked in Active Directory. not locked in SAP
-no Authorization issues with myreports or SAP
-"https://myreports.mtc.qr.com.au/BOE/BI" works when user is on incognito.
see attatchments for error references: INC0574944_error400_sidebyside.png | INC0574944_error400.png | INC0574944_ebrowser_debug.png
Hi Desktop Team,
the issue seems more like a problem with the user's local profile. is there anything you can do to fix that? there is no problem with the user's access or credentials as access works when the browser is in incognito mode.
let us know if you need any other information
03-12-2025 13:56:45 - John Carlo Nieva (Work notes)
same message sent in MSTeams
03-12-2025 13:56:45 - John Carlo Nieva (Additional comments)
Hi Kristy, 
I am from the SAP Basis Team. I'm here about your incident (INC0564831). are you free right now for an MSTeams call so I can look into your concern?
THank you
02-12-2025 15:19:22 - Michael Cleary (Work notes)
Platform DXC Integration incident INC0574944 updated INC40731931
02-12-2025 15:19:17 - Michael Cleary (Work notes)
Assigning back to Desktop to assist, please work directly with other support Teams if required.
02-12-2025 14:57:19 - Paul Cowan (Additional comments)
Hi Shane 
My SBO App Support team cannot replicate the 'HTTP Status 400 - Bad Request' error  using Kirty's method below.
"I have attempted to click on my reports on the front page of the Hub under Key Links and resources and I get the below error."
I emailed her the link https://myreports.qr.com.au/BOE/BI and it did not work for her, but works for us and no other customers have this error.
We looked at this error in OCTOBER for her previous incident and determined that the issue was isolated to Kirsty and not affecting other customers trying to launch https://myreports.qr.com.au/BOE/BI
Did the SD try to replicate the issue? 
Does it work for SD staff?
I don't know if it is a sharepoint issue or a desktop issue for Kirtsy.
and have assigned it back to Global service desk.
Happy for you to contact me if you need more info
Paul
02-12-2025 11:34:05 - Shane Kmet (Work notes)
Assigning tyo SAP Business Objects Application Support for review/support
02-12-2025 09:34:59 - PDXC Integration (Work notes)
Hi Team,
Please assign to the appropriate team . My team does not manage the resource below
http://myreports.qr.com.au/
Regards,
02-12-2025 09:23:58 - PDXC Integration (Work notes)
Assigned to Tan Phong Huynh.
&lt;br/&gt;[incident].[cmdb_ci] supplied value [SharePoint QLR] failed [More than one match found]
01-12-2025 16:32:58 - PDXC Integration (Work notes)
Vendor Referenced this CI Value on Creation not found in database : SharePoint QLR
Vendor Referenced this Business Service Value on Creation not found in database : SharePoint QLR
01-12-2025 16:32:45 - Riley Thomas (Work notes)
Platform DXC Integration incident INC0574944 created INC40731931
</t>
  </si>
  <si>
    <t xml:space="preserve">
 2025-12-02 07:09:51 PDXC Integration - State is Work in Progress was New
 2025-12-05 10:58:59 PDXC Integration - State is On Hold was Work in Progress</t>
  </si>
  <si>
    <t xml:space="preserve">04-12-2025 14:39:15 - PDXC Integration (Work notes)
Assigned to Matthew Hohnke.
&lt;br/&gt;CHG0053902 add new Adobe trusted cert - allows latest Acrobat Add-In to run
04-12-2025 14:38:58 - PDXC Integration (Work notes)
Assigned to Matthew Hohnke.
&lt;br/&gt;CHG0053902 add new Adobe trusted cert - allows latest Acrobat Add-In to run
04-12-2025 14:38:57 - PDXC Integration (Additional comments)
mhohnke@dxc.com: close out
04-12-2025 14:37:48 - PDXC Integration (Work notes)
Assigned to Matthew Hohnke.
04-12-2025 14:36:54 - PDXC Integration (Work notes)
Assigned to Matthew Hohnke.
&lt;br/&gt;"Hi Mathew, thank you for the update. I have been able to complete the task I needed to work on so I can probably wait until the flow through occurs. Thanks. Carmel"
04-12-2025 14:36:54 - PDXC Integration (Work notes)
Assigned to Matthew Hohnke.
04-12-2025 14:36:53 - PDXC Integration (Additional comments)
mhohnke@dxc.com: pending confirmation
04-12-2025 14:19:04 - PDXC Integration (Work notes)
Assigned to Matthew Hohnke.
04-12-2025 14:18:04 - PDXC Integration (Work notes)
Assigned to Matthew Hohnke.
04-12-2025 14:17:58 - PDXC Integration (Additional comments)
mhohnke@dxc.com: Adobe latest Code signing certificate is available in O365 - may take a few hours for policies to synronise, once they do the latest Adobe PDFMake Add-n will be allowed to run in Word.
02-12-2025 12:07:14 - PDXC Integration (Work notes)
Assigned to Matthew Hohnke.
02-12-2025 12:06:51 - PDXC Integration (Additional comments)
mhohnke@dxc.com: Hi Carmel, we have identified an issue with the latest Adobe Add-In, the Add-in is not trusted in Office 365, this is due to be rolled out tomorrow.
If there is some urgency we can downgrade Acrobat - but normally take about 45mins to reinstall.
02-12-2025 09:33:10 - PDXC Integration (Work notes)
Vendor Referenced this Business Service Value on Creation not found in database : Adobe Suite
02-12-2025 09:33:10 - PDXC Integration (Work notes)
Added attachment ::  QLDRail_INC added (CNDEF0001178) - Screenshot 2025-12-02 100116.png
02-12-2025 09:32:58 - Gilbert Noble (Work notes)
Platform DXC Integration incident INC0574932 created INC40743738
02-12-2025 09:32:58 - PDXC Integration (Work notes)
Added attachment ::  QLDRail_INC added (CNDEF0001178) - Doc1.docx
02-12-2025 09:32:37 - Gilbert Noble (Work notes)
called user on 0730721059, 
copied install files to computer
remoted to computer
repaired acrobat successfully
restarted the computer
tested, failed to convert, same PDFmaker missing error
assigning to Application AUS as per KB0021918
02-12-2025 09:08:12 - Raegan Munro (Work notes)
Description of Issue:
 User called in relation to this issue. 
Troubleshooting:
 Remoted into users device. 
Running Adobe repair - Received attached error. 
Restarted device  - Same issue. 
Assigning to RDS as per KB0021917.
============================ 
Username: Carmel Bower
Employee ID: R903822
PC Name: QRSL-GUWG8N64LH
Contact Number: 0730721059
01-12-2025 16:22:58 - Gilbert Noble (Work notes)
called user on 0730721059, no answer, left message
01-12-2025 16:22:58 - Gilbert Noble (Additional comments)
Hi Carmel,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INC0574932.
Kind regards,
Queensland Rail
Gilbert Noble
REMOTE DESKTOP SUPPORT
Level 3, 21 Kirksway Place
Battery Point, Tasmania 7004
T: 07 3072 5000
W: queenslandrail.com.au
E: ITservicedesk@qr.com.au
01-12-2025 16:20:58 - Gilbert Noble (Work notes)
Investigating
</t>
  </si>
  <si>
    <t xml:space="preserve">
 2025-12-01 15:48:50 Liam Bryan - Assigned to is George Knight was 
 2025-12-01 16:28:12 Gilbert Noble - Assignment Group is DXC Application AUS was Global Service Desk
 2025-12-05 14:47:49 PDXC Integration - State is On Hold was Work in Progress</t>
  </si>
  <si>
    <t xml:space="preserve">04-12-2025 13:42:44 - PDXC Integration (Work notes)
Assigned to Jaymesh Sharma.
&lt;br/&gt;Replace current laptop with new Microsoft Surface 6. Maintain both laptops until new device is fully set up and operational. The following has been deployed: SL234234
CMDB Updated
User to return old device once new device setup completes
04-12-2025 13:42:39 - PDXC Integration (Work notes)
Assigned to Jaymesh Sharma.
&lt;br/&gt;Replace current laptop with new Microsoft Surface 6. Maintain both laptops until new device is fully set up and operational. The following has been deployed: SL234234
CMDB Updated
User to return old device once new device setup completes
04-12-2025 13:42:36 - PDXC Integration (Additional comments)
james.sharma@dxc.com: The following has been deployed: SL234234
CMDB Updated
User to return old device once new device setup completes
04-12-2025 13:41:54 - PDXC Integration (Work notes)
Assigned to Jaymesh Sharma.
&lt;br/&gt;Replace current laptop with new Microsoft Surface 6. Maintain both laptops until new device is fully set up and operational. The following has been deployed: SL234234
CMDB Updated
User to return old device once new device setup completes&lt;br/&gt;The following has been deployed: SL234234
CMDB Updated
User to return old device once new device setup completes
02-12-2025 12:33:34 - PDXC Integration (Work notes)
Assigned to Jaymesh Sharma.
01-12-2025 15:23:21 - PDXC Integration (Work notes)
Assigned to Jaymesh Sharma.
&lt;br/&gt;Requested User is Unknown : james.sharma@dxc.com
</t>
  </si>
  <si>
    <t xml:space="preserve">04-12-2025 13:50:28 -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SL234261
CMDB Updated
User to return old device once new device setup completes
04-12-2025 13:50:25 -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SL234261
CMDB Updated
User to return old device once new device setup completes&lt;br/&gt;The following has been deployed: SL234261
CMDB Updated
User to return old device once new device setup completes
04-12-2025 13:50:25 -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SL234261
CMDB Updated
User to return old device once new device setup completes
04-12-2025 13:50:19 - PDXC Integration (Additional comments)
james.sharma@dxc.com: The following has been deployed: SL234261
CMDB Updated
User to return old device once new device setup completes
01-12-2025 15:22:01 - PDXC Integration (Work notes)
Assigned to Jaymesh Sharma.
&lt;br/&gt;Requested User is Unknown : james.sharma@dxc.com
</t>
  </si>
  <si>
    <t xml:space="preserve">04-12-2025 14:24:28 -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SL234270
CMDB Updated
User to return old device once new device setup completes
04-12-2025 14:24:25 -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SL234270
CMDB Updated
User to return old device once new device setup completes&lt;br/&gt;The following has been deployed: SL234270
CMDB Updated
User to return old device once new device setup completes
04-12-2025 14:24:25 -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SL234270
CMDB Updated
User to return old device once new device setup completes
04-12-2025 14:24:21 - PDXC Integration (Additional comments)
james.sharma@dxc.com: The following has been deployed: SL234270
CMDB Updated
User to return old device once new device setup completes
01-12-2025 15:19:47 - PDXC Integration (Work notes)
Assigned to Jaymesh Sharma.
&lt;br/&gt;Requested User is Unknown : james.sharma@dxc.com
</t>
  </si>
  <si>
    <t xml:space="preserve">04-12-2025 14:23:08 -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SL234263
CMDB Updated
User to return old device once new device setup completes
04-12-2025 14:23:01 - PDXC Integration (Additional comments)
james.sharma@dxc.com: The following has been deployed: SL234263
CMDB Updated
User to return old device once new device setup completes
04-12-2025 14:22:18 -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SL234263
CMDB Updated
User to return old device once new device setup completes
&lt;br/&gt;The following has been deployed: SL234263
CMDB Updated
User to return old device once new device setup completes
04-12-2025 14:21:34 -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SL234263
CMDB Updated
User to return old device once new device setup completes
04-12-2025 14:21:28 -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SL234263
CMDB Updated
User to return old device once new device setup completes
04-12-2025 14:21:26 - PDXC Integration (Additional comments)
james.sharma@dxc.com: The following has been deployed: SL234263
CMDB Updated
User to return old device once new device setup completes
04-12-2025 14:21:25 -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SL234263
CMDB Updated
User to return old device once new device setup completes
&lt;br/&gt;The following has been deployed: SL234263
CMDB Updated
User to return old device once new device setup completes
01-12-2025 15:17:51 - PDXC Integration (Work notes)
Assigned to Jaymesh Sharma.
&lt;br/&gt;Requested User is Unknown : james.sharma@dxc.com
</t>
  </si>
  <si>
    <t xml:space="preserve">04-12-2025 14:14:58 - PDXC Integration (Work notes)
Assigned to Jaymesh Sharma.
&lt;br/&gt;Replace current laptop with new Microsoft Surface 6. Maintain both laptops until new device is fully set up and operational.
The following has been deployed: SL234239
CMDB Updated
User to return old device once new device setup completes
04-12-2025 14:14:54 - PDXC Integration (Work notes)
Assigned to Jaymesh Sharma.
&lt;br/&gt;Replace current laptop with new Microsoft Surface 6. Maintain both laptops until new device is fully set up and operational.
The following has been deployed: SL234239
CMDB Updated
User to return old device once new device setup completes
04-12-2025 14:14:50 - PDXC Integration (Additional comments)
james.sharma@dxc.com: The following has been deployed: SL234239
CMDB Updated
User to return old device once new device setup completes
04-12-2025 14:14:45 - PDXC Integration (Work notes)
Assigned to Jaymesh Sharma.
&lt;br/&gt;Replace current laptop with new Microsoft Surface 6. Maintain both laptops until new device is fully set up and operational.
The following has been deployed: SL234239
CMDB Updated
User to return old device once new device setup completes&lt;br/&gt;The following has been deployed: SL234239
CMDB Updated
User to return old device once new device setup completes
01-12-2025 15:16:12 - PDXC Integration (Work notes)
Assigned to Jaymesh Sharma.
&lt;br/&gt;Requested User is Unknown : james.sharma@dxc.com
</t>
  </si>
  <si>
    <t xml:space="preserve">04-12-2025 14:39:08 -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
04-12-2025 14:39:04 -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completes&lt;br/&gt;The following has been deployed: SL234233
CMDB Updated
User to return old device once new device setup completes
04-12-2025 14:39:00 - PDXC Integration (Additional comments)
james.sharma@dxc.com: The following has been deployed: SL234233
CMDB Updated
User to return old device once new device setup completes
04-12-2025 14:38:44 -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completes&lt;br/&gt;The following has been deployed: SL234233
CMDB Updated
User to return old device once new device setup completes
04-12-2025 14:38:38 -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
04-12-2025 14:38:37 - PDXC Integration (Additional comments)
james.sharma@dxc.com: The following has been deployed: SL234233
CMDB Updated
User to return old device once new device setup completes
04-12-2025 14:37:58 -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
04-12-2025 14:37:58 -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
04-12-2025 14:37:49 - PDXC Integration (Additional comments)
james.sharma@dxc.com: The following has been deployed: SL234233
CMDB Updated
User to return old device once new device setup completes
04-12-2025 14:37:18 - PDXC Integration (Work notes)
Assigned to Jaymesh Sharma.
&lt;br/&gt;Replace current laptop with new Microsoft Surface 6. Maintain both laptops until new device is fully set up and operational. Ensure GC Background Assist issue is resolved on new device.
The following has been deployed: SL234233
CMDB Updated
User to return old device once new device setup completes&lt;br/&gt;The following has been deployed: SL234233
CMDB Updated
User to return old device once new device setup completes
01-12-2025 15:14:27 - PDXC Integration (Work notes)
Assigned to Jaymesh Sharma.
&lt;br/&gt;Requested User is Unknown : james.sharma@dxc.com
</t>
  </si>
  <si>
    <t xml:space="preserve">04-12-2025 14:39:39 - PDXC Integration (Work notes)
Assigned to Jaymesh Sharma.
&lt;br/&gt;Deployed new laptop SL234276, updated CMDB, user to return old device
04-12-2025 14:39:35 - PDXC Integration (Work notes)
Assigned to Jaymesh Sharma.
&lt;br/&gt;Deployed new laptop SL234276, updated CMDB, user to return old device
04-12-2025 14:39:28 - PDXC Integration (Additional comments)
james.sharma@dxc.com: The following has been deployed: SL234276
CMDB Updated
User to return old device once new device setup completes
04-12-2025 14:38:48 - PDXC Integration (Work notes)
Assigned to Jaymesh Sharma.
&lt;br/&gt;The following has been deployed: SL234276
CMDB Updated
User to return old device once new device setup completes
01-12-2025 15:12:51 - PDXC Integration (Work notes)
Assigned to Jaymesh Sharma.
&lt;br/&gt;Requested User is Unknown : james.sharma@dxc.com
</t>
  </si>
  <si>
    <t xml:space="preserve">04-12-2025 14:30:08 - PDXC Integration (Work notes)
Assigned to Jaymesh Sharma.
&lt;br/&gt;Replace current laptop with new Microsoft Surface 6. Maintain both laptops until new device is fully set up and operational.
The following has been deployed: SL234275
CMDB Updated
User to return old device once new device setup completes
04-12-2025 14:30:02 - PDXC Integration (Additional comments)
james.sharma@dxc.com: The following has been deployed: SL234275
CMDB Updated
User to return old device once new device setup completes
04-12-2025 14:29:28 - PDXC Integration (Work notes)
Assigned to Jaymesh Sharma.
&lt;br/&gt;Replace current laptop with new Microsoft Surface 6. Maintain both laptops until new device is fully set up and operational.
The following has been deployed: SL234275
CMDB Updated
User to return old device once new device setup completes
&lt;br/&gt;The following has been deployed: SL234275
CMDB Updated
User to return old device once new device setup completes
04-12-2025 14:29:18 - PDXC Integration (Work notes)
Assigned to Jaymesh Sharma.
&lt;br/&gt;Replace current laptop with new Microsoft Surface 6. Maintain both laptops until new device is fully set up and operational.
The following has been deployed: SL234275
CMDB Updated
User to return old device once new device setup completes
04-12-2025 14:29:14 - PDXC Integration (Work notes)
Assigned to Jaymesh Sharma.
&lt;br/&gt;Replace current laptop with new Microsoft Surface 6. Maintain both laptops until new device is fully set up and operational.
The following has been deployed: SL234275
CMDB Updated
User to return old device once new device setup completes
&lt;br/&gt;The following has been deployed: SL234275
CMDB Updated
User to return old device once new device setup completes
04-12-2025 14:29:14 - PDXC Integration (Work notes)
Assigned to Jaymesh Sharma.
&lt;br/&gt;Replace current laptop with new Microsoft Surface 6. Maintain both laptops until new device is fully set up and operational.
The following has been deployed: SL234275
CMDB Updated
User to return old device once new device setup completes
04-12-2025 14:29:08 - PDXC Integration (Additional comments)
james.sharma@dxc.com: The following has been deployed: SL234275
CMDB Updated
User to return old device once new device setup completes
01-12-2025 15:10:58 - PDXC Integration (Work notes)
Assigned to Jaymesh Sharma.
&lt;br/&gt;Requested User is Unknown : james.sharma@dxc.com
</t>
  </si>
  <si>
    <t xml:space="preserve">04-12-2025 14:11:59 -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
04-12-2025 14:11:58 -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completes&lt;br/&gt;The following has been deployed: SL234278
CMDB Updated
User to return old device once new device setup completes
04-12-2025 14:11:54 -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
04-12-2025 14:11:52 - PDXC Integration (Additional comments)
james.sharma@dxc.com: The following has been deployed: SL234278
CMDB Updated
User to return old device once new device setup completes
01-12-2025 15:09:28 - PDXC Integration (Work notes)
Assigned to Jaymesh Sharma.
&lt;br/&gt;Requested User is Unknown : james.sharma@dxc.com
</t>
  </si>
  <si>
    <t xml:space="preserve">04-12-2025 13:59:08 -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
04-12-2025 13:58:44 -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
04-12-2025 13:58:38 - PDXC Integration (Work notes)
Assigned to Jaymesh Sharma.
&lt;br/&gt;Replace current laptop with new Microsoft Surface 6. Maintain both laptops until new device is fully set up and operational. Ensure sufficient disk space on new device to meet role requirements.
The following has been deployed: SL234278
CMDB Updated
User to return old device once new device setup completes&lt;br/&gt;The following has been deployed: SL234278
CMDB Updated
User to return old device once new device setup completes
04-12-2025 13:58:37 - PDXC Integration (Additional comments)
james.sharma@dxc.com: The following has been deployed: SL234278
CMDB Updated
User to return old device once new device setup completes
01-12-2025 15:07:23 - PDXC Integration (Work notes)
Assigned to Jaymesh Sharma.
&lt;br/&gt;Requested User is Unknown : james.sharma@dxc.com
</t>
  </si>
  <si>
    <t xml:space="preserve">04-12-2025 16:04:04 - PDXC Integration (Work notes)
Assigned to Satya Gopala Krishna Pabbineedi.
&lt;br/&gt;Advised user to use OneDrive application, hence the issue is resolved and closing the case.
04-12-2025 16:03:58 - PDXC Integration (Work notes)
Assigned to Satya Gopala Krishna Pabbineedi.
&lt;br/&gt;Advised user to use OneDrive application, hence the issue is resolved and closing the case.
04-12-2025 16:03:55 - PDXC Integration (Additional comments)
s.pabbineedi@dxc.com: From: Pabbineedi, Satya Gopala Krishna 
Sent: 04 December 2025 10:50
To: 'Suthers, Vanessa' &lt;Vanessa.Suthers@qr.com.au&gt;
Cc: GDIC India Modern Workplace MDM team &lt;indiawpsmdm@dxc.com&gt;
Subject: RE: QR | INC40730730 | Iphone not sending emails
Hi Vanessa ,
It was nice conversation with you on Teams call and glad to hear that your issue has been resolved. 
As per your confirmation, we will be resolving your ticket now. 
If you face any issues in the future, please generate a new ticket and we will be happy to assist you.
Have a great day ahead
Best Regards,
Psgkrishna 
Modern Management,MDM
DXC Technology
Email: s.pabbineedi@dxc.com
Bangalore, India
04-12-2025 14:55:18 - PDXC Integration (Work notes)
Assigned to Satya Gopala Krishna Pabbineedi.
04-12-2025 12:37:58 - PDXC Integration (Work notes)
Assigned to Satya Gopala Krishna Pabbineedi.
&lt;br/&gt;Contacted user via teams chat, awaiting user response
04-12-2025 12:37:18 - PDXC Integration (Work notes)
Assigned to Satya Gopala Krishna Pabbineedi.
&lt;br/&gt;From: Suthers, Vanessa &lt;Vanessa.Suthers@qr.com.au&gt; 
Sent: 04 December 2025 02:38
To: Pabbineedi, Satya Gopala Krishna &lt;s.pabbineedi@dxc.com&gt;
Cc: GDIC India Modern Workplace MDM team &lt;indiawpsmdm@dxc.com&gt;
Subject: RE: QR | INC40730730 | Iphone not sending emails
Hi Satya,
I am free this morning 
Regards
Ness
VANESSA SUTHERS
PROPERTY LEASING/LICENSING ADVISER
PROPERTYLEASING@QR.COM.AU
RC2-Mezz 1 
309 Edward St GPO Box 1429 Bne 4001 • Bne,  
Telephone Internal: 8922023
Telephone External: 07 3072 2023
Mobile: 0417 074 521
Fax Internal: 8928566 
W: queenslandrail.com.au
03-12-2025 13:35:59 - PDXC Integration (Work notes)
Assigned to Satya Gopala Krishna Pabbineedi.
03-12-2025 13:35:50 - PDXC Integration (Additional comments)
s.pabbineedi@dxc.com: From: Pabbineedi, Satya Gopala Krishna 
Sent: 03 December 2025 09:05
To: 'Vanessa.Suthers@qr.com.au' &lt;Vanessa.Suthers@qr.com.au&gt;
Cc: GDIC India Modern Workplace MDM team &lt;indiawpsmdm@dxc.com&gt;
Subject: QR | INC40730730 | Iphone not sending emails
Hi Vanessa,
Hope you are doing good
I'm from Intune team. This is regarding the issue mentioned over the subject line. 
Could you please provide us your availability time so that we can have a team's call to troubleshoot the issue.
Best Regards,
Psgkrishna 
Modern Management,MDM
DXC Technology
Email: s.pabbineedi@dxc.com
Bangalore, India
01-12-2025 20:37:58 - PDXC Integration (Work notes)
Assigned to Satya Gopala Krishna Pabbineedi.
01-12-2025 20:37:08 - PDXC Integration (Work notes)
Assigned to Satya Gopala Krishna Pabbineedi.
01-12-2025 20:37:03 - PDXC Integration (Additional comments)
s.pabbineedi@dxc.com: Checking on the issue internally with the team
01-12-2025 16:04:14 - PDXC Integration (Work notes)
Assigned to Satya Gopala Krishna Pabbineedi.
01-12-2025 15:07:14 - PDXC Integration (Work notes)
Requested User is Unknown : jacen.warriner@dxc.com&lt;br/&gt;checked user was authenticated/ logged into company portal and mail app.
managed to get outbox to clear after logging in. Only the 4 most recent emails (send while in the tech bar during this visit) sent. ALSO, the file format was HEIC, which could not be opened on the laptop. We changed the settings in the phone to send jpg instead, also attempted to take/crop screenshots and send them. One screenshot email came through and worked; the rest would not send ("stuck" in outbox) restarted the phone a few times. The only emails that would send were still in the wrong HEIC format.
Eventually sent the screenshot files through teams, which worked.
Dear Intune team, please help figure out what is going on with the mail app/ phone settings. We discussed with the user that it might be time to order a new phone.
01-12-2025 15:07:08 - PDXC Integration (Additional comments)
jacen.warriner@dxc.com: Howdy Vanessa, thanks for visiting us at the techbar today. I'm glad we could eventually come up with a workaround to get pictures from your phone to your laptop! I will sent this INC off to the intune team to investigate what else might be going on!
</t>
  </si>
  <si>
    <t xml:space="preserve">04-12-2025 14:33:08 - PDXC Integration (Work notes)
Assigned to Jaymesh Sharma.
&lt;br/&gt;Replace current laptop with new Microsoft Surface 6. Maintain both laptops until new device is fully set up and operational.
The following has been deployed: SL234273
CMDB Updated
User to return old device once new device setup completes
04-12-2025 14:32:59 - PDXC Integration (Additional comments)
james.sharma@dxc.com: The following has been deployed: SL234273
CMDB Updated
User to return old device once new device setup completes
04-12-2025 14:32:18 - PDXC Integration (Work notes)
Assigned to Jaymesh Sharma.
&lt;br/&gt;Replace current laptop with new Microsoft Surface 6. Maintain both laptops until new device is fully set up and operational.
The following has been deployed: SL234273
CMDB Updated
User to return old device once new device setup completes&lt;br/&gt;The following has been deployed: SL234273
CMDB Updated
User to return old device once new device setup completes
04-12-2025 14:31:55 - PDXC Integration (Work notes)
Assigned to Jaymesh Sharma.
&lt;br/&gt;Replace current laptop with new Microsoft Surface 6. Maintain both laptops until new device is fully set up and operational.
The following has been deployed: SL234273
CMDB Updated
User to return old device once new device setup completes
04-12-2025 14:31:39 - PDXC Integration (Work notes)
Assigned to Jaymesh Sharma.
&lt;br/&gt;Replace current laptop with new Microsoft Surface 6. Maintain both laptops until new device is fully set up and operational.
The following has been deployed: SL234273
CMDB Updated
User to return old device once new device setup completes
04-12-2025 14:31:38 - PDXC Integration (Work notes)
Assigned to Jaymesh Sharma.
&lt;br/&gt;Replace current laptop with new Microsoft Surface 6. Maintain both laptops until new device is fully set up and operational.
The following has been deployed: SL234273
CMDB Updated
User to return old device once new device setup completes&lt;br/&gt;The following has been deployed: SL234273
CMDB Updated
User to return old device once new device setup completes
04-12-2025 14:31:37 - PDXC Integration (Additional comments)
james.sharma@dxc.com: The following has been deployed: SL234273
CMDB Updated
User to return old device once new device setup completes
01-12-2025 15:04:37 - PDXC Integration (Work notes)
Assigned to Jaymesh Sharma.
&lt;br/&gt;Requested User is Unknown : james.sharma@dxc.com
</t>
  </si>
  <si>
    <t xml:space="preserve">04-12-2025 14:43:48 - PDXC Integration (Work notes)
Assigned to Jaymesh Sharma.
&lt;br/&gt;Replace current laptop with new Microsoft Surface 6. Maintain both laptops until new device is fully set up and operational.
The following has been deployed: SL234277
CMDB Updated
User to return old device once new device setup completes
04-12-2025 14:43:45 - PDXC Integration (Work notes)
Assigned to Jaymesh Sharma.
&lt;br/&gt;Replace current laptop with new Microsoft Surface 6. Maintain both laptops until new device is fully set up and operational.
The following has been deployed: SL234277
CMDB Updated
User to return old device once new device setup completes
04-12-2025 14:43:44 - PDXC Integration (Work notes)
Assigned to Jaymesh Sharma.
&lt;br/&gt;Replace current laptop with new Microsoft Surface 6. Maintain both laptops until new device is fully set up and operational.
The following has been deployed: SL234277
CMDB Updated
User to return old device once new device setup completes&lt;br/&gt;The following has been deployed: SL234277
CMDB Updated
User to return old device once new device setup completes
04-12-2025 14:43:38 - PDXC Integration (Additional comments)
james.sharma@dxc.com: The following has been deployed: SL234277
CMDB Updated
User to return old device once new device setup completes
01-12-2025 15:02:28 - PDXC Integration (Work notes)
Assigned to Jaymesh Sharma.
&lt;br/&gt;Requested User is Unknown : james.sharma@dxc.com
</t>
  </si>
  <si>
    <t xml:space="preserve">04-12-2025 14:34:18 - PDXC Integration (Work notes)
Assigned to Jaymesh Sharma.
&lt;br/&gt;Replace current laptop with new Microsoft Surface 6. Maintain both laptops until new device is fully set up and operational.
 The following has been deployed: SL234267
CMDB Updated
User to return old device once new device setup completes
04-12-2025 14:34:18 - PDXC Integration (Work notes)
Assigned to Jaymesh Sharma.
&lt;br/&gt;Replace current laptop with new Microsoft Surface 6. Maintain both laptops until new device is fully set up and operational.
 The following has been deployed: SL234267
CMDB Updated
User to return old device once new device setup completes&lt;br/&gt;The following has been deployed: SL234267
CMDB Updated
User to return old device once new device setup completes
04-12-2025 14:34:12 - PDXC Integration (Additional comments)
james.sharma@dxc.com:  The following has been deployed: SL234267
CMDB Updated
User to return old device once new device setup completes
04-12-2025 14:34:09 - PDXC Integration (Work notes)
Assigned to Jaymesh Sharma.
&lt;br/&gt;Replace current laptop with new Microsoft Surface 6. Maintain both laptops until new device is fully set up and operational.
 The following has been deployed: SL234267
CMDB Updated
User to return old device once new device setup completes
04-12-2025 14:34:04 - PDXC Integration (Work notes)
Assigned to Jaymesh Sharma.
&lt;br/&gt;Replace current laptop with new Microsoft Surface 6. Maintain both laptops until new device is fully set up and operational.
 The following has been deployed: SL234267
CMDB Updated
User to return old device once new device setup completes
04-12-2025 14:34:04 - PDXC Integration (Work notes)
Assigned to Jaymesh Sharma.
&lt;br/&gt;Replace current laptop with new Microsoft Surface 6. Maintain both laptops until new device is fully set up and operational.
 The following has been deployed: SL234267
CMDB Updated
User to return old device once new device setup completes&lt;br/&gt;The following has been deployed: SL234267
CMDB Updated
User to return old device once new device setup completes
04-12-2025 14:34:00 - PDXC Integration (Additional comments)
james.sharma@dxc.com:  The following has been deployed: SL234267
CMDB Updated
User to return old device once new device setup completes
01-12-2025 15:00:31 - PDXC Integration (Work notes)
Assigned to Jaymesh Sharma.
&lt;br/&gt;Requested User is Unknown : james.sharma@dxc.com
</t>
  </si>
  <si>
    <t xml:space="preserve">04-12-2025 14:17:58 - PDXC Integration (Work notes)
Assigned to Jaymesh Sharma.
&lt;br/&gt;Replace current laptop with new Microsoft Surface 6. Maintain both laptops until new device is fully set up and operational.
The following has been deployed: SL234235
CMDB Updated
User to return old device once new device setup completes
04-12-2025 14:17:58 - PDXC Integration (Work notes)
Assigned to Jaymesh Sharma.
&lt;br/&gt;Replace current laptop with new Microsoft Surface 6. Maintain both laptops until new device is fully set up and operational.
The following has been deployed: SL234235
CMDB Updated
User to return old device once new device setup completes&lt;br/&gt;The following has been deployed: SL234235
CMDB Updated
User to return old device once new device setup completes
04-12-2025 14:17:55 - PDXC Integration (Work notes)
Assigned to Jaymesh Sharma.
&lt;br/&gt;Replace current laptop with new Microsoft Surface 6. Maintain both laptops until new device is fully set up and operational.
The following has been deployed: SL234235
CMDB Updated
User to return old device once new device setup completes
04-12-2025 14:17:51 - PDXC Integration (Additional comments)
james.sharma@dxc.com: The following has been deployed: SL234235
CMDB Updated
User to return old device once new device setup completes
01-12-2025 14:57:07 - PDXC Integration (Work notes)
Assigned to Jaymesh Sharma.
&lt;br/&gt;Requested User is Unknown : james.sharma@dxc.com
</t>
  </si>
  <si>
    <t xml:space="preserve">04-12-2025 13:37:54 - PDXC Integration (Work notes)
Assigned to Jaymesh Sharma.
&lt;br/&gt;Replace current laptop with new Microsoft Surface 6. Maintain both laptops until new device is fully set up and operational. Ensure GC Background Assist issue is resolved on new device.
04-12-2025 13:37:54 - PDXC Integration (Work notes)
Assigned to Jaymesh Sharma.
&lt;br/&gt;Replace current laptop with new Microsoft Surface 6. Maintain both laptops until new device is fully set up and operational. Ensure GC Background Assist issue is resolved on new device.&lt;br/&gt;The following has been deployed: SL234323
CMDP Updated
04-12-2025 13:37:48 - PDXC Integration (Additional comments)
james.sharma@dxc.com: The following has been deployed: SL234323
CMDB Updated
User to return old device once new device setup completes.
04-12-2025 13:37:15 - PDXC Integration (Work notes)
Assigned to Jaymesh Sharma.
&lt;br/&gt;Replace current laptop with new Microsoft Surface 6. Maintain both laptops until new device is fully set up and operational. Ensure GC Background Assist issue is resolved on new device.
04-12-2025 13:37:14 - PDXC Integration (Work notes)
Assigned to Jaymesh Sharma.
&lt;br/&gt;Replace current laptop with new Microsoft Surface 6. Maintain both laptops until new device is fully set up and operational. Ensure GC Background Assist issue is resolved on new device.
04-12-2025 13:37:08 - PDXC Integration (Work notes)
Assigned to Jaymesh Sharma.
&lt;br/&gt;Replace current laptop with new Microsoft Surface 6. Maintain both laptops until new device is fully set up and operational. Ensure GC Background Assist issue is resolved on new device.&lt;br/&gt;The following has been deployed: SL234323
CMDP Updated
04-12-2025 13:37:08 - PDXC Integration (Additional comments)
james.sharma@dxc.com: The following has been deployed: SL234323
CMDB Updated
User to return old device once new device setup completes.
01-12-2025 14:52:28 - PDXC Integration (Work notes)
Assigned to Jaymesh Sharma.
&lt;br/&gt;Requested User is Unknown : james.sharma@dxc.com
</t>
  </si>
  <si>
    <t xml:space="preserve">04-12-2025 14:41:38 - PDXC Integration (Work notes)
Assigned to Jaymesh Sharma.
&lt;br/&gt;Replace current laptop with new Microsoft Surface 6. Maintain both laptops until new device is fully set up and operational.
The following has been deployed: SL234258
CMDB Updated
User to return old device once new device setup completes
04-12-2025 14:41:34 - PDXC Integration (Work notes)
Assigned to Jaymesh Sharma.
&lt;br/&gt;Replace current laptop with new Microsoft Surface 6. Maintain both laptops until new device is fully set up and operational.
The following has been deployed: SL234258
CMDB Updated
User to return old device once new device setup completes&lt;br/&gt;The following has been deployed: SL234258
CMDB Updated
User to return old device once new device setup completes
04-12-2025 14:41:34 - PDXC Integration (Work notes)
Assigned to Jaymesh Sharma.
&lt;br/&gt;Replace current laptop with new Microsoft Surface 6. Maintain both laptops until new device is fully set up and operational.
The following has been deployed: SL234258
CMDB Updated
User to return old device once new device setup completes
04-12-2025 14:41:30 - PDXC Integration (Additional comments)
james.sharma@dxc.com: The following has been deployed: SL234258
CMDB Updated
User to return old device once new device setup completes
01-12-2025 14:50:19 - PDXC Integration (Work notes)
Assigned to Jaymesh Sharma.
&lt;br/&gt;Requested User is Unknown : james.sharma@dxc.com
</t>
  </si>
  <si>
    <t xml:space="preserve">03-12-2025 12:01:27 - PDXC Integration (Work notes)
Assigned to DIYA DEY.
&lt;br/&gt;user confirmed the applications has been installed now, so proceeding to close the ticket, thanks
03-12-2025 11:57:28 - PDXC Integration (Work notes)
Assigned to DIYA DEY.
&lt;br/&gt;user confirmed the applications has been installed now, so proceeding to close the ticket, thanks
03-12-2025 11:57:24 - PDXC Integration (Additional comments)
diya.dey@dxc.com: user confirmed the applications has been installed now, so proceeding to close the ticket, thanks
03-12-2025 11:47:34 - PDXC Integration (Work notes)
Assigned to DIYA DEY.
02-12-2025 20:31:14 - PDXC Integration (Work notes)
Assigned to DIYA DEY.
02-12-2025 20:31:05 - PDXC Integration (Additional comments)
diya.dey@dxc.com: Hi Isabella
can we please have an update on this?
01-12-2025 18:47:58 - PDXC Integration (Work notes)
Assigned to DIYA DEY.
01-12-2025 18:47:49 - PDXC Integration (Additional comments)
diya.dey@dxc.com: Hi Isabella
we are reaching you in regards to INC40731335
please let know what is the application that needs to be installed in your device ?
01-12-2025 16:07:38 - PDXC Integration (Work notes)
Assigned to DIYA DEY.
01-12-2025 16:07:24 - PDXC Integration (Work notes)
Assigned to DIYA DEY.
01-12-2025 16:07:23 - PDXC Integration (Additional comments)
diya.dey@dxc.com: checking on this
01-12-2025 16:05:24 - PDXC Integration (Work notes)
Assigned to DIYA DEY.
01-12-2025 16:00:42 - Zoe O'Brien (Work notes)
Platform DXC Integration incident INC0574882 created INC40731335
01-12-2025 16:00:34 - Zoe O'Brien (Work notes)
Isabella Harvey called back regarding this ticket
User confirmed it is still not showing in the Software Centre
Assigning to Desktop Technology SCCM to assist further with this issue
01-12-2025 14:56:13 - Raegan Munro (Additional comments)
Hi Isabella, 
Thank you for reaching out to the Queensland Rail IT Service Desk. 
As discussed, please restart your device in 15 minutes and advise of the results. 
If you have any further issues with this please feel free to contact us by calling 07 3072 5000 (we are option 1), or alternatively email us at ITServiceDesk@qr.com.au. 
Kind regards, 
Raegan.
</t>
  </si>
  <si>
    <t xml:space="preserve">04-12-2025 14:27:45 -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
04-12-2025 14:27:40 - PDXC Integration (Additional comments)
james.sharma@dxc.com: The following has been deployed: SL234269
CMDB Updated
User to return old device once new device setup completes
04-12-2025 14:27:38 -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completes&lt;br/&gt;The following has been deployed: SL234269
CMDB Updated
User to return old device once new device setup completes
04-12-2025 14:27:18 -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
04-12-2025 14:27:16 - PDXC Integration (Additional comments)
james.sharma@dxc.com: The following has been deployed: SL234269
CMDB Updated
User to return old device once new device setup completes
04-12-2025 14:27:14 -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completes&lt;br/&gt;The following has been deployed: SL234269
CMDB Updated
User to return old device once new device setup completes
04-12-2025 14:27:04 -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
04-12-2025 14:27:04 -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
04-12-2025 14:26:58 - PDXC Integration (Work notes)
Assigned to Jaymesh Sharma.
&lt;br/&gt;Replace current laptop with new Microsoft Surface 6. Maintain both laptops until new device is fully set up and operational.
The following has been deployed: SL234269
CMDB Updated
User to return old device once new device setup completes&lt;br/&gt;The following has been deployed: SL234269
CMDB Updated
User to return old device once new device setup completes
04-12-2025 14:26:56 - PDXC Integration (Additional comments)
james.sharma@dxc.com: The following has been deployed: SL234269
CMDB Updated
User to return old device once new device setup completes
01-12-2025 14:45:42 - PDXC Integration (Work notes)
Assigned to Jaymesh Sharma.
&lt;br/&gt;Requested User is Unknown : james.sharma@dxc.com
</t>
  </si>
  <si>
    <t xml:space="preserve">03-12-2025 16:09:50 - Liam Bryan (Additional comments)
Hi Sam,
I'm reaching out regarding INC0574870 - TMS IOT profile issues.
I attempted to contact you through 07 3072 3023, but was unable to reach you.
In order to resolve this issue, a request needs to be raised with HR Central. You can find the request here:
https://queenslandrail.service-now.com/nav_to.do?uri=%2Fcom.glideapp.servicecatalog_cat_item_view.do%3Fv%3D1%26sysparm_id%3D983a7ab71befe950a8bcedb7b04bcbf0
When possible, please contact the Service Desk on 07 3072 5000 (option 1) and quote INC0574870 to the agent who answers the call so we can assist.
We're also available at ITServiceDesk@qr.com.au and will see any comments you make this ticket if you'd prefer.
Kind regards,
Liam Bryan
03-12-2025 16:09:50 - Liam Bryan (Work notes)
Called 07 3072 3023, left VM,
sent email advising to raise HR Central request,
closing ticket.
03-12-2025 16:04:13 - Liam Bryan (Work notes)
Investigating
02-12-2025 08:59:09 - Margaret Selff (Work notes)
Incorrect Assignment Group. User needs to raise a Self Service Request with HR Central. 
https://queenslandrail.service-now.com/nav_to.do?uri=%2Fcom.glideapp.servicecatalog_cat_item_view.do%3Fv%3D1%26sysparm_id%3D983a7ab71befe950a8bcedb7b04bcbf0
02-12-2025 08:11:03 - Samantha Parkinson (Additional comments)
Thanks Chau, my last name actually needs to be changes to Baillie, with a double l, if you could please pass this on. Thank you
01-12-2025 17:41:22 - Chau Nguyen (Work notes)
Hi SAP HR &amp; LMS team,
Can you assist Sam Parkinson - R911227 &lt;Sam.Baillie@qr.com.au&gt; to update her last name to "Bailie" please?
Regards,
Chau Nguyen
01-12-2025 17:38:31 - Chau Nguyen (Additional comments)
Hi Sam and @Vera Gayduk,
Thank you for reaching out to Service Now team.
I've removed the Home address information (attached image).
Regarding changing the last name, Service Now team cannot update it so I will reach out to HR SAP team for assistance.
I will provide you with an update as soon as possible.
Regards,
Chau Nguyen
</t>
  </si>
  <si>
    <t xml:space="preserve">03-12-2025 16:14:05 - PDXC Integration (Work notes)
Assigned to Gouru Vivek.
&lt;br/&gt;as confirmation taken from user that he has no issues now. Hence proceeding to close the incident.
03-12-2025 16:14:04 - PDXC Integration (Work notes)
Assigned to Gouru Vivek.
&lt;br/&gt;as confirmation taken from user that he has no issues now. Hence proceeding to close the incident.
03-12-2025 16:13:58 - PDXC Integration (Work notes)
Assigned to Gouru Vivek.
&lt;br/&gt;as confirmation taken from user that he has no issues now. Hence proceeding to close the incident.&lt;br/&gt;Amendment to the rule completed.
03-12-2025 16:13:57 - PDXC Integration (Additional comments)
gouru.vivek@dxc.com: as confirmation taken from user that he has no issues now. Hence proceeding to close the incident.
03-12-2025 16:01:28 - PDXC Integration (Work notes)
Assigned to Gouru Vivek.
01-12-2025 16:28:58 - PDXC Integration (Work notes)
Assigned to Gouru Vivek.
01-12-2025 16:28:48 - PDXC Integration (Work notes)
Assigned to Gouru Vivek.
&lt;br/&gt;Troubleshooting has done from firewall end.
01-12-2025 16:28:44 - PDXC Integration (Work notes)
Assigned to Gouru Vivek.
01-12-2025 16:28:41 - PDXC Integration (Additional comments)
gouru.vivek@dxc.com: user is in talks with vendor SIMS5S. Awaiting response from vendor.
01-12-2025 14:14:19 - PDXC Integration (Work notes)
Assigned to Gouru Vivek.
01-12-2025 14:13:28 - PDXC Integration (Work notes)
Vendor Referenced this CI Value on on Update not found in database : webMethods
Vendor Referenced this Business Service Value on Update not found in database : webMethods
01-12-2025 14:13:10 - System (Work notes)
Platform DXC Integration incident INC0574860 updated INC40730420
01-12-2025 14:10:44 - PDXC Integration (Work notes)
Vendor Referenced this CI Value on Creation not found in database : webMethods
Vendor Referenced this Business Service Value on Creation not found in database : webMethods
01-12-2025 14:09:28 - Cameron Horn (Work notes)
Assigning to the DXC Security Firewall Management team to assist
</t>
  </si>
  <si>
    <t xml:space="preserve">05-12-2025 11:17:06 - David Barker (Work notes)
Platform DXC Integration incident INC0574848 updated INC40731855
05-12-2025 11:15:58 - David Barker (Work notes)
Platform DXC Integration incident INC0574848 updated INC40731855
05-12-2025 11:15:52 - David Barker (Additional comments)
Hi , I had no confirmation of whether the call was to happen.  This is taking too long to sort out. i raised this on Monday the 1st of December it's no Friday the 5th. Don't worry about it! I'll just find another way get numbers when I need them.
04-12-2025 15:13:54 - David Barker (Work notes)
Platform DXC Integration incident INC0574848 updated INC40731855
04-12-2025 15:13:50 - David Barker (Additional comments)
Hi Bhagyashree, I can't find where I Said today was fine.  I looked in teams and the incident thread. can't find anything. Let's do 0900 on the 5/12/25. Cheers Dave.
04-12-2025 14:57:24 - PDXC Integration (Work notes)
Assigned to Bhagyashree Muchetty.
04-12-2025 14:57:17 - PDXC Integration (Additional comments)
bhagyashree.muchetty@dxc.com: User informed on teams chat he will be available tomorrow.
03-12-2025 15:42:45 - PDXC Integration (Work notes)
Assigned to Bhagyashree Muchetty.
03-12-2025 15:42:42 - PDXC Integration (Additional comments)
bhagyashree.muchetty@dxc.com: From: Muchetty, Bhagyashree &lt;bhagyashree.muchetty@dxc.com&gt; 
Sent: 03 December 2025 11:11 AM
To: Barker, David &lt;david.barker@qr.com.au&gt;
Cc: GDIC India Modern Workplace MDM team &lt;indiawpsmdm@dxc.com&gt;
Subject: RE: QR - INC40731855 - Report an ICT Incident/Problem (David Barker)
Hello David,
Thank you for sharing the serial number. Please let us know your availability so we can check the issue over Teams.
Thanks &amp; regards
Bhagyashree.
Modern Management, MDM
DXC Technology
bhagyashree.muchetty@dxc.com
Bangalore, India
DXC.com | Twitter | Facebook | LinkedIn
02-12-2025 11:50:48 - PDXC Integration (Work notes)
Assigned to Bhagyashree Muchetty.
02-12-2025 11:50:41 - PDXC Integration (Additional comments)
bhagyashree.muchetty@dxc.com: From: Muchetty, Bhagyashree &lt;bhagyashree.muchetty@dxc.com&gt; 
Sent: 02 December 2025 07:19 AM
To: david.barker@qr.com.au
Cc: GDIC India Modern Workplace MDM team &lt;indiawpsmdm@dxc.com&gt;
Subject: RE: QR - INC40731855 - Report an ICT Incident/Problem (David Barker)
*1st follow up*
Hello David,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01-12-2025 20:23:08 - PDXC Integration (Work notes)
Assigned to Bhagyashree Muchetty.
01-12-2025 20:22:34 - PDXC Integration (Work notes)
Assigned to Bhagyashree Muchetty.
01-12-2025 20:22:32 - PDXC Integration (Additional comments)
bhagyashree.muchetty@dxc.com: From: Muchetty, Bhagyashree &lt;bhagyashree.muchetty@dxc.com&gt; 
Sent: 01 December 2025 03:49 PM
To: david.barker@qr.com.au
Cc: GDIC India Modern Workplace MDM team &lt;indiawpsmdm@dxc.com&gt;
Subject: QR - INC40731855 - Report an ICT Incident/Problem (David Barker)
Hello David,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01-12-2025 20:21:04 - PDXC Integration (Work notes)
Assigned to Bhagyashree Muchetty.
&lt;br/&gt;From: Muchetty, Bhagyashree &lt;bhagyashree.muchetty@dxc.com&gt; 
Sent: 01 December 2025 03:49 PM
To: david.barker@qr.com.au
Cc: GDIC India Modern Workplace MDM team &lt;indiawpsmdm@dxc.com&gt;
Subject: QR - INC40731855 - Report an ICT Incident/Problem (David Barker)
Hello David,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01-12-2025 16:34:04 - PDXC Integration (Work notes)
Assigned to Bhagyashree Muchetty.
01-12-2025 16:26:28 - PDXC Integration (Work notes)
Vendor Referenced this CI Value on Creation not found in database : Corporate Mobile Phones
01-12-2025 16:25:44 - PDXC Integration (Work notes)
Added attachment ::  QLDRail_INC added (CNDEF0001178) - IMG_0731.jpeg
01-12-2025 16:25:28 - PDXC Integration (Work notes)
Added attachment ::  QLDRail_INC added (CNDEF0001178) - IMG_0730.png
01-12-2025 16:25:23 - Gilbert Noble (Work notes)
Platform DXC Integration incident INC0574848 created INC40731855
01-12-2025 13:40:42 - David Barker (Additional comments)
added attachment
01-12-2025 13:40:34 - David Barker (Additional comments)
added attachment
</t>
  </si>
  <si>
    <t xml:space="preserve">02-12-2025 11:00:31 - Shane Kmet (Work notes)
Name: Davidson, Gavin A
Contact number: 0427 116 032
Called user for follow up - ok
User completed the window updates  and confirmed that the issues are now resolved - audio is now working again
02-12-2025 10:58:11 - Shane Kmet (Work notes)
Investigating
01-12-2025 13:51:05 - Raegan Munro (Work notes)
.
01-12-2025 13:34:09 - Shane Kmet (Additional comments)
Hi Gavin
Thank you for contacting the Queensland Rail IT Service Desk today, regarding sound not working o0n your PC. Please recheck for Windows Updates and apply this, then test the sound on the PC. Please let us know how this goes.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t>
  </si>
  <si>
    <t xml:space="preserve">
 2025-12-01 13:34:09 Shane Kmet - State is On Hold was Work in Progress
 2025-12-02 11:01:10 Shane Kmet - State is Resolved was On Hold
 2025-12-07 12:00:03  - State is Closed was Resolved</t>
  </si>
  <si>
    <t xml:space="preserve">
 2025-12-06 14:00:09  - State is Closed was Resolved</t>
  </si>
  <si>
    <t xml:space="preserve">
 2025-12-01 13:15:13 Lemuel So - Assigned to is Jarred Lopez was 
 2025-12-02 10:02:09 Lemuel So - Assigned to is Chau Nguyen was Jarred Lopez
 2025-12-02 11:58:20 Chau Nguyen - State is On Hold was Work in Progress</t>
  </si>
  <si>
    <t xml:space="preserve">04-12-2025 12:30:18 - PDXC Integration (Work notes)
Assigned to Bibas Sapkota.
&lt;br/&gt;sfc scan now, deleted printer from control panel, reinstalled cute pdf from software centre, cleared theme cache and updated group policy, issue resolved
04-12-2025 12:30:05 - PDXC Integration (Work notes)
Assigned to Bibas Sapkota.
&lt;br/&gt;sfc scan now, deleted printer from control panel, reinstalled cute pdf from software centre, cleared theme cache and updated group policy, issue resolved
04-12-2025 12:30:04 - PDXC Integration (Additional comments)
bibas.sapkota@dxc.com: Hi Michael
your issue has been resolved
04-12-2025 12:21:14 - PDXC Integration (Work notes)
Assigned to Bibas Sapkota.
04-12-2025 11:56:38 - PDXC Integration (Work notes)
Assigned to Bibas Sapkota.
&lt;br/&gt;troubleshooting :
sfc scan now 
deleted printer from control panel 
reinstalled cute pdf from software centre 
tried printing the pdf 
starts to print with no issue 
user has a black wallpaper as well 
clear theme cache and updated group policy 
QR wallpaper is back again 
issue has been resolved
04-12-2025 08:07:22 - Michael Bland (Work notes)
Platform DXC Integration incident INC0574801 updated INC40730122
04-12-2025 08:07:17 - Michael Bland (Additional comments)
bibas.sapkota@dxc.com any chance of getting this looked at today?
03-12-2025 09:45:12 - Michael Bland (Work notes)
Platform DXC Integration incident INC0574801 updated INC40730122
03-12-2025 09:45:07 - Michael Bland (Additional comments)
Yes we can. Anytime today will suit me.
03-12-2025 08:54:34 - PDXC Integration (Work notes)
Assigned to Bibas Sapkota.
03-12-2025 08:54:09 - PDXC Integration (Work notes)
Assigned to Bibas Sapkota.
03-12-2025 08:54:01 - PDXC Integration (Additional comments)
bibas.sapkota@dxc.com: Hi Michael 
can we have a remote session to have a look into the issue 
let me know your suitable time 
Regards 
bibas
02-12-2025 09:06:14 - PDXC Integration (Work notes)
Assigned to Bibas Sapkota.
01-12-2025 13:32:04 - PDXC Integration (Work notes)
Vendor Referenced this Business Service Value on Creation not found in database : CutePDF Writer
01-12-2025 13:32:04 - PDXC Integration (Work notes)
Added attachment ::  QLDRail_INC added (CNDEF0001178) - Screenshot 2025-12-01 125334.jpg
01-12-2025 13:31:48 - PDXC Integration (Work notes)
Added attachment ::  QLDRail_INC added (CNDEF0001178) - Screenshot 2025-12-01 125221.jpg
01-12-2025 13:31:40 - Gilbert Noble (Work notes)
Platform DXC Integration incident INC0574801 created INC40730122
01-12-2025 13:18:09 - Frederic Shea (Work notes)
IBC - Michael Bland, issue persisting
SDA assigning to DXC Remote Desktop Support
01-12-2025 12:18:14 - Frederic Shea (Additional comments)
Hey Michale,
We are just reaching out in regard to a ticket that you have active with us; INC0574801 - Unable to print out Purchase Order from SAP BS Production.
Could you please reach out so that we can assist you further with this matter, either by responding to this email or reaching out to us on 07 3072 5000.
Kind regards,
Frederic.
</t>
  </si>
  <si>
    <t xml:space="preserve">05-12-2025 11:33:28 - PDXC Integration (Work notes)
Assigned to Vanessa Swarbrick.
&lt;br/&gt;The user, Emiko, has confirmed via email:
"The issue has been resolved, and the laptop is working fine now.
Please close off this ticket."
Closing ticket. 
05-12-2025 11:33:14 - PDXC Integration (Work notes)
Assigned to Vanessa Swarbrick.
&lt;br/&gt;The user, Emiko, has confirmed via email:
"The issue has been resolved, and the laptop is working fine now.
Please close off this ticket."
Closing ticket. 
05-12-2025 11:33:10 - PDXC Integration (Additional comments)
vanessa.swarbrick@dxc.com: The user, Emiko, has confirmed via email:
"The issue has been resolved, and the laptop is working fine now.
Please close off this ticket."
Closing ticket. 
05-12-2025 11:32:28 - PDXC Integration (Work notes)
Assigned to Vanessa Swarbrick.
05-12-2025 10:29:18 - PDXC Integration (Work notes)
Assigned to Vanessa Swarbrick.
05-12-2025 10:29:18 - PDXC Integration (Work notes)
Assigned to Vanessa Swarbrick.
05-12-2025 10:29:12 - PDXC Integration (Additional comments)
vanessa.swarbrick@dxc.com: Sent followed up via email, waiting for response.
05-12-2025 10:28:28 - PDXC Integration (Work notes)
Assigned to Vanessa Swarbrick.
05-12-2025 10:28:18 - PDXC Integration (Work notes)
Assigned to Vanessa Swarbrick.
&lt;br/&gt;Added attachment ::  PDXCINC40729833QRINC0574798 - Assistance removing profiles.msg
05-12-2025 10:02:29 - PDXC Integration (Work notes)
Assigned to Vanessa Swarbrick.
03-12-2025 12:24:54 - PDXC Integration (Work notes)
Assigned to Vanessa Swarbrick.
&lt;br/&gt;tried to ping 10.63.90.86, time out.
03-12-2025 12:23:44 - PDXC Integration (Work notes)
Assigned to Vanessa Swarbrick.
03-12-2025 12:23:38 - PDXC Integration (Work notes)
Assigned to Vanessa Swarbrick.
&lt;br/&gt;Action taken:
- checking QRSL-SL1WDVKTDH on COrtex XDR, showing it's offline, 
- nslookup QRSL-SL1WDVKTDH is 10.63.90.86
reaching out to user via Teams, requesting for a call.
03-12-2025 12:23:38 - PDXC Integration (Work notes)
Assigned to Vanessa Swarbrick.
03-12-2025 12:23:35 - PDXC Integration (Additional comments)
vanessa.swarbrick@dxc.com: reaching out to user via Teams, requesting for a call.
02-12-2025 16:13:34 - PDXC Integration (Work notes)
Assigned to Vanessa Swarbrick.
02-12-2025 16:12:44 - PDXC Integration (Work notes)
acknowledging this ticket, we're checking
01-12-2025 12:54:48 - PDXC Integration (Work notes)
Added attachment ::  QLDRail_INC added (CNDEF0001178) - Screenshot 2025-12-01 124529.png
01-12-2025 12:54:47 - Raegan Munro (Work notes)
Platform DXC Integration incident INC0574798 updated INC40729833
01-12-2025 12:54:24 - Raegan Munro (Work notes)
Platform DXC Integration incident INC0574798 created INC40729833
01-12-2025 12:54:14 - Raegan Munro (Work notes)
Description of Issue:
 User called in relation to this issue. 
Troubleshooting:
 Device has been removed from the network so unable to keep removing profiles. 
User advised that they were having issues with Outlook so restarted but is now receiving a non compliant device error. 
Restarted device - No longer receiving the error. 
Unable to remote into users device to clear profiles.
Unable to clear profiles from Explorer ++ as the device is not connected to the network.  
Refreshed Global Protect but same issue. 
Assigning to Firewall to investigate network issues as per KB0011309.
============================ 
Username: Emiko Nainggolan
Employee ID: R908014
PC Name: SL231049 / QRSL-SL1WDVKTDH
Contact Number: 0411748138
Location: WFH
01-12-2025 11:47:59 - Raegan Munro (Additional comments)
Hi Emiko
Thank you for reaching out to the Queensland Rail IT Service Desk. 
As discussed, I will proceed with clearing disk space on my end and should be able to provide more of an update shortly. 
If you have any further issues with this please feel free to contact us by calling 07 3072 5000 (we are option 1), or alternatively email us at ITServiceDesk@qr.com.au. 
Kind regards, 
Raegan.
</t>
  </si>
  <si>
    <t xml:space="preserve">05-12-2025 06:14:20 - Raegan Munro (Work notes)
Closing as Service Desk have been unable to contact user.
04-12-2025 08:57:26 - George Knight (Work notes)
Called 0438 125 537, no answer, left a VM
04-12-2025 08:57:26 - George Knight (Additional comments)
Hi Adam 
I tried to call you on 0438 125 537 and left a voicemail.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04-12-2025 07:30:51 - George Knight (Work notes)
DRA: R915648 Password Last Changed Dec 1, 2025, 12:24:30 PM
04-12-2025 07:21:54 - George Knight (Work notes)
Investigating.
03-12-2025 07:16:56 - Raegan Munro (Work notes)
From: IT Service Desk 
Sent: Wednesday, 3 December 2025 8:16 AM
To: Parnell, Adam &lt;Adam.Parnell@qr.com.au&gt;
Subject: INC0574780 - WFH / Unable to sign into Global Protect
Hi Adam,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INC0574780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03-12-2025 07:15:55 - Raegan Munro (Work notes)
Investigating.
02-12-2025 09:50:55 - Raegan Munro (Additional comments)
Hi Adam,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INC0574780 when you do so. 
In the event that you are no longer having these issues please advise so that we may proceed with ticket closure. 
Kind regards, 
Raegan.
02-12-2025 09:45:24 - Raegan Munro (Work notes)
Investigating.
01-12-2025 11:28:48 - Frederic Shea (Additional comments)
Hey Adam,
We are just reaching out in regard to a ticket that you have active with us; INC0574780 - Unable to sign into Global Protect.
Please reach out if we can assist you further with this matter, either by responding to this email or reaching out to us on 07 3072 5000.
Kind regards,
Frederic.
</t>
  </si>
  <si>
    <t xml:space="preserve">02-12-2025 13:54:12 - Zahra Gholami (Work notes)
user called
user asked to go back to windows 10
advised the user that we let the project Team know about this issue 
user is unable to work
advised user to use a shared laptop and user is unable
01-12-2025 15:50:36 - Gilbert Noble (Work notes)
Platform DXC Integration incident INC0574773 updated INC40729253
01-12-2025 14:02:38 - PDXC Integration (Work notes)
Assigned to Jaymesh Sharma.
01-12-2025 13:27:49 - PDXC Integration (Work notes)
Troubleshooting Summary:
Verified all drivers are up to date.
Attempted Group Policy update; process froze and took too long.
Deleted temporary files.
Ran sfc /scannow and performed online image health restore.
Issue persists device remains very slow and lagging.
Please assign to the appropriate team for further investigation.
01-12-2025 11:55:26 - Zahra Gholami (Work notes)
Platform DXC Integration incident INC0574773 updated INC40729253
01-12-2025 11:54:02 - Zahra Gholami (Work notes)
Platform DXC Integration incident INC0574773 updated INC40729253
01-12-2025 11:49:47 - Zahra Gholami (Work notes)
Platform DXC Integration incident INC0574773 updated INC40729253
01-12-2025 11:49:42 - Zahra Gholami (Additional comments)
Hi Jodie,
Thank you for contacting us today.
I have assigned your incident to the DXC Desktop Tech Bar at Rail Centre 1. When you arrive, please provide the incident number so the team can quickly identify the issue and assist you more efficiently. your incident number is INC0574773.
I hope the issue will be resolved soon, and that you are able to continue working while waiting for the new laptop.
Please don't hesitate to reach out if you experience any further concerns or need additional assistance.
Best regards,
Zahra Gholami
01-12-2025 11:44:08 - PDXC Integration (Work notes)
Added attachment ::  QLDRail_INC added (CNDEF0001178) - Screenshot 2025-12-01 115730.jpg
01-12-2025 11:43:48 - PDXC Integration (Work notes)
Added attachment ::  QLDRail_INC added (CNDEF0001178) - Screenshot 2025-12-01 115115.jpg
01-12-2025 11:43:33 - Zahra Gholami (Work notes)
Platform DXC Integration incident INC0574773 created INC40729253
</t>
  </si>
  <si>
    <t xml:space="preserve">04-12-2025 09:41:58 - PDXC Integration (Work notes)
Assigned to NANDHA VEMISHETTY.
&lt;br/&gt;CMDB updated.
gave the device to Rupert Mihala
please run through the Windows Updates.
closing the ticket as the device reset was performed and confirmed user was able to login.
04-12-2025 09:41:54 - PDXC Integration (Work notes)
Assigned to NANDHA VEMISHETTY.
&lt;br/&gt;CMDB updated.
gave the device to Rupert Mihala
please run through the Windows Updates.
closing the ticket as the device reset was performed and confirmed user was able to login.
04-12-2025 09:41:50 - PDXC Integration (Additional comments)
nandha.vemishetty2@dxc.com: CMDB updated.
gave the device to Rupert Mihala
please run through the Windows Updates.
closing the ticket as the device reset was performed and confirmed user was able to login.
04-12-2025 09:21:58 - PDXC Integration (Work notes)
Assigned to NANDHA VEMISHETTY.
03-12-2025 15:53:25 - PDXC Integration (Work notes)
Assigned to NANDHA VEMISHETTY.
03-12-2025 15:53:15 - PDXC Integration (Work notes)
Assigned to NANDHA VEMISHETTY.
03-12-2025 15:53:09 - PDXC Integration (Additional comments)
nandha.vemishetty2@dxc.com: From: Vemishetty, Nandha 
Sent: Wednesday, 3 December 2025 3:52 PM
To: Stevens, Clinton &lt;Clinton.Stevens@qr.com.au&gt;
Subject: INC0574770 - PC sign in error "The security database on the server does not have a computer account for this workstation trust relationship"
Hi Clinton,
Nandha here from ICT. The laptop that's dropped in Mayne Tech bar was re-imaged and ready to go by tomorrow 09:00AM. 
Many thanks,
Nandha Vemishetty.
02-12-2025 11:36:48 - Clinton Stevens (Work notes)
Platform DXC Integration incident INC0574770 updated INC40729052
02-12-2025 11:36:43 - Clinton Stevens (Additional comments)
Hi, When I came in this morning i realised the network connection to this laptop had a fault. it is now connected to the lan. Just following up if you have an ETA in case i need to arrange an alternative device for the temporary employee to use.
01-12-2025 13:00:58 - PDXC Integration (Work notes)
Assigned to NANDHA VEMISHETTY.
01-12-2025 11:18:21 - Gilbert Noble (Work notes)
Platform DXC Integration incident INC0574770 created INC40729052
</t>
  </si>
  <si>
    <t xml:space="preserve">05-12-2025 13:38:38 - PDXC Integration (Work notes)
Assigned to Satya Gopala Krishna Pabbineedi.
&lt;br/&gt;Informed user that the devices need to be enrolled and online to receive the application installation. Upon with user confirmation closing the Ticket.
05-12-2025 13:38:34 - PDXC Integration (Work notes)
Assigned to Satya Gopala Krishna Pabbineedi.
&lt;br/&gt;Informed user that the devices need to be enrolled and online to receive the application installation. Upon with user confirmation closing the Ticket.
05-12-2025 13:38:33 - PDXC Integration (Additional comments)
s.pabbineedi@dxc.com: From: Pabbineedi, Satya Gopala Krishna 
Sent: 05 December 2025 09:07
To: 'francis.fernandez@qr.com.au' &lt;francis.fernandez@qr.com.au&gt;
Cc: GDIC India Modern Workplace MDM team &lt;indiawpsmdm@dxc.com&gt;
Subject: RE: QR | INC40730112 | Report an ICT Incident/Problem (Francis Fernandez)
Hi Francis,
Thank you for your confirmation over the notes. We are now closing the ticket. 
You can open a new/reopen the case if you further require our assistance on the same. We will be happy to assist you.
Hope you have a Great Day ahead
Best Regards,
Psgkrishna 
Modern Management,MDM
DXC Technology
04-12-2025 17:17:09 - Francis Fernandez (Work notes)
Platform DXC Integration incident INC0574769 updated INC40730112
04-12-2025 17:17:04 - Francis Fernandez (Additional comments)
Thank you for the confirmation, we can close this ticket
04-12-2025 12:40:08 - PDXC Integration (Work notes)
Assigned to Satya Gopala Krishna Pabbineedi.
04-12-2025 12:40:07 - PDXC Integration (Additional comments)
s.pabbineedi@dxc.com: From: Pabbineedi, Satya Gopala Krishna 
Sent: 04 December 2025 08:09
To: 'francis.fernandez@qr.com.au' &lt;francis.fernandez@qr.com.au&gt;
Cc: GDIC India Modern Workplace MDM team &lt;indiawpsmdm@dxc.com&gt;
Subject: RE: QR | INC40730112 | Report an ICT Incident/Problem (Francis Fernandez)
*First Follow-up*
Hi Francis,
Hope you are doing good
I'm from Intune team. This is regarding the issue mentioned over the subject line. 
Upon checking from the backend, we found that either there are no device enrolments, or the device has not checked in recently. Please find the details below for your reference. 
QRDT-4I0ZBSIU8H: 9/27/2025, 11:08:37 PM
fo9mklbhpk – No device enrolment found
mcxigzjabb – No device enrolment found
QRDT-RTWgKPU272: 10/15/2025, 12:42:31 AM
QRDT-SGU3LMNFPT: 10/16/2025, 3:41:25 AM
u7qgeslei7 – No device enrolment found
ymwlxz26vu – No device enrolment found
The devices need to be enrolled and online to receive the application installation. May I know if there is any further assistance required furtherly.
Best Regards,
Psgkrishna 
Modern Management,MDM
DXC Technology
Email: s.pabbineedi@dxc.com
Bangalore, India
03-12-2025 13:49:24 - PDXC Integration (Work notes)
Assigned to Satya Gopala Krishna Pabbineedi.
03-12-2025 13:49:15 - PDXC Integration (Additional comments)
s.pabbineedi@dxc.com: From: Pabbineedi, Satya Gopala Krishna 
Sent: 03 December 2025 09:18
To: 'francis.fernandez@qr.com.au' &lt;francis.fernandez@qr.com.au&gt;
Cc: GDIC India Modern Workplace MDM team &lt;indiawpsmdm@dxc.com&gt;
Subject: QR | INC40730112 | Report an ICT Incident/Problem (Francis Fernandez)
Hi Francis,
Hope you are doing good
I'm from Intune team. This is regarding the issue mentioned over the subject line. 
Upon checking from the backend, we found that either there are no device enrolments, or the device has not checked in recently. Please find the details below for your reference. 
QRDT-4I0ZBSIU8H: 9/27/2025, 11:08:37 PM
fo9mklbhpk – No device enrolment found
mcxigzjabb – No device enrolment found
QRDT-RTWgKPU272: 10/15/2025, 12:42:31 AM
QRDT-SGU3LMNFPT: 10/16/2025, 3:41:25 AM
u7qgeslei7 – No device enrolment found
ymwlxz26vu – No device enrolment found
The devices need to be enrolled and online to receive the application installation. May I know if there is any further assistance required furtherly.
Best Regards,
Psgkrishna 
Modern Management,MDM
DXC Technology
01-12-2025 19:41:38 - PDXC Integration (Work notes)
Assigned to Satya Gopala Krishna Pabbineedi.
01-12-2025 19:40:03 - PDXC Integration (Additional comments)
kundeti@dxc.com: cortex latest version pushing from Intune.
01-12-2025 16:06:58 - PDXC Integration (Work notes)
Assigned to Lakshmi Kundeti.
01-12-2025 16:06:54 - PDXC Integration (Work notes)
Assigned to Lakshmi Kundeti.
01-12-2025 16:06:49 - PDXC Integration (Additional comments)
diya.dey@dxc.com: we are checking on this
01-12-2025 16:06:08 - PDXC Integration (Work notes)
Assigned to Lakshmi Kundeti.
01-12-2025 13:31:14 - Raegan Munro (Work notes)
Platform DXC Integration incident INC0574769 created INC40730112
01-12-2025 13:31:14 - PDXC Integration (Work notes)
Vendor Referenced this Business Service Value on Creation not found in database : Cortex XDR
01-12-2025 13:30:59 - Raegan Munro (Work notes)
Assigning to SCCM as requested by user.
01-12-2025 13:30:16 - Raegan Munro (Work notes)
Investigating.
</t>
  </si>
  <si>
    <t xml:space="preserve">
 2025-12-01 10:17:31 Cameron Horn - Assigned to is Zoe O'Brien was 
 2025-12-01 10:41:26 Riley Thomas - State is Resolved was Work in Progress
 2025-12-06 11:00:06  - State is Closed was Resolved</t>
  </si>
  <si>
    <t xml:space="preserve">03-12-2025 11:57:08 - PDXC Integration (Work notes)
Assigned to Suraj Rai.
&lt;br/&gt;Correct email address for shared mailbox was ETCS_TMS@QR.COM.AU. User confirmed access after update.
03-12-2025 11:57:05 - PDXC Integration (Additional comments)
srai7@dxc.com: Hi @Deborah Davis
Good Day
Thank you for the confirmation. We are proceeding with resolving the case from our end.
Please feel free to contact the service desk in case of any further queries or a new ticket is to be opened.
Thanks!
03-12-2025 11:56:29 - PDXC Integration (Work notes)
Assigned to Suraj Rai.
&lt;br/&gt;Correct email address for shared mailbox was ETCS_TMS@QR.COM.AU. User confirmed access after update.&lt;br/&gt;Provided user the correct shared mailbox email address and that helped to resolved the issue.
03-12-2025 11:54:58 - PDXC Integration (Work notes)
Assigned to Suraj Rai.
&lt;br/&gt;Correct email address for shared mailbox was ETCS_TMS@QR.COM.AU. User confirmed access after update.
03-12-2025 11:54:48 - PDXC Integration (Work notes)
Assigned to Suraj Rai.
&lt;br/&gt;Correct email address for shared mailbox was ETCS_TMS@QR.COM.AU. User confirmed access after update.
03-12-2025 11:54:47 - PDXC Integration (Additional comments)
srai7@dxc.com: Hi @Deborah Davis
Good Day
Thank you for the confirmation. We are proceeding with resolving the case from our end.
Please feel free to contact the service desk in case of any further queries or a new ticket is to be opened.
Thanks!
03-12-2025 11:54:44 - PDXC Integration (Work notes)
Assigned to Suraj Rai.
&lt;br/&gt;Correct email address for shared mailbox was ETCS_TMS@QR.COM.AU. User confirmed access after update.&lt;br/&gt;Provided user the correct shared mailbox email address and that helped to resolved the issue.
03-12-2025 11:53:38 - PDXC Integration (Work notes)
Assigned to Suraj Rai.
03-12-2025 08:40:47 - Deborah Davis (Work notes)
Platform DXC Integration incident INC0574745 updated INC40728539
03-12-2025 08:40:41 - Deborah Davis (Additional comments)
This has worked. Thank you.
02-12-2025 17:54:14 - PDXC Integration (Work notes)
Assigned to Suraj Rai.
02-12-2025 17:54:12 - PDXC Integration (Additional comments)
srai7@dxc.com: Hi @Deborah Davis
Good Day@
The correct email address is - (ETCS_TMS@QR.COM.AU) could you please try accessing  this and let us know.  Thanks!
01-12-2025 13:38:55 - Deborah Davis (Work notes)
Platform DXC Integration incident INC0574745 updated INC40728539
01-12-2025 13:38:51 - Deborah Davis (Additional comments)
I have a mailbox under this address however, I recall it may have been changed to "TMS" but I'm not 100% sure. See snip. Is there any way to check history to confirm this?
01-12-2025 13:38:35 - PDXC Integration (Work notes)
Assigned to Suraj Rai.
&lt;br/&gt;Added attachment ::  QLDRail_INC added (CNDEF0001178) - ETCS TPSI Calendar.PNG
01-12-2025 13:38:11 - Deborah Davis (Work notes)
Platform DXC Integration incident INC0574745 updated INC40728539
01-12-2025 13:28:18 - PDXC Integration (Work notes)
Assigned to Suraj Rai.
01-12-2025 13:28:04 - PDXC Integration (Work notes)
Assigned to Suraj Rai.
01-12-2025 13:28:02 - PDXC Integration (Additional comments)
srai7@dxc.com: Hi @Deborah Davis
Good Day@
Regarding - "sign in to ETCS_TPSI@qr.com.au"
Could you please verify the shared mailbox email address again, the email address appears to be incorrect. Please check and let us know.
Thanks!
01-12-2025 10:33:18 - PDXC Integration (Work notes)
Assigned to Suraj Rai.
01-12-2025 10:10:28 - PDXC Integration (Work notes)
Requested User is Unknown : jacen.warriner@dxc.com&lt;br/&gt;Howdy O36 team - please help Deborah resolve this issue.
365 app was repaired, but no effect.
01-12-2025 10:10:22 - PDXC Integration (Additional comments)
jacen.warriner@dxc.com: Howdy Deborah,
thanks for coming in this morning. I've passed the issue on to the 365 team - they will be able to poke around and see if there are any issues in the background =)
</t>
  </si>
  <si>
    <t xml:space="preserve">03-12-2025 10:25:53 - Frederic Shea (Work notes)
closing off as per customer comment
02-12-2025 15:48:17 - Frederic Shea (Work notes)
.
02-12-2025 15:41:40 - Guest (Additional comments)
reply from: cynthia.terelst2@downergroup.com
Thank you for our assistance. Log in worked.
Cynthia Terelst
Document Controls Manager
Rail and Transit Systems
[cid:image001.png@01DC63A1.F19D13C0]
T | +61 7 4123 7156
E | Cynthia.Terelst2@Downergroup.com
2 Ellena Street
Maryborough Queensland 4650
https://urldefense.com/v3/__http://www.downergroup.com__;!!OewlTa1rXg!QrLZOUYZmGxXF4yQSSwf7eXimvLjcGNqFvW6Tw8xSKXn7sx7wCZCHs0z4GA2tnwPBcfZMc-R8R6ZL6R61M376GtgcHflgxeBZhfT$ 
[cid:image002.png@01DC63A1.F19D13C0]
02-12-2025 12:25:06 - George Knight (Work notes)
Called +61 7 4123 7156 and spoke to Cynthia
Verfied ID: User ID and EXT Security question
DRA: EXT2675 enabled account and moved to OU  corp.qr.com.au/External Users 
Did not reset password - still current.
O365 AC: EXT2675@QR.COM.AU - unblocked sign in
Asked Cynthia to try signing into EXT portal in  30 mins
02-12-2025 12:25:06 - George Knight (Additional comments)
Hi Cynthia
Thank you for contacting the Queensland Rail IT Service Desk today about EXT2675 Account Disabled.
I have enabled your account. As discussed, try signing into EXT portal in  30 mins and reply to this email with the results.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02-12-2025 12:14:15 - George Knight (Work notes)
Investigating.
01-12-2025 11:35:07 - Ruey Lim (Work notes)
From: IT Service Desk 
Sent: Monday, 1 December 2025 12:04 PM
To: 'Cynthia Terelst' &lt;Cynthia.Terelst2@Downergroup.com&gt;
Subject: RE: EXT2675 Account Disabled
Hi Cynthia,
I was able to find out that you have submitted a new ticket INC0574707. I've also checked that your account is disabled. To re-enable your account, you would have to give Service Desk a call on 07 3072 5000 (Option 1) for verifications. 
Kind Regards,
Ruey Yan Lim
Assistant Customer Support
01-12-2025 11:30:41 - Ruey Lim (Work notes)
From: Cynthia Terelst &lt;Cynthia.Terelst2@Downergroup.com&gt; 
Sent: Monday, 1 December 2025 10:44 AM
To: IT Service Desk &lt;ITServiceDesk@qr.com.au&gt;
Subject: RE: EXT2675 Account Disabled
Hi Ruey, 
I suspect I did it the wrong way. I replied to the email from my previous incident which was INC0567445.
Regards 
Cynthia Terelst
Document Controls Manager
Rail and Transit Systems
T | +61 7 4123 7156 
E | Cynthia.Terelst2@Downergroup.com
2 Ellena Street
Maryborough Queensland 4650 
www.downergroup.com
From: IT Service Desk &lt;ITServiceDesk@qr.com.au&gt; 
Sent: Monday, 1 December 2025 10:10 AM
To: Cynthia Terelst &lt;Cynthia.Terelst2@Downergroup.com&gt;
Subject: RE: EXT2675 Account Disabled
     [External Email] This email was sent from outside the organisation – be cautious, particularly with links and attachments.
Hi Cynthia,
Thank you for contacting the Queensland Rail IT Service Desk.
Could you please provide us the request number you've submitted for further investigation?
Kind Regards,
Ruey Yan Lim
Assistant Customer Support
From: Cynthia Terelst &lt;Cynthia.Terelst2@Downergroup.com&gt; 
Sent: Monday, 1 December 2025 9:42 AM
To: IT Service Desk &lt;servicenow.prd@qr.com.au&gt;; IT Service Desk &lt;ITServiceDesk@qr.com.au&gt;
Subject: EXT2675 Account Disabled
Good morning, I submitted an IT request last week due to my account being disabled again. Can someone please assist to unlock this account so that I can log in? Regards Cynthia Terelst Document Controls Manager Rail and Transit Systems T | +61
Good morning, 
I submitted an IT request last week due to my account being disabled again. 
Can someone please assist to unlock this account so that I can log in? 
Regards 
Cynthia Terelst
Document Controls Manager
Rail and Transit Systems
T | +61 7 4123 7156 
E | Cynthia.Terelst2@Downergroup.com
2 Ellena Street
Maryborough Queensland 4650 
www.downergroup.com
01-12-2025 11:27:57 - Clair Neate (Work notes)
Have sent user a message to let them know they need to make contact via phone call
01-12-2025 11:27:57 - Clair Neate (Additional comments)
Pending user
01-12-2025 11:20:16 - Clair Neate (Work notes)
Users account is disabled in the DRA
Will advise user she needs to call the SD to have this actioned as we need to verify her first.
01-12-2025 11:20:16 - Clair Neate (Additional comments)
Hi Cynthia, 
Are you able to please call the SD on 07 3072 5000 to have your account fixed up?
We need you to call as we have to verify you before actioning this request. 
Thank you 
Kind regards,
Clair Neate
Assistant customer service
</t>
  </si>
  <si>
    <t xml:space="preserve">05-12-2025 15:53:18 - PDXC Integration (Work notes)
Assigned to Sonia Pandey.
&lt;br/&gt;Changed location for backup.ost from onedrive to C:\drive, onedrive and excel issue resolved.
Removed outlook data file - backup.ost via control panel, relaunched outlook, issue resolved.
05-12-2025 15:53:04 - PDXC Integration (Work notes)
Assigned to Sonia Pandey.
&lt;br/&gt;Changed location for backup.ost from onedrive to C:\drive, onedrive and excel issue resolved.
Removed outlook data file - backup.ost via control panel, relaunched outlook, issue resolved.
05-12-2025 15:53:03 - PDXC Integration (Additional comments)
sonia.pandey@dxc.com: Changed location for backup.ost from onedrive to C:\drive , onedrive and excel issue resolved.
Removed outlook data file - backup.ost via control panel, relaunched outlook, issue resolved.
05-12-2025 15:51:54 - PDXC Integration (Work notes)
Assigned to Sonia Pandey.
&lt;br/&gt;As per confirmation removed outlook data file - backup.ost
Relaunched outlook
Issue resolved.
User asked to close the ticket.
05-12-2025 15:51:54 - PDXC Integration (Work notes)
Assigned to Sonia Pandey.
05-12-2025 15:14:32 - Frederic Shea (Work notes)
Platform DXC Integration incident INC0574703 updated INC40728375
05-12-2025 15:14:27 - Frederic Shea (Work notes)
IBC - Aletia Woodford
User just received follow up from Sonia Pandey
SDA leaving User with 365 support
05-12-2025 14:10:35 - PDXC Integration (Work notes)
Assigned to Sonia Pandey.
05-12-2025 14:10:35 - PDXC Integration (Work notes)
Assigned to Sonia Pandey.
&lt;br/&gt;Added attachment ::  image.png
05-12-2025 14:10:25 - PDXC Integration (Work notes)
Assigned to Sonia Pandey.
05-12-2025 14:10:08 - PDXC Integration (Work notes)
Assigned to Sonia Pandey.
&lt;br/&gt;Added attachment ::  image (1).png
05-12-2025 14:06:08 - PDXC Integration (Work notes)
Assigned to Sonia Pandey.
&lt;br/&gt;User opened laptop and checked her onedrive , it shows synced
Regarding excel when user opened the document again she got error "Upload failed" and gave 2 option - Keep my version or keep server version. User chose keep my version and closed document. User reopened document and issue was fixed for excel too.
User then told she is unable to open her outlook now it stuck on loading page and gives error (screenshot attached)
As per sources we found that this happens because Outlook is still trying to load the old PST location inside OneDrive, but we moved it to C:\PST_Backup. So Outlook is stuck &gt; “Loading Profile” + “PST cannot be found”.
We are suspecting that we just need to remove the missing PST from Outlook’s profile.
Opened control panel&gt;email accounts&gt;data files and found that old location of backup.pst 
Need to get the confirmation from team internally if we can remove the old location of backup.pst files from data files of outlook
Will update further details accordingly.
For now as backup and workaround for user opened OWA and added to bookmarks so that she still can see and receive emails in outlook.
05-12-2025 13:03:08 - PDXC Integration (Work notes)
Assigned to Sonia Pandey.
&lt;br/&gt;Called user on teams
User opened a excel file , excel gives message (below ribbon) to "refresh"
Checked onedrive, it was not syncing as it shows Backup.PST file stuck in syncing
Created another path for PST as C:\PST_Backup and moved the PST file from onedrive to this path
Quit onedrive and tried opening onedrive again however cloud icon did not appeared 
Asked user to restart laptop
User will be back after some time.
05-12-2025 12:11:14 - PDXC Integration (Work notes)
Assigned to Sonia Pandey.
05-12-2025 12:11:08 - PDXC Integration (Work notes)
Assigned to Sonia Pandey.
05-12-2025 12:11:05 - PDXC Integration (Additional comments)
sonia.pandey@dxc.com: Hi @Aletia Woodford
Please let me know when you are available for call.
05-12-2025 09:07:17 - Aletia Woodford (Work notes)
Platform DXC Integration incident INC0574703 updated INC40728375
05-12-2025 09:07:12 - Aletia Woodford (Work notes)
Platform DXC Integration incident INC0574703 updated INC40728375
05-12-2025 09:07:07 - Aletia Woodford (Additional comments)
Hi Sonia
Yes, this issue has started recently.  Not sure if it is connected to upgrading to Windows 11.
I don't know if anyone else if facing the same issue.
I am available to 3pm today to discuss this issue.
03-12-2025 18:22:54 - PDXC Integration (Work notes)
Assigned to Sonia Pandey.
&lt;br/&gt;No response from user hence ticket closed.
03-12-2025 18:22:44 - PDXC Integration (Work notes)
Assigned to Sonia Pandey.
&lt;br/&gt;No response from user hence ticket closed.
03-12-2025 18:22:40 - PDXC Integration (Additional comments)
sonia.pandey@dxc.com: No response from user hence ticket closed.
03-12-2025 18:21:09 - PDXC Integration (Work notes)
Assigned to Sonia Pandey.
03-12-2025 18:21:08 - PDXC Integration (Work notes)
Assigned to Sonia Pandey.
&lt;br/&gt;No response from user on strikes hence ticket closed.
03-12-2025 14:25:22 - PDXC Integration (Work notes)
Assigned to Sonia Pandey.
03-12-2025 14:25:20 - PDXC Integration (Work notes)
Assigned to Sonia Pandey.
&lt;br/&gt;Awaiting user's response.
03-12-2025 14:24:54 - PDXC Integration (Work notes)
Assigned to Sonia Pandey.
03-12-2025 14:24:52 - PDXC Integration (Additional comments)
sonia.pandey@dxc.com: Hi @Aletia Woodford
Has this issue started recently?
Is anyone else facing same issue.?
Please let me know your availability to discuss this issue with you.
Thank you.
02-12-2025 12:04:49 - PDXC Integration (Work notes)
Assigned to Sonia Pandey.
&lt;br/&gt;Awaiting user's response.
02-12-2025 12:04:28 - PDXC Integration (Work notes)
Assigned to Sonia Pandey.
02-12-2025 12:04:27 - PDXC Integration (Additional comments)
sonia.pandey@dxc.com: Hi @Aletia Woodford
Has this issue started recently?
Is anyone else facing same issue.?
Please let me know your availability to discuss this issue with you.
Thank you.
01-12-2025 14:23:24 - PDXC Integration (Work notes)
Assigned to Sonia Pandey.
01-12-2025 14:22:39 - PDXC Integration (Work notes)
Assigned to Sonia Pandey.
01-12-2025 14:22:38 - PDXC Integration (Work notes)
Assigned to Sonia Pandey.
&lt;br/&gt;Awaiting user's response.
01-12-2025 14:22:35 - PDXC Integration (Additional comments)
sonia.pandey@dxc.com: Hi @Aletia Woodford
Has this issue started recently?
Is anyone else facing same issue.?
Please let me know your availability to discuss this issue with you.
Thank you.
01-12-2025 10:33:34 - PDXC Integration (Work notes)
Assigned to Sonia Pandey.
01-12-2025 09:34:10 - Gilbert Noble (Work notes)
Platform DXC Integration incident INC0574703 updated INC40728375
01-12-2025 09:34:05 - Gilbert Noble (Work notes)
assigning to O365 to confirm OneDrive sync speeds and settings
01-12-2025 09:33:44 - PDXC Integration (Work notes)
Added attachment ::  QLDRail_INC added (CNDEF0001178) - INC0574703 OneDrive sync stopped by OST back up file.png
01-12-2025 09:33:38 - PDXC Integration (Work notes)
Added attachment ::  QLDRail_INC added (CNDEF0001178) - INC0574703 Excel - newer version available - refresh doesn't .png
01-12-2025 09:33:34 - Gilbert Noble (Work notes)
Platform DXC Integration incident INC0574703 created INC40728375
</t>
  </si>
  <si>
    <t xml:space="preserve">04-12-2025 08:31:04 - PDXC Integration (Work notes)
Assigned to Yeasinur Rahman Joy.
&lt;br/&gt;User unable to connect to Global Protect while working from home. Troubleshooting showed connection failed error, unable to ping default gateway and no internet access. Assigned to Desktop. Agent tried reaching out to user multiple times via phone and Teams but no response.
04-12-2025 08:30:59 - PDXC Integration (Work notes)
Assigned to Yeasinur Rahman Joy.
&lt;br/&gt;User unable to connect to Global Protect while working from home. Troubleshooting showed connection failed error, unable to ping default gateway and no internet access. Assigned to Desktop. Agent tried reaching out to user multiple times via phone and Teams but no response.
04-12-2025 08:30:55 - PDXC Integration (Additional comments)
yeasinurrahman.joy@dxc.com: Hello Georgia,
Regarding &lt;INC0574700&gt;. We have attempted to contact you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Joy
ICT Services
04-12-2025 08:29:18 - PDXC Integration (Work notes)
Assigned to Yeasinur Rahman Joy.
03-12-2025 08:42:58 - PDXC Integration (Work notes)
Assigned to Yeasinur Rahman Joy.
03-12-2025 08:42:50 - PDXC Integration (Additional comments)
yeasinurrahman.joy@dxc.com: Hi Georgia,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02-12-2025 08:41:30 - PDXC Integration (Work notes)
Assigned to Yeasinur Rahman Joy.
02-12-2025 08:41:27 - PDXC Integration (Additional comments)
yeasinurrahman.joy@dxc.com: Hi Georgia,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01-12-2025 12:13:58 - PDXC Integration (Work notes)
Assigned to Yeasinur Rahman Joy.
01-12-2025 12:13:44 - PDXC Integration (Work notes)
Assigned to Yeasinur Rahman Joy.
01-12-2025 12:13:43 - PDXC Integration (Additional comments)
yeasinurrahman.joy@dxc.com: Hi Georgia,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01-12-2025 12:06:38 - PDXC Integration (Work notes)
Assigned to Yeasinur Rahman Joy.
01-12-2025 10:10:04 - Raegan Munro (Work notes)
Platform DXC Integration incident INC0574700 created INC40728598
01-12-2025 10:09:57 - Raegan Munro (Work notes)
Description of Issue:
 User called in relation to this issue. 
Troubleshooting:
 User advised that they are receiving a connection failed error in Global Protect. 
User is connected via their mobile hotspot. 
User is unable to ping their default gateway - General failure. 
User is unable to access https://extgateway.qr.com.au - No internet. 
Assigning to Desktop as per KB0011309. 
============================ 
Username: Georgia Bilad
Employee ID: R916882
PC Name: QRSL-0IKDUXHNBW
Contact Number: 0439 434 634
Location: WFH
01-12-2025 09:52:33 - Cameron Horn (Additional comments)
Good morning Georgia,
I have recently tried to contact you about the global protect issue but was unable to reach you.
Please contact the service desk on 07 3072 5000 so we can assist with the issue.
Kind regards,
Cameron
01-12-2025 09:52:33 - Cameron Horn (Work notes)
Called Georgia Bilad but there was no answer
Left a message asking Georgia Bilad to contact the service desk
01-12-2025 09:49:54 - Cameron Horn (Work notes)
Investigating
</t>
  </si>
  <si>
    <t xml:space="preserve">04-12-2025 11:15:14 - PDXC Integration (Work notes)
Assigned to David Robinson.
&lt;br/&gt;Vendor Referenced Business Service Value not found in database : Primavera
04-12-2025 11:15:08 - PDXC Integration (Work notes)
Assigned to David Robinson.
&lt;br/&gt;Vendor Referenced Business Service Value not found in database : Primavera
04-12-2025 11:15:04 - PDXC Integration (Work notes)
Assigned to David Robinson.
&lt;br/&gt;Vendor Referenced Business Service Value not found in database : Primavera&lt;br/&gt;Client on Desktop Reinstalled and successful login from within Primavera.
04-12-2025 11:15:03 - PDXC Integration (Additional comments)
david.dallacosta@dxc.com: Confirmed with Hypercare Project Team - Issue resolved and successful connection into Primavera recorded.
01-12-2025 09:31:38 - PDXC Integration (Work notes)
Assigned to David Robinson.
01-12-2025 08:31:34 - PDXC Integration (Work notes)
Vendor Referenced this Business Service Value on Creation not found in database : Primavera
01-12-2025 08:31:05 - Raegan Munro (Work notes)
Platform DXC Integration incident INC0574672 created INC40727912
</t>
  </si>
  <si>
    <t xml:space="preserve">03-12-2025 08:14:47 - Ruey Lim (Work notes)
From: King, Angela &lt;angela.king@qr.com.au&gt; 
Sent: Wednesday, 3 December 2025 8:38 AM
To: IT Service Desk &lt;ITServiceDesk@qr.com.au&gt;
Subject: RE: INC0574641 - Global Protect authentication failed
Hi Raegan,
All resolved now. Thanks for your help.
Cheers,
Angela
03-12-2025 06:38:39 - Raegan Munro (Work notes)
From: IT Service Desk 
Sent: Wednesday, 3 December 2025 7:38 AM
To: King, Angela &lt;angela.king@qr.com.au&gt;
Subject: INC0574641 - Global Protect authentication failed
Hi Angela,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INC0574641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03-12-2025 06:37:35 - Raegan Munro (Work notes)
Investigating.
02-12-2025 06:30:28 - George Knight (Additional comments)
Hi Angela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01-12-2025 07:37:45 - Raegan Munro (Additional comments)
Hi Angela, 
Thank you for reaching out to the Queensland Rail IT Service Desk. 
As discussed, please try signing in again in around 30 minutes and advise of the results. 
If you have any further issues with this please feel free to contact us by calling 07 3072 5000 (we are option 1), or alternatively email us at ITServiceDesk@qr.com.au. 
Kind regards, 
Raegan.
</t>
  </si>
  <si>
    <t xml:space="preserve">03-12-2025 19:57:04 - PDXC Integration (Work notes)
Assigned to Bhagyashree Muchetty.
&lt;br/&gt;Assigned Obzervr Capture (Digital Maintainer) to user. User was contacted via Teams with a link to install the application.
03-12-2025 19:57:00 - PDXC Integration (Work notes)
Assigned to Bhagyashree Muchetty.
&lt;br/&gt;Assigned Obzervr Capture (Digital Maintainer) to user. User was contacted via Teams with a link to install the application.
03-12-2025 19:56:59 - PDXC Integration (Additional comments)
bhagyashree.muchetty@dxc.com: From: Heslin, Robin &lt;Robin.Heslin@qr.com.au&gt; 
Sent: 03 December 2025 01:14 PM
To: Muchetty, Bhagyashree &lt;bhagyashree.muchetty@dxc.com&gt;
Subject: Re: QR - INC40728637 - Obzervr - how to install on PC
All good working for now thank you  
Cheers Robin 
Sent from my iPhone
03-12-2025 19:56:14 - PDXC Integration (Work notes)
Assigned to Bhagyashree Muchetty.
03-12-2025 15:38:54 - PDXC Integration (Work notes)
Assigned to Bhagyashree Muchetty.
03-12-2025 15:38:53 - PDXC Integration (Additional comments)
bhagyashree.muchetty@dxc.com: From: Muchetty, Bhagyashree &lt;bhagyashree.muchetty@dxc.com&gt; 
Sent: 03 December 2025 11:08 AM
To: Heslin, Robin &lt;Robin.Heslin@qr.com.au&gt;
Cc: GDIC India Modern Workplace MDM team &lt;indiawpsmdm@dxc.com&gt;
Subject: RE: QR - INC40728637 - Obzervr - how to install on PC
*2nd follow up*
Hello Robin,
Greetings,
I've sent you a message on Teams. Could you please respond and install the application using the link I shared on teams.
Thanks &amp; regards
Bhagyashree.
Modern Management, MDM
DXC Technology
bhagyashree.muchetty@dxc.com
Bangalore, India
DXC.com | Twitter | Facebook | LinkedIn
02-12-2025 11:48:44 - PDXC Integration (Work notes)
Assigned to Bhagyashree Muchetty.
02-12-2025 11:48:43 - PDXC Integration (Additional comments)
bhagyashree.muchetty@dxc.com: From: Muchetty, Bhagyashree &lt;bhagyashree.muchetty@dxc.com&gt; 
Sent: 02 December 2025 07:18 AM
To: Heslin, Robin &lt;Robin.Heslin@qr.com.au&gt;
Cc: GDIC India Modern Workplace MDM team &lt;indiawpsmdm@dxc.com&gt;
Subject: RE: QR - INC40728637 - Obzervr - how to install on PC
Hello Robin,
Greetings,
I've sent you a message on Teams. Could you please respond and install the application using the link I shared on teams.
Thanks &amp; regards
Bhagyashree.
Modern Management, MDM
DXC Technology
bhagyashree.muchetty@dxc.com
Bangalore, India
DXC.com | Twitter | Facebook | LinkedIn
01-12-2025 13:43:38 - PDXC Integration (Work notes)
Assigned to Bhagyashree Muchetty.
01-12-2025 13:43:28 - PDXC Integration (Work notes)
Assigned to Bhagyashree Muchetty.
01-12-2025 13:43:25 - PDXC Integration (Additional comments)
bhagyashree.muchetty@dxc.com: From: Muchetty, Bhagyashree &lt;bhagyashree.muchetty@dxc.com&gt; 
Sent: 01 December 2025 09:13 AM
To: Robin.Heslin@qr.com.au
Cc: GDIC India Modern Workplace MDM team &lt;indiawpsmdm@dxc.com&gt;
Subject: QR - INC40728637 - Obzervr - how to install on PC
Hi Robin,
Greetings,
Please let us know your availability time to contact you regarding the issue.
Thanks &amp; regards
Bhagyashree.
Modern Management, MDM
DXC Technology
bhagyashree.muchetty@dxc.com
Bangalore, India
DXC.com | Twitter | Facebook | LinkedIn
01-12-2025 13:43:24 - PDXC Integration (Work notes)
Assigned to Bhagyashree Muchetty.
&lt;br/&gt;From: Muchetty, Bhagyashree &lt;bhagyashree.muchetty@dxc.com&gt; 
Sent: 01 December 2025 09:13 AM
To: Robin.Heslin@qr.com.au
Cc: GDIC India Modern Workplace MDM team &lt;indiawpsmdm@dxc.com&gt;
Subject: QR - INC40728637 - Obzervr - how to install on PC
Hi Robin,
Greetings,
Please let us know your availability time to contact you regarding the issue.
Thanks &amp; regards
Bhagyashree.
Modern Management, MDM
DXC Technology
bhagyashree.muchetty@dxc.com
Bangalore, India
DXC.com | Twitter | Facebook | LinkedIn
01-12-2025 10:29:28 - PDXC Integration (Work notes)
Assigned to Bhagyashree Muchetty.
01-12-2025 10:16:19 - Tanmay Dave (Work notes)
Platform DXC Integration incident INC0574640 created INC40728637
01-12-2025 10:16:10 - Tanmay Dave (Additional comments)
Hi @Mark Sully
Can your team please help the user in getting Obzervr installed in the device (the computer) and also check if he has been added to AD, if not then can that be done as well. 
Thanks
</t>
  </si>
  <si>
    <t xml:space="preserve">03-12-2025 11:11:08 - PDXC Integration (Work notes)
Assigned to David Robinson.
&lt;br/&gt;New version of the client had not deployed leading to the error when attempting to connect to the database. Project has confirmed that all users have now had v23 deployed to their machines.
No further action required.
03-12-2025 11:11:04 - PDXC Integration (Work notes)
Assigned to David Robinson.
&lt;br/&gt;New version of the client had not deployed leading to the error when attempting to connect to the database. Project has confirmed that all users have now had v23 deployed to their machines.
No further action required.
03-12-2025 11:11:03 - PDXC Integration (Additional comments)
drobin37@dxc.com: Project has confirmed that all users have now had Primavera P6 Professional v23 deployed to their machines.
01-12-2025 09:31:28 - PDXC Integration (Work notes)
Assigned to David Robinson.
01-12-2025 09:08:32 - Natalie Gerhardt (Work notes)
Platform DXC Integration incident INC0574639 updated INC40727547
01-12-2025 09:08:28 - Natalie Gerhardt (Additional comments)
Just to update all the schedulers in my department are having the same issue
01-12-2025 07:26:18 - PDXC Integration (Work notes)
Vendor Referenced this Business Service Value on Creation not found in database : Primavera
01-12-2025 07:26:10 - Raegan Munro (Work notes)
Platform DXC Integration incident INC0574639 created INC40727547
</t>
  </si>
  <si>
    <t xml:space="preserve">03-12-2025 10:43:03 - Riley Thomas (Work notes)
Platform DXC Integration incident INC0574634 updated INC40727464
03-12-2025 10:42:58 - Riley Thomas (Work notes)
From: donotreply@ricoh.com.au &lt;donotreply@ricoh.com.au&gt; 
Sent: Wednesday, 3 December 2025 11:10 AM
To: English, Ashley &lt;ashley.english@qr.com.au&gt;
Subject: Resolved Ricoh Ticket CS2512010021
Dear Ashley English, Your ticket has been resolved. Ticket No. : CS2512010021 Serial Number: 3109R620041 Product Name: IMC3000 Purchase Order Number: Reference: INC40727464 Problem Description: Serial does not exist: QLD Rail NOW Ticket Number: 
ZjQcmQRYFpfptBannerStart
[EXTERNAL EMAIL]: 
This email originated from outside Queensland Rail. Do not click on links or open attachments unless you recognise the sender and know the content is safe. 
    Report Phish     
ZjQcmQRYFpfptBannerEnd
Dear Ashley English, 
Your ticket has been resolved. 
Ticket No.: CS2512010021
Serial Number: 3109R620041
Product Name: IMC3000
Purchase Order Number: 
Reference: INC40727464
Problem Description: Serial does not exist: QLD Rail NOW Ticket Number: INC0574634 Post Code: 4860 Contact Name: Ashley English Contact Phone Number: 0428774440 Email Address: ashley.english@qr.com.au Alternative Contact: Alternative Contact Phone Number: Printer Serial Number: 3109R620041 Printer IP: Severity Level: Issue/Request Details: User called about the printer having a paper jam User advised that they have removed the paper but the same error displays User advised that they have tried restarting the printer but the issue persists
Resolution Notes: Removed jam and got machine working; checked over machine and ran test; cleaned glass and rollers; ran test all ok.
Location and contact details: 
Contact Name: Ashley English
Contact Number: 0428774440
Customer: 401362 (DXC TECHNOLOGY AUS PTY LTD)
Site: 401362-506 (DXC TECHNOLOGY AUSTRALIA PL (QUEENS)
Machine Location Address: QUEENSLAND RAIL, INNISFAIL ASSET MAINTENANCE FAR NORTH CASSAWARY ST INNISFAIL QLD 4860
This is an automatic message, If you have any queries regarding your ticket, please do not hesitate in contacting us on 1300 362 577.
For further support utilising our, How-to videos, Training Materials, and Knowledge Base, please use this link Training 
Kind regards,
Ricoh
03-12-2025 10:38:58 - PDXC Integration (Work notes)
Removed jam and got machine working; checked over machine and ran test; cleaned glass and rollers; ran test all ok.
01-12-2025 07:24:12 - Ruey Lim (Work notes)
Platform DXC Integration incident INC0574634 updated INC40727464
01-12-2025 07:24:08 - Ruey Lim (Work notes)
From: donotreply@ricoh.com.au &lt;donotreply@ricoh.com.au&gt; 
Sent: Monday, 1 December 2025 7:53 AM
To: English, Ashley &lt;ashley.english@qr.com.au&gt;
Subject: New Ricoh Ticket CS2512010021
Dear Ashley English, 
Thank you for contacting Ricoh Australia.
A new ticket has been opened with the following details: 
Ticket No.: CS2512010021
Serial Number: 3109R620041
Product Name: IMC3000
Purchase Order Number: 
Reference: INC40727464
Problem Description: Serial does not exist: QLD Rail NOW Ticket Number: INC0574634 Post Code: 4860 Contact Name: Ashley English Contact Phone Number: 0428774440 Email Address: ashley.english@qr.com.au Alternative Contact: Alternative Contact Phone Number: Printer Serial Number: 3109R620041 Printer IP: Severity Level: Issue/Request Details: User called about the printer having a paper jam User advised that they have removed the paper but the same error displays User advised that they have tried restarting the printer but the issue persists
Location and contact details: 
Contact Name: Ashley English
Contact Number: 0428774440
Customer: 401362 (DXC TECHNOLOGY AUS PTY LTD)
Site: 401362-506 (DXC TECHNOLOGY AUSTRALIA PL (QUEENS)
Machine Location Address: QUEENSLAND RAIL, INNISFAIL ASSET MAINTENANCE FAR NORTH CASSAWARY ST INNISFAIL QLD 4860
This is an automatic message, If you have any queries regarding your ticket, please do not hesitate in contacting us on 1300 362 577.
For further support utilising our, How-to videos, Training Materials, and Knowledge Base, please use this link Training 
Kind regards,
Ricoh
01-12-2025 07:14:19 - PDXC Integration (Work notes)
Vendor Referenced this CI Value on Creation not found in database : 3109R620041 - SP3510SF
01-12-2025 07:13:50 - Cameron Horn (Work notes)
Platform DXC Integration incident INC0574634 created INC40727464
</t>
  </si>
  <si>
    <t xml:space="preserve">04-12-2025 09:27:54 - PDXC Integration (Work notes)
Assigned to Jacen Warriner.
&lt;br/&gt;Global Protect installed from www.extgatewat.qr.com.au. PC will be available for pickup on Thursday.
04-12-2025 09:27:14 - PDXC Integration (Work notes)
Assigned to Jacen Warriner.
&lt;br/&gt;Global Protect installed from www.extgatewat.qr.com.au. PC will be available for pickup on Thursday.
04-12-2025 09:27:09 - PDXC Integration (Additional comments)
jacen.warriner@dxc.com: Howdy Steven, i'm glad we could get this fixed for you, if anything else is playing up, don't hesitate to reach out =)
04-12-2025 09:25:58 - PDXC Integration (Work notes)
Assigned to Jacen Warriner.
01-12-2025 15:43:09 - PDXC Integration (Work notes)
Assigned to Jacen Warriner.
01-12-2025 15:42:59 - PDXC Integration (Work notes)
Assigned to Jacen Warriner.
01-12-2025 15:42:54 - PDXC Integration (Work notes)
Assigned to Jacen Warriner.
&lt;br/&gt;installed global protect from www.extgatewat.qr.com.au (sccm was unreachable and it was not in program files.)
01-12-2025 15:42:53 - PDXC Integration (Additional comments)
jacen.warriner@dxc.com: Howdy Steven,
We have got global protect up and running. My colleague tells me you'll be back on Thursday to pick up your laptop. It is safe here until then =)
01-12-2025 09:09:14 - PDXC Integration (Work notes)
Assigned to Jacen Warriner.
01-12-2025 08:47:01 - Gilbert Noble (Work notes)
Platform DXC Integration incident INC0574633 created INC40727980
01-12-2025 08:46:55 - Gilbert Noble (Work notes)
George Knight
Work notes•01-12-2025 07:20:50
Steven will take PC to tech bar
01-12-2025 07:20:50 - George Knight (Work notes)
Steven will take PC to tech bar
</t>
  </si>
  <si>
    <t xml:space="preserve">03-12-2025 11:46:48 - PDXC Integration (Work notes)
Assigned to DIYA DEY.
&lt;br/&gt;after service restart its working properly
03-12-2025 11:46:38 - PDXC Integration (Work notes)
Assigned to DIYA DEY.
&lt;br/&gt;after service restart its working properly
03-12-2025 11:46:35 - PDXC Integration (Additional comments)
diya.dey@dxc.com: after service restart its working properly
03-12-2025 11:43:54 - PDXC Integration (Work notes)
Assigned to DIYA DEY.
02-12-2025 20:30:18 - PDXC Integration (Work notes)
Assigned to DIYA DEY.
02-12-2025 20:30:09 - PDXC Integration (Additional comments)
diya.dey@dxc.com: services are restarted
01-12-2025 18:48:59 - PDXC Integration (Work notes)
Assigned to DIYA DEY.
01-12-2025 18:48:55 - PDXC Integration (Additional comments)
diya.dey@dxc.com: corresponding services are restarted
01-12-2025 02:02:48 - PDXC Integration (Work notes)
Assigned to DIYA DEY.
01-12-2025 02:02:48 - PDXC Integration (Work notes)
Assigned to DIYA DEY.
01-12-2025 02:02:39 - PDXC Integration (Additional comments)
diya.dey@dxc.com: Checking on this
01-12-2025 02:01:29 - PDXC Integration (Work notes)
Assigned to DIYA DEY.
01-12-2025 01:55:34 - PDXC Integration (Work notes)
Vendor Referenced this CI Value on Creation not found in database : SCOM
Vendor Referenced this Business Service Value on Creation not found in database : SCOM
01-12-2025 01:55:27 - Calem Garity (Work notes)
Platform DXC Integration incident INC0574607 created INC40725588
</t>
  </si>
  <si>
    <t xml:space="preserve">03-12-2025 11:17:29 - PDXC Integration (Work notes)
Assigned to sravya talasu.
&lt;br/&gt;Issue resolved. Jason Ollaik reported that it's now working.
03-12-2025 11:17:18 - PDXC Integration (Work notes)
Assigned to sravya talasu.
&lt;br/&gt;Issue resolved. Jason Ollaik reported that it's now working.
03-12-2025 11:17:10 - PDXC Integration (Additional comments)
sravya.talasu@dxc.com: Issue resolved. Jason Ollaik reported that it's now working.
03-12-2025 11:15:48 - PDXC Integration (Work notes)
Assigned to sravya talasu.
02-12-2025 11:13:29 - Jason Ollaik (Work notes)
Platform DXC Integration incident INC0574605 updated INC40723552
02-12-2025 11:13:25 - Jason Ollaik (Additional comments)
It’s now working.
02-12-2025 09:57:44 - PDXC Integration (Work notes)
Assigned to sravya talasu.
02-12-2025 09:57:41 - PDXC Integration (Additional comments)
sravya.talasu@dxc.com: Hi Jason,
Good day!
This is a follow-up email.
Regarding this issue - "INC0574605 - 365 - Mobile App - Conditional Access Failures Preventing Sign-In"
Could you please check and let us know if you are still getting sign in blocks when accessing via mobile?
Thanks!
01-12-2025 09:48:54 - PDXC Integration (Work notes)
Assigned to sravya talasu.
01-12-2025 09:48:08 - PDXC Integration (Work notes)
Assigned to sravya talasu.
01-12-2025 09:48:06 - PDXC Integration (Additional comments)
sravya.talasu@dxc.com: Hi Jason,
Good day!
Regarding this issue - "INC0574605 - 365 - Mobile App - Conditional Access Failures Preventing Sign-In"
Could you please check and let us know if you are still getting sign in blocks when accessing via mobile?
Thanks!
01-12-2025 02:07:08 - PDXC Integration (Work notes)
Assigned to sravya talasu.
30-11-2025 20:04:53 - Calem Garity (Work notes)
Platform DXC Integration incident INC0574605 created INC40723552
</t>
  </si>
  <si>
    <t xml:space="preserve">03-12-2025 11:19:15 - PDXC Integration (Work notes)
Assigned to Francis Fernandez.
&lt;br/&gt;malware scan completed, zero malware found
03-12-2025 11:19:08 - PDXC Integration (Work notes)
Assigned to Francis Fernandez.
&lt;br/&gt;malware scan completed, zero malware found
03-12-2025 11:19:06 - PDXC Integration (Additional comments)
francis.dav.fernandez@dxc.com: Performed URL OSINT check, 2/98 security vendors flagged URL as malicious. Manually quarantined email via threat response. Requested endpoint team to perform full AV scan on QRSL-J3qxLV8mfi as it is assigned to Andrew Tattis. Endpoint is currently offline, initiated malware scan.
01-12-2025 10:40:18 - PDXC Integration (Work notes)
Assigned to Francis Fernandez.
&lt;br/&gt;endpoint is offline at the moment, initiated malware scan and will re trigger if needed
01-12-2025 10:40:14 - PDXC Integration (Work notes)
Assigned to Francis Fernandez.
01-12-2025 00:14:58 - PDXC Integration (Work notes)
Assigned to Francis Fernandez.
30-11-2025 12:26:37 - PDXC Integration (Work notes)
Requested User is Unknown : bjang@dxc.com
</t>
  </si>
  <si>
    <t xml:space="preserve">05-12-2025 12:10:22 - Shane Kmet (Work notes)
Platform DXC Integration incident INC0574572 updated INC40718302
04-12-2025 08:55:34 - PDXC Integration (Work notes)
Assigned to Bibas Sapkota.
&lt;br/&gt;Reinstalled outlook app from company portal. Issue resolved.
04-12-2025 08:55:34 - PDXC Integration (Work notes)
Assigned to Bibas Sapkota.
&lt;br/&gt;Reinstalled outlook app from company portal. Issue resolved.
04-12-2025 08:55:27 - PDXC Integration (Additional comments)
bibas.sapkota@dxc.com: Hi Terry 
your issue has been resolved 
Regards 
bibas
04-12-2025 08:55:08 - PDXC Integration (Work notes)
Assigned to Bibas Sapkota.
04-12-2025 08:55:04 - PDXC Integration (Work notes)
Assigned to Bibas Sapkota.
&lt;br/&gt;user has confirmed outlook has been working fine after a reinstallation 
closing ticket after confirmation
02-12-2025 09:28:04 - PDXC Integration (Work notes)
Assigned to Bibas Sapkota.
02-12-2025 09:27:54 - PDXC Integration (Work notes)
Assigned to Bibas Sapkota.
02-12-2025 09:27:51 - PDXC Integration (Additional comments)
bibas.sapkota@dxc.com: Hi Terry,  
would you be able to reinstall the application from company portal. 
uninstall the existing app and download it again from company portal 
Regards 
Bibas
01-12-2025 09:09:19 - PDXC Integration (Work notes)
Assigned to Bibas Sapkota.
30-11-2025 09:42:45 - Benjamin Shegog (Work notes)
Platform DXC Integration incident INC0574572 created INC40718302
</t>
  </si>
  <si>
    <t xml:space="preserve">03-12-2025 05:44:14 - PDXC Integration (Work notes)
Assigned to Bernard Jang.
&lt;br/&gt;As per child ticket INC40719550 notes, this is valid activity. Proceeding with ticket closure.
JB
John Bourke
Work notes•2025-12-01 18:01:39
Comments from Matt Hohnke:
MAS procedure requires running the test workflow as the prod service acct to verify MDM health after Wintel patching
03-12-2025 05:43:54 - PDXC Integration (Work notes)
Assigned to Bernard Jang.
&lt;br/&gt;As per child ticket INC40719550 notes, this is valid activity. Proceeding with ticket closure.
JB
John Bourke
Work notes•2025-12-01 18:01:39
Comments from Matt Hohnke:
MAS procedure requires running the test workflow as the prod service acct to verify MDM health after Wintel patching
03-12-2025 05:43:53 - PDXC Integration (Additional comments)
bjang@dxc.com: As per child ticket INC40719550 notes, this is valid activity. Proceeding with ticket closure.
JB
John Bourke
Work notes•2025-12-01 18:01:39
Comments from Matt Hohnke:
MAS procedure requires running the test workflow as the prod service acct to verify MDM health after Wintel patching
30-11-2025 12:38:44 - PDXC Integration (Work notes)
Assigned to Bernard Jang.
30-11-2025 12:38:18 - PDXC Integration (Work notes)
Assigned to Bernard Jang.
30-11-2025 12:35:52 - PDXC Integration (Additional comments)
bjang@dxc.com: The Unit 42 Managed Services Team investigated ID-30732 - The account corp\_sMDA_PRD had an interactive or remote interactive login. The account has had successful logins for 30 days. The account has performed interactive logins on 1 days in the past 30 days. The account is a service account
We have observed the account "corp\_sMDA_PRD" performed an interactive login on the host "CPTPRDMDA102". This account was identified as a Service Account.
A service account is a special type of non-human privileged account used to run applications, processes, or services and automated tasks, which is why it is not commonly seen logging into the hosts interactively.
This account has not performed local interactive logins to this host in the past 21 days. Hence we felt prudent to bring this to your attention to know if this is an expected activity or not.
Recommendations:
- Validate and disable interactive logins for service accounts to align with the Principle of Least Privilege
- Ensure the service accounts are used for services and have only the access they need for their specific functions
Host details:
- Host: CPTPRDMDA102
- IP Address: 10.16.132.182
- OS: Windows - Windows Server 2016 [10.0 (Build 14393)]
- Username: corp\_sMDA_PRD
Alert details:
- Time: 2025-11-29 23:05:09 UTC
- Alert Name: Interactive login by a service account
- Action: Detected
User DSS Info:
- Name: _sMDA_PRD
- Upn: _sMDA_PRD@corp.qr.com.au
- Dn: CN=_sMDA_PRD,OU=NGR,OU=Service Accounts,DC=corp,DC=qr,DC=com,DC=au
30-11-2025 09:13:25 - PDXC Integration (Work notes)
Opened By User is Unknown : email.integration.mdr_unit 42@QR
Vendor Referenced this CI Value on Creation not found in database : Cortex XDR
Vendor Referenced this Business Service Value on Creation not found in database : Cortex XDR
30-11-2025 09:12:53 - Palo Alto MDR Service – Unit 42 (Work notes)
Platform DXC Integration incident INC0574569 created INC40718031
</t>
  </si>
  <si>
    <t xml:space="preserve">05-12-2025 16:32:59 - Daniel Rudzitis (Work notes)
Platform DXC Integration incident INC0574548 updated INC40716486
05-12-2025 16:31:14 - PDXC Integration (Work notes)
Assigned to Gudla Harshitha.
05-12-2025 16:31:08 - PDXC Integration (Work notes)
Assigned to Gudla Harshitha.
05-12-2025 16:31:06 - PDXC Integration (Additional comments)
harshitha.gudla@dxc.com: checking with the user.
05-12-2025 16:22:08 - PDXC Integration (Work notes)
Assigned to Gudla Harshitha.
&lt;br/&gt;Added attachment ::  QLDRail_INC added (CNDEF0001178) - image.png
05-12-2025 16:21:43 - Daniel Rudzitis (Work notes)
Platform DXC Integration incident INC0574548 updated INC40716486
05-12-2025 16:21:17 - Daniel Rudzitis (Work notes)
Platform DXC Integration incident INC0574548 updated INC40716486
05-12-2025 16:21:13 - Daniel Rudzitis (Additional comments)
Hi,
I have been away from work. I have just tested the function to email via Vizirail and the same fault occurred. I get a blue spinning wheel and Vizirail freezes and will not recover no matter how long I leave it. It is difficult for me to test it because when I try to use the function I lose Vizirail for a large portion of time before I am able to rectify it, impacting my ability to do my job. I have included screenshots.
If you have any follow up questions, I am working Friday 05/12/2025 – 14:00-22:00, feel free to contact me during this time for live troubleshooting. 
Contact Number: 07 3072 8925
Kind Regards
Daniel Rudzitis
05-12-2025 16:20:46 - Daniel Rudzitis (Work notes)
Platform DXC Integration incident INC0574548 updated INC40716486
02-12-2025 08:42:24 - PDXC Integration (Work notes)
Assigned to Gudla Harshitha.
&lt;br/&gt;
No response from the user.
02-12-2025 08:42:18 - PDXC Integration (Additional comments)
harshitha.gudla@dxc.com: No response from the user.
02-12-2025 08:42:15 - PDXC Integration (Work notes)
Assigned to Gudla Harshitha.
&lt;br/&gt;
No response from the user.
02-12-2025 08:41:34 - PDXC Integration (Work notes)
Assigned to Gudla Harshitha.
&lt;br/&gt;
No response from the user.
02-12-2025 08:41:32 - PDXC Integration (Additional comments)
harshitha.gudla@dxc.com: No response from the user.
02-12-2025 08:39:05 - PDXC Integration (Work notes)
Assigned to Gudla Harshitha.
02-12-2025 08:38:58 - PDXC Integration (Work notes)
Assigned to Gudla Harshitha.
02-12-2025 08:38:50 - PDXC Integration (Additional comments)
harshitha.gudla@dxc.com: From: Gudla, Harshitha 
Sent: 02 December 2025 04:08
To: Rudzitis, Daniel &lt;Daniel.Rudzitis@QR.COM.AU&gt;
Subject: INC40716486-ViziRail - Citrix - Freezing On Sending Email functionality
Hi @Rudzitis, Daniel
Good day!
Regarding the Ticket, INC40716486-ViziRail - Citrix - Freezing On Sending Email functionality.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INC40716486, problem still exists, please contact the Service Desk to create a NEW ticket referencing the above ticket number.
Going forward, we will close ticket INC40716486 end of the day.
Thanks &amp; Regards,
Harshitha
ICT Citrix Support
Team PDL: wpnido2ctxaus@dxc.com
01-12-2025 15:22:19 - PDXC Integration (Work notes)
Assigned to Gagan Kumar.
01-12-2025 15:21:59 - PDXC Integration (Work notes)
Assigned to Gagan Kumar.
01-12-2025 15:21:58 - PDXC Integration (Additional comments)
karne.divyasree@dxc.com: From: Gudla, Harshitha 
Sent: 01 December 2025 10:51
To: Rudzitis, Daniel &lt;Daniel.Rudzitis@QR.COM.AU&gt;
Subject: INC40716486-ViziRail - Citrix - Freezing On Sending Email functionality
Hi @Rudzitis, Daniel
Good day!
Regarding the ticket, INC40716486-ViziRail - Citrix - Freezing On Sending Email functionality
Could you please try to launch the application and share the status?
Thanks &amp; Regards,
Harshitha
ICT Citrix Support
Team PDL: wpnido2ctxaus@dxc.com
01-12-2025 11:41:18 - PDXC Integration (Work notes)
Assigned to Gagan Kumar.
01-12-2025 11:41:15 - PDXC Integration (Additional comments)
karne.divyasree@dxc.com: We tried to contact the user via"617 30728846" but were unable to  reach you .
30-11-2025 10:42:24 - PDXC Integration (Work notes)
Assigned to Gagan Kumar.
30-11-2025 10:42:18 - PDXC Integration (Work notes)
Assigned to Gagan Kumar.
30-11-2025 10:42:13 - PDXC Integration (Additional comments)
gagan.kumar@dxc.com: From: Kumar, Gagan &lt;gagan.kumar@dxc.com&gt; 
Sent: 30 November 2025 06:11
To: daniel.rudzitis@qr.com.au
Cc: Workplace Noida iDO 2 Citrix AUS &lt;wpnido2ctxaus@dxc.com&gt;
Subject: QR || INC40716486 - ViziRail - Citrix - Freezing On Sending Email functionality
Hi Daniel,
Hope you are keeping well.
This is in regard to the incident in the subject – "ViziRail - Citrix - Freezing On Sending Email functionality".
Since when you are facing this issue.
Kindly logoff completely from the Citrix, clear the browsing cache and cookies (Ctrl+Shift+Del within browser) then try accessing Citrix (ViziRail) &amp; check the status. 
Thanks &amp; Regards
Gagan Kumar
Analyst II Infrastructure Services
ICT Citrix Support
30-11-2025 06:14:34 - PDXC Integration (Work notes)
Assigned to Gagan Kumar.
30-11-2025 06:14:24 - PDXC Integration (Work notes)
Assigned to Gagan Kumar.
30-11-2025 06:14:21 - PDXC Integration (Additional comments)
gagan.kumar@dxc.com: Checking on it.
30-11-2025 05:27:39 - PDXC Integration (Work notes)
Vendor Referenced this Business Service Value on Creation not found in database : ViziRail
30-11-2025 05:27:22 - Calem Garity (Work notes)
Platform DXC Integration incident INC0574548 created INC40716486
</t>
  </si>
  <si>
    <t xml:space="preserve">03-12-2025 18:48:34 - PDXC Integration (Work notes)
Assigned to Hemesh Minnama Reddy.
&lt;br/&gt;[incident].[cmdb_ci] supplied value [CATPRDWSC101] failed [More than one match found]&lt;br/&gt;Resolution :- As we verified, we didn't find any IP address conflict no issues found.
03-12-2025 18:48:28 - PDXC Integration (Work notes)
Assigned to Hemesh Minnama Reddy.
&lt;br/&gt;[incident].[cmdb_ci] supplied value [CATPRDWSC101] failed [More than one match found]&lt;br/&gt;Resolution :- As we verified, we didn't find any IP address conflict no issues found.
03-12-2025 18:48:24 - PDXC Integration (Work notes)
Assigned to Hemesh Minnama Reddy.
&lt;br/&gt;[incident].[cmdb_ci] supplied value [CATPRDWSC101] failed [More than one match found]
03-12-2025 18:48:19 - PDXC Integration (Additional comments)
v.harikrishna@dxc.com: Resolution :- As we verified, we didn't find any IP address conflict no issues found.
03-12-2025 18:47:45 - PDXC Integration (Work notes)
Assigned to Hemesh Minnama Reddy.
&lt;br/&gt;[incident].[cmdb_ci] supplied value [CATPRDWSC101] failed [More than one match found]
03-12-2025 18:47:43 - PDXC Integration (Additional comments)
v.harikrishna@dxc.com: Resolution :- As we verified, we didn't find any IP address conflict no issues found.
02-12-2025 21:13:48 - PDXC Integration (Work notes)
Assigned to Hemesh Minnama Reddy.
&lt;br/&gt;[incident].[cmdb_ci] supplied value [CATPRDWSC101] failed [More than one match found]&lt;br/&gt;Issue:  IP address conflict 
Findings: We are able to ping the 10.32.32.74 server
Steps taken: As we verified, we didn't find any IP address conflict no issues found.
02-12-2025 21:11:08 - PDXC Integration (Work notes)
Assigned to Hemesh Minnama Reddy.
&lt;br/&gt;[incident].[cmdb_ci] supplied value [CATPRDWSC101] failed [More than one match found]
02-12-2025 21:10:58 - PDXC Integration (Work notes)
Assigned to Hemesh Minnama Reddy.
&lt;br/&gt;[incident].[cmdb_ci] supplied value [CATPRDWSC101] failed [More than one match found]&lt;br/&gt;Added attachment ::  690.png
02-12-2025 21:03:38 - PDXC Integration (Work notes)
Assigned to Hemesh Minnama Reddy.
&lt;br/&gt;[incident].[cmdb_ci] supplied value [CATPRDWSC101] failed [More than one match found]
02-12-2025 21:03:18 - PDXC Integration (Work notes)
Assigned to Hemesh Minnama Reddy.
&lt;br/&gt;[incident].[cmdb_ci] supplied value [CATPRDWSC101] failed [More than one match found]
02-12-2025 21:03:14 - PDXC Integration (Additional comments)
guduru.shilpa@dxc.com: Hello "Light Dadson", Thanks for raising the incident. The incident has been acknowledged and if we need further information related to the incident, we will reach out to you.
02-12-2025 21:02:15 - PDXC Integration (Work notes)
Assigned to Hemesh Minnama Reddy.
&lt;br/&gt;[incident].[cmdb_ci] supplied value [CATPRDWSC101] failed [More than one match found]
02-12-2025 19:31:24 - PDXC Integration (Work notes)
Assigned to Hemesh Minnama Reddy.
02-12-2025 19:29:59 - PDXC Integration (Work notes)
Hi Team,
Kindly check and do the needful.
30-11-2025 02:27:08 - PDXC Integration (Work notes)
Assigned to Jeevan N.
30-11-2025 02:16:18 - PDXC Integration (Work notes)
Vendor Referenced this CI Value on Creation not found in database : SCOM
Vendor Referenced this Business Service Value on Creation not found in database : SCOM
30-11-2025 02:16:03 - Light Dadson (Work notes)
Platform DXC Integration incident INC0574541 created INC40715128
</t>
  </si>
  <si>
    <t xml:space="preserve">03-12-2025 18:44:54 - PDXC Integration (Work notes)
Assigned to Prachi Kale.
&lt;br/&gt;[incident].[cmdb_ci] supplied value [CATPRDBLD003] failed [More than one match found]&lt;br/&gt;Update: The alert was trigger due to auto start and stopped the server. Hence closing the incident.
03-12-2025 18:44:18 - PDXC Integration (Work notes)
Assigned to Prachi Kale.
&lt;br/&gt;[incident].[cmdb_ci] supplied value [CATPRDBLD003] failed [More than one match found]&lt;br/&gt;Update: The alert was trigger due to auto start and stopped the server. Hence closing the incident.
03-12-2025 18:44:09 - PDXC Integration (Additional comments)
v.harikrishna@dxc.com: Update: The alert was trigger due to auto start and stopped the server. Hence closing the incident.
03-12-2025 18:43:14 - PDXC Integration (Work notes)
Assigned to Prachi Kale.
&lt;br/&gt;[incident].[cmdb_ci] supplied value [CATPRDBLD003] failed [More than one match found]
02-12-2025 18:10:05 - PDXC Integration (Work notes)
Assigned to Prachi Kale.
&lt;br/&gt;[incident].[cmdb_ci] supplied value [CATPRDBLD003] failed [More than one match found]&lt;br/&gt;Update: The alert was trigger due to auto start and stopped the server.
01-12-2025 13:04:38 - PDXC Integration (Work notes)
Assigned to Prachi Kale.
&lt;br/&gt;[incident].[cmdb_ci] supplied value [CATPRDBLD003] failed [More than one match found]
01-12-2025 13:04:29 - PDXC Integration (Additional comments)
vaishnavi.singh@dxc.com: Update: The alert was trigger due to auto start and stopped the server.
30-11-2025 04:54:07 - Light Dadson (Work notes)
Platform DXC Integration incident INC0574370 updated INC40698568
30-11-2025 04:54:02 - Light Dadson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CPTPRDLIC202.corp.qr.com.au False Health Service Heartbeat Failure 0 29/11/2025 6:34:47 PM UTC  00:19:00.5187691
30-11-2025 03:27:14 - PDXC Integration (Work notes)
Assigned to Prachi Kale.
&lt;br/&gt;[incident].[cmdb_ci] supplied value [CATPRDBLD003] failed [More than one match found]&lt;br/&gt;Failed to update the releated lists: None of the affectedCis provided by QLDRail_INC exist in ServiceNow: SCOM. Cannot updated the affected CIs. (F8EDD3803DBA431AAEBD3E035F7CA1DD)
30-11-2025 03:26:37 - Light Dadson (Work notes)
Platform DXC Integration incident INC0574370 updated INC40698568
30-11-2025 03:26:31 - Light Dadson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CATPRDAMQ101.corp.qr.com.au False Failed to Connect to Computer 0 29/11/2025 4:40:32 PM UTC  00:45:53.5336708  
Critical CATPRDAMQ101.corp.qr.com.au False Health Service Heartbeat Failure 0 29/11/2025 4:39:57 PM UTC  00:46:28.6036708
30-11-2025 02:48:13 - Light Dadson (Work notes)
Platform DXC Integration incident INC0574370 updated INC40698568
30-11-2025 02:48:08 - Light Dadson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CATPRDBLD001.corp.qr.com.au False Failed to Connect to Computer 0 29/11/2025 4:05:50 PM UTC  00:42:13.5182101  
Critical CATPRDBLD003.corp.qr.com.au False Failed to Connect to Computer 0 29/11/2025 4:05:50 PM UTC  00:42:13.5182101  
Critical CATPRDBLD003.corp.qr.com.au False Health Service Heartbeat Failure 0 29/11/2025 4:05:24 PM UTC  00:42:39.9652101  
Critical CATPRDBLD001.corp.qr.com.au False Health Service Heartbeat Failure 0 29/11/2025 4:05:24 PM UTC  00:42:39.8722101
30-11-2025 01:54:29 - PDXC Integration (Work notes)
Assigned to Prachi Kale.
&lt;br/&gt;[incident].[cmdb_ci] supplied value [CATPRDBLD003] failed [More than one match found]&lt;br/&gt;Failed to update the releated lists: None of the affectedCis provided by QLDRail_INC exist in ServiceNow: SCOM. Cannot updated the affected CIs. (F8EDD3803DBA431AAEBD3E035F7CA1DD)
30-11-2025 01:53:58 - Light Dadson (Work notes)
Platform DXC Integration incident INC0574370 updated INC40698568
30-11-2025 01:53:53 - Light Dadson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CPTPRDCLU122.corp.qr.com.au False Health Service Heartbeat Failure 0 29/11/2025 3:09:12 PM UTC  00:44:36.3409149  
Critical CPTPRDMCA105.corp.qr.com.au False Health Service Heartbeat Failure 0 29/11/2025 3:09:11 PM UTC  00:44:37.1639149
28-11-2025 21:36:08 - PDXC Integration (Work notes)
Assigned to Prachi Kale.
&lt;br/&gt;[incident].[cmdb_ci] supplied value [CATPRDBLD003] failed [More than one match found]
28-11-2025 21:35:58 - PDXC Integration (Work notes)
Assigned to Prachi Kale.
&lt;br/&gt;[incident].[cmdb_ci] supplied value [CATPRDBLD003] failed [More than one match found]
28-11-2025 21:35:53 - PDXC Integration (Additional comments)
prachi.kale@dxc.com: issue : Health Service Heartbeat Failure - multiple
Finding : Need to check heartbeat is responding to server or not
Next update : The alert was trigger due to auto start and stopped the server now server is in stopped state.
28-11-2025 21:34:18 - PDXC Integration (Work notes)
Assigned to Prachi Kale.
&lt;br/&gt;[incident].[cmdb_ci] supplied value [CATPRDBLD003] failed [More than one match found]
28-11-2025 20:56:48 - PDXC Integration (Work notes)
Assigned to Prachi Kale.
28-11-2025 20:32:48 - PDXC Integration (Work notes)
Vendor Referenced this CI Value on Creation not found in database : SCOM
Vendor Referenced this Business Service Value on Creation not found in database : SCOM
28-11-2025 20:32:17 - Tyler Kerslake (Work notes)
Platform DXC Integration incident INC0574370 created INC40698568
</t>
  </si>
  <si>
    <t xml:space="preserve">03-12-2025 15:28:49 - PDXC Integration (Work notes)
Assigned to SWATI MOHANTY.
&lt;br/&gt;did GPO update to allow file downloads under Computer Configuration--&gt;Administrative templates
did gpupdate
checked with user, it worked
user confirmed for closure
03-12-2025 15:27:04 - PDXC Integration (Additional comments)
swati.mohanty@dxc.com: did GPO update to allow file downloads under Computer Configuration--&gt;Administrative templates
did gpupdate
checked with user, it worked
user confirmed for closure
03-12-2025 15:27:04 - PDXC Integration (Work notes)
Assigned to SWATI MOHANTY.
&lt;br/&gt;did GPO update to allow file downloads under Computer Configuration--&gt;Administrative templates
did gpupdate
checked with user, it worked
user confirmed for closure
03-12-2025 15:26:18 - PDXC Integration (Work notes)
Assigned to SWATI MOHANTY.
&lt;br/&gt;did GPO update to allow file downloads under Computer Configuration--&gt;Administrative templates
did gpupdate
checked with user, it worked
user confirmed for closure&lt;br/&gt;did GPO update to allow file downloads under Computer Configuration--&gt;Administrative templates
did gpupdate
checked with user, it worked
user confirmed for closure
03-12-2025 15:23:04 - PDXC Integration (Work notes)
Assigned to SWATI MOHANTY.
01-12-2025 09:46:39 - PDXC Integration (Work notes)
Assigned to SWATI MOHANTY.
01-12-2025 09:46:37 - PDXC Integration (Additional comments)
swati.mohanty@dxc.com: From: Mohanty, Swati 
Sent: 01 December 2025 05:16 AM
To: 'sai.lolla@qr.com.au' &lt;sai.lolla@qr.com.au&gt;
Cc: 'Workplace Noida iDO 2 Citrix AUS' &lt;wpnido2ctxaus@dxc.com&gt;
Subject: RE: INC40696144: Assistance Required: Issues with OT PAM Portal and Engineering Access Portal
Hi Sai,
Regarding the incident: INC40696144: Assistance Required: Issues with OT PAM Portal and Engineering Access Portal
When was the last time it worked?
May I know how are you launching the OTM PAM portal, is it from QR laptop or vendor provided?
Thanks &amp; Regards, 
Swati Mohanty 
ICT Citrix Support
28-11-2025 20:22:38 - PDXC Integration (Work notes)
Assigned to SWATI MOHANTY.
28-11-2025 20:22:28 - PDXC Integration (Work notes)
Assigned to SWATI MOHANTY.
28-11-2025 20:22:26 - PDXC Integration (Additional comments)
swati.mohanty@dxc.com: From: Mohanty, Swati 
Sent: 28 November 2025 03:52 PM
To: sai.lolla@qr.com.au
Cc: Workplace Noida iDO 2 Citrix AUS &lt;wpnido2ctxaus@dxc.com&gt;
Subject: INC40696144: Assistance Required: Issues with OT PAM Portal and Engineering Access Portal
Hi Sai,
Regarding the incident: INC40696144: Assistance Required: Issues with OT PAM Portal and Engineering Access Portal
When was the last time it worked?
May I know how are you launching the OTM PAM portal, is it from QR laptop or vendor provided?
Thanks &amp; Regards, 
Swati Mohanty 
ICT Citrix Support
28-11-2025 20:22:24 - PDXC Integration (Work notes)
Assigned to SWATI MOHANTY.
&lt;br/&gt;From: Mohanty, Swati 
Sent: 28 November 2025 03:52 PM
To: sai.lolla@qr.com.au
Cc: Workplace Noida iDO 2 Citrix AUS &lt;wpnido2ctxaus@dxc.com&gt;
Subject: INC40696144: Assistance Required: Issues with OT PAM Portal and Engineering Access Portal
Hi Sai,
Regarding the incident: INC40696144: Assistance Required: Issues with OT PAM Portal and Engineering Access Portal
When was the last time it worked?
May I know how are you launching the OTM PAM portal, is it from QR laptop or vendor provided?
Thanks &amp; Regards, 
Swati Mohanty 
ICT Citrix Support
28-11-2025 17:22:33 - Raegan Munro (Work notes)
Platform DXC Integration incident INC0574337 updated INC40696144
28-11-2025 17:22:14 - Raegan Munro (Work notes)
Assigning to Citrix for further assistance.
28-11-2025 17:19:58 - PDXC Integration (Work notes)
Sorry not familiar with OT PAM
28-11-2025 17:05:18 - PDXC Integration (Work notes)
Vendor Referenced this CI Value on on Update not found in database : Citrix XenApp
28-11-2025 17:04:44 - PDXC Integration (Work notes)
Added attachment ::  QLDRail_INC added (CNDEF0001178) - image.png
28-11-2025 17:04:34 - PDXC Integration (Work notes)
Added attachment ::  QLDRail_INC added (CNDEF0001178) - image.png
28-11-2025 17:04:15 - System (Work notes)
Platform DXC Integration incident INC0574337 updated INC40696144
28-11-2025 17:03:58 - PDXC Integration (Work notes)
Vendor Referenced this CI Value on Creation not found in database : Citrix XenApp
28-11-2025 17:03:55 - PDXC Integration (Work notes)
Added attachment ::  QLDRail_INC added (CNDEF0001178) - image.png
28-11-2025 17:03:38 - PDXC Integration (Work notes)
Added attachment ::  QLDRail_INC added (CNDEF0001178) - image.png
28-11-2025 17:03:05 - Raegan Munro (Work notes)
Service Desk does not support the OT domain. 
Assigning to PAM for further assistance.
28-11-2025 17:02:20 - Raegan Munro (Work notes)
Investigating.
</t>
  </si>
  <si>
    <t xml:space="preserve">05-12-2025 11:16:21 - Craig Lawrence (Work notes)
Platform DXC Integration incident INC0574326 updated INC40695696
05-12-2025 11:16:17 - Craig Lawrence (Additional comments)
Thanks for the advice that I had to activate via PIM - I was unaware of this requirement. Please close the case
03-12-2025 12:26:38 - PDXC Integration (Work notes)
Assigned to Nancy ..
&lt;br/&gt;As per the three-strike process, we are now closing this ticket.
If the issue persists, please raise a new ticket.
03-12-2025 12:26:38 - PDXC Integration (Work notes)
Assigned to Nancy ..
&lt;br/&gt;As per the three-strike process, we are now closing this ticket.
If the issue persists, please raise a new ticket.
03-12-2025 12:26:30 - PDXC Integration (Additional comments)
nancy@dxc.com: As per the three-strike process, we are now closing this ticket.
If the issue persists, please raise a new ticket.
03-12-2025 12:25:28 - PDXC Integration (Work notes)
Assigned to Nancy ..
02-12-2025 19:22:45 - PDXC Integration (Work notes)
Assigned to Nancy ..
02-12-2025 19:22:42 - PDXC Integration (Additional comments)
nancy@dxc.com: Final reminder:-
Hi Craig Lawrence,
Let us know your availability to discuss this issue.
01-12-2025 16:08:24 - PDXC Integration (Work notes)
Assigned to Nancy ..
01-12-2025 16:08:17 - PDXC Integration (Additional comments)
nancy@dxc.com: Hi Craig Lawrence,
Let us know your availability to discuss this issue.
01-12-2025 02:42:38 - PDXC Integration (Work notes)
Assigned to Nancy ..
01-12-2025 02:42:35 - PDXC Integration (Additional comments)
jeevan.n@dxc.com: Hi Craig Lawrence,
Let us know your availability to discuss this issue.
28-11-2025 21:03:14 - PDXC Integration (Work notes)
Assigned to Nancy ..
28-11-2025 21:00:48 - PDXC Integration (Work notes)
Assigned to Nancy ..
28-11-2025 21:00:44 - PDXC Integration (Additional comments)
nancy@dxc.com: Hi Craig Lawrence,
Let us know your availability to discuss this issue.
28-11-2025 16:50:54 - PDXC Integration (Work notes)
Assigned to Nancy ..
28-11-2025 16:14:44 - Zahra Gholami (Work notes)
Platform DXC Integration incident INC0574326 updated INC40695696
28-11-2025 16:14:39 - Zahra Gholami (Additional comments)
Is there anything else I can help you with today? If not, I’ll close the chat for now.
28-11-2025 16:13:15 - Zahra Gholami (Work notes)
Platform DXC Integration incident INC0574326 updated INC40695696
28-11-2025 16:13:11 - Zahra Gholami (Additional comments)
I have created an incident on your behalf and hopefully the related team will contact you as soon as possible
28-11-2025 16:11:57 - Zahra Gholami (Work notes)
Platform DXC Integration incident INC0574326 updated INC40695696
28-11-2025 16:10:22 - Zahra Gholami (Work notes)
Platform DXC Integration incident INC0574326 updated INC40695696
28-11-2025 16:10:17 - Zahra Gholami (Additional comments)
Craig, are you still there?
28-11-2025 16:09:43 - Zahra Gholami (Work notes)
Platform DXC Integration incident INC0574326 updated INC40695696
28-11-2025 16:09:28 - PDXC Integration (Work notes)
Vendor Referenced this CI Value on Creation not found in database : General Enquiries (Generic Ci)
28-11-2025 16:09:15 - Zahra Gholami (Work notes)
Platform DXC Integration incident INC0574326 created INC40695696
28-11-2025 16:09:09 - Zahra Gholami (Additional comments)
what is your best contact number
28-11-2025 16:09:08 - Zahra Gholami (Additional comments)
I am currently checking your admin account
28-11-2025 16:09:07 - Zahra Gholami (Additional comments)
I will be with you shortly
28-11-2025 16:09:06 - Zahra Gholami (Additional comments)
Thank you for contacting  the ICT Service Desk.  I am looking into your question now and will be with you shortly.
28-11-2025 16:09:05 - Craig Lawrence (Additional comments)
unable to access Entra Portal with admin credentials
</t>
  </si>
  <si>
    <t xml:space="preserve">05-12-2025 20:23:16 - Sarika Thorat (Additional comments)
This incident got raised when UTC Control M job ran for the first time post deployment and it had failed due to authentication issue. Post the password issue got fixed from DXC side Control M jobs for UTC started working. Details are shared with Control M team and awaiting confirmation from them.
05-12-2025 15:06:18 - Siddharth Nair (Work notes)
We are in discussion with the support team
04-12-2025 11:34:03 - Shane Kmet (Work notes)
Assigning back to EDP DQDG Project 
Service Desk only logs and assigend Control M alert jobs, we do not resolve tickets out
Please see attached MS Word doc for informaiton relating to this job book for PEPUTC0001AP
02-12-2025 18:15:36 - PDXC Integration (Additional comments)
joseph-francis.n.quinto@dxc.com: As per Phu Le. Please assign to Prakash.Kannan@qr.com.au
Additionally.  Phu mentioned that there was no issue in  control M for the past few days.
02-12-2025 17:54:04 - PDXC Integration (Work notes)
Hi Service Desk,
Job is not related to BW Control M Jobs.
Kindly check with Phu Le (phu.le@qr.com.au)
Reassigning back to service Desk
02-12-2025 17:01:26 - Liam Bryan (Work notes)
Platform DXC Integration incident INC0574297 created INC40747576
02-12-2025 17:01:19 - Liam Bryan (Work notes)
Assigning to DXC Application SAP Data Analytics,
please confirm if you can assist.
02-12-2025 15:46:30 - Jia Tan (Work notes)
Has this ticket been correctly assigned? Can we please understand how the EDP DQDG project can resolve?
</t>
  </si>
  <si>
    <t xml:space="preserve">
 2025-11-28 16:12:50 PDXC Integration - State is Work in Progress was New
 2025-11-28 16:27:19 PDXC Integration - Assignment Group is ServiceNow Integration was DXC Security Digital Identity PMP
 2025-12-02 18:29:21 Chau Nguyen - Assignment Group is Service Now was ServiceNow Integration
 2025-12-02 18:33:39 Chau Nguyen - State is On Hold was Work in Progress</t>
  </si>
  <si>
    <t xml:space="preserve">03-12-2025 09:45:38 - Gilbert Noble (Work notes)
raised REQ0266898
RITM0270331 - Microsoft Surface Laptop Studio 2
02-12-2025 16:07:21 - Gilbert Noble (Work notes)
cost centre to charge:  1611144
location to send: 295 Ann St, Level 10
level 4 manager to approve: Gillian White
02-12-2025 15:55:16 - Riley Thomas (Work notes)
From: Sweeney, Aaron &lt;Aaron.Sweeney@qr.com.au&gt; 
Sent: Tuesday, 2 December 2025 2:44 PM
To: IT Service Desk &lt;ITServiceDesk@qr.com.au&gt;
Cc: White, Gillian &lt;Gillian.White@QR.COM.AU&gt;
Subject: RE: INC0574292 - new high spec device
Hi Gilbert, 
Please see below.
Thank you
Aaron
02-12-2025 11:51:49 - Gilbert Noble (Work notes)
From: IT Service Desk 
Sent: Tuesday, 2 December 2025 12:52 PM
To: Sweeney, Aaron &lt;Aaron.Sweeney@qr.com.au&gt;
Subject: INC0574292 - new high spec device
Hello,
Can you please confirm the following details:
cost centre to charge:
location to send:
level 4 manager to approve:
Kind Regards
GILBERT NOBLE
REMOTE DESKTOP SUPPORT
Level 3, 21 Kirksway Place 
Battery Point, Tasmania 7004 
T: 07 3072 5000 
W: queenslandrail.com.au
E: ITservicedesk@qr.com.au
01-12-2025 09:30:51 -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28-11-2025 14:48:55 -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28-11-2025 14:44:47 - Shane Kmet (Work notes)
QRSL-QDSY0L4EEG - appears offline, cannot access
Checking Nexthink - PC has 14.6GB free on C drive
Assigning to DXC Remote Desktop Support for users reporting of old/falty laptop that is no longer perfoming
28-11-2025 14:44:47 - Shane Kmet (Additional comments)
Good afternoon Aaron,
Thank you for reporting the issues of your old laptop SL222068 / QRSL-QDSY0L4EEG. Is the record of this laptop goes back to 2022
I have assigned,this to the Desktop team for any asisstance they may have.
However, if wishing to request a new laptop, this can be requseted via the following Self Service Portal form - "Other Request" - https://queenslandrail.service-now.com/service_management?id=sc_cat_item&amp;sys_id=fa2c4187db393700fe4b5e97f49619f2
Thank you,
Shane Kmet
Senior Service Desk Analyst
28-11-2025 14:38:37 - Shane Kmet (Work notes)
Investigating
</t>
  </si>
  <si>
    <t xml:space="preserve">05-12-2025 20:29:24 - PDXC Integration (Work notes)
Planned activity--CHG1432803, hence closing the incident.
05-12-2025 20:29:24 - PDXC Integration (Work notes)
Planned activity--CHG1432803, hence closing the incident.
05-12-2025 20:29:21 - PDXC Integration (Additional comments)
brendin.louis@dxc.com: Planned activity--CHG1432803, hence closing the incident.
05-12-2025 13:57:14 - PDXC Integration (Work notes)
Assigned to Brendin Louis.
05-12-2025 13:57:05 - PDXC Integration (Additional comments)
brendin.louis@dxc.com: Hi Brendin, good afternoon. Yes, that is correct. CHG1432803 is in progress. We have installed a new Dell M640 blade in slot 14. This will be a new ESXi host for the TEST cluster. I have been upgrading the firmware and installing ESXi on it for the last couple of hours. It is all planned activity. You can close the incident.
05-12-2025 13:50:34 - PDXC Integration (Work notes)
Assigned to Brendin Louis.
05-12-2025 13:12:59 - Ruey Lim (Work notes)
Platform DXC Integration incident INC0574290 updated INC40694747
05-12-2025 13:12:55 - Ruey Lim (Work notes)
Reassigning ticket to DXC Server WINTEL as per KB0011922 and Timm's advises
05-12-2025 13:11:24 - PDXC Integration (Work notes)
Failed to update the releated lists: None of the affectedCis provided by QLDRail_INC exist in ServiceNow: Chassis. Cannot updated the affected CIs. (F8EDD3803DBA431AAEBD3E035F7CA1DD)
05-12-2025 13:10:57 - Ruey Lim (Work notes)
Platform DXC Integration incident INC0574290 updated INC40694747
28-11-2025 14:13:58 - PDXC Integration (Work notes)
Vendor Referenced this CI Value on Creation not found in database : Chassis
28-11-2025 14:13:48 - PDXC Integration (Work notes)
Added attachment ::  QLDRail_INC added (CNDEF0001178) - Chassis Alert! (5).msg
28-11-2025 14:13:08 - PDXC Integration (Work notes)
Added attachment ::  QLDRail_INC added (CNDEF0001178) - Chassis Alert! (4).msg
28-11-2025 14:13:05 - PDXC Integration (Work notes)
Added attachment ::  QLDRail_INC added (CNDEF0001178) - Chassis Alert! (3).msg
28-11-2025 14:12:54 - PDXC Integration (Work notes)
Added attachment ::  QLDRail_INC added (CNDEF0001178) - Chassis Alert! (2).msg
28-11-2025 14:12:08 - PDXC Integration (Work notes)
Added attachment ::  QLDRail_INC added (CNDEF0001178) - Chassis Alert! (1).msg
28-11-2025 14:12:05 - Ruey Lim (Work notes)
Platform DXC Integration incident INC0574290 created INC40694747
</t>
  </si>
  <si>
    <t xml:space="preserve">04-12-2025 15:45:34 - PDXC Integration (Work notes)
Assigned to Bernard Jang.
&lt;br/&gt;User confirmed he is in India and thus expected. Proceeding to close case.
04-12-2025 15:45:24 - PDXC Integration (Work notes)
Assigned to Bernard Jang.
&lt;br/&gt;User confirmed he is in India and thus expected. Proceeding to close case.
04-12-2025 15:45:23 - PDXC Integration (Additional comments)
mszeto@dxc.com: User confirmed he is in India and thus expected. Proceeding to close case.
From: Sidhu, Navaldeep &lt;navaldeep.sidhu@qr.com.au&gt; 
Sent: Thursday, 4 December 2025 1:00 PM
To: MSS ANZ SOC &lt;mss.anz.soc@dxc.com&gt;
Subject: Re: P4 - INC40694564 - QLR - User corp\R907285 successfully authenticated via SSO from India
Hi
I am currently in India
And I was checking for my payslips and my emails 
I required my payslips to apply for a rental property to move in Brisbane 
I do not have any QR provided equipment 
Hope this helps 
Thanks 
Naval
04-12-2025 09:10:48 - PDXC Integration (Work notes)
Assigned to Bernard Jang.
04-12-2025 09:10:46 - PDXC Integration (Additional comments)
mszeto@dxc.com: Requested update
From: MSS ANZ SOC &lt;mss.anz.soc@dxc.com&gt; 
Sent: Thursday, 4 December 2025 10:10 AM
To: navaldeep.sidhu@qr.com.au
Cc: MSS ANZ SOC &lt;mss.anz.soc@dxc.com&gt;
Subject: P4 - INC40694564 - QLR - User corp\R907285 successfully authenticated via SSO from India
Hi Navaldeep, following up on this. Could you please provide an update?
Regards,
Martin Szeto
Security Analyst
Cybersecurity GIS
DXC Technology
T: +61 1800 942 970
E: mss.anz.soc@dxc.com
28-11-2025 15:20:48 - PDXC Integration (Work notes)
Assigned to Bernard Jang.
28-11-2025 15:20:38 - PDXC Integration (Work notes)
Assigned to Bernard Jang.
28-11-2025 15:20:31 - PDXC Integration (Additional comments)
bjang@dxc.com: Email sent to the user to verify signin activity.
28-11-2025 15:19:48 - PDXC Integration (Work notes)
Assigned to Bernard Jang.
&lt;br/&gt;From: MSS ANZ SOC &lt;mss.anz.soc@dxc.com&gt; 
Sent: Friday, 28 November 2025 4:17 PM
To: navaldeep.sidhu@qr.com.au
Cc: MSS ANZ SOC &lt;mss.anz.soc@dxc.com&gt;
Subject: P4 - INC40694564 - QLR - User corp\R907285 successfully authenticated via SSO from India
Hi Navaldeep,
I'm contacting you from the DXC SOC. We provide security monitoring on behalf of Queensland Rail.
We understand that you are the owner of the account 'corp\R907285' and have observed its involvement in some unusual activity.
At 28-11-2025 03:24:47 UTC, we observed a successful sign in to company resources from your account originating from an unusual Indian proxy IP address (103.175.9.109). We are seeking clarification on whether this activity was legitimate.
If you are aware of this activity, please get back to us within next 2 business days at the latest with an explanation. 
If you did NOT perform this activity, please get back to us ASAP so we can take remedial action.
Thanks and Regards, 
Bernard Jang
Security Analyst – Cyber Defense
Managed Cybersecurity Services (ANZ)
DXC Technology
28-11-2025 14:35:58 - PDXC Integration (Work notes)
Assigned to Bernard Jang.
28-11-2025 13:44:08 - PDXC Integration (Work notes)
Opened By User is Unknown : email.integration.mdr_unit 42@QR
Vendor Referenced this CI Value on Creation not found in database : Cortex XDR
Vendor Referenced this Business Service Value on Creation not found in database : Cortex XDR
28-11-2025 13:43:42 - Palo Alto MDR Service – Unit 42 (Work notes)
Platform DXC Integration incident INC0574283 created INC40694564
</t>
  </si>
  <si>
    <t xml:space="preserve">03-12-2025 10:14:49 - PDXC Integration (Work notes)
Assigned to SWATI MOHANTY.
&lt;br/&gt;as per user confirmation closing the incident
03-12-2025 10:14:48 - PDXC Integration (Work notes)
Assigned to SWATI MOHANTY.
&lt;br/&gt;as per user confirmation closing the incident
03-12-2025 10:14:39 - PDXC Integration (Additional comments)
swati.mohanty@dxc.com: as per user confirmation closing the incident
03-12-2025 10:14:38 - PDXC Integration (Work notes)
Assigned to SWATI MOHANTY.
&lt;br/&gt;as per user confirmation closing the incident
&lt;br/&gt;as per user confirmation closing the incident
03-12-2025 10:13:34 - PDXC Integration (Work notes)
Assigned to SWATI MOHANTY.
02-12-2025 16:02:24 - Stuart Hackett (Work notes)
Platform DXC Integration incident INC0574274 updated INC40694483
02-12-2025 16:02:19 - Stuart Hackett (Additional comments)
reply from: Stuart.Hackett@qr.com.au
Hi all,
It is working correctly now, i have checked with the TOI on duty this afternoon.
Kind regards,
Stuart Hackett
Get Outlook for Android&lt;https://aka.ms/AAb9ysg&gt;
02-12-2025 10:57:18 - PDXC Integration (Work notes)
Assigned to SWATI MOHANTY.
02-12-2025 10:57:13 - PDXC Integration (Additional comments)
swati.mohanty@dxc.com: From: Mohanty, Swati 
Sent: 02 December 2025 06:27 AM
To: Hackett, Stuart &lt;Stuart.Hackett@qr.com.au&gt;
Cc: Workplace Noida iDO 2 Citrix AUS &lt;wpnido2ctxaus@dxc.com&gt;
Subject: RE: INC40694483: RTOA Kiosk is frozen, but the curser still moves
Hi Stuart,
Regarding the incident: INC40694483: RTOA Kiosk is frozen, but the cursor still moves
This is the third attempt we have made to contact you over three consecutive business days. You may reply to this email. Alternatively, you may contact the Service Desk referencing the above incident number and have it resolved.
 If we are not able to make contact today, the incident will be set to RESOLVED status. Following this, if your problem still exists, please contact the Service Desk to create a NEW ticket referencing the above incident number.
Thanks &amp; Regards, 
Swati Mohanty 
ICT Citrix Support
01-12-2025 11:49:58 - PDXC Integration (Work notes)
Assigned to SWATI MOHANTY.
01-12-2025 11:49:49 - PDXC Integration (Additional comments)
swati.mohanty@dxc.com: From: Mohanty, Swati 
Sent: 01 December 2025 07:19 AM
To: Hackett, Stuart &lt;Stuart.Hackett@qr.com.au&gt;
Cc: Workplace Noida iDO 2 Citrix AUS &lt;wpnido2ctxaus@dxc.com&gt;
Subject: RE: INC40694483: RTOA Kiosk is frozen, but the curser still moves
Hi Stuart,
Regarding the incident: INC40694483: RTOA Kiosk is frozen, but the curser still moves
We have restarted the device from console, could you please try checking now.
Thanks &amp; Regards, 
Swati Mohanty 
ICT Citrix Support
28-11-2025 21:21:34 - PDXC Integration (Work notes)
Assigned to SWATI MOHANTY.
28-11-2025 21:21:24 - PDXC Integration (Work notes)
Assigned to SWATI MOHANTY.
28-11-2025 21:21:19 - PDXC Integration (Additional comments)
swati.mohanty@dxc.com: From: Mohanty, Swati 
Sent: 28 November 2025 04:51 PM
To: Hackett, Stuart &lt;Stuart.Hackett@qr.com.au&gt;
Cc: Workplace Noida iDO 2 Citrix AUS &lt;wpnido2ctxaus@dxc.com&gt;
Subject: INC40694483: RTOA Kiosk is frozen, but the curser still moves
Hi Stuart,
Regarding the incident: INC40694483: RTOA Kiosk is frozen, but the curser still moves
We have restarted the device from console, could you please try checking now.
Thanks &amp; Regards, 
Swati Mohanty 
ICT Citrix Support
28-11-2025 14:33:18 - PDXC Integration (Work notes)
Assigned to SWATI MOHANTY.
28-11-2025 13:31:18 - PDXC Integration (Work notes)
Vendor Referenced this Business Service Value on Creation not found in database : Kiosk Induction System
28-11-2025 13:31:10 - Frederic Shea (Work notes)
Platform DXC Integration incident INC0574274 created INC40694483
</t>
  </si>
  <si>
    <t xml:space="preserve">04-12-2025 13:02:25 - Cameron Horn (Work notes)
Closing ticket due to no response from the user
03-12-2025 16:12:36 - Frederic Shea (Additional comments)
Hi Tara,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INC0574259 when you do so.
In the event that you are no longer having these issues please advise so that we may proceed with ticket closure.
Kind regards,
Frederic.
02-12-2025 09:44:12 - Raegan Munro (Work notes)
From: IT Service Desk 
Sent: Tuesday, 2 December 2025 10:44 AM
To: Fernandez, Tara &lt;tara.fernandez@qr.com.au&gt;
Subject: INC0574259 - Issues running videos / running slow and quite warm
Hi Tara,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INC0574259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02-12-2025 09:43:24 - Raegan Munro (Work notes)
Investigating.
01-12-2025 10:12:02 - Raegan Munro (Additional comments)
Hi Tara,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INC0574259 when you do so. 
In the event that you are no longer having these issues please advise so that we may proceed with ticket closure. 
Kind regards, 
Raegan.
01-12-2025 10:11:29 - Raegan Munro (Work notes)
Investigating.
28-11-2025 13:19:02 - Frederic Shea (Additional comments)
Hey Tara,
We are just reaching out in regard to a ticket that you have active with us; INC0574259 - Issues running videos / running slow and quite warm.
Please reach out if we can assist you further with this matter, either by responding to this email or reaching out to us on 07 3072 5000.
Kind regards,
Frederic.
</t>
  </si>
  <si>
    <t xml:space="preserve">03-12-2025 11:42:18 - Raegan Munro (Work notes)
Closing as Service Desk have been unable to contact user.
03-12-2025 11:41:25 - Raegan Munro (Work notes)
Investigating.
02-12-2025 12:56:30 - Liam Bryan (Work notes)
From: IT Service Desk 
Sent: Tuesday, December 2, 2025 1:56 PM
To: Urquhart, Glen &lt;Glen.Urquhart@qr.com.au&gt;
Subject: INC0574204 - WFH / Unable to book teams meeting va Outlook
Hi Glen,
I'm reaching out regarding INC0574204 - WFH / Unable to book teams meeting va Outlook.
I attempted to contact you through 0416 252 001, but was unable to reach you.
In order to resolve your incident, we need to confirm what issues you’re still having and connect to your PC to troubleshoot appropriately.
When possible, please contact the Service Desk on 07 3072 5000 (option 1) and quote INC0574204 to the agent who answers the call so we can assist.
We're also available at ITServiceDesk@qr.com.au and will see any comments you make this ticket if you'd prefer.
Kind regards,
LIAM BRYAN
SENIOR SERVICE DESK ANALYST
02-12-2025 12:54:46 - Liam Bryan (Work notes)
Called 0416 252 001, left VM,
sent email.
01-12-2025 14:32:41 - Raegan Munro (Additional comments)
Hi Glen,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INC0574204 when you do so. 
In the event that you are no longer having these issues please advise so that we may proceed with ticket closure. 
Kind regards, 
Raegan.
01-12-2025 14:32:19 - Raegan Munro (Work notes)
Investigating.
28-11-2025 14:37:14 - Shane Kmet (Additional comments)
Hi Glen,
I tried to contact you on 0416 252 001 regarding this incident. I left a voice mail if you could please contact the service desk via 07 3072 5000,
When you do so please reference this incident number (INC0574204) and we will continue troubleshooting the issue.
Kind regards,
Jack F
28-11-2025 14:20:05 - Jack Filmer (Additional comments)
Hi Glen,
I tried to contact you on 0416 252 001 regarding this incident. I left a voice mail if you could please contact the service desk via 07 3072 5000,
When you do so please reference this incident number (INC0574204) and we will continue troubleshooting the issue.
Kind regards,
Jack F
28-11-2025 14:20:05 - Jack Filmer (Work notes)
attempted to call user
left user VM
28-11-2025 13:40:41 - Glen Urquhart (Additional comments)
Most updates have loaded, and I have done a restart.
One item not updating - I have "Retried" upload twice, Thanks Glen
28-11-2025 13:38:25 - Glen Urquhart (Additional comments)
added attachment
</t>
  </si>
  <si>
    <t xml:space="preserve">04-12-2025 14:50:49 - PDXC Integration (Work notes)
Assigned to John Bourke.
&lt;br/&gt;Issue caused by an expired Adobe cert.  Infra team have now deployed a new Adobe cert to group policy which has fixed the issue.
04-12-2025 14:50:38 - PDXC Integration (Work notes)
Assigned to John Bourke.
&lt;br/&gt;Issue caused by an expired Adobe cert.  Infra team have now deployed a new Adobe cert to group policy which has fixed the issue.
04-12-2025 14:50:35 - PDXC Integration (Additional comments)
jbourke3@dxc.com: Closing ticket:
Hi John
It works, thank you!
Very slow converting a one page file, but I'll take it!
Thank you
Stacey
04-12-2025 14:48:51 - PDXC Integration (Work notes)
Assigned to John Bourke.
04-12-2025 14:25:28 - PDXC Integration (Work notes)
Assigned to John Bourke.
&lt;br/&gt;Requested testing feedback from user:
Hi Stacey,
Just an update - the fix has been implemented.
When you get a chance, are you able to test trying to produce the error again to see if it's now fixed on your machine?
If you still get the error, let me know and I can send you through some steps on how to force your machine to update with the fix.
Cheers,
JOHN BOURKE
Level 11, Rail Centre 1, 305 Edward Street 
Brisbane, QLD 4000 
M: 0425 321 167 
W: queenslandrail.com.au
From: Antcliff, Stacey &lt;Stacey.Antcliff@qr.com.au&gt; 
Sent: Wednesday, 3 December 2025 11:09
To: Bourke, John &lt;john.bourke@qr.com.au&gt;
Subject: RE: INC40729246 - Adobe, missing PDFMaker files error
Hi John
Thanks so much for update.
Apologies for not getting in touch yesterday, it was just a little difficult to set aside the time for the manual install/re-install.
Thank you again
Stacey
02-12-2025 17:31:54 - PDXC Integration (Work notes)
Assigned to John Bourke.
&lt;br/&gt;Followed up with user and provided update:
Hi Stacey,
Just an update - I've been informed that a fix for this issue is scheduled to be released tomorrow.
Once I receive confirmation this has been completed, I will let you know so you can perform testing.
Assuming all goes well, this should mean the manual uninstall/reinstall process isn't required.
Cheers,
JOHN BOURKE
01-12-2025 12:17:05 - PDXC Integration (Work notes)
Assigned to John Bourke.
01-12-2025 12:16:58 - PDXC Integration (Work notes)
Assigned to John Bourke.
01-12-2025 12:16:57 - PDXC Integration (Additional comments)
jbourke3@dxc.com: Requested feedback from user:
Hi Stacey,
For this missing PDFMaker files issue, we're finding that an uninstall/reinstall of Adobe is typically required.
If you have time today, I can remote into your machine to perform the reinstall, this will take around 30 to 40 minutes.
Let me know your availability - we can organise a time for tomorrow if that's preferable.
Cheers,
JOHN BOURKE
01-12-2025 11:53:38 - PDXC Integration (Work notes)
Assigned to John Bourke.
01-12-2025 11:43:25 - PDXC Integration (Work notes)
Vendor Referenced this Business Service Value on Creation not found in database : Adobe Suite
01-12-2025 11:43:02 - Gilbert Noble (Work notes)
Platform DXC Integration incident INC0574194 created INC40729246
01-12-2025 11:42:48 - Gilbert Noble (Work notes)
user called, 
remoted to computer
successfully repaired Acrobat
restarted the computer
issue remains
assigning to Application AUS as per KB0021918
01-12-2025 09:27:46 - Gilbert Noble (Additional comments)
Hi Stacey,
When you are available to do so, please contact the help desk via phone so that we can troubleshoot this issue further with you.
Alternatively, please respond to this message with your available times and I will call you then.
When you do contact the help desk please quote INC0574194 and ask to speak to Gilbert Noble.
Kind regards,
Queensland Rail
Gilbert Noble
REMOTE DESKTOP SUPPORT
Level 3, 21 Kirksway Place
Battery Point, Tasmania 7004
T: 07 3072 5000
W: queenslandrail.com.au
E: ITservicedesk@qr.com.au
28-11-2025 11:42:00 - Gilbert Noble (Work notes)
called user on 3072 3791, no answer, left message
28-11-2025 11:42:00 - Gilbert Noble (Additional comments)
Hi Stacey,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INC0574194 and ask to speak to Gilbert Noble.
Kind regards,
Queensland Rail
Gilbert Noble
REMOTE DESKTOP SUPPORT
Level 3, 21 Kirksway Place
Battery Point, Tasmania 7004
T: 07 3072 5000
W: queenslandrail.com.au
E: ITservicedesk@qr.com.au
</t>
  </si>
  <si>
    <t xml:space="preserve">05-12-2025 18:45:04 - PDXC Integration (Work notes)
Assigned to DIYA DEY.
&lt;br/&gt;The user has still not provided any update after multiple followups,
We cannot keep the incident open now without any update, please raise a new incident, if you still face the same issue.
 Thanks.
05-12-2025 18:44:54 - PDXC Integration (Work notes)
Assigned to DIYA DEY.
&lt;br/&gt;The user has still not provided any update after multiple followups,
We cannot keep the incident open now without any update, please raise a new incident, if you still face the same issue.
 Thanks.
05-12-2025 18:44:50 - PDXC Integration (Additional comments)
diya.dey@dxc.com: The user has still not provided any update after multiple followups,
We cannot keep the incident open now without any update, please raise a new incident, if you still face the same issue.
 Thanks.
05-12-2025 18:41:14 - PDXC Integration (Work notes)
Assigned to DIYA DEY.
04-12-2025 20:01:54 - PDXC Integration (Work notes)
Assigned to DIYA DEY.
04-12-2025 20:01:48 - PDXC Integration (Additional comments)
diya.dey@dxc.com: Still awaiting update from the user
03-12-2025 17:42:04 - PDXC Integration (Work notes)
Assigned to DIYA DEY.
03-12-2025 17:42:04 - PDXC Integration (Work notes)
Assigned to DIYA DEY.
03-12-2025 17:41:57 - PDXC Integration (Additional comments)
diya.dey@dxc.com: Still awaiting update from he user
02-12-2025 10:48:08 - PDXC Integration (Work notes)
Assigned to DIYA DEY.
02-12-2025 10:48:03 - PDXC Integration (Additional comments)
diya.dey@dxc.com: Hello Denzil
we are reaching you in regards to INC40693753
please let us know your available time to check the issue
01-12-2025 13:06:54 - PDXC Integration (Work notes)
Assigned to DIYA DEY.
01-12-2025 13:06:47 - PDXC Integration (Additional comments)
diya.dey@dxc.com: Hello Denzil
we are reaching you in regards to INC40693753
please let us know your available time to check the issue
28-11-2025 12:15:18 - PDXC Integration (Work notes)
Assigned to DIYA DEY.
28-11-2025 12:15:04 - PDXC Integration (Work notes)
Assigned to DIYA DEY.
28-11-2025 12:14:55 - PDXC Integration (Additional comments)
diya.dey@dxc.com: Hi please let us know your available time to check the issue
28-11-2025 12:10:34 - PDXC Integration (Work notes)
Assigned to DIYA DEY.
28-11-2025 11:43:26 - PDXC Integration (Work notes)
Added attachment ::  QLDRail_INC added (CNDEF0001178) - Message.png
28-11-2025 11:43:24 - PDXC Integration (Work notes)
Added attachment ::  QLDRail_INC added (CNDEF0001178) - SAP Instal error.png
28-11-2025 11:43:13 - Gilbert Noble (Work notes)
Platform DXC Integration incident INC0574193 created INC40693753
</t>
  </si>
  <si>
    <t xml:space="preserve">03-12-2025 14:22:34 - PDXC Integration (Work notes)
Assigned to Bibas Sapkota.
&lt;br/&gt;system updates done, sfc /scan now and restore health done, unnecessary auto start app disabled, device performance better than before
03-12-2025 14:22:24 - PDXC Integration (Additional comments)
bibas.sapkota@dxc.com: Hi Lucy 
your issue has been resolved 
Regards 
bibas
03-12-2025 14:22:24 - PDXC Integration (Work notes)
Assigned to Bibas Sapkota.
&lt;br/&gt;system updates done, sfc /scan now and restore health done, unnecessary auto start app disabled, device performance better than before
03-12-2025 12:47:09 - PDXC Integration (Work notes)
Assigned to Bibas Sapkota.
03-12-2025 12:01:27 - PDXC Integration (Work notes)
Assigned to Bibas Sapkota.
&lt;br/&gt;remoted into the device 
system updates done 
sfc /scan now and restore health done 
unnecessary auto start app disabled 
device performance better than before
02-12-2025 09:52:28 - PDXC Integration (Work notes)
Assigned to Bibas Sapkota.
&lt;br/&gt;contacted user and confirmed user has a meeting all day on Tuesday 
user will be available on Wednesday
28-11-2025 14:16:44 - PDXC Integration (Work notes)
Assigned to Bibas Sapkota.
28-11-2025 14:16:34 - PDXC Integration (Work notes)
Assigned to Bibas Sapkota.
28-11-2025 14:16:29 - PDXC Integration (Additional comments)
bibas.sapkota@dxc.com: Hi Lucy McCormack
can we have a remote session to fix the issue with your device 
please let me know with your suitable time 
Regards 
Bibas
28-11-2025 14:12:44 - PDXC Integration (Work notes)
Assigned to Bibas Sapkota.
28-11-2025 10:55:20 - Andy Phan (Work notes)
Platform DXC Integration incident INC0574174 updated INC40693350
28-11-2025 10:55:05 - Andy Phan (Work notes)
Platform DXC Integration incident INC0574174 updated INC40693350
28-11-2025 10:54:44 - Lucy McCormack (Additional comments)
no that's it thanks
28-11-2025 10:54:43 - Andy Phan (Additional comments)
Is there anything else I can help you with today?
28-11-2025 10:54:42 - Andy Phan (Additional comments)
I will need to send this off to another team to help resolve the issue
28-11-2025 10:54:41 - Lucy McCormack (Additional comments)
ok
28-11-2025 10:54:40 - Andy Phan (Additional comments)
please give me a few mins to look into this
28-11-2025 10:54:39 - Lucy McCormack (Additional comments)
will do, nothing yet
28-11-2025 10:54:38 - Andy Phan (Additional comments)
please accept the pop up when it appears
28-11-2025 10:54:37 - Lucy McCormack (Additional comments)
no worries
28-11-2025 10:54:36 - Andy Phan (Additional comments)
please give me a few mins
28-11-2025 10:54:35 - Andy Phan (Additional comments)
I'm going to perform a Disk clean-up &amp; System clean up
28-11-2025 10:54:34 - Andy Phan (Work notes)
Platform DXC Integration incident INC0574174 created INC40693350
28-11-2025 10:54:34 - Lucy McCormack (Additional comments)
yup
28-11-2025 10:54:33 - Andy Phan (Additional comments)
Could I please remote into your pc?
28-11-2025 10:54:32 - Lucy McCormack (Additional comments)
Thanks Andy
28-11-2025 10:54:31 - Andy Phan (Additional comments)
Hi Lucy, please give me a few mins to look into this
28-11-2025 10:54:30 - Andy Phan (Additional comments)
Thank you for contacting  the ICT Service Desk.  I am looking into your question now and will be with you shortly.
28-11-2025 10:54:29 - Lucy McCormack (Additional comments)
Hello! My computer seems to be running very slowly the last couple of weeks. Do you have any advice on how to improve performance? Contact number: 0409 770 354, PC: SL231447
</t>
  </si>
  <si>
    <t xml:space="preserve">
 2025-11-28 10:38:58 Shane Kmet - State is Resolved was New
 2025-11-28 10:39:06 Shane Kmet - Assigned to is Fred Shea was 
 2025-12-03 11:00:03  - State is Closed was Resolved</t>
  </si>
  <si>
    <t xml:space="preserve">04-12-2025 07:22:07 - Priya Thomas (Work notes)
Closed as user has informed that the issue no longer exists
03-12-2025 08:56:46 - Priya Thomas (Work notes)
User reached out over teams message and over phone  0400 336 007 from the ticket. Also emailed now from snow. 
We an see a successful timesheet posting later on 28.11.2025 at 11:10 implying a successful log on after creating this incident. This case is assumed to be automatic user lock in SM13 which gets unlocked automatically. No locks for user at the moment.
03-12-2025 08:24:32 - Priya Thomas (Work notes)
@Asif Hussain Yes user has profile CCS7 assigned. The user has also submitted the timesheet at 11:10 on 28.11.2025.
03-12-2025 08:04:22 - Asif Hussain (Work notes)
Hi Team Finance,
CCS7     ESS Employee Costing Auto Approval CO
Could you please check if employee has right access in ESS controlling for above profile.
28-11-2025 12:03:07 - Asif Hussain (Additional comments)
See notes.
28-11-2025 12:03:07 - Asif Hussain (Work notes)
@Ashley Smith
Called user on Teams and phone number - User is not available to inform that
User is locking by himself.
Remedy---Close all session of SAP and People Cnnect to re-enter the timesheet. Please call me in teams if the issue still exist.
28-11-2025 11:43:21 - Raegan Munro (Work notes)
Assigning back to SAP Payroll to contact user for further troubleshooting.
28-11-2025 11:42:58 - Raegan Munro (Work notes)
Investigating.
28-11-2025 11:35:19 - Asif Hussain (Work notes)
User is not available on team to inform that
User is locking by herself. 
Remedy---Close all session of SAP and People Cnnect to re-enter the timesheet. Assigning back to Global service Desk to inform user.
28-11-2025 10:19:28 - Liam Bryan (Work notes)
Assigning to SAP Payroll for assistance.
</t>
  </si>
  <si>
    <t xml:space="preserve">03-12-2025 11:10:28 - PDXC Integration (Work notes)
Assigned to NANDHA VEMISHETTY.
&lt;br/&gt;Device not showing in Intune, assigned to desktop. User advised to connect to LAN but unable to find location. Serial Number - 0F002FD23263FB, Host name - QRSL-B132LUOY4T. Microsoft Corporation Surface Laptop 5. User scheduled to visit Tech Bar at Central Station RC2 on 10/12/2025 for replacement device.
03-12-2025 11:10:28 - PDXC Integration (Work notes)
Assigned to NANDHA VEMISHETTY.
&lt;br/&gt;Device not showing in Intune, assigned to desktop. User advised to connect to LAN but unable to find location. Serial Number - 0F002FD23263FB, Host name - QRSL-B132LUOY4T. Microsoft Corporation Surface Laptop 5. User scheduled to visit Tech Bar at Central Station RC2 on 10/12/2025 for replacement device.
03-12-2025 11:10:22 - PDXC Integration (Additional comments)
nandha.vemishetty2@dxc.com: Office Location: 69 Main Rd, Bowen Hills.
User is comfortable to walk into Tech Bar at Central Station RC2.
Appointment scheduled for Wednesday, 10/12/2025.
Advised user that the ticket cannot remain open for an extended duration; will close the ticket.
03-12-2025 11:10:08 - PDXC Integration (Work notes)
Assigned to NANDHA VEMISHETTY.
03-12-2025 11:09:49 - PDXC Integration (Work notes)
Assigned to NANDHA VEMISHETTY.
&lt;br/&gt;Tech bar friends,
A user named "Joe Avagalu" will be coming to Tech bar on 10/12/2025. Can I please ask for the arrangement of SL5 for him. This is for the replacement device case. (INC0574116/INC40692865).
Thank you
03-12-2025 11:01:48 - PDXC Integration (Work notes)
Assigned to NANDHA VEMISHETTY.
&lt;br/&gt;Office Location: 69 Main Rd, Bowen Hills.
User is comfortable to walk into Tech Bar at Central Station RC2.
Appointment scheduled for Wednesday, 10/12/2025.
Advised user that the ticket cannot remain open for an extended duration; will close the ticket.
01-12-2025 14:04:18 - PDXC Integration (Work notes)
Assigned to NANDHA VEMISHETTY.
01-12-2025 14:03:22 - PDXC Integration (Work notes)
Assigned to NANDHA VEMISHETTY.
01-12-2025 14:03:21 - PDXC Integration (Additional comments)
nandha.vemishetty2@dxc.com: contacted user but haven't got any response back from user. 
Left voice note to call me back when its possible before 04:00PM.
01-12-2025 13:58:24 - PDXC Integration (Work notes)
Assigned to NANDHA VEMISHETTY.
&lt;br/&gt;Serial Number - 0F002FD23263FB 
Host name - QRSL-B132LUOY4T
Microsoft Corporation Surface Laptop 5
01-12-2025 12:44:18 - PDXC Integration (Work notes)
Assigned to NANDHA VEMISHETTY.
&lt;br/&gt;contacted user on Mobile number provided. 
User advised they will be starting at 04:00PM.
28-11-2025 15:23:58 - PDXC Integration (Work notes)
Assigned to NANDHA VEMISHETTY.
28-11-2025 09:38:31 - Gilbert Noble (Work notes)
Platform DXC Integration incident INC0574116 created INC40692865
28-11-2025 09:38:24 - Gilbert Noble (Work notes)
device is not showing in Intune, assigning to desktop
28-11-2025 09:32:16 - Cameron Horn (Work notes)
Assigning to the DXC Remote Desktop Support team to assist
</t>
  </si>
  <si>
    <t xml:space="preserve">03-12-2025 14:32:44 - PDXC Integration (Work notes)
Assigned to Jacen Warriner.
&lt;br/&gt;Attached images reviewed. Called Ling, left VM and Teams message with offer to assist at RC1 tech bar.
directions to setting. Settings -&gt; ease of access-&gt; speech
03-12-2025 14:32:34 - PDXC Integration (Work notes)
Assigned to Jacen Warriner.
&lt;br/&gt;Attached images reviewed. Called Ling, left VM and Teams message with offer to assist at RC1 tech bar.
directions to setting. Settings -&gt; ease of access-&gt; speech
03-12-2025 14:32:32 - PDXC Integration (Additional comments)
jacen.warriner@dxc.com: Howdy Ling,
i'm glad we could get speech to text working and make your workday a little more pleasant! If you have any other issues or more questions, please dont hesitate to reach out!
03-12-2025 14:30:05 - PDXC Integration (Work notes)
Assigned to Jacen Warriner.
01-12-2025 15:46:49 - PDXC Integration (Work notes)
Assigned to Jacen Warriner.
01-12-2025 15:46:49 - PDXC Integration (Work notes)
Assigned to Jacen Warriner.
01-12-2025 15:46:44 - PDXC Integration (Work notes)
Assigned to Jacen Warriner.
&lt;br/&gt;called Ling and left VM on their phone
as well as teams message
01-12-2025 15:46:43 - PDXC Integration (Additional comments)
jacen.warriner@dxc.com: Howdy Ling,
I'm here to help with the speech recognition issue on your laptop =)
Please let me know when is good for you to have a chat and work on it, i'm at the RC1 tech bar from 9-5 all this week
01-12-2025 09:08:55 - PDXC Integration (Work notes)
Assigned to Jacen Warriner.
01-12-2025 08:57:14 - PDXC Integration (Work notes)
Added attachment ::  QLDRail_INC added (CNDEF0001178) - image005.png
01-12-2025 08:56:38 - PDXC Integration (Work notes)
Added attachment ::  QLDRail_INC added (CNDEF0001178) - image004.png
01-12-2025 08:55:55 - PDXC Integration (Work notes)
Added attachment ::  QLDRail_INC added (CNDEF0001178) - image003.png
01-12-2025 08:55:55 - PDXC Integration (Work notes)
Added attachment ::  QLDRail_INC added (CNDEF0001178) - image002.png
01-12-2025 08:55:54 - PDXC Integration (Work notes)
Added attachment ::  QLDRail_INC added (CNDEF0001178) - image001.gif
01-12-2025 08:55:38 - Gilbert Noble (Work notes)
Platform DXC Integration incident INC0574111 created INC40728068
01-12-2025 08:52:07 - Raegan Munro (Work notes)
Assigning to RDS as per previous tickets (INC0389533).
01-12-2025 08:49:06 - Ling Lin (Additional comments)
reply from: ling.lin@qr.com.au
Hi,
No, it is not resolved.
One IT Service representative mentioned a second level will be involved.
Best regards,
LING LIN
PROJECT MANAGER
T: 3072 5172 / M: 0437 679 801
Upcoming leave: none
01-12-2025 07:35:58 - Raegan Munro (Additional comments)
Hi Ling,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INC0574111 when you do so. 
In the event that you are no longer having these issues please advise so that we may proceed with ticket closure. 
Kind regards, 
Raegan.
01-12-2025 07:35:29 - Raegan Munro (Work notes)
Investigating.
28-11-2025 10:29:19 - Raegan Munro (Work notes)
Description of Issue:
 User called in relation to this issue. 
Troubleshooting:
 User advised that they have not had access to this feature in this past. 
Advised that the feature may be disabled as suggested by previous tickets (INC26502704) but has been troubleshooted in the past (INC0389533). 
Remoted into users device. 
Advised user to restart once the gpupdate is complete and advise of the results. 
User has also forgotten their voicemail passcode. 
 Verified users DOB and service number. 
Reset passcode. 
 User advised that they will try signing in later. 
============================ 
Username: Ling Lin
Employee ID: R914043
PC Name: QRSL-DC4CT93UXO
Contact Number: 0730725172
28-11-2025 10:19:56 - Raegan Munro (Work notes)
Only found two other tickets for this issue (INC26502704, INC0389533). 
Calling user on 0730725172 to try a gpupdate and confirm when user lost access - No answer but left a voicemail.
28-11-2025 10:19:56 - Raegan Munro (Additional comments)
Hi Ling, 
Thank you for reaching out to the Queensland Rail IT Service Desk.
We tried to contact you on 0730725172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INC0574111 when you do so.
We will also see any comments that you leave on this ticket if you would prefer to contact us that way.
Kind regards, 
Raegan.
28-11-2025 10:12:34 - Raegan Munro (Work notes)
Investigating.
</t>
  </si>
  <si>
    <t xml:space="preserve">03-12-2025 10:04:04 - PDXC Integration (Work notes)
Assigned to Peter Huthwaite.
&lt;br/&gt;Cycling the input on the TV resolved the issue.
03-12-2025 10:03:59 - PDXC Integration (Work notes)
Assigned to Peter Huthwaite.
&lt;br/&gt;Cycling the input on the TV resolved the issue.
03-12-2025 10:03:59 - PDXC Integration (Additional comments)
peter.huthwaite@dxc.com: Hi @David Leigh,
I attended RC2 foyer on 28/11/2025. I plugged the monitor into the device and confimred that it was alive and outputting a signal. I power cycled the TV and nothing was displaying. I cycled the input of the TV from PC to PC and the display started functioning. I checked on the TV this morning and it appears to be functioning nominally.
Cheers,
Peter Huthwaite
03-12-2025 10:03:54 - PDXC Integration (Work notes)
Assigned to Peter Huthwaite.
&lt;br/&gt;Cycling the input on the TV resolved the issue.&lt;br/&gt;Security turn the TV off at night and on in the morning. I attended RC2 and checked the computer (plugged the monitor in and the device was outputting fine. I plugged in the TV and nothing came up. I power cycled the TV and no display came up. I cycled the input to PC and the display came up. I checked in today (03/12/2025) and the display was functioning nominally
28-11-2025 09:32:35 - PDXC Integration (Work notes)
Assigned to Peter Huthwaite.
28-11-2025 09:04:34 - PDXC Integration (Work notes)
Vendor Referenced this CI Value on Creation not found in database : General Enquiries (Generic Ci)
28-11-2025 09:04:18 - Liam Bryan (Work notes)
Platform DXC Integration incident INC0574095 created INC40692599
</t>
  </si>
  <si>
    <t xml:space="preserve">03-12-2025 09:55:34 - PDXC Integration (Work notes)
Assigned to Matthew Hohnke.
&lt;br/&gt;TRIM server issue resolved, cache disk space cleared, issue appears to be resolved
03-12-2025 09:55:28 - PDXC Integration (Work notes)
Assigned to Matthew Hohnke.
&lt;br/&gt;TRIM server issue resolved, cache disk space cleared, issue appears to be resolved
03-12-2025 09:55:18 - PDXC Integration (Additional comments)
mhohnke@dxc.com: appears to be a feature of Content Manager 23.4
https://portal.microfocus.com/s/article/KM000041823?language=en_US
27-11-2025 17:52:37 - Peter Tanner (Work notes)
Platform DXC Integration incident INC0573903 updated INC40682912
27-11-2025 17:52:32 - Peter Tanner (Additional comments)
Issue appears to be resolved. Will advise if there are any further issues tonight. Thanks.
27-11-2025 17:48:24 - PDXC Integration (Work notes)
Assigned to Matthew Hohnke.
27-11-2025 17:48:18 - PDXC Integration (Work notes)
Assigned to Matthew Hohnke.
27-11-2025 17:48:08 - PDXC Integration (Additional comments)
mhohnke@dxc.com: hold ticket
27-11-2025 17:48:08 - PDXC Integration (Work notes)
Assigned to Matthew Hohnke.
&lt;br/&gt;NB: CATPRDTRM303 was zero disk space on E: drive - TEMP folder taking almost all space, cleared space  back to 27GB free, look more with vendor possible software iss
27-11-2025 17:44:54 - PDXC Integration (Work notes)
Assigned to Matthew Hohnke.
27-11-2025 17:44:48 - PDXC Integration (Work notes)
Assigned to Matthew Hohnke.
27-11-2025 17:44:42 - PDXC Integration (Additional comments)
mhohnke@dxc.com: Please try again Peter  - there was one of our TRIM servers not healthy due to a large upload fill disk sapce this afternoon.  Please retry.  
If its a large file size - they maybe hold off and talk more about it tommorrow.  otherwise trim is back to normal
27-11-2025 17:09:14 - PDXC Integration (Work notes)
Vendor Referenced this Business Service Value on Creation not found in database : Content Manager (TRIM)
27-11-2025 17:09:08 - PDXC Integration (Work notes)
Added attachment ::  QLDRail_INC added (CNDEF0001178) - Error Attaching Files in TRIM.msg
27-11-2025 17:09:04 - PDXC Integration (Work notes)
Added attachment ::  QLDRail_INC added (CNDEF0001178) - TRIM.png
27-11-2025 17:08:55 - PDXC Integration (Work notes)
Added attachment ::  QLDRail_INC added (CNDEF0001178) - Error Attaching Files in TRIM.msg
27-11-2025 17:08:50 - Shane Kmet (Work notes)
Platform DXC Integration incident INC0573903 created INC40682912
27-11-2025 17:08:25 - Shane Kmet (Work notes)
Assigning to DXC Application AUS as per note below
27-11-2025 16:59:21 - Wilawan Nimanong (Additional comments)
Please assign to DXC Application AUS as Matthew Hohnke advised.
</t>
  </si>
  <si>
    <t xml:space="preserve">03-12-2025 17:46:08 - PDXC Integration (Work notes)
Assigned to DIYA DEY.
&lt;br/&gt;7zip application was pushed to user's device and it shows as installed. User confirmed it's working.
03-12-2025 17:46:01 - PDXC Integration (Additional comments)
diya.dey@dxc.com: 
From: Dey, Diya 
Sent: Wednesday, December 3, 2025 1:14 PM
To: Watkins, Brett &lt;Brett.Watkins@qr.com.au&gt;
Subject: RE: INC40682734 :: 7Zip not showing up in software center
Hello Brett,
Thank you, for providing with the update, we will proceed to close the incident now.
Thanks,
Diya Dey
From: Watkins, Brett &lt;Brett.Watkins@qr.com.au&gt; 
Sent: Wednesday, December 3, 2025 1:07 PM
To: Dey, Diya &lt;diya.dey@qr.com.au&gt;
Subject: Re: INC40682734 :: 7Zip not showing up in software center
Hi Diya,
Yes, it is working.
I have updated the Incident status to resolved and it can be closed.
Thank you.
Brett
03-12-2025 17:45:54 - PDXC Integration (Work notes)
Assigned to DIYA DEY.
&lt;br/&gt;7zip application was pushed to user's device and it shows as installed. User confirmed it's working.
03-12-2025 17:45:48 - PDXC Integration (Work notes)
Assigned to DIYA DEY.
&lt;br/&gt;7zip application was pushed to user's device and it shows as installed. User confirmed it's working.
03-12-2025 17:45:43 - PDXC Integration (Additional comments)
diya.dey@dxc.com: 
From: Dey, Diya 
Sent: Wednesday, December 3, 2025 1:14 PM
To: Watkins, Brett &lt;Brett.Watkins@qr.com.au&gt;
Subject: RE: INC40682734 :: 7Zip not showing up in software center
Hello Brett,
Thank you, for providing with the update, we will proceed to close the incident now.
Thanks,
Diya Dey
From: Watkins, Brett &lt;Brett.Watkins@qr.com.au&gt; 
Sent: Wednesday, December 3, 2025 1:07 PM
To: Dey, Diya &lt;diya.dey@qr.com.au&gt;
Subject: Re: INC40682734 :: 7Zip not showing up in software center
Hi Diya,
Yes, it is working.
I have updated the Incident status to resolved and it can be closed.
Thank you.
Brett
03-12-2025 17:35:15 - Brett Watkins (Work notes)
Platform DXC Integration incident INC0573901 updated INC40682734
03-12-2025 15:05:41 - PDXC Integration (Work notes)
Assigned to DIYA DEY.
03-12-2025 15:05:37 - PDXC Integration (Additional comments)
diya.dey@dxc.com: From: Dey, Diya 
Sent: Wednesday, December 3, 2025 10:35 AM
To: Watkins, Brett &lt;Brett.Watkins@qr.com.au&gt;
Subject: RE: INC40682734 :: 7Zip not showing up in software center
Hello Brett,
The 7zip application was pushed to your device, and it shows as installed now,
Can you please check and confirm if its working ?
Thanks,
Diya Dey
From: Watkins, Brett &lt;Brett.Watkins@qr.com.au&gt; 
Sent: Wednesday, December 3, 2025 3:25 AM
To: Dey, Diya &lt;diya.dey@qr.com.au&gt;
Subject: Re: INC40682734 :: 7Zip not showing up in software center
Hi Diya,
I am available Thursday, after 10:30am. 
Regards 
Brett 
Get Outlook for iOS
________________________________________
From: Dey, Diya &lt;diya.dey@qr.com.au&gt;
Sent: Wednesday, December 3, 2025 12:55:26 AM
To: Watkins, Brett &lt;Brett.Watkins@qr.com.au&gt;
Subject: INC40682734 :: 7Zip not showing up in software center 
Hello Brett,
We are reaching you in regards to INC40682734,
We attempted to contact you via Teams but have not received a response.
Can you please let know when you are available to connect to check the issue ?
Thanks,
Diya Dey
02-12-2025 20:31:44 - PDXC Integration (Work notes)
Assigned to DIYA DEY.
02-12-2025 20:31:40 - PDXC Integration (Additional comments)
diya.dey@dxc.com: Hello Brett
Can we please have an update on this
01-12-2025 18:48:08 - PDXC Integration (Work notes)
Assigned to DIYA DEY.
01-12-2025 18:48:05 - PDXC Integration (Additional comments)
diya.dey@dxc.com: Hello Brett
please let us know your available time to check the issue
28-11-2025 12:47:38 - PDXC Integration (Work notes)
Assigned to DIYA DEY.
28-11-2025 12:47:32 - PDXC Integration (Additional comments)
diya.dey@dxc.com: Hello Brett
please let us know your available time to check the issue
27-11-2025 16:54:39 - PDXC Integration (Work notes)
Assigned to DIYA DEY.
27-11-2025 16:54:35 - PDXC Integration (Work notes)
Assigned to DIYA DEY.
27-11-2025 16:54:28 - PDXC Integration (Additional comments)
diya.dey@dxc.com: we are working on this
27-11-2025 16:54:04 - PDXC Integration (Work notes)
Assigned to DIYA DEY.
27-11-2025 16:51:33 - Gilbert Noble (Work notes)
Platform DXC Integration incident INC0573901 created INC40682734
</t>
  </si>
  <si>
    <t xml:space="preserve">03-12-2025 08:42:44 -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03-12-2025 08:42:29 -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03-12-2025 08:42:19 - PDXC Integration (Additional comments)
yeasinurrahman.joy@dxc.com: Hello Brad,
Regarding INC40692546. We have attempted to contact you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Joy
03-12-2025 08:36:38 - PDXC Integration (Work notes)
Assigned to Yeasinur Rahman Joy.
02-12-2025 10:35:28 - PDXC Integration (Work notes)
Assigned to Yeasinur Rahman Joy.
02-12-2025 10:35:22 - PDXC Integration (Additional comments)
yeasinurrahman.joy@dxc.com: Hi Brad,
Could you please confirm if the issue has been fully resolved, or do you still need assistance?
Thank you, and I look forward to your response.
Best regards,
Yeasinur Rahman Joy
ICT Site Services
RC1, Lv11, ICT Services
yeasin.joy@qr.com.au
(07) 3072 3628
01-12-2025 11:06:18 - PDXC Integration (Work notes)
Assigned to Yeasinur Rahman Joy.
01-12-2025 11:06:17 - PDXC Integration (Additional comments)
yeasinurrahman.joy@dxc.com: Hi Brad,
Could you please confirm if the issue has been fully resolved, or do you still need assistance?
Thank you, and I look forward to your response.
Best regards,
Yeasinur Rahman Joy
ICT Site Services
RC1, Lv11, ICT Services
yeasin.joy@qr.com.au
(07) 3072 3628
28-11-2025 10:57:26 - PDXC Integration (Work notes)
Assigned to Yeasinur Rahman Joy.
28-11-2025 10:56:49 - PDXC Integration (Work notes)
Assigned to Yeasinur Rahman Joy.
28-11-2025 10:56:46 - PDXC Integration (Additional comments)
yeasinurrahman.joy@dxc.com: Hi Brad,
I tried giving you a call earlier, and someone mentioned you wouldn't be available until after 6:00 PM.
I just wanted to confirm the details regarding the issue you experienced. I was informed that when you tried to log in, you were initially kicked out but eventually managed to log in successfully.
Could you please confirm if the issue has been fully resolved, or do you still need assistance?
Thank you, and I look forward to your response.
Best regards,
Yeasinur Rahman Joy
ICT Site Services
RC1, Lv11, ICT Services
yeasin.joy@qr.com.au
(07) 3072 3628
28-11-2025 09:32:48 - PDXC Integration (Work notes)
Assigned to Yeasinur Rahman Joy.
28-11-2025 08:56:19 - Gilbert Noble (Work notes)
Platform DXC Integration incident INC0573895 created INC40692546
27-11-2025 19:31:47 - Tyler Kerslake (Work notes)
Received a call back from user as issue is still ongoing
User unable to sign into PC again
Checked Azure sign in logs
Last attempts were at 1615 QLD time, failed due to incorrect username/password
Sign-in error code
50126
Failure reason
Error validating credentials due to invalid username or password.
Verified and reset password - RITM0269783
Initial sign in successful
Attempted to sign into Global Protect
Sign in fails
Re-checked Azure - no MFA app setup, only SMS
Guided user to install MFA via Comp Portal
Able to sign into aka.ms/mfasetup via mobile successfully
MFA setup successful
Reattempted to sign into Global Protect
Initial sign in successful, then user is kicked off with 'authentication failed' message
Refreshed Azure - no new sign in failures showing
User attempted to access network drives - able to access
Call dropped
27-11-2025 17:21:40 - Raegan Munro (Work notes)
Description of Issue:
 User called as they were able to reset their password but after signing into Global Protect they were kicked and are unable to sign in again. 
Troubleshooting:
 Had user connect to the ethernet - Same issue. 
Advised user to try signing into CORP - Same issue. 
Unable to remote into users device. 
User does not remember their old password. 
Advised user to try signing into Global Protect - User is receiving an account locked error. 
Verified users DOB and service number. 
Unlocked account but same issue. 
User tested another device but same issue. 
Assigning to RDS as per KB0020116.
============================ 
Username: Brad McKimmon
Employee ID: R203947
PC Name: SL232533 / QRSL-RJNSFSS0Z8
Contact Number: 07 3072 8778
27-11-2025 16:51:31 - Shane Kmet (Additional comments)
Hi Brad 
Thank you for contacting the Queensland Rail IT Service Desk today, regarding access issues of your QR user account. If you received this email, means access has been sucessfuly restored. Please adivse for ticket upadte and closure.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27-11-2025 16:49:56 - Shane Kmet (Work notes)
Investigating
</t>
  </si>
  <si>
    <t xml:space="preserve">05-12-2025 08:22:18 - PDXC Integration (Work notes)
Solved (Permanently)
05-12-2025 08:21:44 - PDXC Integration (Work notes)
None
I confirmed with the project team that myPrint was now set up. Sean tested and confirmed that everything was working again. Closing the ticket.
03-12-2025 15:25:04 - PDXC Integration (Work notes)
None
I received confirmation that myPrint has been set up and is now available. I've emailed Sean to test and am awaiting his reply.
01-12-2025 09:58:24 - PDXC Integration (Work notes)
None
Tabraiz advised that myPrint has not been migrated across to the new system. I've emailed Sean to provide an update and to ask whether he can access QR_Print in the interim.
27-11-2025 15:38:25 - PDXC Integration (Work notes)
None
Will check with Tabraiz on the new environment and myPrint.
27-11-2025 15:14:02 - Riley Thomas (Work notes)
Platform DXC Integration incident INC0573838 updated INC40681787
27-11-2025 15:13:57 - Riley Thomas (Work notes)
From: donotreply@ricoh.com.au &lt;donotreply@ricoh.com.au&gt; 
Sent: Thursday, 27 November 2025 3:36 PM
To: Dunstan, Sean &lt;Sean.Dunstan@qr.com.au&gt;
Subject: New Ricoh Ticket CS2511270433
Dear Sean Dunstan, Thank you for contacting Ricoh Australia. A new ticket has been opened with the following details: Ticket No. : CS2511270433 Serial Number: 3129M420678 Product Name: IMC4500 Purchase Order Number: Reference: INC40681787 Problem
ZjQcmQRYFpfptBannerStart
[EXTERNAL EMAIL]: 
This email originated from outside Queensland Rail. Do not click on links or open attachments unless you recognise the sender and know the content is safe. 
    Report Phish     
ZjQcmQRYFpfptBannerEnd
Dear Sean Dunstan, 
Thank you for contacting Ricoh Australia.
A new ticket has been opened with the following details: 
Ticket No.: CS2511270433
Serial Number: 3129M420678
Product Name: IMC4500
Purchase Order Number: 
Reference: INC40681787
Problem Description: [Summary]:3129M420678 - SP3510SF - Guest printing function not working Serial does not exist: QLD Rail NOW Ticket Number: INC0573838 Post Code: 4006 Contact Name: Sean Dunstan Contact Phone Number: 0401338901 Email Address: Sean.Dunstan@qr.com.au Alternative Contact: Alternative Contact Phone Number: Printer Serial Number: 3129M420678 Printer IP: Severity Level: Issue/Request Details: Guest printing function not working Sends email to print@qr.com.au - receives email about PIN Signing into Printer with PIN doesn't work- print jobs don't show. Also tried signing in by swiping Go Card - print job doesn't show Followed Guest Printing Instructions https://queenslandrail.service-now.com/kb_view.do?sysparm_article=KB0020969 Unsure if printer queue update has changed how system works
Location and contact details: 
Contact Name: Sean Dunstan
Contact Number: 0401338901
Customer: 401362 (DXC TECHNOLOGY AUS PTY LTD)
Site: 401362-387 (DXC TECHNOLOGY AUSTRALIA PL (QUEENS)
Machine Location Address: QUEENSLAND RAIL EMERGENCY CONTROL CENTER GROUND RECEPTION 56 ABBOTSFORD ROAD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27-11-2025 15:05:48 - PDXC Integration (Work notes)
None
Assigning to Application Support for further assistance.
27-11-2025 15:01:18 - PDXC Integration (Work notes)
Vendor Referenced this CI Value on Creation not found in database : 3129M420678 - SP3510SF
27-11-2025 15:00:56 - George Knight (Work notes)
Platform DXC Integration incident INC0573838 created INC40681787
</t>
  </si>
  <si>
    <t xml:space="preserve">03-12-2025 16:17:04 - PDXC Integration (Work notes)
Assigned to NAYAN P JOSHI.
&lt;br/&gt;Cisco IP Communicator was installed manually via remote access. User confirmed that the application is now working.
03-12-2025 16:16:58 - PDXC Integration (Work notes)
Assigned to NAYAN P JOSHI.
&lt;br/&gt;Cisco IP Communicator was installed manually via remote access. User confirmed that the application is now working.
03-12-2025 16:16:49 - PDXC Integration (Additional comments)
nayanp.joshi@dxc.com: Issue resolved
03-12-2025 16:15:48 - PDXC Integration (Work notes)
Assigned to NAYAN P JOSHI.
03-12-2025 16:15:44 - PDXC Integration (Work notes)
Assigned to NAYAN P JOSHI.
&lt;br/&gt;Issue resolved
03-12-2025 15:05:40 - Lesley Carvalho (Work notes)
Platform DXC Integration incident INC0573802 updated INC40693996
03-12-2025 15:05:36 - Lesley Carvalho (Additional comments)
reply from: lesley.carvalho@qr.com.au
Hi Team,
App is now working after the remote assistance. Happy for you to close the ticket.
Thanks again for your help.
Les
[Queensland Rail logo]
Lesley carvalho
tsd performance officer
Rail Management Centre – Level 1
80 Mayne Road,
BOWEN HILLS, QLD 4006
T: (07) 3072 2807
W: queenslandrail.com.au&lt;http://queenslandrail.com.au/&gt;
First Aid Officer
Healthy Minds Employee Supporter
Justice of the Peace (QUALIFIED)
03-12-2025 11:23:08 - PDXC Integration (Work notes)
Assigned to NAYAN P JOSHI.
&lt;br/&gt;&gt;&gt;Awaiting user response
03-12-2025 11:22:58 - PDXC Integration (Work notes)
Assigned to NAYAN P JOSHI.
03-12-2025 11:22:50 - PDXC Integration (Additional comments)
nayanp.joshi@dxc.com: Hello Lesley 
Let us know if you were able to access Cisco IP Communicator without any issues 
Thankyou
02-12-2025 14:49:39 - PDXC Integration (Work notes)
Assigned to NAYAN P JOSHI.
&lt;br/&gt;&gt;&gt;Application has been installed 
&gt;&gt;Awaiting user confirmation on application functionality
02-12-2025 14:49:14 - PDXC Integration (Work notes)
Assigned to NAYAN P JOSHI.
&lt;br/&gt;HI, happy for you to do so
Thankyou 
We will take remote of your device 
No problems
let us know if closed or saved any important 
before we do
okay, i will just do that now
Good to go
2 mins copying the files 
No problem
Hello 
Cisco IP Communicator has been installed 
Awesome, thanks so much!
the machine will be prompted to restart 
after restart please check once
02-12-2025 14:19:34 - PDXC Integration (Work notes)
Assigned to NAYAN P JOSHI.
&lt;br/&gt;&gt;&gt;Reached user on teams 
&gt;&gt;AU
02-12-2025 14:19:18 - PDXC Integration (Work notes)
Assigned to NAYAN P JOSHI.
&lt;br/&gt;Hello Lesley
Hope you are doing well 
Reaching Out Regarding the issue -Cisco IP Communicator Failed to install 
let us know if you are available to take remote into the machine and check on the issue
Thankyou
02-12-2025 12:08:00 - Lesley Carvalho (Work notes)
Platform DXC Integration incident INC0573802 updated INC40693996
02-12-2025 12:07:56 - Lesley Carvalho (Additional comments)
reply from: lesley.carvalho@qr.com.au
Hi team,
No problems! I’ll be available for a call from 13:30 – 15:30 today if that suits?
Thanks!
Les
[Queensland Rail logo]
Lesley carvalho
tsd performance officer
Rail Management Centre – Level 1
80 Mayne Road,
BOWEN HILLS, QLD 4006
T: (07) 3072 2807
W: queenslandrail.com.au&lt;http://queenslandrail.com.au/&gt;
First Aid Officer
Healthy Minds Employee Supporter
Justice of the Peace (QUALIFIED)
02-12-2025 11:55:45 - PDXC Integration (Work notes)
Assigned to NAYAN P JOSHI.
02-12-2025 11:55:38 - PDXC Integration (Additional comments)
nayanp.joshi@dxc.com: Hello Lesley 
We need to install the application manually let us know once you are available for this 
So that we can remote into your device and install manually 
Thankyou
02-12-2025 11:10:02 - Lesley Carvalho (Work notes)
Platform DXC Integration incident INC0573802 updated INC40693996
02-12-2025 11:09:57 - Lesley Carvalho (Additional comments)
reply from: lesley.carvalho@qr.com.au
Hi,
The installation issue still persists
[cid:image001.png@01DC637C.1D2AC8F0]
[Queensland Rail logo]
Lesley carvalho
tsd performance officer
Rail Management Centre – Level 1
80 Mayne Road,
BOWEN HILLS, QLD 4006
T: (07) 3072 2807
W: queenslandrail.com.au&lt;http://queenslandrail.com.au/&gt;
First Aid Officer
Healthy Minds Employee Supporter
Justice of the Peace (QUALIFIED)
01-12-2025 11:33:49 - PDXC Integration (Work notes)
Assigned to NAYAN P JOSHI.
&lt;br/&gt;&gt;&gt;Application Deployed to user machine 
&gt;&gt;AU
01-12-2025 11:33:18 - PDXC Integration (Work notes)
Assigned to NAYAN P JOSHI.
01-12-2025 11:33:15 - PDXC Integration (Additional comments)
nayanp.joshi@dxc.com: Hello Lesley 
Cisco IP Communicator has been deployed to your machine 
Which is installed by itself please check after 30 mins 
Thankyou
01-12-2025 11:30:18 - PDXC Integration (Work notes)
Assigned to NAYAN P JOSHI.
01-12-2025 07:56:45 - Lesley Carvalho (Work notes)
Platform DXC Integration incident INC0573802 updated INC40693996
01-12-2025 07:56:40 - Lesley Carvalho (Additional comments)
reply from: lesley.carvalho@qr.com.au
Its SL233083
[Queensland Rail logo]
Lesley carvalho
tsd performance officer
Rail Management Centre – Level 1
80 Mayne Road,
BOWEN HILLS, QLD 4006
T: (07) 3072 2807
W: queenslandrail.com.au&lt;http://queenslandrail.com.au/&gt;
First Aid Officer
Healthy Minds Employee Supporter
Justice of the Peace (QUALIFIED)
28-11-2025 18:35:54 - PDXC Integration (Work notes)
Assigned to NAYAN P JOSHI.
28-11-2025 18:35:52 - PDXC Integration (Additional comments)
nayanp.joshi@dxc.com: Hello Lesley 
Can you please confirm the name of the device which you are facing issue 
Thankyou
28-11-2025 12:23:22 - PDXC Integration (Work notes)
Assigned to NAYAN P JOSHI.
28-11-2025 12:23:04 - PDXC Integration (Work notes)
Assigned to NAYAN P JOSHI.
28-11-2025 12:22:59 - PDXC Integration (Additional comments)
diya.dey@dxc.com: checking on this
28-11-2025 12:22:39 - PDXC Integration (Work notes)
Assigned to NAYAN P JOSHI.
28-11-2025 12:19:58 - PDXC Integration (Work notes)
Added attachment ::  QLDRail_INC added (CNDEF0001178) - Screenshot 2025-11-27 145002.png
28-11-2025 12:19:36 - Frederic Shea (Work notes)
Platform DXC Integration incident INC0573802 created INC40693996
28-11-2025 12:19:23 - Frederic Shea (Work notes)
IBC - Lesley Carvalho
Issue still persists
SDA assigning to DXC Desktop Technology SCCM
28-11-2025 10:18:59 - Raegan Munro (Work notes)
Description of Issue:
 User called in relation to this issue. 
Troubleshooting:
 Remoted into users device. 
Ran the following eval cycles:
Application Deployment Evaluation Cycle
Machine Policy Retrieval &amp; Evaluation Cycle
User Policy Retrieval &amp; Evaluation Cycle
Advised user to restart in 15 minutes and advise of the results. 
============================ 
Username: Lesley Carvalho
Employee ID: R907987
PC Name: SL233083 / QRSL-N8HQI1AFQP
Contact Number: 3072 2807
28-11-2025 08:48:38 - Jack Filmer (Additional comments)
Hello Lesley,
We are contacting you today to follow up on INC0573802 / CIsco IP failed to install. Please contact us when you're not busy to get it downloaded, or close the ticket if installed
Kind Regards,
Jack F
28-11-2025 08:48:38 - Jack Filmer (Work notes)
attempted to contact through mobile number (0447955050)
customer ended declined call
27-11-2025 14:54:20 - Andy Phan (Additional comments)
Hi Lesley,
Thank you for reaching out to the Queensland Rail IT Service Desk.
As discuss, please wait for Cisco installation to be completed. 
If you have any further issues with this please feel free to contact us by calling 07 3072 5000 (we are option 1), or alternatively email us at ITServiceDesk@qr.com.au.
Kind regards,
Andy
27-11-2025 14:54:20 - Andy Phan (Work notes)
User updated to windows 11 last Wednesday (19/11/25). 
User recently swapped laptops. 
PC Name = SL233083 \ QRSL-N8HQI1AFQP
Remoted into QRSL-N8HQI1AFQP
Checked windows update and software centre. Windows is up to date and Cisco IP is constantly downloading in Software centre.
SDA checked disk space and it has 645Gb free. 
Cleared cache and advised user to reinstall Cisco through the software centre 
Pending user response
27-11-2025 14:35:38 - Andy Phan (Work notes)
Investigating
</t>
  </si>
  <si>
    <t xml:space="preserve">03-12-2025 08:39:51 - Gilbert Noble (Work notes)
closing as no response to communication attempts
02-12-2025 11:53:05 - Gilbert Noble (Work notes)
called user on 0412 938 990, no answer, left message
01-12-2025 09:25:44 - Gilbert Noble (Work notes)
From: IT Service Desk 
Sent: Monday, 1 December 2025 10:26 AM
To: Mills, Vanessa &lt;Vanessa.Mills@qr.com.au&gt;
Subject: INC0573729 - SL231066 | QRSL-J09Z8UORWC ITAM – Device Support Message
Hi Vanessa,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INC0573729.
Kind Regards
GILBERT NOBLE
REMOTE DESKTOP SUPPORT
Level 3, 21 Kirksway Place 
Battery Point, Tasmania 7004 
T: 07 3072 5000 
W: queenslandrail.com.au
E: ITservicedesk@qr.com.au
28-11-2025 09:55:40 - Gilbert Noble (Additional comments)
Hi Vanessa,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INC0573729.
Kind regards,
Gilbert Noble
27-11-2025 13:02:19 -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27-11-2025 13:02:19 - Gilbert Noble (Work notes)
triggered fresh  start via Intune
</t>
  </si>
  <si>
    <t xml:space="preserve">05-12-2025 12:44:08 - PDXC Integration (Work notes)
Assigned to NAYAN P JOSHI.
&lt;br/&gt;Application states installed in Comp Portal and Software Centre, PC shows that it is not installed. Unable to locate Adobe Acrobat in Program Files, Windows Apps, or Start Menu. Reinstalled via Company Portal, but still not found. Resolving case due to no response from user.
05-12-2025 12:43:58 - PDXC Integration (Work notes)
Assigned to NAYAN P JOSHI.
&lt;br/&gt;Application states installed in Comp Portal and Software Centre, PC shows that it is not installed. Unable to locate Adobe Acrobat in Program Files, Windows Apps, or Start Menu. Reinstalled via Company Portal, but still not found. Resolving case due to no response from user.
05-12-2025 12:43:57 - PDXC Integration (Additional comments)
nayanp.joshi@dxc.com: Resolving the case as there is no response from user
05-12-2025 12:42:08 - PDXC Integration (Work notes)
Assigned to NAYAN P JOSHI.
05-12-2025 12:42:08 - PDXC Integration (Work notes)
Assigned to NAYAN P JOSHI.
&lt;br/&gt;Resolving the case as there is no response from the user
04-12-2025 11:59:18 - PDXC Integration (Work notes)
Assigned to NAYAN P JOSHI.
&lt;br/&gt;&gt;&gt;If no response from EOD need to resolve this as no response 
&gt;&gt;AU
04-12-2025 11:58:38 - PDXC Integration (Work notes)
Assigned to NAYAN P JOSHI.
&lt;br/&gt;Hello Nayan - shall we book some time into TEAMS?
Sure please let us know once you are free we will check on this issue 
Hi Nayan - would you be able to give me a call back when you are free? Many thanks, Chrsi 
Hello Christopher
Let us know if we can connect now?
Hello Christopher
Let us know the suitable time we can connect
03-12-2025 11:21:04 - PDXC Integration (Work notes)
Assigned to NAYAN P JOSHI.
&lt;br/&gt;&gt;&gt;Awaiting response if no response need to close by tomorrow 
&gt;&gt;AU
03-12-2025 11:19:04 - PDXC Integration (Work notes)
Assigned to NAYAN P JOSHI.
03-12-2025 11:19:02 - PDXC Integration (Additional comments)
nayanp.joshi@dxc.com: Hello Christopher 
Let us know the suitable time you are available to discuss on this issue 
Thankyou
02-12-2025 12:25:04 - PDXC Integration (Work notes)
Assigned to NAYAN P JOSHI.
&lt;br/&gt;&gt;&gt;Pinged user on teams 
&gt;&gt;Requested for convince time to discuss the issue on call 
&gt;&gt;AU
02-12-2025 12:24:44 - PDXC Integration (Work notes)
Assigned to NAYAN P JOSHI.
&lt;br/&gt;Hello Nayan - would you let me know how to access it? 
Please go to windows start and search for adobe 
and Launch it please
HI Nayan,  I tried that earlier and it did not work. I called IT Help Desk and they confirmed it has not been installed. They have referred it back to you.  Thanks, Chris 
Oh okay 
We see from backend the application say installed not sure how is that
let me check further from my end and revert back
Hello Christopher
let us know when you are available so that we can discuss on this issue 
Hello Nayan - shall we book some time into TEAMS?
Sure please let us know once you are free we will check on this issue
01-12-2025 11:47:40 - Shane Kmet (Work notes)
Platform DXC Integration incident INC0573702 updated INC40680405
01-12-2025 11:47:36 - Shane Kmet (Work notes)
Issue/s:
User called in, has a ticket for issues with Adobe
Troubleshooting:
User has advised received message from the assigned support team, that Adobe Pro was pushed the PC to be installed
User does not know how to install the application
Checked DRA, confirmed user has AP_Adobe_Acrobat_Pro_NUD 
Remote in to PC
Checked Company Portal - Found Adobe Acrobat to be "Installed"
Checking Start Menu - the Adobe Acrobat is not found - Reinstalled via Company Portal
App is still not found when searching for Acrobat in Start
Ran Config Manager eval cycles
Restarted PC
Remote back in, checking for install - not found
Checked Software Centre - States "uninstall" but cannot be reinstalled
Checking Explorer Program Files, found no exe for Adobe Acrobat
Checked Windows Apps - No Acrobat found
@SCCM team, the application states its installed in Comp Portal and Software Centre, PC shows that it is not installed
=================================
Name: Chris Kennedy
Contact number: 0419 327 903
Hours of Contact: 8am to 4.30pm 
Service Number / User ID: R901377
Hostname: 10.24.101.55
Location: WFH - User next in the office Tues 02/12
01-12-2025 11:16:08 - PDXC Integration (Work notes)
Assigned to NAYAN P JOSHI.
&lt;br/&gt;&gt;&gt;Reached user on qr side 
&gt;&gt;Awating Response 
&gt;&gt;If no response by EOD need to resolve the case
01-12-2025 11:16:05 - PDXC Integration (Work notes)
Assigned to NAYAN P JOSHI.
&lt;br/&gt;Hello Christopher
Hope you are doing well
Reaching out regarding Adobe Reader opening instead of Adobe Acrobat Professional
We have pushed Adobe Acrobat Professional to your machine
Please let us know if you were able to access the machine or not
Thankyou
28-11-2025 11:20:45 - PDXC Integration (Work notes)
Assigned to NAYAN P JOSHI.
&lt;br/&gt;&gt;&gt;Pinged user on teams 
&gt;&gt;AU
28-11-2025 11:20:44 - PDXC Integration (Work notes)
Assigned to NAYAN P JOSHI.
&lt;br/&gt;Hello Christopher
Hope you are doing well 
Reaching out regarding Adobe Reader opening instead of Adobe Acrobat Professional
We have pushed Adobe Acrobat Professional to your machine
Please let us know if you were able to access the machine or not 
Thankyou
27-11-2025 14:25:48 - PDXC Integration (Work notes)
Assigned to NAYAN P JOSHI.
&lt;br/&gt;&gt;&gt;Application has been pushed to user machine 
&gt;&gt;AU
27-11-2025 14:25:20 - PDXC Integration (Work notes)
Assigned to NAYAN P JOSHI.
27-11-2025 14:25:17 - PDXC Integration (Additional comments)
nayanp.joshi@dxc.com: Hello Christopher 
We have pushed Adobe Acrobat Professional to your machine 
After 30 mins please restart the machine and check 
Thankyou
27-11-2025 12:36:09 - PDXC Integration (Work notes)
Assigned to NAYAN P JOSHI.
27-11-2025 12:36:04 - PDXC Integration (Work notes)
Assigned to NAYAN P JOSHI.
27-11-2025 12:35:58 - PDXC Integration (Additional comments)
diya.dey@dxc.com: checking on this
27-11-2025 12:35:39 - PDXC Integration (Work notes)
Assigned to NAYAN P JOSHI.
27-11-2025 12:13:04 - Frederic Shea (Work notes)
Platform DXC Integration incident INC0573702 created INC40680405
27-11-2025 12:12:57 - Frederic Shea (Work notes)
IBC - Chris Kennedy, Issue persists
SDA assigning to DXC Desktop Technology SCCM
27-11-2025 11:55:34 - Frederic Shea (Work notes)
IBC - Chris Kennedy
gpupdate /force not yet complete
SDA confirmed this can take a bit longer than usual while WFH
User confirmed understanding
27-11-2025 11:55:34 - Frederic Shea (Additional comments)
Hey Chris,
We are just reaching out in regard to a ticket that you have active with us; INC0573702 - Adobe Reader opening instead of Adobe Acrobat Professional.
Please reach out if we can assist you further with this matter, either by responding to this email or reaching out to us on 07 3072 5000.
Kind regards,
Frederic.
</t>
  </si>
  <si>
    <t xml:space="preserve">03-12-2025 08:55:08 - PDXC Integration (Work notes)
Clean and reset mcFit new fuserTest ok
27-11-2025 12:39:23 - Shane Kmet (Work notes)
Platform DXC Integration incident INC0573697 updated INC40680065
27-11-2025 12:15:15 - Riley Thomas (Work notes)
Platform DXC Integration incident INC0573697 updated INC40680065
27-11-2025 12:15:11 - Riley Thomas (Work notes)
From: donotreply@ricoh.com.au &lt;donotreply@ricoh.com.au&gt; 
Sent: Thursday, 27 November 2025 12:06 PM
To: Ragazzo, Emilio &lt;emilio.ragazzo@qr.com.au&gt;
Subject: New Ricoh Ticket CS2511270292
Dear Emilio Ragazzo, Thank you for contacting Ricoh Australia. A new ticket has been opened with the following details: Ticket No. : CS2511270292 Serial Number: Product Name: Purchase Order Number: INC40680065 Reference: INC40680065 Problem Description: 
ZjQcmQRYFpfptBannerStart
[EXTERNAL EMAIL]: 
This email originated from outside Queensland Rail. Do not click on links or open attachments unless you recognise the sender and know the content is safe. 
    Report Phish     
ZjQcmQRYFpfptBannerEnd
Dear Emilio Ragazzo, 
Thank you for contacting Ricoh Australia.
A new ticket has been opened with the following details: 
Ticket No.: CS2511270292
Serial Number: 
Product Name: 
Purchase Order Number: INC40680065
Reference: INC40680065
Problem Description: [Summary]:Printer failing to print with error code SC541-00 Serial does not exist: QLD Rail NOW Ticket Number: INC0573697 Post Code: 4209 Contact Name: Emilio Ragazzo Contact Phone Number: 0437 153 006 Email Address: emilio.ragazzo@qr.com.au Alternative Contact: Site Phone Alternative Contact Phone Number: 07 5631 5006 Printer Serial Number Y178HB01666 Issue/Request Details: Emilio reported the site printer is failing to print and displaying an error on the display. The issue was investigated last week under INC0571226 and apparently resolved, but the issue is occurring again.
Location and contact details: 
Contact Name: Emilio Ragazzo
Contact Number: 07 56315012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27-11-2025 11:47:24 - PDXC Integration (Work notes)
None
Assigning to Ricoh Field Technician for further assistance.
27-11-2025 11:47:19 - PDXC Integration (Work notes)
None
Assigning to Ricoh Field Technician for further assistance.
27-11-2025 11:33:48 - PDXC Integration (Work notes)
Vendor Referenced this CI Value on Creation not found in database : Y178HB01666 - SP3510SF
27-11-2025 11:33:25 - Liam Bryan (Work notes)
Platform DXC Integration incident INC0573697 created INC40680065
</t>
  </si>
  <si>
    <t xml:space="preserve">
 2025-11-27 10:29:56 Shane Kmet - Assigned to is Fred Shea was 
 2025-11-27 10:47:40 Andy Phan - Assignment Group is DXC Application AUS was Global Service Desk
 2025-12-03 15:14:07 PDXC Integration - State is On Hold was Work in Progress</t>
  </si>
  <si>
    <t xml:space="preserve">
 2025-11-27 10:00:27 Shane Kmet - Assigned to is Fred Shea was 
 2025-11-27 10:19:58 Liam Bryan - State is On Hold was Work in Progress
 2025-11-27 11:08:45 Sandeep Boyapati - State is Work in Progress was On Hold
 2025-12-02 18:24:27 Chau Nguyen - Assignment Group is Service Now was ServiceNow Platform Admins
 2025-12-02 18:28:06 Chau Nguyen - State is On Hold was Work in Progress</t>
  </si>
  <si>
    <t xml:space="preserve">04-12-2025 09:48:24 - PDXC Integration (Work notes)
Assigned to Michael Murakami.
&lt;br/&gt;- Notes made on the hardware request form don't appear to have been recorded when RITM0268395 was created
- A general search in SNOW (QR and DXC) for RITM0268395 does not show any tickets mentioning the RITM
- Checked devices assigned to Carla, found notes made on SL234208 making reference to RITM5338627
- RITM5338627 was raised to inquire about the refresh status of two devices, DT192217 and TB191693
- The notes in the ticket indicate RITM0268395 was raised to refresh the tablet, TB191693
04-12-2025 09:48:18 - PDXC Integration (Work notes)
Assigned to Michael Murakami.
&lt;br/&gt;- Notes made on the hardware request form don't appear to have been recorded when RITM0268395 was created
- A general search in SNOW (QR and DXC) for RITM0268395 does not show any tickets mentioning the RITM
- Checked devices assigned to Carla, found notes made on SL234208 making reference to RITM5338627
- RITM5338627 was raised to inquire about the refresh status of two devices, DT192217 and TB191693
- The notes in the ticket indicate RITM0268395 was raised to refresh the tablet, TB191693
04-12-2025 09:48:15 - PDXC Integration (Additional comments)
michael.murakami@dxc.com: Hi, Carla!
RITM0268395 was raised to refresh a tablet, TB191693, assigned to Mick Fielding as per a request made under RITM5338627.
If you have any further questions, please reach out to me on 07 3072 1700.
Warm regards,
Michael Murakami
04-12-2025 09:44:29 - PDXC Integration (Work notes)
Assigned to Michael Murakami.
&lt;br/&gt;- Notes made on the hardware request form don't appear to have been recorded when RITM0268395 was created
- A general search in SNOW (QR and DXC) for RITM0268395 does not show any tickets mentioning the RITM
- Checked devices assigned to Carla, found notes made on SL234208 making reference to RITM5338627
- RITM5338627 was raised to inquire about the refresh status of two devices, DT192217 and TB191693
- The notes in the ticket indicate RITM0268395 was raised to refresh the tablet, TB191693
---
"From: Traction Power Business Support &lt;TractionPowerBusinessSupport@QR.COM.AU&gt; 
Sent: Thursday, 2 October 2025 12:41 PM
To: IT Service Desk &lt;ITServiceDesk@qr.com.au&gt;
Cc: Traction Power Business Support &lt;TractionPowerBusinessSupport@QR.COM.AU&gt;; White, Ben &lt;Ben.White@qr.com.au&gt;; Fielding, Mick &lt;Mick.Fielding@qr.com.au&gt;
Subject: FW: Laptop and Tablet for Mick fielding
Importance: High
Team,
Can you please advise what the asset tag number is for the devices replacing the below?
Asset Tag: TB191693
Model: Dell Latitude 7212
Asset Tag: DT192217
Model: Dell OptiPlex 7070
I was not a part of the refresh program last year, and the employee that was looking after it from my team has now left the business.
My understanding is that Mick Fielding was allocated both the Surface Pro and a Surface tablet in the last 12 months, but he was not given them.
Thanks, and kind regards
Carla
CARLA TUCKETT
SUPERVISING ADMINISTRATION OFFICER
Traction Power Business Support"
28-11-2025 09:35:08 - PDXC Integration (Work notes)
Assigned to Michael Murakami.
27-11-2025 11:41:25 - Gilbert Noble (Work notes)
Platform DXC Integration incident INC0573629 created INC40680139
</t>
  </si>
  <si>
    <t xml:space="preserve">03-12-2025 06:41:13 - Raegan Munro (Work notes)
Closing as Service Desk have been unable to contact user.
02-12-2025 07:41:56 - Raegan Munro (Additional comments)
Hi Prasanna,
I just wanted to follow up with you and determine if you are still having issues accessing Citrix?
If so, please give us a call on 07 3072 5000 (we are option 1), or alternatively email us at ITServiceDesk@qr.com.au so that we may complete further troubleshooting. Please be sure to cite incident no. INC0573611 when you do so.
In the event that you are no longer having these issues please advise so that we may proceed with ticket closure.
Kind regards,
Raegan.
02-12-2025 07:41:56 - Raegan Munro (Work notes)
User has not left a contact number, sending another customer note before closing ticket.
01-12-2025 09:18:04 - Ruey Lim (Work notes)
From: Kannan, Prasanna &lt;pkannan7@dxc.com&gt; 
Sent: Monday, 1 December 2025 9:32 AM
To: IT Service Desk &lt;ITServiceDesk@qr.com.au&gt;
Subject: Automatic reply: Ticket Made - INC0573611
Thank you for your e-mail.
I am Out Of Office with limited access to emails &amp; calls. I'll return back to work on Monday (01st Dec'25).
For any support that cannot wait until I return, Please reach out Shalini &lt;sparasher@dxc.com&gt;
01-12-2025 09:01:33 - Raegan Munro (Work notes)
From: IT Service Desk 
Sent: Monday, 1 December 2025 10:01 AM
To: talasu, sravya &lt;sravya.talasu@dxc.com&gt;; Kannan, Prasanna &lt;pkannan7@dxc.com&gt;
Subject: RE: Ticket Made - INC0573611
Hi Prasanna, 
I just wanted to follow up with you and determine if you are still having issues accessing Citrix?
If so, please give us a call on 07 3072 5000 (we are option 1), or alternatively email us at ITServiceDesk@qr.com.au so that we may complete further troubleshooting. Please be sure to cite incident no. INC0573611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28-11-2025 12:39:48 - Raegan Munro (Additional comments)
Hi Prasanna,
I just wanted to follow up with you and determine if you are still having issues accessing Citrix?
If so, please give us a call on 07 3072 5000 (we are option 1), or alternatively email us at ITServiceDesk@qr.com.au so that we may complete further troubleshooting. Please be sure to cite incident no. INC0573611 when you do so. 
In the event that you are no longer having these issues please advise so that we may proceed with ticket closure. 
Kind regards, 
Raegan.
28-11-2025 12:35:08 - Raegan Munro (Work notes)
Investigating.
27-11-2025 14:37:09 - Raegan Munro (Work notes)
From: IT Service Desk 
Sent: Thursday, 27 November 2025 3:36 PM
To: talasu, sravya &lt;sravya.talasu@dxc.com&gt;; Kannan, Prasanna &lt;pkannan7@dxc.com&gt;
Subject: RE: Ticket Made - INC0573611
Hi all, 
It does not appear as though Prasanna’s account is locked in our system, are you able to provide a screenshot of the error you are receiving so we may investigate this further?
Kind regards,
RAEGAN MUNRO
SERVICE DESK ANALYST
Level 3. 21 Kirksway Place
Battery Point. Tasmania. 7004
PH: 07 3072 5000
Alt.PH: +61 7 3072 5000
Email: ITServiceDesk@qr.com.au
W: queenslandrail.com.au
From: IT Service Desk 
Sent: Thursday, 27 November 2025 10:35 AM
To: talasu, sravya &lt;sravya.talasu@dxc.com&gt;
Subject: Ticket Made - INC0573611
A ticket has been logged for you and assigned to the Citrix team
ticket NO: INC0573611
Kind Regards,
Jack F
From: talasu, sravya &lt;sravya.talasu@dxc.com&gt; 
Sent: Thursday, November 27, 2025 8:45 AM
To: IT Service Desk &lt;ITServiceDesk@qr.com.au&gt;
Cc: Prasanna Kannan - DXC &lt;pkannan7@dxc.com&gt;
Subject: Citrix Page is not loading for Prasanna Kannan
Hi Team, Good day! Could you please create a ticket with the Citrix team for Prasanna Kannan? He is currently unable to access the Citrix webpage that we rely on for our daily operational tasks. Details: Name: KANNAN, PRASANNA (A_ACCOUNT) Email
ZjQcmQRYFpfptBannerStart
[EXTERNAL EMAIL]: 
This email originated from outside Queensland Rail. Do not click on links or open attachments unless you recognise the sender and know the content is safe. 
    Report Phish     
ZjQcmQRYFpfptBannerEnd
Hi Team,
Good day!
Could you please create a ticket with the Citrix team for Prasanna Kannan?
He is currently unable to access the Citrix webpage that we rely on for our daily operational tasks.
Details:
Name:            KANNAN, PRASANNA (A_ACCOUNT)
Email ID:       A_MSP1438@QR.COM.AU
Citrix URL:   QR Citrix - XENCORP7
Thanks and Regards
Sravya Talasu
Analyst I Infrastructure Services (Modern Workplace)
DXC Technology
Sravya.talasu@dxc.com
+91 6300340648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27-11-2025 14:36:59 - Raegan Munro (Additional comments)
Hi Prasanna, 
It does not appear as though your account is locked in our system, are you able to provide a screenshot of the error you are receiving so we may investigate this further?
Kind regards,
27-11-2025 14:36:59 - Raegan Munro (Work notes)
From: IT Service Desk 
Sent: Thursday, 27 November 2025 3:36 PM
To: talasu, sravya &lt;sravya.talasu@dxc.com&gt;; Kannan, Prasanna &lt;pkannan7@dxc.com&gt;
Subject: RE: Ticket Made - INC0573611
Hi all, 
It does not appear as though Prasanna's account is locked in our system, are you able to provide a screenshot of the error you are receiving so we may investigate this further?
Kind regards,
RAEGAN MUNRO
SERVICE DESK ANALYST
Level 3. 21 Kirksway Place
Battery Point. Tasmania. 7004
PH: 07 3072 5000
Alt.PH: +61 7 3072 5000
Email: ITServiceDesk@qr.com.au
W: queenslandrail.com.au
27-11-2025 14:36:39 - Raegan Munro (Work notes)
Users account is not locked in DRA.
27-11-2025 14:34:45 - Raegan Munro (Work notes)
Investigating.
27-11-2025 13:37:36 - PDXC Integration (Additional comments)
harshitha.gudla@dxc.com: Hi Team,
The user A_account got locked.
Please unlock the user account.
27-11-2025 09:35:14 - PDXC Integration (Work notes)
Assigned to Gudla Harshitha.
27-11-2025 09:33:48 - PDXC Integration (Work notes)
Vendor Referenced this Business Service Value on Creation not found in database : Citrix XenApp
27-11-2025 09:33:28 - Jack Filmer (Work notes)
Platform DXC Integration incident INC0573611 created INC40679077
27-11-2025 09:33:03 - Jack Filmer (Work notes)
Assigning to DXC Desktop Technology Citrix as per user request
</t>
  </si>
  <si>
    <t xml:space="preserve">03-12-2025 10:16:44 - Ramakrishna Manda (Work notes)
Working with Barry
28-11-2025 10:37:34 - Surojit Bhattacharjee (Work notes)
@Bernard Reid
Hi Bernie,
Please note this is not related to ESRI upgrade as mentioned in the comments. I have discussed this with Rama and also tested this with him in UAT. 
The issue is related to Master Data of the Equipment. It appears that when the equipment was set up the Linear data from Superior Floc was not copied correctly. This resulted in missing of Lat/Long Data and hence the GIS error popped up as expected. In UR3 we have tested using 2 equipment (60201109 &amp; 60201110) where we dismantled and reinstalled the Equipment and copied data from SupFLoc. Tested now and works fine. Advice is to do the same in Prod and fix master data.
Happy to take any questions if you have. 
Thanks, 
Suro
27-11-2025 13:26:19 - Bernard Reid (Work notes)
Hi, This seems to be a repeat of the issues identified from the ESRI upgrade, that were resolved, but potentially recurred during the Patching. Happy to have a chat about where it needs ot be allocated. Thanks Bernie
27-11-2025 10:11:53 - Raegan Munro (Additional comments)
Hi Veronica, 
Thankyou for reaching out to the Queensland Rail IT Service Desk. 
We will reach out to our SAP team for further assistance with this, and they should be able too provide more information shortly. In the meantime, you should be able to hit enter through the warning message to complete the transaction. 
Kind regards, 
Raegan.
27-11-2025 10:11:53 - Raegan Munro (Work notes)
Assigning to SAP PM Core System as per KB0010441.
27-11-2025 10:10:09 - Raegan Munro (Work notes)
Investigating.
</t>
  </si>
  <si>
    <t xml:space="preserve">
 2025-11-27 09:25:14 Cameron Horn - Assigned to is Raegan Munro was 
 2025-11-27 10:11:53 Raegan Munro - Assignment Group is SAP PM Core System was Global Service Desk
 2025-11-27 13:26:19 Bernie Reid - Assignment Group is ICT SAP Application Admin was SAP PM Core System
 2025-11-27 14:02:56 Surojit Bhattacharjee - Assignment Group is SAP Plant Maintenance was ICT SAP Application Admin
 2025-11-28 10:37:34 Surojit Bhattacharjee - Assignment Group is SAP PM Core System was SAP Plant Maintenance
 2025-12-02 13:50:12 Ramakrishna Manda - Assigned to is Ramakrishna Manda was 
 2025-12-03 10:18:36 Ramakrishna Manda - State is On Hold was Work in Progress</t>
  </si>
  <si>
    <t xml:space="preserve">03-12-2025 08:45:04 - PDXC Integration (Work notes)
Assigned to Bibas Sapkota.
&lt;br/&gt;User received new docking station and confirmed it is working fine. Closing ticket.
03-12-2025 08:44:44 - PDXC Integration (Work notes)
Assigned to Bibas Sapkota.
&lt;br/&gt;User received new docking station and confirmed it is working fine. Closing ticket.
03-12-2025 08:44:40 - PDXC Integration (Additional comments)
bibas.sapkota@dxc.com: Hi Nyamh 
as confirmed with you 
i will close the incident 
Regards 
Bibas
03-12-2025 08:43:34 - PDXC Integration (Work notes)
Assigned to Bibas Sapkota.
03-12-2025 08:43:24 - PDXC Integration (Work notes)
Assigned to Bibas Sapkota.
&lt;br/&gt;user has confirmed that user got a new docking station 
plugged in to the device and works fine 
closing ticket
02-12-2025 09:20:54 - PDXC Integration (Work notes)
Assigned to Bibas Sapkota.
02-12-2025 09:20:54 - PDXC Integration (Work notes)
Assigned to Bibas Sapkota.
02-12-2025 09:20:44 - PDXC Integration (Additional comments)
bibas.sapkota@dxc.com: Hi Nyamh 
have you received your docking station?
if you need any further assist let me know  
Regards 
bibas
28-11-2025 10:47:04 - PDXC Integration (Work notes)
Assigned to Bibas Sapkota.
28-11-2025 10:46:49 - PDXC Integration (Work notes)
Assigned to Bibas Sapkota.
28-11-2025 10:46:43 - PDXC Integration (Additional comments)
bibas.sapkota@dxc.com: contacted user on teams 
user has placed an order for a dock
once received will check with a new dock 
waiting for the user confirmation
28-11-2025 09:34:49 - PDXC Integration (Work notes)
Assigned to Bibas Sapkota.
27-11-2025 11:43:09 - Gilbert Noble (Work notes)
Platform DXC Integration incident INC0573584 created INC40680162
27-11-2025 10:05:53 - Raegan Munro (Work notes)
Assigning to RDS as there is no light going to the docking station.
27-11-2025 10:05:07 - Raegan Munro (Work notes)
Investigating.
</t>
  </si>
  <si>
    <t xml:space="preserve">02-12-2025 09:42:09 - Raegan Munro (Work notes)
From: IT Service Desk 
Sent: Tuesday, 2 December 2025 10:42 AM
To: 'Kale, Prachi' &lt;prachi.kale@dxc.com&gt;
Subject: RE: INC0573540 - QR | Citrix | Account locked
Hi Prachi, 
I just wanted to reach out and confirm if this issue is still occurring?
Kind regards,
RAEGAN MUNRO
SERVICE DESK ANALYST
Level 3. 21 Kirksway Place
Battery Point. Tasmania. 7004
PH: 07 3072 5000
Alt.PH: +61 7 3072 5000
Email: ITServiceDesk@qr.com.au
W: queenslandrail.com.au
01-12-2025 10:04:41 - Raegan Munro (Work notes)
From: IT Service Desk 
Sent: Monday, 1 December 2025 11:05 AM
To: Kale, Prachi &lt;prachi.kale@dxc.com&gt;
Subject: RE: INC0573540 - QR | Citrix | Account locked
Hi Prachi,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incident no. INC0573540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01-12-2025 10:03:27 - Raegan Munro (Work notes)
Investigating.
28-11-2025 13:19:42 - Raegan Munro (Work notes)
Investigating.
27-11-2025 09:52:40 - Raegan Munro (Work notes)
From: IT Service Desk 
Sent: Thursday, 27 November 2025 10:52 AM
To: 'IT Service Desk' &lt;ITServiceDesk@qr.com.au&gt;; Kale, Prachi &lt;prachi.kale@dxc.com&gt;
Subject: RE: QR | Citrix | Account locked
Hi Prachi, 
I have had a look on my end and it does not appear as though your account is currently locked. 
Could you please try signing in again in around 30 minutes and advise of the results? This will give any Microsoft lock time to remove itself before signing in again.
Kind regards,
RAEGAN MUNRO
SERVICE DESK ANALYST
Level 3. 21 Kirksway Place
Battery Point. Tasmania. 7004
PH: 07 3072 5000
Alt.PH: +61 7 3072 5000
Email: ITServiceDesk@qr.com.au
W: queenslandrail.com.au
27-11-2025 09:52:40 - Raegan Munro (Additional comments)
Hi Prachi, 
I have had a look on my end and it does not appear as though your account is currently locked. 
Could you please try signing in again in around 30 minutes and advise of the results? This will give any Microsoft lock time to remove itself before signing in again.
Kind regards,
Raegan.
27-11-2025 09:52:04 - Raegan Munro (Work notes)
MSP1425 is not locked in DRA - Expiry is set to 28/01/2026.
27-11-2025 09:49:37 - Raegan Munro (Work notes)
Investigating.
27-11-2025 08:41:07 - PDXC Integration (Additional comments)
harshitha.gudla@dxc.com: Hi Team,
Please unlock the user ID.
27-11-2025 08:31:58 - PDXC Integration (Work notes)
Vendor Referenced this Business Service Value on Update not found in database : Citrix XenApp
27-11-2025 08:31:54 - PDXC Integration (Work notes)
Added attachment ::  QLDRail_INC added (CNDEF0001178) - Screenshot 2025-11-27 085658.png
27-11-2025 08:31:48 - PDXC Integration (Work notes)
Added attachment ::  QLDRail_INC added (CNDEF0001178) - QR _ Citrix _ Account locked.msg
27-11-2025 08:31:16 - System (Work notes)
Platform DXC Integration incident INC0573540 updated INC40678563
27-11-2025 08:29:25 - Pruthvish Patel (Work notes)
Platform DXC Integration incident INC0573540 updated INC40678563
27-11-2025 08:29:21 - Pruthvish Patel (Work notes)
Assigning to DXC Desktop Technology Citrix for further investigation
27-11-2025 08:28:54 - PDXC Integration (Work notes)
Vendor Referenced this Business Service Value on Creation not found in database : Citrix XenApp
27-11-2025 08:28:24 - PDXC Integration (Work notes)
Added attachment ::  QLDRail_INC added (CNDEF0001178) - Screenshot 2025-11-27 085658.png
27-11-2025 08:28:14 - PDXC Integration (Work notes)
Added attachment ::  QLDRail_INC added (CNDEF0001178) - QR _ Citrix _ Account locked.msg
</t>
  </si>
  <si>
    <t xml:space="preserve">05-12-2025 15:22:27 - Fiona Rendalls (Additional comments)
Checking with the Brisbane FCC team
05-12-2025 15:22:27 - Fiona Rendalls (Work notes)
Brisbane FCC - I've looked at prior tickets and would you be the correct area to coordinate fixing a broken Network wall port?
KB0010228
I'm new to QR but I've heard of wall port issues for others.  These types of tickets appear to regularly go into circle work so keen to understand the flow and understanding who is correct for this process because we need to update knowledge articles to unravel these issues.
Thank you!!
27-11-2025 13:43:19 - Cameron Horn (Work notes)
Paula Frankcom called the service desk to verify what port number they advised in the ticket
Advised the port number from the ticket description
</t>
  </si>
  <si>
    <t xml:space="preserve">05-12-2025 14:23:34 - PDXC Integration (Work notes)
Assigned to Raja Mohammed.
&lt;br/&gt;Alerts closed in SCOM console. Hence resolving the ticket.
05-12-2025 14:23:34 - PDXC Integration (Work notes)
Assigned to Raja Mohammed.
&lt;br/&gt;Alerts closed in SCOM console. Hence resolving the ticket.
05-12-2025 14:23:28 - PDXC Integration (Additional comments)
sumanjali.golla@dxc.com: Alerts has been closed in SCOM console. Hence resolving the ticket.
05-12-2025 14:22:54 - PDXC Integration (Work notes)
Assigned to Raja Mohammed.
05-12-2025 14:22:49 - PDXC Integration (Work notes)
Assigned to Raja Mohammed.
&lt;br/&gt;Alerts has been closed in SCOM console. Hence resolving the ticket.
04-12-2025 02:05:24 - PDXC Integration (Work notes)
Assigned to Raja Mohammed.
04-12-2025 02:05:18 - PDXC Integration (Work notes)
Assigned to Raja Mohammed.
04-12-2025 02:05:10 - PDXC Integration (Additional comments)
raja.mohammed@dxc.com: As per the Braden, it should be redirected to the system/application/data owners for analysis of the need for the permission who can subsequently, submit a request with authorisation for those permissions to be applied by the DBAs, if required.
Monitoring the alert in console...
04-12-2025 02:05:08 - PDXC Integration (Work notes)
Assigned to Raja Mohammed.
&lt;br/&gt;As per the Braden, it should be redirected to the system/application/data owners for analysis of the need for the permission who can subsequently, submit a request with authorisation for those permissions to be applied by the DBAs, if required.
Monitoring the alert in console...
From: Coy, Braden &lt;braden.coy@dxc.com&gt; 
Sent: 28 November 2025 06:18
To: Mohammed, Raja &lt;raja.mohammed@dxc.com&gt;; Manzo, Dionisio T &lt;dionisio-t.manzo@dxc.com&gt;; Connor, Martyn Jon &lt;mconnor9@dxc.com&gt;; Golla, Sumanjali &lt;sumanjali.golla@dxc.com&gt;
Cc: DL_Oracle_CS_SQLDBA &lt;DL_Oracle_CS_SQLDBA@dxc.com&gt;; Koku Hannadige, Sumudu Lakmali &lt;s.kokuhannadige@dxc.com&gt;; Kmet, Shane &lt;shane.kmet@qr.com.au&gt;; IT Service Desk &lt;ITServiceDesk@qr.com.au&gt;
Subject: RE: 136480170:SEV2:QLR Incident INC40666018 has been assigned to group Database Admin Eclipse SQL
Hey @Mohammed, Raja
Thanks for the information you've provided.
The issue is that:
• NT AUTHORITY\SYSTEM is not provided the alerted permissions by design, as this is not standard/default configuration
• NT AUTHORITY\SYSTEM permissions for the listed databases are not currently defined as a requirement by the Application owner or the As-built documentation; and
• SCOM should not be the authority for identifying required permissions or granting them.
Given the above, I'm not sure why there is an alert configured.
If the SCOM alert is required to be retained – it should be redirected to the system/application/data owners for analysis of the need for the permission who can subsequently, submit a request with authorisation for those permissions to be applied by the DBAs, if required.
Kind Regards,
Braden Coy
Delivery Lead
01-12-2025 19:09:59 - PDXC Integration (Work notes)
Assigned to Raja Mohammed.
27-11-2025 14:11:34 - PDXC Integration (Work notes)
Assigned to Raja Mohammed.
27-11-2025 14:11:29 - PDXC Integration (Work notes)
Assigned to Raja Mohammed.
&lt;br/&gt;From: Mohammed, Raja &lt;raja.mohammed@dxc.com&gt; 
Sent: 27 November 2025 09:39
To: Coy, Braden &lt;braden.coy@dxc.com&gt;; Manzo, Dionisio T &lt;dionisio-t.manzo@dxc.com&gt;; Connor, Martyn Jon &lt;mconnor9@dxc.com&gt;; Golla, Sumanjali &lt;sumanjali.golla@dxc.com&gt;
Cc: DL_Oracle_CS_SQLDBA &lt;DL_Oracle_CS_SQLDBA@dxc.com&gt;; Koku Hannadige, Sumudu Lakmali &lt;s.kokuhannadige@dxc.com&gt;; Kmet, Shane &lt;shane.kmet@qr.com.au&gt;; IT Service Desk &lt;ITServiceDesk@qr.com.au&gt;
Subject: RE: 136480170:SEV2:QLR Incident INC40666018 has been assigned to group Database Admin Eclipse SQL
Hi Braden,
SCOM is monitoring QRL SQL servers and Db's. The SCOM alert indicates that NT AUTHORITY\SYSTEM, the built-in local system account, cannot access the SQL Server database model under the current security context. The SYSTEM account does not have login access or 
sufficient privileges in the target database, often resulting in SQL Server error.
To fix this issue we need to Grant Necessary Permissions to NT AUTHORITY\SYSTEM, which is equal to sysadmin.
Thanks &amp; Regards, 
Raja Mohammed
dxc.technology
Server Management Applications Tools Support
raja.mohammed@dxc.com
T +91 44 39352332
Olympia Technology Park| Guindy| Chennai -600032|India
27-11-2025 14:11:29 - PDXC Integration (Work notes)
Assigned to Raja Mohammed.
27-11-2025 14:11:24 - PDXC Integration (Additional comments)
sumanjali.golla@dxc.com: Waiting for reply.
27-11-2025 14:07:25 - PDXC Integration (Work notes)
Assigned to Raja Mohammed.
27-11-2025 14:07:17 - PDXC Integration (Additional comments)
guest: reply from: sqlsupport@rocksolidsql.com
SR #: 136480170 [https://wwwau.rocksolidsql.com/RockSolid//ServiceRequests/ManageServiceRequest.aspx?ServiceRequestKey=8b0cc450-11d0-4e9c-84ca-244427ba0c84] RockSolid Service Request
 Title:  QLR Incident INC40666018 has been assigned to group Database Admin Eclipse SQL 
 Task:  Manual DBA Task  Severity:  Severity 2 
 Instance:  TNTDEVSQL105 [https://wwwau.rocksolidsql.com/RockSolid//Instances/ManageInstance.aspx?InstanceKey=30512b80-f4b8-4d5a-92db-e7aa3ec551b6]  Status:  WAITING 
 Raised By:  PDXC, PDXC [mailto:csc@service-now.com]  Created:  11/26/2025 6:43:59 PM 
 Type:  Investigation  Site:  DXC - Queensland Rail 
Hello,
The current status of this service request is as follows:
27-11-2025 10:56:44 - PDXC Integration (Work notes)
Assigned to Raja Mohammed.
27-11-2025 10:24:44 - PDXC Integration (Work notes)
Assigned to Dionisio T Manzo.
27-11-2025 10:24:41 - PDXC Integration (Additional comments)
s.kokuhannadige@dxc.com: Hey SCOM Team. Please confirm why these alerts are being generated. This is not a Default configuration requirement for SQL Instances/Databases and should be removed unless you're aware of a specific use case that demands this rule. Please contact Braden.Coy@dxc.com if further discussion is required.
26-11-2025 19:12:04 - PDXC Integration (Work notes)
Assigned to Dionisio T Manzo.
26-11-2025 19:11:59 - PDXC Integration (Additional comments)
guest: reply from: sqlsupport@rocksolidsql.com
SR #: 136480170 [https://wwwau.rocksolidsql.com/RockSolid//ServiceRequests/ManageServiceRequest.aspx?ServiceRequestKey=8b0cc450-11d0-4e9c-84ca-244427ba0c84] RockSolid Service Request
 Title:  QLR Incident INC40666018 has been assigned to group Database Admin Eclipse SQL 
 Task:  Manual DBA Task  Severity:  Severity 2 
 Instance:  TNTDEVSQL105 [https://wwwau.rocksolidsql.com/RockSolid//Instances/ManageInstance.aspx?InstanceKey=30512b80-f4b8-4d5a-92db-e7aa3ec551b6]  Status:  WAITING 
 Raised By:  PDXC, PDXC [mailto:csc@service-now.com]  Created:  11/26/2025 6:43:59 PM 
 Type:  Investigation  Site:  DXC - Queensland Rail 
Hello,
The current status of this service request is as follows:
26-11-2025 19:11:34 - PDXC Integration (Work notes)
Assigned to Dionisio T Manzo.
26-11-2025 19:10:44 - PDXC Integration (Work notes)
Assigned to Dionisio T Manzo.
26-11-2025 19:10:35 - PDXC Integration (Additional comments)
dionisio-t.manzo@dxc.com: From: Manzo, Dionisio T &lt;dionisio-t.manzo@dxc.com&gt; 
Sent: Wednesday, November 26, 2025 5:03 PM
To: IT Service Desk &lt;itservicedesk@qr.com.au&gt;; shane.kmet@qr.com.au
Cc: DL_Oracle_CS_SQLDBA &lt;DL_Oracle_CS_SQLDBA@dxc.com&gt;
Subject: 136480170:SEV2:QLR Incident INC40666018 has been assigned to group Database Admin Eclipse SQL
Hi @shane.kmet@qr.com.au/SD Team,
We received the alert ticket below and verified that the "NT AUTHORITY\SYSTEM" has no access to the database(s). Shall we grant "NT AUTHORITY\SYSTEM" access? If no, we will be resolving the ticket now. If yes, what level of access(read, read+write, full)?
CATPRDPSC201.corp.qr.com.au\S01 - "NT AUTHORITY\SYSTEM" - no access at model database
CPTPRDSQL102.corp.qr.com.au\S01 - "NT AUTHORITY\SYSTEM" - no access at MDAPRDHUBMASTER database
CATPRDWSC101.corp.qr.com.au\S01 - "NT AUTHORITY\SYSTEM" - no access at model database
"MSSQL on Windows: Discovery error 
  Alert Description 
Source:    Microsoft SQL Server on Windows Local Alert Collection (CATPRDPSC201.corp.qr.com.au) 
Full Path Name:    CATPRDPSC201.corp.qr.com.au\Microsoft SQL Server on Windows Local Alert Collection (CATPRDPSC201.corp.qr.com.au) 
Alert Rule:    MSSQL on Windows: Discovery error 
Created:    26/11/2025 6:26:34 PM 
  Management Group: "CORPSCOM"
Module: Microsoft.SQLServer.Windows.Module.Discovery.Discoveries.FilegroupDiscovery
Version: 7.4.0.0
Error(s) was(were) occurred:
Message: [Error number: 916] The server principal "NT AUTHORITY\SYSTEM" is not able to access the database "model" under the current security context.
State:
The configuration properties are: 
DiscoverySourceManagedEntityId = 5f83b280-5eeb-d390-bf6a-2ffbfc5e451d
DiscoverySourceObjectId = 7d0cb973-822f-c2e7-9e9e-d19088864081
ManagementGroupName = CORPSCOM
Publisher = SQLDiscoveryWindows
ConnectionString = CATPRDPSC201.corp.qr.com.au\S01
InstanceEdition = Enterprise Edition: Core-based Licensing
InstanceName = S01
InstanceVersion = 14.0.3505.1
MachineName = CATPRDPSC201.corp.qr.com.au
MonitoringType = Local
NetbiosComputerName = CATPRDPSC201
Login = 
ClassId = 110d9fb5-753f-0108-5dcd-94d3f8e86147
DatabaseName = model
DbClassId = 722594ba-bc11-45d5-81a2-a6059ada4682
FdSpaceMonitoringGroupClassId = ca49f3e8-160d-7232-cba7-03a1312763a0
FdSpaceMonitoringGroupContainsDbRelationshipId = 00aa1826-deb9-b600-d8ac-63b3dadd3ddb
FgType = FX
FxSpaceMonitoringGroupClassId = 67e34708-1380-371b-9f3a-b083b61c1286
FxSpaceMonitoringGroupContainsDbRelationshipId = ae82663e-cba7-1f78-a160-1a7a75cb15db
IntervalSeconds = 14400
SqlExecTimeoutSeconds = 60
SqlTimeoutSeconds = 15
TimeoutSeconds = 300
Password = ********
Error(s):
[Error number: 916] The server principal "NT AUTHORITY\SYSTEM" is not able to access the database "model" under the current security context.
---
MSSQL on Windows: Discovery error 
  Alert Description 
Source:    Microsoft SQL Server on Windows Local Alert Collection (CPTPRDSQL102.corp.qr.com.au) 
Full Path Name:    CPTPRDSQL102.corp.qr.com.au\Microsoft SQL Server on Windows Local Alert Collection (CPTPRDSQL102.corp.qr.com.au) 
Alert Rule:    MSSQL on Windows: Discovery error 
Created:    26/11/2025 6:26:55 PM 
  Management Group: "CORPSCOM"
Module: Microsoft.SQLServer.Windows.Module.Discovery.Discoveries.ResourcePoolDiscovery
Version: 7.4.0.0
Error(s) was(were) occurred:
Message: [Error number: 916] The server principal "NT AUTHORITY\SYSTEM" is not able to access the database "MDAPRDHUBMASTER" under the current security context.
State:
The configuration properties are: 
DiscoverySourceManagedEntityId = 6c0ff5ee-7ac5-5f72-e535-b33211d2a1d9
DiscoverySourceObjectId = d3f41182-a18f-dc56-725b-0786e506789e
ManagementGroupName = CORPSCOM
Publisher = SQLDiscoveryWindows
ConnectionString = CPTPRDSQL102.corp.qr.com.au\S01
InstanceEdition = Enterprise Edition: Core-based Licensing
InstanceName = S01
InstanceVersion = 14.0.3505.1
MachineName = CPTPRDSQL102.corp.qr.com.au
MonitoringType = Local
NetbiosComputerName = CPTPRDSQL102
Login = 
DatabaseClassId = 722594ba-bc11-45d5-81a2-a6059ada4682
DatabaseName = MDAPRDHUBMASTER
DatabaseReferencesUserResourcePoolRelationshipId = 505d3154-32c8-4242-48e1-c0531ce8dcae
DefaultPoolClassId = 0fca59ad-48dc-6118-5665-3fdddc183bbc
DiscoveryType = DbRelationship
InternalPoolClassId = 1962ad1d-a7e4-9cfd-a218-7adc4a86397f
IntervalSeconds = 14400
OnlyInMemoryOLTPPools = true
SqlExecTimeoutSeconds = 60
SqlTimeoutSeconds = 15
TimeoutSeconds = 300
UserDefinedResourcePoolClassId = c5d88380-0c94-93ce-5379-885862735019
Password = ********
Error(s):
[Error number: 916] The server principal "NT AUTHORITY\SYSTEM" is not able to access the database "MDAPRDHUBMASTER" under the current security context.
--
MSSQL on Windows: Discovery error 
  Alert Description 
Source:    Microsoft SQL Server on Windows Local Alert Collection (CATPRDWSC101.corp.qr.com.au) 
Full Path Name:    CATPRDWSC101.corp.qr.com.au\Microsoft SQL Server on Windows Local Alert Collection (CATPRDWSC101.corp.qr.com.au) 
Alert Rule:    MSSQL on Windows: Discovery error 
Created:    26/11/2025 6:38:27 PM 
  Management Group: "CORPSCOM"
Module: Microsoft.SQLServer.Windows.Module.Discovery.Discoveries.FilegroupDiscovery
Version: 7.4.0.0
Error(s) was(were) occurred:
Message: [Error number: 916] The server principal "NT AUTHORITY\SYSTEM" is not able to access the database "model" under the current security context.
State:
The configuration properties are: 
DiscoverySourceManagedEntityId = 1195651f-cfd9-f932-dbdc-52f4b336cca7
DiscoverySourceObjectId = 7d0cb973-822f-c2e7-9e9e-d19088864081
ManagementGroupName = CORPSCOM
Publisher = SQLDiscoveryWindows
ConnectionString = CATPRDWSC101.corp.qr.com.au\S01
InstanceEdition = Enterprise Edition: Core-based Licensing
InstanceName = S01
InstanceVersion = 14.0.3505.1
MachineName = CATPRDWSC101.corp.qr.com.au
MonitoringType = Local
NetbiosComputerName = CATPRDWSC101
Login = 
ClassId = 110d9fb5-753f-0108-5dcd-94d3f8e86147
DatabaseName = model
DbClassId = 722594ba-bc11-45d5-81a2-a6059ada4682
FdSpaceMonitoringGroupClassId = ca49f3e8-160d-7232-cba7-03a1312763a0
FdSpaceMonitoringGroupContainsDbRelationshipId = 00aa1826-deb9-b600-d8ac-63b3dadd3ddb
FgType = FX
FxSpaceMonitoringGroupClassId = 67e34708-1380-371b-9f3a-b083b61c1286
FxSpaceMonitoringGroupContainsDbRelationshipId = ae82663e-cba7-1f78-a160-1a7a75cb15db
IntervalSeconds = 14400
SqlExecTimeoutSeconds = 60
SqlTimeoutSeconds = 15
TimeoutSeconds = 300
Password = ********
Error(s):
[Error number: 916] The server principal "NT AUTHORITY\SYSTEM" is not able to access the database "model" under the current security context.
"
Please always remember to copy our team dl - DL_Oracle_CS_SQLDBA DL_Oracle_CS_SQLDBA@dxc.com so that your request will not be missed. And for making follow up copy our support email - RockSolid.SQLSupport@dxc.com because this will create a ticket if no one responded to your inquiry/request.
Dionisio Manzo
Data Engineer, DXC Analytics
26-11-2025 18:32:14 - PDXC Integration (Work notes)
Assigned to Dionisio T Manzo.
26-11-2025 18:32:04 - PDXC Integration (Work notes)
Assigned to Dionisio T Manzo.
26-11-2025 18:32:00 - PDXC Integration (Additional comments)
dionisio-t.manzo@dxc.com: Accepted
26-11-2025 17:51:16 - PDXC Integration (Additional comments)
guest: reply from: sqlsupport@rocksolidsql.com
SR #: 136480170 [https://wwwau.rocksolidsql.com/RockSolid//ServiceRequests/ManageServiceRequest.aspx?ServiceRequestKey=8b0cc450-11d0-4e9c-84ca-244427ba0c84] RockSolid Service Request
 Title:  QLR Incident INC40666018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11/26/2025 6:43:59 PM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11/26/2025 6:43:31 PM
To; Eclipse RockSolid SQL Support
Cc; 
Subject; QLR Incident INC40666018 has been assigned to group Database Admin Eclipse SQL
Short Description: MSSQL on Windows: Discovery error - x3 alerts
Click here to view Incident: INC40666018&lt;https://nam12.safelinks.protection.outlook.com/?url=https://csc.service-now.com/nav_to.do?uri=incident.do%3Fsys_id=588f8c0c3b65be58db84f5c964e45ace%26sysparm_stack=incident_list.do%3Fsysparm_query=active=true&amp;data=05|02|rocksolid.sqlsupport@dxc.com|e48f606641c44b0b234408de2cbf820e|93f33571550f43cfb09fcd331338d086|0|0|638997398193303100|Unknown|TWFpbGZsb3d8eyJFbXB0eU1hcGkiOnRydWUsIlYiOiIwLjAuMDAwMCIsIlAiOiJXaW4zMiIsIkFOIjoiTWFpbCIsIldUIjoyfQ==|0|||&amp;sdata=R71grToDXagqn82xKKf8ETdg667OeYNeRLr8K/pBK9w=&amp;reserved=0&gt;
________________________________
Customer Name: Queensland Rail
Severity: 3 - Low
Priority: 4 - Low
Configuration item:
Category: Database
Comments:
Ref:MSG836168389_Qbyv8rhJx9snPqNoRI
 History
Type Action Date Status Severity Assignment 
Investigation 11/26/2025 6:43:59 PM Ready  Unassigned 
Service Request Creation
26-11-2025 17:43:38 - PDXC Integration (Work notes)
Vendor Referenced this CI Value on Creation not found in database : CATPRDPSC201
Vendor Referenced this Business Service Value on Creation not found in database : SCOM
26-11-2025 17:43:11 - Shane Kmet (Work notes)
Platform DXC Integration incident INC0573460 created INC40666018
</t>
  </si>
  <si>
    <t xml:space="preserve">05-12-2025 13:25:57 - Gilbert Noble (Work notes)
verified user details
updated the MFA number
issue resolved
05-12-2025 13:05:51 - Gilbert Noble (Work notes)
user responded in teams:
Hello Gilbert
Apologies for the late reply. I was on leave for the past four days
I was unable to access our QR Citrix Jumphost since it's asking for the OTP
That's why I raised a ticket to register the new sim for QR environment
04-12-2025 12:58:19 - Cameron Horn (Work notes)
Pending response from the user
03-12-2025 11:02:22 - Gilbert Noble (Work notes)
reached out to the user on teams: 
Hello, 
I am from the QR Service desk
can you confirm some details?
first is the issue with Multi Factor Authentication
second, what is the new phone number
third, is it happening on a standard account and A_Account or just standard?
03-12-2025 10:58:03 - Gilbert Noble (Work notes)
From: Galino, Kimberly &lt;kgalino@dxc.com&gt; 
Sent: Saturday, 29 November 2025 3:17 PM
To: IT Service Desk &lt;ITServiceDesk@qr.com.au&gt;
Cc: GIDC PH Infra and Endpoint Team &lt;gdc.ph.ess.shared@dxc.com&gt;
Subject: RE: INC0573453 
Hi Team, May I ask for an update on this case? Best Regards, Kimberly C. Galino Associate Professional Information Security Global Delivery Network (GDN) Philippines Support Team PDL: gdc. ph. ess. shared@ dxc. com 24x7 Support Hotline: +63 2 708
ZjQcmQRYFpfptBannerStart
[EXTERNAL EMAIL]: 
This email originated from outside Queensland Rail. Do not click on links or open attachments unless you recognise the sender and know the content is safe. 
    Report Phish     
ZjQcmQRYFpfptBannerEnd
Hi Team,
May I ask for an update on this case?
Best Regards,
Kimberly C. Galino
Associate Professional Information Security
Global Delivery Network (GDN) Philippines
Support Team PDL: gdc.ph.ess.shared@dxc.com
24x7 Support Hotline: +63 2 708 80119
kgalino@dxc.com
02-12-2025 16:18:51 - Frederic Shea (Additional comments)
Hey Karla,
We are just reaching out in regard to a ticket that you have active with us; INC0573453 - Requesting new SIM registration for OTP.
to update your contact number for MFA, we will need to verify over the phone.
Could you please reach out so that we can assist you further with this matter, either by responding to this email or reaching out to us on 07 3072 5000.
Kind regards,
Frederic.
01-12-2025 16:33:15 - Raegan Munro (Work notes)
Pending update from Adelaide team with new ticket notes.
28-11-2025 15:51:42 - Riley Thomas (Work notes)
From: Galino, Kimberly &lt;kgalino@dxc.com&gt; 
Sent: Friday, 28 November 2025 4:15 PM
To: IT Service Desk &lt;ITServiceDesk@qr.com.au&gt;
Cc: GIDC PH Infra and Endpoint Team &lt;gdc.ph.ess.shared@dxc.com&gt;
Subject: RE: INC0573453 
Hi Team, Thank you for the update. Unfortunately, I currently don’t have the means to make a phone call. May I ask if we can proceed with the troubleshooting via Microsoft Teams instead? I tried reaching out to you there as well. This
ZjQcmQRYFpfptBannerStart
[EXTERNAL EMAIL]: 
This email originated from outside Queensland Rail. Do not click on links or open attachments unless you recognise the sender and know the content is safe. 
    Report Phish     
ZjQcmQRYFpfptBannerEnd
Hi Team,
Thank you for the update.
Unfortunately, I currently don’t have the means to make a phone call. May I ask if we can proceed with the troubleshooting via Microsoft Teams instead? I tried reaching out to you there as well.
This issue requires urgent attention as it is currently affecting my daily tasks.
Best Regards,
Kimberly C. Galino
Associate Professional Information Security
Global Delivery Network (GDN) Philippines
Support Team PDL: gdc.ph.ess.shared@dxc.com
24x7 Support Hotline: +63 2 708 80119
kgalino@dxc.com
28-11-2025 13:34:24 - Pruthvish Patel (Work notes)
From: IT Service Desk 
Sent: Friday, 28 November 2025 1:59 PM
To: 'Galino, Kimberly' &lt;kgalino@dxc.com&gt;
Cc: GIDC PH Infra and Endpoint Team &lt;gdc.ph.ess.shared@dxc.com&gt;
Subject: RE: INC0573453 
Hi Kimberly,
To register you new SIM number please give us a call on 07 3072 5000 (we are option 1), so that we may complete further troubleshooting. 
Please be sure to cite incident no. INC0573453 when you do so.
Kind regards,
PRUTHVISH PATEL
ASSISTANT CUSTOMER SUPPORT
PH: 07 3072 5000
Alt.PH: +61 7 3072 5000
Email: ITServiceDesk@qr.com.au
W: queenslandrail.com.au
28-11-2025 13:34:24 - Pruthvish Patel (Additional comments)
Hi Karla,
To register Kimberly's new SIM number ask her to  give us a call on 07 3072 5000 (we are option 1), alternatively please refer a prefer time to contact Kimberly via Teams.
Please be sure to cite incident no. INC0573453 when you do so.
Kind regards,
Pruthvish Patel
28-11-2025 13:29:41 - Pruthvish Patel (Work notes)
From: Galino, Kimberly &lt;kgalino@dxc.com&gt; 
Sent: Friday, 28 November 2025 11:49 AM
To: IT Service Desk &lt;ITServiceDesk@qr.com.au&gt;
Cc: GIDC PH Infra and Endpoint Team &lt;gdc.ph.ess.shared@dxc.com&gt;
Subject: INC0573453 
Hi Team, Good day! I would like to request assistance in updating the SIM number registered to my QR account. I am currently unable to access the QR environment because the OTP is being sent to my old SIM, which I have lost. Access to the QR
ZjQcmQRYFpfptBannerStart
[EXTERNAL EMAIL]: 
This email originated from outside Queensland Rail. Do not click on links or open attachments unless you recognise the sender and know the content is safe. 
    Report Phish     
ZjQcmQRYFpfptBannerEnd
Hi Team,
Good day!
I would like to request assistance in updating the SIM number registered to my QR account. I am currently unable to access the QR environment because the OTP is being sent to my old SIM, which I have lost.
Access to the QR environment is essential for completing my daily incident tasks, so I would appreciate your support in updating my registered SIM at the earliest convenience.
Thank you.
Best Regards,
Kimberly C. Galino
Associate Professional Information Security
Global Delivery Network (GDN) Philippines
Support Team PDL: gdc.ph.ess.shared@dxc.com
24x7 Support Hotline: +63 2 708 80119
kgalino@dxc.com
28-11-2025 12:25:35 - Karla Angela Reodica (Additional comments)
Hi Raegan,
Subject of the email contains the ticket number. No response from SD until now. Thank you!
28-11-2025 12:24:47 - Karla Angela Reodica (Additional comments)
Hi Raegan,
28-11-2025 10:40:33 - Raegan Munro (Additional comments)
Hi Karla, 
Thankyou for the confirmation. 
Please ensure that Kim cites incident no. INC0573453 when emailing the Service Desk so we may proceed with further troubleshooting. 
Kind regards, 
Raegan.
28-11-2025 10:39:54 - Raegan Munro (Work notes)
Investigating.
28-11-2025 09:50:18 - Karla Angela Reodica (Additional comments)
Hi Raegan,
It's my teammate Kim who is having an issue. She'll be sending an email to Service Desk.
27-11-2025 10:40:34 - Raegan Munro (Additional comments)
Hi Karla,
I just wanted to follow up with you and determine if you are still having issues with your mobile?
If so, please give us a call on 07 3072 5000 (we are option 1), or alternatively email us at ITServiceDesk@qr.com.au so that we may complete further troubleshooting. Please be sure to cite incident no. INC0573453 when you do so. 
In the event that you are no longer having these issues please advise so that we may proceed with ticket closure. 
Kind regards, 
Raegan.
27-11-2025 10:40:04 - Raegan Munro (Work notes)
Investigating.
26-11-2025 17:26:12 - Raegan Munro (Work notes)
Calling user on 09777078179 - No answer and unable to leave a voicemail.
26-11-2025 17:26:12 - Raegan Munro (Additional comments)
Hi Karla, 
Thank you for reaching out to the Queensland Rail IT Service Desk.
We tried to contact you on 09777078179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INC0573453 when you do so.
We will also see any comments that you leave on this ticket if you would prefer to contact us that way.
Kind regards, 
Raegan.
26-11-2025 17:23:23 - Raegan Munro (Work notes)
Investigating.
</t>
  </si>
  <si>
    <t xml:space="preserve">03-12-2025 11:13:55 - Raegan Munro (Work notes)
Closing as Service Desk have been unable to contact user.
03-12-2025 10:57:46 - Raegan Munro (Work notes)
Investigating.
02-12-2025 12:09:31 - George Knight (Work notes)
Called 0428461654, no answer, left a VM
From: IT Service Desk 
Sent: Tuesday, 2 December 2025 1:09 PM
To: Gibson, Alex &lt;Alex.Gibson@qr.com.au&gt;
Subject: INC0573445: Admin account locked
Hi Alex
RE: INC0573445: Admin account locked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02-12-2025 12:03:44 - George Knight (Work notes)
Investigating.
01-12-2025 09:31:42 - Raegan Munro (Additional comments)
Hi Alex,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incident no. INC0573445 when you do so. 
In the event that you are no longer having these issues please advise so that we may proceed with ticket closure. 
Kind regards, 
Raegan.
01-12-2025 09:31:42 - Raegan Munro (Work notes)
Account is not locked in DRA.
28-11-2025 09:50:58 - Liam Bryan (Work notes)
A_O910756 is now showing as Unlocked.
Called 0428 461 654, left VM,
sent email.
28-11-2025 09:50:58 - Liam Bryan (Additional comments)
Hi Alex,
I'm reaching out regarding INC0573445 - Admin account locked.
I attempted to contact you through 0428 461 654, but was unable to reach you.
Your account is currently showing as unlocked.
In order to resolve your incident we need to confirm if your access is now working or if you're still having some issues
When possible, please contact the Service Desk on 07 3072 5000 (option 1) and quote INC0573445 to the agent who answers the call so we can assist.
We're also available at ITServiceDesk@qr.com.au and will see any comments you make this ticket if you'd prefer.
Kind regards,
Liam Bryan
28-11-2025 08:10:04 - PDXC Integration (Work notes)
Update : We have disconnected user from mentioned server IT service team please check.
28-11-2025 08:07:44 - PDXC Integration (Work notes)
Assigned to Prachi Kale.
&lt;br/&gt;Thanks for raising the incident. The incident has been acknowledged and we will start working on it immediately. In case we need further information related to the incident, we will contact you immediately. "
28-11-2025 08:05:04 - PDXC Integration (Work notes)
Assigned to Prachi Kale.
28-11-2025 08:04:10 - Frederic Shea (Work notes)
Platform DXC Integration incident INC0573445 updated INC40665444
28-11-2025 08:04:04 - Frederic Shea (Work notes)
SDA found A_O910756 in a locked state, issue persisting: found locked out in below
A_O910756 GIBSON , ALEX (A_ACCOUNT) 28-11-25 3:16 CATPRDPWS102 CPTPRDSRV112 CN=GIBSON \, ALEX (A_ACCOUNT),OU=Qld Rail Other Support,OU=Support Accounts,DC=corp,DC=qr,DC=com,DC=au
A_O910756 GIBSON , ALEX (A_ACCOUNT) 26-11-25 17:24 CATPRDPWS102 CPTPRDSRV112 CN=GIBSON \, ALEX (A_ACCOUNT),OU=Qld Rail Other Support,OU=Support Accounts,DC=corp,DC=qr,DC=com,DC=au
A_O910756 GIBSON , ALEX (A_ACCOUNT) 25-11-25 19:51 CATPRDPAS202 CPTPRDSRV112 CN=GIBSON \, ALEX (A_ACCOUNT),OU=Qld Rail Other Support,OU=Support Accounts,DC=corp,DC=qr,DC=com,DC=au
A_O910756 GIBSON , ALEX (A_ACCOUNT) 25-11-25 19:51 CATPRDPAS202 CATPRDADC202 CN=GIBSON \, ALEX (A_ACCOUNT),OU=Qld Rail Other Support,OU=Support Accounts,DC=corp,DC=qr,DC=com,DC=a
SDA assigning back to DXC CloudOps
28-11-2025 07:55:16 - Frederic Shea (Work notes)
Investigating
27-11-2025 06:48:32 - Frederic Shea (Work notes)
Account still showing as unlocked
27-11-2025 06:48:32 - Frederic Shea (Additional comments)
Hey Alex,
We are just reaching out in regard to a ticket that you have active with us; INC0573445 - Admin account locked.
Your session on CATPRDPAS202 that was causing this lock out has been cleared, please try access again to confirm the issue is resolved.
Please reach out if we can assist you further with this matter, either by responding to this email or reaching out to us on 07 3072 5000.
Kind regards,
Frederic.
27-11-2025 06:29:58 - Frederic Shea (Work notes)
Investigating
26-11-2025 18:26:49 - PDXC Integration (Additional comments)
guduru.shilpa@dxc.com: We have disconnected the user from mentioned server please procced to unlock user account
26-11-2025 18:14:24 - PDXC Integration (Work notes)
Assigned to guduru shilpa.
26-11-2025 16:42:59 - PDXC Integration (Work notes)
Assigned to guduru shilpa.
26-11-2025 16:42:28 - PDXC Integration (Work notes)
Vendor Referenced this CI Value on Creation not found in database : server
26-11-2025 16:42:00 - Raegan Munro (Work notes)
Platform DXC Integration incident INC0573445 created INC40665444
</t>
  </si>
  <si>
    <t xml:space="preserve">04-12-2025 12:56:39 - Cameron Horn (Work notes)
Closing ticket due to the user not responding
03-12-2025 07:31:25 - Raegan Munro (Work notes)
From: IT Service Desk 
Sent: Wednesday, 3 December 2025 8:31 AM
To: Meadows, Grace &lt;Grace.Meadows@qr.com.au&gt;
Subject: RE: INC0573417 - Unable to connect to monitor
Hi Grace, 
I just wanted to reach out and confirm if these issues are still ongoing?
Kind regards,
RAEGAN MUNRO
SERVICE DESK ANALYST
Level 3. 21 Kirksway Place
Battery Point. Tasmania. 7004
PH: 07 3072 5000
Alt.PH: +61 7 3072 5000
Email: ITServiceDesk@qr.com.au
W: queenslandrail.com.au
02-12-2025 09:40:48 - Raegan Munro (Additional comments)
Hi Grace,
I just wanted to follow up with you and determine if you are still having issues with your monitor?
If so, please give us a call on 07 3072 5000 (we are option 1), or alternatively email us at ITServiceDesk@qr.com.au so that we may complete further troubleshooting. Please be sure to cite incident no. INC0573417 when you do so.
In the event that you are no longer having these issues please advise so that we may proceed with ticket closure.
Kind regards,
Raegan.
02-12-2025 09:40:45 - Raegan Munro (Work notes)
Investigating.
01-12-2025 09:05:48 - Raegan Munro (Work notes)
Calling user on 0447750787 - User is on leave but will call back shortly for further troubleshooting.
28-11-2025 11:52:29 - Raegan Munro (Work notes)
From: IT Service Desk 
Sent: Friday, 28 November 2025 12:52 PM
To: Meadows, Grace &lt;Grace.Meadows@qr.com.au&gt;
Subject: INC0573417 - Unable to connect to monitor
Hi Grace,
I just wanted to follow up with you and determine if you are still having issues with your monitor?
If so, please give us a call on 07 3072 5000 (we are option 1), or alternatively email us at ITServiceDesk@qr.com.au so that we may complete further troubleshooting. Please be sure to cite incident no. INC0573417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27-11-2025 11:31:24 - Raegan Munro (Additional comments)
Hi Grace,
I just wanted to follow up with you and determine if you are still having issues with your monitor?
If so, please give us a call on 07 3072 5000 (we are option 1), or alternatively email us at ITServiceDesk@qr.com.au so that we may complete further troubleshooting. Please be sure to cite incident no. INC0573417 when you do so. 
In the event that you are no longer having these issues please advise so that we may proceed with ticket closure. 
Kind regards, 
Raegan.
27-11-2025 11:28:29 - Raegan Munro (Work notes)
Investigating.
26-11-2025 15:31:33 - Zahra Gholami (Additional comments)
Hi Grace,
I tried to reach you earlier regarding the monitor flickering issue. 
To help us troubleshoot, could you please confirm if your monitor at the workstation is connected directly to your laptop via USB‑C, or if you're using a docking station/hub in between?
This detail will help us narrow down the cause and provide the right support.
Kind regards,
Zahra
26-11-2025 15:23:54 - Zahra Gholami (Work notes)
SD called user
user did not pick up
26-11-2025 15:08:53 - Zahra Gholami (Work notes)
investigating
</t>
  </si>
  <si>
    <t xml:space="preserve">01-12-2025 09:47:44 - Pinky Sunny (Additional comments)
Tried that too. No Luck. Same error.
28-11-2025 13:27:52 - Tanmay Dave (Additional comments)
Clearing cache memory and or try logging from a different browser might resolve this problem.
27-11-2025 12:32:25 - Tanmay Dave (Additional comments)
Hi @Pinky Sunny
Can you try clearing cache memory and or try logging from a different browser?
26-11-2025 14:37:50 - Raegan Munro (Work notes)
Calling user on 0450622952 - User is located at RC2 and is on the project team, unclear when access is granted. 
Assigning to Digital Maintainer as per KB0021920.
26-11-2025 14:35:52 - Raegan Munro (Work notes)
Investigating.
</t>
  </si>
  <si>
    <t xml:space="preserve">03-12-2025 09:40:54 - PDXC Integration (Work notes)
Assigned to SWATI MOHANTY.
&lt;br/&gt;No response from the user.
03-12-2025 09:40:48 - PDXC Integration (Work notes)
Assigned to SWATI MOHANTY.
&lt;br/&gt;No response from the user.
03-12-2025 09:40:41 - PDXC Integration (Additional comments)
harshitha.gudla@dxc.com: From: Mohanty, Swati
Sent: 02 December 2025 06:26 AM
To: Connor, Paul &lt;Paul.Connor@qr.com.au&gt;
Cc: Workplace Noida iDO 2 Citrix AUS &lt;wpnido2ctxaus@dxc.com&gt;
Subject: RE: INC40663617: iWay Kiosk failing to launch
Hi @Connor, Paul,
Regarding the ticket: INC40663617: iWay Kiosk failing to launch
This is the third attempt we have made to contact you over three consecutive business days. You may reply to this email. Alternatively, you may contact the Service Desk referencing the above incident number and have it resolved.
If we are not able to make contact today, the incident will be set to RESOLVED status. Following this, if your problem still exists, please contact the Service Desk to create a NEW ticket referencing the above incident number.
Thanks &amp; Regards,
Swati Mohanty
ICT Citrix Support
03-12-2025 09:39:44 - PDXC Integration (Work notes)
Assigned to SWATI MOHANTY.
02-12-2025 10:56:18 - PDXC Integration (Work notes)
Assigned to SWATI MOHANTY.
02-12-2025 10:56:12 - PDXC Integration (Additional comments)
swati.mohanty@dxc.com: From: Mohanty, Swati 
Sent: 02 December 2025 06:26 AM
To: Connor, Paul &lt;Paul.Connor@qr.com.au&gt;
Cc: Workplace Noida iDO 2 Citrix AUS &lt;wpnido2ctxaus@dxc.com&gt;
Subject: RE: INC40663617: iWay Kiosk failing to launch
Hi @Connor, Paul,
Regarding the ticket: INC40663617: iWay Kiosk failing to launch
This is the third attempt we have made to contact you over three consecutive business days. You may reply to this email. Alternatively, you may contact the Service Desk referencing the above incident number and have it resolved.
 If we are not able to make contact today, the incident will be set to RESOLVED status. Following this, if your problem still exists, please contact the Service Desk to create a NEW ticket referencing the above incident number.
Thanks &amp; Regards, 
Swati Mohanty 
ICT Citrix Support
01-12-2025 09:45:15 - PDXC Integration (Work notes)
Assigned to SWATI MOHANTY.
01-12-2025 09:45:12 - PDXC Integration (Additional comments)
swati.mohanty@dxc.com: From: Mohanty, Swati 
Sent: 01 December 2025 05:15 AM
To: Connor, Paul &lt;Paul.Connor@qr.com.au&gt;
Cc: Workplace Noida iDO 2 Citrix AUS &lt;wpnido2ctxaus@dxc.com&gt;
Subject: RE: INC40663617: iWay Kiosk failing to launch
Hi @Connor, Paul,
Regarding the ticket: INC40663617: iWay Kiosk failing to launch
As per update from George Knight from Service Desk, the KIOSK device is currently at the locker.
Can we know when it will be ready to be used?
Have you contacted anyone from Local IT for the setup?
Thanks &amp; Regards, 
Swati Mohanty 
ICT Citrix Support
28-11-2025 20:29:04 - PDXC Integration (Work notes)
Assigned to SWATI MOHANTY.
28-11-2025 20:28:58 - PDXC Integration (Additional comments)
swati.mohanty@dxc.com: From: Mohanty, Swati 
Sent: 28 November 2025 03:58 PM
To: Connor, Paul &lt;Paul.Connor@qr.com.au&gt;
Cc: Workplace Noida iDO 2 Citrix AUS &lt;wpnido2ctxaus@dxc.com&gt;
Subject: RE: INC40663617: iWay Kiosk failing to launch
Hi Paul,
As per update from George Knight from Service Desk, the KIOSK device is currently at the locker.
Can we know when it will be ready to be used?
Have you contacted anyone from Local IT for the setup?
Thanks &amp; Regards, 
Swati Mohanty 
ICT Citrix Support
28-11-2025 20:28:58 - PDXC Integration (Work notes)
Assigned to SWATI MOHANTY.
&lt;br/&gt;From: Mohanty, Swati 
Sent: 28 November 2025 03:58 PM
To: Connor, Paul &lt;Paul.Connor@qr.com.au&gt;
Cc: Workplace Noida iDO 2 Citrix AUS &lt;wpnido2ctxaus@dxc.com&gt;
Subject: RE: INC40663617: iWay Kiosk failing to launch
Hi Paul,
As per update from George Knight from Service Desk, the KIOSK device is currently at the locker.
Can we know when it will be ready to be used?
Have you contacted anyone from Local IT for the setup?
Thanks &amp; Regards, 
Swati Mohanty 
ICT Citrix Support
27-11-2025 12:33:47 - George Knight (Work notes)
Platform DXC Integration incident INC0573354 updated INC40663617
27-11-2025 12:33:41 - George Knight (Additional comments)
Hi Paul 
I called 30728575 and spoke to Ian, the asset tag for the kiosk is TC191022.
The kiosk is in the locker and not connected to the network. Ian said there isn't a spare ethernet port to connect it to.
You will have to reply to Swati Mohanty from the Citrix team and arrange a time to connect TC191022 to the network so they can assist you further.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27-11-2025 12:33:41 - George Knight (Work notes)
Paul Connor called  -
Not at location at the moment and iWay kisok replaced with another Kiosk which is working
Kiosk was not powering on with power supply, same power supply works with spare kiosk
Called 30728575 and spoke to Ian - asset tag of kiosk not working is TC191022
Kiosk is currently disconnected and in locker, no spare ethernet ports to connect kiosk for trouble shooting.
Advised time needs to be arranged for kiosk to be connected and for Citrix team to provide support.
Please continue to assist user.
Asset tag: TC191022
27-11-2025 10:33:44 - PDXC Integration (Work notes)
Assigned to SWATI MOHANTY.
27-11-2025 10:33:39 - PDXC Integration (Additional comments)
swati.mohanty@dxc.com: From: Mohanty, Swati 
Sent: 27 November 2025 06:03 AM
To: Connor, Paul &lt;Paul.Connor@qr.com.au&gt;
Cc: Workplace Noida iDO 2 Citrix AUS &lt;wpnido2ctxaus@dxc.com&gt;
Subject: RE: INC40663617: iWay Kiosk failing to launch
Hi Paul,
Regarding the incident: INC40663617: iWay Kiosk failing to launch
Could you please provide the asset tag which should start with "TC.."
Thanks &amp; Regards, 
Swati Mohanty 
ICT Citrix Support
26-11-2025 13:20:54 - PDXC Integration (Work notes)
Assigned to SWATI MOHANTY.
26-11-2025 13:20:50 - PDXC Integration (Work notes)
Assigned to SWATI MOHANTY.
26-11-2025 13:20:44 - PDXC Integration (Additional comments)
swati.mohanty@dxc.com: From: Mohanty, Swati 
Sent: 26 November 2025 08:50 AM
To: Connor, Paul &lt;Paul.Connor@qr.com.au&gt;
Cc: Workplace Noida iDO 2 Citrix AUS &lt;wpnido2ctxaus@dxc.com&gt;
Subject: INC40663617: iWay Kiosk failing to launch
Hi Paul,
Regarding the incident: INC40663617: iWay Kiosk failing to launch
Could you please provide the asset tag which should start with "TC.."
Thanks &amp; Regards, 
Swati Mohanty 
ICT Citrix Support
26-11-2025 13:14:24 - PDXC Integration (Work notes)
Assigned to SWATI MOHANTY.
26-11-2025 13:01:09 - PDXC Integration (Work notes)
Vendor Referenced this CI Value on Creation not found in database : Kiosk Induction System
Vendor Referenced this Business Service Value on Creation not found in database : Kiosk Induction System
26-11-2025 13:00:56 - Frederic Shea (Work notes)
Platform DXC Integration incident INC0573354 created INC40663617
</t>
  </si>
  <si>
    <t xml:space="preserve">05-12-2025 13:46:22 - Tanmay Dave (Additional comments)
Hi @Ray Seeney
You have been added to all the required teams now, your work orders for respective teams should also sync soon.
Thanks
01-12-2025 10:14:10 - Tharun Kumar Guddeti (Work notes)
Hi Team
Please add the user to the work centres as requested
01-12-2025 09:59:31 - Ruey Lim (Work notes)
From: Seeney, Ray &lt;Ray.Seeney@qr.com.au&gt; 
Sent: Monday, 1 December 2025 8:47 AM
To: IT Service Desk &lt;ITServiceDesk@qr.com.au&gt;
Subject: RE: INC0573340 - Obzervr
Raegan,
                I am in Maryborough and I completed the training on 27th and 29th October 2025.
Regards
===========================================================================
User's site: Maryborough
Training completion date: 27/10/2025-29/10/2025
Following KBKB0021920, assigning to Mobility solutions (EAS Team) as BAU start date is 19 Nov 2025 for Maryborough Site.
28-11-2025 11:52:57 - Raegan Munro (Additional comments)
Hi Ray,
I just wanted to reach out in regard to this ticket you have open with us.
Can you please confirm where you are located and when you completed your Obzervr training so we may reach out to the appropriate team for further assistance?
Kind regards,
28-11-2025 11:52:56 - Raegan Munro (Work notes)
Investigating.
27-11-2025 11:41:12 - Raegan Munro (Work notes)
From: IT Service Desk 
Sent: Thursday, 27 November 2025 12:41 PM
To: Seeney, Ray &lt;Ray.Seeney@qr.com.au&gt;
Subject: INC0573340 - Obzervr
Hi Ray, 
I just wanted to reach out in regard to this ticket you have open with us. 
Can you please confirm where you are located and when you completed your Obzervr training so we may reach out to the appropriate team for further assistance?
Kind regards,
RAEGAN MUNRO
SERVICE DESK ANALYST
Level 3. 21 Kirksway Place
Battery Point. Tasmania. 7004
PH: 07 3072 5000
Alt.PH: +61 7 3072 5000
Email: ITServiceDesk@qr.com.au
W: queenslandrail.com.au
27-11-2025 11:40:29 - Raegan Munro (Work notes)
Investigating.
26-11-2025 12:48:42 - Raegan Munro (Work notes)
User has not left a full contact number, unable to call to confirm location.
26-11-2025 12:48:42 - Raegan Munro (Additional comments)
Hi Ray, 
Thankyou for reaching out to the Queensland Rail IT Service Desk. 
Can you please confirm where you are located and when you completed your Obzervr team so we may reach out to the appropriate team for further assistance?
Kind regards, 
Raegan.
26-11-2025 12:46:22 - Raegan Munro (Work notes)
Investigating.
</t>
  </si>
  <si>
    <t xml:space="preserve">05-12-2025 18:12:54 - PDXC Integration (Work notes)
Assigned to Venkateshwarlu Nagolu.
&lt;br/&gt;After adding user to advanced_analytics_team AD group, application started functioning as expected.
05-12-2025 18:12:24 - PDXC Integration (Work notes)
Assigned to Venkateshwarlu Nagolu.
&lt;br/&gt;After adding user to advanced_analytics_team AD group, application started functioning as expected.
05-12-2025 18:12:20 - PDXC Integration (Additional comments)
v.nagolu@dxc.com: After adding user to advanced_analytics_team AD group, application started functioning as expected.
05-12-2025 18:11:19 - PDXC Integration (Work notes)
Assigned to Venkateshwarlu Nagolu.
05-12-2025 18:11:19 - PDXC Integration (Work notes)
Assigned to Venkateshwarlu Nagolu.
05-12-2025 18:11:12 - PDXC Integration (Additional comments)
v.nagolu@dxc.com: This is to inform you that the incident has been successfully resolved. After the user was added to the advanced_analytics_team AD group, the application started functioning as expected, and no further issues have been observed.
05-12-2025 14:52:37 - Riley Thomas (Work notes)
Platform DXC Integration incident INC0573325 updated INC40663438
05-12-2025 14:52:32 - Riley Thomas (Work notes)
From: Mathiesen, Mark &lt;Mark.Mathiesen@qr.com.au&gt; 
Sent: Friday, 5 December 2025 3:19 PM
To: Zafar, Adnan &lt;adnan.zafar@qr.com.au&gt;
Cc: IT Service Desk &lt;ITServiceDesk@qr.com.au&gt;; Cyber NSS QR &lt;cyber_nss_qr@dxc.com&gt;; Nagolu, Venkateshwarlu &lt;v.nagolu@dxc.com&gt;
Subject: RE: INC40663438- Report an ICT Incident/Problem (Adnan Zafar)
Hi Adnan,
This is approved.
Regards,
Mark
MARK MATHIESEN
DATA ANALYTICS &amp; REPORTING MANAGER
RC2-4,  
309 Edward St GPO Box 1429 Bne 4001 • Bne, Queensland  
T: 
M: 0416081843
F:  
W: queenslandrail.com.au
05-12-2025 14:51:56 - Riley Thomas (Work notes)
Platform DXC Integration incident INC0573325 updated INC40663438
05-12-2025 14:51:50 - Riley Thomas (Work notes)
From: Zafar, Adnan &lt;adnan.zafar@qr.com.au&gt; 
Sent: Friday, 5 December 2025 3:16 PM
To: Mathiesen, Mark &lt;Mark.Mathiesen@qr.com.au&gt;
Cc: IT Service Desk &lt;ITServiceDesk@qr.com.au&gt;; Cyber NSS QR &lt;cyber_nss_qr@dxc.com&gt;; Nagolu, Venkateshwarlu &lt;v.nagolu@dxc.com&gt;
Subject: RE: INC40663438- Report an ICT Incident/Problem (Adnan Zafar)
Hi Mark 
Can you please approve this request below . its for my access to our Azure PROD server. 
I had raised a request with ICT (DXC) and they are asking for mangers approval . 
Thanks
05-12-2025 13:33:43 - Riley Thomas (Work notes)
Platform DXC Integration incident INC0573325 updated INC40663438
05-12-2025 13:33:39 - Riley Thomas (Work notes)
From: IT Service Desk 
Sent: Friday, 5 December 2025 2:02 PM
To: Lock, Joel &lt;Joel.Lock@qr.com.au&gt;
Subject: INC0573325 - Server Access Request
Hi Joel,
We have received a ticket from Adnan Zafar, they require access to the server sql-syd-prd-eiop-01.database.windows.net
Do you approve this access.
Kind regards,
Riley
RILEY THOMAS
Assistant Customer Support
04-12-2025 21:14:48 - PDXC Integration (Work notes)
Assigned to Venkateshwarlu Nagolu.
04-12-2025 21:14:38 - PDXC Integration (Additional comments)
v.nagolu@dxc.com: Hi Adnan Zafar,
Could you please share your colleague's USER ID details Based on the logs, we will check the traffic, and based on that, we will allow the traffic 
Thank you,
Venkateshwarlu Nagolu
04-12-2025 21:12:39 - PDXC Integration (Work notes)
Assigned to Venkateshwarlu Nagolu.
04-12-2025 21:11:58 - PDXC Integration (Work notes)
Assigned to Venkateshwarlu Nagolu.
04-12-2025 21:11:54 - PDXC Integration (Additional comments)
v.nagolu@dxc.com: Traffic is denied at the CPFFWLSRV204 firewall. need to add on the AD Group " cn=advanced_analytics_team,ou=security groups,ou=domain groups,dc=corp,dc=qr,dc=com,dc=au "
04-12-2025 21:09:59 - PDXC Integration (Work notes)
Assigned to Venkateshwarlu Nagolu.
04-12-2025 21:09:44 - PDXC Integration (Work notes)
Assigned to Venkateshwarlu Nagolu.
&lt;br/&gt;Added attachment ::  INC40663438.png
04-12-2025 12:46:20 - Adnan Zafar (Work notes)
Platform DXC Integration incident INC0573325 updated INC40663438
04-12-2025 12:46:14 - Adnan Zafar (Additional comments)
Hi Support. What's the update on this ticket. It's been open for a while now and hindering my work.
04-12-2025 09:09:38 - PDXC Integration (Work notes)
Assigned to Venkateshwarlu Nagolu.
02-12-2025 18:19:48 - PDXC Integration (Work notes)
Assigned to guduru shilpa.
&lt;br/&gt;What we have changed from last update: We are setting up call with user tomorrow to Whitelist the IP to access the server.
28-11-2025 19:44:09 - PDXC Integration (Work notes)
Assigned to guduru shilpa.
28-11-2025 19:43:59 - PDXC Integration (Additional comments)
guest: reply from: sqlsupport@rocksolidsql.com
SR #: 136473637 [https://wwwau.rocksolidsql.com/RockSolid//ServiceRequests/ManageServiceRequest.aspx?ServiceRequestKey=4a942b9b-0150-429e-ad6f-b8d94d2d39ba] RockSolid Service Request
 Title:  QLR Incident INC40663438 has been assigned to group Database Admin Eclipse SQL 
 Task:  Manual DBA Task  Severity:  Severity 2 
 Instance:  TNTDEVSQL105 [https://wwwau.rocksolidsql.com/RockSolid//Instances/ManageInstance.aspx?InstanceKey=30512b80-f4b8-4d5a-92db-e7aa3ec551b6]  Status:  COMPLETED 
 Raised By:  PDXC, PDXC [mailto:csc@service-now.com]  Created:  11/26/2025 1:41:36 PM 
 Type:  Investigation  Site:  DXC - Queensland Rail 
Hello,
The current status of this service request is as follows:
Redirected to Cloud Ops team and closing the case as no action penidng from DBA team.
Please respond to this email with any questions or updates.
Kind Regards
Pavan Kumar Rayapudi
DBA Administrator
 Description
From; IT Service Desk &lt;SMTP:csc@service-now.com&gt;
Sent; 11/26/2025 1:36:49 PM
To; Eclipse RockSolid SQL Support
Cc; 
Subject; QLR Incident INC40663438 has been assigned to group Database Admin Eclipse SQL
Short Description: Report an ICT Incident/Problem (Adnan Zafar)
Click here to view Incident: INC40663438&lt;https://nam12.safelinks.protection.outlook.com/?url=https://csc.service-now.com/nav_to.do?uri=incident.do%3Fsys_id=6649cb3ffbd5bad462f6fda54eefdccb%26sysparm_stack=incident_list.do%3Fsysparm_query=active=true&amp;data=05|02|rocksolid.sqlsupport@dxc.com|bbfe2fccf3f34238c58d08de2c94acc6|93f33571550f43cfb09fcd331338d086|0|0|638997214228249503|Unknown|TWFpbGZsb3d8eyJFbXB0eU1hcGkiOnRydWUsIlYiOiIwLjAuMDAwMCIsIlAiOiJXaW4zMiIsIkFOIjoiTWFpbCIsIldUIjoyfQ==|0|||&amp;sdata=fT58QLH2Xd92e61zznpq/u73IQXhrvlnWgxmGqzuF5o=&amp;reserved=0&gt;
________________________________
Customer Name: Queensland Rail
Severity: 3 - Low
Priority: 4 - Low
Configuration item: QRLT-X0NEH8ATIY
Category: Inquiry / Help
Comments:
Ref:MSG836090174_rT7Mf7VL0f4g7PABG6
 History
Type Action Date Status Severity Assignment 
Investigation 11/28/2025 8:40:59 PM Completed  Rayapudi, Pavan Kumar 
Redirected to Cloud Ops team and closing the case as no action penidng from DBA team. 
Investigation 11/28/2025 3:46:55 PM In Progress  Rayapudi, Pavan Kumar 
Checking with CloudOps team 
Investigation 11/28/2025 3:00:03 PM Ready  Rayapudi, Pavan Kumar 
Customer raised service requests cannot be in-progress for more than 3 days without a status update. Please re-review the request 
Investigation 11/26/2025 2:53:48 PM In Progress  Rayapudi, Pavan Kumar 
From; Rayapudi, Pavan Kumar &lt;SMTP:pavankumar.rayapudi@dxc.com&gt; Sent; 11/26/2025 2:48:47 PM To; Zafar, Adnan; K N S K, Nitesh; Minnama Reddy, Hemesh Cc; Eclipse RockSolid SQL Support; IT Service Desk; DL_Oracle_CS_SQLDBA Subject; RE: 136473637: SEV2: RE: QLR Incident INC40663438 has been assigned to group Database Admin Eclipse SQL Hello @Minnama Reddy, Hemesh&lt;mailto:hemesh.minnamareddy@dxc.com&gt;/@K N S K, Nitesh&lt;mailto:nitesh.knsk@dxc.com&gt;, Kindly help @Zafar, Adnan&lt;mailto:adnan.zafar@qr.com.au&gt; to Whitelist his IP which allows to connect Azure server. Thanks,&amp; Regards , Pavan Rayapudi SQL Database Administrator, DXC Technology 24x7 SQL Server Support (AU) 1300-247-DBA / (NZ) 0508-247-DBA / (Int) +61 2 8315 1607 E-mail: rocksolid.sqlsupport@dxc.com&lt;mailto:rocksolid.sqlsupport@dxc.com&gt;  
Investigation 11/26/2025 2:33:04 PM In Progress  Rayapudi, Pavan Kumar 
From; Zafar, Adnan &lt;SMTP:adnan.zafar@qr.com.au&gt; Sent; 11/26/2025 2:29:09 PM To; Rayapudi, Pavan Kumar Cc; Eclipse RockSolid SQL Support; IT Service Desk; DL_Oracle_CS_SQLDBA Subject; RE: 136473637: SEV2: RE: QLR Incident INC40663438 has been assigned to group Database Admin Eclipse SQL This is first time. [cid:image001.gif@01DC5ED8.A482BA90] Adnan Zafar Reporting governance manager Level 7 Rail Center 2, 30 Edward St Brisbane City QLD 4000 • , M: +61 0730721382 F: W: queenslandrail.com.au&lt;https://nam12.safelinks.protection.outlook.com/?url=http://queenslandrail.com.au/&amp;data=05|02|RockSolid.SQLSupport@dxc.com|362f559b812642ce13cf08de2c9bfd26|93f33571550f43cfb09fcd331338d086|0|0|638997245662523223|Unknown|TWFpbGZsb3d8eyJFbXB0eU1hcGkiOnRydWUsIlYiOiIwLjAuMDAwMCIsIlAiOiJXaW4zMiIsIkFOIjoiTWFpbCIsIldUIjoyfQ==|0|||&amp;sdata=4Qd2xOyK58rovyXXTIMaHxLTsxnDjARahutbu1xhqMI=&amp;reserved=0&gt;  
Investigation 11/26/2025 2:27:49 PM In Progress  Rayapudi, Pavan Kumar 
From; Rayapudi, Pavan Kumar &lt;SMTP:pavankumar.rayapudi@dxc.com&gt; Sent; 11/26/2025 2:22:14 PM To; Zafar, Adnan Cc; Eclipse RockSolid SQL Support; IT Service Desk; DL_Oracle_CS_SQLDBA Subject; 136473637: SEV2: RE: QLR Incident INC40663438 has been assigned to group Database Admin Eclipse SQL Hello @Zafar, Adnan&lt;mailto:adnan.zafar@qr.com.au&gt;, Kindly confirm if you are trying to connect SERVER : sql-syd-prd-eiop-01.database.windows.net for first time or able to connect the server earlier. Usually cloud ops team has to Whitelist you IP which allows connection to server. Thanks,&amp; Regards , Pavan Rayapudi SQL Database Administrator, DXC Technology 24x7 SQL Server Support (AU) 1300-247-DBA / (NZ) 0508-247-DBA / (Int) +61 2 8315 1607 E-mail: rocksolid.sqlsupport@dxc.com&lt;mailto:rocksolid.sqlsupport@dxc.com&gt;  
Investigation 11/26/2025 2:14:46 PM In Progress  Rayapudi, Pavan Kumar 
Accepted 
Investigation 11/26/2025 2:12:42 PM In Progress  Pk, Alimarzed 
Checking this issue 
Investigation 11/26/2025 2:11:05 PM Ready  Unassigned 
Step [QR Advice] execution status [Completed] 
Investigation 11/26/2025 1:41:36 PM Ready  Unassigned 
Service Request Creation
28-11-2025 15:51:20 - PDXC Integration (Work notes)
Assigned to guduru shilpa.
28-11-2025 15:50:54 - PDXC Integration (Work notes)
Assigned to guduru shilpa.
28-11-2025 15:50:48 - PDXC Integration (Additional comments)
guduru.shilpa@dxc.com: Issue: Report an ICT Incident/Problem (Adnan Zafar)
Findings: Requester is unable to access the sql-syd-prd-eiop-01.database.windows.net
Steps taken: We are checking with user on this accordingly we will whitelist the IP.
28-11-2025 14:44:48 - PDXC Integration (Work notes)
Assigned to guduru shilpa.
&lt;br/&gt;Hello "Adnan Zafar", Thanks for raising the incident. The incident has been acknowledged and if we need further information related to the incident, we will reach out to you.
28-11-2025 14:20:14 - PDXC Integration (Work notes)
Assigned to guduru shilpa.
28-11-2025 14:05:52 - PDXC Integration (Additional comments)
pavankumar.rayapudi@dxc.com: Hello Clouds Ops team, 
Kindly work with user to Whitelist the IP to access the server. 
Regards,
Pavan Rayapudi
28-11-2025 14:02:18 - PDXC Integration (Work notes)
Assigned to Pavan Kumar Rayapudi.
28-11-2025 14:02:13 - PDXC Integration (Additional comments)
guest: reply from: sqlsupport@rocksolidsql.com
SR #: 136473637 [https://wwwau.rocksolidsql.com/RockSolid//ServiceRequests/ManageServiceRequest.aspx?ServiceRequestKey=4a942b9b-0150-429e-ad6f-b8d94d2d39ba] RockSolid Service Request
 Title:  QLR Incident INC40663438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11/26/2025 1:41:36 PM 
 Type:  Investigation  Site:  DXC - Queensland Rail 
Hello,
The current status of this service request is as follows:
Customer raised service requests cannot be in-progress for more than 3 days without a status update.  Please re-review the request
Please respond to this email with any questions or updates.
Kind Regards
Pavan Kumar Rayapudi
DBA Administrator
 Description
From; IT Service Desk &lt;SMTP:csc@service-now.com&gt;
Sent; 11/26/2025 1:36:49 PM
To; Eclipse RockSolid SQL Support
Cc; 
Subject; QLR Incident INC40663438 has been assigned to group Database Admin Eclipse SQL
Short Description: Report an ICT Incident/Problem (Adnan Zafar)
Click here to view Incident: INC40663438&lt;https://nam12.safelinks.protection.outlook.com/?url=https://csc.service-now.com/nav_to.do?uri=incident.do%3Fsys_id=6649cb3ffbd5bad462f6fda54eefdccb%26sysparm_stack=incident_list.do%3Fsysparm_query=active=true&amp;data=05|02|rocksolid.sqlsupport@dxc.com|bbfe2fccf3f34238c58d08de2c94acc6|93f33571550f43cfb09fcd331338d086|0|0|638997214228249503|Unknown|TWFpbGZsb3d8eyJFbXB0eU1hcGkiOnRydWUsIlYiOiIwLjAuMDAwMCIsIlAiOiJXaW4zMiIsIkFOIjoiTWFpbCIsIldUIjoyfQ==|0|||&amp;sdata=fT58QLH2Xd92e61zznpq/u73IQXhrvlnWgxmGqzuF5o=&amp;reserved=0&gt;
________________________________
Customer Name: Queensland Rail
Severity: 3 - Low
Priority: 4 - Low
Configuration item: QRLT-X0NEH8ATIY
Category: Inquiry / Help
Comments:
Ref:MSG836090174_rT7Mf7VL0f4g7PABG6
 History
Type Action Date Status Severity Assignment 
Investigation 11/28/2025 3:00:03 PM Ready  Rayapudi, Pavan Kumar 
Customer raised service requests cannot be in-progress for more than 3 days without a status update. Please re-review the request 
Investigation 11/26/2025 2:53:48 PM In Progress  Rayapudi, Pavan Kumar 
From; Rayapudi, Pavan Kumar &lt;SMTP:pavankumar.rayapudi@dxc.com&gt; Sent; 11/26/2025 2:48:47 PM To; Zafar, Adnan; K N S K, Nitesh; Minnama Reddy, Hemesh Cc; Eclipse RockSolid SQL Support; IT Service Desk; DL_Oracle_CS_SQLDBA Subject; RE: 136473637: SEV2: RE: QLR Incident INC40663438 has been assigned to group Database Admin Eclipse SQL Hello @Minnama Reddy, Hemesh&lt;mailto:hemesh.minnamareddy@dxc.com&gt;/@K N S K, Nitesh&lt;mailto:nitesh.knsk@dxc.com&gt;, Kindly help @Zafar, Adnan&lt;mailto:adnan.zafar@qr.com.au&gt; to Whitelist his IP which allows to connect Azure server. Thanks,&amp; Regards , Pavan Rayapudi SQL Database Administrator, DXC Technology 24x7 SQL Server Support (AU) 1300-247-DBA / (NZ) 0508-247-DBA / (Int) +61 2 8315 1607 E-mail: rocksolid.sqlsupport@dxc.com&lt;mailto:rocksolid.sqlsupport@dxc.com&gt;  
Investigation 11/26/2025 2:33:04 PM In Progress  Rayapudi, Pavan Kumar 
From; Zafar, Adnan &lt;SMTP:adnan.zafar@qr.com.au&gt; Sent; 11/26/2025 2:29:09 PM To; Rayapudi, Pavan Kumar Cc; Eclipse RockSolid SQL Support; IT Service Desk; DL_Oracle_CS_SQLDBA Subject; RE: 136473637: SEV2: RE: QLR Incident INC40663438 has been assigned to group Database Admin Eclipse SQL This is first time. [cid:image001.gif@01DC5ED8.A482BA90] Adnan Zafar Reporting governance manager Level 7 Rail Center 2, 30 Edward St Brisbane City QLD 4000 • , M: +61 0730721382 F: W: queenslandrail.com.au&lt;https://nam12.safelinks.protection.outlook.com/?url=http://queenslandrail.com.au/&amp;data=05|02|RockSolid.SQLSupport@dxc.com|362f559b812642ce13cf08de2c9bfd26|93f33571550f43cfb09fcd331338d086|0|0|638997245662523223|Unknown|TWFpbGZsb3d8eyJFbXB0eU1hcGkiOnRydWUsIlYiOiIwLjAuMDAwMCIsIlAiOiJXaW4zMiIsIkFOIjoiTWFpbCIsIldUIjoyfQ==|0|||&amp;sdata=4Qd2xOyK58rovyXXTIMaHxLTsxnDjARahutbu1xhqMI=&amp;reserved=0&gt;  
Investigation 11/26/2025 2:27:49 PM In Progress  Rayapudi, Pavan Kumar 
From; Rayapudi, Pavan Kumar &lt;SMTP:pavankumar.rayapudi@dxc.com&gt; Sent; 11/26/2025 2:22:14 PM To; Zafar, Adnan Cc; Eclipse RockSolid SQL Support; IT Service Desk; DL_Oracle_CS_SQLDBA Subject; 136473637: SEV2: RE: QLR Incident INC40663438 has been assigned to group Database Admin Eclipse SQL Hello @Zafar, Adnan&lt;mailto:adnan.zafar@qr.com.au&gt;, Kindly confirm if you are trying to connect SERVER : sql-syd-prd-eiop-01.database.windows.net for first time or able to connect the server earlier. Usually cloud ops team has to Whitelist you IP which allows connection to server. Thanks,&amp; Regards , Pavan Rayapudi SQL Database Administrator, DXC Technology 24x7 SQL Server Support (AU) 1300-247-DBA / (NZ) 0508-247-DBA / (Int) +61 2 8315 1607 E-mail: rocksolid.sqlsupport@dxc.com&lt;mailto:rocksolid.sqlsupport@dxc.com&gt;  
Investigation 11/26/2025 2:14:46 PM In Progress  Rayapudi, Pavan Kumar 
Accepted 
Investigation 11/26/2025 2:12:42 PM In Progress  Pk, Alimarzed 
Checking this issue 
Investigation 11/26/2025 2:11:05 PM Ready  Unassigned 
Step [QR Advice] execution status [Completed] 
Investigation 11/26/2025 1:41:36 PM Ready  Unassigned 
Service Request Creation
27-11-2025 15:29:39 - Adnan Zafar (Work notes)
Platform DXC Integration incident INC0573325 updated INC40663438
27-11-2025 15:29:37 - Adnan Zafar (Additional comments)
any update on this guys ?
26-11-2025 14:45:14 - PDXC Integration (Work notes)
Assigned to Pavan Kumar Rayapudi.
26-11-2025 14:45:08 - PDXC Integration (Work notes)
Assigned to Pavan Kumar Rayapudi.
26-11-2025 14:45:06 - PDXC Integration (Additional comments)
pavankumar.rayapudi@dxc.com: Awaiting update from Cloudops team.
26-11-2025 13:49:55 - PDXC Integration (Work notes)
Assigned to Pavan Kumar Rayapudi.
26-11-2025 13:49:48 - PDXC Integration (Additional comments)
pavankumar.rayapudi@dxc.com: reply from: pavankumar.rayapudi@dxc.com
Hello @Minnama Reddy, Hemesh&lt;mailto:hemesh.minnamareddy@dxc.com&gt;/@K N S K, Nitesh&lt;mailto:nitesh.knsk@dxc.com&gt;,
Kindly help @Zafar, Adnan&lt;mailto:adnan.zafar@qr.com.au&gt; to Whitelist his IP which allows to connect Azure server.
Thanks,&amp; Regards ,
Pavan Rayapudi
SQL Database Administrator,
DXC Technology
24x7 SQL Server Support
(AU) 1300-247-DBA / (NZ) 0508-247-DBA / (Int) +61 2 8315 1607
E-mail: rocksolid.sqlsupport@dxc.com&lt;mailto:rocksolid.sqlsupport@dxc.com&gt;
26-11-2025 13:32:05 - PDXC Integration (Additional comments)
R909286@QR: reply from: adnan.zafar@qr.com.au
This is first time.
[cid:image001.gif@01DC5ED8.A482BA90]
Adnan Zafar
Reporting governance manager
Level 7 Rail Center 2,
30 Edward St
Brisbane City QLD 4000 • ,
M: +61 0730721382
F:
W: queenslandrail.com.au&lt;http://queenslandrail.com.au/&gt;
26-11-2025 13:22:54 - PDXC Integration (Work notes)
Assigned to Pavan Kumar Rayapudi.
26-11-2025 13:22:50 - PDXC Integration (Additional comments)
pavankumar.rayapudi@dxc.com: reply from: pavankumar.rayapudi@dxc.com
Hello @Zafar, Adnan&lt;mailto:adnan.zafar@qr.com.au&gt;,
Kindly confirm if you are trying to connect SERVER : sql-syd-prd-eiop-01.database.windows.net for first time or able to connect the server earlier. Usually cloud ops team has to Whitelist you IP which allows connection to server.
Thanks,&amp; Regards ,
Pavan Rayapudi
SQL Database Administrator,
DXC Technology
24x7 SQL Server Support
(AU) 1300-247-DBA / (NZ) 0508-247-DBA / (Int) +61 2 8315 1607
E-mail: rocksolid.sqlsupport@dxc.com&lt;mailto:rocksolid.sqlsupport@dxc.com&gt;
26-11-2025 13:13:14 - PDXC Integration (Work notes)
Assigned to Pavan Kumar Rayapudi.
26-11-2025 13:13:10 - PDXC Integration (Additional comments)
guest: reply from: sqlsupport@rocksolidsql.com
SR #: 136473637 [https://wwwau.rocksolidsql.com/RockSolid//ServiceRequests/ManageServiceRequest.aspx?ServiceRequestKey=4a942b9b-0150-429e-ad6f-b8d94d2d39ba] RockSolid Service Request
 Title:  QLR Incident INC40663438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11/26/2025 1:41:36 PM 
 Type:  Investigation  Site:  DXC - Queensland Rail 
Hello,
The current status of this service request is as follows:
Updating SR during resolution process execution
Please respond to this email with any questions or updates.
Kind Regards
The RockSolid Team
 Description
From; IT Service Desk &lt;SMTP:csc@service-now.com&gt;
Sent; 11/26/2025 1:36:49 PM
To; Eclipse RockSolid SQL Support
Cc; 
Subject; QLR Incident INC40663438 has been assigned to group Database Admin Eclipse SQL
Short Description: Report an ICT Incident/Problem (Adnan Zafar)
Click here to view Incident: INC40663438&lt;https://nam12.safelinks.protection.outlook.com/?url=https://csc.service-now.com/nav_to.do?uri=incident.do%3Fsys_id=6649cb3ffbd5bad462f6fda54eefdccb%26sysparm_stack=incident_list.do%3Fsysparm_query=active=true&amp;data=05|02|rocksolid.sqlsupport@dxc.com|bbfe2fccf3f34238c58d08de2c94acc6|93f33571550f43cfb09fcd331338d086|0|0|638997214228249503|Unknown|TWFpbGZsb3d8eyJFbXB0eU1hcGkiOnRydWUsIlYiOiIwLjAuMDAwMCIsIlAiOiJXaW4zMiIsIkFOIjoiTWFpbCIsIldUIjoyfQ==|0|||&amp;sdata=fT58QLH2Xd92e61zznpq/u73IQXhrvlnWgxmGqzuF5o=&amp;reserved=0&gt;
________________________________
Customer Name: Queensland Rail
Severity: 3 - Low
Priority: 4 - Low
Configuration item: QRLT-X0NEH8ATIY
Category: Inquiry / Help
Comments:
Ref:MSG836090174_rT7Mf7VL0f4g7PABG6
 History
Type Action Date Status Severity Assignment 
Investigation 11/26/2025 2:11:05 PM Ready  Unassigned 
Step [QR Advice] execution status [Completed] 
Investigation 11/26/2025 1:41:36 PM Ready  Unassigned 
Service Request Creation
26-11-2025 13:12:42 - PDXC Integration (Work notes)
Assigned to Pavan Kumar Rayapudi.
26-11-2025 13:12:37 - PDXC Integration (Work notes)
Assigned to Pavan Kumar Rayapudi.
26-11-2025 13:12:35 - PDXC Integration (Additional comments)
pavankumar.rayapudi@dxc.com: Accepted
26-11-2025 12:44:20 - PDXC Integration (Additional comments)
guest: reply from: sqlsupport@rocksolidsql.com
SR #: 136473637 [https://wwwau.rocksolidsql.com/RockSolid//ServiceRequests/ManageServiceRequest.aspx?ServiceRequestKey=4a942b9b-0150-429e-ad6f-b8d94d2d39ba] RockSolid Service Request
 Title:  QLR Incident INC40663438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11/26/2025 1:41:36 PM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11/26/2025 1:36:49 PM
To; Eclipse RockSolid SQL Support
Cc; 
Subject; QLR Incident INC40663438 has been assigned to group Database Admin Eclipse SQL
Short Description: Report an ICT Incident/Problem (Adnan Zafar)
Click here to view Incident: INC40663438&lt;https://nam12.safelinks.protection.outlook.com/?url=https://csc.service-now.com/nav_to.do?uri=incident.do%3Fsys_id=6649cb3ffbd5bad462f6fda54eefdccb%26sysparm_stack=incident_list.do%3Fsysparm_query=active=true&amp;data=05|02|rocksolid.sqlsupport@dxc.com|bbfe2fccf3f34238c58d08de2c94acc6|93f33571550f43cfb09fcd331338d086|0|0|638997214228249503|Unknown|TWFpbGZsb3d8eyJFbXB0eU1hcGkiOnRydWUsIlYiOiIwLjAuMDAwMCIsIlAiOiJXaW4zMiIsIkFOIjoiTWFpbCIsIldUIjoyfQ==|0|||&amp;sdata=fT58QLH2Xd92e61zznpq/u73IQXhrvlnWgxmGqzuF5o=&amp;reserved=0&gt;
________________________________
Customer Name: Queensland Rail
Severity: 3 - Low
Priority: 4 - Low
Configuration item: QRLT-X0NEH8ATIY
Category: Inquiry / Help
Comments:
Ref:MSG836090174_rT7Mf7VL0f4g7PABG6
 History
Type Action Date Status Severity Assignment 
Investigation 11/26/2025 1:41:36 PM Ready  Unassigned 
Service Request Creation
26-11-2025 12:37:39 - PDXC Integration (Work notes)
Added attachment ::  QLDRail_INC added (CNDEF0001178) - Untitled picture.png
26-11-2025 12:36:26 - Raegan Munro (Work notes)
Platform DXC Integration incident INC0573325 created INC40663438
26-11-2025 12:36:15 - Raegan Munro (Work notes)
Assigning to SQL as per previous tickets (INC0452156, INC0231039, INC0476863).
26-11-2025 12:34:59 - Raegan Munro (Work notes)
Investigating.
</t>
  </si>
  <si>
    <t xml:space="preserve">
 2025-11-26 11:23:33 PDXC Integration - State is Work in Progress was New
 2025-11-26 16:44:27 PDXC Integration - State is On Hold was Work in Progress
 2025-12-02 02:31:29 PDXC Integration - State is Resolved was On Hold
 2025-12-03 15:28:20 Gilbert Noble - State is Work in Progress was Resolved
 2025-12-05 12:55:48 PDXC Integration - State is On Hold was Work in Progress
 2025-12-05 16:27:43 Gilbert Noble - State is Work in Progress was On Hold
 2025-12-05 19:50:00 PDXC Integration - State is On Hold was Work in Progress</t>
  </si>
  <si>
    <t xml:space="preserve">
 2025-11-26 10:50:57 Liam Bryan - Assignment Group is DXC CloudOps was Global Service Desk
 2025-11-26 10:55:04 PDXC Integration - State is Work in Progress was New
 2025-11-26 11:02:57 PDXC Integration - State is On Hold was Work in Progress
 2025-11-30 02:50:08 PDXC Integration - Assignment Group is DXC Server WINTEL was DXC CloudOps
 2025-12-03 13:35:46 PDXC Integration - State is Work in Progress was On Hold
 2025-12-03 13:37:33 PDXC Integration - State is Resolved was Work in Progress
 2025-12-03 13:49:54 Isaac Flower - State is Work in Progress was Resolved
 2025-12-03 17:29:02 PDXC Integration - State is On Hold was Work in Progress</t>
  </si>
  <si>
    <t xml:space="preserve">03-12-2025 15:34:28 - PDXC Integration (Work notes)
Assigned to Bibas Sapkota.
&lt;br/&gt;OneDrive is working on the web on shared device. Closing ticket.
03-12-2025 15:34:24 - PDXC Integration (Work notes)
Assigned to Bibas Sapkota.
&lt;br/&gt;OneDrive is working on the web on shared device. Closing ticket.
03-12-2025 15:34:23 - PDXC Integration (Additional comments)
bibas.sapkota@dxc.com: Hi David 
as discussed, OneDrive web is working fine 
I will close the ticket 
Regards 
Bibas
03-12-2025 15:33:34 - PDXC Integration (Work notes)
Assigned to Bibas Sapkota.
03-12-2025 15:33:28 - PDXC Integration (Work notes)
Assigned to Bibas Sapkota.
&lt;br/&gt;user mentioned the OneDrive web is working on the shared device 
closing ticket
02-12-2025 09:25:40 - PDXC Integration (Work notes)
Assigned to Bibas Sapkota.
02-12-2025 09:25:38 - PDXC Integration (Work notes)
Assigned to Bibas Sapkota.
02-12-2025 09:25:34 - PDXC Integration (Work notes)
Assigned to Bibas Sapkota.
&lt;br/&gt;user mentioned OneDrive is working  on the web 
as it is shared device OneDrive app is not accessible 
waiting for the confirmation from the user if it is working fine on web with no errors
02-12-2025 09:25:31 - PDXC Integration (Additional comments)
bibas.sapkota@dxc.com: Hi David 
Is OneDrive web working fine on the browser?
28-11-2025 11:27:18 - PDXC Integration (Work notes)
Assigned to Bibas Sapkota.
28-11-2025 11:27:04 - PDXC Integration (Work notes)
Assigned to Bibas Sapkota.
28-11-2025 11:27:02 - PDXC Integration (Additional comments)
bibas.sapkota@dxc.com: HI David 
can we arrange a teams call as per your suitable time? 
regards 
Bibas
28-11-2025 09:32:14 - PDXC Integration (Work notes)
Assigned to Bibas Sapkota.
28-11-2025 08:58:18 - PDXC Integration (Work notes)
Added attachment ::  QLDRail_INC added (CNDEF0001178) - David Dalzell - Cant access one drive.msg
28-11-2025 08:57:34 - Gilbert Noble (Work notes)
Platform DXC Integration incident INC0573264 created INC40692550
28-11-2025 06:51:20 - Frederic Shea (Work notes)
IBC - David Dalzell
User confirmed that this does show on some device they have accessed recently
SDA remoted into QRSS-0R08QROWUW / 10.124.85.112
SDA found OneDrive App on device but it will not launch
SDA followed file location for One Drive and not able to launch either
SDA attempted to run as Admin, failed to launch (attached)
SDA Unable to run repair on Office suite through Control Panel
possible Office re-install required
SDA assigning to DXC Remote Desktop Support
27-11-2025 11:03:01 - Raegan Munro (Work notes)
From: IT Service Desk 
Sent: Thursday, 27 November 2025 12:03 PM
To: Dalzell, David &lt;David.Dalzell@qr.com.au&gt;
Subject: INC0573264 - Unable to access OneDrive
Hi David,
I just wanted to follow up with you and determine if you are still having issues with OneDrive?
If so, please give us a call on 07 3072 5000 (we are option 1), or alternatively email us at ITServiceDesk@qr.com.au so that we may complete further troubleshooting. Please be sure to cite incident no. INC0573264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27-11-2025 11:01:18 - Raegan Munro (Work notes)
Investigating.
26-11-2025 10:55:30 - Andy Phan (Additional comments)
Hi David, 
Are you still having issues with one drive? 
If you have any further issues with this please feel free to contact us by calling 07 3072 5000 (we are option 1), or alternatively email us at ITServiceDesk@qr.com.au.
Kind regards, 
Andy
26-11-2025 10:55:30 - Andy Phan (Work notes)
Called user on 0456978762 and it is the incorrect number. 
Called user on 0736065822 and it was a general line. Got routed to user's number and left a voice message to call us back to resolve the one drive issue. 
Pending user response.
26-11-2025 10:29:03 - Andy Phan (Work notes)
Investigating
</t>
  </si>
  <si>
    <t xml:space="preserve">03-12-2025 11:06:20 - Paul Challoner (Work notes)
Platform DXC Integration incident INC0573202 updated INC40661637
03-12-2025 11:06:15 - Paul Challoner (Additional comments)
RITM0270232 request now generated for 11kV Isolation Diagram - Authorised error.
03-12-2025 07:56:34 - PDXC Integration (Work notes)
Assigned to Jon Hall.
&lt;br/&gt;Assigned to DXC Application AUS for assistance. Vendor referenced Business Service Value not found in database : Meridian. Attachment added : 11KV Isolation Diagram - Authorised error.msg
03-12-2025 07:56:19 - PDXC Integration (Work notes)
Assigned to Jon Hall.
&lt;br/&gt;Assigned to DXC Application AUS for assistance. Vendor referenced Business Service Value not found in database : Meridian. Attachment added : 11KV Isolation Diagram - Authorised error.msg
03-12-2025 07:56:10 - PDXC Integration (Additional comments)
jonathan.hall@dxc.com: RITM0270232 raised as a request as the task is development work rather than an incident
26-11-2025 09:04:38 - PDXC Integration (Work notes)
Assigned to Jon Hall.
&lt;br/&gt;Vendor Referenced this Business Service Value on Update not found in database : Meridian
26-11-2025 09:04:35 - PDXC Integration (Work notes)
Assigned to Jon Hall.
&lt;br/&gt;Added attachment ::  QLDRail_INC added (CNDEF0001178) - 11KV Isolation Diagram - Authorised error.msg
26-11-2025 09:04:10 - System (Work notes)
Platform DXC Integration incident INC0573202 updated INC40661637
26-11-2025 09:03:47 - PDXC Integration (Work notes)
Assigned to Jon Hall.
26-11-2025 09:02:04 - PDXC Integration (Work notes)
Vendor Referenced this Business Service Value on Creation not found in database : Meridian
26-11-2025 09:01:59 - PDXC Integration (Work notes)
Added attachment ::  QLDRail_INC added (CNDEF0001178) - 11KV Isolation Diagram - Authorised error.msg
26-11-2025 09:01:09 - Liam Bryan (Work notes)
Assigning to DXC Application AUS for assistance.
</t>
  </si>
  <si>
    <t xml:space="preserve">
 2025-11-26 08:11:39 Cameron Horn - Assigned to is George Knight was 
 2025-11-26 08:11:50 Cameron Horn - State is Resolved was Work in Progress
 2025-12-01 09:00:01  - State is Closed was Resolved</t>
  </si>
  <si>
    <t xml:space="preserve">04-12-2025 12:52:54 - Cameron Horn (Work notes)
Closing ticket due to the user not being able to troubleshoot the issue until next year
03-12-2025 10:16:36 - Guest (Additional comments)
reply from: Lillian.Hart@downergroup.com
Morning Shane,
I am travelling for work this week and next. May leave this to the new year as currently having issues with some apps on my computer and phone.
Have a Happy and Safe Christmas.
Thank you
Lilly
Lillian Hart
Rail Safety Improvement Specialist
Rail and Transit Systems
[cid:image001.png@01DC6446.310A28F0]
M | 61 475098419
E | Lillian.Hart@downergroup.com
2 Ellena Street
Maryborough Queensland 4650
https://urldefense.com/v3/__http://www.downergroup.com__;!!OewlTa1rXg!T6FF_TLaEs010t18eLoMrZpVBqENuJbGKV1AHPzze0Ls-pMvG9Fef_15Xg065EUq70R-7JF-aV0qnpH3RD2N_mP-bCzYP_8$ 
[cid:image002.png@01DC6446.310A28F0]
02-12-2025 16:22:14 - Frederic Shea (Additional comments)
Hey Lillian,
We are just reaching out in regard to a ticket that you have active with us; INC0573076 - EXT3079 - Queensland Rail Portal site.
Could you please reach out so that we can assist you further with this matter, either by responding to this email or reaching out to us on 07 3072 5000.
Kind regards,
Frederic.
02-12-2025 16:21:41 - Frederic Shea (Work notes)
Investigating
01-12-2025 16:44:24 - Frederic Shea (Additional comments)
Hey Lillian,
Per INC0573076, your account EXT3079 has once again disabled over night due to no access of the account after its re-enabling.
Could you please reach out so that we can assist you further with this matter, either by responding to this email or reaching out to us on 07 3072 5000.
Kind regards,
Frederic.
28-11-2025 14:06:16 - Guest (Additional comments)
reply from: Lillian.Hart@downergroup.com
Afternoon Shane,
I was able to login after our discussion and yesterday, but I am now blocked again
Thank you
Lilly
Lillian Hart
Rail Safety Improvement Specialist
Rail and Transit Systems
[cid:image001.png@01DC606F.DC9A5350]
M | 61 475098419
E | Lillian.Hart@downergroup.com
2 Ellena Street
Maryborough Queensland 4650
https://urldefense.com/v3/__http://www.downergroup.com__;!!OewlTa1rXg!UuCyj6LdCAmIAFZU50qV-0s7n_iycbSrijohstge40QQsgFuGASRH7J4x_byliXydW1HLPw-dfvoPjsAGmUiXnKptIDyLXk$ 
[cid:image002.png@01DC606F.DC9A5350]
28-11-2025 12:00:40 - Raegan Munro (Work notes)
.
28-11-2025 11:47:46 - Shane Kmet (Additional comments)
Hi Lillian,
Per INC0573076, your account EXT3079  has once again disabled over night due to no access of the account after its reenabling.
Please call Service Desk on 07 3072 5000 (1) when you are free and avaiable to trouebsolhoot the access further
Thank you,
Shane Kmet
Senior Service Desk Analyst
28-11-2025 11:45:31 - Shane Kmet (Work notes)
Investigating
27-11-2025 08:17:49 - George Knight (Additional comments)
Hi Lillian 
It looks like your account disabled again overnight. I have re-enabled it. I believe the issue is caused by your Last Logon showing in the system as  Nov 26, 2024, 9:35:30 AM. You need to sign into something once a year otherwise the system will continue to disable your account.
Can you try signing into the EXT Portal Partner Site with your EXT3079@qr.com.au account:
https://portal.qr.com.au/partners/trustedcontent/Pages/TrustedContent.aspx
Let us know how you go.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27-11-2025 08:17:49 - George Knight (Work notes)
DRA: EXT3079 disabled again
Password Last Changed: Oct 30, 2025, 12:43:47 PM
Last Logon:  Nov 26, 2024, 9:35:30 AM - this is the issue
Expiry: Oct 12, 2026, 12:59:00 AM
Moved to correct OU corp.qr.com.au/External Users 
O365 AC: EXT3079@qr.com.au unblocked sign in.
PENDING / Next step:
DRA: EXT3079 - check Last Logon date updates with new date.
27-11-2025 07:57:53 - George Knight (Work notes)
Investigating.
26-11-2025 08:56:37 - Frederic Shea (Additional comments)
Hey Lillian,
We are just reaching out in regard to a ticket that you have active with us; INC0573076 - EXT3079  Disabled/Locked.
Please reach out if we can assist you further with this matter, either by responding to this email or reaching out to us on 07 3072 5000.
Kind regards,
Frederic.
26-11-2025 08:56:37 - Frederic Shea (Work notes)
OBC - 0475 098 419
SDA re-enabled account and returned to correct OU
SDA ran unlock on account in DRA
SDA unblocked sign-in in Admin Center
pending replication
25-11-2025 19:20:59 - PDXC Integration (Work notes)
Hi SD Team,
The user account has been unlocked in AD.
Kindly follow up with the user and perform a password reset if required.
25-11-2025 18:58:38 - PDXC Integration (Work notes)
Hello Team,
Could you please check this incident. User credential issues are not in relation with Intune scope.
25-11-2025 18:55:34 - PDXC Integration (Work notes)
Assigned to Azra Fathima.
25-11-2025 17:18:34 - PDXC Integration (Work notes)
Added attachment ::  QLDRail_INC added (CNDEF0001178) - RE_ Queensland Rail Portal site.msg
25-11-2025 17:18:09 - Raegan Munro (Work notes)
Platform DXC Integration incident INC0573076 created INC40649312
25-11-2025 17:17:55 - Raegan Munro (Work notes)
Description of Issue:
 User called in relation to this issue. 
Troubleshooting:
 Advised user to try signing into https://secureaccess.qr.com.au - User is receiving the error that they don't have access to the application. 
Had user try to sign into the portal - Same issue. 
Assigning to Intune to Intune to confirm why users sign in is being blocked. 
============================ 
Username: Lillian Hart
Employee ID: EXT3079
Contact Number: 475098419
25-11-2025 17:10:25 - Shane Kmet (Work notes)
Calling Lillian Hart on 61 475098419 
NA with VM - left message for user to call SD for assistance
25-11-2025 17:08:25 - Shane Kmet (Work notes)
DRA is fine
EXT3079
corp.qr.com.au/External Users 
CheckedO365AC as well - SIgnin is not blocked
25-11-2025 16:56:19 - Shane Kmet (Work notes)
EXT3079 
Checked DRA
Account is active until Oct 12, 2026, 12:59:00 AM
The account is active and not locked out
Last login - Nov 26, 2024, 9:35:30 AM
Password last changed - Oct 30, 2025, 12:43:47 PM
Checked MS Intune - confirmed access error
Date - 25/11/2025, 4:16:57 pm
Authentication requirement - Single-factor authentication - Failure
Failure reason - The user account is disabled.
</t>
  </si>
  <si>
    <t xml:space="preserve">03-12-2025 15:29:40 - Riley Thomas (Work notes)
Platform DXC Integration incident INC0573020 updated INC40647965
03-12-2025 15:29:35 - Riley Thomas (Work notes)
From: donotreply@ricoh.com.au &lt;donotreply@ricoh.com.au&gt; 
Sent: Wednesday, 3 December 2025 3:45 PM
To: Maher, Dan &lt;dan.maher@qr.com.au&gt;
Subject: Resolved Ricoh Ticket CS2511250468
Dear Daniel Maher, Your ticket has been resolved. Ticket No. : CS2511250468 Serial Number: 3109R620508 Product Name: IMC3000 Purchase Order Number: Reference: INC40647965 Problem Description: [Summary]: 3109R620508 - SP3510SF - Multiple issues
ZjQcmQRYFpfptBannerStart
[EXTERNAL EMAIL]: 
This email originated from outside Queensland Rail. Do not click on links or open attachments unless you recognise the sender and know the content is safe. 
    Report Phish     
ZjQcmQRYFpfptBannerEnd
Dear Daniel Maher, 
Your ticket has been resolved. 
Ticket No.: CS2511250468
Serial Number: 3109R620508
Product Name: IMC3000
Purchase Order Number: 
Reference: INC40647965
Problem Description: [Summary]:3109R620508 - SP3510SF - Multiple issues with printer Serial does not exist: QLD Rail NOW Ticket Number: INC0573020 Post Code: 4700 Contact Name: Dan Maher Contact Phone Number: 07 49946708 Email Address: dan.maher@qr.com.au Alternative Contact: Station number Alternative Contact Phone Number: 07 49946705 Printer Serial Number: 3109R620508 - SP3510SF Printer IP: Unable to identify Severity Level: 3 Issue/Request Details: The side roller on users printer has been snapped off. The printer is not printing colours properly - The colours are streaky and faint.
Resolution Notes: Swapped out fuser and all pcdus; replaced broken itr.Change paper feed rollers in tray 1 2 most issues cleared.Some image quality issues still exist suspect itb as it is well over expected life.Count: B: 259349 C: 391784
Location and contact details: 
Contact Name: Daniel Maher
Contact Number: 07 49946708
Customer: 401362 (DXC TECHNOLOGY AUS PTY LTD)
Site: 401362-D95 (DXC TECHNOLOGY AUSTRALIA PL (QUEENS)
Machine Location Address: QUEENSLAND RAIL ROCKHAMPTON RAILWAY STATION TRAVEL CENTRE 320 GEORGE STREET ROCKHAMPTON QLD 4700
This is an automatic message, If you have any queries regarding your ticket, please do not hesitate in contacting us on 1300 362 577.
For further support utilising our, How-to videos, Training Materials, and Knowledge Base, please use this link Training 
Kind regards,
Ricoh
03-12-2025 15:14:24 - PDXC Integration (Work notes)
Swapped out fuser and all pcdus; replaced broken itr.Change       paper feed rollers in tray 1   2 most issues cleared.Some         image quality issues still exist suspect itb as it is well over   expected life.Count: B: 259349 C: 391784
02-12-2025 08:12:13 - Safinat Dean (Work notes)
Platform DXC Integration incident INC0573020 updated INC40647965
02-12-2025 08:12:08 - Safinat Dean (Work notes)
Ricoh notes 
01/12 Emailed dealer for an update. - Rdr
26/11 Assigned to dealer on 25/11. Dealer to allocate technician. - Rdr
25-11-2025 15:12:08 - PDXC Integration (Work notes)
None
Assigning to Ricoh Field Technician for further assistance.
25-11-2025 15:11:58 - PDXC Integration (Work notes)
None
Assigning to Ricoh Field Technician for further assistance.
25-11-2025 15:08:36 - Daniel Maher (Work notes)
Platform DXC Integration incident INC0573020 updated INC40647965
25-11-2025 15:08:33 - Daniel Maher (Additional comments)
broken roller if you could please pass on to RICHO
25-11-2025 15:08:28 - PDXC Integration (Work notes)
Added attachment ::  QLDRail_INC added (CNDEF0001178) - broken roller.PNG
25-11-2025 15:08:07 - Daniel Maher (Work notes)
Platform DXC Integration incident INC0573020 updated INC40647965
25-11-2025 15:00:48 - PDXC Integration (Work notes)
Vendor Referenced this CI Value on Creation not found in database : 3109R620508 - SP3510SF
25-11-2025 15:00:15 - Raegan Munro (Work notes)
Platform DXC Integration incident INC0573020 created INC40647965
</t>
  </si>
  <si>
    <t xml:space="preserve">03-12-2025 12:04:04 - PDXC Integration (Work notes)
Assigned to Suraj Rai.
&lt;br/&gt;PDL name change reflected as PDL LRP and email address as PDLLRP@qr.com.au. Customer confirmed and incident closed.
03-12-2025 12:03:58 - PDXC Integration (Work notes)
Assigned to Suraj Rai.
&lt;br/&gt;PDL name change reflected as PDL LRP and email address as PDLLRP@qr.com.au. Customer confirmed and incident closed.&lt;br/&gt;New PDL name sync and showing correctly now.
03-12-2025 12:03:54 - PDXC Integration (Work notes)
Assigned to Suraj Rai.
&lt;br/&gt;PDL name change reflected as PDL LRP and email address as PDLLRP@qr.com.au. Customer confirmed and incident closed.
03-12-2025 12:03:51 - PDXC Integration (Additional comments)
srai7@dxc.com: Hi @Beaulah Lopes
Good Day!
Regarding - "PDL Name change not reflected"
Thank you for the confirmation. We are proceeding with resolving the case from our end.
Please feel free to contact the service desk in case of any further queries or a new ticket is to be opened.
Thanks!
03-12-2025 12:03:35 - PDXC Integration (Work notes)
Assigned to Suraj Rai.
02-12-2025 11:22:15 - Beaulah Lopes (Work notes)
Platform DXC Integration incident INC0573006 updated INC40647894
02-12-2025 11:22:10 - Beaulah Lopes (Additional comments)
reply from: Beaulah.Lopes@qr.com.au
Thank you! You can close this incident now.
Regards
Beaulah
[cid:image001.gif@01DC637D.779B4AC0]
Beaulah Lopes
Administration Officer
RC1 - 14, 305 Edward St
GPO Box 1429 • Brisbane, QLD 4001
T: 07 30721584
W: queenslandrail.com.au
This e-mail and any attachments are confidential and may be legally privileged or otherwise protected from disclosure.  You must not use or disclose them other than for the purposes for which they were supplied. If you are not the intended recipient, you must not use, disclose, retain, forward or reproduce this message or any attachments. If you receive this message in error, please notify the sender immediately by return email or telephone and delete all copies of this e-mail and any attachment from your system.  The privilege or confidentiality attached to this message and attachments is not waived by reason of mistaken delivery to you. If the addressee is a government agency and receives a Right to Information Act (2009) application in relation to this email, contact must be made with Queensland Rail ABN 68 598 268 528 in accordance with the third party consultation process provided for in Part 3, Division 3, Section 37 of that legislation.
02-12-2025 11:16:39 - PDXC Integration (Work notes)
Assigned to Suraj Rai.
02-12-2025 11:16:35 - PDXC Integration (Additional comments)
srai7@dxc.com: Hi @Beaulah Lopes
Regarding - "PDL Name change not reflected"
Please be informed that your PDL name has been done and your new PDL details below-
Name- PDL LRP Email- PDLLRP@qr.com.au
Please use the new PDL details for any communication. Thanks!
01-12-2025 11:52:28 - PDXC Integration (Work notes)
Assigned to Suraj Rai.
01-12-2025 11:52:19 - PDXC Integration (Additional comments)
srai7@dxc.com: Hi @Beaulah Lopes
Regarding - "PDL Name change not reflected"
Please be informed that your PDL name has been done and your new PDL details below-
Name- PDL LRP  Email- PDLLRP@qr.com.au
Please use the new PDL details for any communication. Thanks!
28-11-2025 14:11:41 - Beaulah Lopes (Work notes)
Platform DXC Integration incident INC0573006 updated INC40647894
28-11-2025 14:11:36 - Beaulah Lopes (Additional comments)
reply from: Beaulah.Lopes@qr.com.au
Good afternoon
Please see below snapshots. FCS Legal is still appearing in offline global address list and PDL LRP appears when I change the address book to Global address list.
Can we still use FCS Legal, or will it be deleted so everyone uses only PDL LRP?
[cid:image001.png@01DC606F.1D954370]
This
[cid:image009.png@01DC6070.43114080]
Thanks
Beaulah
[cid:image002.gif@01DC606F.1D954370]
Beaulah Lopes
Administration Officer
RC1 - 14, 305 Edward St
GPO Box 1429 • Brisbane, QLD 4001
T: 07 30721584
W: queenslandrail.com.au
This e-mail and any attachments are confidential and may be legally privileged or otherwise protected from disclosure.  You must not use or disclose them other than for the purposes for which they were supplied. If you are not the intended recipient, you must not use, disclose, retain, forward or reproduce this message or any attachments. If you receive this message in error, please notify the sender immediately by return email or telephone and delete all copies of this e-mail and any attachment from your system.  The privilege or confidentiality attached to this message and attachments is not waived by reason of mistaken delivery to you. If the addressee is a government agency and receives a Right to Information Act (2009) application in relation to this email, contact must be made with Queensland Rail ABN 68 598 268 528 in accordance with the third party consultation process provided for in Part 3, Division 3, Section 37 of that legislation.
28-11-2025 13:47:36 - PDXC Integration (Work notes)
Assigned to Suraj Rai.
28-11-2025 13:47:35 - PDXC Integration (Additional comments)
srai7@dxc.com: Hi @Beaulah Lopes
Regarding - "PDL Name change not reflected"
Appreciate, if you could check it now and let us know.
Thanks!
27-11-2025 18:09:15 - PDXC Integration (Work notes)
Assigned to Suraj Rai.
27-11-2025 18:09:08 - PDXC Integration (Additional comments)
srai7@dxc.com: Hi @Beaulah Lopes
Regarding - "PDL Name change not reflected"
May be it is taking time to get sync, please verify again and let us know
Thanks!
27-11-2025 11:33:40 - Beaulah Lopes (Work notes)
Platform DXC Integration incident INC0573006 updated INC40647894
27-11-2025 11:33:36 - Beaulah Lopes (Additional comments)
reply from: Beaulah.Lopes@qr.com.au
Hi Ryan
The change hasn’t appeared – its still showing PDL FCS Legal. It must be changed to PDL LRP.
[cid:image008.png@01DC5F91.55EDD9A0]
Can you please call me.
Regards
Beaulah
[cid:image001.gif@01DC5F90.245B6110]
Beaulah Lopes
Administration Officer
RC1 - 14, 305 Edward St
GPO Box 1429 • Brisbane, QLD 4001
T: 07 30721584
W: queenslandrail.com.au
This e-mail and any attachments are confidential and may be legally privileged or otherwise protected from disclosure.  You must not use or disclose them other than for the purposes for which they were supplied. If you are not the intended recipient, you must not use, disclose, retain, forward or reproduce this message or any attachments. If you receive this message in error, please notify the sender immediately by return email or telephone and delete all copies of this e-mail and any attachment from your system.  The privilege or confidentiality attached to this message and attachments is not waived by reason of mistaken delivery to you. If the addressee is a government agency and receives a Right to Information Act (2009) application in relation to this email, contact must be made with Queensland Rail ABN 68 598 268 528 in accordance with the third party consultation process provided for in Part 3, Division 3, Section 37 of that legislation.
27-11-2025 11:24:58 - PDXC Integration (Work notes)
Assigned to Suraj Rai.
27-11-2025 11:24:56 - PDXC Integration (Additional comments)
srai7@dxc.com: Hi @Beaulah Lopes
Regarding - "PDL Name change not reflected"
We have made the require changes again, please verify and confirm us.
Thanks!
26-11-2025 14:04:38 - PDXC Integration (Work notes)
Assigned to Suraj Rai.
26-11-2025 14:04:37 - PDXC Integration (Additional comments)
srai7@dxc.com: Hi @Beaulah Lopes
Regarding - "PDL Name change not reflected"
We have made the require changes again, please verify and confirm us.
Thanks!
25-11-2025 17:30:35 - PDXC Integration (Work notes)
Assigned to Suraj Rai.
25-11-2025 17:30:25 - PDXC Integration (Work notes)
Assigned to Suraj Rai.
25-11-2025 17:30:24 - PDXC Integration (Work notes)
Assigned to Suraj Rai.
&lt;br/&gt;Corrected attributes in AD
25-11-2025 17:30:23 - PDXC Integration (Additional comments)
srai7@dxc.com: Hi @Beaulah Lopes
Regarding - "PDL Name change not reflected"
We have made the require changes again, please verify after an hour and confirm us.
Thanks!
25-11-2025 14:54:04 - PDXC Integration (Work notes)
Assigned to Suraj Rai.
25-11-2025 14:53:04 - PDXC Integration (Work notes)
Vendor Referenced this CI Value on Creation not found in database : General Enquiries (Generic Ci)
25-11-2025 14:52:22 - Ryan Bell (Work notes)
Platform DXC Integration incident INC0573006 created INC40647894
</t>
  </si>
  <si>
    <t xml:space="preserve">05-12-2025 13:38:30 - Tanmay Dave (Additional comments)
Hi @Mike Radeck
You have been added to all the required teams now, your work orders for respective teams should also sync soon.
Thanks
25-11-2025 15:20:00 - Raegan Munro (Work notes)
Calling user on 0730723596 - User is at RC1 and finished their training on 14/11/2025. 
Assigning to Hypercare as per KB0021920.
25-11-2025 15:17:33 - Raegan Munro (Work notes)
Investigating.
</t>
  </si>
  <si>
    <t xml:space="preserve">
 2025-11-25 13:58:56 Matt Pimm - Assignment Group is Global Service Desk was Brisbane FCC
 2025-11-25 14:06:37 Shane Kmet - Assigned to is Fred Shea was 
 2025-11-25 14:40:47 Raegan Munro - Assignment Group is Telstra Support was Global Service Desk
 2025-11-25 16:43:00 Casey Micklesson - Assigned to is Casey Micklesson was 
 2025-12-01 14:50:18 Casey Micklesson - State is On Hold was Work in Progress</t>
  </si>
  <si>
    <t xml:space="preserve">
 2025-11-25 13:38:06 Cameron Horn - Assigned to is Raegan Munro was 
 2025-11-25 15:13:57 Andy Phan - Assignment Group is DXC O365 Messaging was Global Service Desk
 2025-11-25 17:10:12 PDXC Integration - State is On Hold was Work in Progress
 2025-12-02 14:51:15 PDXC Integration - State is Work in Progress was On Hold
 2025-12-02 14:52:28 PDXC Integration - State is Resolved was Work in Progress
 2025-12-07 15:00:08  - State is Closed was Resolved</t>
  </si>
  <si>
    <t xml:space="preserve">03-12-2025 16:20:12 - Jonathon Williams (Additional comments)
Hi Mark, 
The Folder redirection GPO "Redirect Brisbane (CPT)" which is linked to the QR Users respected OU's (Existing linked GPO) user will get prompted for login, this is the standard use pattern and as per existing environment.
Kind Regards,
Jonathon
03-12-2025 16:19:59 - Jonathon Williams (Additional comments)
Hi Mark, 
The Folder redirection GPO "Redirect Brisbane (CPT)" which is linked to the QR Users respected OU's (Existing linked GPO) user will get prompted for login, this is the standard use pattern and as per existing environment.
Kind Regards,
Jonathon
25-11-2025 12:26:34 - Cameron Horn (Work notes)
Platform DXC Integration incident INC0572890 updated INC40646379
25-11-2025 12:26:28 - Cameron Horn (Work notes)
Reassigning to the Win11 Project Hypercare team to investigate the issue due to being a win11 VDI
25-11-2025 12:00:48 - PDXC Integration (Work notes)
Vendor Referenced this CI Value on Creation not found in database : CVD-ICTW11-1001
25-11-2025 12:00:35 - PDXC Integration (Work notes)
Added attachment ::  QLDRail_INC added (CNDEF0001178) - Redirected Folder Login.jpg
25-11-2025 12:00:31 - Cameron Horn (Work notes)
Platform DXC Integration incident INC0572890 created INC40646379
25-11-2025 12:00:18 - Cameron Horn (Work notes)
Assigning to the DXC Desktop Technology Citrix team to investigate
</t>
  </si>
  <si>
    <t xml:space="preserve">03-12-2025 16:17:00 - Jonathon Williams (Additional comments)
Hi Mark,
This is as per existing GPO "AP - Windows 10 User Settings" and the project has been directed not to change these settings.
Kind Regards,
Jonathon
28-11-2025 13:03:27 - Stephen Murphy (Work notes)
I can advise that the search bar is managed by CIS Group POlicies
25-11-2025 12:26:06 - Cameron Horn (Work notes)
Platform DXC Integration incident INC0572876 updated INC40646383
25-11-2025 12:25:59 - Cameron Horn (Work notes)
Reassigning to the Win11 Project Hypercare team to investigate the issue due to being a win11 VDI
25-11-2025 12:01:54 - PDXC Integration (Work notes)
Vendor Referenced this CI Value on Creation not found in database : CVD-ICTW11-1001
&lt;br/&gt;[incident].[business_service] supplied value [Virtual Desktop Infrastructure] failed [More than one match found]
25-11-2025 12:01:19 - PDXC Integration (Work notes)
Added attachment ::  QLDRail_INC added (CNDEF0001178) - Search Bar Box.jpg
&lt;br/&gt;[incident].[business_service] supplied value [Virtual Desktop Infrastructure] failed [More than one match found]
25-11-2025 12:00:50 - Cameron Horn (Work notes)
Platform DXC Integration incident INC0572876 created INC40646383
25-11-2025 12:00:37 - Cameron Horn (Work notes)
Assigning to the DXC Desktop Technology Citrix team to investigate
</t>
  </si>
  <si>
    <t xml:space="preserve">03-12-2025 15:17:04 - PDXC Integration (Work notes)
Assigned to Harry Mabb.
&lt;br/&gt;Requested access to non pre-approved AI form, submitted Software Request form with manager's approval but not supported, awaiting confirmation from user
03-12-2025 15:17:04 - PDXC Integration (Work notes)
Assigned to Harry Mabb.
&lt;br/&gt;Requested access to non pre-approved AI form, submitted Software Request form with manager's approval but not supported, awaiting confirmation from user
03-12-2025 15:16:58 - PDXC Integration (Additional comments)
harrison.mabb@dxc.com: Hi Regine,
As discussed on teams, you had raised a the request form along with your manager's approval but this request was then denied as this url/site is not supported.
As for this, I will now close this ticket.
Kind regards,
Harry.
03-12-2025 15:14:02 - PDXC Integration (Work notes)
Assigned to Harry Mabb.
01-12-2025 19:46:44 - PDXC Integration (Work notes)
Assigned to Harry Mabb.
&lt;br/&gt;User has mentioned that they have submitted the request with their managers approval but sounds like this is not supported. Awaiting confirmation from the user, regarding this ticket.
27-11-2025 21:35:15 - PDXC Integration (Work notes)
Assigned to Harry Mabb.
&lt;br/&gt;Awaiting an update from Regine around whether they have submitted this form
25-11-2025 14:58:05 - PDXC Integration (Work notes)
Assigned to Harry Mabb.
25-11-2025 14:57:58 - PDXC Integration (Work notes)
Assigned to Harry Mabb.
25-11-2025 14:57:53 - PDXC Integration (Additional comments)
harrison.mabb@dxc.com: Hi Regine, I can see you are requesting access to a non pre-approved form of AI. As for this, you will need to submit a Software Request form and select Alternate AI from the dropdown for "selected software".
Once the form is submitted, it will then be approved/denied by the appropriate teams. Please let me know if you require any further information or require any assistance.
25-11-2025 12:06:54 - PDXC Integration (Work notes)
Assigned to Harry Mabb.
25-11-2025 12:06:28 - PDXC Integration (Work notes)
Assigned to Harry Mabb.
&lt;br/&gt;Added attachment ::  INC0572831 - AI training url.msg
25-11-2025 12:05:58 - PDXC Integration (Work notes)
Assigned to Harry Mabb.
&lt;br/&gt;Emailed ASO team for approval for this user to access the requested url
25-11-2025 12:03:04 - PDXC Integration (Work notes)
Assigned to Harry Mabb.
25-11-2025 10:25:24 - Andy Phan (Work notes)
Platform DXC Integration incident INC0572831 created INC40645512
25-11-2025 10:25:17 - Andy Phan (Work notes)
Assigning to DXC Security Firewall Management as per KB0010317
25-11-2025 10:16:22 - Andy Phan (Work notes)
Investigating
</t>
  </si>
  <si>
    <t xml:space="preserve">04-12-2025 09:39:15 - PDXC Integration (Work notes)
Assigned to Bibas Sapkota.
&lt;br/&gt;visited the desk, tighten the cable and reseated the cable, display is shown on both monitors
04-12-2025 09:38:54 - PDXC Integration (Work notes)
Assigned to Bibas Sapkota.
&lt;br/&gt;visited the desk, tighten the cable and reseated the cable, display is shown on both monitors
04-12-2025 09:38:47 - PDXC Integration (Additional comments)
bibas.sapkota@dxc.com: Hi Tijana 
Your issue has been resolved
04-12-2025 09:38:24 - PDXC Integration (Work notes)
Assigned to Bibas Sapkota.
04-12-2025 09:38:18 - PDXC Integration (Work notes)
Assigned to Bibas Sapkota.
&lt;br/&gt;visited the desk 
tighten the cable and reseated the cable 
starts working fine 
display is shown on both monitors
02-12-2025 09:23:44 - PDXC Integration (Work notes)
Assigned to Bibas Sapkota.
02-12-2025 09:23:04 - PDXC Integration (Work notes)
Assigned to Bibas Sapkota.
02-12-2025 09:22:57 - PDXC Integration (Additional comments)
bibas.sapkota@dxc.com: Hi Tijana 
Are you on site today? 
we can arrange a session to look into the issue 
regards 
bibas
27-11-2025 15:26:33 - PDXC Integration (Work notes)
Assigned to Bibas Sapkota.
&lt;br/&gt;user mentioned user will be available on the office next week
26-11-2025 12:21:35 - PDXC Integration (Work notes)
Assigned to Bibas Sapkota.
26-11-2025 12:21:24 - PDXC Integration (Work notes)
Assigned to Bibas Sapkota.
26-11-2025 12:21:17 - PDXC Integration (Additional comments)
bibas.sapkota@dxc.com: HI Tijana 
is there a suitable time to have a teams meeting  regarding issue with the display ? 
regards 
Bibas
25-11-2025 10:35:54 - PDXC Integration (Work notes)
Assigned to Bibas Sapkota.
25-11-2025 10:06:53 - Cameron Horn (Work notes)
Platform DXC Integration incident INC0572830 created INC40645316
25-11-2025 10:06:46 - Cameron Horn (Work notes)
Assigning to the DXC Desktop CBD team to investigate the issue
</t>
  </si>
  <si>
    <t xml:space="preserve">05-12-2025 13:33:44 - Tanmay Dave (Additional comments)
Hi @Brent Haak
You have been added to all the required teams now, your work orders for respective teams should also sync soon.
Thanks
25-11-2025 06:31:45 - Cameron Horn (Work notes)
Assigning to the Obzervr Capture (Digital Maintainer) team to assist
</t>
  </si>
  <si>
    <t xml:space="preserve">05-12-2025 17:32:24 - PDXC Integration (Work notes)
Assigned to Suraj Rai.
&lt;br/&gt;Issue resolved by Microsoft, templates stayed available for a week without disappearing. Ticket can be closed.
05-12-2025 17:32:19 - PDXC Integration (Work notes)
Assigned to Suraj Rai.
&lt;br/&gt;Issue resolved by Microsoft, templates stayed available for a week without disappearing. Ticket can be closed.
05-12-2025 17:32:14 - PDXC Integration (Additional comments)
srai7@dxc.com: Hi @Trevelee Deutschmann
Good Day!
Thank you for confirming this. We are proceeding with resolving the case from our end.
Please feel free to contact the service desk in case of any further queries or a new ticket is to be opened.
Thanks!
05-12-2025 17:32:14 - PDXC Integration (Work notes)
Assigned to Suraj Rai.
&lt;br/&gt;Issue resolved by Microsoft, templates stayed available for a week without disappearing. Ticket can be closed.&lt;br/&gt;User confirmed his Outlook template issue resolved now.
05-12-2025 17:30:44 - PDXC Integration (Work notes)
Assigned to Suraj Rai.
04-12-2025 16:26:51 - Trevelee Deutschmann (Work notes)
Platform DXC Integration incident INC0572632 updated INC40631637
04-12-2025 16:26:46 - Trevelee Deutschmann (Additional comments)
reply from: trevelee.deutschmann@qr.com.au
Good afternoon,
My templates seem to have stayed available for a week now, without disappearing.
This ticket can be closed.
Thank you
Regards,
Trevelee
[Queensland Rail logo]
Trevelee Deutschmann
Senior Document Control Officer - MPERS
Level 11, 295 Ann Street
GPO Box 1429 • BNE, 4001
W: queenslandrail.com.au&lt;http://queenslandrail.com.au/&gt;
04-12-2025 14:48:39 - PDXC Integration (Work notes)
Assigned to Suraj Rai.
04-12-2025 14:48:37 - PDXC Integration (Additional comments)
srai7@dxc.com: Hi @Trevelee Deutschmann
Good Day!
We still have the same Advisory update for this Know issue from Microsoft.
We will update you, if there is any information from Microsoft.
Issue ID- EX1183224 - We're continuing our review of the HAR logs to determine why our recent Admin API change reversion didn't completely resolve this issue.
Next update by- Thursday, December 4, 2025 at 11:30 PM GMT+5:30
03-12-2025 15:36:38 - PDXC Integration (Work notes)
Assigned to Suraj Rai.
03-12-2025 15:36:37 - PDXC Integration (Additional comments)
srai7@dxc.com: Hi @Trevelee Deutschmann
Good Day!
We still have the same Advisory update for this Know issue from Microsoft.
We will update you, if there is any information from Microsoft.
Issue ID- EX1183224 - We're continuing to collect fresh diagnostic network data from the small subset of users who continue to report impact to determine why our recent Admin API change reversion hasn't remediated the impact.
Next update -Wednesday, December 3, 2025 at 11:30 PM GMT+5:30
Thanks!
02-12-2025 12:05:44 - PDXC Integration (Work notes)
Assigned to Suraj Rai.
02-12-2025 12:05:44 - PDXC Integration (Additional comments)
srai7@dxc.com: Hi @Trevelee Deutschmann
Good Day!
We still have the same Advisory update for this Know issue from Microsoft.
We will update you, if there is any information from Microsoft.
Issue ID- EX1183224 - While we've gotten verification from some affected users that impact is resolved, we've also been informed there is a small number of users who are still unable to access the My Templates add-in. We're requesting fresh data from these affected users to determine why the impact persists.
Next update -Tuesday, December 2, 2025 at 11:30 PM GMT+5:30
01-12-2025 14:07:34 - PDXC Integration (Work notes)
Assigned to Suraj Rai.
01-12-2025 14:07:28 - PDXC Integration (Additional comments)
srai7@dxc.com: Hi @Trevelee Deutschmann
Good Day!
We still have the same Advisory update for this Know issue from Microsoft.
We will update you, if there is any information from Microsoft.
Issue ID- EX1183224 -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-Monday, December 1, 2025 at 11:30 PM GMT+5:30
28-11-2025 13:53:48 - PDXC Integration (Work notes)
Assigned to Suraj Rai.
28-11-2025 13:53:41 - PDXC Integration (Additional comments)
srai7@dxc.com: Hi @Trevelee Deutschmann
Good Day!
We still have the same Advisory update for this Know issue from Microsoft.
We will update you, if there is any information from Microsoft.
Issue ID- EX1183224 -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-Monday, December 1, 2025 at 11:30 PM GMT+5:30
27-11-2025 17:48:34 - PDXC Integration (Work notes)
Assigned to Suraj Rai.
27-11-2025 17:48:28 - PDXC Integration (Additional comments)
srai7@dxc.com: Hi @Trevelee Deutschmann
Good Day!
We still have the same update for this Know issue from Microsoft.
We will update you, if there is any information from Microsoft.
Issue ID- EX1183224 -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-Monday, December 1, 2025 at 11:30 PM GMT+5:30
26-11-2025 14:15:34 - PDXC Integration (Work notes)
Assigned to Suraj Rai.
26-11-2025 14:15:32 - PDXC Integration (Additional comments)
srai7@dxc.com: Hi @Trevelee Deutschmann
Good Day!
This is a know issue reported from Microsoft - Users may be unable to access the My Templates and Viva Insights Outlook add-ins in Exchange Online.
We will update you, if there is any information from Microsoft.
Issue ID- EX1183224 -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-Monday, December 1, 2025 at 11:30 PM GMT+5:30
25-11-2025 18:19:28 - PDXC Integration (Work notes)
Assigned to Suraj Rai.
25-11-2025 18:18:24 - PDXC Integration (Work notes)
Assigned to Suraj Rai.
25-11-2025 18:17:54 - PDXC Integration (Work notes)
Assigned to Suraj Rai.
25-11-2025 18:17:50 - PDXC Integration (Additional comments)
srai7@dxc.com: Hi @Trevelee Deutschmann
Good Day!
This is a know issue reported from Microsoft - Users may be unable to access the My Templates and Viva Insights Outlook add-ins in Exchange Online.
We will update you, if there is any information from Microsoft.
Issue ID- EX1183224 - We're reviewing the provided Graph Explorer data and PowerShell outputs for Organization apps and add-ins to help us isolate the source of the mailbox cache issue.
Next update -Wednesday, November 26, 2025 at 12:30 AM GMT+5:30
24-11-2025 19:05:38 - PDXC Integration (Work notes)
Assigned to Suraj Rai.
24-11-2025 19:05:18 - PDXC Integration (Work notes)
Assigned to Suraj Rai.
24-11-2025 19:05:17 - PDXC Integration (Additional comments)
srai7@dxc.com: Hi @Trevelee Deutschmann
Good Day!
This is a know issue reported from Microsoft - Users may be unable to access the My Templates and Viva Insights Outlook add-ins in Exchange Online.
We will update you, if there is any information from Microsoft. 
Issue ID- EX1183224 - We're reviewing the provided Graph Explorer data and PowerShell outputs for Organization apps and add-ins to help us isolate the source of the mailbox cache issue.
Next update - Monday, November 24, 2025 at 9:30 PM GMT+5:30
24-11-2025 14:44:44 - PDXC Integration (Work notes)
Assigned to Suraj Rai.
24-11-2025 14:40:36 - Liam Bryan (Work notes)
Platform DXC Integration incident INC0572632 created INC40631637
24-11-2025 14:40:29 - Liam Bryan (Work notes)
Assigning to DXC O365 Messaging for assistance.
</t>
  </si>
  <si>
    <t xml:space="preserve">03-12-2025 11:29:11 - Gilbert Noble (Work notes)
account not locking
03-12-2025 11:28:59 - Gilbert Noble (Work notes)
account was still locked, 
unlocked account, allowing time to check if locks again
03-12-2025 11:22:19 - Gilbert Noble (Work notes)
Investigating
02-12-2025 16:15:54 - Riley Thomas (Work notes)
From: Yousri, Aiman &lt;Aiman.Yousri@qr.com.au&gt; 
Sent: Tuesday, 2 December 2025 4:45 PM
To: IT Service Desk &lt;ITServiceDesk@qr.com.au&gt;
Subject: Automatic reply: INC0572568 - A_O917598 A_ Admin Account - Continual Lock Outs
On leave from 25/11/2025 to 05/12/2025. For PKI, PAM, MiM enquires contact: anz_pki_administrators@dxc.com
02-12-2025 16:15:20 - Frederic Shea (Work notes)
From: IT Service Desk 
Sent: Tuesday, December 2, 2025 5:15 PM
To: Yousri, Aiman &lt;Aiman.Yousri@qr.com.au&gt;
Subject: INC0572568 - A_O917598 A_ Admin Account - Continual Lock Outs
Hi Aiman,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INC0572568. 
Kind regards,
FREDERIC SHEA
ASSISTANT CUSTOMER SUPPORT
Level 3. 21 Kirksway Place 
Battery Point. Tasmania. 7004 
PH: 07 3072 5000 
Alt.PH: +61 7 3072 5000 
Email: ITServiceDesk@qr.com.au
01-12-2025 16:31:42 - Gilbert Noble (Additional comments)
Hi Aiman,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INC0572568.
Kind regards,
Gilbert Noble
28-11-2025 13:05:18 - Raegan Munro (Additional comments)
Hi Aiman,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incident no. INC0572568 when you do so. 
In the event that you are no longer having these issues please advise so that we may proceed with ticket closure. 
Kind regards, 
Raegan.
28-11-2025 13:04:44 - Raegan Munro (Work notes)
Investigating.
27-11-2025 12:42:27 - Raegan Munro (Work notes)
Verified user over Teams. 
Unlocked account. 
Pending confirmation that user can sign in.
27-11-2025 12:36:39 - Raegan Munro (Work notes)
Investigating.
26-11-2025 12:06:47 - PDXC Integration (Additional comments)
prachi.kale@dxc.com: Hi We have disconnected user to mentioned server IT service desk team please check.
26-11-2025 12:04:44 - PDXC Integration (Work notes)
Assigned to Prachi Kale.
&lt;br/&gt;Thanks for raising the incident. The incident has been acknowledged and we will start working on it immediately. In case we need further information related to the incident, we will contact you immediately. "
26-11-2025 11:24:28 - PDXC Integration (Work notes)
Assigned to Prachi Kale.
26-11-2025 11:21:22 - Liam Bryan (Work notes)
Platform DXC Integration incident INC0572568 updated INC40630626
26-11-2025 11:21:18 - Liam Bryan (Work notes)
A_O917598 is locked again.
Lockout report still showing Lockout Source is "CATPRDVNF101"
Reassigning to DXC CloudOps, please clear from server again.
Called 0468370778, rang out.
26-11-2025 11:16:39 - Liam Bryan (Work notes)
Investigating
25-11-2025 12:29:05 - Raegan Munro (Additional comments)
Hi Aiman, 
I have now unlocked your admin account as requested, could you please try signing in and advise of the results?
Kind regards, 
Raegan.
25-11-2025 12:23:54 - Raegan Munro (Work notes)
Verified user over Teams. 
Unlocked account. 
Pending confirmation that user can sign in.
25-11-2025 12:23:08 - Raegan Munro (Work notes)
Investigating.
25-11-2025 12:12:46 - PDXC Integration (Additional comments)
v.harikrishna@dxc.com: Update :- We have removed the user from active session. @IT service desk please check and unlock the account.
25-11-2025 11:14:38 - PDXC Integration (Work notes)
Assigned to guduru shilpa.
25-11-2025 11:12:30 - Raegan Munro (Work notes)
Platform DXC Integration incident INC0572568 updated INC40630626
25-11-2025 11:12:25 - Raegan Munro (Work notes)
User advised that they will be on leave for 2 weeks returning on 05/12/2025.
25-11-2025 11:12:06 - Raegan Munro (Work notes)
Platform DXC Integration incident INC0572568 updated INC40630626
25-11-2025 11:12:00 - Raegan Munro (Work notes)
Account is still being locked by CATPRDVNF101, assigning to CloudOps for further assistance.
24-11-2025 15:36:18 - Raegan Munro (Work notes)
Verified user over Teams. 
Unlocked account. 
Pending confirmation that user can sign in.
24-11-2025 15:34:55 - Raegan Munro (Work notes)
Investigating.
24-11-2025 14:26:05 - Aiman Yousri (Additional comments)
Hello, I am still getting locked, even when I check in my PAM password and generate a new one, it works for a couple minutes then goes back to locking my account.
24-11-2025 13:59:42 - PDXC Integration (Additional comments)
manasa.u2@dxc.com: Update :As we verified on the server, the mentioned user account is not found in Task Manager.
It desk team please check on these
24-11-2025 13:27:38 - PDXC Integration (Work notes)
Assigned to Hemesh Minnama Reddy.
24-11-2025 13:27:31 - PDXC Integration (Additional comments)
manasa.u2@dxc.com: Hello "George Knight”, Thanks for raising the incident. The incident has been acknowledged and if we need further information related to the incident, 
we will reach out to you.
24-11-2025 12:42:38 - PDXC Integration (Work notes)
Assigned to Hemesh Minnama Reddy.
24-11-2025 12:40:30 - Matthew Lever (Work notes)
Platform DXC Integration incident INC0572568 created INC40630626
24-11-2025 12:40:24 - Matthew Lever (Work notes)
SDA assigning to DXC CloudOps as per KB0021477
Lockout source: CATPRDVNF101
24-11-2025 12:36:54 - Matthew Lever (Work notes)
Investigating.
24-11-2025 12:34:02 - Aiman Yousri (Additional comments)
Hello George, it seems I am still getting issues, could this actually just be assigned to the cloud ops team as it seems to be quite difficult and my team state that they are not able to see me in the task manager users section.
</t>
  </si>
  <si>
    <t xml:space="preserve">05-12-2025 08:58:42 - Fiona Rendalls (Work notes)
Chatted to Paul and he said he does not require this ticket.  He misunderstood the task.  Ticket closed.
05-12-2025 08:58:42 - Fiona Rendalls (Additional comments)
Chatted to Paul and he said he does not require this ticket.  He misunderstood the task.  Ticket closed.
</t>
  </si>
  <si>
    <t xml:space="preserve">01-12-2025 16:30:28 - Chau Nguyen (Additional comments)
Hi Mike,
It has been some time since your last update.
Have you had a chance to review and provide an update on this ticket please?
Thank you for your attention.
*Note: Please be advised that your ticket will be considered as resolved if there are no updates within the next 2 business days.
Regards,
Chau Nguyen
27-11-2025 10:02:32 - Chau Nguyen (Additional comments)
Hi Mike,
It has been some time since your last update.
Have you had a chance to review and provide an update on this ticket please?
Thank you for your attention.
Regards,
Chau Nguyen
24-11-2025 12:34:18 - Chau Nguyen (Additional comments)
Hi Mike,
Thank you for reaching out to Service Now team.
I've cancelled CORR0011556 as following your request.
Please kindly review and let me know your feedback.
Regards,
Chau Nguyen
21-11-2025 16:32:22 - Cameron Horn (Work notes)
Assigning to the Service Now team to assist since the service desk cannot see the CORR0011556 tickets
21-11-2025 15:19:47 - Andy Phan (Work notes)
Investigating
</t>
  </si>
  <si>
    <t xml:space="preserve">05-12-2025 11:24:54 - PDXC Integration (Work notes)
Assigned to Jacen Warriner.
&lt;br/&gt;Order new phone via self service form.
05-12-2025 11:24:48 - PDXC Integration (Work notes)
Assigned to Jacen Warriner.
&lt;br/&gt;Order new phone via self service form.
05-12-2025 11:24:44 - PDXC Integration (Additional comments)
jacen.warriner@dxc.com: Howdy Steven, i'm closing out this inc - if you need help soting out the order form or setting up the replacement phone, please reach out. And we can dispose of the old phone responsibly at the tech bar =)
05-12-2025 11:23:08 - PDXC Integration (Work notes)
Assigned to Jacen Warriner.
02-12-2025 13:18:34 - PDXC Integration (Work notes)
Assigned to Jacen Warriner.
02-12-2025 13:18:29 - PDXC Integration (Work notes)
Assigned to Jacen Warriner.
02-12-2025 13:18:28 - PDXC Integration (Work notes)
Assigned to Jacen Warriner.
&lt;br/&gt;rang and left VM- solution will be to order new phone via self service form.
02-12-2025 13:18:23 - PDXC Integration (Additional comments)
jacen.warriner@dxc.com: Howdy Steven,
I think the solution here is to place an order for a new phone using self service (the link below, I also sent it to you in teams)
https://queenslandrail.service-now.com/service_management?id=sc_cat_item&amp;sys_id=be4fb5124fc662004a30fe501310c7af&amp;sysparm_category=11c8bb8e4f612e005595fd501310c74e
01-12-2025 17:17:32 - Eunice Thai (Work notes)
Platform DXC Integration incident INC0572214 updated INC40585813
01-12-2025 17:17:26 - Eunice Thai (Work notes)
ESM IM: Ticket found within reporting as on hold awaiting caller for more than 5 days. Shifting back into active. Team please follow up with end user ASAP.
24-11-2025 13:45:26 - PDXC Integration (Work notes)
Assigned to Jacen Warriner.
&lt;br/&gt;Added attachment ::  QLDRail_INC added (CNDEF0001178) - deeth phone.jpg
24-11-2025 13:45:06 - Stephen Deeth (Work notes)
Platform DXC Integration incident INC0572214 updated INC40585813
24-11-2025 13:24:56 - Stephen Deeth (Work notes)
Platform DXC Integration incident INC0572214 updated INC40585813
24-11-2025 13:24:51 - Stephen Deeth (Additional comments)
Hi, just wanted to see when would be the earliest i could come in to get a replacement phone? I use it every day in my roll and i can't see the screen properly on mine now. thanks
24-11-2025 13:18:04 - PDXC Integration (Work notes)
Assigned to Jacen Warriner.
24-11-2025 13:17:14 - PDXC Integration (Work notes)
Assigned to Jacen Warriner.
24-11-2025 13:17:07 - PDXC Integration (Additional comments)
jacen.warriner@dxc.com: Howdy Stephen,
I look forward to helping you when you come to the tech bar next week =) Please reach out if I can do anything in the mean time.
24-11-2025 09:44:34 - PDXC Integration (Work notes)
Assigned to Jacen Warriner.
21-11-2025 13:23:53 - PDXC Integration (Work notes)
Vendor Referenced this CI Value on Creation not found in database : Corporate Mobile Phones
21-11-2025 13:23:36 - Gilbert Noble (Work notes)
Platform DXC Integration incident INC0572214 created INC40585813
</t>
  </si>
  <si>
    <t xml:space="preserve">03-12-2025 12:11:03 - Andy Phan (Work notes)
Called User, Windows 11 updated on 29/10/25. 
Application was installed before the windows 11 upgrade. 
Poly Lens: 
Current version:  2.3.1.4673
Company Portal version: 11.2.1672.0
Assigning to Win11 Project Hypercare team for further assistance.
03-12-2025 10:11:16 - Andy Phan (Work notes)
called user through 1300723905. It goes to the team leader line. SDA was advised; user will start work at 11:40am. Which is about 12:10pm (Adelaide Time). 
Next Steps:
Ask user when windows 11 was updated?
Was the Application was installed before or after upgrade?
What is the current installed version and what version is shown in the company portal? 
Then Assigning to hypercare team for further assistance.
03-12-2025 08:26:58 - Andy Phan (Work notes)
Investigating
02-12-2025 17:48:30 - Frederic Shea (Work notes)
SDA assigning to Win11 Service Desk to assist further
02-12-2025 17:29:34 - PDXC Integration (Work notes)
Assigned to Lakshmi Kundeti.
02-12-2025 17:29:24 - PDXC Integration (Work notes)
Assigned to Lakshmi Kundeti.
02-12-2025 17:29:15 - PDXC Integration (Additional comments)
kundeti@dxc.com: files are downloaded in below location, we tried manual installation its failing to install with 1603 fatal error. this application packaged for windows 10 device. we could see your device is windows 11
we are moving to service desk if they can help on this.
02-12-2025 17:27:54 - PDXC Integration (Work notes)
Assigned to Lakshmi Kundeti.
02-12-2025 17:27:44 - PDXC Integration (Work notes)
Assigned to Lakshmi Kundeti.
&lt;br/&gt;Added attachment ::  Screenshot 2025-12-02 125657.png
02-12-2025 13:57:26 - Harrison Radford (Work notes)
Platform DXC Integration incident INC0572163 updated INC40585636
02-12-2025 13:57:21 - Harrison Radford (Additional comments)
I'm in office currently doing training until 4 so you can remote in
01-12-2025 19:40:38 - PDXC Integration (Work notes)
Assigned to Lakshmi Kundeti.
01-12-2025 19:40:33 - PDXC Integration (Additional comments)
kundeti@dxc.com: we need device remote, please let us know available time to provide device remotely.
29-11-2025 22:47:44 - PDXC Integration (Additional comments)
kundeti@dxc.com: we need device remote, please let us know available time to provide device remotely.
29-11-2025 22:47:44 - PDXC Integration (Work notes)
Assigned to Lakshmi Kundeti.
27-11-2025 15:27:38 - PDXC Integration (Work notes)
Assigned to Lakshmi Kundeti.
27-11-2025 15:27:37 - PDXC Integration (Additional comments)
kundeti@dxc.com: we need device remote, please let us know available time to provide device remotely.
26-11-2025 17:06:24 - PDXC Integration (Work notes)
Assigned to Lakshmi Kundeti.
26-11-2025 17:06:21 - PDXC Integration (Additional comments)
kundeti@dxc.com: we need device remote, please let us know available time to provide device remotely.
25-11-2025 20:41:14 - PDXC Integration (Work notes)
Assigned to Lakshmi Kundeti.
25-11-2025 20:40:58 - PDXC Integration (Work notes)
Assigned to Lakshmi Kundeti.
25-11-2025 20:40:56 - PDXC Integration (Additional comments)
diya.dey@dxc.com: checking on this
25-11-2025 19:28:08 - PDXC Integration (Work notes)
Hello Team,
Company portal app is installed on the device, we have removed the notification appearance to user. 
HP Poly lens application is appearing as failed, wherein user is having 2.3 already installed on the device. Request you to kindly check it further.
24-11-2025 12:01:18 - PDXC Integration (Work notes)
Assigned to Azra Fathima.
&lt;br/&gt;From: Fathima, Azra 
Sent: 24 November 2025 07:26
To: 'harrison.radford@qr.com.au' &lt;harrison.radford@qr.com.au&gt;
Cc: Pabbineedi, Satya Gopala Krishna &lt;s.pabbineedi@dxc.com&gt;; Muchetty, Bhagyashree &lt;bhagyashree.muchetty@dxc.com&gt;; SHARMA, SHAGUN &lt;shagun.sharma@dxc.com&gt;
Subject: QR-INC40585636-Report an ICT Incident/Problem (Harrison Radford)
Hello Harrison,
Good day.
This is the in reference to the incident mentioned in the subject line. Could you please let me know your availability to check on the issue.
Thanks &amp; Regards
Azra Fathima
Modern Workplace
DXC Technology
Email ID – afathima@dxc.com
21-11-2025 14:57:43 - PDXC Integration (Work notes)
Assigned to Azra Fathima.
21-11-2025 14:57:23 - PDXC Integration (Work notes)
Assigned to Azra Fathima.
21-11-2025 14:57:21 - PDXC Integration (Additional comments)
afathima@dxc.com: checking on this.
21-11-2025 14:21:28 - PDXC Integration (Work notes)
Assigned to Azra Fathima.
21-11-2025 13:07:14 - PDXC Integration (Work notes)
Vendor Referenced this Business Service Value on Creation not found in database : InTune
21-11-2025 13:07:13 - PDXC Integration (Work notes)
Added attachment ::  QLDRail_INC added (CNDEF0001178) - Screenshot 2025-11-21 112409.png
21-11-2025 13:07:00 - Zoe O'Brien (Work notes)
Platform DXC Integration incident INC0572163 created INC40585636
21-11-2025 13:06:44 - Zoe O'Brien (Work notes)
Assigning to Intune Support to assist further
21-11-2025 13:05:43 - Zoe O'Brien (Work notes)
Investigating
</t>
  </si>
  <si>
    <t xml:space="preserve">03-12-2025 13:20:44 - PDXC Integration (Work notes)
Assigned to Gudla Harshitha.
&lt;br/&gt;Hard reset Honeywell Printer 1: 10.20.26.101 and configured Honeywell Printer 2:10.20.26.103 to new IP on user machine
03-12-2025 13:20:19 - PDXC Integration (Work notes)
Assigned to Gudla Harshitha.
&lt;br/&gt;Hard reset Honeywell Printer 1: 10.20.26.101 and configured Honeywell Printer 2:10.20.26.103 to new IP on user machine
03-12-2025 13:20:10 - PDXC Integration (Additional comments)
harshitha.gudla@dxc.com: Hi Currie, Janine
Good day!
Did you face any issues today?
NOT A CONCERN BUT SAME AS YESTERDAY 
close the ticket if you like - will notify if any further problems. Thank you
Thanks for the confirmation
03-12-2025 13:16:04 - PDXC Integration (Work notes)
Assigned to Gudla Harshitha.
03-12-2025 09:41:34 - PDXC Integration (Work notes)
Assigned to Gudla Harshitha.
03-12-2025 09:41:27 - PDXC Integration (Additional comments)
harshitha.gudla@dxc.com: Hi Currie, Janine
Good day!
Did you face any issue today?
02-12-2025 08:33:18 - PDXC Integration (Work notes)
Assigned to Gudla Harshitha.
02-12-2025 08:33:08 - PDXC Integration (Additional comments)
harshitha.gudla@dxc.com: The user suggested keeping this ticket pending
28-11-2025 21:12:54 - PDXC Integration (Work notes)
Assigned to Gudla Harshitha.
28-11-2025 21:12:04 - PDXC Integration (Work notes)
Assigned to Gudla Harshitha.
28-11-2025 21:12:03 - PDXC Integration (Additional comments)
swati.mohanty@dxc.com: The user suggested keeping this ticket pending until the weekend.
28-11-2025 08:21:14 - PDXC Integration (Work notes)
Assigned to Gudla Harshitha.
28-11-2025 08:21:06 - PDXC Integration (Additional comments)
harshitha.gudla@dxc.com: The user confirmed that the printers are working properly. 
The user suggested keeping this ticket pending until the weekend.
27-11-2025 08:42:48 - PDXC Integration (Work notes)
Assigned to Gudla Harshitha.
27-11-2025 08:42:39 - PDXC Integration (Additional comments)
harshitha.gudla@dxc.com: Good morning team, Kaitland can not print, she have been on the phone from  6:30 with IT 
Hello arusa checking on it
Birch, Vicki (External) added Watson, Kaitlyn (External) to the chat and shared all chat history.
Hi Watson, Kaitlyn
Ive got access to Arusas Honeywell, but not my own, so at least I can print to hers. 
oh ok
Hi
Honeywell Printer 1: 10.20.26.101
Honeywell Printer 2:10.20.26.103 
these are printer IPs and need to be configure on user machine
Piazenski, Arusa I hope it is working for you and same need to be configured on Kaitlyn's machine
Its working for Arusa at this stage
Noble, Gilbert Can you please configure printer on Kaitlyn's machine
Watson, Kaitlyn can we have a call?
sure
Noble, Gilbert left the chat.
Watson, Kaitlyn can u pls confirm here as both printers are working now
Now all 3 computers are able to see both printers from centaman and able to  print
yeah all good now 
Thank you
Piazenski, Arusa Can you please confirm to close the ticket or would like to wait for 1 more day for monitoring?
sorry 2 computer  100% , not sure about number 3rd computer
sorry , dont close please 
may i have 3rd computer user .. so that we can check
There is only 2 of us here, the other computer isnt being used right now
ok, so then when can we close this ticket?
The computer will be used on the weekend when Janine is on. 
Do you want us to keep the ticket till Janine confirms on weekend?
yes please in case her computer isnt working
ok... if there are no issues reported by Janine over the weekend... we will close it...
Thank you all
ok thank you
26-11-2025 10:56:45 - PDXC Integration (Work notes)
Assigned to Gudla Harshitha.
26-11-2025 10:56:44 - PDXC Integration (Additional comments)
rpraveenmurt@dxc.com: On user machine the printer is  Honeywell Printer 2:10.20.26.171 but the IP of printer is 10.20.26.103
@SD Can you please configure it to new ip . Noble, Gilbert helped other users for similar issue.
26-11-2025 10:01:55 - PDXC Integration (Work notes)
Assigned to Gudla Harshitha.
26-11-2025 10:01:54 - PDXC Integration (Additional comments)
rpraveenmurt@dxc.com: Worked with user and asked to hard reset printer (Honeywell Printer 1: 10.20.26.101 ) and it started working, he is yet to check another printer but he is busy now...
26-11-2025 07:38:31 - Arusa Piazenski (Work notes)
Platform DXC Integration incident INC0572158 updated INC40584738
26-11-2025 07:38:26 - Arusa Piazenski (Additional comments)
reply from: arusa.piazenski@qr.com.au
HELLO iT,
Someone can help me? I still can not print.
Kind regards
[Queensland Rail Travel logo]
Arusa Piazenski
Travel Consultant
Cairns Stn, Cairns Stn
[Kuranda Scenic Rail Logo][Gulflander Logo]
126-144 Bunda St PO 930 Cairns 4870 * Cairns,
T: 1800 577 245
F: +61 4231 9010
W: queenslandrailtravel.com.au&lt;http://queenslandrailtravel.com.au/&gt;
[sigblock]
25-11-2025 08:38:28 - PDXC Integration (Work notes)
Assigned to Gudla Harshitha.
25-11-2025 08:38:26 - PDXC Integration (Additional comments)
harshitha.gudla@dxc.com: Hello Currie, Janine
Good Day!
Regarding printer issue today did you faced any issue?
so far so good thank you 
can we close the ticket  or can we monitor one more day?
please keep monitoring for today. New staff arrive tomorrow, so they can advise if the issue is resolved for every user
 Ok, thank you
24-11-2025 11:15:24 - PDXC Integration (Work notes)
Assigned to Gudla Harshitha.
24-11-2025 10:57:01 - Gilbert Noble (Work notes)
Platform DXC Integration incident INC0572158 updated INC40584738
24-11-2025 10:56:57 - Gilbert Noble (Work notes)
called station on 0742319103, 
found printer 1 had changed IP to 10.20.26.101
changed the port to match
tested in Centaman and confirmed both working on computer QRSL-MOFKYATTGT
remoted to QRSL-S9UM05W2ZM
set printer 1 to the new IP address
confirmed both printers were working and printing from windows (test print)
launched Centaman and neither printer showed up
signed out of the Citrix server via connection centre and re-launched only printer 2 was showing and it took 2 minutes to actually print
changed default printer to printer 1
closed and re-launched centaman again, neither printer showing again
logged off server via connection centre 
re-launched centaman, failed to show either printer again
re-launched centaman, failed to show either printer
re-assigning to Citrix, this is not a desktop or local printer issue
to note this computer is windows 11
24-11-2025 09:27:34 - Gilbert Noble (Work notes)
Platform DXC Integration incident INC0572158 updated INC40584738
24-11-2025 09:27:30 - Gilbert Noble (Work notes)
If Janine calls for this issue p[lease advise and or transfer call to Gilbert Noble
24-11-2025 09:24:48 - Gilbert Noble (Work notes)
Platform DXC Integration incident INC0572158 updated INC40584738
24-11-2025 09:23:04 - Gilbert Noble (Work notes)
Platform DXC Integration incident INC0572158 updated INC40584738
24-11-2025 09:22:59 - Gilbert Noble (Work notes)
called station on 0742319103, user is busy with customers ands will call back
24-11-2025 09:19:14 - PDXC Integration (Work notes)
Assigned to Gudla Harshitha.
24-11-2025 09:19:12 - PDXC Integration (Additional comments)
rpraveenmurt@dxc.com: This looks like some network connection issues at location for printers as printer is not pinging
C:\Users\o911594&gt;ping 10.20.26.171
Pinging 10.20.26.171 with 32 bytes of data:
Request timed out.
Request timed out.
Request timed out.
Request timed out.
24-11-2025 09:17:28 - PDXC Integration (Work notes)
Assigned to Gudla Harshitha.
24-11-2025 09:17:21 - PDXC Integration (Additional comments)
rpraveenmurt@dxc.com: We had a call with user Love Breanne on Saturday at 0630 and worked with her and found that both honeywell printers are not online. and after some time she tried changing connections of the printer and one of the Honeywell printer is working and the other still not connecting.
Richo printer is also working for Arusa,
24-11-2025 09:10:29 - PDXC Integration (Work notes)
Assigned to Gudla Harshitha.
24-11-2025 09:10:23 - PDXC Integration (Additional comments)
rpraveenmurt@dxc.com: We had a call with user Love Breanne on Friday at 0630  and worked with her and found that both honeywell printers are not online. and after some time  she tried changing connections of the printer and one of the Honeywell printer is working and the other still not connecting.
Richo printer is also working for Arusa, we kept  ticketin monitoring
24-11-2025 08:49:17 - Cameron Horn (Work notes)
Platform DXC Integration incident INC0572158 updated INC40584738
24-11-2025 08:49:13 - Cameron Horn (Work notes)
Called the Citrix team on the following numbers but there was no answer:
+91 9640041821 - Unable to leave a message
+91 8337952125 - Left a message
+91 7032638915 - Spoke with Praveen Ragam about he escalation
24-11-2025 08:38:02 - Cameron Horn (Work notes)
Platform DXC Integration incident INC0572158 updated INC40584738
24-11-2025 08:37:58 - Cameron Horn (Work notes)
From: Gibson, Holly &lt;Holly.Gibson@qr.com.au&gt; 
Sent: Monday, November 24, 2025 9:18 AM
To: IT Service Desk &lt;ITServiceDesk@qr.com.au&gt;
Cc: Connor, Martyn &lt;martyn.connor@qr.com.au&gt;; Birch, Vicki &lt;Vicki.Birch@qr.com.au&gt;
Subject: Urgent update required on INC0572158
Good morning IT helpdesk,
Our Cairns team have been trying escalate this business critical issue for technical support and resolution.
This has been occurring since last week and has resulted in the team at this location impacting train departures over the weekend. They’ve had multiple ongoing issues with their PCs connecting to printers both Honeywell printers and Ricoh. They’ve had issues with accessing the Centaman booking system through Citrix, unable to connect their PCs to their monitors and unable to log into their soft phones to be able to take calls.
Are the Citrix team or other IT teams working on this issue.
On Friday we were advised the below:
Praveen is the person working tomorrow morning from the Citrix Team who will manage the troubleshooting.
In the event we don’t hear from them at 0630, they do not have a phone number. But can be contacted via Teams on rpraveenmurt@dxc.com
If you cant get Praveen on Teams. they can give the Service Desk a call o 07 3072 5000 and I'll leave some detailed notes on the Incident for SD to follow and how to escalate internally.
INC0572158
This issue is still occurring this morning. Can we please get an urgent update?
Thanks 
Holly Gibson
Manager Customer Contact
Queensland Rail Travel
22-11-2025 08:43:13 - PDXC Integration (Work notes)
Assigned to Gudla Harshitha.
22-11-2025 08:43:06 - PDXC Integration (Additional comments)
anitha.sanaboyina@dxc.com: We had a discussion with Arusa and confirmed that one of the Honeywell printers is working, and Centaman is also successfully printing to Richo as well.
22-11-2025 08:32:33 - PDXC Integration (Work notes)
Assigned to Gudla Harshitha.
22-11-2025 08:32:28 - PDXC Integration (Additional comments)
rpraveenmurt@dxc.com: Contacted user Love, Breanne and had remote session, we found that printing to Honeywell printers is not working from local machine as well, she tried to print a word document from her machine, and it did not work. Honeywell printers are showing as offline and error.
User also mentioned that some renovation happened at their location and the printers are unplugged and re-plugged after that they are not able to print.
21-11-2025 16:40:14 - Martyn Connor (Work notes)
Platform DXC Integration incident INC0572158 updated INC40584738
21-11-2025 16:40:10 - Martyn Connor (Work notes)
@Servicedesk,
If a call comes to the Service Desk on Saturday for this Incident. Please contact the Citrix team on call to have them follow up as a priority.
21-11-2025 16:37:08 - Martyn Connor (Work notes)
Platform DXC Integration incident INC0572158 updated INC40584738
21-11-2025 16:37:03 - Martyn Connor (Work notes)
From: Connor, Martyn Jon 
Sent: Friday, 21 November 2025 5:35 PM
To: Ragam, Praveen Murthy &lt;rpraveenmurt@dxc.com&gt;; Workplace Noida iDO 2 Citrix AUS &lt;wpnido2ctxaus@dxc.com&gt;
Cc: Oakley, Martin &lt;moakley5@dxc.com&gt;
Subject: Centaman Honeywell printing issues INC0572158/INC40584738
Importance: High
Hi Praveen &amp; Citrix Team.
can we please have someone follow up on case INC0572158/INC40584738 for Issues printing from Cenaman to Honeywell printers at 6.30am Saturday (22nd Nov) QLD Time.
The team at Freshwater, At present they are unable to print from either of the PC's on site to the Honey well printer as the printer is not appearing in Centaman. 
There was some work done with Harshitha today, But the user was finished work for the day and there is no one on site until tomorrow morning.
The 2 contacts are
Breanne Love (From 630) - breanne.love@qr.com.au
Arusa Piazenski (From 0700) - arusa.piazenski@qr.com.au
Who can be contacted via MS Teams.
Centaman is a Critical system and if not resolved, this could easily result in a P2 on Saturday morning. 
Kind Regards
MARTYN CONNOR
SERVICE DESK TEAM LEADER
Level 3, 21 Kirksway Place 
Battery Point, Tasmania 7004 
T: 07 3072 5000 
W: queenslandrail.com.au
E: ITservicedesk@qr.com.au
21-11-2025 14:50:18 - PDXC Integration (Work notes)
Assigned to Gudla Harshitha.
21-11-2025 14:50:18 - PDXC Integration (Work notes)
Assigned to Gudla Harshitha.
21-11-2025 14:50:11 - PDXC Integration (Additional comments)
harshitha.gudla@dxc.com: Hi Currie, Janine
can i have your user ID
905774
janine.currie@qr.com.au
Janine update windown  11 last tuesday 
Arusa still windonw 10 
oh kk
please try to launch the centaman now
i am trying in both pcs 
better resert or start, or doesnt matter ?
anything is fine
waiting
Janine pc open centeman fast than mine, but both still without honeywell printers
oh okay
so for both, unable to see Honeywell printers 
yep
as soon i ask to print the system fronze 
oh kk
and my show up printer 2, janine show up old name for the printers
i trying print the test now, and this doesnt work as well
same at Janine pc
on the printers center 
before was printer a test page, but now, nothing is working
I really sorry, but i need to go. we need the printer from tomorrow 8 am working if is possible
i am going, better turn everything off?
21-11-2025 12:31:39 - PDXC Integration (Work notes)
Assigned to Gudla Harshitha.
21-11-2025 11:50:58 - PDXC Integration (Work notes)
Vendor Referenced this Business Service Value on Creation not found in database : Centaman
21-11-2025 11:50:13 - PDXC Integration (Work notes)
Added attachment ::  QLDRail_INC added (CNDEF0001178) - Screenshot 2025-11-21 123736.png
21-11-2025 11:49:54 - Zoe O'Brien (Work notes)
Platform DXC Integration incident INC0572158 created INC40584738
</t>
  </si>
  <si>
    <t xml:space="preserve">02-12-2025 10:54:02 - Casey Micklesson (Additional comments)
Hi Ray,
Please be advised we are waiting on confirmation on who is using each of the devices.
Once we have this, we will be able to ensure the correct device does not get cancelled.
Thank you,
27-11-2025 13:01:42 - Casey Micklesson (Additional comments)
Hi Ray,
Please be advised we are waiting on confirmation on who is using each of the devices.
Once we have this, we will be able to ensure the correct device does not get cancelled.
Thank you,
27-11-2025 13:01:42 - Casey Micklesson (Work notes)
Reached out to Fiona to confirm who is associated with each of these devices
Waiting response
21-11-2025 08:29:52 - Casey Micklesson (Work notes)
Please note your Order Reference Number:
15633084
</t>
  </si>
  <si>
    <t xml:space="preserve">03-12-2025 14:31:38 - PDXC Integration (Work notes)
Assigned to Rob Ball.
&lt;br/&gt;Process for associated key was in 'Waiting' state due to initial SAP comms error.
Process restarted and completed successfully.
03-12-2025 14:31:24 - PDXC Integration (Work notes)
Assigned to Rob Ball.
&lt;br/&gt;Process for associated key was in 'Waiting' state due to initial SAP comms error.
Process restarted and completed successfully.
03-12-2025 14:31:23 - PDXC Integration (Additional comments)
robert.ball2@dxc.com: Process for associated key was in 'Waiting' state due to initial SAP comms error.
Process restarted and completed successfully.
03-12-2025 14:29:49 - PDXC Integration (Work notes)
Assigned to Rob Ball.
01-12-2025 15:04:14 - PDXC Integration (Work notes)
Assigned to Rob Ball.
&lt;br/&gt;From: Stelling, Tracey &lt;Tracey.Stelling@qr.com.au&gt; 
Sent: Thursday, 27 November 2025 2:06 PM
To: Kingsley, Jane &lt;Jane.Kingsley@qr.com.au&gt;
Cc: Dell, Renae &lt;Renae.Dell@qr.com.au&gt;; Ball, Robert &lt;Robert.Ball@qr.com.au&gt;
Subject: FW: Ticket Reference: INC0571979 - Issue with AR99231 in BikeLocker
Hi Jane, 
If not done so already, could you please provide an update to Renae and Robert on the below. 
Thanks
TRACEY STELLING
A/ SERVICE DELIVERY TEAM LEADER
Cent Conc-Lower,  
290 Ann St GPO Box 1429 Bne 4001 • Bne, QLD 4000 
T: 07 30723780
M: 0417131145  
W: queenslandrail.com.au
27-11-2025 14:00:04 - PDXC Integration (Work notes)
Assigned to Rob Ball.
27-11-2025 13:59:34 - PDXC Integration (Work notes)
Assigned to Rob Ball.
27-11-2025 13:59:29 - PDXC Integration (Additional comments)
robert.ball2@dxc.com: .
27-11-2025 13:59:24 - PDXC Integration (Work notes)
Assigned to Rob Ball.
&lt;br/&gt;From: Ball, Robert 
Sent: Thursday, 27 November 2025 1:57 PM
To: Stelling, Tracey &lt;Tracey.Stelling@qr.com.au&gt;
Cc: bikestorage &lt;bikestorage@QR.COM.AU&gt;
Subject: RE: Ticket Reference: INC0571979 - Issue with AR99231 in BikeLocker
Hi Tracey,
Just touching base in regards to the issue with the AR99231.  To confirm, the reference seems to be linked to key SBL333 (Robert Gailey), would it be possible to confirm with the SAP team?
Kind regards,
ROBERT BALL
MANAGED APPLICATION SERVICES
RC1, Level 11, 305 Edward St 
Brisbane, QLD 4000 
M: 0411 367 423 
W: queenslandrail.com.au
26-11-2025 16:22:50 - Eunice Thai (Work notes)
Platform DXC Integration incident INC0571979 updated INC40570417
26-11-2025 16:22:45 - Eunice Thai (Work notes)
ESM IM: Ticket found within reporting as on hold awaiting caller for more than 5 days. Shifting back into active. Team please follow up with end user ASAP.
21-11-2025 15:25:38 - PDXC Integration (Work notes)
Assigned to Rob Ball.
21-11-2025 15:24:53 - PDXC Integration (Work notes)
Assigned to Rob Ball.
21-11-2025 15:24:53 - PDXC Integration (Additional comments)
robert.ball2@dxc.com: .
21-11-2025 15:24:09 - PDXC Integration (Work notes)
Assigned to Rob Ball.
&lt;br/&gt;From: bikestorage &lt;bikestorage@QR.COM.AU&gt; 
Sent: Thursday, 20 November 2025 4:09 PM
To: IT Service Desk &lt;ITServiceDesk@qr.com.au&gt;
Cc: bikestorage &lt;bikestorage@QR.COM.AU&gt;
Subject: FW: AR99231 - Bike Locker System
Good afternoon, 
Please send this request to our outsourced service providers for Bike Storage.
Hi Robert, 
I'm gathering from the below information, that this transaction wasn't assigned a transaction in the Bike Storage. Are you able to look into this and see what happened. 
Thanks
TRACEY STELLING
OPERATIONAL SERVICES TEAM LEADER
Cent Conc-Lower,  
290 Ann St GPO Box 1429 Bne 4001 • Bne, QLD 4000 
T: 07 30723780
M: 0417131145  
W: queenslandrail.com.au
From: Pursall, Andrew &lt;Andrew.Pursall@qr.com.au&gt; 
Sent: Thursday, 20 November 2025 14:23
To: bikestorage &lt;bikestorage@QR.COM.AU&gt;
Cc: Carrera-Tablizo, Rowena &lt;Rowena.Carrera-Tablizo@qr.com.au&gt;; Kingsley, Jane &lt;Jane.Kingsley@qr.com.au&gt;
Subject: RE: AR99231 - Bike Locker System
Hi 
Can you please review this with the details below and see why this was not assigned a transaction thru Bikelocker?
Thanks 
Andrew 
ANDREW PURSALL
A/MANAGER ACCOUNTS RECEIVABLE AND CUSTOMER REVENUE SYSTEMS
Rail Centre 1, Level 3, 305 Edward Street 
Brisbane, Queensland 4000 
T: 07 30723378
F: N/A 
W: queenslandrail.com.au
Working : Office / Remote
Fortnight 1 (Pay week)  Fortnight 2 
M T W T F  M T W T F
R O R O O   R O R O R
From: Carrera-Tablizo, Rowena &lt;Rowena.Carrera-Tablizo@qr.com.au&gt; 
Sent: Thursday, 20 November 2025 2:14 PM
To: Kingsley, Jane &lt;Jane.Kingsley@qr.com.au&gt;
Cc: Pursall, Andrew &lt;Andrew.Pursall@qr.com.au&gt;
Subject: AR99231 - Bike Locker System
Hi Jane,
Review of Station/AR Overdue Open Items indicate transactions overdue from 61 days onwards totalling of $-50.00 for AR99231 (Bike Locker System). Please verify overdue transaction item and action accordingly. 
Thanks and regards,
ROWENA CARRERA-TABLIZO
SYSTEMS ACCOUNTANT
Level 3 Rail Centre 1, 305 Edward St 
GPO Box1429 • Brisbane, Queensland 4001 
T: 07 30725533
F: 07 30728461 
W: queenslandrail.com.au
Working : Office / Remote
Fortnight 1 (Pay week)  Fortnight 2 
M T W T F  M T W T F
R O R R O   R O O R O
21-11-2025 15:23:48 - PDXC Integration (Work notes)
Assigned to Rob Ball.
21-11-2025 15:22:13 - PDXC Integration (Work notes)
Assigned to Rob Ball.
&lt;br/&gt;Added attachment ::  RE Issues with account payment.msg
20-11-2025 16:29:53 - PDXC Integration (Work notes)
Assigned to Rob Ball.
20-11-2025 15:33:13 - PDXC Integration (Work notes)
Vendor Referenced this CI Value on Creation not found in database : BikeLocker
Vendor Referenced this Business Service Value on Creation not found in database : Bikelocker
20-11-2025 15:33:13 - PDXC Integration (Work notes)
Added attachment ::  QLDRail_INC added (CNDEF0001178) - Picture5.jpg
20-11-2025 15:33:08 - PDXC Integration (Work notes)
Added attachment ::  QLDRail_INC added (CNDEF0001178) - Picture4.jpg
20-11-2025 15:33:03 - PDXC Integration (Work notes)
Added attachment ::  QLDRail_INC added (CNDEF0001178) - Picture3.png
20-11-2025 15:12:54 - Raegan Munro (Work notes)
Platform DXC Integration incident INC0571979 updated INC40570417
20-11-2025 15:12:49 - Raegan Munro (Work notes)
From: IT Service Desk 
Sent: Thursday, 20 November 2025 4:12 PM
To: bikestorage &lt;bikestorage@QR.COM.AU&gt;
Subject: RE: INC0571979 - AR99231 - Bike Locker System
Hi Tracey, 
I have now raised a ticket in relation to this and assigned it through to the appropriate team for further assistance. 
Please see ticket no. INC0571979 for further updates.
Kind regards,
RAEGAN MUNRO
SERVICE DESK ANALYST
Level 3. 21 Kirksway Place
Battery Point. Tasmania. 7004
PH: 07 3072 5000
Alt.PH: +61 7 3072 5000
Email: ITServiceDesk@qr.com.au
W: queenslandrail.com.au
20-11-2025 15:11:51 - Raegan Munro (Work notes)
Platform DXC Integration incident INC0571979 created INC40570417
20-11-2025 15:11:28 - Raegan Munro (Work notes)
Assigning to App Aus as requested. 
</t>
  </si>
  <si>
    <t xml:space="preserve">04-12-2025 13:59:44 - PDXC Integration (Work notes)
Assigned to Suraj Rai.
&lt;br/&gt;Removed forwarding set using mailbox forwarding, created Transport Rule Forwarding instead of mailbox forwarding. Confirmed working in test, replicate to qry-help@qr.com.au for production testing.
04-12-2025 13:59:39 - PDXC Integration (Work notes)
Assigned to Suraj Rai.
&lt;br/&gt;Removed forwarding set using mailbox forwarding, created Transport Rule Forwarding instead of mailbox forwarding. Confirmed working in test, replicate to qry-help@qr.com.au for production testing.
04-12-2025 13:59:37 - PDXC Integration (Additional comments)
srai7@dxc.com: Hi @Kitchener Amos
Good Day!
Regarding - "Email body duplication when forwarding messages to ServiceNow"
As requested - replicate same for qry-help@qr.com.au, please test and confirm us the same.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04-12-2025 13:59:34 - PDXC Integration (Work notes)
Assigned to Suraj Rai.
&lt;br/&gt;Removed forwarding set using mailbox forwarding, created Transport Rule Forwarding instead of mailbox forwarding. Confirmed working in test, replicate to qry-help@qr.com.au for production testing.&lt;br/&gt;User confirmed - qry-help-test@qr.com.au request working fine and requested same for qry-help@qr.com.au.
04-12-2025 13:57:49 - PDXC Integration (Work notes)
Assigned to Suraj Rai.
03-12-2025 12:08:38 - PDXC Integration (Work notes)
Assigned to Suraj Rai.
03-12-2025 12:08:34 - PDXC Integration (Additional comments)
srai7@dxc.com: Hi @Kitchener Amos
Good Day!
Regarding - "Email body duplication when forwarding messages to ServiceNow"
As requested - replicate same for qry-help@qr.com.au, please test and confirm us the same.
Please note that - In case of no response is received by today's EOB, we assume no further support is required and proceed with archiving this case.
Thank you!
02-12-2025 12:07:28 - PDXC Integration (Work notes)
Assigned to Suraj Rai.
02-12-2025 12:07:26 - PDXC Integration (Additional comments)
srai7@dxc.com: Hi @Kitchener Amos
Good Day!
Regarding - "Email body duplication when forwarding messages to ServiceNow"
As requested - replicate same for qry-help@qr.com.au, please test and confirm us the same.
Thank you!
02-12-2025 10:59:08 - PDXC Integration (Work notes)
Assigned to Suraj Rai.
&lt;br/&gt;Removed forwarding set using mailbox forwarding, created Transport Rule Forwarding instead of mailbox forwarding.
ServiceNow - QRY Help Test
01-12-2025 11:26:44 - PDXC Integration (Work notes)
Assigned to Suraj Rai.
01-12-2025 11:26:38 - PDXC Integration (Additional comments)
srai7@dxc.com: Hi @Kitchener Amos
Good Day!
Regarding - "Email body duplication when forwarding messages to ServiceNow"
As requested - replicate same for qry-help@qr.com.au, please test and confirm us the same.
Thank you!
28-11-2025 13:02:44 - PDXC Integration (Work notes)
Assigned to Suraj Rai.
28-11-2025 13:02:08 - PDXC Integration (Work notes)
Assigned to Suraj Rai.
28-11-2025 13:02:08 - PDXC Integration (Additional comments)
srai7@dxc.com: Hi @Kitchener Amos
Good Day!
Regarding - "Email body duplication when forwarding messages to ServiceNow"
As requested - replicate same to qry-help@qr.com.au, please test and confirm us the same.
Thank you!
27-11-2025 01:07:18 - PDXC Integration (Work notes)
Assigned to Suraj Rai.
26-11-2025 09:36:55 - Kitchener Amos (Work notes)
Platform DXC Integration incident INC0571904 updated INC40569559
26-11-2025 09:36:51 - Kitchener Amos (Additional comments)
Confirm now working in test, thanks. Please replicate to qry-help@qr.com.au and I can test in production and confirm closure.
Thanks!
25-11-2025 18:24:09 - PDXC Integration (Work notes)
Assigned to Prasanna Kannan.
25-11-2025 18:24:00 - PDXC Integration (Additional comments)
srai7@dxc.com: Hi @Kitchener Amos
Good Day!
Regarding - "Email body duplication when forwarding messages to ServiceNow"
After the second test, its confirmed the email working fine showing in ServiceNow instance, can you confirm the same. 
Thank you!
25-11-2025 13:46:23 - Kitchener Amos (Work notes)
Platform DXC Integration incident INC0571904 updated INC40569559
25-11-2025 13:46:17 - Kitchener Amos (Additional comments)
Sent two emails but neither has shown in the ServiceNow instance. Can you confirm flow? One sent from kit.amos@qr.com.au the other from kit.amos@gmail.com
25-11-2025 13:33:27 - Kitchener Amos (Work notes)
Platform DXC Integration incident INC0571904 updated INC40569559
25-11-2025 13:33:21 - Kitchener Amos (Additional comments)
Sending a test now
25-11-2025 13:07:08 - PDXC Integration (Work notes)
Assigned to Prasanna Kannan.
25-11-2025 13:07:08 - PDXC Integration (Work notes)
Assigned to Prasanna Kannan.
25-11-2025 13:07:04 - PDXC Integration (Work notes)
Assigned to Prasanna Kannan.
&lt;br/&gt;Removed forwarding set using mailbox forwarding, created Transport Rule Forwarding instead of mailbox forwarding.
ServiceNow - QRY Help Test
25-11-2025 13:07:00 - PDXC Integration (Additional comments)
srai7@dxc.com: Hi @Kitchener Amos
Good Day!
Regarding  - "Email body duplication when forwarding messages to ServiceNow"
Could we please check and confirm Test, if the email body getting duplication again. Thanks!
25-11-2025 10:20:35 - Kitchener Amos (Work notes)
Platform DXC Integration incident INC0571904 updated INC40569559
21-11-2025 04:56:59 - PDXC Integration (Work notes)
Assigned to Prasanna Kannan.
21-11-2025 04:56:53 - PDXC Integration (Work notes)
Assigned to Prasanna Kannan.
21-11-2025 04:56:49 - PDXC Integration (Additional comments)
sravya.talasu@dxc.com: Hi Kit,
Good day!
We are checking this issue on our end. Will get back to you soon.
Please allow us some time.
Thanks!
20-11-2025 13:50:53 - PDXC Integration (Work notes)
Assigned to Prasanna Kannan.
20-11-2025 13:44:44 - PDXC Integration (Work notes)
Vendor Referenced this CI Value on Creation not found in database : O365 - Exchange Online
Vendor Referenced this Business Service Value on Creation not found in database : Service Now
20-11-2025 13:39:21 - Kitchener Amos (Work notes)
Platform DXC Integration incident INC0571904 created INC40569559
</t>
  </si>
  <si>
    <t>INC0571887</t>
  </si>
  <si>
    <t xml:space="preserve">20-11-2025 15:15:46 - Jonathon Williams (Additional comments)
Hi Paul,
Looks like this device wasn't part of the list. It has now been added however the upgrade won't be available before 4pm. Please feel free to complete the upgrade when you return from leave.
Kind Regards,
Jonathon
20-11-2025 15:09:34 - Andy Phan (Work notes)
Disregard previous notes 20-11-2025 14:59:48
20-11-2025 14:59:48 - Andy Phan (Work notes)
Application: {APPLICATION NAME}
Group: {GROUP NAME}
Owner: {OWNER NAME or not restricted}
Added user to {GROUP} as per {KB or INCIDENT}
</t>
  </si>
  <si>
    <t xml:space="preserve">04-12-2025 16:06:04 - PDXC Integration (Work notes)
Assigned to Suraj Rai.
&lt;br/&gt;Customer confirmed the Team name as 'QTMP SME Collaboration' and provided a screenshot showing the missing 'General' and 'QR Enabling Works Program' channels. The customer is a Site Admin of its corresponding SharePoint site, but unable to see the Team in Microsoft Teams. Resolution could not be provided in the case details.
04-12-2025 16:05:19 - PDXC Integration (Work notes)
Assigned to Suraj Rai.
&lt;br/&gt;Customer confirmed the Team name as 'QTMP SME Collaboration' and provided a screenshot showing the missing 'General' and 'QR Enabling Works Program' channels. The customer is a Site Admin of its corresponding SharePoint site, but unable to see the Team in Microsoft Teams. Resolution could not be provided in the case details.
04-12-2025 16:05:18 - PDXC Integration (Additional comments)
srai7@dxc.com: Hi Sean,
Good Day!
Regarding - "Missing Teams channels"
Thank you for confirming that you were able to see "QTMP SME Collaboration" Teams channel now. We are proceeding with resolving the case from our end.
Please feel free to contact the service desk in case of any further queries or a new ticket is to be opened.
Thanks!
04-12-2025 16:05:15 - PDXC Integration (Work notes)
Assigned to Suraj Rai.
&lt;br/&gt;Customer confirmed the Team name as 'QTMP SME Collaboration' and provided a screenshot showing the missing 'General' and 'QR Enabling Works Program' channels. The customer is a Site Admin of its corresponding SharePoint site, but unable to see the Team in Microsoft Teams. Resolution could not be provided in the case details.&lt;br/&gt;User was able to find Missing team/channel (QTMP SME Collaboration) in Teams online, it was only having issue with Teams desktop. We helped the user to clear New Teams Cache and that helped to fix the issue.
04-12-2025 16:02:04 - PDXC Integration (Work notes)
Assigned to Suraj Rai.
03-12-2025 14:00:34 - Sean Smith (Work notes)
Platform DXC Integration incident INC0571818 updated INC40568249
03-12-2025 14:00:29 - Sean Smith (Additional comments)
The Team name is called "QTMP SME Collaboration" as previously advised. I believe "General" and "QR Enabling Works Program" are folders in the QTMP SME Collaboration Team Channel - see screenshot attached. This is from my manager, and is the Team I am missing which I used to have. I am a Site Admin of its corresponding SharePoint site, so I don't know how or why I've lost this from Teams.
03-12-2025 13:57:48 - PDXC Integration (Work notes)
Assigned to Suraj Rai.
&lt;br/&gt;Added attachment ::  QLDRail_INC added (CNDEF0001178) - Capture.PNG
03-12-2025 13:57:23 - Sean Smith (Work notes)
Platform DXC Integration incident INC0571818 updated INC40568249
03-12-2025 13:45:39 - Sean Smith (Work notes)
Platform DXC Integration incident INC0571818 updated INC40568249
03-12-2025 13:45:34 - Sean Smith (Additional comments)
Hi there,
03-12-2025 12:06:34 - PDXC Integration (Work notes)
Assigned to Suraj Rai.
03-12-2025 12:06:32 - PDXC Integration (Additional comments)
srai7@dxc.com: Hi Sean,
Good Day!
Regarding - "Missing Teams channels"
QTMP SME Collaboration - appears to be a Team name, where you have 2 channel General (QTMP SME Collaboration) and QR Enabling Works Program
In order to restore, please provide us the correct Team and missing channel name.
Please note that - In case of no response is received by today's EOB, we assume no further support is required and proceed with archiving this case.
Thanks!
02-12-2025 12:06:38 - PDXC Integration (Work notes)
Assigned to Suraj Rai.
02-12-2025 12:06:31 - PDXC Integration (Additional comments)
srai7@dxc.com: Hi Sean,
Good Day!
Regarding - "Missing Teams channels"
QTMP SME Collaboration - appears to be a Team name, where you have 2 channel General (QTMP SME Collaboration) and QR Enabling Works Program
In order to restore, please provide us the correct Team and missing channel name.
Thanks!
01-12-2025 11:48:55 - PDXC Integration (Work notes)
Assigned to Suraj Rai.
01-12-2025 11:48:52 - PDXC Integration (Additional comments)
srai7@dxc.com: Hi Sean,
Good Day!
Regarding - "Missing Teams channels"
QTMP SME Collaboration - appears to be a Team name, where you have 2 channel General (QTMP SME Collaboration) and QR Enabling Works Program
In order to restore, please provide us the correct Team and missing channel name.
Thanks!
28-11-2025 13:52:10 - Sean Smith (Work notes)
Platform DXC Integration incident INC0571818 updated INC40568249
28-11-2025 13:52:06 - Sean Smith (Additional comments)
reply from: sean.smith@qr.com.au
Hi There,
The screenshot was my manager’s view, I cannot see those, even though I am an administrator of its corresponding SharePoint site.
Regards Sean
Be safe, be kind!
[Queensland Rail logo]
Sean Smith
Senior document controller, QTMP
Level 22, 140 Creek Street
Brisbane, Queensland  4000
E: sean.smith@qr.com.au&lt;mailto:sean.smith@qr.com.au&gt;
W: queenslandrail.com.au&lt;http://queenslandrail.com.au/&gt;
[signature_405769258]
28-11-2025 13:49:04 - PDXC Integration (Work notes)
Assigned to Suraj Rai.
28-11-2025 13:48:59 - PDXC Integration (Additional comments)
srai7@dxc.com: Hi Sean,
Good Day!
Regarding - "Missing Teams channels"
QTMP SME Collaboration - appears to be a Team name, where you have 2 channel General (QTMP SME Collaboration) and QR Enabling Works Program
Please verify from your side and let us know.
Please note that - In case of no response is received by today's EOB, we assume no further support is required and proceed with archiving this case.
Thanks!
27-11-2025 11:24:34 - PDXC Integration (Work notes)
Assigned to Suraj Rai.
27-11-2025 11:24:31 - PDXC Integration (Additional comments)
srai7@dxc.com: Hi Sean,
Good Day!
Regarding - "Missing Teams channels"
QTMP SME Collaboration - appears to be a Team name, where you have 2 channel General (QTMP SME Collaboration) and QR Enabling Works Program
Thanks!
25-11-2025 16:53:14 - PDXC Integration (Work notes)
Assigned to Suraj Rai.
25-11-2025 16:53:11 - PDXC Integration (Additional comments)
srai7@dxc.com: Hi Sean,
Good Day!
Regarding - "Missing Teams channels"
QTMP SME Collaboration - appears to be a Team name, where you have 2 channel General (QTMP SME Collaboration) and QR Enabling Works Program
Thanks!
25-11-2025 10:31:48 - Sean Smith (Work notes)
Platform DXC Integration incident INC0571818 updated INC40568249
25-11-2025 10:31:44 - Sean Smith (Additional comments)
Hey, I'm not sure where to go to the "Team Name", but I've tried looking in all teams, all channels, and still can't find it. See attached.
25-11-2025 10:31:38 - PDXC Integration (Work notes)
Assigned to Suraj Rai.
&lt;br/&gt;Added attachment ::  QLDRail_INC added (CNDEF0001178) - Capture.PNG
25-11-2025 10:31:14 - Sean Smith (Work notes)
Platform DXC Integration incident INC0571818 updated INC40568249
24-11-2025 20:35:28 - PDXC Integration (Work notes)
Assigned to Suraj Rai.
24-11-2025 20:35:22 - PDXC Integration (Additional comments)
srai7@dxc.com: Hi Sean,
Good Day!
Did you verify if the channel is hidden accidently, please check -
Go to the Team name
Click More channels
Find QTMP SME Collaboration
Click Show
Thanks!
24-11-2025 12:37:31 - Sean Smith (Work notes)
Platform DXC Integration incident INC0571818 updated INC40568249
24-11-2025 12:37:27 - Sean Smith (Additional comments)
Hi there, please see screenshot attached, the missing channel is called "QTMP SME Collaboration"
24-11-2025 12:37:18 - PDXC Integration (Work notes)
Assigned to Suraj Rai.
&lt;br/&gt;Added attachment ::  QLDRail_INC added (CNDEF0001178) - image.png
24-11-2025 12:36:57 - Sean Smith (Work notes)
Platform DXC Integration incident INC0571818 updated INC40568249
21-11-2025 15:24:36 - PDXC Integration (Work notes)
Assigned to Suraj Rai.
21-11-2025 15:23:48 - PDXC Integration (Additional comments)
srai7@dxc.com: Hi Sean,
Good Day!
Regarding - "Missing Teams channels"
We require to have the Team name to verify the missing channels, could you check with any of your colleague.
Thanks!
21-11-2025 12:51:50 - Sean Smith (Work notes)
Platform DXC Integration incident INC0571818 updated INC40568249
21-11-2025 12:51:46 - Sean Smith (Additional comments)
Hi there, not sure what the name of the Team is? The SME Collaboration is the Channel, which is also the SharePoint site.
20-11-2025 14:01:08 - PDXC Integration (Work notes)
Assigned to Suraj Rai.
20-11-2025 13:55:08 - PDXC Integration (Work notes)
Assigned to Suraj Rai.
20-11-2025 13:55:06 - PDXC Integration (Additional comments)
srai7@dxc.com: Hi Sean,
Good Day!
Regarding - "Missing Teams channels"
Could you please confirm the name of the Team where the channels (including SME Collaboration) are missing? This will help me check your details.
Thanks!
20-11-2025 12:33:13 - PDXC Integration (Work notes)
Assigned to Suraj Rai.
20-11-2025 11:39:33 - PDXC Integration (Work notes)
Added attachment ::  QLDRail_INC added (CNDEF0001178) - 1.png
20-11-2025 11:34:16 - Raegan Munro (Work notes)
Platform DXC Integration incident INC0571818 updated INC40568249
20-11-2025 11:34:10 - Raegan Munro (Work notes)
From: IT Service Desk 
Sent: Thursday, 20 November 2025 12:34 PM
To: Smith, Sean &lt;Sean.Smith@qr.com.au&gt;
Subject: RE: INC0571818 - MS Teams Channels Missing
Hi Sean, 
I have now raised a ticket in relation to this and assigned it through to the Microsoft team for further assistance. 
Please see ticket no. INC0571818 for further updates. 
Kind regards,
RAEGAN MUNRO
SERVICE DESK ANALYST
Level 3. 21 Kirksway Place
Battery Point. Tasmania. 7004
PH: 07 3072 5000
Alt.PH: +61 7 3072 5000
Email: ITServiceDesk@qr.com.au
W: queenslandrail.com.au
20-11-2025 11:33:29 - Raegan Munro (Work notes)
Platform DXC Integration incident INC0571818 created INC40568249
20-11-2025 11:33:18 - Raegan Munro (Work notes)
Assigning to O365 for further assistance. 
</t>
  </si>
  <si>
    <t xml:space="preserve">04-12-2025 10:46:24 - PDXC Integration (Work notes)
Assigned to Eric Hanneman.
&lt;br/&gt;Requested a new dock as the current D6000 dock was not working with the new Surface laptop 6. The request for the new dock is already approved and Toby decided to proceed with it. Toby was advised that they could potentially try updating the firmware on the dock themselves if they connected it to a personal device.
04-12-2025 10:46:08 - PDXC Integration (Additional comments)
ehanneman2@dxc.com: Requested a new dock as the current D6000 dock was not working with the new Surface laptop 6. The request for the new dock is already approved and Toby decided to proceed with it. Toby was advised that they could potentially try updating the firmware on the dock themselves if they connected it to a personal device.  Resolving incident.
04-12-2025 10:46:08 - PDXC Integration (Work notes)
Assigned to Eric Hanneman.
&lt;br/&gt;Requested a new dock as the current D6000 dock was not working with the new Surface laptop 6. The request for the new dock is already approved and Toby decided to proceed with it. Toby was advised that they could potentially try updating the firmware on the dock themselves if they connected it to a personal device.
04-12-2025 10:41:08 - PDXC Integration (Work notes)
Assigned to Eric Hanneman.
&lt;br/&gt;Murfet, Toby
Yesterday 11:08
Hi Eric. Noted, I am not in the office today so I am unable to test any possible fixes so might need to be tomorrow
Also noting - I did already raise a request for a replacement dock
09:53
Hi Toby, do you have some time today to try the fix mentioned above?  Or would you like to just proceed with the new dock? 
Murfet, Toby
09:56
Hi Eric, since the request for the new Dock is already approved, I think I'll just proceed with the new dock. Thanks for your assistance! 
Question though - out of curiosity and so not to waste what could be a functioning dock if the firmware update was applied, could I potentially try updating the firmware on the dock myself if I connected it to a personal device (i.e. because I don't have admin privileges to update it via a work device)?
09:57
Hi Toby,
you need to have an elevated account to install software.  If you have one, you can.
I can install so that you can use if you'd like?
Sorry.. misunderstood the question.  The update mentioned above would be for the computer and not the dock.
So, yes. you could
03-12-2025 09:50:19 - PDXC Integration (Work notes)
Assigned to Eric Hanneman.
&lt;br/&gt;09:49
Good morning Toby.  I was wondering how you'd like to go from here?  Did you want to continue troubleshooting or lodge a request for a new dock?
03-12-2025 09:48:38 - PDXC Integration (Work notes)
Assigned to Eric Hanneman.
&lt;br/&gt;Murfet, Toby
Yesterday 14:42
Edited
Hi Eric, I cancelled the firmware update as it didn't make any progress - but I wondered if requesting a new dock will solve the problem? This dock works fine with other devices, its only my new surface laptop 6 that has this issue. I assume the firmware/driver is located on the device rather than stored on the dock itself, so if I have outdated drivers/firmware on the SL6, won't it still be outdated on the new dock? 
Yesterday 14:50
I was actually trying to update the firmware on the dock itself, not the laptop.  The latest firmware update that I tried to apply to your dock today was from 2021.  The D6000 docks are nearly 6-7 years old or older.  We've been seeing this a lately with people migrating to SL6's.  If they have had D6000 docks they've all ended up requesting replacement docks.
02-12-2025 13:56:48 - PDXC Integration (Work notes)
Assigned to Eric Hanneman.
&lt;br/&gt;Awaiting update from Toby.
02-12-2025 13:56:44 - PDXC Integration (Work notes)
Assigned to Eric Hanneman.
&lt;br/&gt;Remotely accessed Toby's machine.  
Downloaded the latest Firmware update utility from here - https://www.dell.com/support/product-details/en-au/product/dell-universal-dock-d6000/drivers
Kicked off and D6000 dock was detected and started the firmware update process but seemed to get stuck 1/2 way through.  Toby will keep an eye on it over the next hour (in a meeting).  Will report back if its completed or now.
Also opened the accessory form webpage and noted what to request (if update fails to fix).
02-12-2025 10:56:18 - PDXC Integration (Work notes)
Assigned to Eric Hanneman.
02-12-2025 10:56:14 - PDXC Integration (Work notes)
Assigned to Eric Hanneman.
02-12-2025 10:56:05 - PDXC Integration (Additional comments)
ehanneman2@dxc.com: Will call between 1-2pm today.
02-12-2025 10:50:35 - PDXC Integration (Work notes)
Assigned to Eric Hanneman.
&lt;br/&gt;From: Murfet, Toby &lt;toby.murfet@qr.com.au&gt; 
Sent: Tuesday, 2 December 2025 09:13
To: Hanneman, Eric &lt;eric.hanneman@qr.com.au&gt;
Subject: Re: INC40567347 - Report an ICT Incident/Problem (Toby Murfet) (docking station issue with new SL6)
Hi Eric 
I'm in the office today, I can take a call between 1 and 2pm? Let me know if that works, thanks a lot. 
Best regards,
Toby.
Toby Murfet
Senior Program Coordinator - Digital Delivery
Digital &amp; Information
Level 12 - Rail Centre 1, 305 Edward Street
Brisbane, QLD 4000
M: 0490 602 333
01-12-2025 12:01:24 - PDXC Integration (Work notes)
Assigned to Eric Hanneman.
01-12-2025 10:39:34 - PDXC Integration (Work notes)
Assigned to Eric Hanneman.
&lt;br/&gt;From: Hanneman, Eric 
Sent: Monday, 1 December 2025 10:39
To: Murfet, Toby &lt;toby.murfet@qr.com.au&gt;
Subject: RE: INC40567347 - Report an ICT Incident/Problem (Toby Murfet) (docking station issue with new SL6)
Hi Toby,
Any chance we can investigate this sometime this week?
Regards,
Eric
27-11-2025 14:48:58 - PDXC Integration (Work notes)
Assigned to Eric Hanneman.
27-11-2025 14:48:07 - PDXC Integration (Work notes)
Assigned to Eric Hanneman.
&lt;br/&gt;From: Hanneman, Eric 
Sent: Thursday, 27 November 2025 14:47
To: Murfet, Toby &lt;toby.murfet@qr.com.au&gt;
Subject: RE: INC40567347 - Report an ICT Incident/Problem (Toby Murfet) (docking station issue with new SL6)
Hi Toby,
I was unable to make it this morning (was working on other incidents).  Are you free to review this afternoon, tomorrow or early next week?
Regards,
Eric
25-11-2025 13:09:14 - PDXC Integration (Work notes)
Assigned to Eric Hanneman.
25-11-2025 13:08:38 - PDXC Integration (Work notes)
Assigned to Eric Hanneman.
&lt;br/&gt;From: Hanneman, Eric 
Sent: Tuesday, 25 November 2025 13:05
To: Murfet, Toby &lt;toby.murfet@qr.com.au&gt;
Subject: RE: INC40567347 - Report an ICT Incident/Problem (Toby Murfet) (docking station issue with new SL6)
Hi Toby,
Sure, not a problem.  I’ll put the request in the notes of the incident.
Have a good rest of your day.
Regards,
Eric
ERIC HANNEMAN
ICT SITE SERVICES
RC1, Tech Bar, 
305 Edward St 
GPO Box-1429 • Brisbane, QLD 4000 
W: queenslandrail.com.au
Planned leave / Public Holiday: None
From: Murfet, Toby &lt;toby.murfet@qr.com.au&gt; 
Sent: Tuesday, 25 November 2025 13:03
To: Hanneman, Eric &lt;eric.hanneman@qr.com.au&gt;
Subject: Re: INC40567347 - Report an ICT Incident/Problem (Toby Murfet) (docking station issue with new SL6)
Hi, 
Sorry something has come up, could I please request the remote session take place anytime on Thursday morning? Thanks
Best regards,
Toby.
Toby Murfet
Senior Program Coordinator - Digital Delivery
Digital &amp; Information
Level 12 - Rail Centre 1, 305 Edward Street
Brisbane, QLD 4000
M: 0490 602 333
25-11-2025 10:25:08 - PDXC Integration (Work notes)
Assigned to Eric Hanneman.
25-11-2025 10:24:24 - PDXC Integration (Work notes)
Assigned to Eric Hanneman.
&lt;br/&gt;From: Murfet, Toby &lt;toby.murfet@qr.com.au&gt; 
Sent: Tuesday, 25 November 2025 09:01
To: Hanneman, Eric &lt;eric.hanneman@qr.com.au&gt;
Subject: Re: INC40567347 - Report an ICT Incident/Problem (Toby Murfet) (docking station issue with new SL6)
Hi Eric,
Apologies for the delayed response. 
I have some time this afternoon between 1pm-2pm if that works for you.
I have the Dell D6000 dock.
Best regards,
Toby.
Toby Murfet
Senior Program Coordinator - Digital Delivery
Digital &amp; Information
Level 12 - Rail Centre 1, 305 Edward Street
Brisbane, QLD 4000
M: 0490 602 333
24-11-2025 14:59:39 - PDXC Integration (Work notes)
Assigned to Eric Hanneman.
24-11-2025 14:59:24 - PDXC Integration (Work notes)
Assigned to Eric Hanneman.
&lt;br/&gt;Awaiting response from Toby, email sent.
21-11-2025 16:04:49 - PDXC Integration (Work notes)
Assigned to Eric Hanneman.
21-11-2025 16:04:43 - PDXC Integration (Work notes)
Assigned to Eric Hanneman.
21-11-2025 16:04:39 - PDXC Integration (Additional comments)
ehanneman2@dxc.com: Awaiting response from Toby, email sent.
21-11-2025 16:04:23 - PDXC Integration (Work notes)
Assigned to Eric Hanneman.
&lt;br/&gt;From: Hanneman, Eric 
Sent: Friday, 21 November 2025 16:04
To: Murfet, Toby &lt;toby.murfet@qr.com.au&gt;
Subject: INC40567347 - Report an ICT Incident/Problem (Toby Murfet) (docking station issue with new SL6)
Hi Toby,
I was passed an incident raised under your name that states you’re experiencing an issue with an SL6 displaying to external monitors.  We’ve been seeing this frequently since migrating people to new Surface devices.  
What sort of dock do you have?  Dell D6000, Dell WD19 (or similar) or a Surface dock?  It may be as easy as updating a driver, may also need to request a new dock if it doesn’t work.  
Let’s try the first option first.  What available time do you have early next week to review via remote session?
Regards,
Eric
21-11-2025 09:04:08 - PDXC Integration (Work notes)
Assigned to Eric Hanneman.
20-11-2025 09:58:09 - Dhruvkumar Kerai (Work notes)
Platform DXC Integration incident INC0571731 created INC40567347
20-11-2025 09:58:01 - Dhruvkumar Kerai (Work notes)
Attachment(s) not E-bonded as they exceeded the allowed size of 3.7MB
20-11-2025 09:58:00 - Dhruvkumar Kerai (Work notes)
SDA Reset graphics drivers (Win + Ctrl + Shift + B) issue still persisted
SDA advised unplugging docking station - issue still persists
SDA restarted PC - issue still persists
SDA confirmed other devices are working fine when connecting to docking station
Assigning to Desktop to assist further
20-11-2025 09:30:47 - Dhruvkumar Kerai (Work notes)
investigaitng
</t>
  </si>
  <si>
    <t xml:space="preserve">03-12-2025 15:22:19 - PDXC Integration (Work notes)
Assigned to Nancy ..
&lt;br/&gt;Hi Matthew Scandrett,
Thank you for the confirmation.
We are now closing this ticket.
03-12-2025 15:22:15 - PDXC Integration (Work notes)
Assigned to Nancy ..
&lt;br/&gt;Hi Matthew Scandrett,
Thank you for the confirmation.
We are now closing this ticket.
03-12-2025 15:22:12 - PDXC Integration (Additional comments)
nancy@dxc.com: Hi Matthew Scandrett,
Thank you for the confirmation.
We are now closing this ticket.
03-12-2025 15:21:08 - PDXC Integration (Work notes)
Assigned to Jeevan N.
03-12-2025 15:18:15 - Matthew Scandrett (Work notes)
Platform DXC Integration incident INC0571621 updated INC40692585
03-12-2025 15:18:10 - Matthew Scandrett (Additional comments)
all, i have now confirmed the AD is now appearing in Winshuttle and the new users can successfully access and use the tool.  this one can be closed off.
03-12-2025 15:16:45 - PDXC Integration (Work notes)
Assigned to Jeevan N.
03-12-2025 15:16:34 - PDXC Integration (Work notes)
Assigned to Jeevan N.
03-12-2025 15:16:28 - PDXC Integration (Additional comments)
nancy@dxc.com: Hi Team,
We have updated the client secret key and shared the new value with the team. Users were able to access the service after the renewal.
Kindly verify and confirm if we can proceed with closing the ticket.
03-12-2025 11:56:31 - Christopher Speare (Work notes)
Platform DXC Integration incident INC0571621 updated INC40692585
03-12-2025 11:56:27 - Christopher Speare (Work notes)
I have also sent an email to the team.  Please respond so I know if anyone will attend the meeting.
03-12-2025 11:55:52 - Christopher Speare (Work notes)
Platform DXC Integration incident INC0571621 updated INC40692585
03-12-2025 11:55:47 - Christopher Speare (Work notes)
I have sent a meeting request to ITO GDC India - QR AD &lt;pdlitogciqrlad@dxc.com&gt;.
Sorry for the late request The meeting is today 13:00 AEST.  I thought I had sent the request yesterday.
01-12-2025 12:02:29 - Christopher Speare (Work notes)
Platform DXC Integration incident INC0571621 updated INC40692585
01-12-2025 12:02:24 - Christopher Speare (Work notes)
Hi,
I will be organising a meeting between your team and Winshuttle admin and vendor support.  
What is the best way to contact you to inform you of the meeting?
28-11-2025 13:58:38 - PDXC Integration (Work notes)
Assigned to Jeevan N.
28-11-2025 13:58:35 - PDXC Integration (Work notes)
Assigned to Jeevan N.
28-11-2025 13:58:32 - PDXC Integration (Additional comments)
jeevan.n@dxc.com: We can see successful sigin logs and certificates are expiring soon . We can generate new certificates and secret key and can provide it to you
28-11-2025 09:29:04 - PDXC Integration (Work notes)
Assigned to Jeevan N.
28-11-2025 09:20:50 - Liam Bryan (Work notes)
Platform DXC Integration incident INC0571621 updated INC40692585
28-11-2025 09:20:46 - Liam Bryan (Work notes)
Called listed Infra contact Jeevan N on +91 911065 0452,
advised of ticket.
28-11-2025 09:15:30 - Liam Bryan (Work notes)
Platform DXC Integration incident INC0571621 updated INC40692585
28-11-2025 09:15:26 - Liam Bryan (Work notes)
Escalating ticket per KB0011603.
Ticket number: INC0571621
Username: R907576
User contact phone number: 07 3072 1732
Resolver group assigned: DXC Infra Active Directory
Date original ticket was created:19/11
Brief description of the issue and nature of the Escalation (Aged ticket, poor response time, pre-mature closure etc.):
Winshuttle is throwing 401 error affecting multiple accounts.
Chris requires info specified in tickets from Infra Team to resolve error ongoing since 19/11
28-11-2025 09:09:47 - Liam Bryan (Work notes)
Platform DXC Integration incident INC0571621 updated INC40692585
28-11-2025 09:09:43 - Liam Bryan (Work notes)
Chris Speare called,
advised they have not received updates on INC0571621 or RITM0269250 from the Infra team in some time.
Please provide update asap.
28-11-2025 09:03:35 - PDXC Integration (Work notes)
Added attachment ::  QLDRail_INC added (CNDEF0001178) - Winshuttle error.png
28-11-2025 09:03:35 - PDXC Integration (Work notes)
Vendor Referenced this CI Value on Creation not found in database : Winshuttle
Vendor Referenced this Business Service Value on Creation not found in database : Winshuttle
28-11-2025 09:03:28 - PDXC Integration (Work notes)
Added attachment ::  QLDRail_INC added (CNDEF0001178) - system Idp.png
28-11-2025 09:03:15 - Christopher Speare (Work notes)
Platform DXC Integration incident INC0571621 created INC40692585
28-11-2025 09:02:58 - Christopher Speare (Work notes)
Please assign to DXC AD group
28-11-2025 09:00:29 - Christopher Speare (Work notes)
Incident assigned to AD team as I got no response from the request
Please refer to RITM0269250  (DXC  RITM5430762))
As it seems that the Secret has NOT expired we need to obtain the current secret and re configure winshuttle as someone may have mistakenly changed it.
Please supply the current client secret and client ID to me.
27-11-2025 05:00:02 - Script Administrator (Work notes)
The incident is back in progress due to being on hold for over 5 days without any update
26-11-2025 11:04:54 - Christopher Speare (Work notes)
Update from Precisely:
Please refer this article for the steps on where to update the secret key :
https://customer.precisely.com/s/article/Automate-Evolve-401-unauthorized-error-appears-while-using-lookp-up-user-feature-in-Evolve
Steps to resolve the issue:-
1. Go the Azure application
2. Click on the "Certificates &amp; secrets" in the left menu of the azure application attached PNG "Client secret"
3.Client on the "new client secret"
4. Copy the newly created secret key value
5. Go the Evolve application login as Administration -&gt; settings -&gt;Authentication -&gt; SAML
6. Edit -&gt; Next -&gt; Client Secret
7. Paste the key
8. Restart the IIS server
25-11-2025 14:56:15 - Christopher Speare (Work notes)
Also asked the AD team whether email notifications were set up correctly.
25-11-2025 14:55:27 - Christopher Speare (Work notes)
AD team have confirmed that the Client Secret has expired.
I have updated the Precisely ticket asking what we need to do in Automate Studio manager (Winshuttle) to fix this.
24-11-2025 11:08:26 - Christopher Speare (Work notes)
raised RITM0269250 with the AD team to check for expired certificate or secret.
21-11-2025 09:05:34 - Christopher Speare (Work notes)
Matt Replied:
We are trying to assign / update a new user on the evolve server.
if we try to "Enable System IDP" then we are getting an error.
Response from Precisely
Thank you for sharing more information on this issue. We have encountered this issue previously, and it can be resolved by creating a new client secret key and replacing it in Evolve with the existing one. But, before proceeding with these steps, could you please let me know the Aunthentication or the IDP setup that you have currently. Are you using an Azure-based setup?
Also, I apologize for the late response; I work within the EMEA timeframe. However, if necessary, I can transfer this to the relevant engineer working within your timeframe.
20-11-2025 15:13:56 - Christopher Speare (Work notes)
Matt has replied to precisely question.
19-11-2025 17:08:31 - Christopher Speare (Work notes)
Sent email to Matt.
Hi Matt,
Jenny and I investigated a few things but could not determine why the issue was occurring.
I have created INC0571621 on your behalf
I have also raised a ticker with Precisely.  PRE-00877527.  They are usually very good at responding.
I have added you as a contact so you will see their response.
Hers is the link to the ticket:  PRE-00877527.  You will need to log in to see the ticket.
19-11-2025 16:49:55 - Christopher Speare (Work notes)
Jenny and I had a session with Mat who showed us what the error was.
Jenny went through a series of investigations.
No user has been edited for some time so Matt is not sure when the error might have started.
The error was first noticed when onboarding a new user and trying to enable the [System Idp].  Even editing a previously existing user gives the same error.
I have raised "PRE-00877527 - 401 authorization error" with Precisely.
</t>
  </si>
  <si>
    <t xml:space="preserve">05-12-2025 13:38:02 - Raegan Munro (Work notes)
User called to advise that this issue is now resolved.
05-12-2025 13:22:36 - PDXC Integration (Additional comments)
nancy@dxc.com: Hi SD Team,
We have checked the user's account in AD and did not find any failed sign-in logs or application logon errors.
Please follow up with the user and assign the ticket to the appropriate team if required.
03-12-2025 21:16:49 - PDXC Integration (Work notes)
Assigned to Nancy ..
03-12-2025 21:16:34 - PDXC Integration (Work notes)
Assigned to Nancy ..
03-12-2025 21:16:26 - PDXC Integration (Additional comments)
nancy@dxc.com: Checking with the Kym Baty
03-12-2025 14:15:52 - Zoe O'Brien (Work notes)
Platform DXC Integration incident INC0571543 updated INC40728419
03-12-2025 14:15:48 - Zoe O'Brien (Work notes)
Kym Baty called the IT Service Desk back regarding this incident
User advised they received a message on Teams and wanted to confirm if the person who messaged them is part of the team the ticket is with
SDA confirmed that Nancy is the person who the ticket is assigned with
01-12-2025 15:56:28 - PDXC Integration (Work notes)
Assigned to Nancy ..
01-12-2025 09:40:35 - Zoe O'Brien (Work notes)
Platform DXC Integration incident INC0571543 updated INC40728419
01-12-2025 09:40:34 - PDXC Integration (Work notes)
Vendor Referenced this Business Service Value on Creation not found in database : SAP Portal
01-12-2025 09:40:31 - Zoe O'Brien (Work notes)
Kym Baty called the IT Service Desk back regarding this issue, confirming they are still having issues with SAP
SDA checked users SAP UMR and confirmed that it is active and not locked
Assigning to Infra Active Directory per instructions from SAP Basis below to look into this issue further
01-12-2025 09:40:28 - PDXC Integration (Work notes)
Added attachment ::  QLDRail_INC added (CNDEF0001178) - Screenshot 2025-11-19 141926.jpg
01-12-2025 09:40:25 - PDXC Integration (Work notes)
Added attachment ::  QLDRail_INC added (CNDEF0001178) - Screenshot 2025-11-19 141913.jpg
01-12-2025 09:40:25 - Zoe O'Brien (Work notes)
Platform DXC Integration incident INC0571543 created INC40728419
01-12-2025 09:29:10 - Raegan Munro (Additional comments)
Hi Kym,
I just wanted to follow up with you and determine if you are still having issues with SAP?
If so, please give us a call on 07 3072 5000 (we are option 1), or alternatively email us at ITServiceDesk@qr.com.au so that we may complete further troubleshooting. Please be sure to cite incident no. INC0571543 when you do so. 
In the event that you are no longer having these issues please advise so that we may proceed with ticket closure. 
Kind regards, 
Raegan.
01-12-2025 09:28:50 - Raegan Munro (Work notes)
Investigating.
28-11-2025 08:59:58 - Liam Bryan (Additional comments)
Hi Kym,
I'm reaching out regarding INC0571543 - WFH / SAML2 Error.
I attempted to contact you through 0488 176 089, but was unable to reach you.
In order to resolve your incident we need to confirm and investigate the current status of 'SAP BC Production' on your system.
When possible, please contact the Service Desk on 07 3072 5000 (option 1) and quote INC0571543to the agent who answers the call so we can assist.
We're also available at ITServiceDesk@qr.com.au and will see any comments you make this ticket if you'd prefer.
Kind regards,
Liam Bryan
28-11-2025 08:59:58 - Liam Bryan (Work notes)
Following up on user comment below stating issues are ongoing with 'SAP BC Production'
Called 0488 176 089, left VM,
sent email.
28-11-2025 08:57:47 - Liam Bryan (Work notes)
Investigating
27-11-2025 20:58:08 - John Carlo Nieva (Work notes)
*recently reached out to the user and confirmed that the issue is still happening. work around seems to be ok.
Hi Servicedesk,
can you please assist me in my investigation by checking if the user has all the necessary authorizations to access SAP? 
if confirmed that everything is in order, can you please route this incident to the "DXC Infra Active Directory" so they can help investigate too?
if it is to be routed, please include the ff details in your reroute:
Hi AD Team,
can you pleas assist in investigating this issue?  the user is getting a sign in request (please see attached file " Screenshot 2025-11-19 141913.jpg" . this only occurs when user tries to access fiori (https://fiori.qr.com.au/nwbc). other means to access SAP seems to be working. 
as part of troubleshooting, these are the steps I have taken:
-cleared browser cache
-tested fiori url "https://fiori.qr.com.au/nwbc" directly in both Chrome and Edge
-ran gpupdate /force
-reinstalled SAP GUI 
-confirmed to system errors or dumps related to user
-not locked in SAP Gateway, ECC, SRM.
User ID: R914193
is there some AD Authorization needed to access fiori? if possible, can you please attach screenshots of what the user's AD authorizations are?
please feel free to send this incident back to me if you find no issues. I am currently away and will be back Dec 2, 2025.
Thank you
JC
26-11-2025 07:49:39 - Kym Baty (Additional comments)
Im able to click on and use the SAP Business Client 8.0 icon like you showed me, and its working fine. The other one I used to use 'SAP BC Production' - Im still getting the same issue.
25-11-2025 16:48:19 - John Carlo Nieva (Additional comments)
Hi Kym,
still sorting things out on our end. I wanted to check in on you to ask if you still have the same issue.
Thank you
20-11-2025 16:38:23 - John Carlo Nieva (Work notes)
11/19/2025
called user and performed the ff troubleshooting steps
-cleared browser cache
-tested fiori url "https://fiori.qr.com.au/nwbc" directly in both Chrome and Edge
-ran gpupdate /force
-uninstalled SAP GUI
11/20
-checked on user. SAP GUI automatic reinstall via Software Center did not proceed
-ran "Configuration Manager &gt; Actions &gt;  Application Deployment Evaluation Cycle" 
-SAP GUI reinstalled. user restarted laptop and tested -same issue
checked if user access is locked in SAP (PR3, PGW, PGA, Portal) -not locked
PGW user has sap role for fiori access (Z_GEN_FIORI)
this could be AD related and will need consult with AD Team.
19-11-2025 13:40:05 - John Carlo Nieva (Additional comments)
Hi Kim,
I am from the SAP Basis Team. Servicedesk has fowarded your incident (INC0571543) to us for a consult. do you have time for an MSTeams call so I can investigate?
Thank you
JC
19-11-2025 13:40:05 - John Carlo Nieva (Work notes)
same message sent via MSTeams
</t>
  </si>
  <si>
    <t>INC0571510</t>
  </si>
  <si>
    <t xml:space="preserve">04-12-2025 15:30:37 - Ibris Madrid Caballero (Additional comments)
Summary:  ProjectWise InterPlot 2024 Update
Good afternoon Colin,
I wanted to provide you with an update on ProjectWise InterPlot 2024. The software is currently in the testing phase, which is being conducted by Phil Speeding and Phuong Ha.
Once ProjectWise InterPlot 2024 is ready for deployment, we will notify all users accordingly. In the meantime, users can access the InterPlot Connect edition through the Software Center.
I will now close this call. If you encounter any issues or have any questions, please feel free to reach out to me or open a new incident.
Kind regards,
19-11-2025 16:27:24 - Lisa Martin (Additional comments)
reply from: Lisa.Martin@qr.com.au
Hi sorry this actually for Phil speeding .
Lisa
Get Outlook for iOS&lt;https://aka.ms/o0ukef&gt;
19-11-2025 14:59:01 - Ibris Madrid Caballero (Additional comments)
Hi Colin,
The only package that is currently deployed is Interplot Connect edition. The Interplot 2024 is being testing by Phuong.
I will update this ticket when we have the confirmation from Phuong to release the new version.
Please let me know if there's anything further, we can help you with.
Kind Regards,
Ibris
19-11-2025 14:58:46 - Ibris Madrid Caballero (Additional comments)
Hi Colin, 
The only package that is currently deployed is Interplot Connect edition. The Interplot 2024 is being testing by Phuong.
I will update this ticket when we have the confirmation from Phuong to release the new version. 
Please let me know if there's anything further, we can help you with.
Kind Regards,
Ibris
19-11-2025 13:36:53 - PDXC Integration (Additional comments)
acranley@dxc.com: reassigning INC to 3rd Party to assist customer
19-11-2025 13:36:03 - PDXC Integration (Additional comments)
acranley@dxc.com: According to KB0011483 as mentioned by the GSD, there is the following in regards to Interplot
Interplot will not open
If a user calls and is unable to open Interplot on their machine, this is due to the compatibility issues caused by Microstation 2023.  Interplot users will have published in Software Centre a "Bentley Interplot /Microstation 2023 Compatibility Fix".  Users will need to install this in order for Interplot to function correctly alongside Microstation 2023. 
Along with
Technical Issues/Incidents
Technical issues/incidents for any Bentley products are to be assigned to 3rd Party Support&gt;3rd Party
19-11-2025 13:10:23 - PDXC Integration (Work notes)
Vendor Referenced this CI Value on Creation not found in database : General Enquiries (Generic Ci)
Vendor Referenced this Business Service Value on Creation not found in database : Bentley ProjectWise
19-11-2025 13:10:13 - Andy Phan (Work notes)
Platform DXC Integration incident INC0571510 created INC40550086
19-11-2025 13:10:04 - Andy Phan (Work notes)
Assigning to DXC Software Asset Management as per KB0011483.
19-11-2025 12:14:37 - Andy Phan (Work notes)
Investigating
</t>
  </si>
  <si>
    <t xml:space="preserve">01-12-2025 16:32:10 - Chau Nguyen (Additional comments)
Hi Jeffrey,
It has been some time since your last update.
Have you had a chance to review and provide an update on this ticket please?
Thank you for your attention.
*Note: Please be advised that your ticket will be considered as resolved if there are no updates within the next 2 business days.
Regards,
Chau Nguyen
24-11-2025 11:03:41 - Chau Nguyen (Additional comments)
Hi Jeffrey,
It has been some time since your last update.
Have you had a chance to review and provide an update on this ticket please?
Thank you for your attention.
Regards,
Chau Nguyen
19-11-2025 11:38:06 - Chau Nguyen (Additional comments)
Regarding SCTASK0222721 (under RITM0268593), it was successfully ebond-ed to PDXC 2 times but rejected by PDXC with message: "Requested For and Opened By supplied Value do not exist in DXC ServiceNow."
19-11-2025 11:34:13 - Chau Nguyen (Additional comments)
Hi Jeffrey,
Thank you for reaching to Service Now team.
Upon investigation, Bianca de Beer's QR profile was created on 18-Nov-2025 and was completed on today morning.
According to the process,  Bianca de Beer's PDXC profile will be created on tonight.
Please kindly review and let me know your feedback.
Regards,
Chau Nguyen
19-11-2025 10:46:04 - Frederic Shea (Work notes)
SDA assigning to Service Now
</t>
  </si>
  <si>
    <t>INC0571320</t>
  </si>
  <si>
    <t xml:space="preserve">03-12-2025 10:09:14 - Stephen Murphy (Work notes)
Installed Google Chrome
19-11-2025 09:11:53 - Andy Phan (Work notes)
Platform DXC Integration incident INC0571320 updated INC40547199
19-11-2025 09:02:08 - PDXC Integration (Work notes)
Vendor Referenced this Business Service Value on Creation not found in database : SAP Business Client &amp; GUI
19-11-2025 09:01:50 - Andy Phan (Work notes)
Platform DXC Integration incident INC0571320 created INC40547199
</t>
  </si>
  <si>
    <t>INC0571214</t>
  </si>
  <si>
    <t>INC0571177</t>
  </si>
  <si>
    <t xml:space="preserve">
 2025-11-18 14:45:00 Cameron Horn - Assigned to is Raegan Munro was 
 2025-11-18 14:45:07 Cameron Horn - State is Resolved was Work in Progress
 2025-11-23 15:00:10  - State is Closed was Resolved</t>
  </si>
  <si>
    <t xml:space="preserve">03-12-2025 18:18:39 - PDXC Integration (Work notes)
Assigned to Sonia Pandey.
&lt;br/&gt;Microsoft rolled back some changes, issue resolved. no response received ticket closed.
03-12-2025 18:18:34 - PDXC Integration (Work notes)
Assigned to Sonia Pandey.
&lt;br/&gt;Microsoft rolled back some changes, issue resolved. no response received ticket closed.
03-12-2025 18:18:28 - PDXC Integration (Additional comments)
sonia.pandey@dxc.com: Microsoft rolled back some changes.  no response received ticket closed.
03-12-2025 18:17:14 - PDXC Integration (Work notes)
Assigned to Sonia Pandey.
03-12-2025 18:17:04 - PDXC Integration (Work notes)
Assigned to Sonia Pandey.
&lt;br/&gt;No response from user hence ticket closed.
03-12-2025 13:27:39 - PDXC Integration (Work notes)
Assigned to Sonia Pandey.
03-12-2025 13:27:34 - PDXC Integration (Work notes)
Assigned to Sonia Pandey.
&lt;br/&gt;Awaiting user's response.
03-12-2025 13:23:08 - PDXC Integration (Work notes)
Assigned to Sonia Pandey.
03-12-2025 13:23:05 - PDXC Integration (Additional comments)
sonia.pandey@dxc.com: Hi @Garry Harper
Microsoft has rolled back some changes on their end.
Could you please check and confirm if template issue has been resolved or not.
Thank you.
02-12-2025 12:34:18 - PDXC Integration (Work notes)
Assigned to Sonia Pandey.
&lt;br/&gt;Awaiting user's response.
02-12-2025 12:34:09 - PDXC Integration (Work notes)
Assigned to Sonia Pandey.
02-12-2025 12:34:00 - PDXC Integration (Additional comments)
sonia.pandey@dxc.com: Hi @Garry Harper
Microsoft has rolled back some changes on their end.
Could you please check and confirm if template issue has been resolved or not.
Thank you.
01-12-2025 12:58:58 - PDXC Integration (Work notes)
Assigned to Sonia Pandey.
&lt;br/&gt;Hi @Garry Harper
Microsoft has rolled back some changes on their end.
Could you please check and confirm if template issue has been resolved or not.
Thank you.
01-12-2025 12:57:34 - PDXC Integration (Work notes)
Assigned to Sonia Pandey.
&lt;br/&gt;Update on the multiple template issue :
MS have rolled back some of their changes, Hence now checking with user to confirm if issue is resolved.
27-11-2025 12:18:14 - PDXC Integration (Work notes)
Assigned to Sonia Pandey.
&lt;br/&gt;Current update from MS :
Nov 25, 2025, 11:17 PM GMT+5:30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by :
Monday, December 1, 2025 at 11:30 PM GMT+5:30
26-11-2025 14:14:58 - PDXC Integration (Work notes)
Assigned to Sonia Pandey.
&lt;br/&gt;Current update from MS :
Nov 25, 2025, 11:17 PM GMT+5:30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by :
Monday, December 1, 2025 at 11:30 PM GMT+5:30
25-11-2025 12:23:48 - PDXC Integration (Work notes)
Assigned to Sonia Pandey.
&lt;br/&gt;Current update from MS :
We're continuing to review the provided Graph Explorer data and PowerShell outputs for Organization apps and add-ins to help us isolate the source of the mailbox cache issue.
Next Update by :
Wednesday, November 26, 2025 at 12:30 AM GMT+5:30
24-11-2025 14:17:18 - PDXC Integration (Work notes)
Assigned to Sonia Pandey.
&lt;br/&gt;Current update from MS :
We're reviewing the provided Graph Explorer data and PowerShell outputs for Organization apps and add-ins to help us isolate the source of the mailbox cache issue.
Next update by :
Monday, November 24, 2025 at 9:30 PM GMT+5:30
20-11-2025 13:07:43 - PDXC Integration (Work notes)
Assigned to Sonia Pandey.
&lt;br/&gt;There is Microsoft service degradation regarding outlook templates issue EX1183224.
We are also trying to determine if your issue also comes under this advisory of Microsoft so that we can be on right path to assist you.
Latest update from Microsoft :
Nov 20, 2025, 12:03 AM GMT+5:30
We've validated that the recent change to the Admin API is causing a mismatch in the data format of users' mailbox cache and is resulting in this issue. We're pinpointing the code in recent change that's resulting in the cache problem as this data will aid us in determining our next steps to resolve impact.
Next Update by :
Friday, November 21, 2025 at 12:00 AM GMT+5:30
20-11-2025 13:07:13 - PDXC Integration (Work notes)
Assigned to Sonia Pandey.
20-11-2025 13:07:05 - PDXC Integration (Additional comments)
sonia.pandey@dxc.com: Thank you @Garry Harper for the confirmation.
As mentioned there is Microsoft service degradation regarding outlook templates issue EX1183224.
We are also trying to determine if your issue also comes under this advisory of Microsoft so that we can be on right path to assist you.
20-11-2025 08:05:10 - Garry Harper (Work notes)
Platform DXC Integration incident INC0571176 updated INC40528143
20-11-2025 08:05:04 - Garry Harper (Additional comments)
Hi Sonia the issue happened Tuesday the 18 at approximately 8 am i was prompted to restart my computer ,once it restarted i noticed i had lost the templates
19-11-2025 12:33:53 - PDXC Integration (Work notes)
Assigned to Sonia Pandey.
19-11-2025 12:33:52 - PDXC Integration (Additional comments)
sonia.pandey@dxc.com: Hi @Garry Harper
There is Microsoft service degradation regarding outlook templates issue EX1183224.
We are also trying to determine if your issue also comes under this advisory of Microsoft so that we can be on right path to assist you.
19-11-2025 12:23:28 - PDXC Integration (Work notes)
Assigned to Sonia Pandey.
&lt;br/&gt;We are checking if this issue is related to recent service degradation of Microsoft. Issue ID : EX1183224
19-11-2025 10:59:23 - Garry Harper (Work notes)
Platform DXC Integration incident INC0571176 updated INC40528143
19-11-2025 10:59:17 - Garry Harper (Additional comments)
this happened on tuesday morning ,i was prompted to restart my computer to install updates
18-11-2025 17:24:28 - PDXC Integration (Work notes)
Assigned to Sonia Pandey.
18-11-2025 17:24:28 - PDXC Integration (Work notes)
Assigned to Sonia Pandey.
18-11-2025 17:24:23 - PDXC Integration (Additional comments)
sonia.pandey@dxc.com: Hi @Garry Harper
Could you please let us know since when this issue started so that we can gather more details to assist you.
Thank you.
18-11-2025 17:24:23 - PDXC Integration (Work notes)
Assigned to Sonia Pandey.
&lt;br/&gt;Pinged user and asked when did this issue started.
We are trying to get confirmation to understand if this issue is related to recent service degradation from MS health side advisory. 
Issue ID : EX1183224
Will proceed accordingly.
18-11-2025 16:17:48 - PDXC Integration (Work notes)
Assigned to Sonia Pandey.
18-11-2025 15:54:03 - PDXC Integration (Work notes)
Assigned to Eric Hanneman.
&lt;br/&gt;Passing to O365 Messaging QLR to check that this option is not disabled on the users account.
18-11-2025 15:50:43 - PDXC Integration (Work notes)
Assigned to Eric Hanneman.
&lt;br/&gt;After researching a bit, found that this option can be disabled per user...
"If the above steps don't work, especially if you are using a work account, the "My Templates" add-in may have been disabled by your administrator.
Ask your administrator to check the organization's add-in settings in the Microsoft 365 admin center and re-enable it for your account."
18-11-2025 15:50:33 - PDXC Integration (Work notes)
Assigned to Eric Hanneman.
&lt;br/&gt;Had Garry log into another device and confirmed this option is still missing.
18-11-2025 15:49:58 - PDXC Integration (Work notes)
Assigned to Eric Hanneman.
&lt;br/&gt;Rebuilt Garry's local profile.
Had Garry log back in.  
Open Outlook, still missing.
18-11-2025 15:47:58 - PDXC Integration (Work notes)
Assigned to Eric Hanneman.
18-11-2025 15:46:38 - PDXC Integration (Work notes)
Assigned to Eric Hanneman.
&lt;br/&gt;Added attachment ::  1c26c2da-6637-4969-a4db-e72911c268a4.jpg
18-11-2025 15:46:18 - PDXC Integration (Work notes)
Assigned to Eric Hanneman.
&lt;br/&gt;...and was able to see the View Template Add in clearly.
18-11-2025 15:41:13 - PDXC Integration (Work notes)
Assigned to Eric Hanneman.
&lt;br/&gt;Logged into the same device as myself and
18-11-2025 15:28:38 - PDXC Integration (Work notes)
Assigned to Eric Hanneman.
18-11-2025 15:28:23 - PDXC Integration (Work notes)
Assigned to Eric Hanneman.
&lt;br/&gt;Added attachment ::  b34ad4ed-bef6-4f9d-b5ae-06b901fdb2b8.jpg
18-11-2025 15:28:13 - PDXC Integration (Work notes)
Assigned to Eric Hanneman.
&lt;br/&gt;Checked Com Add-ins and  did not see .  Also checked Disabled items, not there as well.
Tried repairing in Outlook by opening File &gt; Options &gt; Customize the Ribbon. 
Changed Choose commands from Popular Commands to All Commands. 
Checked for View Templates {View and Manage}, option is not listed.
18-11-2025 14:40:01 - PDXC Integration (Work notes)
Assigned to Eric Hanneman.
&lt;br/&gt;Requested User is Unknown : ehanneman2@dxc.com
</t>
  </si>
  <si>
    <t xml:space="preserve">04-12-2025 08:57:09 - Casey Micklesson (Work notes)
Hi Karen,
Thank you for confirming, this ticket will now be closed.
Thank you,
04-12-2025 08:57:09 - Casey Micklesson (Additional comments)
Hi Karen,
Thank you for confirming, this ticket will now be closed.
Thank you,
02-12-2025 13:59:56 - Karen Rollman (Additional comments)
reply from: Karen.Rollman@qr.com.au
Hello Everyone
Please be advised Sam’s phone is working again. This incident can be closed out now.
We will open another incident if it happens again.
Regards,
[Queensland Rail logo]
Karen Rollman
ADMINISTRATION OFFICER
Mayne P Block-U,
33 Lanham St Bowen Hills 4006
M: 0407 416 851
a
Advanced Leave Notice: Monday 15 December 2025 to Friday 2 January 2026 inclusive
02-12-2025 13:39:24 - Casey Micklesson (Additional comments)
Hi Samuel,
Can you please complete the below and advise if this fixes the issue?
Settings &gt; General &gt; Transfer or Reset iPhone &gt; Reset &gt; Reset Network Settings.
This will not delete any of the data on your device, it will only reset the Telstra network settings.
Thank you,
27-11-2025 13:30:16 - Casey Micklesson (Additional comments)
Hi Samuel,
Can you please complete the below and advise if this fixes the issue?
Settings &gt; General &gt; Transfer or Reset iPhone &gt; Reset &gt; Reset Network Settings.
This will not delete any of the data on your device, it will only reset the Telstra network settings.
Thank you,
27-11-2025 13:30:16 - Casey Micklesson (Work notes)
Attempted to call customer to confirm.
Sent FUP
24-11-2025 14:47:37 - Casey Micklesson (Additional comments)
Hi Samuel,
Can you please complete the below and advise if this fixes the issue?
Settings &gt; General &gt; Transfer or Reset iPhone &gt; Reset &gt; Reset Network Settings.
This will not delete any of the data on your device, it will only reset the Telstra network settings.
Thank you,
19-11-2025 13:57:42 - Raegan Munro (Work notes)
Added Samuel Winney to watchlist.
19-11-2025 13:57:06 - Raegan Munro (Work notes)
From: Rollman, Karen &lt;Karen.Rollman@qr.com.au&gt; 
Sent: Wednesday, 19 November 2025 2:46 PM
To: Shea, Fred &lt;fred.shea@qr.com.au&gt;; Winney, Samuel &lt;Samuel.Winney@qr.com.au&gt;; IT Service Desk &lt;ITServiceDesk@qr.com.au&gt;
Subject: FW: Incident commented - INC0570933
Sam, fyi, you’ll have to do this. 
@Shea, Fred - IT please note – you have to send these emails to Sam - I merely reported it for him. 
Regards, 
KAREN ROLLMAN
ADMINISTRATION OFFICER
Mayne P Block-U,  
33 Lanham St Bowen Hills 4006  
M: 0407 416 851
a 
Advaned Leave Notice: Monday 15 December 2025 to Friday 2 January 2026 inclusive
From: IT Service Desk &lt;servicenow.prd@qr.com.au&gt; 
Sent: Wednesday, 19 November 2025 12:56 PM
To: Rollman, Karen &lt;Karen.Rollman@qr.com.au&gt;; Shea, Fred &lt;fred.shea@qr.com.au&gt;
Subject: Incident commented - INC0570933
  Your incident has been commented.  
Hi Karen,
A new comment/question has been added to your 'Mobile not able to make/receive calls' incident.
You can view the details of the incident below, or check its status from the Self Service portal.
Regards,
ICT Service Desk  
  Incident Summary  
  Short description
Mobile not able to make/receive calls 
Requested for
Karen Rollman 
Incident number
INC0570933 
Opened by
Fred Shea 
  Comments
________________________________________
19-11-2025 02:55:27 GMT - Casey Micklesson Additional comments
Hi Samuel,
Can you please complete the below and advise if this fixes the issue?
Settings &gt; General &gt; Transfer or Reset iPhone &gt; Reset &gt; Reset Network Settings.
This will not delete any of the data on your device, it will only reset the Telstra network settings.
Thank you,
      View more details
&gt; Request something
&gt; View how-to articles
&gt; Check the progress of my tickets
&gt; Report an ICT issue
&gt; And more
Ref:MSG8089532_Jte4KXdTI4sf88HlfgKt
19-11-2025 12:55:27 - Casey Micklesson (Work notes)
Completed coding refresh.
MMS missing from the service.
Provided user network reset instructions. 
Waiting confirmation of working.
19-11-2025 12:55:27 - Casey Micklesson (Additional comments)
Hi Samuel,
Can you please complete the below and advise if this fixes the issue?
Settings &gt; General &gt; Transfer or Reset iPhone &gt; Reset &gt; Reset Network Settings.
This will not delete any of the data on your device, it will only reset the Telstra network settings.
Thank you,
18-11-2025 09:15:26 - Casey Micklesson (Work notes)
Please note your Order Reference Number:
15632666
</t>
  </si>
  <si>
    <t xml:space="preserve">03-12-2025 12:03:54 - PDXC Integration (Work notes)
Assigned to Jaymesh Sharma.
&lt;br/&gt;Issue: Unable to print on both sides / Adobe creating blank pages. Troubleshooting steps include remoting into user's device, confirming PDFs open with Adobe Reader, running Adobe repair, and assigning to RDS. Vendor referenced business service value not found in database. Awaiting user response to Teams message. Issue resolved as per user
03-12-2025 12:02:25 - PDXC Integration (Work notes)
Assigned to Jaymesh Sharma.
&lt;br/&gt;Issue: Unable to print on both sides / Adobe creating blank pages. Troubleshooting steps include remoting into user's device, confirming PDFs open with Adobe Reader, running Adobe repair, and assigning to RDS. Vendor referenced business service value not found in database. Awaiting user response to Teams message. Issue resolved as per user&lt;br/&gt;Issues Resolved as per User
03-12-2025 12:02:25 - PDXC Integration (Work notes)
Assigned to Jaymesh Sharma.
&lt;br/&gt;Issue: Unable to print on both sides / Adobe creating blank pages. Troubleshooting steps include remoting into user's device, confirming PDFs open with Adobe Reader, running Adobe repair, and assigning to RDS. Vendor referenced business service value not found in database. Awaiting user response to Teams message. Issue resolved as per user
03-12-2025 12:02:21 - PDXC Integration (Additional comments)
james.sharma@dxc.com: Issue resolved as per user
03-12-2025 12:02:08 - PDXC Integration (Work notes)
Assigned to Jaymesh Sharma.
02-12-2025 13:50:44 - PDXC Integration (Work notes)
Assigned to Jaymesh Sharma.
02-12-2025 13:50:28 - PDXC Integration (Additional comments)
james.sharma@dxc.com: Tried getting hold of Anthony: 07 30728196 No response. Sent message on teams for response. awaiting reply.
02-12-2025 13:50:28 - PDXC Integration (Work notes)
Assigned to Jaymesh Sharma.
28-11-2025 08:28:28 - PDXC Integration (Work notes)
Assigned to Jaymesh Sharma.
28-11-2025 08:28:27 - PDXC Integration (Additional comments)
james.sharma@dxc.com: Hi Anthony, can you give me a call when possible.
27-11-2025 09:36:04 - PDXC Integration (Work notes)
Assigned to Jaymesh Sharma.
27-11-2025 09:35:57 - PDXC Integration (Additional comments)
james.sharma@dxc.com: 0730723697
27-11-2025 08:53:59 - Anthony Vethecan (Work notes)
Platform DXC Integration incident INC0570712 updated INC40510181
27-11-2025 08:53:54 - Anthony Vethecan (Additional comments)
I need your Phone Number to call you
27-11-2025 08:48:24 - PDXC Integration (Work notes)
Assigned to Jaymesh Sharma.
27-11-2025 08:48:16 - PDXC Integration (Additional comments)
james.sharma@dxc.com: awaiting response from Anthony.
24-11-2025 14:18:58 - PDXC Integration (Work notes)
Assigned to Jaymesh Sharma.
24-11-2025 14:18:50 - PDXC Integration (Additional comments)
james.sharma@dxc.com: Hi Anthony, could you reach out to me on teams, I have sent you a message in regard to this issue and would like to resolve it when possible.
21-11-2025 08:51:59 - PDXC Integration (Work notes)
Assigned to Jaymesh Sharma.
21-11-2025 08:49:54 - PDXC Integration (Work notes)
Assigned to Jaymesh Sharma.
21-11-2025 08:49:44 - PDXC Integration (Additional comments)
james.sharma@dxc.com: Sent a message to Anthony via Teams, awaiting response.
18-11-2025 08:53:54 - PDXC Integration (Work notes)
Assigned to Jaymesh Sharma.
17-11-2025 13:09:41 - PDXC Integration (Work notes)
Vendor Referenced this Business Service Value on Creation not found in database : Adobe Suite
17-11-2025 13:09:29 - Gilbert Noble (Work notes)
Platform DXC Integration incident INC0570712 created INC40510181
</t>
  </si>
  <si>
    <t xml:space="preserve">03-12-2025 16:27:01 - Tanmay Dave (Additional comments)
User has been added to MRB13 as well. WOs should sync soon. 
Thanks
28-11-2025 19:02:31 - Bradley Johnson (Additional comments)
i just realised my mistake in the below screen shots, have gone back and set to SCHD, all the MRB12 appear to be working, i cannot see any from MRB13 so far
28-11-2025 16:43:24 - Bradley Johnson (Additional comments)
these MRB13 ones too
28-11-2025 16:41:15 - Bradley Johnson (Additional comments)
i should be able to see all the shedualed work orders yes?
28-11-2025 16:38:32 - Bradley Johnson (Additional comments)
This is all i can see i believe there should be more and i cannot see any from the MRB13 work centre
28-11-2025 14:05:39 - Tanmay Dave (Additional comments)
Hi @Bradley Johnson
Can you please confirm if you are able to see all the WOs in the manager portal as per your relevant teams. 
Thanks
26-11-2025 16:16:14 - Tanmay Dave (Additional comments)
The two WOs 6201267901 and 6201270398 were updated manually in Prod and then it triggered in Obzervr. 
However the rest of the WOs, it's similar to ticket INC0572547 
The team is investigating so all the WOs are updated
21-11-2025 13:50:41 - Tennille Christian (Additional comments)
Are there any updates on this incident please?
18-11-2025 11:18:14 - Tanmay Dave (Additional comments)
Hi @Bradley Johnson
We are looking into this issue and investigating it. 
Will provide an update soon once this is fixed.
Thanls
17-11-2025 11:51:40 - Raegan Munro (Work notes)
Assigning to Obzervr as per KB0021920.
17-11-2025 11:50:55 - Raegan Munro (Work notes)
Investigating.
17-11-2025 10:10:10 - Tennille Christian (Additional comments)
PCID QRSL-aXbrrOKkcF
</t>
  </si>
  <si>
    <t xml:space="preserve">05-12-2025 17:27:44 - PDXC Integration (Work notes)
Assigned to Suraj Rai.
&lt;br/&gt;Issue resolved as per customer's confirmation of receiving test email and requesting Banking Services to resend missing emails.
05-12-2025 17:27:34 - PDXC Integration (Work notes)
Assigned to Suraj Rai.
&lt;br/&gt;Issue resolved as per customer's confirmation of receiving test email and requesting Banking Services to resend missing emails.
05-12-2025 17:27:28 - PDXC Integration (Work notes)
Assigned to Suraj Rai.
&lt;br/&gt;Issue resolved as per customer's confirmation of receiving test email and requesting Banking Services to resend missing emails.&lt;br/&gt;We verify  the Test email send from Banking services to R915462@qr.com.au successfully delivered.
05-12-2025 17:27:27 - PDXC Integration (Additional comments)
srai7@dxc.com: Hi @Jean Pameron
Regarding - "Not receiving emails from Banking services"
Thank you for confirming this, We are proceeding with resolving the case from our end.
Please feel free to contact the service desk in case of any further queries or a new ticket is to be opened.
Thanks!
05-12-2025 17:23:18 - PDXC Integration (Work notes)
Assigned to Suraj Rai.
04-12-2025 17:01:36 - Jean Pameron (Work notes)
Platform DXC Integration incident INC0570547 updated INC40662204
04-12-2025 17:01:31 - Jean Pameron (Additional comments)
Hi Srai, sure. No worries. I'll ask them to resend it. Thanks for your help. Pls consider this as resolved.
04-12-2025 14:55:54 - PDXC Integration (Work notes)
Assigned to Suraj Rai.
04-12-2025 14:55:47 - PDXC Integration (Additional comments)
srai7@dxc.com: Hi @Jean Pameron
Regarding - "Not receiving emails from Banking services"
Since you are receiving email from Banking services to R915462@qr.com.au on there isn't seems to be any issue for email delivery. However, for the email that you are referring which was sent before and you never received, you can ask them to forward it again or else let us know the emails details (sender/subject/date time), we can try finding those emails for you.
Thank you!
03-12-2025 12:04:29 - PDXC Integration (Work notes)
Assigned to Suraj Rai.
03-12-2025 12:04:24 - PDXC Integration (Additional comments)
srai7@dxc.com: Hi @Jean Pameron
Regarding - "Not receiving emails from Banking services"
Since you are receiving email from Banking services to R915462@qr.com.au on there isn't seems to be any issue for email delivery. However, for the email that you are referring which was sent before and you never received, you can ask them to forward it again or else let us know the emails details (sender/subject/date time), we can try finding those emails for you.
Thank you!
02-12-2025 12:06:50 - Jean Pameron (Work notes)
Platform DXC Integration incident INC0570547 updated INC40662204
02-12-2025 12:06:46 - Jean Pameron (Additional comments)
Hi, I double checked my inbox. Yes, I have received the test email but Jo from Banking Services said she sent more email and never received them.
02-12-2025 12:02:58 - PDXC Integration (Work notes)
Assigned to Suraj Rai.
02-12-2025 12:02:53 - PDXC Integration (Additional comments)
srai7@dxc.com: Hi @Jean Pameron
Regarding - "Not receiving emails from Banking services"
We can verify that the Test email send from Banking services to R915462@qr.com.au on (26th Nov) was successfully delivered. could you please verify and let us know.
Please find the attached message trace report. Thanks!
01-12-2025 13:08:58 - PDXC Integration (Work notes)
Assigned to Suraj Rai.
01-12-2025 13:08:56 - PDXC Integration (Additional comments)
srai7@dxc.com: Hi @Jean Pameron
Regarding - "Not receiving emails from Banking services"
We can verify that the Test email send from Banking services to R915462@qr.com.au on (26th Nov) was successfully delivered.  could you please verify and let us know.
Please find the attached message trace report. Thanks!
01-12-2025 13:08:38 - PDXC Integration (Work notes)
Assigned to Suraj Rai.
01-12-2025 13:08:34 - PDXC Integration (Work notes)
Assigned to Suraj Rai.
&lt;br/&gt;Added attachment ::  Jean Pameron.png
28-11-2025 13:34:54 - Jean Pameron (Work notes)
Platform DXC Integration incident INC0570547 updated INC40662204
28-11-2025 13:34:50 - Jean Pameron (Additional comments)
Hi, I can definitely receive emails from them but not when they're sending it to my alias email which is the R915462@qr.com.au for credit card purposes.
28-11-2025 13:27:18 - PDXC Integration (Work notes)
Assigned to Suraj Rai.
28-11-2025 13:27:14 - PDXC Integration (Additional comments)
srai7@dxc.com: Hi @Jean Pameron
Regarding - "Not receiving emails from Banking services"
We can verify that the email from (bankingservices@qr.com.au) successfully delivered to you today with subject line (Overdue Cabcharge Transactions). Please check if the email is going to Junk email- Outlook may have marked the sender as junk.
Check:
Outlook → Junk Email folder
Outlook → Other (Focused Inbox off)
Outlook → Search "bankingservices"
Check:
Archive
Deleted Items
Make sure no rule is moving or deleting messages from bankingservices@qr.com.au.
check - Outlook → Settings → Rules
And also make sure you have not added bankingservices@qr.com.au to Blocked Senders list, please check below-
Outlook → Settings → Junk Email → Blocked senders
Please let us know once you verify this.
Thanks!
28-11-2025 13:14:44 - Jean Pameron (Work notes)
Platform DXC Integration incident INC0570547 updated INC40662204
28-11-2025 13:14:40 - Jean Pameron (Additional comments)
Hello it's bankingservices@qr.com.au
28-11-2025 13:07:39 - PDXC Integration (Work notes)
Assigned to Suraj Rai.
28-11-2025 13:07:28 - PDXC Integration (Work notes)
Assigned to Suraj Rai.
28-11-2025 13:07:22 - PDXC Integration (Additional comments)
srai7@dxc.com: Hi @Jean Pameron
Regarding - "Not receiving emails from Banking services"
Can you help me provide emails address of Banking services?
Thanks!
27-11-2025 11:28:55 - Jean Pameron (Work notes)
Platform DXC Integration incident INC0570547 updated INC40662204
27-11-2025 11:28:51 - Jean Pameron (Additional comments)
Hi Srai, still no luck. Have refreshed and rebooted my computer multiple times but still nothing.
27-11-2025 11:25:38 - PDXC Integration (Work notes)
Assigned to Suraj Rai.
27-11-2025 11:25:33 - PDXC Integration (Additional comments)
srai7@dxc.com: Hi @Jean Pameron
Regarding - "Not receiving emails from Banking services"
Could you please check the email from Banking services again next and confirm us, if you are getting the emails now.
Thanks!
26-11-2025 11:11:08 - PDXC Integration (Work notes)
Assigned to Suraj Rai.
26-11-2025 11:10:48 - PDXC Integration (Work notes)
Assigned to Suraj Rai.
&lt;br/&gt;Corrected Target Address attributes -
26-11-2025 11:10:48 - PDXC Integration (Work notes)
Assigned to Suraj Rai.
26-11-2025 11:10:47 - PDXC Integration (Additional comments)
srai7@dxc.com: Hi @Jean Pameron
Regarding - "Not receiving emails from Banking services"
Could you please check the email from Banking services again next and confirm us, if you are getting the emails now.
Thanks!
26-11-2025 10:22:45 - PDXC Integration (Work notes)
Assigned to Suraj Rai.
26-11-2025 10:05:28 - PDXC Integration (Work notes)
Vendor Referenced this Business Service Value on Creation not found in database : Service Now
26-11-2025 10:05:25 - PDXC Integration (Work notes)
Added attachment ::  QLDRail_INC added (CNDEF0001178) - Needed alias is present.png
26-11-2025 10:05:18 - Shane Kmet (Work notes)
Platform DXC Integration incident INC0570547 updated INC40662204
26-11-2025 10:05:13 - Shane Kmet (Work notes)
Assigning to DXC O365 Messaging for asisstance
User has came back to confrim not receiving the emails from Banking Services, which are set to R915462@qr.com.au
26-11-2025 10:05:09 - Shane Kmet (Work notes)
Platform DXC Integration incident INC0570547 created INC40662204
26-11-2025 09:58:40 - Jean Pameron (Additional comments)
Hi Raegan, no emails coming through from Banking Services but I do receive emails via my normal work email address.
26-11-2025 09:50:55 - Shane Kmet (Additional comments)
Hi Jean
Thank you for contacting the Queensland Rail IT Service Desk today, regarding access of your accounts alias R915462@qr.com.au
As discussed, this is now available on your account. Please retest this with Banking Services and advise if the issue is resolved, or can rule out issues with Banking Services end?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26-11-2025 09:50:55 - Shane Kmet (Work notes)
Issue/s:
User called in, spoke to SD yesterday re email,  was not being received
User said she applied for a credit card, states her alias was not setup correctly, no alias
INC0570547
Troubleshooting:
R915462@qr.com.au
Checked O365AC for the alias, this is now available
Username
jean.pameron@qr.com.au
Manage username
Aliases
Jean.Pameron@queenslandrail.mail.onmicrosoft.com
R915462@qr.com.au
Jean.Pameron@QueenslandRail.onmicrosoft.com
User said Banking services has been assisting, PC has been rebooted, the email as are still not being received.
Last time in testing was yesterday around 4pm
User advise will go back to Banking services to complete some further testing
Adivsed if they can find no issues their end, the O365 team may need to check this as well
=================================
Name: Jean Pameron
Contact number: 3072 3505
26-11-2025 09:35:32 - Raegan Munro (Additional comments)
Hi Jean, 
Can you please advise if you are receiving other emails without issue or if this issue is isolated to emails from Banking Services?
Kind regards, 
Raegan.
26-11-2025 09:35:32 - Raegan Munro (Work notes)
Confirmed user has the correct alias in Exchange.
26-11-2025 07:04:27 - Jean Pameron (Additional comments)
Hi Liam, unfortunately it hasn't been working. Banking Services did try to send emails but still no luck.
25-11-2025 09:15:54 - Liam Bryan (Additional comments)
Hi Jean,
Let us know if you start receiving email as required.
Kind regards,
Liam Bryan
25-11-2025 09:04:40 - Liam Bryan (Work notes)
Jean called,
advised Banking Services have contacted them over Teams,
the team advised they cannot assist and it is an IT issue.
Checked Exchange profile,
user does not have alias for R915462@qr.com.au setup.
Ran Mailbox Creation script on user's profile,
ran successfully,
pending replication.
24-11-2025 12:55:06 - Jean Pameron (Additional comments)
Hi, is there any update for this request?
20-11-2025 12:08:22 - Jean Pameron (Additional comments)
Good afternoon, could I please get an update for this? Thank you.
17-11-2025 08:52:53 - Frederic Shea (Work notes)
OBC - 07 3072 3507
SDA assigning to  Banking Services
17-11-2025 08:23:58 - Frederic Shea (Work notes)
Investigating
</t>
  </si>
  <si>
    <t xml:space="preserve">04-12-2025 14:56:04 - PDXC Integration (Work notes)
Assigned to Sonia Pandey.
&lt;br/&gt;Restored missing emails by uploading PST files to user's OneDrive Confirmed with user that all missing emails were present.
04-12-2025 14:56:04 - PDXC Integration (Work notes)
Assigned to Sonia Pandey.
&lt;br/&gt;Restored missing emails by uploading PST files to user's OneDrive Confirmed with user that all missing emails were present.
04-12-2025 14:55:55 - PDXC Integration (Additional comments)
sonia.pandey@dxc.com: Restored missing emails by uploading PST files to user's OneDrive Confirmed with user that all missing emails were present.
04-12-2025 14:55:09 - PDXC Integration (Work notes)
Assigned to Sonia Pandey.
04-12-2025 14:55:09 - PDXC Integration (Work notes)
Assigned to Sonia Pandey.
&lt;br/&gt;As per user's confirmation ticket closed.
03-12-2025 17:19:36 - Adrian Ranford (Work notes)
Platform DXC Integration incident INC0570460 updated INC40491087
03-12-2025 17:19:31 - Adrian Ranford (Additional comments)
yes all good
03-12-2025 15:02:28 - PDXC Integration (Work notes)
Assigned to Sonia Pandey.
&lt;br/&gt;User is checking with missing emails in his outlook 
Awaiting further confirmation.
03-12-2025 15:02:25 - PDXC Integration (Work notes)
Assigned to Sonia Pandey.
03-12-2025 15:02:15 - PDXC Integration (Additional comments)
sonia.pandey@dxc.com: Hi @Adrian Ranford
Please check and confirm that you have got all the missing emails.
We are waiting for your response.
Thank you.
02-12-2025 19:03:59 - Calem Garity (Work notes)
Platform DXC Integration incident INC0570460 updated INC40491087
02-12-2025 19:03:55 - Calem Garity (Work notes)
Adrian called in
Connected remotely
Accessed onedrive and copied the ost file over to the appdata temp folder with the defaults
Added to outlook
Checked and it looked like the correct missing emails were present
Adrian is going to check over them now and will reach out if anything else was missing
02-12-2025 19:02:31 - Adrian Ranford (Work notes)
Platform DXC Integration incident INC0570460 updated INC40491087
02-12-2025 19:02:26 - Adrian Ranford (Additional comments)
as Help Desk moved the files across to my Outlook
02-12-2025 19:02:03 - Adrian Ranford (Work notes)
Platform DXC Integration incident INC0570460 updated INC40491087
02-12-2025 19:01:57 - Adrian Ranford (Additional comments)
Hi,
02-12-2025 12:32:18 - PDXC Integration (Work notes)
Assigned to Sonia Pandey.
&lt;br/&gt;Awaiting user's response.
No response on teams or ticket hence sending strikes.
02-12-2025 12:31:51 - PDXC Integration (Work notes)
Assigned to Sonia Pandey.
02-12-2025 12:31:50 - PDXC Integration (Additional comments)
sonia.pandey@dxc.com: Hi @Adrian Ranford
We can see the folder in your onedrive on our end. Kindly check the same.
Kindly confirm at the earliest as we would not be able to keep ticket on hold for longer time.
01-12-2025 14:12:05 - PDXC Integration (Work notes)
Assigned to Sonia Pandey.
&lt;br/&gt;Checked user's onedrive via m365 and found the folder 15th Aug - 16th Nov
 (Attached screenshot on teams for reference)
Awaiting further response.
01-12-2025 14:10:48 - PDXC Integration (Work notes)
Assigned to Sonia Pandey.
01-12-2025 14:10:47 - PDXC Integration (Additional comments)
sonia.pandey@dxc.com: Hi @Adrian Ranford
We can see the folder in your onedrive on our end. Kindly check the same.
27-11-2025 19:42:48 - Jarrod Cartledge (Work notes)
Platform DXC Integration incident INC0570460 updated INC40491087
27-11-2025 19:42:44 - Jarrod Cartledge (Work notes)
Received call from Adrian Ranford.
Notes unable to find folder on PC or mobile.
Confirmed they checked folders on left side of Outlook and expanded all folders.
Advised to check with Sonia Pandey.
27-11-2025 19:42:14 - Adrian Ranford (Work notes)
Platform DXC Integration incident INC0570460 updated INC40491087
27-11-2025 19:42:08 - Adrian Ranford (Additional comments)
Back after 3 days off RDO and still cannot find this folder.  It has not been placed on my ONE Drive has it?
27-11-2025 12:19:14 - PDXC Integration (Work notes)
Assigned to Sonia Pandey.
&lt;br/&gt;User showing as offline on teams hence mentioned additional comments.
Awaiting user's response.
27-11-2025 12:19:04 - PDXC Integration (Work notes)
Assigned to Sonia Pandey.
27-11-2025 12:18:58 - PDXC Integration (Additional comments)
sonia.pandey@dxc.com: Folder name is 15th Aug - 16th Nov
Please let me know if you are unable to find. In that case kindly let me know your availability to connect on call so that we can assist you with the further steps.
Thank you.
26-11-2025 14:23:30 - PDXC Integration (Work notes)
Assigned to Sonia Pandey.
&lt;br/&gt;User showing as offline on teams hence mentioned additional comments.
Awaiting user's response.
26-11-2025 14:22:24 - PDXC Integration (Work notes)
Assigned to Sonia Pandey.
26-11-2025 14:22:24 - PDXC Integration (Work notes)
Assigned to Sonia Pandey.
26-11-2025 14:22:21 - PDXC Integration (Additional comments)
sonia.pandey@dxc.com: Please note that - In case of no response is received by today's EOB, we assume no further support is required and proceed with archiving this case.
26-11-2025 14:22:17 - PDXC Integration (Additional comments)
sonia.pandey@dxc.com: Folder name is 15th Aug - 16th Nov
Please let me know if you are unable to find. In that case kindly let me know your availability to connect on call so that we can assist you with the further steps.
Thank you.
25-11-2025 12:19:14 - PDXC Integration (Work notes)
Assigned to Sonia Pandey.
25-11-2025 12:19:12 - PDXC Integration (Additional comments)
sonia.pandey@dxc.com: Folder name is 15th Aug - 16th Nov
Please let me know if you are unable to find. In that case kindly let me know your availability to connect on call so that we can assist you with the further steps.
Thank you.
25-11-2025 12:18:48 - PDXC Integration (Work notes)
Assigned to Sonia Pandey.
&lt;br/&gt;Awaiting user's availability so that we can guide him with further steps
24-11-2025 14:08:45 - PDXC Integration (Work notes)
Assigned to Sonia Pandey.
&lt;br/&gt;Awaiting user's availability so that we can guide him with further steps.
24-11-2025 14:08:18 - PDXC Integration (Work notes)
Assigned to Sonia Pandey.
24-11-2025 14:08:15 - PDXC Integration (Additional comments)
sonia.pandey@dxc.com: Folder name is 15th Aug - 16th Nov
Please let me know if you are unable to find. In that case kindly let me know your availability to connect on call so that we can assist you with the further steps.
Thank you.
21-11-2025 03:37:39 - Adrian Ranford (Work notes)
Platform DXC Integration incident INC0570460 updated INC40491087
21-11-2025 03:37:33 - Adrian Ranford (Additional comments)
What was the name of the folder that was created?
20-11-2025 13:22:53 - PDXC Integration (Work notes)
Assigned to Sonia Pandey.
20-11-2025 13:22:43 - PDXC Integration (Additional comments)
sonia.pandey@dxc.com: Hi @Adrian Ranford
We have provided the PST files in your onedrive. 
Can you please confirm if you are able to see newly created folder :15th Aug - 16th Nov
20-11-2025 13:21:44 - PDXC Integration (Work notes)
Assigned to Sonia Pandey.
&lt;br/&gt;Uploaded PST files in user's onedrive.
Informed user and asked to check if folder is reflecting
No response from user hence awaiting
19-11-2025 18:50:24 - PDXC Integration (Work notes)
Assigned to Sonia Pandey.
&lt;br/&gt;Uploaded PST files in user's onedrive.
Informed user and asked to check if folder is reflecting
Awaiting response.
19-11-2025 13:11:28 - PDXC Integration (Work notes)
Assigned to Sonia Pandey.
&lt;br/&gt;Checking with compliance search to get PST files of missing emails
Will update details accordingly.
18-11-2025 15:04:58 - PDXC Integration (Work notes)
Assigned to Sonia Pandey.
&lt;br/&gt;Called user on teams and took remote
User told emails are missing :- from 15th aug until 16th nov 2025
Tried searching for emails from 15th and 16th aug in the search bar in all folders however did not find the required inbox emails , the result was just for deleted items.
Checked in recoverable items as well did not find the missing emails. 
Checked in OWA but same issue hence we can conclude that certain dates emails missing from OWA as well as outlook app
Checking in backend now with compliance search to get PST of those emails to provide it to user.
Will update further details accordingly.
18-11-2025 13:54:18 - PDXC Integration (Work notes)
Assigned to Sonia Pandey.
18-11-2025 13:54:18 - PDXC Integration (Additional comments)
sonia.pandey@dxc.com: Hi @Adrian Ranford
I have pinged you on teams chat. Could you please accept the chat and respond to it.
Thank you
18-11-2025 13:54:03 - PDXC Integration (Work notes)
Assigned to Sonia Pandey.
&lt;br/&gt;Already pinged user on teams however no response. Hence pinged again on teams to assist on issue.
Awaiting response.
18-11-2025 10:31:41 - Andy Phan (Work notes)
Platform DXC Integration incident INC0570460 updated INC40491087
18-11-2025 10:31:37 - Andy Phan (Work notes)
User called and urgently wants this issue resolved.
17-11-2025 15:00:15 - Adrian Ranford (Work notes)
Platform DXC Integration incident INC0570460 updated INC40491087
17-11-2025 15:00:10 - Adrian Ranford (Additional comments)
Can someone please call me to help resolve this as I need my emails to do my work
17-11-2025 13:52:05 - Adrian Ranford (Work notes)
Platform DXC Integration incident INC0570460 updated INC40491087
17-11-2025 13:52:01 - Adrian Ranford (Additional comments)
yes correct
17-11-2025 13:28:19 - PDXC Integration (Work notes)
Assigned to Sonia Pandey.
17-11-2025 13:28:15 - PDXC Integration (Additional comments)
sonia.pandey@dxc.com: Hi @Adrian Ranford
As I understand that you are missing emails to certain date in your outlook. Is that correct?
17-11-2025 13:27:23 - PDXC Integration (Work notes)
Assigned to Sonia Pandey.
&lt;br/&gt;Pinged user on teams
Awaiting response.
17-11-2025 11:42:04 - Adrian Ranford (Work notes)
Platform DXC Integration incident INC0570460 updated INC40491087
17-11-2025 11:42:00 - Adrian Ranford (Additional comments)
Please call 07 3072 8133
17-11-2025 11:32:43 - Adrian Ranford (Work notes)
Platform DXC Integration incident INC0570460 updated INC40491087
17-11-2025 11:32:38 - Adrian Ranford (Additional comments)
Anytime up till 6pm today
17-11-2025 08:35:47 - Micheal Shea (Work notes)
Platform DXC Integration incident INC0570460 updated INC40491087
17-11-2025 08:35:41 - Micheal Shea (Work notes)
ESM IM: Re-prioritizing incident to P4, single user issue
17-11-2025 03:23:04 - PDXC Integration (Work notes)
Assigned to Sonia Pandey.
17-11-2025 03:22:58 - PDXC Integration (Work notes)
Assigned to Sonia Pandey.
17-11-2025 03:22:54 - PDXC Integration (Additional comments)
sravya.talasu@dxc.com: Hi Adrian
Good day!
Could you please let us know your availability and preferred time to connect and work on this issue over a Teams call?
Thanks!
17-11-2025 02:58:28 - PDXC Integration (Work notes)
Assigned to Sonia Pandey.
16-11-2025 07:31:08 - PDXC Integration (Work notes)
Added attachment ::  QLDRail_INC added (CNDEF0001178) - Screenshot 2025-11-16 082221.png
16-11-2025 07:30:41 - Benjamin Shegog (Work notes)
Platform DXC Integration incident INC0570460 created INC40491087
</t>
  </si>
  <si>
    <t xml:space="preserve">03-12-2025 14:20:18 - PDXC Integration (Work notes)
Assigned to Sonia Pandey.
&lt;br/&gt;Microsoft rolled back some changes, which resolved the issue of Outlook templates disappearing.
03-12-2025 14:20:14 - PDXC Integration (Work notes)
Assigned to Sonia Pandey.
&lt;br/&gt;Microsoft rolled back some changes, which resolved the issue of Outlook templates disappearing.
03-12-2025 14:20:12 - PDXC Integration (Additional comments)
sonia.pandey@dxc.com: Microsoft rolled back some changes, which resolved the issue of Outlook templates disappearing.
03-12-2025 14:19:45 - PDXC Integration (Work notes)
Assigned to Sonia Pandey.
03-12-2025 14:19:35 - PDXC Integration (Work notes)
Assigned to Sonia Pandey.
&lt;br/&gt;As per user's confirmation closing ticket.
03-12-2025 07:33:41 - Lucy Drury (Work notes)
Platform DXC Integration incident INC0570376 updated INC40508079
03-12-2025 07:33:35 - Lucy Drury (Additional comments)
So far so good thanks Sonia
02-12-2025 12:29:38 - PDXC Integration (Work notes)
Assigned to Sonia Pandey.
&lt;br/&gt;Awaiting user's response.
02-12-2025 12:29:25 - PDXC Integration (Work notes)
Assigned to Sonia Pandey.
02-12-2025 12:29:22 - PDXC Integration (Additional comments)
sonia.pandey@dxc.com: Hi @Lucy Drury
Microsoft has rolled back some changes on their end.
Could you please check and confirm if template issue has been resolved or not.
Thank you.
01-12-2025 13:01:14 - PDXC Integration (Work notes)
Assigned to Sonia Pandey.
&lt;br/&gt;Hi @Lucy Drury
Microsoft has rolled back some changes on their end.
Could you please check and confirm if template issue has been resolved or not.
Thank you.
01-12-2025 13:00:55 - PDXC Integration (Work notes)
Assigned to Sonia Pandey.
&lt;br/&gt;Update on the multiple template issue :
MS have rolled back some of their changes, Hence now checking with user to confirm if issue is resolved.
27-11-2025 12:10:58 - PDXC Integration (Work notes)
Assigned to Sonia Pandey.
&lt;br/&gt;Current update from MS :
Nov 25, 2025, 11:17 PM GMT+5:30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by :
Monday, December 1, 2025 at 11:30 PM GMT+5:30
26-11-2025 14:14:15 - PDXC Integration (Work notes)
Assigned to Sonia Pandey.
&lt;br/&gt;Current update from MS :
Nov 25, 2025, 11:17 PM GMT+5:30
While we continue to review the provided Graph Explorer data and PowerShell outputs for Organization apps and add-ins to isolate the source of the cache issue, we've rolled back the offending Admin API change to mitigate impact. We're reaching out to a subset of affected users to validate if this action successfully resolved impact.
Next update by :
Monday, December 1, 2025 at 11:30 PM GMT+5:30
25-11-2025 12:55:38 - PDXC Integration (Work notes)
Assigned to Sonia Pandey.
&lt;br/&gt;Current update from MS :
We're continuing to review the provided Graph Explorer data and PowerShell outputs for Organization apps and add-ins to help us isolate the source of the mailbox cache issue.
Next Update by :
Wednesday, November 26, 2025 at 12:30 AM GMT+5:30
24-11-2025 14:27:04 - PDXC Integration (Work notes)
Assigned to Sonia Pandey.
24-11-2025 14:26:55 - PDXC Integration (Work notes)
Assigned to Sonia Pandey.
24-11-2025 14:26:53 - PDXC Integration (Additional comments)
sonia.pandey@dxc.com: .
24-11-2025 14:26:18 - PDXC Integration (Work notes)
Assigned to Sonia Pandey.
&lt;br/&gt;Current update from MS :
We're reviewing the provided Graph Explorer data and PowerShell outputs for Organization apps and add-ins to help us isolate the source of the mailbox cache issue.
Next update by :
Monday, November 24, 2025 at 9:30 PM GMT+5:30
20-11-2025 13:33:03 - PDXC Integration (Work notes)
Assigned to Sonia Pandey.
&lt;br/&gt;There is Microsoft service degradation regarding outlook templates issue EX1183224.
We are also trying to determine if your issue also comes under this advisory of Microsoft so that we can be on right path to assist you.
Latest update from Microsoft :
Nov 20, 2025, 12:03 AM GMT+5:30
We've validated that the recent change to the Admin API is causing a mismatch in the data format of users' mailbox cache and is resulting in this issue. We're pinpointing the code in recent change that's resulting in the cache problem as this data will aid us in determining our next steps to resolve impact.
Next Update by :
Friday, November 21, 2025 at 12:00 AM GMT+5:30
19-11-2025 12:35:23 - PDXC Integration (Work notes)
Assigned to Sonia Pandey.
&lt;br/&gt;We are checking if this issue is related to recent service degradation of Microsoft. Issue ID : EX1183224
Will update details accordingly.
18-11-2025 18:22:13 - PDXC Integration (Work notes)
Assigned to Sonia Pandey.
&lt;br/&gt;We are checking if this issue is related to recent service degradation of Microsoft. Issue ID : EX1183224
18-11-2025 15:11:43 - PDXC Integration (Work notes)
Assigned to Sonia Pandey.
&lt;br/&gt;User told issue is with outlook templates and not with outlook addins
User told that templates are keep disappearing and reappearing again and again. It seems to be intermittent issue.
Checking internally with team, will update details accordingly.
17-11-2025 13:21:38 - PDXC Integration (Work notes)
Assigned to Sonia Pandey.
17-11-2025 13:21:34 - PDXC Integration (Work notes)
Assigned to Sonia Pandey.
&lt;br/&gt;Pinged user on teams and provided steps to open outlook in safe mode to check issue
Awaiting response.
17-11-2025 13:21:29 - PDXC Integration (Work notes)
Assigned to Sonia Pandey.
17-11-2025 13:21:27 - PDXC Integration (Additional comments)
sonia.pandey@dxc.com: Hi @Lucy Drury
Good day!
Could you please close outlook app completely and open it in safe mode. To open in safe mode please follow below steps :
Open RUN from start menu and type given command : outlook.exe /safe then hit enter. It will give option to click OK, then please click.
Please ensure to give space between exe and / 
Once outlook opened in safe mode please check with addins and let me know if issue still persists.
17-11-2025 10:57:17 - Lucy Drury (Work notes)
Platform DXC Integration incident INC0570376 updated INC40508079
17-11-2025 10:57:12 - Lucy Drury (Additional comments)
Templates have disappeared and error message has returned.
17-11-2025 10:36:43 - Lucy Drury (Work notes)
Platform DXC Integration incident INC0570376 updated INC40508079
17-11-2025 10:36:38 - Lucy Drury (Additional comments)
The templates have now reappeared. Will monitor to see if they disappear again.
17-11-2025 09:52:48 - PDXC Integration (Work notes)
Assigned to Sonia Pandey.
17-11-2025 09:47:53 - PDXC Integration (Work notes)
Added attachment ::  QLDRail_INC added (CNDEF0001178) - 1.png
17-11-2025 09:47:41 - Shane Kmet (Work notes)
Platform DXC Integration incident INC0570376 updated INC40508079
17-11-2025 09:47:37 - Shane Kmet (Work notes)
Issue/s:
User called in , has issues of Outlook templates disappearing
Has INC0570376
The MS Outlook template issue occurs daily, multiple times a day the template disappears
User said they have other collogues that experience some issues with the Outlook Templates as well, since last Windows update
Troubleshooting:
Remote in to users PC
User showed that the issue is with the Outlook Ribbon (drop down arrow at far right), the templates are usually selectable in the drop down menu
Users work around is to use the option called "All Apps" in the ribbon, to then search for "My Templates" - today, the templates are not found to reenable
User said issues sine the last update, approx. Wed or Thursday last week (1/13 Nov)
PC Up time 2days 17hours
Completed a Quick Repair of the Office Suite - OK
Restarted PC
Had user login and check Outlook for the Template Addin via the Ribbon - 
User confirmed that the Templates adding is not back
User also checked the "More Apps" and the My Templates" app is not available
Assigning to O365 team as user cannot access a MS provided feature in Outlook (My Templates)
=================================
Name: Lucy Drury
Contact number: 0421 883319
Hours of Contact: 8am to 4pm
Service Number / User ID: R911216
Hostname: QRSL-CFDZZFKQTS
Location:  295 Ann
17-11-2025 09:47:31 - Shane Kmet (Work notes)
Platform DXC Integration incident INC0570376 created INC40508079
14-11-2025 15:02:33 - Raegan Munro (Work notes)
From: IT Service Desk 
Sent: Friday, 14 November 2025 4:02 PM
To: Drury, Lucy &lt;Lucy.Drury@qr.com.au&gt;
Subject: RE: INC0570376 - Outlook - Add in Error - Templates disappear 
Hi Lucy, 
I have now raised a ticket in relation to this so we may investigate it further. Please see ticket no. INC0570376 for further updates. 
Can you please give us a call on 07 3072 5000 (we are option 1) when you are next available so we may remote in and complete further troubleshooting?
Kind regards,
RAEGAN MUNRO
SERVICE DESK ANALYST
Level 3. 21 Kirksway Place
Battery Point. Tasmania. 7004
PH: 07 3072 5000
Alt.PH: +61 7 3072 5000
Email: ITServiceDesk@qr.com.au
W: queenslandrail.com.au
14-11-2025 15:02:33 - Raegan Munro (Additional comments)
Hi Lucy, 
I have now raised a ticket in relation to this so we may investigate it further. Please see ticket no. INC0570376 for further updates. 
Can you please give us a call on 07 3072 5000 (we are option 1) when you are next available so we may remote in and complete further troubleshooting?
Kind regards, 
Raegan.
</t>
  </si>
  <si>
    <t xml:space="preserve">03-12-2025 12:21:44 - PDXC Integration (Work notes)
Assigned to NANDHA VEMISHETTY.
&lt;br/&gt;Device was dropped in RC1 on 01/12/2025. It was reset and rebuilt, then shipped out on 03/12/2025.
03-12-2025 12:21:34 - PDXC Integration (Work notes)
Assigned to NANDHA VEMISHETTY.
&lt;br/&gt;Device was dropped in RC1 on 01/12/2025. It was reset and rebuilt, then shipped out on 03/12/2025.
03-12-2025 12:21:33 - PDXC Integration (Additional comments)
christopher.watson2@dxc.com: Device Re-Imaged and sent back to user at Rockhampton Station
03-12-2025 12:21:04 - PDXC Integration (Work notes)
Assigned to NANDHA VEMISHETTY.
&lt;br/&gt;Device was dropped in RC1 on 01/12/2025. It was reset and rebuilt, then shipped out on 03/12/2025.&lt;br/&gt;Hi Zoe
Just advising you that this has been processed for delivery to :
Rockhampton Stn Rockhampton
Shipping company: TNT 
SHIPMENT NUMBER:
305612303
CUSTOMER REFERENCE
09294504-INC0570331
Thank you
03-12-2025 10:51:29 - PDXC Integration (Work notes)
Assigned to NANDHA VEMISHETTY.
&lt;br/&gt;device will be shipped out today (03/12/2025)
01-12-2025 16:01:35 - PDXC Integration (Work notes)
Assigned to NANDHA VEMISHETTY.
01-12-2025 16:01:09 - PDXC Integration (Work notes)
Assigned to NANDHA VEMISHETTY.
01-12-2025 16:01:05 - PDXC Integration (Additional comments)
nandha.vemishetty2@dxc.com: From: Vemishetty, Nandha 
Sent: Monday, 1 December 2025 4:00 PM
To: Jackson, Zoe &lt;Zoe.Jackson@qr.com.au&gt;
Subject: INC0570331 - ITAM – Device Support Message - SM231502
Hi Zoe,
Nandha here from ICT. The laptop which was provided in RC1 was Re-imaged and will shipped out tomorrow. 
Many thanks,
Nandha Vemishetty.
01-12-2025 15:19:20 - PDXC Integration (Work notes)
Assigned to NANDHA VEMISHETTY.
&lt;br/&gt;Device has been reset and rebuilt, to be shipped tomorrow.
01-12-2025 11:03:35 - PDXC Integration (Work notes)
Assigned to NANDHA VEMISHETTY.
&lt;br/&gt;device is being reset in Build room and will be shipped out to user.
01-12-2025 09:41:15 - PDXC Integration (Work notes)
Assigned to NANDHA VEMISHETTY.
&lt;br/&gt;contacted user and they mentioned the device was dropped in RC1 this morning. (01/12/2025)
27-11-2025 15:43:58 - PDXC Integration (Work notes)
Assigned to NANDHA VEMISHETTY.
27-11-2025 15:43:58 - PDXC Integration (Work notes)
Assigned to NANDHA VEMISHETTY.
27-11-2025 15:43:54 - PDXC Integration (Additional comments)
nandha.vemishetty2@dxc.com: Hi Zoe,
Nandha here from ICT. I'm following up regarding Incident INC0570331 – ITAM – Device Support Message (SM231502). Could you please confirm whether your device is working fine?
If you're still experiencing issues, let me know so I can look into it further and resolve it as soon as possible.
Kind regards,
Nandha Vemishetty
26-11-2025 11:39:44 - PDXC Integration (Work notes)
Assigned to NANDHA VEMISHETTY.
26-11-2025 11:39:38 - PDXC Integration (Work notes)
Assigned to NANDHA VEMISHETTY.
26-11-2025 11:39:33 - PDXC Integration (Additional comments)
nandha.vemishetty2@dxc.com: From: Vemishetty, Nandha 
Sent: Wednesday, 26 November 2025 11:38 AM
To: Jackson, Zoe &lt;Zoe.Jackson@qr.com.au&gt;
Subject: INC0570331 - ITAM – Device Support Message - SM231502
Hi Zoe,
Nandha here from ICT. I have come across your incident and I have made the required changes on my end on your device. Please restart your device and let me know whether you are getting the error message again.
Many thanks,
Nandha Vemishetty.
26-11-2025 11:39:06 - PDXC Integration (Work notes)
Assigned to NANDHA VEMISHETTY.
26-11-2025 11:31:18 - PDXC Integration (Work notes)
Assigned to NANDHA VEMISHETTY.
&lt;br/&gt;moved QRST-LpDlHjwKW1 to Surface Tablet in DRA.
26-11-2025 09:24:54 - PDXC Integration (Work notes)
Assigned to NANDHA VEMISHETTY.
24-11-2025 14:26:15 - Raegan Munro (Work notes)
Platform DXC Integration incident INC0570331 updated INC40631452
24-11-2025 14:26:10 - Raegan Munro (Work notes)
Description of Issue:
 User called to advise that when trying to connect to the LAN it does not pick up on any network. 
Troubleshooting:
 Had user switch to another cable - Same issue.
Confirmed device is in corp.qr.com.au/QR Computers/Autopilot Devices/Missing. 
Leaving ticket with RDS for further assistance. 
User advised that they are flying into Brisbane next Saturday if they need to go to the Tech Bar. 
============================ 
Username: Zoe Jackson
Employee ID: R917463
PC Name: QRST-LPDLHJWKW1
Contact Number: 0437 117 390
Location: Bundaberg
24-11-2025 14:16:34 - PDXC Integration (Work notes)
Added attachment ::  QLDRail_INC added (CNDEF0001178) - image005.png
24-11-2025 14:16:29 - PDXC Integration (Work notes)
Added attachment ::  QLDRail_INC added (CNDEF0001178) - image004.png
24-11-2025 14:16:25 - PDXC Integration (Work notes)
Added attachment ::  QLDRail_INC added (CNDEF0001178) - image003.png
24-11-2025 14:16:18 - PDXC Integration (Work notes)
Added attachment ::  QLDRail_INC added (CNDEF0001178) - image002.png
24-11-2025 14:16:11 - Gilbert Noble (Work notes)
Platform DXC Integration incident INC0570331 created INC40631452
24-11-2025 14:16:09 - PDXC Integration (Work notes)
Added attachment ::  QLDRail_INC added (CNDEF0001178) - image001.gif
24-11-2025 14:11:05 - Shane Kmet (Work notes)
Issue/s:
User called in, has INC0570331
Troubleshooting:
User advised that the PC was refreshed, now cannot connect to WIfi
User said "Lets connect to a network" to setup the device, user only has Wifi in the area, the PC setup screen is requesting Wifi Password details
User advised that she had originally connected to LAN as per Gilberts instructions, the PC did not update over the hour that it was connected.
Advised user to connect the PC to LAN, not Wifi
User does not know if there is LAN - user will seek out a LAN connection to commence setup
=================================
Name: Zoe Jackson
Contact number: 0437 117 390
Hours of contact - Mon until 8.30pm, then off and back Friday 12am morning
24-11-2025 09:50:40 - Gilbert Noble (Additional comments)
Hi Zoe,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INC0570331.
Kind regards,
Gilbert Noble
21-11-2025 08:48:55 - Gilbert Noble (Additional comments)
Hi Zoe,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INC0570331.
Kind regards,
Gilbert Noble
20-11-2025 09:06:08 - Gilbert Noble (Work notes)
pending Friday
19-11-2025 11:13:13 - Gilbert Noble (Work notes)
pending friday
19-11-2025 11:05:50 - Zoe Jackson (Additional comments)
reply from: zoe.jackson@qr.com.au
Hi,
Am currently in Townsville for work with my tablet being at my home depot. The other day it got to wifi stage but unfortunately I don’t know the wifi password. Will try again on Friday.
Thanks
Zoe
Get Outlook for iOS&lt;https://aka.ms/o0ukef&gt;
19-11-2025 11:02:59 - Gilbert Noble (Additional comments)
Hi Zoe,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INC0570331.
Kind regards,
Gilbert Noble
18-11-2025 10:53:13 - Gilbert Noble (Work notes)
pending user action 1300 today
17-11-2025 11:47:16 - Gilbert Noble (Work notes)
pending user action
17-11-2025 11:40:45 - Zoe Jackson (Additional comments)
reply from: zoe.jackson@qr.com.au
Hi,
I’ve been only able to access the LAN Port this morning. Its still currently plugged in, Ill leave it plugged in til 1300 and hope that fixes the issue.
Regards
Zoe
17-11-2025 10:56:55 - Gilbert Noble (Additional comments)
Hi Zoe,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INC0570331.
Kind regards,
Gilbert Noble
14-11-2025 14:39:53 -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14-11-2025 14:39:53 - Gilbert Noble (Work notes)
triggered fresh start via Intune
14-11-2025 13:32:06 - Cameron Horn (Work notes)
Assigning to the DXC Remote Desktop Support team to assist with the issue
</t>
  </si>
  <si>
    <t xml:space="preserve">05-12-2025 10:37:09 - PDXC Integration (Work notes)
Assigned to Jacen Warriner.
&lt;br/&gt;Surface Pro 8 tablet shipped as replacement for old Dell rugged. Charger shipped separately. User reported sound and microphone not working on tablet, separate ticket opened for that issue.
05-12-2025 10:36:58 - PDXC Integration (Work notes)
Assigned to Jacen Warriner.
&lt;br/&gt;Surface Pro 8 tablet shipped as replacement for old Dell rugged. Charger shipped separately. User reported sound and microphone not working on tablet, separate ticket opened for that issue.
05-12-2025 10:36:50 - PDXC Integration (Additional comments)
jacen.warriner@dxc.com: raised RITM0270645 for car charger. - closing out this inc
05-12-2025 10:35:54 - PDXC Integration (Work notes)
Assigned to Jacen Warriner.
03-12-2025 16:20:11 - Lachlan Camp (Work notes)
Platform DXC Integration incident INC0570318 updated INC40456427
03-12-2025 16:20:06 - Lachlan Camp (Additional comments)
Hey Jacen,
I received the wall charger today thank you very much! I have the tablet all set up except the sound and microphone arent working (there is a ticket in for that). I haven't had the time to order the car charger as of yet
03-12-2025 14:27:54 - PDXC Integration (Work notes)
Assigned to Jacen Warriner.
03-12-2025 14:27:49 - PDXC Integration (Work notes)
Assigned to Jacen Warriner.
03-12-2025 14:27:48 - PDXC Integration (Additional comments)
jacen.warriner@dxc.com: Howdy Lachlan,
Just checking in that you got the charger.
Also, have you been able to set up the tablet and do you need help ordering the car charger we spoke about?
28-11-2025 14:14:29 - PDXC Integration (Work notes)
Assigned to Jacen Warriner.
28-11-2025 14:14:29 - PDXC Integration (Work notes)
Assigned to Jacen Warriner.
28-11-2025 14:14:19 - PDXC Integration (Additional comments)
jacen.warriner@dxc.com: Lachlan reached out to let me know they didnt receive a charger. Charger shipped.
Shipment number:
302702296
Customer reference
9294504 | INC0570318
Booking number:
BNE 773507
26-11-2025 14:54:19 - PDXC Integration (Work notes)
Assigned to Jacen Warriner.
26-11-2025 14:53:49 - PDXC Integration (Work notes)
Assigned to Jacen Warriner.
26-11-2025 14:53:43 - PDXC Integration (Additional comments)
jacen.warriner@dxc.com: Howdy Lachlan,
Please let me know when you have set up the new laptop =)
24-11-2025 12:36:54 - PDXC Integration (Work notes)
Assigned to Jacen Warriner.
24-11-2025 12:36:50 - PDXC Integration (Additional comments)
jacen.warriner@dxc.com: Howdy Lachlan,
Please let me know when you have set up the new laptop =)
24-11-2025 12:36:49 - PDXC Integration (Work notes)
Assigned to Jacen Warriner.
&lt;br/&gt;rang 0419592080 and left VM
21-11-2025 12:00:04 - PDXC Integration (Work notes)
Assigned to Jacen Warriner.
&lt;br/&gt;CMDB updated for SM230011
21-11-2025 11:31:48 - PDXC Integration (Work notes)
Assigned to Jacen Warriner.
21-11-2025 11:31:40 - PDXC Integration (Additional comments)
jacen.warriner@dxc.com: Shipping booked
Shipment number:
297571410
Customer reference
9294504 | INC0570318
Booking number:
BNE 717749
21-11-2025 11:27:09 - PDXC Integration (Work notes)
Assigned to Jacen Warriner.
21-11-2025 11:27:05 - PDXC Integration (Additional comments)
jacen.warriner@dxc.com: Shipping booked
Shipment number:
297571410
Customer reference
9294504 | INC0570318
Booking number:
BNE 717749
20-11-2025 14:58:28 - PDXC Integration (Work notes)
Assigned to Jacen Warriner.
&lt;br/&gt;SM230011 prepared for Lachlan
19-11-2025 09:04:33 - PDXC Integration (Work notes)
Assigned to Jacen Warriner.
19-11-2025 09:04:30 - PDXC Integration (Additional comments)
jacen.warriner@dxc.com: Howdy Lachlan,
Thanks for the call, i'll have a surface pro tablet shipped out ASAP to Redlynch Depot Cnr Kamerunga and Redlynch Intake Rds, Redlynch, Qld
19-11-2025 09:04:29 - PDXC Integration (Work notes)
Assigned to Jacen Warriner.
&lt;br/&gt;Spoke to Lachlan on phone - preparing SP8 as replacement for old dell rugged.
17-11-2025 14:00:43 - PDXC Integration (Work notes)
Assigned to Jacen Warriner.
17-11-2025 14:00:38 - PDXC Integration (Work notes)
Assigned to Jacen Warriner.
17-11-2025 14:00:37 - PDXC Integration (Additional comments)
jacen.warriner@dxc.com: Howdy Lachlan,
I'm here to help with your tablet/battery issues.
I might be able to get my hands on a surface pro 8 tablet, otherwise I can place an order for a new Dell to be ordered and delivered. Is there anything else I can do/ help with at this time?
17-11-2025 10:29:18 - PDXC Integration (Work notes)
Assigned to Jacen Warriner.
14-11-2025 14:37:03 - Gilbert Noble (Work notes)
Platform DXC Integration incident INC0570318 created INC40456427
</t>
  </si>
  <si>
    <t xml:space="preserve">
 2025-11-14 12:39:35 Raegan Munro - State is On Hold was Work in Progress
 2025-11-14 14:04:26 Raegan Munro - State is Work in Progress was On Hold
 2025-11-14 14:05:29 Lemuel So - Assigned to is Jarred Lopez was 
 2025-11-17 10:50:48 Jarred Lopez - State is On Hold was Work in Progress
 2025-11-25 12:50:57 Eunice Thai - State is Work in Progress was On Hold
 2025-11-25 19:44:40 Chau Nguyen - Assigned to is Chau Nguyen was Jarred Lopez
 2025-11-26 09:53:16 Chau Nguyen - State is On Hold was Work in Progress
 2025-11-26 12:20:41 Chau Nguyen - State is Work in Progress was On Hold
 2025-11-26 12:22:58 Shane Kmet - Assigned to is George Knight was 
 2025-11-26 12:41:36 Raegan Munro - Assignment Group is DXC Infra Active Directory was Global Service Desk
 2025-11-26 16:45:54 PDXC Integration - State is On Hold was Work in Progress
 2025-12-04 15:48:08 Fred Shea - State is Work in Progress was On Hold
 2025-12-04 16:08:57 PDXC Integration - State is On Hold was Work in Progress</t>
  </si>
  <si>
    <t>INC0570261</t>
  </si>
  <si>
    <t xml:space="preserve">
 2025-11-14 11:23:07 Cameron Horn - Assigned to is Zoe O'Brien was 
 2025-11-14 11:23:14 Cameron Horn - State is Resolved was Work in Progress
 2025-11-19 12:00:06  - State is Closed was Resolved</t>
  </si>
  <si>
    <t>INC0570108</t>
  </si>
  <si>
    <t xml:space="preserve">19-11-2025 13:38:02 - Jonathon Williams (Work notes)
14/11 - SMurph has spoken to Nichole.  She will attempt upgrade this arvo
14-11-2025 09:15:47 - Dhruvkumar Kerai (Work notes)
User called 
SDA checked software center and ran update - Windows 11 did not appear
SDA checked available disk space - 48G
Assigning to Win11 Project Hypercare
14-11-2025 08:33:00 - Dhruvkumar Kerai (Work notes)
SDA Called and they were not in the office.
Advised user to call back when they are in the office.
14-11-2025 08:11:49 - Dhruvkumar Kerai (Work notes)
investigating
13-11-2025 18:06:25 - Frederic Shea (Additional comments)
Hey Nichole,
We are just reaching out in regard to a ticket that you have active with us; INC0570108 - WIn11 not showing in Software Center.
Could you please reach out so that we can assist you further with this matter, either by responding to this email or reaching out to us on 07 3072 5000.
Kind regards,
Frederic.
</t>
  </si>
  <si>
    <t xml:space="preserve">03-12-2025 09:50:19 - PDXC Integration (Work notes)
Assigned to Matthew Hohnke.
&lt;br/&gt;Issue with large file export seems to be a Content Manager software product issue, vendor reports affecting more that jsut Queensland, relates in the way it handles cacheing, at this point it is a limitation - but underlying issue is being investigated
03-12-2025 09:50:15 - PDXC Integration (Work notes)
Assigned to Matthew Hohnke.
&lt;br/&gt;Issue with large file export seems to be a Content Manager software product issue, vendor reports affecting more that jsut Queensland, relates in the way it handles cacheing, at this point it is a limitation - but underlying issue is being investigated
03-12-2025 09:50:12 - PDXC Integration (Additional comments)
mhohnke@dxc.com: Steven retrieve file direct from CCTV as a workaround
27-11-2025 16:46:26 - Eunice Thai (Work notes)
Platform DXC Integration incident INC0570095 updated INC40435731
27-11-2025 16:46:22 - Eunice Thai (Work notes)
ESM IM: Ticket found within reporting as on hold awaiting caller for more than 5 days. Shifting back into active. Team please follow up with end user ASAP.
21-11-2025 16:49:38 - PDXC Integration (Work notes)
Assigned to Matthew Hohnke.
21-11-2025 16:49:33 - PDXC Integration (Work notes)
Assigned to Matthew Hohnke.
21-11-2025 16:49:25 - PDXC Integration (Additional comments)
mhohnke@dxc.com: Fyi, still looking at underlying issue.
18-11-2025 09:36:23 - PDXC Integration (Work notes)
Assigned to Matthew Hohnke.
18-11-2025 09:36:13 - PDXC Integration (Work notes)
Assigned to Matthew Hohnke.
&lt;br/&gt;offered to retrieve files and transfer for user but Stephen was going to speak directly to CCTV.   Was getting firewall checked - will follow up on whether any firewall impact, although vendor indicating it maybe a Content Manager software issue.
18-11-2025 09:36:13 - PDXC Integration (Work notes)
Assigned to Matthew Hohnke.
18-11-2025 09:36:12 - PDXC Integration (Additional comments)
mhohnke@dxc.com: Fyi, still looking at underlying issue.
14-11-2025 11:43:08 - PDXC Integration (Work notes)
Assigned to Matthew Hohnke.
&lt;br/&gt;So investigation show that this is a 4.3GB file - having problems downloading from Content Manager / TRIM.   Similar to upload issues.  Can replicate this issue
Reach out to vendor for CM ( Miktysh) has advised multiple customers for open text show issue with similar version to 23.4.3.  despite this will check enviroment type issue.
14-11-2025 10:09:03 - PDXC Integration (Work notes)
Assigned to Matthew Hohnke.
13-11-2025 16:10:19 - PDXC Integration (Work notes)
Vendor Referenced this Business Service Value on Creation not found in database : Content Manager (TRIM)
13-11-2025 16:10:05 - Frederic Shea (Work notes)
Platform DXC Integration incident INC0570095 created INC40435731
</t>
  </si>
  <si>
    <t xml:space="preserve">01-12-2025 16:31:21 - Chau Nguyen (Additional comments)
Hi Akmal,
It has been some time since your last update.
Have you had a chance to review and provide an update on this ticket please?
Thank you for your attention.
Regards,
Chau Nguyen
25-11-2025 14:03:13 - Chau Nguyen (Additional comments)
Hi Akmal,
Upon review, I can see that the issue has been resolved from my end.
Can you confirm and advise if the issue has been resolved or if you need further assistance please?
Regards,
Chau Nguyen
24-11-2025 17:20:16 - Eunice Thai (Work notes)
ESM IM: Ticket found within reporting as on hold awaiting caller for more than 5 days. Shifting back into active. Team please follow up with end user ASAP.
17-11-2025 10:43:10 - Exequiel Jarred Lopez (Additional comments)
Hello,
I impersonated the mentioned user record and was able to access ServiceNow fine. Can you re-test and advise if the issue has been resolved or if you need further assistance?
Thank you!
14-11-2025 13:58:00 - Raegan Munro (Work notes)
From: IT Service Desk 
Sent: Friday, 14 November 2025 2:58 PM
To: Ns, Akmaludeen &lt;Akmaludeen.Ns@qr.com.au&gt;
Subject: RE: INC0569372 - Unable to access Service Now
Hi Akmal, 
I have now sent this ticket through to our Service Now team and they should be in touch with you shortly for further troubleshooting. 
Kind regards,
RAEGAN MUNRO
SERVICE DESK ANALYST
Level 3. 21 Kirksway Place
Battery Point. Tasmania. 7004
PH: 07 3072 5000
Alt.PH: +61 7 3072 5000
Email: ITServiceDesk@qr.com.au
W: queenslandrail.com.au
14-11-2025 13:57:02 - Raegan Munro (Work notes)
Confirmed the link is correct and user was granted access in RITM0266859. 
Assigning to SNOW as per KB0020178.
14-11-2025 13:56:28 - Raegan Munro (Work notes)
From: Ns, Akmaludeen &lt;Akmaludeen.Ns@qr.com.au&gt; 
Sent: Friday, 14 November 2025 1:41 PM
To: IT Service Desk &lt;ITServiceDesk@qr.com.au&gt;
Subject: RE: INC0569372 - Unable to access Service Now
https://queenslandrail.service-now.com/
14-11-2025 07:18:51 - Raegan Munro (Work notes)
From: IT Service Desk 
Sent: Friday, 14 November 2025 8:19 AM
To: Ns, Akmaludeen &lt;Akmaludeen.Ns@qr.com.au&gt;
Subject: RE: INC0569372 - Unable to access Service Now
Hi Akmal, 
Thankyou for the confirmation. 
Are you able to provide the link you are using to access Service Now?
Kind regards,
RAEGAN MUNRO
SERVICE DESK ANALYST
Level 3. 21 Kirksway Place
Battery Point. Tasmania. 7004
PH: 07 3072 5000
Alt.PH: +61 7 3072 5000
Email: ITServiceDesk@qr.com.au
W: queenslandrail.com.au
From: Ns, Akmaludeen &lt;Akmaludeen.Ns@qr.com.au&gt; 
Sent: Thursday, 13 November 2025 8:07 PM
To: IT Service Desk &lt;ITServiceDesk@qr.com.au&gt;
Subject: RE: INC0569372 - Unable to access Service Now
There is no error – its redirecting to the self service page instead of service now application
13-11-2025 12:32:43 - Raegan Munro (Work notes)
From: IT Service Desk 
Sent: Thursday, 13 November 2025 1:32 PM
To: Ns, Akmaludeen &lt;Akmaludeen.Ns@qr.com.au&gt;
Subject: RE: INC0569372 - Unable to access Service Now
Hi Akmal, 
Can you please attach a screenshot of the error message you are receiving so we may investigate this further?
Kind regards,
RAEGAN MUNRO
SERVICE DESK ANALYST
Level 3. 21 Kirksway Place
Battery Point. Tasmania. 7004
PH: 07 3072 5000
Alt.PH: +61 7 3072 5000
Email: ITServiceDesk@qr.com.au
W: queenslandrail.com.au
From: Ns, Akmaludeen &lt;Akmaludeen.Ns@qr.com.au&gt; 
Sent: Thursday, 13 November 2025 1:25 PM
To: IT Service Desk &lt;ITServiceDesk@qr.com.au&gt;
Subject: RE: INC0569372 - Unable to access Service Now
Hi Raegan,
Thank you for following up. Unfortunately, I am still experiencing issues with accessing Service Now. Could you please assist further with troubleshooting?
Kind regards,
Akmaludeen
13-11-2025 08:10:16 - Raegan Munro (Work notes)
From: IT Service Desk 
Sent: Thursday, 13 November 2025 9:10 AM
To: Ns, Akmaludeen &lt;Akmaludeen.Ns@qr.com.au&gt;
Subject: INC0569372 - Unable to access Service Now
Hi Akmal,
I just wanted to follow up with you and determine if you are still having issues with Service Now?
If so, please give us a call on 07 3072 5000 (we are option 1), or alternatively email us at ITServiceDesk@qr.com.au so that we may complete further troubleshooting. Please be sure to cite incident no. INC0569372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13-11-2025 08:09:21 - Raegan Munro (Work notes)
Investigating.
12-11-2025 11:25:04 - Zoe O'Brien (Additional comments)
Hi Akmal,
When you are available to do so, please contact the help desk on 07 3072 5000 (option 1) so that we can troubleshoot this issue further with you.
Alternatively, please respond to this message with your available times, and we will call you then.
When you do contact the help desk, please quote INC0569372.
Kind regards,
Zoe
12-11-2025 11:24:42 - Zoe O'Brien (Work notes)
Investigating
11-11-2025 14:26:57 - Frederic Shea (Work notes)
OBC - 09 442 277 663, could not leave VM
11-11-2025 14:26:57 - Frederic Shea (Additional comments)
Hey Akmal,
We are just reaching out in regard to a ticket that you have active with us; INC0569372 - Unable to login to service now application.
Could you please reach out so that we can assist you further with this matter, either by responding to this email or reaching out to us on 07 3072 5000.
Kind regards,
Frederic.
11-11-2025 14:21:58 - Frederic Shea (Work notes)
Investigating
</t>
  </si>
  <si>
    <t xml:space="preserve">04-12-2025 08:58:23 - Casey Micklesson (Work notes)
Hi Charmaine,
Thank you for confirming, that sim is associated with 0429277609.
This number is not included in the list. 
The remainder have been cancelled.
Thank you,
04-12-2025 08:58:23 - Casey Micklesson (Additional comments)
Hi Charmaine,
Thank you for confirming, that sim is associated with 0429277609.
This number is not included in the list. 
The remainder have been cancelled.
Thank you,
02-12-2025 17:37:05 - Charmaine Harrison (Additional comments)
reply from: Charmaine.Harrison@qr.com.au
Hi,
I can not find those numbers on my register.
However, Can you confirm what number is linked to this SIM 8500 3567 8146 9N – Please don’t cancel that one
TA, Charmaine
[Queensland Rail logo]
Charmaine Harrison
Manager Safety
Floor 1, Rail Centre One
305 Edward St GPO Box 1429 Bne 4001 • Brisbane, Queensland 4000
T: 8927094
M: 0414611519
F:
W: queenslandrail.com.au&lt;http://queenslandrail.com.au/&gt;
02-12-2025 08:43:38 - Casey Micklesson (Additional comments)
Hi Charmaine,
The below services are still part of the block/cancellation list under your name as they were not mentioned on your list.
0461396478 - Charmaine Harrison
0458833371 - Charmaine Harrison
0459041580 - Charmaine Harrison
0438719047 - Charmaine Harrison
0461355847 - Charmaine Harrison
Can you please confirm if these need to remain active?
Please note these services will be cancelled on the 03/12 if no response is received.
Thank you,
01-12-2025 17:03:49 - Eunice Thai (Work notes)
ESM IM: Ticket found within reporting as on hold awaiting caller for more than 5 days. Shifting back into active. Team please follow up with end user ASAP.
25-11-2025 10:23:07 - Casey Micklesson (Additional comments)
Hi Charmaine,
The below services are still part of the block/cancellation list under your name as they were not mentioned on your list.
0461396478 - Charmaine Harrison
0458833371 - Charmaine Harrison
0459041580 - Charmaine Harrison
0438719047 - Charmaine Harrison
0461355847 - Charmaine Harrison
Can you please confirm if these need to remain active?
Please note these services will be cancelled on the 03/12 if no response is received.
Thank you,
21-11-2025 12:57:02 - Casey Micklesson (Additional comments)
Hi Charmaine,
The below services are still part of the block/cancellation list under your name as they were not mentioned on your list.
0461396478 - Charmaine Harrison
0458833371 - Charmaine Harrison
0459041580 - Charmaine Harrison
0438719047 - Charmaine Harrison
0461355847 - Charmaine Harrison
Can you please confirm if these need to remain active?
Thank you,
17-11-2025 15:26:51 - Casey Micklesson (Additional comments)
Hi Charmaine,
The below services are still part of the block/cancellation list under your name as they were not mentioned on your list.
0461396478 - Charmaine Harrison
0458833371 - Charmaine Harrison
0459041580 - Charmaine Harrison
0438719047 - Charmaine Harrison
0461355847 - Charmaine Harrison
Can you please confirm if these need to remain active?
Thank you,
13-11-2025 10:06:57 - Casey Micklesson (Additional comments)
Hi Charmaine,
The below services are still part of the block/cancellation list under your name as they were not mentioned on your list.
0461396478 - Charmaine Harrison
0458833371 - Charmaine Harrison
0459041580 - Charmaine Harrison
0438719047 - Charmaine Harrison
0461355847 - Charmaine Harrison
Can you please confirm if these need to remain active?
Thank you,
13-11-2025 10:06:57 - Casey Micklesson (Work notes)
Followed up with customer on latest notes.
12-11-2025 08:22:37 - Raegan Munro (Work notes)
From: ICT Asset Mgt &lt;ictassetmgt@qr.com.au&gt; 
Sent: Wednesday, 12 November 2025 9:21 AM
To: IT Service Desk &lt;ITServiceDesk@qr.com.au&gt;; Harrison, Charmaine &lt;Charmaine.Harrison@qr.com.au&gt;
Subject: Re: INC0569359 - Final Notice | Cancellation of mobile services for an inactive device (list attached)
Hi Charmaine,
Please ensure you read the updated ticket information.
Regards
Fiona
11-11-2025 17:29:39 - Fiona Rendalls (Work notes)
Notes below
11-11-2025 17:29:39 - Fiona Rendalls (Additional comments)
Hi Charmaine,
2 Services on your list:  0477048827 (Disconnected 20 July 2025) and 0476860469 (Disconnected 20 June 2025).
14 Services that were on your list, have been removed off the blocked/cancelled listing.
The below services are still part of the block/cancellation list under your name as they were not mentioned on your list.
0461396478 - Charmaine Harrison
0458833371 - Charmaine Harrison
0459041580 - Charmaine Harrison
0438719047 - Charmaine Harrison
0461355847 - Charmaine Harrison
11-11-2025 14:08:48 - Casey Micklesson (Work notes)
Please note your Order Reference Number:
15631931
11-11-2025 13:53:39 - Raegan Munro (Work notes)
From: IT Service Desk 
Sent: Tuesday, 11 November 2025 2:53 PM
To: Harrison, Charmaine &lt;Charmaine.Harrison@qr.com.au&gt;; ICT Asset Mgt &lt;ictassetmgt@qr.com.au&gt;
Subject: RE: INC0569359 - Final Notice | Cancellation of mobile services for an inactive device (list attached)
Hi Charmaine, 
I have now raised a ticket in relation to this and assigned it through to the Telstra team for further assistance. 
Please see ticket no. INC0569359 for further updates. 
Kind regards,
RAEGAN MUNRO
SERVICE DESK ANALYST
Level 3. 21 Kirksway Place
Battery Point. Tasmania. 7004
PH: 07 3072 5000
Alt.PH: +61 7 3072 5000
Email: ITServiceDesk@qr.com.au
W: queenslandrail.com.au
11-11-2025 13:52:45 - Raegan Munro (Work notes)
Assigning to Telstra as per KB0020823. 
</t>
  </si>
  <si>
    <t xml:space="preserve">05-12-2025 14:22:24 - Jonathon Williams (Work notes)
@Jaymesh Sharma this issue needs to be rounded up into a problem record and is happening on both Windows 10 and Windows 11, the mailbox health needs to be investigated
26-11-2025 11:10:54 - Jaymesh Sharma (Work notes)
Platform DXC Integration incident INC0569071 updated INC40372340
26-11-2025 10:57:58 - PDXC Integration (Work notes)
Assigned to Jaymesh Sharma.
26-11-2025 10:57:49 - PDXC Integration (Additional comments)
james.sharma@dxc.com: Brad is having issues with new laptop in regard to outlook email keeps crashing in regard to attaching an email 
Windows 11 installed however still not resolved
21-11-2025 08:26:28 - PDXC Integration (Work notes)
Assigned to Jaymesh Sharma.
&lt;br/&gt;Brad has not set up his device yet due to ongoing email issues affecting other users with new devices. He is currently waiting for these issues to be resolved before proceeding.
19-11-2025 09:09:09 - PDXC Integration (Work notes)
Assigned to Jaymesh Sharma.
19-11-2025 09:09:08 - PDXC Integration (Additional comments)
james.sharma@dxc.com: Sent message to Brad to follow up via teams, awaiting reply
13-11-2025 14:33:59 - PDXC Integration (Work notes)
Assigned to Jaymesh Sharma.
13-11-2025 14:33:39 - PDXC Integration (Additional comments)
james.sharma@dxc.com: Brad is currently using an old device.
He will provide an update early next week.
12-11-2025 14:28:59 - PDXC Integration (Work notes)
Assigned to Jaymesh Sharma.
&lt;br/&gt;Related Problem reference provided unknown : PRB0051262
12-11-2025 14:28:43 - Jeremy Horton (Work notes)
Platform DXC Integration incident INC0569071 updated INC40372340
12-11-2025 13:14:53 - PDXC Integration (Work notes)
Assigned to Jaymesh Sharma.
&lt;br/&gt;Assigned User with new device. TASK8365890 
CMDB Updated
Awaiting update from user to setup device and check if issue still persist
12-11-2025 11:55:39 - PDXC Integration (Work notes)
Assigned to Jaymesh Sharma.
&lt;br/&gt;Response from Brad: Morning James - Yes i have checked with my team leader and the issue is still persisting. Cheers, Brad
12-11-2025 11:19:19 - PDXC Integration (Work notes)
Assigned to Jaymesh Sharma.
&lt;br/&gt;No response from Brad yet.
12-11-2025 11:16:43 - Lateisha Horobin (Work notes)
Platform DXC Integration incident INC0569071 updated INC40372340
12-11-2025 11:16:39 - Lateisha Horobin (Additional comments)
Can you please let me know the update from the teams chat, I am organising this for Brad and can assist. Thanks
12-11-2025 09:30:54 - PDXC Integration (Work notes)
Assigned to Jaymesh Sharma.
12-11-2025 09:30:10 - PDXC Integration (Work notes)
Assigned to Jaymesh Sharma.
12-11-2025 09:30:06 - PDXC Integration (Additional comments)
james.sharma@dxc.com: Awaiting for update.
12-11-2025 09:29:23 - PDXC Integration (Work notes)
Assigned to Jaymesh Sharma.
12-11-2025 09:29:22 - PDXC Integration (Additional comments)
james.sharma@dxc.com: Sent message to Brad via teams, awaiting response.
11-11-2025 09:15:53 - PDXC Integration (Work notes)
Assigned to Jaymesh Sharma.
10-11-2025 15:42:33 - Gilbert Noble (Work notes)
Platform DXC Integration incident INC0569071 created INC40372340
10-11-2025 15:39:31 - Frederic Shea (Work notes)
as per KB0021337 , SDA assigning to DXC Remote Desktop Support
10-11-2025 15:34:42 - Lateisha Horobin (Additional comments)
Raised ticket for replacement device on INC0569074
</t>
  </si>
  <si>
    <t xml:space="preserve">
 2025-11-10 08:53:48 Liam Bryan - Assignment Group is DXC O365 Messaging was Global Service Desk
 2025-11-10 10:06:15 PDXC Integration - State is On Hold was Work in Progress
 2025-11-19 09:38:11 PDXC Integration - Assignment Group is DXC Desktop CBD was DXC O365 Messaging
 2025-11-21 09:44:43 PDXC Integration - State is Work in Progress was On Hold
 2025-11-21 09:45:33 PDXC Integration - State is On Hold was Work in Progress
 2025-11-24 09:10:25 PDXC Integration - State is Work in Progress was On Hold
 2025-11-24 09:55:37 PDXC Integration - State is On Hold was Work in Progress
 2025-12-01 17:02:10 Eunice Thai - State is Work in Progress was On Hold
 2025-12-02 09:39:34 PDXC Integration - State is On Hold was Work in Progress</t>
  </si>
  <si>
    <t xml:space="preserve">
 2025-11-06 12:51:30 Zoe O'Brien - State is On Hold was Work in Progress
 2025-11-06 13:40:04 Zoe O'Brien - State is Work in Progress was On Hold
 2025-11-06 14:27:17 Casey Micklesson - Assigned to is Casey Micklesson was 
 2025-11-07 13:50:31 Casey Micklesson - State is On Hold was Work in Progress
 2025-11-18 11:46:53 Eunice Thai - State is Work in Progress was On Hold
 2025-11-18 14:58:40 Casey Micklesson - State is On Hold was Work in Progress
 2025-11-25 12:45:07 Eunice Thai - State is Work in Progress was On Hold
 2025-12-02 09:17:22 Casey Micklesson - State is On Hold was Work in Progress</t>
  </si>
  <si>
    <t xml:space="preserve">04-12-2025 15:10:09 - PDXC Integration (Work notes)
Assigned to Sonia Pandey.
&lt;br/&gt;User able to access onedrive, syncing not working for desktop folders, user moved everything to onedrive. Issue resolved.
04-12-2025 15:10:04 - PDXC Integration (Work notes)
Assigned to Sonia Pandey.
&lt;br/&gt;User able to access onedrive, syncing not working for desktop folders, user moved everything to onedrive. Issue resolved.
04-12-2025 15:10:03 - PDXC Integration (Additional comments)
sonia.pandey@dxc.com: User able to access onedrive, syncing not working for desktop folders, user moved everything to onedrive. Issue resolved.
04-12-2025 15:09:24 - PDXC Integration (Work notes)
Assigned to Sonia Pandey.
03-12-2025 15:04:54 - PDXC Integration (Work notes)
Assigned to Sonia Pandey.
&lt;br/&gt;Pinged user on teams and asked user if she has checked with auto saving again
User told she is busy today as well and will check it tomorrow.
Informed user that we would not be able to keep the ticket hold for longer time hence requested user to check tomorrow.
Awaiting further response from user.
02-12-2025 12:24:44 - PDXC Integration (Work notes)
Assigned to Sonia Pandey.
02-12-2025 12:24:44 - PDXC Integration (Work notes)
Assigned to Sonia Pandey.
&lt;br/&gt;Awaiting user's response.
02-12-2025 12:24:35 - PDXC Integration (Additional comments)
sonia.pandey@dxc.com: Hi @Barbara Oesterling-Mataia
Could you please check with onedrive functionality.
You have asked me yesterday to remind you this.
01-12-2025 16:07:59 - PDXC Integration (Work notes)
Assigned to Sonia Pandey.
&lt;br/&gt;Asked user if auto saving still not working
User told she moved everything to Onedrive, so it is not really impacting her anymore
User told she will provide confirmation tomorrow on ticket closure.
27-11-2025 18:59:34 - PDXC Integration (Work notes)
Assigned to Sonia Pandey.
&lt;br/&gt;Checking internally with team
Will update details accordingly.
26-11-2025 12:42:08 - PDXC Integration (Work notes)
Assigned to Sonia Pandey.
&lt;br/&gt;Checking internally with team
Will update details accordingly.
25-11-2025 13:54:44 - Barbara Oesterling-Mataia (Work notes)
Platform DXC Integration incident INC0568047 updated INC40282225
25-11-2025 13:54:40 - Barbara Oesterling-Mataia (Additional comments)
reply from: barbara.oesterlingmataia@qr.com.au
Hi Sonia,
Thanks for checking.
I just spoke to Karen Treacy and we checked the desktop and auto setting is not working either,
Thanks
Barb
[Queensland Rail logo]
Barbara Oesterling-Mataia
Project Support Officer
Floor 7, Rail Center 1, 305 Edward Street
Brisbane, QLD 4001
T: 07 3072 3698
M:
F:
W: queenslandrail.com.au&lt;http://queenslandrail.com.au&gt;
25-11-2025 12:21:59 - PDXC Integration (Work notes)
Assigned to Sonia Pandey.
25-11-2025 12:21:18 - PDXC Integration (Work notes)
Assigned to Sonia Pandey.
&lt;br/&gt;Awaiting user's response.
25-11-2025 12:20:29 - PDXC Integration (Work notes)
Assigned to Sonia Pandey.
25-11-2025 12:20:21 - PDXC Integration (Additional comments)
sonia.pandey@dxc.com: Hi @Barbara Oesterling-Mataia
Could you please check with any of your colleague if anyone is facing same issue like you.
Please provide me email address of your colleague whose auto saving and onedrive works fine in their laptop as we would need to mirror some settings for between them and you.
24-11-2025 14:12:48 - PDXC Integration (Work notes)
Assigned to Sonia Pandey.
&lt;br/&gt;Awaiting user's response.
24-11-2025 14:12:38 - PDXC Integration (Work notes)
Assigned to Sonia Pandey.
24-11-2025 14:12:30 - PDXC Integration (Additional comments)
sonia.pandey@dxc.com: Hi @Barbara Oesterling-Mataia
Could you please check with any of your colleague if anyone is facing same issue like you.
Please provide me email address of your colleague whose auto saving and onedrive works fine in their laptop as we would need to mirror some settings for between them and you.
20-11-2025 14:05:33 - PDXC Integration (Work notes)
Assigned to Sonia Pandey.
&lt;br/&gt;Awaiting user's response.
20-11-2025 13:43:58 - PDXC Integration (Work notes)
Assigned to Sonia Pandey.
20-11-2025 13:43:56 - PDXC Integration (Additional comments)
sonia.pandey@dxc.com: Hi @Barbara Oesterling-Mataia
Could you please check with any of your colleague if anyone is facing same issue like you.
Please provide me email address of your colleague whose auto saving and onedrive works fine in their laptop as we would need to mirror some settings for between them and you.
19-11-2025 12:25:14 - PDXC Integration (Work notes)
Assigned to Sonia Pandey.
19-11-2025 12:25:09 - PDXC Integration (Additional comments)
sonia.pandey@dxc.com: Hi @Barbara Oesterling-Mataia
Could you please check with any of your colleague if anyone is facing same issue like you. 
Please provide me email address of your colleague whose auto saving and onedrive works fine in their laptop as we would need to mirror some settings for between them and you.
19-11-2025 12:17:43 - PDXC Integration (Work notes)
Assigned to Sonia Pandey.
&lt;br/&gt;Asked the user to check with her colleague to see if their AutoSave and OneDrive are working properly.
Also requested the email address of the colleague whose AutoSave/OneDrive is functioning correctly.
Awaiting response.
18-11-2025 19:21:53 - PDXC Integration (Work notes)
Assigned to Sonia Pandey.
&lt;br/&gt;Will be checking with user tomorrow to check with her colleague if they are facing same issues and if there onedrive is also not syncing the documents, desktop, pictures folder in onedrive.
Will update further details accordingly.
18-11-2025 14:14:48 - PDXC Integration (Work notes)
Assigned to Sonia Pandey.
&lt;br/&gt;Yesterday called user on teams and checked if auto saving is working or not. 
When saved a test word document in word desktop folder and tried enabling auto saving issue occurred again as it was taking forever to sign in to onedrive.
Checked in onedrive settings desktop , documents , pictures folder are still not syncing.
Screenshot captured
Checking internally with team
Will update further details accordingly.
17-11-2025 14:12:58 - PDXC Integration (Work notes)
Assigned to Sonia Pandey.
&lt;br/&gt;Pinged user on teams and asked if she checked with the steps that we have provided
Awaiting response.
17-11-2025 14:12:28 - PDXC Integration (Work notes)
Assigned to Sonia Pandey.
17-11-2025 14:12:27 - PDXC Integration (Additional comments)
sonia.pandey@dxc.com: Hi @Barbara Oesterling-Mataia
Have you got the chance to check with the provided steps
14-11-2025 15:44:44 - PDXC Integration (Work notes)
Assigned to Sonia Pandey.
&lt;br/&gt;Opened URL : https://learn.microsoft.com/en-us/troubleshoot/sharepoint/sharing-and-permissions/fix-site-user-id-mismatch and pasted URL for user's onedrive as well as her email address. 
After fixing mismatch asked user to access onedrive again 
User able to do access onedrive.
Signed in to onedrive successfully to user's onedrive however it was giving error "unable to sync" when trying to sync documents/desktop folder 
Copied the required file into onedrive folder from desktop
Auto saving worked when user tried to do some changes in onedrive file.
However syncing is not working for desktop folders. Asked user to create a test file directly in desktop again and check if auto savings working or not
Awaiting further response.
14-11-2025 11:36:43 - PDXC Integration (Work notes)
Assigned to Sonia Pandey.
&lt;br/&gt;Checking internally with team if we can permanently delete the soft deleted ID so that user can access onedrive account with her current email address.
Will update further details accordingly.
13-11-2025 12:59:56 - PDXC Integration (Work notes)
Assigned to Sonia Pandey.
&lt;br/&gt;Currently user's email address is : barbara.oesterlingmataia@qr.com.au which is not soft deleted.
Soft deleted email is : Barbara.OesterlingMataia@qr.com.au (basically with capital B and Capital O.
Checking internally with team if we can permanently delete the soft deleted ID so that user can access onedrive account with her current email address.
Will update further details accordingly.
12-11-2025 11:40:39 - PDXC Integration (Work notes)
Assigned to Sonia Pandey.
&lt;br/&gt;Currently user's email address is : barbara.oesterlingmataia@qr.com.au which is not soft deleted.
Soft deleted email is : Barbara.OesterlingMataia@qr.com.au (basically with capital B and Capital O.
Checking internally with team if we can permanently delete the soft deleted ID so that user can access onedrive account with her current email address.
Will update further details accordingly.
11-11-2025 15:26:53 - PDXC Integration (Work notes)
Assigned to Sonia Pandey.
&lt;br/&gt;Tried creating onedrive link from M365 portal
Provided URL : https://queenslandrail-my.sharepoint.com/personal/barbara_oesterlingmataia_qr_com_au to user and asked to access, user got error - Access denied 
Asked user to check with incognito mode but same issue.
Re-added user in onedrive site admin section and asked user to again access it however user facing same issue as access denied.
Checked with powershell cmd : get-recipient "barbara.oesterlingmataia@qr.com.au" -IncludeSoftDeletedRecipients | Select-Object displayname,guid,primarysmtpaddress,DistinguishedName,WhenSoftDeleted,recipienttypedetails to check soft deleted status 
Found that user's one account is showing as soft deleted , details are below 
"DisplayName          : OesterlingMataia, Barbara
Guid                 : 7f012945-429a-4983-a9ed-641e3a36fcdb
PrimarySmtpAddress   : Barbara.OesterlingMataia@qr.com.au
DistinguishedName    : CN=553f5bac-0629-4f78-824f-4b5d1c65a05e,OU=Soft Deleted
                       Objects,OU=QueenslandRail.onmicrosoft.com,OU=Microsoft Exchange Hosted
                       Organizations,DC=AUSPR01A011,DC=PROD,DC=OUTLOOK,DC=COM
WhenSoftDeleted      : 20-10-2025 06:06:03
RecipientTypeDetails : UserMailbox 
Similar Account showing detail below showing as : 
DisplayName          : Oesterling-Mataia, Barbara
Guid                 : 64cf716a-6230-4ab0-b9fa-d127659382a4
PrimarySmtpAddress   : barbara.oesterlingmataia@qr.com.au
DistinguishedName    : CN=58e7f693-8374-4aa7-ab1d-358851075cef,OU=QueenslandRail.onmicrosoft.com,OU=Microsoft Exchange Hosted
                       Organizations,DC=AUSPR01A011,DC=PROD,DC=OUTLOOK,DC=COM
WhenSoftDeleted      :
RecipientTypeDetails : UserMailbox
Currently user's email address is : barbara.oesterlingmataia@qr.com.au which is not soft deleted. 
Soft deleted email is : Barbara.OesterlingMataia@qr.com.au (basically with capital B and Capital O.
Checking internally with team if we can permanently delete the soft deleted ID so that user can access onedrive account with her current email address.
Will update further details accordingly.
11-11-2025 15:15:14 - PDXC Integration (Work notes)
Assigned to Sonia Pandey.
11-11-2025 15:15:13 - PDXC Integration (Work notes)
Assigned to Sonia Pandey.
&lt;br/&gt;Added attachment ::  Powershell.png
11-11-2025 12:31:13 - PDXC Integration (Work notes)
Assigned to Sonia Pandey.
&lt;br/&gt;Added attachment ::  Onedrive.png
11-11-2025 12:31:09 - PDXC Integration (Work notes)
Assigned to Sonia Pandey.
11-11-2025 12:31:09 - PDXC Integration (Work notes)
Assigned to Sonia Pandey.
11-11-2025 12:31:00 - PDXC Integration (Work notes)
Assigned to Sonia Pandey.
&lt;br/&gt;Added attachment ::  Onedrive 2.png
11-11-2025 12:30:43 - PDXC Integration (Work notes)
Assigned to Sonia Pandey.
&lt;br/&gt;Called user on teams 
User shared her screen and showed that when she is trying to click on auto save in word app it asks to sign in, when user try to sign in with her account it would just load forever and nothing happens. 
Same issue in excel.
Noticed that onedrive icon is showing grayed out in system tray. Clicked on it and tried sign in , it gave error "try again"
Opened onedrive app from search bar, same issue in sign in.
Opened web version of office.com &gt; word web &gt; tried opening a blank document &gt; it asked for sign in &gt; but gave error "please sign in again" (Screenshot attached)
Suspecting that onedrive is not setup properly on user's laptop. User is new joinee and she got the new laptop.
Checking internally with team.
11-11-2025 12:05:00 - PDXC Integration (Work notes)
Assigned to Sonia Pandey.
&lt;br/&gt;Called user on teams.
User didnt pick up the call hence left teams message for her.
Awaiting further response.
10-11-2025 18:09:34 - PDXC Integration (Work notes)
Assigned to Sonia Pandey.
&lt;br/&gt;Tried calling user but no response.
Informed user, awaiting response.
10-11-2025 18:09:09 - PDXC Integration (Work notes)
Assigned to Sonia Pandey.
10-11-2025 18:09:06 - PDXC Integration (Additional comments)
sonia.pandey@dxc.com: Hi @Barbara Oesterling-Mataia
I have pinged you on teams as well as tried calling you on teams however I didnt get response. 
Please let me know if you want to be connected on specific timings?
10-11-2025 12:28:59 - Barbara Oesterling-Mataia (Work notes)
Platform DXC Integration incident INC0568047 updated INC40282225
10-11-2025 12:28:55 - Barbara Oesterling-Mataia (Additional comments)
Hi Sonia, please call me on teams anytime, thanks
10-11-2025 09:43:34 - PDXC Integration (Work notes)
Assigned to Sonia Pandey.
&lt;br/&gt;Awaiting user's response.
10-11-2025 09:43:23 - PDXC Integration (Work notes)
Assigned to Sonia Pandey.
10-11-2025 09:43:20 - PDXC Integration (Additional comments)
sonia.pandey@dxc.com: Hi @Barbara Oesterling-Mataia
Please let me know your availability to discuss the issue.
Thank you.
07-11-2025 13:06:45 - Barbara Oesterling-Mataia (Work notes)
Platform DXC Integration incident INC0568047 updated INC40282225
07-11-2025 13:06:41 - Barbara Oesterling-Mataia (Additional comments)
when I click on below link, it takes me to Chat Copilot, would you have a minute to call me to guide me through this, thanks Barb
07-11-2025 13:06:00 - Barbara Oesterling-Mataia (Work notes)
Platform DXC Integration incident INC0568047 updated INC40282225
07-11-2025 13:05:56 - Barbara Oesterling-Mataia (Additional comments)
Hi Sonia :-)
07-11-2025 13:04:19 - PDXC Integration (Work notes)
Assigned to Sonia Pandey.
&lt;br/&gt;Awaiting user's response.
07-11-2025 13:02:40 - PDXC Integration (Work notes)
Assigned to Sonia Pandey.
07-11-2025 13:02:37 - PDXC Integration (Additional comments)
sonia.pandey@dxc.com: Hi @Barbara Oesterling-Mataia
Could you please click on URL : https://office.com/ and sign in to your account&gt;click on app and then check if web versions of word and onedrive works fine or not. This step is to ensure if issue is isolated to app issue or web as well.
Once checked please provide the confirmation so we can proceed accordingly.
06-11-2025 13:42:17 - PDXC Integration (Work notes)
Assigned to Sonia Pandey.
&lt;br/&gt;Pinged user on teams and asked if she is able to access web version of onedrive, word or not so that we can understand if issue is isolated to app or web as well.
Awaiting response.
06-11-2025 13:42:00 - PDXC Integration (Work notes)
Assigned to Sonia Pandey.
06-11-2025 13:41:58 - PDXC Integration (Additional comments)
sonia.pandey@dxc.com: Hi @Barbara Oesterling-Mataia
Could you please click on URL : https://office.com/ and sign in to your account&gt;click on app and then check if web versions of word and onedrive works fine or not. This step is to ensure if issue is isolated to app issue or web as well.
Once checked please provide the confirmation so we can proceed accordingly.
05-11-2025 14:42:49 - PDXC Integration (Work notes)
Assigned to Sonia Pandey.
05-11-2025 14:42:38 - PDXC Integration (Work notes)
Assigned to Sonia Pandey.
05-11-2025 14:42:36 - PDXC Integration (Additional comments)
sonia.pandey@dxc.com: Hi @Barbara Oesterling-Mataia
Could you please click on URL : https://office.com/ and sign in to your account&gt;click on app and then check if web versions of word and onedrive works fine or not. This step is to ensure if issue is isolated to app issue or web as well.
Once checked please provide the confirmation so we can proceed accordingly.
05-11-2025 14:42:03 - PDXC Integration (Work notes)
Assigned to Sonia Pandey.
&lt;br/&gt;Pinged user on teams and asked if she is able to access web version of onedrive, word or not so that we can understand if issue is isolated to app or web as well.
Awaiting response.
05-11-2025 14:03:48 - PDXC Integration (Work notes)
Assigned to Sonia Pandey.
05-11-2025 13:52:33 - Shane Kmet (Work notes)
Platform DXC Integration incident INC0568047 updated INC40282225
05-11-2025 13:52:28 - Shane Kmet (Work notes)
Assigning to  DXC O365 Messaging for assistance
Account barbara.oesterlingmataia@qr.com.au appears to have some licensing issues
Cannot sitgnin to MS Word, cannot enable Auto Save
Cannot signbin to OneDrive
Cannot access OneDrive in the web via Office.com
Access Denied
barbara.oesterlingmataia@qr.com.au does not have permissions to access this resource.
Here are a few ideas:
Please ask the site admin to give you access.
If you have a different account, try signing in with that account.
This will sign you out of all other Office 365 services that you're signed into at this time.
If this problem persists, contact your support team and include these technical details:
Correlation ID: d844d6a1-604a-6000-1827-2873dd551356
Date and Time: 11/4/2025 7:47:44 PM
User: barbara.oesterlingmataia@qr.com.au
Issue Type: User does not have permissions.
05-11-2025 13:51:09 - PDXC Integration (Work notes)
Added attachment ::  QLDRail_INC added (CNDEF0001178) - OneDrive aswill not authentice.png
05-11-2025 13:51:08 - PDXC Integration (Work notes)
Added attachment ::  QLDRail_INC added (CNDEF0001178) - MS Word Auto Save is erquesting singin, never completes.png
05-11-2025 13:50:54 - Shane Kmet (Work notes)
Platform DXC Integration incident INC0568047 created INC40282225
</t>
  </si>
  <si>
    <t>04-12-2025 13:20:35 - PDXC Integration (Work notes)
Assigned to Eric Hanneman.
&lt;br/&gt;Issue not resolved during remote attempts.  Issue will be resolved by providing a new device (Dell 7350 tablet) after the new year.  Software packaging form provided for future distribution via Software Center or Company Portal.  Resolving incident.
04-12-2025 13:20:28 - PDXC Integration (Work notes)
Assigned to Eric Hanneman.
&lt;br/&gt;Issue not resolved during remote attempts.  Issue will be resolved by providing a new device (Dell 7350 tablet) after the new year.  Software packaging form provided for future distribution via Software Center or Company Portal.  Resolving incident.
04-12-2025 13:20:21 - PDXC Integration (Additional comments)
ehanneman2@dxc.com: Issue not resolved during remote attempts.  Issue will be resolved by providing a new device (Dell 7350 tablet) after the new year.  Software packaging form provided for future distribution via Software Center or Company Portal.  Resolving incident.
04-12-2025 13:17:18 - PDXC Integration (Work notes)
Assigned to Eric Hanneman.
04-12-2025 13:17:14 - PDXC Integration (Work notes)
Assigned to Eric Hanneman.
&lt;br/&gt;From: Hanneman, Eric 
Sent: Thursday, 4 December 2025 13:17
To: Solomon, Samuel &lt;Samuel.Solomon@QR.COM.AU&gt;
Subject: INC40176641 - SCADAPack E Configurator packaging question
Hi Samuel,
Here is the correct form for packaging software, for distribution via Software Center or Company Portal - Form - Self Service.
Regards,
Eric
04-12-2025 13:06:34 - PDXC Integration (Work notes)
Assigned to Eric Hanneman.
04-12-2025 13:06:28 - PDXC Integration (Work notes)
Assigned to Eric Hanneman.
&lt;br/&gt;Added attachment ::  export.1764816785.csv
04-12-2025 13:05:48 - PDXC Integration (Work notes)
Assigned to Eric Hanneman.
&lt;br/&gt;Explained that I had successfully installed and was able to execute the program on a test machine (QRSL-1PjGZJ3Dkv)
Remotely accessed Samuel's laptop.  Uninstalled current version (8.18.x).
Installed version sent to me by Liam - 8.13.3
Generated OTP code to run / test new exe.
Same results, can see trying to execute in Airlocker but no program pops up.
Logged Samuel out and logged into device as myself.  
Verified that OTP was still active, tried to run the program under my account, failed.
Explained that the issue is related specifically to his machine.  A new device would be the best option going forward.  Samuel is ok with this option but will be on vacation until the new year, starting the end of this week.  He stated that we can close the incident for now and he will contact me in the future about receiving a new Dell 7350 tablet after the new year.
Samuel also asked me about packaging the program and stated I would track do the correct form for packaging for distribution in the future via Software Center (Company Portal).
01-12-2025 09:49:58 - PDXC Integration (Work notes)
Assigned to Eric Hanneman.
01-12-2025 09:49:48 - PDXC Integration (Work notes)
Assigned to Eric Hanneman.
&lt;br/&gt;From: Solomon, Samuel &lt;samuel.solomon@qr.com.au&gt; 
Sent: Monday, 1 December 2025 08:41
To: Hanneman, Eric &lt;eric.hanneman@qr.com.au&gt;
Subject: Re: INC40176641 - Report an ICT Incident/Problem (Samuel Solomon) (SCADAPack E Configurator)
Hi Eric,
I the next time I’ll be available for a remote session will be Thursday afternoon
Let me know if you’d like to lock in a time
Samuel Solomon
Get Outlook for iOS
28-11-2025 14:38:59 - PDXC Integration (Work notes)
Assigned to Eric Hanneman.
28-11-2025 14:38:24 - PDXC Integration (Work notes)
Assigned to Eric Hanneman.
28-11-2025 14:38:18 - PDXC Integration (Work notes)
Assigned to Eric Hanneman.
&lt;br/&gt;Added attachment ::  InstallationInstructions.pdf
28-11-2025 14:36:28 - PDXC Integration (Work notes)
Assigned to Eric Hanneman.
&lt;br/&gt;From: Walsh, Liam &lt;liam.walsh2@qr.com.au&gt; 
Sent: Wednesday, 26 November 2025 12:07
To: Hanneman, Eric &lt;eric.hanneman@qr.com.au&gt;
Subject: SCADAPack E Configurator Install
Hi Eric,
Download is available here: https://cmsprdweb01.ose-wayside.qr.com.au/softwaredistribution/Applications/SCADAPack E Configurator/Archive/
Select SCADAPack_E_Utilities_8.13.3.zip
Thanks,
LIAM WALSH
SOFTWARE &amp; SYSTEMS ENGINEER
RC2-6, 309 Edward St
Brisbane, QLD 4000
M: 0467 971 608
E: liam.walsh2@qr.com.au
Please direct all enquiries to the CMS PDL PDLConditionMonitoringSystems@qr.com.au
28-11-2025 14:25:48 - PDXC Integration (Work notes)
Assigned to Eric Hanneman.
28-11-2025 14:25:48 - PDXC Integration (Work notes)
Assigned to Eric Hanneman.
28-11-2025 14:25:45 - PDXC Integration (Additional comments)
ehanneman2@dxc.com: Awaiting response from Samuel, email sent.
28-11-2025 14:25:08 - PDXC Integration (Work notes)
Assigned to Eric Hanneman.
&lt;br/&gt;From: Hanneman, Eric 
Sent: Friday, 28 November 2025 14:25
To: Solomon, Samuel &lt;Samuel.Solomon@QR.COM.AU&gt;
Subject: RE: INC40176641 - Report an ICT Incident/Problem (Samuel Solomon) (SCADAPack E Configurator)
Hi Samuel,
I’ve had a chance to experiment with the SCADAPack E software and got Configurator to install (and the ability to open) on my test machine.  Would you have some time this afternoon or early next week to review via remote assistance / phone call?
Regards,
Eric
27-11-2025 11:15:14 - PDXC Integration (Work notes)
Assigned to Eric Hanneman.
&lt;br/&gt;Solomon, Samuel
08:24
Hey Eric, Im in the office, im not sure if you still need to get into my PC. but let me know
09:10
Hi Samuel,
I had some things pop up yesterday afternoon that needed my attention.  I didn't get the chance to install the software on the test machine yesterday.  I'll need to get to it today.  Will let you know my findings from the test device attempts.
Solomon, Samuel
09:20 
easy as, thank you for your help with this
09:25
No problem!
26-11-2025 12:05:18 - PDXC Integration (Work notes)
Assigned to Eric Hanneman.
&lt;br/&gt;Contacted Liam Walsh on 0467 971 608.  He will send me a link to download the software for experimentation on a SL with me.
24-11-2025 16:34:04 - PDXC Integration (Work notes)
Assigned to Eric Hanneman.
24-11-2025 16:33:38 - PDXC Integration (Work notes)
Assigned to Eric Hanneman.
&lt;br/&gt;Next time that Samuel can review this is on Thursday after 9am.  Will need to consult with Pete as well.
24-11-2025 16:31:04 - PDXC Integration (Work notes)
Assigned to Eric Hanneman.
24-11-2025 16:30:54 - PDXC Integration (Work notes)
Assigned to Eric Hanneman.
&lt;br/&gt;Added attachment ::  Capture_1.JPG
24-11-2025 16:30:44 - PDXC Integration (Work notes)
Assigned to Eric Hanneman.
&lt;br/&gt;Program attempting to be run, is located here..
24-11-2025 16:26:28 - PDXC Integration (Work notes)
Assigned to Eric Hanneman.
&lt;br/&gt;Remotely accessed QRST-I5CTBHJHW1 (10.24.107.124) and ran...
DISM /Online /Cleanup-Image /RestoreHealth
and sfc /scannow
Also attempted to run as an elevated account but failed.  Program does not want to open or even show up in the Taskmanager as a process being run.
21-11-2025 14:34:39 - PDXC Integration (Work notes)
Assigned to Eric Hanneman.
&lt;br/&gt;From: Solomon, Samuel &lt;samuel.solomon@qr.com.au&gt; 
Sent: Friday, 21 November 2025 13:15
To: Hanneman, Eric &lt;eric.hanneman@qr.com.au&gt;
Subject: Re: INC40176641 - Report an ICT Incident/Problem (Samuel Solomon) (SCADAPack E Configurator)
Hi Eric, I can boot up the PC now if you'd like. 
If not id say 3.30 on monday should work at this point
Sam
Get Outlook for Android
21-11-2025 11:48:43 - PDXC Integration (Work notes)
Assigned to Eric Hanneman.
&lt;br/&gt;From: Hanneman, Eric 
Sent: Friday, 21 November 2025 11:48
To: Solomon, Samuel &lt;Samuel.Solomon@QR.COM.AU&gt;
Subject: RE: INC40176641 - Report an ICT Incident/Problem (Samuel Solomon) (SCADAPack E Configurator)
Hi Samuel,
Just getting back to responding to your Teams message from yesterday, looks like the program is still not working correctly after the Windows Updates / .NET update installation.
I am currently working 9-5 shifts for the next month.  When during those times, would you have some availability next week to review again?  
Regards,
Eric
21-11-2025 11:45:28 - PDXC Integration (Work notes)
Assigned to Eric Hanneman.
&lt;br/&gt;Solomon, Samuel
Yesterday 15:38
hey eric,
The program is still not opening after the updates have installed
Solomon, Samuel
Yesterday 15:44
 im heading off for the day, but if you give me a call around 8am tomorrow morning ill be able to boot up the PC and let you play
20-11-2025 16:02:24 - PDXC Integration (Work notes)
Assigned to Eric Hanneman.
&lt;br/&gt;All windows updates are being run... 
Samuel to provide an update after restart
20-11-2025 15:57:38 - PDXC Integration (Work notes)
Assigned to Eric Hanneman.
&lt;br/&gt;Ran Windows updates.
2025-11 .NET Update needs to be run.
Next steps?
"DISM /Online /Cleanup-Image /CheckHealth"
"DISM /Online /Cleanup-Image /ScanHealth"
"DISM /Online /Cleanup-Image /RestoreHealth"
and also "sfc /scannow"
20-11-2025 14:42:33 - PDXC Integration (Work notes)
Assigned to Eric Hanneman.
&lt;br/&gt;Liam from CMS team.  Possible assistance?
20-11-2025 13:13:58 - PDXC Integration (Work notes)
Assigned to Eric Hanneman.
20-11-2025 12:57:14 - PDXC Integration (Work notes)
Assigned to Eric Hanneman.
&lt;br/&gt;From: Hanneman, Eric 
Sent: Thursday, 20 November 2025 12:54
To: Solomon, Samuel &lt;Samuel.Solomon@QR.COM.AU&gt;
Subject: RE: INC40176641 - Report an ICT Incident/Problem (Samuel Solomon) (SCADAPack E Configurator)
Hi Samuel,
I ran out of time helping someone else at the end of day yesterday.  What day works best next week?
Regards,
Eric
ERIC HANNEMAN
ICT SITE SERVICES
RC1, Tech Bar, 
305 Edward St 
GPO Box-1429 • Brisbane, QLD 4000 
W: queenslandrail.com.au
Planned leave / Public Holiday: None
From: Solomon, Samuel &lt;samuel.solomon@qr.com.au&gt; 
Sent: Wednesday, 19 November 2025 15:19
To: Hanneman, Eric &lt;eric.hanneman@qr.com.au&gt;
Subject: Re: INC40176641 - Report an ICT Incident/Problem (Samuel Solomon) (SCADAPack E Configurator)
Hi Eric, I should be back at my accommodation in about an hour if that works with you? If not give might have to be next week
Sam
Get Outlook for iOS
19-11-2025 16:22:12 - Zoe O'Brien (Work notes)
Platform DXC Integration incident INC0567039 updated INC40176641
19-11-2025 16:22:07 - Zoe O'Brien (Work notes)
Sam Solomon called the IT Service Desk regarding this ticket wanting to know if they can be transferred through to Eric
SDA advised user that the IT Service Desk are unable to transfer the call but the user can respond to the email and organise a time for a call
19-11-2025 14:29:13 - PDXC Integration (Work notes)
Assigned to Eric Hanneman.
19-11-2025 14:29:03 - PDXC Integration (Work notes)
Assigned to Eric Hanneman.
19-11-2025 14:28:59 - PDXC Integration (Additional comments)
ehanneman2@dxc.com: Awaiting response from Samuel, email sent.
19-11-2025 14:28:28 - PDXC Integration (Work notes)
Assigned to Eric Hanneman.
&lt;br/&gt;From: Hanneman, Eric 
Sent: Wednesday, 19 November 2025 14:28
To: Solomon, Samuel &lt;Samuel.Solomon@QR.COM.AU&gt;
Subject: INC40176641 - Report an ICT Incident/Problem (Samuel Solomon) (SCADAPack E Configurator)
Hi Samuel,
I was passed an incident raised under your name that states you are in need of assistance installing some software (possible Airlock issue)?  Would you have some time today / tomorrow to review via remote assistance / phone call?
Regards,
Eric
19-11-2025 08:49:13 - PDXC Integration (Work notes)
Assigned to Eric Hanneman.
18-11-2025 12:30:38 - Cameron Horn (Work notes)
Platform DXC Integration incident INC0567039 updated INC40176641
18-11-2025 12:30:32 - Cameron Horn (Work notes)
Assigning back to the DXC Desktop CBD team to investigate as per Gilberts previous notes
18-11-2025 12:04:59 - PDXC Integration (Work notes)
Added attachment ::  QLDRail_INC added (CNDEF0001178) - image
18-11-2025 12:04:23 - PDXC Integration (Work notes)
Added attachment ::  QLDRail_INC added (CNDEF0001178) - image
18-11-2025 12:04:13 - PDXC Integration (Work notes)
Added attachment ::  QLDRail_INC added (CNDEF0001178) - image
18-11-2025 12:04:08 - PDXC Integration (Work notes)
Added attachment ::  QLDRail_INC added (CNDEF0001178) - image
18-11-2025 12:04:02 - Frederic Shea (Work notes)
Platform DXC Integration incident INC0567039 updated INC40176641
18-11-2025 12:03:58 - PDXC Integration (Work notes)
Added attachment ::  QLDRail_INC added (CNDEF0001178) - image
18-11-2025 12:03:43 - Frederic Shea (Work notes)
IBC - Sam Solomon
User chasing an update on this issue
User is confirming Matthew Boskell is working and to please replicate if possible
Best Contact: 0408 530 725
17-11-2025 10:28:23 - Samuel Solomon (Work notes)
Platform DXC Integration incident INC0567039 updated INC40176641
17-11-2025 10:28:21 - Samuel Solomon (Additional comments)
reply from: samuel.solomon@qr.com.au
Hi Gilbert.
Just letting you know that I have found that Matthew Boskell has Econfigurator working on his SOE laptop. You may be able to contact him to find a time to check how his is installed
Sam
Get Outlook for iOS&lt;https://aka.ms/o0ukef&gt;
14-11-2025 09:33:03 - Gilbert Noble (Work notes)
Platform DXC Integration incident INC0567039 updated INC40176641
14-11-2025 09:33:00 - Gilbert Noble (Work notes)
assigning to desktop to assist, please attempt the pre-requisite installs on another device
install files are located in: 
https://cmsprdweb01.ose-wayside.qr.com.au/softwaredistribution/Applications/SCADAPack%20E%20Configurator/
13-11-2025 11:01:32 - Gilbert Noble (Work notes)
issues installing on other device as dot net 2.0 failing to install
12-11-2025 12:44:30 - Gilbert Noble (Work notes)
called user on 0408530725, 
attempted the visual studio isolated shell install manually, it failed saying it was in compatibility and to turn off
tried uninstalling and re-installing just the configurator, still failed to launch
to try installing on a different computer
10.24.100.212
https://cmsprdweb01.ose-wayside.qr.com.au/CMSWiki/index.php?title=Main_Page
liam walsh
12-11-2025 11:55:52 - Gilbert Noble (Work notes)
https://www.microsoft.com/en-au/download/details.aspx?id=40769
12-11-2025 10:07:31 - Gilbert Noble (Work notes)
user called
enabled otp mode
restarted computer
attempted the install again
failed to download vs_isoshell.exe 2013
10.24.100.110
need visual studio 2013
12-11-2025 09:52:29 - Raegan Munro (Work notes)
From: Walsh, Liam &lt;liam.walsh2@qr.com.au&gt; 
Sent: Wednesday, 12 November 2025 10:05 AM
To: IT Service Desk &lt;ITServiceDesk@qr.com.au&gt;
Cc: PDL SCADA Admin &lt;PDLSCADAAdmin@qr.com.au&gt;; Solomon, Samuel &lt;samuel.solomon@qr.com.au&gt;; PDL Condition Monitoring Systems &lt;PDLConditionMonitoringSystems@qr.com.au&gt;
Subject: RE: PDXC: INC40176641/ INC0567039 – Cortex blocked installation SCADAPack. 
Hi Cameron,
I believe previously we have grabbed an install file or iso and with local admin accounts, installed E Configurator on our SOE Machines. I believe we tried to get it included in the Software Centre but that had additional issues.
If required, I can try to install on my machine and show you the errors I get.
Thanks,
Liam
12-11-2025 09:49:30 - Gilbert Noble (Work notes)
OTP: 11558512
12-11-2025 09:43:13 - George Knight (Work notes)
Sam Solomon called - transferred call to Gilbert Noble
12-11-2025 08:50:27 - Gilbert Noble (Work notes)
called user on 0408530725, no answer, no answer machine
12-11-2025 08:50:27 - Gilbert Noble (Additional comments)
Hi Santhi,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INC0567039 and ask to speak to Gilbert Noble.
Kind regards,
Queensland Rail
Gilbert Noble
REMOTE DESKTOP SUPPORT
Level 3, 21 Kirksway Place
Battery Point, Tasmania 7004
T: 07 3072 5000
W: queenslandrail.com.au
E: ITservicedesk@qr.com.au
12-11-2025 08:38:10 - George Knight (Work notes)
Assigning to Desktop team for manual install of Scada
Summary of worknotes below:
Ticket has already been to Security End Point Protection team for Cortex and Airlock issues but install of Scada fails
PDLSCADAAdmin@qr.com.au team listed in KB0010192 have advised they don't support installation of software
Previous tickets where software installed by desktop: INC0241958
KB0020965  SAR (Software Access Register) - Informational - Reference Data 
Unsure if still relevant / or same application - listing points to KB0010192 which only mentions PDLSCADAAdmin@qr.com.au  and doesn't mention PDLConditionMonitoringSystems@qr.com.au  
ClearSCADA (ViewX)  Schneider Electric     AP_Schneider_Electric_ClearSCADA_ViewX 2 Y N   Business Admin Managed KB0010192 Business Admin Device only khiem.pham@qr.com.au PDLConditionMonitoringSystems@qr.com.au    Item Finance/ICT/Lists/Software Register
12-11-2025 07:09:15 - George Knight (Work notes)
Assigning to Desktop team for manual install of Scada 
Summary of worknotes below:
Ticket has already been to  Security End Point Protection team for Cortex and Airlock issues but install of Scada fails
PDLSCADAAdmin@qr.com.au team listed in KB0010192  have advised they don't support installation of software
Previous tickets where software installed by desktop: INC0241958
12-11-2025 06:27:02 - George Knight (Work notes)
Investigating.
11-11-2025 06:35:31 - Cameron Horn (Work notes)
From: IT Service Desk 
Sent: Tuesday, November 11, 2025 7:35 AM
To: Walsh, Liam &lt;liam.walsh2@qr.com.au&gt;
Cc: PDL SCADA Admin &lt;PDLSCADAAdmin@qr.com.au&gt;; Solomon, Samuel &lt;Samuel.Solomon@QR.COM.AU&gt;; PDL Condition Monitoring Systems &lt;PDLConditionMonitoringSystems@qr.com.au&gt;
Subject: RE: PDXC: INC40176641/ INC0567039 – Cortex blocked installation SCADAPack. 
Good morning Liam,
I am following up on the below email about the application being blocked.
Can you please advise who deployed the application for you?
Kind regards,
Cameron Horn
Senior Service Desk Analyst
Level 3, 21 Kirksway Place
Battery Point, Tas 7004
PH: 07 3072 5000
Email: ITServiceDesk@qr.com.au
W: queenslandrail.com.au
10-11-2025 08:55:54 - Raegan Munro (Work notes)
Pending response from Liam Walsh.
10-11-2025 08:55:47 - Raegan Munro (Work notes)
Investigating.
07-11-2025 12:20:00 - Raegan Munro (Work notes)
From: IT Service Desk 
Sent: Friday, 7 November 2025 1:20 PM
To: Walsh, Liam &lt;liam.walsh2@qr.com.au&gt;
Cc: PDL SCADA Admin &lt;PDLSCADAAdmin@qr.com.au&gt;; Solomon, Samuel &lt;Samuel.Solomon@QR.COM.AU&gt;; PDL Condition Monitoring Systems &lt;PDLConditionMonitoringSystems@qr.com.au&gt;
Subject: RE: PDXC: INC40176641/ INC0567039 – Cortex blocked installation SCADAPack. 
Hi Liam, 
Thankyou for the confirmation. 
It does not look as though the issue is being caused by Airlock blocking the installation, since if the OTP was applied Airlock would be unable to block the files. 
Do you have any information on who is deploying this application so we may investigate this further?
Kind regards,
RAEGAN MUNRO
SERVICE DESK ANALYST
Level 3. 21 Kirksway Place
Battery Point. Tasmania. 7004
PH: 07 3072 5000
Alt.PH: +61 7 3072 5000
Email: ITServiceDesk@qr.com.au
W: queenslandrail.com.au
From: Walsh, Liam &lt;liam.walsh2@qr.com.au&gt; 
Sent: Friday, 7 November 2025 1:07 PM
To: IT Service Desk &lt;ITServiceDesk@qr.com.au&gt;
Cc: PDL SCADA Admin &lt;PDLSCADAAdmin@qr.com.au&gt;; Solomon, Samuel &lt;samuel.solomon@qr.com.au&gt;; PDL Condition Monitoring Systems &lt;PDLConditionMonitoringSystems@qr.com.au&gt;
Subject: RE: PDXC: INC40176641/ INC0567039 – Cortex blocked installation SCADAPack. 
Hi Shane,
We do not administer the software, previously our technicians have installed it on SOE machines with local admin privileges without issue.
They require the application for their work, so what can we do to prevent Airlock from blocking the install of the application?
Thanks,
LIAM WALSH
SOFTWARE &amp; SYSTEMS ENGINEER
RC2-6, 309 Edward St
Brisbane, QLD 4000
M: 0467 971 608
E: liam.walsh2@qr.com.au
Please direct all enquiries to the CMS PDL PDLConditionMonitoringSystems@qr.com.au 
I.B.I.S. – “I Believe In Safety”
From: Drake, Sean &lt;sean.drake@qr.com.au&gt; 
Sent: Friday, 7 November 2025 8:29 AM
To: PDL Condition Monitoring Systems &lt;PDLConditionMonitoringSystems@qr.com.au&gt;
Cc: PDL SCADA Admin &lt;PDLSCADAAdmin@qr.com.au&gt;; Solomon, Samuel &lt;samuel.solomon@qr.com.au&gt;; IT Service Desk &lt;ITServiceDesk@qr.com.au&gt;
Subject: FW: PDXC: INC40176641/ INC0567039 – Cortex blocked installation SCADAPack. 
Hi, 
I think this is one of your systems.
Regards,
Sean Drake
Senior Software and Systems Engineer
Level 6, Rail Centre 2, 309 Edward Street
GPO Box 1429 • Brisbane, Qld 4000
T: +61 7 3072 1480
Sean.Drake@qr.com.au
queenslandrail.com.au
07-11-2025 09:51:13 - Raegan Munro (Work notes)
From: Drake, Sean &lt;sean.drake@qr.com.au&gt; 
Sent: Friday, 7 November 2025 9:29 AM
To: PDL Condition Monitoring Systems &lt;PDLConditionMonitoringSystems@qr.com.au&gt;
Cc: PDL SCADA Admin &lt;PDLSCADAAdmin@qr.com.au&gt;; Solomon, Samuel &lt;samuel.solomon@qr.com.au&gt;; IT Service Desk &lt;ITServiceDesk@qr.com.au&gt;
Subject: FW: PDXC: INC40176641/ INC0567039 – Cortex blocked installation SCADAPack. 
Hi, 
I think this is one of your systems.
Regards,
Sean Drake
Senior Software and Systems Engineer
Level 6, Rail Centre 2, 309 Edward Street
GPO Box 1429 • Brisbane, Qld 4000
T: +61 7 3072 1480
Sean.Drake@qr.com.au
queenslandrail.com.au
07-11-2025 06:41:51 - Shane Kmet (Work notes)
IT Service Desk 
Sent: Friday, 7 November 2025 7:41 AM
To: 'Noveno, Jodel' &lt;jodel.noveno@dxc.com&gt;; PDL SCADA Admin &lt;PDLSCADAAdmin@qr.com.au&gt;
Cc: cyber_appctrl_qr &lt;cyber_appctrl_qr@dxc.com&gt;; Solomon, Samuel &lt;Samuel.Solomon@QR.COM.AU&gt;; Swarbrick, Vanessa &lt;vanessa.swarbrick@dxc.com&gt;; GIDC PH Infra and Endpoint Team &lt;gdc.ph.ess.shared@dxc.com&gt;
Subject: RE: PDXC: INC40176641/ INC0567039 – Cortex blocked installation SCADAPack. 
Good morning PDLSCADAAdmin@qr.com.au  
Please see below, seeking support and guidance on this one please.
INC0567039
Sam Solomon
R913644 - samuel.solomon@qr.com.au  
The below is indicating installation issues of SCADA, and that the Airlock OTP has been provided, however the software is failing installation.
I have checked Sam's account and do not find an AP (software) deployment group mentioning SCADA (or Schneider Electric)
I assume that this software is being installed outside of ICT process (not using Software Centre or Company Portal)
Does your team assist with the manual installation of the required software, or could you please direct this request for assistance to the appropriate person or group?
Thank you,
Shane Kmet
Senior service desk analyst
Level 3, 21 Kirksway Place
Battery Point, Tasmania 7004
T: 07 3072 5000
W: queenslandrail.com.au  
E: ITservicedesk@qr.com.au
07-11-2025 06:41:51 - Shane Kmet (Additional comments)
Hi Sam,
The issue of software install is continuing, there is a request for assistance 3with the software at this time being referred back to  PDLSCADAAdmin@qr.com.au 
Thank you,
Shane Kmet
Senior Service Desk Analyst
07-11-2025 06:37:28 - Shane Kmet (Work notes)
Noveno, Jodel &lt;jodel.noveno@dxc.com&gt; 
Sent: Thursday, 6 November 2025 7:31 PM
To: IT Service Desk &lt;ITServiceDesk@qr.com.au&gt;
Cc: cyber_appctrl_qr &lt;cyber_appctrl_qr@dxc.com&gt;; Solomon, Samuel &lt;samuel.solomon@qr.com.au&gt;; Swarbrick, Vanessa &lt;vanessa.swarbrick@dxc.com&gt;; GIDC PH Infra and Endpoint Team &lt;gdc.ph.ess.shared@dxc.com&gt;
Subject: RE: PDXC: INC40176641/ INC0567039 – Cortex blocked installation SCADAPack. 
Hi Service Desk team, We provided a new OTP to the user and have already to whitelist all detections in Airlock, but the application still fails to launch or start up. Then we tried uninstalling and reinstalling the application with the user,
ZjQcmQRYFpfptBannerStart
[EXTERNAL EMAIL]: 
This email originated from outside Queensland Rail. Do not click on links or open attachments unless you recognise the sender and know the content is safe. 
    Report Phish      ‌ 
ZjQcmQRYFpfptBannerEnd
Hi Service Desk team,
We provided a new OTP to the user and have already to whitelist all detections in Airlock, but the application still fails to launch or start up. 
Then we tried uninstalling and reinstalling the application with the user, but we encountered an error: "Download failed."
Could you please redirect this issue to the appropriate team? Thank you
Best Regards,
Jodel S. Noveno
Associate Professional Information Security
Global Delivery Network (GDN) Philippines
E: jodel.noveno@dxc.com  
DXC.com
06-11-2025 18:34:59 - PDXC Integration (Work notes)
Assigned to Kimberly Galino.
06-11-2025 18:34:58 - PDXC Integration (Additional comments)
jodel.noveno@dxc.com: Hi Service Desk team,
We provided a new OTP to the user and have already to whitelist all detections in Airlock, but the application still fails to launch or start up. 
Then we tried uninstalling and reinstalling the application with the user, but we encountered an error: “Download failed.”
Could you please redirect this issue to the appropriate team? Thank you
Next Action:
re-route to Service Desk
05-11-2025 12:29:09 - PDXC Integration (Work notes)
Assigned to Kimberly Galino.
05-11-2025 12:29:09 - PDXC Integration (Work notes)
Assigned to Kimberly Galino.
05-11-2025 12:29:01 - PDXC Integration (Additional comments)
kgalino@dxc.com: Action Done:
Provided OTP to user and advised to enter the code and try uninstalling it for further whitelisting
Next Action:
For user confirmation if he already entered the OTP
05-11-2025 10:02:57 - PDXC Integration (Work notes)
Assigned to Kimberly Galino.
05-11-2025 10:00:27 - PDXC Integration (Work notes)
Added attachment ::  QLDRail_INC added (CNDEF0001178) - export.1762243145.csv
05-11-2025 10:00:16 - Raegan Munro (Work notes)
Platform DXC Integration incident INC0567039 updated INC40176641
05-11-2025 10:00:06 - Raegan Munro (Work notes)
Assigning to Endpoint as per users email.
05-11-2025 09:59:36 - Raegan Munro (Work notes)
From: Solomon, Samuel &lt;samuel.solomon@qr.com.au&gt; 
Sent: Tuesday, 4 November 2025 7:06 PM
To: IT Service Desk &lt;ITServiceDesk@qr.com.au&gt;
Subject: FW: PDXC: INC40176641/ INC0567039 – Cortex blocked installation SCADAPack. 
Attention Cameron,
Please add this outcome to ticket INC0567039.
other files related to the program are still being blocked
Thanks
Kind Regards,
SAMUEL SOLOMON
ELECTRONICS REPAIR TECHNICIAN
Building B, 680 Ingham Rd    
Townsville, QLD 4818 
T: 0408 530 725 R 913644
M: 0408 530 725   
W: queenslandrail.com.au
From: Solomon, Samuel 
Sent: Tuesday, 4 November 2025 6:01 PM
To: 'Galino, Kimberly' &lt;kgalino@dxc.com&gt;; Swarbrick, Vanessa &lt;vanessa.swarbrick@dxc.com&gt;
Cc: cyber_appctrl_qr &lt;cyber_appctrl_qr@dxc.com&gt;
Subject: RE: PDXC: INC40176641/ INC0567039 – Cortex blocked installation SCADAPack. 
Hi Vanessa and Kim,
I updated the airlock Policy then restarted my laptop.
This allowed the installer to start which it then asked me for my admin account login which was all good.
The installer then tried to install drivers required for the program and airlock blocked it again then blocked the setup.exe for the program.
I know there are a few different modules that this installer requires so I think this is going to be a recurring occurrence, im not sure if the process is just whitelist things as they say they are blocked or if there is another way to make this happen?
Let me know what you find
Kind Regards,
SAMUEL SOLOMON
ELECTRONICS REPAIR TECHNICIAN
Building B, 680 Ingham Rd    
Townsville, QLD 4818 
T: 0408 530 725 R 913644
M: 0408 530 725   
W: queenslandrail.com.au
From: Galino, Kimberly &lt;kgalino@dxc.com&gt; 
Sent: Tuesday, 4 November 2025 5:07 PM
To: Swarbrick, Vanessa &lt;vanessa.swarbrick@dxc.com&gt;; Solomon, Samuel &lt;samuel.solomon@qr.com.au&gt;
Cc: cyber_appctrl_qr &lt;cyber_appctrl_qr@dxc.com&gt;
Subject: RE: PDXC: INC40176641/ INC0567039 – Cortex blocked installation SCADAPack. 
Hi Vanessa, Good day! File requested has been whitelisted. Thank you. Best Regards, Kimberly C. Galino Associate Professional Information Security Global Delivery Network (GDN) Philippines Support Team PDL: gdc. ph. ess. shared@ dxc. com 24x7 Support
ZjQcmQRYFpfptBannerStart
[EXTERNAL EMAIL]: 
This email originated from outside Queensland Rail. Do not click on links or open attachments unless you recognise the sender and know the content is safe. 
    Report Phish     
ZjQcmQRYFpfptBannerEnd
Hi Vanessa,
Good day!
File requested has been whitelisted.
Thank you.
Best Regards,
Kimberly C. Galino
Associate Professional Information Security
Global Delivery Network (GDN) Philippines
Support Team PDL: gdc.ph.ess.shared@dxc.com
24x7 Support Hotline: +63 2 708 80119
kgalino@dxc.com
From: Swarbrick, Vanessa &lt;vanessa.swarbrick@dxc.com&gt; 
Sent: Tuesday, November 4, 2025 1:59 PM
To: Solomon, Samuel &lt;samuel.solomon@qr.com.au&gt;; Galino, Kimberly &lt;kgalino@dxc.com&gt;
Cc: cyber_appctrl_qr &lt;cyber_appctrl_qr@dxc.com&gt;
Subject: RE: PDXC: INC40176641/ INC0567039 – Cortex blocked installation SCADAPack. 
Hi Samuel, 
Thanks for letting me know. For Airlock block, we will require Airlock team assistance to whitelist it. 
Hi @Galino, Kimberly/Airlock team, 
Could you please review and advice what Samuel needs to do to get the .exe whitelisted? 
Attached Exported Airlock events.
Thanks! 
Kind regards,
Vanessa Swarbrick
Professional Information Security Engineer 
Managed Cyber Services (ANZ)
DXC Technology 
m: +61 413 174 681
e: vanessa.swarbrick@dxc.com
From: Solomon, Samuel &lt;samuel.solomon@qr.com.au&gt; 
Sent: Tuesday, 4 November 2025 1:29 PM
To: Swarbrick, Vanessa &lt;vanessa.swarbrick@dxc.com&gt;
Subject: RE: PDXC: INC40176641/ INC0567039 – Cortex blocked installation SCADAPack. 
Hi Vanessa,
Now that I have moved it to temp it allowed me to open the launcher, then when I hit install there is an airlocker issues as shown in the image
Kind Regards,
SAMUEL SOLOMON
ELECTRONICS REPAIR TECHNICIAN
Building B, 680 Ingham Rd    
Townsville, QLD 4818 
T: 0408 530 725 R 913644
M: 0408 530 725   
W: queenslandrail.com.au
From: Swarbrick, Vanessa &lt;vanessa.swarbrick@dxc.com&gt; 
Sent: Tuesday, 4 November 2025 11:00 AM
To: Solomon, Samuel &lt;samuel.solomon@qr.com.au&gt;
Subject: RE: PDXC: INC40176641/ INC0567039 – Cortex blocked installation SCADAPack. 
Hi Samuel, Just wanted to follow up my previous email. Please let me know if Cortex XDR still blocking the .exe once you copy the installer to local disk. Thanks! Kind regards, Vanessa Swarbrick Professional Information Security Engineer Managed
Hi Samuel, 
Just wanted to follow up my previous email. 
Please let me know if Cortex XDR still blocking the .exe once you copy the installer to local disk.
Thanks! 
Kind regards,
Vanessa Swarbrick
Professional Information Security Engineer 
Managed Cyber Services (ANZ)
DXC Technology 
m: +61 413 174 681
e: vanessa.swarbrick@dxc.com
From: Swarbrick, Vanessa 
Sent: Friday, 31 October 2025 2:53 PM
To: 'samuel.solomon@qr.com.au' &lt;samuel.solomon@qr.com.au&gt;
Subject: PDXC: INC40176641/ INC0567039 – Cortex blocked installation SCADAPack. 
Hi Samuel,
I’m from Security End Point Protection QLR team, reaching out re PDXC: INC40176641/ INC0567039 – Cortex blocked installation SCADAPack. 
I could see the alerts related to this event and it was bloc...</t>
  </si>
  <si>
    <t xml:space="preserve">03-12-2025 10:00:35 - PDXC Integration (Work notes)
Assigned to Jacen Warriner.
&lt;br/&gt;Issue was due to Chrome configuration. Ran gpupdate and sync in company portal, ran windows updates, cleared cache and reset settings in chrome. Problem persisted. Suggested logging in on a different device or replacing/wiping the device and getting a fresh account install.
03-12-2025 09:59:09 - PDXC Integration (Work notes)
Assigned to Jacen Warriner.
&lt;br/&gt;Issue was due to Chrome configuration. Ran gpupdate and sync in company portal, ran windows updates, cleared cache and reset settings in chrome. Problem persisted. Suggested logging in on a different device or replacing/wiping the device and getting a fresh account install.&lt;br/&gt;Natalie advised that she would rather put up with the sign in for now and revisit it in the new year.
03-12-2025 09:59:05 - PDXC Integration (Work notes)
Assigned to Jacen Warriner.
&lt;br/&gt;Issue was due to Chrome configuration. Ran gpupdate and sync in company portal, ran windows updates, cleared cache and reset settings in chrome. Problem persisted. Suggested logging in on a different device or replacing/wiping the device and getting a fresh account install.
03-12-2025 09:59:01 - PDXC Integration (Additional comments)
jacen.warriner@dxc.com: Howdy Natalie,
Thanks for working on this with me, i'm sorry we couldn't resolve the Chrome sign in issue, but please reach out again in the new year and we will get back into it =)
03-12-2025 09:57:14 - PDXC Integration (Work notes)
Assigned to Jacen Warriner.
02-12-2025 14:09:31 - PDXC Integration (Work notes)
Assigned to Jacen Warriner.
&lt;br/&gt;on teams
Howdy Natalie... This morning has been a whirlwind =(
I don't know how to move forward with troubleshooting at this stage... However, have you tried logging in on a different device? If it is only happening on your account on that device, we might be able to replace/wipe it and get a fresh account install...
01-12-2025 15:37:45 - PDXC Integration (Work notes)
Assigned to Jacen Warriner.
01-12-2025 15:37:44 - PDXC Integration (Work notes)
Assigned to Jacen Warriner.
01-12-2025 15:37:38 - PDXC Integration (Work notes)
Assigned to Jacen Warriner.
&lt;br/&gt;called Natalie, problem still persists in chrome (prompted to sign in every time she loads the homepage/sharepoint)
01-12-2025 15:37:35 - PDXC Integration (Additional comments)
jacen.warriner@dxc.com: Howdy Natalie, as per our quick chat, we will pick this up again tomorrow morning
28-11-2025 11:30:28 - PDXC Integration (Work notes)
Assigned to Jacen Warriner.
28-11-2025 11:30:24 - PDXC Integration (Additional comments)
jacen.warriner@dxc.com: Howdy Natalie, thanks for the lovely chat this morning. Once the windows updates are all done, restart the laptop and see if Chrome stats remembering you!
28-11-2025 11:29:44 - PDXC Integration (Work notes)
Assigned to Jacen Warriner.
&lt;br/&gt;called Natalie and remoted into her computer. Confirmed the issue seems to be that Chrome will not remember her sign in. Natalie mentioned that so far, she had had an awful time with the techs working on her INC. 
ran gpupdate and sync in company portal. ran windows updates. cleared cache and reset settings in chrome.
waiting for updates to finish to restart and check on issue persistance.
28-11-2025 11:26:38 - PDXC Integration (Work notes)
Assigned to Jacen Warriner.
28-11-2025 11:26:28 - PDXC Integration (Work notes)
Assigned to Jacen Warriner.
&lt;br/&gt;called Natalie and remoted into her computer. Confirmed the issue seems to be that Chrome will not remember her sign in. Natalie mentioned that so far, she had had an awful time with the techs working on her INC. 
ran gpupdate and sync in company portal. ran windows updates. cleared cache and reset settings in chrome.
waiting for updates to finish to restart and check on issue persistance.
28-11-2025 11:26:24 - PDXC Integration (Work notes)
Assigned to Jacen Warriner.
28-11-2025 11:26:22 - PDXC Integration (Additional comments)
jacen.warriner@dxc.com: Howdy Natalie, thanks for the lovely chat this morning. Once the windows updates are all done, restart the laptop and see if Chrome stats remembering you!
28-11-2025 09:35:08 - PDXC Integration (Work notes)
Assigned to Jacen Warriner.
27-11-2025 13:36:19 - Cameron Horn (Work notes)
Platform DXC Integration incident INC0566651 updated INC40151776
27-11-2025 13:36:13 - Cameron Horn (Work notes)
Assigning to the DXC Desktop CBD team to investigate the issue further since this is not an SSO issue
27-11-2025 13:25:26 - Eunice Thai (Work notes)
Platform DXC Integration incident INC0566651 updated INC40151776
27-11-2025 13:25:20 - Eunice Thai (Work notes)
ESM: This change was reassigned to Service Desk in PDXC SNOW on 2025-11-18 with the following comments.
Jayapaul Matangi
Additional comments•2025-11-18 18:11:14
Hi SD Team,
This issue is not related to SSO. The user is experiencing a problem specifically with Chrome. After checking with the Security team (McAulay, Daniel), it is confirmed that it is working fine on other devices. Could you please investigate why it is not working for this particular user?
If this is outside your scope, please route it to the appropriate team.
26-11-2025 13:34:11 - Natalie Andrews (Work notes)
Platform DXC Integration incident INC0566651 updated INC40151776
26-11-2025 13:34:05 - Natalie Andrews (Additional comments)
hi this issue is worse now can someone please look into this?
25-11-2025 13:05:19 - Eunice Thai (Work notes)
Platform DXC Integration incident INC0566651 updated INC40151776
25-11-2025 13:05:15 - Eunice Thai (Work notes)
ESM IM: Ticket found within reporting as on hold awaiting caller for more than 5 days. Shifting back into active. Team please follow up with end user ASAP.
20-11-2025 10:46:58 - Frederic Shea (Work notes)
Platform DXC Integration incident INC0566651 updated INC40151776
20-11-2025 10:46:56 - Frederic Shea (Work notes)
this has already been determined out of Scope for the Global Service Desk
Please assign to the relevant team to assist with this matter, not back to our queue
SDA assigning back to DXC Infra Active Directory
20-11-2025 09:29:39 - Frederic Shea (Work notes)
Investigating
18-11-2025 18:11:35 - PDXC Integration (Additional comments)
matangi.jayapaul@dxc.com: Hi SD Team,
This issue is not related to SSO. The user is experiencing a problem specifically with Chrome. After checking with the Security team (McAulay, Daniel), it is confirmed that it is working fine on other devices. Could you please investigate why it is not working for this particular user?
If this is outside your scope, please route it to the appropriate team.
17-11-2025 17:02:23 - PDXC Integration (Work notes)
Assigned to Jayapaul Matangi.
17-11-2025 17:02:23 - PDXC Integration (Work notes)
Assigned to Jayapaul Matangi.
17-11-2025 17:02:14 - PDXC Integration (Additional comments)
matangi.jayapaul@dxc.com: Upon checking with the Security team, they will provide confirmation tomorrow on whether this issue affects all devices. We will keep this ticket on hold until then
14-11-2025 13:46:03 - PDXC Integration (Work notes)
Assigned to Jayapaul Matangi.
14-11-2025 13:45:58 - PDXC Integration (Additional comments)
matangi.jayapaul@dxc.com: After speaking with the user, the application is working fine in Edge, but in Chrome, it is prompting for login credentials.
12-11-2025 15:52:00 - PDXC Integration (Work notes)
Assigned to Jayapaul Matangi.
11-11-2025 07:26:34 - Natalie Andrews (Work notes)
Platform DXC Integration incident INC0566651 updated INC40151776
11-11-2025 07:26:30 - Natalie Andrews (Additional comments)
its in chrome and edge.
10-11-2025 16:18:18 - PDXC Integration (Additional comments)
matangi.jayapaul@dxc.com: Hi Team,
This is a prompt in Chrome only, This is a chrome configuration issue not an SSO issue.
If this is outside your scope, please kindly route it to the appropriate team.
10-11-2025 14:52:59 - Natalie Andrews (Work notes)
Platform DXC Integration incident INC0566651 updated INC40151776
10-11-2025 14:52:54 - Natalie Andrews (Additional comments)
I work from 0730 till 0330 daily so call anytime. Thanks
10-11-2025 14:32:24 - PDXC Integration (Work notes)
Assigned to Jayapaul Matangi.
10-11-2025 14:32:20 - PDXC Integration (Work notes)
Assigned to Jayapaul Matangi.
10-11-2025 14:32:15 - PDXC Integration (Additional comments)
matangi.jayapaul@dxc.com: Hello Natalie,
Please let us know your availability for a call to discuss this issue.
10-11-2025 11:23:06 - Micheal Shea (Work notes)
Platform DXC Integration incident INC0566651 updated INC40151776
10-11-2025 11:21:49 - PDXC Integration (Work notes)
Assigned to Jayapaul Matangi.
10-11-2025 11:21:43 - PDXC Integration (Work notes)
Assigned to Jayapaul Matangi.
&lt;br/&gt;ESM IM: Ticket found within reporting as commented by end user after resolved. Checking, end user has advised this is not resolved. Re-opening. Team to review and attempt to fix and make contact with end user.
10-11-2025 10:28:45 - Natalie Andrews (Work notes)
Platform DXC Integration incident INC0566651 updated INC40151776
10-11-2025 10:28:41 - Natalie Andrews (Additional comments)
not sure what "link" I'm meant to use, as  just open the internet (chrome or edge) and then am asked to log in.
10-11-2025 10:27:52 - Natalie Andrews (Work notes)
Platform DXC Integration incident INC0566651 updated INC40151776
10-11-2025 10:27:48 - Natalie Andrews (Additional comments)
Hi, first of all my name is Natalie and second of all i have been flat out at work and not abet to get around to this till now
10-11-2025 09:39:50 - PDXC Integration (Work notes)
Assigned to Jayapaul Matangi.
&lt;br/&gt;Since the three-strike policy has been implemented, we are closing this incident. Please reach out to the AD team if you experience any further issues.
10-11-2025 09:39:00 - PDXC Integration (Work notes)
Assigned to Jayapaul Matangi.
&lt;br/&gt;Since the three-strike policy has been implemented, we are closing this incident. Please reach out to the AD team if you experience any further issues.
10-11-2025 09:38:53 - PDXC Integration (Additional comments)
matangi.jayapaul@dxc.com: Since the three-strike policy has been implemented, we are closing this incident. Please reach out to the AD team if you experience any further issues.
10-11-2025 09:29:03 - PDXC Integration (Work notes)
Assigned to Jayapaul Matangi.
07-11-2025 15:10:19 - PDXC Integration (Work notes)
Assigned to Jayapaul Matangi.
07-11-2025 15:09:19 - PDXC Integration (Work notes)
Assigned to Jayapaul Matangi.
07-11-2025 15:09:11 - PDXC Integration (Additional comments)
matangi.jayapaul@dxc.com: Hello Andrew,
Could you please share the link you are using to access the application?
06-11-2025 14:18:59 - PDXC Integration (Work notes)
Assigned to Jayapaul Matangi.
06-11-2025 14:18:53 - PDXC Integration (Additional comments)
matangi.jayapaul@dxc.com: Hello Andrew,
Could you please share the link you are using to access the application?
05-11-2025 12:17:49 - PDXC Integration (Work notes)
Assigned to Jayapaul Matangi.
05-11-2025 12:17:49 - PDXC Integration (Additional comments)
matangi.jayapaul@dxc.com: Hello Andrew,
Could you please share the link you are using to access the application?
04-11-2025 14:54:09 - PDXC Integration (Work notes)
Assigned to Jayapaul Matangi.
04-11-2025 14:54:00 - PDXC Integration (Work notes)
Assigned to Jayapaul Matangi.
04-11-2025 14:53:59 - PDXC Integration (Additional comments)
matangi.jayapaul@dxc.com: Hello Andrew,
Could you please share the link you are using to access the application?
30-10-2025 09:21:27 - PDXC Integration (Work notes)
Assigned to Jayapaul Matangi.
30-10-2025 09:13:39 - PDXC Integration (Work notes)
Added attachment ::  QLDRail_INC added (CNDEF0001178) - Screenshot 2025-10-30 100106.png
30-10-2025 09:12:59 - PDXC Integration (Work notes)
Added attachment ::  QLDRail_INC added (CNDEF0001178) - Screenshot 2025-10-30 095643.png
30-10-2025 09:12:39 - Zoe O'Brien (Work notes)
Platform DXC Integration incident INC0566651 created INC40151776
</t>
  </si>
  <si>
    <t xml:space="preserve">04-12-2025 11:18:38 - PDXC Integration (Work notes)
Assigned to Peter Huthwaite.
&lt;br/&gt;SP220007 has been procured and pre-provisioned. Darryl picked up the new laptop and will return the old faulty laptop after finishing with it.
04-12-2025 11:18:28 - PDXC Integration (Work notes)
Assigned to Peter Huthwaite.
&lt;br/&gt;SP220007 has been procured and pre-provisioned. Darryl picked up the new laptop and will return the old faulty laptop after finishing with it.
04-12-2025 11:18:25 - PDXC Integration (Additional comments)
peter.huthwaite@dxc.com: Hi @Darryl Brew,
Thank you for returning your old device. I have updated our records accordingly and will now be closing this incident.
Cheers,
Peter Huthwaite
04-12-2025 11:17:28 - PDXC Integration (Work notes)
Assigned to Peter Huthwaite.
&lt;br/&gt;SP220007 has been procured and pre-provisioned. Darryl picked up the new laptop and will return the old faulty laptop after finishing with it.&lt;br/&gt;Darryl returned SP220011 to the ICT Technical Support room. CMDB updated accordingly.
04-12-2025 11:15:14 - PDXC Integration (Work notes)
Assigned to Peter Huthwaite.
03-12-2025 10:51:13 - Darryl Brew (Work notes)
Platform DXC Integration incident INC0566400 updated INC40135042
03-12-2025 10:51:07 - Darryl Brew (Additional comments)
Thanks for checking in Peter.  Will definitely bring in the old Laptop tomorrow.  Appreciate your patients.
03-12-2025 09:04:24 - PDXC Integration (Work notes)
Assigned to Peter Huthwaite.
03-12-2025 09:04:08 - PDXC Integration (Work notes)
Assigned to Peter Huthwaite.
03-12-2025 09:04:06 - PDXC Integration (Additional comments)
peter.huthwaite@dxc.com: Hi @Darryl Brew,
Thank you for confirming that you will return your old device when in the office 04/12/2025.
Cheers,
Peter Huthwaite
01-12-2025 16:40:38 - Eunice Thai (Work notes)
Platform DXC Integration incident INC0566400 updated INC40135042
01-12-2025 16:40:34 - Eunice Thai (Work notes)
ESM IM: Ticket found within reporting as on hold awaiting caller for more than 5 days. Shifting back into active. Team please follow up with end user ASAP.
24-11-2025 17:18:45 - Eunice Thai (Work notes)
Platform DXC Integration incident INC0566400 updated INC40135042
24-11-2025 17:18:40 - Eunice Thai (Work notes)
ESM IM: User advised that he will hold onto his old (Faulty) laptop until Thursday 27th November.
19-11-2025 15:14:06 - Eunice Thai (Work notes)
Platform DXC Integration incident INC0566400 updated INC40135042
19-11-2025 15:14:00 - Eunice Thai (Work notes)
ESM IM: User advised that he will hold onto his old (Faulty) laptop until Thursday 27th November.
14-11-2025 10:14:59 - PDXC Integration (Work notes)
Assigned to Peter Huthwaite.
14-11-2025 10:14:49 - PDXC Integration (Work notes)
Assigned to Peter Huthwaite.
14-11-2025 10:14:43 - PDXC Integration (Additional comments)
peter.huthwaite@dxc.com: Hi @Darryl Brew,
Thanks for your time yesterday and good luck with your tech talks!!! We'll see you after that busy week with your old device.
Cheers,
Peter Huthwaite
14-11-2025 10:14:33 - PDXC Integration (Work notes)
Assigned to Peter Huthwaite.
&lt;br/&gt;Darryl attended the ICT Technical Support room where we discussed his upcoming work (Tech Talks). He wants to keep his current device until these are over and done (W/E 28/11/2025). Putting the ticket on hold until the 28th for the return of his old device.
13-11-2025 15:01:29 - Darryl Brew (Work notes)
Platform DXC Integration incident INC0566400 updated INC40135042
13-11-2025 15:01:27 - Darryl Brew (Additional comments)
Spoke to Peter Huthwaite just now and advised that I will hold onto my old (Faulty) laptop until Thursday 27th November which will get me through the week starting the 24th November as I have 3 major ICT TECH Talks to present and I want to make sure that I have the old Laptop if I need it.
10-11-2025 10:02:41 - Darryl Brew (Work notes)
Platform DXC Integration incident INC0566400 updated INC40135042
10-11-2025 10:02:37 - Darryl Brew (Additional comments)
Hi Peter, Thanks for your patience.  
I will be working in the office tomorrow and hope to finish with the Laptop.  
I will plan on bringing the faulty laptop down to you after lunch tomorrow.  Thank you.
Regards,
Darryl Brew
10-11-2025 09:55:39 - PDXC Integration (Work notes)
Assigned to Peter Huthwaite.
10-11-2025 09:55:33 - PDXC Integration (Work notes)
Assigned to Peter Huthwaite.
10-11-2025 09:55:25 - PDXC Integration (Additional comments)
peter.huthwaite@dxc.com: Hi @Darryl Brew,
I am reaching out to find out when your old device will be returned. If you could call me on 0730721795 or respond here we can organise the return of your old device.
Cheers,
Peter Huthwaite
10-11-2025 09:54:49 - PDXC Integration (Work notes)
Assigned to Peter Huthwaite.
&lt;br/&gt;Reached out to Darryl on Teams. Awaiting response
04-11-2025 11:25:08 - Eunice Thai (Work notes)
Platform DXC Integration incident INC0566400 updated INC40135042
04-11-2025 11:25:05 - Eunice Thai (Work notes)
ESM IM: Ticket found within reporting as on hold awaiting caller for more than 5 days. Shifting back into active. Team please follow up with end user ASAP.
29-10-2025 14:57:59 - PDXC Integration (Work notes)
Assigned to Peter Huthwaite.
&lt;br/&gt;Darryl picked up SP220007 from the RC tech bar...awaiting the return of SP220011. CMDB updated accordingly.
29-10-2025 14:10:29 - PDXC Integration (Work notes)
Assigned to Peter Huthwaite.
29-10-2025 14:10:28 - PDXC Integration (Work notes)
Assigned to Peter Huthwaite.
29-10-2025 14:10:22 - PDXC Integration (Additional comments)
peter.huthwaite@dxc.com: Hi Daryl,
SP220007 has been procured and pre-provisioned and is awaiting collection from the RC Tech Bar.
Cheers,
Peter Huthwaite
29-10-2025 14:10:20 - PDXC Integration (Work notes)
Assigned to Peter Huthwaite.
&lt;br/&gt;SP220007 has been procured and pre-provisioned. Awaiting Daryl to collect from RC Tech Bar
29-10-2025 14:09:27 - PDXC Integration (Work notes)
Assigned to Peter Huthwaite.
29-10-2025 11:29:21 - Dhruvkumar Kerai (Work notes)
Platform DXC Integration incident INC0566400 updated INC40135042
29-10-2025 11:29:18 - Dhruv Kerai (Additional comments)
Enjoy the rest of your day, thanks
29-10-2025 11:29:02 - Darryl Brew (Work notes)
Platform DXC Integration incident INC0566400 updated INC40135042
29-10-2025 11:28:57 - Darryl Brew (Additional comments)
Thank you. I have passed the Incident number onto Peter already.   Thank you.   Have a great day.
29-10-2025 11:27:48 - Dhruvkumar Kerai (Work notes)
Platform DXC Integration incident INC0566400 updated INC40135042
29-10-2025 11:27:47 - PDXC Integration (Work notes)
Added attachment ::  QLDRail_INC added (CNDEF0001178) - image.png
29-10-2025 11:27:44 - Darryl Brew (Work notes)
Platform DXC Integration incident INC0566400 updated INC40135042
29-10-2025 11:27:38 - Dhruv Kerai (Additional comments)
Hey Darryl,
I have raised the ticket, and all the details will be available above
29-10-2025 11:27:35 - Darryl Brew (Additional comments)
Excellent.   Thank you Dhruv.  I will close the chat window now
29-10-2025 11:26:30 - Dhruvkumar Kerai (Work notes)
Platform DXC Integration incident INC0566400 updated INC40135042
29-10-2025 11:26:05 - Darryl Brew (Additional comments)
ok no problems.
29-10-2025 11:26:04 - Dhruv Kerai (Additional comments)
Sure, please give me some time in working on it and will be with you shortly
29-10-2025 11:26:03 - Darryl Brew (Additional comments)
Yes I will just wait here for the Incident Number - so once I have that number, I will close the conversation.  Thank you.
29-10-2025 11:26:02 - Dhruv Kerai (Additional comments)
No worries, is there anything else I can help you with today?
29-10-2025 11:26:01 - Darryl Brew (Additional comments)
Ok thank you.....
29-10-2025 11:26:00 - Dhruvkumar Kerai (Work notes)
Platform DXC Integration incident INC0566400 created INC40135042
29-10-2025 11:26:00 - Dhruv Kerai (Additional comments)
Sure, I will raise ticket, and you will get an email with ticket number
29-10-2025 11:25:59 - Darryl Brew (Additional comments)
Are you still there?
29-10-2025 11:25:58 - Darryl Brew (Additional comments)
No I'm contacting the ICT Service Desk to raise the ticket and soon Peter will start on sourcing another Laptop.  Once I get the Incident number from you I will provide it to Peter so he can work on this issue.
29-10-2025 11:25:57 - Dhruv Kerai (Additional comments)
Is there a ticket already raised by Peter?
29-10-2025 11:25:56 - Darryl Brew (Additional comments)
Contact details are phone 0730720554
Although best to contact me on my Microsoft Teams - this is the best option.
29-10-2025 11:25:55 - Dhruv Kerai (Additional comments)
Thank you for contacting  the ICT Service Desk.  I am looking into your question now and will be with you shortly.
29-10-2025 11:25:54 - Darryl Brew (Additional comments)
My Microsoft Surface 8 Laptop is making loud noise when powering up and intermittently during the day.   The noise is coming from the back of the Laptop - suspect it is the Laptop Internal Fan.  I have spoken to Peter Huthwaite in Desktop Support who is going to source a replacement Laptop for me today.   Peter has already heard the noise coming from the Laptop.   Could you please assign this call to Peter so that he can continue working on this incident.  Thank you.
</t>
  </si>
  <si>
    <t>INC0566292</t>
  </si>
  <si>
    <t xml:space="preserve">03-11-2025 15:47:28 - Stephen Murphy (Work notes)
Group policy disclaimer has been exported.  Consider Modifying the Disclaimer on a PC experiencing the problem and retest.
30-10-2025 13:25:16 - Gabor Kazup (Additional comments)
additional note:
the cache folder
C:\ProgramData\Microsoft\Windows\SystemData\S-1-5-18\ReadOnly\LockScreen_P
is only accessible by SYSTEM
psexec can be used to open a cmd to look at it (Psexec.exe -i -d -s cmd.exe)
30-10-2025 13:22:39 - Gabor Kazup (Work notes)
technical background for the issue:
QR GPO to set lock screen background: AP - Windows 10 Computer settings
Setting: Computer Configuration\Administrative Templates\Control Panel\Personalization Force a specific default lock screen and logon image
C:\Windows\Web\Wallpaper\QR\Logon\QRLockScreen.jpg
Windows then caches this image for actual use at:
C:\ProgramData\Microsoft\Windows\SystemData\S-1-5-18\ReadOnly\LockScreen_P
deleting the LockScreen_P folder will force re-generation of the cached data once the screen is locked (image should appear on locked screen after a few seconds)
30-10-2025 12:38:53 - Jonathon Williams (Work notes)
Appears to be occurring on Windows 10 devices as well, Service Desk investigating and will provide feedback
</t>
  </si>
  <si>
    <t xml:space="preserve">05-12-2025 09:40:38 - Casey Micklesson (Additional comments)
Hi James,
The device has been dispatched back to you under consignment Q0KZ50075241.
This is enrolled and ready to be used.
Thank you
28-11-2025 07:57:26 - James Hartmann (Additional comments)
Hi Casey,
Any idea on when this will be resolved? I have now been without the work phone for a month and cannot go much longer without it.
27-11-2025 14:25:24 - Casey Micklesson (Additional comments)
Hi James,
We are having a few issues with the enrolment of the device.
We have escalated this to Apple and will come back to you with a response.
Thank you,
20-11-2025 15:27:06 - Casey Micklesson (Additional comments)
Hi James, 
We are having a few issues with the enrolment of the device. 
This will hopefully be fixed tomorrow.
Thank you,
14-11-2025 10:26:46 - Casey Micklesson (Additional comments)
HI James, 
No worries and thank you for doing that!
I will work on the device today and advise if I have any further issues.
Thanks!
11-11-2025 08:12:57 - James Hartmann (Additional comments)
Hi Casey, Apologies for the delay i have been on sick leave. I have just completed the removal process via icloud.
Thanks James
10-11-2025 14:51:05 - Casey Micklesson (Additional comments)
Hi James,
Can you please complete the below steps to remove the activation lock off your device?
Go to www.iCloud.com/find.
Sign in to your Apple Account.
Select the device that you want to remove from iCloud.
Click Remove This Device.
We cannot proceed with the enrolment until the device is removed.
Thank you
10-11-2025 08:54:41 - Casey Micklesson (Work notes)
Order was only on hold 2 days from when script moved it.
Moving back to on hold.
Notes last updated on the 06/11
08-11-2025 05:00:12 - Script Administrator (Work notes)
The incident is back in progress due to being on hold for over 5 days without any update
06-11-2025 15:53:29 - Casey Micklesson (Additional comments)
Hi James,
Can you please complete the below steps to remove the activation lock off your device?
Go to www.iCloud.com/find.
Sign in to your Apple Account.
Select the device that you want to remove from iCloud.
Click Remove This Device.
We cannot proceed with the enrolment until the device is removed.
Thank you
06-11-2025 15:01:45 - Casey Micklesson (Additional comments)
Hi James,
The device has been received, we are currently working with Telstra to have this re-enrolled. 
This should be completed by EOW, I will let you know if anything changes.
Thank you,
03-11-2025 07:29:44 - James Hartmann (Additional comments)
Hi, 
Just follow up to see if my phone was received. I dropped it off to the Tech bar last Tuesday and was advised that they would send it through.
Thanks James
29-10-2025 10:39:28 - Casey Micklesson (Work notes)
368RX500680001000680805
It's coming today
Most recent update
Onboard for delivery
ARUNDEL QLD, 4214
Date &amp; timeWed 29 Oct • 9:19am
27-10-2025 13:47:44 - Casey Micklesson (Work notes)
Spoke with user. 
Device was purchased in 2023, looks like enrolment has dropped off. 
User does not need the device and is happy to have the device sent back to Techwell for manual enrolment. 
User is in the office tomorrow and is going to take the device to the TechBar for them to send back in a satchel.
Engaged Peter Huthwaite to advise this device is not a hotswap or a recycle, and asked for him to keep an eye out and assist with having the device sent back using thepre-paid satchels provided to Tech Bar.
27-10-2025 13:47:44 - Casey Micklesson (Additional comments)
Hi James, 
Thank you for your time today.
As discussed, I have advised Peter from the RC1 Tech Bar you will be coming in to drop the device off.
If you could please let me know when this is dropped off so I can ensure this is sent same day. 
Any issues, please call me on 0730728877.
Thank you,
24-10-2025 08:18:40 - Casey Micklesson (Work notes)
Please note your Order Reference Number:
15630071
</t>
  </si>
  <si>
    <t xml:space="preserve">05-12-2025 12:59:35 - PDXC Integration (Work notes)
Assigned to Jacen Warriner.
&lt;br/&gt;Device rebuilt and ready to ship back. DFCI error deleted from autopilot and rehashed. Tablet returned to customer.
05-12-2025 12:59:29 - PDXC Integration (Work notes)
Assigned to Jacen Warriner.
&lt;br/&gt;Device rebuilt and ready to ship back. DFCI error deleted from autopilot and rehashed. Tablet returned to customer.
05-12-2025 12:59:27 - PDXC Integration (Additional comments)
jacen.warriner@dxc.com: Renai confirmed device arrived back safely
05-12-2025 12:59:04 - PDXC Integration (Work notes)
Assigned to Jacen Warriner.
05-12-2025 10:25:34 - PDXC Integration (Work notes)
Assigned to Jacen Warriner.
05-12-2025 10:25:24 - PDXC Integration (Work notes)
Assigned to Jacen Warriner.
05-12-2025 10:25:19 - PDXC Integration (Additional comments)
jacen.warriner@dxc.com: Howdy Mark, just updating to make sure the tablet made it back safe and is set up =)
03-12-2025 14:29:49 - PDXC Integration (Work notes)
Assigned to Jacen Warriner.
03-12-2025 14:29:35 - PDXC Integration (Work notes)
Assigned to Jacen Warriner.
03-12-2025 14:29:33 - PDXC Integration (Additional comments)
jacen.warriner@dxc.com: Howdy Mark, just updating to make sure the tablet made it back safe and is set up =)
28-11-2025 14:20:08 - PDXC Integration (Work notes)
Assigned to Jacen Warriner.
28-11-2025 14:19:34 - PDXC Integration (Work notes)
Assigned to Jacen Warriner.
28-11-2025 14:19:32 - PDXC Integration (Additional comments)
jacen.warriner@dxc.com: return shipping details
Shipment number:
302717640
Customer reference
9294504 | INC0564315
Booking number:
BNE 774148
28-11-2025 14:16:14 - PDXC Integration (Work notes)
Assigned to Jacen Warriner.
&lt;br/&gt;SM231526 - tablet in inc.
28-11-2025 10:37:28 - PDXC Integration (Work notes)
Assigned to Jacen Warriner.
&lt;br/&gt;deleted from autopilot and rehashed - solved the DFCI error
27-11-2025 15:40:54 - PDXC Integration (Work notes)
Assigned to Jacen Warriner.
27-11-2025 15:40:48 - PDXC Integration (Work notes)
Assigned to Jacen Warriner.
27-11-2025 15:40:43 - PDXC Integration (Additional comments)
jacen.warriner@dxc.com: rebuild and ready to ship back
27-11-2025 10:07:34 - PDXC Integration (Work notes)
Assigned to Jacen Warriner.
27-11-2025 10:07:29 - PDXC Integration (Work notes)
Assigned to Jacen Warriner.
&lt;br/&gt;Added attachment ::  910f1f45-d9da-44bd-ab32-b36899e9e478.jpg
26-11-2025 16:19:58 - PDXC Integration (Work notes)
Assigned to Jacen Warriner.
&lt;br/&gt;rebuilding SM231526
24-11-2025 13:10:28 - PDXC Integration (Work notes)
Assigned to Jacen Warriner.
24-11-2025 13:10:28 - PDXC Integration (Work notes)
Assigned to Jacen Warriner.
24-11-2025 13:10:21 - PDXC Integration (Additional comments)
jacen.warriner@dxc.com: waiting for delivery (TNT website says out for delivery)
21-11-2025 10:33:58 - PDXC Integration (Work notes)
Assigned to Jacen Warriner.
21-11-2025 10:33:54 - PDXC Integration (Work notes)
Assigned to Jacen Warriner.
21-11-2025 10:33:47 - PDXC Integration (Additional comments)
jacen.warriner@dxc.com: waiting for delivery
19-11-2025 12:02:08 - PDXC Integration (Work notes)
Assigned to Jacen Warriner.
19-11-2025 11:55:19 - PDXC Integration (Work notes)
Assigned to Jacen Warriner.
19-11-2025 11:55:12 - PDXC Integration (Additional comments)
jacen.warriner@dxc.com: waiting for delivery
19-11-2025 10:14:28 - PDXC Integration (Work notes)
Assigned to Jacen Warriner.
19-11-2025 10:14:22 - PDXC Integration (Additional comments)
jacen.warriner@dxc.com: shipping booked
Shipment number:
295503791
Customer reference
9294504 | INC0564315
Booking number:
SYD 925384
14-11-2025 10:23:39 - PDXC Integration (Work notes)
Assigned to Jacen Warriner.
14-11-2025 10:23:29 - PDXC Integration (Work notes)
Assigned to Jacen Warriner.
14-11-2025 10:23:24 - PDXC Integration (Additional comments)
jacen.warriner@dxc.com: Reached out to Renai to sort out shipping
10-11-2025 11:53:03 - PDXC Integration (Work notes)
Assigned to Jacen Warriner.
10-11-2025 11:52:53 - PDXC Integration (Work notes)
Assigned to Jacen Warriner.
10-11-2025 11:52:47 - PDXC Integration (Additional comments)
jacen.warriner@dxc.com: working with Renai Simms to get access to the asset
07-11-2025 05:01:36 - Script Administrator (Work notes)
Platform DXC Integration incident INC0564315 updated INC39973761
07-11-2025 05:01:30 - Script Administrator (Work notes)
The incident is back in progress due to being on hold for over 5 days without any update
04-11-2025 08:24:49 - PDXC Integration (Work notes)
Assigned to Jacen Warriner.
04-11-2025 08:24:39 - PDXC Integration (Work notes)
Assigned to Jacen Warriner.
04-11-2025 08:24:37 - PDXC Integration (Additional comments)
jacen.warriner@dxc.com: From: Warriner, Jacen 
Sent: Tuesday, 4 November 2025 8:24 AM
To: Scotney, Mark &lt;Mark.Scotney@qr.com.au&gt;; Simms, Renai &lt;Renai.Simms@qr.com.au&gt;
Subject: INC0564728 and INC0564315
Howdy friends,
I'd love to help out with these 2 INC
Device compliance - QRST-NYKUBWB8FZ (device offline and no longer able to connect to network – unknown location)
Computer not booting to Windows, giving error message re:DFCI. SM231526 / QRST-NYKUBWB8FZ (Bundaberg)
I think they both need to be wiped and rebuilt.
Many thanks,
Jace
03-11-2025 15:56:55 - Eunice Thai (Work notes)
Platform DXC Integration incident INC0564315 updated INC39973761
03-11-2025 15:56:51 - Eunice Thai (Work notes)
ESM IM: Ticket found within reporting as on hold awaiting caller for more than 5 days. Shifting back into active. Team please follow up with end user ASAP.
27-10-2025 11:20:29 - PDXC Integration (Work notes)
Assigned to Jacen Warriner.
27-10-2025 11:19:44 - PDXC Integration (Work notes)
Assigned to Jacen Warriner.
27-10-2025 11:19:42 - PDXC Integration (Additional comments)
jacen.warriner@dxc.com: included Renai Simms in comms
21-10-2025 10:26:27 - PDXC Integration (Work notes)
Assigned to Jacen Warriner.
21-10-2025 10:26:27 - PDXC Integration (Work notes)
Assigned to Jacen Warriner.
21-10-2025 10:26:18 - PDXC Integration (Additional comments)
jacen.warriner@dxc.com: left VM on mobile and sent email to organise swap of devices
20-10-2025 11:04:58 - PDXC Integration (Work notes)
Assigned to Jacen Warriner.
20-10-2025 09:13:39 - PDXC Integration (Work notes)
Security End Point Protection QLR is managing Cortex XDR and Airlock. 
This non-sync issue/non-compliance device is out of our scope. 
Reassigning the ticket to Desktop team for a review if you able to assist
Thank you.
20-10-2025 08:48:29 - PDXC Integration (Work notes)
Assigned to Vanessa Swarbrick.
19-10-2025 09:27:09 - PDXC Integration (Work notes)
Added attachment ::  QLDRail_INC added (CNDEF0001178) - device compliance.PNG
19-10-2025 09:26:19 - PDXC Integration (Work notes)
Added attachment ::  QLDRail_INC added (CNDEF0001178) - Company portal.PNG
19-10-2025 09:26:01 - Benjamin Shegog (Work notes)
Platform DXC Integration incident INC0564315 created INC39973761
</t>
  </si>
  <si>
    <t>Jane Galon</t>
  </si>
  <si>
    <t>Frank Simonetta</t>
  </si>
  <si>
    <t>Cecil Parinas</t>
  </si>
  <si>
    <t>Paul Male</t>
  </si>
  <si>
    <t>Angus Stanley</t>
  </si>
  <si>
    <t>Jarred Lopez</t>
  </si>
  <si>
    <t>Tiffany Haw</t>
  </si>
  <si>
    <t>Richard</t>
  </si>
  <si>
    <t>Byron</t>
  </si>
  <si>
    <t>INC0576585</t>
  </si>
  <si>
    <t>INC0577863</t>
  </si>
  <si>
    <t>INC0577628</t>
  </si>
  <si>
    <t>INC0576985</t>
  </si>
  <si>
    <t>INC0576978</t>
  </si>
  <si>
    <t>INC0577884</t>
  </si>
  <si>
    <t>RITM0271552</t>
  </si>
  <si>
    <t>Bradley Ruddell</t>
  </si>
  <si>
    <t>INC0577883</t>
  </si>
  <si>
    <t>INC0577798</t>
  </si>
  <si>
    <t>INC0577021</t>
  </si>
  <si>
    <t>RITM0271551</t>
  </si>
  <si>
    <t>INC0576968</t>
  </si>
  <si>
    <t>INC0577881</t>
  </si>
  <si>
    <t>INC0576962</t>
  </si>
  <si>
    <t>INC0577880</t>
  </si>
  <si>
    <t>INC0577879</t>
  </si>
  <si>
    <t>INC0576950</t>
  </si>
  <si>
    <t>INC0576961</t>
  </si>
  <si>
    <t>INC0576966</t>
  </si>
  <si>
    <t>INC0576959</t>
  </si>
  <si>
    <t>Prashanth Padmanabhaiah</t>
  </si>
  <si>
    <t>RITM0271550</t>
  </si>
  <si>
    <t>RITM0271476</t>
  </si>
  <si>
    <t>Jamie Melville</t>
  </si>
  <si>
    <t>RITM0271477</t>
  </si>
  <si>
    <t>INC0576697</t>
  </si>
  <si>
    <t>INC0576921</t>
  </si>
  <si>
    <t>Kathrine Rodgers</t>
  </si>
  <si>
    <t>INC0576948</t>
  </si>
  <si>
    <t>INC0576945</t>
  </si>
  <si>
    <t>INC0577876</t>
  </si>
  <si>
    <t>INC0576464</t>
  </si>
  <si>
    <t>INC0576920</t>
  </si>
  <si>
    <t>INC0576696</t>
  </si>
  <si>
    <t>INC0576936</t>
  </si>
  <si>
    <t>INC0576679</t>
  </si>
  <si>
    <t>INC0576937</t>
  </si>
  <si>
    <t>INC0576537</t>
  </si>
  <si>
    <t>INC0576923</t>
  </si>
  <si>
    <t>INC0576606</t>
  </si>
  <si>
    <t>INC0576830</t>
  </si>
  <si>
    <t>INC0576940</t>
  </si>
  <si>
    <t>INC0576814</t>
  </si>
  <si>
    <t>INC0576929</t>
  </si>
  <si>
    <t>INC0576922</t>
  </si>
  <si>
    <t>INC0576589</t>
  </si>
  <si>
    <t>INC0577877</t>
  </si>
  <si>
    <t>INC0577810</t>
  </si>
  <si>
    <t>INC0576917</t>
  </si>
  <si>
    <t>INC0576877</t>
  </si>
  <si>
    <t>INC0576654</t>
  </si>
  <si>
    <t>INC0576712</t>
  </si>
  <si>
    <t>INC0576905</t>
  </si>
  <si>
    <t>INC0576674</t>
  </si>
  <si>
    <t>INC0576908</t>
  </si>
  <si>
    <t>INC0576891</t>
  </si>
  <si>
    <t>INC0576863</t>
  </si>
  <si>
    <t>Mohinder Minhas</t>
  </si>
  <si>
    <t>INC0576912</t>
  </si>
  <si>
    <t>INC0576872</t>
  </si>
  <si>
    <t>INC0576878</t>
  </si>
  <si>
    <t>INC0576810</t>
  </si>
  <si>
    <t>INC0576331</t>
  </si>
  <si>
    <t>INC0576773</t>
  </si>
  <si>
    <t>Jessica Chen</t>
  </si>
  <si>
    <t>INC0576859</t>
  </si>
  <si>
    <t>INC0576837</t>
  </si>
  <si>
    <t>INC0576882</t>
  </si>
  <si>
    <t>INC0576850</t>
  </si>
  <si>
    <t>INC0576861</t>
  </si>
  <si>
    <t>INC0576856</t>
  </si>
  <si>
    <t>INC0576833</t>
  </si>
  <si>
    <t>INC0576490</t>
  </si>
  <si>
    <t>INC0576579</t>
  </si>
  <si>
    <t>INC0576300</t>
  </si>
  <si>
    <t>INC0576868</t>
  </si>
  <si>
    <t>INC0576658</t>
  </si>
  <si>
    <t>INC0576311</t>
  </si>
  <si>
    <t>INC0576879</t>
  </si>
  <si>
    <t>INC0576851</t>
  </si>
  <si>
    <t>INC0576865</t>
  </si>
  <si>
    <t>INC0576862</t>
  </si>
  <si>
    <t>INC0576822</t>
  </si>
  <si>
    <t>INC0576828</t>
  </si>
  <si>
    <t>INC0576821</t>
  </si>
  <si>
    <t>INC0576798</t>
  </si>
  <si>
    <t>INC0576307</t>
  </si>
  <si>
    <t>INC0576841</t>
  </si>
  <si>
    <t>INC0576819</t>
  </si>
  <si>
    <t>INC0576832</t>
  </si>
  <si>
    <t>RITM0271304</t>
  </si>
  <si>
    <t>Jaymesh Sharma</t>
  </si>
  <si>
    <t>RITM0271014</t>
  </si>
  <si>
    <t>RITM0271346</t>
  </si>
  <si>
    <t>RITM0271549</t>
  </si>
  <si>
    <t>Michael Cross</t>
  </si>
  <si>
    <t>INC0576762</t>
  </si>
  <si>
    <t>INC0576812</t>
  </si>
  <si>
    <t>INC0576640</t>
  </si>
  <si>
    <t>INC0576799</t>
  </si>
  <si>
    <t>INC0576768</t>
  </si>
  <si>
    <t>INC0576817</t>
  </si>
  <si>
    <t>INC0576816</t>
  </si>
  <si>
    <t>INC0576325</t>
  </si>
  <si>
    <t>INC0576759</t>
  </si>
  <si>
    <t>INC0576743</t>
  </si>
  <si>
    <t>INC0576801</t>
  </si>
  <si>
    <t>INC0576561</t>
  </si>
  <si>
    <t>Luke Dargan</t>
  </si>
  <si>
    <t>INC0576783</t>
  </si>
  <si>
    <t>INC0576757</t>
  </si>
  <si>
    <t>INC0576806</t>
  </si>
  <si>
    <t>INC0576686</t>
  </si>
  <si>
    <t>INC0576803</t>
  </si>
  <si>
    <t>INC0576477</t>
  </si>
  <si>
    <t>INC0576807</t>
  </si>
  <si>
    <t>INC0576813</t>
  </si>
  <si>
    <t>INC0576638</t>
  </si>
  <si>
    <t>INC0576639</t>
  </si>
  <si>
    <t>INC0577872</t>
  </si>
  <si>
    <t>INC0576780</t>
  </si>
  <si>
    <t>INC0576731</t>
  </si>
  <si>
    <t>INC0576732</t>
  </si>
  <si>
    <t>INC0576599</t>
  </si>
  <si>
    <t>INC0576765</t>
  </si>
  <si>
    <t>INC0576774</t>
  </si>
  <si>
    <t>INC0576770</t>
  </si>
  <si>
    <t>INC0576776</t>
  </si>
  <si>
    <t>INC0576754</t>
  </si>
  <si>
    <t>INC0576786</t>
  </si>
  <si>
    <t>INC0576748</t>
  </si>
  <si>
    <t>INC0576784</t>
  </si>
  <si>
    <t>INC0576763</t>
  </si>
  <si>
    <t>INC0576788</t>
  </si>
  <si>
    <t>INC0576657</t>
  </si>
  <si>
    <t>INC0576760</t>
  </si>
  <si>
    <t>INC0576779</t>
  </si>
  <si>
    <t>INC0576777</t>
  </si>
  <si>
    <t>INC0576724</t>
  </si>
  <si>
    <t>INC0576661</t>
  </si>
  <si>
    <t>INC0576718</t>
  </si>
  <si>
    <t>INC0576720</t>
  </si>
  <si>
    <t>INC0576734</t>
  </si>
  <si>
    <t>INC0576728</t>
  </si>
  <si>
    <t>INC0576653</t>
  </si>
  <si>
    <t>David Dumsday</t>
  </si>
  <si>
    <t>INC0576711</t>
  </si>
  <si>
    <t>INC0576707</t>
  </si>
  <si>
    <t>INC0576716</t>
  </si>
  <si>
    <t>INC0576740</t>
  </si>
  <si>
    <t>INC0577870</t>
  </si>
  <si>
    <t>INC0576421</t>
  </si>
  <si>
    <t>INC0576713</t>
  </si>
  <si>
    <t>INC0576381</t>
  </si>
  <si>
    <t>INC0576688</t>
  </si>
  <si>
    <t>INC0576705</t>
  </si>
  <si>
    <t>INC0576680</t>
  </si>
  <si>
    <t>INC0576684</t>
  </si>
  <si>
    <t>INC0576560</t>
  </si>
  <si>
    <t>INC0576685</t>
  </si>
  <si>
    <t>INC0576664</t>
  </si>
  <si>
    <t>INC0576375</t>
  </si>
  <si>
    <t>INC0576672</t>
  </si>
  <si>
    <t>INC0576520</t>
  </si>
  <si>
    <t>INC0577869</t>
  </si>
  <si>
    <t>INC0576648</t>
  </si>
  <si>
    <t>INC0576660</t>
  </si>
  <si>
    <t>INC0576635</t>
  </si>
  <si>
    <t>INC0577868</t>
  </si>
  <si>
    <t>INC0577867</t>
  </si>
  <si>
    <t>INC0577866</t>
  </si>
  <si>
    <t>INC0576633</t>
  </si>
  <si>
    <t>INC0577865</t>
  </si>
  <si>
    <t>INC0577864</t>
  </si>
  <si>
    <t>RITM0271548</t>
  </si>
  <si>
    <t>Rajat Dhingra</t>
  </si>
  <si>
    <t>INC0576621</t>
  </si>
  <si>
    <t>INC0576627</t>
  </si>
  <si>
    <t>INC0576632</t>
  </si>
  <si>
    <t>INC0576630</t>
  </si>
  <si>
    <t>INC0576610</t>
  </si>
  <si>
    <t>INC0576463</t>
  </si>
  <si>
    <t>INC0576624</t>
  </si>
  <si>
    <t>INC0576607</t>
  </si>
  <si>
    <t>INC0576535</t>
  </si>
  <si>
    <t>INC0576608</t>
  </si>
  <si>
    <t>INC0576574</t>
  </si>
  <si>
    <t>INC0576565</t>
  </si>
  <si>
    <t>INC0576583</t>
  </si>
  <si>
    <t>INC0576437</t>
  </si>
  <si>
    <t>INC0576562</t>
  </si>
  <si>
    <t>RITM0271515</t>
  </si>
  <si>
    <t>Dimuth Cooray</t>
  </si>
  <si>
    <t>RITM0271547</t>
  </si>
  <si>
    <t>INC0576533</t>
  </si>
  <si>
    <t>INC0576588</t>
  </si>
  <si>
    <t>INC0576587</t>
  </si>
  <si>
    <t>INC0576405</t>
  </si>
  <si>
    <t>INC0576593</t>
  </si>
  <si>
    <t>INC0576580</t>
  </si>
  <si>
    <t>INC0576605</t>
  </si>
  <si>
    <t>INC0576567</t>
  </si>
  <si>
    <t>INC0576595</t>
  </si>
  <si>
    <t>INC0576597</t>
  </si>
  <si>
    <t>INC0576594</t>
  </si>
  <si>
    <t>INC0576571</t>
  </si>
  <si>
    <t>INC0576558</t>
  </si>
  <si>
    <t>INC0576556</t>
  </si>
  <si>
    <t>INC0576566</t>
  </si>
  <si>
    <t>INC0576516</t>
  </si>
  <si>
    <t>INC0576575</t>
  </si>
  <si>
    <t>INC0576572</t>
  </si>
  <si>
    <t>INC0576576</t>
  </si>
  <si>
    <t>INC0576568</t>
  </si>
  <si>
    <t>INC0576563</t>
  </si>
  <si>
    <t>INC0576564</t>
  </si>
  <si>
    <t>INC0576584</t>
  </si>
  <si>
    <t>INC0577852</t>
  </si>
  <si>
    <t>INC0576308</t>
  </si>
  <si>
    <t>INC0576546</t>
  </si>
  <si>
    <t>INC0576531</t>
  </si>
  <si>
    <t>INC0576542</t>
  </si>
  <si>
    <t>INC0576497</t>
  </si>
  <si>
    <t>INC0576395</t>
  </si>
  <si>
    <t>Brett Rubie</t>
  </si>
  <si>
    <t>INC0576407</t>
  </si>
  <si>
    <t>David Gibb</t>
  </si>
  <si>
    <t>INC0576377</t>
  </si>
  <si>
    <t>INC0576550</t>
  </si>
  <si>
    <t>INC0576544</t>
  </si>
  <si>
    <t>INC0576328</t>
  </si>
  <si>
    <t>INC0576530</t>
  </si>
  <si>
    <t>INC0576548</t>
  </si>
  <si>
    <t>INC0576346</t>
  </si>
  <si>
    <t>INC0576529</t>
  </si>
  <si>
    <t>INC0576515</t>
  </si>
  <si>
    <t>INC0576448</t>
  </si>
  <si>
    <t>Lucas Hart</t>
  </si>
  <si>
    <t>INC0576523</t>
  </si>
  <si>
    <t>INC0576387</t>
  </si>
  <si>
    <t>INC0576389</t>
  </si>
  <si>
    <t>Amirreza Jahangiri</t>
  </si>
  <si>
    <t>INC0576534</t>
  </si>
  <si>
    <t>INC0576416</t>
  </si>
  <si>
    <t>INC0576532</t>
  </si>
  <si>
    <t>INC0577861</t>
  </si>
  <si>
    <t>RITM0271546</t>
  </si>
  <si>
    <t>INC0577855</t>
  </si>
  <si>
    <t>INC0576443</t>
  </si>
  <si>
    <t>INC0576498</t>
  </si>
  <si>
    <t>INC0576493</t>
  </si>
  <si>
    <t>INC0576500</t>
  </si>
  <si>
    <t>INC0576467</t>
  </si>
  <si>
    <t>INC0576501</t>
  </si>
  <si>
    <t>INC0576459</t>
  </si>
  <si>
    <t>INC0576468</t>
  </si>
  <si>
    <t>INC0576433</t>
  </si>
  <si>
    <t>INC0576491</t>
  </si>
  <si>
    <t>INC0576455</t>
  </si>
  <si>
    <t>INC0576494</t>
  </si>
  <si>
    <t>INC0576452</t>
  </si>
  <si>
    <t>Steven Pasqualini</t>
  </si>
  <si>
    <t>INC0577853</t>
  </si>
  <si>
    <t>INC0576411</t>
  </si>
  <si>
    <t>INC0576436</t>
  </si>
  <si>
    <t>INC0576438</t>
  </si>
  <si>
    <t>INC0576315</t>
  </si>
  <si>
    <t>INC0576469</t>
  </si>
  <si>
    <t>INC0576427</t>
  </si>
  <si>
    <t>INC0576432</t>
  </si>
  <si>
    <t>INC0576445</t>
  </si>
  <si>
    <t>INC0576409</t>
  </si>
  <si>
    <t>INC0576417</t>
  </si>
  <si>
    <t>INC0576415</t>
  </si>
  <si>
    <t>INC0576444</t>
  </si>
  <si>
    <t>INC0576430</t>
  </si>
  <si>
    <t>INC0576414</t>
  </si>
  <si>
    <t>INC0576442</t>
  </si>
  <si>
    <t>INC0577859</t>
  </si>
  <si>
    <t>RITM0271418</t>
  </si>
  <si>
    <t>Luke Hutt</t>
  </si>
  <si>
    <t>INC0577858</t>
  </si>
  <si>
    <t>INC0576350</t>
  </si>
  <si>
    <t>INC0576402</t>
  </si>
  <si>
    <t>INC0576418</t>
  </si>
  <si>
    <t>INC0576344</t>
  </si>
  <si>
    <t>INC0576330</t>
  </si>
  <si>
    <t>INC0576365</t>
  </si>
  <si>
    <t>INC0576348</t>
  </si>
  <si>
    <t>INC0576351</t>
  </si>
  <si>
    <t>INC0576354</t>
  </si>
  <si>
    <t>INC0576357</t>
  </si>
  <si>
    <t>RITM0271487</t>
  </si>
  <si>
    <t>Keenan Goffey</t>
  </si>
  <si>
    <t>RITM0271545</t>
  </si>
  <si>
    <t>RITM0271449</t>
  </si>
  <si>
    <t>Simon Richardson</t>
  </si>
  <si>
    <t>INC0576326</t>
  </si>
  <si>
    <t>INC0576318</t>
  </si>
  <si>
    <t>INC0576333</t>
  </si>
  <si>
    <t>INC0577857</t>
  </si>
  <si>
    <t>INC0577369</t>
  </si>
  <si>
    <t>INC0577856</t>
  </si>
  <si>
    <t>INC0576312</t>
  </si>
  <si>
    <t>RITM0271544</t>
  </si>
  <si>
    <t>Colin Watson</t>
  </si>
  <si>
    <t>INC0576302</t>
  </si>
  <si>
    <t>RITM0271532</t>
  </si>
  <si>
    <t>Xin Huang</t>
  </si>
  <si>
    <t>RITM0271498</t>
  </si>
  <si>
    <t>INC0577850</t>
  </si>
  <si>
    <t>INC0577854</t>
  </si>
  <si>
    <t>INC0577851</t>
  </si>
  <si>
    <t>RITM0271543</t>
  </si>
  <si>
    <t>Shannon Fels</t>
  </si>
  <si>
    <t>INC0577765</t>
  </si>
  <si>
    <t>INC0577246</t>
  </si>
  <si>
    <t>INC0577321</t>
  </si>
  <si>
    <t>INC0577539</t>
  </si>
  <si>
    <t>INC0577848</t>
  </si>
  <si>
    <t>INC0577610</t>
  </si>
  <si>
    <t>INC0577841</t>
  </si>
  <si>
    <t>INC0577849</t>
  </si>
  <si>
    <t>INC0577842</t>
  </si>
  <si>
    <t>INC0577847</t>
  </si>
  <si>
    <t>INC0577845</t>
  </si>
  <si>
    <t>INC0577844</t>
  </si>
  <si>
    <t>INC0577846</t>
  </si>
  <si>
    <t>INC0577843</t>
  </si>
  <si>
    <t>INC0577840</t>
  </si>
  <si>
    <t>RITM0271195</t>
  </si>
  <si>
    <t>RITM0271264</t>
  </si>
  <si>
    <t>INC0577839</t>
  </si>
  <si>
    <t>RITM0271504</t>
  </si>
  <si>
    <t>INC0577716</t>
  </si>
  <si>
    <t>INC0577149</t>
  </si>
  <si>
    <t>INC0577838</t>
  </si>
  <si>
    <t>INC0577830</t>
  </si>
  <si>
    <t>INC0577837</t>
  </si>
  <si>
    <t>INC0577583</t>
  </si>
  <si>
    <t>INC0577831</t>
  </si>
  <si>
    <t>INC0577836</t>
  </si>
  <si>
    <t>INC0577492</t>
  </si>
  <si>
    <t>Rakhi Singh</t>
  </si>
  <si>
    <t>INC0576991</t>
  </si>
  <si>
    <t>INC0577385</t>
  </si>
  <si>
    <t>William Wright</t>
  </si>
  <si>
    <t>RITM0271338</t>
  </si>
  <si>
    <t>RITM0271138</t>
  </si>
  <si>
    <t>Miriam Dia</t>
  </si>
  <si>
    <t>RITM0270840</t>
  </si>
  <si>
    <t>Anthony Glynn</t>
  </si>
  <si>
    <t>RITM0271364</t>
  </si>
  <si>
    <t>Craig Goodship</t>
  </si>
  <si>
    <t>INC0577738</t>
  </si>
  <si>
    <t>RITM0271402</t>
  </si>
  <si>
    <t>RITM0270869</t>
  </si>
  <si>
    <t>RITM0271026</t>
  </si>
  <si>
    <t>RITM0271351</t>
  </si>
  <si>
    <t>RITM0270755</t>
  </si>
  <si>
    <t>Thomas O'Reilly</t>
  </si>
  <si>
    <t>RITM0271039</t>
  </si>
  <si>
    <t>Isaac Willer</t>
  </si>
  <si>
    <t>RITM0271038</t>
  </si>
  <si>
    <t>RITM0271040</t>
  </si>
  <si>
    <t>RITM0270847</t>
  </si>
  <si>
    <t>RITM0271025</t>
  </si>
  <si>
    <t>INC0577835</t>
  </si>
  <si>
    <t>RITM0271350</t>
  </si>
  <si>
    <t>INC0576651</t>
  </si>
  <si>
    <t>INC0577634</t>
  </si>
  <si>
    <t>INC0577833</t>
  </si>
  <si>
    <t>INC0577568</t>
  </si>
  <si>
    <t>RITM0271542</t>
  </si>
  <si>
    <t>INC0577621</t>
  </si>
  <si>
    <t>RITM0271343</t>
  </si>
  <si>
    <t>Jeffrey Howell</t>
  </si>
  <si>
    <t>INC0576400</t>
  </si>
  <si>
    <t>RITM0271520</t>
  </si>
  <si>
    <t>Dominic Kruysmulder</t>
  </si>
  <si>
    <t>RITM0271509</t>
  </si>
  <si>
    <t>Mary Hill</t>
  </si>
  <si>
    <t>RITM0271527</t>
  </si>
  <si>
    <t>Aida Abolhosseini</t>
  </si>
  <si>
    <t>RITM0271502</t>
  </si>
  <si>
    <t>RITM0271495</t>
  </si>
  <si>
    <t>Kerrie Frousheger</t>
  </si>
  <si>
    <t>RITM0271464</t>
  </si>
  <si>
    <t>RITM0271451</t>
  </si>
  <si>
    <t>Steven Cantrill</t>
  </si>
  <si>
    <t>RITM0271468</t>
  </si>
  <si>
    <t>Gabriel Hendriksz</t>
  </si>
  <si>
    <t>RITM0271444</t>
  </si>
  <si>
    <t>Lauren Morgan</t>
  </si>
  <si>
    <t>RITM0271037</t>
  </si>
  <si>
    <t>Anita Fekadu</t>
  </si>
  <si>
    <t>RITM0271443</t>
  </si>
  <si>
    <t>Ashley Dean</t>
  </si>
  <si>
    <t>RITM0271437</t>
  </si>
  <si>
    <t>Rebecca Phillips</t>
  </si>
  <si>
    <t>RITM0271442</t>
  </si>
  <si>
    <t>Stephen Wessling</t>
  </si>
  <si>
    <t>RITM0271448</t>
  </si>
  <si>
    <t>RITM0271435</t>
  </si>
  <si>
    <t>INC0577696</t>
  </si>
  <si>
    <t>RITM0271438</t>
  </si>
  <si>
    <t>Bronwyn Jasch</t>
  </si>
  <si>
    <t>RITM0271434</t>
  </si>
  <si>
    <t>Nicholas Hayden</t>
  </si>
  <si>
    <t>RITM0271430</t>
  </si>
  <si>
    <t>Kirstine Pearce</t>
  </si>
  <si>
    <t>RITM0271429</t>
  </si>
  <si>
    <t>Frank Cocco</t>
  </si>
  <si>
    <t>RITM0270971</t>
  </si>
  <si>
    <t>RITM0271399</t>
  </si>
  <si>
    <t>Michael Day</t>
  </si>
  <si>
    <t>RITM0271539</t>
  </si>
  <si>
    <t>INC0577828</t>
  </si>
  <si>
    <t>RITM0271493</t>
  </si>
  <si>
    <t>RITM0271541</t>
  </si>
  <si>
    <t>Trachelle Hart</t>
  </si>
  <si>
    <t>RITM0271226</t>
  </si>
  <si>
    <t>Graham Reilly</t>
  </si>
  <si>
    <t>RITM0271259</t>
  </si>
  <si>
    <t>Natasha Lock</t>
  </si>
  <si>
    <t>RITM0271133</t>
  </si>
  <si>
    <t>Clinton Stevens</t>
  </si>
  <si>
    <t>RITM0271114</t>
  </si>
  <si>
    <t>INC0577779</t>
  </si>
  <si>
    <t>INC0577800</t>
  </si>
  <si>
    <t>INC0577827</t>
  </si>
  <si>
    <t>INC0576977</t>
  </si>
  <si>
    <t>RITM0271090</t>
  </si>
  <si>
    <t>Emily Walter-Dickinson</t>
  </si>
  <si>
    <t>RITM0271336</t>
  </si>
  <si>
    <t>INC0577759</t>
  </si>
  <si>
    <t>INC0577775</t>
  </si>
  <si>
    <t>INC0577401</t>
  </si>
  <si>
    <t>INC0577245</t>
  </si>
  <si>
    <t>RITM0271540</t>
  </si>
  <si>
    <t>INC0577704</t>
  </si>
  <si>
    <t>RITM0271528</t>
  </si>
  <si>
    <t>RITM0271536</t>
  </si>
  <si>
    <t>INC0577644</t>
  </si>
  <si>
    <t>RITM0271531</t>
  </si>
  <si>
    <t>RITM0271529</t>
  </si>
  <si>
    <t>RITM0271359</t>
  </si>
  <si>
    <t>RITM0271189</t>
  </si>
  <si>
    <t>RITM0271191</t>
  </si>
  <si>
    <t>INC0577824</t>
  </si>
  <si>
    <t>RITM0271537</t>
  </si>
  <si>
    <t>RITM0271538</t>
  </si>
  <si>
    <t>Conrad Whittle</t>
  </si>
  <si>
    <t>RITM0271212</t>
  </si>
  <si>
    <t>INC0577560</t>
  </si>
  <si>
    <t>Jia Tan</t>
  </si>
  <si>
    <t>INC0577691</t>
  </si>
  <si>
    <t>Ivana Andacic-Tong</t>
  </si>
  <si>
    <t>RITM0271415</t>
  </si>
  <si>
    <t>Andrew Edmunds</t>
  </si>
  <si>
    <t>RITM0271328</t>
  </si>
  <si>
    <t>INC0577820</t>
  </si>
  <si>
    <t>RITM0271535</t>
  </si>
  <si>
    <t>RITM0271534</t>
  </si>
  <si>
    <t>INC0576791</t>
  </si>
  <si>
    <t>RITM0271533</t>
  </si>
  <si>
    <t>Christopher Guymer</t>
  </si>
  <si>
    <t>INC0576876</t>
  </si>
  <si>
    <t>INC0577484</t>
  </si>
  <si>
    <t>Lachlan Dowding</t>
  </si>
  <si>
    <t>RITM0271034</t>
  </si>
  <si>
    <t>RITM0271530</t>
  </si>
  <si>
    <t>RITM0271523</t>
  </si>
  <si>
    <t>Lynda Campbell</t>
  </si>
  <si>
    <t>RITM0271489</t>
  </si>
  <si>
    <t>Tearoha Weeks</t>
  </si>
  <si>
    <t>INC0577819</t>
  </si>
  <si>
    <t>RITM0271103</t>
  </si>
  <si>
    <t>INC0577804</t>
  </si>
  <si>
    <t>RITM0271505</t>
  </si>
  <si>
    <t>Nicole Medd</t>
  </si>
  <si>
    <t>INC0577818</t>
  </si>
  <si>
    <t>RITM0271514</t>
  </si>
  <si>
    <t>Steven Faulkner</t>
  </si>
  <si>
    <t>RITM0271526</t>
  </si>
  <si>
    <t>INC0577812</t>
  </si>
  <si>
    <t>INC0577806</t>
  </si>
  <si>
    <t>Samantha Kettewell</t>
  </si>
  <si>
    <t>RITM0271510</t>
  </si>
  <si>
    <t>INC0577757</t>
  </si>
  <si>
    <t>RITM0271475</t>
  </si>
  <si>
    <t>RITM0271525</t>
  </si>
  <si>
    <t>RITM0271481</t>
  </si>
  <si>
    <t>Emily Robertson</t>
  </si>
  <si>
    <t>RITM0271473</t>
  </si>
  <si>
    <t>Carmen Etherton</t>
  </si>
  <si>
    <t>RITM0271491</t>
  </si>
  <si>
    <t>RITM0271524</t>
  </si>
  <si>
    <t>Kim Tran</t>
  </si>
  <si>
    <t>RITM0271177</t>
  </si>
  <si>
    <t>David Hoar</t>
  </si>
  <si>
    <t>RITM0271512</t>
  </si>
  <si>
    <t>RITM0271522</t>
  </si>
  <si>
    <t>RITM0271521</t>
  </si>
  <si>
    <t>INC0577772</t>
  </si>
  <si>
    <t>Kelly Bonner</t>
  </si>
  <si>
    <t>RITM0271519</t>
  </si>
  <si>
    <t>Katie Morris</t>
  </si>
  <si>
    <t>INC0577016</t>
  </si>
  <si>
    <t>INC0577252</t>
  </si>
  <si>
    <t>INC0577384</t>
  </si>
  <si>
    <t>INC0577715</t>
  </si>
  <si>
    <t>Tennille Christian</t>
  </si>
  <si>
    <t>INC0577590</t>
  </si>
  <si>
    <t>RITM0271518</t>
  </si>
  <si>
    <t>Nigel Hess</t>
  </si>
  <si>
    <t>RITM0271215</t>
  </si>
  <si>
    <t>INC0577793</t>
  </si>
  <si>
    <t>INC0577624</t>
  </si>
  <si>
    <t>INC0577581</t>
  </si>
  <si>
    <t>INC0577579</t>
  </si>
  <si>
    <t>INC0576476</t>
  </si>
  <si>
    <t>RITM0270834</t>
  </si>
  <si>
    <t>Barry Dillon</t>
  </si>
  <si>
    <t>RITM0271314</t>
  </si>
  <si>
    <t>Samantha Mears</t>
  </si>
  <si>
    <t>INC0577768</t>
  </si>
  <si>
    <t>INC0577707</t>
  </si>
  <si>
    <t>INC0576462</t>
  </si>
  <si>
    <t>INC0577766</t>
  </si>
  <si>
    <t>Julian McCarthy</t>
  </si>
  <si>
    <t>INC0576849</t>
  </si>
  <si>
    <t>INC0577792</t>
  </si>
  <si>
    <t>INC0576398</t>
  </si>
  <si>
    <t>RITM0271268</t>
  </si>
  <si>
    <t>RITM0271517</t>
  </si>
  <si>
    <t>RITM0271506</t>
  </si>
  <si>
    <t>RITM0271516</t>
  </si>
  <si>
    <t>INC0577490</t>
  </si>
  <si>
    <t>INC0577442</t>
  </si>
  <si>
    <t>INC0577799</t>
  </si>
  <si>
    <t>RITM0271184</t>
  </si>
  <si>
    <t>INC0577797</t>
  </si>
  <si>
    <t>RITM0271513</t>
  </si>
  <si>
    <t>Lavinia Moore</t>
  </si>
  <si>
    <t>RITM0271511</t>
  </si>
  <si>
    <t>RITM0271119</t>
  </si>
  <si>
    <t>Jason Pocock</t>
  </si>
  <si>
    <t>INC0577763</t>
  </si>
  <si>
    <t>INC0577625</t>
  </si>
  <si>
    <t>INC0577794</t>
  </si>
  <si>
    <t>INC0577788</t>
  </si>
  <si>
    <t>RITM0271508</t>
  </si>
  <si>
    <t>Rahim Khan</t>
  </si>
  <si>
    <t>RITM0271507</t>
  </si>
  <si>
    <t>INC0577636</t>
  </si>
  <si>
    <t>INC0576892</t>
  </si>
  <si>
    <t>RITM0271485</t>
  </si>
  <si>
    <t>INC0576592</t>
  </si>
  <si>
    <t>Christopher Clarke</t>
  </si>
  <si>
    <t>INC0577790</t>
  </si>
  <si>
    <t>RITM0271369</t>
  </si>
  <si>
    <t>RITM0271374</t>
  </si>
  <si>
    <t>Paul Madsen</t>
  </si>
  <si>
    <t>RITM0271472</t>
  </si>
  <si>
    <t>Kathleen De Vita</t>
  </si>
  <si>
    <t>RITM0271340</t>
  </si>
  <si>
    <t>RITM0271030</t>
  </si>
  <si>
    <t>INC0577787</t>
  </si>
  <si>
    <t>RITM0271503</t>
  </si>
  <si>
    <t>Richard Bridge</t>
  </si>
  <si>
    <t>INC0576406</t>
  </si>
  <si>
    <t>RITM0271490</t>
  </si>
  <si>
    <t>Alana Smith</t>
  </si>
  <si>
    <t>RITM0271501</t>
  </si>
  <si>
    <t>RITM0271500</t>
  </si>
  <si>
    <t>RITM0271494</t>
  </si>
  <si>
    <t>INC0577293</t>
  </si>
  <si>
    <t>INC0577789</t>
  </si>
  <si>
    <t>INC0577270</t>
  </si>
  <si>
    <t>INC0577436</t>
  </si>
  <si>
    <t>INC0576793</t>
  </si>
  <si>
    <t>INC0576986</t>
  </si>
  <si>
    <t>INC0576652</t>
  </si>
  <si>
    <t>INC0577233</t>
  </si>
  <si>
    <t>INC0576631</t>
  </si>
  <si>
    <t>INC0577219</t>
  </si>
  <si>
    <t>INC0577276</t>
  </si>
  <si>
    <t>INC0577329</t>
  </si>
  <si>
    <t>INC0576363</t>
  </si>
  <si>
    <t>INC0577777</t>
  </si>
  <si>
    <t>RITM0271499</t>
  </si>
  <si>
    <t>RITM0271329</t>
  </si>
  <si>
    <t>RITM0271492</t>
  </si>
  <si>
    <t>INC0577784</t>
  </si>
  <si>
    <t>RITM0270985</t>
  </si>
  <si>
    <t>RITM0271497</t>
  </si>
  <si>
    <t>Peter Sanderson</t>
  </si>
  <si>
    <t>INC0577783</t>
  </si>
  <si>
    <t>RITM0270897</t>
  </si>
  <si>
    <t>RITM0271496</t>
  </si>
  <si>
    <t>INC0577781</t>
  </si>
  <si>
    <t>RITM0271455</t>
  </si>
  <si>
    <t>RITM0271421</t>
  </si>
  <si>
    <t>Holly Gibson</t>
  </si>
  <si>
    <t>RITM0271362</t>
  </si>
  <si>
    <t>INC0576702</t>
  </si>
  <si>
    <t>Matthew Woolnough</t>
  </si>
  <si>
    <t>INC0577778</t>
  </si>
  <si>
    <t>RITM0271358</t>
  </si>
  <si>
    <t>INC0576665</t>
  </si>
  <si>
    <t>INC0577071</t>
  </si>
  <si>
    <t>RITM0271388</t>
  </si>
  <si>
    <t>Megan Goodman</t>
  </si>
  <si>
    <t>RITM0271486</t>
  </si>
  <si>
    <t>RITM0271096</t>
  </si>
  <si>
    <t>Paul Leonard</t>
  </si>
  <si>
    <t>INC0577770</t>
  </si>
  <si>
    <t>INC0577489</t>
  </si>
  <si>
    <t>INC0577726</t>
  </si>
  <si>
    <t>INC0576502</t>
  </si>
  <si>
    <t>RITM0271488</t>
  </si>
  <si>
    <t>RITM0271108</t>
  </si>
  <si>
    <t>RITM0271285</t>
  </si>
  <si>
    <t>INC0577315</t>
  </si>
  <si>
    <t>Lucas Haines</t>
  </si>
  <si>
    <t>INC0577733</t>
  </si>
  <si>
    <t>INC0577363</t>
  </si>
  <si>
    <t>Sean Dunstan</t>
  </si>
  <si>
    <t>INC0577478</t>
  </si>
  <si>
    <t>RITM0271288</t>
  </si>
  <si>
    <t>INC0577450</t>
  </si>
  <si>
    <t>INC0576881</t>
  </si>
  <si>
    <t>RITM0271082</t>
  </si>
  <si>
    <t>Lisa Martin</t>
  </si>
  <si>
    <t>INC0577183</t>
  </si>
  <si>
    <t>INC0577204</t>
  </si>
  <si>
    <t>INC0577769</t>
  </si>
  <si>
    <t>INC0577762</t>
  </si>
  <si>
    <t>RITM0271183</t>
  </si>
  <si>
    <t>Katie Johnston</t>
  </si>
  <si>
    <t>RITM0271484</t>
  </si>
  <si>
    <t>RITM0271478</t>
  </si>
  <si>
    <t>INC0577285</t>
  </si>
  <si>
    <t>INC0577760</t>
  </si>
  <si>
    <t>RITM0270963</t>
  </si>
  <si>
    <t>INC0577094</t>
  </si>
  <si>
    <t>Ann Blackburn</t>
  </si>
  <si>
    <t>RITM0271483</t>
  </si>
  <si>
    <t>Jamie Mullins</t>
  </si>
  <si>
    <t>INC0577070</t>
  </si>
  <si>
    <t>RITM0270944</t>
  </si>
  <si>
    <t>RITM0270943</t>
  </si>
  <si>
    <t>INC0576659</t>
  </si>
  <si>
    <t>Myra Hunter</t>
  </si>
  <si>
    <t>RITM0271482</t>
  </si>
  <si>
    <t>INC0576547</t>
  </si>
  <si>
    <t>RITM0271426</t>
  </si>
  <si>
    <t>INC0577732</t>
  </si>
  <si>
    <t>INC0576473</t>
  </si>
  <si>
    <t>RITM0271204</t>
  </si>
  <si>
    <t>INC0576703</t>
  </si>
  <si>
    <t>RITM0271201</t>
  </si>
  <si>
    <t>INC0577449</t>
  </si>
  <si>
    <t>RITM0271480</t>
  </si>
  <si>
    <t>RITM0271471</t>
  </si>
  <si>
    <t>INC0577680</t>
  </si>
  <si>
    <t>RITM0271479</t>
  </si>
  <si>
    <t>INC0577730</t>
  </si>
  <si>
    <t>RITM0271067</t>
  </si>
  <si>
    <t>RITM0271115</t>
  </si>
  <si>
    <t>RITM0271459</t>
  </si>
  <si>
    <t>RITM0271474</t>
  </si>
  <si>
    <t>INC0576846</t>
  </si>
  <si>
    <t>Harrison Radford</t>
  </si>
  <si>
    <t>INC0576456</t>
  </si>
  <si>
    <t>INC0577672</t>
  </si>
  <si>
    <t>RITM0270844</t>
  </si>
  <si>
    <t>Georgena Brunckhorst</t>
  </si>
  <si>
    <t>RITM0270802</t>
  </si>
  <si>
    <t>INC0577612</t>
  </si>
  <si>
    <t>INC0577758</t>
  </si>
  <si>
    <t>INC0577752</t>
  </si>
  <si>
    <t>RITM0271470</t>
  </si>
  <si>
    <t>Geoffrey Turner</t>
  </si>
  <si>
    <t>INC0577750</t>
  </si>
  <si>
    <t>INC0576641</t>
  </si>
  <si>
    <t>INC0577066</t>
  </si>
  <si>
    <t>Kristy Harrison</t>
  </si>
  <si>
    <t>INC0577418</t>
  </si>
  <si>
    <t>RITM0271286</t>
  </si>
  <si>
    <t>Chloe Carstairs</t>
  </si>
  <si>
    <t>RITM0271465</t>
  </si>
  <si>
    <t>Stuart McKenzie</t>
  </si>
  <si>
    <t>RITM0270875</t>
  </si>
  <si>
    <t>RITM0271469</t>
  </si>
  <si>
    <t>INC0577660</t>
  </si>
  <si>
    <t>INC0577084</t>
  </si>
  <si>
    <t>RITM0271461</t>
  </si>
  <si>
    <t>Sandra Hill</t>
  </si>
  <si>
    <t>INC0577755</t>
  </si>
  <si>
    <t>RITM0271467</t>
  </si>
  <si>
    <t>Glen Urquhart</t>
  </si>
  <si>
    <t>INC0577068</t>
  </si>
  <si>
    <t>INC0577749</t>
  </si>
  <si>
    <t>RITM0271466</t>
  </si>
  <si>
    <t>Robin Moss</t>
  </si>
  <si>
    <t>INC0577744</t>
  </si>
  <si>
    <t>RITM0271458</t>
  </si>
  <si>
    <t>INC0577283</t>
  </si>
  <si>
    <t>INC0577743</t>
  </si>
  <si>
    <t>RITM0271049</t>
  </si>
  <si>
    <t>INC0577240</t>
  </si>
  <si>
    <t>RITM0271200</t>
  </si>
  <si>
    <t>RITM0271256</t>
  </si>
  <si>
    <t>INC0577130</t>
  </si>
  <si>
    <t>INC0577673</t>
  </si>
  <si>
    <t>RITM0271463</t>
  </si>
  <si>
    <t>James Ekhator</t>
  </si>
  <si>
    <t>INC0576647</t>
  </si>
  <si>
    <t>RITM0271446</t>
  </si>
  <si>
    <t>INC0577043</t>
  </si>
  <si>
    <t>RITM0271445</t>
  </si>
  <si>
    <t>INC0577747</t>
  </si>
  <si>
    <t>RITM0271462</t>
  </si>
  <si>
    <t>INC0577639</t>
  </si>
  <si>
    <t>RITM0270841</t>
  </si>
  <si>
    <t>INC0577147</t>
  </si>
  <si>
    <t>INC0577609</t>
  </si>
  <si>
    <t>INC0577488</t>
  </si>
  <si>
    <t>RITM0271460</t>
  </si>
  <si>
    <t>Deborah Bradford</t>
  </si>
  <si>
    <t>RITM0271248</t>
  </si>
  <si>
    <t>Samuel Agolory</t>
  </si>
  <si>
    <t>RITM0271323</t>
  </si>
  <si>
    <t>INC0576489</t>
  </si>
  <si>
    <t>INC0577430</t>
  </si>
  <si>
    <t>RITM0271457</t>
  </si>
  <si>
    <t>Heinrich Meyer</t>
  </si>
  <si>
    <t>INC0577428</t>
  </si>
  <si>
    <t>RITM0271422</t>
  </si>
  <si>
    <t>Jade Nixon</t>
  </si>
  <si>
    <t>RITM0271456</t>
  </si>
  <si>
    <t>Elizabeth Marsh</t>
  </si>
  <si>
    <t>INC0577742</t>
  </si>
  <si>
    <t>INC0577741</t>
  </si>
  <si>
    <t>INC0577740</t>
  </si>
  <si>
    <t>INC0576677</t>
  </si>
  <si>
    <t>INC0577008</t>
  </si>
  <si>
    <t>RITM0271308</t>
  </si>
  <si>
    <t>Lucienne Vosters</t>
  </si>
  <si>
    <t>INC0577739</t>
  </si>
  <si>
    <t>RITM0271270</t>
  </si>
  <si>
    <t>RITM0271265</t>
  </si>
  <si>
    <t>INC0577721</t>
  </si>
  <si>
    <t>RITM0271327</t>
  </si>
  <si>
    <t>RITM0271251</t>
  </si>
  <si>
    <t>RITM0271454</t>
  </si>
  <si>
    <t>RITM0271453</t>
  </si>
  <si>
    <t>Bayartsengel Baatarkhuyag</t>
  </si>
  <si>
    <t>RITM0271432</t>
  </si>
  <si>
    <t>Braden Dolby</t>
  </si>
  <si>
    <t>INC0576461</t>
  </si>
  <si>
    <t>RITM0270816</t>
  </si>
  <si>
    <t>INC0577703</t>
  </si>
  <si>
    <t>INC0577725</t>
  </si>
  <si>
    <t>INC0577735</t>
  </si>
  <si>
    <t>INC0577734</t>
  </si>
  <si>
    <t>INC0577429</t>
  </si>
  <si>
    <t>RITM0271093</t>
  </si>
  <si>
    <t>RITM0271252</t>
  </si>
  <si>
    <t>Lauren Valentine</t>
  </si>
  <si>
    <t>INC0577723</t>
  </si>
  <si>
    <t>RITM0271452</t>
  </si>
  <si>
    <t>Luke Manttan</t>
  </si>
  <si>
    <t>INC0576925</t>
  </si>
  <si>
    <t>Thomas Reddy</t>
  </si>
  <si>
    <t>INC0577630</t>
  </si>
  <si>
    <t>INC0577727</t>
  </si>
  <si>
    <t>RITM0271450</t>
  </si>
  <si>
    <t>INC0577717</t>
  </si>
  <si>
    <t>INC0576955</t>
  </si>
  <si>
    <t>RITM0271199</t>
  </si>
  <si>
    <t>INC0576902</t>
  </si>
  <si>
    <t>Marie Chandler</t>
  </si>
  <si>
    <t>INC0576386</t>
  </si>
  <si>
    <t>INC0577718</t>
  </si>
  <si>
    <t>RITM0271447</t>
  </si>
  <si>
    <t>Sonya Jones</t>
  </si>
  <si>
    <t>INC0577426</t>
  </si>
  <si>
    <t>RITM0271433</t>
  </si>
  <si>
    <t>INC0577291</t>
  </si>
  <si>
    <t>INC0577014</t>
  </si>
  <si>
    <t>RITM0271257</t>
  </si>
  <si>
    <t>RITM0271416</t>
  </si>
  <si>
    <t>RITM0271355</t>
  </si>
  <si>
    <t>INC0577719</t>
  </si>
  <si>
    <t>INC0577588</t>
  </si>
  <si>
    <t>RITM0271436</t>
  </si>
  <si>
    <t>INC0577584</t>
  </si>
  <si>
    <t>Scott Nguyen</t>
  </si>
  <si>
    <t>INC0576615</t>
  </si>
  <si>
    <t>Lijuan Wu</t>
  </si>
  <si>
    <t>INC0577699</t>
  </si>
  <si>
    <t>Barry Baldwin</t>
  </si>
  <si>
    <t>INC0577379</t>
  </si>
  <si>
    <t>INC0577328</t>
  </si>
  <si>
    <t>RITM0271441</t>
  </si>
  <si>
    <t>Bibas Sapkota</t>
  </si>
  <si>
    <t>RITM0271427</t>
  </si>
  <si>
    <t>RITM0271440</t>
  </si>
  <si>
    <t>Sharise Heazlewood</t>
  </si>
  <si>
    <t>RITM0271360</t>
  </si>
  <si>
    <t>Benjamin Roberts</t>
  </si>
  <si>
    <t>RITM0270935</t>
  </si>
  <si>
    <t>RITM0271439</t>
  </si>
  <si>
    <t>INC0577637</t>
  </si>
  <si>
    <t>RITM0271021</t>
  </si>
  <si>
    <t>INC0577364</t>
  </si>
  <si>
    <t>RITM0271398</t>
  </si>
  <si>
    <t>INC0577264</t>
  </si>
  <si>
    <t>INC0577569</t>
  </si>
  <si>
    <t>INC0577253</t>
  </si>
  <si>
    <t>RITM0271419</t>
  </si>
  <si>
    <t>INC0577554</t>
  </si>
  <si>
    <t>RITM0271411</t>
  </si>
  <si>
    <t>RITM0271431</t>
  </si>
  <si>
    <t>INC0576447</t>
  </si>
  <si>
    <t>RITM0271282</t>
  </si>
  <si>
    <t>INC0576650</t>
  </si>
  <si>
    <t>Ashley Struber</t>
  </si>
  <si>
    <t>INC0577713</t>
  </si>
  <si>
    <t>INC0576634</t>
  </si>
  <si>
    <t>INC0577714</t>
  </si>
  <si>
    <t>INC0576543</t>
  </si>
  <si>
    <t>RITM0270973</t>
  </si>
  <si>
    <t>RITM0270930</t>
  </si>
  <si>
    <t>Anna-Maria Vozzo</t>
  </si>
  <si>
    <t>INC0576805</t>
  </si>
  <si>
    <t>INC0577711</t>
  </si>
  <si>
    <t>INC0577708</t>
  </si>
  <si>
    <t>INC0577655</t>
  </si>
  <si>
    <t>INC0576904</t>
  </si>
  <si>
    <t>Ling Lin</t>
  </si>
  <si>
    <t>RITM0271428</t>
  </si>
  <si>
    <t>RITM0271036</t>
  </si>
  <si>
    <t>INC0577709</t>
  </si>
  <si>
    <t>Damien Cousemacker</t>
  </si>
  <si>
    <t>RITM0270756</t>
  </si>
  <si>
    <t>Brenton Atchison</t>
  </si>
  <si>
    <t>INC0577651</t>
  </si>
  <si>
    <t>INC0577695</t>
  </si>
  <si>
    <t>INC0577248</t>
  </si>
  <si>
    <t>Candis Hockins</t>
  </si>
  <si>
    <t>INC0577706</t>
  </si>
  <si>
    <t>RITM0271425</t>
  </si>
  <si>
    <t>RITM0271019</t>
  </si>
  <si>
    <t>INC0576972</t>
  </si>
  <si>
    <t>RITM0271414</t>
  </si>
  <si>
    <t>INC0577697</t>
  </si>
  <si>
    <t>RITM0271424</t>
  </si>
  <si>
    <t>INC0577705</t>
  </si>
  <si>
    <t>RITM0271051</t>
  </si>
  <si>
    <t>INC0577698</t>
  </si>
  <si>
    <t>INC0577701</t>
  </si>
  <si>
    <t>INC0577700</t>
  </si>
  <si>
    <t>INC0577702</t>
  </si>
  <si>
    <t>INC0576629</t>
  </si>
  <si>
    <t>RITM0271423</t>
  </si>
  <si>
    <t>INC0577663</t>
  </si>
  <si>
    <t>RITM0271412</t>
  </si>
  <si>
    <t>INC0577607</t>
  </si>
  <si>
    <t>INC0576804</t>
  </si>
  <si>
    <t>RITM0271420</t>
  </si>
  <si>
    <t>INC0577688</t>
  </si>
  <si>
    <t>RITM0271009</t>
  </si>
  <si>
    <t>RITM0271341</t>
  </si>
  <si>
    <t>Michael Hwang</t>
  </si>
  <si>
    <t>RITM0271333</t>
  </si>
  <si>
    <t>Jacob Findlay</t>
  </si>
  <si>
    <t>RITM0271413</t>
  </si>
  <si>
    <t>RITM0271417</t>
  </si>
  <si>
    <t>INC0577693</t>
  </si>
  <si>
    <t>RITM0271395</t>
  </si>
  <si>
    <t>Kirby Langton</t>
  </si>
  <si>
    <t>INC0577674</t>
  </si>
  <si>
    <t>Sanjay Dayal</t>
  </si>
  <si>
    <t>RITM0271240</t>
  </si>
  <si>
    <t>RITM0271120</t>
  </si>
  <si>
    <t>Benito Lim</t>
  </si>
  <si>
    <t>RITM0271401</t>
  </si>
  <si>
    <t>Tharun Kumar Guddeti</t>
  </si>
  <si>
    <t>INC0577686</t>
  </si>
  <si>
    <t>INC0577685</t>
  </si>
  <si>
    <t>INC0577684</t>
  </si>
  <si>
    <t>RITM0271377</t>
  </si>
  <si>
    <t>Douglas Walker</t>
  </si>
  <si>
    <t>INC0577470</t>
  </si>
  <si>
    <t>INC0577608</t>
  </si>
  <si>
    <t>INC0576353</t>
  </si>
  <si>
    <t>INC0577645</t>
  </si>
  <si>
    <t>RITM0271305</t>
  </si>
  <si>
    <t>RITM0271330</t>
  </si>
  <si>
    <t>Campbell McLennan</t>
  </si>
  <si>
    <t>RITM0271331</t>
  </si>
  <si>
    <t>INC0577638</t>
  </si>
  <si>
    <t>RITM0271407</t>
  </si>
  <si>
    <t>Kathryn Gainey</t>
  </si>
  <si>
    <t>RITM0271408</t>
  </si>
  <si>
    <t>RITM0271409</t>
  </si>
  <si>
    <t>RITM0271410</t>
  </si>
  <si>
    <t>INC0577681</t>
  </si>
  <si>
    <t>RITM0271406</t>
  </si>
  <si>
    <t>INC0577687</t>
  </si>
  <si>
    <t>INC0577666</t>
  </si>
  <si>
    <t>INC0577667</t>
  </si>
  <si>
    <t>INC0577677</t>
  </si>
  <si>
    <t>INC0577675</t>
  </si>
  <si>
    <t>INC0577548</t>
  </si>
  <si>
    <t>RITM0271384</t>
  </si>
  <si>
    <t>INC0577678</t>
  </si>
  <si>
    <t>INC0577683</t>
  </si>
  <si>
    <t>INC0577662</t>
  </si>
  <si>
    <t>Arjun Rammohan Nagabandla</t>
  </si>
  <si>
    <t>RITM0271390</t>
  </si>
  <si>
    <t>Courtney Seckold</t>
  </si>
  <si>
    <t>RITM0271371</t>
  </si>
  <si>
    <t>RITM0271396</t>
  </si>
  <si>
    <t>Kien Ho</t>
  </si>
  <si>
    <t>RITM0271393</t>
  </si>
  <si>
    <t>INC0577679</t>
  </si>
  <si>
    <t>RITM0271394</t>
  </si>
  <si>
    <t>Scott Campbell</t>
  </si>
  <si>
    <t>RITM0270828</t>
  </si>
  <si>
    <t>Rochelle Voller</t>
  </si>
  <si>
    <t>RITM0271298</t>
  </si>
  <si>
    <t>RITM0271405</t>
  </si>
  <si>
    <t>Steven Poole</t>
  </si>
  <si>
    <t>RITM0271263</t>
  </si>
  <si>
    <t>INC0577522</t>
  </si>
  <si>
    <t>Brian Toon</t>
  </si>
  <si>
    <t>RITM0271404</t>
  </si>
  <si>
    <t>Suzanne Maloney</t>
  </si>
  <si>
    <t>RITM0271403</t>
  </si>
  <si>
    <t>Sin Yee Chin</t>
  </si>
  <si>
    <t>RITM0271400</t>
  </si>
  <si>
    <t>RITM0270889</t>
  </si>
  <si>
    <t>Mohammad Sarwar</t>
  </si>
  <si>
    <t>RITM0271383</t>
  </si>
  <si>
    <t>RITM0271044</t>
  </si>
  <si>
    <t>RITM0271392</t>
  </si>
  <si>
    <t>Holly Barron</t>
  </si>
  <si>
    <t>RITM0271315</t>
  </si>
  <si>
    <t>RITM0271194</t>
  </si>
  <si>
    <t>RITM0271367</t>
  </si>
  <si>
    <t>RITM0271247</t>
  </si>
  <si>
    <t>RITM0271397</t>
  </si>
  <si>
    <t>RITM0271391</t>
  </si>
  <si>
    <t>RITM0271368</t>
  </si>
  <si>
    <t>RITM0271167</t>
  </si>
  <si>
    <t>INC0577668</t>
  </si>
  <si>
    <t>RITM0271162</t>
  </si>
  <si>
    <t>RITM0271164</t>
  </si>
  <si>
    <t>RITM0271365</t>
  </si>
  <si>
    <t>INC0577215</t>
  </si>
  <si>
    <t>RITM0271354</t>
  </si>
  <si>
    <t>INC0577597</t>
  </si>
  <si>
    <t>RITM0271363</t>
  </si>
  <si>
    <t>RITM0270981</t>
  </si>
  <si>
    <t>RITM0271228</t>
  </si>
  <si>
    <t>Errol Monteiro</t>
  </si>
  <si>
    <t>INC0577659</t>
  </si>
  <si>
    <t>INC0577658</t>
  </si>
  <si>
    <t>INC0577033</t>
  </si>
  <si>
    <t>RITM0270830</t>
  </si>
  <si>
    <t>INC0577641</t>
  </si>
  <si>
    <t>RITM0271389</t>
  </si>
  <si>
    <t>INC0577640</t>
  </si>
  <si>
    <t>RITM0271373</t>
  </si>
  <si>
    <t>Sarath Sistla</t>
  </si>
  <si>
    <t>RITM0271292</t>
  </si>
  <si>
    <t>Yann Piot</t>
  </si>
  <si>
    <t>INC0577598</t>
  </si>
  <si>
    <t>RITM0271387</t>
  </si>
  <si>
    <t>RITM0271281</t>
  </si>
  <si>
    <t>RITM0271386</t>
  </si>
  <si>
    <t>Alastair Osment</t>
  </si>
  <si>
    <t>INC0577510</t>
  </si>
  <si>
    <t>Gaye Stafford</t>
  </si>
  <si>
    <t>INC0577509</t>
  </si>
  <si>
    <t>RITM0271353</t>
  </si>
  <si>
    <t>Adam Sims</t>
  </si>
  <si>
    <t>RITM0271221</t>
  </si>
  <si>
    <t>INC0577475</t>
  </si>
  <si>
    <t>RITM0271018</t>
  </si>
  <si>
    <t>INC0577646</t>
  </si>
  <si>
    <t>INC0577642</t>
  </si>
  <si>
    <t>RITM0271375</t>
  </si>
  <si>
    <t>RITM0271385</t>
  </si>
  <si>
    <t>INC0577627</t>
  </si>
  <si>
    <t>INC0577340</t>
  </si>
  <si>
    <t>INC0577523</t>
  </si>
  <si>
    <t>RITM0271356</t>
  </si>
  <si>
    <t>INC0577375</t>
  </si>
  <si>
    <t>INC0576911</t>
  </si>
  <si>
    <t>RITM0270960</t>
  </si>
  <si>
    <t>INC0576692</t>
  </si>
  <si>
    <t>Thomas Sales</t>
  </si>
  <si>
    <t>INC0577633</t>
  </si>
  <si>
    <t>INC0577632</t>
  </si>
  <si>
    <t>INC0577631</t>
  </si>
  <si>
    <t>RITM0271357</t>
  </si>
  <si>
    <t>Matthew Burgess</t>
  </si>
  <si>
    <t>RITM0271379</t>
  </si>
  <si>
    <t>Keith Quirk</t>
  </si>
  <si>
    <t>RITM0271382</t>
  </si>
  <si>
    <t>RITM0271381</t>
  </si>
  <si>
    <t>RITM0271378</t>
  </si>
  <si>
    <t>RITM0271380</t>
  </si>
  <si>
    <t>INC0577267</t>
  </si>
  <si>
    <t>INC0577626</t>
  </si>
  <si>
    <t>INC0577629</t>
  </si>
  <si>
    <t>INC0577309</t>
  </si>
  <si>
    <t>RITM0271128</t>
  </si>
  <si>
    <t>INC0577613</t>
  </si>
  <si>
    <t>INC0577614</t>
  </si>
  <si>
    <t>INC0577425</t>
  </si>
  <si>
    <t>RITM0271376</t>
  </si>
  <si>
    <t>INC0577336</t>
  </si>
  <si>
    <t>INC0577619</t>
  </si>
  <si>
    <t>INC0577515</t>
  </si>
  <si>
    <t>RITM0271249</t>
  </si>
  <si>
    <t>Gobi Bharath Sethuraman</t>
  </si>
  <si>
    <t>RITM0271302</t>
  </si>
  <si>
    <t>INC0577617</t>
  </si>
  <si>
    <t>INC0577589</t>
  </si>
  <si>
    <t>INC0577553</t>
  </si>
  <si>
    <t>RITM0270926</t>
  </si>
  <si>
    <t>Anna Jeays</t>
  </si>
  <si>
    <t>INC0576591</t>
  </si>
  <si>
    <t>RITM0271372</t>
  </si>
  <si>
    <t>RITM0271310</t>
  </si>
  <si>
    <t>INC0577575</t>
  </si>
  <si>
    <t>RITM0271344</t>
  </si>
  <si>
    <t>RITM0271217</t>
  </si>
  <si>
    <t>RITM0271130</t>
  </si>
  <si>
    <t>INC0576855</t>
  </si>
  <si>
    <t>INC0577320</t>
  </si>
  <si>
    <t>RITM0270871</t>
  </si>
  <si>
    <t>Sarah McCreesh</t>
  </si>
  <si>
    <t>INC0577420</t>
  </si>
  <si>
    <t>RITM0271370</t>
  </si>
  <si>
    <t>INC0577601</t>
  </si>
  <si>
    <t>RITM0271099</t>
  </si>
  <si>
    <t>RITM0271325</t>
  </si>
  <si>
    <t>INC0577594</t>
  </si>
  <si>
    <t>RITM0271345</t>
  </si>
  <si>
    <t>RITM0271361</t>
  </si>
  <si>
    <t>INC0577466</t>
  </si>
  <si>
    <t>INC0577551</t>
  </si>
  <si>
    <t>Sandra Millen</t>
  </si>
  <si>
    <t>INC0577278</t>
  </si>
  <si>
    <t>INC0577260</t>
  </si>
  <si>
    <t>RITM0271366</t>
  </si>
  <si>
    <t>INC0577227</t>
  </si>
  <si>
    <t>INC0577495</t>
  </si>
  <si>
    <t>RITM0271149</t>
  </si>
  <si>
    <t>Mark Edwards</t>
  </si>
  <si>
    <t>INC0577247</t>
  </si>
  <si>
    <t>INC0577104</t>
  </si>
  <si>
    <t>RITM0271293</t>
  </si>
  <si>
    <t>RITM0270954</t>
  </si>
  <si>
    <t>RITM0271347</t>
  </si>
  <si>
    <t>INC0577571</t>
  </si>
  <si>
    <t>INC0577383</t>
  </si>
  <si>
    <t>INC0577157</t>
  </si>
  <si>
    <t>INC0577098</t>
  </si>
  <si>
    <t>RITM0271352</t>
  </si>
  <si>
    <t>INC0577265</t>
  </si>
  <si>
    <t>INC0577167</t>
  </si>
  <si>
    <t>INC0577586</t>
  </si>
  <si>
    <t>INC0577577</t>
  </si>
  <si>
    <t>INC0577529</t>
  </si>
  <si>
    <t>Nathaniel Lake</t>
  </si>
  <si>
    <t>INC0577587</t>
  </si>
  <si>
    <t>INC0577582</t>
  </si>
  <si>
    <t>INC0577520</t>
  </si>
  <si>
    <t>INC0577521</t>
  </si>
  <si>
    <t>RITM0271187</t>
  </si>
  <si>
    <t>INC0577373</t>
  </si>
  <si>
    <t>INC0577578</t>
  </si>
  <si>
    <t>INC0577405</t>
  </si>
  <si>
    <t>INC0577423</t>
  </si>
  <si>
    <t>RITM0271029</t>
  </si>
  <si>
    <t>Brent Suitor</t>
  </si>
  <si>
    <t>RITM0271335</t>
  </si>
  <si>
    <t>INC0577536</t>
  </si>
  <si>
    <t>INC0577573</t>
  </si>
  <si>
    <t>RITM0271309</t>
  </si>
  <si>
    <t>RITM0271342</t>
  </si>
  <si>
    <t>INC0576669</t>
  </si>
  <si>
    <t>RITM0271278</t>
  </si>
  <si>
    <t>David Ellerby</t>
  </si>
  <si>
    <t>INC0577532</t>
  </si>
  <si>
    <t>RITM0271313</t>
  </si>
  <si>
    <t>RITM0271312</t>
  </si>
  <si>
    <t>RITM0271311</t>
  </si>
  <si>
    <t>INC0577486</t>
  </si>
  <si>
    <t>RITM0271227</t>
  </si>
  <si>
    <t>Karen Knight</t>
  </si>
  <si>
    <t>RITM0271349</t>
  </si>
  <si>
    <t>RITM0271258</t>
  </si>
  <si>
    <t>Tanja Erhart</t>
  </si>
  <si>
    <t>INC0577556</t>
  </si>
  <si>
    <t>RITM0271193</t>
  </si>
  <si>
    <t>RITM0271348</t>
  </si>
  <si>
    <t>RITM0271337</t>
  </si>
  <si>
    <t>INC0577544</t>
  </si>
  <si>
    <t>INC0577567</t>
  </si>
  <si>
    <t>RITM0270923</t>
  </si>
  <si>
    <t>INC0577566</t>
  </si>
  <si>
    <t>INC0577563</t>
  </si>
  <si>
    <t>INC0577565</t>
  </si>
  <si>
    <t>INC0577514</t>
  </si>
  <si>
    <t>INC0577361</t>
  </si>
  <si>
    <t>RITM0271001</t>
  </si>
  <si>
    <t>RITM0270974</t>
  </si>
  <si>
    <t>INC0577562</t>
  </si>
  <si>
    <t>INC0577538</t>
  </si>
  <si>
    <t>Joanna Varga</t>
  </si>
  <si>
    <t>INC0577558</t>
  </si>
  <si>
    <t>INC0577549</t>
  </si>
  <si>
    <t>INC0577279</t>
  </si>
  <si>
    <t>INC0577060</t>
  </si>
  <si>
    <t>RITM0271321</t>
  </si>
  <si>
    <t>Samuel Goswell</t>
  </si>
  <si>
    <t>INC0577555</t>
  </si>
  <si>
    <t>RITM0270996</t>
  </si>
  <si>
    <t>Elisabete Fernandes Pastor O'Sullivan</t>
  </si>
  <si>
    <t>INC0576586</t>
  </si>
  <si>
    <t>RITM0270851</t>
  </si>
  <si>
    <t>Michael Murakami</t>
  </si>
  <si>
    <t>INC0577552</t>
  </si>
  <si>
    <t>RITM0271243</t>
  </si>
  <si>
    <t>Narendra Anumolu</t>
  </si>
  <si>
    <t>INC0577138</t>
  </si>
  <si>
    <t>INC0577550</t>
  </si>
  <si>
    <t>RITM0271326</t>
  </si>
  <si>
    <t>RITM0271301</t>
  </si>
  <si>
    <t>INC0577547</t>
  </si>
  <si>
    <t>RITM0271339</t>
  </si>
  <si>
    <t>INC0576956</t>
  </si>
  <si>
    <t>INC0577545</t>
  </si>
  <si>
    <t>INC0577546</t>
  </si>
  <si>
    <t>RITM0270747</t>
  </si>
  <si>
    <t>INC0577543</t>
  </si>
  <si>
    <t>INC0577298</t>
  </si>
  <si>
    <t>INC0576412</t>
  </si>
  <si>
    <t>RITM0270754</t>
  </si>
  <si>
    <t>INC0577542</t>
  </si>
  <si>
    <t>RITM0271334</t>
  </si>
  <si>
    <t>RITM0271332</t>
  </si>
  <si>
    <t>INC0577079</t>
  </si>
  <si>
    <t>INC0577396</t>
  </si>
  <si>
    <t>RITM0271322</t>
  </si>
  <si>
    <t>INC0577526</t>
  </si>
  <si>
    <t>INC0577409</t>
  </si>
  <si>
    <t>RITM0271151</t>
  </si>
  <si>
    <t>Meegan Inman</t>
  </si>
  <si>
    <t>INC0577196</t>
  </si>
  <si>
    <t>INC0577516</t>
  </si>
  <si>
    <t>INC0577261</t>
  </si>
  <si>
    <t>INC0577366</t>
  </si>
  <si>
    <t>INC0577502</t>
  </si>
  <si>
    <t>INC0577455</t>
  </si>
  <si>
    <t>INC0577519</t>
  </si>
  <si>
    <t>RITM0271320</t>
  </si>
  <si>
    <t>Catherine Palencia</t>
  </si>
  <si>
    <t>RITM0271316</t>
  </si>
  <si>
    <t>INC0577483</t>
  </si>
  <si>
    <t>INC0577518</t>
  </si>
  <si>
    <t>INC0577517</t>
  </si>
  <si>
    <t>INC0577172</t>
  </si>
  <si>
    <t>RITM0271324</t>
  </si>
  <si>
    <t>RITM0271276</t>
  </si>
  <si>
    <t>RITM0271279</t>
  </si>
  <si>
    <t>RITM0271277</t>
  </si>
  <si>
    <t>RITM0271261</t>
  </si>
  <si>
    <t>RITM0271269</t>
  </si>
  <si>
    <t>Joshua Warcon</t>
  </si>
  <si>
    <t>RITM0270932</t>
  </si>
  <si>
    <t>INC0577511</t>
  </si>
  <si>
    <t>RITM0271266</t>
  </si>
  <si>
    <t>RITM0271283</t>
  </si>
  <si>
    <t>RITM0271291</t>
  </si>
  <si>
    <t>RITM0271294</t>
  </si>
  <si>
    <t>INC0577504</t>
  </si>
  <si>
    <t>RITM0271306</t>
  </si>
  <si>
    <t>RITM0271295</t>
  </si>
  <si>
    <t>INC0577513</t>
  </si>
  <si>
    <t>RITM0271297</t>
  </si>
  <si>
    <t>INC0576366</t>
  </si>
  <si>
    <t>INC0576368</t>
  </si>
  <si>
    <t>INC0576388</t>
  </si>
  <si>
    <t>INC0576393</t>
  </si>
  <si>
    <t>INC0576397</t>
  </si>
  <si>
    <t>INC0576682</t>
  </si>
  <si>
    <t>RITM0271198</t>
  </si>
  <si>
    <t>RITM0271318</t>
  </si>
  <si>
    <t>RITM0271196</t>
  </si>
  <si>
    <t>RITM0270961</t>
  </si>
  <si>
    <t>Kelvin Makin</t>
  </si>
  <si>
    <t>INC0577200</t>
  </si>
  <si>
    <t>RITM0271319</t>
  </si>
  <si>
    <t>INC0577507</t>
  </si>
  <si>
    <t>RITM0270959</t>
  </si>
  <si>
    <t>Shane Druery</t>
  </si>
  <si>
    <t>RITM0270958</t>
  </si>
  <si>
    <t>RITM0270987</t>
  </si>
  <si>
    <t>INC0577036</t>
  </si>
  <si>
    <t>INC0577499</t>
  </si>
  <si>
    <t>RITM0271109</t>
  </si>
  <si>
    <t>INC0576538</t>
  </si>
  <si>
    <t>INC0577408</t>
  </si>
  <si>
    <t>INC0577493</t>
  </si>
  <si>
    <t>RITM0271206</t>
  </si>
  <si>
    <t>RITM0271317</t>
  </si>
  <si>
    <t>INC0577498</t>
  </si>
  <si>
    <t>INC0577304</t>
  </si>
  <si>
    <t>INC0577494</t>
  </si>
  <si>
    <t>INC0577051</t>
  </si>
  <si>
    <t>RITM0271267</t>
  </si>
  <si>
    <t>RITM0271260</t>
  </si>
  <si>
    <t>INC0577348</t>
  </si>
  <si>
    <t>INC0576974</t>
  </si>
  <si>
    <t>INC0577388</t>
  </si>
  <si>
    <t>RITM0271307</t>
  </si>
  <si>
    <t>RITM0270953</t>
  </si>
  <si>
    <t>INC0576513</t>
  </si>
  <si>
    <t>INC0577491</t>
  </si>
  <si>
    <t>RITM0271290</t>
  </si>
  <si>
    <t>INC0577473</t>
  </si>
  <si>
    <t>INC0577185</t>
  </si>
  <si>
    <t>INC0577456</t>
  </si>
  <si>
    <t>INC0577015</t>
  </si>
  <si>
    <t>RITM0271054</t>
  </si>
  <si>
    <t>Philippa Johnston</t>
  </si>
  <si>
    <t>RITM0270966</t>
  </si>
  <si>
    <t>Timothy Beard</t>
  </si>
  <si>
    <t>RITM0271237</t>
  </si>
  <si>
    <t>INC0576370</t>
  </si>
  <si>
    <t>RITM0271213</t>
  </si>
  <si>
    <t>Karen Noud</t>
  </si>
  <si>
    <t>INC0576871</t>
  </si>
  <si>
    <t>INC0577148</t>
  </si>
  <si>
    <t>INC0576695</t>
  </si>
  <si>
    <t>INC0577487</t>
  </si>
  <si>
    <t>INC0577353</t>
  </si>
  <si>
    <t>RITM0270993</t>
  </si>
  <si>
    <t>RITM0271303</t>
  </si>
  <si>
    <t>INC0576750</t>
  </si>
  <si>
    <t>RITM0270895</t>
  </si>
  <si>
    <t>INC0577485</t>
  </si>
  <si>
    <t>INC0577258</t>
  </si>
  <si>
    <t>INC0577107</t>
  </si>
  <si>
    <t>INC0576338</t>
  </si>
  <si>
    <t>INC0577356</t>
  </si>
  <si>
    <t>Eric McGlashan</t>
  </si>
  <si>
    <t>RITM0271300</t>
  </si>
  <si>
    <t>INC0576551</t>
  </si>
  <si>
    <t>INC0577479</t>
  </si>
  <si>
    <t>RITM0271299</t>
  </si>
  <si>
    <t>RITM0271296</t>
  </si>
  <si>
    <t>RITM0271165</t>
  </si>
  <si>
    <t>INC0577452</t>
  </si>
  <si>
    <t>RITM0271222</t>
  </si>
  <si>
    <t>INC0577403</t>
  </si>
  <si>
    <t>INC0577474</t>
  </si>
  <si>
    <t>INC0577469</t>
  </si>
  <si>
    <t>INC0577413</t>
  </si>
  <si>
    <t>Aaron Taylor</t>
  </si>
  <si>
    <t>INC0576622</t>
  </si>
  <si>
    <t>RITM0271250</t>
  </si>
  <si>
    <t>INC0577412</t>
  </si>
  <si>
    <t>RITM0271242</t>
  </si>
  <si>
    <t>INC0577471</t>
  </si>
  <si>
    <t>INC0577465</t>
  </si>
  <si>
    <t>INC0577407</t>
  </si>
  <si>
    <t>INC0577275</t>
  </si>
  <si>
    <t>Bree Davies</t>
  </si>
  <si>
    <t>RITM0271208</t>
  </si>
  <si>
    <t>Tung Nguyen</t>
  </si>
  <si>
    <t>INC0577268</t>
  </si>
  <si>
    <t>RITM0271205</t>
  </si>
  <si>
    <t>RITM0271129</t>
  </si>
  <si>
    <t>RITM0271131</t>
  </si>
  <si>
    <t>RITM0271289</t>
  </si>
  <si>
    <t>Bailey Comollatti</t>
  </si>
  <si>
    <t>INC0577461</t>
  </si>
  <si>
    <t>RITM0271188</t>
  </si>
  <si>
    <t>RITM0271287</t>
  </si>
  <si>
    <t>RITM0271066</t>
  </si>
  <si>
    <t>David Barbeler</t>
  </si>
  <si>
    <t>INC0577463</t>
  </si>
  <si>
    <t>INC0577458</t>
  </si>
  <si>
    <t>INC0577454</t>
  </si>
  <si>
    <t>INC0577424</t>
  </si>
  <si>
    <t>RITM0271173</t>
  </si>
  <si>
    <t>INC0577447</t>
  </si>
  <si>
    <t>RITM0271245</t>
  </si>
  <si>
    <t>Brooke Lawson</t>
  </si>
  <si>
    <t>INC0577441</t>
  </si>
  <si>
    <t>RITM0271022</t>
  </si>
  <si>
    <t>RITM0271203</t>
  </si>
  <si>
    <t>INC0577451</t>
  </si>
  <si>
    <t>RITM0271231</t>
  </si>
  <si>
    <t>INC0577453</t>
  </si>
  <si>
    <t>RITM0271168</t>
  </si>
  <si>
    <t>Wayne Norris</t>
  </si>
  <si>
    <t>INC0577256</t>
  </si>
  <si>
    <t>RITM0271284</t>
  </si>
  <si>
    <t>RITM0271233</t>
  </si>
  <si>
    <t>RITM0271092</t>
  </si>
  <si>
    <t>INC0577439</t>
  </si>
  <si>
    <t>RITM0271230</t>
  </si>
  <si>
    <t>RITM0271003</t>
  </si>
  <si>
    <t>RITM0271007</t>
  </si>
  <si>
    <t>RITM0271280</t>
  </si>
  <si>
    <t>RITM0271225</t>
  </si>
  <si>
    <t>RITM0271079</t>
  </si>
  <si>
    <t>INC0577165</t>
  </si>
  <si>
    <t>RITM0271211</t>
  </si>
  <si>
    <t>INC0577446</t>
  </si>
  <si>
    <t>INC0577445</t>
  </si>
  <si>
    <t>RITM0271262</t>
  </si>
  <si>
    <t>RITM0271166</t>
  </si>
  <si>
    <t>INC0577440</t>
  </si>
  <si>
    <t>INC0577438</t>
  </si>
  <si>
    <t>RITM0271275</t>
  </si>
  <si>
    <t>INC0577346</t>
  </si>
  <si>
    <t>INC0577368</t>
  </si>
  <si>
    <t>INC0577435</t>
  </si>
  <si>
    <t>RITM0271042</t>
  </si>
  <si>
    <t>RITM0271274</t>
  </si>
  <si>
    <t>RITM0271273</t>
  </si>
  <si>
    <t>INC0577433</t>
  </si>
  <si>
    <t>RITM0271239</t>
  </si>
  <si>
    <t>RITM0271272</t>
  </si>
  <si>
    <t>RITM0271271</t>
  </si>
  <si>
    <t>RITM0271220</t>
  </si>
  <si>
    <t>Jesse Hart</t>
  </si>
  <si>
    <t>INC0577434</t>
  </si>
  <si>
    <t>INC0577432</t>
  </si>
  <si>
    <t>INC0577044</t>
  </si>
  <si>
    <t>Michael Thomas</t>
  </si>
  <si>
    <t>RITM0271087</t>
  </si>
  <si>
    <t>Julie-Ann Button</t>
  </si>
  <si>
    <t>INC0577399</t>
  </si>
  <si>
    <t>INC0577421</t>
  </si>
  <si>
    <t>INC0577374</t>
  </si>
  <si>
    <t>INC0577357</t>
  </si>
  <si>
    <t>INC0577323</t>
  </si>
  <si>
    <t>RITM0271238</t>
  </si>
  <si>
    <t>Angus Ponting</t>
  </si>
  <si>
    <t>INC0577392</t>
  </si>
  <si>
    <t>RITM0271232</t>
  </si>
  <si>
    <t>INC0577411</t>
  </si>
  <si>
    <t>RITM0271190</t>
  </si>
  <si>
    <t>RITM0271192</t>
  </si>
  <si>
    <t>RITM0271136</t>
  </si>
  <si>
    <t>Grace Burkett</t>
  </si>
  <si>
    <t>INC0577416</t>
  </si>
  <si>
    <t>INC0577417</t>
  </si>
  <si>
    <t>RITM0271098</t>
  </si>
  <si>
    <t>Juanita Taylor</t>
  </si>
  <si>
    <t>INC0577272</t>
  </si>
  <si>
    <t>RITM0271135</t>
  </si>
  <si>
    <t>RITM0271255</t>
  </si>
  <si>
    <t>Joshua Richardson</t>
  </si>
  <si>
    <t>INC0577400</t>
  </si>
  <si>
    <t>RITM0271254</t>
  </si>
  <si>
    <t>INC0577404</t>
  </si>
  <si>
    <t>RITM0271253</t>
  </si>
  <si>
    <t>Francis Tybislawski</t>
  </si>
  <si>
    <t>INC0577274</t>
  </si>
  <si>
    <t>INC0577110</t>
  </si>
  <si>
    <t>INC0577397</t>
  </si>
  <si>
    <t>INC0577395</t>
  </si>
  <si>
    <t>RITM0271008</t>
  </si>
  <si>
    <t>RITM0270859</t>
  </si>
  <si>
    <t>RITM0270863</t>
  </si>
  <si>
    <t>RITM0271072</t>
  </si>
  <si>
    <t>Sean De-Roule</t>
  </si>
  <si>
    <t>RITM0270865</t>
  </si>
  <si>
    <t>RITM0270955</t>
  </si>
  <si>
    <t>RITM0271246</t>
  </si>
  <si>
    <t>RITM0270867</t>
  </si>
  <si>
    <t>RITM0270868</t>
  </si>
  <si>
    <t>RITM0270870</t>
  </si>
  <si>
    <t>RITM0270873</t>
  </si>
  <si>
    <t>INC0576894</t>
  </si>
  <si>
    <t>INC0577393</t>
  </si>
  <si>
    <t>RITM0270874</t>
  </si>
  <si>
    <t>RITM0270876</t>
  </si>
  <si>
    <t>RITM0270877</t>
  </si>
  <si>
    <t>RITM0270879</t>
  </si>
  <si>
    <t>RITM0271031</t>
  </si>
  <si>
    <t>RITM0270880</t>
  </si>
  <si>
    <t>INC0577391</t>
  </si>
  <si>
    <t>RITM0270881</t>
  </si>
  <si>
    <t>RITM0270882</t>
  </si>
  <si>
    <t>INC0577394</t>
  </si>
  <si>
    <t>RITM0270883</t>
  </si>
  <si>
    <t>RITM0270884</t>
  </si>
  <si>
    <t>INC0577386</t>
  </si>
  <si>
    <t>RITM0270885</t>
  </si>
  <si>
    <t>RITM0270886</t>
  </si>
  <si>
    <t>INC0577382</t>
  </si>
  <si>
    <t>RITM0270888</t>
  </si>
  <si>
    <t>INC0577387</t>
  </si>
  <si>
    <t>INC0577244</t>
  </si>
  <si>
    <t>INC0577381</t>
  </si>
  <si>
    <t>RITM0271244</t>
  </si>
  <si>
    <t>INC0577314</t>
  </si>
  <si>
    <t>RITM0271157</t>
  </si>
  <si>
    <t>INC0577146</t>
  </si>
  <si>
    <t>INC0577376</t>
  </si>
  <si>
    <t>INC0577242</t>
  </si>
  <si>
    <t>INC0576590</t>
  </si>
  <si>
    <t>INC0577262</t>
  </si>
  <si>
    <t>RITM0271241</t>
  </si>
  <si>
    <t>INC0576521</t>
  </si>
  <si>
    <t>RITM0271117</t>
  </si>
  <si>
    <t>INC0577370</t>
  </si>
  <si>
    <t>RITM0271077</t>
  </si>
  <si>
    <t>RITM0271146</t>
  </si>
  <si>
    <t>RITM0271236</t>
  </si>
  <si>
    <t>RITM0271126</t>
  </si>
  <si>
    <t>INC0576927</t>
  </si>
  <si>
    <t>Benjamin Jessen</t>
  </si>
  <si>
    <t>RITM0270893</t>
  </si>
  <si>
    <t>RITM0270762</t>
  </si>
  <si>
    <t>INC0577355</t>
  </si>
  <si>
    <t>INC0577359</t>
  </si>
  <si>
    <t>RITM0271235</t>
  </si>
  <si>
    <t>RITM0271234</t>
  </si>
  <si>
    <t>INC0577281</t>
  </si>
  <si>
    <t>RITM0271229</t>
  </si>
  <si>
    <t>Peter Lester</t>
  </si>
  <si>
    <t>INC0577358</t>
  </si>
  <si>
    <t>INC0577360</t>
  </si>
  <si>
    <t>RITM0270735</t>
  </si>
  <si>
    <t>INC0577354</t>
  </si>
  <si>
    <t>INC0577045</t>
  </si>
  <si>
    <t>RITM0270760</t>
  </si>
  <si>
    <t>INC0577351</t>
  </si>
  <si>
    <t>RITM0270857</t>
  </si>
  <si>
    <t>INC0577352</t>
  </si>
  <si>
    <t>INC0576901</t>
  </si>
  <si>
    <t>INC0577344</t>
  </si>
  <si>
    <t>RITM0270766</t>
  </si>
  <si>
    <t>Kasey Rowe</t>
  </si>
  <si>
    <t>INC0577341</t>
  </si>
  <si>
    <t>RITM0271041</t>
  </si>
  <si>
    <t>INC0577337</t>
  </si>
  <si>
    <t>RITM0270764</t>
  </si>
  <si>
    <t>INC0577339</t>
  </si>
  <si>
    <t>INC0577338</t>
  </si>
  <si>
    <t>INC0577335</t>
  </si>
  <si>
    <t>RITM0270778</t>
  </si>
  <si>
    <t>INC0577332</t>
  </si>
  <si>
    <t>RITM0271224</t>
  </si>
  <si>
    <t>Bennett White</t>
  </si>
  <si>
    <t>INC0577325</t>
  </si>
  <si>
    <t>INC0577327</t>
  </si>
  <si>
    <t>RITM0271223</t>
  </si>
  <si>
    <t>INC0577322</t>
  </si>
  <si>
    <t>INC0577307</t>
  </si>
  <si>
    <t>INC0577289</t>
  </si>
  <si>
    <t>INC0577113</t>
  </si>
  <si>
    <t>INC0577319</t>
  </si>
  <si>
    <t>INC0577318</t>
  </si>
  <si>
    <t>INC0577317</t>
  </si>
  <si>
    <t>INC0577316</t>
  </si>
  <si>
    <t>INC0577308</t>
  </si>
  <si>
    <t>RITM0271061</t>
  </si>
  <si>
    <t>Travis Jones</t>
  </si>
  <si>
    <t>RITM0271106</t>
  </si>
  <si>
    <t>RITM0271107</t>
  </si>
  <si>
    <t>RITM0271218</t>
  </si>
  <si>
    <t>INC0577313</t>
  </si>
  <si>
    <t>INC0577310</t>
  </si>
  <si>
    <t>RITM0270990</t>
  </si>
  <si>
    <t>RITM0271219</t>
  </si>
  <si>
    <t>RITM0271159</t>
  </si>
  <si>
    <t>Sridharan S</t>
  </si>
  <si>
    <t>INC0576625</t>
  </si>
  <si>
    <t>INC0577111</t>
  </si>
  <si>
    <t>INC0577292</t>
  </si>
  <si>
    <t>INC0576874</t>
  </si>
  <si>
    <t>INC0576909</t>
  </si>
  <si>
    <t>INC0576823</t>
  </si>
  <si>
    <t>INC0576875</t>
  </si>
  <si>
    <t>RITM0271139</t>
  </si>
  <si>
    <t>Fabio Vassallo</t>
  </si>
  <si>
    <t>INC0576954</t>
  </si>
  <si>
    <t>INC0576578</t>
  </si>
  <si>
    <t>RITM0271216</t>
  </si>
  <si>
    <t>INC0577286</t>
  </si>
  <si>
    <t>RITM0271113</t>
  </si>
  <si>
    <t>Ethan Murphy</t>
  </si>
  <si>
    <t>INC0577284</t>
  </si>
  <si>
    <t>INC0577277</t>
  </si>
  <si>
    <t>RITM0271134</t>
  </si>
  <si>
    <t>Wayne Kurtz</t>
  </si>
  <si>
    <t>INC0577269</t>
  </si>
  <si>
    <t>RITM0271214</t>
  </si>
  <si>
    <t>INC0577226</t>
  </si>
  <si>
    <t>RITM0271045</t>
  </si>
  <si>
    <t>INC0577282</t>
  </si>
  <si>
    <t>INC0577263</t>
  </si>
  <si>
    <t>INC0577259</t>
  </si>
  <si>
    <t>RITM0271161</t>
  </si>
  <si>
    <t>INC0576873</t>
  </si>
  <si>
    <t>INC0577280</t>
  </si>
  <si>
    <t>RITM0271210</t>
  </si>
  <si>
    <t>RITM0271207</t>
  </si>
  <si>
    <t>RITM0271202</t>
  </si>
  <si>
    <t>INC0577273</t>
  </si>
  <si>
    <t>INC0577155</t>
  </si>
  <si>
    <t>INC0577156</t>
  </si>
  <si>
    <t>INC0577181</t>
  </si>
  <si>
    <t>RITM0271002</t>
  </si>
  <si>
    <t>RITM0271209</t>
  </si>
  <si>
    <t>Brad Mitchell</t>
  </si>
  <si>
    <t>RITM0271186</t>
  </si>
  <si>
    <t>INC0577266</t>
  </si>
  <si>
    <t>RITM0270768</t>
  </si>
  <si>
    <t>Amy-Louise Fratus</t>
  </si>
  <si>
    <t>RITM0271143</t>
  </si>
  <si>
    <t>Seth Bourne</t>
  </si>
  <si>
    <t>RITM0270898</t>
  </si>
  <si>
    <t>Chong Zou</t>
  </si>
  <si>
    <t>RITM0270913</t>
  </si>
  <si>
    <t>RITM0271154</t>
  </si>
  <si>
    <t>INC0577255</t>
  </si>
  <si>
    <t>RITM0270914</t>
  </si>
  <si>
    <t>RITM0271060</t>
  </si>
  <si>
    <t>RITM0271179</t>
  </si>
  <si>
    <t>RITM0271028</t>
  </si>
  <si>
    <t>INC0576979</t>
  </si>
  <si>
    <t>INC0576987</t>
  </si>
  <si>
    <t>INC0576982</t>
  </si>
  <si>
    <t>INC0576836</t>
  </si>
  <si>
    <t>INC0576980</t>
  </si>
  <si>
    <t>INC0576981</t>
  </si>
  <si>
    <t>INC0577211</t>
  </si>
  <si>
    <t>RITM0271153</t>
  </si>
  <si>
    <t>INC0577251</t>
  </si>
  <si>
    <t>RITM0271182</t>
  </si>
  <si>
    <t>RITM0271197</t>
  </si>
  <si>
    <t>INC0576694</t>
  </si>
  <si>
    <t>Korawali Buase</t>
  </si>
  <si>
    <t>RITM0270752</t>
  </si>
  <si>
    <t>INC0577243</t>
  </si>
  <si>
    <t>INC0576614</t>
  </si>
  <si>
    <t>INC0577095</t>
  </si>
  <si>
    <t>INC0576637</t>
  </si>
  <si>
    <t>Stefanie Parker</t>
  </si>
  <si>
    <t>RITM0271052</t>
  </si>
  <si>
    <t>RITM0271181</t>
  </si>
  <si>
    <t>RITM0271185</t>
  </si>
  <si>
    <t>INC0577236</t>
  </si>
  <si>
    <t>INC0577050</t>
  </si>
  <si>
    <t>RITM0271069</t>
  </si>
  <si>
    <t>RITM0271132</t>
  </si>
  <si>
    <t>Harshitha Gudla</t>
  </si>
  <si>
    <t>RITM0271104</t>
  </si>
  <si>
    <t>Shari-Lee O'Mara</t>
  </si>
  <si>
    <t>INC0577238</t>
  </si>
  <si>
    <t>INC0577237</t>
  </si>
  <si>
    <t>RITM0271105</t>
  </si>
  <si>
    <t>RITM0271180</t>
  </si>
  <si>
    <t>RITM0271178</t>
  </si>
  <si>
    <t>INC0577231</t>
  </si>
  <si>
    <t>INC0577063</t>
  </si>
  <si>
    <t>Debra Gollagher</t>
  </si>
  <si>
    <t>INC0576755</t>
  </si>
  <si>
    <t>Julie Chi</t>
  </si>
  <si>
    <t>RITM0271145</t>
  </si>
  <si>
    <t>RITM0271144</t>
  </si>
  <si>
    <t>Laura Hogan</t>
  </si>
  <si>
    <t>INC0577225</t>
  </si>
  <si>
    <t>INC0577047</t>
  </si>
  <si>
    <t>INC0577194</t>
  </si>
  <si>
    <t>INC0577220</t>
  </si>
  <si>
    <t>INC0577198</t>
  </si>
  <si>
    <t>RITM0271176</t>
  </si>
  <si>
    <t>INC0577205</t>
  </si>
  <si>
    <t>RITM0270848</t>
  </si>
  <si>
    <t>RITM0270920</t>
  </si>
  <si>
    <t>INC0577209</t>
  </si>
  <si>
    <t>RITM0271174</t>
  </si>
  <si>
    <t>RITM0271032</t>
  </si>
  <si>
    <t>Darryn Robin</t>
  </si>
  <si>
    <t>RITM0270854</t>
  </si>
  <si>
    <t>RITM0271175</t>
  </si>
  <si>
    <t>RITM0270855</t>
  </si>
  <si>
    <t>INC0577206</t>
  </si>
  <si>
    <t>INC0576826</t>
  </si>
  <si>
    <t>RITM0271172</t>
  </si>
  <si>
    <t>INC0577208</t>
  </si>
  <si>
    <t>INC0577199</t>
  </si>
  <si>
    <t>RITM0271070</t>
  </si>
  <si>
    <t>INC0576970</t>
  </si>
  <si>
    <t>RITM0271171</t>
  </si>
  <si>
    <t>Shaun Bock</t>
  </si>
  <si>
    <t>RITM0271081</t>
  </si>
  <si>
    <t>RITM0271170</t>
  </si>
  <si>
    <t>RITM0271122</t>
  </si>
  <si>
    <t>INC0576924</t>
  </si>
  <si>
    <t>RITM0271150</t>
  </si>
  <si>
    <t>INC0577186</t>
  </si>
  <si>
    <t>RITM0271163</t>
  </si>
  <si>
    <t>INC0577193</t>
  </si>
  <si>
    <t>INC0577201</t>
  </si>
  <si>
    <t>INC0577197</t>
  </si>
  <si>
    <t>RITM0271169</t>
  </si>
  <si>
    <t>INC0577190</t>
  </si>
  <si>
    <t>INC0577057</t>
  </si>
  <si>
    <t>RITM0271155</t>
  </si>
  <si>
    <t>RITM0271160</t>
  </si>
  <si>
    <t>INC0577168</t>
  </si>
  <si>
    <t>INC0577187</t>
  </si>
  <si>
    <t>INC0576969</t>
  </si>
  <si>
    <t>INC0577178</t>
  </si>
  <si>
    <t>INC0577184</t>
  </si>
  <si>
    <t>RITM0271158</t>
  </si>
  <si>
    <t>INC0577180</t>
  </si>
  <si>
    <t>INC0576687</t>
  </si>
  <si>
    <t>Michael Radeck</t>
  </si>
  <si>
    <t>INC0577056</t>
  </si>
  <si>
    <t>RITM0271156</t>
  </si>
  <si>
    <t>INC0577179</t>
  </si>
  <si>
    <t>INC0577176</t>
  </si>
  <si>
    <t>RITM0271152</t>
  </si>
  <si>
    <t>RITM0271141</t>
  </si>
  <si>
    <t>INC0577139</t>
  </si>
  <si>
    <t>Lisa Goulevitch</t>
  </si>
  <si>
    <t>RITM0271020</t>
  </si>
  <si>
    <t>RITM0271147</t>
  </si>
  <si>
    <t>INC0577175</t>
  </si>
  <si>
    <t>INC0577170</t>
  </si>
  <si>
    <t>RITM0270827</t>
  </si>
  <si>
    <t>INC0577173</t>
  </si>
  <si>
    <t>RITM0271100</t>
  </si>
  <si>
    <t>Manmeet Bains</t>
  </si>
  <si>
    <t>RITM0271125</t>
  </si>
  <si>
    <t>RITM0271148</t>
  </si>
  <si>
    <t>INC0577174</t>
  </si>
  <si>
    <t>INC0577164</t>
  </si>
  <si>
    <t>RITM0270965</t>
  </si>
  <si>
    <t>RITM0271127</t>
  </si>
  <si>
    <t>RITM0271118</t>
  </si>
  <si>
    <t>INC0577097</t>
  </si>
  <si>
    <t>RITM0271142</t>
  </si>
  <si>
    <t>Juanita Anderson</t>
  </si>
  <si>
    <t>INC0577163</t>
  </si>
  <si>
    <t>INC0576356</t>
  </si>
  <si>
    <t>INC0577093</t>
  </si>
  <si>
    <t>INC0577162</t>
  </si>
  <si>
    <t>RITM0271140</t>
  </si>
  <si>
    <t>RITM0271094</t>
  </si>
  <si>
    <t>RITM0270906</t>
  </si>
  <si>
    <t>INC0577039</t>
  </si>
  <si>
    <t>INC0577153</t>
  </si>
  <si>
    <t>INC0576506</t>
  </si>
  <si>
    <t>INC0577144</t>
  </si>
  <si>
    <t>INC0576926</t>
  </si>
  <si>
    <t>INC0576426</t>
  </si>
  <si>
    <t>Daniel Green</t>
  </si>
  <si>
    <t>INC0577140</t>
  </si>
  <si>
    <t>RITM0271137</t>
  </si>
  <si>
    <t>RITM0270866</t>
  </si>
  <si>
    <t>INC0576410</t>
  </si>
  <si>
    <t>INC0577123</t>
  </si>
  <si>
    <t>INC0576973</t>
  </si>
  <si>
    <t>RITM0270892</t>
  </si>
  <si>
    <t>RITM0271121</t>
  </si>
  <si>
    <t>INC0577143</t>
  </si>
  <si>
    <t>RITM0270989</t>
  </si>
  <si>
    <t>INC0577141</t>
  </si>
  <si>
    <t>RITM0271095</t>
  </si>
  <si>
    <t>INC0576824</t>
  </si>
  <si>
    <t>INC0577106</t>
  </si>
  <si>
    <t>INC0576358</t>
  </si>
  <si>
    <t>INC0577136</t>
  </si>
  <si>
    <t>INC0577129</t>
  </si>
  <si>
    <t>INC0576960</t>
  </si>
  <si>
    <t>INC0577137</t>
  </si>
  <si>
    <t>RITM0271124</t>
  </si>
  <si>
    <t>INC0576470</t>
  </si>
  <si>
    <t>INC0576683</t>
  </si>
  <si>
    <t>Chris Watkins</t>
  </si>
  <si>
    <t>RITM0271123</t>
  </si>
  <si>
    <t>RITM0271116</t>
  </si>
  <si>
    <t>Stella Lopez</t>
  </si>
  <si>
    <t>RITM0270977</t>
  </si>
  <si>
    <t>INC0577119</t>
  </si>
  <si>
    <t>INC0577122</t>
  </si>
  <si>
    <t>INC0577083</t>
  </si>
  <si>
    <t>INC0577125</t>
  </si>
  <si>
    <t>INC0577087</t>
  </si>
  <si>
    <t>INC0576700</t>
  </si>
  <si>
    <t>INC0577076</t>
  </si>
  <si>
    <t>RITM0270997</t>
  </si>
  <si>
    <t>INC0577048</t>
  </si>
  <si>
    <t>RITM0271015</t>
  </si>
  <si>
    <t>INC0577116</t>
  </si>
  <si>
    <t>INC0577118</t>
  </si>
  <si>
    <t>RITM0270998</t>
  </si>
  <si>
    <t>Jason Pearce</t>
  </si>
  <si>
    <t>RITM0270849</t>
  </si>
  <si>
    <t>Prithvi Beeramoole</t>
  </si>
  <si>
    <t>RITM0271043</t>
  </si>
  <si>
    <t>RITM0271046</t>
  </si>
  <si>
    <t>INC0577115</t>
  </si>
  <si>
    <t>INC0577117</t>
  </si>
  <si>
    <t>INC0577091</t>
  </si>
  <si>
    <t>INC0576935</t>
  </si>
  <si>
    <t>RITM0271112</t>
  </si>
  <si>
    <t>INC0577058</t>
  </si>
  <si>
    <t>RITM0271111</t>
  </si>
  <si>
    <t>RITM0271110</t>
  </si>
  <si>
    <t>RITM0271086</t>
  </si>
  <si>
    <t>RITM0271076</t>
  </si>
  <si>
    <t>INC0577102</t>
  </si>
  <si>
    <t>INC0577108</t>
  </si>
  <si>
    <t>INC0577096</t>
  </si>
  <si>
    <t>INC0577078</t>
  </si>
  <si>
    <t>INC0576391</t>
  </si>
  <si>
    <t>INC0577012</t>
  </si>
  <si>
    <t>INC0577065</t>
  </si>
  <si>
    <t>INC0577053</t>
  </si>
  <si>
    <t>RITM0270856</t>
  </si>
  <si>
    <t>INC0576815</t>
  </si>
  <si>
    <t>RITM0271102</t>
  </si>
  <si>
    <t>RITM0271101</t>
  </si>
  <si>
    <t>INC0577090</t>
  </si>
  <si>
    <t>INC0577011</t>
  </si>
  <si>
    <t>INC0577082</t>
  </si>
  <si>
    <t>INC0576690</t>
  </si>
  <si>
    <t>INC0577085</t>
  </si>
  <si>
    <t>INC0577064</t>
  </si>
  <si>
    <t>RITM0271097</t>
  </si>
  <si>
    <t>INC0577017</t>
  </si>
  <si>
    <t>INC0577072</t>
  </si>
  <si>
    <t>INC0577089</t>
  </si>
  <si>
    <t>INC0577088</t>
  </si>
  <si>
    <t>RITM0270947</t>
  </si>
  <si>
    <t>Martin Oakley</t>
  </si>
  <si>
    <t>INC0577080</t>
  </si>
  <si>
    <t>RITM0270814</t>
  </si>
  <si>
    <t>INC0576649</t>
  </si>
  <si>
    <t>RITM0270823</t>
  </si>
  <si>
    <t>Shaun Kelly</t>
  </si>
  <si>
    <t>INC0576797</t>
  </si>
  <si>
    <t>Amar Singh</t>
  </si>
  <si>
    <t>RITM0270900</t>
  </si>
  <si>
    <t>Nathan Lyons</t>
  </si>
  <si>
    <t>INC0577059</t>
  </si>
  <si>
    <t>RITM0270872</t>
  </si>
  <si>
    <t>Sarah Knevett</t>
  </si>
  <si>
    <t>RITM0271071</t>
  </si>
  <si>
    <t>Daniel Jeffery</t>
  </si>
  <si>
    <t>RITM0270811</t>
  </si>
  <si>
    <t>INC0577020</t>
  </si>
  <si>
    <t>RITM0270782</t>
  </si>
  <si>
    <t>RITM0270994</t>
  </si>
  <si>
    <t>RITM0270763</t>
  </si>
  <si>
    <t>RITM0271064</t>
  </si>
  <si>
    <t>Sasa Powter</t>
  </si>
  <si>
    <t>RITM0271085</t>
  </si>
  <si>
    <t>RITM0271091</t>
  </si>
  <si>
    <t>RITM0270767</t>
  </si>
  <si>
    <t>RITM0271089</t>
  </si>
  <si>
    <t>INC0577052</t>
  </si>
  <si>
    <t>RITM0271084</t>
  </si>
  <si>
    <t>RITM0271088</t>
  </si>
  <si>
    <t>Harrison Brewitt</t>
  </si>
  <si>
    <t>INC0577067</t>
  </si>
  <si>
    <t>RITM0271083</t>
  </si>
  <si>
    <t>RITM0270772</t>
  </si>
  <si>
    <t>RITM0270779</t>
  </si>
  <si>
    <t>INC0576738</t>
  </si>
  <si>
    <t>RITM0271078</t>
  </si>
  <si>
    <t>INC0577061</t>
  </si>
  <si>
    <t>INC0576869</t>
  </si>
  <si>
    <t>RITM0271080</t>
  </si>
  <si>
    <t>Casey McLoughlin</t>
  </si>
  <si>
    <t>INC0577062</t>
  </si>
  <si>
    <t>RITM0270858</t>
  </si>
  <si>
    <t>RITM0270927</t>
  </si>
  <si>
    <t>INC0577055</t>
  </si>
  <si>
    <t>RITM0271075</t>
  </si>
  <si>
    <t>RITM0271074</t>
  </si>
  <si>
    <t>RITM0271073</t>
  </si>
  <si>
    <t>INC0577024</t>
  </si>
  <si>
    <t>RITM0271065</t>
  </si>
  <si>
    <t>RITM0271063</t>
  </si>
  <si>
    <t>INC0577037</t>
  </si>
  <si>
    <t>INC0577041</t>
  </si>
  <si>
    <t>INC0577038</t>
  </si>
  <si>
    <t>INC0577031</t>
  </si>
  <si>
    <t>INC0577026</t>
  </si>
  <si>
    <t>RITM0270770</t>
  </si>
  <si>
    <t>Jubin Varghese</t>
  </si>
  <si>
    <t>RITM0271013</t>
  </si>
  <si>
    <t>Angela Harvey</t>
  </si>
  <si>
    <t>RITM0271012</t>
  </si>
  <si>
    <t>RITM0271068</t>
  </si>
  <si>
    <t>INC0577035</t>
  </si>
  <si>
    <t>INC0577022</t>
  </si>
  <si>
    <t>INC0577028</t>
  </si>
  <si>
    <t>INC0577027</t>
  </si>
  <si>
    <t>INC0576967</t>
  </si>
  <si>
    <t>INC0577025</t>
  </si>
  <si>
    <t>INC0577023</t>
  </si>
  <si>
    <t>INC0576769</t>
  </si>
  <si>
    <t>INC0577018</t>
  </si>
  <si>
    <t>INC0577009</t>
  </si>
  <si>
    <t>RITM0270787</t>
  </si>
  <si>
    <t>INC0577013</t>
  </si>
  <si>
    <t>INC0577010</t>
  </si>
  <si>
    <t>INC0576662</t>
  </si>
  <si>
    <t>INC0576890</t>
  </si>
  <si>
    <t>INC0576943</t>
  </si>
  <si>
    <t>INC0577006</t>
  </si>
  <si>
    <t>RITM0271062</t>
  </si>
  <si>
    <t>INC0577000</t>
  </si>
  <si>
    <t>INC0577005</t>
  </si>
  <si>
    <t>INC0577002</t>
  </si>
  <si>
    <t>INC0576999</t>
  </si>
  <si>
    <t>INC0576997</t>
  </si>
  <si>
    <t>INC0576951</t>
  </si>
  <si>
    <t>RITM0271059</t>
  </si>
  <si>
    <t>INC0576995</t>
  </si>
  <si>
    <t>RITM0271058</t>
  </si>
  <si>
    <t>RITM0271057</t>
  </si>
  <si>
    <t>RITM0270964</t>
  </si>
  <si>
    <t>RITM0271056</t>
  </si>
  <si>
    <t>RITM0271024</t>
  </si>
  <si>
    <t>INC0576957</t>
  </si>
  <si>
    <t>RITM0270819</t>
  </si>
  <si>
    <t>RITM0271055</t>
  </si>
  <si>
    <t>RITM0270800</t>
  </si>
  <si>
    <t>Brian Tan</t>
  </si>
  <si>
    <t>RITM0271047</t>
  </si>
  <si>
    <t>RITM0271050</t>
  </si>
  <si>
    <t>RITM0271005</t>
  </si>
  <si>
    <t>RITM0271053</t>
  </si>
  <si>
    <t>RITM0270986</t>
  </si>
  <si>
    <t>Michael Dellit</t>
  </si>
  <si>
    <t>RITM0270979</t>
  </si>
  <si>
    <t>Anton Lealiiee</t>
  </si>
  <si>
    <t>RITM0270982</t>
  </si>
  <si>
    <t>RITM0271048</t>
  </si>
  <si>
    <t>RITM0270978</t>
  </si>
  <si>
    <t>Kit Michaelson</t>
  </si>
  <si>
    <t>RITM0270988</t>
  </si>
  <si>
    <t>RITM0270940</t>
  </si>
  <si>
    <t>RITM0270890</t>
  </si>
  <si>
    <t>Robert Swiety</t>
  </si>
  <si>
    <t>RITM0270972</t>
  </si>
  <si>
    <t>RITM0270909</t>
  </si>
  <si>
    <t>RITM0270975</t>
  </si>
  <si>
    <t>RITM0270942</t>
  </si>
  <si>
    <t>Nicholas Payne</t>
  </si>
  <si>
    <t>RITM0270968</t>
  </si>
  <si>
    <t>RITM0271035</t>
  </si>
  <si>
    <t>Amanda Breeze</t>
  </si>
  <si>
    <t>RITM0271033</t>
  </si>
  <si>
    <t>Russell Molaei</t>
  </si>
  <si>
    <t>RITM0270945</t>
  </si>
  <si>
    <t>INC0576915</t>
  </si>
  <si>
    <t>RITM0271027</t>
  </si>
  <si>
    <t>Daniel Da Costa</t>
  </si>
  <si>
    <t>INC0576897</t>
  </si>
  <si>
    <t>RITM0271010</t>
  </si>
  <si>
    <t>Daniel Grasso</t>
  </si>
  <si>
    <t>RITM0271023</t>
  </si>
  <si>
    <t>Ron Vincent Gahol</t>
  </si>
  <si>
    <t>INC0576903</t>
  </si>
  <si>
    <t>RITM0270957</t>
  </si>
  <si>
    <t>RITM0270931</t>
  </si>
  <si>
    <t>RITM0270912</t>
  </si>
  <si>
    <t>Jenna Dunbar</t>
  </si>
  <si>
    <t>INC0576893</t>
  </si>
  <si>
    <t>INC0576880</t>
  </si>
  <si>
    <t>Micheal Shea</t>
  </si>
  <si>
    <t>RITM0270980</t>
  </si>
  <si>
    <t>Nathan Tillman</t>
  </si>
  <si>
    <t>RITM0271017</t>
  </si>
  <si>
    <t>INC0576888</t>
  </si>
  <si>
    <t>RITM0270894</t>
  </si>
  <si>
    <t>RITM0270983</t>
  </si>
  <si>
    <t>Sam Bertling</t>
  </si>
  <si>
    <t>RITM0271016</t>
  </si>
  <si>
    <t>RITM0271004</t>
  </si>
  <si>
    <t>RITM0270896</t>
  </si>
  <si>
    <t>Richard Winfield</t>
  </si>
  <si>
    <t>RITM0270862</t>
  </si>
  <si>
    <t>RITM0271011</t>
  </si>
  <si>
    <t>INC0576870</t>
  </si>
  <si>
    <t>RITM0270950</t>
  </si>
  <si>
    <t>Ianthe Nord</t>
  </si>
  <si>
    <t>RITM0270937</t>
  </si>
  <si>
    <t>RITM0271006</t>
  </si>
  <si>
    <t>RITM0271000</t>
  </si>
  <si>
    <t>Alison Wang</t>
  </si>
  <si>
    <t>RITM0270949</t>
  </si>
  <si>
    <t>Shannon Wilson</t>
  </si>
  <si>
    <t>RITM0270970</t>
  </si>
  <si>
    <t>RITM0270999</t>
  </si>
  <si>
    <t>RITM0270995</t>
  </si>
  <si>
    <t>INC0576847</t>
  </si>
  <si>
    <t>INC0576845</t>
  </si>
  <si>
    <t>RITM0270731</t>
  </si>
  <si>
    <t>RITM0270843</t>
  </si>
  <si>
    <t>Iain Schwartz</t>
  </si>
  <si>
    <t>RITM0270941</t>
  </si>
  <si>
    <t>RITM0270991</t>
  </si>
  <si>
    <t>RITM0270951</t>
  </si>
  <si>
    <t>RITM0270992</t>
  </si>
  <si>
    <t>RITM0270984</t>
  </si>
  <si>
    <t>RITM0270976</t>
  </si>
  <si>
    <t>RITM0270969</t>
  </si>
  <si>
    <t>RITM0270967</t>
  </si>
  <si>
    <t>RITM0270962</t>
  </si>
  <si>
    <t>INC0576802</t>
  </si>
  <si>
    <t>RITM0270924</t>
  </si>
  <si>
    <t>Hadamean Siregar</t>
  </si>
  <si>
    <t>RITM0270956</t>
  </si>
  <si>
    <t>INC0576796</t>
  </si>
  <si>
    <t>RITM0270929</t>
  </si>
  <si>
    <t>Bradley Wallis</t>
  </si>
  <si>
    <t>RITM0270939</t>
  </si>
  <si>
    <t>RITM0270938</t>
  </si>
  <si>
    <t>RITM0270805</t>
  </si>
  <si>
    <t>RITM0270952</t>
  </si>
  <si>
    <t>INC0576552</t>
  </si>
  <si>
    <t>Graham Milward</t>
  </si>
  <si>
    <t>RITM0270948</t>
  </si>
  <si>
    <t>INC0576758</t>
  </si>
  <si>
    <t>RITM0270946</t>
  </si>
  <si>
    <t>RITM0270919</t>
  </si>
  <si>
    <t>RITM0270922</t>
  </si>
  <si>
    <t>INC0576751</t>
  </si>
  <si>
    <t>INC0576620</t>
  </si>
  <si>
    <t>RITM0270936</t>
  </si>
  <si>
    <t>RITM0270933</t>
  </si>
  <si>
    <t>Scott Walters</t>
  </si>
  <si>
    <t>INC0576749</t>
  </si>
  <si>
    <t>INC0576745</t>
  </si>
  <si>
    <t>RITM0270934</t>
  </si>
  <si>
    <t>RITM0270918</t>
  </si>
  <si>
    <t>INC0576739</t>
  </si>
  <si>
    <t>INC0576733</t>
  </si>
  <si>
    <t>INC0576730</t>
  </si>
  <si>
    <t>RITM0270928</t>
  </si>
  <si>
    <t>RITM0270915</t>
  </si>
  <si>
    <t>RITM0270925</t>
  </si>
  <si>
    <t>RITM0270921</t>
  </si>
  <si>
    <t>RITM0270917</t>
  </si>
  <si>
    <t>INC0576710</t>
  </si>
  <si>
    <t>RITM0270916</t>
  </si>
  <si>
    <t>INC0576699</t>
  </si>
  <si>
    <t>INC0576698</t>
  </si>
  <si>
    <t>RITM0270908</t>
  </si>
  <si>
    <t>Christine Tropper</t>
  </si>
  <si>
    <t>RITM0270769</t>
  </si>
  <si>
    <t>RITM0270837</t>
  </si>
  <si>
    <t>INC0576681</t>
  </si>
  <si>
    <t>INC0576676</t>
  </si>
  <si>
    <t>INC0576675</t>
  </si>
  <si>
    <t>INC0576663</t>
  </si>
  <si>
    <t>RITM0270910</t>
  </si>
  <si>
    <t>RITM0270878</t>
  </si>
  <si>
    <t>RITM0270739</t>
  </si>
  <si>
    <t>RITM0270911</t>
  </si>
  <si>
    <t>INC0576646</t>
  </si>
  <si>
    <t>INC0576645</t>
  </si>
  <si>
    <t>INC0576644</t>
  </si>
  <si>
    <t>RITM0270907</t>
  </si>
  <si>
    <t>INC0576643</t>
  </si>
  <si>
    <t>INC0576642</t>
  </si>
  <si>
    <t>RITM0270852</t>
  </si>
  <si>
    <t>INC0576636</t>
  </si>
  <si>
    <t>INC0576628</t>
  </si>
  <si>
    <t>RITM0270905</t>
  </si>
  <si>
    <t>RITM0270789</t>
  </si>
  <si>
    <t>RITM0270904</t>
  </si>
  <si>
    <t>Krystal Gray</t>
  </si>
  <si>
    <t>RITM0270902</t>
  </si>
  <si>
    <t>INC0576617</t>
  </si>
  <si>
    <t>RITM0270903</t>
  </si>
  <si>
    <t>RITM0270821</t>
  </si>
  <si>
    <t>RITM0270899</t>
  </si>
  <si>
    <t>RITM0270860</t>
  </si>
  <si>
    <t>RITM0270746</t>
  </si>
  <si>
    <t>RITM0270901</t>
  </si>
  <si>
    <t>RITM0270891</t>
  </si>
  <si>
    <t>RITM0270864</t>
  </si>
  <si>
    <t>INC0576596</t>
  </si>
  <si>
    <t>RITM0270781</t>
  </si>
  <si>
    <t>RITM0270740</t>
  </si>
  <si>
    <t>RITM0270783</t>
  </si>
  <si>
    <t>RITM0270887</t>
  </si>
  <si>
    <t>RITM0270753</t>
  </si>
  <si>
    <t>RITM0270736</t>
  </si>
  <si>
    <t>Neva Woolmer</t>
  </si>
  <si>
    <t>INC0576577</t>
  </si>
  <si>
    <t>RITM0270861</t>
  </si>
  <si>
    <t>RITM0270820</t>
  </si>
  <si>
    <t>Song Chai</t>
  </si>
  <si>
    <t>RITM0270853</t>
  </si>
  <si>
    <t>RITM0270765</t>
  </si>
  <si>
    <t>RITM0270850</t>
  </si>
  <si>
    <t>Nicole Tsiavis</t>
  </si>
  <si>
    <t>RITM0270842</t>
  </si>
  <si>
    <t>Jason Huynh</t>
  </si>
  <si>
    <t>INC0576553</t>
  </si>
  <si>
    <t>INC0576549</t>
  </si>
  <si>
    <t>RITM0270846</t>
  </si>
  <si>
    <t>RITM0270786</t>
  </si>
  <si>
    <t>RITM0270838</t>
  </si>
  <si>
    <t>RITM0270845</t>
  </si>
  <si>
    <t>RITM0270829</t>
  </si>
  <si>
    <t>RITM0270822</t>
  </si>
  <si>
    <t>Carolyn Cross</t>
  </si>
  <si>
    <t>RITM0270833</t>
  </si>
  <si>
    <t>RITM0270744</t>
  </si>
  <si>
    <t>Nigel McIvor</t>
  </si>
  <si>
    <t>RITM0270817</t>
  </si>
  <si>
    <t>RITM0270818</t>
  </si>
  <si>
    <t>RITM0270803</t>
  </si>
  <si>
    <t>RITM0270839</t>
  </si>
  <si>
    <t>RITM0270824</t>
  </si>
  <si>
    <t>RITM0270836</t>
  </si>
  <si>
    <t>INC0576524</t>
  </si>
  <si>
    <t>RITM0270835</t>
  </si>
  <si>
    <t>INC0576522</t>
  </si>
  <si>
    <t>RITM0270832</t>
  </si>
  <si>
    <t>RITM0270732</t>
  </si>
  <si>
    <t>RITM0270826</t>
  </si>
  <si>
    <t>Matthew Kettewell</t>
  </si>
  <si>
    <t>RITM0270831</t>
  </si>
  <si>
    <t>INC0576517</t>
  </si>
  <si>
    <t>INC0576510</t>
  </si>
  <si>
    <t>RITM0270825</t>
  </si>
  <si>
    <t>RITM0270792</t>
  </si>
  <si>
    <t>RITM0270796</t>
  </si>
  <si>
    <t>RITM0270793</t>
  </si>
  <si>
    <t>RITM0270790</t>
  </si>
  <si>
    <t>RITM0270795</t>
  </si>
  <si>
    <t>RITM0270794</t>
  </si>
  <si>
    <t>RITM0270807</t>
  </si>
  <si>
    <t>RITM0270797</t>
  </si>
  <si>
    <t>RITM0270801</t>
  </si>
  <si>
    <t>RITM0270804</t>
  </si>
  <si>
    <t>RITM0270806</t>
  </si>
  <si>
    <t>RITM0270809</t>
  </si>
  <si>
    <t>RITM0270759</t>
  </si>
  <si>
    <t>Steven Hodson</t>
  </si>
  <si>
    <t>RITM0270810</t>
  </si>
  <si>
    <t>RITM0270812</t>
  </si>
  <si>
    <t>RITM0270813</t>
  </si>
  <si>
    <t>RITM0270774</t>
  </si>
  <si>
    <t>RITM0270728</t>
  </si>
  <si>
    <t>RITM0270815</t>
  </si>
  <si>
    <t>RITM0270808</t>
  </si>
  <si>
    <t>INC0576484</t>
  </si>
  <si>
    <t>INC0576335</t>
  </si>
  <si>
    <t>RITM0270775</t>
  </si>
  <si>
    <t>RITM0270799</t>
  </si>
  <si>
    <t>Brent Evans</t>
  </si>
  <si>
    <t>RITM0270798</t>
  </si>
  <si>
    <t>RITM0270761</t>
  </si>
  <si>
    <t>RITM0270777</t>
  </si>
  <si>
    <t>RITM0270791</t>
  </si>
  <si>
    <t>Kanissa Anggita Saragih</t>
  </si>
  <si>
    <t>RITM0270788</t>
  </si>
  <si>
    <t>RITM0270784</t>
  </si>
  <si>
    <t>RITM0270785</t>
  </si>
  <si>
    <t>INC0576446</t>
  </si>
  <si>
    <t>RITM0270780</t>
  </si>
  <si>
    <t>RITM0270776</t>
  </si>
  <si>
    <t>RITM0270773</t>
  </si>
  <si>
    <t>RITM0270771</t>
  </si>
  <si>
    <t>INC0576424</t>
  </si>
  <si>
    <t>INC0576422</t>
  </si>
  <si>
    <t>RITM0270730</t>
  </si>
  <si>
    <t>Luke Stewart</t>
  </si>
  <si>
    <t>RITM0270758</t>
  </si>
  <si>
    <t>RITM0270757</t>
  </si>
  <si>
    <t>INC0576404</t>
  </si>
  <si>
    <t>INC0576399</t>
  </si>
  <si>
    <t>INC0576396</t>
  </si>
  <si>
    <t>INC0576394</t>
  </si>
  <si>
    <t>INC0576390</t>
  </si>
  <si>
    <t>RITM0270751</t>
  </si>
  <si>
    <t>RITM0270750</t>
  </si>
  <si>
    <t>RITM0270749</t>
  </si>
  <si>
    <t>RITM0270748</t>
  </si>
  <si>
    <t>RITM0270745</t>
  </si>
  <si>
    <t>RITM0270743</t>
  </si>
  <si>
    <t>INC0576380</t>
  </si>
  <si>
    <t>INC0576379</t>
  </si>
  <si>
    <t>INC0576376</t>
  </si>
  <si>
    <t>RITM0270742</t>
  </si>
  <si>
    <t>RITM0270741</t>
  </si>
  <si>
    <t>INC0576369</t>
  </si>
  <si>
    <t>INC0576367</t>
  </si>
  <si>
    <t>RITM0270738</t>
  </si>
  <si>
    <t>INC0576360</t>
  </si>
  <si>
    <t>RITM0270737</t>
  </si>
  <si>
    <t>INC0576355</t>
  </si>
  <si>
    <t>INC0576352</t>
  </si>
  <si>
    <t>INC0576349</t>
  </si>
  <si>
    <t>INC0576347</t>
  </si>
  <si>
    <t>RITM0270734</t>
  </si>
  <si>
    <t>INC0576343</t>
  </si>
  <si>
    <t>INC0576342</t>
  </si>
  <si>
    <t>RITM0270733</t>
  </si>
  <si>
    <t>INC0576340</t>
  </si>
  <si>
    <t>INC0576337</t>
  </si>
  <si>
    <t>INC0576334</t>
  </si>
  <si>
    <t>RITM0270729</t>
  </si>
  <si>
    <t>INC0576319</t>
  </si>
  <si>
    <t>INC0576316</t>
  </si>
  <si>
    <t>INC0576314</t>
  </si>
  <si>
    <t>INC0576313</t>
  </si>
  <si>
    <t>INC0576305</t>
  </si>
  <si>
    <t>INC0576304</t>
  </si>
  <si>
    <t>INC0576303</t>
  </si>
  <si>
    <t>INC0576301</t>
  </si>
  <si>
    <t>INC0576299</t>
  </si>
  <si>
    <t>SCTASK0224679</t>
  </si>
  <si>
    <t>SCTASK0224322</t>
  </si>
  <si>
    <t>SCTASK0224323</t>
  </si>
  <si>
    <t>SCTASK0224324</t>
  </si>
  <si>
    <t>SCTASK0224321</t>
  </si>
  <si>
    <t>SCTASK0224174</t>
  </si>
  <si>
    <t>SCTASK0223856</t>
  </si>
  <si>
    <t>SCTASK0223828</t>
  </si>
  <si>
    <t>SCTASK0223725</t>
  </si>
  <si>
    <t>SCTASK0223720</t>
  </si>
  <si>
    <t>SCTASK0223626</t>
  </si>
  <si>
    <t>SCTASK0223731</t>
  </si>
  <si>
    <t>SCTASK0223732</t>
  </si>
  <si>
    <t>SCTASK0223609</t>
  </si>
  <si>
    <t>SCTASK0223610</t>
  </si>
  <si>
    <t>SCTASK0223611</t>
  </si>
  <si>
    <t>SCTASK0223613</t>
  </si>
  <si>
    <t>SCTASK0223614</t>
  </si>
  <si>
    <t>SCTASK0223615</t>
  </si>
  <si>
    <t>SCTASK0223616</t>
  </si>
  <si>
    <t>SCTASK0223733</t>
  </si>
  <si>
    <t>SCTASK0223436</t>
  </si>
  <si>
    <t>SCTASK0225565</t>
  </si>
  <si>
    <t>INC0564885</t>
  </si>
  <si>
    <t>INC0564320</t>
  </si>
  <si>
    <t>Andrew Wickens</t>
  </si>
  <si>
    <t>JC Nieva</t>
  </si>
  <si>
    <t>Tia Tan</t>
  </si>
  <si>
    <t>INC0572349</t>
  </si>
  <si>
    <t>INC0570461</t>
  </si>
  <si>
    <t>SCTASK0225369</t>
  </si>
  <si>
    <t>SCTASK0225045</t>
  </si>
  <si>
    <t>INC0573199</t>
  </si>
  <si>
    <t>Siddharth Nair</t>
  </si>
  <si>
    <t>Bradley Johnson</t>
  </si>
  <si>
    <t>SCTASK0225559</t>
  </si>
  <si>
    <t>SCTASK0225556</t>
  </si>
  <si>
    <t>SCTASK0225180</t>
  </si>
  <si>
    <t>SCTASK0224903</t>
  </si>
  <si>
    <t>SCTASK0225409</t>
  </si>
  <si>
    <t>SCTASK0225437</t>
  </si>
  <si>
    <t>SCTASK0225552</t>
  </si>
  <si>
    <t>SCTASK0224425</t>
  </si>
  <si>
    <t>SCTASK0225502</t>
  </si>
  <si>
    <t>SCTASK0225499</t>
  </si>
  <si>
    <t>Moiz Hussain</t>
  </si>
  <si>
    <t>SCTASK0061414</t>
  </si>
  <si>
    <t>RITM0101500</t>
  </si>
  <si>
    <t>SCTASK0068976</t>
  </si>
  <si>
    <t>RITM0109831</t>
  </si>
  <si>
    <t>SCTASK0095752</t>
  </si>
  <si>
    <t>RITM0139153</t>
  </si>
  <si>
    <t>SCTASK0070063</t>
  </si>
  <si>
    <t>RITM0108191</t>
  </si>
  <si>
    <t>SCTASK0069939</t>
  </si>
  <si>
    <t>RITM0110890</t>
  </si>
  <si>
    <t>SCTASK0099804</t>
  </si>
  <si>
    <t>RITM0143443</t>
  </si>
  <si>
    <t>SCTASK0099546</t>
  </si>
  <si>
    <t>RITM0143168</t>
  </si>
  <si>
    <t>SCTASK0104866</t>
  </si>
  <si>
    <t>RITM0148856</t>
  </si>
  <si>
    <t>SCTASK0101092</t>
  </si>
  <si>
    <t>RITM0144780</t>
  </si>
  <si>
    <t>SCTASK0115625</t>
  </si>
  <si>
    <t>RITM0159982</t>
  </si>
  <si>
    <t>SCTASK0113135</t>
  </si>
  <si>
    <t>RITM0157404</t>
  </si>
  <si>
    <t>SCTASK0116285</t>
  </si>
  <si>
    <t>RITM0160655</t>
  </si>
  <si>
    <t>SCTASK0116306</t>
  </si>
  <si>
    <t>RITM0160681</t>
  </si>
  <si>
    <t>SCTASK0116665</t>
  </si>
  <si>
    <t>RITM0161032</t>
  </si>
  <si>
    <t>SCTASK0118489</t>
  </si>
  <si>
    <t>RITM0162888</t>
  </si>
  <si>
    <t>SCTASK0121444</t>
  </si>
  <si>
    <t>RITM0165973</t>
  </si>
  <si>
    <t>SCTASK0121585</t>
  </si>
  <si>
    <t>RITM0166115</t>
  </si>
  <si>
    <t>SCTASK0121826</t>
  </si>
  <si>
    <t>RITM0166363</t>
  </si>
  <si>
    <t>SCTASK0127869</t>
  </si>
  <si>
    <t>RITM0172573</t>
  </si>
  <si>
    <t>SCTASK0153369</t>
  </si>
  <si>
    <t>RITM0198772</t>
  </si>
  <si>
    <t>SCTASK0135585</t>
  </si>
  <si>
    <t>RITM0180629</t>
  </si>
  <si>
    <t>SCTASK0160550</t>
  </si>
  <si>
    <t>RITM0205945</t>
  </si>
  <si>
    <t>SCTASK0161422</t>
  </si>
  <si>
    <t>RITM0206842</t>
  </si>
  <si>
    <t>SCTASK0165287</t>
  </si>
  <si>
    <t>RITM0210591</t>
  </si>
  <si>
    <t>SCTASK0164959</t>
  </si>
  <si>
    <t>RITM0210295</t>
  </si>
  <si>
    <t>SCTASK0178834</t>
  </si>
  <si>
    <t>RITM0224168</t>
  </si>
  <si>
    <t>SCTASK0187417</t>
  </si>
  <si>
    <t>RITM0232758</t>
  </si>
  <si>
    <t>SCTASK0206018</t>
  </si>
  <si>
    <t>RITM0251642</t>
  </si>
  <si>
    <t>SCTASK0215563</t>
  </si>
  <si>
    <t>RITM0261419</t>
  </si>
  <si>
    <t>SCTASK0206020</t>
  </si>
  <si>
    <t>RITM0251644</t>
  </si>
  <si>
    <t>SCTASK0224515</t>
  </si>
  <si>
    <t>SCTASK0225547</t>
  </si>
  <si>
    <t>SCTASK0225544</t>
  </si>
  <si>
    <t>SCTASK0225540</t>
  </si>
  <si>
    <t>SCTASK0225512</t>
  </si>
  <si>
    <t>SCTASK0225275</t>
  </si>
  <si>
    <t>Gloria Cheah</t>
  </si>
  <si>
    <t>SCTASK0225543</t>
  </si>
  <si>
    <t>SCTASK0225542</t>
  </si>
  <si>
    <t>SCTASK0225062</t>
  </si>
  <si>
    <t>SCTASK0225504</t>
  </si>
  <si>
    <t>SCTASK0225520</t>
  </si>
  <si>
    <t>SCTASK0224175</t>
  </si>
  <si>
    <t>SCTASK0225497</t>
  </si>
  <si>
    <t>SCTASK0225535</t>
  </si>
  <si>
    <t>Nam Duong</t>
  </si>
  <si>
    <t>SCTASK0224563</t>
  </si>
  <si>
    <t>INC0574336</t>
  </si>
  <si>
    <t>SCTASK0225523</t>
  </si>
  <si>
    <t>SCTASK0225312</t>
  </si>
  <si>
    <t>SCTASK0225530</t>
  </si>
  <si>
    <t>SCTASK0225525</t>
  </si>
  <si>
    <t>SCTASK0225529</t>
  </si>
  <si>
    <t>SCTASK0224550</t>
  </si>
  <si>
    <t>SCTASK0225230</t>
  </si>
  <si>
    <t>SCTASK0212437</t>
  </si>
  <si>
    <t>RITM0258021</t>
  </si>
  <si>
    <t>SCTASK0225527</t>
  </si>
  <si>
    <t>SCTASK0215469</t>
  </si>
  <si>
    <t>RITM0261312</t>
  </si>
  <si>
    <t>SCTASK0213896</t>
  </si>
  <si>
    <t>RITM0259723</t>
  </si>
  <si>
    <t>SCTASK0225503</t>
  </si>
  <si>
    <t>SCTASK0225388</t>
  </si>
  <si>
    <t>SCTASK0225059</t>
  </si>
  <si>
    <t>SCTASK0225510</t>
  </si>
  <si>
    <t>SCTASK0225517</t>
  </si>
  <si>
    <t>SCTASK0225516</t>
  </si>
  <si>
    <t>SCTASK0225513</t>
  </si>
  <si>
    <t>SCTASK0225163</t>
  </si>
  <si>
    <t>SCTASK0225005</t>
  </si>
  <si>
    <t>SCTASK0223759</t>
  </si>
  <si>
    <t>SCTASK0225483</t>
  </si>
  <si>
    <t>SCTASK0225407</t>
  </si>
  <si>
    <t>SCTASK0225452</t>
  </si>
  <si>
    <t>SCTASK0225401</t>
  </si>
  <si>
    <t>SCTASK0225160</t>
  </si>
  <si>
    <t>SCTASK0224211</t>
  </si>
  <si>
    <t>Ivans Ignace</t>
  </si>
  <si>
    <t>SCTASK0225155</t>
  </si>
  <si>
    <t>SCTASK0225366</t>
  </si>
  <si>
    <t>SCTASK0225330</t>
  </si>
  <si>
    <t>SCTASK0225229</t>
  </si>
  <si>
    <t>SCTASK0225495</t>
  </si>
  <si>
    <t>SCTASK0225252</t>
  </si>
  <si>
    <t>SCTASK0225246</t>
  </si>
  <si>
    <t>SCTASK0224906</t>
  </si>
  <si>
    <t>SCTASK0225467</t>
  </si>
  <si>
    <t>SCTASK0225459</t>
  </si>
  <si>
    <t>SCTASK0225489</t>
  </si>
  <si>
    <t>SCTASK0218769</t>
  </si>
  <si>
    <t>SCTASK0225485</t>
  </si>
  <si>
    <t>SCTASK0223075</t>
  </si>
  <si>
    <t>SCTASK0225300</t>
  </si>
  <si>
    <t>SCTASK0212868</t>
  </si>
  <si>
    <t>RITM0258658</t>
  </si>
  <si>
    <t>SCTASK0224904</t>
  </si>
  <si>
    <t>SCTASK0207213</t>
  </si>
  <si>
    <t>RITM0252881</t>
  </si>
  <si>
    <t>SCTASK0224408</t>
  </si>
  <si>
    <t>SCTASK0223619</t>
  </si>
  <si>
    <t>SCTASK0225313</t>
  </si>
  <si>
    <t>SCTASK0225310</t>
  </si>
  <si>
    <t>SCTASK0225372</t>
  </si>
  <si>
    <t>SCTASK0225463</t>
  </si>
  <si>
    <t>SCTASK0225297</t>
  </si>
  <si>
    <t>SCTASK0225481</t>
  </si>
  <si>
    <t>SCTASK0224876</t>
  </si>
  <si>
    <t>SCTASK0225456</t>
  </si>
  <si>
    <t>SCTASK0225474</t>
  </si>
  <si>
    <t>SCTASK0225429</t>
  </si>
  <si>
    <t>SCTASK0225244</t>
  </si>
  <si>
    <t>SCTASK0225301</t>
  </si>
  <si>
    <t>SCTASK0225399</t>
  </si>
  <si>
    <t>SCTASK0225468</t>
  </si>
  <si>
    <t>SCTASK0225403</t>
  </si>
  <si>
    <t>SCTASK0225052</t>
  </si>
  <si>
    <t>SCTASK0225433</t>
  </si>
  <si>
    <t>SCTASK0225438</t>
  </si>
  <si>
    <t>SCTASK0225221</t>
  </si>
  <si>
    <t>SCTASK0216516</t>
  </si>
  <si>
    <t>Arjun Nagabandla</t>
  </si>
  <si>
    <t>SCTASK0225199</t>
  </si>
  <si>
    <t>SCTASK0221028</t>
  </si>
  <si>
    <t>RITM0266853</t>
  </si>
  <si>
    <t>SCTASK0223558</t>
  </si>
  <si>
    <t>SCTASK0224446</t>
  </si>
  <si>
    <t>SCTASK0224538</t>
  </si>
  <si>
    <t>SCTASK0225093</t>
  </si>
  <si>
    <t>SCTASK0225259</t>
  </si>
  <si>
    <t>SCTASK0224749</t>
  </si>
  <si>
    <t>SCTASK0225412</t>
  </si>
  <si>
    <t>SCTASK0225442</t>
  </si>
  <si>
    <t>SCTASK0225451</t>
  </si>
  <si>
    <t>SCTASK0220324</t>
  </si>
  <si>
    <t>INC0574139</t>
  </si>
  <si>
    <t>SCTASK0225411</t>
  </si>
  <si>
    <t>SCTASK0225405</t>
  </si>
  <si>
    <t>SCTASK0225430</t>
  </si>
  <si>
    <t>SCTASK0225378</t>
  </si>
  <si>
    <t>SCTASK0225436</t>
  </si>
  <si>
    <t>SCTASK0224524</t>
  </si>
  <si>
    <t>SCTASK0225440</t>
  </si>
  <si>
    <t>SCTASK0225444</t>
  </si>
  <si>
    <t>SCTASK0224743</t>
  </si>
  <si>
    <t>SCTASK0225384</t>
  </si>
  <si>
    <t>SCTASK0225383</t>
  </si>
  <si>
    <t>SCTASK0225441</t>
  </si>
  <si>
    <t>SCTASK0220750</t>
  </si>
  <si>
    <t>Prachi Mozar</t>
  </si>
  <si>
    <t>Anthony Curran-Smith</t>
  </si>
  <si>
    <t>SCTASK0225434</t>
  </si>
  <si>
    <t>SCTASK0225428</t>
  </si>
  <si>
    <t>SCTASK0224899</t>
  </si>
  <si>
    <t>SCTASK0225349</t>
  </si>
  <si>
    <t>SCTASK0225248</t>
  </si>
  <si>
    <t>SCTASK0225419</t>
  </si>
  <si>
    <t>SCTASK0225345</t>
  </si>
  <si>
    <t>SCTASK0225359</t>
  </si>
  <si>
    <t>SCTASK0225432</t>
  </si>
  <si>
    <t>SCTASK0225427</t>
  </si>
  <si>
    <t>SCTASK0225212</t>
  </si>
  <si>
    <t>SCTASK0225205</t>
  </si>
  <si>
    <t>SCTASK0225206</t>
  </si>
  <si>
    <t>SCTASK0224892</t>
  </si>
  <si>
    <t>SCTASK0213597</t>
  </si>
  <si>
    <t>RITM0259418</t>
  </si>
  <si>
    <t>SCTASK0225426</t>
  </si>
  <si>
    <t>SCTASK0225416</t>
  </si>
  <si>
    <t>SCTASK0225336</t>
  </si>
  <si>
    <t>SCTASK0225325</t>
  </si>
  <si>
    <t>SCTASK0225397</t>
  </si>
  <si>
    <t>SCTASK0225048</t>
  </si>
  <si>
    <t>SCTASK0225400</t>
  </si>
  <si>
    <t>SCTASK0224992</t>
  </si>
  <si>
    <t>SCTASK0225174</t>
  </si>
  <si>
    <t>SCTASK0225418</t>
  </si>
  <si>
    <t>SCTASK0225299</t>
  </si>
  <si>
    <t>SCTASK0225347</t>
  </si>
  <si>
    <t>SCTASK0225044</t>
  </si>
  <si>
    <t>SCTASK0225413</t>
  </si>
  <si>
    <t>SCTASK0224751</t>
  </si>
  <si>
    <t>SCTASK0225264</t>
  </si>
  <si>
    <t>SCTASK0225175</t>
  </si>
  <si>
    <t>SCTASK0225414</t>
  </si>
  <si>
    <t>SCTASK0153945</t>
  </si>
  <si>
    <t>RITM0199302</t>
  </si>
  <si>
    <t>Rachel McGann</t>
  </si>
  <si>
    <t>SCTASK0225393</t>
  </si>
  <si>
    <t>SCTASK0224032</t>
  </si>
  <si>
    <t>SCTASK0224988</t>
  </si>
  <si>
    <t>SCTASK0225392</t>
  </si>
  <si>
    <t>SCTASK0224757</t>
  </si>
  <si>
    <t>SCTASK0222467</t>
  </si>
  <si>
    <t>SCTASK0222326</t>
  </si>
  <si>
    <t>RITM0268215</t>
  </si>
  <si>
    <t>Michelle McDonald</t>
  </si>
  <si>
    <t>SCTASK0225134</t>
  </si>
  <si>
    <t>SCTASK0224585</t>
  </si>
  <si>
    <t>SCTASK0225322</t>
  </si>
  <si>
    <t>SCTASK0225357</t>
  </si>
  <si>
    <t>SCTASK0225356</t>
  </si>
  <si>
    <t>SCTASK0225354</t>
  </si>
  <si>
    <t>SCTASK0225276</t>
  </si>
  <si>
    <t>SCTASK0225303</t>
  </si>
  <si>
    <t>SCTASK0225238</t>
  </si>
  <si>
    <t>SCTASK0225386</t>
  </si>
  <si>
    <t>SCTASK0225030</t>
  </si>
  <si>
    <t>SCTASK0225012</t>
  </si>
  <si>
    <t>SCTASK0224713</t>
  </si>
  <si>
    <t>SCTASK0224421</t>
  </si>
  <si>
    <t>SCTASK0216638</t>
  </si>
  <si>
    <t>RITM0262434</t>
  </si>
  <si>
    <t>SCTASK0225376</t>
  </si>
  <si>
    <t>SCTASK0224788</t>
  </si>
  <si>
    <t>SCTASK0224331</t>
  </si>
  <si>
    <t>SCTASK0224912</t>
  </si>
  <si>
    <t>SCTASK0225288</t>
  </si>
  <si>
    <t>SCTASK0225371</t>
  </si>
  <si>
    <t>SCTASK0225144</t>
  </si>
  <si>
    <t>RITM0269304</t>
  </si>
  <si>
    <t>SCTASK0224507</t>
  </si>
  <si>
    <t>SCTASK0224945</t>
  </si>
  <si>
    <t>SCTASK0225381</t>
  </si>
  <si>
    <t>SCTASK0225379</t>
  </si>
  <si>
    <t>SCTASK0225208</t>
  </si>
  <si>
    <t>SCTASK0220013</t>
  </si>
  <si>
    <t>Ron Dixon</t>
  </si>
  <si>
    <t>SCTASK0224732</t>
  </si>
  <si>
    <t>SCTASK0223668</t>
  </si>
  <si>
    <t>RITM0269564</t>
  </si>
  <si>
    <t>Tom O'Reilly</t>
  </si>
  <si>
    <t>SCTASK0225305</t>
  </si>
  <si>
    <t>SCTASK0225351</t>
  </si>
  <si>
    <t>SCTASK0223361</t>
  </si>
  <si>
    <t>RITM0269255</t>
  </si>
  <si>
    <t>SCTASK0222984</t>
  </si>
  <si>
    <t>SCTASK0224961</t>
  </si>
  <si>
    <t>SCTASK0225362</t>
  </si>
  <si>
    <t>SCTASK0225364</t>
  </si>
  <si>
    <t>SCTASK0225157</t>
  </si>
  <si>
    <t>SCTASK0223746</t>
  </si>
  <si>
    <t>SCTASK0225361</t>
  </si>
  <si>
    <t>SCTASK0224027</t>
  </si>
  <si>
    <t>SCTASK0224037</t>
  </si>
  <si>
    <t>SCTASK0225311</t>
  </si>
  <si>
    <t>SCTASK0225352</t>
  </si>
  <si>
    <t>SCTASK0224784</t>
  </si>
  <si>
    <t>SCTASK0224985</t>
  </si>
  <si>
    <t>SCTASK0225077</t>
  </si>
  <si>
    <t>SCTASK0224997</t>
  </si>
  <si>
    <t>SCTASK0218896</t>
  </si>
  <si>
    <t>RITM0264718</t>
  </si>
  <si>
    <t>SCTASK0224326</t>
  </si>
  <si>
    <t>SCTASK0225286</t>
  </si>
  <si>
    <t>Chantel van der Merwe</t>
  </si>
  <si>
    <t>SCTASK0225261</t>
  </si>
  <si>
    <t>SCTASK0225017</t>
  </si>
  <si>
    <t>SCTASK0224343</t>
  </si>
  <si>
    <t>SCTASK0224418</t>
  </si>
  <si>
    <t>SCTASK0225227</t>
  </si>
  <si>
    <t>SCTASK0224306</t>
  </si>
  <si>
    <t>SCTASK0225338</t>
  </si>
  <si>
    <t>Saf Dean</t>
  </si>
  <si>
    <t>SCTASK0222318</t>
  </si>
  <si>
    <t>RITM0268205</t>
  </si>
  <si>
    <t>SCTASK0225296</t>
  </si>
  <si>
    <t>SCTASK0218225</t>
  </si>
  <si>
    <t>RITM0264089</t>
  </si>
  <si>
    <t>SCTASK0212004</t>
  </si>
  <si>
    <t>RITM0257796</t>
  </si>
  <si>
    <t>SCTASK0225256</t>
  </si>
  <si>
    <t>SCTASK0225233</t>
  </si>
  <si>
    <t>SCTASK0225328</t>
  </si>
  <si>
    <t>SCTASK0221001</t>
  </si>
  <si>
    <t>Helen Yoon</t>
  </si>
  <si>
    <t>SCTASK0212295</t>
  </si>
  <si>
    <t>RITM0258081</t>
  </si>
  <si>
    <t>SCTASK0225216</t>
  </si>
  <si>
    <t>SCTASK0224748</t>
  </si>
  <si>
    <t>SCTASK0223430</t>
  </si>
  <si>
    <t>RITM0269316</t>
  </si>
  <si>
    <t>SCTASK0225283</t>
  </si>
  <si>
    <t>SCTASK0225280</t>
  </si>
  <si>
    <t>SCTASK0225161</t>
  </si>
  <si>
    <t>SCTASK0225284</t>
  </si>
  <si>
    <t>SCTASK0225324</t>
  </si>
  <si>
    <t>SCTASK0225142</t>
  </si>
  <si>
    <t>SCTASK0225260</t>
  </si>
  <si>
    <t>SCTASK0224676</t>
  </si>
  <si>
    <t>SCTASK0225211</t>
  </si>
  <si>
    <t>SCTASK0225082</t>
  </si>
  <si>
    <t>SCTASK0225287</t>
  </si>
  <si>
    <t>SCTASK0225271</t>
  </si>
  <si>
    <t>SCTASK0225249</t>
  </si>
  <si>
    <t>RITM0269733</t>
  </si>
  <si>
    <t>SCTASK0225250</t>
  </si>
  <si>
    <t>RITM0269732</t>
  </si>
  <si>
    <t>SCTASK0225289</t>
  </si>
  <si>
    <t>SCTASK0169073</t>
  </si>
  <si>
    <t>RITM0214120</t>
  </si>
  <si>
    <t>SCTASK0225235</t>
  </si>
  <si>
    <t>SCTASK0225237</t>
  </si>
  <si>
    <t>SCTASK0225224</t>
  </si>
  <si>
    <t>SCTASK0225177</t>
  </si>
  <si>
    <t>SCTASK0224452</t>
  </si>
  <si>
    <t>SCTASK0225298</t>
  </si>
  <si>
    <t>SCTASK0225060</t>
  </si>
  <si>
    <t>SCTASK0222510</t>
  </si>
  <si>
    <t>SCTASK0220634</t>
  </si>
  <si>
    <t>RITM0266454</t>
  </si>
  <si>
    <t>SCTASK0225125</t>
  </si>
  <si>
    <t>SCTASK0225124</t>
  </si>
  <si>
    <t>SCTASK0225103</t>
  </si>
  <si>
    <t>SCTASK0225123</t>
  </si>
  <si>
    <t>SCTASK0225018</t>
  </si>
  <si>
    <t>SCTASK0224986</t>
  </si>
  <si>
    <t>SCTASK0225292</t>
  </si>
  <si>
    <t>SCTASK0225122</t>
  </si>
  <si>
    <t>SCTASK0225121</t>
  </si>
  <si>
    <t>SCTASK0225120</t>
  </si>
  <si>
    <t>SCTASK0225119</t>
  </si>
  <si>
    <t>SCTASK0225118</t>
  </si>
  <si>
    <t>SCTASK0225114</t>
  </si>
  <si>
    <t>SCTASK0225113</t>
  </si>
  <si>
    <t>SCTASK0225112</t>
  </si>
  <si>
    <t>SCTASK0225111</t>
  </si>
  <si>
    <t>SCTASK0225110</t>
  </si>
  <si>
    <t>SCTASK0225109</t>
  </si>
  <si>
    <t>SCTASK0225108</t>
  </si>
  <si>
    <t>SCTASK0225107</t>
  </si>
  <si>
    <t>SCTASK0225106</t>
  </si>
  <si>
    <t>SCTASK0225105</t>
  </si>
  <si>
    <t>SCTASK0225104</t>
  </si>
  <si>
    <t>SCTASK0223970</t>
  </si>
  <si>
    <t>SCTASK0225290</t>
  </si>
  <si>
    <t>SCTASK0225209</t>
  </si>
  <si>
    <t>SCTASK0223164</t>
  </si>
  <si>
    <t>SCTASK0224551</t>
  </si>
  <si>
    <t>SCTASK0219388</t>
  </si>
  <si>
    <t>RITM0265133</t>
  </si>
  <si>
    <t>Darren Bennett</t>
  </si>
  <si>
    <t>SCTASK0224051</t>
  </si>
  <si>
    <t>SCTASK0225164</t>
  </si>
  <si>
    <t>SCTASK0225117</t>
  </si>
  <si>
    <t>SCTASK0225186</t>
  </si>
  <si>
    <t>SCTASK0225285</t>
  </si>
  <si>
    <t>SCTASK0220769</t>
  </si>
  <si>
    <t>SCTASK0220898</t>
  </si>
  <si>
    <t>SCTASK0225172</t>
  </si>
  <si>
    <t>SCTASK0223950</t>
  </si>
  <si>
    <t>SCTASK0223949</t>
  </si>
  <si>
    <t>SCTASK0224944</t>
  </si>
  <si>
    <t>SCTASK0224930</t>
  </si>
  <si>
    <t>SCTASK0224828</t>
  </si>
  <si>
    <t>SCTASK0225279</t>
  </si>
  <si>
    <t>SCTASK0225281</t>
  </si>
  <si>
    <t>SCTASK0225278</t>
  </si>
  <si>
    <t>SCTASK0224754</t>
  </si>
  <si>
    <t>SCTASK0224145</t>
  </si>
  <si>
    <t>SCTASK0224802</t>
  </si>
  <si>
    <t>SCTASK0224826</t>
  </si>
  <si>
    <t>SCTASK0224177</t>
  </si>
  <si>
    <t>SCTASK0225097</t>
  </si>
  <si>
    <t>SCTASK0224837</t>
  </si>
  <si>
    <t>SCTASK0223752</t>
  </si>
  <si>
    <t>SCTASK0225274</t>
  </si>
  <si>
    <t>SCTASK0225088</t>
  </si>
  <si>
    <t>SCTASK0225153</t>
  </si>
  <si>
    <t>SCTASK0225154</t>
  </si>
  <si>
    <t>SCTASK0225269</t>
  </si>
  <si>
    <t>SCTASK0225014</t>
  </si>
  <si>
    <t>SCTASK0225270</t>
  </si>
  <si>
    <t>SCTASK0225201</t>
  </si>
  <si>
    <t>INC0572778</t>
  </si>
  <si>
    <t>SCTASK0225265</t>
  </si>
  <si>
    <t>SCTASK0223803</t>
  </si>
  <si>
    <t>SCTASK0225196</t>
  </si>
  <si>
    <t>SCTASK0225262</t>
  </si>
  <si>
    <t>SCTASK0225073</t>
  </si>
  <si>
    <t>SCTASK0224297</t>
  </si>
  <si>
    <t>SCTASK0225255</t>
  </si>
  <si>
    <t>SCTASK0225247</t>
  </si>
  <si>
    <t>SCTASK0224508</t>
  </si>
  <si>
    <t>Izan Baizura Mohd Ismail</t>
  </si>
  <si>
    <t>SCTASK0225241</t>
  </si>
  <si>
    <t>SCTASK0224441</t>
  </si>
  <si>
    <t>SCTASK0224831</t>
  </si>
  <si>
    <t>SCTASK0225182</t>
  </si>
  <si>
    <t>SCTASK0224934</t>
  </si>
  <si>
    <t>SCTASK0225193</t>
  </si>
  <si>
    <t>SCTASK0225225</t>
  </si>
  <si>
    <t>SCTASK0224942</t>
  </si>
  <si>
    <t>SCTASK0224709</t>
  </si>
  <si>
    <t>SCTASK0225058</t>
  </si>
  <si>
    <t>SCTASK0225192</t>
  </si>
  <si>
    <t>SCTASK0225228</t>
  </si>
  <si>
    <t>SCTASK0225242</t>
  </si>
  <si>
    <t>SCTASK0224819</t>
  </si>
  <si>
    <t>SCTASK0224502</t>
  </si>
  <si>
    <t>SCTASK0225074</t>
  </si>
  <si>
    <t>SCTASK0225226</t>
  </si>
  <si>
    <t>SCTASK0225231</t>
  </si>
  <si>
    <t>SCTASK0225162</t>
  </si>
  <si>
    <t>SCTASK0223713</t>
  </si>
  <si>
    <t>SCTASK0225176</t>
  </si>
  <si>
    <t>SCTASK0225151</t>
  </si>
  <si>
    <t>SCTASK0225152</t>
  </si>
  <si>
    <t>SCTASK0225223</t>
  </si>
  <si>
    <t>SCTASK0216592</t>
  </si>
  <si>
    <t>SCTASK0225185</t>
  </si>
  <si>
    <t>SCTASK0225183</t>
  </si>
  <si>
    <t>SCTASK0225219</t>
  </si>
  <si>
    <t>SCTASK0224910</t>
  </si>
  <si>
    <t>SCTASK0224989</t>
  </si>
  <si>
    <t>SCTASK0225217</t>
  </si>
  <si>
    <t>SCTASK0225061</t>
  </si>
  <si>
    <t>SCTASK0225218</t>
  </si>
  <si>
    <t>SCTASK0225215</t>
  </si>
  <si>
    <t>SCTASK0224797</t>
  </si>
  <si>
    <t>SCTASK0225102</t>
  </si>
  <si>
    <t>SCTASK0150041</t>
  </si>
  <si>
    <t>RITM0195339</t>
  </si>
  <si>
    <t>SCTASK0224960</t>
  </si>
  <si>
    <t>SCTASK0224564</t>
  </si>
  <si>
    <t>SCTASK0225214</t>
  </si>
  <si>
    <t>SCTASK0225203</t>
  </si>
  <si>
    <t>SCTASK0225213</t>
  </si>
  <si>
    <t>SCTASK0225197</t>
  </si>
  <si>
    <t>SCTASK0225202</t>
  </si>
  <si>
    <t>SCTASK0224429</t>
  </si>
  <si>
    <t>SCTASK0224432</t>
  </si>
  <si>
    <t>SCTASK0224431</t>
  </si>
  <si>
    <t>SCTASK0224176</t>
  </si>
  <si>
    <t>SCTASK0224430</t>
  </si>
  <si>
    <t>SCTASK0224428</t>
  </si>
  <si>
    <t>SCTASK0224427</t>
  </si>
  <si>
    <t>D Singh</t>
  </si>
  <si>
    <t>SCTASK0225200</t>
  </si>
  <si>
    <t>SCTASK0223671</t>
  </si>
  <si>
    <t>SCTASK0221988</t>
  </si>
  <si>
    <t>SCTASK0225198</t>
  </si>
  <si>
    <t>SCTASK0225191</t>
  </si>
  <si>
    <t>SCTASK0225181</t>
  </si>
  <si>
    <t>Isabelle Connor</t>
  </si>
  <si>
    <t>SCTASK0225188</t>
  </si>
  <si>
    <t>SCTASK0224889</t>
  </si>
  <si>
    <t>SCTASK0223905</t>
  </si>
  <si>
    <t>SCTASK0224438</t>
  </si>
  <si>
    <t>SCTASK0223202</t>
  </si>
  <si>
    <t>SCTASK0225171</t>
  </si>
  <si>
    <t>SCTASK0224161</t>
  </si>
  <si>
    <t>SCTASK0225189</t>
  </si>
  <si>
    <t>SCTASK0225184</t>
  </si>
  <si>
    <t>SCTASK0223375</t>
  </si>
  <si>
    <t>SCTASK0225168</t>
  </si>
  <si>
    <t>SCTASK0225143</t>
  </si>
  <si>
    <t>SCTASK0222702</t>
  </si>
  <si>
    <t>SCTASK0225136</t>
  </si>
  <si>
    <t>SCTASK0224943</t>
  </si>
  <si>
    <t>SCTASK0222453</t>
  </si>
  <si>
    <t>INC0564983</t>
  </si>
  <si>
    <t>SCTASK0225179</t>
  </si>
  <si>
    <t>SCTASK0223971</t>
  </si>
  <si>
    <t>SCTASK0225166</t>
  </si>
  <si>
    <t>SCTASK0225009</t>
  </si>
  <si>
    <t>SCTASK0225145</t>
  </si>
  <si>
    <t>SCTASK0225169</t>
  </si>
  <si>
    <t>SCTASK0225003</t>
  </si>
  <si>
    <t>SCTASK0220199</t>
  </si>
  <si>
    <t>SCTASK0225020</t>
  </si>
  <si>
    <t>SCTASK0222942</t>
  </si>
  <si>
    <t>SCTASK0225156</t>
  </si>
  <si>
    <t>SCTASK0225094</t>
  </si>
  <si>
    <t>SCTASK0225096</t>
  </si>
  <si>
    <t>SCTASK0225098</t>
  </si>
  <si>
    <t>SCTASK0225099</t>
  </si>
  <si>
    <t>SCTASK0222998</t>
  </si>
  <si>
    <t>SCTASK0225116</t>
  </si>
  <si>
    <t>SCTASK0225133</t>
  </si>
  <si>
    <t>Adam Charles</t>
  </si>
  <si>
    <t>SCTASK0224915</t>
  </si>
  <si>
    <t>SCTASK0225149</t>
  </si>
  <si>
    <t>SCTASK0225148</t>
  </si>
  <si>
    <t>SCTASK0224790</t>
  </si>
  <si>
    <t>SCTASK0224885</t>
  </si>
  <si>
    <t>SCTASK0224884</t>
  </si>
  <si>
    <t>SCTASK0224883</t>
  </si>
  <si>
    <t>SCTASK0224859</t>
  </si>
  <si>
    <t>SCTASK0225087</t>
  </si>
  <si>
    <t>SCTASK0224843</t>
  </si>
  <si>
    <t>SCTASK0225092</t>
  </si>
  <si>
    <t>SCTASK0225132</t>
  </si>
  <si>
    <t>SCTASK0224842</t>
  </si>
  <si>
    <t>SCTASK0225131</t>
  </si>
  <si>
    <t>SCTASK0223982</t>
  </si>
  <si>
    <t>SCTASK0224581</t>
  </si>
  <si>
    <t>SCTASK0225130</t>
  </si>
  <si>
    <t>SCTASK0224191</t>
  </si>
  <si>
    <t>SCTASK0224199</t>
  </si>
  <si>
    <t>SCTASK0222347</t>
  </si>
  <si>
    <t>SCTASK0224841</t>
  </si>
  <si>
    <t>SCTASK0224840</t>
  </si>
  <si>
    <t>SCTASK0224263</t>
  </si>
  <si>
    <t>SCTASK0224074</t>
  </si>
  <si>
    <t>SCTASK0224072</t>
  </si>
  <si>
    <t>SCTASK0224073</t>
  </si>
  <si>
    <t>SCTASK0223556</t>
  </si>
  <si>
    <t>RITM0269441</t>
  </si>
  <si>
    <t>SCTASK0224516</t>
  </si>
  <si>
    <t>SCTASK0225091</t>
  </si>
  <si>
    <t>SCTASK0225090</t>
  </si>
  <si>
    <t>SCTASK0224833</t>
  </si>
  <si>
    <t>SCTASK0224160</t>
  </si>
  <si>
    <t>SCTASK0225049</t>
  </si>
  <si>
    <t>SCTASK0225050</t>
  </si>
  <si>
    <t>SCTASK0224402</t>
  </si>
  <si>
    <t>SCTASK0225101</t>
  </si>
  <si>
    <t>SCTASK0224586</t>
  </si>
  <si>
    <t>SCTASK0224911</t>
  </si>
  <si>
    <t>SCTASK0224683</t>
  </si>
  <si>
    <t>SCTASK0224852</t>
  </si>
  <si>
    <t>Sherrin Raharaha</t>
  </si>
  <si>
    <t>SCTASK0225089</t>
  </si>
  <si>
    <t>SCTASK0222404</t>
  </si>
  <si>
    <t>RITM0268289</t>
  </si>
  <si>
    <t>SCTASK0224541</t>
  </si>
  <si>
    <t>SCTASK0225086</t>
  </si>
  <si>
    <t>SCTASK0225085</t>
  </si>
  <si>
    <t>SCTASK0225084</t>
  </si>
  <si>
    <t>SCTASK0225008</t>
  </si>
  <si>
    <t>SCTASK0224436</t>
  </si>
  <si>
    <t>SCTASK0225083</t>
  </si>
  <si>
    <t>SCTASK0218244</t>
  </si>
  <si>
    <t>RITM0264104</t>
  </si>
  <si>
    <t>Frank Nguyen</t>
  </si>
  <si>
    <t>SCTASK0224974</t>
  </si>
  <si>
    <t>SCTASK0224973</t>
  </si>
  <si>
    <t>SCTASK0224620</t>
  </si>
  <si>
    <t>SCTASK0225054</t>
  </si>
  <si>
    <t>SCTASK0224882</t>
  </si>
  <si>
    <t>SCTASK0225081</t>
  </si>
  <si>
    <t>SCTASK0224868</t>
  </si>
  <si>
    <t>SCTASK0221739</t>
  </si>
  <si>
    <t>RITM0267593</t>
  </si>
  <si>
    <t>SCTASK0225079</t>
  </si>
  <si>
    <t>SCTASK0225027</t>
  </si>
  <si>
    <t>SCTASK0225076</t>
  </si>
  <si>
    <t>SCTASK0225038</t>
  </si>
  <si>
    <t>SCTASK0225037</t>
  </si>
  <si>
    <t>SCTASK0225040</t>
  </si>
  <si>
    <t>SCTASK0225033</t>
  </si>
  <si>
    <t>SCTASK0223440</t>
  </si>
  <si>
    <t>Paul Challinor</t>
  </si>
  <si>
    <t>SCTASK0225042</t>
  </si>
  <si>
    <t>SCTASK0224927</t>
  </si>
  <si>
    <t>SCTASK0223435</t>
  </si>
  <si>
    <t>RITM0269285</t>
  </si>
  <si>
    <t>SCTASK0223978</t>
  </si>
  <si>
    <t>SCTASK0225013</t>
  </si>
  <si>
    <t>SCTASK0225007</t>
  </si>
  <si>
    <t>SCTASK0225041</t>
  </si>
  <si>
    <t>SCTASK0225043</t>
  </si>
  <si>
    <t>RITM0264242</t>
  </si>
  <si>
    <t>SCTASK0224860</t>
  </si>
  <si>
    <t>SCTASK0224999</t>
  </si>
  <si>
    <t>SCTASK0224996</t>
  </si>
  <si>
    <t>SCTASK0224746</t>
  </si>
  <si>
    <t>SCTASK0224976</t>
  </si>
  <si>
    <t>SCTASK0224600</t>
  </si>
  <si>
    <t>SCTASK0225029</t>
  </si>
  <si>
    <t>SCTASK0223842</t>
  </si>
  <si>
    <t>SCTASK0224234</t>
  </si>
  <si>
    <t>SCTASK0225034</t>
  </si>
  <si>
    <t>SCTASK0224014</t>
  </si>
  <si>
    <t>SCTASK0224530</t>
  </si>
  <si>
    <t>SCTASK0224966</t>
  </si>
  <si>
    <t>SCTASK0224995</t>
  </si>
  <si>
    <t>SCTASK0225039</t>
  </si>
  <si>
    <t>SCTASK0225047</t>
  </si>
  <si>
    <t>SCTASK0224931</t>
  </si>
  <si>
    <t>SCTASK0225036</t>
  </si>
  <si>
    <t>SCTASK0225046</t>
  </si>
  <si>
    <t>SCTASK0225032</t>
  </si>
  <si>
    <t>SCTASK0216857</t>
  </si>
  <si>
    <t>RITM0262698</t>
  </si>
  <si>
    <t>SCTASK0224272</t>
  </si>
  <si>
    <t>SCTASK0224847</t>
  </si>
  <si>
    <t>SCTASK0224771</t>
  </si>
  <si>
    <t>SCTASK0221863</t>
  </si>
  <si>
    <t>SCTASK0221050</t>
  </si>
  <si>
    <t>RITM0266869</t>
  </si>
  <si>
    <t>SCTASK0224105</t>
  </si>
  <si>
    <t>SCTASK0224933</t>
  </si>
  <si>
    <t>SCTASK0224919</t>
  </si>
  <si>
    <t>SCTASK0224636</t>
  </si>
  <si>
    <t>SCTASK0220198</t>
  </si>
  <si>
    <t>RITM0266029</t>
  </si>
  <si>
    <t>SCTASK0224975</t>
  </si>
  <si>
    <t>SCTASK0225024</t>
  </si>
  <si>
    <t>SCTASK0225022</t>
  </si>
  <si>
    <t>SCTASK0224981</t>
  </si>
  <si>
    <t>SCTASK0223128</t>
  </si>
  <si>
    <t>RITM0269010</t>
  </si>
  <si>
    <t>SCTASK0225011</t>
  </si>
  <si>
    <t>SCTASK0225021</t>
  </si>
  <si>
    <t>SCTASK0224719</t>
  </si>
  <si>
    <t>SCTASK0224798</t>
  </si>
  <si>
    <t>SCTASK0224968</t>
  </si>
  <si>
    <t>SCTASK0224460</t>
  </si>
  <si>
    <t>SCTASK0224972</t>
  </si>
  <si>
    <t>SCTASK0223968</t>
  </si>
  <si>
    <t>SCTASK0225015</t>
  </si>
  <si>
    <t>SCTASK0224982</t>
  </si>
  <si>
    <t>SCTASK0225016</t>
  </si>
  <si>
    <t>SCTASK0218210</t>
  </si>
  <si>
    <t>SCTASK0225004</t>
  </si>
  <si>
    <t>SCTASK0225002</t>
  </si>
  <si>
    <t>SCTASK0220705</t>
  </si>
  <si>
    <t>SCTASK0225000</t>
  </si>
  <si>
    <t>SCTASK0224998</t>
  </si>
  <si>
    <t>SCTASK0224645</t>
  </si>
  <si>
    <t>SCTASK0222244</t>
  </si>
  <si>
    <t>SCTASK0224993</t>
  </si>
  <si>
    <t>SCTASK0224241</t>
  </si>
  <si>
    <t>SCTASK0224963</t>
  </si>
  <si>
    <t>SCTASK0224987</t>
  </si>
  <si>
    <t>SCTASK0224947</t>
  </si>
  <si>
    <t>RITM0268876</t>
  </si>
  <si>
    <t>SCTASK0224616</t>
  </si>
  <si>
    <t>SCTASK0224950</t>
  </si>
  <si>
    <t>SCTASK0224965</t>
  </si>
  <si>
    <t>SCTASK0224984</t>
  </si>
  <si>
    <t>SCTASK0224971</t>
  </si>
  <si>
    <t>SCTASK0224979</t>
  </si>
  <si>
    <t>SCTASK0224983</t>
  </si>
  <si>
    <t>SCTASK0224949</t>
  </si>
  <si>
    <t>SCTASK0224769</t>
  </si>
  <si>
    <t>SCTASK0223710</t>
  </si>
  <si>
    <t>SCTASK0224980</t>
  </si>
  <si>
    <t>SCTASK0224977</t>
  </si>
  <si>
    <t>SCTASK0224962</t>
  </si>
  <si>
    <t>SCTASK0199573</t>
  </si>
  <si>
    <t>SCTASK0224970</t>
  </si>
  <si>
    <t>SCTASK0224967</t>
  </si>
  <si>
    <t>SCTASK0224955</t>
  </si>
  <si>
    <t>SCTASK0224124</t>
  </si>
  <si>
    <t>SCTASK0222981</t>
  </si>
  <si>
    <t>SCTASK0224964</t>
  </si>
  <si>
    <t>SCTASK0224957</t>
  </si>
  <si>
    <t>SCTASK0224959</t>
  </si>
  <si>
    <t>SCTASK0224956</t>
  </si>
  <si>
    <t>SCTASK0224954</t>
  </si>
  <si>
    <t>SCTASK0224953</t>
  </si>
  <si>
    <t>SCTASK0220725</t>
  </si>
  <si>
    <t>SCTASK0224830</t>
  </si>
  <si>
    <t>SCTASK0224680</t>
  </si>
  <si>
    <t>SCTASK0224900</t>
  </si>
  <si>
    <t>SCTASK0224302</t>
  </si>
  <si>
    <t>SCTASK0178671</t>
  </si>
  <si>
    <t>RITM0224014</t>
  </si>
  <si>
    <t>SCTASK0224946</t>
  </si>
  <si>
    <t>SCTASK0224923</t>
  </si>
  <si>
    <t>SCTASK0224807</t>
  </si>
  <si>
    <t>SCTASK0224948</t>
  </si>
  <si>
    <t>SCTASK0222827</t>
  </si>
  <si>
    <t>SCTASK0217759</t>
  </si>
  <si>
    <t>RITM0261642</t>
  </si>
  <si>
    <t>SCTASK0221482</t>
  </si>
  <si>
    <t>RITM0266447</t>
  </si>
  <si>
    <t>SCTASK0221484</t>
  </si>
  <si>
    <t>RITM0267191</t>
  </si>
  <si>
    <t>SCTASK0221486</t>
  </si>
  <si>
    <t>RITM0267318</t>
  </si>
  <si>
    <t>SCTASK0221605</t>
  </si>
  <si>
    <t>RITM0267460</t>
  </si>
  <si>
    <t>SCTASK0221999</t>
  </si>
  <si>
    <t>RITM0267824</t>
  </si>
  <si>
    <t>SCTASK0223419</t>
  </si>
  <si>
    <t>SCTASK0223074</t>
  </si>
  <si>
    <t>SCTASK0223508</t>
  </si>
  <si>
    <t>SCTASK0223513</t>
  </si>
  <si>
    <t>RITM0269375</t>
  </si>
  <si>
    <t>SCTASK0224467</t>
  </si>
  <si>
    <t>SCTASK0224671</t>
  </si>
  <si>
    <t>SCTASK0224913</t>
  </si>
  <si>
    <t>SCTASK0218443</t>
  </si>
  <si>
    <t>RITM0264300</t>
  </si>
  <si>
    <t>SCTASK0210250</t>
  </si>
  <si>
    <t>RITM0256006</t>
  </si>
  <si>
    <t>SCTASK0224939</t>
  </si>
  <si>
    <t>SCTASK0222450</t>
  </si>
  <si>
    <t>RITM0268337</t>
  </si>
  <si>
    <t>SCTASK0174800</t>
  </si>
  <si>
    <t>RITM0220022</t>
  </si>
  <si>
    <t>SCTASK0172572</t>
  </si>
  <si>
    <t>RITM0217966</t>
  </si>
  <si>
    <t>SCTASK0222452</t>
  </si>
  <si>
    <t>RITM0268338</t>
  </si>
  <si>
    <t>SCTASK0224215</t>
  </si>
  <si>
    <t>SCTASK0222451</t>
  </si>
  <si>
    <t>RITM0268335</t>
  </si>
  <si>
    <t>SCTASK0220479</t>
  </si>
  <si>
    <t>RITM0266305</t>
  </si>
  <si>
    <t>SCTASK0220786</t>
  </si>
  <si>
    <t>RITM0266624</t>
  </si>
  <si>
    <t>SCTASK0222449</t>
  </si>
  <si>
    <t>RITM0268336</t>
  </si>
  <si>
    <t>SCTASK0224005</t>
  </si>
  <si>
    <t>SCTASK0222448</t>
  </si>
  <si>
    <t>RITM0268334</t>
  </si>
  <si>
    <t>SCTASK0223995</t>
  </si>
  <si>
    <t>SCTASK0216665</t>
  </si>
  <si>
    <t>SCTASK0224458</t>
  </si>
  <si>
    <t>SCTASK0224941</t>
  </si>
  <si>
    <t>SCTASK0224850</t>
  </si>
  <si>
    <t>SCTASK0224424</t>
  </si>
  <si>
    <t>SCTASK0224457</t>
  </si>
  <si>
    <t>SCTASK0223816</t>
  </si>
  <si>
    <t>SCTASK0223817</t>
  </si>
  <si>
    <t>SCTASK0224886</t>
  </si>
  <si>
    <t>SCTASK0224714</t>
  </si>
  <si>
    <t>SCTASK0223815</t>
  </si>
  <si>
    <t>SCTASK0224937</t>
  </si>
  <si>
    <t>SCTASK0174433</t>
  </si>
  <si>
    <t>SCTASK0215455</t>
  </si>
  <si>
    <t>SCTASK0224938</t>
  </si>
  <si>
    <t>SCTASK0224818</t>
  </si>
  <si>
    <t>SCTASK0224935</t>
  </si>
  <si>
    <t>SCTASK0222675</t>
  </si>
  <si>
    <t>SCTASK0224813</t>
  </si>
  <si>
    <t>SCTASK0222676</t>
  </si>
  <si>
    <t>SCTASK0224936</t>
  </si>
  <si>
    <t>SCTASK0224926</t>
  </si>
  <si>
    <t>SCTASK0222696</t>
  </si>
  <si>
    <t>SCTASK0224371</t>
  </si>
  <si>
    <t>SCTASK0224532</t>
  </si>
  <si>
    <t>SCTASK0224308</t>
  </si>
  <si>
    <t>SCTASK0221341</t>
  </si>
  <si>
    <t>RITM0267185</t>
  </si>
  <si>
    <t>SCTASK0224925</t>
  </si>
  <si>
    <t>SCTASK0214743</t>
  </si>
  <si>
    <t>SCTASK0224285</t>
  </si>
  <si>
    <t>SCTASK0222921</t>
  </si>
  <si>
    <t>SCTASK0209192</t>
  </si>
  <si>
    <t>SCTASK0224071</t>
  </si>
  <si>
    <t>SCTASK0224070</t>
  </si>
  <si>
    <t>SCTASK0223691</t>
  </si>
  <si>
    <t>SCTASK0224844</t>
  </si>
  <si>
    <t>SCTASK0224808</t>
  </si>
  <si>
    <t>SCTASK0224845</t>
  </si>
  <si>
    <t>SCTASK0224475</t>
  </si>
  <si>
    <t>SCTASK0224924</t>
  </si>
  <si>
    <t>SCTASK0224820</t>
  </si>
  <si>
    <t>SCTASK0222940</t>
  </si>
  <si>
    <t>SCTASK0220549</t>
  </si>
  <si>
    <t>SCTASK0223107</t>
  </si>
  <si>
    <t>SCTASK0223424</t>
  </si>
  <si>
    <t>SCTASK0224353</t>
  </si>
  <si>
    <t>SCTASK0220965</t>
  </si>
  <si>
    <t>SCTASK0224352</t>
  </si>
  <si>
    <t>SCTASK0224348</t>
  </si>
  <si>
    <t>SCTASK0224918</t>
  </si>
  <si>
    <t>SCTASK0224571</t>
  </si>
  <si>
    <t>SCTASK0224803</t>
  </si>
  <si>
    <t>SCTASK0224804</t>
  </si>
  <si>
    <t>SCTASK0224881</t>
  </si>
  <si>
    <t>SCTASK0223962</t>
  </si>
  <si>
    <t>SCTASK0223036</t>
  </si>
  <si>
    <t>RITM0268925</t>
  </si>
  <si>
    <t>SCTASK0223529</t>
  </si>
  <si>
    <t>SCTASK0223525</t>
  </si>
  <si>
    <t>SCTASK0223527</t>
  </si>
  <si>
    <t>SCTASK0224736</t>
  </si>
  <si>
    <t>SCTASK0224829</t>
  </si>
  <si>
    <t>SCTASK0224026</t>
  </si>
  <si>
    <t>SCTASK0224905</t>
  </si>
  <si>
    <t>SCTASK0224337</t>
  </si>
  <si>
    <t>SCTASK0224276</t>
  </si>
  <si>
    <t>SCTASK0224619</t>
  </si>
  <si>
    <t>SCTASK0224327</t>
  </si>
  <si>
    <t>SCTASK0224908</t>
  </si>
  <si>
    <t>SCTASK0224849</t>
  </si>
  <si>
    <t>SCTASK0224901</t>
  </si>
  <si>
    <t>SCTASK0224878</t>
  </si>
  <si>
    <t>SCTASK0224907</t>
  </si>
  <si>
    <t>SCTASK0224891</t>
  </si>
  <si>
    <t>SCTASK0223991</t>
  </si>
  <si>
    <t>SCTASK0223992</t>
  </si>
  <si>
    <t>SCTASK0224262</t>
  </si>
  <si>
    <t>SCTASK0224106</t>
  </si>
  <si>
    <t>SCTASK0224895</t>
  </si>
  <si>
    <t>SCTASK0202640</t>
  </si>
  <si>
    <t>SCTASK0224525</t>
  </si>
  <si>
    <t>SCTASK0224879</t>
  </si>
  <si>
    <t>SCTASK0224286</t>
  </si>
  <si>
    <t>SCTASK0223218</t>
  </si>
  <si>
    <t>SCTASK0223830</t>
  </si>
  <si>
    <t>SCTASK0223960</t>
  </si>
  <si>
    <t>SCTASK0224527</t>
  </si>
  <si>
    <t>SCTASK0224880</t>
  </si>
  <si>
    <t>SCTASK0224022</t>
  </si>
  <si>
    <t>SCTASK0223981</t>
  </si>
  <si>
    <t>SCTASK0224869</t>
  </si>
  <si>
    <t>SCTASK0224902</t>
  </si>
  <si>
    <t>SCTASK0224890</t>
  </si>
  <si>
    <t>SCTASK0224898</t>
  </si>
  <si>
    <t>SCTASK0224897</t>
  </si>
  <si>
    <t>SCTASK0224721</t>
  </si>
  <si>
    <t>SCTASK0224799</t>
  </si>
  <si>
    <t>SCTASK0224888</t>
  </si>
  <si>
    <t>SCTASK0224670</t>
  </si>
  <si>
    <t>SCTASK0223069</t>
  </si>
  <si>
    <t>SCTASK0224379</t>
  </si>
  <si>
    <t>SCTASK0224893</t>
  </si>
  <si>
    <t>SCTASK0224582</t>
  </si>
  <si>
    <t>SCTASK0224187</t>
  </si>
  <si>
    <t>SCTASK0224887</t>
  </si>
  <si>
    <t>SCTASK0224855</t>
  </si>
  <si>
    <t>SCTASK0214723</t>
  </si>
  <si>
    <t>SCTASK0224856</t>
  </si>
  <si>
    <t>SCTASK0224863</t>
  </si>
  <si>
    <t>SCTASK0224858</t>
  </si>
  <si>
    <t>SCTASK0224862</t>
  </si>
  <si>
    <t>SCTASK0224857</t>
  </si>
  <si>
    <t>SCTASK0224861</t>
  </si>
  <si>
    <t>SCTASK0224872</t>
  </si>
  <si>
    <t>SCTASK0224866</t>
  </si>
  <si>
    <t>SCTASK0224867</t>
  </si>
  <si>
    <t>SCTASK0224871</t>
  </si>
  <si>
    <t>SCTASK0224870</t>
  </si>
  <si>
    <t>SCTASK0224873</t>
  </si>
  <si>
    <t>SCTASK0224169</t>
  </si>
  <si>
    <t>SCTASK0221266</t>
  </si>
  <si>
    <t>RITM0267112</t>
  </si>
  <si>
    <t>SCTASK0223660</t>
  </si>
  <si>
    <t>SCTASK0224825</t>
  </si>
  <si>
    <t>SCTASK0223046</t>
  </si>
  <si>
    <t>SCTASK0223266</t>
  </si>
  <si>
    <t>RITM0269156</t>
  </si>
  <si>
    <t>SCTASK0223680</t>
  </si>
  <si>
    <t>SCTASK0223908</t>
  </si>
  <si>
    <t>SCTASK0224874</t>
  </si>
  <si>
    <t>SCTASK0223909</t>
  </si>
  <si>
    <t>SCTASK0224875</t>
  </si>
  <si>
    <t>SCTASK0224877</t>
  </si>
  <si>
    <t>SCTASK0223907</t>
  </si>
  <si>
    <t>SCTASK0223906</t>
  </si>
  <si>
    <t>SCTASK0223841</t>
  </si>
  <si>
    <t>RITM0269119</t>
  </si>
  <si>
    <t>SCTASK0223799</t>
  </si>
  <si>
    <t>RITM0269702</t>
  </si>
  <si>
    <t>SCTASK0224792</t>
  </si>
  <si>
    <t>SCTASK0224835</t>
  </si>
  <si>
    <t>SCTASK0222615</t>
  </si>
  <si>
    <t>SCTASK0224822</t>
  </si>
  <si>
    <t>SCTASK0223675</t>
  </si>
  <si>
    <t>RITM0269572</t>
  </si>
  <si>
    <t>SCTASK0223669</t>
  </si>
  <si>
    <t>SCTASK0223448</t>
  </si>
  <si>
    <t>RITM0269213</t>
  </si>
  <si>
    <t>SCTASK0219108</t>
  </si>
  <si>
    <t>RITM0263374</t>
  </si>
  <si>
    <t>SCTASK0224682</t>
  </si>
  <si>
    <t>SCTASK0219109</t>
  </si>
  <si>
    <t>RITM0263375</t>
  </si>
  <si>
    <t>SCTASK0224838</t>
  </si>
  <si>
    <t>SCTASK0219107</t>
  </si>
  <si>
    <t>RITM0263373</t>
  </si>
  <si>
    <t>SCTASK0224827</t>
  </si>
  <si>
    <t>SCTASK0223370</t>
  </si>
  <si>
    <t>RITM0269257</t>
  </si>
  <si>
    <t>SCTASK0223548</t>
  </si>
  <si>
    <t>RITM0269426</t>
  </si>
  <si>
    <t>SCTASK0224851</t>
  </si>
  <si>
    <t>SCTASK0223736</t>
  </si>
  <si>
    <t>RITM0269614</t>
  </si>
  <si>
    <t>SCTASK0222989</t>
  </si>
  <si>
    <t>RITM0268104</t>
  </si>
  <si>
    <t>SCTASK0223777</t>
  </si>
  <si>
    <t>RITM0269664</t>
  </si>
  <si>
    <t>SCTASK0223489</t>
  </si>
  <si>
    <t>RITM0269365</t>
  </si>
  <si>
    <t>SCTASK0224846</t>
  </si>
  <si>
    <t>SCTASK0224848</t>
  </si>
  <si>
    <t>SCTASK0222408</t>
  </si>
  <si>
    <t>RITM0268283</t>
  </si>
  <si>
    <t>SCTASK0223262</t>
  </si>
  <si>
    <t>SCTASK0224704</t>
  </si>
  <si>
    <t>SCTASK0224637</t>
  </si>
  <si>
    <t>SCTASK0222778</t>
  </si>
  <si>
    <t>SCTASK0220760</t>
  </si>
  <si>
    <t>SCTASK0224640</t>
  </si>
  <si>
    <t>SCTASK0224839</t>
  </si>
  <si>
    <t>SCTASK0224486</t>
  </si>
  <si>
    <t>SCTASK0224481</t>
  </si>
  <si>
    <t>SCTASK0224307</t>
  </si>
  <si>
    <t>SCTASK0223203</t>
  </si>
  <si>
    <t>RITM0269102</t>
  </si>
  <si>
    <t>SCTASK0224836</t>
  </si>
  <si>
    <t>SCTASK0200992</t>
  </si>
  <si>
    <t>RITM0246668</t>
  </si>
  <si>
    <t>SCTASK0223412</t>
  </si>
  <si>
    <t>RITM0269299</t>
  </si>
  <si>
    <t>SCTASK0222789</t>
  </si>
  <si>
    <t>RITM0268663</t>
  </si>
  <si>
    <t>SCTASK0220721</t>
  </si>
  <si>
    <t>RITM0266543</t>
  </si>
  <si>
    <t>SCTASK0224834</t>
  </si>
  <si>
    <t>SCTASK0223002</t>
  </si>
  <si>
    <t>RITM0268882</t>
  </si>
  <si>
    <t>SCTASK0224560</t>
  </si>
  <si>
    <t>SCTASK0222671</t>
  </si>
  <si>
    <t>RITM0268552</t>
  </si>
  <si>
    <t>SCTASK0223174</t>
  </si>
  <si>
    <t>RITM0265847</t>
  </si>
  <si>
    <t>SCTASK0224832</t>
  </si>
  <si>
    <t>SCTASK0224604</t>
  </si>
  <si>
    <t>SCTASK0224794</t>
  </si>
  <si>
    <t>SCTASK0224824</t>
  </si>
  <si>
    <t>SCTASK0223743</t>
  </si>
  <si>
    <t>SCTASK0224821</t>
  </si>
  <si>
    <t>SCTASK0224020</t>
  </si>
  <si>
    <t>SCTASK0224021</t>
  </si>
  <si>
    <t>SCTASK0224702</t>
  </si>
  <si>
    <t>SCTASK0224789</t>
  </si>
  <si>
    <t>SCTASK0224817</t>
  </si>
  <si>
    <t>SCTASK0224816</t>
  </si>
  <si>
    <t>SCTASK0224815</t>
  </si>
  <si>
    <t>SCTASK0224814</t>
  </si>
  <si>
    <t>SCTASK0224812</t>
  </si>
  <si>
    <t>SCTASK0223649</t>
  </si>
  <si>
    <t>SCTASK0224810</t>
  </si>
  <si>
    <t>SCTASK0224809</t>
  </si>
  <si>
    <t>SCTASK0224806</t>
  </si>
  <si>
    <t>SCTASK0223984</t>
  </si>
  <si>
    <t>SCTASK0224805</t>
  </si>
  <si>
    <t>SCTASK0223491</t>
  </si>
  <si>
    <t>SCTASK0224801</t>
  </si>
  <si>
    <t>SCTASK0224592</t>
  </si>
  <si>
    <t>SCTASK0224800</t>
  </si>
  <si>
    <t>SCTASK0224793</t>
  </si>
  <si>
    <t>SCTASK0224240</t>
  </si>
  <si>
    <t xml:space="preserve">13-12-2025 16:25:56 - Dean Jenkin (Work notes)
QLR ServiceNow Integration sc_req_item SCTASK0225560 created RITM5466641
</t>
  </si>
  <si>
    <t xml:space="preserve">13-12-2025 10:28:57 - David Smerdon (Work notes)
QLR ServiceNow Integration sc_req_item SCTASK0225558 created RITM5466447
</t>
  </si>
  <si>
    <t xml:space="preserve">13-12-2025 08:36:30 - Bradley Wease (Work notes)
QLR ServiceNow Integration sc_req_item SCTASK0225557 created RITM5466389
</t>
  </si>
  <si>
    <t xml:space="preserve">13-12-2025 05:55:22 - Hubert Hehl (Work notes)
QLR ServiceNow Integration sc_req_item SCTASK0225554 created RITM5466307
</t>
  </si>
  <si>
    <t xml:space="preserve">13-12-2025 05:51:41 - System (Work notes)
QLR ServiceNow Integration sc_req_item SCTASK0225553 created RITM5466288
</t>
  </si>
  <si>
    <t xml:space="preserve">
 2025-12-12 17:17:16 Yoko Bell - Assigned to is Yoko Bell was </t>
  </si>
  <si>
    <t xml:space="preserve">12-12-2025 16:22:18 - System (Work notes)
QLR ServiceNow Integration sc_req_item SCTASK0225545 created RITM5464908
</t>
  </si>
  <si>
    <t xml:space="preserve">12-12-2025 16:40:14 - Zoe O'Brien (Work notes)
Craig Brennan
869809/O869809
Ceased: 31.12.2026
=====================
Extended UMR
Re-provisioned MIM - User with ServiceID 00869809 was updated. This user's sAMAccountName will be: o869809.
DRA account is enabled
Confirmed there are no errors in the Admin Centre
12-12-2025 16:40:14 - Zoe O'Brien (Additional comments)
Hi Lauretta,
The following account has been extended until 31.12.2026:
Craig Brennan
869809/O869809
Kind regards
Zoe
12-12-2025 16:36:59 - Zoe O'Brien (Work notes)
Investigating
</t>
  </si>
  <si>
    <t xml:space="preserve">
 2025-12-12 16:36:27 Gilbert Noble - Assigned to is Raegan Munro was 
 2025-12-12 16:40:14 Zoe O'Brien - State is Closed Complete was Work in Progress</t>
  </si>
  <si>
    <t xml:space="preserve">12-12-2025 17:41:23 - PDXC Integration (Additional comments)
TASK8449727 Comment Added ---&gt; Email sent to Jonathan Hale request approval.
12-12-2025 17:40:19 - PDXC Integration (Additional comments)
TASK8449727 Comment Added ---&gt; Email sent to Jonathan Hale request approval.
12-12-2025 16:27:31 - PDXC Integration (Work notes)
TASK8449727 Assigned To: Santhi Varthan
12-12-2025 16:10:35 - Andreas Antoniou (Work notes)
QLR ServiceNow Integration sc_req_item SCTASK0225541 created RITM5464906
</t>
  </si>
  <si>
    <t xml:space="preserve">
 2025-12-12 16:27:16 PDXC Integration - State is Work in Progress was Open
 2025-12-12 17:40:42 PDXC Integration - State is Pending was Work in Progress</t>
  </si>
  <si>
    <t xml:space="preserve">12-12-2025 16:36:28 - Zoe O'Brien (Additional comments)
Hi Lauretta
The following account has been extended until 31.3.2026:
Rhys Cormick
917246/O917246
Kind regards
Zoe
12-12-2025 16:36:28 - Zoe O'Brien (Work notes)
Rhys Cormick
917246/O917246
Ceased: 31.3.2026
========================
Extended UMR
Confirmed the account is enabled in DRA
Re-provisioned MIM - "User with ServiceID 00917246 was updated. This user's sAMAccountName will be: o917246."
Confirmed account is active in Exchange
12-12-2025 16:25:30 - Zoe O'Brien (Work notes)
Investigating
</t>
  </si>
  <si>
    <t xml:space="preserve">
 2025-12-12 16:36:13 Gilbert Noble - Assigned to is George Knight was 
 2025-12-12 16:36:28 Zoe O'Brien - State is Closed Complete was Work in Progress</t>
  </si>
  <si>
    <t xml:space="preserve">
 2025-12-12 16:33:00 Yoko Bell - Assigned to is Yoko Bell was </t>
  </si>
  <si>
    <t xml:space="preserve">12-12-2025 16:45:08 - Yoko Bell (Work notes)
Emailed Geoff for information to complete Purchase Description Line.
12-12-2025 16:44:44 - Yoko Bell (Additional comments)
Hi Geoff,
Apart from the Cost Centre and GL code provided, there is nothing else completed on the Purchase Descrription Line - can you please update all the below as required: 
What is this requets for? 
Contract Line - there are 9 LInes, which one is it?
What is the value  (ex GST)?
What is the expected delivery milestone?
Please update so that i can proceed. 
Thank you,
Yoko
12-12-2025 16:04:56 - Geoffrey Francis (Additional comments)
Apologies - submission may be missing some information:
Cost Centre: 1610894
GL code: 517501 (Professional Services)
</t>
  </si>
  <si>
    <t xml:space="preserve">
 2025-12-12 16:32:51 Yoko Bell - Assigned to is Yoko Bell was </t>
  </si>
  <si>
    <t xml:space="preserve">12-12-2025 17:40:18 - PDXC Integration (Additional comments)
TASK8449704 Comment Added ---&gt; Email sent to Jonathan Hale request approval.
12-12-2025 17:40:02 - PDXC Integration (Additional comments)
TASK8449704 Comment Added ---&gt; Email sent to Jonathan Hale request approval.
12-12-2025 15:52:41 - PDXC Integration (Work notes)
TASK8449704 Assigned To: Santhi Varthan
12-12-2025 15:45:46 - Rebecca Phillips (Work notes)
QLR ServiceNow Integration sc_req_item SCTASK0225537 created RITM5464892
</t>
  </si>
  <si>
    <t xml:space="preserve">
 2025-12-12 15:52:32 PDXC Integration - State is Work in Progress was Open
 2025-12-12 17:40:16 PDXC Integration - State is Pending was Work in Progress</t>
  </si>
  <si>
    <t xml:space="preserve">12-12-2025 15:44:46 - Shane Kmet (Work notes)
Email comms
Subject: Pilot launch: Microsoft Entra Self Service Password Reset (SSPR) for D&amp;I staff
Date/time: 15-12-2025 15:31:24
Receiptinent: PDL DI All Employees &lt;PDLQLDRailICT@qr.com.au&gt;;  PDL - QR MSP Team &lt;PDL-QRMSPTeam@qr.com.au&gt;; Leigh, Greg &lt;Greg.Leigh@QR.COM.AU&gt;; Nimanong, Amy &lt;amy.nimanong@qr.com.au&gt;; Thaow, Xao &lt;Xao.Thaow@qr.com.au&gt;; Bannah, Justin &lt;Justin.Bannah@qr.com.au&gt;
Attachment
Email Template with attcments included (by Alex Briggs)
RITM approved and email template provifded by Alex Briggs - Approval should be good
</t>
  </si>
  <si>
    <t xml:space="preserve">
 2025-12-12 15:53:06 Shane Kmet - State is Pending was Open</t>
  </si>
  <si>
    <t xml:space="preserve">12-12-2025 17:39:59 - PDXC Integration (Additional comments)
TASK8449702 Comment Added ---&gt; Email sent to Jonathan Hale request approval.
12-12-2025 17:39:39 - PDXC Integration (Additional comments)
TASK8449702 Comment Added ---&gt; Email sent to Jonathan Hale request approval.
12-12-2025 15:51:22 - PDXC Integration (Work notes)
TASK8449702 Assigned To: Santhi Varthan
12-12-2025 15:37:42 - Jeffrey Jones (Work notes)
QLR ServiceNow Integration sc_req_item SCTASK0225534 created RITM5464891
</t>
  </si>
  <si>
    <t xml:space="preserve">
 2025-12-12 15:51:20 PDXC Integration - State is Work in Progress was Open
 2025-12-12 17:39:54 PDXC Integration - State is Pending was Work in Progress</t>
  </si>
  <si>
    <t>RITM0257104</t>
  </si>
  <si>
    <t xml:space="preserve">
 2025-12-12 17:03:06 Priya Thomas - Assigned to is Priya Thomas was </t>
  </si>
  <si>
    <t xml:space="preserve">12-12-2025 17:41:14 - PDXC Integration (Additional comments)
TASK8449695 Comment Added ---&gt; Email sent to Jonathan Hale request approval.
12-12-2025 17:39:31 - PDXC Integration (Additional comments)
TASK8449695 Comment Added ---&gt; Email sent to Jonathan Hale request approval.
12-12-2025 15:30:11 - PDXC Integration (Work notes)
TASK8449695 Assigned To: Santhi Varthan
12-12-2025 15:27:46 - Konstantinos Draganidis (Work notes)
QLR ServiceNow Integration sc_req_item SCTASK0225533 created RITM5464884
</t>
  </si>
  <si>
    <t xml:space="preserve">
 2025-12-12 15:30:02 PDXC Integration - State is Work in Progress was Open
 2025-12-12 17:41:11 PDXC Integration - State is Pending was Work in Progress</t>
  </si>
  <si>
    <t xml:space="preserve">12-12-2025 15:16:07 - Gilbert Noble (Work notes)
QLR ServiceNow Integration sc_req_item SCTASK0225531 created RITM5464872
</t>
  </si>
  <si>
    <t xml:space="preserve">
 2025-12-12 15:15:33 Gilbert Noble - Assignment Group is DXC Desktop CBD was Global Service Desk</t>
  </si>
  <si>
    <t xml:space="preserve">12-12-2025 15:31:21 - Shane Kmet (Work notes)
**Pending
User mailbox replicaiton
MIM
12-12-2025 15:30:59 - Shane Kmet (Work notes)
Employee
918802
Kitty (Kitthiya) Srisakda
DRA - Created R918802
SAP UMR - Created R918802 in PR3
User mailbox - Ran script - **Pending - User account not yet created in Azure Active Directory, Waiting max 30 mins while Kitty.Srisakda@qr.com.au is synchronised to Azure (pls run script on next check if not populated)
MIM - **Pending - Your search key of: 'Service ID contains 918802' returned 0 results. Please try again.
12-12-2025 15:13:40 - Shane Kmet (Work notes)
Investigating
</t>
  </si>
  <si>
    <t xml:space="preserve">
 2025-12-12 14:56:10 Shane Kmet - Assigned to is Zoe O'Brien was 
 2025-12-12 15:30:59 Shane Kmet - State is Pending was Work in Progress</t>
  </si>
  <si>
    <t xml:space="preserve">12-12-2025 14:56:29 - Wilawan Nimanong (Additional comments)
TRIM P file for Nitish Singh –P-916572 has reopened
12-12-2025 14:56:29 - Wilawan Nimanong (Work notes)
TRIM P file for Nitish Singh –P-916572 has reopened
</t>
  </si>
  <si>
    <t xml:space="preserve">
 2025-12-12 14:55:38 Amy Nimanong - State is Work in Progress was Open
 2025-12-12 14:56:29 Amy Nimanong - State is Closed Complete was Work in Progress</t>
  </si>
  <si>
    <t xml:space="preserve">12-12-2025 15:42:36 - Andy Phan (Work notes)
Nitish Singh
916572 \ R916572
Pending HR response for SAP Employee History Report.
12-12-2025 15:42:36 - Andy Phan (Additional comments)
Hi Connor, 
Could you please update the SAP Employee History Report for Nitish Singh? 
Kind regards, 
Andy
12-12-2025 15:37:47 - Andy Phan (Work notes)
Investigating
</t>
  </si>
  <si>
    <t xml:space="preserve">
 2025-12-12 14:56:03 Shane Kmet - Assigned to is Fred Shea was 
 2025-12-12 15:42:36 Andy Phan - State is Pending was Work in Progress</t>
  </si>
  <si>
    <t xml:space="preserve">12-12-2025 15:06:53 - Wilawan Nimanong (Work notes)
Jason Raby correct service number is 860264. There are 2 parts of P file. P-860264 (PART1) has closed 
Part 2  - P-860264(P2) has reopened.
12-12-2025 15:06:53 - Wilawan Nimanong (Additional comments)
Jason Raby correct service number is 860264. There are 2 parts of P file. P-860264 (PART1) has closed 
Part 2  - P-860264(P2) has reopened.
</t>
  </si>
  <si>
    <t xml:space="preserve">
 2025-12-12 14:56:51 Amy Nimanong - State is Work in Progress was Open
 2025-12-12 15:06:53 Amy Nimanong - State is Closed Complete was Work in Progress</t>
  </si>
  <si>
    <t xml:space="preserve">12-12-2025 17:39:29 - PDXC Integration (Additional comments)
TASK8449664 Comment Added ---&gt; Email sent to Jonathan Hale request approval.
12-12-2025 17:39:07 - PDXC Integration (Additional comments)
TASK8449664 Comment Added ---&gt; Email sent to Jonathan Hale request approval.
12-12-2025 15:28:48 - PDXC Integration (Work notes)
TASK8449664 Assigned To: Santhi Varthan
12-12-2025 14:39:24 - Dave Waanders (Work notes)
QLR ServiceNow Integration sc_req_item SCTASK0225524 created RITM5464859
</t>
  </si>
  <si>
    <t xml:space="preserve">
 2025-12-12 15:28:43 PDXC Integration - State is Work in Progress was Open
 2025-12-12 17:39:27 PDXC Integration - State is Pending was Work in Progress</t>
  </si>
  <si>
    <t xml:space="preserve">12-12-2025 15:10:59 - Shane Kmet (Work notes)
Sam Mears
R917880
Deplolyed AP_QR_RTOA_8.4.0.0_2.0-Win10 to user
12-12-2025 15:10:59 - Shane Kmet (Additional comments)
Good afternoon Sam ,
Install of RTOA
I have now deployed this to your account and it should be available from the Company Portal / Software Centre in the next hour or so.
In some cases it can take up to 24 hours for the change to reach through to your end. Any issues after this time please notify the Service Desk.
Thank you,
Shane Kmet
Senior Service Desk Analyst
12-12-2025 15:09:56 - Shane Kmet (Work notes)
Investigating
</t>
  </si>
  <si>
    <t xml:space="preserve">
 2025-12-12 14:56:05 Shane Kmet - Assigned to is Fred Shea was 
 2025-12-12 15:10:59 Shane Kmet - State is Closed Complete was Open</t>
  </si>
  <si>
    <t xml:space="preserve">12-12-2025 15:50:21 - PDXC Integration (Work notes)
TASK8449698 Work Note Added by santhi.varthan@dxc.com: Hi Desktop Team,
Please assist David with the installation RTOA as per KB0010466
12-12-2025 15:32:50 - Gilbert Noble (Work notes)
QLR ServiceNow Integration sc_req_item SCTASK0225522 created RITM5464887
</t>
  </si>
  <si>
    <t xml:space="preserve">
 2025-12-12 14:56:04 Shane Kmet - Assigned to is Fred Shea was 
 2025-12-12 15:32:26 Gilbert Noble - Assignment Group is DXC Desktop Technology SCCM was Global Service Desk
 2025-12-12 15:50:25 PDXC Integration - State is Work in Progress was Open</t>
  </si>
  <si>
    <t xml:space="preserve">12-12-2025 14:35:55 - Danielle Smith (Work notes)
QLR ServiceNow Integration sc_req_item SCTASK0225521 created RITM5464854
</t>
  </si>
  <si>
    <t xml:space="preserve">12-12-2025 15:58:54 - Gilbert Noble (Additional comments)
Hello HR, 
the account for Tony Stevens (O903172) has been extended in ICT systems until 01.01.2027
Kind regards,
Queensland Rail
Gilbert Noble
REMOTE DESKTOP SUPPORT
Level 3, 21 Kirksway Place
Battery Point, Tasmania 7004
T: 07 3072 5000
W: queenslandrail.com.au
E: ITservicedesk@qr.com.au
12-12-2025 15:58:54 - Gilbert Noble (Work notes)
account extended in SAP to 01.01.2027
12-12-2025 15:57:25 - Gilbert Noble (Work notes)
end date: 01.01.2027
12-12-2025 15:56:06 - Gilbert Noble (Work notes)
Investigating
</t>
  </si>
  <si>
    <t xml:space="preserve">
 2025-12-12 14:56:04 Shane Kmet - Assigned to is Fred Shea was 
 2025-12-12 15:58:54 Gilbert Noble - State is Closed Complete was Work in Progress</t>
  </si>
  <si>
    <t xml:space="preserve">12-12-2025 15:37:53 - Gilbert Noble (Work notes)
From: IT Service Desk 
Sent: Friday, 12 December 2025 4:38 PM
To: Bower, Carmel &lt;Carmel.Bower@qr.com.au&gt;
Subject: RITM0271481/SCTASK0225519 - PDL request
Hello Carmel,
We are seeking your approval for access to the PDL Rail Safety News
Emily Robertson is seeking to add PDL RMC Day of Operations Coordinator to PDL Rail Safety News
As the owner please reply to this email with your approval or denial when you are available to do so.
Kind Regards
GILBERT NOBLE
REMOTE DESKTOP SUPPORT
Level 3, 21 Kirksway Place 
Battery Point, Tasmania 7004 
T: 07 3072 5000 
W: queenslandrail.com.au
E: ITservicedesk@qr.com.au
12-12-2025 15:35:09 - Gilbert Noble (Work notes)
PDL Rail Safety News owner: Bower, Carmel
12-12-2025 15:32:56 - Gilbert Noble (Work notes)
Investigating
</t>
  </si>
  <si>
    <t xml:space="preserve">
 2025-12-12 14:56:04 Shane Kmet - Assigned to is Fred Shea was 
 2025-12-12 15:37:53 Gilbert Noble - State is Pending was Work in Progress</t>
  </si>
  <si>
    <t xml:space="preserve">12-12-2025 21:33:31 - PDXC Integration (Additional comments)
TASK8449671 Comment Added ---&gt; Task : Please assist with manual uninstallation 
Findings : We need to annual upgrade cortex agent to 8.7.1 
Steps Taken: We will raise a change and take action accordingly
12-12-2025 20:41:34 - PDXC Integration (Additional comments)
TASK8449671 Comment Added ---&gt; TASK has been acknowledged we are working on it.
12-12-2025 20:27:31 - PDXC Integration (Work notes)
TASK8449671 Assigned To: Nitesh K N S K
12-12-2025 14:56:46 - Shane Kmet (Work notes)
QLR ServiceNow Integration sc_req_item SCTASK0225518 created RITM5464863
12-12-2025 14:56:29 - Shane Kmet (Work notes)
Assigning to DXC CloudOps for supoprt
</t>
  </si>
  <si>
    <t xml:space="preserve">
 2025-12-12 14:56:29 Shane Kmet - Assignment Group is DXC CloudOps was Global Service Desk
 2025-12-12 20:41:28 PDXC Integration - State is Pending was Open</t>
  </si>
  <si>
    <t xml:space="preserve">12-12-2025 14:30:04 - Wilawan Nimanong (Additional comments)
TRIM access has granted to Alana Smith.
12-12-2025 14:30:04 - Wilawan Nimanong (Work notes)
TRIM access has granted to Alana Smith.
</t>
  </si>
  <si>
    <t xml:space="preserve">
 2025-12-12 14:29:00 Amy Nimanong - State is Work in Progress was Open
 2025-12-12 14:30:04 Amy Nimanong - State is Closed Complete was Work in Progress</t>
  </si>
  <si>
    <t xml:space="preserve">12-12-2025 15:34:12 - Andy Phan (Work notes)
Shared Mailbox: TCESupport@qr.com.au
Owner: Hart, Travis
Pending user confirmation
12-12-2025 15:34:12 - Andy Phan (Additional comments)
Hi Yelena,
Could you please confirm the specific permissions you require for TCESupport@qr.com.au? The available options are Send As, Send on Behalf, or Read and Manage (Full Access), which provides view/modify/forward access.
Kind regards,
Andy
12-12-2025 15:29:56 - Andy Phan (Work notes)
Investigating
</t>
  </si>
  <si>
    <t xml:space="preserve">
 2025-12-12 14:55:58 Shane Kmet - Assigned to is Zoe O'Brien was 
 2025-12-12 15:34:12 Andy Phan - State is Pending was Work in Progress</t>
  </si>
  <si>
    <t xml:space="preserve">12-12-2025 17:38:37 - PDXC Integration (Additional comments)
TASK8449653 Comment Added ---&gt; Email sent to Jonathan Hale request approval.
12-12-2025 17:38:27 - PDXC Integration (Additional comments)
TASK8449653 Comment Added ---&gt; Email sent to Jonathan Hale request approval.
12-12-2025 15:27:58 - PDXC Integration (Work notes)
TASK8449653 Assigned To: Santhi Varthan
12-12-2025 14:24:35 - Anita Fekadu (Work notes)
QLR ServiceNow Integration sc_req_item SCTASK0225514 created RITM5464851
</t>
  </si>
  <si>
    <t xml:space="preserve">
 2025-12-12 15:27:44 PDXC Integration - State is Work in Progress was Open
 2025-12-12 17:38:35 PDXC Integration - State is Pending was Work in Progress</t>
  </si>
  <si>
    <t xml:space="preserve">12-12-2025 14:25:54 - Ruey Lim (Work notes)
From: IT Service Desk 
Sent: Friday, 12 December 2025 2:56 PM
To: Romaguera, Chris &lt;Chris.Romaguera@qr.com.au&gt;; Park, Chris &lt;Chris.Park@qr.com.au&gt;; Oakley, Martin &lt;martin.oakley@qr.com.au&gt;
Cc: Keegan, Jason &lt;jason.keegan@qr.com.au&gt;
Subject: RE: RITM0271499 Domain Admin &amp; GLobal Admin
Hi All,
Thank you for reaching out to the Queensland Rail IT Service Desk.
I have now raised a ticket in relation to this RITM0271499 and closed it as per requested once we received the approval. 
Kind Regards,
Ruey Yan Lim
Assistant Customer Support
12-12-2025 14:24:25 - Ruey Lim (Work notes)
Set to the wrong status, was meant to close it
12-12-2025 14:23:37 - Ruey Lim (Work notes)
Resolved ticket once received approval as per user requested.
</t>
  </si>
  <si>
    <t xml:space="preserve">
 2025-12-12 14:23:37 Ruey Lim - State is Closed Complete was Open
 2025-12-12 14:24:25 Ruey Lim - State is Closed Complete was Work in Progress</t>
  </si>
  <si>
    <t xml:space="preserve">12-12-2025 16:24:24 - Joel Bissmire (Work notes)
cannot locate catalog item - cannot create request
12-12-2025 16:24:21 - Joel Bissmire (Work notes)
Device request raised, RITM0271537
12-12-2025 14:57:08 - Shane Kmet (Work notes)
cannot locate catalog item - cannot create request
12-12-2025 14:57:06 - Shane Kmet (Work notes)
Assigning to DXC Desktop CBD for suport
</t>
  </si>
  <si>
    <t xml:space="preserve">
 2025-12-12 14:57:06 Shane Kmet - Assignment Group is DXC Desktop CBD was Global Service Desk
 2025-12-12 16:24:21 Joel Bissmire - State is Closed Complete was Open</t>
  </si>
  <si>
    <t>RITM0269851</t>
  </si>
  <si>
    <t xml:space="preserve">12-12-2025 16:48:43 - Andy Phan (Work notes)
Pending approval from mailbox owner
12-12-2025 16:47:55 - Andy Phan (Work notes)
From: IT Service Desk 
Sent: Friday, 12 December 2025 5:18 PM
To: Obst, Emilie &lt;Emilie.Obst@qr.com.au&gt;
Subject: SCTASK0225511 - Email Services
Hi Emilie,
We have received your request (RITM0269851) to delete the shared mailbox DSC@qr.com.au. By deleting this shared mailbox, it will delete all data and remove access to this mailbox for all users.
As the owner of this shared mailbox, can you please confirm whether you approve its deletion?
Kind regards, 
Andy Phan
ANDY PHAN 
Assistant Customer Support
12-12-2025 15:50:33 - Andy Phan (Work notes)
Shared Mailbox: DSC@qr.com.au
Owner: Obst, Emilie 
Request was opened by the Shared Mailbox Owner.
12-12-2025 15:44:49 - Andy Phan (Work notes)
Investigating
</t>
  </si>
  <si>
    <t xml:space="preserve">
 2025-12-12 14:55:58 Shane Kmet - Assigned to is Zoe O'Brien was 
 2025-12-12 16:48:43 Andy Phan - State is Pending was Work in Progress</t>
  </si>
  <si>
    <t xml:space="preserve">12-12-2025 14:31:53 - Wilawan Nimanong (Additional comments)
TRIM access has granted to user.
12-12-2025 14:31:53 - Wilawan Nimanong (Work notes)
TRIM access has granted to user.
</t>
  </si>
  <si>
    <t xml:space="preserve">
 2025-12-12 14:30:33 Amy Nimanong - State is Work in Progress was Open
 2025-12-12 14:31:53 Amy Nimanong - State is Closed Complete was Work in Progress</t>
  </si>
  <si>
    <t xml:space="preserve">12-12-2025 14:19:39 - Zahra Gholami (Additional comments)
Hi Cass,
Could you please provide the exact names of the shared mailboxes you require access to?
Kind regards,
Zahra Gholami
12-12-2025 14:09:12 - Zahra Gholami (Work notes)
investigating
</t>
  </si>
  <si>
    <t xml:space="preserve">
 2025-12-12 14:03:53 Shane Kmet - Assigned to is Zoe O'Brien was 
 2025-12-12 14:19:39 Zahra Gholami - State is Pending was Work in Progress</t>
  </si>
  <si>
    <t xml:space="preserve">12-12-2025 17:38:29 - PDXC Integration (Additional comments)
TASK8449641 Comment Added ---&gt; Email sent to Jonathan Hale request approval.
12-12-2025 17:38:01 - PDXC Integration (Additional comments)
TASK8449641 Comment Added ---&gt; Email sent to Jonathan Hale request approval.
12-12-2025 15:26:41 - PDXC Integration (Work notes)
TASK8449641 Assigned To: Santhi Varthan
12-12-2025 14:01:05 - Marcus Burt (Work notes)
QLR ServiceNow Integration sc_req_item SCTASK0225508 created RITM5464843
</t>
  </si>
  <si>
    <t xml:space="preserve">
 2025-12-12 15:26:35 PDXC Integration - State is Work in Progress was Open
 2025-12-12 17:38:27 PDXC Integration - State is Pending was Work in Progress</t>
  </si>
  <si>
    <t xml:space="preserve">12-12-2025 14:29:52 - Andy Phan (Work notes)
Max Major
918781
Created AD Account
Created UMR in PR3
Provisioned account in MIM:  User with ServiceID 00918781 was updated. This user's sAMAccountName will be: R918781.
Pending Mailbox script.
12-12-2025 14:15:02 - Andy Phan (Work notes)
Investigating
</t>
  </si>
  <si>
    <t xml:space="preserve">
 2025-12-12 14:03:53 Shane Kmet - Assigned to is Zoe O'Brien was 
 2025-12-12 14:29:52 Andy Phan - State is Pending was Work in Progress</t>
  </si>
  <si>
    <t xml:space="preserve">12-12-2025 16:59:56 - Zahra Gholami (Work notes)
KB0020797 - follow this KB when user replied
12-12-2025 16:58:30 - Zahra Gholami (Additional comments)
Hi Emily,
We are currently progressing your request; however, the task requires us to access your computer name please.
To proceed, could you please provide the hostname of your PC?
Once we receive your hostname, we'll continue with the request.
Kind Regards,
Zahra Gholami
12-12-2025 14:23:07 - Zahra Gholami (Work notes)
investigating
</t>
  </si>
  <si>
    <t xml:space="preserve">
 2025-12-12 14:03:53 Shane Kmet - Assigned to is Zoe O'Brien was 
 2025-12-12 16:58:30 Zahra Gholami - State is Pending was Open</t>
  </si>
  <si>
    <t xml:space="preserve">12-12-2025 14:02:29 - Shane Kmet (Work notes)
Assigning to SAP Basis for support
</t>
  </si>
  <si>
    <t xml:space="preserve">
 2025-12-12 14:02:29 Shane Kmet - Assignment Group is SAP Basis was Global Service Desk</t>
  </si>
  <si>
    <t xml:space="preserve">12-12-2025 16:02:27 - Andy Phan (Additional comments)
Hi Lucy,
I have granted the requested permissions to the following:
b2ndocumentcontrol@qr.com.au
It could take up to 24 hours to replicate on your end.
Kind regards,
Andy
12-12-2025 16:02:27 - Andy Phan (Work notes)
Added user to b2ndocumentcontrol@qr.com.au as requested.
12-12-2025 15:59:42 - Andy Phan (Work notes)
Investigating
12-12-2025 15:29:54 - Clair Neate (Work notes)
Now adding Lucy to the required mailbox
12-12-2025 15:29:26 - Clair Neate (Work notes)
Approval received 
From: Weeks, Sian &lt;sian.weeks@qr.com.au&gt; 
Sent: Friday, 12 December 2025 3:50 PM
To: IT Service Desk &lt;ITServiceDesk@qr.com.au&gt;
Subject: RE: SCTASK0225504- Email services
Thanks Clair, approved 
SIÂN WEEKS
INFORMATION MANAGEMENT SYSTEM LEAD - MPERS
Level 11, 295 Ann Street 
Brisbane 4000 
Available via Teams  
W: queenslandrail.com.au
12-12-2025 15:21:35 - Clair Neate (Additional comments)
Hi Lucy, 
SDA is just waiting for approval to grant this request. 
Once received we will go ahead and action the request. 
Kind Regards, 
Clair Neate
12-12-2025 15:20:16 - Clair Neate (Work notes)
Pending
Sian Weeks
12-12-2025 15:19:58 - Clair Neate (Work notes)
Have sent owner an email to grant permission to B2NDocumentControl@QR.COM.AU as requested.
12-12-2025 15:19:12 - Clair Neate (Work notes)
From: IT Service Desk &lt;ITServiceDesk@qr.com.au&gt; 
Sent: Friday, 12 December 2025 3:49 PM
To: Weeks, Sian &lt;sian.weeks@qr.com.au&gt;
Subject: SCTASK0225504- Email services
Hello Sian, 
We have received a request from Lucy Drury to have Send-as-access to B2N Document Control
As the owner of this Shared Mailbox, can you please let us know if you approve this access? 
Their justification is as follows: needs to do doc control
Best regards, 
Clair. N
Assistant Customer Support
12-12-2025 15:01:12 - Clair Neate (Work notes)
Investigating
</t>
  </si>
  <si>
    <t xml:space="preserve">
 2025-12-12 14:03:53 Shane Kmet - Assigned to is Zoe O'Brien was 
 2025-12-12 16:02:27 Andy Phan - State is Closed Complete was Work in Progress</t>
  </si>
  <si>
    <t xml:space="preserve">12-12-2025 14:42:17 - Hsin Shen (Work notes)
Fulfilled. See parent RITM's Additional Comments for details.
12-12-2025 14:42:09 - Hsin Shen (Additional comments)
Hi @Tanmay Dave, @Gloria Cheah,
The 'Obzervr Capture (Digital Maintainer)' Group has been granted to Gloria's user account the in the ServiceNow Production instance. (Please note that Gloria does not have user accounts in Development and Test).
@Gloria Cheah, if the access is not working as expected, please try logging out of ServiceNow then logging back in. To log out, you can either go to the Self Service portal and click on your profile icon from the top right corner, then click 'Logout'; or, by entering this URL in your browser - "queenslandrail.service-now.com/logout.do". 
This ticket will now be set to 'Closed Complete', but feel free to let us know if things are not working as expected.
</t>
  </si>
  <si>
    <t xml:space="preserve">
 2025-12-12 14:33:21 John Shen - Assigned to is John Shen was 
 2025-12-12 14:42:17 John Shen - State is Closed Complete was Open</t>
  </si>
  <si>
    <t xml:space="preserve">12-12-2025 17:18:48 - Zoe O'Brien (Work notes)
Created BNE_PS_PSD_CNSCOMM_AD_Central_M in DRA
Added group to \\corp\corp\PSG\PSD\SCS Communications\SISTO Stations CIPP Records with modify access
Added the following people to the group:
Matthew Brett
Michael Day
Paul Madsen
Rowena Chapman
12-12-2025 17:18:48 - Zoe O'Brien (Additional comments)
Hi Michael 
Thanks for contacting the Queensland Rail IT Service Desk.
We have successfully created a modify access group for the shared folder "\\corp\corp\PSG\PSD\SCS Communications\SISTO Stations CIPP Records" and have granted the following people access to the folder:
Matthew Brett
Michael Day
Paul Madsen
Rowena Chapman
Please note that it may take 30 minutes to 24 hours for this to replicate on your end.
If you are experiencing any further IT-related issues, please feel free to call 07 3072 5000 on option 1 or email us at ITServiceDesk@qr.com.au.
Kind regards,
Zoe
12-12-2025 16:40:50 - Zoe O'Brien (Work notes)
From: Halberstater, Amy &lt;Amy.Halberstater@qr.com.au&gt; 
Sent: Friday, 12 December 2025 5:20 PM
To: IT Service Desk &lt;ITServiceDesk@qr.com.au&gt;
Subject: RE: RITM0271399/SCTASK0225502 - Data Restriction Request for Michael Day
Approved 
Regards,
AMY HALBERSTATER
OPERATIONAL PERFORMANCE CO-ORDINATOR
Old Central Station Building   
Ground Floor, 290 Ann Street  
T: (07) 3072 0430 Ext: 892-0430
W: www.queenslandrail.com.au
12-12-2025 15:17:29 - Zoe O'Brien (Work notes)
Pending approval from Amy Halberstater
12-12-2025 15:17:10 - Zoe O'Brien (Work notes)
From: IT Service Desk 
Sent: Friday, 12 December 2025 4:17 PM
To: Halberstater, Amy &lt;Amy.Halberstater@qr.com.au&gt;
Subject: RITM0271399/SCTASK0225502 - Data Restriction Request for Michael Day
Hi Amy,
I am just reaching out regarding a "Data Restriction Request" for Michael Day (Assistant Station Master (2nd Class)) to have a modify access group created for a restricted shared folder you are the owner of.
Shared folder path:
\\corp\corp\PSG\PSD\SCS Communications\SISTO Stations CIPP Records 
Read-only access group: 
BNE_PS_PSD_CNSCOMM_AD_Central
Justification:
"our team need access to modify and upload files or folders into this location , IT have advised there is no Modify access group currently available and one needs to be created. See RITM0271383"
As the owner of this folder, can you please let us know if you approve for a modify access group to be created?
Kind regards,
ZOE O'BRIEN
ASSISTANT CUSTOMER SUPPORT
Level 3. 21 Kirksway Place
Battery Point. Tasmania. 7004
PH: 07 3072 5000
Alt.PH: +61 7 3072 5000
Email: ITServiceDesk@qr.com.au
W: queenslandrail.com.au
12-12-2025 15:14:22 - Zoe O'Brien (Work notes)
"\\corp\corp\PSG\PSD\SCS Communications\SISTO Stations CIPP Records"
BNE_PS_PSD_CNSCOMM_AD_Central is the read-only group
The owner of BNE_PS_PSD_CNSCOMM_AD_Central is Amy Halberstater - seeking approval
Requested users to be added to the modify group:
Matthew Brett
Michael Day
Paul Madsen
Rowena Chapman
Seeking approval from Amy Halberstater
12-12-2025 14:43:54 - Zoe O'Brien (Work notes)
Investigating
</t>
  </si>
  <si>
    <t xml:space="preserve">
 2025-12-12 14:03:51 Shane Kmet - Assigned to is Fred Shea was 
 2025-12-12 15:17:10 Zoe O'Brien - State is Pending was Work in Progress
 2025-12-12 17:18:48 Zoe O'Brien - State is Closed Complete was Pending</t>
  </si>
  <si>
    <t xml:space="preserve">12-12-2025 14:36:49 - Zoe O'Brien (Work notes)
\\corp\corp\PSG\PSD\SCS Communications\SISTO Stations CIPP Records
SDA checked Explorer++ and confirmed that there currently is no modify access group
SDA checked and confirmed that there is a open request to have a modify group created - SCTASK0225502
Pending completion of SCTASK0225502 before granting the requested access.
12-12-2025 14:31:13 - Zoe O'Brien (Work notes)
Investigating
</t>
  </si>
  <si>
    <t xml:space="preserve">
 2025-12-12 14:03:50 Shane Kmet - Assigned to is Fred Shea was 
 2025-12-12 14:36:49 Zoe O'Brien - State is Pending was Work in Progress</t>
  </si>
  <si>
    <t xml:space="preserve">12-12-2025 13:59:03 - Casey Micklesson (Work notes)
Please note your Order Reference Number:
15635619
12-12-2025 13:48:43 - Fiona Rendalls (Additional comments)
Moved to Telstra Support cue
</t>
  </si>
  <si>
    <t xml:space="preserve">
 2025-12-12 13:49:02 Fiona Rendalls - Assignment Group is Telstra Support was Global Service Desk</t>
  </si>
  <si>
    <t xml:space="preserve">12-12-2025 16:58:31 - Zahra Gholami (Additional comments)
Hi Emily,
We are currently progressing your request; however, the task requires us to access your computer name please.
To proceed, could you please provide the hostname of your PC?
Once we receive your hostname, we'll continue with the request.
Kind Regards,
Zahra Gholami
12-12-2025 13:57:47 - Moiz Hussain (Work notes)
Approved exemption for 3 months.
12-12-2025 13:56:53 - Moiz Hussain (Work notes)
Approved exemption for 3 months.
</t>
  </si>
  <si>
    <t xml:space="preserve">
 2025-12-12 13:56:53 Moiz Hussain - Assigned to is Moiz Hussain was 
 2025-12-12 13:57:47 Moiz Hussain - State is Closed Complete was Open</t>
  </si>
  <si>
    <t xml:space="preserve">12-12-2025 15:41:43 - Shane Kmet (Additional comments)
Good afternoon Jamie,
Per RITM0271475 and your update "access no longer required can we please close this ticket", we have now closed out this ticket.
If you do end up needing access, please raise a new "Email Services" and we will be more than happy to action when needed.
Thank you,
Shane Kmet
Senior Service Desk Analyst
12-12-2025 15:41:43 - Shane Kmet (Work notes)
Closing ticekt as per useres udpate
Access no lnoger required
12-12-2025 15:39:04 - Shane Kmet (Work notes)
Investigating
12-12-2025 15:27:46 - Jamie Melville (Additional comments)
actually i just spoke to Grant, access no longer required can we please close this ticket
12-12-2025 15:21:51 - Andy Phan (Additional comments)
Hi Jamie, 
Just to confirm, you want access to Grant Edmunds (Grant.edmunds@qr.com.au) user mailbox and not a shared Mailbox? 
Kind regards, 
Andy
12-12-2025 15:21:51 - Andy Phan (Work notes)
Pending user confirmation.
12-12-2025 14:56:48 - Andy Phan (Work notes)
Investigating
12-12-2025 14:42:57 - Jamie Melville (Additional comments)
Hi Andy, Grant.edmunds@qr.com.au
12-12-2025 14:14:19 - Andy Phan (Additional comments)
Hi Jamie,
Could you please provide the exact names of the shared mailboxes you require access to? 
Kind regards, 
Andy
12-12-2025 14:14:19 - Andy Phan (Work notes)
As Aidan Currie has authorised the request. SDA will put them as placeholder for mailbox owner until user confirms names of Shared mailboxes. 
Pending user response
12-12-2025 14:07:33 - Andy Phan (Work notes)
Investigating
</t>
  </si>
  <si>
    <t xml:space="preserve">
 2025-12-12 14:03:47 Shane Kmet - Assigned to is Raegan Munro was 
 2025-12-12 14:14:19 Andy Phan - State is Pending was Work in Progress
 2025-12-12 15:41:43 Shane Kmet - State is Closed Complete was Pending</t>
  </si>
  <si>
    <t xml:space="preserve">12-12-2025 13:23:43 - System (Work notes)
QLR ServiceNow Integration sc_req_item SCTASK0225496 created RITM5464832
</t>
  </si>
  <si>
    <t xml:space="preserve">12-12-2025 13:24:27 - Raegan Munro (Additional comments)
Hi Jamie, 
Thank you for reaching out to the Queensland Rail IT Service Desk. 
For further assistance with this you will need to raise a "Software Request" for "Alternate AI". This can be done through the following link:
https://queenslandrail.service-now.com/service_management?id=sc_cat_item&amp;sys_id=681035f04f79a200ebe60bd11310c7d8
If you have any further issues with this please feel free to contact us by calling 07 3072 5000 (we are option 1), or alternatively email us at ITServiceDesk@qr.com.au. 
Kind regards, 
Raegan.
12-12-2025 13:24:27 - Raegan Munro (Work notes)
Closing and advising user to raise a Software Request for alternative AI.
12-12-2025 13:23:42 - Raegan Munro (Work notes)
Investigating.
</t>
  </si>
  <si>
    <t xml:space="preserve">
 2025-12-12 13:23:35 Raegan Munro - Assigned to is Raegan Munro was 
 2025-12-12 13:24:27 Raegan Munro - State is Closed Complete was Work in Progress</t>
  </si>
  <si>
    <t xml:space="preserve">
 2025-12-12 13:38:11 Yoko Bell - Assigned to is Yoko Bell was </t>
  </si>
  <si>
    <t xml:space="preserve">12-12-2025 13:04:19 - Carmen Etherton (Work notes)
QLR ServiceNow Integration sc_req_item SCTASK0225493 created RITM5464826
</t>
  </si>
  <si>
    <t xml:space="preserve">12-12-2025 15:36:35 - Fiona Rendalls (Additional comments)
Instructions for current user (Carmen) and new user (Meegan) in order to record this correctly in monthly reporting:
***If you do not follow the instructions to unenroll the device and for the new user to enroll, then the device/service will stay in your name and follow you to your new cost centre in reporting**
Step 1 (Current user)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12-12-2025 15:36:35 - Fiona Rendalls (Work notes)
Instructions for current user (Carmen) and new user (Meegan) in order to record this correctly in monthly reporting:
***If you do not follow the instructions to unenroll the device and for the new user to enroll, then the device/service will stay in your name and follow you to your new cost centre in reporting**
Step 1 (Current user)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t>
  </si>
  <si>
    <t xml:space="preserve">
 2025-12-12 15:36:35 Fiona Rendalls - State is Work in Progress was Open</t>
  </si>
  <si>
    <t xml:space="preserve">12-12-2025 13:12:00 - Anish Shastry (Additional comments)
@David Benstead, This has now been completed. Can you please confirm this is correct and if you are happy to close.
12-12-2025 13:11:43 - Anish Shastry (Work notes)
Both docs, As-Built and Support and Handover document uploaded to the Miro Service
</t>
  </si>
  <si>
    <t xml:space="preserve">
 2025-12-12 13:09:09 Anish Shastry - State is Work in Progress was Open
 2025-12-12 13:12:14 Anish Shastry - State is Pending was Work in Progress</t>
  </si>
  <si>
    <t xml:space="preserve">12-12-2025 17:39:05 - PDXC Integration (Additional comments)
TASK8449594 Comment Added ---&gt; Email sent to Jonathan Hale request approval.
12-12-2025 17:38:52 - PDXC Integration (Additional comments)
TASK8449594 Comment Added ---&gt; Email sent to Jonathan Hale request approval.
12-12-2025 12:55:18 - PDXC Integration (Work notes)
TASK8449594 Assigned To: Santhi Varthan
12-12-2025 12:52:22 - James Hunt (Work notes)
QLR ServiceNow Integration sc_req_item SCTASK0225490 created RITM5464821
</t>
  </si>
  <si>
    <t xml:space="preserve">
 2025-12-12 12:55:14 PDXC Integration - State is Work in Progress was Open
 2025-12-12 17:39:04 PDXC Integration - State is Pending was Work in Progress</t>
  </si>
  <si>
    <t xml:space="preserve">12-12-2025 14:00:23 - Casey Micklesson (Work notes)
Please note your Order Reference Number:
15635620
</t>
  </si>
  <si>
    <t xml:space="preserve">
 2025-12-12 14:00:23 Casey Micklesson - Assigned to is Casey Micklesson was </t>
  </si>
  <si>
    <t xml:space="preserve">12-12-2025 12:50:21 - PDXC Integration (Work notes)
TASK8449583 Work Note Added by santhi.varthan@dxc.com: Hi desktop Team,
Please uninstall the ProjectWise from stuart.mckenzie@qr.com.au device.
12-12-2025 12:49:46 - PDXC Integration (Additional comments)
TASK8449583 Comment Added ---&gt; Access of ProjectWise for stuart.mckenzie@qr.com.au removed in DRA account and Bentely portal.
12-12-2025 12:39:08 - Waail Lafta (Work notes)
QLR ServiceNow Integration sc_req_item SCTASK0225487 created RITM5464816
</t>
  </si>
  <si>
    <t xml:space="preserve">
 2025-12-12 12:50:28 PDXC Integration - State is Work in Progress was Open</t>
  </si>
  <si>
    <t xml:space="preserve">12-12-2025 12:43:55 - Shane Kmet (Work notes)
Good afternon Sandra
Per RITM0271461, the SAP UMR has been updated for;
Melinda  MADSEN 
R873821 
PBW - Perm 31.12.9999
Note, Melinda already had a PBW UMR, it was outdated and missing roles. Have set active, unloicked, added the roles and extended.
Thank you,
Shane Kmet
Senior Service Desk Analyst
12-12-2025 12:43:01 - Shane Kmet (Work notes)
Created UMR in PBW
Melinda  MADSEN  
R873821  
PBW - Perm 31.12.9999
***In creating UMR, SAP indicates user already has a PBW record
PBW UNMR is locked and end dated of 25.10.2013  - extedned to 31.12.9999
Unlocked and added default roles back
Z_BW_ZACCOUNT_ALL
Z_GEN_BASIS_QR
12-12-2025 12:36:24 - Shane Kmet (Work notes)
Investigating
</t>
  </si>
  <si>
    <t xml:space="preserve">
 2025-12-12 12:35:29 Shane Kmet - Assigned to is Zoe O'Brien was 
 2025-12-12 12:43:55 Shane Kmet - State is Closed Complete was Work in Progress</t>
  </si>
  <si>
    <t xml:space="preserve">12-12-2025 13:05:05 - Andy Phan (Work notes)
Nic Ovington 
917196
Extended UMR for O917196 to 01.01.2027
Verified account is active in DRA
Account is reenabled - User has been moved to correct OU " corp.qr.com.au/QR Users/Brisbane (cptprdfps004) Redirect Users/Standard"
No additional access requested
Reprovisioned account in MIM User with ServiceID 00917196 was updated. This user's sAMAccountName will be: o917196.
Expired Roles:
Z_LMS_QR_COURSEPLAYER @IC\QSingle Role@ 05.04.2013 10.04.2025 QR SAP Learning Solution: User of the Content Player
Z_LMS_QR_COURSEPLAYER @IC\QSingle Role@ 11.04.2025 13.04.2025 QR SAP Learning Solution: User of the Content Player
Z_LMS_QR_LEARNER @IC\QSingle Role@ 05.04.2013 10.04.2025 LMS Learner - QR
Z_LMS_QR_LEARNER @IC\QSingle Role@ 11.04.2025 13.04.2025 LMS Learner - QR
Pending DRA for O365
12-12-2025 12:42:18 - Andy Phan (Work notes)
Investigating
</t>
  </si>
  <si>
    <t xml:space="preserve">
 2025-12-12 12:35:24 Shane Kmet - Assigned to is Fred Shea was 
 2025-12-12 13:05:05 Andy Phan - State is Pending was Work in Progress</t>
  </si>
  <si>
    <t xml:space="preserve">12-12-2025 14:06:20 - Andy Phan (Additional comments)
Hi Clinton, 
I have added Jason Hunter and Kit Amos to the group "Azure_RO_Tanium" as requested. 
Kind regards, 
Andy
12-12-2025 14:06:20 - Andy Phan (Work notes)
Group: Azure_RO_Tanium
Owner: Unrestricted
Added user Jason Hunter and Kit Amos to the group "Azure_RO_Tanium"
12-12-2025 12:41:17 - Andy Phan (Work notes)
Investigating
</t>
  </si>
  <si>
    <t xml:space="preserve">
 2025-12-12 12:35:24 Shane Kmet - Assigned to is Fred Shea was 
 2025-12-12 14:06:20 Andy Phan - State is Closed Complete was Work in Progress</t>
  </si>
  <si>
    <t xml:space="preserve">13-12-2025 08:23:25 - Simon Richardson (Additional comments)
I have attached the email from Jonathan Hale regarding being on the early adopter program.
12-12-2025 17:37:58 - PDXC Integration (Additional comments)
TASK8449568 Comment Added ---&gt; Email sent to Jonathan Hale request approval.
12-12-2025 17:37:52 - PDXC Integration (Additional comments)
TASK8449568 Comment Added ---&gt; Email sent to Jonathan Hale request approval.
12-12-2025 12:03:08 - PDXC Integration (Work notes)
TASK8449568 Assigned To: Santhi Varthan
12-12-2025 11:58:08 - James Hunt (Work notes)
QLR ServiceNow Integration sc_req_item SCTASK0225482 created RITM5464805
</t>
  </si>
  <si>
    <t xml:space="preserve">
 2025-12-12 12:03:07 PDXC Integration - State is Work in Progress was Open
 2025-12-12 17:37:57 PDXC Integration - State is Pending was Work in Progress</t>
  </si>
  <si>
    <t xml:space="preserve">12-12-2025 17:37:35 - PDXC Integration (Additional comments)
TASK8449563 Comment Added ---&gt; Email sent to Jonathan Hale request approval.
12-12-2025 17:37:25 - PDXC Integration (Additional comments)
TASK8449563 Comment Added ---&gt; Email sent to Jonathan Hale request approval.
12-12-2025 11:44:11 - PDXC Integration (Work notes)
TASK8449563 Assigned To: Santhi Varthan
12-12-2025 11:39:19 - Sasa Powter (Work notes)
QLR ServiceNow Integration sc_req_item SCTASK0225480 created RITM5464799
</t>
  </si>
  <si>
    <t xml:space="preserve">
 2025-12-12 11:44:03 PDXC Integration - State is Work in Progress was Open
 2025-12-12 17:37:32 PDXC Integration - State is Pending was Work in Progress</t>
  </si>
  <si>
    <t xml:space="preserve">12-12-2025 17:34:02 - PDXC Integration (Additional comments)
TASK8449562 Comment Added ---&gt; Email sent to Jonathan Hale request approval.
12-12-2025 17:33:43 - PDXC Integration (Additional comments)
TASK8449562 Comment Added ---&gt; Email sent to Jonathan Hale request approval.
12-12-2025 11:41:51 - PDXC Integration (Work notes)
TASK8449562 Assigned To: Santhi Varthan
12-12-2025 11:38:13 - Sasa Powter (Work notes)
QLR ServiceNow Integration sc_req_item SCTASK0225479 created RITM5464798
</t>
  </si>
  <si>
    <t xml:space="preserve">
 2025-12-12 11:41:31 PDXC Integration - State is Work in Progress was Open
 2025-12-12 17:33:54 PDXC Integration - State is Pending was Work in Progress</t>
  </si>
  <si>
    <t xml:space="preserve">12-12-2025 17:33:39 - PDXC Integration (Additional comments)
TASK8449559 Comment Added ---&gt; Email sent to Jonathan Hale request approval.
12-12-2025 17:33:24 - PDXC Integration (Additional comments)
TASK8449559 Comment Added ---&gt; Email sent to Jonathan Hale request approval.
12-12-2025 11:40:01 - PDXC Integration (Work notes)
TASK8449559 Assigned To: Santhi Varthan
12-12-2025 11:33:17 - Simon Richardson (Work notes)
QLR ServiceNow Integration sc_req_item SCTASK0225478 created RITM5464797
</t>
  </si>
  <si>
    <t xml:space="preserve">
 2025-12-12 11:39:58 PDXC Integration - State is Work in Progress was Open
 2025-12-12 17:33:38 PDXC Integration - State is Pending was Work in Progress</t>
  </si>
  <si>
    <t xml:space="preserve">12-12-2025 17:34:47 - PDXC Integration (Additional comments)
TASK8449557 Comment Added ---&gt; Email sent to Jonathan Hale request approval.
12-12-2025 17:33:11 - PDXC Integration (Additional comments)
TASK8449557 Comment Added ---&gt; Email sent to Jonathan Hale request approval.
12-12-2025 11:40:58 - PDXC Integration (Work notes)
TASK8449557 Assigned To: Santhi Varthan
12-12-2025 11:31:48 - Simon Richardson (Work notes)
QLR ServiceNow Integration sc_req_item SCTASK0225477 created RITM5464795
</t>
  </si>
  <si>
    <t xml:space="preserve">
 2025-12-12 11:40:48 PDXC Integration - State is Work in Progress was Open
 2025-12-12 17:33:55 PDXC Integration - State is Pending was Work in Progress</t>
  </si>
  <si>
    <t xml:space="preserve">12-12-2025 17:33:02 - PDXC Integration (Additional comments)
TASK8449556 Comment Added ---&gt; Email sent to Jonathan Hale request approval.
12-12-2025 17:32:32 - PDXC Integration (Additional comments)
TASK8449556 Comment Added ---&gt; Email sent to Jonathan Hale request approval.
12-12-2025 11:38:54 - PDXC Integration (Work notes)
TASK8449556 Assigned To: Santhi Varthan
12-12-2025 11:30:46 - Matthew Green (Work notes)
QLR ServiceNow Integration sc_req_item SCTASK0225476 created RITM5464794
</t>
  </si>
  <si>
    <t xml:space="preserve">
 2025-12-12 11:38:50 PDXC Integration - State is Work in Progress was Open
 2025-12-12 17:33:00 PDXC Integration - State is Pending was Work in Progress</t>
  </si>
  <si>
    <t xml:space="preserve">12-12-2025 17:32:17 - PDXC Integration (Additional comments)
TASK8449555 Comment Added ---&gt; Email sent to Jonathan Hale request approval.
12-12-2025 17:32:00 - PDXC Integration (Additional comments)
TASK8449555 Comment Added ---&gt; Email sent to Jonathan Hale request approval.
12-12-2025 11:38:48 - PDXC Integration (Work notes)
TASK8449555 Assigned To: Santhi Varthan
12-12-2025 11:30:11 - Simon Richardson (Work notes)
QLR ServiceNow Integration sc_req_item SCTASK0225475 created RITM5464793
</t>
  </si>
  <si>
    <t xml:space="preserve">
 2025-12-12 11:38:13 PDXC Integration - State is Work in Progress was Open
 2025-12-12 17:32:16 PDXC Integration - State is Pending was Work in Progress</t>
  </si>
  <si>
    <t xml:space="preserve">12-12-2025 17:31:29 - PDXC Integration (Additional comments)
TASK8449553 Comment Added ---&gt; Email sent to Jonathan Hale request approval.
12-12-2025 17:31:12 - PDXC Integration (Additional comments)
TASK8449553 Comment Added ---&gt; Email sent to Jonathan Hale request approval.
12-12-2025 11:32:28 - PDXC Integration (Work notes)
TASK8449553 Assigned To: Santhi Varthan
12-12-2025 11:23:28 - Marcus Burt (Work notes)
QLR ServiceNow Integration sc_req_item SCTASK0225473 created RITM5464791
</t>
  </si>
  <si>
    <t xml:space="preserve">
 2025-12-12 11:32:23 PDXC Integration - State is Work in Progress was Open
 2025-12-12 17:31:27 PDXC Integration - State is Pending was Work in Progress</t>
  </si>
  <si>
    <t xml:space="preserve">12-12-2025 17:19:47 - Zoe O'Brien (Work notes)
R911255
Old Name: Taif Mahmoud
Old Email: taif.mahmoud@qr.com.au
New Name: Taif Mahmound
New Email: taif.mahmound@qr.com.au
===========================
Updated DRA
Updated SAP UMR
Updated Intune
Ran mailbox script - pending completion
Created SCTASK0225551 - pending completion
12-12-2025 12:28:54 - Raegan Munro (Work notes)
Set Teams reminder to action after 5pm QLD time.
12-12-2025 12:27:36 - Raegan Munro (Work notes)
Investigating.
</t>
  </si>
  <si>
    <t xml:space="preserve">
 2025-12-12 11:32:30 Shane Kmet - Assigned to is Fred Shea was 
 2025-12-12 12:28:54 Raegan Munro - State is Pending was Work in Progress</t>
  </si>
  <si>
    <t xml:space="preserve">12-12-2025 17:06:57 - Zoe O'Brien (Work notes)
R908878
Old Name: Jayc Mill
Old Email: jake.mill@qr.com.au 
New Name: Jayc Mill
New Email: jayc.mill@qr.com.au
==========================
Users name and email was already set to Jayc Mill/jayc.mill@qr.com.au in DRA and Intune
Changed name in DRA
Re-ran mailbox script - pending completion
Created SCTASK0225548 - pending completion
12-12-2025 12:27:19 - Raegan Munro (Work notes)
Set Teams reminder to action after 5pm QLD time.
12-12-2025 12:26:18 - Raegan Munro (Work notes)
Investigating.
</t>
  </si>
  <si>
    <t xml:space="preserve">
 2025-12-12 11:32:27 Shane Kmet - Assigned to is Zoe O'Brien was 
 2025-12-12 12:27:19 Raegan Munro - State is Pending was Work in Progress</t>
  </si>
  <si>
    <t xml:space="preserve">12-12-2025 11:12:36 - System (Work notes)
QLR ServiceNow Integration sc_req_item SCTASK0225470 created RITM5464787
</t>
  </si>
  <si>
    <t xml:space="preserve">12-12-2025 17:30:54 - PDXC Integration (Additional comments)
TASK8449546 Comment Added ---&gt; Email sent to Jonathan Hale request approval.
12-12-2025 17:29:47 - PDXC Integration (Additional comments)
TASK8449546 Comment Added ---&gt; Email sent to Jonathan Hale request approval.
12-12-2025 11:22:41 - PDXC Integration (Work notes)
TASK8449546 Assigned To: Santhi Varthan
12-12-2025 11:12:37 - Richard Keenan (Work notes)
QLR ServiceNow Integration sc_req_item SCTASK0225469 created RITM5464786
</t>
  </si>
  <si>
    <t xml:space="preserve">
 2025-12-12 11:22:35 PDXC Integration - State is Work in Progress was Open
 2025-12-12 17:30:21 PDXC Integration - State is Pending was Work in Progress</t>
  </si>
  <si>
    <t xml:space="preserve">12-12-2025 11:17:59 - Cameron Horn (Work notes)
Added AP_Google_GoogleEarthPro to QRSL-T5YWGPXDVK
12-12-2025 11:17:59 - Cameron Horn (Additional comments)
Good morning Hugo,
I have provided you with the requested access to Google Earth Pro.
Please allow 2 hours for the software to display in the software centre.
Kind regards,
Cameron
12-12-2025 11:13:59 - Cameron Horn (Work notes)
Investigating
</t>
  </si>
  <si>
    <t xml:space="preserve">
 2025-12-12 11:13:08 Cameron Horn - Assigned to is Fred Shea was 
 2025-12-12 11:17:59 Cameron Horn - State is Closed Complete was Open</t>
  </si>
  <si>
    <t xml:space="preserve">12-12-2025 12:59:22 - Raegan Munro (Additional comments)
Hi Becky, 
Thank you for reaching out to the Queensland Rail IT Service Desk. 
We have now granted your modify access to the following folders:
\\corp.qr.com.au\corp\RPD\1 Projects
\\cptprdfps001\ts\Projects\_Project Folders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12:59:22 - Raegan Munro (Work notes)
Added user to BNE_O_RPD and BNE_TS_MPS
12-12-2025 12:50:48 - Raegan Munro (Work notes)
From: Navin, Nicholas &lt;nicholas.navin@qr.com.au&gt; 
Sent: Friday, 12 December 2025 1:28 PM
To: IT Service Desk &lt;ITServiceDesk@qr.com.au&gt;
Subject: Re: SCTASK0225467 - Data Access Request
Approved 
Thanks 
Regards,
NICHOLAS NAVIN
GENERAL MANAGER REGIONAL PROJECT DELIVERY
Level 7, 305 Edward Street
Brisbane, QLD 4001
T: 07 3072 1183
M: 0407 485 803
F: 
W: queenslandrail.com.au
12-12-2025 12:28:00 - Andy Phan (Work notes)
Folder: \\corp.qr.com.au\corp\RPD\1 Projects
Group: BNE_O_RPD 
Owner: Navin, Nicholas
Folder: \\cptprdfps001\ts\Projects\_Project Folders
Group: BNE_TS_MPS 
Owner: Navin, Nicholas
Pending approval from owner of folders (Navin, Nicholas)
12-12-2025 12:27:30 - Andy Phan (Work notes)
From: IT Service Desk 
Sent: Friday, 12 December 2025 12:57 PM
To: Navin, Nicholas &lt;Nicholas.Navin@QR.COM.AU&gt;
Subject: SCTASK0225467 - Data Access Request
Hello Nicholas,
We have received a request from Becky Leeming (Senior Program Coordinator) to have Modify access to the \\corp.qr.com.au\corp\RPD\1 Projects  and \\cptprdfps001\ts\Projects\_Project Folders .
As the owner of these folders, can you please let us know if you approve this access?
Best regards,
Andy
ANDY PHAN 
Assistant Customer Support
12-12-2025 12:18:35 - Andy Phan (Work notes)
Investigating
</t>
  </si>
  <si>
    <t xml:space="preserve">
 2025-12-12 11:13:08 Cameron Horn - Assigned to is Fred Shea was 
 2025-12-12 12:28:00 Andy Phan - State is Pending was Work in Progress
 2025-12-12 12:59:22 Raegan Munro - State is Closed Complete was Pending</t>
  </si>
  <si>
    <t xml:space="preserve">12-12-2025 11:09:27 - System (Work notes)
QLR ServiceNow Integration sc_req_item SCTASK0225466 created RITM5464785
</t>
  </si>
  <si>
    <t xml:space="preserve">12-12-2025 17:29:25 - PDXC Integration (Additional comments)
TASK8449544 Comment Added ---&gt; Email sent to Jonathan Hale request approval.
12-12-2025 17:29:20 - PDXC Integration (Additional comments)
TASK8449544 Comment Added ---&gt; Email sent to Jonathan Hale request approval.
12-12-2025 11:22:11 - PDXC Integration (Work notes)
TASK8449544 Assigned To: Santhi Varthan
12-12-2025 11:09:10 - Dean Jenkin (Work notes)
QLR ServiceNow Integration sc_req_item SCTASK0225465 created RITM5464784
</t>
  </si>
  <si>
    <t xml:space="preserve">
 2025-12-12 11:21:30 PDXC Integration - State is Work in Progress was Open
 2025-12-12 17:29:24 PDXC Integration - State is Pending was Work in Progress</t>
  </si>
  <si>
    <t xml:space="preserve">12-12-2025 17:29:37 - PDXC Integration (Additional comments)
TASK8449543 Comment Added ---&gt; Email sent to Jonathan Hale request approval.
12-12-2025 17:28:40 - PDXC Integration (Additional comments)
TASK8449543 Comment Added ---&gt; Email sent to Jonathan Hale request approval.
12-12-2025 11:20:28 - PDXC Integration (Work notes)
TASK8449543 Assigned To: Santhi Varthan
12-12-2025 11:08:59 - Scott Cornish (Work notes)
QLR ServiceNow Integration sc_req_item SCTASK0225464 created RITM5464783
</t>
  </si>
  <si>
    <t xml:space="preserve">
 2025-12-12 11:20:27 PDXC Integration - State is Work in Progress was Open
 2025-12-12 17:28:59 PDXC Integration - State is Pending was Work in Progress</t>
  </si>
  <si>
    <t xml:space="preserve">12-12-2025 11:54:07 - Cameron Horn (Work notes)
.
12-12-2025 11:50:03 - Braden Dolby (Additional comments)
reply from: Braden.Dolby@qr.com.au
Got it, thank you!
[Queensland Rail logo]
Braden Dolby
Manager Operational Planning
Ground Floor, Rail Management Centre
80 Mayne Rd • Bowen Hills, Qld 4006
T: 07 3072 1559 / 89 21559
M: 0427 741 308
W: queenslandrail.com.au&lt;http://queenslandrail.com.au/&gt;
12-12-2025 11:48:11 - Ruey Lim (Additional comments)
Hi Bradon,
I have resent the credentials to Aleece and also CCed you in the email.
If you have further issue, please contact us on 07 3072 5000 or email ITServiceDesk@qr.com.au. 
Kind regards, 
Ruey Lim
12-12-2025 11:48:11 - Ruey Lim (Work notes)
Resend email to Aleece Thompson
=================================
From: IT Service Desk 
Sent: Friday, 12 December 2025 12:18 PM
To: Thompson, Aleece &lt;Aleece.Thompson@qr.com.au&gt;
Cc: Dolby, Braden &lt;Braden.Dolby@qr.com.au&gt;
Subject: RITM0271432 - Guest Wi-Fi Access Requests
Hi Aleece,
The Guest Wi-Fi access for you has been set up as requested. 
Please find the new credentials attached, the credential is listed under section 3.
Kind Regards,
Ruey Yan Lim
Assistant Customer Support
12-12-2025 11:34:09 - Braden Dolby (Additional comments)
reply from: Braden.Dolby@qr.com.au
Hi there,
The password was blank when sent to Aleece, can you resend her a password please?
Cheers,
[Queensland Rail logo]
Braden Dolby
Manager Operational Planning
Ground Floor, Rail Management Centre
80 Mayne Rd • Bowen Hills, Qld 4006
T: 07 3072 1559 / 89 21559
M: 0427 741 308
W: queenslandrail.com.au&lt;http://queenslandrail.com.au/&gt;
12-12-2025 11:31:20 - Pruthvish Patel (Work notes)
Account already exits
Extended access to 12 months
12-12-2025 11:25:59 - Pruthvish Patel (Work notes)
From: IT Service Desk 
Sent: Friday, 12 December 2025 11:56 AM
To: Dolby, Braden &lt;Braden.Dolby@qr.com.au&gt;
Subject: RITM0271432 - Guest Wi-Fi Access Requests
Hi Braden,
The Guest Wi-Fi access for Aleece Thompson has been set up as requested.  
Please find the new credentials attached.  
Kind regards,
PRUTHVISH PATEL
ASSISTANT CUSTOMER SUPPORT
PH: 07 3072 5000
Alt.PH: +61 7 3072 5000
Email: ITServiceDesk@qr.com.au
W: queenslandrail.com.au
12-12-2025 11:08:16 - Pruthvish Patel (Work notes)
Investigating
</t>
  </si>
  <si>
    <t xml:space="preserve">
 2025-12-12 11:03:06 Shane Kmet - Assigned to is Fred Shea was 
 2025-12-12 11:31:20 Pruthvish Patel - State is Closed Complete was Open</t>
  </si>
  <si>
    <t xml:space="preserve">12-12-2025 17:28:19 - PDXC Integration (Additional comments)
TASK8449540 Comment Added ---&gt; Email sent to Jonathan Hale request approval.
12-12-2025 17:28:01 - PDXC Integration (Additional comments)
TASK8449540 Comment Added ---&gt; Email sent to Jonathan Hale request approval.
12-12-2025 11:10:52 - PDXC Integration (Work notes)
TASK8449540 Assigned To: Santhi Varthan
12-12-2025 10:55:57 - Daryl Kirkhope (Work notes)
QLR ServiceNow Integration sc_req_item SCTASK0225462 created RITM5464780
</t>
  </si>
  <si>
    <t xml:space="preserve">
 2025-12-12 11:10:41 PDXC Integration - State is Work in Progress was Open
 2025-12-12 17:28:18 PDXC Integration - State is Pending was Work in Progress</t>
  </si>
  <si>
    <t xml:space="preserve">12-12-2025 11:01:31 - Pruthvish Patel (Work notes)
Pending Owner's approval
12-12-2025 11:01:12 - Pruthvish Patel (Work notes)
From: IT Service Desk 
Sent: Friday, 12 December 2025 11:31 AM
To: Lam, Denise &lt;Denise.Lam@qr.com.au&gt;
Subject: RITM0271282 - Email Services
Hi Denise,
We have received a request to change of owner of PDLTSDMayneAllocationDrivers@qr.com.au from Chloe Carstairs (Records &amp; Correspondence Officer)
As the owner of the mailbox (PDLTSDMayneAllocationDrivers@qr.com.au), do you provide approval for change of ownership and full access of the mailbox to Chloe Carstairs (Records &amp; Correspondence Officer)?
Please be advised that for PDL, there may only be one designated owner.
Kind regards,
PRUTHVISH PATEL
ASSISTANT CUSTOMER SUPPORT
PH: 07 3072 5000
Alt.PH: +61 7 3072 5000
Email: ITServiceDesk@qr.com.au
W: queenslandrail.com.au
12-12-2025 10:56:23 - Pruthvish Patel (Work notes)
Investigating
</t>
  </si>
  <si>
    <t xml:space="preserve">
 2025-12-12 10:56:40 Shane Kmet - Assigned to is Fred Shea was 
 2025-12-12 11:01:31 Pruthvish Patel - State is Pending was Work in Progress</t>
  </si>
  <si>
    <t xml:space="preserve">12-12-2025 12:32:23 - Casey Micklesson (Work notes)
Please note your Order Reference Number:
15635607
</t>
  </si>
  <si>
    <t xml:space="preserve">
 2025-12-12 12:32:23 Casey Micklesson - Assigned to is Casey Micklesson was </t>
  </si>
  <si>
    <t xml:space="preserve">12-12-2025 12:51:45 - Ruey Lim (Additional comments)
Hi Chloe,
I have transferred the following PDLs ownership to you as per request:
PDL Rail Traffic Drivers - Mayne
PDL Rail Traffic Drivers - Nambour
PDL Rail Traffic Drivers - Manly
PDL Rail Traffic Drivers - Kippa-Ring
PDL Rail Traffic Drivers - Ipswich
PDL Rail Traffic Drivers - Gympie
PDL Rail Traffic Drivers - Ferny Grove
PDL Rail Traffic Drivers - Caboolture
PDL Rail Traffic Drivers - Beenleigh
PDL Rail Traffic Drivers - Springfield
PDL Rail Traffic Drivers - Shorncliffe
PDL Rail Traffic Drivers - Robina
PDL Rail Traffic Drivers - Redbank
PDL Rail Traffic Drivers - Petrie
PDL Rail Traffic Guards - Ipswich
PDL Rail Traffic Guards - Gympie
PDL Rail Traffic Guards - Ferny Grove
PDL Rail Traffic Guards - Caboolture
PDL Rail Traffic Guards - Beenleigh
PDL Rail Traffic Guards - Springfield
PDL Rail Traffic Guards - Shorncliffe
PDL Rail Traffic Guards - Robina
PDL Rail Traffic Guards - Redbank
PDL Rail Traffic Guards - Petrie
PDL Rail Traffic Guards - Nambour
PDL Rail Traffic Guards - Mayne
PDL Rail Traffic Guards - Manly
PDL Rail Traffic Guards - Kippa-Ring
PDL Train Service Delivery Metro Rail Traffic Drivers
PDL Train Service Delivery Metro Rail Traffic Guards
I've also checked that Courtney Seckold would still hold her previous permissions.
Kind regards,
Ruey Lim
12-12-2025 12:51:45 - Ruey Lim (Work notes)
Set Chloe Carstairs to the owner of following PDLs:
PDL Rail Traffic Drivers - Mayne
PDL Rail Traffic Drivers - Nambour
PDL Rail Traffic Drivers - Manly
PDL Rail Traffic Drivers - Kippa-Ring
PDL Rail Traffic Drivers - Ipswich
PDL Rail Traffic Drivers - Gympie
PDL Rail Traffic Drivers - Ferny Grove
PDL Rail Traffic Drivers - Caboolture
PDL Rail Traffic Drivers - Beenleigh
PDL Rail Traffic Drivers - Springfield
PDL Rail Traffic Drivers - Shorncliffe
PDL Rail Traffic Drivers - Robina
PDL Rail Traffic Drivers - Redbank
PDL Rail Traffic Drivers - Petrie
PDL Rail Traffic Guards - Ipswich
PDL Rail Traffic Guards - Gympie
PDL Rail Traffic Guards - Ferny Grove
PDL Rail Traffic Guards - Caboolture
PDL Rail Traffic Guards - Beenleigh
PDL Rail Traffic Guards - Springfield
PDL Rail Traffic Guards - Shorncliffe
PDL Rail Traffic Guards - Robina
PDL Rail Traffic Guards - Redbank
PDL Rail Traffic Guards - Petrie
PDL Rail Traffic Guards - Nambour
PDL Rail Traffic Guards - Mayne
PDL Rail Traffic Guards - Manly
PDL Rail Traffic Guards - Kippa-Ring
PDL Train Service Delivery Metro Rail Traffic Drivers
PDL Train Service Delivery Metro Rail Traffic Guards
Also checked that Courtney Seckold still has access to update PDL
12-12-2025 12:27:24 - Ruey Lim (Work notes)
From: Seckold, Courtney &lt;courtney.seckold@qr.com.au&gt; 
Sent: Friday, 12 December 2025 12:53 PM
To: IT Service Desk &lt;ITServiceDesk@qr.com.au&gt;
Subject: RE: SCTASK0225459 - Email Services
Hello,
This is approved.
Thanks 
COURTNEY SECKOLD
SEQ TSD OPS ADMIN OFFICER 
BHAB
Ground Floor, 69 Mayne Road
Bowen Hills, QLD 4006
PH: 07 3072 3463 – 892 3463 
W: queenslandrail.com.au
12-12-2025 12:17:36 - Andy Phan (Work notes)
Pending approval from PDL owner Seckold, Courtney
12-12-2025 12:17:17 - Andy Phan (Work notes)
From: IT Service Desk 
Sent: Friday, 12 December 2025 12:47 PM
To: Seckold, Courtney &lt;courtney.seckold@qr.com.au&gt;
Subject: SCTASK0225459 - Email Services
Hello Courtney,
We have received a request from Chloe Carstairs (Records &amp; Correspondence Officer) to have PDL membership access and to take ownership of multiple PDL. 
PDL:
PDL Rail Traffic Drivers - Mayne 
PDL Rail Traffic Drivers - Nambour 
PDL Rail Traffic Drivers - Manly 
PDL Rail Traffic Drivers - Kippa-Ring 
PDL Rail Traffic Drivers - Ipswich 
PDL Rail Traffic Drivers - Gympie 
PDL Rail Traffic Drivers - Ferny Grove 
PDL Rail Traffic Drivers - Caboolture 
PDL Rail Traffic Drivers - Beenleigh 
PDL Rail Traffic Drivers - Springfield 
PDL Rail Traffic Drivers - Shorncliffe 
PDL Rail Traffic Drivers - Robina 
PDL Rail Traffic Drivers - Redbank 
PDL Rail Traffic Drivers - Petrie 
PDL Rail Traffic Guards - Ipswich 
PDL Rail Traffic Guards - Gympie 
PDL Rail Traffic Guards - Ferny Grove 
PDL Rail Traffic Guards - Caboolture 
PDL Rail Traffic Guards - Beenleigh 
PDL Rail Traffic Guards - Springfield 
PDL Rail Traffic Guards - Shorncliffe 
PDL Rail Traffic Guards - Robina 
PDL Rail Traffic Guards - Redbank 
PDL Rail Traffic Guards - Petrie 
PDL Rail Traffic Guards - Nambour 
PDL Rail Traffic Guards - Mayne 
PDL Rail Traffic Guards - Manly 
PDL Rail Traffic Guards - Kippa-Ring 
PDL Train Service Delivery Metro Rail Traffic Drivers 
PDL Train Service Delivery Metro Rail Traffic Guards
As the owner of these PDL, can you please let us know if you approve this access and transfer of ownership?
Their justifications is as follows: 
Previous owner of PDL (Records Correspondence Officer - Denise Lam) permanently transferred position and Courtney Seckold took ownership temporarily. Now I am the current permanent substantive holder of Records &amp; Correspondence Officer position for TSD, I require the ownership of the list of attached PDL's and ability to add/remove/update the PDL when required.
Can we please ensure Courtney Seckold continues to hold her permissions to add/remove/update the PDLs.
Best regards,
Andy
 ANDY PHAN 
Assistant Customer Support
12-12-2025 12:03:05 - Andy Phan (Work notes)
Investigating
</t>
  </si>
  <si>
    <t xml:space="preserve">
 2025-12-12 10:56:38 Shane Kmet - Assigned to is Zoe O'Brien was 
 2025-12-12 12:17:36 Andy Phan - State is Pending was Work in Progress
 2025-12-12 12:27:33 Ruey Lim - State is Work in Progress was Pending
 2025-12-12 12:51:45 Ruey Lim - State is Closed Complete was Work in Progress</t>
  </si>
  <si>
    <t xml:space="preserve">12-12-2025 10:41:45 - System (Work notes)
QLR ServiceNow Integration sc_req_item SCTASK0225458 created RITM5464775
</t>
  </si>
  <si>
    <t xml:space="preserve">12-12-2025 11:13:15 - Yoko Bell (Work notes)
Assigned ICT Asset Mgt.
</t>
  </si>
  <si>
    <t xml:space="preserve">
 2025-12-12 10:50:58 Yoko Bell - Assigned to is Yoko Bell was 
 2025-12-12 11:14:19 Yoko Bell - Assignment Group is ICT Asset Mgt was Contracts Queue 
 2025-12-12 14:55:48 Gavin Fuller - Assigned to is Lukas Anastasiou was </t>
  </si>
  <si>
    <t xml:space="preserve">12-12-2025 11:37:47 - Joanne Tamis (Additional comments)
Hi Melinda,
Lovely chatting with you today. Confirming only 1 cabcharge is now required and has been issued via SMS to your mobile. Ref # 900004312.
Cheers, Jo.
12-12-2025 11:37:47 - Joanne Tamis (Work notes)
Hi Melinda,
Lovely chatting with you today. Confirming only 1 cabcharge is now required and has been issued via SMS to your mobile. Ref # 900004312.
Cheers, Jo.
</t>
  </si>
  <si>
    <t xml:space="preserve">
 2025-12-12 11:37:47 Jo Tamis - State is Closed Complete was Open</t>
  </si>
  <si>
    <t xml:space="preserve">12-12-2025 10:35:18 - System (Work notes)
QLR ServiceNow Integration sc_req_item SCTASK0225455 created RITM5464773
</t>
  </si>
  <si>
    <t xml:space="preserve">12-12-2025 10:27:00 - System (Work notes)
QLR ServiceNow Integration sc_req_item SCTASK0225454 created RITM5464764
</t>
  </si>
  <si>
    <t xml:space="preserve">12-12-2025 11:06:34 - Andy Phan (Additional comments)
Hi Charlotte, 
Requested folder paths only has Modify Permission not Read Only. Would you like Modify permission on those folder paths?
Kind Regards,
Andy
12-12-2025 11:06:34 - Andy Phan (Work notes)
Folder path: \\corp\corp\PSG\Market\_Travel_Centres\_TeamLeader\Onenote\SEMS Planners\SEMS Planners 2025_26\25_26 SEMS planners
\\corp\corp\PSG\Market\_Travel_Centres\_TeamLeader\Onenote\Retail Operations Leader
Group: BNE_PS_MARK_TC_TL 
Permission: Modify
Owner: Birch, Vicki
Folder path: \\corp\corp\PSG\Market\_Travel_Centres
Group: BNE_PS_MARK
Permission: Modify
Owner: Unrestricted 
Pending user response
12-12-2025 10:49:05 - Andy Phan (Work notes)
Investigating
</t>
  </si>
  <si>
    <t xml:space="preserve">
 2025-12-12 10:26:59 Cameron Horn - Assigned to is Fred Shea was 
 2025-12-12 11:06:34 Andy Phan - State is Pending was Work in Progress</t>
  </si>
  <si>
    <t xml:space="preserve">12-12-2025 14:06:18 - Ruey Lim (Additional comments)
Hi Tammie,
I have given you "Modify" access to the folder "\\corp\corp\PSG\Market\_Travel_Centres\_TeamLeader\Onenote\Retail Operations Leader" and "\\corp\corp\PSG\Market\_Travel_Centres\_TeamLeader\Onenote\SEMS Planners\SEMS Planners 2025_26\25_26 SEMS planners".
It could take up to 1 day to replicate on your end. 
Kind regards, 
Ruey Lim
12-12-2025 14:06:18 - Ruey Lim (Work notes)
From: Birch, Vicki &lt;Vicki.Birch@qr.com.au&gt; 
Sent: Friday, 12 December 2025 2:33 PM
To: IT Service Desk &lt;ITServiceDesk@qr.com.au&gt;
Subject: RE: RITM0271421 - Data Access Request
Approved.
Kind regards
Vicki 
VICKI BIRCH
RETAIL OPERATIONS LEADER
Rail Centre 2 Level 1, 309 Edward St   
GPO Box 1429 • Brisbane, Queensland 4000 
T: 0419441279
F:  
W: queenslandrailtravel.com.au
===============================================
Added user to group "BNE_PS_MARK_TC_TL"
12-12-2025 13:56:11 - Ruey Lim (Work notes)
From: IT Service Desk 
Sent: Friday, 12 December 2025 2:26 PM
To: Birch, Vicki &lt;Vicki.Birch@qr.com.au&gt;
Subject: RITM0271421 - Data Access Request
Hi Vicki,
We have received a request from Tammie Rogers (Business Support Officer) to have "Modify" access to the "\\corp\corp\PSG\Market\_Travel_Centres\_TeamLeader\Onenote\Retail Operations Leader" and
"\\corp\corp\PSG\Market\_Travel_Centres\_TeamLeader\Onenote\SEMS Planners\SEMS Planners 2025_26\25_26 SEMS planners" folder.
As the owner of this folder, can you please let us know if you approve this access?
Kind Regards,
Ruey Yan Lim
Assistant Customer Support
============================================
Pending approval from Vicki Birch
12-12-2025 13:53:03 - Ruey Lim (Work notes)
Investigating
12-12-2025 13:43:42 - Tammie-Lea Rogers (Additional comments)
Yes please
12-12-2025 10:47:39 - Andy Phan (Additional comments)
Hi Tammie, 
There is no Read Only permissions for both folders. Would you like the Modify permission instead? 
Kind regards, 
Andy
12-12-2025 10:47:39 - Andy Phan (Work notes)
Modify Access: 
Folder: 
\\corp\corp\PSG\Market\_Travel_Centres\_TeamLeader\Onenote\Retail Operations Leader
\\corp\corp\PSG\Market\_Travel_Centres\_TeamLeader\Onenote\SEMS Planners\SEMS Planners 2025_26\25_26 SEMS planners
Group: BNE_PS_MARK_TC_TL
Owner: Birch, Vicki 
Pending User response
12-12-2025 10:38:38 - Andy Phan (Work notes)
Investigating
</t>
  </si>
  <si>
    <t xml:space="preserve">
 2025-12-12 10:26:57 Cameron Horn - Assigned to is Fred Shea was 
 2025-12-12 10:47:39 Andy Phan - State is Pending was Work in Progress
 2025-12-12 14:06:18 Ruey Lim - State is Closed Complete was Pending</t>
  </si>
  <si>
    <t xml:space="preserve">12-12-2025 09:57:39 - Shane Kmet (Work notes)
QLR ServiceNow Integration sc_req_item SCTASK0225450 created RITM5464735
12-12-2025 09:57:23 - Shane Kmet (Work notes)
Assiging laptop request to DXC Desktop CBD for support
</t>
  </si>
  <si>
    <t xml:space="preserve">
 2025-12-12 09:57:23 Shane Kmet - Assignment Group is DXC Desktop CBD was Global Service Desk</t>
  </si>
  <si>
    <t xml:space="preserve">12-12-2025 11:53:52 - Shane Kmet (Work notes)
User had called in for password reset and MFA setup
RITM0271454
--
Checked O365AC
Signin is not blocked
Has no aliases - ran Mailbox script on O911303
12-12-2025 11:19:42 - Zahra Gholami (Work notes)
pending O365 account 
Sign-in blocked" under their name
12-12-2025 11:15:29 - Zahra Gholami (Work notes)
No additional access
12-12-2025 11:14:03 - Zahra Gholami (Work notes)
Successfully enabled Penklis, Anastasia (corp.qr.com.au/QR Users/Brisbane (cptprdfps004) Redirect Users/Standard).
12-12-2025 11:03:47 - Zahra Gholami (Work notes)
Successfully moved Penklis, Anastasia (corp.qr.com.au/QR Users/Disabled Accounts) to the corp.qr.com.au/QR Users/Brisbane (cptprdfps004) Redirect Users/Standard container.
12-12-2025 11:03:05 - Zahra Gholami (Work notes)
in DRA:
Moved the account to
 Standard (corp.qr.com.au/QR Users/Brisbane (cptprdfps004) Redirect Users)
12-12-2025 10:56:19 - Zahra Gholami (Work notes)
Target Path:OnePoint://CN=Penklis, Anastasia,OU=Standard,OU=Brisbane (cptprdfps004) Redirect Users,OU=QR Users,DC=corp,DC=qr,DC=com,DC=au
12-12-2025 10:55:21 - Zahra Gholami (Work notes)
Enabling the disabled account per KB0020599
Target Object:
corp.qr.com.au/QR Users/Brisbane (cptprdfps004) Redirect Users/Standard
12-12-2025 10:48:12 - Zahra Gholami (Work notes)
checked account in DRA
Restored account from Recycle bin 
Account is disabled
12-12-2025 10:45:06 - Zahra Gholami (Work notes)
Extended UMR for O911303 to 01.01.2026
Added roles for QRCONTRACT
12-12-2025 10:28:27 - Zahra Gholami (Work notes)
Cessation Date:  01.01.2026
12-12-2025 10:10:37 - Zahra Gholami (Work notes)
Anastasia Penklis
O911303
12-12-2025 09:56:50 - Zahra Gholami (Work notes)
investigating
</t>
  </si>
  <si>
    <t xml:space="preserve">
 2025-12-12 09:48:38 Shane Kmet - Assigned to is Zoe O'Brien was 
 2025-12-12 11:19:42 Zahra Gholami - State is Pending was Work in Progress</t>
  </si>
  <si>
    <t xml:space="preserve">12-12-2025 16:18:12 - PDXC Integration (Additional comments)
TASK8449481 Comment Added ---&gt; Request : Decom the servers
Finding : We need to decom the servers as is  no longer required now that Primavera P6 v23 is live in production
Next update : We will raised change request and perform accordingly
12-12-2025 15:19:30 - PDXC Integration (Additional comments)
TASK8449481 Comment Added ---&gt; Task has been acknowledged we are working on it
12-12-2025 15:16:38 - PDXC Integration (Work notes)
TASK8449481 Assigned To: Prachi Kale
12-12-2025 09:49:15 - Shane Kmet (Work notes)
QLR ServiceNow Integration sc_req_item SCTASK0225448 created RITM5464729
12-12-2025 09:48:59 - Shane Kmet (Work notes)
Assigning to DXC Azure Delivery for support
</t>
  </si>
  <si>
    <t xml:space="preserve">
 2025-12-12 09:48:59 Shane Kmet - Assignment Group is DXC Azure Delivery was Global Service Desk
 2025-12-12 15:19:28 PDXC Integration - State is Pending was Open</t>
  </si>
  <si>
    <t xml:space="preserve">12-12-2025 09:43:02 - Surojit Bhattacharjee (Work notes)
Hi Rama, 
UAT Task is now assigned to you. Once you complete testing, please provide signoff and email Jo Hengstberger for further action to promote to Prod. 
Thanks
Suro
</t>
  </si>
  <si>
    <t xml:space="preserve">12-12-2025 10:30:43 - Casey Micklesson (Work notes)
Hi Eric,
Can you please action as per updated PDF?
Thank you
12-12-2025 10:02:26 - Rebecca Schwerin (Additional comments)
reply from: rebecca.schwerin@qr.com.au
Hi,
It is – 0730723377.  Thanks
Rebecca Schwerin
Property governance and Assurance officer
[cid:image001.jpg@01DC6B4E.323FDEE0] [MHFAider Accredited Digital Badge]
12-12-2025 09:49:43 - Casey Micklesson (Additional comments)
Morning Rebecca,
Can you please confirm the Telephone number you wish to have cancelled?
07307233 is not a valid number.
Thank you,
12-12-2025 09:49:43 - Casey Micklesson (Work notes)
Waiting telephone number. 
Number provided is 8 digits.
12-12-2025 09:48:32 - Casey Micklesson (Work notes)
Please note your Order Reference Number:
15635549
</t>
  </si>
  <si>
    <t xml:space="preserve">
 2025-12-12 09:48:32 Casey Micklesson - Assigned to is Casey Micklesson was 
 2025-12-12 09:49:43 Casey Micklesson - State is Pending was Work in Progress
 2025-12-12 10:30:34 Casey Micklesson - State is Work in Progress was Pending
 2025-12-12 10:30:43 Casey Micklesson - Assignment Group is CBD Co-ordinator was Telstra Support
 2025-12-14 12:21:41 Eric Fuhrmann - Assignment Group is Brisbane FCC was CBD Co-ordinator</t>
  </si>
  <si>
    <t xml:space="preserve">12-12-2025 09:38:28 - Surojit Bhattacharjee (Work notes)
Unit Testing attached
</t>
  </si>
  <si>
    <t xml:space="preserve">12-12-2025 09:58:12 - Andy Phan (Work notes)
Seth Matthews 
918842
Created AD Account
Created UMR in PR3
Pending Mailbox script and MIM - "Your search key of: 'Service ID contains 918842' returned 0 results. Please try again."
12-12-2025 09:39:44 - Andy Phan (Work notes)
Investigating
</t>
  </si>
  <si>
    <t xml:space="preserve">
 2025-12-12 09:48:42 Shane Kmet - Assigned to is Fred Shea was 
 2025-12-12 09:58:12 Andy Phan - State is Pending was Work in Progress</t>
  </si>
  <si>
    <t xml:space="preserve">12-12-2025 10:18:02 - Andy Phan (Work notes)
Shoaib Mulla 
916036 
16.01.2026
Extended UMR for O916036   to 16.01.2026
Verified account is active in DRA
No additional access requested
Verified active O365 account
Reprovisioned account in MIM 
User with ServiceID 00916036 was updated. This user's sAMAccountName will be: o916036.
12-12-2025 10:18:02 - Andy Phan (Additional comments)
The following account has been extended:
Shoaib Mulla 
O916036 
The user has the following roles either recently expired or soon to expire in SAP:
Z_LMS_QR_COURSEPLAYER @IC\QSingle Role@ 05.04.2013 10.04.2025 QR SAP Learning Solution: User of the Content Player
Z_LMS_QR_COURSEPLAYER @IC\QSingle Role@ 11.04.2025 13.04.2025 QR SAP Learning Solution: User of the Content Player
Z_LMS_QR_LEARNER @IC\QSingle Role@ 05.04.2013 10.04.2025 LMS Learner - QR
Z_LMS_QR_LEARNER @IC\QSingle Role@ 11.04.2025 13.04.2025 LMS Learner - QR
Kind regards,
Andy
12-12-2025 10:00:46 - Andy Phan (Work notes)
Investigating
</t>
  </si>
  <si>
    <t xml:space="preserve">
 2025-12-12 09:48:42 Shane Kmet - Assigned to is Fred Shea was 
 2025-12-12 10:18:02 Andy Phan - State is Closed Complete was Work in Progress</t>
  </si>
  <si>
    <t xml:space="preserve">12-12-2025 09:34:43 - Joshua Warcon (Work notes)
User Acceptance Testing and approval attached. 
</t>
  </si>
  <si>
    <t xml:space="preserve">12-12-2025 09:39:37 - Zoe O'Brien (Work notes)
Following KB0010205
Granted Douglas Walker access to AP_QR_RTOA_8.4.0.0_2.0-Win10 in DRA
12-12-2025 09:39:37 - Zoe O'Brien (Additional comments)
Hi Douglas,
Your access to RTOA has been added; it should be accessible within the hour, but may take up to 24 hours to appear in the Software Centre/Company Portal.
If you have any issues, please call us on 07 3072 5000 or email us at itservicedesk@qr.com.au.
Kind Regards,
Zoe
12-12-2025 09:37:42 - Zoe O'Brien (Work notes)
Investigating
</t>
  </si>
  <si>
    <t xml:space="preserve">
 2025-12-12 09:38:35 Zoe O'Brien - Assigned to is Zoe O'Brien was 
 2025-12-12 09:39:37 Zoe O'Brien - State is Closed Complete was Open</t>
  </si>
  <si>
    <t xml:space="preserve">12-12-2025 09:18:13 - System (Work notes)
QLR ServiceNow Integration sc_req_item SCTASK0225439 created RITM5464711
</t>
  </si>
  <si>
    <t xml:space="preserve">12-12-2025 11:02:09 - Zoe O'Brien (Additional comments)
Hi Tini,
A new EXT account has been created for:
Name: Adrian Diask
User ID: EXT3224 
Expiry: 12/12/2026
Please contact the relevant Portal Administrator for the required portal access.
Once you have been notified by the administrators that access has been granted, please advise the external customer of their account details and request that they contact the IT Service Desk on (07) 3072 5000 for their password to be reset.
Kind regards,
Zoe
12-12-2025 11:02:09 - Zoe O'Brien (Work notes)
From: IT Service Desk 
Sent: Friday, 12 December 2025 12:01 PM
To: PDLPassInfo@qr.com.au; ReliabilitySystems &lt;ReliabilitySystems@qr.com.au&gt;
Subject: RITM0271411/SCTASK0225438 - New EXT account creation for Adrian Diask
Hi all, 
We have received a request for Adrian Diask (EXT3224) to be granted access to RTOA and ViziRail until 12/12/2026.
As per KB0010063, can you please assist with providing this access on your end?
Kind regards,
ZOE O'BRIEN
ASSISTANT CUSTOMER SUPPORT
Level 3. 21 Kirksway Place
Battery Point. Tasmania. 7004
PH: 07 3072 5000
Alt.PH: +61 7 3072 5000
Email: ITServiceDesk@qr.com.au
W: queenslandrail.com.au
=================================================
From: IT Service Desk 
Sent: Friday, 12 December 2025 12:01 PM
To: Tulitua, Tini &lt;Tini.Tulitua@QR.COM.AU&gt;
Subject: RITM0271411 - Adrian Diask - Online B2B - New Access
Hi Tini,
A new EXT account has been created for:
Name: Adrian Diask
User ID: EXT3224 
Expiry: 12/12/2026
Please contact the relevant Portal Administrator for the required portal access.
Once you have been notified by the administrators that access has been granted, please advise the external customer of their account details and request that they contact the IT Service Desk on (07) 3072 5000 for their password to be reset.
Kind regards,
ZOE O'BRIEN
ASSISTANT CUSTOMER SUPPORT
Level 3. 21 Kirksway Place
Battery Point. Tasmania. 7004
PH: 07 3072 5000
Alt.PH: +61 7 3072 5000
Email: ITServiceDesk@qr.com.au
W: queenslandrail.com.au
12-12-2025 11:00:36 - Zoe O'Brien (Work notes)
EXT3224
Adrian Diask
Pacific National
adrian_diask@pacificnational.com.au
0488688106
Requested access: RTOA, Vizirail &amp; Portal
==========================
Created DRA account
Added account to EXT_XENA_RTOA in DRA
Added contact details
Made Tini Tulitua the manager of the account in DRA
Set expiry to 12/12/2026
12-12-2025 09:41:45 - Zoe O'Brien (Work notes)
Investigating
</t>
  </si>
  <si>
    <t xml:space="preserve">
 2025-12-12 09:48:39 Shane Kmet - Assigned to is Zoe O'Brien was 
 2025-12-12 11:02:09 Zoe O'Brien - State is Closed Complete was Work in Progress</t>
  </si>
  <si>
    <t xml:space="preserve">12-12-2025 18:22:01 - PDXC Integration (Work notes)
TASK8449452 Assigned To: Kaushika Thiyagarajan
12-12-2025 18:21:59 - PDXC Integration (Additional comments)
TASK8449452 Comment Added ---&gt; User reassigned in asset registry:
Asset tag - SM231441|| Serial Number - 0F00WM7231901J || State - In use || Assigned to - Graham Budden.
12-12-2025 08:54:01 - Renai Simms (Work notes)
QLR ServiceNow Integration sc_req_item SCTASK0225437 created RITM5464702
</t>
  </si>
  <si>
    <t xml:space="preserve">
 2025-12-12 18:22:01 PDXC Integration - State is Closed Complete was Open</t>
  </si>
  <si>
    <t xml:space="preserve">12-12-2025 09:41:43 - Frederic Shea (Work notes)
** as per below **
==============================
SDA created UMR account for User (R909297) in PBW
User cloned access from QRPermanent
12-12-2025 09:28:24 - Frederic Shea (Additional comments)
Hey Tharun,
Brian Wilson has been on-boarded within PBW, expiration date set to 31.12.9999.
In some cases it can take up to a day for the change to reach through to your end.
If you have any issues with the access after 24 hours please call us on 07 3072 5000 so that we can troubleshoot the issue.
Kind regards,
Frederic.
12-12-2025 09:28:24 - Frederic Shea (Work notes)
SDA created UMR account for User (R909297) in PBW
User cloned access from QRPermanent
12-12-2025 09:21:50 - Frederic Shea (Work notes)
Investigating
</t>
  </si>
  <si>
    <t xml:space="preserve">
 2025-12-12 09:28:24 Fred Shea - State is Closed Complete was Open
 2025-12-12 09:41:43 Fred Shea - State is Closed Complete was Work in Progress</t>
  </si>
  <si>
    <t xml:space="preserve">12-12-2025 09:32:42 - Andy Phan (Work notes)
QLR ServiceNow Integration sc_req_item SCTASK0225435 created RITM5464718
12-12-2025 09:32:27 - Andy Phan (Work notes)
Assigning to DXC Security End point Protection as per user request.
12-12-2025 09:27:45 - Andy Phan (Work notes)
Investigating
</t>
  </si>
  <si>
    <t xml:space="preserve">
 2025-12-12 09:32:27 Andy Phan - State is Work in Progress was Open</t>
  </si>
  <si>
    <t xml:space="preserve">12-12-2025 09:14:29 - Andy Phan (Work notes)
Application: Directory and Resource Administrator (DRA)
Group: Xena_DRA
Owner: Unrestricted
Added user to group "Xena_DRA" as per previous ticket SCTASK0205232
12-12-2025 09:14:29 - Andy Phan (Additional comments)
Hi Gareth,
Directory and Resource Administrator (DRA)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12-12-2025 09:11:29 - Andy Phan (Work notes)
Investigating
</t>
  </si>
  <si>
    <t xml:space="preserve">
 2025-12-12 09:12:57 Andy Phan - State is Work in Progress was Open
 2025-12-12 09:14:29 Andy Phan - State is Closed Complete was Work in Progress</t>
  </si>
  <si>
    <t xml:space="preserve">12-12-2025 11:08:29 - Wilawan Nimanong (Work notes)
Completed TRIM training with Amy NIMANONG on 12/12/2025
12-12-2025 11:08:29 - Wilawan Nimanong (Additional comments)
Completed TRIM training with Amy NIMANONG on 12/12/2025
12-12-2025 08:45:32 - Wilawan Nimanong (Additional comments)
Booked one on one TRIM training via Teams with Amy NIMANONG on Friday 12/12/2025 at 10:00 to 11:00 am
</t>
  </si>
  <si>
    <t xml:space="preserve">
 2025-12-12 08:44:20 Amy Nimanong - State is Work in Progress was Open
 2025-12-12 11:08:29 Amy Nimanong - State is Closed Complete was Work in Progress</t>
  </si>
  <si>
    <t xml:space="preserve">12-12-2025 08:42:51 - Wilawan Nimanong (Additional comments)
TRIM folder for medical certificates has created for each staff. Please see attached email
12-12-2025 08:42:51 - Wilawan Nimanong (Work notes)
TRIM folder for medical certificates has created for each staff. Please see attached email
</t>
  </si>
  <si>
    <t xml:space="preserve">
 2025-12-12 08:39:01 Amy Nimanong - State is Work in Progress was Open
 2025-12-12 08:42:51 Amy Nimanong - State is Closed Complete was Work in Progress</t>
  </si>
  <si>
    <t xml:space="preserve">12-12-2025 09:12:56 - Anish Shastry (Work notes)
For CI-ProMaster Key Manager, within pDXC
- version update done from 8.19103.0.0 to v2.3.17.0
- Owned by updated to Samuel Winney
- Managed by updated to Boris Bariesheff
- Business criticality already set to less critical
awaiting to batch across to QRsnow
</t>
  </si>
  <si>
    <t xml:space="preserve">
 2025-12-12 09:02:51 Anish Shastry - State is Work in Progress was Open
 2025-12-12 09:13:13 Anish Shastry - State is Pending was Work in Progress</t>
  </si>
  <si>
    <t xml:space="preserve">12-12-2025 09:55:07 - Ruey Lim (Work notes)
From: Northam, Chris &lt;chris.northam@qr.com.au&gt; 
Sent: Friday, 12 December 2025 10:05 AM
To: IT Service Desk &lt;ITServiceDesk@qr.com.au&gt;
Cc: Langton, Kirby &lt;kirby.langton@qr.com.au&gt;
Subject: RE: SCTASK0225430 - Email Services
Hello Ruey – I accept ownership and approved the request from Mr Langton
CHRIS NORTHAM
OPERATION MANAGER NORTH QUEENSLAND
Cairns Railway Station, Bunda Street   
Cairns, QLD 4870 
T: 07 423 190 36
M: 0483 149 312 
================================================
Changed shared mailbox owner to Chris Northam
Added user R914603 "Full access" to shared mailbox "OperationsSupportOfficersTSV@QR.COM.AU"
12-12-2025 09:55:07 - Ruey Lim (Additional comments)
Hi Kirby,
I have granted the requested permissions to the following:
OperationsSupportOfficersTSV@QR.COM.AU
It could take up to 24 hours to replicate on your end.
Kind regards,
Ruey Lim
12-12-2025 09:33:56 - Ruey Lim (Work notes)
From: IT Service Desk 
Sent: Friday, 12 December 2025 10:03 AM
To: Northam, Chris &lt;chris.northam@qr.com.au&gt;
Subject: RE: SCTASK0225430 - Email Services
Hi Chris,
The previous owner of the shared mailbox is Patrick Boucher.
Can you let us know if you would like to accept ownership of this Shared Mailbox, or would you like to delegate it to someone else?
Can you also please let us know if you approve or deny this access request from Kirby Langton?
Kind Regards,
Ruey Yan Lim
Assistant Customer Support
From: Northam, Chris &lt;chris.northam@qr.com.au&gt; 
Sent: Friday, 12 December 2025 9:56 AM
To: IT Service Desk &lt;ITServiceDesk@qr.com.au&gt;
Subject: RE: SCTASK0225430 - Email Services
Hello Any – thank you -can you advise who previous owner was please?
Kind regards,
CHRIS NORTHAM
OPERATION MANAGER NORTH QUEENSLAND
Cairns Railway Station, Bunda Street   
Cairns, QLD 4870 
T: 07 423 190 36
M: 0483 149 312 
================================================================
Pending approval from Chris Northam
12-12-2025 09:25:39 - Andy Phan (Work notes)
Shared Mailbox: OperationsSupportOfficersTSV@QR.COM.AU
Owner: Boucher, Patrick (No longer works at QR) 
Pending approval for access and new owner of Shared Mailbox.
12-12-2025 09:24:29 - Andy Phan (Work notes)
From: IT Service Desk 
Sent: Friday, 12 December 2025 9:54 AM
To: Northam, Chris &lt;chris.northam@qr.com.au&gt;
Subject: SCTASK0225430 - Email Services
Hello Chris,
We have received a request from Kirby Langton (Operation Coordinator Townsville) to have view/modify/forward access to OperationsSupportOfficersTSV@QR.COM.AU
The owner of this Shared Mailbox has ceased employment with Queensland Rail. As you have authorised this ticket, would you accept ownership of this Shared Mailbox, or would you like to delegate it to someone else?
Their justifications is as follows:
This email (OSO) reports into myself. I need access and vision to this email.
Best regards,
Andy
ANDY PHAN 
Assistant Customer Support
12-12-2025 09:16:13 - Andy Phan (Work notes)
Investigating
12-12-2025 08:56:13 - Kirby Langton (Additional comments)
Hi Andy, Full access please
12-12-2025 08:52:24 - Andy Phan (Additional comments)
Hi Kirby,
Could you please confirm the specific permissions you need for this shared mailbox? The available options are Send As, Send on Behalf, or Read and Manage (Full Access), which provides view/modify/forward access.
Kind regards,
Andy
12-12-2025 08:52:24 - Andy Phan (Work notes)
Shared Mailbox: OperationsSupportOfficersTSV@QR.COM.AU
Owner: Boucher, Patrick 
Pending user confirmation for required permissions.
12-12-2025 08:52:01 - Andy Phan (Work notes)
Investigating
</t>
  </si>
  <si>
    <t xml:space="preserve">
 2025-12-12 08:37:52 Cameron Horn - Assigned to is Fred Shea was 
 2025-12-12 08:52:24 Andy Phan - State is Pending was Work in Progress
 2025-12-12 09:55:07 Ruey Lim - State is Closed Complete was Pending</t>
  </si>
  <si>
    <t xml:space="preserve">12-12-2025 11:27:50 - Zoe O'Brien (Work notes)
Scott Campbell called the IT Service Desk to follow up on this request
SDA advised user that the request has been completed and the user has access to the folder
12-12-2025 09:10:40 - Andy Phan (Additional comments)
Hi Hannah, 
I have given you Read Only access to the folder "\\corp\corp\MNE\Train Services Division\Roster\13 Rail Management Centre &amp; Operations\YARDS". 
It could take up to 1 day to replicate on your end. 
Kind regards, 
Andy
12-12-2025 09:10:40 - Andy Phan (Work notes)
Folder: \\corp\corp\MNE\Train Services Division\Roster\13 Rail Management Centre &amp; Operations\YARDS
Group: ALL Qld Rail Users
Owner: Unrestricted
Added user to group "ALL Qld Rail Users"
12-12-2025 09:04:20 - Andy Phan (Work notes)
Investigating
</t>
  </si>
  <si>
    <t xml:space="preserve">
 2025-12-12 08:37:52 Cameron Horn - Assigned to is Fred Shea was 
 2025-12-12 09:10:40 Andy Phan - State is Closed Complete was Work in Progress</t>
  </si>
  <si>
    <t xml:space="preserve">12-12-2025 09:11:29 - Raegan Munro (Work notes)
A_O911764 is already set to expire on 21/12/2026. 
Set TA_O911764  to expire on  21/12/2026.
12-12-2025 09:11:29 - Raegan Munro (Additional comments)
Hi Frank, 
Thank you for reaching out to the Queensland Rail IT Service Desk. 
We have now extended your admin account for an additional year. This should take effect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09:08:06 - Raegan Munro (Work notes)
From: Lovell, Clinton &lt;Clinton.Lovell@qr.com.au&gt; 
Sent: Friday, 12 December 2025 10:06 AM
To: IT Service Desk &lt;ITServiceDesk@qr.com.au&gt;
Subject: RE: SCTASK0225428 - Elevated Privileges Application
Approved 
Clinton Lovell
CyberSecurity Delivery Lead – QR Account
DXC Technology
Email: clinton.lovell@dxc.com
DXC.com | LinkedIn | YouTube
12-12-2025 09:02:20 - Andy Phan (Work notes)
Group: ICT_Security_Operations_Center_Role
Owner: Lovell, Clinton
As DXC Staff Access has approved this request, DXC Staff Access groups already have approval.
Pending approval from group owner Lovell, Clinton
12-12-2025 09:01:57 - Andy Phan (Work notes)
From: IT Service Desk 
Sent: Friday, 12 December 2025 9:32 AM
To: Lovell, Clinton &lt;Clinton.Lovell@qr.com.au&gt;
Subject: SCTASK0225428 - Elevated Privileges Application
Hello Clinton,
We have received a request from Frank Yoon (Outsourced Service Provider ) for their A_O911764, to have extended access to the group “ICT_Security_Operations_Center_Role” for 12 months. 
As the owner of this group, can you please let us know if you approve this access?
Best regards,
Andy
ANDY PHAN 
Assistant Customer Support
12-12-2025 08:53:26 - Andy Phan (Work notes)
Investigating
</t>
  </si>
  <si>
    <t xml:space="preserve">
 2025-12-12 08:37:52 Cameron Horn - Assigned to is Fred Shea was 
 2025-12-12 09:02:20 Andy Phan - State is Pending was Work in Progress
 2025-12-12 09:11:29 Raegan Munro - State is Closed Complete was Pending</t>
  </si>
  <si>
    <t xml:space="preserve">12-12-2025 08:40:48 - Ruey Lim (Work notes)
Found out user had an old ticket SCTASK0223722
User account is already extended
Hence closing this ticket
</t>
  </si>
  <si>
    <t xml:space="preserve">
 2025-12-12 08:37:53 Cameron Horn - Assigned to is Fred Shea was 
 2025-12-12 08:40:48 Ruey Lim - State is Closed Complete was Work in Progress</t>
  </si>
  <si>
    <t xml:space="preserve">12-12-2025 18:07:58 - PDXC Integration (Work notes)
TASK8449502 Assigned To: Kaushika Thiyagarajan
12-12-2025 18:07:48 - PDXC Integration (Additional comments)
TASK8449502 Comment Added ---&gt; Device deployed as per asset registry:
Asset Tag- SL221013|| Serial Number - 022686414257 || State - In use || Assigned to - Karen Knight.
12-12-2025 10:09:51 - PDXC Integration (Work notes)
TASK8449416 Work Note Added by christopher.watson2@dxc.com: Customer Collected
1 X Surface Laptop
Asset : SL221013
Updated in CMDB
12-12-2025 09:48:11 - PDXC Integration (Work notes)
TASK8449416 Work Note Added by christopher.watson2@dxc.com: Hi Karen
I am contacting you regarding your HW request for: 
• 1 X Surface Laptop
• Asset : SL221013
• 
• 
Just advising you that it is ready for collection from the Build Room in RC1 Ground floor next to security.  
To the left of the elevators next to the security. 
Note that best collection times are between 8:30 – 10:00 and 10:30 to 15:30
Thank you
12-12-2025 09:47:37 - PDXC Integration (Additional comments)
TASK8449416 Comment Added ---&gt; Customer to collect
12-12-2025 09:01:54 - PDXC Integration (Work notes)
TASK8449416 Assigned To: Christopher Watson
12-12-2025 07:53:32 - System (Work notes)
QLR ServiceNow Integration sc_req_item SCTASK0225424 created RITM5464672
</t>
  </si>
  <si>
    <t xml:space="preserve">
 2025-12-12 09:47:32 PDXC Integration - State is Pending was Open
 2025-12-12 10:09:42 PDXC Integration - State is Work in Progress was Pending</t>
  </si>
  <si>
    <t xml:space="preserve">12-12-2025 08:38:39 - Andy Phan (Additional comments)
Hi Sarah,
Could you please confirm who will be listed as the owner of this PDL Strategic People Partner Regional and Corporate?
Kind regards,
Andy
12-12-2025 08:38:39 - Andy Phan (Work notes)
Next Steps:
Following this KB0011391, create new PDL group in DRA, add users based on word document and owner once user has confirmed it.
Pending user confirmation
12-12-2025 08:36:46 - Andy Phan (Work notes)
Investigating
</t>
  </si>
  <si>
    <t xml:space="preserve">
 2025-12-12 07:32:41 Cameron Horn - Assigned to is Fred Shea was 
 2025-12-12 08:38:39 Andy Phan - State is Pending was Work in Progress</t>
  </si>
  <si>
    <t xml:space="preserve">12-12-2025 08:44:42 - Andy Phan (Work notes)
Next Steps:
Following this KB0011391, create new PDL group in DRA, add users based on word document and owner once user has confirmed it.
Pending user confirmation
12-12-2025 08:44:42 - Andy Phan (Additional comments)
Hi Sarah,
Could you please confirm who will be listed as the owner of this PDL Strategic People Partner SEQ?
Kind regards,
Andy
12-12-2025 08:43:12 - Andy Phan (Work notes)
Investigating
</t>
  </si>
  <si>
    <t xml:space="preserve">
 2025-12-12 07:32:42 Cameron Horn - Assigned to is Fred Shea was 
 2025-12-12 08:44:42 Andy Phan - State is Pending was Work in Progress</t>
  </si>
  <si>
    <t xml:space="preserve">12-12-2025 08:31:44 - Andy Phan (Additional comments)
Hi Sarah,
Could you please confirm who will be listed as the owner of this PDL?
Kind regards,
Andy
12-12-2025 08:31:44 - Andy Phan (Work notes)
Next Steps: 
Following this KB0011391, create new PDL group in DRA, add users based on word document and owner once user has confirmed it. 
Pending user confirmation
12-12-2025 08:26:43 - Andy Phan (Work notes)
Investigating
</t>
  </si>
  <si>
    <t xml:space="preserve">
 2025-12-12 07:32:41 Cameron Horn - Assigned to is Fred Shea was 
 2025-12-12 08:31:44 Andy Phan - State is Pending was Work in Progress</t>
  </si>
  <si>
    <t xml:space="preserve">12-12-2025 09:58:59 - Ruey Lim (Work notes)
From: Navin, Nicholas &lt;nicholas.navin@qr.com.au&gt; 
Sent: Friday, 12 December 2025 10:17 AM
To: IT Service Desk &lt;ITServiceDesk@qr.com.au&gt;
Subject: RE: RITM0271384 - Email Services
Approve 
NICHOLAS NAVIN
GENERAL MANAGER REGIONAL PROJECT DELIVERY
Level 7, 305 Edward Street 
Brisbane, QLD 4001 
T: 07 3072 1183
M: 0407 485 803
F:  
W: queenslandrail.com.au
================================================
From: Navin, Nicholas &lt;nicholas.navin@qr.com.au&gt; 
Sent: Friday, 12 December 2025 10:17 AM
To: IT Service Desk &lt;ITServiceDesk@qr.com.au&gt;; Hagenbach, Kerri &lt;Kerri.Hagenbach@qr.com.au&gt;
Cc: Baillie, Reece &lt;reece.baillie@qr.com.au&gt;
Subject: RE: RITM0271384 - Email Services
Approve
NICHOLAS NAVIN
GENERAL MANAGER REGIONAL PROJECT DELIVERY
Level 7, 305 Edward Street 
Brisbane, QLD 4001 
T: 07 3072 1183
M: 0407 485 803
F:  
W: queenslandrail.com.au
================================================
Pending:
PDL Regional Project Planning and Project Controls - Jordin, Carly (carly.jordin@qr.com.au)
PDL Regional Project Delivery (Dynamic) - Richardson, Sheena
PDL Regional Project Delivery Commercial and Contracts (Dynamic)- Whitchurch, David (david.whitchurch@qr.com.au)
12-12-2025 09:20:00 - Pruthvish Patel (Work notes)
From: Jordin, Carly &lt;carly.jordin@qr.com.au&gt; 
Sent: Friday, 12 December 2025 9:49 AM
To: IT Service Desk &lt;ITServiceDesk@qr.com.au&gt;
Subject: Automatic reply: RITM0271384 - Email Services
Thank you for your email.
I'm currently out of the office until Monday 12 January 2026 and will respond upon my return.
If you need assistance during this period, please contact RAD_CostSupport@qr.com.au or Steven Kang (steven.kang@qr.com.au).
Kind regards
Carly Jordin
12-12-2025 09:19:35 - Pruthvish Patel (Work notes)
Pending approval
12-12-2025 09:19:12 - Pruthvish Patel (Work notes)
From: IT Service Desk 
Sent: Friday, 12 December 2025 9:49 AM
To: Jordin, Carly &lt;carly.jordin@qr.com.au&gt;
Cc: Kang, Steven &lt;Steven.Kang@qr.com.au&gt;
Subject: RITM0271384 - Email Services
Hi Carly,
We have received a request to change of owner of PDL Regional Project Planning and Project Controls from Sheena Richardson (Administration Officer)
As the owner of the mailbox (PDL Regional Project Planning and Project Controls), do you provide approval for change of ownership and full access of the mailbox to Sheena Richardson (Administration Officer)?
I understand that Carly is on leave until 12 January 2026. Could you please either approve the request on Carly’s behalf or nominate an alternative approver so we can proceed?
Please be advised that for PDL, there may only be one designated owner.
Kind regards,
PRUTHVISH PATEL
ASSISTANT CUSTOMER SUPPORT
PH: 07 3072 5000
Alt.PH: +61 7 3072 5000
Email: ITServiceDesk@qr.com.au
W: queenslandrail.com.au
12-12-2025 09:18:26 - Ruey Lim (Work notes)
From: Hagenbach, Kerri &lt;Kerri.Hagenbach@qr.com.au&gt; 
Sent: Friday, 12 December 2025 9:41 AM
To: IT Service Desk &lt;ITServiceDesk@qr.com.au&gt;
Subject: Automatic reply: RITM0271384 - Email Services
Thank you for your email. I am currently on leave and will return on 12 January.
During this time, Reece Baillie will be acting in my role and can assist you with any urgent matters.
You can reach Reece at 0437 975 052 or via email.
Regards
Kerri Hagenbach
===========================================================
Pending:
PDL Regional Project Delivery - Program North: Baillie, Reece or Navin, Nicholas
PDL Regional Project Delivery Project Delivery Office - Navin, Nicholas (nicholas.navin@qr.com.au)
PDL Regional Project Planning and Project Controls - Jordin, Carly (carly.jordin@qr.com.au)
PDL Regional Project Delivery (Dynamic) - Richardson, Sheena
PDL Regional Project Delivery Commercial and Contracts (Dynamic)- Whitchurch, David (david.whitchurch@qr.com.au)
12-12-2025 09:16:19 - Pruthvish Patel (Work notes)
From: IT Service Desk 
Sent: Friday, 12 December 2025 9:46 AM
To: Navin, Nicholas &lt;Nicholas.Navin@QR.COM.AU&gt;
Subject: RITM0271384 - Email Services
Hi Nicholas,
We have received a request to change of owner of PDL Regional Project Delivery Project Delivery Office from Sheena Richardson (Administration Officer)
As the owner of the mailbox (PDL Regional Project Delivery Project Delivery Office), do you provide approval for change of ownership and full access of the mailbox to Sheena Richardson (Administration Officer)?
Please be advised that for PDL, there may only be one designated owner.
Kind regards,
PRUTHVISH PATEL
ASSISTANT CUSTOMER SUPPORT
PH: 07 3072 5000
Alt.PH: +61 7 3072 5000
Email: ITServiceDesk@qr.com.au
W: queenslandrail.com.au
12-12-2025 09:13:25 - Pruthvish Patel (Work notes)
From: IT Service Desk 
Sent: Friday, 12 December 2025 9:43 AM
To: Whitchurch, David &lt;david.whitchurch@qr.com.au&gt;
Subject: RITM0271384 - Email Services
Hi David,
We have received a request to change of owner of PDL Regional Project Delivery Commercial and Contracts from Sheena Richardson (Administration Officer)
As the owner of the mailbox (PDL Regional Project Delivery Commercial and Contracts), do you provide approval for change of ownership and full access of the mailbox to Sheena Richardson (Administration Officer)?
Please be advised that for PDL, there may only be one designated owner.
Kind regards,
PRUTHVISH PATEL
ASSISTANT CUSTOMER SUPPORT
PH: 07 3072 5000
Alt.PH: +61 7 3072 5000
Email: ITServiceDesk@qr.com.au
W: queenslandrail.com.au
12-12-2025 09:11:36 - Pruthvish Patel (Work notes)
From: IT Service Desk 
Sent: Friday, 12 December 2025 9:41 AM
To: Hagenbach, Kerri &lt;Kerri.Hagenbach@qr.com.au&gt;
Cc: Baillie, Reece &lt;reece.baillie@qr.com.au&gt;; Navin, Nicholas &lt;Nicholas.Navin@QR.COM.AU&gt;
Subject: RITM0271384 - Email Services
Hi Kerri,
We have received a request to change of owner of PDL Regional Project Delivery - Program North from Sheena Richardson (Administration Officer)
As the owner of the mailbox (PDL Regional Project Delivery - Program North), do you provide approval for change of ownership and full access of the mailbox to Sheena Richardson (Administration Officer)?
I understand that Kerri is on leave until 12 January 2026. Could you please either approve the request on Kerri’s behalf or nominate an alternative approver so we can proceed?
Please be advised that for PDL, there may only be one designated owner.
Kind regards,
PRUTHVISH PATEL
ASSISTANT CUSTOMER SUPPORT
PH: 07 3072 5000
Alt.PH: +61 7 3072 5000
Email: ITServiceDesk@qr.com.au
W: queenslandrail.com.au
12-12-2025 08:20:57 - Pruthvish Patel (Work notes)
Owner of below PDL:
PDL Regional Project Delivery (Dynamic) - Richardson, Sheena
PDL Regional Project Delivery - Program North - Hagenbach, Kerri (Kerri.Hagenbach@qr.com.au)
PDL Regional Project Delivery Commercial and Contracts (Dynamic)- Whitchurch, David (david.whitchurch@qr.com.au)
PDL Regional Project Delivery Project Delivery Office - Navin, Nicholas (nicholas.navin@qr.com.au)
PDL Regional Project Planning and Project Controls - Jordin, Carly (carly.jordin@qr.com.au)
12-12-2025 08:07:39 - Pruthvish Patel (Work notes)
INvestigating
</t>
  </si>
  <si>
    <t xml:space="preserve">
 2025-12-12 07:27:36 Cameron Horn - Assigned to is Raegan Munro was 
 2025-12-12 09:19:35 Pruthvish Patel - State is Pending was Work in Progress</t>
  </si>
  <si>
    <t xml:space="preserve">12-12-2025 08:50:58 - Liam Bryan (Work notes)
Michael called,
confirmed they will need access to upload files to location,
Modify access is required.
Assisted with raising Data Access request - RITM0271399
12-12-2025 07:38:32 - Cameron Horn (Additional comments)
Good afternoon Michael,
I have reviewed the access for \\corp\corp\PSG\PSD\SCS Communications\SISTO Stations CIPP Records and verified that this folder does not have modify access and only has read only access.
Please advise if modify access is required or if we can provide the read only access. Please be aware that if modify access is required, a different request will need to be raised for this access.
Kind regards,
Cameron
12-12-2025 07:38:32 - Cameron Horn (Work notes)
\\corp\corp\PSG\PSD\SCS Communications\SISTO Stations CIPP Records
Group - Verified that there is no modify group for the folder
If the user requires modify access then a data restriction request will need to be raised by the user
12-12-2025 07:33:30 - Cameron Horn (Work notes)
Investigating
</t>
  </si>
  <si>
    <t xml:space="preserve">
 2025-12-12 07:27:37 Cameron Horn - Assigned to is Raegan Munro was 
 2025-12-12 07:38:32 Cameron Horn - State is Pending was Work in Progress
 2025-12-12 08:50:58 Liam Bryan - State is Closed Complete was Pending</t>
  </si>
  <si>
    <t xml:space="preserve">12-12-2025 07:57:26 - Cameron Horn (Work notes)
Assigning to the Obzervr Capture (Digital Maintainer) team to assist
</t>
  </si>
  <si>
    <t xml:space="preserve">
 2025-12-12 07:27:37 Cameron Horn - Assigned to is Raegan Munro was 
 2025-12-12 07:57:26 Cameron Horn - Assignment Group is Obzervr Capture (Digital Maintainer) was Global Service Desk</t>
  </si>
  <si>
    <t xml:space="preserve">12-12-2025 07:56:21 - Surojit Bhattacharjee (Work notes)
@[Chantel van der Merwe]: Hi Chantel, these are TEC Transports from Obzervr. You don't need my approvals for this. If you have Business signoff that should be okay. Closing Task.
11-12-2025 18:56:43 - Chantel van der Merwe (Additional comments)
attaching proof that this transport fixed the errors - Tom Perovic gave verbal approval to  import the fix  and I will attach the email approval to the change tomorrow
11-12-2025 18:34:44 - Chantel van der Merwe (Additional comments)
Basis transported the transports in RITM0271281 and it errored - this request is to import the fix for those errors
</t>
  </si>
  <si>
    <t xml:space="preserve">
 2025-12-12 07:56:21 Surojit Bhattacharjee - State is Closed Complete was Open</t>
  </si>
  <si>
    <t xml:space="preserve">11-12-2025 18:23:07 - John Carlo Nieva (Work notes)
O4DK900396  imported to DR3 RC=4
details sent via email  with subject "Transport to DR3 - RITM0271372"
saved under CHG0054031
11-12-2025 18:15:37 - John Carlo Nieva (Work notes)
related to
CHG0053895 and CHG0054031
11-12-2025 17:58:14 - George Knight (Work notes)
Assigning to SAP Basis as requested
</t>
  </si>
  <si>
    <t xml:space="preserve">
 2025-12-11 17:58:14 George Knight - Assignment Group is SAP Basis was Global Service Desk
 2025-12-11 18:15:37 JC Nieva - Assigned to is JC Nieva was </t>
  </si>
  <si>
    <t xml:space="preserve">11-12-2025 17:51:52 - George Knight (Additional comments)
Hi Savanna 
You have been granted access to the following PDL:
PDL Name: PDL SEQ RTC Return to Work
PDL Email: PDLSEQRTCReturntoWork@qr.com.au
Permission: Membership, Manage Membership (add/remove users), Ownership 
Ownership has been transferred from Carmen Etherton to Savanna Nothdurft (there can only be one). PDLSEQRTCReturntoWork@qr.com.au doesn't have any send-to restrictions set.
Please be aware that changes may take up to 24 hours to take effect.  You may have to restart Outlook for changes to show.
To be able to add and remove users to the PDL please refer to KB0011408  Modifying PDL members as an end user
For how to modify PDLs please refer to Managing Distribution Lists in Office 365: https://queenslandrail.sharepoint.com/ResourceCentre/ICT/Documents/Office%20365/Office%20365%20UG020%20-%20Managing%20Distribution%20Lists%20in%20Office%20365%20v0%201.pdf
Kind regards,
George Knight
Service Desk Analyst
Level 3, 21 Kirksway Place
Battery Point, Tasmania 7004
T: 07 3072 5000 (Option 1)
W: queenslandrail.com.au
E: ITservicedesk@qr.com.au
11-12-2025 17:51:52 - George Knight (Work notes)
DRA:  PDLSEQRTCReturntoWork@qr.com.au - not restricted PDL
Owner Carmen Etherton
RITM0271344 raised by PDL owner Carmen Etherton - no approvals needed.
Changed owner from Carmen Etherton to Savanna Nothdurft
Savanna Nothdurft is already a member
11-12-2025 17:44:18 - George Knight (Work notes)
Investigating.
</t>
  </si>
  <si>
    <t xml:space="preserve">
 2025-12-11 17:05:33 Shane Kmet - Assigned to is George Knight was 
 2025-12-11 17:51:52 George Knight - State is Closed Complete was Work in Progress</t>
  </si>
  <si>
    <t xml:space="preserve">12-12-2025 10:25:34 - Cameron Horn (Additional comments)
Good morning Stuart,
We have provided you with the requested access to Microsoft Visio Professional.
Please allow 2 hours for this to display in your software centre for download.
Kind regards,
Cameron
12-12-2025 10:25:34 - Cameron Horn (Work notes)
From discussions with Matthew Hohnke via teams for the DRA issue in INC0577663 it was verified that they could access the DRA account and add the AP_Microsoft_VisioProfessional_2016_ME group to the user.
The DRA account will still be investigated for the cause of the issue in INC0577663
12-12-2025 08:30:50 - Cameron Horn (Work notes)
Accidentally assigned to DXC Software Asset Management team
Assigned the ticket back while the DRA issue is investigated
12-12-2025 08:29:43 - Cameron Horn (Additional comments)
Good morning Stuart,
We have encountered an issue with our system when trying to provide you access to Microsoft Visio Professional.
We are working to fix this and will reach out once we have fixed the issue and provided the access.
Kind regards,
Cameron
12-12-2025 08:29:43 - Cameron Horn (Work notes)
Verified that the account R203939 displays correctly on the DRA server catprddra302 bot fails to display on catprddra101
Raised the ticket INC0577663 to investigate the issue
12-12-2025 08:01:02 - Cameron Horn (Work notes)
Investigating
11-12-2025 20:19:28 - PDXC Integration (Work notes)
TASK8446157 Work Note Added by jeffrey.sil.sardin@dxc.com: SCTASK0225412 reassigned to gsd
11-12-2025 16:33:48 - PDXC Integration (Work notes)
TASK8446157 Work Note Added by santhi.varthan@dxc.com: Hi Service Desk,
I'm not able to view Stuart Etherton DRA Account for me to add him to AD group. It shows as below.
"You do not have permission to view the User properties"
11-12-2025 16:22:09 - James Claxton (Work notes)
QLR ServiceNow Integration sc_req_item SCTASK0225412 created RITM5462581
</t>
  </si>
  <si>
    <t xml:space="preserve">
 2025-12-11 20:18:59 Jeffrey Sardin - Assignment Group is Global Service Desk was DXC Software Asset Management
 2025-12-12 07:27:37 Cameron Horn - Assigned to is Raegan Munro was 
 2025-12-12 08:29:43 Cameron Horn - State is Pending was Open
 2025-12-12 08:30:50 Cameron Horn - Assignment Group is Global Service Desk was DXC Software Asset Management
 2025-12-12 08:31:06 Cameron Horn - Assigned to is Raegan Munro was 
 2025-12-12 10:25:34 Cameron Horn - State is Closed Complete was Pending</t>
  </si>
  <si>
    <t xml:space="preserve">12-12-2025 09:59:51 - Rhyll Berry (Work notes)
Close task
12-12-2025 09:59:21 - Rhyll Berry (Additional comments)
Hi Michael,
You now have access to the Safety content in MyReports and the Master Safety Data (MSD), which is issued monthly.
To help you get started, I’ve emailed you some guidance below:
 How to access MyReports via the QR Hub home page under Key Links and Resources. 
 MyReports guidance material is available on the SafetySuite – Incident Reporting page on the QR Hub.
If you need any assistance or have questions, please don’t hesitate to reach out to me via MyReports Administrator at MyReports.Administrator@qr.com.au.
Kind regards,
Rhyll
12-12-2025 09:59:21 - Rhyll Berry (Work notes)
Access granted.
</t>
  </si>
  <si>
    <t xml:space="preserve">
 2025-12-12 09:59:51 Rhyll Berry - State is Closed Complete was Open</t>
  </si>
  <si>
    <t xml:space="preserve">12-12-2025 11:43:31 - Gilbert Noble (Work notes)
pending MIM: 
Your search key of: 'Service ID contains 918899' returned 0 results. Please try again.
12-12-2025 11:41:57 - Gilbert Noble (Work notes)
Investigating
11-12-2025 16:40:44 - Shane Kmet (Work notes)
**Pending
User  Mailbox in DRA
MIM
11-12-2025 16:40:30 - Shane Kmet (Work notes)
User Mailbox replication
Business.Information@qr.com.au - User is now found in O365 Excahnge
Applied Full and SendAs access
11-12-2025 16:38:50 - Shane Kmet (Work notes)
** Approved by Gary Dutton **
Applied access for follwoing
PDL Reporting Analysts (Membership)
\\cptprdfps001\QR_NWK\ESI\Enterprise Performance
Permission: NWK_ESI_EP (Restricted)
--
Dutton, Gary &lt;gary.dutton2@qr.com.au&gt; 
Sent: Thursday, 11 December 2025 5:29 PM
To: IT Service Desk &lt;ITServiceDesk@qr.com.au&gt;
Subject: RE: RITM0271366 - User access (Onboarding)
Approved
Gary Dutton
Manager – People Analytics
Rail Centre 1 - Level 2 (RC1 – L2), 
305 Edward Street
Brisbane, QLD 4000
M: 0429 124 931
W: queenslandrail.com.au
11-12-2025 16:28:31 - Shane Kmet (Work notes)
**Pending
User Mailbx replication
PDL access approval
Shared folder access approval
MIM
11-12-2025 16:27:47 - Shane Kmet (Work notes)
** Seekign approval from Gary Dutton **
--
IT Service Desk 
Sent: Thursday, 11 December 2025 5:28 PM
To: Dutton, Gary &lt;gary.dutton2@qr.com.au&gt;
Subject: RITM0271366 - User access (Onboarding)
Good afternoon Gary,
The Service Desk has a request for PDL membership and Restricted folder access, of which you are the listed manager of.
Users name: Eden Campbell (New Starter)
Position: Enterprise Reporting Adviser
Hiring Manager: Anna Vozzo
PDL Reporting Analysts (Membership)
\\cptprdfps001\QR_NWK\ESI\Enterprise   Performance
Permission: NWK_ESI_EP (Restricted)
Please review and advise whether this access is approved or denied? 
Thank you,
Shane Kmet
Senior service desk analyst
Level 3, 21 Kirksway Place
Battery Point, Tasmania 7004
T: 07 3072 5000
W: queenslandrail.com.au  
E: ITservicedesk@qr.com.au
11-12-2025 16:24:27 - Shane Kmet (Work notes)
Employee
918899
Eden Campbell
DRA - Created R918899
SAP UMR - Created R918899 in PR3
User mailbox - Ran script - **Pendnig replication - User account not yet created in Azure Active Directory, Waiting max 30 mins while Eden.Campbell@qr.com.au is synchronised to Azure (**Pls run again on next check if not replicated**)
MIM - **Pending - Your search key of: 'Service ID contains 918899' returned 0 results. Please try again.
Shared mailbox - Business.Information@qr.com.au (Full/Manage and SendAs) - Managed by Vozzo, Anna - **This is SNOW Approved - **Pending adding user once populated in O365 Exchange
PDL - PDL Reporting Analysts (Membership) - Managed by Dutton, Gary - Requires approval
Network Folders - \\cptprdfps001\QR_NWK\ESI\Enterprise Performance - (NWK_ESI_EP) - Restricted, managed by Dutton, Gary - Requires approval
11-12-2025 16:13:03 - Shane Kmet (Work notes)
Investigating
</t>
  </si>
  <si>
    <t xml:space="preserve">
 2025-12-11 16:12:51 Shane Kmet - Assigned to is George Knight was 
 2025-12-11 16:28:31 Shane Kmet - State is Pending was Work in Progress</t>
  </si>
  <si>
    <t xml:space="preserve">12-12-2025 18:24:12 - PDXC Integration (Work notes)
TASK8446127 Assigned To: Kaushika Thiyagarajan
12-12-2025 18:24:06 - PDXC Integration (Additional comments)
TASK8446127 Comment Added ---&gt; User reassigned in asset registry:
Asset tag - SL233940|| Serial Number - 0F3BQTH24313H7 || State - In use || Assigned to - Craig Goodship.
11-12-2025 16:00:13 - Craig Goodship (Work notes)
QLR ServiceNow Integration sc_req_item SCTASK0225409 created RITM5462568
</t>
  </si>
  <si>
    <t xml:space="preserve">
 2025-12-12 18:24:10 PDXC Integration - State is Closed Complete was Open</t>
  </si>
  <si>
    <t xml:space="preserve">12-12-2025 09:54:58 - Casey Micklesson (Work notes)
Hi Eric,
Can you please action as per PDF?
Thank you,
12-12-2025 08:23:27 - Casey Micklesson (Work notes)
Please note your Order Reference Number:
15635519
</t>
  </si>
  <si>
    <t xml:space="preserve">
 2025-12-12 08:23:27 Casey Micklesson - Assigned to is Casey Micklesson was 
 2025-12-12 09:54:58 Casey Micklesson - Assignment Group is CBD Co-ordinator was Telstra Support
 2025-12-14 12:21:33 Eric Fuhrmann - Assignment Group is Brisbane FCC was CBD Co-ordinator</t>
  </si>
  <si>
    <t xml:space="preserve">12-12-2025 14:06:18 - PDXC Integration (Work notes)
TASK8446124 Work Note Added by joel.bissmire@dxc.com: LT191226 returned to RC1 Tech bar RITM5462564, CMDB Updated
11-12-2025 16:15:28 - PDXC Integration (Work notes)
TASK8446124 Assigned To: Joel Bissmire
11-12-2025 15:56:51 - Craig Goodship (Work notes)
QLR ServiceNow Integration sc_req_item SCTASK0225407 created RITM5462564
</t>
  </si>
  <si>
    <t xml:space="preserve">
 2025-12-12 14:06:09 PDXC Integration - State is Closed Complete was Open</t>
  </si>
  <si>
    <t xml:space="preserve">
 2025-12-11 16:40:10 Yoko Bell - Assigned to is Yoko Bell was </t>
  </si>
  <si>
    <t xml:space="preserve">12-12-2025 09:58:52 - PDXC Integration (Additional comments)
TASK8446118 Comment Added ---&gt; QR RITM0271333/ pDXC RITM5462560 - Microsoft Power BI Pro - Installation 
Varthan, Santhi
on behalf of Software Asset Management - Queensland Rail
​
Findlay, Jacob​
Hi Jacob,
A Power BI Pro license has been assigned for your use and the Power BI Desktop app will be available from your Company Portal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11-12-2025 16:29:48 - PDXC Integration (Work notes)
TASK8446118 Assigned To: Santhi Varthan
11-12-2025 15:46:18 - Clive Seymour (Work notes)
QLR ServiceNow Integration sc_req_item SCTASK0225405 created RITM5462560
</t>
  </si>
  <si>
    <t xml:space="preserve">
 2025-12-11 16:29:40 PDXC Integration - State is Work in Progress was Open
 2025-12-12 09:58:59 PDXC Integration - State is Closed Complete was Work in Progress</t>
  </si>
  <si>
    <t xml:space="preserve">11-12-2025 16:33:08 - PDXC Integration (Work notes)
TASK8446117 Assigned To: Vu Thanh Tung Nguyen
11-12-2025 15:44:24 - Christopher Van Berendonck (Work notes)
QLR ServiceNow Integration sc_req_item SCTASK0225404 created RITM5462559
</t>
  </si>
  <si>
    <t xml:space="preserve">12-12-2025 11:11:18 - Joel Bissmire (Work notes)
cannot locate catalog item - cannot create request
12-12-2025 11:11:16 - Joel Bissmire (Work notes)
Device request raised, RITM0271439
11-12-2025 15:48:32 - Shane Kmet (Work notes)
cannot locate catalog item - cannot create request
</t>
  </si>
  <si>
    <t xml:space="preserve">
 2025-12-11 15:48:29 Shane Kmet - Assignment Group is DXC Desktop CBD was Global Service Desk
 2025-12-12 11:11:16 Joel Bissmire - State is Closed Complete was Open</t>
  </si>
  <si>
    <t xml:space="preserve">12-12-2025 16:29:42 - Yoko Bell (Work notes)
Spoke with SM  - CW2330016 now published. Emailed Purchasing Support Team.
12-12-2025 16:27:37 - Yoko Bell (Work notes)
Old Workspace CW2321097. New Workspace CW2330016.
12-12-2025 09:44:12 - Yoko Bell (Work notes)
Checking with RW/BD if activities underway or progress ticket.
</t>
  </si>
  <si>
    <t xml:space="preserve">
 2025-12-11 15:46:33 Yoko Bell - Assigned to is Yoko Bell was </t>
  </si>
  <si>
    <t xml:space="preserve">12-12-2025 14:03:59 - PDXC Integration (Work notes)
TASK8446114 Work Note Added by joel.bissmire@dxc.com: DT192957 returned to RC1 Tech bar RITM5462557, CMDB Updated
11-12-2025 16:14:49 - PDXC Integration (Work notes)
TASK8446114 Assigned To: Joel Bissmire
11-12-2025 15:42:00 - Craig Goodship (Work notes)
QLR ServiceNow Integration sc_req_item SCTASK0225401 created RITM5462557
</t>
  </si>
  <si>
    <t xml:space="preserve">
 2025-12-12 14:03:55 PDXC Integration - State is Closed Complete was Open</t>
  </si>
  <si>
    <t xml:space="preserve">12-12-2025 06:38:09 - Raegan Munro (Additional comments)
Hi Brittny, 
The following account has been created:
Elie Chahwan 
O918901
Kind regards, 
Raegan.
12-12-2025 06:38:09 - Raegan Munro (Work notes)
Mailbox script complete. 
Provisioned user in MIM: User with ServiceID 00918901 was updated. This user's sAMAccountName will be: o918901.
11-12-2025 16:35:48 - George Knight (Work notes)
Elie Chahwan O918901
Elie.Chahwan@qr.com.au
End date: 30.06.2028 as per SAP employee history report.
DRA - Created O918901,  QR_SOE7User_O 
SAP UMR - PR3 Created O918901,  QRCONTRACT, 30.06.2028 
PENDING:
User mailbox - Ran Mailbox script, PENDING.
MIM - PENDING: "Your search key of: 'Service ID contains 918901' returned 0 results. Please try again."
11-12-2025 16:26:47 - George Knight (Work notes)
Investigating.
</t>
  </si>
  <si>
    <t xml:space="preserve">
 2025-12-11 16:04:10 Shane Kmet - Assigned to is George Knight was 
 2025-12-11 16:35:48 George Knight - State is Pending was Work in Progress
 2025-12-12 06:38:09 Raegan Munro - State is Closed Complete was Pending</t>
  </si>
  <si>
    <t xml:space="preserve">12-12-2025 11:19:40 - PDXC Integration (Additional comments)
TASK8446120 Comment Added ---&gt; Via admin centre successfully revoked the Microsoft Teams Room Pro license for Meeting Room RSMTRRC1FL1D@qr.com.au and assigned to Meeting Room RSMTRRMCL2UMediaRoom@qr.com.au
12-12-2025 11:19:11 - PDXC Integration (Work notes)
TASK8446120 Work Note Added by sonia.pandey@dxc.com: Via admin centre revoked the Microsoft Teams Room Pro license for Meeting Room RSMTRRC1FL1D@qr.com.au and assigned to Meeting Room RSMTRRMCL2UMediaRoom@qr.com.au
No task pending, ticket closed.
11-12-2025 21:02:28 - PDXC Integration (Work notes)
TASK8446120 Work Note Added by sonia.pandey@dxc.com: Checking internally with team.
TASK8446120 Assigned To: Sonia Pandey
11-12-2025 21:02:19 - PDXC Integration (Additional comments)
TASK8446120 Comment Added ---&gt; .
11-12-2025 15:49:32 - Shane Kmet (Work notes)
QLR ServiceNow Integration sc_req_item SCTASK0225399 created RITM5462561
11-12-2025 15:49:16 - Shane Kmet (Work notes)
Assigning to DXC O365 Messaging for support
</t>
  </si>
  <si>
    <t xml:space="preserve">
 2025-12-11 15:49:16 Shane Kmet - Assignment Group is DXC O365 Messaging was Global Service Desk
 2025-12-11 21:02:13 PDXC Integration - State is Pending was Open
 2025-12-12 11:19:34 PDXC Integration - State is Work in Progress was Pending
 2025-12-12 11:19:41 PDXC Integration - State is Closed Complete was Work in Progress</t>
  </si>
  <si>
    <t xml:space="preserve">12-12-2025 08:29:30 - Yoko Bell (Work notes)
Assigned ICT Asset.
</t>
  </si>
  <si>
    <t xml:space="preserve">
 2025-12-11 15:40:42 Yoko Bell - Assigned to is Yoko Bell was 
 2025-12-12 08:29:30 Yoko Bell - Assignment Group is ICT Asset Mgt was Contracts Queue 
 2025-12-12 10:26:41 Gavin Fuller - Assigned to is Lukas Anastasiou was </t>
  </si>
  <si>
    <t xml:space="preserve">12-12-2025 07:47:39 - Ruey Lim (Additional comments)
Hi Adam,
I have added your A_Account A_R111529 to the group "ICT_Data_Automation". 
It could take up to 24 hours to replicate on your end.
Kind regards,
Ruey Lim
12-12-2025 07:47:39 - Ruey Lim (Work notes)
From: Hodson, Steven &lt;Steven.Hodson@qr.com.au&gt; 
Sent: Thursday, 11 December 2025 4:52 PM
To: IT Service Desk &lt;ITServiceDesk@qr.com.au&gt;
Subject: Re: RITM0271353/SCTASK0225397 - Elevated Privileges Application request for Adam Sims
Hi. 
This is approved.
Can you also please remove Justin Mitchell from that group - he no longer works at QR?
cheers
Steven
======================================================
Added user A_R111529 to group "ICT_Data_Automation"
Advised user to submit another "EPA" request to remove another user
======================================================
Hi Steven,
To proceed with your request to remove Justin Mitchell, you need to submit another "Elevated Privileges Application" form through the Self-Service Portal. This can also be done through the following link:
https://queenslandrail.service-now.com/service_management?id=sc_cat_item&amp;sys_id=4d0cf1fa4fdee2004a30fe501310c7d9
If you have any further issues, please feel free to contact us by calling 07 3072 5000 (we are option 1) or alternatively email us at ITServiceDesk@qr.com.au.
Kind Regards,
Ruey Yan Lim
Assistant Customer Support
11-12-2025 16:05:29 - Zoe O'Brien (Work notes)
Pending approval from Steven Hodson
11-12-2025 16:05:11 - Zoe O'Brien (Work notes)
ICT_Data_Automation
Owner: Steven Hodson - seeking approval
====================================
From: IT Service Desk 
Sent: Thursday, 11 December 2025 5:05 PM
To: Hodson, Steven &lt;Steven.Hodson@qr.com.au&gt;
Subject: RITM0271353/SCTASK0225397 - Elevated Privileges Application request for Adam Sims
Hi Steven,
The IT Service Desk has an Elevated Privileges Application for new access to a group that you are the listed manager of:
User's name: Adam Sims
Position: Senior Analytics Adviser
Access Duration: 12 months
Justification:
"Add my admin acct A_R111529 to ICT_Data_Automation group in DRA. Required for role as Snr. Analytics Adviser"
CORP Admin Groups:
ICT_Data_Automation
Can you please let us know if you approve or deny this access to be granted?
Kind regards,
ZOE O'BRIEN
ASSISTANT CUSTOMER SUPPORT
Level 3. 21 Kirksway Place
Battery Point. Tasmania. 7004
PH: 07 3072 5000
Alt.PH: +61 7 3072 5000
Email: ITServiceDesk@qr.com.au
W: queenslandrail.com.au
11-12-2025 16:00:05 - Zoe O'Brien (Work notes)
Investigating
</t>
  </si>
  <si>
    <t xml:space="preserve">
 2025-12-11 16:00:05 Zoe O'Brien - Assigned to is Zoe O'Brien was 
 2025-12-11 16:05:11 Zoe O'Brien - State is Pending was Work in Progress
 2025-12-12 07:47:39 Ruey Lim - State is Closed Complete was Pending</t>
  </si>
  <si>
    <t xml:space="preserve">12-12-2025 18:13:35 - PDXC Integration (Additional comments)
TASK8446125 Comment Added ---&gt; Hi @Phoebe Hill
Good Day!
You currently have the Microsoft 365 Copilot license assigned, which entitles you to access Copilot features. However, access to Copilot Apps depends on several additional factors beyond the license:
Next Steps to Enable Copilot Apps:
Update your Office apps to the latest versions (Word, Excel, PowerPoint, Outlook, Teams).
Sign in to your Office apps using your Microsoft 365 account.
Check Privacy Settings / Connected Experiences:
Go to File → Options → Trust Center → Trust Center Settings → Privacy Options
Enable Connected Experiences and Allow Office to connect to online services
Restart your apps after making these changes.
Power Platform Apps (if applicable):
Admins may need to enable Copilot features in Power Platform settings.
Users might need to add apps from the in-app store.
If you follow these steps and still do not see Copilot Apps, it likely means that tenant-level activation for Copilot Apps has not yet been completed. In this case, we will coordinate with Microsoft Support to ensure the backend enablement is applied to your account.
Thanks!
11-12-2025 21:02:34 - PDXC Integration (Work notes)
TASK8446125 Work Note Added by sonia.pandey@dxc.com: Checking internally with team.
TASK8446125 Assigned To: Suraj Rai
11-12-2025 21:02:27 - PDXC Integration (Additional comments)
TASK8446125 Comment Added ---&gt; .
11-12-2025 15:58:18 - Zoe O'Brien (Work notes)
QLR ServiceNow Integration sc_req_item SCTASK0225396 created RITM5462565
11-12-2025 15:57:47 - Zoe O'Brien (Work notes)
SDA confirmed user has had a software request raised for Microsoft Copilot for M365 - RITM0266991/RITM5397529
Assigning to O365 Messaging to assist user further with this request
11-12-2025 15:56:43 - Zoe O'Brien (Work notes)
Investigating
</t>
  </si>
  <si>
    <t xml:space="preserve">
 2025-12-11 15:57:47 Zoe O'Brien - Assignment Group is DXC O365 Messaging was Global Service Desk
 2025-12-11 21:02:22 PDXC Integration - State is Pending was Open</t>
  </si>
  <si>
    <t xml:space="preserve">12-12-2025 09:01:49 - PDXC Integration (Work notes)
TASK8446074 Assigned To: Christopher Watson
11-12-2025 15:04:21 - System (Work notes)
QLR ServiceNow Integration sc_req_item SCTASK0225395 created RITM5462532
</t>
  </si>
  <si>
    <t xml:space="preserve">12-12-2025 09:01:51 - PDXC Integration (Work notes)
TASK8446073 Assigned To: Christopher Watson
11-12-2025 15:02:56 - System (Work notes)
QLR ServiceNow Integration sc_req_item SCTASK0225394 created RITM5462531
</t>
  </si>
  <si>
    <t xml:space="preserve">11-12-2025 16:40:33 - Andy Phan (Work notes)
Request completed, as the owner of the shared mailbox is the same user who authorised the request.
11-12-2025 16:40:33 - Andy Phan (Additional comments)
Hi Chris,  
I've attached the list of employee names for the diversity@qr.com.au mailbox as requested.  
Kind regards,  
Andy
11-12-2025 16:34:45 - Andy Phan (Work notes)
Shared Mailbox: diversity@qr.com.au
Owner: Engle, Claire
11-12-2025 15:52:46 - Andy Phan (Work notes)
Investigating
</t>
  </si>
  <si>
    <t xml:space="preserve">
 2025-12-11 15:53:53 Andy Phan - State is Work in Progress was Open
 2025-12-11 16:40:33 Andy Phan - State is Closed Complete was Work in Progress</t>
  </si>
  <si>
    <t xml:space="preserve">11-12-2025 15:51:40 - Andy Phan (Work notes)
Added user to group "TAB_PRD_AST_REG_VIEWER" as requested
11-12-2025 15:51:15 - Andy Phan (Additional comments)
Hi Nathan, 
I have given you access to the group "TAB_PRD_AST_REG_VIEWER" as requested. 
Kind regards, 
Andy
11-12-2025 15:51:15 - Andy Phan (Work notes)
Group: TAB_PRD_AST_REG_VIEWER
Owner: Unrestricted 
Added user to group "TAB_PRD_AST_REG_VIEWER"
11-12-2025 15:48:24 - Andy Phan (Work notes)
Investigating
</t>
  </si>
  <si>
    <t xml:space="preserve">
 2025-12-11 15:51:15 Andy Phan - State is Closed Complete was Open
 2025-12-11 15:51:40 Andy Phan - State is Closed Complete was Work in Progress</t>
  </si>
  <si>
    <t xml:space="preserve">11-12-2025 15:02:24 - Casey Micklesson (Work notes)
Hi Eric,
Can you please action as per PDF?
Thank you,
</t>
  </si>
  <si>
    <t xml:space="preserve">
 2025-12-11 15:02:24 Casey Micklesson - Assignment Group is CBD Co-ordinator was Telstra Support
 2025-12-14 12:22:29 Eric Fuhrmann - State is Work in Progress was Open</t>
  </si>
  <si>
    <t xml:space="preserve">12-12-2025 18:01:05 - Tran Hoang (Additional comments)
Hi @Aaron Hingst, @Jeffrey Howell
Aaron Hingst has been added to Townsville FCC Group across ServiceNow Production, Test and Development. 
Please verify your access and let me know if it is working as expected.
If the access is not working as expected, please try logging out and logging back in. Feel free reach out to me for any issues.
Thanks for cooperation.
</t>
  </si>
  <si>
    <t xml:space="preserve">
 2025-12-11 15:34:42 Lemuel So - Assigned to is Tran Hoang was 
 2025-12-11 19:40:59 Tran Hoang - State is Work in Progress was Open
 2025-12-12 18:01:11 Tran Hoang - State is Pending was Work in Progress</t>
  </si>
  <si>
    <t xml:space="preserve">12-12-2025 11:53:45 - Gilbert Noble (Work notes)
pending approval
12-12-2025 11:53:16 - Gilbert Noble (Work notes)
Investigating
11-12-2025 15:15:31 - Andy Phan (Work notes)
PDL: PDL Engine Room
Owner: Watkins, James
Pending PDL owner approval
11-12-2025 15:15:00 - Andy Phan (Work notes)
From: Watkins, James &lt;james.watkins@qr.com.au&gt; 
Sent: Thursday, 11 December 2025 3:44 PM
To: IT Service Desk &lt;ITServiceDesk@qr.com.au&gt;
Subject: Automatic reply: SCTASK0225389 - Email Services
Thank you for your email.
I’m currently out of the office and will return on Monday 22nd of December 2025.
Warm regards,
James
11-12-2025 15:14:40 - Andy Phan (Work notes)
From: IT Service Desk 
Sent: Thursday, 11 December 2025 3:44 PM
To: Watkins, James &lt;james.watkins@qr.com.au&gt;
Subject: SCTASK0225389 - Email Services
Hello James,
We have received a request from Sophie Rayner (Train Control Leader) to have PDL membership access to PDL Engine Room. 
As the owner of this PDL, can you please let us know if you approve this access?
Their justifications is as follows:
As a requirement of her role, Sophie needs to receive emails from the Engine Room PDL.
Best regards,
Andy
ANDY PHAN 
Assistant Customer Support
11-12-2025 15:10:03 - Andy Phan (Work notes)
Investigating
</t>
  </si>
  <si>
    <t xml:space="preserve">
 2025-12-11 14:56:07 Shane Kmet - Assigned to is Zoe O'Brien was 
 2025-12-11 15:15:31 Andy Phan - State is Pending was Work in Progress</t>
  </si>
  <si>
    <t xml:space="preserve">12-12-2025 14:34:49 - PDXC Integration (Additional comments)
TASK8446060 Comment Added ---&gt; Hi,
Received confirmation to close the RITM / TASK. The encryption at host is enabled for all the servers requested. 
Hence, closing the RITM / TASK.
12-12-2025 11:19:31 - PDXC Integration (Work notes)
TASK8446060 Assigned To: Sowbhagya lakshmi Bommineni
11-12-2025 22:14:39 - PDXC Integration (Work notes)
TASK8446060 Work Note Added by s.bommineni@dxc.com: Added attachment ::  TASK8446060_TATUATHWS303_Screenshot 2025-12-11.png
11-12-2025 22:13:33 - PDXC Integration (Work notes)
TASK8446060 Work Note Added by s.bommineni@dxc.com: Added attachment ::  TASK8446060_TATUATHWS302_Screenshot 2025-12-11.png
11-12-2025 22:13:28 - PDXC Integration (Work notes)
TASK8446060 Work Note Added by s.bommineni@dxc.com: Added attachment ::  TASK8446060_TATUATHWS301_Screenshot 2025-12-11.png
11-12-2025 22:12:43 - PDXC Integration (Work notes)
TASK8446060 Work Note Added by s.bommineni@dxc.com: Added attachment ::  TASK8446060_TATUATHWS103_Screenshot 2025-12-11.png
11-12-2025 22:12:38 - PDXC Integration (Work notes)
TASK8446060 Work Note Added by s.bommineni@dxc.com: Added attachment ::  TASK8446060_TATUATHWS102_Screenshot 2025-12-11.png
11-12-2025 22:12:08 - PDXC Integration (Work notes)
TASK8446060 Work Note Added by s.bommineni@dxc.com: Added attachment ::  TASK8446060_TATUATHWS101_Screenshot_2025-12-11.png
11-12-2025 22:11:29 - PDXC Integration (Work notes)
TASK8446060 Work Note Added by s.bommineni@dxc.com: Added attachment ::  TASK8446060_TATUATHFS301_Screenshot_2025-12-11.png
11-12-2025 22:10:58 - PDXC Integration (Work notes)
TASK8446060 Work Note Added by s.bommineni@dxc.com: Added attachment ::  TASK8446060_TATUATHFS101_Screenshot_2025-12-11.png
11-12-2025 22:10:38 - PDXC Integration (Work notes)
TASK8446060 Work Note Added by s.bommineni@dxc.com: Added attachment ::  TASK8446060_TATUATHAS102_Screenshot_2025-12-11.png
11-12-2025 22:10:38 - PDXC Integration (Work notes)
TASK8446060 Work Note Added by s.bommineni@dxc.com: Added attachment ::  TASK8446060_TATUATHAS301_Screenshot_2025-12-11.png
11-12-2025 22:09:38 - PDXC Integration (Work notes)
TASK8446060 Work Note Added by s.bommineni@dxc.com: Added attachment ::  TASK8446060_TATUATHAS101_Screenshot_2025-12-11.png
11-12-2025 22:09:28 - PDXC Integration (Work notes)
TASK8446060 Work Note Added by s.bommineni@dxc.com: Added attachment ::  TASK8446060_TATTSTHDB301_Screenshot_2025-12-11.png
11-12-2025 22:08:52 - PDXC Integration (Work notes)
TASK8446060 Work Note Added by s.bommineni@dxc.com: Added attachment ::  TASK8446060_TATTSTHDB101_Screenshot_2025-12-11.png
11-12-2025 22:08:48 - PDXC Integration (Work notes)
TASK8446060 Work Note Added by s.bommineni@dxc.com: Added attachment ::  TASK8446060_TATEDUHWS103_Screenshot 2025-12-11.png
11-12-2025 22:08:29 - PDXC Integration (Work notes)
TASK8446060 Work Note Added by s.bommineni@dxc.com: Added attachment ::  TASK8446060_TATEDUHWS102_Screenshot 2025-12-11.png
11-12-2025 22:07:39 - PDXC Integration (Work notes)
TASK8446060 Work Note Added by s.bommineni@dxc.com: Added attachment ::  TASK8446060_TATEDUHWS101_Screenshot 2025-12-11.png
11-12-2025 22:05:48 - PDXC Integration (Work notes)
TASK8446060 Work Note Added by s.bommineni@dxc.com: Added attachment ::  TASK8446060_TATEDUHFS101_Screenshot 2025-12-11.png
11-12-2025 22:05:38 - PDXC Integration (Work notes)
TASK8446060 Work Note Added by s.bommineni@dxc.com: Added attachment ::  TASK8446060_TATEDUHAS102_Screenshot 2025-12-11.png
11-12-2025 22:04:58 - PDXC Integration (Work notes)
TASK8446060 Work Note Added by s.bommineni@dxc.com: Added attachment ::  TASK8446060_TATEDUHAS101_Screenshot 2025-12-11.png
11-12-2025 22:04:53 - PDXC Integration (Work notes)
TASK8446060 Work Note Added by s.bommineni@dxc.com: Added attachment ::  TASK8446060_TAFUATHWS301_Screenshot_2025-12-11.png
11-12-2025 22:04:48 - PDXC Integration (Work notes)
TASK8446060 Work Note Added by s.bommineni@dxc.com: Added attachment ::  TASK8446060_TAFUATHWS101_Screenshot_2025-12-11.png
11-12-2025 22:03:28 - PDXC Integration (Work notes)
TASK8446060 Work Note Added by s.bommineni@dxc.com: Added attachment ::  TASK8446060_TAFEDUHWS101_Screenshot 2025-12-11.png
11-12-2025 22:00:59 - PDXC Integration (Additional comments)
TASK8446060 Comment Added ---&gt; Enabled the encryption at host for all below servers. Attached screenshots for reference.
UAT Environment
NAME
TAFUATHWS101
TAFUATHWS301
TATTSTHDB101
TATTSTHDB301
TATUATHAS101
TATUATHAS102
TATUATHAS301
TATUATHFS101
TATUATHFS301
TATUATHWS101
TATUATHWS102
TATUATHWS103
TATUATHWS301
TATUATHWS302
TATUATHWS303
EDU Environment:
NAME
TAFEDUHWS101
TATEDUHAS101
TATEDUHAS102
TATEDUHFS101
TATEDUHWS101
TATEDUHWS102
TATEDUHWS103
11-12-2025 19:47:21 - PDXC Integration (Additional comments)
TASK8446060 Comment Added ---&gt; Hi,
Received confirmation on below servers as well. Proceeding with the enabling encryption at host for below. This involves stopping enabling encryption at host and staring the servers.
UAT Environment
NAME
TAFUATHWS101
TAFUATHWS301
TATTSTHDB101
TATTSTHDB301
TATUATHAS101
TATUATHAS102
TATUATHAS301
TATUATHFS101
TATUATHFS301
TATUATHWS101
TATUATHWS102
TATUATHWS103
TATUATHWS301
TATUATHWS302
TATUATHWS303
EDU Environment:
NAME
TAFEDUHWS101
TATEDUHAS101
TATEDUHAS102
TATEDUHFS101
TATEDUHWS101
TATEDUHWS102
TATEDUHWS103
11-12-2025 16:21:17 - PDXC Integration (Additional comments)
TASK8446060 Comment Added ---&gt; Hi,
Waiting for confirmation on the other servers downtime.
11-12-2025 16:20:02 - PDXC Integration (Work notes)
TASK8446060 Work Note Added by s.bommineni@dxc.com: Added attachment ::  TASK8446060_TATDEVHFS101_Screenshot 2025-12-11.png
11-12-2025 16:19:58 - PDXC Integration (Work notes)
TASK8446060 Work Note Added by s.bommineni@dxc.com: Added attachment ::  TASK8446060_TATDEVHAS103_Screenshot 2025-12-11.png
11-12-2025 16:19:48 - PDXC Integration (Work notes)
TASK8446060 Work Note Added by s.bommineni@dxc.com: Added attachment ::  TASK8446060_TATDEVHWS101_Screenshot 2025-12-11.png
11-12-2025 16:19:39 - PDXC Integration (Work notes)
TASK8446060 Work Note Added by s.bommineni@dxc.com: Added attachment ::  TASK8446060_TATDEVHAS101_Screenshot 2025-12-11.png
11-12-2025 16:19:38 - PDXC Integration (Work notes)
TASK8446060 Work Note Added by s.bommineni@dxc.com: Added attachment ::  TASK8446060_TATDEVHAS104_Screenshot 2025-12-11.png
11-12-2025 16:12:52 - PDXC Integration (Additional comments)
TASK8446060 Comment Added ---&gt; Hi,
All the below servers are enabled with encryption at host as per request. Attached screenshot for reference.
NAME                          Normal                                                                  schedule 
TATDEVHAS101 06:00 AM to 06:00 PM Brisbane time 0 7 * * 1-5 | 0 19 * * 1-5
TATDEVHAS103 06:00 AM to 06:00 PM Brisbane time 0 7 * * 1-5 | 0 19 * * 1-5
TATDEVHAS104 06:00 AM to 06:00 PM Brisbane time 0 7 * * 1-5 | 0 19 * * 1-5
TATDEVHFS101 06:00 AM to 06:00 PM Brisbane time 0 7 * * 1-5 | 0 19 * * 1-5
TATDEVHWS101 06:00 AM to 06:00 PM Brisbane time 0 7 * * 1-5 | 0 19 * * 1-5
11-12-2025 15:34:36 - PDXC Integration (Additional comments)
TASK8446060 Comment Added ---&gt; Hi,
Received downtime confirmation on the below servers. The request is to Enable encryption at host for the below servers.
NAME                           Normal                                                                     schedule  
TATDEVHAS101 06:00 AM to 06:00 PM Brisbane time 0 7 * * 1-5 | 0 19 * * 1-5
TATDEVHAS103 06:00 AM to 06:00 PM Brisbane time 0 7 * * 1-5 | 0 19 * * 1-5
TATDEVHAS104 06:00 AM to 06:00 PM Brisbane time 0 7 * * 1-5 | 0 19 * * 1-5
TATDEVHFS101 06:00 AM to 06:00 PM Brisbane time 0 7 * * 1-5 | 0 19 * * 1-5
TATDEVHWS101 06:00 AM to 06:00 PM Brisbane time 0 7 * * 1-5 | 0 19 * * 1-5
11-12-2025 14:32:28 - Vidhya Sundaramoorthy (Work notes)
QLR ServiceNow Integration sc_req_item SCTASK0225388 created RITM5462519
</t>
  </si>
  <si>
    <t xml:space="preserve">
 2025-12-11 14:32:14 Vidhya Sundaramoorthy - Assignment Group is DXC Azure Delivery was Global Service Desk
 2025-12-11 15:31:10 PDXC Integration - State is Work in Progress was Open
 2025-12-11 16:21:13 PDXC Integration - State is Pending was Work in Progress
 2025-12-12 14:35:03 PDXC Integration - State is Work in Progress was Pending
 2025-12-12 14:35:08 PDXC Integration - State is Closed Complete was Work in Progress</t>
  </si>
  <si>
    <t xml:space="preserve">12-12-2025 09:02:18 - PDXC Integration (Work notes)
TASK8446059 Assigned To: Christopher Watson
11-12-2025 14:30:43 - System (Work notes)
QLR ServiceNow Integration sc_req_item SCTASK0225387 created RITM5462518
</t>
  </si>
  <si>
    <t xml:space="preserve">11-12-2025 15:03:09 - Gilbert Noble (Work notes)
raised REQ0267893
RITM0271348 - Microsoft Surface Laptop 6
11-12-2025 15:03:09 - Gilbert Noble (Additional comments)
raised REQ0267893
RITM0271348 - Microsoft Surface Laptop 6
11-12-2025 14:58:24 - Gilbert Noble (Work notes)
New Employee - RITM0271337
Name: Hoa Trinh
Position Address: Lvl 14 295 Ann St
Cost Centre: 1610903
11-12-2025 14:26:46 - Shane Kmet (Work notes)
Assigningt o DXC Remote Desktop Support for suport
</t>
  </si>
  <si>
    <t xml:space="preserve">
 2025-12-11 14:26:46 Shane Kmet - Assignment Group is DXC Remote Desktop Support was Global Service Desk
 2025-12-11 14:33:55 Gilbert Noble - Assigned to is Gilbert Noble was 
 2025-12-11 15:03:09 Gilbert Noble - State is Closed Complete was Open</t>
  </si>
  <si>
    <t xml:space="preserve">12-12-2025 16:55:37 - Tran Hoang (Work notes)
Reaching out to Christian Munro via Teams for more details.
11-12-2025 14:02:53 - Jeffrey Sardin (Work notes)
Hi Team. Please see attached files for reference. Thanks
</t>
  </si>
  <si>
    <t xml:space="preserve">
 2025-12-11 14:02:53 Jeffrey Sardin - Assignment Group is Service Now was Global Service Desk
 2025-12-11 15:34:47 Lemuel So - Assigned to is Tran Hoang was 
 2025-12-12 16:55:37 Tran Hoang - State is Pending was Work in Progress</t>
  </si>
  <si>
    <t xml:space="preserve">12-12-2025 09:35:52 - Casey Micklesson (Additional comments)
Your application for Email to SMS has been processed and you are now a registered User of the service. 
Queensland Rail can only access the Email to SMS service through Microsoft Outlook. You must be logged into the Queensland Rail email account which was supplied on your application form. 
How to send an SMS Message via Email:
Open Microsoft Outlook on your PC 
Select the "New Mail Message" button 
In the "To…" field, enter the recipients mobile phone number (replace the leading "0" with "61") and add "@sms.tim.telstra.com". E.g. 61414352405@sms.tim.telstra.com 
Enter your message in the "Subject" field only. You can enter up to a maximum of 160 characters (including spaces). Information in the Body of the email will not be sent 
Press "Send" 
Note:   - SMS charges will apply as per the number of recipients 
- Frequently used mobile telephone numbers can be added to your Contacts in Outlook. 
When the message is sent the recipient(s) mobile phone will receive the message just as they would a standard SMS. If required, the recipients can simply select the "Reply" button on their mobile phone to send a return message (SMS) directly to your Queensland Rail email address. The "Reply" feature will only function for up to 30 days from the receipt of the message. 
Note:   You will not receive a confirmation that your SMS has been sent or if the SMS is unsuccessful. 
https://queenslandrail.service-now.com/$viewer.do?sysparm_stack=no&amp;sysparm_sys_id=31aa2e4f875a2510aa27a8e50cbb3524 
Should you require any further information regarding Email to SMS, please contact the IT Service Desk on 89-25000 option 1.
12-12-2025 09:35:52 - Casey Micklesson (Work notes)
Completed user set-up in Tims. 
Closing order
11-12-2025 15:12:22 - Casey Micklesson (Work notes)
Please note your Order Reference Number:
15635486
</t>
  </si>
  <si>
    <t xml:space="preserve">
 2025-12-11 15:12:22 Casey Micklesson - Assigned to is Casey Micklesson was 
 2025-12-12 09:35:52 Casey Micklesson - State is Closed Complete was Work in Progress</t>
  </si>
  <si>
    <t xml:space="preserve">12-12-2025 09:35:35 - Casey Micklesson (Additional comments)
Your application for Email to SMS has been processed and you are now a registered User of the service. 
Queensland Rail can only access the Email to SMS service through Microsoft Outlook. You must be logged into the Queensland Rail email account which was supplied on your application form. 
How to send an SMS Message via Email:
Open Microsoft Outlook on your PC 
Select the "New Mail Message" button 
In the "To…" field, enter the recipients mobile phone number (replace the leading "0" with "61") and add "@sms.tim.telstra.com". E.g. 61414352405@sms.tim.telstra.com 
Enter your message in the "Subject" field only. You can enter up to a maximum of 160 characters (including spaces). Information in the Body of the email will not be sent 
Press "Send" 
Note:   - SMS charges will apply as per the number of recipients 
- Frequently used mobile telephone numbers can be added to your Contacts in Outlook. 
When the message is sent the recipient(s) mobile phone will receive the message just as they would a standard SMS. If required, the recipients can simply select the "Reply" button on their mobile phone to send a return message (SMS) directly to your Queensland Rail email address. The "Reply" feature will only function for up to 30 days from the receipt of the message. 
Note:   You will not receive a confirmation that your SMS has been sent or if the SMS is unsuccessful. 
https://queenslandrail.service-now.com/$viewer.do?sysparm_stack=no&amp;sysparm_sys_id=31aa2e4f875a2510aa27a8e50cbb3524 
Should you require any further information regarding Email to SMS, please contact the IT Service Desk on 89-25000 option 1.
12-12-2025 09:35:35 - Casey Micklesson (Work notes)
Completed user set-up in Tims. 
Closing order
11-12-2025 15:12:01 - Casey Micklesson (Work notes)
Please note your Order Reference Number:
15635485
</t>
  </si>
  <si>
    <t xml:space="preserve">
 2025-12-11 15:12:01 Casey Micklesson - Assigned to is Casey Micklesson was 
 2025-12-12 09:35:35 Casey Micklesson - State is Closed Complete was Work in Progress</t>
  </si>
  <si>
    <t xml:space="preserve">11-12-2025 14:48:04 - Robin Moss (Additional comments)
Hi Thomas,  I am busy completing the exemption form at the moment. Adrian Bancilhon has been engaged by Dave Smale EGM Assets to assist with our Good to Gold program working under Robin Barlass and Emily McGown.  Here is the profile on Adrian who will be working with Dave and the team:
Adrian is an award-winning senior executive with global recognition in asset management, operations, and project delivery across complex and safety critical industries. He is a proven leader in developing and executing strategy, driving business improvement, and embedding operational readiness at a group level.
With extensive experience in managing large scale, multi-disciplinary operations, Adrian has successfully led major transformation projects and delivered sustainable business outcomes in dynamic, change-driven environments. He combines strategic foresight with practical execution, ensuring alignment with corporate objectives, governance standards, and stakeholder expectations.
Adrian is recognised for his ability to partner with and influence executives, boards, and operational leaders alike. He is highly skilled in preparing and presenting executive level strategy, business cases, and board papers, ensuring that complex issues are translated into clear, actionable decisions. His strong analytical and problem solving capability underpins his ability to provide sound strategic, financial, and risk advice.
He has been acknowledged by Engineers Australia, the Asset Management Council, and the Prime Minister of Australia for excellence in operational readiness and asset management. He has also developed ISO55000 compliant asset programs and led the attainment of Caterpillar 5 Star operational accreditation, demonstrating his ability to deliver value through systems integration, continuous improvement, and safety leadership.
Adrian’s leadership style is grounded in accountability, transparency, and collaboration. He champions high performance teams, fosters customer focused service delivery, and ensures safety, risk, and assurance remain embedded at the core of operations. He brings a disciplined yet innovative approach that delivers strategic, tactical, and operational results while building stakeholder confidence.
11-12-2025 14:39:17 - Thomas O'Reilly (Additional comments)
Hi Rob,
Can you attach the draft exemption and provide some details of the services that Cadric delivers?
Thank you and regards,
Tom O'Reilly
Rail Infrastructure Category Manager
</t>
  </si>
  <si>
    <t xml:space="preserve">
 2025-12-11 15:18:59 Rinna Kato - State is Work in Progress was Open</t>
  </si>
  <si>
    <t xml:space="preserve">11-12-2025 14:18:12 - Shane Kmet (Additional comments)
Good afternoon Josh,
Per RITM0271334, your access to TAB_PRD_AST_REG_VIEWER  has now been applied to your account
Thank you,
Shane Kmet
Senior Service Desk Analyst
11-12-2025 14:18:12 - Shane Kmet (Work notes)
Access aplied
11-12-2025 14:16:27 - Shane Kmet (Work notes)
TAB_PRD_AST_REG_VIEWER 
Added user to the group - R906827
11-12-2025 14:15:26 - Shane Kmet (Work notes)
Investigating
</t>
  </si>
  <si>
    <t xml:space="preserve">
 2025-12-11 14:15:37 Shane Kmet - Assigned to is Fred Shea was 
 2025-12-11 14:18:12 Shane Kmet - State is Closed Complete was Work in Progress</t>
  </si>
  <si>
    <t xml:space="preserve">12-12-2025 09:39:13 - Casey Micklesson (Additional comments)
Hi Troy ,
Thank you for placing your order for an iPhone 16e.
Please be advised this has been ordered and we will continue to keep you updated on the status of this request. 
Thank you,
12-12-2025 09:39:13 - Casey Micklesson (Work notes)
Apple IPHONE 16e BUNDLE with Telstra Clear Case, Screen Protector and Cygnett 30W Adapter Bundle BLACK 128 GB
With Device Enrolment Service
Billing Account Number : 4912301225
Adaptive Mobility Fund : $550.00
11-12-2025 15:11:29 - Casey Micklesson (Work notes)
Please note your Order Reference Number:
15635484
</t>
  </si>
  <si>
    <t xml:space="preserve">
 2025-12-11 15:11:29 Casey Micklesson - Assigned to is Casey Micklesson was </t>
  </si>
  <si>
    <t xml:space="preserve">11-12-2025 14:17:52 - Shane Kmet (Additional comments)
Good afternoon Des,
Per RITM0271332, your access to TAB_PRD_AST_REG_VIEWER  has now been applied to your account
Thank you,
Shane Kmet
Senior Service Desk Analyst
11-12-2025 14:17:52 - Shane Kmet (Work notes)
access applied
11-12-2025 14:16:25 - Shane Kmet (Work notes)
TAB_PRD_AST_REG_VIEWER 
Added user to the group - R907868
11-12-2025 14:15:20 - Shane Kmet (Work notes)
Investigating
</t>
  </si>
  <si>
    <t xml:space="preserve">
 2025-12-11 14:15:36 Shane Kmet - Assigned to is Fred Shea was 
 2025-12-11 14:17:52 Shane Kmet - State is Closed Complete was Work in Progress</t>
  </si>
  <si>
    <t xml:space="preserve">12-12-2025 09:45:54 - Anne-Louise Keane (Work notes)
@Paul Male I have replicated your access in UR3 (as per Production PR3).  For Obzervr Capture UAT access please raise task with Obzervr Capture Team.  
Thanks, AL
12-12-2025 09:45:54 - Anne-Louise Keane (Additional comments)
@Paul Male I have replicated your access in UR3 (as per Production PR3).  For Obzervr Capture UAT access please raise task with Obzervr Capture Team.  
Thanks, AL
11-12-2025 13:58:45 - Anita Davenport-Smith (Work notes)
Hi @Anne-Louise Keane, could you please replicate Prod access for this user in UR3 (checked with Suro).  Then add a note back to the requestor with 'For Obzervr Capture UAT access please raise task with Obzervr Capture Team'
</t>
  </si>
  <si>
    <t xml:space="preserve">
 2025-12-12 09:45:54 Anne-Louise Keane - State is Closed Complete was Open</t>
  </si>
  <si>
    <t xml:space="preserve">11-12-2025 14:04:50 - Shane Kmet (Work notes)
Assigning to SAP Basis for support
</t>
  </si>
  <si>
    <t xml:space="preserve">
 2025-12-11 14:04:50 Shane Kmet - Assignment Group is SAP Basis was Global Service Desk
 2025-12-12 14:20:37 Chantel van der Merwe - Assigned to is Jane Galon was </t>
  </si>
  <si>
    <t xml:space="preserve">11-12-2025 14:43:32 - Andy Phan (Additional comments)
Hi Glenn, 
I have given you Modify access to the folder "\\corp\corp\MNE\Shunters_Mayne"  
It could take up to 1 day to replicate on your end. 
Kind regards, 
Andy
11-12-2025 14:43:32 - Andy Phan (Work notes)
Folder: \\corp\corp\MNE\Shunters_Mayne
Group: MNE_PS_PSD_SHUNT_MNE
Owner: Unrestricted
User given access to group "MNE_PS_PSD_SHUNT_MNE"
11-12-2025 14:38:36 - Andy Phan (Work notes)
Investigating
</t>
  </si>
  <si>
    <t xml:space="preserve">
 2025-12-11 14:26:20 Shane Kmet - Assigned to is Zoe O'Brien was 
 2025-12-11 14:43:32 Andy Phan - State is Closed Complete was Work in Progress</t>
  </si>
  <si>
    <t xml:space="preserve">12-12-2025 16:15:21 - Andrew Cranley (Additional comments)
amended quote received - ICT VCME purchase details updated.
Reassigning to Contracts team
11-12-2025 13:51:07 - Andrew Cranley (Work notes)
cannot locate catalog item - cannot create request
11-12-2025 13:50:57 - Andrew Cranley (Additional comments)
just realised quote is not quite right. description says 1YR - coverage dates is for 2-years. Sent quote back to Data#3 for review and possible amendment
</t>
  </si>
  <si>
    <t xml:space="preserve">
 2025-12-11 13:51:04 Andrew Cranley - Assignment Group is DXC Software Asset Management was Contracts Queue 
 2025-12-12 16:15:21 Andrew Cranley - Assignment Group is Contracts Queue  was DXC Software Asset Management
 2025-12-12 16:49:50 Yoko Bell - Assigned to is Yoko Bell was </t>
  </si>
  <si>
    <t>RITM0269128</t>
  </si>
  <si>
    <t xml:space="preserve">12-12-2025 06:39:51 - Raegan Munro (Work notes)
Pending INC0577569.
11-12-2025 15:09:05 - Andy Phan (Work notes)
Unable to access public folders, pending completion of INC0577569
11-12-2025 15:08:49 - Andy Phan (Work notes)
Investigating
</t>
  </si>
  <si>
    <t xml:space="preserve">
 2025-12-11 14:26:31 Shane Kmet - Assigned to is Fred Shea was 
 2025-12-11 15:09:05 Andy Phan - State is Pending was Work in Progress</t>
  </si>
  <si>
    <t>RITM0269129</t>
  </si>
  <si>
    <t xml:space="preserve">12-12-2025 06:39:37 - Raegan Munro (Work notes)
Pending INC0577569.
11-12-2025 15:08:35 - Andy Phan (Work notes)
Unable to access public folders, pending completion of INC0577569
11-12-2025 14:52:28 - Andy Phan (Work notes)
Investigating
</t>
  </si>
  <si>
    <t xml:space="preserve">
 2025-12-11 14:26:31 Shane Kmet - Assigned to is Fred Shea was 
 2025-12-11 15:08:35 Andy Phan - State is Pending was Work in Progress</t>
  </si>
  <si>
    <t xml:space="preserve">12-12-2025 11:55:50 - Gilbert Noble (Work notes)
MIM provisioned
12-12-2025 11:55:50 - Gilbert Noble (Additional comments)
Hello HR, 
the account for Geoff Everest (O902897) has been extended in ICT systems until 01.04.2026
Kind regards,
Queensland Rail
Gilbert Noble
REMOTE DESKTOP SUPPORT
Level 3, 21 Kirksway Place
Battery Point, Tasmania 7004
T: 07 3072 5000
W: queenslandrail.com.au
E: ITservicedesk@qr.com.au
12-12-2025 11:53:53 - Gilbert Noble (Work notes)
Investigating
11-12-2025 13:58:12 - Andy Phan (Work notes)
Expired Roles:
ZAAA_GEN_MENU_NWBC @IC\QSingle Role@ 01.02.2022 31.12.2023 General - NWBC Menu for all EAMS Users
Z_EAMS_CLASS_CHAR_DISP @IC\QSingle Role@ 01.02.2022 31.12.2023 EAMS - Classes and Characteristics Display
Z_EAMS_GIS_MAPS_DISP @IC\QSingle Role@ 01.02.2022 31.12.2023 EAMS - GIS Maps Display
Z_EAMS_GM_MAINT_1265 @IC\QSingle Role@ 01.02.2022 31.12.2023 EAMS - Goods Movement Maintenance - Network
Z_EAMS_INVENTORY_DISP_1265 @IC\QSingle Role@ 01.02.2022 31.12.2023 EAMS - Inventory Display - Network
Z_EAMS_INVENTORY_MAINT_1265 @IC\QSingle Role@ 01.02.2022 31.12.2023 EAMS - Inventory Maintenance - Network
Z_EAMS_MAINT_PLAN_DISP_1265 @IC\QSingle Role@ 01.02.2022 31.12.2023 EAMS - Maintenance Plan Display - QR_Network Services
Z_EAMS_MAT_LIST_DISP_1265 @IC\QSingle Role@ 01.02.2022 31.12.2023 EAMS - Material List Display - Network
Z_EAMS_MEAS_DOC_MAINT_6000 @IC\QSingle Role@ 01.02.2022 31.12.2023 EAMS - Measurement Document Maintenance - Queensland Rail Limited
Z_EAMS_MEAS_DOC_MAINT_BTCHJOB @IC\QSingle Role@ 01.02.2022 31.12.2023 EAMS Measurement Document - Batch Job Authority
Z_EAMS_MEAS_POINT_DISP @IC\QSingle Role@ 01.02.2022 31.12.2023 EAMS - Measuring Point Display
Z_EAMS_MRR_GM_MAINT_1265 @IC\QSingle Role@ 01.02.2022 31.12.2023 EAMS - MRR Goods Movement Maintenance - Network
Z_EAMS_MTCE_DISP_ALL @IC\QSingle Role@ 01.02.2022 31.12.2023 EAMS - Maintenance Display - ALL EAMS Values
Z_EAMS_NET_ASST_DISP_1265 @IC\QSingle Role@ 01.02.2022 31.12.2023 EAMS - Network Asset Display
Z_EAMS_NET_CONFRM_CREATE_1265 @IC\QSingle Role@ 01.02.2022 31.12.2023 EAMS - Network Confirmations Create
Z_EAMS_NET_CONFRM_MAINT_1265 @IC\QSingle Role@ 01.02.2022 31.12.2023 EAMS - Network Confirmations Maintenance
Z_EAMS_NET_EQUIPMENT_DISP_1265 @IC\QSingle Role@ 01.02.2022 31.12.2023 EAMS - Network Equipment Display
Z_EAMS_NET_NOTIF_DISP_1265 @IC\QSingle Role@ 01.02.2022 31.12.2023 EAMS - Regional Notifications Display
Z_EAMS_NET_NOTIF_MAINT_1265 @IC\QSingle Role@ 01.02.2022 31.12.2023 EAMS - Network Notification Maintenance
Z_EAMS_NET_NOTIF_X1_CHNG_1265 @IC\QSingle Role@ 01.02.2022 31.12.2023 EAMS - Network Notification Change for X1 Surveillance
Z_EAMS_NET_ORD&amp;PRMT_DISP_1265 @IC\QSingle Role@ 01.02.2022 31.12.2023 EAMS - Network Order and Permit Display
Z_EAMS_NET_PRMT_MAINT_1265 @IC\QSingle Role@ 01.02.2022 31.12.2023 EAMS - Network Permit Maintenance
Z_EAMS_NET_WO_PRINT_1265 @IC\QSingle Role@ 01.02.2022 31.12.2023 EAMS - Network Work Order Printing
Z_EAMS_NET_WRK_ORD_CHG_1265 @IC\QSingle Role@ 01.02.2022 31.12.2023 EAMS - Network Work Order Change
Z_EAMS_NET_WRK_ORD_MAINT_1265 @IC\QSingle Role@ 01.02.2022 31.12.2023 EAMS - Network Work Order Maintenance
Z_EAMS_PURCH_ORD_DISP_1265 @IC\QSingle Role@ 01.02.2022 31.12.2023 EAMS - Purchase Order Display - Network
Z_EAMS_PURCH_ORD_MAINT_1265 @IC\QSingle Role@ 01.02.2022 31.12.2023 EAMS - Purchase Order Maintenance - Network
Z_EAMS_PURCH_REQ_DISP_1265 @IC\QSingle Role@ 01.02.2022 31.12.2023 EAMS - Purchase Requisition Display - Network
Z_EAMS_PURCH_REQ_MAINT_1265 @IC\QSingle Role@ 01.02.2022 31.12.2023 EAMS - Prurchase Requisition Maintenance - Network
Z_EAMS_REVISION_DISP_1265 @IC\QSingle Role@ 01.02.2022 31.12.2023 EAMS - Revision Display - QR Network Services
Z_EAMS_SES_DISP_1265 @IC\QSingle Role@ 01.02.2022 31.12.2023 EAMS - Service Entry Sheet Display - Network
Z_EAMS_SES_PROC_1265 @IC\QSingle Role@ 01.02.2022 31.12.2023 EAMS - Service Entry Sheet Processing - Network
Z_EAMS_STAKE_DF_DOC_MAINT_1265 @IC\QSingle Role@ 01.02.2022 31.12.2023 EAMS - Stock Take Difference Documents - Network
Z_EAMS_STAKE_DIFF_APPRV_1265 @IC\QSingle Role@ 01.02.2022 31.12.2023 EAMS - Stock Take Difference Approval - Network
Z_EAMS_SYCLO_USER @IC\QSingle Role@ 01.02.2022 31.12.2023 EAMS - Syclo User
Z_EAMS_TASKS_DISP @IC\QSingle Role@ 01.02.2022 31.12.2023 EAMS - Tasks Display
Z_EAMS_WORK_MANAGER_DISP @IC\QSingle Role@ 01.02.2022 31.12.2023 EAMS - Work Manager Confiuration Display
Z_EAMS_WORK_MANAGER_MAINT @IC\QSingle Role@ 01.02.2022 31.12.2023 EAMS - Work Manager Confiuration
Z_GEN_MENU_FIELD_WORKER @IC\QSingle Role@ 01.02.2022 31.12.2023 General - NWBC Menu Field Worker
Z_LMS_QR_COURSEPLAYER @IC\QSingle Role@ 18.01.2022 10.04.2025 QR SAP Learning Solution: User of the Content Player
Z_LMS_QR_COURSEPLAYER @IC\QSingle Role@ 11.04.2025 13.04.2025 QR SAP Learning Solution: User of the Content Player
Z_LMS_QR_LEARNER @IC\QSingle Role@ 18.01.2022 10.04.2025 LMS Learner - QR
Z_LMS_QR_LEARNER @IC\QSingle Role@ 11.04.2025 13.04.2025 LMS Learner - QR
Z_PM_QR_FIELD_WORKER_1265 @M7\QComposite Role@ 01.02.2022 31.12.2023 PM QR - Field Worker - QR_Network Services
Z_PRD_PRODUCTION_DISPLAY_6000 @IC\QSingle Role@ 01.02.2022 31.12.2023 PRODUCTION - Production Display PSG
11-12-2025 13:57:43 - Andy Phan (Work notes)
Geoff
Everest
902897 / O902897
01.04.2026
Extended UMR for O902897 to 01.04.2026
Verified account is active in DRA (Account was reenabled)
No additional access requested
No O365 account
Pending DRA account replication for O365 (to run mailbox script) and MIM.
11-12-2025 13:48:17 - Andy Phan (Work notes)
Investigating
</t>
  </si>
  <si>
    <t xml:space="preserve">
 2025-12-11 13:38:38 Pruthvish Patel - Assigned to is Andy Phan was 
 2025-12-11 13:57:43 Andy Phan - State is Pending was Work in Progress
 2025-12-12 11:55:50 Gilbert Noble - State is Closed Complete was Pending</t>
  </si>
  <si>
    <t xml:space="preserve">11-12-2025 14:36:02 - PDXC Integration (Additional comments)
TASK8446030 Comment Added ---&gt; Update : We have revert back the tags hence closing the TASK.
11-12-2025 14:12:19 - PDXC Integration (Additional comments)
TASK8446030 Comment Added ---&gt; Task has been acknowledged we are working on it
11-12-2025 14:08:48 - PDXC Integration (Work notes)
TASK8446030 Assigned To: Prachi Kale
11-12-2025 13:28:36 - Vidhya Sundaramoorthy (Work notes)
QLR ServiceNow Integration sc_req_item SCTASK0225371 created RITM5462497
</t>
  </si>
  <si>
    <t xml:space="preserve">
 2025-12-11 13:28:20 Vidhya Sundaramoorthy - Assignment Group is DXC CloudOps was Global Service Desk
 2025-12-11 14:12:18 PDXC Integration - State is Pending was Open
 2025-12-11 14:35:58 PDXC Integration - State is Work in Progress was Pending
 2025-12-11 14:36:04 PDXC Integration - State is Closed Complete was Work in Progress</t>
  </si>
  <si>
    <t xml:space="preserve">12-12-2025 08:21:21 - PDXC Integration (Work notes)
TASK8446044 Assigned To: Venkateshwarlu Nagolu
11-12-2025 14:06:13 - PDXC Integration (Additional comments)
TASK8446044 Comment Added ---&gt; Hi SD,
Please assign it to respective team.
11-12-2025 13:53:08 - Ruey Lim (Work notes)
QLR ServiceNow Integration sc_req_item SCTASK0225370 created RITM5462510
11-12-2025 13:52:54 - Ruey Lim (Work notes)
Could not find any KB for this access
Found an old ticket for Panorama access SCTASK0185817, assigning ticket to DXC Security Firewall Management
Please kindly assign back to Service Desk if issue is out of scope
11-12-2025 13:35:40 - Ruey Lim (Work notes)
Investigating
</t>
  </si>
  <si>
    <t xml:space="preserve">
 2025-12-11 13:35:32 Ruey Lim - State is Work in Progress was Open
 2025-12-11 13:52:54 Ruey Lim - Assignment Group is DXC Security Firewall Management was Global Service Desk</t>
  </si>
  <si>
    <t xml:space="preserve">14-12-2025 12:35:53 - PDXC Integration (Work notes)
TASK8451478 Work Note Added by sgrieve@dxc.com: Groups present accounts linked closing
14-12-2025 11:03:41 - PDXC Integration (Work notes)
TASK8451478 Assigned To: Scott Grieve
13-12-2025 02:19:30 - PDXC Integration (Additional comments)
TASK8446032 Comment Added ---&gt; Status: For ticket closure
Escalation: MEP
Action Done:
- Created A account for user "james.sharma@qr.com.au" on Airlock portal
-  Sent an email to user containing the credentials.
Next Action:
- For ticket closure.
11-12-2025 17:52:45 - PDXC Integration (Additional comments)
TASK8446032 Comment Added ---&gt; Status: Awaiting customer
Escalation: MEP
Action Done:
- Sent an email to user requesting to provide A accounts needed to be added on Airlock portal as it was not mentioned in the ticket.
Next Action:
- Awaiting user response.
11-12-2025 17:27:18 - PDXC Integration (Work notes)
TASK8446032 Assigned To: George Vincent De Vera
11-12-2025 14:07:53 - PDXC Integration (Additional comments)
TASK8446032 Comment Added ---&gt; Hi Team,
Please work on it.
11-12-2025 13:33:32 - Ruey Lim (Work notes)
QLR ServiceNow Integration sc_req_item SCTASK0225369 created RITM5462499
11-12-2025 13:33:18 - Ruey Lim (Work notes)
According to KB0021116 and user's request, assigning ticket to DXC Security Endpoint Protection for Airlock Console
11-12-2025 13:30:35 - Ruey Lim (Work notes)
Investigating
</t>
  </si>
  <si>
    <t xml:space="preserve">
 2025-12-11 13:30:35 Ruey Lim - State is Work in Progress was Open
 2025-12-11 13:33:18 Ruey Lim - Assignment Group is DXC Security End Point Protection was Global Service Desk
 2025-12-11 17:52:42 PDXC Integration - State is Pending was Work in Progress
 2025-12-13 02:19:27 PDXC Integration - State is Work in Progress was Pending
 2025-12-14 12:35:56 PDXC Integration - State is Closed Complete was Work in Progress</t>
  </si>
  <si>
    <t xml:space="preserve">11-12-2025 16:52:53 - Anita Davenport-Smith (Additional comments)
Hi Donna,
As requested, DEV had been updated for Address Validation Configuration For Country/Region: Australia (AUS) to change 'Allow Save for Non Critical Errors' from No to Yes.
Thank,
Anita
</t>
  </si>
  <si>
    <t xml:space="preserve">
 2025-12-11 13:41:02 Anita Davenport-Smith - Assigned to is Anita Davenport-Smith was 
 2025-12-11 16:54:27 Anita Davenport-Smith - State is Work in Progress was Open</t>
  </si>
  <si>
    <t xml:space="preserve">12-12-2025 12:14:16 - Wilawan Nimanong (Additional comments)
Cost centre has changed to 1610199 as per Andrew Kane advised.
</t>
  </si>
  <si>
    <t xml:space="preserve">
 2025-12-11 14:40:00 Yoko Bell - Assigned to is Yoko Bell was 
 2025-12-12 08:58:49 Yoko Bell - Assigned to is Barry Dillon was Yoko Bell</t>
  </si>
  <si>
    <t xml:space="preserve">12-12-2025 13:47:01 - PDXC Integration (Work notes)
TASK8446014 Work Note Added by jbourke3@dxc.com: Closing ticket:
Great - thanks
From: Bourke, John &lt;john.bourke@qr.com.au&gt; 
Sent: Friday, 12 December 2025 1:44 PM
To: Smith, Alana &lt;Alana.Smith@qr.com.au&gt;
Subject: RE: TASK8446014 - Primavera, access request
No worries, I will proceed to close your ticket off shortly.
Feel free to reach out if you run into any issues.
Cheers,
JOHN BOURKE
Level 11, Rail Centre 1, 305 Edward Street 
Brisbane, QLD 4000 
M: 0425 321 167 
W: queenslandrail.com.au
From: Smith, Alana &lt;Alana.Smith@qr.com.au&gt; 
Sent: Friday, 12 December 2025 13:41
To: Bourke, John &lt;john.bourke@qr.com.au&gt;
Subject: RE: TASK8446014 - Primavera, access request
Thanks John
12-12-2025 13:03:39 - PDXC Integration (Additional comments)
TASK8446014 Comment Added ---&gt; Email to user, requested feedback:
Hi Alana,
As requested, your Primavera account has been setup.
If you open Software Centre, you should soon have an entry for Primavera (see attached) which you can click on and install.
Note, it may take a few hours for Primavera to synchronise and appear in the list.
Let me know if you run into any issues, or if I can close off TASK8446014.
Cheers,
JOHN BOURKE
11-12-2025 16:31:28 - PDXC Integration (Work notes)
TASK8446014 Assigned To: John Bourke
11-12-2025 13:03:54 - Michael Marlow (Work notes)
QLR ServiceNow Integration sc_req_item SCTASK0225366 created RITM5462486
</t>
  </si>
  <si>
    <t xml:space="preserve">
 2025-12-12 13:03:38 PDXC Integration - State is Pending was Open
 2025-12-12 13:46:49 PDXC Integration - State is Work in Progress was Pending
 2025-12-12 13:46:53 PDXC Integration - State is Closed Complete was Work in Progress</t>
  </si>
  <si>
    <t xml:space="preserve">12-12-2025 17:11:41 - PDXC Integration (Work notes)
TASK8449587 Assigned To: Kaushika Thiyagarajan
12-12-2025 17:11:38 - PDXC Integration (Additional comments)
TASK8449587 Comment Added ---&gt; Device → Accessories Only - No IT Asset Management action.
12-12-2025 12:41:51 - PDXC Integration (Work notes)
TASK8445995 Work Note Added by christopher.watson2@dxc.com: Dispatched
• 2 X  SIM Cards
• 8000502102595
• 8000502102603
Hi Natasha
The requested item(s) has been processed for delivery: 
• 2 X  SIM Cards
• 8000502102595
• 8000502102603
• 
• 
• 
Just advising you that this has been processed for delivery to :
56 Abbottsford Rd, Bowen Hills
Shipping company: TNT 
SHIPMENT NUMBER:
312942849
This ticket will now be closed.
11-12-2025 13:31:39 - PDXC Integration (Work notes)
TASK8445995 Assigned To: Christopher Watson
11-12-2025 12:49:19 - System (Work notes)
QLR ServiceNow Integration sc_req_item SCTASK0225365 created RITM5462477
</t>
  </si>
  <si>
    <t xml:space="preserve">11-12-2025 12:52:21 - Ruey Lim (Work notes)
Extended EXT2937 to 02/11/2026
Re-enabled user's account
================================
From: IT Service Desk 
Sent: Thursday, 11 December 2025 1:22 PM
To: louis.mcintosh@aurizon.com.au
Cc: Green, David &lt;David.Green@qr.com.au&gt;
Subject: RITM0271318 - Renew External Account - Louis McIntosh
Hello Louis,
EXT account has been extended for:
Name:  Louis McIntosh
User ID: EXT2937
Expiry:  02/11/2026
Please contact the IT Service Desk on (07) 3072 5000 if you require your password reset.
Kind Regards,
Ruey Yan Lim
Assistant Customer Support
11-12-2025 12:44:03 - Ruey Lim (Work notes)
Investigating
</t>
  </si>
  <si>
    <t xml:space="preserve">
 2025-12-11 12:44:03 Ruey Lim - State is Work in Progress was Open
 2025-12-11 12:52:21 Ruey Lim - State is Closed Complete was Work in Progress</t>
  </si>
  <si>
    <t xml:space="preserve">11-12-2025 13:45:24 - Trachelle Hart (Additional comments)
Hi Anita
I will provide that information to the person who requested to follow up with Rem &amp; OD
Kind Regards
Trachelle
11-12-2025 13:37:16 - Anita Davenport-Smith (Work notes)
Hi @Trachelle Hart,
We have not provided access to Pay Range and Pay Grade details in PeopleConnect to Finance Managers (or any Manager role) and we do not grant access to the Object level details where this information is held.  I do not believe we should be granting this level of access in PeopleConnect.
This request should be directed to Rem &amp; OD to determine if they would provide the Pay Range and Pay Grade details requested in another format.
I am reassigning the ticket back to PeopleConnect.
Thanks,
Anita
11-12-2025 13:37:16 - Anita Davenport-Smith (Additional comments)
Hi @Trachelle Hart,
We have not provided access to Pay Range and Pay Grade details in PeopleConnect to Finance Managers (or any Manager role) and we do not grant access to the Object level details where this information is held.  I do not believe we should be granting this level of access in PeopleConnect.
This request should be directed to Rem &amp; OD to determine if they would provide the Pay Range and Pay Grade details requested in another format.
I am reassigning the ticket back to PeopleConnect.
Thanks,
Anita
11-12-2025 12:36:04 - Trachelle Hart (Additional comments)
Hi Team
Could we please update Josh Hardcastle (R914088) permissions to be able to view Pay Grades and Pay Range as the Finance Manager in MPI Finance he needs to be able to use these to assess contract level positions and pay ranges for costings.
Please let me know if you require any further information for this to be actioned
Thansk
Trachelle
</t>
  </si>
  <si>
    <t xml:space="preserve">
 2025-12-11 13:37:16 Anita Davenport-Smith - Assignment Group is PeopleConnect was SAP Employee Central</t>
  </si>
  <si>
    <t xml:space="preserve">12-12-2025 08:47:31 - Anish Shastry (Work notes)
Ci showing correct Business Criticality, ss attached.
Closing task
11-12-2025 12:44:43 - Anish Shastry (Work notes)
For CI - Obzervr - Digital Maintainer, Business criticality updated to 3 - less critical with pDXC, awaiting replication
</t>
  </si>
  <si>
    <t xml:space="preserve">
 2025-12-11 12:43:25 Anish Shastry - State is Work in Progress was Open
 2025-12-11 12:44:47 Anish Shastry - State is Pending was Work in Progress
 2025-12-12 08:47:31 Anish Shastry - State is Closed Complete was Pending</t>
  </si>
  <si>
    <t xml:space="preserve">12-12-2025 11:59:31 - Gilbert Noble (Additional comments)
Hello, 
Can you please confirm the full path of the folder, P drives are not universal and are individually set to anything. 
Kind regards,
Queensland Rail
Gilbert Noble
REMOTE DESKTOP SUPPORT
Level 3, 21 Kirksway Place
Battery Point, Tasmania 7004
T: 07 3072 5000
W: queenslandrail.com.au
E: ITservicedesk@qr.com.au
11-12-2025 12:39:29 - Andy Phan (Additional comments)
Hi Timothy,
Could you please provide the exact folder path? 
Kind regards, 
Andy
11-12-2025 12:39:29 - Andy Phan (Work notes)
Pending user confirmation
11-12-2025 12:37:17 - Andy Phan (Work notes)
Investigating
</t>
  </si>
  <si>
    <t xml:space="preserve">
 2025-12-11 12:32:08 Shane Kmet - Assigned to is Zoe O'Brien was 
 2025-12-11 12:39:29 Andy Phan - State is Pending was Work in Progress</t>
  </si>
  <si>
    <t xml:space="preserve">11-12-2025 15:07:45 - Casey Micklesson (Work notes)
Order Details
User Name: Joel Bissmire
Service Number/s: 0437399372
Early Termination Charges (ETC): N/A
Notes: Service has been disconnected
11-12-2025 15:07:45 - Casey Micklesson (Additional comments)
As requested, your cancellation request has been completed.
Please see details of your request below:
Order Details
User Name: Joel Bissmire
Service Number/s: 0437399372
Early Termination Charges (ETC): N/A
Notes: Service has been disconnected
Note: iPhones and iPads will continue to  incur additional charges for Mobile Device Management (MDM) licence and support. To prevent this,please ensure the mobile device (iPhone or iPad) is factory wiped, and contact the IT Service Desk with the below information to arrange for the asset to be removed from the MDM:
·         User Name:
·         Serial or IMEI Number:
Any surplus hardware and/or accessories can be returned for disposal to Tech Bar locations:
Central (RC2 Plaza Level, adjacent to Lost Property office)
Mayne (B Block, across from QRI cafe)
https://queenslandrail.service-now.com/service_management?id=kb_article_view&amp;sysparm_article=KB0020588
Kind regards
ICT Assets (Telecommunications)
11-12-2025 13:39:56 - Casey Micklesson (Work notes)
Please note your Order Reference Number:
15635449
</t>
  </si>
  <si>
    <t xml:space="preserve">
 2025-12-11 13:39:56 Casey Micklesson - Assigned to is Casey Micklesson was 
 2025-12-11 15:07:45 Casey Micklesson - State is Closed Complete was Work in Progress</t>
  </si>
  <si>
    <t xml:space="preserve">11-12-2025 15:07:15 - Casey Micklesson (Work notes)
Closing incomplete
11-12-2025 15:07:15 - Casey Micklesson (Additional comments)
Hi Joel,
Service number 0460863070 was disconnected on the 07/05/2025.
No action will be completed on this ticket.
Thank you,
11-12-2025 13:39:31 - Casey Micklesson (Work notes)
Please note your Order Reference Number:
15635448
</t>
  </si>
  <si>
    <t xml:space="preserve">
 2025-12-11 13:39:31 Casey Micklesson - Assigned to is Casey Micklesson was 
 2025-12-11 15:07:15 Casey Micklesson - State is Closed Incomplete was Work in Progress</t>
  </si>
  <si>
    <t xml:space="preserve">12-12-2025 18:14:38 - PDXC Integration (Work notes)
TASK8446028 Work Note Added by srai7@dxc.com: Greetings @Mark O'Connor
Granted Send-As permissions for the mailbox trainingadvisory@qr.com.au
to the following accounts as a priority:
servicenow.prd@qr.com.au
servicenow.test@qr.com.au
11-12-2025 18:13:09 - PDXC Integration (Additional comments)
TASK8446028 Comment Added ---&gt; Greetings @Mark O'Connor
Granted Send-As permissions for the mailbox trainingadvisory@qr.com.au
to the following accounts as a priority:
servicenow.prd@qr.com.au
servicenow.test@qr.com.au
11-12-2025 14:11:22 - PDXC Integration (Work notes)
TASK8446028 Assigned To: Suraj Rai
11-12-2025 13:24:33 - Frederic Shea (Work notes)
QLR ServiceNow Integration sc_req_item SCTASK0225355 created RITM5462495
11-12-2025 13:24:19 - Frederic Shea (Work notes)
SDA assigning to DXC O365 Messaging
11-12-2025 12:23:54 - Frederic Shea (Work notes)
Investigating
</t>
  </si>
  <si>
    <t xml:space="preserve">
 2025-12-11 12:31:59 Shane Kmet - Assigned to is Fred Shea was 
 2025-12-11 13:24:19 Fred Shea - Assignment Group is DXC O365 Messaging was Global Service Desk
 2025-12-11 18:13:08 PDXC Integration - State is Pending was Work in Progress</t>
  </si>
  <si>
    <t xml:space="preserve">11-12-2025 15:06:51 - Casey Micklesson (Additional comments)
Hi Joel,
Service number 0429195943 was disconnected on the 03/12/2025.
No action will be completed on this ticket.
Thank you,
11-12-2025 15:06:51 - Casey Micklesson (Work notes)
Closed incomplete
11-12-2025 13:38:14 - Casey Micklesson (Work notes)
Please note your Order Reference Number:
15635447
</t>
  </si>
  <si>
    <t xml:space="preserve">
 2025-12-11 13:38:14 Casey Micklesson - Assigned to is Casey Micklesson was 
 2025-12-11 15:06:51 Casey Micklesson - State is Closed Incomplete was Work in Progress</t>
  </si>
  <si>
    <t xml:space="preserve">11-12-2025 15:16:41 - Yoko Bell (Work notes)
Assigned ICT Asset Mgt.
</t>
  </si>
  <si>
    <t xml:space="preserve">
 2025-12-11 12:29:48 Yoko Bell - Assigned to is Yoko Bell was 
 2025-12-11 15:16:41 Yoko Bell - Assignment Group is ICT Asset Mgt was Contracts Queue 
 2025-12-12 10:27:09 Gavin Fuller - Assigned to is Lukas Anastasiou was </t>
  </si>
  <si>
    <t xml:space="preserve">11-12-2025 12:11:18 - PDXC Integration (Work notes)
TASK8445981 Work Note Added by joel.bissmire@dxc.com: SL222659 returned to RC1 Build Room RITM5462468, CMDB Updated
TASK8445981 Assigned To: Joel Bissmire
11-12-2025 12:06:37 - Joel Bissmire (Work notes)
QLR ServiceNow Integration sc_req_item SCTASK0225352 created RITM5462468
</t>
  </si>
  <si>
    <t xml:space="preserve">
 2025-12-11 12:11:09 PDXC Integration - State is Closed Complete was Open</t>
  </si>
  <si>
    <t xml:space="preserve">11-12-2025 13:06:02 - Clair Neate (Additional comments)
Kasia called SD to get some help with the request
Advised user of the cost centre 
Wasn't allowing Kasia to add an authorising person
SD advised she could put users manager's manager in but only knew first name
Kasia needed to contact her team to find out who to put in that field
Request should be ok to submit once that was found out.
11-12-2025 12:15:14 - Raegan Munro (Work notes)
Closing and advising user to raise a request for site support.
11-12-2025 12:15:08 - Raegan Munro (Work notes)
Closing and advising user to raise a request for site support.
11-12-2025 12:15:01 - Raegan Munro (Work notes)
Closing and advising user to raise a request for site support.
11-12-2025 12:15:01 - Raegan Munro (Additional comments)
Hi Kasia,
Thank you for reaching out to the Queensland Rail IT Service Desk. 
For further assistance with this you will need to raise a "Request for Site Support" through the Self-Service Portal. This can also be done through the following link:
https://queenslandrail.service-now.com/service_management?id=sc_cat_item&amp;sys_id=e480ecf9db35730044e83391f496196e
If you have any further issues with this please feel free to contact us by calling 07 3072 5000 (we are option 1), or alternatively email us at ITServiceDesk@qr.com.au. 
Kind regards, 
Raegan.
11-12-2025 12:10:33 - Raegan Munro (Work notes)
Investigating.
</t>
  </si>
  <si>
    <t xml:space="preserve">
 2025-12-11 12:15:01 Raegan Munro - State is Closed Complete was Open
 2025-12-11 12:15:14 Raegan Munro - State is Closed Complete was Work in Progress</t>
  </si>
  <si>
    <t xml:space="preserve">
 2025-12-11 11:49:50 Nam Nguyen - State is Work in Progress was Open</t>
  </si>
  <si>
    <t xml:space="preserve">12-12-2025 09:07:28 - Raegan Munro (Additional comments)
Hi Luci, 
Thank you for reaching out to the Queensland Rail IT Service Desk. 
We have been advised by Sue Wright that she has now granted your access to the relevant Station Ops folders.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09:07:28 - Raegan Munro (Work notes)
Unable to add user to BNE_PS_PSD_SIS_ALL but Sue Wright has added user to BNE_PS_PSD_SIS.
12-12-2025 09:05:30 - Raegan Munro (Work notes)
From: Wright, Sue &lt;Sue.Wright@qr.com.au&gt; 
Sent: Friday, 12 December 2025 7:43 AM
To: IT Service Desk &lt;ITServiceDesk@qr.com.au&gt;
Cc: Vosters, Lucienne &lt;Lucienne.Vosters@qr.com.au&gt;
Subject: RE: SCTASK0225349- Data access request
Good morning,
I have provided access to the below as this is consistent with the access for other Station Ops employees:
Thanks
Sue
SUE WRIGHT
OPERATIONAL SERVICES MANAGER
Cent Conc-Lower, Cent Conc-Lower 
290 Ann St GPO Box 1429 Bne 4001 • Bne, Queensland  
T: 07 30720318
M: 0404815408 
W: queenslandrail.com.au
Workdays – Tuesday to Friday
11-12-2025 15:31:08 - Clair Neate (Work notes)
Pending 
Sue Wright
11-12-2025 13:52:54 - Clair Neate (Work notes)
Email sent to owner Sue Wright for permission to add Luci Vosters to folder BNE_PS_PSD_SIS_ALL
11-12-2025 13:51:10 - Clair Neate (Work notes)
From: IT Service Desk &lt;ITServiceDesk@qr.com.au&gt; 
Sent: Thursday, 11 December 2025 2:20 PM
To: Wright, Sue &lt;Sue.Wright@qr.com.au&gt;
Subject: SCTASK0225349- Data access request
Hello Sue, 
We have received a request from Luci Vosters Assistant station master to have {Modified access to the BNE_PS_PSD_SIS_ALL folder. 
As the owner of this folder, can you please let us know if you approve this access? 
Best regards, 
Clair. N
Assistant Customer Support
11-12-2025 11:52:07 - Clair Neate (Work notes)
Investigating
</t>
  </si>
  <si>
    <t xml:space="preserve">
 2025-12-11 12:32:04 Shane Kmet - Assigned to is Clair Neate was 
 2025-12-11 14:51:38 Andy Phan - State is Pending was Work in Progress
 2025-12-12 09:07:28 Raegan Munro - State is Closed Complete was Pending</t>
  </si>
  <si>
    <t xml:space="preserve">12-12-2025 13:41:36 - Gilbert Noble (Additional comments)
Hi Marko,
Unfortunately MS Access is no longer supported by QR, and is unable to be deployed to new users. Can you please confirm the database you are looking to gain access to so we can confirm if this is one of the few databases still receiving support?
Kind regards,
Queensland Rail
Gilbert Noble
REMOTE DESKTOP SUPPORT
Level 3, 21 Kirksway Place
Battery Point, Tasmania 7004
T: 07 3072 5000
W: queenslandrail.com.au
E: ITservicedesk@qr.com.au
12-12-2025 13:41:20 - Gilbert Noble (Work notes)
Investigating
11-12-2025 11:59:32 - Raegan Munro (Additional comments)
Hi Marko, 
Thankyou for reaching out to the Queensland Rail IT Service Desk. 
Unfortunately MS Access is no longer supported by QR, and is unable to be deployed to new users. Can you please confirm the database you are looking to gain access to so we can confirm if this is one of the few databases still receiving support?
Kind regards, 
Raegan.
11-12-2025 11:58:26 - Raegan Munro (Work notes)
Investigating.
</t>
  </si>
  <si>
    <t xml:space="preserve">
 2025-12-11 11:58:32 Raegan Munro - Assigned to is Raegan Munro was 
 2025-12-11 11:59:32 Raegan Munro - State is Pending was Open</t>
  </si>
  <si>
    <t xml:space="preserve">11-12-2025 20:10:26 - PDXC Integration (Additional comments)
TASK8445963 Comment Added ---&gt; Status: General BAU Request
Escalation: MEP
Action Done: Successfully adding Users in Airlock portal
Next Action: Ticket Closure
11-12-2025 20:06:19 - PDXC Integration (Work notes)
TASK8445963 Work Note Added by jodel.noveno@dxc.com: Added attachment ::  User2.png
11-12-2025 20:06:09 - PDXC Integration (Work notes)
TASK8445963 Work Note Added by jodel.noveno@dxc.com: Added attachment ::  User.png
11-12-2025 20:05:38 - PDXC Integration (Work notes)
TASK8445963 Assigned To: Jodel Noveno
11-12-2025 11:57:49 - Cameron Horn (Work notes)
Please also provide access to airlock for the following as well:
Serge Amani - A_O918698
Sophie Button - A_O918738
Jerrod Mayne - A_O918697
Ian Morrison - A_O918754
Andrew Pascoe - A_O918731
James Pham - A_O918730
Nicholas Rose - A_O918729
Reuben Till - A_O918728
Nigel Wehl - A_O918727
Wilbert Yap - A_O918784
11-12-2025 11:42:58 - Cameron Horn (Work notes)
QLR ServiceNow Integration sc_req_item SCTASK0225347 created RITM5462457
11-12-2025 11:42:43 - Cameron Horn (Work notes)
Assigning to the DXC Security End Point Protection team to assist with the airlock access
</t>
  </si>
  <si>
    <t xml:space="preserve">
 2025-12-11 11:42:43 Cameron Horn - Assignment Group is DXC Security End Point Protection was Global Service Desk
 2025-12-11 20:11:27 PDXC Integration - State is Closed Complete was Open</t>
  </si>
  <si>
    <t xml:space="preserve">12-12-2025 09:02:21 - PDXC Integration (Work notes)
TASK8446062 Assigned To: Peter Huthwaite
11-12-2025 14:34:19 - Gilbert Noble (Work notes)
QLR ServiceNow Integration sc_req_item SCTASK0225346 created RITM5462520
11-12-2025 11:38:28 - Andy Phan (Work notes)
Assigning to DXC Remote Desktop Support as per KB0010849
</t>
  </si>
  <si>
    <t xml:space="preserve">
 2025-12-11 11:38:28 Andy Phan - State is Work in Progress was Open
 2025-12-11 11:56:23 Gilbert Noble - Assigned to is Gilbert Noble was 
 2025-12-11 14:34:03 Gilbert Noble - Assignment Group is DXC Desktop CBD was DXC Remote Desktop Support</t>
  </si>
  <si>
    <t xml:space="preserve">12-12-2025 08:48:25 - Wilawan Nimanong (Additional comments)
Hi Laura,
Your TRIM profile has been activated.
Go to your software centre and install Content Manager23.4 (TRIM)
Regards,
AMY NIMANONG 
SENIOR RECORDS MANAGEMENT ADVISOR
Rail Centre 1, Level 11
305 Edward Street, GPO Box 1429 Brisbane 4001, Queensland  
T: +61 7 30722977 (internal 8922977)
Web: queenslandrail.com.au
12-12-2025 08:48:25 - Wilawan Nimanong (Work notes)
TRIM access has granted to user.
</t>
  </si>
  <si>
    <t xml:space="preserve">
 2025-12-11 14:06:14 Amy Nimanong - State is Work in Progress was Open
 2025-12-12 08:48:25 Amy Nimanong - State is Closed Complete was Work in Progress</t>
  </si>
  <si>
    <t xml:space="preserve">11-12-2025 11:35:21 - Chau Nguyen (Additional comments)
Hi Nalini,
Thank you for reaching out to Service Now team.
I've added the required access to your account.
If the access is not working, please try to log out and log in again.
Please kindly review and let me know your feedback.
Regards,
Chau Nguyen
</t>
  </si>
  <si>
    <t xml:space="preserve">
 2025-12-11 11:33:09 Chau Nguyen - State is Work in Progress was Open
 2025-12-11 11:33:30 Chau Nguyen - State is Pending was Work in Progress</t>
  </si>
  <si>
    <t xml:space="preserve">11-12-2025 13:05:59 - Joshua Warcon (Work notes)
Raised with Innovapptive
SLoc field comes up blank on Overview screen - RACE Config #7016012
</t>
  </si>
  <si>
    <t xml:space="preserve">
 2025-12-11 11:33:29 Josh Warcon - Assigned to is Josh Warcon was 
 2025-12-11 13:05:59 Josh Warcon - State is Pending was Open</t>
  </si>
  <si>
    <t xml:space="preserve">11-12-2025 13:06:36 - Joshua Warcon (Work notes)
Raised with Innovapptive 
SOH displayed against each Line Item - RACE Config #7016011
</t>
  </si>
  <si>
    <t xml:space="preserve">
 2025-12-11 11:32:20 Josh Warcon - Assigned to is Josh Warcon was 
 2025-12-11 13:06:36 Josh Warcon - State is Pending was Open</t>
  </si>
  <si>
    <t xml:space="preserve">12-12-2025 14:42:38 - Joshua Warcon (Work notes)
DGAK900198 MIV REQ0267836 Storage Bin not Visible on Item Overview Scre
11-12-2025 13:07:13 - Joshua Warcon (Work notes)
Raised with Innovapptive 
Storage Bins not Visible on Items Overview screen - RACE Config #7016010
</t>
  </si>
  <si>
    <t xml:space="preserve">
 2025-12-11 11:32:53 Josh Warcon - Assigned to is Josh Warcon was 
 2025-12-11 13:07:13 Josh Warcon - State is Pending was Open</t>
  </si>
  <si>
    <t xml:space="preserve">12-12-2025 15:04:31 - Joshua Warcon (Work notes)
Reached out to Luke  to Identify the required printers and mark them as favourites
11-12-2025 13:05:20 - Joshua Warcon (Work notes)
Raised with Innovapptive
List of Printers - RACE Config #7016013
</t>
  </si>
  <si>
    <t xml:space="preserve">
 2025-12-11 11:34:16 Josh Warcon - Assigned to is Josh Warcon was 
 2025-12-11 13:05:20 Josh Warcon - State is Pending was Open</t>
  </si>
  <si>
    <t xml:space="preserve">11-12-2025 12:51:55 - Asif Hussain (Work notes)
@David Shaw @Andrew Curtis An email for implementation plan for these new Wage types is sent to business.
These WTs will be made available for UAT by CoB Wednesday/Thursday (17/18 Dec 2015) and This REQ will be promoted to PROD via an out of cycle change on Tuesday 6 Jan 2026. Waiting for business approval/acceptance.
</t>
  </si>
  <si>
    <t xml:space="preserve">
 2025-12-11 12:51:55 Asif Hussain - Assigned to is Asif Hussain was </t>
  </si>
  <si>
    <t xml:space="preserve">12-12-2025 08:09:36 - Yoko Bell (Work notes)
Assigned ICT Asset Mgt.
11-12-2025 16:33:32 - Yoko Bell (Work notes)
Emailed SM to Publish and Purchasing Support Team.
</t>
  </si>
  <si>
    <t xml:space="preserve">
 2025-12-11 11:29:04 Yoko Bell - Assigned to is Yoko Bell was 
 2025-12-12 08:09:36 Yoko Bell - Assignment Group is ICT Asset Mgt was Contracts Queue 
 2025-12-12 10:27:26 Gavin Fuller - Assigned to is Lukas Anastasiou was </t>
  </si>
  <si>
    <t xml:space="preserve">12-12-2025 07:55:31 - Surojit Bhattacharjee (Work notes)
@Chantel van der Merwe: Hi Chantel, these are TEC Transports from Obzervr. You don't need my approvals for this. If you have Business signoff that should be okay. Closing Task.
11-12-2025 18:52:05 - Chantel van der Merwe (Additional comments)
transports moved successfully CHG0054031
11-12-2025 17:23:39 - Chantel van der Merwe (Additional comments)
Confirmed as they are moving under basis to go ahead, Chantel
11-12-2025 11:53:55 - Chantel van der Merwe (Additional comments)
Good day Suro  - seeking approval these can go and we will take it via  CHG0054031
11-12-2025 11:24:19 - Yann Piot (Additional comments)
added attachment
</t>
  </si>
  <si>
    <t xml:space="preserve">
 2025-12-12 07:55:31 Surojit Bhattacharjee - State is Closed Complete was Open</t>
  </si>
  <si>
    <t xml:space="preserve">12-12-2025 11:27:31 - Andy Phan (Work notes)
Ran Mailbox script successfully  
MIM: Your search key of: 'Service ID contains 918867' returned 0 results. Please try again.
Pending MIM.
12-12-2025 11:20:45 - Andy Phan (Work notes)
Investigating
11-12-2025 12:31:45 - Raegan Munro (Work notes)
Annalise Middleton-Bell
R918867
-
Pending:
Mailbox to replicate to DRA. 
MIM.
11-12-2025 12:28:32 - Raegan Munro (Work notes)
Added user to BNE_SAE_SAFE_RST.
Granted user send-as, send on behalf, and read and manage access to the following mailboxes:
iauditor@QR.COM.AU
WHSDiscipline@qr.com.au
CSMProgram@qr.com.au
FitnessforWork@qr.com.au
11-12-2025 12:20:12 - Raegan Munro (Work notes)
From: Grigore, Emma &lt;emma.grigore@qr.com.au&gt; 
Sent: Thursday, 11 December 2025 1:16 PM
To: IT Service Desk &lt;ITServiceDesk@qr.com.au&gt;
Subject: Re: RITM0271290 - User access (onboarding)
Hi Shane 
Approved 
Emma Grigore
11-12-2025 12:06:23 - Shane Kmet (Work notes)
**Pending
User Mailbox replication
User access to be adedd to SafetyCulture@qr.com.au (full, SendAs, SoB)
Approval from Grigore, Emma (SMB and folder acesses)
MIM
11-12-2025 12:04:40 - Shane Kmet (Work notes)
**Re acces of "SafetyCulture@qr.com.au" - Managed by Henders, Ashleigh
Per Outlook, owner  Henders, Ashleigh is OOO until Feb 2026 - Delete in OOO is Mark Koch
Mark is Hiring and Approving Manager ofd this onboarding RITM
**Pending user to be in O365Excahgne - **Pending the user mailbox script replication
11-12-2025 12:04:06 - Shane Kmet (Work notes)
Ran User maix script on R918867 - **Pendning replication
Checking when user account was created in Active Directory
AD Account was created at: 11/12/2025 12:42:35 PM
Account created: 00.00:20:21 ago
User account not yet created in Azure Active Directory
Waiting max 30 mins while Annalise.Middleton-Bell@qr.com.au is synchronised to Azure
11-12-2025 11:59:55 - Shane Kmet (Work notes)
**Seekign approval - From Grigore, Emma **
--
IT Service Desk 
Sent: Thursday, 11 December 2025 12:58 PM
To: Grigore, Emma &lt;emma.grigore@qr.com.au&gt;
Subject: RITM0271290 - User access (onboarding)
Good morning Emma,
The Service Desk has a request for Shared Mailbox and restricted folder access, of which you are the listed manager of.
Users name: Annalise Middleton-Bell (New Starter)
Position: WHS Adviser
Hiring Manager: Mark Koch
Shared Mailboxes – Full/Manage, SendAs and Send on Behalf access requested
WHSDiscipline@qr.com.au  
CSMProgram@qr.com.au  
FitnessforWork@qr.com.au  
Shared Folder
\\corp\corp\SAEU\Safety\Rail   Safety Team (Corporate)\Rail Safety Strategy\00 ONRSR
Perm: Restricted - BNE_SAE_SAFE_RST
Please review and advise whether this access is approved or denied? 
Thank you,
Shane Kmet
Senior service desk analyst
Level 3, 21 Kirksway Place
Battery Point, Tasmania 7004
T: 07 3072 5000
W: queenslandrail.com.au  
E: ITservicedesk@qr.com.au
11-12-2025 11:54:59 - Shane Kmet (Work notes)
Employee
918867
Annalise Middleton-Bell
DRA - Created R918867
SAP UMR - Created R918867 in PR3
User mailbox - 
MIM - **Pending 0 Your search key of: 'Service ID contains 918867' returned 0 results. Please try again.
Shared mailbox -  Full/SendAs/SoB
WHSDiscipline@qr.com.au - Managed by Grigore, Emma - Requires approval
SafetyCulture@qr.com.au - Managed by Henders, Ashleigh - Requires approval
CSMProgram@qr.com.au - Managed by Grigore, Emma - Requires approval
FitnessforWork@qr.com.au - Managed by Grigore, Emma - Requires approval
Network Folders 
\\corp\corp\PSG\Gsa\03 GMF &amp; OHS Office\Workplace Health and Safety - (BNE_PS_GSA_03_GMF) - Not restricted, added user
\\corp\corp\PSG\Gsa\03 GMF &amp; OHS Office\Workplace Health and Safety CORPORATE CENTRE TRIM D16309498 - (BNE_PS_GSA_03_GMF) - Not restricted, added user
\\corp\corp\SAEU\Safety\Rail Safety Team (Corporate)\Rail Safety Strategy\00 ONRSR - (BNE_SAE_SAFE_RST) - Restricted, Managed by Grigore, Emma - Requires approval
11-12-2025 11:37:44 - Shane Kmet (Work notes)
Investigating
</t>
  </si>
  <si>
    <t xml:space="preserve">
 2025-12-11 11:38:14 Shane Kmet - Assigned to is Fred Shea was 
 2025-12-11 12:06:23 Shane Kmet - State is Pending was Work in Progress</t>
  </si>
  <si>
    <t xml:space="preserve">12-12-2025 16:21:30 - Edward Porter (Additional comments)
Thanks Jarred. SLA - 2 days. Owner - Jonathan Hale
</t>
  </si>
  <si>
    <t xml:space="preserve">12-12-2025 16:21:30 - Edward Porter (Additional comments)
Thanks Jarred. SLA - 2 days. Owner - Jonathan Hale
11-12-2025 20:18:37 - Exequiel Jarred Lopez (Additional comments)
Hello @Ted Porter,
Changes have been done on DEV instance. Just waiting on details regarding the pending Form Owner and SLA updates.
Thank you!
</t>
  </si>
  <si>
    <t xml:space="preserve">
 2025-12-11 12:57:38 Lemuel So - Assigned to is Jarred Lopez was 
 2025-12-11 15:00:36 Jarred Lopez - State is Work in Progress was Open
 2025-12-11 20:18:37 Jarred Lopez - State is Pending was Work in Progress</t>
  </si>
  <si>
    <t xml:space="preserve">
 2025-12-11 12:58:00 Lemuel So - Assigned to is Tran Hoang was 
 2025-12-11 19:41:02 Tran Hoang - State is Work in Progress was Open</t>
  </si>
  <si>
    <t xml:space="preserve">12-12-2025 13:42:56 - Gilbert Noble (Work notes)
MIM provisioned
12-12-2025 13:42:56 - Gilbert Noble (Additional comments)
Hello HR
The account for this request has been created
Name: Mal Morley
username: R918855
Email: Mal.Morley@qr.com.au
12-12-2025 13:41:46 - Gilbert Noble (Work notes)
Investigating
11-12-2025 11:47:39 - Cameron Horn (Work notes)
New Employee
Mal Morley
918855 / R918855
Created the DRA account
Created the UMR
Created the mailbox
MIM - Your search key of: 'Service ID contains 918855' returned 0 results. Please try again.
Pending MIM and email replication to DRA account
11-12-2025 11:03:46 - Cameron Horn (Work notes)
Investigating
</t>
  </si>
  <si>
    <t xml:space="preserve">
 2025-12-11 11:03:36 Cameron Horn - Assigned to is Zoe O'Brien was 
 2025-12-11 11:47:39 Cameron Horn - State is Pending was Work in Progress
 2025-12-12 13:42:56 Gilbert Noble - State is Closed Complete was Pending</t>
  </si>
  <si>
    <t xml:space="preserve">12-12-2025 12:18:30 - Paul Male (Work notes)
data point activated as requested awaiting headset
12-12-2025 08:18:01 - Casey Micklesson (Work notes)
Assigning to Telecoms projects to allocate LAN port. 
Team, can you please assign back once allocated?
Emailing Paul to ask for this ticket to be escalated as per Errols notes.
12-12-2025 08:18:01 - Casey Micklesson (Additional comments)
Hi Errol,
Thank you for confirming, I will assign this ticket to the technician's to come out and activate the port. 
Once the port has been activated, the ticket will be reassigned back while we wait for the headset and Natasha to be added into the system. 
Unfortunately, until a user appears in the system, we cannot allocate them a Telephone number as they do not exist as an employee. 
This will usually happy during their first day.
Please be welcome to call if you have any questions about this, 0730728877.
Thank you,
12-12-2025 06:21:53 - Errol Monteiro (Additional comments)
Please activate the port as requested so that the new start can start working immediately. It is extremely strange statement that a phone number cannot be allocated without the person starting and hopefully you can do the phone number when she starts on Monday. What do you want me to do additionally when she starts to get the phone number going?
12-12-2025 06:18:27 - Errol Monteiro (Additional comments)
The head set is to enable the meetings which Natasha has to attend can be done in a general area so that the meeting conversation does not disturb the others around her.
11-12-2025 14:55:04 - Casey Micklesson (Additional comments)
Hi Errol ,
In order for us to proceed with the purchase of your headset, can you please confirm the reason for the headset purchase?
I also wanted to advise because Natasha has not started yet, we can not allocate a Telephone number, once Natasha starts we can have this completed.
If you would like to discuss this over the phone, please give me a call on 0730728877.
Thank you,
11-12-2025 14:55:04 - Casey Micklesson (Work notes)
Left VM for the user, need to confirm:
- What is the headset being used for
- Natasha not in system, need to confirm when she is so ticket can be assigned over as requested by customer
11-12-2025 14:52:11 - Casey Micklesson (Additional comments)
Hi Errol ,
In order for us to proceed with the purchase of your headset, can you please confirm the reason for the headset purchase?
If you would like to discuss this over the phone, please give me a call on 0730728877.
Thank you,
11-12-2025 14:52:11 - Casey Micklesson (Work notes)
Waiting  headset use before proceeding with the order as per standard process
11-12-2025 14:51:42 - Casey Micklesson (Work notes)
Hi Eric,
Can you please action as per PDF?
Thank you,
11-12-2025 14:51:34 - Casey Micklesson (Work notes)
Due to urgency of ticket, assigning ticket to CBD, asked them to assign to Telecoms projects and then once installed, back to Telstra Support for headset waiting. 
Assuming headset is being used for correct reasons.
Left VM for the user, need to confirm:
- What is the headset being used for
11-12-2025 11:10:23 - Casey Micklesson (Work notes)
Please note your Order Reference Number:
15635423
</t>
  </si>
  <si>
    <t xml:space="preserve">
 2025-12-11 11:10:23 Casey Micklesson - Assigned to is Casey Micklesson was 
 2025-12-11 14:51:42 Casey Micklesson - Assignment Group is CBD Co-ordinator was Telstra Support
 2025-12-11 14:52:11 Casey Micklesson - Assignment Group is Telstra Support was CBD Co-ordinator
 2025-12-11 14:55:04 Casey Micklesson - State is Pending was Work in Progress
 2025-12-12 08:18:01 Casey Micklesson - Assignment Group is Telecoms Projects was Telstra Support
 2025-12-12 12:18:30 Paul Male - Assignment Group is Telstra Support was Telecoms Projects</t>
  </si>
  <si>
    <t xml:space="preserve">11-12-2025 11:00:30 - Wilawan Nimanong (Additional comments)
TRIM access has granted to user. Booked one on one TRIM training Friday 12/12/2025 with Amy NIMANONG via Teams at 10:00 to 11:00 am.
11-12-2025 11:00:30 - Wilawan Nimanong (Work notes)
TRIM access has granted to user
</t>
  </si>
  <si>
    <t xml:space="preserve">
 2025-12-11 10:53:54 Amy Nimanong - State is Work in Progress was Open
 2025-12-11 11:00:30 Amy Nimanong - State is Closed Complete was Work in Progress</t>
  </si>
  <si>
    <t xml:space="preserve">11-12-2025 10:38:15 - Andrew Cranley (Work notes)
QLR ServiceNow Integration sc_req_item SCTASK0225326 created RITM5462441
</t>
  </si>
  <si>
    <t xml:space="preserve">12-12-2025 07:53:21 - Surojit Bhattacharjee (Work notes)
@Chantel van der Merwe: Hi Chantel. These are TEC Transports from Obzervr. They don't need my approvals for this. If you have Business signoff then that should be fine. Closing task
11-12-2025 18:53:06 - Chantel van der Merwe (Additional comments)
transports errored, raised RITM0271373 and attaching proof of tp successfull after the import
11-12-2025 14:30:08 - Surojit Bhattacharjee (Additional comments)
@Chantel van der Merwe: Hi Chantel. These are all TEC Transports and that wouldn't need my approval. You have already got Business approvals from Cory as I can see that attached
11-12-2025 11:54:13 - Chantel van der Merwe (Additional comments)
Good day Suro  - seeking approval these can go and we will take it via  CHG0054031
11-12-2025 11:41:55 - Tanmay Dave (Additional comments)
added attachment
11-12-2025 11:41:47 - Tanmay Dave (Additional comments)
deleted an attachment
11-12-2025 11:20:18 - Tanmay Dave (Additional comments)
added attachment
</t>
  </si>
  <si>
    <t xml:space="preserve">
 2025-12-12 07:53:21 Surojit Bhattacharjee - State is Closed Complete was Open</t>
  </si>
  <si>
    <t xml:space="preserve">11-12-2025 13:17:19 - PDXC Integration (Work notes)
TASK8445929 Assigned To: Andrew Cranley
11-12-2025 13:17:09 - PDXC Integration (Additional comments)
TASK8445929 Comment Added ---&gt; Quote received from Data#3 - sent to Michael to see if any changes need to be made
11-12-2025 10:35:26 - Andrew Cranley (Work notes)
QLR ServiceNow Integration sc_req_item SCTASK0225323 created RITM5462438
</t>
  </si>
  <si>
    <t xml:space="preserve">
 2025-12-11 13:17:08 PDXC Integration - State is Pending was Open</t>
  </si>
  <si>
    <t xml:space="preserve">11-12-2025 14:36:49 - PDXC Integration (Additional comments)
TASK8445939 Comment Added ---&gt; Hi @David Ellerby
We have updated your teams policy for teams meeting. You should be able to use teams meeting recording.
Thank you.
11-12-2025 14:33:48 - PDXC Integration (Work notes)
TASK8445939 Work Note Added by sonia.pandey@dxc.com: Policy updated for teams meeting for user
No tasks pending.
11-12-2025 11:37:58 - PDXC Integration (Work notes)
TASK8445939 Assigned To: Sonia Pandey
11-12-2025 10:50:11 - Raegan Munro (Work notes)
QLR ServiceNow Integration sc_req_item SCTASK0225322 created RITM5462444
11-12-2025 10:49:49 - Raegan Munro (Work notes)
User has attached level 3 management approval from Jamie Mullins. 
Assigning to O365 for further assistance.
11-12-2025 10:49:02 - Raegan Munro (Work notes)
Investigating.
</t>
  </si>
  <si>
    <t xml:space="preserve">
 2025-12-11 10:49:49 Raegan Munro - Assignment Group is DXC O365 Messaging was Global Service Desk
 2025-12-11 11:37:56 PDXC Integration - State is Work in Progress was Open
 2025-12-11 15:11:08 PDXC Integration - State is Closed Complete was Work in Progress</t>
  </si>
  <si>
    <t xml:space="preserve">11-12-2025 13:08:05 - Joshua Warcon (Work notes)
Raised with Innovapptive
Material Barcode Scan - RACE Config #7016009
</t>
  </si>
  <si>
    <t xml:space="preserve">
 2025-12-11 11:27:16 Josh Warcon - Assigned to is Josh Warcon was 
 2025-12-11 13:08:05 Josh Warcon - State is Pending was Open</t>
  </si>
  <si>
    <t xml:space="preserve">12-12-2025 14:41:58 - Joshua Warcon (Work notes)
DGAK900196 MIV REQ0267814 Cycle Count
11-12-2025 13:12:05 - Joshua Warcon (Work notes)
Raised with Innovapptive
#7016016 Cycle Count Images - RACE Config
</t>
  </si>
  <si>
    <t xml:space="preserve">
 2025-12-11 11:27:40 Josh Warcon - Assigned to is Josh Warcon was 
 2025-12-11 13:12:05 Josh Warcon - State is Pending was Open</t>
  </si>
  <si>
    <t xml:space="preserve">11-12-2025 13:15:28 - PDXC Integration (Work notes)
TASK8445926 Assigned To: Andrew Cranley
11-12-2025 13:15:12 - PDXC Integration (Additional comments)
TASK8445926 Comment Added ---&gt; No work required, pending year 2 Invoice only - ETA mid Jan 2026
11-12-2025 10:32:30 - Andrew Cranley (Work notes)
QLR ServiceNow Integration sc_req_item SCTASK0225319 created RITM5462435
</t>
  </si>
  <si>
    <t xml:space="preserve">
 2025-12-11 13:14:30 PDXC Integration - State is Pending was Open</t>
  </si>
  <si>
    <t xml:space="preserve">11-12-2025 13:19:49 - PDXC Integration (Work notes)
TASK8445924 Assigned To: Andrew Cranley
11-12-2025 13:19:37 - PDXC Integration (Additional comments)
TASK8445924 Comment Added ---&gt; 2025 Qualtrics - Employee Experience - People Engage - pending Year 2 Invoice ONLY - ETA mid Jan 2026
11-12-2025 10:29:28 - Andrew Cranley (Work notes)
QLR ServiceNow Integration sc_req_item SCTASK0225318 created RITM5462434
</t>
  </si>
  <si>
    <t xml:space="preserve">
 2025-12-11 13:19:36 PDXC Integration - State is Pending was Open</t>
  </si>
  <si>
    <t xml:space="preserve">11-12-2025 10:25:51 - Andrew Cranley (Work notes)
QLR ServiceNow Integration sc_req_item SCTASK0225317 created RITM5462429
</t>
  </si>
  <si>
    <t xml:space="preserve">11-12-2025 10:22:36 - Andrew Cranley (Work notes)
QLR ServiceNow Integration sc_req_item SCTASK0225316 created RITM5462426
</t>
  </si>
  <si>
    <t xml:space="preserve">11-12-2025 10:20:43 - Andrew Cranley (Work notes)
QLR ServiceNow Integration sc_req_item SCTASK0225315 created RITM5462398
</t>
  </si>
  <si>
    <t xml:space="preserve">11-12-2025 10:18:28 - Andrew Cranley (Work notes)
QLR ServiceNow Integration sc_req_item SCTASK0225314 created RITM5462394
</t>
  </si>
  <si>
    <t xml:space="preserve">12-12-2025 11:58:11 - Gilbert Noble (Additional comments)
Hello HR
The account for this request has been created
Name: Callum Cassells
username: O918856
Email: Callum.Cassells@qr.com.au
12-12-2025 11:58:11 - Gilbert Noble (Work notes)
MIM provisioned
12-12-2025 11:57:29 - Gilbert Noble (Work notes)
Investigating
11-12-2025 13:09:28 - Andy Phan (Work notes)
Contractor
Callum Cassells
918856 / O918856
Created UMR in PR3 set to 01.05.2026
Ran Mailbox script successfully
Pending MIM - "Your search key of: 'Service ID contains 918856' returned 0 results. Please try again."
11-12-2025 13:05:44 - Andy Phan (Work notes)
Investigating
11-12-2025 13:04:23 - Christina Sauvage (Additional comments)
reply from: Christina.Sauvage@qr.com.au
Hi Cameron
Apologies, this has been updated now.
Kind regards
[Queensland Rail logo]
christina sauvage
People Officer
Rail Centre 1, 305 Edward Street, Brisbane
For all general HR advice and assistance, please contact HR Central
hrcentral@qr.com.au&lt;mailto:hrcentral@qr.com.au&gt;
HR Central has transitioned to a digital intake model. To submit your requests, simply use our extensive catalogue of Self-Service forms&lt;https://queenslandrail.service-now.com/service_management?id=ss_pc&gt;. If you have questions or need guidance, explore our ‘How-To’ articles for support with processes and answers to common questions for employees&lt;https://queenslandrail.service-now.com/service_management?id=esc_knowledge_home&amp;kb_id=9eed5b361b4db5101ee87510dc4bcb8c&gt; and leaders&lt;https://queenslandrail.service-now.com/service_management?kb_id=d046a22883230a9034fe73326daad314&amp;id=esc_knowledge_home&gt;.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Self-Service&lt;https://queenslandrail.service-now.com/service_management?id=sc_cat_item&amp;sys_id=afa6dc1187e02290cc98862c8bbb352c&amp;sysparm_category=d78d60441b8b1610a0519687b04bcb2e&gt;.
11-12-2025 10:52:43 - Cameron Horn (Additional comments)
Good morning Christina,
I have checked the employee history report for Callum Cassells (918856) and verified that their end date has not been set yet.
Can you please advise once the end date has been set so we can further process the account creation.
Kind regards,
Cameron
11-12-2025 10:52:43 - Cameron Horn (Work notes)
Contractor
Callum Cassells
918856 / O918856
Created the DRA account
Verified that the end date in the employee history report has not been updated
11-12-2025 10:42:00 - Cameron Horn (Work notes)
Investigating
</t>
  </si>
  <si>
    <t xml:space="preserve">
 2025-12-11 10:41:51 Cameron Horn - Assigned to is Zoe O'Brien was 
 2025-12-11 10:52:43 Cameron Horn - State is Pending was Work in Progress
 2025-12-12 11:58:11 Gilbert Noble - State is Closed Complete was Pending</t>
  </si>
  <si>
    <t xml:space="preserve">12-12-2025 15:08:14 - Andy Phan (Work notes)
Created EXT3225 in DRA for Mitchell Breed and added user to group "EXT_XENA_RTOA" as per KB0010063.
12-12-2025 15:07:02 - Andy Phan (Work notes)
From: IT Service Desk 
Sent: Friday, 12 December 2025 3:37 PM
To: Green, David &lt;David.Green@qr.com.au&gt;
Subject: SCTASK0225312 - Other Request
Hi David,
A new EXT account has been created for:
Name: Mitchell Breed
User ID: EXT3225
Expiry: 12.12.2026
Please contact the relevant Portal Administrator for the required portal access.
Once you have been notified by the administrators that access has been granted, please advise the external customer of their account details and request that they contact the IT Service Desk on (07) 3072 5000 for their password to be reset.
Kind regards,
Andy 
ANDY PHAN 
Assistant Customer Support
12-12-2025 15:03:03 - Andy Phan (Work notes)
From: IT Service Desk 
Sent: Friday, 12 December 2025 3:33 PM
To: PDLPassInfo@qr.com.au
Subject: SCTASK0225312 - Other Request
Hi all,
We have received a request for Mitchell Breed (EXT3225) to be granted access to RTOA until 12/12/26.
As per KB0010063, can you please assist with providing this access on your end?
Kind regards, 
Andy
ANDY PHAN 
Assistant Customer Support
12-12-2025 09:34:38 - Andy Phan (Work notes)
From: Green, David &lt;David.Green@qr.com.au&gt; 
Sent: Thursday, 11 December 2025 4:10 PM
To: Phan, Andy &lt;Andy.Phan@qr.com.au&gt;
Subject: RE: Request Commented for 'Other Request (David Green)' - RITM0271268
Hi Andy
There will be one for each of them.  I have no visibility to weather ICT has created the EXT accounts as yet.  Requests for EXT accounts and RTOA access have both been submitted.
Thanks
David
12-12-2025 09:34:28 - Andy Phan (Work notes)
Investigating
11-12-2025 14:48:49 - Andy Phan (Work notes)
Pending user response
11-12-2025 14:48:42 - Andy Phan (Work notes)
From: Green, David &lt;David.Green@qr.com.au&gt; 
Sent: Thursday, 11 December 2025 1:43 PM
To: Phan, Andy &lt;Andy.Phan@qr.com.au&gt;
Subject: FW: Request Commented for 'Other Request (David Green)' - RITM0271268
Hi Andy
This is not for me, it is for an external customer per the attached request form.
There will also be a second one for Mitch Breed.
Thanks
David
DAVID GREEN
PRINCIPAL COMMERCIAL ANALYST
RC1 Level 1, 305 Edward St 
GPO Box 1429 • Brisbane, Queensland 4001 
T: 3072 0543 
W: queenslandrail.com.au
11-12-2025 14:48:42 - Andy Phan (Additional comments)
Hi David,  
Could you confirm whether this RTOA access request is for Mitchell Breed or Liam Carne?  
If it is for Mitchell Breed, please advise whether their EXT account has been created, and if so, attach the confirmation email.  
Kind regards,  
Andy
11-12-2025 12:36:29 - Andy Phan (Work notes)
Pending user response.
11-12-2025 12:30:42 - Andy Phan (Work notes)
Pending user response.
11-12-2025 12:30:42 - Andy Phan (Additional comments)
Hi David,  
Could you please confirm whether you require an online installation of RTOA via Citrix or a local installation?  
Kind regards,  
Andy
11-12-2025 12:19:08 - Andy Phan (Work notes)
Investigating
</t>
  </si>
  <si>
    <t xml:space="preserve">
 2025-12-11 12:30:42 Andy Phan - State is Pending was Open
 2025-12-11 12:36:29 Andy Phan - State is Pending was Work in Progress
 2025-12-12 15:08:14 Andy Phan - State is Closed Complete was Pending</t>
  </si>
  <si>
    <t xml:space="preserve">11-12-2025 12:15:43 - Pruthvish Patel (Work notes)
From: IT Service Desk 
Sent: Thursday, 11 December 2025 12:45 PM
To: 'Green, David' &lt;David.Green@qr.com.au&gt;
Cc: PDLPassInfo@qr.com.au
Subject: RE: RTOA access - Liam Carne
Hi David,
I have created the external users account for Liam Carne.
Name: Liam Carne
Service ID: EXT3223
Expiry: December 5th 2026, 5:00PM
Email: liam.carne@pacificnational.com.au
Please be sure to advise the application administrator to grant the above user access.
Once you have been notified by the administrators access has been granted, please advise the external customer their account details and request they contact the IT Service Desk on (07) 3072 5000 for their password to be reset.
Kind regards,
PRUTHVISH PATEL
ASSISTANT CUSTOMER SUPPORT
PH: 07 3072 5000
Alt.PH: +61 7 3072 5000
Email: ITServiceDesk@qr.com.au
W: queenslandrail.com.au
From: Green, David &lt;David.Green@qr.com.au&gt; 
Sent: Thursday, 11 December 2025 8:38 AM
To: IT Service Desk &lt;ITServiceDesk@qr.com.au&gt;
Subject: RTOA access - Liam Carne
Hi
Can you please arrange for RTOA access per the attached form.
Thanks
David
11-12-2025 11:38:50 - Pruthvish Patel (Work notes)
Investigating
</t>
  </si>
  <si>
    <t xml:space="preserve">
 2025-12-11 12:15:43 Pruthvish Patel - State is Closed Complete was Open</t>
  </si>
  <si>
    <t xml:space="preserve">12-12-2025 11:57:13 - Gilbert Noble (Work notes)
MIM provisioned
12-12-2025 11:57:13 - Gilbert Noble (Additional comments)
Hello HR
The account for this request has been created
Name: Dharani Veerlapati
username: O918851
Email: Dharani.Veerlapati@qr.com.au
12-12-2025 11:56:06 - Gilbert Noble (Work notes)
Investigating
11-12-2025 13:15:26 - Ruey Lim (Work notes)
Created UMR in PR3, Ceased Date: 01.07.2028
Ran mailbox creation script
Unable to provision user: "Your search key of: 'Service ID contains 918851' returned 0 results. Please try again."
===================================================
Pending MiM
11-12-2025 13:06:44 - Ruey Lim (Work notes)
Investigating
11-12-2025 13:04:40 - Christina Sauvage (Additional comments)
reply from: Christina.Sauvage@qr.com.au
Hi Cameron
Apologies, this has been updated now.
Kind regards
[Queensland Rail logo]
christina sauvage
People Officer
Rail Centre 1, 305 Edward Street, Brisbane
For all general HR advice and assistance, please contact HR Central
hrcentral@qr.com.au&lt;mailto:hrcentral@qr.com.au&gt;
HR Central has transitioned to a digital intake model. To submit your requests, simply use our extensive catalogue of Self-Service forms&lt;https://queenslandrail.service-now.com/service_management?id=ss_pc&gt;. If you have questions or need guidance, explore our ‘How-To’ articles for support with processes and answers to common questions for employees&lt;https://queenslandrail.service-now.com/service_management?id=esc_knowledge_home&amp;kb_id=9eed5b361b4db5101ee87510dc4bcb8c&gt; and leaders&lt;https://queenslandrail.service-now.com/service_management?kb_id=d046a22883230a9034fe73326daad314&amp;id=esc_knowledge_home&gt;.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Self-Service&lt;https://queenslandrail.service-now.com/service_management?id=sc_cat_item&amp;sys_id=afa6dc1187e02290cc98862c8bbb352c&amp;sysparm_category=d78d60441b8b1610a0519687b04bcb2e&gt;.
11-12-2025 11:16:28 - Cameron Horn (Additional comments)
Good morning Christina,
I have verified that the end date for Dharani Veerlapati is listed as 02/12/2025 in the employee history report.
Can you please advise once this has been updated so we can further process the account creation.
Kind regards,
Cameron
11-12-2025 11:16:28 - Cameron Horn (Work notes)
Contractor
Dharani Veerlapati
918851 / O918851
Created the DRA account
Verified that the end date was listed as 02/12/2025 in the employee history report
11-12-2025 11:10:33 - Cameron Horn (Work notes)
Investigating
</t>
  </si>
  <si>
    <t xml:space="preserve">
 2025-12-11 10:41:51 Cameron Horn - Assigned to is Zoe O'Brien was 
 2025-12-11 11:16:28 Cameron Horn - State is Pending was Work in Progress
 2025-12-12 11:57:13 Gilbert Noble - State is Closed Complete was Pending</t>
  </si>
  <si>
    <t xml:space="preserve">12-12-2025 22:28:52 - PDXC Integration (Additional comments)
TASK8445874 Comment Added ---&gt; Hi,
Waiting for the confirmation to close the TASK.
12-12-2025 22:26:41 - PDXC Integration (Work notes)
TASK8445874 Work Note Added by s.bommineni@dxc.com: Added attachment ::  KV secrets deletion_01_06112025.docx
12-12-2025 22:26:01 - PDXC Integration (Work notes)
TASK8445874 Work Note Added by s.bommineni@dxc.com: Added attachment ::  TASK8445874_Screenshot 2025-12-12.png
12-12-2025 22:24:41 - PDXC Integration (Work notes)
TASK8445874 Work Note Added by s.bommineni@dxc.com: Added attachment ::  TASK8445874_04_Screenshot 2025-12-12.png
12-12-2025 22:24:28 - PDXC Integration (Work notes)
TASK8445874 Work Note Added by s.bommineni@dxc.com: Added attachment ::  TASK8445874_03_Screenshot 2025-12-12.png
12-12-2025 22:24:28 - PDXC Integration (Work notes)
TASK8445874 Work Note Added by s.bommineni@dxc.com: Added attachment ::  TASK8445874_05_Screenshot 2025-12-12.png
12-12-2025 22:24:21 - PDXC Integration (Work notes)
TASK8445874 Work Note Added by s.bommineni@dxc.com: Added attachment ::  TASK8445874_02_Screenshot 2025-12-12.png
12-12-2025 22:24:18 - PDXC Integration (Work notes)
TASK8445874 Work Note Added by s.bommineni@dxc.com: Added attachment ::  TASK8445874_01_Screenshot 2025-12-12.png
12-12-2025 22:23:32 - PDXC Integration (Additional comments)
TASK8445874 Comment Added ---&gt; Hi,
As per request, the secrets below are deleted. Attached the screenshots for reference. Also attached the document with the details as well.
KV-SYD-PRD-EDP:
----------------------
EDP-IDMC-PRD-SAP-HANA-Password
EDP-IDMC-PRD-SAP-HANA-Username
EDP-IDMC-PRD-SAP-HANA-Domain
KV-SYD-DEV-EDP:
-----------------------
EDP-DBX-SPN-DEVOPS-DEV-Value
EDP-DBX-SPN-DEVOPS-DEV-Secret-ID
EDP-IDMC-Databricks-Connect-DEV-Value
EDP-IDMC-Databricks-Connect-DEV-SecretID
EDP-IDMC-DEV-SuccessFactors-DEV-Password
EDP-IDMC-DEV-SuccessFactors-DEV-Username
EDP-IDMC-DEV-SuccessFactors-DEV-Domain
HANA-DEV-Password
HANA-DEV-UserName
HANA-DEV-Domain
EDP-IDMC-DEV-GIS-UAT-Password
EDP-IDMC-DEV-GIS-UAT-Username
EDP-IDMC-DEV-GIS-UAT-Domain
EDP-IDMC-DEV-EVA-DEV-Password
EDP-IDMC-DEV-EVA-DEV-Username
EDP-IDMC-DEV-EVA-DEV-Domain
EDP-IDMC-DEV-Patronage-DEV-Password
EDP-IDMC-DEV-Patronage-DEV-Username
EDP-IDMC-DEV-Patronage-DEV-Domain
EDP-IDMC-DEV-AssistedBoarding-PRD-Password
EDP-IDMC-DEV-AssistedBoarding-PRD-Username
EDP-IDMC-DEV-AssistedBoarding-PRD-Domain
EDP-IDMC-DEV-Anaplan-Password
EDP-IDMC-DEV-Anaplan-Username
EDP-IDMC-DEV-Anaplan-Domain
11-12-2025 10:07:12 - Vidhya Sundaramoorthy (Work notes)
QLR ServiceNow Integration sc_req_item SCTASK0225309 created RITM5462389
</t>
  </si>
  <si>
    <t xml:space="preserve">
 2025-12-11 10:06:49 Vidhya Sundaramoorthy - Assignment Group is DXC Azure Delivery was Global Service Desk
 2025-12-11 15:26:55 PDXC Integration - State is Work in Progress was Open
 2025-12-12 22:28:14 PDXC Integration - State is Pending was Work in Progress</t>
  </si>
  <si>
    <t xml:space="preserve">12-12-2025 08:59:08 - PDXC Integration (Work notes)
TASK8445873 Assigned To: Andrew Cranley
12-12-2025 08:59:06 - PDXC Integration (Additional comments)
TASK8445873 Comment Added ---&gt; 20251209 AC: Received Data#3 S000506632 for 1-year maintenance and support renewal (includes upgrade to LPILE 2022/v12) coverage to 24/2/2027. 
20251210 AC: Forwarded to Stephen for purchase approval
20251211 AC: Stephen sent back approval and confirmed cost centre - 1610995 - PO requested - ICT VCME RITM0271262
11-12-2025 10:05:06 - Andrew Cranley (Work notes)
QLR ServiceNow Integration sc_req_item SCTASK0225308 created RITM5462388
</t>
  </si>
  <si>
    <t xml:space="preserve">
 2025-12-12 08:59:03 PDXC Integration - State is Pending was Open</t>
  </si>
  <si>
    <t xml:space="preserve">12-12-2025 17:12:23 - Joanne Tamis (Work notes)
Hi Graham,
Ticket numbers 102528 &amp; 102529 are now ready for collection from RC1-3.
Cheers, Jo.
12-12-2025 17:12:23 - Joanne Tamis (Additional comments)
Hi Graham,
Ticket numbers 102528 &amp; 102529 are now ready for collection from RC1-3.
Cheers, Jo.
</t>
  </si>
  <si>
    <t xml:space="preserve">
 2025-12-12 17:12:23 Jo Tamis - State is Pending was Open</t>
  </si>
  <si>
    <t xml:space="preserve">
 2025-12-11 10:17:38 Yoko Bell - Assigned to is Yoko Bell was 
 2025-12-11 10:30:46 Yoko Bell - Assignment Group is ICT Asset Mgt was Contracts Queue 
 2025-12-11 14:47:20 Gavin Fuller - Assigned to is Lukas Anastasiou was </t>
  </si>
  <si>
    <t xml:space="preserve">11-12-2025 13:14:07 - Joshua Warcon (Additional comments)
Hi @Allison Smoothy,
Access has been granted access to Queries.
Regards,
Josh
11-12-2025 13:14:07 - Joshua Warcon (Work notes)
R917759 was added to ZS_MATLDATA
</t>
  </si>
  <si>
    <t xml:space="preserve">
 2025-12-11 11:28:21 Josh Warcon - Assigned to is Josh Warcon was 
 2025-12-11 13:14:07 Josh Warcon - State is Closed Complete was Open</t>
  </si>
  <si>
    <t xml:space="preserve">12-12-2025 11:58:36 - Gilbert Noble (Work notes)
PENDING clarification from Martin Oakley
12-12-2025 11:58:22 - Gilbert Noble (Work notes)
Investigating
11-12-2025 12:53:24 - George Knight (Work notes)
PENDING clarification from Martin Oakley
PENDING:
User mailbox - clarify if needed, PENDING.
MIM - PENDING: "Your search key of: 'Service ID contains 918887' returned 0 results. Please try again."
MSP BAUICT_Printer_Support_Role"QR environment access is required for Max as a backup to the SDM (Saf Dean). ICT_Printer_Support_Role is an admin group and Saf Dean is not a member.
From: IT Service Desk 
Sent: Thursday, 11 December 2025 1:40 PM
To: Oakley, Martin &lt;moakley5@dxc.com&gt;
Cc: Oakley, Martin &lt;martin.oakley@qr.com.au&gt;
Subject: RITM0271260 | SCTASK0225304 for Contractor consultant access New / Extend (HR Admin) for Max (Maxwell) Clark O918887 from Ricoh
Hi Martin
RE: RITM0271260 | SCTASK0225304 for Contractor consultant access New / Extend (HR Admin) for Max (Maxwell) Clark O918887 from Ricoh
In Max’s standard account onboarding there is a request for a Room / equipment resource that doesn’t exist (see image below) to fill in for Saf Dean and I need to clarify the following:
1) ICT_Printer_Support_Role in DRA  is an admin group which requires an EPA – Did you want us raise one for Max and give them access? I would note that Saf Dean is not a member of this group, hence my confusion. Or is it a SNOW access group (which I can’t view)?
2) Just to confirm, when you say no email access, you mean no QR O365 licenses applied to their email same as an MSP account? (Again, this differs from Saf Dean’s access, just double checking).
Kind regards,
George Knight
IT Service Desk Analyst 
Level 3, 21 Kirksway Place 
Battery Point, Tasmania 7004 
T: 07 3072 5000 
W: queenslandrail.com.au
E: ITservicedesk@qr.com.au
11-12-2025 12:13:11 - George Knight (Work notes)
Max (Maxwell) Clark O918887
End date:  30.06.2028 as per SAP employee history report.
DRA - Created O918887, QR_SOE7User_O 
SAP UMR - PR3 Created O918887, QRCONTRACT, 30.06.2028 
PENDING:
User mailbox - Ran Mailbox script, PENDING.
MIM - PENDING: "Your search key of: 'Service ID contains 918887' returned 0 results. Please try again."
MSP BAUICT_Printer_Support_Role"QR environment access is required for Max as a backup to the SDM (Saf Dean).  ICT_Printer_Support_Role is an admin group and Saf Dean is not a member.
11-12-2025 11:35:52 - George Knight (Work notes)
Investigating.
</t>
  </si>
  <si>
    <t xml:space="preserve">
 2025-12-11 09:59:47 Shane Kmet - Assigned to is Zoe O'Brien was 
 2025-12-11 12:13:11 George Knight - State is Pending was Work in Progress</t>
  </si>
  <si>
    <t xml:space="preserve">11-12-2025 15:04:28 - Gilbert Noble (Additional comments)
raised REQ0267894
RITM0271349 - Microsoft Surface Laptop 6
11-12-2025 15:04:28 - Gilbert Noble (Work notes)
raised REQ0267894
RITM0271349 - Microsoft Surface Laptop 6
11-12-2025 15:00:18 - Gilbert Noble (Work notes)
New Employee - RITM0271258
Name: Melinda Broadbent
Position Address: 295 Ann Street
Cost Centre: 41611136 1611136
</t>
  </si>
  <si>
    <t xml:space="preserve">
 2025-12-11 10:00:00 Shane Kmet - Assignment Group is DXC Remote Desktop Support was Global Service Desk
 2025-12-11 10:35:49 Gilbert Noble - Assigned to is Gilbert Noble was 
 2025-12-11 15:04:28 Gilbert Noble - State is Closed Complete was Open</t>
  </si>
  <si>
    <t>RITM0268351</t>
  </si>
  <si>
    <t xml:space="preserve">11-12-2025 10:02:58 - PDXC Integration (Work notes)
TASK8445853 Assigned To: Christopher Watson
11-12-2025 09:48:35 - System (Work notes)
QLR ServiceNow Integration sc_req_item SCTASK0225302 created RITM5462380
</t>
  </si>
  <si>
    <t xml:space="preserve">12-12-2025 11:19:46 - Andy Phan (Additional comments)
The following account has been created:
Erin Scarrow
UserID: O918878
Kind regards,
Andy
12-12-2025 11:19:46 - Andy Phan (Work notes)
Ran Mailbox script successfully  
Provisioned account in MIM: User with ServiceID 00918878 was updated. This user's sAMAccountName will be: o918878.
12-12-2025 11:10:51 - Andy Phan (Work notes)
Investigating
11-12-2025 11:32:20 - Raegan Munro (Work notes)
Erin Scarrow
918878 / O918878
-
Pending:
Mailbox script. 
MIM.
11-12-2025 11:32:09 - Raegan Munro (Work notes)
Erin Scarrow
918878 / O918878
-
Created users account in DRA. 
Users cease date in SAP is 02/05/2026. 
Created users UMR in PR3 and set expiry to match cessation date. 
User does not require any additional access. 
Running mailbox script. 
Unable to provision user in MIM: Your search key of: 'Service ID contains 918878' returned 0 results. Please try again.
11-12-2025 11:18:57 - Raegan Munro (Work notes)
Investigating.
</t>
  </si>
  <si>
    <t xml:space="preserve">
 2025-12-11 09:59:49 Shane Kmet - Assigned to is Zoe O'Brien was 
 2025-12-11 11:32:20 Raegan Munro - State is Pending was Work in Progress
 2025-12-12 11:19:46 Andy Phan - State is Closed Complete was Pending</t>
  </si>
  <si>
    <t xml:space="preserve">12-12-2025 12:32:04 - Wilawan Nimanong (Additional comments)
physical P file P-901953 WHITE Francis Vincent has scanned and uploaded to TRIM P file.
12-12-2025 12:32:04 - Wilawan Nimanong (Work notes)
physical P file P-901953 WHITE Francis Vincent has scanned and uploaded to TRIM P file.
11-12-2025 10:26:57 - Wilawan Nimanong (Additional comments)
Requested Grace Records Management to scan the physical P file P-901953- WHITE Francis Vincent.
</t>
  </si>
  <si>
    <t xml:space="preserve">
 2025-12-11 10:16:34 Amy Nimanong - State is Work in Progress was Open
 2025-12-12 12:32:04 Amy Nimanong - State is Closed Complete was Work in Progress</t>
  </si>
  <si>
    <t xml:space="preserve">11-12-2025 20:22:12 - Joanne Tamis (Work notes)
Collected 11/12/2025
11-12-2025 10:10:03 - Joanne Tamis (Additional comments)
Hi Gobi,
Ticket numbers 102578 &amp; 102579 are now ready for collection from RC1-3.
Cheers, Jo.
11-12-2025 10:10:03 - Joanne Tamis (Work notes)
Hi Gobi,
Ticket numbers 102578 &amp; 102579 are now ready for collection from RC1-3.
Cheers, Jo.
</t>
  </si>
  <si>
    <t xml:space="preserve">
 2025-12-11 10:10:03 Jo Tamis - State is Pending was Open
 2025-12-11 20:22:12 Jo Tamis - State is Closed Complete was Pending</t>
  </si>
  <si>
    <t xml:space="preserve">12-12-2025 11:53:05 - Gilbert Noble (Additional comments)
Hello HR
The account for this request has been created
Name: Kallum Lee
username: O907697
Email: Kallum.Lee@qr.com.au
12-12-2025 11:53:05 - Gilbert Noble (Work notes)
MIM provisioned
12-12-2025 11:47:38 - Gilbert Noble (Work notes)
Investigating
11-12-2025 15:25:44 - Shane Kmet (Work notes)
**Pending
Running User Mailbox scrip
MIM
11-12-2025 15:25:26 - Shane Kmet (Work notes)
Contractor
907697
Kallum Lee
DRA - Created O907697
SAP UMR - HR cease date is 08.12.2026 - Updated UMR, from QR_INT_ARC to QR_CONT_USER and from 30.08.2019 to 08.12.2026 - Added back O Roles - Unlocked UMR
User mailbox - **Pending account replicating to AAD to be run script
MIM - **Pending HR Record being updated - The person with Service ID 00907697 is marked in HR as terminated on 30/08/2019 12:00:00 AM; The HR record will need to be updated before you can provision this account
11-12-2025 15:20:05 - Shane Kmet (Work notes)
Investigating
11-12-2025 15:18:48 - Brittny Ludwig (Additional comments)
Hi Shane, it looks like it has replicated now.
11-12-2025 11:19:49 - George Knight (Work notes)
Investigating.
11-12-2025 11:13:14 - Shane Kmet (Additional comments)
God morning Brittny,
Per RITM0271251, onboarding for Kallum Lee (907697), could the SAP History report please be updated?
Currently there is no Cease Date, there is also no Commencment Date listed.
Thank you,
Shane Kmet
Senior Service Desk Analyst
11-12-2025 11:11:16 - Shane Kmet (Work notes)
Contractor
907697
Kallum Lee
DRA - **pending
SAP UMR - HR cease date is 31.08.2019 (there is no commensement date listed either)
User mailbox - **pending
MIM - **pending
11-12-2025 11:09:06 - Shane Kmet (Work notes)
Investigating
</t>
  </si>
  <si>
    <t xml:space="preserve">
 2025-12-11 09:59:10 Shane Kmet - Assigned to is Fred Shea was 
 2025-12-11 11:13:14 Shane Kmet - State is Pending was Work in Progress
 2025-12-12 11:53:05 Gilbert Noble - State is Closed Complete was Pending</t>
  </si>
  <si>
    <t xml:space="preserve">11-12-2025 11:15:21 - Raegan Munro (Work notes)
TSDCommunications@QR.COM.AU - Doug Currie
Granted user send-as and read and manage access to TSDCommunications@QR.COM.AU
11-12-2025 11:15:21 - Raegan Munro (Additional comments)
Hi Tim, 
Thank you for reaching out to the Queensland Rail IT Service Desk. 
We have now granted your access to TSDCommunications@QR.COM.AU.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11:08:47 - Raegan Munro (Work notes)
Investigating.
</t>
  </si>
  <si>
    <t xml:space="preserve">
 2025-12-11 09:59:24 Shane Kmet - Assigned to is George Knight was 
 2025-12-11 11:15:21 Raegan Munro - State is Closed Complete was Work in Progress</t>
  </si>
  <si>
    <t xml:space="preserve">12-12-2025 09:43:59 - Joanne Tamis (Additional comments)
Hi Benito,
1 box of cabcharges containing ticket numbers 103601 - 103650 is now ready for collection from RC1-3.
Cheers, Jo.
12-12-2025 09:43:59 - Joanne Tamis (Work notes)
Hi Benito,
1 box of cabcharges containing ticket numbers 103601 - 103650 is now ready for collection from RC1-3.
Cheers, Jo.
11-12-2025 09:45:02 - Joanne Tamis (Additional comments)
Hi Benito, 
I'm WFH today so I'll have these ready for you tomorrow morning.
Thanks, Jo.
11-12-2025 09:45:02 - Joanne Tamis (Work notes)
Hi Benito, 
I'm WFH today so I'll have these ready for you tomorrow morning.
Thanks, Jo.
</t>
  </si>
  <si>
    <t xml:space="preserve">
 2025-12-11 09:45:02 Jo Tamis - State is Pending was Open</t>
  </si>
  <si>
    <t xml:space="preserve">12-12-2025 12:14:56 - Ruey Lim (Additional comments)
Hi Samuel,
We are unable to find the folder "\\corp.qr.com.au\corp\MNE\CTStaff\Inventory". But we are able to find a similar folder which is "Inventory Support" instead of "Inventory". We just need your confirmation if the folder "Inventory Support" is the right folder that you needed access to. 
Kind regards,
Ruey Lim
12-12-2025 12:14:56 - Ruey Lim (Work notes)
Pending for user's confirmation
12-12-2025 12:03:21 - Ruey Lim (Work notes)
investigating
12-12-2025 11:22:38 - Samuel Agolory (Additional comments)
reply from: Samuel.Agolory@qr.com.au
Hi Team,
I still can access P drive, any update?
Thanks,
[Queensland Rail logo]
Samuel Agolory
MATERIALS OFFICER
Mayne O Block,
33 Lanham St Bowen Hills 4006 * Bne,
T: 07 30725017
M: 0419 405 002
F: +61 7 3606 5809
W: queenslandrail.com.au&lt;http://queenslandrail.com.au&gt;
11-12-2025 09:54:16 - Cameron Horn (Additional comments)
Good morning Samuel,
I was unable to locate the \\corp.qr.com.au\corp\MNE\CTStaff\Inventory folder you have requested but I was able to locate \\corp\corp\MNE\CTStaff\Inventory Support
Please advise if \\corp\corp\MNE\CTStaff\Inventory Support is the correct folder you were trying to access.
Kind regards,
Cameron
11-12-2025 09:54:16 - Cameron Horn (Work notes)
Verified that the folder \\corp.qr.com.au\corp\MNE\CTStaff\Inventory does not exist
Verified that the folder \\corp\corp\MNE\CTStaff\Inventory Support does exist
11-12-2025 09:50:55 - Cameron Horn (Work notes)
Investigating
</t>
  </si>
  <si>
    <t xml:space="preserve">
 2025-12-11 09:54:16 Cameron Horn - State is Pending was Open
 2025-12-11 09:59:49 Shane Kmet - Assigned to is Zoe O'Brien was 
 2025-12-11 10:25:35 Cameron Horn - State is Pending was Work in Progress</t>
  </si>
  <si>
    <t xml:space="preserve">12-12-2025 14:30:11 - PDXC Integration (Work notes)
TASK8449442 Assigned To: Robert William
12-12-2025 11:46:05 - Cameron Horn (Work notes)
Clinton Lovell reached out to myself and asked for all users from PDL DI All Employees to be added to Azure_SSPR_Users since we cannot add the PDL to the group
Added all users from PDL DI All Employees to Azure_SSPR_Users
12-12-2025 08:44:25 - Raegan Munro (Work notes)
QLR ServiceNow Integration sc_req_item SCTASK0225293 created RITM5464695
12-12-2025 08:44:07 - Raegan Munro (Work notes)
Unable to add PDL DI All Employees to Azure_SSPR_Users - It is not showing as an option when trying to add to the PDL. 
Assigning to App Aus since the PDL is dynamic.
12-12-2025 08:38:47 - Raegan Munro (Work notes)
From: DXC Staff Access &lt;DXCStaffAccess@QR.COM.AU&gt; 
Sent: Friday, 12 December 2025 12:50 AM
To: IT Service Desk &lt;ITServiceDesk@qr.com.au&gt;; DXC Staff Access &lt;DXCStaffAccess@QR.COM.AU&gt;
Subject: RE: RITM0271247/SCTASK0225293 Other Request
approved
11-12-2025 11:44:29 - Ruey Lim (Work notes)
Group: Azure_SSPR_Users
Owner: DXC Staff Acccess
Group to be added: PDL DI All Employees
========================================
Pending for approval from DXC Staff Access
========================================
From: IT Service Desk 
Sent: Thursday, 11 December 2025 12:14 PM
To: DXC Staff Access &lt;DXCStaffAccess@QR.COM.AU&gt;
Subject: RITM0271247/SCTASK0225293 Other Request
Hi Team,
We have received a request from Clinton Lovell to add "PDL DI All Employees" into the group "Azure_SSPR_Users". 
As the owner of the group, could you please let us know if you approve or deny this request?
Their justification is as follow: "Please add the group PDL DI All Employees into the group Azure_SSPR_Users. This will enable SSPR as opt in for D&amp;I users. Communication will be provided by QR service management."
Kind Regards,
Ruey Yan Lim
Assistant Customer Support
11-12-2025 11:26:37 - Ruey Lim (Work notes)
Investigating
</t>
  </si>
  <si>
    <t xml:space="preserve">
 2025-12-11 09:59:24 Shane Kmet - Assigned to is George Knight was 
 2025-12-11 11:26:37 Ruey Lim - Assigned to is Ruey Lim was George Knight
 2025-12-11 11:44:29 Ruey Lim - State is Pending was Work in Progress
 2025-12-12 08:44:07 Raegan Munro - State is Work in Progress was Pending</t>
  </si>
  <si>
    <t xml:space="preserve">11-12-2025 09:04:33 - Anita Davenport-Smith (Additional comments)
Hi @Donna Durrer,
This has been completed in People Connect Production, there are now 4 members in the group, inc. Cheanna.
Thanks,
Anita
11-12-2025 09:04:33 - Anita Davenport-Smith (Work notes)
Hi @Donna Durrer,
This has been completed in People Connect Production, there are now 4 members in the group, inc. Cheanna.
Thanks,
Anita
</t>
  </si>
  <si>
    <t xml:space="preserve">
 2025-12-11 08:59:30 Anita Davenport-Smith - Assigned to is Anita Davenport-Smith was 
 2025-12-11 09:04:33 Anita Davenport-Smith - State is Closed Complete was Open</t>
  </si>
  <si>
    <t xml:space="preserve">11-12-2025 08:38:48 - PDXC Integration (Work notes)
TASK8445781 Work Note Added by joel.bissmire@dxc.com: LT193202 returned to RC1 Build Room RITM5462320, CMDB Updated
TASK8445781 Assigned To: Joel Bissmire
11-12-2025 08:35:48 - Joel Bissmire (Work notes)
QLR ServiceNow Integration sc_req_item SCTASK0225290 created RITM5462320
</t>
  </si>
  <si>
    <t xml:space="preserve">
 2025-12-11 08:39:23 PDXC Integration - State is Closed Complete was Open</t>
  </si>
  <si>
    <t xml:space="preserve">11-12-2025 09:58:51 - Cameron Horn (Additional comments)
Good morning Gus,
I have provided you with the requested access to the \\corp\corp\ISG\QRS\IP\Projects\PI folder.
Please allow 2 hours for this access to replicate through the system.
Kind regards,
Cameron
11-12-2025 09:58:51 - Cameron Horn (Work notes)
\\corp\corp\ISG\QRS\IP\Projects\PI
Group - QRS_IP_P_PI (Not restricted)
Added the user to the QRS_IP_P_PI group
11-12-2025 09:50:59 - Cameron Horn (Work notes)
Investigating
</t>
  </si>
  <si>
    <t xml:space="preserve">
 2025-12-11 09:58:51 Cameron Horn - State is Closed Complete was Open</t>
  </si>
  <si>
    <t xml:space="preserve">11-12-2025 14:37:59 - PDXC Integration (Additional comments)
TASK8445829 Comment Added ---&gt; Viewer licence has been assigned to requested users. Both users are added to DRA group and Naren confirmed it as well.
11-12-2025 10:20:58 - PDXC Integration (Work notes)
TASK8445829 Assigned To: Vu Thanh Tung Nguyen
11-12-2025 10:20:56 - PDXC Integration (Additional comments)
TASK8445829 Comment Added ---&gt; The Viewer licence has been assigned to both users. Checking with Naren which DRA group should be assigned.
11-12-2025 09:24:42 - Cameron Horn (Work notes)
QLR ServiceNow Integration sc_req_item SCTASK0225288 created RITM5462361
11-12-2025 09:24:26 - Cameron Horn (Work notes)
Assigning to the DXC Application AUS team to assist
</t>
  </si>
  <si>
    <t xml:space="preserve">
 2025-12-11 09:24:26 Cameron Horn - Assignment Group is DXC Application AUS was Global Service Desk
 2025-12-11 14:38:03 PDXC Integration - State is Closed Complete was Open</t>
  </si>
  <si>
    <t xml:space="preserve">11-12-2025 10:21:58 - PDXC Integration (Work notes)
TASK8445827 Assigned To: Vu Thanh Tung Nguyen
11-12-2025 10:21:49 - PDXC Integration (Additional comments)
TASK8445827 Comment Added ---&gt; Renamed the Allocation &amp; Planning Management  - Data Sources Development 
to
TSD Ops &amp; Training
as requested.
11-12-2025 09:23:53 - Cameron Horn (Work notes)
QLR ServiceNow Integration sc_req_item SCTASK0225287 created RITM5462359
11-12-2025 09:23:37 - Cameron Horn (Work notes)
Assigning to the DXC Application AUS team to assist
</t>
  </si>
  <si>
    <t xml:space="preserve">
 2025-12-11 09:23:37 Cameron Horn - Assignment Group is DXC Application AUS was Global Service Desk
 2025-12-11 10:22:00 PDXC Integration - State is Closed Complete was Open</t>
  </si>
  <si>
    <t xml:space="preserve">11-12-2025 11:56:46 - Chantel van der Merwe (Work notes)
Imported as well  O4DK900394 TEC Digi_Main RITM0271237 Linkage period and teco. Updated the request aswell as per Sarath
11-12-2025 11:56:25 - Chantel van der Merwe (Additional comments)
AS per Sarath - please import this O4DK900394 TEC Digi_Main RITM0271237 Linkage period and teco. 
did  teh tp with RC=4
11-12-2025 10:27:38 - Cameron Horn (Work notes)
Assigning to the SAP Basis team to investigate
11-12-2025 09:51:54 - Sarath Sistla (Additional comments)
Added this in the new transport O4DK900394 TEC Digi_Main RITM0271237 Linkage period and teco. File is in the folder https://queenslandrail.sharepoint.com/sites/DigitalWorkerApplicationProject/Shared%20Documents/Forms/AllItems.aspx?id=%2Fsites%2FDigitalWorkerApplicationProject%2FShared%20Documents%2FGeneral%2FSAP%20Connector%20Releases%2FRelease%202&amp;sortField=Modified&amp;isAscending=false&amp;viewid=06664e46%2D1181%2D4814%2Da05c%2Db4fff945c2e6&amp;p=true&amp;ga=1
11-12-2025 09:43:29 - Chantel van der Merwe (Additional comments)
imported to development 
errored 
Program /OBZERVR/SAPLFG_OBZ_PROXY, Include /OBZERVR/LFG_OBZ_PROXYUXX: Syntax error in line 000063
INCLUDE report '/OBZERVR/LFG_OBZ_PROXYU20' not found
</t>
  </si>
  <si>
    <t xml:space="preserve">
 2025-12-11 09:59:49 Shane Kmet - Assigned to is Zoe O'Brien was 
 2025-12-11 10:27:38 Cameron Horn - Assignment Group is SAP Basis was Global Service Desk
 2025-12-11 11:56:46 Chantel van der Merwe - State is Closed Complete was Work in Progress</t>
  </si>
  <si>
    <t xml:space="preserve">11-12-2025 08:06:26 - Wilawan Nimanong (Additional comments)
TRIM is set by default to open emails with New Outlook, but TRIM is not integrated with New Outlook, which prevents dragging and dropping attachments. I remotely accessed the user's PC and navigated to Settings &gt; Apps &gt; Default apps to change the default to Classic Outlook. Issue has been fixed.
11-12-2025 08:06:26 - Wilawan Nimanong (Work notes)
TRIM is set by default to open emails with New Outlook, but TRIM is not integrated with New Outlook, which prevents dragging and dropping attachments.
Change the default &gt; Settings &gt; Apps &gt; Default apps&gt; change the default to Classic Outlook. Issue has been fixed.
</t>
  </si>
  <si>
    <t xml:space="preserve">
 2025-12-11 07:59:41 Amy Nimanong - State is Work in Progress was Open
 2025-12-11 08:06:26 Amy Nimanong - State is Closed Complete was Work in Progress</t>
  </si>
  <si>
    <t xml:space="preserve">11-12-2025 10:36:10 - Cameron Horn (Work notes)
Deployed AP_Adobe_Acrobat_Pro_NUD to the user
11-12-2025 10:36:10 - Cameron Horn (Additional comments)
Good morning Stephen,
Install of Adobe Acrobat Professional
I have now deployed this to your account and it should be available from the Software Centre / Company Portal in the next hour or so.
Please be sure to signin with your QR Email address when promoted, to associate the license granted.
In some cases it can take up to 24 hours for the change to reach through to your end. Any issues after this time please notify the Service Desk.
Kind regards,
Cameron
11-12-2025 10:30:42 - Cameron Horn (Work notes)
Investigating
</t>
  </si>
  <si>
    <t xml:space="preserve">
 2025-12-11 09:59:23 Shane Kmet - Assigned to is George Knight was 
 2025-12-11 10:36:10 Cameron Horn - State is Closed Complete was Open</t>
  </si>
  <si>
    <t xml:space="preserve">11-12-2025 10:41:20 - Cameron Horn (Work notes)
Added user to AP_Microsoft_PowerBI
------------------------------------------------------
From: IT Service Desk 
Sent: Thursday, December 11, 2025 11:40 AM
To: Van Breda, Stephen &lt;Stephen.VanBreda@qr.com.au&gt;
Subject: SCTASK0225283 - Power BI Software
Hi Stephen,
We've received your request for Power BI Desktop (Free edition). 
The Power BI Desktop app will be available to install from the Company Portal, within the next 24 hours, depending on your location. To install, click Start and select Company Portal from the Start Menu
Power BI is updated monthly by Microsoft and these updates will be installed automatically via the portal. 
Once installed, open https://app.powerbi.com/ in your browser and sign-in with your qr email address and password.
When you've signed in, you should see something like this in the top right of the screen:
click on the circle with your user picture or initials.
and you should see something like this:
Please note: As per Knowledge Article KB0011529, Power BI Desktop is available to all Queensland Rail users for personal productivity use only. Users with a requirement to share/ publish reports or with formal/ important business reports should use Tableau instead.
Please see the attached document to assist in your decision to use Power BI or Tableau.
If you'd like to switch to Tableau, please log a new Software Request. 
Your current service request for Power BI Desktop will now be closed. If you experience any installation issues, please contact the ICT Service Desk and quote the Service Request RITM number listed in the subject.
Kind regards,
Cameron Horn
Senior Service Desk Analyst
Level 3, 21 Kirksway Place
Battery Point, Tas 7004
PH: 07 3072 5000
Email: ITServiceDesk@qr.com.au
W: queenslandrail.com.au
11-12-2025 10:41:20 - Cameron Horn (Additional comments)
Hi Stephen,
We have now granted your access to Microsoft Power BI Desktop (Free Edition). This should be available to install from the Software Centre within the next hour, though in some cases it may take up to 24 hours to go through on your end.
If you have any further issues with this please feel free to contact us by calling 07 3072 5000 (we are option 1), or alternatively email us at ITServiceDesk@qr.com.au.
Kind regards,
Cameron
11-12-2025 10:38:07 - Cameron Horn (Work notes)
Investigating
</t>
  </si>
  <si>
    <t xml:space="preserve">
 2025-12-11 09:59:11 Shane Kmet - Assigned to is Fred Shea was 
 2025-12-11 10:41:20 Cameron Horn - State is Closed Complete was Open</t>
  </si>
  <si>
    <t xml:space="preserve">11-12-2025 09:57:56 - PDXC Integration (Additional comments)
TASK8445748 Comment Added ---&gt; QRRITM0271232/pDXc RITM5462287 - Microsoft Visio Professional
Varthan, Santhi
on behalf of Software Asset Management - Queensland Rail
​
Van Breda, Stephen​
Hi Stephen,
In regard to your request to transfer the Visio Pro license to your new device:
You can complete the transfer by uninstalling Visio Pro from your old device and then reinstalling it on your new one. The Visio license can be downloaded and installed from the Company Portal.
Please let me know if you need any assistance.
From,
-Santhi-
11-12-2025 09:57:45 - PDXC Integration (Additional comments)
TASK8445748 Comment Added ---&gt; QRRITM0271232/pDXc RITM5462287 - Microsoft Visio Professional
Varthan, Santhi
on behalf of Software Asset Management - Queensland Rail
​
Van Breda, Stephen​
Hi Stephen,
In regard to your request to transfer the Visio Pro license to your new device:
You can complete the transfer by uninstalling Visio Pro from your old device and then reinstalling it on your new one. The Visio license can be downloaded and installed from the Company Portal.
Please let me know if you need any assistance.
From,
-Santhi-
11-12-2025 09:09:39 - PDXC Integration (Work notes)
TASK8445748 Assigned To: Santhi Varthan
11-12-2025 07:48:59 - Benjamin Clark (Work notes)
QLR ServiceNow Integration sc_req_item SCTASK0225282 created RITM5462287
</t>
  </si>
  <si>
    <t xml:space="preserve">
 2025-12-11 09:09:32 PDXC Integration - State is Work in Progress was Open
 2025-12-11 09:57:55 PDXC Integration - State is Pending was Work in Progress</t>
  </si>
  <si>
    <t xml:space="preserve">11-12-2025 07:49:56 - Wilawan Nimanong (Additional comments)
TRIM P file P-905575- Elsa Gueco has re-opened.
11-12-2025 07:49:56 - Wilawan Nimanong (Work notes)
TRIM P file P-905575- Elsa Gueco has re-opened.
</t>
  </si>
  <si>
    <t xml:space="preserve">
 2025-12-11 07:49:01 Amy Nimanong - State is Work in Progress was Open
 2025-12-11 07:49:56 Amy Nimanong - State is Closed Complete was Work in Progress</t>
  </si>
  <si>
    <t xml:space="preserve">11-12-2025 10:37:29 - Cameron Horn (Work notes)
Added the user to the AP_SAPAG_NWBC_GEN group
11-12-2025 10:37:29 - Cameron Horn (Additional comments)
Good morning Stephen,
Your access to SAP Business Client &amp; GUI has been added, it should be accessible within the hour, but may take up to 24 hours to appear in Software Centre/Company Portal
If you have any issues, please call us on 07 3072 5000 or email us at itservicedesk@qr.com.au
Kind Regards,
Cameron
11-12-2025 10:30:57 - Cameron Horn (Work notes)
Investigating
</t>
  </si>
  <si>
    <t xml:space="preserve">
 2025-12-11 09:59:10 Shane Kmet - Assigned to is Fred Shea was 
 2025-12-11 10:37:29 Cameron Horn - State is Closed Complete was Open</t>
  </si>
  <si>
    <t xml:space="preserve">11-12-2025 07:47:56 - Joshua Warcon (Work notes)
Unit Test attached 
</t>
  </si>
  <si>
    <t xml:space="preserve">11-12-2025 07:46:12 - Wilawan Nimanong (Additional comments)
All P files have re-opened. 
P 900807 LUND Jason
P 862539 UREN Lance
 P 900806 Mark Masterson
Regards,
Amy
11-12-2025 07:46:12 - Wilawan Nimanong (Work notes)
All TRIM P files have re-opened for user.
</t>
  </si>
  <si>
    <t xml:space="preserve">
 2025-12-11 07:45:20 Amy Nimanong - State is Work in Progress was Open
 2025-12-11 07:46:12 Amy Nimanong - State is Closed Complete was Work in Progress</t>
  </si>
  <si>
    <t xml:space="preserve">11-12-2025 10:02:58 - PDXC Integration (Work notes)
TASK8445733 Assigned To: Christopher Watson
11-12-2025 07:35:33 - System (Work notes)
QLR ServiceNow Integration sc_req_item SCTASK0225277 created RITM5462272
</t>
  </si>
  <si>
    <t xml:space="preserve">11-12-2025 15:05:46 - Gilbert Noble (Additional comments)
raised REQ0267895
RITM0271350 - Microsoft Surface Laptop 6
11-12-2025 15:05:46 - Gilbert Noble (Work notes)
raised REQ0267895
RITM0271350 - Microsoft Surface Laptop 6
11-12-2025 09:10:19 - Karen Knight (Additional comments)
reply from: Karen.Knight@qr.com.au
Hi Gilbert
Cost Centre is 1611035
Level 4 Manager is Matt Dalton
Location is RC2-8, 309 Edward Street
Regards
Karen
[Queensland Rail logo]
Karen Knight
Personal Assistant
RC2-8, 309 Edward Street
GPO Box 1429 • Brisbane, Qld 4000
T: 07 30725409
F:
W: queenslandrail.com.au&lt;http://queenslandrail.com.au/&gt;
11-12-2025 08:59:47 -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t>
  </si>
  <si>
    <t xml:space="preserve">
 2025-12-11 07:21:46 Fred Shea - Assignment Group is DXC Remote Desktop Support was Global Service Desk
 2025-12-11 08:46:14 Gilbert Noble - Assigned to is Gilbert Noble was 
 2025-12-11 08:59:47 Gilbert Noble - State is Pending was Work in Progress
 2025-12-11 15:05:46 Gilbert Noble - State is Closed Complete was Pending</t>
  </si>
  <si>
    <t xml:space="preserve">12-12-2025 16:21:30 - Edward Porter (Additional comments)
Thanks Jarred. SLA - 2 days. Owner - Jonathan Hale
11-12-2025 20:18:37 - Exequiel Jarred Lopez (Additional comments)
Hello @Ted Porter,
Changes have been done on DEV instance. Just waiting on details regarding the pending Form Owner and SLA updates.
Thank you!
11-12-2025 11:02:36 - Jeffrey Sardin (Additional comments)
PDXC work not required. Forwarding request to QR SNOW team for action.
11-12-2025 11:02:36 - Jeffrey Sardin (Work notes)
PDXC work not required. Forwarding request to QR SNOW team for action.
</t>
  </si>
  <si>
    <t xml:space="preserve">
 2025-12-11 11:02:36 Jeffrey Sardin - State is Closed Complete was Open</t>
  </si>
  <si>
    <t xml:space="preserve">12-12-2025 13:44:42 - Gilbert Noble (Work notes)
pending approval
12-12-2025 13:44:25 - Gilbert Noble (Work notes)
Investigating
11-12-2025 11:35:13 - George Knight (Work notes)
Once Manoj provides approval from Martin Oakley - follow KB0021844
11-12-2025 11:24:16 - George Knight (Additional comments)
Hi Manoj 
Please attach the approval email when you have it. I will place the ticket on pending.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11:20:36 - George Knight (Work notes)
Investigating.
</t>
  </si>
  <si>
    <t xml:space="preserve">
 2025-12-11 09:59:00 Shane Kmet - Assigned to is Zoe O'Brien was 
 2025-12-11 11:24:16 George Knight - State is Pending was Work in Progress</t>
  </si>
  <si>
    <t xml:space="preserve">13-12-2025 12:20:19 - PDXC Integration (Work notes)
TASK8444343 Assigned To: Jayapaul Matangi
12-12-2025 07:46:13 - Cameron Horn (Work notes)
Verified that the service desk is not to modify any service accounts as per KB0011059
Assigning back to the DXC Infra Active Directory team to assist as per KB0011059
11-12-2025 20:10:39 - PDXC Integration (Work notes)
TASK8444343 Work Note Added by jeffrey.sil.sardin@dxc.com: SCTASK0225272 reassigned to gsd
11-12-2025 14:31:58 - PDXC Integration (Work notes)
TASK8444343 Assigned To: 
11-12-2025 14:31:50 - PDXC Integration (Additional comments)
TASK8444343 Comment Added ---&gt; ubwadm is enabled 
dbwadm  account is in recycle bin  in DRA  if requires please restore .
11-12-2025 11:03:58 - PDXC Integration (Work notes)
TASK8444343 Assigned To: Jayapaul Matangi
10-12-2025 23:11:18 - Manoj Kandari (Work notes)
QLR ServiceNow Integration sc_req_item SCTASK0225272 created RITM5461252
10-12-2025 23:11:00 - Manoj Kandari (Work notes)
Assigning to AD team.
</t>
  </si>
  <si>
    <t xml:space="preserve">
 2025-12-10 23:11:00 Manoj Kandari - Assignment Group is DXC Infra Active Directory was Global Service Desk
 2025-12-11 20:10:06 Jeffrey Sardin - Assignment Group is Global Service Desk was DXC Infra Active Directory
 2025-12-12 07:27:36 Cameron Horn - Assigned to is Raegan Munro was 
 2025-12-12 07:46:13 Cameron Horn - Assignment Group is DXC Infra Active Directory was Global Service Desk</t>
  </si>
  <si>
    <t xml:space="preserve">11-12-2025 10:16:40 - Justin Bannah (Work notes)
Completed 11/12/2023
</t>
  </si>
  <si>
    <t xml:space="preserve">
 2025-12-11 09:06:36 Justin Bannah - State is Work in Progress was Open
 2025-12-11 10:16:40 Justin Bannah - State is Closed Complete was Work in Progress</t>
  </si>
  <si>
    <t xml:space="preserve">10-12-2025 21:03:58 - PDXC Integration (Work notes)
TASK8443445 Assigned To: Kaushika Thiyagarajan
10-12-2025 21:03:50 - PDXC Integration (Additional comments)
TASK8443445 Comment Added ---&gt; User reassigned in asset registry:
Asset tag - SL230094|| Serial Number - 030359120357 || State - In use || Assigned to -  Skye-Maree Farr-Harrold.
10-12-2025 20:00:17 - Skye-Maree Farr-Harrold (Work notes)
QLR ServiceNow Integration sc_req_item SCTASK0225269 created RITM5460742
</t>
  </si>
  <si>
    <t xml:space="preserve">
 2025-12-10 21:03:57 PDXC Integration - State is Closed Complete was Open</t>
  </si>
  <si>
    <t xml:space="preserve">11-12-2025 16:59:18 - Jennifer Truss (Additional comments)
Thanks so much. You can close this request.
11-12-2025 14:17:25 - PDXC Integration (Additional comments)
TASK8443122 Comment Added ---&gt; Hi Jenny,
As requested, we have renewed the client secret for the below application
App :SAP Cloud Platform
Client ID : 37826166-d813-4cab-b20f-4f5a4fd1922f
please validate and confirm
11-12-2025 11:02:08 - PDXC Integration (Work notes)
TASK8443122 Assigned To: Jayapaul Matangi
10-12-2025 18:35:23 - Jennifer Truss (Work notes)
QLR ServiceNow Integration sc_req_item SCTASK0225268 created RITM5460553
</t>
  </si>
  <si>
    <t xml:space="preserve">
 2025-12-10 18:34:56 Jenny Truss - Assignment Group is DXC Infra Active Directory was Global Service Desk
 2025-12-11 14:17:18 PDXC Integration - State is Pending was Open</t>
  </si>
  <si>
    <t xml:space="preserve">12-12-2025 04:17:11 - PDXC Integration (Work notes)
TASK8443004 Assigned To: Jeevan N
11-12-2025 20:17:18 - PDXC Integration (Work notes)
TASK8443004 Work Note Added by jeffrey.sil.sardin@dxc.com: Infra AD team - Please REFRAIN from reassigning your task related to Elevated Privileges Application. The current workflow for this form has 2 tasks - 1st is the Infra task followed by the PAM task. Please close your task if no work is required from your end. The updated workflow won't take effect till 19th of January so please stick to this workaround.
11-12-2025 14:28:18 - PDXC Integration (Work notes)
TASK8443004 Assigned To: 
11-12-2025 14:28:14 - PDXC Integration (Additional comments)
TASK8443004 Comment Added ---&gt; Hi SD ,
Please look into it .
Upon review the account jordan.williams@qr.com.au is enabled.
If anything required from AD end please route us back.
11-12-2025 13:57:08 - PDXC Integration (Work notes)
TASK8443004 Assigned To: Jayapaul Matangi
10-12-2025 18:01:06 - System (Work notes)
QLR ServiceNow Integration sc_req_item SCTASK0225267 created RITM5460472
</t>
  </si>
  <si>
    <t xml:space="preserve">10-12-2025 17:34:54 - Shane Kmet (Work notes)
IT Service Desk 
Sent: Wednesday, 10 December 2025 6:35 PM
To: 'Keegan, Jason' &lt;jason.keegan@dxc.com&gt;
Subject: RE: RITM0271216 - FW: Temporary elevated domain administrator access to the CORP domain for Jason Keegan until 19 December 2025
Hi Jason,
The access has now been applied Ticket raised is RITM0271216
Access applied to a_o911664 of Temporary_Domain_Admin_Access
Start At Dec 10, 2025, 6:32:00 PM and End At Dec 19, 2025, 12:00:00 AM
Please note, access will cease 19/12 @ 12am with no notice provided
Thank you,
Shane Kmet
Senior service desk analyst
Level 3, 21 Kirksway Place
Battery Point, Tasmania 7004
T: 07 3072 5000
W: queenslandrail.com.au  
E: ITservicedesk@qr.com.au
10-12-2025 17:32:51 - Shane Kmet (Work notes)
a_o911664
Temporary_Domain_Admin_Access
Set Temp Domain access in DRA
Start
At
Dec 10, 2025, 6:32:00 PM
and End
At
Dec 19, 2025, 12:00:00 AM
10-12-2025 17:29:36 - Shane Kmet (Work notes)
Investigating
</t>
  </si>
  <si>
    <t xml:space="preserve">
 2025-12-10 17:32:51 Shane Kmet - Assigned to is Fred Shea was 
 2025-12-10 17:34:54 Shane Kmet - State is Closed Complete was Work in Progress</t>
  </si>
  <si>
    <t xml:space="preserve">11-12-2025 17:43:31 - George Knight (Additional comments)
Hi Jewels 
Your name change has been completed. 
When the ICT Telecoms team stated "No telephone number assigned to individual. Ticket closed." They were referring to the Cisco Desk phones / landline numbers. 
Part of the Employee Name Change process is to update your name in the Cisco Phone system if you have a number assigned, you don't, so you can ignore their message.
We won't put your personal mobile number in the system.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17:13:32 - Julie-Ann Button (Additional comments)
0434842470 is my personal number. Please don't upload this to TEAMS
11-12-2025 08:04:17 - Fiona Rendalls (Work notes)
Not relevant.  Closed.
11-12-2025 08:03:44 - Fiona Rendalls (Work notes)
No telephone number assigned to individual.   Ticket closed.
11-12-2025 08:03:44 - Fiona Rendalls (Additional comments)
No telephone number assigned to individual.   Ticket closed.
</t>
  </si>
  <si>
    <t xml:space="preserve">
 2025-12-11 08:03:33 Fiona Rendalls - State is Work in Progress was Open
 2025-12-11 08:04:17 Fiona Rendalls - State is Closed Complete was Work in Progress</t>
  </si>
  <si>
    <t xml:space="preserve">12-12-2025 17:18:38 - PDXC Integration (Work notes)
TASK8442892 Assigned To: Tan Phong Huynh
12-12-2025 15:25:21 - PDXC Integration (Work notes)
TASK8442892 Work Note Added by sonia.pandey@dxc.com: Added attachment ::  Sharepoint.png
12-12-2025 15:25:02 - PDXC Integration (Work notes)
TASK8442892 Work Note Added by sonia.pandey@dxc.com: User provided URL : https://queenslandrail.sharepoint.com/OurOrganisation/DI/_layouts/15/viewlsts.aspx?xsdata=MDV8MDJ8fDc5NWYxMmM2NjI5YjQzNDJiZTM2MDhkZTM5M2IxMDBhfDkzZjMzNTcxNTUwZjQzY2ZiMDlmY2QzMzEzMzhkMDg2fDB8MHw2MzkwMTExMjI5NjgxODIzMjZ8VW5rbm93bnxWR1ZoYlhOVFpXTjFjbWwwZVZObGNuWnBZMlY4ZXlKRFFTSTZJbFJsWVcxelgwRlVVRk5sY25acFkyVmZVMUJQVEU5R0lpd2lWaUk2SWpBdU1DNHdNREF3SWl3aVVDSTZJbGRwYmpNeUlpd2lRVTRpT2lKUGRHaGxjaUlzSWxkVUlqb3hNWDA9fDF8TDJOb1lYUnpMekU1T2pJMk5tVTVNRFZsTFRBelptWXROR1UxTkMwNU1qZzVMVE01T1RVMFlqVTFPVE01WlY4NU1UVmpPVEUxTXkxaFlURmpMVFJoWldFdE9UQXdOUzA0TVRWa1pqbGxOVGN3TkRSQWRXNXhMbWRpYkM1emNHRmpaWE12YldWemMyRm5aWE12TVRjMk5UVXhOVFE1TlRZME5nPT18NjI5ZmVhOGFhOThiNGFiNjIxNjIwOGRlMzkzYjEwMGF8NmVkMDI5NjE1OWM3NDMwMThjYzZkZDBmYWRiNjg1NjA=&amp;sdata=Q2ZzMXhXZ2ZKQS94b1RBOWdIRGsra3dud2xScjJyUUlKanVRckJsR2w4QT0=&amp;ovuser=93f33571-550f-43cf-b09f-cd331338d086,sonia.pandey@dxc.com and he is trying to create a subsite under this location..
It's a publishing site (screenshot attached) 
As steps are mentioned below by other team , please follow the same to do the needful. 
If that need GA, please coordinate with Azure Team 
Thank you.
12-12-2025 15:14:21 - PDXC Integration (Work notes)
TASK8442892 Work Note Added by sonia.pandey@dxc.com: Hi team
Kindly assist with this issue.
Thank you.
TASK8442892 Assigned To: 
12-12-2025 11:14:58 - PDXC Integration (Work notes)
TASK8442892 Work Note Added by sonia.pandey@dxc.com: Asked user to provide sharepoint site name and URL
Awaiting response
12-12-2025 11:14:52 - PDXC Integration (Additional comments)
TASK8442892 Comment Added ---&gt; .
12-12-2025 11:13:41 - PDXC Integration (Additional comments)
TASK8442892 Comment Added ---&gt; Hi @Luke Hutt
Please provide me sharepoint site mame and URL
12-12-2025 11:10:12 - PDXC Integration (Work notes)
TASK8442892 Assigned To: Sonia Pandey
12-12-2025 11:01:54 - PDXC Integration (Additional comments)
TASK8442892 Comment Added ---&gt; The Baseline security feature is not yet deployed to the production tenant, the below is the fix for this issue.
12-12-2025 10:53:17 - PDXC Integration (Additional comments)
TASK8442892 Comment Added ---&gt; What needs to be done
You will need to contact your tenant administrator and ask them to:
Allow subsite creation
– In SharePoint Admin Center → Sites → Active Sites → Settings → Subsite Creation, they can enable subsite creation.
Or turn off Baseline Security Mode for Classic Pages
– This is another tenant-level security and modernization setting that restricts classic features.
Or provide you with a modern alternative
– Many organizations disable subsites entirely in favor of modern site architecture (hub sites + site collections).
11-12-2025 13:04:19 - PDXC Integration (Work notes)
TASK8442892 Work Note Added by sonia.pandey@dxc.com: MS advisory number MC1193689
Kindly assist on it.
Thanks
TASK8442892 Assigned To: 
10-12-2025 20:11:04 - PDXC Integration (Work notes)
TASK8442892 Work Note Added by sonia.pandey@dxc.com: Checking internally with team
Will update details accordingly.
TASK8442892 Assigned To: Sonia Pandey
10-12-2025 20:10:16 - PDXC Integration (Additional comments)
TASK8442892 Comment Added ---&gt; .
10-12-2025 20:06:48 - PDXC Integration (Work notes)
TASK8442892 Work Note Added by phongtan.huynh@dxc.com: Hi Team,
Please investigate this case related to "Baseline security mode".
10-12-2025 20:06:14 - PDXC Integration (Work notes)
TASK8442892 Work Note Added by phongtan.huynh@dxc.com: Added attachment ::  baselinesecuritymode.png
10-12-2025 17:18:57 - Shane Kmet (Work notes)
QLR ServiceNow Integration sc_req_item SCTASK0225263 created RITM5460392
</t>
  </si>
  <si>
    <t xml:space="preserve">
 2025-12-10 17:18:34 Shane Kmet - Assignment Group is DXC Application Online Services was Global Service Desk
 2025-12-10 20:10:08 PDXC Integration - State is Pending was Open
 2025-12-11 13:04:08 PDXC Integration - State is Work in Progress was Pending
 2025-12-12 11:14:51 PDXC Integration - State is Pending was Work in Progress
 2025-12-12 15:14:10 PDXC Integration - State is Work in Progress was Pending</t>
  </si>
  <si>
    <t xml:space="preserve">11-12-2025 11:54:44 - Ivans Ignace (Work notes)
Hi Karen, I will close this request as a new sourcing activity will be commenced.
</t>
  </si>
  <si>
    <t xml:space="preserve">
 2025-12-11 11:33:53 Ivans Ignace - Assigned to is Ivans Ignace was 
 2025-12-11 11:54:44 Ivans Ignace - State is Closed Complete was Work in Progress</t>
  </si>
  <si>
    <t xml:space="preserve">11-12-2025 10:33:39 - PDXC Integration (Work notes)
TASK8442927 Work Note Added by lfraser@dxc.com: certificate for authvserver.uat.qr.com.au has been issued with EKU and sent to Vanessa Swarbrick
11-12-2025 09:22:18 - PDXC Integration (Work notes)
TASK8442927 Assigned To: Lisa Fraser
10-12-2025 17:36:55 - Shane Kmet (Work notes)
QLR ServiceNow Integration sc_req_item SCTASK0225260 created RITM5460417
10-12-2025 17:36:29 - Shane Kmet (Work notes)
Assigning to DXC Security PKI for support
</t>
  </si>
  <si>
    <t xml:space="preserve">
 2025-12-10 17:36:29 Shane Kmet - Assignment Group is DXC Security PKI was Global Service Desk
 2025-12-11 10:33:37 PDXC Integration - State is Closed Complete was Open</t>
  </si>
  <si>
    <t xml:space="preserve">12-12-2025 10:29:19 - PDXC Integration (Additional comments)
TASK8446058 Comment Added ---&gt; Under INC40878543 the space after the underscore in Declan Seefeld's A_ and TA_ accounts has been removed.
This is now appearing correctly in DRA and PAM
Confirmed Declan Seefeld's standard O917421 account is linked to their A_O917421 and TA_O917421 account in PAM.
Screenshots attached
Closing TASK
12-12-2025 10:28:45 - PDXC Integration (Work notes)
TASK8446058 Work Note Added by stefanie.wilkin@dxc.com: Added attachment ::  TASK8446058 2.png
12-12-2025 10:28:41 - PDXC Integration (Work notes)
TASK8446058 Work Note Added by stefanie.wilkin@dxc.com: Added attachment ::  TASK8446058 1.png
11-12-2025 14:58:20 - PDXC Integration (Additional comments)
TASK8446058 Comment Added ---&gt; Declan Seefeld A_ and TA_ account both have a space between after the underscore '_'    "A_ O917421" and "TA_ O917421"
INC40878543 has been raised with the Infra AD team
11-12-2025 14:28:38 - PDXC Integration (Work notes)
TASK8446058 Assigned To: Stefanie Wilkin
11-12-2025 14:25:03 - PDXC Integration (Additional comments)
TASK8442805 Comment Added ---&gt; SD Granted access as requested for the accounts A_ O917421&amp; TA_ O917421.
Hence we are closing the request.
11-12-2025 11:03:08 - PDXC Integration (Work notes)
TASK8442805 Assigned To: Jayapaul Matangi
10-12-2025 16:34:18 - System (Work notes)
QLR ServiceNow Integration sc_req_item SCTASK0225259 created RITM5460354
</t>
  </si>
  <si>
    <t xml:space="preserve">
 2025-12-11 14:58:19 PDXC Integration - State is Pending was Open
 2025-12-12 10:29:36 PDXC Integration - State is Work in Progress was Pending
 2025-12-12 10:30:06 PDXC Integration - State is Closed Complete was Work in Progress</t>
  </si>
  <si>
    <t>RITM0266981</t>
  </si>
  <si>
    <t xml:space="preserve">12-12-2025 09:37:32 - PDXC Integration (Work notes)
TASK8442789 Assigned To: Michael Murakami
11-12-2025 10:03:02 - PDXC Integration (Work notes)
TASK8442789 Assigned To: Christopher Watson
10-12-2025 16:24:11 - System (Work notes)
QLR ServiceNow Integration sc_req_item SCTASK0225258 created RITM5460338
</t>
  </si>
  <si>
    <t xml:space="preserve">
 2025-12-12 09:37:31 PDXC Integration - State is Work in Progress was Open</t>
  </si>
  <si>
    <t xml:space="preserve">12-12-2025 14:11:19 - Frederic Shea (Work notes)
IBC - Katie Morris
User is unable to sign into deskphone
user getting an error
user is unable to confirm error as the are calling from it
User will trying signing in again after call and update ticket with error
Best Contact: +61 447001046
12-12-2025 14:11:07 - Katie Morris (Additional comments)
As discussed on the phone with IT, when I try to log in to the Cisco phone, it says "Please try to login again (201)"
12-12-2025 14:11:07 - Frederic Shea (Additional comments)
IBC - Katie Morris
User is unable to sign into deskphone
user getting an error
user is unable to confirm error as the are calling from it
User will trying signing in again after call and update ticket with error
Best Contact: +61 447001046
11-12-2025 14:45:47 - Casey Micklesson (Work notes)
Hi Eric,
Can you please action as per PDF?
Thank you,
11-12-2025 14:45:27 - Casey Micklesson (Work notes)
Allocated DN 0730723712
Checked call manager for user 
Updated Unallocated DN Spreadsheet  
Confirmed number was not in Call Manager  
Updated PDF 
Assigning to CBD
11-12-2025 08:49:38 - Casey Micklesson (Work notes)
Please note your Order Reference Number:
15635359
</t>
  </si>
  <si>
    <t xml:space="preserve">
 2025-12-11 08:49:38 Casey Micklesson - Assigned to is Casey Micklesson was 
 2025-12-11 14:45:47 Casey Micklesson - Assignment Group is CBD Co-ordinator was Telstra Support
 2025-12-14 12:22:19 Eric Fuhrmann - Assignment Group is Brisbane FCC was CBD Co-ordinator</t>
  </si>
  <si>
    <t xml:space="preserve">11-12-2025 11:07:40 - PDXC Integration (Work notes)
TASK8442814 Work Note Added by v.harikrishna@dxc.com: Resolution :- As per the request we have detached the disk E drive from the server CATPRDTAB102. User confirmed to close the task. Hence closing the task.
11-12-2025 01:48:18 - PDXC Integration (Work notes)
TASK8442814 Work Note Added by nitesh.knsk@dxc.com: request :attached the snapshot of CATPRODTAB101 (os disk) which was taken at 11:53:31 AM 19/10/2025 to this server CATPRDTAB102.
steps taken :  we created the new disk out of the server's os disk snapshot on 19th oct and attached to the CATPRDTAB102 and assigned and configured the drive with the letter E.
11-12-2025 01:48:09 - PDXC Integration (Additional comments)
TASK8442814 Comment Added ---&gt; request :attached the snapshot of CATPRODTAB101 (os disk) which was taken at 11:53:31 AM 19/10/2025 to this server CATPRDTAB102.
steps taken :  we created the new disk out of the server's os disk snapshot on 19th oct and attached to the CATPRDTAB102 and assigned and configured the drive with the letter E.
11-12-2025 01:47:48 - PDXC Integration (Work notes)
TASK8442814 Work Note Added by nitesh.knsk@dxc.com: Added attachment ::  Screenshot 2025-12-10 210438.png
10-12-2025 22:33:40 - PDXC Integration (Additional comments)
TASK8442814 Comment Added ---&gt; Hello "Tung Nguyen", Thanks for raising the incident. The incident has been acknowledged and if we need further information related to the incident, we will reach out to you.
10-12-2025 22:31:54 - PDXC Integration (Work notes)
TASK8442814 Assigned To: Nitesh K N S K
10-12-2025 16:43:04 - Shane Kmet (Work notes)
QLR ServiceNow Integration sc_req_item SCTASK0225256 created RITM5460359
10-12-2025 16:42:39 - Shane Kmet (Work notes)
Assigning to DXC CloudOps for support
</t>
  </si>
  <si>
    <t xml:space="preserve">
 2025-12-10 16:42:39 Shane Kmet - Assignment Group is DXC CloudOps was Global Service Desk
 2025-12-11 01:48:06 PDXC Integration - State is Pending was Open
 2025-12-11 11:07:35 PDXC Integration - State is Work in Progress was Pending
 2025-12-11 11:07:40 PDXC Integration - State is Closed Complete was Work in Progress</t>
  </si>
  <si>
    <t xml:space="preserve">10-12-2025 16:25:53 - Wilawan Nimanong (Additional comments)
P-901673 Timothy Dircks has re-opened.
10-12-2025 16:25:53 - Wilawan Nimanong (Work notes)
P-901673 Timothy Dircks has re-opened.
</t>
  </si>
  <si>
    <t xml:space="preserve">
 2025-12-10 16:23:53 Amy Nimanong - State is Work in Progress was Open
 2025-12-10 16:25:53 Amy Nimanong - State is Closed Complete was Work in Progress</t>
  </si>
  <si>
    <t xml:space="preserve">11-12-2025 12:34:14 - PDXC Integration (Work notes)
TASK8445979 Assigned To: Kaushika Thiyagarajan
11-12-2025 12:34:12 - PDXC Integration (Additional comments)
TASK8445979 Comment Added ---&gt; Device → Accessories Only - No IT Asset Management action.
11-12-2025 12:02:08 - PDXC Integration (Work notes)
TASK8442763 Work Note Added by christopher.watson2@dxc.com: Customer Collected
1 x QR2-PROC-PDO08-CR116
11-12-2025 10:55:26 - Zoe O'Brien (Work notes)
Stephen Van Breda called the IT Service Desk to follow up on this request
They have requested to be provided with an ETA on when they can expect a new docking station to be available for them to collect, as they are currently unable to use their current dock with their new Dell laptop
User confirmed their best contact number is 0730729049
11-12-2025 10:02:54 - PDXC Integration (Work notes)
TASK8442763 Assigned To: Christopher Watson
10-12-2025 16:08:26 - System (Work notes)
QLR ServiceNow Integration sc_req_item SCTASK0225254 created RITM5460326
</t>
  </si>
  <si>
    <t xml:space="preserve">12-12-2025 13:38:43 - Andy Phan (Work notes)
903645
Kevin Mui
Verified account is active in DRA
Account is reenabled - {User has been moved to correct OU {corp.qr.com.au/QR Users/Brisbane (cptprdfps004) Redirect Users/Standard}
Pending - DRA replication for Mailbox script
12-12-2025 13:25:16 - Andy Phan (Work notes)
Investigating
11-12-2025 11:04:10 - Shane Kmet (Work notes)
Contractor
903645
Kevin Mui
DRA - O903645, is in Recycle Bin, Restored - Removed "CEASED: 2025168 FIM Updated; ", enabled account (there is no active Peopel Connect cessation present)
SAP UMR - HR cease date is 01.07.2026 - Updated from QR_CONT_ARC to QR_CONT_USER, updated end date to 01.07.2026 (was 15.06.2025) - Added back default O roles - Unlocked UMR
User mailbox - User not in O365AD, Ran script - **Pending replicaiton - may need to rerun on next account check
MIM - Reprovisioned - User with ServiceID 00903645 was updated. This user's sAMAccountName will be: o903645.
AD Account was created at: 21/09/2021 1:57:41 PM
Account created: 1541.22:05:51 ago
User account not yet created in Azure Active Directory
Waiting max 30 mins while kevin.mui@qr.com.au is synchronised to Azure
11-12-2025 10:47:49 - Shane Kmet (Work notes)
Investigating
</t>
  </si>
  <si>
    <t xml:space="preserve">
 2025-12-10 16:29:19 Shane Kmet - Assigned to is Zoe O'Brien was 
 2025-12-11 11:04:10 Shane Kmet - State is Pending was Work in Progress</t>
  </si>
  <si>
    <t xml:space="preserve">12-12-2025 13:21:22 - Andy Phan (Additional comments)
The following account has been created:
Sai Harish Yadavalli
UserID: O918885 
Kind regards,
Andy
12-12-2025 13:21:22 - Andy Phan (Work notes)
Ran Mailbox script successfully.
12-12-2025 13:17:50 - Andy Phan (Work notes)
Investigating
11-12-2025 11:03:58 - Raegan Munro (Work notes)
Sai Harish Yadavalli
918885 / O918885
-
Pending mailbox script.
11-12-2025 11:03:49 - Raegan Munro (Work notes)
Sai Harish Yadavalli
918885 / O918885
-
Created users account in DRA. 
Users cease date in SAP is 01/07/2028. 
Created users UMR in PR3 and set expiry to match cessation date. 
User does not require any additional access. 
Running mailbox script. 
Provisioned user in MIM: User with ServiceID 00918885 was updated. This user's sAMAccountName will be: o918885.
11-12-2025 10:52:58 - Raegan Munro (Work notes)
Investigating.
</t>
  </si>
  <si>
    <t xml:space="preserve">
 2025-12-10 16:41:07 Shane Kmet - Assigned to is George Knight was 
 2025-12-11 11:03:58 Raegan Munro - State is Pending was Work in Progress
 2025-12-12 13:21:22 Andy Phan - State is Closed Complete was Pending</t>
  </si>
  <si>
    <t xml:space="preserve">12-12-2025 17:08:15 - Shane Kmet (Work notes)
ICT Telecoms ticekt raised - SCTASK0225549
12-12-2025 17:06:36 - Shane Kmet (Work notes)
Name Change - R911559
Current name
Kiran Dhillon
New name
Kiran Moody
--
Updated DRA Surname to Moody
Updated SAP UMR to surname Moody
Updated AAD surname to Moody
Ran User mailbox script on R911559 - **Pending replicaiton
12-12-2025 13:53:31 - Gilbert Noble (Work notes)
failed to be actioned, set reminder
12-12-2025 13:45:42 - Gilbert Noble (Work notes)
Investigating
11-12-2025 10:43:00 - Ryan Bell (Work notes)
Scheduled message sent to GSD to action at 17:00 as unable to complete during work hours KB0011353
11-12-2025 10:39:38 - Ryan Bell (Work notes)
Investigating
</t>
  </si>
  <si>
    <t xml:space="preserve">
 2025-12-10 16:28:31 Shane Kmet - Assigned to is Zoe O'Brien was 
 2025-12-11 10:43:00 Ryan Bell - State is Pending was Work in Progress</t>
  </si>
  <si>
    <t xml:space="preserve">11-12-2025 10:01:09 - Cameron Horn (Additional comments)
Good morning Ben,
I have provided you with the requested access to the \\corp\corp\TSV\SUPPLY CHAIN NORTH\ASSET MANAGER NORTH\AMCFN\Admin\PAYROLL\2025\Far North\Innisfail Track 436\Ben West folder.
Please allow 2 hours for the access to replicate.
Kind regards,
Cameron
11-12-2025 10:01:09 - Cameron Horn (Work notes)
\\corp\corp\TSV\SUPPLY CHAIN NORTH\ASSET MANAGER NORTH\AMCFN\Admin\PAYROLL\2025\Far North\Innisfail Track 436\Ben West
Group - TSV_SUP_CHA_NORTH (not restricted)
Added the user to the TSV_SUP_CHA_NORTH group
11-12-2025 09:51:03 - Cameron Horn (Work notes)
Investigating
</t>
  </si>
  <si>
    <t xml:space="preserve">
 2025-12-10 16:28:30 Shane Kmet - Assigned to is Zoe O'Brien was 
 2025-12-11 10:01:09 Cameron Horn - State is Closed Complete was Work in Progress</t>
  </si>
  <si>
    <t xml:space="preserve">11-12-2025 10:03:05 - Cameron Horn (Additional comments)
Good morning Dimitrios,
I have provided you with the requested access to the \\corp\corp\TSV\SUPPLY CHAIN NORTH\ASSET MANAGER NORTH\AMCFN\Admin\PAYROLL\2025\Far North\Redlynch Structures 445\D Kanellos folder.
Please allow 2 hours for this access to replicate.
Kind regards,
Cameron
11-12-2025 10:03:05 - Cameron Horn (Work notes)
\\corp\corp\TSV\SUPPLY CHAIN NORTH\ASSET MANAGER NORTH\AMCFN\Admin\PAYROLL\2025\Far North\Redlynch Structures 445\D Kanellos
Group - TSV_SUP_CHA_NORTH (not restricted)
Added the user to the TSV_SUP_CHA_NORTH group
11-12-2025 09:51:08 - Cameron Horn (Work notes)
Investigating
</t>
  </si>
  <si>
    <t xml:space="preserve">
 2025-12-10 16:28:30 Shane Kmet - Assigned to is Zoe O'Brien was 
 2025-12-11 10:03:05 Cameron Horn - State is Closed Complete was Work in Progress</t>
  </si>
  <si>
    <t xml:space="preserve">12-12-2025 08:51:42 - Liam Bryan (Work notes)
Co-worker of Terrance called,
confirmed address is DTPSouthWest@qr.com.au
Co-worker also advised mailbox owner Hart, Denae is on leave.
This request is approved my Mailbox Ownser's Manager,
proceeding with request.
Added Terrance.Hennessy@qr.com.au to Full Access and Send As groups of DTPSouthWest@qr.com.au
11-12-2025 10:52:15 - Andy Phan (Additional comments)
Hi Terrance,  
Could you confirm whether you require access to both shared mailboxes (DTPSouthWest@qr.com.au and southwest@qr.com.au), or just one of them?  
Kind regards, 
Andy
11-12-2025 10:52:15 - Andy Phan (Work notes)
Shared Mailbox: 
DTPSouthWest@qr.com.au
southwest@qr.com.au
Owner: Hart, Denae
Pending user confirmation
11-12-2025 10:45:35 - Andy Phan (Work notes)
Investigating
</t>
  </si>
  <si>
    <t xml:space="preserve">
 2025-12-10 16:29:13 Shane Kmet - Assigned to is George Knight was 
 2025-12-11 10:52:15 Andy Phan - State is Pending was Work in Progress
 2025-12-12 08:51:42 Liam Bryan - State is Closed Complete was Pending</t>
  </si>
  <si>
    <t xml:space="preserve">10-12-2025 16:23:30 - Wilawan Nimanong (Work notes)
P-900794 Jamie Riding has re-opened.
10-12-2025 16:23:30 - Wilawan Nimanong (Additional comments)
P-900794 Jamie Riding has re-opened.
</t>
  </si>
  <si>
    <t xml:space="preserve">
 2025-12-10 16:22:27 Amy Nimanong - State is Work in Progress was Open
 2025-12-10 16:23:30 Amy Nimanong - State is Closed Complete was Work in Progress</t>
  </si>
  <si>
    <t xml:space="preserve">12-12-2025 13:16:52 - Andy Phan (Additional comments)
The following account has been created:
Denis Delwa
UserID:  O918845
Kind regards,
Andy
12-12-2025 13:16:52 - Andy Phan (Work notes)
Denis Delwa
918845
Ran Mailbox script successfully
Provisioned account in MIM: User with ServiceID 00918845 was updated. This user's sAMAccountName will be: o918845.
12-12-2025 13:09:33 - Andy Phan (Work notes)
Investigating
11-12-2025 10:44:08 - Andy Phan (Work notes)
Denis Delwa
918845
Created AD Account
Created UMR in PR3 set to 31.07.2027
Pending Mailbox Script &amp; MIM
11-12-2025 10:40:45 - Andy Phan (Work notes)
Investigating
</t>
  </si>
  <si>
    <t xml:space="preserve">
 2025-12-10 16:29:12 Shane Kmet - Assigned to is George Knight was 
 2025-12-11 10:44:08 Andy Phan - State is Pending was Work in Progress
 2025-12-12 13:16:52 Andy Phan - State is Closed Complete was Pending</t>
  </si>
  <si>
    <t xml:space="preserve">13-12-2025 12:20:21 - PDXC Integration (Work notes)
TASK8449445 Assigned To: Jeevan N
12-12-2025 08:46:00 - Raegan Munro (Work notes)
QLR ServiceNow Integration sc_req_item SCTASK0225245 created RITM5464698
12-12-2025 08:45:44 - Raegan Munro (Work notes)
Assigning to Endpoint as per previous work notes.
12-12-2025 08:45:24 - Raegan Munro (Work notes)
From: DXC Staff Access &lt;DXCStaffAccess@QR.COM.AU&gt; 
Sent: Friday, 12 December 2025 12:50 AM
To: IT Service Desk &lt;ITServiceDesk@qr.com.au&gt;; DXC Staff Access &lt;DXCStaffAccess@QR.COM.AU&gt;
Subject: RE: RITM0271194 | SCTASK0225245 Approval Request: Elevated Privileges Application for Jace Warriner O916612
approved
11-12-2025 10:33:31 - George Knight (Work notes)
PENDING approval from DXCStaffAccess then assign ticket to Security Endpoint Protection team.
From: IT Service Desk 
Sent: Thursday, 11 December 2025 11:31 AM
To: DXC Staff Access &lt;DXCStaffAccess@QR.COM.AU&gt;
Subject: RITM0271194 | SCTASK0225245 Approval Request: Elevated Privileges Application for Jace Warriner O916612
Hi Team
The IT Service Desk has an Elevated Privileges Application for new access to a group that you are the listed manager of:
User's name: Jace Warriner O916612
Position: Desktop (ICT) Analyst 
Access Duration: 12 months
Justification:
"access is required to the Airlock console and that a service request should be assigned to the DXC Security Endpoint Protection queue."
CORP Admin Groups:
Airlock access
Please review and advise whether this access is approved or denied?
Kind regards,
George Knight
IT Service Desk Analyst
Level 3, 21 Kirksway Place 
Battery Point, Tasmania 7004 
T: 07 3072 5000 
W: queenslandrail.com.au
E: ITservicedesk@qr.com.au
11-12-2025 10:25:04 - George Knight (Work notes)
Investigating.
</t>
  </si>
  <si>
    <t xml:space="preserve">
 2025-12-10 16:28:25 Shane Kmet - Assigned to is George Knight was 
 2025-12-11 10:33:31 George Knight - State is Pending was Work in Progress
 2025-12-12 08:45:44 Raegan Munro - State is Work in Progress was Pending</t>
  </si>
  <si>
    <t xml:space="preserve">12-12-2025 11:26:08 - Shane Kmet (Work notes)
Complete
12-12-2025 11:26:08 - Shane Kmet (Additional comments)
Good morning Lauretta,
Ref RITM0271199 - Contractor consultant access New / Extend (HR Admin)
The Onboarding request for new starter is now completed.
Joyce Turano
O915491
joyce.turano@qr.com.au
User will need to contact the Service Desk when available, for an account password reset and the setup of MFA.
Thank you,
Shane Kmet
Senior Service Desk Analyst
12-12-2025 11:25:11 - Shane Kmet (Work notes)
Mailbox script was ran, though DRA and O365AC all appears ok
12-12-2025 11:24:42 - Shane Kmet (Work notes)
**This RITM is a HR request for user re-onboarding
--
Contractor
915491
Joyce Turano
DRA - SD has already restored aaccount per notes below - The "Ceased" details appears to have been removed form DRA already - Enabled account
SAP UMR - HR cease date is listed as 13.06.2026 - UMR is QR_CONT_USER, updated end date from 04.07.2025 to 13.06.2026 - Added back default O roles
User mailbox - Unblocked O365 Signin - No exchagne error present
MIM - reprovisioned - User with ServiceID 00915491 was updated. This user's sAMAccountName will be: o915491.
Complete
12-12-2025 11:13:34 - Shane Kmet (Work notes)
Investigating
11-12-2025 10:39:41 - Ruey Lim (Additional comments)
Hi Lauretta,
The account is still showing as "Ceased" on our system which we will not be able to process the request as user is also expired on HR side. Could you please re-onboard the user on HR side?
Kind regards,
Ruey Lim
11-12-2025 10:39:41 - Ruey Lim (Work notes)
Unable to create O915491 as username existed
Restored O915491 from Recycle Bins
Account is disabled
Unable to re-enable user's account as description starts with "Ceased"
Requested HR to re-onboard user on their side 
=========================================
Pending for HR to re-onboard user
11-12-2025 10:02:14 - Ruey Lim (Work notes)
Investigating
</t>
  </si>
  <si>
    <t xml:space="preserve">
 2025-12-10 16:28:18 Shane Kmet - Assigned to is Zoe O'Brien was 
 2025-12-11 10:39:41 Ruey Lim - State is Pending was Work in Progress
 2025-12-12 11:26:08 Shane Kmet - State is Closed Complete was Pending</t>
  </si>
  <si>
    <t xml:space="preserve">11-12-2025 12:55:53 - Paul Male (Work notes)
not enough lan ports on switch to fufill request have emailed nathan perkins for further discussions
11-12-2025 12:54:31 - Paul Male (Work notes)
order 6100741183 created
10-12-2025 15:18:58 - Shane Kmet (Work notes)
Assigning to Telecoms Projects for support
</t>
  </si>
  <si>
    <t xml:space="preserve">
 2025-12-10 15:18:58 Shane Kmet - Assignment Group is Telecoms Projects was Global Service Desk</t>
  </si>
  <si>
    <t xml:space="preserve">10-12-2025 16:10:58 - PDXC Integration (Work notes)
TASK8442708 Assigned To: Santhi Varthan
10-12-2025 16:10:11 - PDXC Integration (Additional comments)
TASK8442708 Comment Added ---&gt; QR RITM0271186/pDXc RITM5460288 - Microsoft Project Standard
Varthan, Santhi
on behalf of Software Asset Management - Queensland Rail
​
Hooper, Daniel​
Hi Daniel,
As requested, Your user account has been added to the highlighted group below and installation of Microsoft Project Standard should be made available to install from your Company Portal within 24-hours depending on your location.
Your software request will now be closed. Should you have any issues with installation, please contact the service desk and quote the service call numbers listed in the subject of this email.
Thank you.
From,
-Santhi-
10-12-2025 15:13:47 - Sherrina Lee (Work notes)
QLR ServiceNow Integration sc_req_item SCTASK0225241 created RITM5460288
</t>
  </si>
  <si>
    <t xml:space="preserve">
 2025-12-10 16:10:52 PDXC Integration - State is Closed Complete was Open</t>
  </si>
  <si>
    <t xml:space="preserve">11-12-2025 12:51:57 - Paul Male (Work notes)
not enough lan ports on switch have emailed nathan perkins for further discussion
11-12-2025 12:51:06 - Paul Male (Work notes)
order 6100741152 created
10-12-2025 15:18:39 - Shane Kmet (Work notes)
Assigning to Telecoms Projects for support
</t>
  </si>
  <si>
    <t xml:space="preserve">
 2025-12-10 15:18:39 Shane Kmet - Assignment Group is Telecoms Projects was Global Service Desk</t>
  </si>
  <si>
    <t xml:space="preserve">12-12-2025 22:40:14 - PDXC Integration (Additional comments)
TASK8442705 Comment Added ---&gt; Hi,
Domain certificate (eaotd.qr.com.au) is added for the Azure front door endpoint APIM-SYD-PROD-EAOTD-01 for the PROD front door azfd-syd-prd-conn-01. Waiting for confirmation to close the Ticket and if any IP address are required to be whitelisted on the WAF policy "wafpolicyprodeaot".
12-12-2025 14:17:42 - PDXC Integration (Additional comments)
TASK8442705 Comment Added ---&gt; Hi,
We are still waiting domain certificate and IP's whitelist if needed. Waiting for confirmation from PM (Vidhya).
12-12-2025 11:18:32 - PDXC Integration (Work notes)
TASK8442705 Assigned To: Hariprasath K
10-12-2025 23:31:19 - PDXC Integration (Additional comments)
TASK8442705 Comment Added ---&gt; We have configured the below in PROD front door (azfd-syd-prd-conn-01) as per the build sheet.
Endpoint:
APIM-SYD-PROD-EAOTD-01
Origin group:
azog-SYD-APIM-PROD-EAOTD-01
Route:
azfd-route-syd-eaotd-PROD-01
Security policy and WAF policy:
secpolicyprodeaot
wafpolicyprodeaot
The Managed rules for the WAF policy (wafpolicyprodeaot) are configured as default. The WAF policy (wafpolicyprodeaot) Custom rules are added as per request (wafrgazfdproddenynonqrip, wafrgazfdprodeaotallowed).
Domain creation is pending. We are waiting for the domain certificate (eaotd.qr.com.au) for the PROD front door endpoint (APIM-SYD-PROD-EAOTD-01) from Chris P or Vajravelu.
We will be completing the task once we received the domain certificate.
10-12-2025 23:30:26 - PDXC Integration (Additional comments)
TASK8442705 Comment Added ---&gt; We have configured the below  in PROD front door (azfd-syd-prd-conn-01) as per the build sheet.
Endpoint:
APIM-SYD-PROD-EAOTD-01
Origin group:
azog-SYD-APIM-PROD-EAOTD-01
Route:
azfd-route-syd-eaotd-PROD-01
Security policy and WAF policy:
secpolicyprodeaot
wafpolicyprodeaot
The Managed rules for the WAF policy (wafpolicyprodeaot) are configured as default. The WAF policy (wafpolicyprodeaot) Custom rules are added as per request (wafrgazfdproddenynonqrip, wafrgazfdprodeaotallowed). 
Domain creation is pending. We are waiting for the domain certificate (eaotd.qr.com.au) for the PROD front door endpoint (APIM-SYD-PROD-EAOTD-01) from Chris P or Vajravelu.
We will be completing the task once we received the domain certificate.
10-12-2025 15:11:47 - Vidhya Sundaramoorthy (Work notes)
QLR ServiceNow Integration sc_req_item SCTASK0225239 created RITM5460285
</t>
  </si>
  <si>
    <t xml:space="preserve">
 2025-12-10 15:11:22 Vidhya Sundaramoorthy - Assignment Group is DXC Azure Delivery was Global Service Desk
 2025-12-10 16:31:57 PDXC Integration - State is Work in Progress was Open
 2025-12-10 23:30:56 PDXC Integration - State is Pending was Work in Progress</t>
  </si>
  <si>
    <t xml:space="preserve">11-12-2025 15:03:39 - Casey Micklesson (Work notes)
Incorrect template user. 
Was raised as cancellation telephone service request.
Raised features request RITM0271346
11-12-2025 15:03:39 - Casey Micklesson (Additional comments)
Hi Misha, 
I have created RITM0271346 for the removal of your number from the shared line.
This order will be closed with no action completed and all communications will be through RITM0271346.
Thank you
11-12-2025 08:48:50 - Casey Micklesson (Work notes)
Please note your Order Reference Number:
15635358
</t>
  </si>
  <si>
    <t xml:space="preserve">
 2025-12-11 08:48:50 Casey Micklesson - Assigned to is Casey Micklesson was 
 2025-12-11 15:03:39 Casey Micklesson - State is Closed Incomplete was Work in Progress</t>
  </si>
  <si>
    <t xml:space="preserve">11-12-2025 09:50:15 - Cameron Horn (Work notes)
Enabled the RSMTRRMCL2UMediaRoom room in DRA
Reset the password for the room
Reached out to Nathan over teams and provided the password
11-12-2025 09:37:31 - Cameron Horn (Work notes)
Investigating
</t>
  </si>
  <si>
    <t xml:space="preserve">
 2025-12-10 16:28:11 Shane Kmet - Assigned to is George Knight was 
 2025-12-11 09:50:15 Cameron Horn - State is Closed Complete was Work in Progress</t>
  </si>
  <si>
    <t xml:space="preserve">12-12-2025 16:28:21 - PDXC Integration (Additional comments)
TASK8442713 Comment Added ---&gt; Hi @Nathan Perkins
As requested - (RSMTRRMCL2UMediaRoom@qr.com.au)  has been setup as a Teams Meeting Room Resource Account.
Please verify and let us know for any issue.
11-12-2025 14:13:48 - PDXC Integration (Work notes)
TASK8442713 Work Note Added by sonia.pandey@dxc.com: Need to setup policies for room mailbox RSMTRRMCL2UMediaRoom@qr.com.au
Working internally and will update details accordingly.
11-12-2025 14:13:03 - PDXC Integration (Additional comments)
TASK8442713 Comment Added ---&gt; .
10-12-2025 16:01:33 - PDXC Integration (Work notes)
TASK8442713 Assigned To: Suraj Rai
10-12-2025 15:19:45 - Shane Kmet (Work notes)
QLR ServiceNow Integration sc_req_item SCTASK0225236 created RITM5460293
10-12-2025 15:19:28 - Shane Kmet (Work notes)
Assigninig to DXC O365 Messaging for support
</t>
  </si>
  <si>
    <t xml:space="preserve">
 2025-12-10 15:19:28 Shane Kmet - Assignment Group is DXC O365 Messaging was Global Service Desk
 2025-12-10 16:01:32 PDXC Integration - State is Work in Progress was Open
 2025-12-11 14:13:01 PDXC Integration - State is Pending was Work in Progress</t>
  </si>
  <si>
    <t xml:space="preserve">11-12-2025 09:50:20 - Cameron Horn (Work notes)
Enabled the RSMTRRMC2UA room in DRA
Reset the password for the room
Reached out to Nathan over teams and provided the password
11-12-2025 09:37:34 - Cameron Horn (Work notes)
Investigating
</t>
  </si>
  <si>
    <t xml:space="preserve">
 2025-12-10 16:28:11 Shane Kmet - Assigned to is George Knight was 
 2025-12-11 09:50:20 Cameron Horn - State is Closed Complete was Work in Progress</t>
  </si>
  <si>
    <t xml:space="preserve">12-12-2025 16:29:25 - PDXC Integration (Additional comments)
TASK8445856 Comment Added ---&gt; Hi @[Nathan Perkins]
As requested - (RS MTR RMC Room 2U A )  has been setup as a Teams Meeting Room Resource Account.
Please verify and let us know for any issue.
11-12-2025 10:58:58 - PDXC Integration (Work notes)
TASK8445856 Work Note Added by sonia.pandey@dxc.com: Checking internally with team
Will update details accordingly.
TASK8445856 Assigned To: Suraj Rai
11-12-2025 10:58:52 - PDXC Integration (Additional comments)
TASK8445856 Comment Added ---&gt; .
11-12-2025 09:50:15 - Cameron Horn (Work notes)
QLR ServiceNow Integration sc_req_item SCTASK0225234 created RITM5462383
11-12-2025 09:50:00 - Cameron Horn (Work notes)
Assigning to the DXC O365 Messaging team to assist
11-12-2025 09:37:37 - Cameron Horn (Work notes)
Investigating
</t>
  </si>
  <si>
    <t xml:space="preserve">
 2025-12-10 15:01:13 Pruthvish Patel - Assigned to is Clair Neate was 
 2025-12-11 09:50:00 Cameron Horn - Assignment Group is DXC O365 Messaging was Global Service Desk
 2025-12-11 10:58:50 PDXC Integration - State is Pending was Work in Progress</t>
  </si>
  <si>
    <t xml:space="preserve">11-12-2025 11:01:27 - Jeffrey Sardin (Additional comments)
PDXC work not required. Forwarding request to QR SNOW team for action.
11-12-2025 11:01:27 - Jeffrey Sardin (Work notes)
PDXC work not required. Forwarding request to QR SNOW team for action.
</t>
  </si>
  <si>
    <t xml:space="preserve">
 2025-12-11 11:01:27 Jeffrey Sardin - State is Closed Complete was Open</t>
  </si>
  <si>
    <t xml:space="preserve">12-12-2025 09:46:05 - Yoko Bell (Work notes)
Assigned ICT Asset Mgt.
11-12-2025 15:40:01 - Yoko Bell (Work notes)
Emailed Sandra Millen &amp; Purchasing Support Team.
11-12-2025 15:39:39 - Yoko Bell (Work notes)
Previous: CW2321720
New: CW2329990
</t>
  </si>
  <si>
    <t xml:space="preserve">
 2025-12-10 15:12:42 Yoko Bell - Assigned to is Yoko Bell was 
 2025-12-12 09:46:07 Yoko Bell - Assignment Group is ICT Asset Mgt was Contracts Queue 
 2025-12-12 10:26:56 Gavin Fuller - Assigned to is Lukas Anastasiou was </t>
  </si>
  <si>
    <t xml:space="preserve">10-12-2025 14:48:27 - Wilawan Nimanong (Additional comments)
P-872152 has re-opened.
10-12-2025 14:48:27 - Wilawan Nimanong (Work notes)
P-872152 has re-opened.
</t>
  </si>
  <si>
    <t xml:space="preserve">
 2025-12-10 14:47:56 Amy Nimanong - State is Work in Progress was Open
 2025-12-10 14:48:27 Amy Nimanong - State is Closed Complete was Work in Progress</t>
  </si>
  <si>
    <t xml:space="preserve">11-12-2025 14:56:43 - PDXC Integration (Additional comments)
TASK8445757 Comment Added ---&gt; sent email to user and waiting for user response
11-12-2025 08:56:29 - PDXC Integration (Work notes)
TASK8445757 Assigned To: Thai Tuan Ngo
11-12-2025 08:14:40 - Raegan Munro (Work notes)
QLR ServiceNow Integration sc_req_item SCTASK0225230 created RITM5462297
11-12-2025 08:14:23 - Raegan Munro (Work notes)
Assigning to Application Online as requested by user.
</t>
  </si>
  <si>
    <t xml:space="preserve">
 2025-12-10 15:01:04 Pruthvish Patel - Assigned to is Zahra Gholami was 
 2025-12-11 08:14:23 Raegan Munro - Assignment Group is DXC Application Online Services was Global Service Desk
 2025-12-11 14:56:39 PDXC Integration - State is Pending was Work in Progress
 2025-12-12 14:58:00 PDXC Integration - State is Work in Progress was Pending
 2025-12-12 14:59:43 PDXC Integration - State is Closed Complete was Work in Progress</t>
  </si>
  <si>
    <t xml:space="preserve">12-12-2025 13:38:26 - Ruey Lim (Additional comments)
Hi Claire,
I have granted you access to Google Drive start from today until 31/12/2025.
Note that this might take up to one day to replicate through.
If you have any further issues with this please feel free to contact us by calling 07 3072 5000 (we are option 1), or alternatively email us at ITServiceDesk@qr.com.au.
Kind regards,
Ruey Lim
12-12-2025 13:38:26 - Ruey Lim (Work notes)
Created a temp task in DRA:
Temp Google Drive Access for Claire Engle (12/12/2025 - 31/12/2025)
12-12-2025 13:30:56 - Ruey Lim (Work notes)
From: Prgomet, Igor &lt;igor.prgomet@qr.com.au&gt; 
Sent: Friday, 12 December 2025 1:56 PM
To: IT Service Desk &lt;ITServiceDesk@qr.com.au&gt;
Subject: RE: SCTASK0225229 - Access to Google Drive
Hi Raegan
This is approved. 
Best regards,
IGOR PRGOMET
GSM INFORMATION SECURITY &amp; GOVERNANCE 
M: 0416 25 00 92
E: igor.prgomet@qr.com.au
Rail Centre 1, Level 10, 305 Edward Street
GPO Box 1429 4001 • Brisbane, Qld 4000
12-12-2025 10:43:51 - Raegan Munro (Work notes)
From: IT Service Desk 
Sent: Friday, 12 December 2025 11:44 AM
To: Prgomet, Igor &lt;igor.prgomet@qr.com.au&gt;
Subject: RE: SCTASK0225229 - Access to Google Drive
Hi Igor,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11-12-2025 09:01:53 - Raegan Munro (Work notes)
From: IT Service Desk 
Sent: Thursday, 11 December 2025 10:02 AM
To: Prgomet, Igor &lt;igor.prgomet@qr.com.au&gt;
Subject: SCTASK0225229 - Access to Google Drive
Hi Igor, 
We have received a request for Claire Engle (Manager Leadership and Diversity) to be granted access to Google Drive until 31/12/2026. The justification provided for this request is as follows:
"We have hired a videographer to develop a series of videos for us and we need access to his google drive to view the files. We will require access until 31 December 2026. Level 3 leader approval attached. Please provide the same access as Katie Johnston under Request RITM0270827."
Claire has also provided level 3 management approval from Angela Aldridge. As per KB0010238, could you please advise if you approve this request?
Kind regards,
RAEGAN MUNRO
SERVICE DESK ANALYST
Level 3. 21 Kirksway Place
Battery Point. Tasmania. 7004
PH: 07 3072 5000
Alt.PH: +61 7 3072 5000
Email: ITServiceDesk@qr.com.au
W: queenslandrail.com.au
11-12-2025 09:01:49 - Raegan Munro (Work notes)
Confirmed user has attached management approval from Angela Aldridge (level 3). 
Requesting approval from Igor as per KB0010238.
11-12-2025 08:53:33 - Raegan Munro (Work notes)
Investigating.
</t>
  </si>
  <si>
    <t xml:space="preserve">
 2025-12-10 15:00:59 Pruthvish Patel - Assigned to is Matthew Lever was 
 2025-12-11 09:01:53 Raegan Munro - State is Pending was Work in Progress
 2025-12-12 13:38:26 Ruey Lim - State is Closed Complete was Pending</t>
  </si>
  <si>
    <t xml:space="preserve">10-12-2025 15:16:43 - Matthew Hohnke (Work notes)
cannot locate catalog item - cannot create request
10-12-2025 15:16:42 - Matthew Hohnke (Additional comments)
restarted TRM104 WGS onces users drain from that server and restarted IDOL.  All processing again.
10-12-2025 15:16:42 - Matthew Hohnke (Work notes)
all working again for TRIM events
10-12-2025 15:16:18 - Matthew Hohnke (Work notes)
cannot locate catalog item - cannot create request
10-12-2025 15:16:16 - Matthew Hohnke (Work notes)
Drain connection to CATPRDTRM104 with Azure load Balancer so users not affected, restart TRM104 wgs services as they do the event processing and restart IDOL services.  
Check events and processing again.  Allows users back in.
10-12-2025 15:16:16 - Matthew Hohnke (Additional comments)
restarted TRM104 WGS onces users drain from that server and restarted IDOL.  All processing again.
10-12-2025 14:45:49 - Wilawan Nimanong (Work notes)
cannot locate catalog item - cannot create request
10-12-2025 14:45:24 - Wilawan Nimanong (Additional comments)
I raised the issue with Matt Hohnke, and he advised me to create a ticket and assign it to his team.
</t>
  </si>
  <si>
    <t xml:space="preserve">
 2025-12-10 14:45:47 Amy Nimanong - Assignment Group is DXC Application AUS was Records Management App Support
 2025-12-10 15:16:16 Matthew Hohnke - State is Work in Progress was Open
 2025-12-10 15:16:42 Matthew Hohnke - State is Closed Complete was Work in Progress</t>
  </si>
  <si>
    <t xml:space="preserve">11-12-2025 11:35:43 - PDXC Integration (Additional comments)
TASK8442682 Comment Added ---&gt; QR RITM0270514/ pDXC RITM5460278: Bentley Projectwise access GRANTED
Varthan, Santhi
on behalf of Software Asset Management - Queensland Rail
​
Forsyth, Matty​
Hello,
You've been added to the relevant DRA groups for Projectwise access and we've confirmed an account exists in the Bentley admin portal
To complete installation and access, please see the attached document.
Your software request will now be closed. Should you have any issues with installation, please contact the service desk and quote the service call numbers listed in the subject of this email.
Thank you.
From,
-Santhi-
11-12-2025 11:30:26 - PDXC Integration (Additional comments)
TASK8442682 Comment Added ---&gt; RE: QR RITM0270514/ pDXC RITM5460278: Bentley Projectwise Business Admin Approval-Santhi-

Roberts, Kelly
​Software Asset Management - Queensland Rail;​
​
​
Forsyth, Matty​
Hi Santhi,
Approved for PW Manage.
Kind regards,
Kelly
10-12-2025 16:44:50 - PDXC Integration (Additional comments)
TASK8442682 Comment Added ---&gt; Email Kelly Roberts request approval.
10-12-2025 16:44:44 - PDXC Integration (Additional comments)
TASK8442682 Comment Added ---&gt; Email Kelly Roberts request approval.
10-12-2025 16:05:08 - PDXC Integration (Work notes)
TASK8442682 Assigned To: Santhi Varthan
10-12-2025 14:42:34 - Matthew Thompson (Work notes)
QLR ServiceNow Integration sc_req_item SCTASK0225227 created RITM5460278
</t>
  </si>
  <si>
    <t xml:space="preserve">
 2025-12-10 16:04:55 PDXC Integration - State is Work in Progress was Open
 2025-12-10 16:44:48 PDXC Integration - State is Pending was Work in Progress
 2025-12-11 11:35:53 PDXC Integration - State is Work in Progress was Pending
 2025-12-11 11:35:54 PDXC Integration - State is Closed Complete was Work in Progress</t>
  </si>
  <si>
    <t xml:space="preserve">10-12-2025 14:51:58 - Ruey Lim (Additional comments)
From: IT Service Desk 
Sent: Wednesday, 10 December 2025 3:21 PM
To: Lorraway, Mikaela &lt;mikaela.lorraway@qr.com.au&gt;
Subject: RITM0271181 - Robert Brwon - Online B2B - New Access
Hi Mikaela,
A new EXT account has been created for:
Name: Robert Brown
UserID: EXT3222
Expiry: 10/12/2026
Please contact the relevant Portal Administrator for the required portal access
Once you have been notified by the administrators' access has been granted, please advise the external customer their account details and request they contact the IT Service Desk on (07) 3072 5000 for their password to be reset.
Kind Regards,
Ruey Yan Lim
Assistant Customer Support
10-12-2025 14:51:58 - Ruey Lim (Work notes)
Created account in DRA: EXT3222
Added phone number, company name and email in DRA
Set expiry to 10/12/2026
Added user details to Queensland Rail External_User_Details.xls
10-12-2025 14:48:32 - Ruey Lim (Work notes)
From: IT Service Desk 
Sent: Wednesday, 10 December 2025 3:18 PM
To: Lorraway, Mikaela &lt;mikaela.lorraway@qr.com.au&gt;
Subject: RE: QR Airtrain Joint Portal Access
Hi Mikaela,
I have now raised a ticket in relation to this. Please see ticket no.RITM0271181 for further updates.
Kind Regards,
Ruey Yan Lim
Assistant Customer Support
</t>
  </si>
  <si>
    <t xml:space="preserve">
 2025-12-10 14:48:38 Ruey Lim - State is Work in Progress was Open
 2025-12-10 14:51:58 Ruey Lim - State is Closed Complete was Work in Progress</t>
  </si>
  <si>
    <t xml:space="preserve">10-12-2025 15:42:00 - Matthew Lever (Additional comments)
Hi Jess,
This has been actioned, "PDLoncalldistributionlist" has been deleted and should be replicated on Microsoft's end the next time a synchronisation occurs.
Kind regards,
Matthew Lever
10-12-2025 15:42:00 - Matthew Lever (Work notes)
SDA deleted PDL "PDLoncalldistributionlist" (no owner) requested by VIP Jess Arnouts
10-12-2025 15:39:01 - Matthew Lever (Work notes)
Investigating.
10-12-2025 15:18:42 - Ryan Bell (Work notes)
Investigating
10-12-2025 14:47:28 - Pruthvish Patel (Work notes)
Investigating
</t>
  </si>
  <si>
    <t xml:space="preserve">
 2025-12-10 14:41:10 Pruthvish Patel - Assigned to is Ruey Lim was 
 2025-12-10 15:42:00 Matthew Lever - State is Closed Complete was Work in Progress</t>
  </si>
  <si>
    <t xml:space="preserve">11-12-2025 09:48:56 - Casey Micklesson (Work notes)
Order Details
·         User Name:  Grace Burkett
·         Mobile Number: 0418354584
·         Accessories: 4 x 20W USB-C Power Adapter, 4 x USB-C to USB-C Cable
·         Purchase Order Number: RITM0271136/0418354584
·         Express Order Ref: 15635357
11-12-2025 09:48:56 - Casey Micklesson (Additional comments)
Your request has been processed and dispatched and should arrive within 1 – 3 business days. If you have not received the hardware within this time, contact Techwell Enterprise on 89-28877 (07 3072 8877).
Please see details of your request below:
Order Details
·         User Name:  Grace Burkett
·         Mobile Number: 0418354584
·         Accessories: 4 x 20W USB-C Power Adapter, 4 x USB-C to USB-C Cable
·         Purchase Order Number: RITM0271136/0418354584
·         Express Order Ref: 15635357
Note: For Plantronics wireless headsets, please also find below the guide on how to setup.
https://queenslandrail.service-now.com/service_management?id=kb_article_view&amp;sysparm_article=KB0020680
Kind regards
ICT Operations (Telecommunications)
11-12-2025 08:45:20 - Casey Micklesson (Work notes)
Please note your Order Reference Number:
15635357
</t>
  </si>
  <si>
    <t xml:space="preserve">
 2025-12-11 08:45:20 Casey Micklesson - Assigned to is Casey Micklesson was 
 2025-12-11 09:48:56 Casey Micklesson - State is Closed Complete was Work in Progress</t>
  </si>
  <si>
    <t xml:space="preserve">10-12-2025 14:38:24 - PDXC Integration (Work notes)
TASK8442676 Work Note Added by joel.bissmire@dxc.com: SL221486 returned to RC1 Build Room RITM5460274, CMDB Updated
TASK8442676 Assigned To: Joel Bissmire
10-12-2025 14:35:21 - Joel Bissmire (Work notes)
QLR ServiceNow Integration sc_req_item SCTASK0225223 created RITM5460274
</t>
  </si>
  <si>
    <t xml:space="preserve">
 2025-12-10 14:38:23 PDXC Integration - State is Closed Complete was Open</t>
  </si>
  <si>
    <t xml:space="preserve">11-12-2025 10:02:48 - PDXC Integration (Work notes)
TASK8442670 Assigned To: Christopher Watson
10-12-2025 14:29:24 - System (Work notes)
QLR ServiceNow Integration sc_req_item SCTASK0225222 created RITM5460270
</t>
  </si>
  <si>
    <t xml:space="preserve">12-12-2025 10:58:39 - Kun-Hsien Tang (Work notes)
Account o904835 initiated in All R3 systems, URM, USL, UBW, UGA, PSM, PGW and PFM .
11-12-2025 15:08:43 - Kun-Hsien Tang (Work notes)
Account O904835 created with Developer display access in following systems:
all R3 systems,  URM, UBW, UGA and PSM
</t>
  </si>
  <si>
    <t xml:space="preserve">
 2025-12-11 13:30:22 Tom Tang - Assigned to is Tom Tang was 
 2025-12-11 15:08:43 Tom Tang - State is Delivered was Open
 2025-12-12 10:58:39 Tom Tang - State is Closed Complete was Delivered</t>
  </si>
  <si>
    <t xml:space="preserve">10-12-2025 15:47:48 - Ibris Madrid Caballero (Additional comments)
Hi Kaitlyn, 
FAID Quantum - Roster was previously advertised to your machine. 
Please let me know if you can see FAID Quantum - Roster on your Software Centre of if you have any issue during the installation. 
Thank you.
Kind Regards,
10-12-2025 15:13:08 - PDXC Integration (Work notes)
TASK8442658 Work Note Added by joylen.ballena@dxc.com: SCTASK0225220 assigned to 3rd Party
10-12-2025 14:43:08 - PDXC Integration (Work notes)
TASK8442658 Work Note Added by santhi.varthan@dxc.com: Hi 3rd Party,
Please provide access of FAID Quantum - Roster kaitlyn.neve@qr.com.au
10-12-2025 14:10:56 - Russell Broad (Work notes)
QLR ServiceNow Integration sc_req_item SCTASK0225220 created RITM5460258
</t>
  </si>
  <si>
    <t xml:space="preserve">
 2025-12-10 15:12:40 Joylen Ballena - Assignment Group is 3rd Party was DXC Software Asset Management
 2025-12-10 15:23:24 Ibris Madrid Caballero - Assigned to is Ibris Madrid Caballero was 
 2025-12-10 15:47:57 Ibris Madrid Caballero - State is Pending was Open</t>
  </si>
  <si>
    <t xml:space="preserve">10-12-2025 14:12:18 - PDXC Integration (Work notes)
TASK8442656 Work Note Added by joel.bissmire@dxc.com: SL221434 returned to RC1 Build Room RITM5460257, CMDB Updated
TASK8442656 Assigned To: Joel Bissmire
10-12-2025 14:06:30 - Joel Bissmire (Work notes)
QLR ServiceNow Integration sc_req_item SCTASK0225219 created RITM5460257
</t>
  </si>
  <si>
    <t xml:space="preserve">
 2025-12-10 14:12:13 PDXC Integration - State is Closed Complete was Open</t>
  </si>
  <si>
    <t xml:space="preserve">10-12-2025 14:05:24 - PDXC Integration (Work notes)
TASK8442651 Work Note Added by joel.bissmire@dxc.com: SL221460 returned to RC1 Build Room RITM5460252, CMDB Updated
TASK8442651 Assigned To: Joel Bissmire
10-12-2025 14:01:24 - Joel Bissmire (Work notes)
QLR ServiceNow Integration sc_req_item SCTASK0225217 created RITM5460252
</t>
  </si>
  <si>
    <t xml:space="preserve">
 2025-12-10 14:05:21 PDXC Integration - State is Closed Complete was Open</t>
  </si>
  <si>
    <t xml:space="preserve">11-12-2025 10:55:08 - PDXC Integration (Work notes)
TASK8442650 Work Note Added by ple41@dxc.com: This task has been implemented.
11-12-2025 10:49:28 - PDXC Integration (Work notes)
TASK8442650 Assigned To: Dang Phu Le
10-12-2025 14:01:10 - Anduap Gurung (Work notes)
QLR ServiceNow Integration sc_req_item SCTASK0225216 created RITM5460251
</t>
  </si>
  <si>
    <t xml:space="preserve">
 2025-12-10 14:00:52 Anduap Gurung - Assignment Group is DXC Application Job Scheduling VNM was Global Service Desk
 2025-12-11 10:55:10 PDXC Integration - State is Closed Complete was Open</t>
  </si>
  <si>
    <t xml:space="preserve">10-12-2025 14:00:15 - PDXC Integration (Work notes)
TASK8442639 Work Note Added by joel.bissmire@dxc.com: SL221464 returned to RC1 Build Room RITM5460240, CMDB Updated
TASK8442639 Assigned To: Joel Bissmire
10-12-2025 13:56:42 - Joel Bissmire (Work notes)
QLR ServiceNow Integration sc_req_item SCTASK0225215 created RITM5460240
</t>
  </si>
  <si>
    <t xml:space="preserve">
 2025-12-10 14:00:09 PDXC Integration - State is Closed Complete was Open</t>
  </si>
  <si>
    <t xml:space="preserve">10-12-2025 13:54:34 - PDXC Integration (Work notes)
TASK8442631 Work Note Added by joel.bissmire@dxc.com: SL221468 returned to RC1 Build Room RITM5460234, CMDB Updated
TASK8442631 Assigned To: Joel Bissmire
10-12-2025 13:52:26 - Joel Bissmire (Work notes)
QLR ServiceNow Integration sc_req_item SCTASK0225214 created RITM5460234
</t>
  </si>
  <si>
    <t xml:space="preserve">
 2025-12-10 13:55:06 PDXC Integration - State is Closed Complete was Open</t>
  </si>
  <si>
    <t xml:space="preserve">12-12-2025 08:38:10 - Raegan Munro (Additional comments)
Hi William, 
Thank you for reaching out to the Queensland Rail IT Service Desk. 
We have now granted all additional admin access as requested.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08:38:10 - Raegan Munro (Work notes)
Added user to the following groups:
QRSL-R6BY0rDrwP_Administrators
QRSL-o8gPAIYruz_Administrators
12-12-2025 08:36:40 - Raegan Munro (Work notes)
From: DXC Staff Access &lt;DXCStaffAccess@QR.COM.AU&gt; 
Sent: Friday, 12 December 2025 12:49 AM
To: IT Service Desk &lt;ITServiceDesk@qr.com.au&gt;; DXC Staff Access &lt;DXCStaffAccess@QR.COM.AU&gt;
Subject: RE: SCTASK0225212 - Elevated Privileges Request
approved
11-12-2025 10:26:41 - Martyn Connor (Work notes)
Pending DXC Staff Accss
10-12-2025 16:56:23 - Matthew Lever (Work notes)
From: IT Service Desk 
Sent: Wednesday, 10 December 2025 5:26 PM
To: DXC Staff Access &lt;DXCStaffAccess@QR.COM.AU&gt;
Subject: SCTASK0225212 - Elevated Privileges Request
Hi Team,
I’m just following up on SCTASK0225212. 
We have received a request from William Fogg (SOFTWARE AND SYSTEMS ENGINEER) to have access to the following groups for their A_R915430 for 12 months. 
Groups:
QRSL-R6BY0rDrwP_Administrators
QRSL-o8gPAIYruz_Administrators
Can you please let us know if you approve of this access? 
Their justifications is as follows: 
Admin access to these devices are required for the user to conduct RMSv2 ViewX application license updates and application patching.
Kind regards,
Matthew Lever
Matthew Lever
Assistant Customer Support
</t>
  </si>
  <si>
    <t xml:space="preserve">
 2025-12-10 14:33:54 Pruthvish Patel - Assigned to is Clair Neate was 
 2025-12-10 16:56:25 Matthew Lever - State is Pending was Work in Progress
 2025-12-12 08:38:10 Raegan Munro - State is Closed Complete was Pending</t>
  </si>
  <si>
    <t xml:space="preserve">11-12-2025 10:29:11 - Gilbert Noble (Additional comments)
Hello Mansell,
Your access to the requested computers has now been granted.
Please note the access can take several hours to work.
If you have any further issues, please feel free to contact us at any time.
Kind regards,
Queensland Rail
Gilbert Noble
REMOTE DESKTOP SUPPORT
Level 3, 21 Kirksway Place
Battery Point, Tasmania 7004
T: 07 3072 5000
W: queenslandrail.com.au
E: ITservicedesk@qr.com.au
11-12-2025 10:29:11 - Gilbert Noble (Work notes)
added A_R914222 to the new groups.
11-12-2025 10:27:46 - Gilbert Noble (Work notes)
Created the following groups: 
QRSL-R6BY0RDRWP_Administrators
QRSL-O8GPAIYRUZ_Administrators
11-12-2025 10:19:00 - Gilbert Noble (Work notes)
Investigating
10-12-2025 15:31:22 - Clair Neate (Work notes)
Investigating
</t>
  </si>
  <si>
    <t xml:space="preserve">
 2025-12-10 14:33:59 Pruthvish Patel - Assigned to is Clair Neate was 
 2025-12-11 10:29:11 Gilbert Noble - State is Closed Complete was Work in Progress</t>
  </si>
  <si>
    <t xml:space="preserve">11-12-2025 11:29:48 - PDXC Integration (Work notes)
TASK8445935 Assigned To: Peter Huthwaite
11-12-2025 10:40:29 - Gilbert Noble (Work notes)
QLR ServiceNow Integration sc_req_item SCTASK0225210 created RITM5462442
11-12-2025 10:02:32 - George Knight (Work notes)
Assigning to desktop team as per previous ticket - RITM0262657
11-12-2025 09:36:57 - George Knight (Work notes)
Investigating.
</t>
  </si>
  <si>
    <t xml:space="preserve">
 2025-12-10 14:34:04 Pruthvish Patel - Assigned to is Clair Neate was 
 2025-12-11 10:02:32 George Knight - Assignment Group is DXC Remote Desktop Support was Global Service Desk
 2025-12-11 10:35:46 Gilbert Noble - Assigned to is Gilbert Noble was 
 2025-12-11 10:40:12 Gilbert Noble - Assignment Group is DXC Desktop CBD was DXC Remote Desktop Support</t>
  </si>
  <si>
    <t xml:space="preserve">11-12-2025 08:36:15 - Raegan Munro (Work notes)
tsdcompliance@qr.com.au - Etherton, Carmen
Owner is original requestor. 
Granted user send-as, read and manage, and ownership of tsdcompliance@qr.com.au
11-12-2025 08:36:15 - Raegan Munro (Additional comments)
Hi Meegan, 
Thank you for reaching out to the Queensland Rail IT Service Desk. 
We have now granted your access to tsdcompliance@qr.com.au.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08:34:19 - Raegan Munro (Work notes)
Investigating.
</t>
  </si>
  <si>
    <t xml:space="preserve">
 2025-12-10 14:33:31 Pruthvish Patel - Assigned to is Matthew Lever was 
 2025-12-11 08:36:15 Raegan Munro - State is Closed Complete was Work in Progress</t>
  </si>
  <si>
    <t xml:space="preserve">11-12-2025 14:00:38 - Margaret Selff (Additional comments)
Closing ticket
11-12-2025 14:00:38 - Margaret Selff (Work notes)
Closing ticket
11-12-2025 13:39:53 - Margaret Selff (Additional comments)
Hi Meegan
That is correct it is position based access.
Kind regards
Margaret
11-12-2025 13:35:42 - Meegan Inman (Additional comments)
Thanks Margaret - So once I've been moved into the role via People Connect, I will have the required access?
11-12-2025 13:31:56 - Margaret Selff (Additional comments)
Hi Meegan
It is noted that you have requested Admin Support access for Train Service Delivery Department 9381 and subordinate org units for Position 76447.
It is noted that Position 76447 (Team Leader TSD Training Compliance) already exists within the Permission Group for Admin Support of Train Service Delivery (Granted Population - Train Service Delivery Admin Support). 
Kind regards
SAP Applications Team
11-12-2025 13:31:56 - Margaret Selff (Work notes)
No action required position 76447 (Team Leader TSD Training Compliance) already exists within the Permission Group for Admin Support of Train Service Delivery 
(Granted Population - Train Service Delivery Admin Support). 
11.12.2025 Meegan currently occupies position 72884
10-12-2025 14:03:58 - Anita Davenport-Smith (Work notes)
Hi @Margaret Selff, can you please have a look at this one - I don't think it would be a create, only an amendment to an existing admin support granted population.
</t>
  </si>
  <si>
    <t xml:space="preserve">
 2025-12-10 14:03:58 Anita Davenport-Smith - Assigned to is Margaret Selff was 
 2025-12-11 14:00:38 Margaret Selff - State is Closed Complete was Open</t>
  </si>
  <si>
    <t xml:space="preserve">11-12-2025 11:47:48 - Raegan Munro (Work notes)
From: Hussain, Moiz &lt;moiz.hussain@qr.com.au&gt; 
Sent: Thursday, 11 December 2025 12:22 PM
To: shirisha.mushkam@dxc.com
Cc: Kumar, Sathish &lt;Sathish.ArjunanSekar@qr.com.au&gt;; IT Service Desk &lt;ITServiceDesk@qr.com.au&gt;; Speare, Chris &lt;Chris.Speare@qr.com.au&gt;
Subject: Re: SCTASK0225207 / INC0576578
Good morning Shirisha,
I require your assistance in identifying and addressing the root cause of an issue faced by user Chris Speare during his access to servers in the test domain. Based on my discussion with Chris, I believe that PAM is not responsible for the account lockout issue mentioned in the ticket. The possible scenarios could be either:
The session is not being properly terminated, or
Certain services may be using Chris’s TA credentials after the session ends, resulting in the account lockout.
I have attempted to query data in Sentinel, but it appears that Sentinel does not contain logs related to PAM events or test server sign-in activity. Could you please review this and assist further?
Thank you and with kind regards,
Moiz
MOIZ HUSSAIN
PRINCIPAL ICT CYBER SECURITY ADVISER
Rail Centre 1, 305 Edward St 
GPO Box 1429 Brisbane QLD 4001
E: moiz.hussain@qr.com.au
W: queenslandrail.com.au
10-12-2025 16:11:18 - Shane Kmet (Work notes)
Issue/s:
User called in, re SCTASK0225207
Troubleshooting:
User reviewed the notes
Moiz said this user needs to be part of the exemption
Need to understand the reason - Moiz said this is the wrong process.
Moiz said exempting the PAM process is not the correct way to resolve this issue
Moiz states the exemption is not yet approved, they are still investigating
Advised Moiz that if there are any actions that Service Desk need to take, to assign the ticket to SD with details of actions needed
=================================
Name: Moiz Hussain
Contact number: 0420 312 205
Hours of Contact: 
Service Number / User ID:
10-12-2025 15:57:12 - Moiz Hussain (Work notes)
I had a Teams call with Chris to discuss and understand the issue. During our conversation, I proposed extending the password lifespan for Chris for the duration of the project, rather than exempting the user entirely. However, after further discussion, it became clear that I need to contact the Cloud Ops and PAM support teams to investigate and identify the root cause of the issue.
10-12-2025 14:46:16 - Frederic Shea (Work notes)
IBC - Chris Speare
User is unable to reset their Admin password
SDA confirmed User is a member of ICT_PAM_PrivilegedAccounts_exemption_TST
User will allow replication time
</t>
  </si>
  <si>
    <t xml:space="preserve">
 2025-12-11 11:25:45 Moiz Hussain - Assigned to is Moiz Hussain was </t>
  </si>
  <si>
    <t xml:space="preserve">12-12-2025 08:32:53 - Raegan Munro (Work notes)
Added user to the following groups:
QRSL-R6BY0rDrwP_Administrators
QRSL-o8gPAIYruz_Administrators
12-12-2025 08:32:53 - Raegan Munro (Additional comments)
Hi Liam,
Thank you for reaching out to the Queensland Rail IT Service Desk. 
We have now granted all additional admin access as requested.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08:29:57 - Raegan Munro (Work notes)
From: DXC Staff Access &lt;DXCStaffAccess@QR.COM.AU&gt; 
Sent: Friday, 12 December 2025 12:49 AM
To: IT Service Desk &lt;ITServiceDesk@qr.com.au&gt;; DXC Staff Access &lt;DXCStaffAccess@QR.COM.AU&gt;
Subject: RE: SCTASK0225206 - Elevated Privleges Application
approved
11-12-2025 10:27:08 - Martyn Connor (Work notes)
Pending DXC Staff access
10-12-2025 16:50:16 - Matthew Lever (Work notes)
From: IT Service Desk 
Sent: Wednesday, 10 December 2025 5:20 PM
To: DXC Staff Access &lt;DXCStaffAccess@QR.COM.AU&gt;
Subject: SCTASK0225206 - Elevated Privleges Application
Hi Team,
I’m just following up on SCTASK0225206. 
We have received a request from Liam Walsh to have access to the following groups for their A_R909492 for 12 months. 
Groups:
QRSL-R6BY0rDrwP_Administrators
QRSL-o8gPAIYruz_Administrators
Can you please let us know if you approve of this access? 
Their justifications is as follows: 
Admin access to these devices are required for the user to conduct RMSv2 ViewX application license updates and application patching.
Kind regards,
Matthew Lever
Matthew Lever
Assistant Customer Support
</t>
  </si>
  <si>
    <t xml:space="preserve">
 2025-12-10 14:33:25 Pruthvish Patel - Assigned to is Matthew Lever was 
 2025-12-10 16:50:21 Matthew Lever - State is Pending was Work in Progress
 2025-12-12 08:32:53 Raegan Munro - State is Closed Complete was Pending</t>
  </si>
  <si>
    <t xml:space="preserve">12-12-2025 08:35:52 - Raegan Munro (Additional comments)
Hi Michael, 
Thank you for reaching out to the Queensland Rail IT Service Desk. 
We have now granted all additional admin access as requested.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12-12-2025 08:35:52 - Raegan Munro (Work notes)
Added A_R111411 to the following groups:
QRSL-R6BY0rDrwP_Administrators
QRSL-o8gPAIYruz_Administrators
12-12-2025 08:34:48 - Raegan Munro (Work notes)
From: DXC Staff Access &lt;DXCStaffAccess@QR.COM.AU&gt; 
Sent: Friday, 12 December 2025 12:49 AM
To: IT Service Desk &lt;ITServiceDesk@qr.com.au&gt;; DXC Staff Access &lt;DXCStaffAccess@QR.COM.AU&gt;
Subject: RE: SCTASK0225205 - Elevated Privileges Application 
approved
11-12-2025 10:27:18 - Martyn Connor (Work notes)
Pending DXC Staff access
10-12-2025 16:52:50 - Matthew Lever (Work notes)
From: IT Service Desk 
Sent: Wednesday, 10 December 2025 5:23 PM
To: DXC Staff Access &lt;DXCStaffAccess@QR.COM.AU&gt;
Subject: SCTASK0225205 - Elevated Privileges Application 
Hi Team,
I’m just following up on SCTASK0225206. 
We have received a request from Michael Thomson (PRINCIPAL SOFTWARE &amp; SYSTEMS ENGINEER) to have access to the following groups for their A_R909492 for 12 months. 
Groups:
QRSL-R6BY0rDrwP_Administrators
QRSL-o8gPAIYruz_Administrators
Can you please let us know if you approve of this access? 
Their justifications is as follows: 
Admin access to these devices are required for the user to conduct RMSv2 ViewX application license updates and application patching.
Kind regards,
Matthew Lever
Matthew Lever
Assistant Customer Support
</t>
  </si>
  <si>
    <t xml:space="preserve">
 2025-12-10 14:33:08 Pruthvish Patel - Assigned to is Andy Phan was 
 2025-12-10 16:52:53 Matthew Lever - State is Pending was Work in Progress
 2025-12-12 08:35:52 Raegan Munro - State is Closed Complete was Pending</t>
  </si>
  <si>
    <t xml:space="preserve">12-12-2025 08:28:22 - Raegan Munro (Work notes)
From: DXC Staff Access &lt;DXCStaffAccess@QR.COM.AU&gt; 
Sent: Friday, 12 December 2025 12:49 AM
To: IT Service Desk &lt;ITServiceDesk@qr.com.au&gt;; DXC Staff Access &lt;DXCStaffAccess@QR.COM.AU&gt;
Subject: RE: SCTASK0225204 - Elevated Privileges Application - FW: Project Kick-off workshop_RMC NSAM Kiosks (placeholder)
approved
11-12-2025 10:27:29 - Martyn Connor (Work notes)
Pending DXC Staff Access
10-12-2025 16:38:36 - Matthew Lever (Work notes)
From: IT Service Desk 
Sent: Wednesday, 10 December 2025 5:08 PM
To: DXC Staff Access &lt;DXCStaffAccess@QR.COM.AU&gt;
Subject: SCTASK0225204 - Elevated Privileges Application - FW: Project Kick-off workshop_RMC NSAM Kiosks (placeholder)
Hi DXC Staff Access,
Admin access to these devices are required for the user to conduct RMSv2 ViewX application license updates and application patching.
SL221455 - 027288121657 - QRSL-R6BY0rDrwP
SL221902 - 022792621657 - QRSL-o8gPAIYruz
• Matthew Jimmieson – corp\a_r111122
• Michael Thomson – corp\a_r111411
• Liam Walsh – corp\a_r909492
• Mansell Wellings – corp\a_r914222
• William Fogg – corp\a_r915430
Do you approve the forwarded Elevated Privileges Application request?
Kind regards,
Matthew Lever
Matthew Lever
Assistant Customer Support
From: Yeung, Chun &lt;Chun.Yeung@qr.com.au&gt; 
Sent: Monday, 8 December 2025 1:36 PM
To: Thomson, Michael &lt;Michael.Thomson@qr.com.au&gt;; Roset, Paul &lt;Paul.Roset@qr.com.au&gt;; Pearce, Jason &lt;Jason.Pearce@qr.com.au&gt;; Jimmieson, Matthew &lt;Matthew.Jimmieson@qr.com.au&gt;
Cc: Panchala, Pallavi &lt;Pallavi.Panchala@qr.com.au&gt;
Subject: RE: Project Kick-off workshop_RMC NSAM Kiosks (placeholder)
Hi Michael,
Thanks for the information.
Yes, this work. The Project will raise the Elevated Privileges access to the RMSv2 devices for the following users, it should be fine, because they all have admin account:
• Matthew Jimmieson – corp\a_r111122
• Michael Thomson – corp\a_r111411
• Liam Walsh – corp\a_r909492
• Mansell Wellings – corp\a_r914222
• William Fogg – corp\a_r915430
We will reach out if we have other questions.
Kind Regards,
CHUN KIT, YEUNG (JOHNNY) (HE/HIM)
PROJECT MANAGER
T +61 – 431 305 881
chun.yeung@qr.com.au
chunkit.yeung2@dxc.com
Planned leaves: 
24th December 2025 – 09th January 2026 – Christmas Shut Down
12th January 2026 – 26th January 2026 – Personal Leave
27th January 2026 – Return to work
Public Holidays: 
26th January 2026 – Australia Day
10-12-2025 16:32:42 - Matthew Lever (Work notes)
Investigating.
</t>
  </si>
  <si>
    <t xml:space="preserve">
 2025-12-10 14:33:04 Pruthvish Patel - Assigned to is Andy Phan was 
 2025-12-10 16:38:36 Matthew Lever - State is Pending was Work in Progress</t>
  </si>
  <si>
    <t xml:space="preserve">10-12-2025 13:51:04 - PDXC Integration (Work notes)
TASK8442594 Work Note Added by joel.bissmire@dxc.com: SL221517 returned to RC1 Build Room RITM5460198, CMDB Updated
TASK8442594 Assigned To: Joel Bissmire
10-12-2025 13:39:22 - Joel Bissmire (Work notes)
QLR ServiceNow Integration sc_req_item SCTASK0225203 created RITM5460198
</t>
  </si>
  <si>
    <t xml:space="preserve">
 2025-12-10 13:51:34 PDXC Integration - State is Closed Complete was Open</t>
  </si>
  <si>
    <t xml:space="preserve">10-12-2025 13:42:55 - PDXC Integration (Work notes)
TASK8442570 Work Note Added by joel.bissmire@dxc.com: SL221447 returned to RC1 Build Room RITM5460174, CMDB Updated
TASK8442570 Assigned To: Joel Bissmire
10-12-2025 13:33:48 - Joel Bissmire (Work notes)
QLR ServiceNow Integration sc_req_item SCTASK0225202 created RITM5460174
</t>
  </si>
  <si>
    <t xml:space="preserve">
 2025-12-10 13:43:37 PDXC Integration - State is Closed Complete was Open</t>
  </si>
  <si>
    <t xml:space="preserve">10-12-2025 19:07:24 - PDXC Integration (Work notes)
TASK8442634 Assigned To: SRIDHARAN S
10-12-2025 19:07:12 - PDXC Integration (Additional comments)
TASK8442634 Comment Added ---&gt; WK 50Trending update (08 Dec'25 Asset inventory report) - Asset State and Assigned user updated as per RITM5460237- attachment)
10-12-2025 13:53:52 - Shane Kmet (Work notes)
QLR ServiceNow Integration sc_req_item SCTASK0225201 created RITM5460237
10-12-2025 13:53:37 - Shane Kmet (Work notes)
Assigning to DXC Asset Management for support
</t>
  </si>
  <si>
    <t xml:space="preserve">
 2025-12-10 13:53:37 Shane Kmet - Assignment Group is DXC Asset Management was Global Service Desk
 2025-12-10 19:07:20 PDXC Integration - State is Closed Complete was Open</t>
  </si>
  <si>
    <t xml:space="preserve">10-12-2025 13:31:38 - PDXC Integration (Work notes)
TASK8442543 Work Note Added by joel.bissmire@dxc.com: SL221473 returned to RC1 Build Room RITM5460146, CMDB Updated
TASK8442543 Assigned To: Joel Bissmire
10-12-2025 13:26:06 - Joel Bissmire (Work notes)
QLR ServiceNow Integration sc_req_item SCTASK0225200 created RITM5460146
</t>
  </si>
  <si>
    <t xml:space="preserve">
 2025-12-10 13:31:31 PDXC Integration - State is Closed Complete was Open</t>
  </si>
  <si>
    <t xml:space="preserve">12-12-2025 10:52:25 - Joel Bissmire (Work notes)
cannot locate catalog item - cannot create request
12-12-2025 10:52:24 - Joel Bissmire (Work notes)
Device Request raised, RITM0271428
10-12-2025 13:53:16 - Shane Kmet (Work notes)
cannot locate catalog item - cannot create request
</t>
  </si>
  <si>
    <t xml:space="preserve">
 2025-12-10 13:53:13 Shane Kmet - Assignment Group is DXC Desktop CBD was Global Service Desk
 2025-12-12 10:52:24 Joel Bissmire - State is Closed Complete was Open</t>
  </si>
  <si>
    <t xml:space="preserve">10-12-2025 13:23:48 - PDXC Integration (Work notes)
TASK8442535 Work Note Added by joel.bissmire@dxc.com: SL221485 returned to RC1 Build Room RITM5460143, CMDB Updated
TASK8442535 Assigned To: Joel Bissmire
10-12-2025 13:20:39 - Joel Bissmire (Work notes)
QLR ServiceNow Integration sc_req_item SCTASK0225198 created RITM5460143
</t>
  </si>
  <si>
    <t xml:space="preserve">
 2025-12-10 13:23:43 PDXC Integration - State is Closed Complete was Open</t>
  </si>
  <si>
    <t xml:space="preserve">10-12-2025 13:43:50 - Wilawan Nimanong (Additional comments)
P-855303 - BYLES Fiona Marie has re-opened.
10-12-2025 13:43:50 - Wilawan Nimanong (Work notes)
P-855303 - BYLES Fiona Marie has re-opened.
</t>
  </si>
  <si>
    <t xml:space="preserve">
 2025-12-10 13:43:07 Amy Nimanong - State is Work in Progress was Open
 2025-12-10 13:43:50 Amy Nimanong - State is Closed Complete was Work in Progress</t>
  </si>
  <si>
    <t xml:space="preserve">10-12-2025 17:08:21 - Matthew Lever (Work notes)
Shared Mailbox: RS MTR Corinda MUD Benholme 
Owner: Clark, Philip - Approved
Following access granted: Read and Manage, Ownership
Shared Mailbox: RS MTR Corinda MUD Shed Netherdale
Owner: Clark, Philip - Approved
Following access granted: Read and Manage, Ownership
10-12-2025 17:08:21 - Matthew Lever (Additional comments)
Hi Wayne,
Ownership has been transferred to you for RS MTR Corinda MUD Shed Netherdale &amp; RS MTR Corinda MUD Benholme as requested by Phil.
You have also been granted Read and Manage permissions (view/modify).
Kind regards,
Matthew Lever
10-12-2025 16:59:34 - Matthew Lever (Work notes)
From: Clark, Philip &lt;Philip.Clark@qr.com.au&gt; 
Sent: Wednesday, 10 December 2025 3:28 PM
To: IT Service Desk &lt;ITServiceDesk@qr.com.au&gt;
Subject: RE: SCTASK0225196 - Email Services
Hi
I approve the request. I you approve this access and transfer of ownership request.
Please apply this to the RS MTR Corinda MUD Netherdale room as well.
Regards
Philip
Philip Clark
Manager Safety (Assets)
Floor 4, RC2. 
Bne, Queensland  
M: 0414841603 
W: queenslandrail.com.au
10-12-2025 13:25:21 - Andy Phan (Work notes)
Pending approval from mailbox owner (Clark, Philip)
10-12-2025 13:24:55 - Andy Phan (Work notes)
Shared Mailbox: RS MTR Corinda MUD Benholme (30)
Owner: Clark, Philip 
Pending approval from mailbox owner (Clark, Philip)
10-12-2025 13:24:35 - Andy Phan (Work notes)
From: IT Service Desk 
Sent: Wednesday, 10 December 2025 1:54 PM
To: Clark, Philip &lt;Philip.Clark@qr.com.au&gt;
Subject: SCTASK0225196 - Email Services
Hello Phil, 
We have received a request from Wayne Kurtz (Manager Electrical &amp; Mechanical Maintnce) to have view / modify access and to take ownership of RS MTR Corinda MUD Benholme (30).
As the owner of this Shared Mailbox, can you please let us know if you approve this access and transfer of ownership?
Their justifications is as follows: 
The current owner of this mailbox does not work from this depot anymore. (Phil Clark).
I would also like to be able to remove some approvers from the and grant new approvers to this list.
Best regards,
Andy Phan
ANDY PHAN 
Assistant Customer Support
10-12-2025 13:19:12 - Andy Phan (Work notes)
Investigating
</t>
  </si>
  <si>
    <t xml:space="preserve">
 2025-12-10 13:24:55 Andy Phan - State is Pending was Open
 2025-12-10 13:25:21 Andy Phan - State is Pending was Work in Progress
 2025-12-10 17:08:21 Matthew Lever - State is Closed Complete was Pending</t>
  </si>
  <si>
    <t xml:space="preserve">12-12-2025 13:05:38 - PDXC Integration (Work notes)
TASK8442529 Work Note Added by christopher.watson2@dxc.com: We are currently awaiting the arrival of these items
Your item will be delivered as soon as it becomes available.
12-12-2025 13:05:29 - PDXC Integration (Additional comments)
TASK8442529 Comment Added ---&gt; We are currently awaiting the arrival of these items
Your item will be delivered as soon as it becomes available.
11-12-2025 10:03:02 - PDXC Integration (Work notes)
TASK8442529 Assigned To: Christopher Watson
10-12-2025 13:12:32 - System (Work notes)
QLR ServiceNow Integration sc_req_item SCTASK0225195 created RITM5460139
</t>
  </si>
  <si>
    <t xml:space="preserve">
 2025-12-12 13:04:37 PDXC Integration - State is Pending was Open</t>
  </si>
  <si>
    <t xml:space="preserve">12-12-2025 17:10:11 - PDXC Integration (Work notes)
TASK8449644 Assigned To: Kaushika Thiyagarajan
12-12-2025 17:10:07 - PDXC Integration (Additional comments)
TASK8449644 Comment Added ---&gt; Device → Accessories Only - No IT Asset Management action.
12-12-2025 14:05:01 - PDXC Integration (Work notes)
TASK8442528 Work Note Added by christopher.watson2@dxc.com: Dispatched 
Billing Code : 5 x QR2-PROC-PMN03-CR116
Hi Vicky
The requested item(s) has been processed for delivery: 
• 5 X 27" Monitor
• 
• 
• 
• 
Just advising you that this has been processed for delivery to :
281A Bilsen Rd, GEEBUNG QLD 4034
Shipping company: TNT 
SHIPMENT NUMBER:
312960975
CUSTOMER REFERENCE
09294504-RITM0271114
This ticket will now be closed.
11-12-2025 10:03:06 - PDXC Integration (Work notes)
TASK8442528 Assigned To: Christopher Watson
10-12-2025 13:12:31 - System (Work notes)
QLR ServiceNow Integration sc_req_item SCTASK0225194 created RITM5460138
</t>
  </si>
  <si>
    <t xml:space="preserve">10-12-2025 15:51:11 - Matthew Lever (Additional comments)
Hi Chris,
The RITM has been closed out with documented approval, you are free to provide the Domain Administrator access as requested.
Kind regards,
Matthew Lever
10-12-2025 15:51:11 - Matthew Lever (Work notes)
SDA didn't close out ticket as requested. "Please raise and close an RITM as I will take care of the access when approved."
SDA close completed ticket.
10-12-2025 13:04:07 - Ruey Lim (Work notes)
Closing ticket as per requested by user.
</t>
  </si>
  <si>
    <t xml:space="preserve">
 2025-12-10 13:04:07 Ruey Lim - State is Closed Complete was Open
 2025-12-10 15:51:11 Matthew Lever - State is Closed Complete was Work in Progress</t>
  </si>
  <si>
    <t xml:space="preserve">10-12-2025 15:17:44 - Wilawan Nimanong (Additional comments)
Access control has been updated for the user, and he has confirmed that he can now access files and documents.
10-12-2025 15:17:44 - Wilawan Nimanong (Work notes)
Access control has been updated for the user, and he has confirmed that he can now access files and documents.
</t>
  </si>
  <si>
    <t xml:space="preserve">
 2025-12-10 13:10:17 Amy Nimanong - State is Work in Progress was Open
 2025-12-10 15:17:44 Amy Nimanong - State is Closed Complete was Work in Progress</t>
  </si>
  <si>
    <t xml:space="preserve">10-12-2025 13:18:04 - PDXC Integration (Work notes)
TASK8442516 Work Note Added by joel.bissmire@dxc.com: SL221318 returned to RC1 Build Room RITM5460129, CMDB Updated
TASK8442516 Assigned To: Joel Bissmire
10-12-2025 12:58:13 - Joel Bissmire (Work notes)
QLR ServiceNow Integration sc_req_item SCTASK0225191 created RITM5460129
</t>
  </si>
  <si>
    <t xml:space="preserve">
 2025-12-10 13:18:03 PDXC Integration - State is Closed Complete was Open</t>
  </si>
  <si>
    <t xml:space="preserve">11-12-2025 16:23:15 - Ivans Ignace (Work notes)
Hi Mark, Rina has given me a little bit of background since you chatted to her yesterday. I will take a look and revert by COB Mon 15/12/25.
</t>
  </si>
  <si>
    <t xml:space="preserve">
 2025-12-11 16:23:18 Ivans Ignace - Assigned to is Ivans Ignace was </t>
  </si>
  <si>
    <t xml:space="preserve">10-12-2025 12:56:24 - PDXC Integration (Work notes)
TASK8442507 Work Note Added by joel.bissmire@dxc.com: SL221534 returned to RC1 Build Room RITM5460123, CMDB Updated
TASK8442507 Assigned To: Joel Bissmire
10-12-2025 12:47:15 - Joel Bissmire (Work notes)
QLR ServiceNow Integration sc_req_item SCTASK0225188 created RITM5460123
</t>
  </si>
  <si>
    <t xml:space="preserve">
 2025-12-10 12:56:28 PDXC Integration - State is Closed Complete was Open</t>
  </si>
  <si>
    <t>RITM0265618</t>
  </si>
  <si>
    <t xml:space="preserve">12-12-2025 20:37:43 - PDXC Integration (Additional comments)
TASK8449554 Comment Added ---&gt; Application packaging is in progress
12-12-2025 11:27:51 - PDXC Integration (Additional comments)
TASK8449554 Comment Added ---&gt; Application packaging is in progress
12-12-2025 11:25:21 - PDXC Integration (Work notes)
TASK8449554 Assigned To: Ramya K
12-12-2025 11:24:08 - PDXC Integration (Additional comments)
TASK8442505 Comment Added ---&gt; We have got all clarifications from justin.carlson@qr.com.au  for packaging. Hence, we are closing this task and routing this request to next stage for packaging.
11-12-2025 16:26:13 - PDXC Integration (Additional comments)
TASK8442505 Comment Added ---&gt; We have reviewed the provided source files and reached out to justin.carlson@qr.com.au
 on Teams chat to request a call regarding a few queries. During installation, we observed multiple dialogs and option selections that require user intervention, and we would like to clarify these steps.
11-12-2025 15:55:29 - PDXC Integration (Additional comments)
TASK8442505 Comment Added ---&gt; Source Review is in progress.
10-12-2025 19:23:00 - PDXC Integration (Additional comments)
TASK8442505 Comment Added ---&gt; We are waiting for source binaries. Send the mail to user
From: Kapadam, Ramya 
Sent: 10 December 2025 14:51
To: Munro, Christian &lt;cmunro7@dxc.com&gt;
Cc: Kretschmer, David &lt;David.Kretschmer@qr.com.au&gt;; Potala, Sravya &lt;sravya.potala@qr.com.au&gt;; Kundeti, Lakshmi &lt;kundeti@dxc.com&gt;
Subject: TASK8442505 :: SKM PowerTools
Hi Christian,
Good day!
This is reference to the package creation of SKM PowerTools.
• As per the installation document attached ("SKM Powertools - Install Instructions.pdf"), the installation requires first running PTW32_V11010b1_Installation_Files_FlexLM.exe, followed by the patch file bin_V11010b1.exe if applicable. However, these source files were not included in the binaries provided—we have only received the license setup files.
Could you please share the required installation source files so we can proceed with packaging? We attempted to download them, but the download appears to be blocked.
• After completing the installation, the license setup must be performed as per the provided document "Installation_FlexLM_Network.pdf," using the source binaries. This configuration cannot be handled through the packaging process because the license file is unique to the customer's server and requires environment-specific setup.
Thanks,
Ramya K
10-12-2025 12:50:44 - PDXC Integration (Work notes)
TASK8442505 Work Note Added by cmunro7@dxc.com: As this is a new request type - Please reach out to Christian Munro (cmunro7@dxc.com) for any issues or questions.
10-12-2025 12:49:39 - PDXC Integration (Work notes)
TASK8442505 Assigned To: Ramya K
10-12-2025 12:46:45 - David Kretschmer (Work notes)
QLR ServiceNow Integration sc_req_item SCTASK0225187 created RITM5460122
</t>
  </si>
  <si>
    <t xml:space="preserve">
 2025-12-10 12:49:54 PDXC Integration - State is Work in Progress was Open
 2025-12-10 19:22:59 PDXC Integration - State is Pending was Work in Progress
 2025-12-12 11:22:49 PDXC Integration - State is Work in Progress was Pending
 2025-12-12 20:37:41 PDXC Integration - State is Pending was Work in Progress</t>
  </si>
  <si>
    <t xml:space="preserve">10-12-2025 12:44:27 - Joshua Warcon (Work notes)
Unit test evidence attached. 
</t>
  </si>
  <si>
    <t xml:space="preserve">11-12-2025 08:07:04 - Xao Thaow (Additional comments)
Hi Nihani and Paul,
Box pickup has been ordered.
Regards,
XAO THAOW
RECORDS MANAGEMENT ADVISER
Rauil Centre 1, Level 11, 305 Edward Street 
GPO Box 1429 Brisbane 4001 • Brisbane, QLD 4001 
T: 07 30723660
F:  
W: queenslandrail.com.au
11-12-2025 08:07:04 - Xao Thaow (Work notes)
Box pickup has been ordered.
10-12-2025 13:03:08 - Xao Thaow (Work notes)
Hi Nihani,
Please provide each pickup separately with address, contact name, phone number, and box count.
Regards,
XAO THAOW
RECORDS MANAGEMENT ADVISER
Rail Centre 1, Level 11, 305 Edward Street 
GPO Box 1429 Brisbane 4001 • Brisbane, QLD 4001 
T: 07 30723660 (internal:8923660)
F:  
W: queenslandrail.com.au
</t>
  </si>
  <si>
    <t xml:space="preserve">
 2025-12-10 13:02:48 Xao Thaow - State is Work in Progress was Open
 2025-12-10 13:03:08 Xao Thaow - State is Pending was Work in Progress
 2025-12-11 08:07:04 Xao Thaow - State is Closed Complete was Pending</t>
  </si>
  <si>
    <t xml:space="preserve">10-12-2025 14:22:19 - Shane Kmet (Additional comments)
Good afternoon Kit,
Per RITM0271145, your request for additional access on A_R915421 is now completed.
Your admin access for the new PC has been set; "QRSL-PBg1YWbTri_Administrators"
Thank you,
Shane Kmet
Senior Service Desk Analyst
10-12-2025 14:22:19 - Shane Kmet (Work notes)
created and applied
10-12-2025 14:20:36 - Shane Kmet (Work notes)
A_R915421
QRSL-PBg1YWbTri
Created QRSL-PBg1YWbTri_Administrators
OU: "/Domain Groups/AD Admin Groups/PC Admin"
Group Description: "Allows Local PC Administration - Admin accounts only!"
Added the new group to A_R915421
10-12-2025 14:16:50 - Shane Kmet (Work notes)
Investigating
</t>
  </si>
  <si>
    <t xml:space="preserve">
 2025-12-10 14:21:00 Shane Kmet - State is Work in Progress was Open
 2025-12-10 14:22:19 Shane Kmet - State is Closed Complete was Work in Progress</t>
  </si>
  <si>
    <t xml:space="preserve">10-12-2025 14:21:30 - Hsin Shen (Work notes)
Fulfilled. See parent RITM's Additional Comments for details.
10-12-2025 14:21:21 - Hsin Shen (Additional comments)
Hi @Laura Hogan, @Theron Pinker,
The 'PPM - Project Management' Group has been assigned to Theron's user account in the ServiceNow Production instance. Please note that Theron does not have user accounts in the Development or Test instances.
@Theron Pinker, if the access is not working as expected, please try logging out of ServiceNow then logging back in. To log out, you can either go to the Self Service portal and click on your profile icon from the top right corner, then click 'Logout'; or, by entering this URL in your browser - "queenslandrail.service-now.com/logout.do". 
This ticket will now be set to 'Closed Complete', but feel free to let us know if things are not working as expected.
</t>
  </si>
  <si>
    <t xml:space="preserve">
 2025-12-10 12:50:34 John Shen - Assigned to is John Shen was 
 2025-12-10 14:21:30 John Shen - State is Closed Complete was Open</t>
  </si>
  <si>
    <t xml:space="preserve">10-12-2025 15:57:48 - PDXC Integration (Additional comments)
TASK8442632 Comment Added ---&gt; Status: QR - Whitelisting Complete
Escalation: MEP
Action Done:
- Successfully moved the user device "QRSL-M2ERUZ9YBZ" to Dev Workstations Enforced
Next Action:
For ticket closure
10-12-2025 15:45:48 - PDXC Integration (Additional comments)
TASK8442632 Comment Added ---&gt; Hi @Seth Bourne Kindly provide the computer name (instead of the asset tag) so we can proceed with fulfilling the request?
10-12-2025 15:44:48 - PDXC Integration (Additional comments)
TASK8442632 Comment Added ---&gt; Action Done:
Computer/Host name is not mentioned in the ticket
Sent email to user to provide the computer name and not asset tag
10-12-2025 15:37:44 - PDXC Integration (Work notes)
TASK8442632 Assigned To: Kimberly Galino
10-12-2025 13:52:36 - Shane Kmet (Work notes)
QLR ServiceNow Integration sc_req_item SCTASK0225182 created RITM5460235
10-12-2025 13:52:15 - Shane Kmet (Work notes)
Assigning to DXC Security End Point Protection for review and action of Airlock Developer Allow List for user R914081
</t>
  </si>
  <si>
    <t xml:space="preserve">
 2025-12-10 13:52:15 Shane Kmet - Assignment Group is DXC Security End Point Protection was Global Service Desk
 2025-12-10 15:44:45 PDXC Integration - State is Work in Progress was Open
 2025-12-10 15:45:47 PDXC Integration - State is Pending was Work in Progress
 2025-12-10 15:54:45 PDXC Integration - State is Work in Progress was Pending
 2025-12-10 15:57:49 PDXC Integration - State is Closed Complete was Work in Progress</t>
  </si>
  <si>
    <t xml:space="preserve">10-12-2025 13:16:53 - Andy Phan (Work notes)
Application: Adobe Acrobat Professional
Group: AP_Adobe_Acrobat_Pro_NUD
Owner: unrestricted
Added user to AP_Adobe_Acrobat_Pro_NUD as per KB0011434
10-12-2025 13:16:53 - Andy Phan (Additional comments)
Hi Lyndi,
Adobe Acrobat Professional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10-12-2025 13:07:51 - Andy Phan (Work notes)
Investigating
</t>
  </si>
  <si>
    <t xml:space="preserve">
 2025-12-10 13:16:53 Andy Phan - State is Closed Complete was Open</t>
  </si>
  <si>
    <t xml:space="preserve">12-12-2025 18:45:41 - PDXC Integration (Work notes)
TASK8442466 Work Note Added by sonia.pandey@dxc.com: No response on strike, ticket closed.
12-12-2025 10:53:08 - PDXC Integration (Work notes)
TASK8442466 Work Note Added by sonia.pandey@dxc.com: Resolution already provided to user, awaiting confirmation.
12-12-2025 10:52:35 - PDXC Integration (Additional comments)
TASK8442466 Comment Added ---&gt; Hi @Miriam Dia
We have enabled Transcription feature on MS Teams for you, kindly check and confirm if we can close the ticket.
11-12-2025 12:22:49 - PDXC Integration (Work notes)
TASK8442466 Work Note Added by sonia.pandey@dxc.com: Policy for user has been updated for user via teams admin centre for Transcription feature on MS Teams.
Informed user
Awaiting response on ticket closure.
11-12-2025 12:22:35 - PDXC Integration (Additional comments)
TASK8442466 Comment Added ---&gt; Hi @Miriam Dia
We have enabled Transcription feature on MS Teams for you, kindly check and confirm if we can close the ticket.
10-12-2025 12:59:58 - PDXC Integration (Work notes)
TASK8442466 Work Note Added by sonia.pandey@dxc.com: Policy for user has been updated for user via teams admin centre for Transcription feature on MS Teams.
Informed user
Awaiting response on ticket closure.
10-12-2025 12:59:52 - PDXC Integration (Additional comments)
TASK8442466 Comment Added ---&gt; Hi @Miriam Dia
We have enabled Transcription feature on MS Teams for you, kindly check and confirm if we can close the ticket.
10-12-2025 12:51:24 - PDXC Integration (Work notes)
TASK8442466 Assigned To: Sonia Pandey
10-12-2025 12:04:58 - Raegan Munro (Work notes)
QLR ServiceNow Integration sc_req_item SCTASK0225180 created RITM5460090
10-12-2025 12:04:36 - Raegan Munro (Work notes)
Confirmed Jamie Mullins is a level 3 manager. 
Assigning to O365 for further assistance.
</t>
  </si>
  <si>
    <t xml:space="preserve">
 2025-12-10 12:04:36 Raegan Munro - Assignment Group is DXC O365 Messaging was Global Service Desk
 2025-12-10 12:51:21 PDXC Integration - State is Work in Progress was Open
 2025-12-10 12:59:50 PDXC Integration - State is Pending was Work in Progress
 2025-12-12 18:45:39 PDXC Integration - State is Work in Progress was Pending
 2025-12-12 18:45:42 PDXC Integration - State is Closed Complete was Work in Progress</t>
  </si>
  <si>
    <t xml:space="preserve">12-12-2025 17:11:09 - PDXC Integration (Work notes)
TASK8449602 Assigned To: Kaushika Thiyagarajan
12-12-2025 17:11:03 - PDXC Integration (Additional comments)
TASK8449602 Comment Added ---&gt; Device → Accessories Only - No IT Asset Management action.
12-12-2025 13:04:18 - PDXC Integration (Work notes)
TASK8442459 Work Note Added by christopher.watson2@dxc.com: Dispatched
Billing Code : QR2-PROC-PKM09-CR116
Hi Clinton
The requested item(s) has been processed for delivery: 
• 3 x Wireless keyboard &amp; Mice Set
• 
• 
• 
• 
Just advising you that this has been processed for delivery to :
Lanham St (off O'Connell Tce), BOWEN HILLS QLD 4006 (MAYNE)
Shipping company: TNT 
SHIPMENT NUMBER:
312952761
BOOKING NUMBER:
BNE 882108
This ticket will now be closed.
11-12-2025 10:02:48 - PDXC Integration (Work notes)
TASK8442459 Assigned To: Christopher Watson
10-12-2025 11:45:58 - System (Work notes)
QLR ServiceNow Integration sc_req_item SCTASK0225178 created RITM5460084
</t>
  </si>
  <si>
    <t xml:space="preserve">11-12-2025 09:37:58 - Casey Micklesson (Additional comments)
As requested, your cancellation request has been completed.
Please see details of your request below:
Order Details
User Name: Joel Bissmire
Service Number/s: 0476791699
Early Termination Charges (ETC): N/A
Notes: Service has been disconnected
Note: iPhones and iPads will continue to  incur additional charges for Mobile Device Management (MDM) licence and support. To prevent this,please ensure the mobile device (iPhone or iPad) is factory wiped, and contact the IT Service Desk with the below information to arrange for the asset to be removed from the MDM:
·         User Name:
·         Serial or IMEI Number:
Any surplus hardware and/or accessories can be returned for disposal to Tech Bar locations:
Central (RC2 Plaza Level, adjacent to Lost Property office)
Mayne (B Block, across from QRI cafe)
https://queenslandrail.service-now.com/service_management?id=kb_article_view&amp;sysparm_article=KB0020588
Kind regards
ICT Assets (Telecommunications)
11-12-2025 09:37:58 - Casey Micklesson (Work notes)
Order Details
User Name: Joel Bissmire
Service Number/s: 0476791699
Early Termination Charges (ETC): N/A
Notes: Service has been disconnected
10-12-2025 12:51:47 - Casey Micklesson (Work notes)
Please note your Order Reference Number:
15635282
</t>
  </si>
  <si>
    <t xml:space="preserve">
 2025-12-10 12:51:47 Casey Micklesson - Assigned to is Casey Micklesson was 
 2025-12-11 09:37:58 Casey Micklesson - State is Closed Complete was Work in Progress</t>
  </si>
  <si>
    <t xml:space="preserve">10-12-2025 14:39:35 - PDXC Integration (Additional comments)
TASK8442464 Comment Added ---&gt; what change in next update : We have deleted the disk hence closing the TASK.
10-12-2025 14:20:38 - PDXC Integration (Work notes)
TASK8442464 Assigned To: Prachi Kale
10-12-2025 12:43:54 - PDXC Integration (Additional comments)
TASK8442464 Comment Added ---&gt; Request : Citrix disks clean up -Nov 2025
Finding : We need to delete the disk
Next update : We are working on it.
10-12-2025 12:41:39 - PDXC Integration (Work notes)
TASK8442464 Assigned To: Hemesh Minnama Reddy
10-12-2025 12:01:39 - Raegan Munro (Work notes)
QLR ServiceNow Integration sc_req_item SCTASK0225176 created RITM5460088
10-12-2025 12:01:21 - Raegan Munro (Work notes)
Assigning to CloudOps as requested by user.
</t>
  </si>
  <si>
    <t xml:space="preserve">
 2025-12-10 12:01:21 Raegan Munro - Assignment Group is DXC CloudOps was Global Service Desk
 2025-12-10 12:43:49 PDXC Integration - State is Pending was Open
 2025-12-10 14:39:23 PDXC Integration - State is Work in Progress was Pending
 2025-12-10 14:39:39 PDXC Integration - State is Closed Complete was Work in Progress</t>
  </si>
  <si>
    <t xml:space="preserve">11-12-2025 17:43:30 - George Knight (Work notes)
SCTASK0225264 complete - closing ticket
11-12-2025 17:43:30 - George Knight (Additional comments)
Hi Jewels 
Your name change has been completed. 
When the ICT Telecoms team stated "No telephone number assigned to individual. Ticket closed." They were referring to the Cisco Desk phones / landline numbers. 
Part of the Employee Name Change process is to update your name in the Cisco Phone system if you have a number assigned, you don't, so you can ignore their message.
We won't put your personal mobile number in the system.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17:34:55 - George Knight (Work notes)
Investigating.
11-12-2025 17:13:32 - Julie-Ann Button (Additional comments)
0434842470 is my personal number. Please don't upload this to TEAMS
11-12-2025 07:55:53 - Raegan Munro (Work notes)
Pending SCTASK0225264.
10-12-2025 17:27:51 - Matthew Lever (Work notes)
Pending ICT Telecoms ticket SCTASK0225264
10-12-2025 17:19:00 - Matthew Lever (Work notes)
SDA updated user principal name to "Jewels.Button" in Intune
10-12-2025 17:17:51 - Matthew Lever (Work notes)
SDA updated DRA profile to New Details "Jewels Button"
10-12-2025 12:02:21 - Raegan Munro (Work notes)
Set Teams reminder to action after 5pm.
10-12-2025 12:02:02 - Raegan Munro (Work notes)
Investigating.
</t>
  </si>
  <si>
    <t xml:space="preserve">
 2025-12-10 12:02:26 Raegan Munro - Assigned to is Raegan Munro was 
 2025-12-10 12:03:32 Raegan Munro - State is Pending was Work in Progress
 2025-12-11 17:43:30 George Knight - State is Closed Complete was Pending</t>
  </si>
  <si>
    <t xml:space="preserve">11-12-2025 23:01:19 - PDXC Integration (Additional comments)
TASK8442477 Comment Added ---&gt; SD team has added your login to Read-only group as requested. Please validate. 
Closing the case as resolved
11-12-2025 09:32:13 - Raegan Munro (Work notes)
Added user to eMergeRoster_Reporting_RO and Vizirail_QRail_SP_Reporting_RO
Reassigning to SQL as per previous work notes.
11-12-2025 09:29:30 - Raegan Munro (Work notes)
Investigating.
10-12-2025 15:31:08 - PDXC Integration (Work notes)
TASK8442477 Work Note Added by jeffrey.sil.sardin@dxc.com: SCTASK0225174 reassigned to gsd
10-12-2025 14:16:44 - PDXC Integration (Work notes)
TASK8442477 Assigned To: 
10-12-2025 14:16:37 - PDXC Integration (Additional comments)
TASK8442477 Comment Added ---&gt; Hello Team,
Kindly add mary.davis@qr.com.au to below groups as mentioned below. Please assign back to DBA team once added.
Server: CPTPRDCLU116\S01,56420 
Database: eMergeRoster_Reporting
Login : CORP\R918830
DL : CORP\eMergeRoster_Reporting_RO
Server : CATPRDVSC202\S01
Server: SQLPRDVSCR02.corp.qr.com.au,56420 
Database: Vizirail_QRail_SP_Reporting
Login : CORP\R918830
DL  : CORP\Vizirail_QRail_SP_Reporting_RO
Regards,
Pavan Rayapudi
10-12-2025 12:55:58 - PDXC Integration (Work notes)
TASK8442477 Assigned To: Pavan Kumar Rayapudi
10-12-2025 12:12:41 - Raegan Munro (Work notes)
QLR ServiceNow Integration sc_req_item SCTASK0225174 created RITM5460099
10-12-2025 12:12:25 - Raegan Munro (Work notes)
Assigning to SQL as per previous tickets (RITM0266333, RITM0264007).
</t>
  </si>
  <si>
    <t xml:space="preserve">
 2025-12-10 12:12:25 Raegan Munro - Assignment Group is DXC Database Admin Eclipse SQL was Global Service Desk
 2025-12-10 12:55:42 PDXC Integration - State is Work in Progress was Open
 2025-12-10 15:30:35 Jeffrey Sardin - Assignment Group is Global Service Desk was DXC Database Admin Eclipse SQL
 2025-12-10 16:28:25 Shane Kmet - Assigned to is George Knight was 
 2025-12-11 09:32:13 Raegan Munro - Assignment Group is DXC Database Admin Eclipse SQL was Global Service Desk
 2025-12-11 23:01:38 PDXC Integration - State is Closed Complete was Work in Progress</t>
  </si>
  <si>
    <t xml:space="preserve">10-12-2025 12:57:48 - Pruthvish Patel (Work notes)
Assigning to Meridian Upgrade Project Team as per advised by User
10-12-2025 12:37:25 - Joanna Varga (Additional comments)
Can you not see the request summary? It is Meridian thank you.
10-12-2025 11:44:03 - Raegan Munro (Additional comments)
Hi Jo, 
Thankyou for reaching out to the Queensland Rail IT Service Desk. 
I can see that you have mentioned Jon in the justification for this request, can you please advise if there is a specific team you would like this assigned to?
Kind regards, 
Raegan.
10-12-2025 11:38:43 - Raegan Munro (Work notes)
Investigating.
</t>
  </si>
  <si>
    <t xml:space="preserve">
 2025-12-10 11:38:37 Raegan Munro - Assigned to is Raegan Munro was 
 2025-12-10 11:44:03 Raegan Munro - State is Pending was Work in Progress
 2025-12-10 12:57:48 Pruthvish Patel - Assignment Group is Meridian Upgrade Project was Global Service Desk</t>
  </si>
  <si>
    <t xml:space="preserve">11-12-2025 08:04:26 - Raegan Munro (Additional comments)
Hi Connor, 
The following account has been created:
Prabhu S
O918886
Kind regards, 
Raegan.
11-12-2025 08:04:26 - Raegan Munro (Work notes)
Mailbox script complete. 
Provisioned user in MIM: User with ServiceID 00918886 was updated. This user's sAMAccountName will be: o918886.
10-12-2025 14:21:35 - Andy Phan (Work notes)
Created AD Account
Created UMR in PR3
Ran Mailbox script successfully  
Pending - MIM "Your search key of: 'Service ID contains 918886' returned 0 results. Please try again."
10-12-2025 13:26:18 - Andy Phan (Work notes)
Investigating
10-12-2025 13:11:29 - Connor McLeod (Additional comments)
Hi Andy - contractor and cessation date 30.06.2028.
10-12-2025 13:07:32 - Andy Phan (Work notes)
Pending HR confirmation
10-12-2025 13:07:13 - Andy Phan (Work notes)
Account Details: 
Prabhu S
918886
Account created in DRA as O918886
SAP has 31.12.9999 as ceased date. 
Pending HR confirmation
10-12-2025 13:07:13 - Andy Phan (Additional comments)
Hi Connor,
Can you please confirm if Prabhu S is a new contractor or new hire? Also, could you please confirm 31.12.9999 is the correct ceased date? 
Kind regards, 
Andy
10-12-2025 12:50:29 - Andy Phan (Work notes)
Investigating
</t>
  </si>
  <si>
    <t xml:space="preserve">
 2025-12-10 13:07:13 Andy Phan - State is Pending was Open
 2025-12-10 13:07:32 Andy Phan - State is Pending was Work in Progress
 2025-12-11 08:04:26 Raegan Munro - State is Closed Complete was Pending</t>
  </si>
  <si>
    <t xml:space="preserve">10-12-2025 12:49:28 - Andy Phan (Work notes)
From: IT Service Desk 
Sent: Wednesday, 10 December 2025 1:17 PM
To: Dolby, Braden &lt;Braden.Dolby@qr.com.au&gt;
Subject: SCTASK0225171 - Guest Wi-Fi Access Requests
Hi Braden,
The Guest Wi-Fi access for Stella Lopez has been set up as requested.  
Please find the new credentials attached.  
Kind regards,  
Andy
ANDY PHAN 
Assistant Customer Support
10-12-2025 12:39:51 - Andy Phan (Work notes)
Investigating
</t>
  </si>
  <si>
    <t xml:space="preserve">
 2025-12-10 12:49:28 Andy Phan - State is Closed Complete was Open</t>
  </si>
  <si>
    <t xml:space="preserve">
 2025-12-10 11:26:05 Nam Nguyen - Assigned to is Nam Nguyen was 
 2025-12-10 14:22:02 Nam Nguyen - State is Work in Progress was Open</t>
  </si>
  <si>
    <t xml:space="preserve">10-12-2025 11:24:44 - PDXC Integration (Work notes)
TASK8442450 Work Note Added by joel.bissmire@dxc.com: SL233021 returned to RC1 Build Room RITM5460076 CMDB Updated
10-12-2025 11:22:38 - PDXC Integration (Work notes)
TASK8442450 Assigned To: Joel Bissmire
10-12-2025 11:20:37 - Joel Bissmire (Work notes)
QLR ServiceNow Integration sc_req_item SCTASK0225169 created RITM5460076
</t>
  </si>
  <si>
    <t xml:space="preserve">
 2025-12-10 11:24:49 PDXC Integration - State is Closed Complete was Open</t>
  </si>
  <si>
    <t xml:space="preserve">10-12-2025 12:34:47 - Andy Phan (Additional comments)
Hi Mary, 
I have given you Modify access to the folder "\\corp.qr.com.au\corp\PSG\ServicePlan"  
It could take up to 1 day to replicate on your end. 
Kind regards, 
Andy
10-12-2025 12:34:47 - Andy Phan (Work notes)
Folder: \\corp.qr.com.au\corp\PSG\ServicePlan
Group: BNE_PS_SRVPLN
Owner:  Unrestricted
User given access to group "BNE_PS_SRVPLN"
10-12-2025 12:30:25 - Andy Phan (Work notes)
Investigating
</t>
  </si>
  <si>
    <t xml:space="preserve">
 2025-12-10 12:34:47 Andy Phan - State is Closed Complete was Open</t>
  </si>
  <si>
    <t xml:space="preserve">10-12-2025 13:54:16 - Chantel van der Merwe (Additional comments)
transport successfully moved to development
10-12-2025 12:05:59 - Raegan Munro (Work notes)
Assigning to Obzervr as per previous tickets (RITM0265977).
</t>
  </si>
  <si>
    <t xml:space="preserve">
 2025-12-10 12:05:59 Raegan Munro - Assignment Group is Obzervr Capture (Digital Maintainer) was Global Service Desk</t>
  </si>
  <si>
    <t xml:space="preserve">10-12-2025 11:39:59 - Anita Davenport-Smith (Additional comments)
Hi Rachel,
This is controlled by the RCM Sourcer in the Recruiting Groups - Donna has now updated the group and Ceri should no longer receive the RCM ONB emails.
Thanks,
Anita
10-12-2025 11:39:59 - Anita Davenport-Smith (Work notes)
Hi Rachel,
This is controlled by the RCM Sourcer in the Recruiting Groups - Donna has now updated the group and Ceri should no longer receive the RCM ONB emails.
Thanks,
Anita
</t>
  </si>
  <si>
    <t xml:space="preserve">
 2025-12-10 11:39:59 Anita Davenport-Smith - State is Closed Complete was Open</t>
  </si>
  <si>
    <t xml:space="preserve">13-12-2025 12:18:49 - PDXC Integration (Work notes)
TASK8442453 Assigned To: Jayapaul Matangi
12-12-2025 18:10:51 - PDXC Integration (Work notes)
TASK8442453 Assigned To: 
12-12-2025 14:55:20 - PDXC Integration (Additional comments)
TASK8442453 Comment Added ---&gt; Update: AD team please check and add users into particular group.
12-12-2025 12:04:32 - Benjamin Rowe (Additional comments)
firewall team suggested that my normal account needs to be added to the ad group "Advanced_Analytics_Team"
10-12-2025 12:43:14 - PDXC Integration (Additional comments)
TASK8442453 Comment Added ---&gt; Task Has been acknowledge we are working on it.
10-12-2025 12:41:34 - PDXC Integration (Work notes)
TASK8442453 Assigned To: Prachi Kale
10-12-2025 11:32:52 - Shane Kmet (Work notes)
QLR ServiceNow Integration sc_req_item SCTASK0225165 created RITM5460079
10-12-2025 11:32:36 - Shane Kmet (Work notes)
Assigning to DXC CloudOps for support
</t>
  </si>
  <si>
    <t xml:space="preserve">
 2025-12-10 11:13:00 Ryan Bell - Assigned to is Matthew Lever was 
 2025-12-10 11:32:36 Shane Kmet - Assignment Group is DXC CloudOps was Global Service Desk
 2025-12-10 12:43:11 PDXC Integration - State is Pending was Work in Progress</t>
  </si>
  <si>
    <t xml:space="preserve">11-12-2025 08:10:30 - Raegan Munro (Additional comments)
Hi Connor, 
The following account has been extended:
Natasha Dalinkiewicz 
O915630
Kind regards, 
Raegan.
11-12-2025 08:10:30 - Raegan Munro (Work notes)
Provisioned user in MIM: User with ServiceID 00915630 was updated. This user's sAMAccountName will be: o915630.
User has  an active O365 account with no Exchange errors - Sign in is blocked. 
AD account is in disabled OU, moved to corp.qr.com.au/QR Users/Brisbane (cptprdfps004) Redirect Users/Standard as per history report and reenabled.
10-12-2025 18:06:57 - George Knight (Additional comments)
Hi Connor 
The end date 30.06.2026 is showing in Natasha Dalinkiewicz' O915630 SAP Employee History report, however when we try to provision MIM we get the following error:
"The person with Service ID 00915630 is marked in HR as terminated on 30/06/2025 12:00:00 AM; The HR record will need to be updated before you can provision this account"
Can this be updated? Thanks.
Kind regards,
George Knight
Service Desk Analyst
Level 3, 21 Kirksway Place
Battery Point, Tasmania 7004
T: 07 3072 5000 (Option 1)
W: queenslandrail.com.au
E: ITservicedesk@qr.com.au
10-12-2025 18:06:57 - George Knight (Work notes)
SAP Employee History report showing end date  30.06.2026
Natasha Dalinkiewicz O915630 
DRA: O915630  account still active
SAP UMR PR3 - O915630  confirmed QR_CONT_USER, changed valid to from 30.06.2025 to 30.06.2026, added missing default QRCONTRACT roles.
O365 AC: natasha.dalinkiewicz@qr.com.au active, no account or mail tab errors
Folder access: \\corp\corp\QR_NWK\NSC\Civil Discipline Head
Group: NWK_NSC  and  NWK_NSC_CDH  - both modify
O915630  is already a member of   NWK_NSC_CDH
PENDING:
MIM - reprovisioned failed - got error: "The person with Service ID 00915630 is marked in HR as terminated on 30/06/2025 12:00:00 AM; The HR record will need to be updated before you can provision this account"
10-12-2025 17:34:35 - George Knight (Work notes)
Investigating.
10-12-2025 16:18:35 - Connor McLeod (Additional comments)
Hi Andy, the cessation date 30.06.2026- can you try again and see if you can view it now? This a contractor external hire only. SN 915630
10-12-2025 12:28:31 - Andy Phan (Additional comments)
Hi Connor, 
Is the ceased date for Natasha 31.12.9999 correct in the Employee History Report? If so, is this a request to convert a contractor to a new hire? 
Kind regards, 
Andy
10-12-2025 12:28:31 - Andy Phan (Work notes)
Account Details: 
Natasha Dalinkiewicz
915630
Pending HR response
10-12-2025 12:18:34 - Andy Phan (Work notes)
Investigating
</t>
  </si>
  <si>
    <t xml:space="preserve">
 2025-12-10 11:12:59 Ryan Bell - Assigned to is Matthew Lever was 
 2025-12-10 12:28:31 Andy Phan - State is Pending was Work in Progress
 2025-12-11 08:10:30 Raegan Munro - State is Closed Complete was Pending</t>
  </si>
  <si>
    <t xml:space="preserve">12-12-2025 13:59:42 - Gilbert Noble (Work notes)
assigning to 3rd party to advise
11-12-2025 09:43:43 - Shane Kmet (Additional comments)
Good morning Juanita,
Thanks for the query, regaridng Bentley applicaiton suport.
The service desk has minimal informaiton as the applicates are not maintained by us. The list of applicaitons within the Bentley Suite is;
Bentley ProjectWise
Bentley Microstation
Bentley Promis*e
Bentley CulvertMaster
Bentley Interplot
Bentley Infrastructure Cloud
For Bentley Infrastructure Cloud, access is via the website http://infrastructurecloud.bentley.com/ 
Note: Bentley Infrastructure Cloud is the new name for ProjectWise Web. 
We have not further information that we can share unfortunetly. If requiring additional information and saupport, please raise an "Other Request" via the Self Serivce Portal, we can assign to the 3rd Party team that manages these apps for assistance
"Other Request"
https://queenslandrail.service-now.com/service_management?id=sc_cat_item&amp;sys_id=fa2c4187db393700fe4b5e97f49619f2
Thank you,
Shane Kmet
Senior Service Desk Analyst
11-12-2025 09:39:48 - Shane Kmet (Work notes)
Investigating
11-12-2025 08:25:39 - Juanita Taylor (Additional comments)
reply from: Juanita.Taylor@qr.com.au
Hi.
This request was closed stating I already have access, but I would like further information to confirm this is correct.
I have a number of Bentley products available to me on the company portal. None of them are called Bentley Infrastructure Cloud.
Is the software called something else?
Thank you
[Queensland Rail logo]
Juanita Taylor
Principal Structures Mtce Engineer
Level 5 Rail Centre 2, 309 Edward St
GPO Box 1429 • Bridbane, QLD 4001
M: 04 1941 6945
W: queenslandrail.com.au&lt;http://queenslandrail.com.au/&gt;
11-12-2025 07:58:11 - Raegan Munro (Work notes)
Investigating.
10-12-2025 12:10:11 - Raegan Munro (Work notes)
User is already a member of AP_Bentley_ProjectWise-SSO
10-12-2025 12:10:11 - Raegan Munro (Additional comments)
Hi Juanita, 
Thankyou for reaching out to the Queensland Rail IT Service Desk. 
It appears as though you already have access to Bentley Infrastructure Cloud, can you please advise if there is an issue with your access that needs to be investigated further?
Kind regards, 
Raegan.
10-12-2025 12:08:45 - Raegan Munro (Work notes)
Investigating.
</t>
  </si>
  <si>
    <t xml:space="preserve">
 2025-12-10 11:12:59 Ryan Bell - Assigned to is Matthew Lever was 
 2025-12-10 12:10:11 Raegan Munro - State is Closed Complete was Open
 2025-12-10 12:10:15 Raegan Munro - State is Pending was Closed Complete
 2025-12-12 13:59:42 Gilbert Noble - Assignment Group is 3rd Party was Global Service Desk
 2025-12-12 14:18:51 Justin Carlson - Assigned to is Justin Carlson was </t>
  </si>
  <si>
    <t xml:space="preserve">10-12-2025 14:40:40 - Joanne Tamis (Work notes)
Hi Melinda,
Lauren Valentine does not have financial delegation. Please enter a new request selecting the appropriate manager for approval.
Thanks, Jo Tamis.
10-12-2025 14:40:40 - Joanne Tamis (Additional comments)
Hi Melinda,
Lauren Valentine does not have financial delegation. Please enter a new request selecting the appropriate manager for approval.
Thanks, Jo Tamis.
10-12-2025 14:34:37 - George Knight (Work notes)
Rhyll Berry R916156 called for an update - advised to contact Banking Services 
bankingservices@qr.com.au 
(07) 3072 8880
</t>
  </si>
  <si>
    <t xml:space="preserve">
 2025-12-10 14:40:40 Jo Tamis - State is Closed Incomplete was Open</t>
  </si>
  <si>
    <t xml:space="preserve">11-12-2025 10:37:01 - Ryan Bell (Additional comments)
Hi Nich, 
The PAM access has been granted to your account.  
Please allow 24 hours for this to reflect on your end. 
Kind Regards,
Ryan B
11-12-2025 10:37:01 - Ryan Bell (Work notes)
Added Nich to OT_PAM_UnPrivilegedCORPUsers
11-12-2025 10:21:07 - Ryan Bell (Work notes)
Investigating
10-12-2025 15:26:24 - PDXC Integration (Work notes)
TASK8442470 Work Note Added by joylen.ballena@dxc.com: SCTASK0225161 assigned to GSD
10-12-2025 13:26:24 - PDXC Integration (Work notes)
TASK8442470 Assigned To: 
10-12-2025 13:26:19 - PDXC Integration (Additional comments)
TASK8442470 Comment Added ---&gt; Hi Team, 
Please add the user to "OT_PAM_UnPrivilegedCORPUsers."
We are unable to add the user to the group.
10-12-2025 12:19:05 - PDXC Integration (Work notes)
TASK8442470 Assigned To: Gudla Harshitha
10-12-2025 12:18:54 - PDXC Integration (Additional comments)
TASK8442470 Comment Added ---&gt; need to check with user
10-12-2025 12:07:53 - Raegan Munro (Work notes)
QLR ServiceNow Integration sc_req_item SCTASK0225161 created RITM5460094
10-12-2025 12:07:39 - Raegan Munro (Work notes)
Assigning to Citrix for further assistance.
</t>
  </si>
  <si>
    <t xml:space="preserve">
 2025-12-10 11:12:59 Ryan Bell - Assigned to is Matthew Lever was 
 2025-12-10 12:07:39 Raegan Munro - Assignment Group is DXC Desktop Technology Citrix was Global Service Desk
 2025-12-10 12:18:53 PDXC Integration - State is Pending was Work in Progress
 2025-12-10 15:25:59 Joylen Ballena - Assignment Group is Global Service Desk was DXC Desktop Technology Citrix
 2025-12-10 16:28:19 Shane Kmet - Assigned to is Zoe O'Brien was 
 2025-12-11 10:37:01 Ryan Bell - State is Closed Complete was Work in Progress</t>
  </si>
  <si>
    <t xml:space="preserve">12-12-2025 13:52:50 - Gilbert Noble (Work notes)
added O918857 to OT_PAM_UnPrivilegedCORPUsers
12-12-2025 13:47:16 - Gilbert Noble (Work notes)
Investigating
11-12-2025 10:38:11 - Jeffrey Sardin (Work notes)
Account has been created via SCTASK0224713. Please work on this request. Thanks
11-12-2025 10:30:10 - Andy Phan (Work notes)
Account has not been created yet SCTASK0224713. 
Pending SCTASK0224713 before actioning the next step.
11-12-2025 10:19:59 - Andy Phan (Work notes)
Investigating
10-12-2025 15:21:44 - PDXC Integration (Work notes)
TASK8442471 Work Note Added by joylen.ballena@dxc.com: SCTASK0225160 assigned to GSD
10-12-2025 13:34:14 - PDXC Integration (Work notes)
TASK8442471 Assigned To: 
10-12-2025 13:34:06 - PDXC Integration (Additional comments)
TASK8442471 Comment Added ---&gt; Hi Team,
please add the user  to "OT_PAM_UnPrivilegedCORPUsers."
We don't have access to add the user to that group.
10-12-2025 12:21:34 - PDXC Integration (Work notes)
TASK8442471 Assigned To: SWATI MOHANTY
10-12-2025 12:21:20 - PDXC Integration (Additional comments)
TASK8442471 Comment Added ---&gt; need to check with user
10-12-2025 12:08:10 - Raegan Munro (Work notes)
QLR ServiceNow Integration sc_req_item SCTASK0225160 created RITM5460095
10-12-2025 12:07:56 - Raegan Munro (Work notes)
Assigning to Citrix for further assistance.
</t>
  </si>
  <si>
    <t xml:space="preserve">
 2025-12-10 11:12:59 Ryan Bell - Assigned to is Matthew Lever was 
 2025-12-10 12:07:56 Raegan Munro - Assignment Group is DXC Desktop Technology Citrix was Global Service Desk
 2025-12-10 12:20:57 PDXC Integration - State is Pending was Work in Progress
 2025-12-10 15:21:15 Joylen Ballena - Assignment Group is Global Service Desk was DXC Desktop Technology Citrix
 2025-12-10 16:28:18 Shane Kmet - Assigned to is Zoe O'Brien was 
 2025-12-11 10:30:10 Andy Phan - State is Pending was Work in Progress
 2025-12-12 13:52:50 Gilbert Noble - State is Closed Complete was Pending</t>
  </si>
  <si>
    <t xml:space="preserve">
 2025-12-10 11:12:03 Lemuel So - Assigned to is Jarred Lopez was 
 2025-12-10 16:25:56 Jarred Lopez - State is Work in Progress was Open</t>
  </si>
  <si>
    <t xml:space="preserve">10-12-2025 10:37:35 - Helen Creagh (Work notes)
QLR ServiceNow Integration sc_req_item SCTASK0225158 created RITM5460042
</t>
  </si>
  <si>
    <t xml:space="preserve">11-12-2025 12:39:22 - Margaret Selff (Work notes)
Position Employee Relations Adviser (67661) to permission group PeopleView Learning Admin.
11-12-2025 12:38:22 - Margaret Selff (Additional comments)
Hi Laura 
Position Employee Relations Adviser (67661) has been added to permission group PeopleView Learning Admin.
</t>
  </si>
  <si>
    <t xml:space="preserve">
 2025-12-10 11:32:35 Margaret Selff - Assigned to is Margaret Selff was 
 2025-12-11 12:39:22 Margaret Selff - State is Closed Complete was Open</t>
  </si>
  <si>
    <t xml:space="preserve">10-12-2025 11:04:08 - PDXC Integration (Work notes)
TASK8442406 Assigned To: Santhi Varthan
10-12-2025 11:03:54 - PDXC Integration (Additional comments)
TASK8442406 Comment Added ---&gt; QR RITM0271015/pDXc RITM5460039- Microsoft Visio Professional
Varthan, Santhi
on behalf of Software Asset Management - Queensland Rail
​
Robertson, Emily​
Hi Emily,
Your user account has been added to the highlighted group below and installation of Visio Pro should be made available to install from your Company Portal within 24-hours depending on your location.
Your software request will now be closed. Should you have any issues with installation, please contact the service desk and quote the service call numbers listed in the subject of this email.
Thank you.
From,
-Santhi-
10-12-2025 10:36:14 - Michael Fay (Work notes)
QLR ServiceNow Integration sc_req_item SCTASK0225156 created RITM5460039
</t>
  </si>
  <si>
    <t xml:space="preserve">
 2025-12-10 11:04:01 PDXC Integration - State is Closed Complete was Open</t>
  </si>
  <si>
    <t xml:space="preserve">12-12-2025 13:50:31 - Gilbert Noble (Additional comments)
Hello HR
The account for this request has been created
Name: Dane Campbell-Carroll
username: R918881
Email: dane.campbell-carroll@qr.com.au
12-12-2025 13:50:31 - Gilbert Noble (Work notes)
complete
12-12-2025 13:45:34 - Gilbert Noble (Work notes)
Investigating
11-12-2025 10:52:03 - Zoe O'Brien (Work notes)
Checked DRA - email address has not replicated into DRA
Re-ran mailbox script - pending completion and email replication into DRA
Provisioned MIM - User with ServiceID 00918881 was updated. This user's sAMAccountName will be: R918881.
11-12-2025 10:48:44 - Zoe O'Brien (Work notes)
Investigating
10-12-2025 14:38:54 - Clair Neate (Work notes)
Sent requestor an email as in the RITM attached there was two other users to be added 
New users didn't have service numbers on RITM
Asked requestor to lodge separate request so we can action.
10-12-2025 14:37:17 - Clair Neate (Work notes)
From: IT Service Desk &lt;ITServiceDesk@qr.com.au&gt; 
Sent: Wednesday, 10 December 2025 3:07 PM
To: Sauvage, Christina &lt;Christina.Sauvage@qr.com.au&gt;
Subject: SCTASK0225155- New Employee Access (HR Admin)
Hi Christina,
SD has created an account for Dane Campbell-Carroll. We are just waiting on provisioning and replication. 
We noticed there was a couple of other users you wanted created which weren’t in the 
SCTASK0225155 ticket but were in the RITM0271108 request. 
Are you able to please lodge a separate request regarding these two users. 
We don’t have their service numbers, so we aren’t able to action these ones until we receive separate requests unfortunately. 
Sorry for any inconvenience, it’s just the process we must follow. 
Kind Regards, 
Clair. N
Assistant Customer Support
10-12-2025 14:29:45 - Clair Neate (Additional comments)
Hi Christina, 
I have created a new account for Dane Campbell-Carroll
that is now pending some provisions in the system and replication. 
SD will let you know once complete
Kind Regards, 
Clair Neate
10-12-2025 14:21:36 - Clair Neate (Work notes)
User: Dane Campbell-Carroll
service id: 918881
Created account in DRA
Created UMR
Pending user mailbox
Pending MIM
10-12-2025 10:44:26 - Clair Neate (Work notes)
Investigating
</t>
  </si>
  <si>
    <t xml:space="preserve">
 2025-12-10 11:12:57 Ryan Bell - Assigned to is Matthew Lever was 
 2025-12-10 14:39:04 Clair Neate - State is Pending was Work in Progress
 2025-12-12 13:50:31 Gilbert Noble - State is Closed Complete was Pending</t>
  </si>
  <si>
    <t xml:space="preserve">10-12-2025 21:09:05 - PDXC Integration (Work notes)
TASK8442405 Assigned To: Kaushika Thiyagarajan
10-12-2025 21:08:16 - PDXC Integration (Additional comments)
TASK8442405 Comment Added ---&gt; User reassigned in asset registry:
Asset tag - SL232907|| Serial Number - 0F336VK23413FB || State - In use || Assigned to - Adam Ryan.
10-12-2025 10:34:22 - Helen Creagh (Work notes)
QLR ServiceNow Integration sc_req_item SCTASK0225154 created RITM5460038
</t>
  </si>
  <si>
    <t xml:space="preserve">
 2025-12-10 21:09:02 PDXC Integration - State is Closed Complete was Open</t>
  </si>
  <si>
    <t xml:space="preserve">10-12-2025 21:11:18 - PDXC Integration (Work notes)
TASK8442403 Assigned To: Kaushika Thiyagarajan
10-12-2025 21:11:07 - PDXC Integration (Additional comments)
TASK8442403 Comment Added ---&gt; User reassigned in asset registry:
Asset tag - SL234303|| Serial Number - 0F3B8GM25203GT || State - In use || Assigned to - Helen Creagh
10-12-2025 10:31:50 - Helen Creagh (Work notes)
QLR ServiceNow Integration sc_req_item SCTASK0225153 created RITM5460036
</t>
  </si>
  <si>
    <t xml:space="preserve">
 2025-12-10 21:11:26 PDXC Integration - State is Closed Complete was Open</t>
  </si>
  <si>
    <t xml:space="preserve">10-12-2025 14:38:47 - PDXC Integration (Additional comments)
TASK8442426 Comment Added ---&gt; Removed from support 
• CATPRDPSC101.corp.qr.com.au
• CATPRDPSC201.corp.qr.com.au
• TATUATPSC101.test.qr.com.au
• TATUATPSC201.test.qr.com.au
10-12-2025 13:54:58 - PDXC Integration (Work notes)
TASK8442426 Work Note Added by s.kokuhannadige@dxc.com: Hi @Kumar Mandapalli, Paul Raj,
Please action this RITM as requested  and remove Servers and associated Listeners  from DB support  as Primavera migrated.
10-12-2025 13:42:58 - PDXC Integration (Work notes)
TASK8442426 Assigned To: Paul Kumar Mandapalli
10-12-2025 13:20:05 - PDXC Integration (Work notes)
TASK8442426 Assigned To: Dionisio T Manzo
10-12-2025 13:19:53 - PDXC Integration (Additional comments)
TASK8442426 Comment Added ---&gt; Accepted
10-12-2025 10:58:05 - Shane Kmet (Work notes)
QLR ServiceNow Integration sc_req_item SCTASK0225152 created RITM5460054
10-12-2025 10:57:50 - Shane Kmet (Work notes)
Assigning to DXC Database Admin Eclipse SQL  for review and support
</t>
  </si>
  <si>
    <t xml:space="preserve">
 2025-12-10 10:57:50 Shane Kmet - Assignment Group is DXC Database Admin Eclipse SQL was Global Service Desk
 2025-12-10 13:19:50 PDXC Integration - State is Work in Progress was Open
 2025-12-10 14:38:51 PDXC Integration - State is Closed Complete was Work in Progress</t>
  </si>
  <si>
    <t xml:space="preserve">10-12-2025 14:39:12 - Pruthvish Patel (Work notes)
User has been advised to contact HR for this type of request
Closing the request
10-12-2025 13:19:28 - Shari-Lee O'Mara (Additional comments)
thankyou
10-12-2025 13:02:22 - Matthew Lever (Additional comments)
Hi Shari, 
I believe this would be dealt with via HR, please submit a form at the following: https://queenslandrail.service-now.com/service_management?id=sc_cat_item&amp;sys_id=819739821b78f150a8bcedb7b04bcb1b
If you have any questions, please let us know or call the Service Desk on 07 3072 5000.
Kind regards,
Matthew Lever
</t>
  </si>
  <si>
    <t xml:space="preserve">
 2025-12-10 11:12:57 Ryan Bell - Assigned to is Matthew Lever was 
 2025-12-10 13:02:22 Matthew Lever - State is Pending was Work in Progress
 2025-12-10 14:39:12 Pruthvish Patel - State is Closed Complete was Pending</t>
  </si>
  <si>
    <t xml:space="preserve">12-12-2025 15:59:10 - Lukas Anastasiou (Additional comments)
PO 4502977641 awaiting release.
12-12-2025 15:59:10 - Lukas Anastasiou (Work notes)
PO 4502977641 awaiting release.
10-12-2025 11:47:18 - Yoko Bell (Work notes)
Assigned ICT Asset Mgt.
</t>
  </si>
  <si>
    <t xml:space="preserve">
 2025-12-10 10:39:23 Yoko Bell - Assigned to is Yoko Bell was 
 2025-12-10 11:47:30 Yoko Bell - Assignment Group is ICT Asset Mgt was Contracts Queue 
 2025-12-10 12:52:56 Gavin Fuller - Assigned to is Lukas Anastasiou was 
 2025-12-12 15:59:10 Lukas Anastasiou - State is Pending was Work in Progress</t>
  </si>
  <si>
    <t xml:space="preserve">11-12-2025 14:17:54 - Casey Micklesson (Work notes)
Hi Eric,
Can you please action as per PDF?
Thank you,
11-12-2025 10:16:51 - Casey Micklesson (Work notes)
Citrix not loading, resetting app data
10-12-2025 12:51:24 - Casey Micklesson (Work notes)
Please note your Order Reference Number:
15635281
</t>
  </si>
  <si>
    <t xml:space="preserve">
 2025-12-10 12:51:24 Casey Micklesson - Assigned to is Casey Micklesson was 
 2025-12-11 14:17:54 Casey Micklesson - Assignment Group is CBD Co-ordinator was Telstra Support
 2025-12-14 12:22:10 Eric Fuhrmann - Assignment Group is Brisbane FCC was CBD Co-ordinator</t>
  </si>
  <si>
    <t xml:space="preserve">12-12-2025 06:41:27 - Raegan Munro (Work notes)
Pending MIM: Your search key of: 'Service ID contains 918675' returned 0 results. Please try again.
11-12-2025 16:58:15 - George Knight (Work notes)
Candis Hockins raised INC0577248 to check on progress of this ticket.
Pending MIM: Your search key of: 'Service ID contains 918675' returned 0 results. Please try again.
O918675  SAP Employee history report is blank - MIM won't provision without it.
11-12-2025 16:58:15 - George Knight (Additional comments)
Hi Connor 
We are unable to provision MIM Andre Peach O918675 because their SAP Employee history report is blank.
Can this be updated?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07:59:31 - Raegan Munro (Work notes)
Pending MIM: Your search key of: 'Service ID contains 918675' returned 0 results. Please try again.
10-12-2025 13:00:06 - Zahra Gholami (Work notes)
Pending MIM Replication: 
Your search key of: 'Service ID contains 918675' returned 0 results.
10-12-2025 12:53:02 - Zahra Gholami (Work notes)
Ran Mailbox script successfully
10-12-2025 12:38:07 - Zahra Gholami (Work notes)
Created UMR in PR3
10-12-2025 12:13:47 - Zahra Gholami (Work notes)
Andre Peach
918675
Created user in DRA
R918675
10-12-2025 11:53:06 - Zahra Gholami (Work notes)
investigating
</t>
  </si>
  <si>
    <t xml:space="preserve">
 2025-12-10 10:26:56 Ryan Bell - Assigned to is Zahra Gholami was 
 2025-12-10 13:00:14 Zahra Gholami - State is Pending was Work in Progress</t>
  </si>
  <si>
    <t xml:space="preserve">10-12-2025 11:33:25 - Andy Phan (Additional comments)
Hi Jewels 
Adobe Acrobat Professional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10-12-2025 11:33:25 - Andy Phan (Work notes)
Application: Adobe Acrobat Professional
Group: AP_Adobe_Acrobat_Pro_NUD
Owner: Unrestricted
Added user to AP_Adobe_Acrobat_Pro_NUD as per KB0011434
10-12-2025 11:29:39 - Andy Phan (Work notes)
Investigating
</t>
  </si>
  <si>
    <t xml:space="preserve">
 2025-12-10 10:26:55 Ryan Bell - Assigned to is Zahra Gholami was 
 2025-12-10 11:33:25 Andy Phan - State is Closed Complete was Open</t>
  </si>
  <si>
    <t xml:space="preserve">11-12-2025 14:29:25 - PDXC Integration (Additional comments)
TASK8445756 Comment Added ---&gt; Emailed to Waail.  Please help to use another form which I provided via email. This request is not correct.
11-12-2025 14:02:19 - PDXC Integration (Work notes)
TASK8445756 Assigned To: Vu Thanh Tung Nguyen
11-12-2025 13:22:48 - PDXC Integration (Work notes)
TASK8445756 Work Note Added by sonia.pandey@dxc.com: Out of scope for M365 team.
TASK8445756 Assigned To: 
11-12-2025 13:22:38 - PDXC Integration (Work notes)
TASK8445756 Work Note Added by sonia.pandey@dxc.com: Added attachment ::  image (5).png
11-12-2025 11:37:19 - PDXC Integration (Work notes)
TASK8445756 Assigned To: Sonia Pandey
11-12-2025 08:11:40 - Raegan Munro (Work notes)
QLR ServiceNow Integration sc_req_item SCTASK0225144 created RITM5462296
11-12-2025 08:11:24 - Raegan Munro (Work notes)
Assigning to App Aus for further assistance with Tableau.
10-12-2025 11:29:19 - Andy Phan (Work notes)
Pending user response
10-12-2025 11:29:19 - Andy Phan (Additional comments)
Hi Waail, 
Could you please provide the exact folder path?
Kind regard,
Andy
10-12-2025 11:26:56 - Andy Phan (Work notes)
Investigating
</t>
  </si>
  <si>
    <t xml:space="preserve">
 2025-12-10 10:26:55 Ryan Bell - Assigned to is Zahra Gholami was 
 2025-12-10 11:29:19 Andy Phan - State is Pending was Work in Progress
 2025-12-11 08:11:24 Raegan Munro - State is Work in Progress was Pending
 2025-12-11 14:29:26 PDXC Integration - State is Closed Complete was Work in Progress</t>
  </si>
  <si>
    <t xml:space="preserve">10-12-2025 12:21:45 - PDXC Integration (Additional comments)
TASK8442377 Comment Added ---&gt; QR RITM0270626/ pDXC RITM5460014: Bentley Projectwise access GRANTED
Varthan, Santhi
on behalf of Software Asset Management - Queensland Rail
​
Lafta, Waail​
Hello Waail,
You've been added to the relevant DRA groups for Projectwise access and we've confirmed an account exists in the Bentley admin portal
To complete installation and access, please see the attached document.
Your software request will now be closed. Should you have any issues with installation, please contact the service desk and quote the service call numbers listed in the subject of this email.
From,
-Santhi-
10-12-2025 12:21:05 - PDXC Integration (Additional comments)
TASK8442377 Comment Added ---&gt; RE: QR RITM0270626/ pDXC RITM5460014: Bentley Projectwise Business Admin Approval-Santhi-

Weeks, Sian
​
Software Asset Management - Queensland Rail​
​
Lafta, Waail​
Approved – Thanks Santhi
Queensland Rail logo
SiÂn Weeks
Information Management System Lead - MPERS
10-12-2025 11:29:32 - PDXC Integration (Additional comments)
TASK8442377 Comment Added ---&gt; Email sent to Sian Weeks request approval.
10-12-2025 11:28:30 - PDXC Integration (Additional comments)
TASK8442377 Comment Added ---&gt; Email sent to Sian Weeks request approval.
10-12-2025 11:00:49 - PDXC Integration (Work notes)
TASK8442377 Assigned To: Santhi Varthan
10-12-2025 10:08:54 - Christopher Van Berendonck (Work notes)
QLR ServiceNow Integration sc_req_item SCTASK0225143 created RITM5460014
</t>
  </si>
  <si>
    <t xml:space="preserve">
 2025-12-10 11:00:39 PDXC Integration - State is Work in Progress was Open
 2025-12-10 11:29:01 PDXC Integration - State is Pending was Work in Progress
 2025-12-10 12:22:24 PDXC Integration - State is Work in Progress was Pending
 2025-12-10 12:22:26 PDXC Integration - State is Closed Complete was Work in Progress</t>
  </si>
  <si>
    <t xml:space="preserve">11-12-2025 10:35:32 - Gilbert Noble (Work notes)
added Meegan Inman to PDL TSD Training 
added user to membership security
11-12-2025 10:35:32 - Gilbert Noble (Additional comments)
Hello Meegan,
Your access to PDL TSD Training  has now been granted.
Please note the access can take several hours to work.
If you have any further issues, please feel free to contact us at any time.
Kind regards,
Queensland Rail
Gilbert Noble
REMOTE DESKTOP SUPPORT
Level 3, 21 Kirksway Place
Battery Point, Tasmania 7004
T: 07 3072 5000
W: queenslandrail.com.au
E: ITservicedesk@qr.com.au
11-12-2025 10:24:10 - Gilbert Noble (Work notes)
From: Etherton, Carmen &lt;Carmen.Etherton@qr.com.au&gt; 
Sent: Thursday, 11 December 2025 11:17 AM
To: IT Service Desk &lt;ITServiceDesk@qr.com.au&gt;
Subject: RE: SCTASK0225142 - Email Services
APPROVED
Thanks
Carmen
CARMEN ETHERTON
TEAM LEADER TSD TRAINING COMPLIANCE
56 Abbotsford Rd-Gnd, 56 Abbotsford Rd-Gnd 
56 Abbotsford Rd Bowen Hills 4006 • Bne, Queensland 4000 
T: 07 30727402
M: 0419651253
F: 8928068 
W: queenslandrail.com.au
11-12-2025 09:41:15 - Andy Phan (Work notes)
User does not want send-to restriction. 
Pending approval from PDL owner Etherton, Carmen
11-12-2025 09:41:05 - Andy Phan (Work notes)
From: IT Service Desk 
Sent: Thursday, 11 December 2025 10:11 AM
To: Etherton, Carmen &lt;Carmen.Etherton@qr.com.au&gt;
Subject: SCTASK0225142 - Email Services
Hello Carmen,
We have received a request from Meegan Inman (TSD Training Performance Adviser) to have PDL membership access and to take ownership of PDL TSD Training. 
As the owner of this PDL, can you please let us know if you approve this access and transfer of ownership?
Their justifications is as follows: 
Moving to another role within Queensland Rail.
Best regards,
Andy
ANDY PHAN 
Assistant Customer Support
11-12-2025 08:58:51 - Andy Phan (Work notes)
Investigating
11-12-2025 08:40:32 - Meegan Inman (Additional comments)
Hi Raegan,
Thanks for reaching out, I am just requesting to be the owner of the PDL so I have the ability to be able to remove and add team members as required.
Please let me know if you need any further information/clarification. 
Thanks Meegan
11-12-2025 08:13:12 - Raegan Munro (Additional comments)
Hi Meegan, 
I can see that you have requested for send-to restrictions to be added to this PDL, which may mean you are the only person at QR with access to send to the PDL. 
Can you please confirm that you understand this and wish to proceed?
Kind regards,
Raegan.
10-12-2025 11:13:00 - Andy Phan (Work notes)
Pending user response
10-12-2025 11:13:00 - Andy Phan (Additional comments)
Hi Meegan,
Can I please confirm that you want a Sent-to restriction on this PDL TSD Training? This means that not all QR users will be able to send-to the PDL.
It is often accidentally requested, and we need confirmation before escalating to the proper team.
Kind regards,
Andy
10-12-2025 11:10:59 - Andy Phan (Work notes)
Investigating
</t>
  </si>
  <si>
    <t xml:space="preserve">
 2025-12-10 10:26:54 Ryan Bell - Assigned to is Zahra Gholami was 
 2025-12-10 11:13:00 Andy Phan - State is Pending was Work in Progress
 2025-12-11 10:35:32 Gilbert Noble - State is Closed Complete was Pending</t>
  </si>
  <si>
    <t xml:space="preserve">12-12-2025 10:41:16 - PDXC Integration (Additional comments)
TASK8442371 Comment Added ---&gt; RITM0271427 raised for ICT Asset management to arrange Purchase Order.
11-12-2025 13:22:47 - PDXC Integration (Additional comments)
TASK8442371 Comment Added ---&gt; Re: QR RITM0270756 / pDXC RITM5460008: Microsoft CoPilot for 365 - Business Admin Approval-Santhi-

Hale, Jonathan
​
Software Asset Management - Queensland Rail​
​
Atchison, Brenton​
Approved thanks
JONATHAN HALE
SENIOR MANAGER, INFORMATION GOVERNANCE
DIGITAL &amp; INFORMATION
10-12-2025 12:35:17 - PDXC Integration (Additional comments)
TASK8442371 Comment Added ---&gt; Email sent to Jonathan Hale request approval.
10-12-2025 12:26:17 - PDXC Integration (Additional comments)
TASK8442371 Comment Added ---&gt; Email sent to Jonathan Hale request approval.
10-12-2025 12:25:50 - PDXC Integration (Additional comments)
TASK8442371 Comment Added ---&gt; Email sent to Jonathan Hale request approval.
10-12-2025 10:59:48 - PDXC Integration (Work notes)
TASK8442371 Assigned To: Santhi Varthan
10-12-2025 10:07:50 - Christopher Van Berendonck (Work notes)
QLR ServiceNow Integration sc_req_item SCTASK0225141 created RITM5460008
</t>
  </si>
  <si>
    <t xml:space="preserve">
 2025-12-10 10:59:46 PDXC Integration - State is Work in Progress was Open
 2025-12-10 12:26:16 PDXC Integration - State is Pending was Work in Progress</t>
  </si>
  <si>
    <t xml:space="preserve">10-12-2025 10:25:23 - George Knight (Work notes)
Duplicate of RITM0267550 - believe request is broken
Conrad Whittle Best contact 0490 731 725
</t>
  </si>
  <si>
    <t xml:space="preserve">10-12-2025 10:25:37 - George Knight (Work notes)
Duplicate of RITM0267550 - believe request is broken
Conrad Whittle Best contact 0490 731 725
</t>
  </si>
  <si>
    <t xml:space="preserve">
 2025-12-10 10:04:50 Conrad Whittle - State is Open was Pending</t>
  </si>
  <si>
    <t xml:space="preserve">11-12-2025 10:04:47 - Jeffrey Sardin (Work notes)
Requested For and Opened By supplied Value do not exist in DXC ServiceNow.
11-12-2025 10:04:45 - Jeffrey Sardin (Work notes)
Failed ebond due to user's QR SNOW profile being incomplete. Need to wait for the profile to be fully created and uploaded in PDXC in order for ebond to push through.
11-12-2025 10:03:12 - Jeffrey Sardin (Work notes)
Requested For and Opened By supplied Value do not exist in DXC ServiceNow.
10-12-2025 09:57:53 - Tanja Erhart (Work notes)
Requested For and Opened By supplied Value do not exist in DXC ServiceNow.
</t>
  </si>
  <si>
    <t xml:space="preserve">
 2025-12-11 10:02:55 Jeffrey Sardin - Assignment Group is Global Service Desk was DXC Software Asset Management
 2025-12-11 10:03:11 Jeffrey Sardin - Assignment Group is DXC Software Asset Management was Global Service Desk
 2025-12-11 10:04:45 Jeffrey Sardin - State is Pending was Open</t>
  </si>
  <si>
    <t xml:space="preserve">10-12-2025 12:16:54 - Andy Phan (Additional comments)
Hi Emily,
I have granted the requested permissions to the following:
PDL RMC Leaders
It could take up to 24 hours to replicate on your end.
Kind regards,
Andy
10-12-2025 12:16:54 - Andy Phan (Work notes)
PDL: PDL RMC Leaders
Owner: Watkins, James 
Owner of PDL RMC Leaders is the same user that made the request. 
Removed James Watkins from the PDL RMC Leaders, added Emily Robertson to PDL RMC Leaders and made her the owner.
10-12-2025 11:34:52 - Andy Phan (Work notes)
Investigating
</t>
  </si>
  <si>
    <t xml:space="preserve">
 2025-12-10 10:26:54 Ryan Bell - Assigned to is Zahra Gholami was 
 2025-12-10 12:16:54 Andy Phan - State is Closed Complete was Work in Progress</t>
  </si>
  <si>
    <t xml:space="preserve">12-12-2025 10:19:49 - Fiona Rendalls (Work notes)
No individually assigned number.  0730729262 is a number assigned to Rollingstock Wash Operator Normanby.
Nothing is required to be done by ICT Telecoms.
12-12-2025 10:19:49 - Fiona Rendalls (Additional comments)
No individually assigned number.  0730729262 is a number assigned to Rollingstock Wash Operator Normanby.
Nothing is required to be done by ICT Telecoms.
11-12-2025 17:28:36 - Zahra Gholami (Work notes)
assigning to ICT Telecoms team as per KB0011353
11-12-2025 17:26:31 - Zahra Gholami (Work notes)
changed the name in SAP to Allen
11-12-2025 17:17:30 - Zahra Gholami (Work notes)
Ran Mailbox script successfully
11-12-2025 17:16:37 - Zahra Gholami (Work notes)
investigating
11-12-2025 17:12:57 - Andy Phan (Work notes)
Changed User Logon Name from Allan.Norris to Allen.Norris in DRA
11-12-2025 17:12:34 - Andy Phan (Work notes)
Changed User Logon Name from Allan.Norris to Allen.Norris
11-12-2025 17:11:22 - Andy Phan (Work notes)
Investigating
11-12-2025 11:42:30 - Raegan Munro (Work notes)
Set Teams reminder to fix name change after 5pm QLD time.
10-12-2025 17:38:31 - Zahra Gholami (Work notes)
changed the name to Allen Norris in DRA
Successfully updated properties for user Allan.Norris@qr.com.au in Azure AD
Pending mailbox script
10-12-2025 17:17:49 - Zahra Gholami (Work notes)
New details:
Allen Norris
10-12-2025 17:13:33 - Zahra Gholami (Work notes)
investigating
10-12-2025 12:02:19 - Raegan Munro (Work notes)
Set Teams reminder to action after 5pm.
10-12-2025 12:02:17 - Raegan Munro (Work notes)
Investigating.
</t>
  </si>
  <si>
    <t xml:space="preserve">
 2025-12-10 10:26:53 Ryan Bell - Assigned to is Zahra Gholami was 
 2025-12-10 12:03:29 Raegan Munro - State is Pending was Work in Progress
 2025-12-11 17:29:26 Zahra Gholami - Assignment Group is ICT Telecoms was Global Service Desk
 2025-12-12 11:38:38 Fiona Rendalls - State is Work in Progress was Pending</t>
  </si>
  <si>
    <t xml:space="preserve">11-12-2025 15:19:35 - Andy Phan (Work notes)
User confirmed request to public folder is no longer requested.
11-12-2025 15:18:36 - Andy Phan (Work notes)
Investigating
11-12-2025 15:17:09 - Brent Suitor (Additional comments)
reply from: brent.suitor@qr.com.au
Hi Andy,
One of the guys was trying to help me with this but I don't think I need it. Apologies for the inconvenience.
Brent
Get Outlook for iOS&lt;https://aka.ms/o0ukef&gt;
11-12-2025 09:07:37 - Raegan Munro (Additional comments)
Hi Brent, 
While we were unable to find a public folder listed under "NA Train notices Brisbane Suburban Area" we were able to find a PDL under the same name. 
Can you please advise if you are attempting to gain access to a different public folder or the PDL?
Kind regards, 
Raegan.
11-12-2025 09:06:03 - Raegan Munro (Work notes)
Investigating.
10-12-2025 12:38:05 - Andy Phan (Additional comments)
Hi Brent, 
We could not find the public folder "NA Train notices Brisbane Suburban Area". We could only find the PDL under that name. 
Could you please provide the exact name for the public folder? or if you wanted access to the PDL instead? 
Kind regards, 
Andy
10-12-2025 12:38:05 - Andy Phan (Work notes)
Pending user confirmation
10-12-2025 11:02:54 - Andy Phan (Work notes)
Investigating
</t>
  </si>
  <si>
    <t xml:space="preserve">
 2025-12-10 10:26:52 Ryan Bell - Assigned to is Zahra Gholami was 
 2025-12-10 12:38:05 Andy Phan - State is Pending was Work in Progress
 2025-12-11 15:19:35 Andy Phan - State is Closed Complete was Pending</t>
  </si>
  <si>
    <t xml:space="preserve">10-12-2025 10:31:03 - Ruey Lim (Work notes)
From: IT Service Desk 
Sent: Wednesday, 10 December 2025 11:00 AM
To: 'Oakley, Martin' &lt;moakley5@dxc.com&gt;; Louis, Brendin &lt;brendin.louis@dxc.com&gt;; Romaguera, Christopher &lt;cromaguera@dxc.com&gt;
Cc: Wintel Support - Alerts &lt;ITO_Midrange_Wintel_QR@dxc.com&gt;
Subject: RE: RITM0271086 Test DC Server Access
Hi all,
We have now created this temporary group assignment as requested.
Please be advised that the access will be automatically removed without warning at 11pm tonight.
Kind Regards,
Ruey Yan Lim
Assistant Customer Support
10-12-2025 10:29:42 - Ruey Lim (Work notes)
Created the following temp group assignment:
Temp access for Louis Brendin (TA_MSP1542) to Temporary_Builtin_Administrators_Access_TST (6pm 10/12/2025 - 11pm 10/12/2025).
Temp access for Louis Brendin (TA_MSP1542) to Temporary_Domain_Admin_Access_TST (6pm 10/12/2025 - 11pm 10/12/2025) (TNFUATSRV111).
Temp access for Louis Brendin (TA_MSP1542) to Temporary_Domain_Admin_Access_TST (6pm 10/12/2025 - 11pm 10/12/2025) (TNFUATSRV111).
10-12-2025 09:39:56 - Ruey Lim (Work notes)
From: IT Service Desk 
Sent: Wednesday, 10 December 2025 10:09 AM
To: Louis, Brendin &lt;brendin.louis@dxc.com&gt;
Subject: FW: RITM0271086 Test DC Server Access
Hi Louis,
Thank you for reaching out to the Queensland Rail IT Service Desk.
I have now raised a ticket in relation to this and assigned it through to the appropriate team as requested. Please see ticket no. RITM0271086 for further updates.
Kind Regards,
Ruey Yan Lim
Assistant Customer Support
</t>
  </si>
  <si>
    <t xml:space="preserve">
 2025-12-10 09:40:04 Ruey Lim - State is Work in Progress was Open
 2025-12-10 10:31:03 Ruey Lim - State is Closed Complete was Work in Progress</t>
  </si>
  <si>
    <t xml:space="preserve">10-12-2025 09:43:05 - PDXC Integration (Work notes)
TASK8442322 Work Note Added by joel.bissmire@dxc.com: SL221657 returned to RC1 Build Room RITM5459961, CMDB Updated
TASK8442322 Assigned To: Joel Bissmire
10-12-2025 09:37:52 - Joel Bissmire (Work notes)
QLR ServiceNow Integration sc_req_item SCTASK0225132 created RITM5459961
</t>
  </si>
  <si>
    <t xml:space="preserve">
 2025-12-10 09:43:03 PDXC Integration - State is Closed Complete was Open</t>
  </si>
  <si>
    <t xml:space="preserve">10-12-2025 09:40:04 - PDXC Integration (Work notes)
TASK8442320 Work Note Added by joel.bissmire@dxc.com: SL231001 returned to RC1 Build Room RITM5459959, CMDB Updated
TASK8442320 Assigned To: Joel Bissmire
10-12-2025 09:36:02 - Joel Bissmire (Work notes)
QLR ServiceNow Integration sc_req_item SCTASK0225131 created RITM5459959
</t>
  </si>
  <si>
    <t xml:space="preserve">
 2025-12-10 09:40:11 PDXC Integration - State is Closed Complete was Open</t>
  </si>
  <si>
    <t xml:space="preserve">10-12-2025 09:31:49 - PDXC Integration (Work notes)
TASK8442312 Work Note Added by joel.bissmire@dxc.com: SL232394 returned to RC1 Build Room RITM5459954, CMDB Updated
TASK8442312 Assigned To: Joel Bissmire
10-12-2025 09:29:05 - Joel Bissmire (Work notes)
QLR ServiceNow Integration sc_req_item SCTASK0225130 created RITM5459954
</t>
  </si>
  <si>
    <t xml:space="preserve">
 2025-12-10 09:31:43 PDXC Integration - State is Closed Complete was Open</t>
  </si>
  <si>
    <t xml:space="preserve">10-12-2025 13:56:02 - Xao Thaow (Work notes)
Request Grace Records to search and scan file.
</t>
  </si>
  <si>
    <t xml:space="preserve">
 2025-12-10 09:24:29 Xao Thaow - State is Work in Progress was Open
 2025-12-10 13:56:02 Xao Thaow - State is Pending was Work in Progress</t>
  </si>
  <si>
    <t xml:space="preserve">11-12-2025 11:07:37 - Casey Micklesson (Work notes)
Stock ordered with Telstra, waiting confirmation of order
-
Hi Team,
Can you please arrange an order for a 
1 x CP-6825-3PC-BUN-AU
Billing Details 
Customer ID #: 
8805166206 
Flexcab Billing #: 
2686555800 
Purchase Order #: 
RITM0271078 
Thank you,
10-12-2025 10:36:53 - Casey Micklesson (Work notes)
Please note your Order Reference Number:
15635260
10-12-2025 09:25:34 - Casey Micklesson (Work notes)
Assigning to Telstra support
</t>
  </si>
  <si>
    <t xml:space="preserve">
 2025-12-10 09:23:53 Ryan Bell - Assigned to is Clair Neate was 
 2025-12-10 09:25:34 Casey Micklesson - Assignment Group is Telstra Support was Global Service Desk
 2025-12-10 10:36:53 Casey Micklesson - Assigned to is Casey Micklesson was </t>
  </si>
  <si>
    <t xml:space="preserve">12-12-2025 18:19:17 - PDXC Integration (Work notes)
TASK8449606 Work Note Added by srai7@dxc.com: Hi Team
User (kat.rodgers@qr.com.au) requesting to add himself to Dynamic DL (PDLQLDRailICT@qr.com.au)
TASK8449606 Assigned To: 
12-12-2025 13:28:01 - PDXC Integration (Work notes)
TASK8449606 Assigned To: Suraj Rai
12-12-2025 13:09:01 - Raegan Munro (Work notes)
QLR ServiceNow Integration sc_req_item SCTASK0225127 created RITM5464828
12-12-2025 13:08:47 - Raegan Munro (Work notes)
Assigning to App Aus to update the dynamic PDL.
12-12-2025 13:06:23 - Raegan Munro (Work notes)
From: Harris, Selene &lt;selene.harris@qr.com.au&gt; 
Sent: Friday, 12 December 2025 1:50 PM
To: IT Service Desk &lt;ITServiceDesk@qr.com.au&gt;
Cc: Rodgers, Kat &lt;Kat.Rodgers@qr.com.au&gt;
Subject: RE: SCTASK0225127 - Dynamic PDL Access - Contractor Static Member
approved
12-12-2025 11:12:53 - Shane Kmet (Work notes)
IT Service Desk 
Sent: Friday, 12 December 2025 12:13 PM
To: Harris, Selene &lt;selene.harris@qr.com.au&gt;
Cc: Rodgers, Kat &lt;Kat.Rodgers@qr.com.au&gt;
Subject: RE: SCTASK0225127 - Dynamic PDL Access - Contractor Static Member
Good morning Selene,
Following up on the below, please review and advised if this is approved or denied for the requested access?
Kat Rodgers is seeking PDL membership of PDLQLDRailICT@qr.com.au  
Justification provided is "I am new QR and am not receiving communications from the ICT area that I work in. Please add me to the DL."
Thank you,
Shane Kmet
Senior service desk analyst
Level 3, 21 Kirksway Place
Battery Point, Tasmania 7004
T: 07 3072 5000
W: queenslandrail.com.au  
E: ITservicedesk@qr.com.au
12-12-2025 11:10:30 - Shane Kmet (Work notes)
Investigating
11-12-2025 10:29:47 - Martyn Connor (Work notes)
Pending approval from Selene
10-12-2025 14:46:36 - Matthew Lever (Work notes)
Dynamic Group filter excludes "Outsourced" from PDL.
Email sent for approval:
From: IT Service Desk 
Sent: Wednesday, 10 December 2025 3:16 PM
To: Harris, Selene &lt;selene.harris@qr.com.au&gt;
Cc: Rodgers, Kat &lt;Kat.Rodgers@qr.com.au&gt;
Subject: SCTASK0225127 - Dynamic PDL Access - Contractor Static Member
Hi Selene,
I've received a request for Kat Rodgers to be added to the Dynamic PDL "PDL DI All Employees, PDLQLDRailICT@qr.com.au."
At present, the dynamic filter for this PDL specifically excludes Outsourced ICT workers, which means Kat is not automatically included. 
As the delegated manager of this PDL, could you please confirm whether Kat should have access?
If inclusion is appropriate, I can add Kat as a static member to ensure she receives communications. 
Otherwise, I'll advise that the current filter rules prevent her from being added.
Kind regards,
Matthew Lever
Matthew Lever
Assistant Customer Support
10-12-2025 14:29:14 - Matthew Lever (Work notes)
Investigating.
10-12-2025 11:14:40 - Zahra Gholami (Work notes)
Claire, please feel free to take over this ticket
I have just noticed it has been assigned to you
10-12-2025 10:51:39 - Zahra Gholami (Work notes)
investigating
</t>
  </si>
  <si>
    <t xml:space="preserve">
 2025-12-10 09:23:52 Ryan Bell - Assigned to is Clair Neate was 
 2025-12-10 14:29:21 Matthew Lever - Assigned to is Matthew Lever was Clair Neate
 2025-12-10 14:46:36 Matthew Lever - State is Pending was Work in Progress
 2025-12-12 13:08:47 Raegan Munro - State is Work in Progress was Pending</t>
  </si>
  <si>
    <t xml:space="preserve">12-12-2025 10:02:18 - PDXC Integration (Work notes)
TASK8442305 Work Note Added by christopher.watson2@dxc.com: Closing as per below
Hi Chris
Spoke to the supervisor and they are happy to wait till the new dell devices come in.
We can close this ticket and ill just check in next year about it 😊
Vicky
12-12-2025 09:06:51 - PDXC Integration (Work notes)
TASK8442305 Work Note Added by christopher.watson2@dxc.com: Hi Vicky
I have a ticket ( RITM0271009 ) for John McQuillan.
Their current device ( Surface Laptop 4) is expired, and a new laptop has been requested by his supervisor for a Surface laptop 6
The reason I'm reaching out to is that this ticket was raised from  : RITM0270862 by you for a Surface Pro.
Please advise what device is required.
Thank you
12-12-2025 09:06:41 - PDXC Integration (Additional comments)
TASK8442305 Comment Added ---&gt; Waiting on response from email.
10-12-2025 10:12:38 - PDXC Integration (Work notes)
TASK8442305 Assigned To: Christopher Watson
10-12-2025 09:05:05 - System (Work notes)
QLR ServiceNow Integration sc_req_item SCTASK0225126 created RITM5459946
</t>
  </si>
  <si>
    <t xml:space="preserve">
 2025-12-12 09:06:38 PDXC Integration - State is Pending was Open
 2025-12-12 10:02:10 PDXC Integration - State is Work in Progress was Pending</t>
  </si>
  <si>
    <t xml:space="preserve">11-12-2025 09:06:25 - Casey Micklesson (Additional comments)
I am pleased to advise that your order has now been finalised, please insert your sim card into your existing device.
Please see details of your request below:
Order Details 
Username: Vicky Rogers
Mobile Number: 0467562981
Plan: Adaptive MBB Essential $19/10GB
Tablet Asset TagTB250408
Sim Card:8000502103395
PUK: 76836782
Purchase Order Number: RITM0270859/0467562981
Express Order Ref: 15635259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09:06:25 - Casey Micklesson (Work notes)
Order Details 
Username: Vicky Rogers
Mobile Number: 0467562981
Plan: Adaptive MBB Essential $19/10GB
Tablet Asset TagTB250408
Sim Card:8000502103395
PUK: 76836782
Purchase Order Number: RITM0270859/0467562981
Express Order Ref: 15635259
10-12-2025 10:36:33 - Casey Micklesson (Work notes)
Please note your Order Reference Number:
15635259
</t>
  </si>
  <si>
    <t xml:space="preserve">
 2025-12-10 10:36:33 Casey Micklesson - Assigned to is Casey Micklesson was 
 2025-12-11 09:06:25 Casey Micklesson - State is Closed Complete was Work in Progress</t>
  </si>
  <si>
    <t xml:space="preserve">11-12-2025 09:05:46 - Casey Micklesson (Additional comments)
I am pleased to advise that your order has now been finalised, please insert your sim card into your existing device.
Please see details of your request below:
Order Details 
Username: Vicky Rogers
Mobile Number: 0439208909
Plan: Adaptive MBB Essential $19/10GB
Tablet Asset TagTB250411
Sim Card:8000502103403
PUK: 30142455
Purchase Order Number: RITM0270863/0439208909
Express Order Ref: 15635258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09:05:46 - Casey Micklesson (Work notes)
Order Details 
Username: Vicky Rogers
Mobile Number: 0439208909
Plan: Adaptive MBB Essential $19/10GB
Tablet Asset TagTB250411
Sim Card:8000502103403
PUK: 30142455
Purchase Order Number: RITM0270863/0439208909
Express Order Ref: 15635258
10-12-2025 10:35:36 - Casey Micklesson (Work notes)
Please note your Order Reference Number:
15635258
</t>
  </si>
  <si>
    <t xml:space="preserve">
 2025-12-10 10:35:36 Casey Micklesson - Assigned to is Casey Micklesson was 
 2025-12-11 09:05:46 Casey Micklesson - State is Closed Complete was Work in Progress</t>
  </si>
  <si>
    <t xml:space="preserve">11-12-2025 09:05:06 - Casey Micklesson (Additional comments)
I am pleased to advise that your order has now been finalised, please insert your sim card into your existing device.
Please see details of your request below:
Order Details 
Username: Vicky Rogers
Mobile Number: 0427340332
Plan: Adaptive MBB Essential $19/10GB
Tablet Asset TagTB250355
Sim Card:8000502103411
PUK: 60522771
Purchase Order Number: RITM0270865/0427340332
Express Order Ref: 15635257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09:05:06 - Casey Micklesson (Work notes)
Order Details 
Username: Vicky Rogers
Mobile Number: 0427340332
Plan: Adaptive MBB Essential $19/10GB
Tablet Asset TagTB250355
Sim Card:8000502103411
PUK: 60522771
Purchase Order Number: RITM0270865/0427340332
Express Order Ref: 15635257
10-12-2025 10:35:09 - Casey Micklesson (Work notes)
Please note your Order Reference Number:
15635257
</t>
  </si>
  <si>
    <t xml:space="preserve">
 2025-12-10 10:35:09 Casey Micklesson - Assigned to is Casey Micklesson was 
 2025-12-11 09:05:06 Casey Micklesson - State is Closed Complete was Work in Progress</t>
  </si>
  <si>
    <t xml:space="preserve">11-12-2025 09:04:12 - Casey Micklesson (Additional comments)
I am pleased to advise that your order has now been finalised, please insert your sim card into your existing device.
Please see details of your request below:
Order Details 
Username: Vicky Rogers
Mobile Number: 0409646430
Plan: Adaptive MBB Essential $19/10GB
Tablet Asset TagTB250383
Sim Card: 8000502103429
PUK: 51470073
Purchase Order Number: RITM0270867/0409646430
Express Order Ref: 15635256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09:04:12 - Casey Micklesson (Work notes)
Order Details 
Username: Vicky Rogers
Mobile Number: 0409646430
Plan: Adaptive MBB Essential $19/10GB
Tablet Asset TagTB250383
Sim Card: 8000502103429
PUK: 51470073
Purchase Order Number: RITM0270867/0409646430
Express Order Ref: 15635256
10-12-2025 10:34:43 - Casey Micklesson (Work notes)
Please note your Order Reference Number:
15635256
</t>
  </si>
  <si>
    <t xml:space="preserve">
 2025-12-10 10:34:43 Casey Micklesson - Assigned to is Casey Micklesson was 
 2025-12-11 09:04:12 Casey Micklesson - State is Closed Complete was Work in Progress</t>
  </si>
  <si>
    <t xml:space="preserve">11-12-2025 09:03:35 - Casey Micklesson (Work notes)
Order Details 
Username: Chris Watson
Mobile Number: 0407565660
Plan: Adaptive MBB Essential $19/10GB
Tablet Asset TagTB250377
Sim Card:8000502103437
PUK: 42852297
Purchase Order Number: RITM0270868/0407565660
Express Order Ref: 15635255
11-12-2025 09:03:35 - Casey Micklesson (Additional comments)
I am pleased to advise that your order has now been finalised, please insert your sim card into your existing device.
Please see details of your request below:
Order Details 
Username: Chris Watson
Mobile Number: 0407565660
Plan: Adaptive MBB Essential $19/10GB
Tablet Asset TagTB250377
Sim Card:8000502103437
PUK: 42852297
Purchase Order Number: RITM0270868/0407565660
Express Order Ref: 15635255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10:34:17 - Casey Micklesson (Work notes)
Please note your Order Reference Number:
15635255
</t>
  </si>
  <si>
    <t xml:space="preserve">
 2025-12-10 10:34:17 Casey Micklesson - Assigned to is Casey Micklesson was 
 2025-12-11 09:03:35 Casey Micklesson - State is Closed Complete was Work in Progress</t>
  </si>
  <si>
    <t xml:space="preserve">11-12-2025 09:02:40 - Casey Micklesson (Additional comments)
I am pleased to advise that your order has now been finalised, please insert your sim card into your existing device.
Please see details of your request below:
Order Details 
Username: Vicky Rogers
Mobile Number: 0476760312
Plan: Adaptive MBB Essential $19/10GB
Tablet Asset TagTB250337
Sim Card:8000502103445
PUK: 91145462
Purchase Order Number: RITM0270870/0476760312
Express Order Ref: 15635254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09:02:40 - Casey Micklesson (Work notes)
Order Details 
Username: Vicky Rogers
Mobile Number: 0476760312
Plan: Adaptive MBB Essential $19/10GB
Tablet Asset TagTB250337
Sim Card:8000502103445
PUK: 91145462
Purchase Order Number: RITM0270870/0476760312
Express Order Ref: 15635254
10-12-2025 10:33:43 - Casey Micklesson (Work notes)
Please note your Order Reference Number:
15635254
</t>
  </si>
  <si>
    <t xml:space="preserve">
 2025-12-10 10:33:43 Casey Micklesson - Assigned to is Casey Micklesson was 
 2025-12-11 09:02:40 Casey Micklesson - State is Closed Complete was Work in Progress</t>
  </si>
  <si>
    <t xml:space="preserve">11-12-2025 09:02:00 - Casey Micklesson (Additional comments)
I am pleased to advise that your order has now been finalised, please insert your sim card into your existing device.
Please see details of your request below:
Order Details 
Username: Vicky Rogers
Mobile Number: 0488664344
Plan: Adaptive MBB Essential $19/10GB
Tablet Asset TagTB250358
Sim Card:8000502103452
PUK: 62545624
Purchase Order Number: RITM0270873/0488664344
Express Order Ref: 15635253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09:02:00 - Casey Micklesson (Work notes)
Order Details 
Username: Vicky Rogers
Mobile Number: 0488664344
Plan: Adaptive MBB Essential $19/10GB
Tablet Asset TagTB250358
Sim Card:8000502103452
PUK: 62545624
Purchase Order Number: RITM0270873/0488664344
Express Order Ref: 15635253
10-12-2025 10:33:16 - Casey Micklesson (Work notes)
Please note your Order Reference Number:
15635253
</t>
  </si>
  <si>
    <t xml:space="preserve">
 2025-12-10 10:33:16 Casey Micklesson - Assigned to is Casey Micklesson was 
 2025-12-11 09:02:00 Casey Micklesson - State is Closed Complete was Work in Progress</t>
  </si>
  <si>
    <t xml:space="preserve">11-12-2025 09:01:14 - Casey Micklesson (Additional comments)
I am pleased to advise that your order has now been finalised, please insert your sim card into your existing device.
Please see details of your request below:
Order Details 
Username: Vicky Rogers
Mobile Number: 0467411288
Plan: Adaptive MBB Essential $19/10GB
Tablet Asset TagTB250386
Sim Card:8000502103460
PUK: 19672979
Purchase Order Number: RITM0270874/0467411288
Express Order Ref: 15635252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09:01:14 - Casey Micklesson (Work notes)
Order Details 
Username: Vicky Rogers
Mobile Number: 0467411288
Plan: Adaptive MBB Essential $19/10GB
Tablet Asset TagTB250386
Sim Card:8000502103460
PUK: 19672979
Purchase Order Number: RITM0270874/0467411288
Express Order Ref: 15635252
10-12-2025 10:32:52 - Casey Micklesson (Work notes)
Please note your Order Reference Number:
15635252
</t>
  </si>
  <si>
    <t xml:space="preserve">
 2025-12-10 10:32:52 Casey Micklesson - Assigned to is Casey Micklesson was 
 2025-12-11 09:01:14 Casey Micklesson - State is Closed Complete was Work in Progress</t>
  </si>
  <si>
    <t xml:space="preserve">11-12-2025 08:09:19 - Raegan Munro (Additional comments)
Hi Nicole, 
The following account has been extended:
Trisha Grice
o917250
Kind regards, 
Raegan.
11-12-2025 08:09:19 - Raegan Munro (Work notes)
Exchange sign in is blocked, will continue locking until user is able to sign into account (same with AD account)
Moved AD account to corp.qr.com.au/QR Users/Brisbane (cptprdfps004) Redirect Users/Standard and reenabled.
10-12-2025 10:57:01 - Andy Phan (Work notes)
Trisha Grice
o917250
01.04.2026
Extended UMR for o917250 to 01.04.2026
Verified account is active in DRA
User has been moved to correct OU "corp.qr.com.au/QR Users/Brisbane (cptprdfps004) Redirect Users/Standard"
No additional access requested
Reprovisioned account in MIM - User with ServiceID 00917250 was updated. This user's sAMAccountName will be: o917250.
Expired:
Z_LMS_QR_COURSEPLAYER @IC\QSingle Role@ 05.04.2013 10.04.2025 QR SAP Learning Solution: User of the Content Player
Z_LMS_QR_COURSEPLAYER @IC\QSingle Role@ 11.04.2025 13.04.2025 QR SAP Learning Solution: User of the Content Player
Z_LMS_QR_LEARNER @IC\QSingle Role@ 05.04.2013 10.04.2025 LMS Learner - QR
Z_LMS_QR_LEARNER @IC\QSingle Role@ 11.04.2025 13.04.2025 LMS Learner - QR
Pending - DRA replication to verify O365 account
10-12-2025 10:31:40 - Andy Phan (Work notes)
Investigating
</t>
  </si>
  <si>
    <t xml:space="preserve">
 2025-12-10 09:23:50 Ryan Bell - Assigned to is Clair Neate was 
 2025-12-10 10:57:01 Andy Phan - State is Pending was Work in Progress
 2025-12-11 08:09:19 Raegan Munro - State is Closed Complete was Pending</t>
  </si>
  <si>
    <t xml:space="preserve">10-12-2025 10:31:03 - Andy Phan (Additional comments)
The following account has been extended:
Jordan Hunt
O917299
The user has the following roles either recently expired or soon to expire in SAP:
Z_LMS_QR_COURSEPLAYER @IC\QSingle Role@ 05.04.2013 10.04.2025 QR SAP Learning Solution: User of the Content Player
Z_LMS_QR_COURSEPLAYER @IC\QSingle Role@ 11.04.2025 13.04.2025 QR SAP Learning Solution: User of the Content Player
Z_LMS_QR_LEARNER @IC\QSingle Role@ 05.04.2013 10.04.2025 LMS Learner - QR
Z_LMS_QR_LEARNER @IC\QSingle Role@ 11.04.2025 13.04.2025 LMS Learner - QR
Kind regards,
Andy
10-12-2025 10:31:03 - Andy Phan (Work notes)
Account Details:
Jordan
Hunt
O917299
Extended UMR for O917299 to 01.04.2026
Verified account is active in DRA
No additional access requested
Verified active O365 account
Reprovisioned account in MIM:
User with ServiceID 00917299 was updated. This user's sAMAccountName will be: o917299.
10-12-2025 10:21:36 - Andy Phan (Work notes)
Investigating
</t>
  </si>
  <si>
    <t xml:space="preserve">
 2025-12-10 09:23:32 Ryan Bell - Assigned to is Andy Phan was 
 2025-12-10 10:31:03 Andy Phan - State is Closed Complete was Work in Progress</t>
  </si>
  <si>
    <t xml:space="preserve">12-12-2025 12:49:39 - Christopher Watson (Additional comments)
reply from: chris.watson@qr.com.au
Hi
Please find the SIM card numbers and the device that they are used in.
Serial Number
SIM Card Number
Asset Number
4T8VZF4
8000502103395
TB250408
5Y8VZF4
8000502103403
TB250411
6SYTZF4
8000502103411
TB250355
GKSVZF4
8000502103429
TB250383
BRYVZF4
8000502103437
TB250377
6Z3VZF4
8000502103445
TB250337
5QSTZF4
8000502103452
TB250358
H6MVZF4
8000502103460
TB250386
D34VZF4
8000502103478
TB250412
9RYVZF4
8000502103486
TB250378
Serial Number
SIM Card Number
Asset Number
B99WZF4
8000502103494
TB250380
GVYTZF4
8000502103502
TB250361
66GVZF4
8000502103510
TB250398
6TYVZF4
8000502103528
TB250385
FJMVZF4
8000502103536
TB250382
58GVZF4
8000502103544
TB250391
DWYVZF4
8000502103551
TB250375
CJSTZF4
8000502103569
TB250365
2DMVZF4
8000502103577
TB250374
569WZF4
8000502103585
TB250392
12-12-2025 12:31:51 - Casey Micklesson (Work notes)
Hi Chris, 
Do you happen to have the sim card numbers you allocated to each of the assets?
I need the sim numbers to be able to figure out which sim is missing. 
Otherwise, we will need to wait until each sim is tested in a device to confirm.
Thanks!
12-12-2025 10:47:42 - Christopher Watson (Additional comments)
reply from: chris.watson@qr.com.au
Hi
Please find the list of the SIM card numbers for Vicky.
Asset Number
TB250408
TB250411
TB250355
TB250383
TB250377
TB250337
TB250358
TB250386
TB250412
TB250378
Asset Number
TB250380
TB250361
TB250398
TB250385
TB250382
TB250391
TB250375
TB250365
TB250374
TB250392
12-12-2025 10:45:39 - Casey Micklesson (Work notes)
Emailed Chris with Vicky in
-
Hi Chris, 
Sim card number 8000502103478  was provided twice in the tickets for Vicky. 
Can you please provide a list of sim numbers allocated for the 20 connections so I can determine which one was missed?
Please be welcome to call me on 0730728877 to discuss.
Thank you,
12-12-2025 09:56:05 - Victoria Rogers (Additional comments)
reply from: vicky.rogers@qr.com.au
Could you reach out to Chris please 😊
The only table I got didn’t have names but device numbers so im not 100% sure.
We haven’t opened the tablets yet either as we are waiting for the new starts to finish there training.
Vicky
12-12-2025 09:51:17 - Casey Micklesson (Additional comments)
Hi Vicky,
Two of the orders had the same sim, meaning we could not activate one of the sim cards.
Do you have a spare sim with you or would you like me to reach out to Chris to confirm?
Thank you,
12-12-2025 09:48:58 - Victoria Rogers (Additional comments)
Hi Casey im not sure about your question? Chris Watson in ICT raised these on our behalf for our 20 new start tablets?
12-12-2025 09:45:05 - Casey Micklesson (Work notes)
Waiting new sim number, current sim already used in previous ticket.
12-12-2025 09:45:05 - Casey Micklesson (Additional comments)
HI Vicky,
Sim number 8000502103478 was used in the below order:
Mobile Number: 0459746595
Plan: Adaptive MBB Essential $19/10GB
Tablet Asset TagTB250412
Sim Card:8000502103478
PUK: 56714857
Purchase Order Number: RITM0270876/0459746595
Can you please confirm a new sim card for this ticket?
Thank you,
10-12-2025 10:32:23 - Casey Micklesson (Work notes)
Please note your Order Reference Number:
15635251
</t>
  </si>
  <si>
    <t xml:space="preserve">
 2025-12-10 10:32:23 Casey Micklesson - Assigned to is Casey Micklesson was 
 2025-12-12 09:45:05 Casey Micklesson - State is Pending was Work in Progress</t>
  </si>
  <si>
    <t xml:space="preserve">11-12-2025 09:00:28 - Casey Micklesson (Additional comments)
I am pleased to advise that your order has now been finalised, please insert your sim card into your existing device.
Please see details of your request below:
Order Details 
Username: Vicky Rogers
Mobile Number: 0459746595
Plan: Adaptive MBB Essential $19/10GB
Tablet Asset TagTB250412
Sim Card:8000502103478
PUK: 56714857
Purchase Order Number: RITM0270876/0459746595
Express Order Ref: 15635248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09:00:28 - Casey Micklesson (Work notes)
Order Details 
Username: Vicky Rogers
Mobile Number: 0459746595
Plan: Adaptive MBB Essential $19/10GB
Tablet Asset TagTB250412
Sim Card:8000502103478
PUK: 56714857
Purchase Order Number: RITM0270876/0459746595
Express Order Ref: 15635248
10-12-2025 10:31:15 - Casey Micklesson (Work notes)
Please note your Order Reference Number:
15635248
</t>
  </si>
  <si>
    <t xml:space="preserve">
 2025-12-10 10:31:15 Casey Micklesson - Assigned to is Casey Micklesson was 
 2025-12-11 09:00:28 Casey Micklesson - State is Closed Complete was Work in Progress</t>
  </si>
  <si>
    <t xml:space="preserve">11-12-2025 08:59:45 - Casey Micklesson (Additional comments)
I am pleased to advise that your order has now been finalised, please insert your sim card into your existing device.
Please see details of your request below:
Order Details 
Username: Vicky Rogers
Mobile Number: 0408208988
Plan: Adaptive MBB Essential $19/10GB
Tablet Asset TagTB250380
Sim Card:8000502103494
PUK: 55234564
Purchase Order Number: RITM0270877/0408208988
Express Order Ref: 15635247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08:59:45 - Casey Micklesson (Work notes)
Order Details 
Username: Vicky Rogers
Mobile Number: 0408208988
Plan: Adaptive MBB Essential $19/10GB
Tablet Asset TagTB250380
Sim Card:8000502103494
PUK: 55234564
Purchase Order Number: RITM0270877/0408208988
Express Order Ref: 15635247
10-12-2025 10:30:42 - Casey Micklesson (Work notes)
Please note your Order Reference Number:
15635247
</t>
  </si>
  <si>
    <t xml:space="preserve">
 2025-12-10 10:30:42 Casey Micklesson - Assigned to is Casey Micklesson was 
 2025-12-11 08:59:45 Casey Micklesson - State is Closed Complete was Work in Progress</t>
  </si>
  <si>
    <t xml:space="preserve">11-12-2025 08:59:04 - Casey Micklesson (Work notes)
Order Details 
Username: Vicky Rogers
Mobile Number: 0462061513
Plan: Adaptive MBB Essential $19/10GB
Tablet Asset TagTB250361
Sim Card: 8000502103502
PUK: 69818160
Purchase Order Number: RITM0270879/0462061513
Express Order Ref: 15635238
10-12-2025 09:59:22 - Casey Micklesson (Work notes)
Please note your Order Reference Number:
15635238
</t>
  </si>
  <si>
    <t xml:space="preserve">
 2025-12-10 09:59:22 Casey Micklesson - Assigned to is Casey Micklesson was 
 2025-12-11 08:59:04 Casey Micklesson - State is Closed Complete was Work in Progress</t>
  </si>
  <si>
    <t xml:space="preserve">11-12-2025 08:58:19 - Casey Micklesson (Additional comments)
I am pleased to advise that your order has now been finalised, please insert your sim card into your existing device.
Please see details of your request below:
Order Details 
Username: Vicky Rogers
Mobile Number: 0447958178
Plan: Adaptive MBB Essential $19/10GB
Tablet Asset TagTB250398
Sim Card:8000502103510
PUK: 62431228
Purchase Order Number: RITM0270880/0447958178
Express Order Ref: 15635237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08:58:19 - Casey Micklesson (Work notes)
Order Details 
Username: Vicky Rogers
Mobile Number: 0447958178
Plan: Adaptive MBB Essential $19/10GB
Tablet Asset TagTB250398
Sim Card:8000502103510
PUK: 62431228
Purchase Order Number: RITM0270880/0447958178
Express Order Ref: 15635237
10-12-2025 09:58:56 - Casey Micklesson (Work notes)
Please note your Order Reference Number:
15635237
</t>
  </si>
  <si>
    <t xml:space="preserve">
 2025-12-10 09:58:56 Casey Micklesson - Assigned to is Casey Micklesson was 
 2025-12-11 08:58:19 Casey Micklesson - State is Closed Complete was Work in Progress</t>
  </si>
  <si>
    <t xml:space="preserve">11-12-2025 08:57:37 - Casey Micklesson (Additional comments)
I am pleased to advise that your order has now been finalised, please insert your sim card into your existing device.
Please see details of your request below:
Order Details 
Username: Vicky Rogers
Mobile Number: 0436446113
Plan: Adaptive MBB Essential $19/10GB
Tablet Asset TagTB250385
Sim Card:8000502103528
PUK: 60942704
Purchase Order Number: RITM0270881/0436446113
Express Order Ref: 15635236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08:57:37 - Casey Micklesson (Work notes)
Order Details 
Username: Vicky Rogers
Mobile Number: 0436446113
Plan: Adaptive MBB Essential $19/10GB
Tablet Asset TagTB250385
Sim Card:8000502103528
PUK: 60942704
Purchase Order Number: RITM0270881/0436446113
Express Order Ref: 15635236
10-12-2025 09:56:38 - Casey Micklesson (Work notes)
Please note your Order Reference Number:
15635236
</t>
  </si>
  <si>
    <t xml:space="preserve">
 2025-12-10 09:56:38 Casey Micklesson - Assigned to is Casey Micklesson was 
 2025-12-11 08:57:37 Casey Micklesson - State is Closed Complete was Work in Progress</t>
  </si>
  <si>
    <t xml:space="preserve">11-12-2025 08:56:49 - Casey Micklesson (Additional comments)
I am pleased to advise that your order has now been finalised, please insert your sim card into your existing device.
Please see details of your request below:
Order Details 
Username: Vicky Rogers
Mobile Number: 0429414979
Plan: Adaptive MBB Essential $19/10GB
Tablet Asset TagTB250382
Sim Card:8000502103536
PUK: 25811411
Purchase Order Number: RITM0270882/0429414979
Express Order Ref: 15635235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08:56:49 - Casey Micklesson (Work notes)
Order Details 
Username: Vicky Rogers
Mobile Number: 0429414979
Plan: Adaptive MBB Essential $19/10GB
Tablet Asset TagTB250382
Sim Card:8000502103536
PUK: 25811411
Purchase Order Number: RITM0270882/0429414979
Express Order Ref: 15635235
10-12-2025 09:56:10 - Casey Micklesson (Work notes)
Please note your Order Reference Number:
15635235
</t>
  </si>
  <si>
    <t xml:space="preserve">
 2025-12-10 09:56:10 Casey Micklesson - Assigned to is Casey Micklesson was 
 2025-12-11 08:56:49 Casey Micklesson - State is Closed Complete was Work in Progress</t>
  </si>
  <si>
    <t xml:space="preserve">11-12-2025 08:56:05 - Casey Micklesson (Additional comments)
I am pleased to advise that your order has now been finalised, please insert your sim card into your existing device.
Please see details of your request below:
Order Details 
Username: Vicky Rogers
Mobile Number: 0427598507
Plan: Adaptive MBB Essential $19/10GB
Tablet Asset TagTB250391
Sim Card:8000502103544
PUK: 74956408
Purchase Order Number: RITM0270883/0427598507
Express Order Ref: 15635234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08:56:05 - Casey Micklesson (Work notes)
Order Details 
Username: Vicky Rogers
Mobile Number: 0427598507
Plan: Adaptive MBB Essential $19/10GB
Tablet Asset TagTB250391
Sim Card:8000502103544
PUK: 74956408
Purchase Order Number: RITM0270883/0427598507
Express Order Ref: 15635234
10-12-2025 09:55:46 - Casey Micklesson (Work notes)
Please note your Order Reference Number:
15635234
</t>
  </si>
  <si>
    <t xml:space="preserve">
 2025-12-10 09:55:46 Casey Micklesson - Assigned to is Casey Micklesson was 
 2025-12-11 08:56:05 Casey Micklesson - State is Closed Complete was Work in Progress</t>
  </si>
  <si>
    <t xml:space="preserve">11-12-2025 08:55:16 - Casey Micklesson (Work notes)
Order Details 
Username: Vicky Rogers
Mobile Number: 0417688673
Plan: Adaptive MBB Essential $19/10GB
Tablet Asset TagTB250375
Sim Card:8000502103551
PUK: 99168241
Purchase Order Number: RITM0270884/0417688673
Express Order Ref: 15635233
11-12-2025 08:55:16 - Casey Micklesson (Additional comments)
I am pleased to advise that your order has now been finalised, please insert your sim card into your existing device.
Please see details of your request below:
Order Details 
Username: Vicky Rogers
Mobile Number: 0417688673
Plan: Adaptive MBB Essential $19/10GB
Tablet Asset TagTB250375
Sim Card:8000502103551
PUK: 99168241
Purchase Order Number: RITM0270884/0417688673
Express Order Ref: 15635233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09:55:20 - Casey Micklesson (Work notes)
Please note your Order Reference Number:
15635233
</t>
  </si>
  <si>
    <t xml:space="preserve">
 2025-12-10 09:55:20 Casey Micklesson - Assigned to is Casey Micklesson was 
 2025-12-11 08:55:16 Casey Micklesson - State is Closed Complete was Work in Progress</t>
  </si>
  <si>
    <t xml:space="preserve">11-12-2025 08:54:39 - Casey Micklesson (Additional comments)
I am pleased to advise that your order has now been finalised, please insert your sim card into your existing device.
Please see details of your request below:
Order Details 
Username: Vicky Rogers
Mobile Number: 0498118444
Plan: Adaptive MBB Essential $19/10GB
Tablet Asset TagTB250365
Sim Card:8000502103569
PUK: 30732014
Purchase Order Number: RITM0270885/0498118444
Express Order Ref: 15635232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08:54:39 - Casey Micklesson (Work notes)
Order Details 
Username: Vicky Rogers
Mobile Number: 0498118444
Plan: Adaptive MBB Essential $19/10GB
Tablet Asset TagTB250365
Sim Card:8000502103569
PUK: 30732014
Purchase Order Number: RITM0270885/0498118444
Express Order Ref: 15635232
10-12-2025 09:54:53 - Casey Micklesson (Work notes)
Please note your Order Reference Number:
15635232
</t>
  </si>
  <si>
    <t xml:space="preserve">
 2025-12-10 09:54:53 Casey Micklesson - Assigned to is Casey Micklesson was 
 2025-12-11 08:54:39 Casey Micklesson - State is Closed Complete was Work in Progress</t>
  </si>
  <si>
    <t xml:space="preserve">11-12-2025 08:53:57 - Casey Micklesson (Additional comments)
I am pleased to advise that your order has now been finalised, please insert your sim card into your existing device.
Please see details of your request below:
Order Details 
Username: Vicky Rogers
Mobile Number: 0477092534
Plan: Adaptive MBB Essential $19/10GB
Tablet Asset TagTB250374
Sim Card:8000502103577
PUK: 78460159
Purchase Order Number: RITM0270886/0477092534
Express Order Ref: 15635231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08:53:57 - Casey Micklesson (Work notes)
Order Details 
Username: Vicky Rogers
Mobile Number: 0477092534
Plan: Adaptive MBB Essential $19/10GB
Tablet Asset TagTB250374
Sim Card:8000502103577
PUK: 78460159
Purchase Order Number: RITM0270886/0477092534
Express Order Ref: 15635231
10-12-2025 09:54:26 - Casey Micklesson (Work notes)
Please note your Order Reference Number:
15635231
</t>
  </si>
  <si>
    <t xml:space="preserve">
 2025-12-10 09:54:26 Casey Micklesson - Assigned to is Casey Micklesson was 
 2025-12-11 08:53:57 Casey Micklesson - State is Closed Complete was Work in Progress</t>
  </si>
  <si>
    <t xml:space="preserve">11-12-2025 08:53:08 - Casey Micklesson (Additional comments)
I am pleased to advise that your order has now been finalised, please insert your sim card into your existing device.
Please see details of your request below:
Order Details 
Username: Vicky Rogers
Mobile Number: 0457661152
Plan: Adaptive MBB Essential $19/10GB
Tablet Asset TagTB250392
Sim Card:8000502103585
PUK: 87856188
Purchase Order Number: RITM0270888/0457661152
Express Order Ref: 15635230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08:53:08 - Casey Micklesson (Work notes)
Order Details 
Username: Vicky Rogers
Mobile Number: 0457661152
Plan: Adaptive MBB Essential $19/10GB
Tablet Asset TagTB250392
Sim Card:8000502103585
PUK: 87856188
Purchase Order Number: RITM0270888/0457661152
Express Order Ref: 15635230
10-12-2025 09:54:01 - Casey Micklesson (Work notes)
Please note your Order Reference Number:
15635230
</t>
  </si>
  <si>
    <t xml:space="preserve">
 2025-12-10 09:54:01 Casey Micklesson - Assigned to is Casey Micklesson was 
 2025-12-11 08:53:08 Casey Micklesson - State is Closed Complete was Work in Progress</t>
  </si>
  <si>
    <t xml:space="preserve">11-12-2025 09:05:24 - Raegan Munro (Additional comments)
Hi Sean, 
Thank you for reaching out to the Queensland Rail IT Service Desk. 
We have now deleted CustomerExperienceReporting@qr.com.au as requested. This should take effect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09:05:24 - Raegan Munro (Work notes)
Confirmed litigation hold is enabled. 
Deleted CustomerExperienceReporting in DRA.
11-12-2025 09:03:51 - Raegan Munro (Work notes)
From: Hughes, Emily &lt;emily.hughes@qr.com.au&gt; 
Sent: Wednesday, 10 December 2025 6:21 PM
To: IT Service Desk &lt;ITServiceDesk@qr.com.au&gt;
Cc: De-Roule, Sean &lt;sean.de-roule@qr.com.au&gt;
Subject: RE: RITM0271072 / SCTASK0225103 - FW: Shared Mailbox Decommissioning Process
Thank you happy to approve – many thanks, 
Emily Hughes 
TEAM LEADER CUSTOMER STRATEGY AND INSIGHTS
Level 13, RC1, 305 Edward St 
Brisbane, QLD 4000 
M: 0447 309 175
W: queenslandrail.com.au
11-12-2025 09:03:44 - Raegan Munro (Work notes)
From: Hughes, Emily &lt;emily.hughes@qr.com.au&gt; 
Sent: Wednesday, 10 December 2025 6:21 PM
To: IT Service Desk &lt;ITServiceDesk@qr.com.au&gt;
Cc: De-Roule, Sean &lt;sean.de-roule@qr.com.au&gt;
Subject: RE: RITM0271072 / SCTASK0225103 - FW: Shared Mailbox Decommissioning Process
Happy to approve this – thank you 
Emily Hughes 
TEAM LEADER CUSTOMER STRATEGY AND INSIGHTS
Level 13, RC1, 305 Edward St 
Brisbane, QLD 4000 
M: 0447 309 175
W: queenslandrail.com.au
10-12-2025 11:55:36 - Matthew Lever (Work notes)
From: IT Service Desk 
Sent: Wednesday, 10 December 2025 12:25 PM
To: 'emily.hughes@qr.com.au' &lt;emily.hughes@qr.com.au&gt;
Subject: RITM0271072 / SCTASK0225103 - FW: Shared Mailbox Decommissioning Process
Hi Emily,
We’ve received a request (RITM0271072) from Sean De-Roule to decommission the shared mailbox “CustomerExperienceReporting@QR.COM.AU”, as the delegated owner of this mailbox, can you approve this request?
Forwarded below is the original request made back in 2021. 
Kind regards,
Matthew Lever
Matthew Lever
Assistant Customer Support
From: Software Asset Management - Queensland Rail &lt;QRSAM@QR.com.au&gt; 
Sent: Wednesday, 8 September 2021 10:13 AM
To: Cooper, Joanne &lt;joanne.cooper@qr.com.au&gt;
Cc: Customer Experience Leaders &lt;CustomerExperienceLeaders@QR.COM.AU&gt;; Customer Experience Reporting &lt;CustomerExperienceReporting@QR.COM.AU&gt;
Subject: Shared Mailbox Decommissioning Process
Dear Joanne
Thank You for identifying as the responsible manager for the (below) shared mailboxes now that Cassie Aleman has ceased employment with Queensland Rail. 
Customer Experience Leaders             CustomerExperienceLeaders@QR.COM.AU
Customer Experience Reporting          CustomerExperienceReporting@QR.COM.AU
Also, thank you for advising ICT that these shared mailboxes are no longer required by your team. 
We are progressing with the raising of a request to decommission these shared mailboxes. 
Important - Please be aware that once the Shared Mailbox has been decommissioned: 
• New emails WILL NOT be delivered to the Shared Mailboxes.  
• Non-delivery notices will be sent to external recipients who try to email these Shared Mailboxes. 
• The email addresses (CustomerExperienceLeaders@QR.COM.AU and CustomerExperienceReporting@QR.COM.AU) can never be reused as they are used to uniquely identify the email for searching or recovery in the future.  
• There is a 30-day window where the Shared Mailboxes can be recovered if required. 
• After 30 days the Shared Mailboxes are deleted. 
• Emails are retained in legal-hold and access will be via a General ICT Request. 
Please acknowledge and confirm your acceptance for us to proceed with the decommissioning of these shared mailboxes. 
Thanks 
Andrew 
ICT Software Asset Management Team
softwareassetmanagementqldrail@qr.com.au
10-12-2025 10:28:59 - Matthew Lever (Work notes)
Investigating.
</t>
  </si>
  <si>
    <t xml:space="preserve">
 2025-12-10 09:23:32 Ryan Bell - Assigned to is Andy Phan was 
 2025-12-10 10:30:46 Matthew Lever - Assigned to is Matthew Lever was Andy Phan
 2025-12-10 11:55:42 Matthew Lever - State is Pending was Work in Progress
 2025-12-11 09:05:24 Raegan Munro - State is Closed Complete was Pending</t>
  </si>
  <si>
    <t xml:space="preserve">10-12-2025 13:57:03 - Xao Thaow (Additional comments)
Hi Clayton,
Regrettably, an extensive review of our archives has not uncovered a history card, microfilm, Government Gazette entry, or any other record pertaining to William Smith.
If you need more information, please contact this office and quote reference D/25/419436.
Regards,
XAO THAOW
RECORDS MANAGEMENT ADVISER
Rail Centre 1, Level 11, 305 Edward Street 
GPO Box 1429 Brisbane 4001 • Brisbane, QLD 4001 
T: 07 30723660 (internal:8923660)
F:  
W: queenslandrail.com.au
10-12-2025 13:57:03 - Xao Thaow (Work notes)
No history card found. Client advised.
</t>
  </si>
  <si>
    <t xml:space="preserve">
 2025-12-10 08:36:52 Xao Thaow - State is Work in Progress was Open
 2025-12-10 13:57:03 Xao Thaow - State is Closed Complete was Work in Progress</t>
  </si>
  <si>
    <t xml:space="preserve">11-12-2025 14:42:23 - Casey Micklesson (Additional comments)
Your request has been processed and dispatched and should arrive within 1 – 3 business days. If you have not received the hardware within this time, contact Techwell Enterprise on 89-28877 (07 3072 8877).
Please see details of your request below:
Order Details
User Name: Zillmere Train Station
Mobile Number: 0730728968
Device Type: Cisco 8841 Telephone
Serial: SFVH29321ZY5 
MAC: D085439930F9
Accessories: NA
Purchase Order Number:  RITM0270996/0730728968
Express Order Ref: 15635183
Note: For Plantronics wireless headsets, please also find below the guide on how to setup.
https://queenslandrail.service-now.com/service_management?id=kb_article_view&amp;sysparm_article=KB0020680
Kind regards
ICT Operations (Telecommunications)
11-12-2025 14:42:23 - Casey Micklesson (Work notes)
Hi Eric,
Can you please configure the service to the device and then assign to Telecoms Projects for installation?
Thank you,
10-12-2025 08:44:45 - Casey Micklesson (Work notes)
Please note your Order Reference Number:
15635183
</t>
  </si>
  <si>
    <t xml:space="preserve">
 2025-12-10 08:44:45 Casey Micklesson - Assigned to is Casey Micklesson was 
 2025-12-11 14:42:23 Casey Micklesson - Assignment Group is CBD Co-ordinator was Telstra Support
 2025-12-14 12:22:02 Eric Fuhrmann - Assignment Group is Brisbane FCC was CBD Co-ordinator</t>
  </si>
  <si>
    <t xml:space="preserve">10-12-2025 10:55:35 - PDXC Integration (Additional comments)
TASK8442273 Comment Added ---&gt; Microsoft Power BI Pro - Installation 
Varthan, Santhi
on behalf of Software Asset Management - Queensland Rail
​Joshi, Shweta;​Patience, Belinda;​​​
​
 Hi All,
A Power BI Pro license has been assigned for your use and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10-12-2025 09:38:23 - PDXC Integration (Work notes)
TASK8442273 Assigned To: Santhi Varthan
10-12-2025 07:54:41 - Clive Seymour (Work notes)
QLR ServiceNow Integration sc_req_item SCTASK0225099 created RITM5459914
</t>
  </si>
  <si>
    <t xml:space="preserve">
 2025-12-10 09:38:18 PDXC Integration - State is Work in Progress was Open
 2025-12-10 10:55:44 PDXC Integration - State is Closed Complete was Work in Progress</t>
  </si>
  <si>
    <t xml:space="preserve">10-12-2025 10:55:51 - PDXC Integration (Additional comments)
TASK8442271 Comment Added ---&gt; Microsoft Power BI Pro - Installation 
Varthan, Santhi
on behalf of Software Asset Management - Queensland Rail
​Joshi, Shweta;​Patience, Belinda;​​​
​
 Hi All,
A Power BI Pro license has been assigned for your use and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10-12-2025 09:37:35 - PDXC Integration (Work notes)
TASK8442271 Assigned To: Santhi Varthan
10-12-2025 07:53:51 - Clive Seymour (Work notes)
QLR ServiceNow Integration sc_req_item SCTASK0225098 created RITM5459912
</t>
  </si>
  <si>
    <t xml:space="preserve">
 2025-12-10 09:37:27 PDXC Integration - State is Work in Progress was Open
 2025-12-10 10:55:56 PDXC Integration - State is Closed Complete was Work in Progress</t>
  </si>
  <si>
    <t xml:space="preserve">11-12-2025 06:42:48 - Andrey Zosimov (Additional comments)
Good morning, would Pro version available on any device under the user login?
10-12-2025 10:56:05 - PDXC Integration (Additional comments)
TASK8442269 Comment Added ---&gt; Microsoft Power BI Pro - Installation 
Varthan, Santhi
on behalf of Software Asset Management - Queensland Rail
​Joshi, Shweta;​Patience, Belinda;​​​
​
 Hi All,
A Power BI Pro license has been assigned for your use and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10-12-2025 09:36:38 - PDXC Integration (Work notes)
TASK8442269 Assigned To: Santhi Varthan
10-12-2025 07:52:11 - Clive Seymour (Work notes)
QLR ServiceNow Integration sc_req_item SCTASK0225097 created RITM5459910
</t>
  </si>
  <si>
    <t xml:space="preserve">
 2025-12-10 09:36:31 PDXC Integration - State is Work in Progress was Open
 2025-12-10 10:56:07 PDXC Integration - State is Closed Complete was Work in Progress</t>
  </si>
  <si>
    <t xml:space="preserve">10-12-2025 10:56:26 - PDXC Integration (Additional comments)
TASK8442253 Comment Added ---&gt; Microsoft Power BI Pro - Installation 
Varthan, Santhi
on behalf of Software Asset Management - Queensland Rail
​Joshi, Shweta;​Patience, Belinda;​​​
​
 Hi All,
A Power BI Pro license has been assigned for your use and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10-12-2025 09:35:48 - PDXC Integration (Work notes)
TASK8442253 Assigned To: Santhi Varthan
10-12-2025 07:42:50 - Clive Seymour (Work notes)
QLR ServiceNow Integration sc_req_item SCTASK0225096 created RITM5459898
</t>
  </si>
  <si>
    <t xml:space="preserve">
 2025-12-10 09:35:39 PDXC Integration - State is Work in Progress was Open
 2025-12-10 10:56:29 PDXC Integration - State is Closed Complete was Work in Progress</t>
  </si>
  <si>
    <t xml:space="preserve">11-12-2025 10:59:51 - Jeffrey Sardin (Additional comments)
Hi @David Barbeler. Can you please provide a sample ticket which doesn't have a "cost center to be charged"? I submitted a test ticket - RITM0249762 and I can clearly see the info. Please see attached screenshot.
</t>
  </si>
  <si>
    <t xml:space="preserve">
 2025-12-11 11:00:24 Jeffrey Sardin - State is Work in Progress was Open</t>
  </si>
  <si>
    <t xml:space="preserve">10-12-2025 10:56:16 - PDXC Integration (Additional comments)
TASK8442247 Comment Added ---&gt; Microsoft Power BI Pro - Installation 
Varthan, Santhi
on behalf of Software Asset Management - Queensland Rail
​Joshi, Shweta;​Patience, Belinda;​​​
​
 Hi All,
A Power BI Pro license has been assigned for your use and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10-12-2025 09:34:58 - PDXC Integration (Work notes)
TASK8442247 Assigned To: Santhi Varthan
10-12-2025 07:33:17 - Clive Seymour (Work notes)
QLR ServiceNow Integration sc_req_item SCTASK0225094 created RITM5459891
</t>
  </si>
  <si>
    <t xml:space="preserve">
 2025-12-10 09:34:48 PDXC Integration - State is Work in Progress was Open
 2025-12-10 10:57:04 PDXC Integration - State is Closed Complete was Work in Progress</t>
  </si>
  <si>
    <t xml:space="preserve">12-12-2025 10:34:50 - Kun-Hsien Tang (Work notes)
Tanmay  Dave confirmed  DR3 access is ok.
11-12-2025 15:38:21 - Kun-Hsien Tang (Work notes)
DR3 updated with same access level as the existing account in UR3.
10-12-2025 07:27:30 - Anita Davenport-Smith (Work notes)
Hi @Anne-Louise Keane, approved for the creation of a test user in DR3, the same as the current test user created in UR3 (confirmed by Suro).  Thanks
</t>
  </si>
  <si>
    <t xml:space="preserve">
 2025-12-11 15:23:23 Tom Tang - Assigned to is Tom Tang was 
 2025-12-11 15:38:21 Tom Tang - State is Delivered was Open
 2025-12-12 10:34:50 Tom Tang - State is Closed Complete was Delivered</t>
  </si>
  <si>
    <t xml:space="preserve">10-12-2025 09:43:40 - Shane Kmet (Work notes)
Sasa Powter
Adobe Illustrator
Applied AP_Adobe_Illustrator_NUD to user
10-12-2025 09:43:40 - Shane Kmet (Additional comments)
Good morning Sasa,
Install of Adobe Acrobat Illustrator
I have now deployed this to your account and it should be available from the Software Centre / Company Portal in the next hour or so.
Please be sure to signin with your QR Email address when promoted, to associate the license granted.
In some cases it can take up to 24 hours for the change to reach through to your end. Any issues after this time please notify the Service Desk.
Thank you,
Shane Kmet
Senior Service Desk Analyst
10-12-2025 09:42:07 - Shane Kmet (Work notes)
Investigating
</t>
  </si>
  <si>
    <t xml:space="preserve">
 2025-12-10 09:23:30 Ryan Bell - Assigned to is Andy Phan was 
 2025-12-10 09:43:40 Shane Kmet - State is Closed Complete was Open</t>
  </si>
  <si>
    <t xml:space="preserve">10-12-2025 08:43:02 - Anish Shastry (Work notes)
user confirmed to close the task
10-12-2025 08:37:25 - Vidhya Sundaramoorthy (Work notes)
Thanks for the support. Validated the documents have been added to the application service. Please close the task.
10-12-2025 08:36:18 - Anish Shastry (Additional comments)
@Vidhya Sundaramoorthy, This has now been completed. Can you please confirm this is correct and if you are happy to close.
10-12-2025 08:35:49 - Anish Shastry (Work notes)
docs uploaded as requested
</t>
  </si>
  <si>
    <t xml:space="preserve">
 2025-12-10 08:30:39 Anish Shastry - State is Work in Progress was Open
 2025-12-10 08:36:22 Anish Shastry - State is Pending was Work in Progress
 2025-12-10 08:43:02 Anish Shastry - State is Closed Complete was Pending</t>
  </si>
  <si>
    <t xml:space="preserve">10-12-2025 08:41:59 - Anish Shastry (Work notes)
user confirmed, closing task.
10-12-2025 08:34:17 - Vidhya Sundaramoorthy (Work notes)
Please close the task
10-12-2025 08:33:49 - Vidhya Sundaramoorthy (Work notes)
Validated the documents have been uploaded as requested
10-12-2025 08:28:58 - Anish Shastry (Additional comments)
@Vidhya Sundaramoorthy, This has now been completed. Can you please confirm this is correct and if you are happy to close.
10-12-2025 08:28:42 - Anish Shastry (Work notes)
New docs attached as requested
10-12-2025 08:26:03 - Anish Shastry (Work notes)
Old EDP docs removed as requested, zip folder attached to the task for record keeping
</t>
  </si>
  <si>
    <t xml:space="preserve">
 2025-12-10 08:19:04 Anish Shastry - State is Work in Progress was Open
 2025-12-10 08:29:04 Anish Shastry - State is Pending was Work in Progress
 2025-12-10 08:41:59 Anish Shastry - State is Closed Complete was Pending</t>
  </si>
  <si>
    <t xml:space="preserve">10-12-2025 21:14:44 - PDXC Integration (Work notes)
TASK8442139 Assigned To: Kaushika Thiyagarajan
10-12-2025 21:14:36 - PDXC Integration (Additional comments)
TASK8442139 Comment Added ---&gt; User reassigned in asset registry:
Asset tag - TB250170|| Serial Number - CZ835C4 || State - In use || Assigned to - Travis Jones.
10-12-2025 06:25:12 - Travis Jones (Work notes)
QLR ServiceNow Integration sc_req_item SCTASK0225088 created RITM5459789
</t>
  </si>
  <si>
    <t xml:space="preserve">
 2025-12-10 21:14:37 PDXC Integration - State is Closed Complete was Open</t>
  </si>
  <si>
    <t xml:space="preserve">10-12-2025 09:45:28 - Matthew Lever (Work notes)
Application: Microsoft Power BI Desktop (Free Edition)
Group: AP_Microsoft_PowerBI
Owner: Unrestricted
Added user to AP_Microsoft_PowerBI as per KB0011529
10-12-2025 09:45:28 - Matthew Lever (Additional comments)
Hi Jason,
Microsoft Power BI Desktop (Free Edition)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Matthew Lever
10-12-2025 09:39:52 - Matthew Lever (Work notes)
Investigating.
</t>
  </si>
  <si>
    <t xml:space="preserve">
 2025-12-10 09:23:30 Ryan Bell - Assigned to is Andy Phan was 
 2025-12-10 09:39:55 Matthew Lever - State is Work in Progress was Open
 2025-12-10 09:40:00 Matthew Lever - Assigned to is Matthew Lever was Andy Phan
 2025-12-10 09:45:28 Matthew Lever - State is Closed Complete was Work in Progress</t>
  </si>
  <si>
    <t xml:space="preserve">09-12-2025 17:40:10 - PDXC Integration (Additional comments)
TASK8439238 Comment Added ---&gt; As per the request, we have set it to 24/7 for below servers.
CATPRDWSC102
CATPRDWSC202
09-12-2025 17:34:58 - PDXC Integration (Work notes)
TASK8439238 Assigned To: Hemesh Minnama Reddy
09-12-2025 17:24:35 - Riley Thomas (Work notes)
QLR ServiceNow Integration sc_req_item SCTASK0225083 created RITM5457982
</t>
  </si>
  <si>
    <t xml:space="preserve">
 2025-12-09 17:24:19 Riley Thomas - Assignment Group is DXC CloudOps was Global Service Desk
 2025-12-09 17:40:11 PDXC Integration - State is Closed Complete was Open</t>
  </si>
  <si>
    <t xml:space="preserve">11-12-2025 10:23:58 - Cameron Horn (Work notes)
Added the send-as and modify access to Felicity Johnson for the mpib2n@qr.com.au mailbox
11-12-2025 10:23:58 - Cameron Horn (Additional comments)
Good morning Felicity,
I have provided you with the requested access to the mpib2n@qr.com.au mailbox.
Please allow 2 hours for the access to replicate.
Kind regards,
Cameron
11-12-2025 10:07:16 - Cameron Horn (Work notes)
From: Walker, Cassandra &lt;cassandra.walker@qr.com.au&gt; 
Sent: Thursday, December 11, 2025 9:58 AM
To: IT Service Desk &lt;ITServiceDesk@qr.com.au&gt;
Cc: Johnson, Felicity &lt;felicity.johnson@qr.com.au&gt;
Subject: RE: RITM0271042 - Email Services
Good morning Cameron,
Yes I approve Felicity to have access. 
Cass Walker
B2N Project Coordinator 
T: 07 3072 3428
295 Ann Street – Brisbane – Queensland 4001, 
From: IT Service Desk &lt;ITServiceDesk@qr.com.au&gt; 
Sent: Thursday, 11 December 2025 7:46 AM
To: Walker, Cassandra &lt;cassandra.walker@qr.com.au&gt;
Subject: FW: RITM0271042 - Email Services
Good morning Cassandra,
I am following up on the below email for Felicity Johnson to gain full/manage and SendAs access to mpib2n@qr.com.au
Please advise if this access can be approved.
Kind regards,
Cameron Horn
Senior Service Desk Analyst
Level 3, 21 Kirksway Place
Battery Point, Tas 7004
PH: 07 3072 5000
Email: ITServiceDesk@qr.com.au
W: queenslandrail.com.au
11-12-2025 10:07:14 - Cameron Horn (Work notes)
Please ignore previous note
11-12-2025 07:45:42 - Cameron Horn (Work notes)
From: IT Service Desk 
Sent: Thursday, December 11, 2025 8:40 AM
To: Jessen, Ben &lt;Ben.Jessen@qr.com.au&gt;
Subject: INC0576927 - SAP portal issues
Hi Ben,
I just wanted to follow up with you and determine if you are still having issues accessing the SAP Portal?
If so, please give us a call on 07 3072 5000 (we are option 1), or alternatively email us at ITServiceDesk@qr.com.au so that we may complete further troubleshooting. Please be sure to cite incident no. INC0576927 when you do so.
Kind regards,
Cameron Horn
Senior Service Desk Analyst
Level 3, 21 Kirksway Place
Battery Point, Tas 7004
PH: 07 3072 5000
Email: ITServiceDesk@qr.com.au
W: queenslandrail.com.au
09-12-2025 17:07:28 - Shane Kmet (Work notes)
** Seekign approval **
--
IT Service Desk 
Sent: Tuesday, 9 December 2025 6:07 PM
To: Walker, Cassandra &lt;cassandra.walker@qr.com.au&gt;
Subject: RITM0271042 - Email Services
Good afternoon Cassandra,
The Service Desk has a request for shared mailbox access, of which you are the listed manager of.
Users name: Felicity Johnson
Position: Project Manager
mpib2n@qr.com.au  
Full/Manage and SendAs access is requested. Justification provided is "I am new the Project Manager for B2N and require access"
Please review and advise whether this access is approved or denied? 
Thank you,
Shane Kmet
Senior service desk analyst
Level 3, 21 Kirksway Place
Battery Point, Tasmania 7004
T: 07 3072 5000
W: queenslandrail.com.au  
E: ITservicedesk@qr.com.au
09-12-2025 17:06:09 - Shane Kmet (Work notes)
Felicity Johnson
mpib2n@qr.com.au
Full/Manage and SendAs access
Managed by Walker, Cassandra - requires ap[proval
09-12-2025 17:04:45 - Shane Kmet (Work notes)
Investigating
</t>
  </si>
  <si>
    <t xml:space="preserve">
 2025-12-09 17:04:32 Shane Kmet - Assigned to is George Knight was 
 2025-12-09 17:07:28 Shane Kmet - State is Pending was Work in Progress
 2025-12-11 10:23:58 Cameron Horn - State is Closed Complete was Pending</t>
  </si>
  <si>
    <t xml:space="preserve">09-12-2025 16:23:41 - Surojit Bhattacharjee (Work notes)
Unit Test Task for REQ0263595/RITM0266932
</t>
  </si>
  <si>
    <t xml:space="preserve">12-12-2025 10:41:36 - PDXC Integration (Additional comments)
TASK8439116 Comment Added ---&gt; RITM0271427 raised for ICT Asset management to arrange Purchase Order.
11-12-2025 13:23:45 - PDXC Integration (Additional comments)
TASK8439116 Comment Added ---&gt; Re: QR RITM0271036/ pDXC RITM5457893: Microsoft CoPilot for 365 - Business Admin Approval-Santhi-

Hale, Jonathan
​
Software Asset Management - Queensland Rail​
​
Perera, Nihani​
Approved thanks
JONATHAN HALE
SENIOR MANAGER, INFORMATION GOVERNANCE
DIGITAL &amp; INFORMATION
09-12-2025 17:25:45 - PDXC Integration (Additional comments)
TASK8439116 Comment Added ---&gt; Email sent to Jonathan Hale request approval.
09-12-2025 17:24:37 - PDXC Integration (Additional comments)
TASK8439116 Comment Added ---&gt; Email sent to Jonathan Hale request approval.
09-12-2025 16:47:28 - PDXC Integration (Work notes)
TASK8439116 Assigned To: Santhi Varthan
09-12-2025 16:22:05 - Wayne Prosser (Work notes)
QLR ServiceNow Integration sc_req_item SCTASK0225078 created RITM5457893
</t>
  </si>
  <si>
    <t xml:space="preserve">
 2025-12-09 16:47:20 PDXC Integration - State is Work in Progress was Open
 2025-12-09 17:24:55 PDXC Integration - State is Pending was Work in Progress</t>
  </si>
  <si>
    <t xml:space="preserve">11-12-2025 11:59:07 - Fiona Rendalls (Additional comments)
Closed/complete
11-12-2025 11:59:07 - Fiona Rendalls (Work notes)
Closed/complete
10-12-2025 10:20:40 - Fiona Rendalls (Work notes)
This ticket will close this afternoon as instructions have been provided to:
* request cancellation of the service; 
* wipe old device and return it to Techbar; 
* enroll iPhone 11 to be used by Michael with his current service as a replacement.
10-12-2025 10:20:40 - Fiona Rendalls (Additional comments)
This ticket will close this afternoon as instructions have been provided to:
* request cancellation of the service; 
* wipe old device and return it to Techbar; 
* enroll iPhone 11 to be used by Michael with his current service as a replacement.
09-12-2025 16:40:53 - Fiona Rendalls (Additional comments)
To cancel a mobile phone service:  Please use this Mobile Features Form which will then go directly to our 3rd party Telstra Support to action.
https://queenslandrail.service-now.com/service_management?id=sc_cat_item&amp;sys_id=fc4a9e514f8222004a30fe501310c788
Cancellation | 0428629571
iPhone 11 IMEI 356571105472807 - as long as it was fully wiped by the prior user, then here are the instructions for Michael to follow to enroll the device which will then update our reporting tool to match to his service.  Instructions:  proceeds to setup and enroll device via DEP following User Guide - Intune - https://queenslandrail.service-now.com/service_management?id=kb_article_view&amp;sysparm_article=KB0020604
Michael's current equipment (damaged)- please do a full device wipe and return all old iPhones to Techbar for our QR returns/recycle/disposal process.  
Step 1 (Current user) - Proceed to unenroll &amp; erase contents for returns process:
https://queenslandrail.service-now.com/service_management?id=kb_article_view&amp;sysparm_article=KB0020607
09-12-2025 16:40:53 - Fiona Rendalls (Work notes)
To cancel a mobile phone service:  Please use this Mobile Features Form which will then go directly to our 3rd party Telstra Support to action.
https://queenslandrail.service-now.com/service_management?id=sc_cat_item&amp;sys_id=fc4a9e514f8222004a30fe501310c788
Cancellation | 0428629571
iPhone 11 IMEI 356571105472807 - as long as it was fully wiped by the prior user, then here are the instructions for Michael to follow to enroll the device which will then update our reporting tool to match to his service.  Instructions:  proceeds to setup and enroll device via DEP following User Guide - Intune - https://queenslandrail.service-now.com/service_management?id=kb_article_view&amp;sysparm_article=KB0020604
Michael's current equipment (damaged)- please do a full device wipe and return all old iPhones to Techbar for our QR returns/recycle/disposal process.  
Step 1 (Current user) - Proceed to unenroll &amp; erase contents for returns process:
https://queenslandrail.service-now.com/service_management?id=kb_article_view&amp;sysparm_article=KB0020607
</t>
  </si>
  <si>
    <t xml:space="preserve">
 2025-12-09 16:40:53 Fiona Rendalls - Assigned to is Fiona Rendalls was 
 2025-12-11 11:59:07 Fiona Rendalls - State is Closed Complete was Work in Progress</t>
  </si>
  <si>
    <t xml:space="preserve">12-12-2025 04:16:41 - PDXC Integration (Work notes)
TASK8439207 Assigned To: Jayapaul Matangi
11-12-2025 17:23:18 - PDXC Integration (Work notes)
TASK8439207 Work Note Added by sonia.pandey@dxc.com: Added attachment ::  Powershell 2.png
11-12-2025 17:22:59 - PDXC Integration (Work notes)
TASK8439207 Work Note Added by sonia.pandey@dxc.com: Added attachment ::  Powershell.png
11-12-2025 17:21:48 - PDXC Integration (Work notes)
TASK8439207 Work Note Added by sonia.pandey@dxc.com: Hi team,
User mentioned the Shared mailbox : accessibility@qr.com.au is disabled
Ran cmd : Get-Mailbox -Identity "accessibility@qr.com.au" -SoftDeletedMailbox 
Name                      Alias           Database                       ProhibitSendQuota    ExternalDirectoryObjectId
----                      -----           --------                       -----------------    -------------------------
Accessibility             Accessibility   AUSP300DG018-db163             49.5 GB (53,150,2... b470f49a-4dc2-4892-9562-a986e9dfbe4a
Ran cmd : Get-Mailbox -SoftDeletedMailbox -Identity "accessibility@qr.com.au" | Select-Object DisplayName,WhenSoftDeleted,RetentionExpiryDate 
DisplayName   WhenSoftDeleted     RetentionExpiryDate
-----------   ---------------     -------------------
Accessibility 03-12-2025 09:03:13
Found the mailbox is deleted on : 03-12-2025 09:03:13 
User wants to enable it now shared mailbox : accessibility@qr.com.au 
Team could you please enable it again and move out of soft deleted. Once enabled please send back the ticket to us and we will put OOO message for user as per request.
TASK8439207 Assigned To: 
11-12-2025 12:52:33 - PDXC Integration (Additional comments)
TASK8439207 Comment Added ---&gt; Hi Sarah,
We are unable to find accessibility@qr.com.au as it shows no result.  
Please check its email address and send the screenshot of mailbox which you are referring to.
Thanks &amp; Regards,
Sonia Pandey
11-12-2025 12:52:18 - PDXC Integration (Work notes)
TASK8439207 Work Note Added by sonia.pandey@dxc.com: Requestor sent email stating that there miscommunication happened regarding email address. User provided email : accessibility@qr.com.au , unable to find it in exchange and m365
Informed user and asked to double check it.
Awaiting response.
Email :
Hi Sarah,
We are unable to find accessibility@qr.com.au as it shows no result.  
Please check its email address and send the screenshot of mailbox which you are referring to.
Thanks &amp; Regards,
Sonia Pandey
From: McCreesh, Sarah &lt;sarah.mccreesh@qr.com.au&gt; 
Sent: 11 December 2025 06:03 AM
To: Pandey, Sonia &lt;sonia.pandey@dxc.com&gt;
Subject: Re: Regarding TASK8439207 
Hi Sonia
I think wires have been crossed somewhere.
It is the accessibility@qr.com.au inbox.
Many thanks
Sarah
________________________________________
10-12-2025 16:51:39 - PDXC Integration (Work notes)
TASK8439207 Work Note Added by sonia.pandey@dxc.com: Awaiting response.
10-12-2025 16:51:23 - PDXC Integration (Additional comments)
TASK8439207 Comment Added ---&gt; Hi @Sarah McCreesh
Regarding TASK8439207  : I hope you have seen previous emails with Nataleigh. 
I have been informed by other person (Nataleigh) that 1TEAM inbox is in use – “this has not been requested by the team that manages/owns it.”
Kindly confirm the email address if it is wrong please provide correct one.
For any confusion feel free to ping me on teams.
Thanks &amp; Regards,
Sonia Pandey
10-12-2025 16:50:44 - PDXC Integration (Work notes)
TASK8439207 Work Note Added by sonia.pandey@dxc.com: Hi Sarah,
Regarding TASK8439207  : I hope you have seen previous emails with Nataleigh. 
I have been informed by other person (Nataleigh) that 1TEAM inbox is in use – “this has not been requested by the team that manages/owns it.”
Kindly confirm the email address if it is wrong please provide correct one.
For any confusion feel free to ping me on teams.
Thanks &amp; Regards,
Sonia Pandey
From: 1Team &lt;1Team@QR.COM.AU&gt; 
Sent: 10 December 2025 12:00 PM
To: Pandey, Sonia &lt;sonia.pandey@dxc.com&gt;
Cc: McCreesh, Sarah &lt;sarah.mccreesh@qr.com.au&gt;
Subject: RE: Test
Hi Sonia, 
Please remove this OOO from the 1TEAM inbox – this has not been requested by the team that manages/owns it. 
Thank you,
Nataleigh
NATALEIGH ILLING
SENIOR ADVISER CULTURE AND PERFORMANCE
Rail Centre One, Level 2, 305 Edward Street 
GPO Box 1429 • Brisbane City, QLD 4000 
T: 23420 (07 3072 3420) 
From: Pandey, Sonia &lt;sonia.pandey@dxc.com&gt; 
Sent: Wednesday, 10 December 2025 4:23 PM
To: 1Team &lt;1Team@QR.COM.AU&gt;
Cc: McCreesh, Sarah &lt;sarah.mccreesh@qr.com.au&gt;
Subject: RE: Test
In ticket it is mentioned as 1Team@ QR. COM. AU Kindly let me know if you want the OOO response to be removed from the current mailbox : 1Team@ QR. COM. AU . Thanks &amp; Regards, Sonia Pandey From: 1Team &lt;1Team@ QR. COM. AU&gt; Sent: 10 December
In ticket it is mentioned as 1Team@QR.COM.AU
Kindly let me know if you want the OOO response to be removed from the current mailbox : 1Team@QR.COM.AU .
Thanks &amp; Regards,
Sonia Pandey
From: 1Team &lt;1Team@QR.COM.AU&gt; 
Sent: 10 December 2025 11:50 AM
To: Pandey, Sonia &lt;sonia.pandey@dxc.com&gt;
Cc: McCreesh, Sarah &lt;sarah.mccreesh@qr.com.au&gt;
Subject: RE: Test
Hi Sonia, 
Thank you for letting me know. 
Please can I confirm which inbox was recently closed and has an Out of Office message placed on it? Was it the 1TEAMProjectOffice inbox?
This inbox (1TEAM@qr.com.au) is managed by myself and my team in People, Wellbeing and Sustainability and needs to remain active.
Thanks so much in advance,
Nataleigh
NATALEIGH ILLING
SENIOR ADVISER CULTURE AND PERFORMANCE
Rail Centre One, Level 2, 305 Edward Street 
GPO Box 1429 • Brisbane City, QLD 4000 
T: 23420 (07 3072 3420) 
From: Pandey, Sonia &lt;sonia.pandey@dxc.com&gt; 
Sent: Wednesday, 10 December 2025 4:10 PM
To: 1Team &lt;1Team@QR.COM.AU&gt;
Cc: McCreesh, Sarah &lt;sarah.mccreesh@qr.com.au&gt;
Subject: RE: Test
Hi Nataleigh, Not sure if you are aware but we received one ticket TASK8439207 from requestor Sarah McCreesh stating below : She requested an auto-response for the recently closed mailbox. We’ve now set up the Out of Office message as requested
Hi Nataleigh,
Not sure if you are aware but we received one ticket TASK8439207 from requestor Sarah McCreesh stating below :
She requested an auto-response for the recently closed mailbox. We’ve now set up the Out of Office message as requested and sent a test email to confirm it’s working.
We’ve informed her in the ticket and asked her to verify on her end so we can proceed to close it.
Thanks &amp; Regards,
Sonia Pandey
From: 1Team &lt;1Team@QR.COM.AU&gt; 
Sent: 10 December 2025 10:52 AM
To: Pandey, Sonia &lt;sonia.pandey@dxc.com&gt;
Subject: RE: Test
 You don't often get email from 1team@qr.com.au. Learn why this is important 
Hi Sonia,
Not sure if you are requiring confirmation – but I have received your email as per the below.
Thanks,
Nat
NATALEIGH ILLING
SENIOR ADVISER CULTURE AND PERFORMANCE
Rail Centre One, Level 2, 305 Edward Street 
GPO Box 1429 • Brisbane City, QLD 4000 
T: 23420 (07 3072 3420) 
From: Pandey, Sonia &lt;sonia.pandey@dxc.com&gt; 
Sent: Wednesday, 10 December 2025 2:35 PM
To: 1Team &lt;1Team@QR.COM.AU&gt;
Subject: Test
Test Thanks &amp; Regards, Sonia Pandey ‍ ‍ ‍ ‍ ‍ ‍ ‍ ‍ ‍ ‍ ‍ ‍ ‍ ‍ ‍ ‍ ‍ ‍ ‍ ‍ ‍ ‍ ‍ ‍ ‍ ‍ ‍ ‍ ‍ ‍ ‍ ‍ ‍ ‍ ‍ ‍ ‍ ‍ ‍ ‍ ‍ ‍ ‍ ‍ ‍ ‍ ‍ ‍ ‍ ‍ ‍ ‍ ‍ ‍ ‍ ‍ ‍ ‍ ‍ ‍ ‍ ‍ ‍ ‍ ‍ ‍ ‍ ‍ ‍ ‍ ‍ ‍ ‍ ‍ ‍ ‍ ‍ ‍ ‍ ‍ ‍ ‍ ‍ ‍ ‍ ‍ ‍ ‍ ‍ ‍ ‍ ‍ ‍ ‍ ‍ ‍ ‍ ‍ ‍ ‍ ‍ ‍ ‍ ‍ ‍ ‍ ‍ ‍ ‍ ‍ ‍ ‍ ‍ ‍ ‍ ‍ ‍ ‍ ‍ ‍ ‍ ‍ ‍ ‍ ‍ ‍ ‍ ‍ ‍ ‍ ‍ ‍ ‍ ‍ ‍ ‍ ‍ ‍ ‍ ‍ ‍ ‍ ‍ ‍ ‍ ‍ ‍ ‍ ‍ ‍ ‍ ‍ ‍ ‍ ‍ ‍ ‍ ‍ ‍ ‍ ‍ ‍ ‍ ‍ ‍ ‍ ‍ ‍ ‍ ‍ ‍ ‍ ‍ ‍ ‍ ‍ ‍ ‍ ‍ ‍ ‍ ‍ ‍ ‍ ‍ ‍ ‍ ‍ ‍ ‍ ‍ ‍ ‍ ‍ ‍ ‍ ‍ ‍ ‍ ‍
Test
Thanks &amp; Regards,
Sonia Pandey
10-12-2025 16:50:24 - PDXC Integration (Work notes)
TASK8439207 Work Note Added by sonia.pandey@dxc.com: OOO has been removed as we have received response on test email from NATALEIGH ILLING
She mentioned that the mailbox 1Team@QR.COM.AU is in use and active and they want the OOO to be removed from it since this has not been requested by the team that manages/owns it. 
Informed the requestor of this ticket and asked to provide us the correct email address. Looped user in same email for her clarification.
10-12-2025 15:01:36 - PDXC Integration (Additional comments)
TASK8439207 Comment Added ---&gt; Hi @Sarah McCreesh
We have set automatic response/OOO to the shared mailbox 1Team@QR.COM.AU and sent test email to it as well.
We have received expected response from it. Request is completed now.
Please check on your end and let us know if we can close the ticket . Thank you
10-12-2025 14:57:57 - PDXC Integration (Work notes)
TASK8439207 Work Note Added by sonia.pandey@dxc.com: Set OOO on the shared mailbox 1Team@QR.COM.AU and sent test email to it
Received auto response as expected.
Informed user and asked to check on her end as well.
10-12-2025 12:15:24 - PDXC Integration (Work notes)
TASK8439207 Work Note Added by sonia.pandey@dxc.com: Please discard below work notes. It is not related to this ticket.
10-12-2025 12:15:04 - PDXC Integration (Work notes)
TASK8439207 Work Note Added by sonia.pandey@dxc.com: The issue was caused because the shared mailbox was unlicensed and didn’t have an archive enabled — so it was stuck at the 50 GB limit. Assigned the correct E3 license and then enabled the archive mailbox. This increased the storage and resolved the problem.
Asked user to check on his end as well.
Awaiting response.
09-12-2025 20:19:05 - PDXC Integration (Work notes)
TASK8439207 Work Note Added by sonia.pandey@dxc.com: Need to check with setting up automatic reply via outlook desktop/app or need to check if need to create mail flow rule for the same as below :
Go to Microsoft 365 Admin Center → Exchange Admin Center → Mail Flow → Rules.
Click + → Create a new rule.
Set conditions:
Apply to messages sent to 1Team@QR.COM.AU
Set action:
Reply with a message and put the message.
Will be updating the details accordingly.
09-12-2025 20:18:57 - PDXC Integration (Additional comments)
TASK8439207 Comment Added ---&gt; .
09-12-2025 18:46:08 - PDXC Integration (Work notes)
TASK8439207 Assigned To: Sonia Pandey
09-12-2025 17:04:06 - Shane Kmet (Work notes)
Sarah McCreesh
accessibility@qr.com.au
Checked DRA - no record of this mailbox in DRA at all
Checked O365 Exchange, not found
RITM0269571 was completed 03-12-2025 
Mailbox was deleted "03-12-2025 13:02:04
Deletion via DRA is completed, now waiting for sync to AD."
Assigning to DXC O365 Messaging for asisstance with setting an Auto Response on accessibility@qr.com.au per request details
09-12-2025 17:04:01 - Shane Kmet (Work notes)
QLR ServiceNow Integration sc_req_item SCTASK0225075 created RITM5457960
09-12-2025 16:59:12 - Shane Kmet (Work notes)
Investigating
</t>
  </si>
  <si>
    <t xml:space="preserve">
 2025-12-09 17:03:48 Shane Kmet - Assignment Group is DXC O365 Messaging was Global Service Desk
 2025-12-09 18:46:02 PDXC Integration - State is Work in Progress was Open
 2025-12-09 20:18:56 PDXC Integration - State is Pending was Work in Progress
 2025-12-11 17:21:42 PDXC Integration - State is Work in Progress was Pending</t>
  </si>
  <si>
    <t xml:space="preserve">10-12-2025 14:53:26 - Tran Hoang (Work notes)
Fulfilled. Add Adnan Zafar and Mark Mathiesen the "Approval" queue.
10-12-2025 14:52:47 - Tran Hoang (Additional comments)
Hi @Ted Porter
Thanks for your confirmation. 
I would like also to confirm that Adnan Zafar and Mark Mathiesen have already been added to the "Approval" queue across ServiceNow Production, Test and Development instances. 
This ticket will now be closed. Please reach out to me if there are any issues. 
Thanks for your assistance.
10-12-2025 14:21:52 - Edward Porter (Additional comments)
Yes that's right thank you Tran. If that have approval, then no further action is required.
10-12-2025 14:20:47 - Edward Porter (Additional comments)
Yes that
10-12-2025 13:26:11 - Tran Hoang (Additional comments)
Hi @Ted Porter
Just to clarify, could you confirm your request is to add Adnan Zafar and Mark Mathiesen to the "Approval" queue in ServiceNow?
If yes, I have verified that Adnan Zafar and Mark Mathiesen have already been added to the "Approval" queue across ServiceNow Production, Test and Development instances. Please refer to attached images.
If no, please kindly provide more details so I can update accurately.
Thanks for your cooperation.
</t>
  </si>
  <si>
    <t xml:space="preserve">
 2025-12-09 16:22:47 Lemuel So - Assigned to is Tran Hoang was 
 2025-12-10 13:26:41 Tran Hoang - State is Pending was Open
 2025-12-10 14:53:26 Tran Hoang - State is Closed Complete was Pending</t>
  </si>
  <si>
    <t xml:space="preserve">10-12-2025 16:48:40 - George Knight (Additional comments)
Hi Scott 
I have had a look at PDL-QTMP-TrainDNA-System-Alerts@qr.com.au and everything seems to be set up correctly. It has 4 members at the moment.
You may have to wait 24 hours for the system to replicate after you have added members. You may also have to restart Outlook for it to pick up changes. 
Try again and let us know how it goes? If it doesn't work we can raise an incident.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16:39:22 - George Knight (Work notes)
Investigating.
10-12-2025 14:52:21 - Scott Nguyen (Additional comments)
Thank you for KBA, I can add new member.
However, when I try sending a test email from my Outlook to PDL-QTMP-TrainDNA-System-Alerts@qr.com.au none of the recipient got the test email notification, can you please advise?
Thank you
10-12-2025 08:57:48 - Pruthvish Patel (Work notes)
From: IT Service Desk 
Sent: Wednesday, 10 December 2025 9:27 AM
To: Nguyen, Scott &lt;scott.nguyen@qr.com.au&gt;
Subject: RITM0271045 - Email Services
Hi Scott,
Thank you for reaching out Queensland Rail Service Desk.
Please find attached file that explains the process of add/remove members from PDL.
If you are experiencing any further issues, please feel free to call 07 3072 5000 on option 1 or email us at ITServiceDesk@qr.com.au
Kind regards,
PRUTHVISH PATEL
ASSISTANT CUSTOMER SUPPORT
PH: 07 3072 5000
Alt.PH: +61 7 3072 5000
Email: ITServiceDesk@qr.com.au
W: queenslandrail.com.au
10-12-2025 08:31:21 - Pruthvish Patel (Work notes)
Investigating
10-12-2025 08:17:26 - Scott Nguyen (Additional comments)
Hi Gilbert,
Please share with me the KBA/how to add members to the PDL? I don't have permission to logon to Microsoft 365 admin center.
Thank you
09-12-2025 17:19:40 - Shane Kmet (Work notes)
Per Gilberts notes below, this taskl is compelte
closing
09-12-2025 16:08:11 - Gilbert Noble (Work notes)
complete
09-12-2025 16:08:11 - Gilbert Noble (Additional comments)
Hello, 
The PDL PDL-QTMP-TrainDNA-System-Alerts@qr.com.au has now been created and requested members set
If you need further assistance or have any questions please contact the Service Desk.
Kind regards,
Queensland Rail
Gilbert Noble
REMOTE DESKTOP SUPPORT
Level 3, 21 Kirksway Place
Battery Point, Tasmania 7004
T: 07 3072 5000
W: queenslandrail.com.au
E: ITservicedesk@qr.com.au
09-12-2025 16:07:15 - Gilbert Noble (Work notes)
set owner to Nguyen, Scott
added following members: 
Nguyen, Scott
Paynter, Amelia
Hobart, Anthony
09-12-2025 16:05:51 - Gilbert Noble (Work notes)
created PDL-QTMP-TrainDNA-System-Alerts@qr.com.au in DRA
09-12-2025 16:01:26 - Gilbert Noble (Work notes)
Investigating
</t>
  </si>
  <si>
    <t xml:space="preserve">
 2025-12-09 16:08:11 Gilbert Noble - State is Closed Complete was Open
 2025-12-09 16:09:36 Riley Thomas - Assigned to is Fred Shea was 
 2025-12-09 17:19:40 Shane Kmet - State is Closed Complete was Work in Progress</t>
  </si>
  <si>
    <t xml:space="preserve">10-12-2025 10:50:28 - Wilawan Nimanong (Additional comments)
Good morning Laura,
I have just granted you TRIM access.
I can provide you one on one TRIM End User Training via Teams.
Available times and dates. Please let me know which date is suit yours.
Friday 12/12/2055 at 9:00 to 10:00 am or 1:30 to 2:30 pm
Monday 15/12/2055 at 9:00 to 10:00 am or 1:30 to 2:30 pm
Wed 17/12/2055 at 9:00 to 10:00 am or 1:30 to 2:30 pm
Regards,
AMY NIMANONG 
SENIOR RECORDS MANAGEMENT ADVISER
Rail Centre 1, Level 11
305 Edward Street, GPO Box 1429 Brisbane 4001, Queensland  
T: +61 7 30722977 (internal 8922977)
Web: queenslandrail.com.au
</t>
  </si>
  <si>
    <t xml:space="preserve">
 2025-12-10 05:50:28 Xao Thaow - State is Work in Progress was Open
 2025-12-10 05:51:44 Xao Thaow - State is Open was Work in Progress
 2025-12-10 07:52:57 Amy Nimanong - State is Work in Progress was Open
 2025-12-12 12:33:06 Amy Nimanong - State is Pending was Work in Progress</t>
  </si>
  <si>
    <t xml:space="preserve">12-12-2025 18:12:48 - PDXC Integration (Work notes)
TASK8446098 Assigned To: Kaushika Thiyagarajan
12-12-2025 18:12:39 - PDXC Integration (Additional comments)
TASK8446098 Comment Added ---&gt; Device → Accessories Only - No IT Asset Management action.
11-12-2025 15:32:18 - PDXC Integration (Work notes)
TASK8439065 Work Note Added by christopher.watson2@dxc.com: Dispatched
2 x QR2-PROC-PMN03-CR116
Hi Issac
The requested item(s) has been processed for delivery: 
• 2 X 27" Monitor
• 1 X 32" Monitor
• 1 X Dell Docking Stations
• 
• 
Just advising you that this has been processed for delivery to :
Shipping company: TNT 
SHIPMENT NUMBER:
311970211
CUSTOMER REFERENCE
09294504-RITM02710383940
BOOKING NUMBER:
BNE 874695
This ticket will now be closed.
10-12-2025 10:13:08 - PDXC Integration (Work notes)
TASK8439065 Assigned To: Christopher Watson
09-12-2025 15:23:12 - System (Work notes)
QLR ServiceNow Integration sc_req_item SCTASK0225069 created RITM5457850
</t>
  </si>
  <si>
    <t xml:space="preserve">12-12-2025 18:11:48 - PDXC Integration (Work notes)
TASK8446094 Assigned To: Kaushika Thiyagarajan
12-12-2025 18:11:36 - PDXC Integration (Additional comments)
TASK8446094 Comment Added ---&gt; Device → Accessories Only - No IT Asset Management action.
11-12-2025 15:30:18 - PDXC Integration (Work notes)
TASK8439067 Work Note Added by christopher.watson2@dxc.com: Dispatched
Billing Code : 1 X QR2-PROC-PDO08-CR116
Hi Issac
The requested item(s) has been processed for delivery: 
• 2 X 27" Monitor
• 1 X 32" Monitor
• 1 X Dell Docking Stations
• 
• 
Just advising you that this has been processed for delivery to :
Shipping company: TNT 
SHIPMENT NUMBER:
311970211
CUSTOMER REFERENCE
09294504-RITM02710383940
BOOKING NUMBER:
BNE 874695
This ticket will now be closed.
10-12-2025 10:13:04 - PDXC Integration (Work notes)
TASK8439067 Assigned To: Christopher Watson
09-12-2025 15:23:13 - System (Work notes)
QLR ServiceNow Integration sc_req_item SCTASK0225071 created RITM5457852
</t>
  </si>
  <si>
    <t xml:space="preserve">12-12-2025 18:12:28 - PDXC Integration (Work notes)
TASK8446096 Assigned To: Kaushika Thiyagarajan
12-12-2025 18:12:18 - PDXC Integration (Additional comments)
TASK8446096 Comment Added ---&gt; Device → Accessories Only - No IT Asset Management action.
11-12-2025 15:31:18 - PDXC Integration (Work notes)
TASK8439066 Work Note Added by christopher.watson2@dxc.com: Dispatched
1 X QR2-PROC-PMN04-CR116
Hi Issac
The requested item(s) has been processed for delivery: 
• 2 X 27" Monitor
• 1 X 32" Monitor
• 1 X Dell Docking Stations
• 
• 
Just advising you that this has been processed for delivery to :
Shipping company: TNT 
SHIPMENT NUMBER:
311970211
CUSTOMER REFERENCE
09294504-RITM02710383940
BOOKING NUMBER:
BNE 874695
This ticket will now be closed.
10-12-2025 10:12:44 - PDXC Integration (Work notes)
TASK8439066 Assigned To: Christopher Watson
09-12-2025 15:23:12 - System (Work notes)
QLR ServiceNow Integration sc_req_item SCTASK0225070 created RITM5457851
</t>
  </si>
  <si>
    <t xml:space="preserve">10-12-2025 10:14:05 - PDXC Integration (Work notes)
TASK8439056 Assigned To: Christopher Watson
09-12-2025 15:09:37 - System (Work notes)
QLR ServiceNow Integration sc_req_item SCTASK0225068 created RITM5457844
</t>
  </si>
  <si>
    <t xml:space="preserve">11-12-2025 15:40:38 - PDXC Integration (Work notes)
TASK8439040 Work Note Added by christopher.watson2@dxc.com: Customer Collected
Billing Code : 1 X QR2-PROC-PKM09-CR116
11-12-2025 14:22:48 - PDXC Integration (Work notes)
TASK8439040 Work Note Added by christopher.watson2@dxc.com: Hi Tom
I am contacting you regarding your HW request for: 
• 1 x Dell Docking Stations
• 1 X Wireless keyboard &amp; Mice Set
• 
• 
Just advising you that it is ready for collection from the Build Room in RC1 Ground floor next to security.  
To the left of the elevators next to the security. 
Note that best collection times are between 8:30 – 10:00 and 10:30 to 15:30
Thank you
11-12-2025 14:22:47 - PDXC Integration (Additional comments)
TASK8439040 Comment Added ---&gt; Customer to Collect
10-12-2025 10:12:58 - PDXC Integration (Work notes)
TASK8439040 Assigned To: Christopher Watson
09-12-2025 14:55:44 - System (Work notes)
QLR ServiceNow Integration sc_req_item SCTASK0225067 created RITM5457830
</t>
  </si>
  <si>
    <t xml:space="preserve">
 2025-12-11 14:22:43 PDXC Integration - State is Pending was Open</t>
  </si>
  <si>
    <t xml:space="preserve">12-12-2025 18:13:31 - PDXC Integration (Work notes)
TASK8446108 Assigned To: Kaushika Thiyagarajan
12-12-2025 18:13:22 - PDXC Integration (Additional comments)
TASK8446108 Comment Added ---&gt; Device → Accessories Only - No IT Asset Management action.
11-12-2025 15:38:48 - PDXC Integration (Work notes)
TASK8439039 Work Note Added by christopher.watson2@dxc.com: Customer Collected
Billing Code : 1 X QR2-PROC-PDO08-CR116
11-12-2025 14:22:38 - PDXC Integration (Work notes)
TASK8439039 Work Note Added by christopher.watson2@dxc.com: Hi Tom
I am contacting you regarding your HW request for: 
• 1 x Dell Docking Stations
• 1 X Wireless keyboard &amp; Mice Set
• 
• 
Just advising you that it is ready for collection from the Build Room in RC1 Ground floor next to security.  
To the left of the elevators next to the security. 
Note that best collection times are between 8:30 – 10:00 and 10:30 to 15:30
Thank you
11-12-2025 14:22:34 - PDXC Integration (Additional comments)
TASK8439039 Comment Added ---&gt; Customer to collect
10-12-2025 10:12:53 - PDXC Integration (Work notes)
TASK8439039 Assigned To: Christopher Watson
09-12-2025 14:55:41 - System (Work notes)
QLR ServiceNow Integration sc_req_item SCTASK0225066 created RITM5457829
</t>
  </si>
  <si>
    <t xml:space="preserve">
 2025-12-11 14:22:30 PDXC Integration - State is Pending was Open
 2025-12-11 15:38:42 PDXC Integration - State is Work in Progress was Pending</t>
  </si>
  <si>
    <t xml:space="preserve">11-12-2025 12:42:49 - PDXC Integration (Work notes)
TASK8445989 Assigned To: Kaushika Thiyagarajan
11-12-2025 12:42:40 - PDXC Integration (Additional comments)
TASK8445989 Comment Added ---&gt; Device → Accessories Only - No IT Asset Management action.
11-12-2025 12:34:08 - PDXC Integration (Work notes)
TASK8439036 Work Note Added by christopher.watson2@dxc.com: Dispatched
Billing Code : 1 x QR2-PROC-SP65W-CR116
Hi Nick
The requested item(s) has been processed for delivery: 
• 1 X Surface 65W Power Supply
• 
• 
• 
• 
Just advising you that this has been processed for delivery to :
281A Bilsen Rd, GEEBUNG QLD 4034
Shipping company: TNT 
SHIPMENT NUMBER:
311879115
CUSTOMER REFERENCE
09294504-RITM0270665
This ticket will now be closed.
10-12-2025 10:12:42 - PDXC Integration (Work notes)
TASK8439036 Assigned To: Christopher Watson
09-12-2025 14:52:29 - System (Work notes)
QLR ServiceNow Integration sc_req_item SCTASK0225065 created RITM5457827
</t>
  </si>
  <si>
    <t xml:space="preserve">11-12-2025 13:05:59 - PDXC Integration (Work notes)
TASK8446008 Assigned To: Kaushika Thiyagarajan
11-12-2025 13:05:55 - PDXC Integration (Additional comments)
TASK8446008 Comment Added ---&gt; Device → Accessories Only - No IT Asset Management action.
11-12-2025 13:00:18 - PDXC Integration (Work notes)
TASK8439035 Work Note Added by christopher.watson2@dxc.com: Dispatched
Billing Code : 1 X QR2-PRO-USP65W-CR116
Hi Nick
• 1 X Notebook Powerbank USB-C 65Wh
• 
• 
Just advising you that this has been processed for delivery to :
281A Bilsen Rd, GEEBUNG QLD 4034
Shipping company: TNT 
SHIPMENT NUMBER:
311879115
CUSTOMER REFERENCE
09294504-RITM0270665
This ticket will now be closed.
10-12-2025 10:13:22 - PDXC Integration (Work notes)
TASK8439035 Assigned To: Christopher Watson
09-12-2025 14:52:30 - System (Work notes)
QLR ServiceNow Integration sc_req_item SCTASK0225063 created RITM5457826
</t>
  </si>
  <si>
    <t xml:space="preserve">11-12-2025 13:09:28 - PDXC Integration (Work notes)
TASK8446012 Assigned To: Kaushika Thiyagarajan
11-12-2025 13:09:20 - PDXC Integration (Additional comments)
TASK8446012 Comment Added ---&gt; Device → Accessories Only - No IT Asset Management action.
11-12-2025 13:01:58 - PDXC Integration (Work notes)
TASK8439037 Work Note Added by christopher.watson2@dxc.com: Dispatched
Billing Code : 1 X QR2-PROC-DJI-CR116
Hi Nick
The requested item(s) has been processed for delivery: 
• 1 X 100W Car charger
•
• 
• 
Just advising you that this has been processed for delivery to :
281A Bilsen Rd, GEEBUNG QLD 4034
Shipping company: TNT 
SHIPMENT NUMBER:
311879115
CUSTOMER REFERENCE
09294504-RITM0270665
This ticket will now be closed.
10-12-2025 10:13:18 - PDXC Integration (Work notes)
TASK8439037 Assigned To: Christopher Watson
09-12-2025 14:52:30 - System (Work notes)
QLR ServiceNow Integration sc_req_item SCTASK0225064 created RITM5457825
</t>
  </si>
  <si>
    <t xml:space="preserve">12-12-2025 16:06:28 - PDXC Integration (Work notes)
TASK8439063 Work Note Added by jbourke3@dxc.com: Emails with user, closing ticket:
Hi John,
Good to know, thank you. This Construction version is the 1st revision of this drawing, I suspect we will just have to upload a "dummy" Current version until this one is as-built.
In the meantime happy for this ticket to be closed and I will reach out to my team regarding how we want to manage this.
Appreciate your help with this.
Kind regards,
JASMINE BENAVIDES
SENIOR DOCUMENT CONTROL OFFICER
QR Signalling Support Services 
RC2-3, 309 Edward Street 
Brisbane, QLD 4000 
From: Bourke, John &lt;john.bourke@qr.com.au&gt; 
Sent: Friday, 12 December 2025 3:52 PM
To: Benavides, Jasmine &lt;jasmine.benavides@qr.com.au&gt;
Cc: Network NAM Signalling Document Control &lt;NetworkNAMSignallingDocumentControl@QR.COM.AU&gt;
Subject: RE: TASK8439063 - Meridian, new station/folder request
Hi Jasmine,
My team have reviewed this and advised that the dropdown list has been designed to only show stations that have files with a status of 'Current'.
Your file has a status of 'Construction', so this is the reason why Torbanlea Facility isn't present.
Let me know if you have any questions.
Cheers,
JOHN BOURKE
Level 11, Rail Centre 1, 305 Edward Street 
Brisbane, QLD 4000 
M: 0425 321 167 
W: queenslandrail.com.au
From: Network NAM Signalling Document Control &lt;NetworkNAMSignallingDocumentControl@QR.COM.AU&gt; 
Sent: Friday, 12 December 2025 15:26
To: Bourke, John &lt;john.bourke@qr.com.au&gt;; Benavides, Jasmine &lt;jasmine.benavides@qr.com.au&gt;
Cc: Network NAM Signalling Document Control &lt;NetworkNAMSignallingDocumentControl@QR.COM.AU&gt;
Subject: RE: TASK8439063 - Meridian, new station/folder request
Thank you! Please let me know if you need any other info from me to assist.
Kind regards,
JASMINE BENAVIDES
SENIOR DOCUMENT CONTROL OFFICER
QR Signalling Support Services 
RC2-3, 309 Edward Street 
Brisbane, QLD 4000 
From: Bourke, John &lt;john.bourke@qr.com.au&gt; 
Sent: Friday, 12 December 2025 3:17 PM
To: Benavides, Jasmine &lt;jasmine.benavides@qr.com.au&gt;
Cc: Network NAM Signalling Document Control &lt;NetworkNAMSignallingDocumentControl@QR.COM.AU&gt;
Subject: RE: TASK8439063 - Meridian, new station/folder request
Hi Jasmine,
Thanks for letting me know – looks like that issue isn't quite fixed yet.
I've let my team know and they're currently looking into it.
I'll update you when I receive confirmation that the issue has been resolved.
Cheers,
JOHN BOURKE
Level 11, Rail Centre 1, 305 Edward Street 
Brisbane, QLD 4000 
M: 0425 321 167 
W: queenslandrail.com.au
From: Benavides, Jasmine &lt;jasmine.benavides@qr.com.au&gt; 
Sent: Friday, 12 December 2025 14:59
To: Bourke, John &lt;john.bourke@qr.com.au&gt;
Cc: Network NAM Signalling Document Control &lt;NetworkNAMSignallingDocumentControl@QR.COM.AU&gt;
Subject: RE: TASK8439063 - Meridian, new station/folder request
Hi John,
I can see the PDF has disappeared from the ICSPubUpload directory however I can't find an entry for "Torbanlea Facility" in the dropdown:
I can see the record has successfully uploaded into XSite, just not under "Torbanlea Facility" station:
Kind regards,
JASMINE BENAVIDES
SENIOR DOCUMENT CONTROL OFFICER
QR Signalling Support Services 
RC2-3, 309 Edward Street 
Brisbane, QLD 4000 
From: Bourke, John &lt;john.bourke@qr.com.au&gt; 
Sent: Friday, 12 December 2025 2:55 PM
To: Benavides, Jasmine &lt;jasmine.benavides@qr.com.au&gt;
Cc: Network NAM Signalling Document Control &lt;NetworkNAMSignallingDocumentControl@QR.COM.AU&gt;
Subject: RE: TASK8439063 - Meridian, new station/folder request
Hi Jasmine,
A colleague has informed me that there was an issue with the XSite Publisher which has just been resolved.
I believe your file has now been processed.  Could you check and let me know?
If everything looks as expected, I'll close off TASK8439063.
Cheers,
JOHN BOURKE
Level 11, Rail Centre 1, 305 Edward Street 
Brisbane, QLD 4000 
M: 0425 321 167 
W: queenslandrail.com.au
From: Benavides, Jasmine &lt;jasmine.benavides@qr.com.au&gt; 
Sent: Friday, 12 December 2025 14:44
To: Bourke, John &lt;john.bourke@qr.com.au&gt;
Cc: Network NAM Signalling Document Control &lt;NetworkNAMSignallingDocumentControl@QR.COM.AU&gt;
Subject: RE: TASK8439063 - Meridian, new station/folder request
Hi John,
Thanks for this – I have uploaded a file into Meridian and have successfully placed it into Projects &gt; Working &gt; sg &gt; Construction:
However the PDF I am trying to upload into XSite seems to be stuck in the ICSPubUpload directory:
Are there any additional steps I need to do in Meridian to push this record through?
Thank you,
JASMINE BENAVIDES
SENIOR DOCUMENT CONTROL OFFICER
QR Signalling Support Services 
RC2-3, 309 Edward Street 
Brisbane, QLD 4000 
From: Bourke, John &lt;john.bourke@qr.com.au&gt; 
Sent: Friday, 12 December 2025 1:33 PM
To: Benavides, Jasmine &lt;jasmine.benavides@qr.com.au&gt;
Subject: RE: TASK8439063 - Meridian, new station/folder request
Hi Jasmine,
Just looking to update your ticket and following up on my email below, are you able to advise?
Thanks,
JOHN BOURKE
11-12-2025 14:35:51 - PDXC Integration (Additional comments)
TASK8439063 Comment Added ---&gt; Requested feedback from user:
Hi Jasmine,
As requested, I have created a new station for Torbanlea Facility (185_TMF).
When creating a new document and selecting this station, the associated folder should then be created.
Would you like to test this out before I close your request?  Let me know your thoughts.
Cheers,
JOHN BOURKE
10-12-2025 09:16:15 - PDXC Integration (Work notes)
TASK8439063 Assigned To: John Bourke
09-12-2025 15:22:45 - Shane Kmet (Work notes)
QLR ServiceNow Integration sc_req_item SCTASK0225062 created RITM5457848
09-12-2025 15:22:16 - Shane Kmet (Work notes)
Assiginng to DXC Application AUS for support
</t>
  </si>
  <si>
    <t xml:space="preserve">
 2025-12-09 15:22:16 Shane Kmet - Assignment Group is DXC Application AUS was Global Service Desk
 2025-12-11 14:35:49 PDXC Integration - State is Pending was Open
 2025-12-12 16:06:17 PDXC Integration - State is Work in Progress was Pending
 2025-12-12 16:06:25 PDXC Integration - State is Closed Complete was Work in Progress</t>
  </si>
  <si>
    <t xml:space="preserve">10-12-2025 14:05:01 - Ivans Ignace (Work notes)
Hi Darryn, closing this as the resolution has been confirmed with Tony McIvor to vary the existing contract.
</t>
  </si>
  <si>
    <t xml:space="preserve">
 2025-12-10 09:59:22 Ivans Ignace - State is Work in Progress was Open
 2025-12-10 14:05:01 Ivans Ignace - State is Closed Complete was Work in Progress</t>
  </si>
  <si>
    <t xml:space="preserve">11-12-2025 09:25:12 - Rachel Taylor (Work notes)
@Anita Davenport-Smith Thank you, PVT passed :)
11-12-2025 08:58:41 - Anita Davenport-Smith (Additional comments)
Hi @Rachel Taylor, this has been completed in PeopleConnect Production and there are now 21 members of the HRC group, inc. Jami.
11-12-2025 08:58:41 - Anita Davenport-Smith (Work notes)
Hi @Rachel Taylor, this has been completed in PeopleConnect Production and there are now 21 members of the HRC group, inc. Jami.
10-12-2025 15:57:52 - Rachel Taylor (Work notes)
@Anita Davenport-Smith Sorry for the confusion, thanks for confirming. PN's to be excluded in prod are: 
PN 89247
PN 89278
PN 89279
PN 89280
PN 89292
PN 89293
Thanks again! 
Rach
10-12-2025 15:29:25 - Anita Davenport-Smith (Work notes)
Hi @Rachel Taylor, they are the changes I am going to make in Prod, I mostly need to Position Numbers confirmed please
10-12-2025 15:25:24 - Rachel Taylor (Work notes)
Hi @Anita Davenport-Smith, is this in UAT? Thanks, Rachel
10-12-2025 15:07:26 - Anita Davenport-Smith (Work notes)
Hi @Rachel Taylor,
Could you please confirm the follwing updates to the HRC permission group update, are required:
- Remove from exclusions: Job code: Senior Adviser (5269)
-  Add to Job/Pos Info Exclusions position numbers: 89292 and 89293
Thanks,
Anita
10-12-2025 14:05:03 - Rachel Taylor (Work notes)
Thank you @Anita Davenport-Smith, UAT passed - Jami now has the correct permissions. Thanks, Rachel.
10-12-2025 13:59:56 - Anita Davenport-Smith (Work notes)
Hi @Rachel Taylor, I have updated the permission group to:
- Add Senior Advisor People (88581) to the Job/Position Info exclusion list
- Remove job code 5269 from the exclusion list
Please see teams screenshot.  Could you please retest and let me know.
10-12-2025 11:20:07 - Rachel Taylor (Work notes)
@Anita Davenport-Smith If it helps, the Senior Adviser PN to be included is 88581. Thank you :)
10-12-2025 11:19:09 - Rachel Taylor (Work notes)
Thank you so much @Anita Davenport-Smith, please exclude Senior Adviser PN 88592 in UAT.
10-12-2025 09:26:41 - Anita Davenport-Smith (Work notes)
Hi @Rachel Taylor, 
I think we need to change over the Exclusions:
- from: Department HR Central (13029) and HR Adviser (HR Central) (16383) and Senior Adviser (5269)
- to: Department HR Central (13029) and HR Adviser (HR Central) (16383) and add the Senior Adviser positions (but exclude Jami's)
Can you please have a look and let me know what the exclusion positions should be in UAT?
Thanks,
Anita
10-12-2025 08:48:32 - Rachel Taylor (Work notes)
Thanks @Anita Davenport-Smith, I've moved Jami into Senior Adviser People (88592), but the permissions aren't correct. She can initiate a job and comp change on herself, but not on other employees e.g. Arn Ryan. The Group Membership for the HRC permission group has also decreased to 17.
10-12-2025 07:42:03 - Anita Davenport-Smith (Work notes)
Hi @Rachel Taylor, I've added Jami Baartz as a user in UAT, however the group membership hasn't changed (18).  I've noticed in UAT that Jamie will need to be moved to a Senior Adviser People position and then the group membership can be checked again to see if it has changed.
</t>
  </si>
  <si>
    <t xml:space="preserve">
 2025-12-10 07:28:03 Anita Davenport-Smith - Assigned to is Anita Davenport-Smith was 
 2025-12-10 07:42:03 Anita Davenport-Smith - State is Pending was Open
 2025-12-11 08:58:41 Anita Davenport-Smith - State is Closed Complete was Pending</t>
  </si>
  <si>
    <t xml:space="preserve">12-12-2025 14:34:00 - Lukas Anastasiou (Work notes)
PO 4502977623 sent.  Closing ticket.
10-12-2025 10:37:33 - Yoko Bell (Work notes)
Assigned ICT Asset Mgt.
</t>
  </si>
  <si>
    <t xml:space="preserve">
 2025-12-09 14:42:54 Yoko Bell - Assigned to is Yoko Bell was 
 2025-12-10 10:37:47 Yoko Bell - Assignment Group is ICT Asset Mgt was Contracts Queue 
 2025-12-10 12:52:35 Gavin Fuller - Assigned to is Lukas Anastasiou was 
 2025-12-12 14:34:00 Lukas Anastasiou - State is Closed Complete was Work in Progress</t>
  </si>
  <si>
    <t xml:space="preserve">10-12-2025 15:38:04 - Andy Phan (Additional comments)
The following account has been created:
Daniel Treverrow
UserID: A_R916587 and TA_R916587
No password reset is required, as the password will be made available after onboarding to PAM.
Kind regards,
Andy
10-12-2025 15:38:04 - Andy Phan (Work notes)
Created A_R916587 and TA_R916587 in DRA set to 10.12.26 as requested. 
Created QRSL-COS2M4UWEN_Administrators in DRA as requested.
10-12-2025 15:06:03 - Andy Phan (Work notes)
Investigating
10-12-2025 13:20:39 - Daniel Treverrow (Additional comments)
Hello, I require new access not additional access. Looks like I put the wrong field in.
10-12-2025 09:42:56 - Ryan Bell (Work notes)
QRSL-Cos2M4UWen.corp.qr.com.au appears to be a PC name as per previous ticket from INC0560920
10-12-2025 09:42:56 - Ryan Bell (Additional comments)
Hi Daniel, 
The access you've requested is for a particular PC, can you please clarify which privileges you require? 
Do you require a certain Application to access to a restricted folder? 
Kind regards,
Ryan Bell
10-12-2025 09:24:50 - Ryan Bell (Work notes)
Investigating
</t>
  </si>
  <si>
    <t xml:space="preserve">
 2025-12-09 14:44:37 Pruthvish Patel - Assigned to is Ruey Lim was 
 2025-12-10 09:42:56 Ryan Bell - State is Pending was Work in Progress
 2025-12-10 15:38:04 Andy Phan - State is Closed Complete was Pending</t>
  </si>
  <si>
    <t xml:space="preserve">11-12-2025 12:50:09 - PDXC Integration (Work notes)
TASK8445993 Assigned To: Kaushika Thiyagarajan
11-12-2025 12:50:04 - PDXC Integration (Additional comments)
TASK8445993 Comment Added ---&gt; Device → Accessories Only - No IT Asset Management action.
11-12-2025 12:45:08 - PDXC Integration (Work notes)
TASK8438958 Work Note Added by christopher.watson2@dxc.com: Dispatched
Billing Code : 1 X QR2-PRO-UBCPWR-CR116
Hi Kelvin
The requested item(s) has been processed for delivery: 
• 1 x RITM0270961: USB-C to USB-C
• 
• 
• 
• 
Just advising you that this has been processed for delivery to :
Bowen Hills Admin Building, 69 Mayne Rd Bowen Hills 4006
Shipping company: TNT 
SHIPMENT NUMBER:
311885062
CUSTOMER REFERENCE
09294504-RITM0270961
This ticket will now be closed.
10-12-2025 10:12:48 - PDXC Integration (Work notes)
TASK8438958 Assigned To: Christopher Watson
09-12-2025 14:35:37 - System (Work notes)
QLR ServiceNow Integration sc_req_item SCTASK0225057 created RITM5457818
</t>
  </si>
  <si>
    <t xml:space="preserve">12-12-2025 18:19:12 - PDXC Integration (Work notes)
TASK8446048 Assigned To: Kaushika Thiyagarajan
12-12-2025 18:19:01 - PDXC Integration (Additional comments)
TASK8446048 Comment Added ---&gt; Device deployed as per asset registry:
Asset Tag- SL231302|| Serial Number - 001800521057 || State - In use || Assigned to - Daniel Grasso.
11-12-2025 14:02:48 - PDXC Integration (Work notes)
TASK8438933 Work Note Added by christopher.watson2@dxc.com: Dispatched
Billing Code : 1 X QR2-PROC-SLBP15-CR78
Hi Daniel
The requested item(s) has been processed for delivery: 
• 1 X Slim Backpack for 15" laptop/tablet
• 1 x Surface Laptop – Asset : SL231302
• 
• 
• 
Just advising you that this has been processed for delivery to :
Shipping company: TNT 
SHIPMENT NUMBER:
311931748
BOOKING NUMBER:
BNE 873228
This ticket will now be closed.
10-12-2025 10:13:02 - PDXC Integration (Work notes)
TASK8438933 Assigned To: Christopher Watson
09-12-2025 14:23:08 - System (Work notes)
QLR ServiceNow Integration sc_req_item SCTASK0225056 created RITM5457800
</t>
  </si>
  <si>
    <t xml:space="preserve">12-12-2025 18:10:56 - PDXC Integration (Work notes)
TASK8446050 Assigned To: Kaushika Thiyagarajan
12-12-2025 18:10:46 - PDXC Integration (Additional comments)
TASK8446050 Comment Added ---&gt; Device deployed as per asset registry:
Asset Tag- SL231302 || Serial Number - 001800521057 || State - In use || Assigned to - Daniel Grasso.
11-12-2025 14:02:55 - PDXC Integration (Work notes)
TASK8438934 Work Note Added by christopher.watson2@dxc.com: 1 X Surface Laptop – Asset : SL231302
CMDB Updated
Hi Daniel
The requested item(s) has been processed for delivery: 
• 1 X Slim Backpack for 15" laptop/tablet
• 1 x Surface Laptop – Asset : SL231302
• 
• 
• 
Just advising you that this has been processed for delivery to :
Shipping company: TNT 
SHIPMENT NUMBER:
311931748
BOOKING NUMBER:
BNE 873228
This ticket will now be closed.
10-12-2025 10:12:49 - PDXC Integration (Work notes)
TASK8438934 Assigned To: Christopher Watson
09-12-2025 14:23:09 - System (Work notes)
QLR ServiceNow Integration sc_req_item SCTASK0225055 created RITM5457801
</t>
  </si>
  <si>
    <t xml:space="preserve">09-12-2025 17:12:00 - Shane Kmet (Additional comments)
Good afternoon Brittny,
Ref RITM0271024 - Contractor consultant access New / Extend (HR Admin)
The Onboarding extension is now completed. SAP UMR has been extended to match History Report, as at 01.01.2027
Harald Roettgen
O907036
SAP Roles ended or ending
Z_CO_CAT_ESS_APPRV_MAST @IC\QSingle Role@ 07.03.2018 31.12.2025
Z_CO_CAT_TIME_ADM_AUTO_14227 @IC\QSingle Role@ 07.03.2018 04.04.2023
Z_LMS_QR_COURSEPLAYER @IC\QSingle Role@ 05.04.2013 10.04.2025
Z_LMS_QR_COURSEPLAYER @IC\QSingle Role@ 11.04.2025 13.04.2025
Z_LMS_QR_LEARNER @IC\QSingle Role@ 05.04.2013 10.04.2025
Z_LMS_QR_LEARNER @IC\QSingle Role@ 11.04.2025 13.04.2025
Thank you,
Shane Kmet
Senior Service Desk Analyst
09-12-2025 17:12:00 - Shane Kmet (Work notes)
Contractor - extend
907036
Harald Roettgen
DRA - acc is all ok
SAP UMR - HR cease date is 01.01.2027 - updated UMR end date to match (was 31.12.2025) - 
SAP Roles ended or ending
Z_CO_CAT_ESS_APPRV_MAST @IC\QSingle Role@ 07.03.2018 31.12.2025
Z_CO_CAT_TIME_ADM_AUTO_14227 @IC\QSingle Role@ 07.03.2018 04.04.2023
Z_LMS_QR_COURSEPLAYER @IC\QSingle Role@ 05.04.2013 10.04.2025
Z_LMS_QR_COURSEPLAYER @IC\QSingle Role@ 11.04.2025 13.04.2025
Z_LMS_QR_LEARNER @IC\QSingle Role@ 05.04.2013 10.04.2025
Z_LMS_QR_LEARNER @IC\QSingle Role@ 11.04.2025 13.04.2025
09-12-2025 17:08:32 - Shane Kmet (Work notes)
Investigating
</t>
  </si>
  <si>
    <t xml:space="preserve">
 2025-12-09 14:44:31 Pruthvish Patel - Assigned to is Ruey Lim was 
 2025-12-09 17:12:00 Shane Kmet - State is Closed Complete was Work in Progress</t>
  </si>
  <si>
    <t xml:space="preserve">11-12-2025 10:46:38 - PDXC Integration (Work notes)
TASK8438926 Work Note Added by christopher.watson2@dxc.com: We are currently awaiting the arrival of new devices.
Your item will be delivered as soon as it becomes available.
11-12-2025 10:46:33 - PDXC Integration (Additional comments)
TASK8438926 Comment Added ---&gt; We are currently awaiting the arrival of new devices.
Your item will be delivered as soon as it becomes available.
10-12-2025 10:13:25 - PDXC Integration (Work notes)
TASK8438926 Assigned To: Christopher Watson
09-12-2025 14:22:35 - Lisa Martin (Additional comments)
reply from: Lisa.Martin@qr.com.au
Hi please change the name to Dhruba Das thanks
Lisa
09-12-2025 14:16:23 - System (Work notes)
QLR ServiceNow Integration sc_req_item SCTASK0225053 created RITM5457797
</t>
  </si>
  <si>
    <t xml:space="preserve">
 2025-12-11 10:46:25 PDXC Integration - State is Pending was Open</t>
  </si>
  <si>
    <t xml:space="preserve">12-12-2025 11:08:46 - Shane Kmet (Work notes)
CHeckign Mialbox in DRA
Email has populated with fisipuna.latu@qr.com.au
Complete
12-12-2025 11:08:46 - Shane Kmet (Additional comments)
Good morning Tom,
Ref RITM0271021 - New Employee Access (HR Admin)
The Onboarding request for new starter is now completed.
Fisipuna Latu
R918869
fisipuna.latu@qr.com.au
User will need to contact the Service Desk when available, for an account password reset and the setup of MFA.
Thank you,
Shane Kmet
Senior Service Desk Analyst
12-12-2025 11:05:17 - Shane Kmet (Work notes)
Investigating
11-12-2025 07:43:44 - Cameron Horn (Work notes)
Provisioned MIM
Verified that the account was missing the email address in DRA
Ran the mailbox script
Pending email address to display on the DRA account
09-12-2025 16:58:31 - Shane Kmet (Work notes)
Employee
918869
Fisipuna Latu
DRA - Created R918869
SAP UMR - Created R918869 in PR3
User mailbox - Ran script - User account not yet created in Azure Active Directory, Waiting max 30 mins while Fisipuna.Latu@qr.com.au is synchronised to Azure - **Pending replication, pls run agian if not replicated
MIM - **Pending - Your search key of: 'Service ID contains 918869' returned 0 results. Please try again.
09-12-2025 16:53:52 - Shane Kmet (Work notes)
Investigating
</t>
  </si>
  <si>
    <t xml:space="preserve">
 2025-12-09 14:44:18 Pruthvish Patel - Assigned to is Clair Neate was 
 2025-12-09 16:58:31 Shane Kmet - State is Pending was Work in Progress
 2025-12-12 11:08:46 Shane Kmet - State is Closed Complete was Pending</t>
  </si>
  <si>
    <t xml:space="preserve">12-12-2025 14:17:58 - Frederic Shea (Work notes)
Pending for user to confirm workstation name
12-12-2025 13:40:32 - Frederic Shea (Work notes)
Investigating
11-12-2025 07:19:22 - Ruey Lim (Work notes)
From: DXC Staff Access &lt;DXCStaffAccess@QR.COM.AU&gt; 
Sent: Wednesday, 10 December 2025 4:04 PM
To: IT Service Desk &lt;ITServiceDesk@qr.com.au&gt;; DXC Staff Access &lt;DXCStaffAccess@QR.COM.AU&gt;
Subject: RE: SCTASK0225051 - Elevated Privileges Application
approved
======================================================
Pending for user to confirm workstation name
11-12-2025 07:19:22 - Ruey Lim (Additional comments)
Hi Fiona,
Could you please provide the exact workstation names you would like access to?
Kind regards,
Ruey Lim
10-12-2025 12:58:20 - Ruey Lim (Additional comments)
Hi Fiona,
Could you please provide the exact workstation names you would like access to?
Kind regards,
Ruey Lim
10-12-2025 12:58:20 - Ruey Lim (Work notes)
From: Fuller, Gavin &lt;Gavin.Fuller@qr.com.au&gt; 
Sent: Wednesday, 10 December 2025 10:27 AM
To: IT Service Desk &lt;ITServiceDesk@qr.com.au&gt;
Subject: RE: SCTASK0225051 - Elevated Privileges Application
Yes this was approved via email previously and attached to the RITM.
GAVIN FULLER
MANAGER ICT ASSETS
Lvl 12 Rail Centre 1,  
305 Edward St GPO Box 1429 Bne 4001 • Bne,  
T: 07 30720375
M: 0408250123
F: 8928261 
W: queenslandrail.com.au
===========================================================
Pending:
DXC Staff Access Approval
Workstation name from user
10-12-2025 09:49:17 - Andy Phan (Work notes)
Pending user confirmation for workstation names.
Pending approval from group owners (DXC Staff Access &amp; Fuller, Gavin)
10-12-2025 09:48:20 - Andy Phan (Work notes)
From: IT Service Desk 
Sent: Wednesday, 10 December 2025 10:18 AM
To: Fuller, Gavin &lt;Gavin.Fuller@qr.com.au&gt;
Subject: SCTASK0225051 - Elevated Privileges Application
Hello Gavin, 
We have received a request from Fiona Rendalls (ICT Asset Officer) to have access for their A_R918104 to the group “ICT_Desktop_Licensing_Team” for 12 months. 
As the owner of this group, can you please let us know if you approve this access?
Their justifications is as follows: 
I need the same access rights as Andrew Kane (A_BEI0032) and same network groups as I am doing a similar role.
kind regards,
Andy Phan
ANDY PHAN 
Assistant Customer Support
10-12-2025 09:46:14 - Andy Phan (Work notes)
From: IT Service Desk 
Sent: Wednesday, 10 December 2025 10:16 AM
To: DXC Staff Access &lt;DXCStaffAccess@QR.COM.AU&gt;
Subject: SCTASK0225051 - Elevated Privileges Application
Hello Team, 
We have received a request from Fiona Rendalls (ICT Asset Officer) to have access to the following groups for their A_R918104 for 12 months. 
Groups:
BNE_CS_IS_SOFT_TIER2
ICT_Desktop_Support_Team
ICT_PAM_PrivilegedAccounts_Pilot
SCCM_Admins
As the owner of these groups, can you please let us know if you approve this access?
Their justifications is as follows: 
I need the same access rights as Andrew Kane (A_BEI0032) and same network groups as I am doing a similar role.
kind regards,
Andy Phan
ANDY PHAN 
Assistant Customer Support
10-12-2025 09:34:17 - Andy Phan (Additional comments)
Hi Fiona, 
Could you please provide the exact workstation names you would like access to?
Kind regards, 
Andy
10-12-2025 09:23:14 - Andy Phan (Work notes)
Investigating
</t>
  </si>
  <si>
    <t xml:space="preserve">
 2025-12-09 14:44:13 Pruthvish Patel - Assigned to is Clair Neate was 
 2025-12-10 09:49:17 Andy Phan - State is Pending was Work in Progress</t>
  </si>
  <si>
    <t xml:space="preserve">10-12-2025 08:13:48 - Frederic Shea (Work notes)
IBC - Angela Harvey
SDA created account for Jemi Crookes
SDA emailed details to:
jemi@hoffmannreed.com.au
angela.harvey@qr.com.au
this account will expire 24 hours from now for 10/12 as requested
10-12-2025 08:13:48 - Frederic Shea (Additional comments)
Hey Angela,
We have created 24 hour access for Jemi Crookes expiring tomorrow at 08:12.
I'll close this off, but shoot us an email at ITServiceDesk@qr.com.au or call us at 07 3072 5000 if you have any further issues.
Kind regards,
Frederic.
10-12-2025 07:45:38 - Angela Harvey (Additional comments)
From 8am this morning (Weds 10 Dec) to midday today
09-12-2025 16:10:14 - Gilbert Noble (Additional comments)
Hello, 
Can you please confirm the length of time needed for the wifi access?
Kind regards,
Queensland Rail
Gilbert Noble
REMOTE DESKTOP SUPPORT
Level 3, 21 Kirksway Place
Battery Point, Tasmania 7004
T: 07 3072 5000
W: queenslandrail.com.au
E: ITservicedesk@qr.com.au
09-12-2025 16:01:38 - Gilbert Noble (Work notes)
Investigating
</t>
  </si>
  <si>
    <t xml:space="preserve">
 2025-12-09 14:09:12 Ryan Bell - Assigned to is Clair Neate was 
 2025-12-09 16:10:14 Gilbert Noble - State is Pending was Open
 2025-12-10 08:13:48 Fred Shea - State is Closed Complete was Pending</t>
  </si>
  <si>
    <t xml:space="preserve">10-12-2025 08:13:53 - Frederic Shea (Work notes)
IBC - Angela Harvey
SDA created account for Georgia Ricci
SDA emailed details to:
Georgia@switchtc.com
angela.harvey@qr.com.au
this account will expire 24 hours from now for 10/12 as requested
10-12-2025 08:13:53 - Frederic Shea (Additional comments)
Hey Angela,
We have created 24 hour access for Georgia Ricci expiring tomorrow at 08:12.
I'll close this off, but shoot us an email at ITServiceDesk@qr.com.au or call us at 07 3072 5000 if you have any further issues.
Kind regards,
Frederic.
10-12-2025 07:46:04 - Angela Harvey (Additional comments)
From 8am this morning (Weds 10 Dec) to midday today
09-12-2025 16:10:10 - Gilbert Noble (Additional comments)
Hello, 
Can you please confirm the length of time needed for the wifi access?
Kind regards,
Queensland Rail
Gilbert Noble
REMOTE DESKTOP SUPPORT
Level 3, 21 Kirksway Place
Battery Point, Tasmania 7004
T: 07 3072 5000
W: queenslandrail.com.au
E: ITservicedesk@qr.com.au
09-12-2025 16:01:32 - Gilbert Noble (Work notes)
Investigating
</t>
  </si>
  <si>
    <t xml:space="preserve">
 2025-12-09 14:09:11 Ryan Bell - Assigned to is Clair Neate was 
 2025-12-09 16:10:10 Gilbert Noble - State is Pending was Open
 2025-12-10 08:13:53 Fred Shea - State is Closed Complete was Pending</t>
  </si>
  <si>
    <t xml:space="preserve">12-12-2025 07:44:29 - Raegan Munro (Additional comments)
Hi Tom,
The following account has been created:
Kyrin MacKenzie
918862 / O918862
Kind regards, 
Raegan.
12-12-2025 07:44:29 - Raegan Munro (Work notes)
Mailbox script complete.
11-12-2025 06:36:46 - Raegan Munro (Work notes)
Pending mailbox history.
11-12-2025 06:36:37 - Raegan Munro (Work notes)
Kyrin MacKenzie
918862 / O918862
-
Mailbox script failed, rerunning. 
Provisioned user in MIM: User with ServiceID 00918862 was updated. This user's sAMAccountName will be: o918862.
09-12-2025 15:27:29 - Shane Kmet (Work notes)
**Pending
User mailbox replicaion
MIM
09-12-2025 15:27:12 - Shane Kmet (Work notes)
Contractor
918862
Kyrin MacKenzie
DRA - Created O918862
SAP UMR - HR cease date is 28.11.2026 - Created O918862 in PR3
User mailbox - Ran script - **Perndning replication - User account not yet created in Azure Active Directory, Waiting max 30 mins while Kyrin.MacKenzie@qr.com.au is synchronised to Azure - ***Pls rerun script if not populated on next check
MIM - **Pending - Your search key of: 'Service ID contains 918862' returned 0 results. Please try again.
09-12-2025 15:23:59 - Shane Kmet (Work notes)
Investigating
</t>
  </si>
  <si>
    <t xml:space="preserve">
 2025-12-09 14:09:10 Ryan Bell - Assigned to is Clair Neate was 
 2025-12-09 15:27:12 Shane Kmet - State is Pending was Work in Progress
 2025-12-12 07:44:29 Raegan Munro - State is Closed Complete was Pending</t>
  </si>
  <si>
    <t xml:space="preserve">09-12-2025 14:02:23 - Wilawan Nimanong (Additional comments)
Hi Glen,
I have added Dan 's profile to your position in TRIM. Dan already has TRIM access.
Regards,
Amy NIMANONG
09-12-2025 14:02:23 - Wilawan Nimanong (Work notes)
Added Dan 's profile to Glen Geary 's position - Compliance Officer (Plumbing) [58098] in TRIM. Dan already has TRIM access.
</t>
  </si>
  <si>
    <t xml:space="preserve">
 2025-12-09 13:58:19 Amy Nimanong - State is Work in Progress was Open
 2025-12-09 14:02:23 Amy Nimanong - State is Closed Complete was Work in Progress</t>
  </si>
  <si>
    <t xml:space="preserve">09-12-2025 13:57:07 - Wilawan Nimanong (Additional comments)
Option 1 - drag &amp; drop a Red file to new Black box
Option 2 - right click on Red folder &gt; properties &gt; and change " Container " number 
Option 3 - right click &gt; location &gt; container &gt; then change box number
09-12-2025 13:57:07 - Wilawan Nimanong (Work notes)
Option 1 - drag &amp; drop a Red file to new Black box
Option 2 - right click on Red folder &gt; properties &gt; and change " Container " number 
Option 3 - right click &gt; location &gt; container &gt; then change box number
</t>
  </si>
  <si>
    <t xml:space="preserve">
 2025-12-09 13:55:29 Amy Nimanong - State is Work in Progress was Open
 2025-12-09 13:57:07 Amy Nimanong - State is Closed Complete was Work in Progress</t>
  </si>
  <si>
    <t xml:space="preserve">14-12-2025 12:25:15 - PDXC Integration (Additional comments)
TASK8449920 Comment Added ---&gt; Accounts linked groups present closing
14-12-2025 11:03:31 - PDXC Integration (Work notes)
TASK8449920 Assigned To: Scott Grieve
12-12-2025 18:12:02 - PDXC Integration (Work notes)
TASK8439104 Assigned To: SHIRISHA Mushkam
12-12-2025 18:11:48 - PDXC Integration (Additional comments)
TASK8439104 Comment Added ---&gt; Closer notes: Requesters have visibility on this RG hence we are closing this.
11-12-2025 16:47:49 - PDXC Integration (Additional comments)
TASK8439104 Comment Added ---&gt; Update: As per the request we provided Reader access to the user and waiting for the closer confirmation.
11-12-2025 16:46:28 - PDXC Integration (Work notes)
TASK8439104 Work Note Added by shirisha.mushkam@dxc.com: Added attachment ::  image (2).png
10-12-2025 14:20:35 - PDXC Integration (Additional comments)
TASK8439104 Comment Added ---&gt; task has been acknowledged we are working on it
10-12-2025 14:18:28 - PDXC Integration (Work notes)
TASK8439104 Assigned To: Hemesh Minnama Reddy
10-12-2025 14:01:52 - PDXC Integration (Additional comments)
TASK8439104 Comment Added ---&gt; Hi Team,
Please look into it.
09-12-2025 16:07:58 - Shane Kmet (Work notes)
A_O907742 - HOHNKE, MATTHEW (A_ACCOUNT)
Assigning to Infra team for assistance with Azure role access
Azure Resource groups:
RG-SYD-TEST-MERIDIAN-01
RG-SYD-PROD-MERIDIAN-01
RG-SYD-PROD-PRIMAVERAV23
RG-SYD-UAT-PRIMAVERAV23
The above groups are not in DRA, service desk unable to provide the access or verify any access requirements
09-12-2025 16:07:53 - Shane Kmet (Work notes)
QLR ServiceNow Integration sc_req_item SCTASK0225045 created RITM5457887
</t>
  </si>
  <si>
    <t xml:space="preserve">
 2025-12-09 14:09:10 Ryan Bell - Assigned to is Clair Neate was 
 2025-12-09 16:07:34 Shane Kmet - Assignment Group is DXC Infra Active Directory was Global Service Desk
 2025-12-10 14:20:27 PDXC Integration - State is Pending was Work in Progress
 2025-12-12 18:11:37 PDXC Integration - State is Work in Progress was Pending
 2025-12-14 12:25:19 PDXC Integration - State is Closed Complete was Work in Progress</t>
  </si>
  <si>
    <t xml:space="preserve">11-12-2025 19:00:29 - PDXC Integration (Work notes)
TASK8439090 Work Note Added by sonia.pandey@dxc.com: No response received hence ticket closed.
11-12-2025 12:39:08 - PDXC Integration (Work notes)
TASK8439090 Work Note Added by sonia.pandey@dxc.com: Provided review access to room mailbox calendar via below cmd :
Add-MailboxFolderPermission -Identity "Benholme@qr.com.au:\Calendar" -User anna.jeays@qr.com.au -AccessRights Reviewer
FolderName User AccessRights SharingPermissionFlags
---------- ---- ------------ ----------------------
Calendar Jeays, Anna {Reviewer}
Added user in bookinpolicy for room via cmd :
Set-CalendarProcessing "Benholme@qr.com.au" -BookInPolicy @("anna.jeays@qr.com.au")
Informed user
Awaiting further response.
11-12-2025 12:38:48 - PDXC Integration (Additional comments)
TASK8439090 Comment Added ---&gt; Hi @Anna Jeays
We have provided access to view room as well as ability to book the room.
Please check and confirm on your end if you need any further assistance with it.
Thank you.
10-12-2025 11:41:29 - PDXC Integration (Work notes)
TASK8439090 Work Note Added by sonia.pandey@dxc.com: Provided review access to room mailbox calendar via below cmd :
Add-MailboxFolderPermission -Identity "Benholme@qr.com.au:\Calendar" -User anna.jeays@qr.com.au -AccessRights Reviewer
FolderName User AccessRights SharingPermissionFlags
---------- ---- ------------ ----------------------
Calendar Jeays, Anna {Reviewer}
Added user in bookinpolicy for room via cmd :
Set-CalendarProcessing "Benholme@qr.com.au" -BookInPolicy @("anna.jeays@qr.com.au")
Informed user
Awaiting further response.
10-12-2025 11:41:20 - PDXC Integration (Additional comments)
TASK8439090 Comment Added ---&gt; Hi @Anna Jeays
We have provided access to view room as well as ability to book the room.
Please check and confirm on your end if you need any further assistance with it.
Thank you.
09-12-2025 16:12:24 - PDXC Integration (Work notes)
TASK8439090 Work Note Added by sonia.pandey@dxc.com: Provided review access to room mailbox calendar via below cmd :
Add-MailboxFolderPermission -Identity "Benholme@qr.com.au:\Calendar" -User anna.jeays@qr.com.au -AccessRights Reviewer
FolderName           User                 AccessRights                                  SharingPermissionFlags
----------           ----                 ------------                                  ----------------------
Calendar             Jeays, Anna          {Reviewer}
Added user in bookinpolicy for room via cmd :
Set-CalendarProcessing "Benholme@qr.com.au" -BookInPolicy @("anna.jeays@qr.com.au")
Informed user
Awaiting further response.
TASK8439090 Assigned To: Sonia Pandey
09-12-2025 16:12:15 - PDXC Integration (Additional comments)
TASK8439090 Comment Added ---&gt; Hi @Anna Jeays
We have provided access to view room as well as ability to book the room.
Please check and confirm on your end if you need any further assistance with it.
Thank you.
09-12-2025 15:52:08 - Gilbert Noble (Work notes)
QLR ServiceNow Integration sc_req_item SCTASK0225044 created RITM5457878
09-12-2025 15:13:13 - Gilbert Noble (Work notes)
Investigating
</t>
  </si>
  <si>
    <t xml:space="preserve">
 2025-12-09 14:09:10 Ryan Bell - Assigned to is Clair Neate was 
 2025-12-09 15:51:54 Gilbert Noble - Assignment Group is DXC O365 Messaging was Global Service Desk
 2025-12-09 16:12:13 PDXC Integration - State is Pending was Work in Progress
 2025-12-11 19:00:04 PDXC Integration - State is Work in Progress was Pending
 2025-12-11 19:00:43 PDXC Integration - State is Closed Complete was Work in Progress</t>
  </si>
  <si>
    <t xml:space="preserve">09-12-2025 15:05:51 - Shane Kmet (Work notes)
Dan Swan
Applied AP_Adobe_Acrobat_Pro_NUD to user
09-12-2025 15:05:51 - Shane Kmet (Additional comments)
Good afternoon Dan ,
Install of Adobe Acrobat Professional
I have now deployed this to your account and it should be available from the Software Centre / Company Portal in the next hour or so.
Please be sure to signin with your QR Email address when promoted, to associate the license granted.
In some cases it can take up to 24 hours for the change to reach through to your end. Any issues after this time please notify the Service Desk.
Thank you,
Shane Kmet
Senior Service Desk Analyst
09-12-2025 15:04:43 - Shane Kmet (Work notes)
Investigating
</t>
  </si>
  <si>
    <t xml:space="preserve">
 2025-12-09 14:09:02 Ryan Bell - Assigned to is Ruey Lim was 
 2025-12-09 15:05:51 Shane Kmet - State is Closed Complete was Open</t>
  </si>
  <si>
    <t xml:space="preserve">09-12-2025 15:21:07 - Shane Kmet (Work notes)
David Hoar
R915394
Applied AP_QR_RTOA_8.4.0.0_2.0-Win10
09-12-2025 15:21:07 - Shane Kmet (Additional comments)
Good afternoon David ,
Install of RTOA
I have now deployed this to your account and it should be available from the Company Portal / Software Centre in the next hour or so.
In some cases it can take up to 24 hours for the change to reach through to your end. Any issues after this time please notify the Service Desk.
Thank you,
Shane Kmet
Senior Service Desk Analyst
09-12-2025 15:20:24 - Shane Kmet (Work notes)
Investigating
</t>
  </si>
  <si>
    <t xml:space="preserve">
 2025-12-09 14:09:02 Ryan Bell - Assigned to is Ruey Lim was 
 2025-12-09 15:21:07 Shane Kmet - State is Closed Complete was Open</t>
  </si>
  <si>
    <t xml:space="preserve">09-12-2025 15:06:56 - Shane Kmet (Work notes)
Nick Payne - R917959
Deployed AP_QR_RTOA_8.4.0.0_2.0-Win10
09-12-2025 15:06:56 - Shane Kmet (Additional comments)
Good afternoon Nick ,
Install of RTOA
I have now deployed this to your account and it should be available from the Company Portal / Software Centre in the next hour or so.
In some cases it can take up to 24 hours for the change to reach through to your end. Any issues after this time please notify the Service Desk.
Thank you,
Shane Kmet
Senior Service Desk Analyst
09-12-2025 15:06:03 - Shane Kmet (Work notes)
Investigating
</t>
  </si>
  <si>
    <t xml:space="preserve">
 2025-12-09 14:09:02 Ryan Bell - Assigned to is Ruey Lim was 
 2025-12-09 15:06:56 Shane Kmet - State is Closed Complete was Open</t>
  </si>
  <si>
    <t xml:space="preserve">09-12-2025 15:54:40 - Andy Phan (Additional comments)
Hi Kit,
RTOA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09-12-2025 15:54:40 - Andy Phan (Work notes)
Application: RTOA
Group: XENA_RTOA
Owner: Unrestricted
Add user to group "XENA_RTOA" as per KB0011438
09-12-2025 15:16:32 - Andy Phan (Work notes)
Investigating
09-12-2025 14:51:00 - Kit Michaelson (Additional comments)
Online (via citrix)
09-12-2025 14:03:15 - Raegan Munro (Additional comments)
Hi Kit, 
I can see that you have requested access to RTOA across all devices, can you please advise if you are looking to gain access to the online or local installation of RTOA?
Kind regards,
Raegan.
</t>
  </si>
  <si>
    <t xml:space="preserve">
 2025-12-09 14:03:00 Raegan Munro - Assigned to is Raegan Munro was 
 2025-12-09 14:03:15 Raegan Munro - State is Pending was Open
 2025-12-09 15:54:40 Andy Phan - State is Closed Complete was Pending</t>
  </si>
  <si>
    <t xml:space="preserve">09-12-2025 14:02:44 - Raegan Munro (Additional comments)
Hi Nathan, 
Thank you for reaching out to the Queensland Rail IT Service Desk. 
We have now granted your access to RTOA. This should be available to install from the Software Centre / Company Portal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14:02:44 - Raegan Munro (Work notes)
Added user to AP_QR_RTOA_8.4.0.0_2.0
09-12-2025 14:02:04 - Raegan Munro (Work notes)
Investigating.
</t>
  </si>
  <si>
    <t xml:space="preserve">
 2025-12-09 14:01:50 Raegan Munro - Assigned to is Raegan Munro was 
 2025-12-09 14:02:44 Raegan Munro - State is Closed Complete was Open</t>
  </si>
  <si>
    <t xml:space="preserve">09-12-2025 15:58:31 - Andy Phan (Additional comments)
Hi Anton,
RTOA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09-12-2025 15:58:31 - Andy Phan (Work notes)
Application: RTOA
Group: XENA_RTOA
Owner: Unrestricted
Add user to group "XENA_RTOA" as per KB0011438
09-12-2025 15:57:03 - Andy Phan (Work notes)
Investigating
09-12-2025 14:52:19 - Anton Lealiiee (Additional comments)
Hi Raegan, could i please gain access to the online installation of RTOA? Thanks, Anton.
09-12-2025 14:01:47 - Raegan Munro (Additional comments)
Hi Anton, 
I can see that you have requested access to RTOA across all devices, can you please advise if you are looking to gain access to the online or local installation of RTOA?
Kind regards,
Raegan.
09-12-2025 14:01:31 - Raegan Munro (Work notes)
Investigating.
</t>
  </si>
  <si>
    <t xml:space="preserve">
 2025-12-09 14:01:37 Raegan Munro - Assigned to is Raegan Munro was 
 2025-12-09 14:01:47 Raegan Munro - State is Pending was Open
 2025-12-09 15:58:31 Andy Phan - State is Closed Complete was Pending</t>
  </si>
  <si>
    <t xml:space="preserve">09-12-2025 15:56:32 - Andy Phan (Additional comments)
Hi Ben,
RTOA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09-12-2025 15:56:32 - Andy Phan (Work notes)
Application: RTOA
Group: XENA_RTOA
Owner: Unrestricted
Add user to group "XENA_RTOA" as per KB0011438
09-12-2025 15:55:10 - Andy Phan (Work notes)
Investigating
09-12-2025 14:51:01 - Benjamin Jessen (Additional comments)
Hey Raegan.online
09-12-2025 14:00:19 - Raegan Munro (Additional comments)
Hi Ben, 
I can see that you have requested access to RTOA across all devices, can you please advise if you are looking to gain access to the online or local installation of RTOA?
Kind regards, 
Raegan.
09-12-2025 13:58:39 - Raegan Munro (Work notes)
Investigating.
</t>
  </si>
  <si>
    <t xml:space="preserve">
 2025-12-09 14:00:19 Raegan Munro - State is Pending was Open
 2025-12-09 15:56:32 Andy Phan - State is Closed Complete was Pending</t>
  </si>
  <si>
    <t xml:space="preserve">09-12-2025 13:58:31 - Raegan Munro (Work notes)
Added user to AP_QR_RTOA_8.4.0.0_2.0
09-12-2025 13:58:31 - Raegan Munro (Additional comments)
Hi Sam, 
Thank you for reaching out to the Queensland Rail IT Service Desk. 
We have now granted your access to RTOA. This should be available to install from the Software Centre / Company Portal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13:57:37 - Raegan Munro (Work notes)
Investigating.
</t>
  </si>
  <si>
    <t xml:space="preserve">
 2025-12-09 13:58:31 Raegan Munro - State is Closed Complete was Open</t>
  </si>
  <si>
    <t xml:space="preserve">12-12-2025 10:54:55 - Frederic Shea (Work notes)
OBC +61 730721199, left VM
12-12-2025 10:54:55 - Frederic Shea (Additional comments)
Hey Rach,
We are just reaching out in regard to a ticket that you have active with us; RITM0270973 - Data Access Request.
Could you please reach out so that we can assist you further with this matter, either by responding to this email or reaching out to us on 07 3072 5000.
Kind regards,
Frederic.
12-12-2025 10:52:43 - Frederic Shea (Work notes)
Investigating
11-12-2025 06:26:56 - Raegan Munro (Additional comments)
Hi Rach, 
Thankyou for reaching out to the Queensland Rail IT Service Desk. 
Can you please advise if you have lost access to other resources within Service Now or if KB0010285 is the only one you are having issues with?
Kind regards, 
Raegan.
11-12-2025 06:26:18 - Raegan Munro (Work notes)
Investigating.
09-12-2025 15:05:24 - Cameron Horn (Additional comments)
Good afternoon Rach,
Can you please advise if KB0010285 is the only KBA you cannot access or have you lost access to service now?
Kind regards,
Cameron
09-12-2025 15:05:24 - Cameron Horn (Work notes)
Verified that KB0010285 is Change - Support - Change related ICT Business and Project Communications
If the user is missing service now access then a software access needs to be raised
</t>
  </si>
  <si>
    <t xml:space="preserve">
 2025-12-09 14:09:02 Ryan Bell - Assigned to is Ruey Lim was 
 2025-12-09 15:05:24 Cameron Horn - State is Pending was Work in Progress</t>
  </si>
  <si>
    <t xml:space="preserve">09-12-2025 14:17:06 - Gilbert Noble (Work notes)
raised REQ0267571
RITM0271022 - Microsoft Surface Laptop 6
09-12-2025 14:17:06 - Gilbert Noble (Additional comments)
raised REQ0267571
RITM0271022 - Microsoft Surface Laptop 6
09-12-2025 14:14:06 - Gilbert Noble (Work notes)
New Employee - RITM0270957
Name: shruba das
Position Address: Lvl 3 305 edward street
Cost Centre: 1610778
09-12-2025 13:54:24 - Raegan Munro (Work notes)
Assigning to RDS for further assistance.
</t>
  </si>
  <si>
    <t xml:space="preserve">
 2025-12-09 13:54:24 Raegan Munro - Assignment Group is DXC Remote Desktop Support was Global Service Desk
 2025-12-09 13:58:32 Gilbert Noble - Assigned to is Gilbert Noble was 
 2025-12-09 14:17:06 Gilbert Noble - State is Closed Complete was Open</t>
  </si>
  <si>
    <t xml:space="preserve">09-12-2025 15:51:28 - Gilbert Noble (Additional comments)
Hello Emily,
Your access to Michael.Fay@qr.com.au has now been granted.
Please note the access can take several hours to work.
If you have any further issues, please feel free to contact us at any time.
Kind regards,
Queensland Rail
Gilbert Noble
REMOTE DESKTOP SUPPORT
Level 3, 21 Kirksway Place
Battery Point, Tasmania 7004
T: 07 3072 5000
W: queenslandrail.com.au
E: ITservicedesk@qr.com.au
09-12-2025 15:51:28 - Gilbert Noble (Work notes)
added Emily Robertson to full access of Michael.Fay@qr.com.au
09-12-2025 15:13:17 - Gilbert Noble (Work notes)
Investigating
</t>
  </si>
  <si>
    <t xml:space="preserve">
 2025-12-09 14:09:01 Ryan Bell - Assigned to is Ruey Lim was 
 2025-12-09 15:51:28 Gilbert Noble - State is Closed Complete was Work in Progress</t>
  </si>
  <si>
    <t xml:space="preserve">09-12-2025 13:52:19 - Anne-Louise Keane (Work notes)
Actioned as per approved request.
</t>
  </si>
  <si>
    <t xml:space="preserve">
 2025-12-09 13:50:56 Anne-Louise Keane - Assigned to is Anne-Louise Keane was 
 2025-12-09 13:52:19 Anne-Louise Keane - State is Closed Complete was Open</t>
  </si>
  <si>
    <t xml:space="preserve">10-12-2025 10:14:01 - PDXC Integration (Work notes)
TASK8438883 Assigned To: Jacen Warriner
09-12-2025 13:29:28 - Jacen Warriner (Work notes)
QLR ServiceNow Integration sc_req_item SCTASK0225031 created RITM5457764
</t>
  </si>
  <si>
    <t xml:space="preserve">11-12-2025 14:51:49 - Exequiel Jarred Lopez (Work notes)
User verification and testing successful
11-12-2025 08:49:02 - Brodie Shaw (Additional comments)
Hi @Exequiel Jarred Lopez please close the ticket - I have checked with Robert and there are no issues - thanks for your help
10-12-2025 15:20:57 - Exequiel Jarred Lopez (Additional comments)
Hello @Brodie Shaw / @Robert Kriebel,
SNOWPPM license has been removed from user record Robert Kriebel. Kindly verify and let me know if we are good to close this ticket or if there are other concerns.
Thank you!
</t>
  </si>
  <si>
    <t xml:space="preserve">
 2025-12-09 14:31:19 Lemuel So - Assigned to is Jarred Lopez was 
 2025-12-10 15:20:57 Jarred Lopez - State is Work in Progress was Open
 2025-12-11 14:51:49 Jarred Lopez - State is Closed Complete was Work in Progress</t>
  </si>
  <si>
    <t xml:space="preserve">09-12-2025 14:23:25 - Gilbert Noble (Additional comments)
raised REQ0267574
RITM0271026 - Slim Backpack for 15" laptop/tablet
RITM0271025 - Microsoft Surface Laptop 6
09-12-2025 14:23:25 - Gilbert Noble (Work notes)
raised REQ0267574
RITM0271026 - Slim Backpack for 15" laptop/tablet
RITM0271025 - Microsoft Surface Laptop 6
09-12-2025 13:46:03 - Daniel Grasso (Additional comments)
Am I able to order a laptop bag for it as well.
09-12-2025 13:45:37 - Daniel Grasso (Additional comments)
cost centre - 1611036 Manager Nia Schuhen, Delivery Address: Building 8, 317 Bilsen Rd
Sunshine, QLD 4034
M: 0418467438
09-12-2025 13:42:43 -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09-12-2025 13:38:18 - Raegan Munro (Work notes)
Assigning to RDS for further assistance.
</t>
  </si>
  <si>
    <t xml:space="preserve">
 2025-12-09 13:38:18 Raegan Munro - Assignment Group is DXC Remote Desktop Support was Global Service Desk
 2025-12-09 13:42:22 Gilbert Noble - Assigned to is Gilbert Noble was 
 2025-12-09 13:42:43 Gilbert Noble - State is Pending was Work in Progress
 2025-12-09 14:23:25 Gilbert Noble - State is Closed Complete was Pending</t>
  </si>
  <si>
    <t xml:space="preserve">11-12-2025 09:08:28 - PDXC Integration (Work notes)
TASK8438876 Work Note Added by christopher.watson2@dxc.com: We are currently awaiting the arrival of new devices.
Your item will be delivered as soon as it becomes available.
11-12-2025 09:07:33 - PDXC Integration (Additional comments)
TASK8438876 Comment Added ---&gt; We are currently awaiting the arrival of new devices.
Your item will be delivered as soon as it becomes available.
10-12-2025 10:13:05 - PDXC Integration (Work notes)
TASK8438876 Assigned To: Christopher Watson
09-12-2025 13:21:24 - System (Work notes)
QLR ServiceNow Integration sc_req_item SCTASK0225028 created RITM5457759
</t>
  </si>
  <si>
    <t xml:space="preserve">
 2025-12-11 09:07:32 PDXC Integration - State is Pending was Open</t>
  </si>
  <si>
    <t xml:space="preserve">09-12-2025 16:20:14 - Riley Thomas (Additional comments)
Hi Barry,
I have granted you send as access to gis@qr.com.au. It may take up to 24 hours to replicate
Kind regards,
Riley
09-12-2025 16:20:14 - Riley Thomas (Work notes)
Granted user access to gis@qr.com.au
09-12-2025 16:18:01 - Riley Thomas (Work notes)
From: Rostin, Nick &lt;Nick.Rostin@qr.com.au&gt; 
Sent: Tuesday, 9 December 2025 4:28 PM
To: IT Service Desk &lt;ITServiceDesk@qr.com.au&gt;
Subject: RE: RITM0271005/SCTASK0225027 - shared mailbox access request
Hi Team
Thanks – access for Barry is Approved
Regards
Nick Rostin  
Digital Engineering Manager  
Level 4, RC2, 309 Edward Street
Brisbane, QLD 4000
M: 0410 107 131   |   Bookings: 30min  60min
W: queenslandrail.com.au
09-12-2025 15:48:30 - Gilbert Noble (Work notes)
From: IT Service Desk 
Sent: Tuesday, 9 December 2025 4:48 PM
To: Rostin, Nick &lt;Nick.Rostin@qr.com.au&gt;
Subject: RITM0271005/SCTASK0225027 - shared mailbox access request
Hello Nick,
We are seeking your approval for access to the shared mailbox gis@qr.com.au
Barry Baldwin is seeking full and send-as access to gis@qr.com.au
As the owner please reply to this email with your approval or denial when you are available to do so.
Kind Regards
GILBERT NOBLE
REMOTE DESKTOP SUPPORT
Level 3, 21 Kirksway Place 
Battery Point, Tasmania 7004 
T: 07 3072 5000 
W: queenslandrail.com.au
E: ITservicedesk@qr.com.au
09-12-2025 15:23:34 - Gilbert Noble (Work notes)
Owner: Rostin, Nick
09-12-2025 15:19:23 - Gilbert Noble (Work notes)
gis@qr.com.au
09-12-2025 15:14:47 - Gilbert Noble (Work notes)
GIS Shared Mailbox
09-12-2025 15:13:22 - Gilbert Noble (Work notes)
Investigating
</t>
  </si>
  <si>
    <t xml:space="preserve">
 2025-12-09 14:08:50 Ryan Bell - Assigned to is Ruey Lim was 
 2025-12-09 15:48:30 Gilbert Noble - State is Pending was Work in Progress
 2025-12-09 16:20:14 Riley Thomas - State is Closed Complete was Pending</t>
  </si>
  <si>
    <t xml:space="preserve">12-12-2025 18:28:03 - PDXC Integration (Additional comments)
TASK8438874 Comment Added ---&gt; Hi Angela,
Any update on this request.
Thanks,
11-12-2025 13:01:00 - PDXC Integration (Additional comments)
TASK8438874 Comment Added ---&gt; Hi Angela,
Any update on this request.
Thanks,
10-12-2025 21:36:08 - PDXC Integration (Work notes)
TASK8438874 Assigned To: Kaushika Thiyagarajan
10-12-2025 21:36:04 - PDXC Integration (Additional comments)
TASK8438874 Comment Added ---&gt; Waiting for update
10-12-2025 20:58:21 - PDXC Integration (Additional comments)
TASK8438874 Comment Added ---&gt; Hi Angela,
Any update on this request.
Thanks,
09-12-2025 14:06:44 - PDXC Integration (Work notes)
TASK8438874 Work Note Added by kaushika.t@dxc.com: Additional comments copied from RITM5457757 - Hi Angela,
SL234191 - Assigned under  Tegan Williams-Blaich
Last login user :- Tegan Williams-Blaich
Last logon date :-2025-11-28
Let me know if any updates required.!
Thanks,
Kaushika T
09-12-2025 14:06:36 - PDXC Integration (Additional comments)
Hi Angela,
SL234191 - Assigned under  Tegan Williams-Blaich
Last login user :- Tegan Williams-Blaich
Last logon date :-2025-11-28
Let me know if any updates required.!
Thanks,
Kaushika T
09-12-2025 13:21:01 - Jeffrey Sardin (Work notes)
QLR ServiceNow Integration sc_req_item SCTASK0225025 created RITM5457757
</t>
  </si>
  <si>
    <t xml:space="preserve">
 2025-12-10 21:36:03 PDXC Integration - State is Pending was Open</t>
  </si>
  <si>
    <t xml:space="preserve">12-12-2025 11:22:36 - PDXC Integration (Additional comments)
TASK8439044 Comment Added ---&gt; Gentle Reminder
We have provided read only access for user login into the below database on EIOP Azure database for login "seth.bourne@qr.com.au"
Server: sql-syd-prd-eiop-01.database.windows.net,1433
DB: db-syd-prd-eiop-corp-01
Kindly do validate and let us know for any further assistance required in this regard.
10-12-2025 16:17:17 - PDXC Integration (Additional comments)
TASK8439044 Comment Added ---&gt; Gentle Reminder
We have provided read only access for user login into the below database on EIOP Azure database for login "seth.bourne@qr.com.au"
Server: sql-syd-prd-eiop-01.database.windows.net,1433
DB: db-syd-prd-eiop-corp-01
Kindly do validate and let us know for any further assistance required in this regard.
09-12-2025 20:23:30 - PDXC Integration (Additional comments)
TASK8439044 Comment Added ---&gt; We have provided read only access for user login into the below database on EIOP Azure database for login "seth.bourne@qr.com.au"
Server: sql-syd-prd-eiop-01.database.windows.net,1433
DB: db-syd-prd-eiop-corp-01
Kindly do validate and let us know for any further assistance required in this regards.
09-12-2025 17:26:38 - PDXC Integration (Work notes)
TASK8439044 Assigned To: Pavan Kumar Rayapudi
09-12-2025 17:26:31 - PDXC Integration (Additional comments)
TASK8439044 Comment Added ---&gt; Accepted
09-12-2025 15:03:45 - Shane Kmet (Work notes)
QLR ServiceNow Integration sc_req_item SCTASK0225023 created RITM5457831
09-12-2025 15:03:31 - Shane Kmet (Work notes)
Assigning to DXC Database Admin Eclipse SQL for suport
</t>
  </si>
  <si>
    <t xml:space="preserve">
 2025-12-09 13:06:17 Pruthvish Patel - Assigned to is Andy Phan was 
 2025-12-09 15:03:31 Shane Kmet - Assignment Group is DXC Database Admin Eclipse SQL was Global Service Desk
 2025-12-09 20:23:27 PDXC Integration - State is Pending was Work in Progress</t>
  </si>
  <si>
    <t xml:space="preserve">09-12-2025 13:16:26 - PDXC Integration (Additional comments)
TASK8438852 Comment Added ---&gt; QR RITM0271000/pDXcRITM5457736- Microsoft Project Standard
Varthan, Santhi
on behalf of Software Asset Management - Queensland Rail
​
Wang, Alison​
Hi Alison,
As requested, Your user account has been added to the highlighted group below and installation of Microsoft Project Standard should be made available to install from your Company Portal within 24-hours depending on your location.
Your software request will now be closed. Should you have any issues with installation, please contact the service desk and quote the service call numbers listed in the subject of this email.
Thank you.
From,
-Santhi-
09-12-2025 13:13:38 - PDXC Integration (Work notes)
TASK8438852 Assigned To: Santhi Varthan
09-12-2025 13:02:43 - Daniel Polanc (Work notes)
QLR ServiceNow Integration sc_req_item SCTASK0225022 created RITM5457736
</t>
  </si>
  <si>
    <t xml:space="preserve">
 2025-12-09 13:13:33 PDXC Integration - State is Work in Progress was Open
 2025-12-09 13:16:36 PDXC Integration - State is Closed Complete was Work in Progress</t>
  </si>
  <si>
    <t xml:space="preserve">10-12-2025 11:09:03 - Xao Thaow (Work notes)
Process and send spreadsheet to client.
10-12-2025 06:21:36 - Xao Thaow (Work notes)
Hi Nihani,
What region is "NNC"?
Regards,
XAO THAOW
RECORDS MANAGEMENT ADVISER
Rail Centre 1, Level 11, 305 Edward Street
GPO Box 1429 Brisbane 4001 • Brisbane, QLD 4001
T: 07 30723660 (internal:8923660)
F:
W: queenslandrail.com.au
10-12-2025 05:48:57 - Xao Thaow (Work notes)
Hi Nihani,
What region is "NNC"?
Regards,
XAO THAOW
RECORDS MANAGEMENT ADVISER
Rail Centre 1, Level 11, 305 Edward Street 
GPO Box 1429 Brisbane 4001 • Brisbane, QLD 4001 
T: 07 30723660 (internal:8923660)
F:  
W: queenslandrail.com.au
</t>
  </si>
  <si>
    <t xml:space="preserve">
 2025-12-10 05:48:57 Xao Thaow - State is Pending was Open
 2025-12-10 06:21:36 Xao Thaow - State is Pending was Work in Progress
 2025-12-10 11:09:03 Xao Thaow - State is Closed Complete was Pending</t>
  </si>
  <si>
    <t xml:space="preserve">10-12-2025 10:13:58 - PDXC Integration (Work notes)
TASK8438791 Assigned To: Jacen Warriner
09-12-2025 12:42:16 - Jacen Warriner (Work notes)
QLR ServiceNow Integration sc_req_item SCTASK0225019 created RITM5457675
</t>
  </si>
  <si>
    <t xml:space="preserve">11-12-2025 09:04:33 - PDXC Integration (Additional comments)
TASK8445792 Comment Added ---&gt; Confirmed Mark Loosley's standard R907821 account is already linked to his A_R907821 and TA_R907821 accounts in PAM.
Screenshot attached
Closing task
11-12-2025 09:04:28 - PDXC Integration (Work notes)
TASK8445792 Work Note Added by stefanie.wilkin@dxc.com: Added attachment ::  TASK8445792 2.png
11-12-2025 09:03:38 - PDXC Integration (Work notes)
TASK8445792 Work Note Added by stefanie.wilkin@dxc.com: Added attachment ::  TASK8445792 1.png
11-12-2025 08:47:38 - PDXC Integration (Work notes)
TASK8445792 Assigned To: Stefanie Wilkin
11-12-2025 08:46:58 - PDXC Integration (Additional comments)
TASK8438779 Comment Added ---&gt; Mark confirmed via teams that he is able to access PAM
Closing task
10-12-2025 15:53:55 - PDXC Integration (Additional comments)
TASK8438779 Comment Added ---&gt; Confirmed that Mark Loosley standard R907821 account is linked to A_R907821 and TA_R907821 accounts in PAM.
This was completed late afternoon on the 9/12/25 as part of the PAM - Unmanaged Privileged Accounts report.
Reaching out to the user to confirm the now have access.
10-12-2025 14:43:54 - PDXC Integration (Work notes)
TASK8438779 Assigned To: Stefanie Wilkin
10-12-2025 13:36:54 - PDXC Integration (Work notes)
TASK8438779 Assigned To: 
10-12-2025 13:36:43 - PDXC Integration (Additional comments)
TASK8438779 Comment Added ---&gt; Hi Team,
Please look into it.
09-12-2025 15:16:59 - Frederic Shea (Additional comments)
Hey Mark,
In some cases it can take up to a day for the change to reach through to your end.
Below are the is a guide on the PAM process and an FAQ guide to assist you with access after the replication.
PAM - One Identity Safeguard on Demand User Guide
https://queenslandrail.service-now.com/kb_view.do?sys_kb_id=6f2a947783e9a25034fe73326daad323&amp;sysparm_rank=1&amp;sysparm_tsqueryId=d04aea4847bd7ad06793229df26d4304
PAM  - One Identity Safeguard on Demand Frequently Asked Questions.
https://queenslandrail.service-now.com/kb_view.do?sys_kb_id=7e3227f483aa6e10e780fc88beaad32e&amp;sysparm_rank=1&amp;sysparm_tsqueryId=f31aee0847bd7ad06793229df26d436c
If you have any issues with the access after 24 hours please call us on 07 3072 5000 so that we can troubleshoot the issue.
Kind regards,
Frederic.
09-12-2025 14:41:23 - Zoe O'Brien (Work notes)
Mark Loosley called the IT Service Desk regarding this request
User advised that they tried activating their account in PAM but their account is not showing up in PAM
User has requested to be contacted once their PAM access is activated so they know when they are able to use their admin account
09-12-2025 14:02:20 - Mark Loosley (Additional comments)
I'm not able to make a request within PAM. CorpAD is not a listed asset when making a new request, as per instructions.
09-12-2025 13:26:18 - PDXC Integration (Work notes)
TASK8438779 Assigned To: Jayapaul Matangi
09-12-2025 13:25:32 - PDXC Integration (Additional comments)
TASK8438779 Comment Added ---&gt; Hello mark,
Upon review the admin account #A_R907821  has local admin rights for the QRSL-RRKWPEB3B1..
Please confirm for the closure.
09-12-2025 13:09:10 - Chun Kit Yeung (Additional comments)
Hi Andy, can you confirm this admin account has local admin access to this workstation please? SL232781 - SN: 0F337JK23413FB - Name: QRSL-RRKWPEB3B1
09-12-2025 12:31:09 - System (Work notes)
QLR ServiceNow Integration sc_req_item SCTASK0225018 created RITM5457663
</t>
  </si>
  <si>
    <t xml:space="preserve">
 2025-12-09 13:25:29 PDXC Integration - State is Pending was Open
 2025-12-11 08:47:07 PDXC Integration - State is Work in Progress was Pending
 2025-12-11 09:04:51 PDXC Integration - State is Closed Complete was Work in Progress</t>
  </si>
  <si>
    <t xml:space="preserve">11-12-2025 11:46:48 - Fiona Rendalls (Additional comments)
Service is now in name of Neha Johar reporting is now correct.  Ticket closed/complete.
11-12-2025 11:46:48 - Fiona Rendalls (Work notes)
Service is now in name of Neha Johar reporting is now correct.  Ticket closed/complete.
10-12-2025 11:52:46 - Fiona Rendalls (Work notes)
I can see Neha Johar is now enrolled so will just leave this ticket on to check that it updates in the reporting tool overnight and then close off this ticket as complete.
10-12-2025 11:52:46 - Fiona Rendalls (Additional comments)
I can see Neha Johar is now enrolled in Intune with this equipment and service so will just leave this ticket on to check that it updates in the reporting tool overnight and then close off this ticket as complete.
09-12-2025 15:00:15 - Fiona Rendalls (Additional comments)
Hi Nicole - I have released the ignore integration and your reporting email address.
iPhone 14 IMEI 353612201692881 is yet to show as enrolled by the user so I'll keep this ticket open to check on it tomorrow.
09-12-2025 15:00:15 - Fiona Rendalls (Work notes)
Hi Nicole - I have released the ignore integration and your reporting email address.
iPhone 14 IMEI 353612201692881 is yet to show as enrolled by the user so I'll keep this ticket open to check on it tomorrow.
</t>
  </si>
  <si>
    <t xml:space="preserve">
 2025-12-09 15:00:15 Fiona Rendalls - State is Work in Progress was Open
 2025-12-11 11:46:48 Fiona Rendalls - State is Closed Complete was Work in Progress</t>
  </si>
  <si>
    <t xml:space="preserve">09-12-2025 12:22:14 - Wilawan Nimanong (Additional comments)
TRIM P file - P-203019 Barry Lydement has re-opened for user to be able to attach document to the file and re closed after user has done with the file.
09-12-2025 12:22:14 - Wilawan Nimanong (Work notes)
TRIM P file - P-203019 Barry Lydement has re-opened for user to be able to attach document to the file and re closed after user has done with the file.
</t>
  </si>
  <si>
    <t xml:space="preserve">
 2025-12-09 12:20:35 Amy Nimanong - State is Work in Progress was Open
 2025-12-09 12:22:14 Amy Nimanong - State is Closed Complete was Work in Progress</t>
  </si>
  <si>
    <t xml:space="preserve">10-12-2025 20:38:04 - PDXC Integration (Additional comments)
TASK8438888 Comment Added ---&gt; I have set up the sub-pages so that they now provide a link to the friendly URL and the user has confirmed
09-12-2025 19:37:43 - PDXC Integration (Additional comments)
TASK8438888 Comment Added ---&gt; Hi Luke,
I have set up the sub-pages so that they now provide a link to the friendly URL on UAT. Please check and verify.
URL: https://uat.ksr.com.au/planning-and-pricing/day-tour-packages
Regards,
Huong
09-12-2025 18:07:34 - PDXC Integration (Work notes)
TASK8438888 Assigned To: Dai Huong Duong
09-12-2025 13:38:01 - Raegan Munro (Work notes)
QLR ServiceNow Integration sc_req_item SCTASK0225014 created RITM5457769
09-12-2025 13:37:45 - Raegan Munro (Work notes)
Assigning to Application Online for further assistance.
</t>
  </si>
  <si>
    <t xml:space="preserve">
 2025-12-09 12:43:38 Pruthvish Patel - Assigned to is Clair Neate was 
 2025-12-09 13:37:45 Raegan Munro - Assignment Group is DXC Application Online Services was Global Service Desk
 2025-12-09 19:37:31 PDXC Integration - State is Pending was Work in Progress
 2025-12-10 20:38:01 PDXC Integration - State is Work in Progress was Pending
 2025-12-10 20:38:05 PDXC Integration - State is Closed Complete was Work in Progress</t>
  </si>
  <si>
    <t xml:space="preserve">09-12-2025 15:10:50 - Gilbert Noble (Additional comments)
Hello James,
Your access to "\\corp.qr.com.au\corp\ISG\QRS\AS\SEQ\BLROPS\OPSYSTEMS\SHARE" has now been granted.
Please note the access can take several hours to work.
If you have any further issues, please feel free to contact us at any time.
Kind regards,
Queensland Rail
Gilbert Noble
REMOTE DESKTOP SUPPORT
Level 3, 21 Kirksway Place
Battery Point, Tasmania 7004
T: 07 3072 5000
W: queenslandrail.com.au
E: ITservicedesk@qr.com.au
09-12-2025 15:10:50 - Gilbert Noble (Work notes)
\\corp.qr.com.au\corp\ISG\QRS\AS\SEQ\BLROPS\OPSYSTEMS\SHARE - QRS_AS_SEQ_BLR - not restricted - added user
09-12-2025 15:05:29 - Gilbert Noble (Work notes)
Investigating
</t>
  </si>
  <si>
    <t xml:space="preserve">
 2025-12-09 12:43:33 Pruthvish Patel - Assigned to is Clair Neate was 
 2025-12-09 15:10:50 Gilbert Noble - State is Closed Complete was Work in Progress</t>
  </si>
  <si>
    <t xml:space="preserve">11-12-2025 14:51:22 - Exequiel Jarred Lopez (Work notes)
User verification and testing successful
11-12-2025 08:49:39 - Brodie Shaw (Additional comments)
Hi @[Exequiel Jarred Lopez] please close the ticket - I have checked with Isaac and there are no issues - thanks for your help
10-12-2025 15:18:24 - Exequiel Jarred Lopez (Additional comments)
Hello @Brodie Shaw / @Isaac Flower,
SNOWPPM license has been removed from user record Isaac Flower. Kindly verify and let me know if we are good to close this ticket or if there are other concerns.
Thank you!
</t>
  </si>
  <si>
    <t xml:space="preserve">
 2025-12-09 14:31:24 Lemuel So - Assigned to is Jarred Lopez was 
 2025-12-10 15:18:24 Jarred Lopez - State is Work in Progress was Open
 2025-12-11 14:51:22 Jarred Lopez - State is Closed Complete was Work in Progress</t>
  </si>
  <si>
    <t xml:space="preserve">09-12-2025 13:00:45 - Chau Nguyen (Work notes)
close
09-12-2025 12:20:18 - Brodie Shaw (Additional comments)
Thanks Chau, looks good from our end - please close out
09-12-2025 12:16:24 - Chau Nguyen (Additional comments)
Hi Jaswinder and @Brodie Shaw,
Thank you for reaching out to Service Now team.
I've removed required access from Jaswinder's profile.
Please kindly review and let me know your feedback.
Regards,
Chau Nguyen
</t>
  </si>
  <si>
    <t xml:space="preserve">
 2025-12-09 12:12:24 Chau Nguyen - State is Work in Progress was Open
 2025-12-09 12:16:24 Chau Nguyen - State is Pending was Work in Progress
 2025-12-09 13:00:45 Chau Nguyen - State is Closed Complete was Pending</t>
  </si>
  <si>
    <t xml:space="preserve">10-12-2025 12:42:42 - Hsin Shen (Additional comments)
Thanks for the approval @Alexander Briggs to grant Ryan the 'pa_pwoer_user' Role.
@Ryan Bell, I have now added the 'pa_power_user' Role to your accounts in the ServiceNow Production, Development and Test instances, you should now be able to see the config/share icon in the Dashboard and configure the users from the right panel that expands.
If the access is not working as expected, please try logging out of ServiceNow then logging back in. To log out, you can either go to the Self Service portal and click on your profile icon from the top right corner, then click 'Logout’; or, by entering this URL in your browser - "queenslandrail.service-now.com/logout.do". 
Please review and let us know if you now have everything you need, thanks.
10-12-2025 07:22:08 - Alexander Briggs (Work notes)
approved. thanks
09-12-2025 20:26:19 - Hsin Shen (Additional comments)
Hi @Ryan Bell,
I have done some research on this, and can confirm that you will need the 'pa_power_user' Role which Martyn Connor has in order to see the share/configure icon in the Dashboard and to be able to share the Dashboard with other users.
@Alexander Briggs, are you ok to grant Ryan the 'pa_power_user' role for this purpose? Please let us know, thanks.
09-12-2025 14:16:48 - Ryan Bell (Additional comments)
Hi @Hsin Shen, 
The main access I'm missing is the ability to share the Dashboard, on the top right of Martyn's access he has a share button between "Configuration" and "Add Widgets". (See Screenshot.png)
No stress! I'm not in a rush, I'm not sure what I even need the access for but apparently, it's important haha.
09-12-2025 13:23:16 - Hsin Shen (Additional comments)
Hi @Ryan Bell,
Thanks for the link. I have impersonated you and went to the dashboard link you provided, and can see that you can already see all parts of the the 'Señior' tab of the Focused dashboard? (see attached 'screenshot01.png' image).
On the dashboard page, you just need to make sure you select the 'Focused' dashboard via the dropdown from the top left (see attahed 'screenshot03.png').
From the configurations pane of the Focused dashboard, I can also confirm that you are already configured as an editor (see attached 'screenshot02.png').
Are there specific areas within this Dashboard you aren't able to access?
By the way, I'm currently out of office now, will respond to this ticket later tonight when I'm back, apologies for the delay.
09-12-2025 12:40:02 - Ryan Bell (Additional comments)
Hi @Hsin Shen
The Dashboard I'm after is "Focused" Senior section at this link: https://queenslandrail.service-now.com/nav_to.do?uri=%2F$pa_dashboard.do
Martyn Connor was attempting to copy his own, but he has a lot of groups/roles that aren't relevant to this dashboard. 
Essentially just after full access to it if you're able to tell which groups/roles are required? 
Let me know if you need more info, thank you!
09-12-2025 12:37:24 - Hsin Shen (Additional comments)
Hi @Ryan Bell,
You're wanting to report and share Dashboards in ServiceNow is that correct? Could you please name the Dashboards you need to do these in, as we will need to look into each one as Dashboards' permissions tend to be complicated based on what contents are being displayed within the Dashboards.
Also, do you know if there are other users who currenlty have the same ability that you're after (report and share Dashboards)? This will help with cross referencing, thanks.
</t>
  </si>
  <si>
    <t xml:space="preserve">
 2025-12-09 12:13:57 John Shen - Assigned to is John Shen was 
 2025-12-09 12:37:34 John Shen - State is Pending was Open</t>
  </si>
  <si>
    <t xml:space="preserve">10-12-2025 11:34:46 - PDXC Integration (Additional comments)
TASK8438890 Comment Added ---&gt; I got confirmation from Luis Ruas that Prasanna Weerasuriya is in the list of "Power" Approvers in Meridian.
10-12-2025 10:50:54 - PDXC Integration (Additional comments)
TASK8438890 Comment Added ---&gt; Waiting for the customer to confirm
10-12-2025 10:49:58 - PDXC Integration (Additional comments)
TASK8438890 Comment Added ---&gt; I added Prasanna to the Approvers list in the Meridian DB:
UserId         UserName                        RPEQNo        Section
r918106    P. WEERASURIYA       14334              Power
10-12-2025 09:11:44 - PDXC Integration (Work notes)
TASK8438890 Assigned To: Florin Florea
09-12-2025 13:39:05 - Raegan Munro (Work notes)
QLR ServiceNow Integration sc_req_item SCTASK0225009 created RITM5457771
09-12-2025 13:38:49 - Raegan Munro (Work notes)
Assigning to App Aus for further assistance.
</t>
  </si>
  <si>
    <t xml:space="preserve">
 2025-12-09 12:43:29 Pruthvish Patel - Assigned to is Clair Neate was 
 2025-12-09 13:38:49 Raegan Munro - Assignment Group is DXC Application AUS was Global Service Desk
 2025-12-10 10:50:52 PDXC Integration - State is Pending was Work in Progress
 2025-12-10 11:33:07 PDXC Integration - State is Work in Progress was Pending
 2025-12-10 11:34:54 PDXC Integration - State is Closed Complete was Work in Progress</t>
  </si>
  <si>
    <t xml:space="preserve">09-12-2025 20:14:19 - Hsin Shen (Work notes)
Fulfilled. See parent RITM's Additional Comments for details.
09-12-2025 20:13:58 - Hsin Shen (Additional comments)
Hi @Brodie Shaw,
No worries. The 'PPS Admin' Group has been removed from Lukas' user accounts in the ServiceNow Proudction, Development and Test instances. (See attached 'screenshot02.png')
I can also confirm the 16x Roles have also been removed form Lukas' accounts as a result of the removal of this Group.
Closing off this ticket now.
09-12-2025 14:06:27 - Brodie Shaw (Additional comments)
Thanks Hsin Shen - so PPS Admin is an ICT Portfolio group - so Lukas doesn't need that group anymore - please remove that one - thanks
09-12-2025 13:14:39 - Hsin Shen (Work notes)
Awaiting customer confirmation.
09-12-2025 13:14:18 - Hsin Shen (Additional comments)
Hi @Brodie Shaw,
I have checked these 16x Roles individually, and can confirm they are all Inherited Roles from the 'PPS Admin' Group which Lukas Anastasiou is assigned to in the Production, Development and Test instances.
I'm assuming Lukas will still need to keep this Group correct?
09-12-2025 13:12:02 - Hsin Shen (Additional comments)
Hi
</t>
  </si>
  <si>
    <t xml:space="preserve">
 2025-12-09 12:13:50 John Shen - Assigned to is John Shen was 
 2025-12-09 13:14:39 John Shen - State is Pending was Open
 2025-12-09 20:14:19 John Shen - State is Closed Complete was Pending</t>
  </si>
  <si>
    <t xml:space="preserve">09-12-2025 15:09:38 - Gilbert Noble (Additional comments)
duplicate of RITM0270972
09-12-2025 15:09:38 - Gilbert Noble (Work notes)
duplicate of RITM0270972
09-12-2025 15:05:11 - Gilbert Noble (Work notes)
Investigating
</t>
  </si>
  <si>
    <t xml:space="preserve">
 2025-12-09 12:43:15 Pruthvish Patel - Assigned to is Andy Phan was 
 2025-12-09 15:09:38 Gilbert Noble - State is Closed Complete was Work in Progress</t>
  </si>
  <si>
    <t xml:space="preserve">11-12-2025 12:43:29 - PDXC Integration (Work notes)
TASK8445964 Assigned To: Kaushika Thiyagarajan
11-12-2025 12:43:17 - PDXC Integration (Additional comments)
TASK8445964 Comment Added ---&gt; Device → Accessories Only - No IT Asset Management action.
11-12-2025 11:22:18 - PDXC Integration (Work notes)
TASK8438760 Work Note Added by christopher.watson2@dxc.com: Dispatched
Billing Code : 2 x QR2-PROC-PDO08-CR116
Hi Geoffrey, Craig
The requested item(s) has been processed for delivery: 
• 2 X Dell Docking Stations
• 
• 
• 
• 
Just advising you that this has been processed for delivery to :
Old Townsville Station – 2nd Floor, 502 Flinders Street.
Shipping company: TNT 
SHIPMENT NUMBER:
311835962
CUSTOMER REFERENCE
09294504-RITM0270987
This ticket will now be closed.
11-12-2025 08:55:58 - PDXC Integration (Work notes)
TASK8438760 Work Note Added by christopher.watson2@dxc.com: Hi Geoffrey
Please note there is no delivery details on your ticket.
Please advise of delivery address or if you are able to collect from RC1 Edwards Street.
Thank you
11-12-2025 08:55:48 - PDXC Integration (Additional comments)
TASK8438760 Comment Added ---&gt; Customer to advise of delivery options
10-12-2025 10:13:38 - PDXC Integration (Work notes)
TASK8438760 Assigned To: Christopher Watson
09-12-2025 12:05:22 - System (Work notes)
QLR ServiceNow Integration sc_req_item SCTASK0225006 created RITM5457647
</t>
  </si>
  <si>
    <t xml:space="preserve">
 2025-12-11 08:55:43 PDXC Integration - State is Pending was Open
 2025-12-11 11:44:11 PDXC Integration - State is Work in Progress was Pending</t>
  </si>
  <si>
    <t xml:space="preserve">12-12-2025 14:18:32 - Lukas Anastasiou (Work notes)
PO sent.  Closing.
09-12-2025 15:51:35 - Mirani Booth (Additional comments)
Progressed to ICT Asset Mgmt.  Thank you, Mirani
</t>
  </si>
  <si>
    <t xml:space="preserve">
 2025-12-09 12:06:20 Mirani Booth - Assigned to is Mirani Booth was 
 2025-12-09 15:51:35 Mirani Booth - Assignment Group is ICT Asset Mgt was Contracts Queue 
 2025-12-10 07:28:41 Andrew Kane - Assigned to is Lukas Anastasiou was 
 2025-12-12 14:18:32 Lukas Anastasiou - State is Closed Complete was Work in Progress</t>
  </si>
  <si>
    <t xml:space="preserve">10-12-2025 11:19:54 - Fiona Rendalls (Work notes)
Vicky and I have had a discussion and reviewed equipment and services.  I have provided a list via email with the relevant form once she has identified through Rena what service she wants to cancel.  This ticket will now close down.
10-12-2025 11:19:54 - Fiona Rendalls (Additional comments)
Vicky and I have had a discussion and reviewed equipment and services.  I have provided a list via email with the relevant form once she has identified through Rena what service she wants to cancel.  This ticket will now close down.
09-12-2025 16:14:52 - Fiona Rendalls (Work notes)
Hi Vicky/Rena,
Please state what you are wanting to achieve by raising this ticket.
Ticket discusses returning of a laptop LT193172 and phone Telstra Lite 3 354833111583080 however until it is returned, then it will still show against your name.  
Is there something else required as an action point for raising this ticket?
09-12-2025 16:14:52 - Fiona Rendalls (Additional comments)
Hi Vicky/Rena,
Please state what you are wanting to achieve by raising this ticket.
Ticket discusses returning of a laptop LT193172 and phone Telstra Lite 3 354833111583080 however until it is actually returned, then it will continue to still show against your name.  
Is there something else required as an action point for raising this ticket that I can assist with?
</t>
  </si>
  <si>
    <t xml:space="preserve">
 2025-12-09 16:14:52 Fiona Rendalls - State is Work in Progress was Open
 2025-12-10 11:19:54 Fiona Rendalls - State is Closed Complete was Work in Progress</t>
  </si>
  <si>
    <t xml:space="preserve">12-12-2025 17:26:28 - PDXC Integration (Work notes)
TASK8449549 Assigned To: Kaushika Thiyagarajan
12-12-2025 17:26:21 - PDXC Integration (Additional comments)
TASK8449549 Comment Added ---&gt; Device → Accessories Only - No IT Asset Management action.
12-12-2025 11:15:31 - PDXC Integration (Work notes)
TASK8438750 Work Note Added by christopher.watson2@dxc.com: Customer Collected
Billing Code : 1 X QR2-PROC-PDO08-CR116
11-12-2025 11:07:09 - PDXC Integration (Work notes)
TASK8438750 Work Note Added by christopher.watson2@dxc.com: Hi Brian
I am contacting you regarding your HW request for: 
• 1 X Dell Docking Stations
• 
• 
• 
Just advising you that it is ready for collection from the Build Room in RC1 Ground floor next to security.  
To the left of the elevators next to the security. 
Note that best collection times are between 8:30 – 10:00 and 10:30 to 15:30
Thank you
11-12-2025 09:02:22 - PDXC Integration (Work notes)
TASK8438750 Work Note Added by christopher.watson2@dxc.com: Hi Brian
Please note that there is no delivery address on your ticket RITM0270971.
Please advise the delivery address or if you are able to collect from RC1 Edward Street.
Thank you.
11-12-2025 09:01:57 - PDXC Integration (Additional comments)
TASK8438750 Comment Added ---&gt; Customer to advise delivery options
10-12-2025 10:13:46 - PDXC Integration (Work notes)
TASK8438750 Assigned To: Christopher Watson
09-12-2025 11:44:11 - System (Work notes)
QLR ServiceNow Integration sc_req_item SCTASK0225001 created RITM5457642
</t>
  </si>
  <si>
    <t xml:space="preserve">
 2025-12-11 09:01:54 PDXC Integration - State is Pending was Open
 2025-12-12 11:15:24 PDXC Integration - State is Work in Progress was Pending</t>
  </si>
  <si>
    <t xml:space="preserve">09-12-2025 15:01:24 - Shane Kmet (Additional comments)
Hi Adnan
Thank you for taking my call  today regarding reset of your Cisco Voicemail PIN. This has now been reset back to the default of 12345 and is good to go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09-12-2025 15:01:24 - Shane Kmet (Work notes)
KB0011202  
Users can reset their own Cisco Telephone Login PIN by accessing the Cisco Self Care Portal:  https://qrphones.corp.qr.com.au/ccmuser
Username:  &lt;User ID&gt;  (e.g., R123456)
Password:  &lt;PC Password&gt;
--
Adnan Zafar
07 3072 1382
Called user - ok
User confiemd this is for VM
SID R909286 and DOB verified in SAP
Via Cisco resetr VM PIN bnack to the default - adivsed user
09-12-2025 14:55:34 - Shane Kmet (Work notes)
Investigating
</t>
  </si>
  <si>
    <t xml:space="preserve">
 2025-12-09 12:43:04 Pruthvish Patel - Assigned to is Andy Phan was 
 2025-12-09 15:01:24 Shane Kmet - State is Closed Complete was Work in Progress</t>
  </si>
  <si>
    <t xml:space="preserve">11-12-2025 11:58:19 - Fiona Rendalls (Work notes)
Instructions provided below.  Ticket is closed/complete.  
To cancel the service 0429938203 - please fill out this form which goes directly to Telstra Support to fulfill the request.
https://queenslandrail.service-now.com/service_management?id=sc_cat_item&amp;sys_id=fc4a9e514f8222004a30fe501310c788 - choose Cancellation and then enter in 0429938203.
iPhone 14 IMEI 357973433871628 - It needs a full factory reset/unenrollment because its still associated with Roger.newman@qr.com.au. If someone enrolls the device into their name, then it will move to associate with the QR service its being used with and match up in our reporting tool.
**If you need a remote wipe performed, call Service Desk asking for a remote wipe to be performed giving them these details:  iPhone 14 IMEI 357973433871628 / SERIAL NUMBER:  PGJH1Q7DVV (Currently enrolled Roger.Newman@QR.COM.AU)
After that is complete then you would enroll the device using these instructions so it then updates our reports to show you are using the device:  Proceed to setup and enrol device via DEP following User Guide - Intune - https://queenslandrail.service-now.com/service_management?id=kb_article_view&amp;sysparm_article=KB0020604
To cancel the extension 0730720496 (Roger Newman) https://queenslandrail.service-now.com/service_management?id=sc_cat_item&amp;sys_id=0578be104fcea6004a30fe501310c7ef&amp;sysparm_category=11c8bb8e4f612e005595fd501310c74e - choose Cancellation, Telephone, 0730720496
11-12-2025 11:58:19 - Fiona Rendalls (Additional comments)
Instructions provided below.  Ticket is closed/complete.  
To cancel the service 0429938203 - please fill out this form which goes directly to Telstra Support to fulfill the request.
https://queenslandrail.service-now.com/service_management?id=sc_cat_item&amp;sys_id=fc4a9e514f8222004a30fe501310c788 - choose Cancellation and then enter in 0429938203.
iPhone 14 IMEI 357973433871628 - It needs a full factory reset/unenrollment because its still associated with Roger.newman@qr.com.au. If someone enrolls the device into their name, then it will move to associate with the QR service its being used with and match up in our reporting tool.
**If you need a remote wipe performed, call Service Desk asking for a remote wipe to be performed giving them these details:  iPhone 14 IMEI 357973433871628 / SERIAL NUMBER:  PGJH1Q7DVV (Currently enrolled Roger.Newman@QR.COM.AU)
After that is complete then you would enroll the device using these instructions so it then updates our reports to show you are using the device:  Proceed to setup and enrol device via DEP following User Guide - Intune - https://queenslandrail.service-now.com/service_management?id=kb_article_view&amp;sysparm_article=KB0020604
To cancel the extension 0730720496 (Roger Newman) https://queenslandrail.service-now.com/service_management?id=sc_cat_item&amp;sys_id=0578be104fcea6004a30fe501310c7ef&amp;sysparm_category=11c8bb8e4f612e005595fd501310c74e - choose Cancellation, Telephone, 0730720496
10-12-2025 10:23:45 - Fiona Rendalls (Additional comments)
Checking in whether there are any further queries?
Instructions provided below to cancel the service and a prompt to cancel the extension as well using relevant forms that go to the correct teams.
10-12-2025 10:23:45 - Fiona Rendalls (Work notes)
Checking in whether there are any further queries?
Instructions provided below to cancel the service and a prompt to cancel the extension as well using relevant forms that go to the correct teams.
09-12-2025 16:32:20 - Fiona Rendalls (Additional comments)
To cancel the service 0429938203 - please fill out this form which goes directly to Telstra Support to fulfill the request.
https://queenslandrail.service-now.com/service_management?id=sc_cat_item&amp;sys_id=fc4a9e514f8222004a30fe501310c788 - choose Cancellation and then enter in 0429938203.
iPhone 14 IMEI 357973433871628 - Looks like it was on today.  It needs a full factory reset/unenrollment because its still associated with Roger.newman@qr.com.au.  Until it is wiped it'll still keep charging the enrollment fee unless its wiped for an additional 90 days since last seen.  Its being seen today when someone powered it on.
If someone enrolls the device into their name, then it will move to associate with the QR service its being used with and match up in our reporting tool.
To cancel the extension 0730720496 (Roger Newman) https://queenslandrail.service-now.com/service_management?id=sc_cat_item&amp;sys_id=0578be104fcea6004a30fe501310c7ef&amp;sysparm_category=11c8bb8e4f612e005595fd501310c74e - choose Cancellation, Telephone, 0730720496
09-12-2025 16:32:20 - Fiona Rendalls (Work notes)
To cancel the service 0429938203 - please fill out this form which goes directly to Telstra Support to fulfill the request.
https://queenslandrail.service-now.com/service_management?id=sc_cat_item&amp;sys_id=fc4a9e514f8222004a30fe501310c788 - choose Cancellation and then enter in 0429938203.
iPhone 14 IMEI 357973433871628 - Looks like it was on today.  It needs a full factory reset/unenrollment because its still associated with Roger.newman@qr.com.au.  Until it is wiped it'll still keep charging the enrollment fee unless its wiped for an additional 90 days since last seen.  Its being seen today when someone powered it on.
If someone enrolls the device into their name, then it will move to associate with the QR service in our reporting tool.
To cancel the extension 0730720496 (Roger Newman) https://queenslandrail.service-now.com/service_management?id=sc_cat_item&amp;sys_id=0578be104fcea6004a30fe501310c7ef&amp;sysparm_category=11c8bb8e4f612e005595fd501310c74e - choose Cancellation, Telephone, 0730720496
</t>
  </si>
  <si>
    <t xml:space="preserve">
 2025-12-09 16:15:15 Fiona Rendalls - State is Work in Progress was Open
 2025-12-11 11:58:19 Fiona Rendalls - State is Closed Complete was Work in Progress</t>
  </si>
  <si>
    <t xml:space="preserve">09-12-2025 14:46:13 - Anduap Gurung (Work notes)
Unit test passed. Evidence attached. Thanks
</t>
  </si>
  <si>
    <t xml:space="preserve">
 2025-12-09 14:46:13 Anduap Gurung - State is Closed Complete was Open</t>
  </si>
  <si>
    <t xml:space="preserve">09-12-2025 14:08:40 - Shane Kmet (Work notes)
Jenna Dunbar
Adobe Acrobat Professional
In  checking users acocunt in DRA- - they already have AP_Adobe_Acrobat_Pro_NUD
09-12-2025 14:08:40 - Shane Kmet (Additional comments)
Gopod afternoon Jenna,
Per RITM0270912, request for Adobe Acrobat Professional, please note that you alreaydy have Adobe deployed to your account , which includes the license. This shoudl be good to go.
Please check SOftware Centre / Company Portal for the Adobe Acrobat Professional software and click on Install.
If any issues, please call service desk on 07 3072 5000 (1) for assistance
Thank you,
Shane Kmet
Senior Service Desk Analyst
09-12-2025 14:06:27 - Shane Kmet (Work notes)
Investigating
</t>
  </si>
  <si>
    <t xml:space="preserve">
 2025-12-09 11:41:40 Ryan Bell - Assigned to is Andy Phan was 
 2025-12-09 14:08:40 Shane Kmet - State is Closed Complete was Open</t>
  </si>
  <si>
    <t xml:space="preserve">12-12-2025 13:34:40 - Lukas Anastasiou (Work notes)
PO 4502938741 updated and awaiting release.
12-12-2025 13:34:40 - Lukas Anastasiou (Additional comments)
PO 4502938741 updated and awaiting release.
10-12-2025 15:26:01 - Yoko Bell (Work notes)
Assigned ICT Asset Mgt.
10-12-2025 11:23:09 - Yoko Bell (Work notes)
Emailed Purchasing Support Team.
</t>
  </si>
  <si>
    <t xml:space="preserve">
 2025-12-09 12:06:08 Mirani Booth - Assigned to is Mirani Booth was 
 2025-12-10 10:38:58 Yoko Bell - Assigned to is Yoko Bell was Mirani Booth
 2025-12-10 15:26:11 Yoko Bell - Assignment Group is ICT Asset Mgt was Contracts Queue 
 2025-12-10 15:59:09 Andrew Kane - Assigned to is Lukas Anastasiou was 
 2025-12-12 13:34:40 Lukas Anastasiou - State is Pending was Work in Progress</t>
  </si>
  <si>
    <t xml:space="preserve">09-12-2025 11:28:00 - Wilawan Nimanong (Additional comments)
Updates TRIM access control and user has confirmed that he can access file now.
09-12-2025 11:28:00 - Wilawan Nimanong (Work notes)
Updates TRIM access control and user has confirmed that he can access file now.
</t>
  </si>
  <si>
    <t xml:space="preserve">
 2025-12-09 11:27:16 Amy Nimanong - State is Work in Progress was Open
 2025-12-09 11:28:00 Amy Nimanong - State is Closed Complete was Work in Progress</t>
  </si>
  <si>
    <t xml:space="preserve">12-12-2025 06:09:25 - Raegan Munro (Work notes)
Mailbox script complete.
12-12-2025 06:09:25 - Raegan Munro (Additional comments)
Hi Nicole, 
The following account has been created:
Chris Collins
R918816
Kind regards, 
Raegan.
11-12-2025 06:13:46 - Raegan Munro (Work notes)
Chris Collins
R918816
-
Pending mailbox script.
11-12-2025 06:13:17 - Raegan Munro (Work notes)
Chris Collins
R918816
-
Running mailbox script. 
Provisioned user in MIM: User with ServiceID 00918816 was updated. This user's sAMAccountName will be: R918816.
09-12-2025 14:04:59 - Shane Kmet (Work notes)
**Pending
Running User Mailbox script
MIM
09-12-2025 14:04:38 - Shane Kmet (Work notes)
Employee
918816
Chris (Christopher) Collins
DRA - Created R918816
SAP UMR - Created R918816 in PR3
User mailbox - */Pendning account in AAD to run script
MIM - **Pending - Your search key of: 'Service ID contains 918816' returned 0 results. Please try again.
09-12-2025 14:00:02 - Shane Kmet (Work notes)
Investigating
</t>
  </si>
  <si>
    <t xml:space="preserve">
 2025-12-09 11:41:39 Ryan Bell - Assigned to is Andy Phan was 
 2025-12-09 14:04:38 Shane Kmet - State is Pending was Work in Progress
 2025-12-12 06:09:25 Raegan Munro - State is Closed Complete was Pending</t>
  </si>
  <si>
    <t xml:space="preserve">11-12-2025 12:44:38 - PDXC Integration (Work notes)
TASK8445936 Assigned To: Kaushika Thiyagarajan
11-12-2025 12:44:30 - PDXC Integration (Additional comments)
TASK8445936 Comment Added ---&gt; Device → Accessories Only - No IT Asset Management action.
11-12-2025 10:44:08 - PDXC Integration (Work notes)
TASK8438723 Work Note Added by christopher.watson2@dxc.com: Dispatched
Billing Code : 1 x QR2-PROC-PMN02-CR116
Hi shane
The requested item(s) has been processed for delivery: 
• 1 X 24" Monitor
• 
• 
• 
• 
Just advising you that this has been processed for delivery to :
Mayne Rail Management Precinct (RMC),Mayne Rd,Bowen Hills
Shipping company: TNT 
SHIPMENT NUMBER:
311812564
BOOKING NUMBER:
BNE 868769
This ticket will now be closed.
10-12-2025 10:13:43 - PDXC Integration (Work notes)
TASK8438723 Assigned To: Christopher Watson
09-12-2025 11:17:21 - System (Work notes)
QLR ServiceNow Integration sc_req_item SCTASK0224990 created RITM5457631
</t>
  </si>
  <si>
    <t xml:space="preserve">11-12-2025 12:43:58 - PDXC Integration (Work notes)
TASK8445961 Assigned To: Kaushika Thiyagarajan
11-12-2025 12:43:54 - PDXC Integration (Additional comments)
TASK8445961 Comment Added ---&gt; Device → Accessories Only - No IT Asset Management action.
11-12-2025 11:42:18 - PDXC Integration (Work notes)
TASK8438722 Work Note Added by christopher.watson2@dxc.com: Dispatched
Billing Code 1 x QR2-PROC-PDO08-CR116
Hi Shane
The requested item(s) has been processed for delivery: 
• 1 X Dell Docking Stations
• 
• 
• 
• 
Just advising you that this has been processed for delivery to :
RMC 80 Mayne road, Bowen Hills
Shipping company: TNT 
SHIPMENT NUMBER:
311841115
CUSTOMER REFERENCE
09294504-RITM0270958
This ticket will now be closed.
11-12-2025 08:48:28 - PDXC Integration (Work notes)
TASK8438722 Work Note Added by christopher.watson2@dxc.com: Hi Shane
Please note that there is no delivery address on your ticket RITM0270958.
Please advise the delivery address or if you are able to collect from RC1 Edward Street.
Thank you.
11-12-2025 08:48:18 - PDXC Integration (Additional comments)
TASK8438722 Comment Added ---&gt; Customer to supply valid delivery option.
10-12-2025 10:12:54 - PDXC Integration (Work notes)
TASK8438722 Assigned To: Christopher Watson
09-12-2025 11:17:22 - System (Work notes)
QLR ServiceNow Integration sc_req_item SCTASK0224991 created RITM5457630
</t>
  </si>
  <si>
    <t xml:space="preserve">
 2025-12-11 08:48:17 PDXC Integration - State is Pending was Open
 2025-12-11 11:42:10 PDXC Integration - State is Work in Progress was Pending</t>
  </si>
  <si>
    <t xml:space="preserve">10-12-2025 14:09:04 - PDXC Integration (Work notes)
TASK8442636 Work Note Added by sgrieve@dxc.com: Groups present Accounts linked closing
10-12-2025 13:57:04 - PDXC Integration (Work notes)
TASK8442636 Assigned To: Scott Grieve
10-12-2025 13:55:22 - PDXC Integration (Additional comments)
TASK8438720 Comment Added ---&gt; From: Matangi, Jayapaul &lt;matangi.jayapaul@dxc.com&gt; 
Sent: Wednesday, December 10, 2025 9:24 AM
To: craig.lawrence@qr.com.au
Cc: ITO GDC India - QR AD &lt;pdlitogciqrlad@dxc.com&gt;
Subject: RE: QR | TASK8438720 | CA Role
Hello Lawrence,
As requested, the role has been provided. We are now closing the request. Please find the screenshot below for reference.
------------------------------------
Thanks &amp; Regards,
JAYAPAUL MATANGI
Active directory services
For assistance, please contact our team at: pdlitogciqrlad@dxc.com
10-12-2025 13:35:10 - PDXC Integration (Additional comments)
TASK8438720 Comment Added ---&gt; From: Matangi, Jayapaul &lt;matangi.jayapaul@dxc.com&gt;
Sent: Tuesday, December 9, 2025 8:10 AM
To: craig.lawrence@qr.com.au
Cc: ITO GDC India - QR AD &lt;pdlitogciqrlad@dxc.com&gt;
Subject: QR | TASK8438720 | CA Role
Hello Craig,
Could you please check the role assignment, validate it from your end, and provide an update?
------------------------------------
Thanks &amp; Regards,
JAYAPAUL MATANGI
09-12-2025 12:41:05 - PDXC Integration (Additional comments)
TASK8438720 Comment Added ---&gt; From: Matangi, Jayapaul &lt;matangi.jayapaul@dxc.com&gt; 
Sent: Tuesday, December 9, 2025 8:10 AM
To: craig.lawrence@qr.com.au
Cc: ITO GDC India - QR AD &lt;pdlitogciqrlad@dxc.com&gt;
Subject: QR | TASK8438720 | CA Role
Hello Craig,
Could you please check the role assignment, validate it from your end, and provide an update?
------------------------------------
Thanks &amp; Regards,
JAYAPAUL MATANGI
09-12-2025 12:33:54 - PDXC Integration (Work notes)
TASK8438720 Assigned To: Jayapaul Matangi
09-12-2025 11:15:07 - System (Work notes)
QLR ServiceNow Integration sc_req_item SCTASK0224989 created RITM5457628
</t>
  </si>
  <si>
    <t xml:space="preserve">
 2025-12-09 12:41:04 PDXC Integration - State is Pending was Open
 2025-12-10 13:55:19 PDXC Integration - State is Work in Progress was Pending
 2025-12-10 14:09:03 PDXC Integration - State is Closed Complete was Work in Progress</t>
  </si>
  <si>
    <t xml:space="preserve">11-12-2025 15:56:10 -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Adrian Starkey
·         Mobile Number: 0428347854
·         Type of Device: Apple iPhone 15 128GB Mighnight
·         Accessories: 20W USB-C Power Adapter, USB-C to USB-C Cable, EarPods with USB-C Connector, Standard Case, Glass Screen Protector
·         IMEI: 359936838129510
·         Serial: SC7YQ6Q54N0
·         SIM Card: 8000502099767
·         PIN / PUK: N/A
·         Purchase Order Number: RITM0270954/0428347854
·         Express Order Ref: 15635079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15:56:10 - Casey Micklesson (Work notes)
Order Details
• Ownership: Corporate - Dedicated
• User Name: Adrian Starkey
• Mobile Number: 0428347854
• Type of Device: Apple iPhone 15 128GB Mighnight
• Accessories: 20W USB-C Power Adapter, USB-C to USB-C Cable, EarPods with USB-C Connector, Standard Case, Glass Screen Protector
• IMEI: 359936838129510
• Serial: SC7YQ6Q54N0
• SIM Card: 8000502099767
• PIN / PUK: N/A
• Purchase Order Number: RITM0270954/0428347854
• Express Order Ref: 15635079
09-12-2025 13:59:12 - Casey Micklesson (Additional comments)
Hi Adrian ,
Thank you for placing your order for an iPhone 15.
Please be advised this has been ordered and we will continue to keep you updated on the status of this request. 
Thank you,
09-12-2025 13:59:12 - Casey Micklesson (Work notes)
Apple IPHONE 15 5G 128 GB BLACK BLACK 128 GB
With Device Enrolment Service
Billing Account Number : 4912301225
Adaptive Mobility Fund : $550.00
09-12-2025 11:09:53 - Casey Micklesson (Work notes)
Please note your Order Reference Number:
15635079
</t>
  </si>
  <si>
    <t xml:space="preserve">
 2025-12-09 11:09:53 Casey Micklesson - Assigned to is Casey Micklesson was 
 2025-12-11 15:56:10 Casey Micklesson - State is Closed Complete was Work in Progress</t>
  </si>
  <si>
    <t xml:space="preserve">09-12-2025 11:10:41 - Wilawan Nimanong (Work notes)
Hoang-Mai Julie Chiem P-873805 has re-opened.
09-12-2025 11:10:41 - Wilawan Nimanong (Additional comments)
Hoang-Mai Julie Chiem P-873805 has re-opened.
</t>
  </si>
  <si>
    <t xml:space="preserve">
 2025-12-09 11:04:33 Amy Nimanong - State is Work in Progress was Open
 2025-12-09 11:10:41 Amy Nimanong - State is Closed Complete was Work in Progress</t>
  </si>
  <si>
    <t xml:space="preserve">11-12-2025 09:04:33 - PDXC Integration (Additional comments)
TASK8445792 Comment Added ---&gt; Confirmed Mark Loosley's standard R907821 account is already linked to his A_R907821 and TA_R907821 accounts in PAM.
Screenshot attached
Closing task
11-12-2025 08:46:58 - PDXC Integration (Additional comments)
TASK8438779 Comment Added ---&gt; Mark confirmed via teams that he is able to access PAM
Closing task
10-12-2025 15:53:55 - PDXC Integration (Additional comments)
TASK8438779 Comment Added ---&gt; Confirmed that Mark Loosley standard R907821 account is linked to A_R907821 and TA_R907821 accounts in PAM.
This was completed late afternoon on the 9/12/25 as part of the PAM - Unmanaged Privileged Accounts report.
Reaching out to the user to confirm the now have access.
10-12-2025 13:36:43 - PDXC Integration (Additional comments)
TASK8438779 Comment Added ---&gt; Hi Team,
Please look into it.
09-12-2025 15:16:58 - Frederic Shea (Additional comments)
Hey Mark,
In some cases it can take up to a day for the change to reach through to your end.
Below are the is a guide on the PAM process and an FAQ guide to assist you with access after the replication.
PAM - One Identity Safeguard on Demand User Guide
https://queenslandrail.service-now.com/kb_view.do?sys_kb_id=6f2a947783e9a25034fe73326daad323&amp;sysparm_rank=1&amp;sysparm_tsqueryId=d04aea4847bd7ad06793229df26d4304
PAM  - One Identity Safeguard on Demand Frequently Asked Questions.
https://queenslandrail.service-now.com/kb_view.do?sys_kb_id=7e3227f483aa6e10e780fc88beaad32e&amp;sysparm_rank=1&amp;sysparm_tsqueryId=f31aee0847bd7ad06793229df26d436c
If you have any issues with the access after 24 hours please call us on 07 3072 5000 so that we can troubleshoot the issue.
Kind regards,
Frederic.
09-12-2025 15:12:20 - Frederic Shea (Work notes)
.
09-12-2025 14:02:20 - Mark Loosley (Additional comments)
I'm not able to make a request within PAM. CorpAD is not a listed asset when making a new request, as per instructions.
09-12-2025 13:25:33 - PDXC Integration (Additional comments)
TASK8438779 Comment Added ---&gt; Hello mark,
Upon review the admin account #A_R907821  has local admin rights for the QRSL-RRKWPEB3B1..
Please confirm for the closure.
09-12-2025 13:09:10 - Chun Kit Yeung (Additional comments)
Hi Andy, can you confirm this admin account has local admin access to this workstation please? SL232781 - SN: 0F337JK23413FB - Name: QRSL-RRKWPEB3B1
09-12-2025 12:30:54 - Andy Phan (Work notes)
Account Details:
Mark Loosley
R907821
Created group "QRSL-RRKWPEB3B1_Administrators" in DRA. 
Created A_R907821 and TA_R907821 accounts in DRA as requested.
09-12-2025 12:30:54 - Andy Phan (Additional comments)
The following account has been created:
Mark Loosley
UserID:  A_R907821 and TA_R907821 
No password reset is required, as the password will be made available after onboarding to PAM.
Kind regards,
Andy
09-12-2025 12:08:58 - Andy Phan (Work notes)
Investigating
</t>
  </si>
  <si>
    <t xml:space="preserve">
 2025-12-09 11:07:44 Martyn Connor - Assigned to is George Knight was 
 2025-12-09 12:30:54 Andy Phan - State is Closed Complete was Work in Progress</t>
  </si>
  <si>
    <t xml:space="preserve">11-12-2025 12:09:39 - Fiona Rendalls (Work notes)
Contacted the user via Teams to give them the same information as per below to ask them to call the Service Desk.
This ticket is now closed.
11-12-2025 12:09:39 - Fiona Rendalls (Additional comments)
Contacted the user via Teams to give them the same information as per below to ask them to call the Service Desk.
This ticket is now closed.
09-12-2025 16:49:35 - Fiona Rendalls (Additional comments)
iPhone 13 IMEI 357573872385625 / SN JXKKQXRHF3
Last checkin showing as:  07/12/2025 10.14am
As per MD-10-222 Section 2.2.5:
In the event that a device is lost or stolen, the user must promptly contact the ICT Service Desk (89-25000) so that the service can be suspended to prevent unauthorised use. In the 
case of theft, the matter must also be referred to the Police. Refer to Reporting of losses Specification MD-14-761
You need to follow this process please and call Helpdesk.  This form is not correct for this type of issue. 
This ticket will close in 24 hrs unless there is anything further.
09-12-2025 16:49:35 - Fiona Rendalls (Work notes)
iPhone 13 IMEI 357573872385625 / SN JXKKQXRHF3
Last checkin showing as:  07/12/2025 10.14am
As per MD-10-222 Section 2.2.5:
In the event that a device is lost or stolen, the user must promptly contact the ICT Service Desk (89-25000) so that the service can be suspended to prevent unauthorised use. In the 
case of theft, the matter must also be referred to the Police. Refer to Reporting of losses Specification MD-14-761
You need to follow this process please.  This form is not correct for this type of issue.
</t>
  </si>
  <si>
    <t xml:space="preserve">
 2025-12-09 16:49:35 Fiona Rendalls - State is Work in Progress was Open
 2025-12-11 12:09:39 Fiona Rendalls - State is Closed Complete was Work in Progress</t>
  </si>
  <si>
    <t xml:space="preserve">09-12-2025 10:52:14 - Raegan Munro (Additional comments)
Hi Shari, 
Thank you for reaching out to the Queensland Rail IT Service Desk. 
We have now granted your access to Adobe Acrobat Professional. This should be available to install from the Software Centre / Company Portal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10:52:14 - Raegan Munro (Work notes)
Added user to AP_Adobe_Acrobat_Pro_NUD.
09-12-2025 10:51:16 - Raegan Munro (Work notes)
Investigating.
</t>
  </si>
  <si>
    <t xml:space="preserve">
 2025-12-09 10:51:20 Raegan Munro - Assigned to is Raegan Munro was 
 2025-12-09 10:52:14 Raegan Munro - State is Closed Complete was Open</t>
  </si>
  <si>
    <t xml:space="preserve">09-12-2025 10:43:23 - Riley Thomas (Work notes)
Closing as per request
</t>
  </si>
  <si>
    <t xml:space="preserve">
 2025-12-09 10:43:23 Riley Thomas - State is Closed Complete was Open</t>
  </si>
  <si>
    <t xml:space="preserve">09-12-2025 12:21:23 - Raegan Munro (Work notes)
Craig Murch
917847 / O917847
-
Users cease date in SAP is 01/07/2026. 
Extended users existing UMR to match cessation date. 
User has an active account in DRA. 
User does not require any additional access. 
User has an active O365 account with no Exchange errors. 
Provisioned user in MIM: User with ServiceID 00917847 was updated. This user's sAMAccountName will be: o917847.
09-12-2025 12:21:23 - Raegan Munro (Additional comments)
Hi Brittny, 
The following account has been extended:
Craig Murch
917847 / O917847
Kind regards,
Raegan.
09-12-2025 12:15:07 - Raegan Munro (Work notes)
Investigating.
</t>
  </si>
  <si>
    <t xml:space="preserve">
 2025-12-09 11:07:52 Martyn Connor - Assigned to is George Knight was 
 2025-12-09 12:21:23 Raegan Munro - State is Closed Complete was Work in Progress</t>
  </si>
  <si>
    <t xml:space="preserve">09-12-2025 13:13:02 - Riley Thomas (Work notes)
Raised under INC0576862.
09-12-2025 13:13:02 - Riley Thomas (Additional comments)
Hi Shannon,
This has now been raised with Ricoh under INC0576862.
Kind Regards,
Riley
09-12-2025 13:07:11 - Riley Thomas (Work notes)
investigating
09-12-2025 13:03:02 - Shannon Wilson (Additional comments)
QLD Rail NOW Ticket Number: Where do I find this?
Post Code: 4006
Contact Name: Shannon Wilson
Contact Phone Number: 07 3072 3340 
Email Address: Shannon Wilson 
Alternative Contact: Nicholas Warnken 
Alternative Contact Phone Number: Not Available 
Printer Serial Number: 3920P501272
Printer IP: N/A
Severity Level: N/A
Issue/Request Details: Black ink x 2
09-12-2025 12:56:24 - Andy Phan (Additional comments)
Hi Shannon,  
To assist with your request, please provide the following details:
QLD Rail NOW Ticket Number:
Post Code:
Contact Name:
Contact Phone Number:
Email Address:
Alternative Contact:
Alternative Contact Phone Number:
Printer Serial Number:
Printer IP:
Severity Level:
Issue/Request Details:
Kind regards, 
Andy
09-12-2025 12:56:24 - Andy Phan (Work notes)
Next step:
Following on from the KB0012183, do the required steps and send to the necessary team if needed. 
Pending user response.
09-12-2025 12:31:44 - Andy Phan (Work notes)
Investigating
</t>
  </si>
  <si>
    <t xml:space="preserve">
 2025-12-09 11:07:53 Martyn Connor - Assigned to is George Knight was 
 2025-12-09 12:56:24 Andy Phan - State is Pending was Work in Progress
 2025-12-09 13:13:02 Riley Thomas - State is Closed Complete was Pending</t>
  </si>
  <si>
    <t xml:space="preserve">09-12-2025 10:23:40 - Wilawan Nimanong (Additional comments)
D/25/416091 - 21. Drawings - As-Builts &amp; D/25/416044 -21. Drawings have deleted as per user requested. Please see attached how to guide request for deletion.
09-12-2025 10:23:40 - Wilawan Nimanong (Work notes)
D/25/416091 - 21. Drawings - As-Builts &amp; D/25/416044 -21. Drawings have deleted as per user requested. Please see attached how to guide request for deletion.
</t>
  </si>
  <si>
    <t xml:space="preserve">
 2025-12-09 10:21:45 Amy Nimanong - State is Work in Progress was Open
 2025-12-09 10:23:40 Amy Nimanong - State is Closed Complete was Work in Progress</t>
  </si>
  <si>
    <t xml:space="preserve">09-12-2025 10:49:21 - Andy Phan (Work notes)
Application: Adobe Acrobat Professional
Group: AP_Adobe_Acrobat_Pro_NUD
Owner: Unrestricted
Added user to AP_Adobe_Acrobat_Pro_NUD as per KB0011434
09-12-2025 10:49:21 - Andy Phan (Additional comments)
Hi Emily,
Adobe Acrobat Professional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09-12-2025 10:44:50 - Andy Phan (Work notes)
Investigating
</t>
  </si>
  <si>
    <t xml:space="preserve">
 2025-12-09 10:49:21 Andy Phan - State is Closed Complete was Open</t>
  </si>
  <si>
    <t xml:space="preserve">10-12-2025 09:57:49 - PDXC Integration (Work notes)
TASK8438714 Work Note Added by harrison.mabb@dxc.com: Created change CHG1438834, scheduled for this Friday. Pending implementation and testing from the server team
10-12-2025 09:57:42 - PDXC Integration (Additional comments)
TASK8438714 Comment Added ---&gt; Created change CHG1438834, scheduled for this Friday. Pending implementation and testing from the server team
10-12-2025 09:48:18 - PDXC Integration (Work notes)
TASK8438714 Assigned To: Harry Mabb
10-12-2025 08:31:38 - PDXC Integration (Work notes)
TASK8438714 Assigned To: Venkateshwarlu Nagolu
09-12-2025 10:48:55 - Raegan Munro (Work notes)
QLR ServiceNow Integration sc_req_item SCTASK0224978 created RITM5457623
09-12-2025 10:48:32 - Raegan Munro (Work notes)
Assigning to Firewall for further assistance.
</t>
  </si>
  <si>
    <t xml:space="preserve">
 2025-12-09 10:48:32 Raegan Munro - Assignment Group is DXC Security Firewall Management was Global Service Desk
 2025-12-10 09:57:38 PDXC Integration - State is Pending was Open</t>
  </si>
  <si>
    <t xml:space="preserve">09-12-2025 14:39:17 - Clair Neate (Work notes)
User has been extended
09-12-2025 14:36:38 - Clair Neate (Work notes)
Quang Vuong extended 01.04.2026
Service ID: O915727
Verified in DRA
Verified in O365 account
Reprovisioned in MIM:  User with ServiceID 00915727 was updated. This user's sAMAccountName will be: o915727.
09-12-2025 14:34:14 - Clair Neate (Work notes)
Quang Vuong
O915727
User with ServiceID 00915727 was updated. This user's sAMAccountName will be: o915727.
09-12-2025 14:34:14 - Clair Neate (Additional comments)
Quang Vuong
O915727
User with ServiceID 00915727 was updated. This user's sAMAccountName will be: o915727.
Kind Regards,
Clair Neate
09-12-2025 11:17:17 - Clair Neate (Work notes)
Investigating
09-12-2025 10:19:42 - Brittny Ludwig (Additional comments)
Hi team, sorry please see correct RITM below
</t>
  </si>
  <si>
    <t xml:space="preserve">
 2025-12-09 11:07:54 Martyn Connor - Assigned to is George Knight was 
 2025-12-09 14:39:17 Clair Neate - State is Closed Complete was Work in Progress</t>
  </si>
  <si>
    <t xml:space="preserve">09-12-2025 13:19:53 - Andy Phan (Work notes)
Guest Wi-Fi access request has been completed as requested.
09-12-2025 13:19:21 - Andy Phan (Work notes)
From: IT Service Desk 
Sent: Tuesday, 9 December 2025 1:49 PM
To: Manche, Mark &lt;Mark.Manche@QR.COM.AU&gt;
Subject: RE: SCTASK0224975 - Guest Wi-Fi Access Requests
Hi Mark, 
Just following up to clarify on this request. 
These new credentials are for David Vaughan as requested. 
Kind regards,
Andy 
ANDY PHAN 
Assistant Customer Support
09-12-2025 13:19:04 - Andy Phan (Work notes)
From: IT Service Desk 
Sent: Tuesday, 9 December 2025 1:47 PM
To: Manche, Mark &lt;Mark.Manche@QR.COM.AU&gt;
Subject: SCTASK0224975 - Guest Wi-Fi Access Requests
Hi Mark,  
Your Guest Wi-Fi access has been set up as requested.  
Please find the new credentials attached.  
Kind regards,  
Andy
ANDY PHAN 
Assistant Customer Support
09-12-2025 12:58:25 - Andy Phan (Work notes)
Investigating
</t>
  </si>
  <si>
    <t xml:space="preserve">
 2025-12-09 11:07:54 Martyn Connor - Assigned to is George Knight was 
 2025-12-09 13:19:53 Andy Phan - State is Closed Complete was Open</t>
  </si>
  <si>
    <t xml:space="preserve">09-12-2025 17:28:10 - Hien Nguyen (Work notes)
.
09-12-2025 17:28:10 - Hien Nguyen (Additional comments)
Submitting endorsement for approval.
Assessed as: low risk
Rationale:
- Acknowledge use case of service account is for kiosk-use and not suitable for GMSA/MSA.
- Footprint is limited to 2xdevice (in addition to previous 2xdevices requested in RITM0270943 using same business case for DSE)
Conditions for DSE approval:
- Adherence to applicable components within "2.6.1 Service Account Specification" of the "Account and Authentication Specification MD-15-312"
- Any approval granted will be based on current configuration state. Any future deviation or change to the configuration that has an effect on the solutions security posture will require a new DSE submission to assessment by ICT Security.
</t>
  </si>
  <si>
    <t xml:space="preserve">
 2025-12-09 17:28:10 Frank Nguyen - State is Closed Complete was Open</t>
  </si>
  <si>
    <t xml:space="preserve">09-12-2025 17:26:15 - Hien Nguyen (Additional comments)
Submitting endorsement for approval.
Assessed as: low risk
Rationale:
- Acknowledge use case of service account is for kiosk-use and not suitable for GMSA/MSA.
- Footprint is limited to 2xdevice
Conditions for DSE approval:
- Adherence to applicable components within "2.6.1 Service Account Specification" of the "Account and Authentication Specification MD-15-312"
- Any approval granted will be based on current configuration state. Any future deviation or change to the configuration that has an effect on the solutions security posture will require a new DSE submission to assessment by ICT Security.
09-12-2025 17:26:15 - Hien Nguyen (Work notes)
.
09-12-2025 10:16:15 - Chun Kit Yeung (Additional comments)
Sorry ~ the correct application name for this service account is Mobotix CCTV Camera Video Management System.
QR is already using Mobotix CCTV Camera Video Management System in the environment.
</t>
  </si>
  <si>
    <t xml:space="preserve">
 2025-12-09 17:26:15 Frank Nguyen - State is Closed Complete was Open</t>
  </si>
  <si>
    <t xml:space="preserve">09-12-2025 12:25:57 - Raegan Munro (Work notes)
Jason Gill
916900 / O916900
-
Users cease date in SAP is 01/04/2026. 
Extended users existing UMR to match cessation date. 
User has an active account in DRA.
User does not require any additional access. 
User has an active O365 account with no Exchange errors. 
Provisioned user in MIM: User with ServiceID 00916900 was updated. This user's sAMAccountName will be: o916900.
09-12-2025 12:25:57 - Raegan Munro (Additional comments)
Hi Nicole, 
The following account has been extended:
Jason Gill
916900 / O916900
Kind regards, 
Raegan.
09-12-2025 12:21:40 - Raegan Munro (Work notes)
Investigating.
</t>
  </si>
  <si>
    <t xml:space="preserve">
 2025-12-09 11:07:54 Martyn Connor - Assigned to is George Knight was 
 2025-12-09 12:25:57 Raegan Munro - State is Closed Complete was Work in Progress</t>
  </si>
  <si>
    <t xml:space="preserve">09-12-2025 10:50:52 - Raegan Munro (Work notes)
Added user to AP_Igor_Pavlov_7-Zip
09-12-2025 10:50:52 - Raegan Munro (Additional comments)
Hi Prasad, 
Thank you for reaching out to the Queensland Rail IT Service Desk. 
We have now granted your access to Igor Pavlov 7-Zip. This should be available to install from the Software Centre / Company Portal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10:50:01 - Raegan Munro (Work notes)
Investigating.
</t>
  </si>
  <si>
    <t xml:space="preserve">
 2025-12-09 10:50:52 Raegan Munro - State is Closed Complete was Open</t>
  </si>
  <si>
    <t xml:space="preserve">12-12-2025 11:10:05 - Hsin Shen (Additional comments)
Hi @Mark O'Connor,
Thanks for the prompt response and confirmations, this will allow me to get started on Monday with the implementation with a clear path, and agreed that we should work through items 1-5 then circle back on the notifications requirement (which I'll start investigating also on Monday).
12-12-2025 10:52:47 - Mark O'Connor (Additional comments)
Hi John, 
Responses below:
1. New Topic Detail - should a new Topic Category be created also and assigned to this Topic Detail?
A: New Topic Detail ‘Training Design and Development’ is to be associated to existing Topic Category ‘Learning &amp; Development’
2. HR Service ‘Quality Assurance’ - the Topic Category is a read only field based on the selection of the Topic Detail field, does this mean the Topic Category should be the new 'Training Design and Development’ Topic Category created in Item #1 above, and its associated Topic Category should also be created in the same name?
A: Apologies, requirement was incorrect. 
HR Service ‘Quality Assurance’ to be associated to New Topic Detail ‘Training Design and Development’.
3. New Assignment Group - is a manager required? If so, please nominate a contact. 
A: Alanna Borean
4. HR Service ‘Quality Assurance’ - there is no direct Assignment Group field, I believe it needs to be updated within the Record Producer as you have highlighted in Item #5
A: Correct, the Assignment Group is to default to Training Design and Development.
6. Notifications - I will investigate and see if these are existing notifications, if so, we may need to create new and separate notifications for the new 'Training Design and Development' Assignment Group in order to have only these display the TDD email address.
A: Resulting from findings on three new forms that went to PROD last night, we’ve identified that when introducing a new Assignment Group on COE Learning and Analytics, notifications require additional work.
On this COE, notification content varies by ticket Assignment Group. 
To achieve the overall aspects of creating a new Assignment Group to receive new or existing record producers on this COE, there appears to be a need to amend script / config that caters for the notifications approach. 
Essentially, each assignment group has specific email branding and the notification content varies.
7. ‘Assigned To Group’ - is this a specific notification you're referring to, where its trigger needs to be updated? Or are there other components involved besides the notification?
A: See above, there is a need for a specific assigned to group notification for the assignment group. 
I suggest that for now, we work through items 1 to 5 and can discuss notifications in more detail when time allows for us both. 
Regards,
Mark.
11-12-2025 16:10:54 - Hsin Shen (Additional comments)
Hi @Mark O'Connor,
Thanks for providing the updated requirements doc. I have reviewed it, and will continue with the build first thing next week (due to lack of allocation).
But got a few questions re the items in the requirements doc...
1. New Topic Detail - should a new Topic Category be created also and assigned to this Topic Detail?
2. HR Service ‘Quality Assurance’ - the Topic Category is a read only field based on the selection of the Topic Detail field, does this mean the Topic Category should be the new 'Training Design and Development’ Topic Category created in Item #1 above, and its associated Topic Category should also be created in the same name?
3. New Assignment Group - is a manager required? If so, please nominate a contact.
4. HR Service ‘Quality Assurance’ - there is no direct Assignment Group field, I believe it needs to be updated within the Record Producer as you have highlighted in Item #5
6. Notifications - I will investigate and see if these are existing notifications, if so, we may need to create new and separate notifications for the new 'Training Design and Development' Assignment Group in order to have only these display the TDD email address.
7. ‘Assigned To Group’ - is this a specific notification you're referring to, where its trigger needs to be updated? Or are there other components involved besides the notification?
11-12-2025 14:09:27 - Mark O'Connor (Additional comments)
Attachment updated today to include one additional requirement (no.7)
</t>
  </si>
  <si>
    <t xml:space="preserve">
 2025-12-10 08:08:06 John Shen - Assigned to is John Shen was 
 2025-12-10 08:10:39 John Shen - State is Work in Progress was Open</t>
  </si>
  <si>
    <t xml:space="preserve">09-12-2025 12:36:24 - Raegan Munro (Work notes)
TSDTrainingDelivery@QR.COM.AU - Schwartz, Iain
Owner is original requestor. 
Granted user send-as and read and manage access to TSDTrainingDelivery@QR.COM.AU
09-12-2025 12:36:24 - Raegan Munro (Additional comments)
Hi Ella, 
Thank you for reaching out to the Queensland Rail IT Service Desk. 
We have now granted your access to TSDTrainingDelivery@QR.COM.AU.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12:34:41 - Raegan Munro (Work notes)
Investigating.
</t>
  </si>
  <si>
    <t xml:space="preserve">
 2025-12-09 11:41:38 Ryan Bell - Assigned to is Andy Phan was 
 2025-12-09 12:36:24 Raegan Munro - State is Closed Complete was Work in Progress</t>
  </si>
  <si>
    <t xml:space="preserve">09-12-2025 14:12:17 - Andy Phan (Work notes)
Account has been successfully extended.
09-12-2025 11:24:12 - Andy Phan (Work notes)
Account Details:
Sharon 
Whip
O916728
Extended UMR for O916728 to 30.06.2026
Verified account is active in DRA
No additional access requested
Verified active O365 account
Reprovisioned account in MIM:
User with ServiceID 00916728 was updated. This user's sAMAccountName will be: o916728.
09-12-2025 11:24:12 - Andy Phan (Additional comments)
The following account has been extended:
Sharon Whip
O916728
The user has the following roles either recently expired or soon to expire in SAP:
Z_LMS_QR_COURSEPLAYER @IC\QSingle Role@ 05.04.2013 10.04.2025 QR SAP Learning Solution: User of the Content Player
Z_LMS_QR_COURSEPLAYER @IC\QSingle Role@ 11.04.2025 13.04.2025 QR SAP Learning Solution: User of the Content Player
Z_LMS_QR_LEARNER @IC\QSingle Role@ 05.04.2013 10.04.2025 LMS Learner - QR
Z_LMS_QR_LEARNER @IC\QSingle Role@ 11.04.2025 13.04.2025 LMS Learner - QR
Kind regards,
Andy
09-12-2025 11:15:30 - Andy Phan (Work notes)
Investigating
</t>
  </si>
  <si>
    <t xml:space="preserve">
 2025-12-09 11:24:12 Andy Phan - State is Closed Complete was Open
 2025-12-09 14:12:17 Andy Phan - State is Closed Complete was Work in Progress</t>
  </si>
  <si>
    <t xml:space="preserve">09-12-2025 10:55:23 - Raegan Munro (Work notes)
File path: \\corp\corp\PSG\PSD\SCS Communications\SISTO Stations CIPP Records\Nerang
Group: BNE_PS_PSD_CNSCOMM_Nerang_W (unrestricted)
Added user to BNE_PS_PSD_CNSCOMM_Nerang_W.
09-12-2025 10:55:15 - Raegan Munro (Additional comments)
Hi Brad,
Thank you for reaching out to the Queensland Rail IT Service Desk. 
We have now granted your access to \\corp\corp\PSG\PSD\SCS Communications\SISTO Stations CIPP Records\Nerang.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09-12-2025 10:55:15 - Raegan Munro (Work notes)
File path: \\corp\corp\PSG\PSD\SCS Communications\SISTO Stations CIPP Records\Nerang
Group: BNE_PS_PSD_CNSCOMM_Nerang_W (unrestricted)
Added user to BNE_PS_PSD_CNSCOMM_Nerang_W.
09-12-2025 10:53:08 - Raegan Munro (Work notes)
Investigating.
</t>
  </si>
  <si>
    <t xml:space="preserve">
 2025-12-09 10:55:15 Raegan Munro - Assigned to is Raegan Munro was 
 2025-12-09 10:55:23 Raegan Munro - State is Closed Complete was Work in Progress</t>
  </si>
  <si>
    <t xml:space="preserve">09-12-2025 11:14:19 - Ruey Lim (Additional comments)
Hi Hadamean,
I have granted the requested permissions to the following:
PDL REG Business Case Register Distribution 
It could take up to 24 hours to replicate on your end.
Kind regards,
Ruey Lim
09-12-2025 11:14:19 - Ruey Lim (Work notes)
Added user to be able to add/remove members in PDL REG Business Case Register Distribution
09-12-2025 11:07:22 - Ruey Lim (Work notes)
From: Cameron, Kim &lt;Kim.Cameron@qr.com.au&gt; 
Sent: Tuesday, 9 December 2025 11:17 AM
To: IT Service Desk &lt;ITServiceDesk@qr.com.au&gt;
Subject: RE: SCTASK0224963- Email services 
I approve this.
Thanks
Kim
Kim Cameron
Senior Metropolitan Product Planner
SEQ Integration
Level 14, 295 Ann Street 
GPO Box 1429 • Brisbane, QLD 4001
T: 3072 5376 (892 5376)
E: kim.cameron@qr.com.au
09-12-2025 10:31:26 - Clair Neate (Additional comments)
Hi Hadamean Siregar,
We are just waiting for approval from the owner of PDLREGBusinessCaseRegisterDistribution@qr.com.au
so we can action this request. 
Kind Regards, 
Clair Neate 
Assistant Customer Support
09-12-2025 10:28:30 - Clair Neate (Work notes)
Pending owner
Kim Cameron
09-12-2025 10:27:33 - Clair Neate (Work notes)
Have sent owner of the mailbox an email to get permission for this request
09-12-2025 10:27:02 - Clair Neate (Work notes)
From: IT Service Desk &lt;ITServiceDesk@qr.com.au&gt; 
Sent: Tuesday, 9 December 2025 10:56 AM
To: Cameron, Kim &lt;Kim.Cameron@qr.com.au&gt;
Subject: SCTASK0224963- Email services 
Hello Kim, 
We have received a request from Hadamean Siregar to have add and remove access to PDLREGBusinessCaseRegisterDistribution@qr.com.au
As the owner of this Shared Mailbox, can you please let us know if you approve this access? 
Their justifications is as follows:  Hadamean Siregar needs access hadamean.siregar@qr.com.au as member of the Regional Capital Investment and Planning (CIP) Team to add and remove members of the mailing list PDLREGBusinessCaseRegisterDistribution@qr.com.au
Kind Regards,
Clair. N
Assistant Customer Support
09-12-2025 09:51:01 - Clair Neate (Work notes)
Investigating
</t>
  </si>
  <si>
    <t xml:space="preserve">
 2025-12-09 10:31:45 Clair Neate - State is Pending was Open
 2025-12-09 11:14:19 Ruey Lim - State is Closed Complete was Work in Progress</t>
  </si>
  <si>
    <t xml:space="preserve">09-12-2025 10:18:33 - Wilawan Nimanong (Additional comments)
TRIM access to P files has granted to user.
09-12-2025 10:18:33 - Wilawan Nimanong (Work notes)
TRIM access to P files has granted to user.
</t>
  </si>
  <si>
    <t xml:space="preserve">
 2025-12-09 09:56:12 Amy Nimanong - State is Work in Progress was Open
 2025-12-09 10:18:33 Amy Nimanong - State is Closed Complete was Work in Progress</t>
  </si>
  <si>
    <t xml:space="preserve">11-12-2025 12:54:31 - Frederic Shea (Work notes)
SDA applied 'Nihani Perera' send-as access as requested
11-12-2025 12:48:53 - Frederic Shea (Work notes)
IBC - Nihani Perera
SDA confirmed the case has been completed
09-12-2025 15:28:09 - Ryan Bell (Work notes)
From: Pallanza, Lauren &lt;lauren.pallanza@qr.com.au&gt; 
Sent: Tuesday, 9 December 2025 3:42 PM
To: IT Service Desk &lt;ITServiceDesk@qr.com.au&gt;
Subject: Re: RITM0270274 - Email Services
Approved
LAUREN PALLANZA  
BUSINESS SUPPORT MANAGER - REGIONAL ASSETS  
M: 0438 885 984 
Tve Stn - G, 502 Flinders Street, Townsville QLD 4810  
W: queenslandrail.com.au
________________________________________
From: IT Service Desk &lt;ITServiceDesk@qr.com.au&gt;
Sent: Tuesday, 9 December 2025 1:53 PM
To: Pallanza, Lauren &lt;lauren.pallanza@qr.com.au&gt;
Subject: RITM0270274 - Email Services 
Hi Lauren,
We have received a request for send as access of "regionalassets-engineering@qr.com.au" shared mailbox from Nihani Perera (Administration Officer).
As the owner of the mailbox, do you provide approval for send as access of the mailbox to Nihani Perera (Administration Officer)?
Kind Regards,
Ruey Yan Lim
Assistant Customer Support
09-12-2025 15:28:09 - Ryan Bell (Additional comments)
Hi Nihani Perera,
I have granted the requested permissions to the following:
"regionalassets-engineering@qr.com.au"
It could take up to 24 hours to replicate on your end.
Kind regards,
Ryan B
09-12-2025 14:02:56 - Pruthvish Patel (Work notes)
Pending approval from owner of the mailbox
09-12-2025 14:02:34 - Pruthvish Patel (Work notes)
From: IT Service Desk 
Sent: Tuesday, 9 December 2025 2:24 PM
To: Pallanza, Lauren &lt;lauren.pallanza@qr.com.au&gt;
Subject: RITM0270274 - Email Services
Hi Lauren,
We have received a request for send as access of “regionalassets-engineering@qr.com.au” shared mailbox from Nihani Perera (Administration Officer).
As the owner of the mailbox, do you provide approval for send as access of the mailbox to Nihani Perera (Administration Officer)?
Kind Regards,
Ruey Yan Lim
Assistant Customer Support
09-12-2025 12:04:09 - Pruthvish Patel (Work notes)
Investigating
09-12-2025 11:56:25 - Ethige Perera (Additional comments)
Hi Lim, Yes, that would be the one. Thank you
09-12-2025 11:52:55 - Ruey Lim (Work notes)
Shared mailbox given by user "regionalassetsengineering@qr.com.au" does not exist
Found a similar one "regionalassets-engineering@qr.com.au"
Will check with user if "regionalassets-engineering@qr.com.au" is the correct one
======================================================================
Pending user's confirmation
09-12-2025 11:52:55 - Ruey Lim (Additional comments)
Hi Nihani,
I could not find the shared mailbox "regionalassetsengineering@qr.com.au" that you've provided to us. But I was able to find one similar one "regionalassets-engineering@qr.com.au". 
Could you please confirm the correct shared mailbox so we could proceed this request?
Kind regards,
Ruey Lim
09-12-2025 11:31:55 - Ruey Lim (Work notes)
Investigating
</t>
  </si>
  <si>
    <t xml:space="preserve">
 2025-12-09 11:31:55 Ruey Lim - State is Work in Progress was Open
 2025-12-09 11:52:55 Ruey Lim - State is Pending was Work in Progress
 2025-12-09 15:28:09 Ryan Bell - State is Closed Complete was Pending</t>
  </si>
  <si>
    <t xml:space="preserve">10-12-2025 13:55:22 - PDXC Integration (Additional comments)
TASK8438720 Comment Added ---&gt; From: Matangi, Jayapaul &lt;matangi.jayapaul@dxc.com&gt; 
Sent: Wednesday, December 10, 2025 9:24 AM
To: craig.lawrence@qr.com.au
Cc: ITO GDC India - QR AD &lt;pdlitogciqrlad@dxc.com&gt;
Subject: RE: QR | TASK8438720 | CA Role
Hello Lawrence,
As requested, the role has been provided. We are now closing the request. Please find the screenshot below for reference.
------------------------------------
Thanks &amp; Regards,
JAYAPAUL MATANGI
Active directory services
For assistance, please contact our team at: pdlitogciqrlad@dxc.com
10-12-2025 13:35:10 - PDXC Integration (Additional comments)
TASK8438720 Comment Added ---&gt; From: Matangi, Jayapaul &lt;matangi.jayapaul@dxc.com&gt;
Sent: Tuesday, December 9, 2025 8:10 AM
To: craig.lawrence@qr.com.au
Cc: ITO GDC India - QR AD &lt;pdlitogciqrlad@dxc.com&gt;
Subject: QR | TASK8438720 | CA Role
Hello Craig,
Could you please check the role assignment, validate it from your end, and provide an update?
------------------------------------
Thanks &amp; Regards,
JAYAPAUL MATANGI
09-12-2025 12:41:05 - PDXC Integration (Additional comments)
TASK8438720 Comment Added ---&gt; From: Matangi, Jayapaul &lt;matangi.jayapaul@dxc.com&gt; 
Sent: Tuesday, December 9, 2025 8:10 AM
To: craig.lawrence@qr.com.au
Cc: ITO GDC India - QR AD &lt;pdlitogciqrlad@dxc.com&gt;
Subject: QR | TASK8438720 | CA Role
Hello Craig,
Could you please check the role assignment, validate it from your end, and provide an update?
------------------------------------
Thanks &amp; Regards,
JAYAPAUL MATANGI
09-12-2025 11:14:50 - Clair Neate (Work notes)
Access granted
09-12-2025 11:05:03 - Clair Neate (Work notes)
Access was provided.
09-12-2025 10:45:22 - Clinton Lovell (Additional comments)
Access provided for Craig. This can be closed.
09-12-2025 10:33:45 - Clair Neate (Work notes)
Investigating
</t>
  </si>
  <si>
    <t xml:space="preserve">
 2025-12-09 11:05:03 Clair Neate - State is Closed Complete was Open
 2025-12-09 11:14:50 Clair Neate - State is Closed Complete was Work in Progress</t>
  </si>
  <si>
    <t xml:space="preserve">11-12-2025 14:57:27 - Casey Micklesson (Work notes)
Hi Eric,
Can you please action as per updated PDF?
Thank you
11-12-2025 14:57:15 - Casey Micklesson (Work notes)
Allocated DN 0730723714
Checked call manager for user 
Updated Unallocated DN Spreadsheet  
Confirmed number was not in Call Manager  
Updated PDF 
Assigning to CBD
11-12-2025 08:28:59 - Mary Davis (Additional comments)
reply from: mary.davis@qr.com.au
Morning,
I work at the
RMC&amp;O
80 Mayne Road
Bowen Hills
Let me know if you require further information.
[Queensland Rail logo]
Mary Davis
Operations Planner
RMC&amp;O, 80 Mayne Road
Mayne, QLD 4006
T:
W: queenslandrail.com.au&lt;http://queenslandrail.com.au/&gt;
09-12-2025 13:53:55 - Casey Micklesson (Additional comments)
Hi Mary
Can you please confirm your current work location including suburb so we can allocate from the correct number pool?
Thank you,
09-12-2025 13:53:55 - Casey Micklesson (Work notes)
Waiting users location before proceeding
09-12-2025 09:37:11 - Casey Micklesson (Work notes)
Please note your Order Reference Number:
15635054
</t>
  </si>
  <si>
    <t xml:space="preserve">
 2025-12-09 09:37:11 Casey Micklesson - Assigned to is Casey Micklesson was 
 2025-12-09 13:53:55 Casey Micklesson - State is Pending was Work in Progress
 2025-12-11 14:57:27 Casey Micklesson - State is Work in Progress was Pending
 2025-12-14 12:21:54 Eric Fuhrmann - Assignment Group is Brisbane FCC was CBD Co-ordinator</t>
  </si>
  <si>
    <t xml:space="preserve">09-12-2025 09:08:49 - Anne-Louise Keane (Work notes)
@Asif Hussain - access provisioned in PR3 as requested and approved.
</t>
  </si>
  <si>
    <t xml:space="preserve">
 2025-12-09 09:08:49 Anne-Louise Keane - State is Closed Complete was Open</t>
  </si>
  <si>
    <t xml:space="preserve">09-12-2025 09:47:12 - Casey Micklesson (Work notes)
Order Details 
Reporting Email: davin.pallett@qr.com.au
Cost Centre: 1610330
Type: Modem
Plan: $15/Unlimited Voice (Voice and SMS Only)
Name/Description: Central Tunnel 1 UPS Monitoring
SIM Card: 8000493150330N
Mobile Number: 0477573261 
PUK: 46622865 
Name/Description: Central Tunnel 6 UPS Monitoring
SIM Card: 8000493150322N
Mobile Number: 0488204572 
PUK: 37625973
09-12-2025 09:47:12 - Casey Micklesson (Additional comments)
I am pleased to advise that your order has now been finalised, please insert your sim card into your existing device.
Please see details of your request below:
Order Details 
Reporting Email: davin.pallett@qr.com.au
Cost Centre: 1610330
Type: Modem
Plan: $15/Unlimited Voice (Voice and SMS Only)
Name/Description: Central Tunnel 1 UPS Monitoring
SIM Card: 8000493150330N
Mobile Number: 0477573261 
PUK: 46622865 
Name/Description: Central Tunnel 6 UPS Monitoring
SIM Card: 8000493150322N
Mobile Number: 0488204572 
PUK: 37625973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09-12-2025 09:36:47 - Casey Micklesson (Work notes)
Please note your Order Reference Number:
15635053
09-12-2025 08:53:54 - Fiona Rendalls (Additional comments)
Moved into Telstra Support cue
</t>
  </si>
  <si>
    <t xml:space="preserve">
 2025-12-09 08:54:22 Fiona Rendalls - Assignment Group is Telstra Support was Global Service Desk
 2025-12-09 09:36:47 Casey Micklesson - Assigned to is Casey Micklesson was 
 2025-12-09 09:47:12 Casey Micklesson - State is Closed Complete was Work in Progress</t>
  </si>
  <si>
    <t xml:space="preserve">10-12-2025 15:48:54 - PDXC Integration (Work notes)
TASK8442518 Assigned To: Santhi Varthan
10-12-2025 15:48:26 - PDXC Integration (Additional comments)
TASK8442518 Comment Added ---&gt; No action is required by SAM team.
10-12-2025 12:59:45 - PDXC Integration (Additional comments)
TASK8442506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12:47:03 - PDXC Integration (Additional comments)
TASK8442504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12:46:48 - PDXC Integration (Work notes)
TASK8442504 Assigned To: Ramya K
10-12-2025 12:43:32 - PDXC Integration (Additional comments)
TASK8442476 Comment Added ---&gt; Checking
10-12-2025 12:37:54 - PDXC Integration (Work notes)
TASK8442476 Assigned To: DIYA DEY
10-12-2025 12:12:25 - PDXC Integration (Additional comments)
TASK8442475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12:12:14 - PDXC Integration (Work notes)
TASK8442475 Assigned To: Ramya K
10-12-2025 12:10:58 - PDXC Integration (Additional comments)
TASK8438619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09-12-2025 19:51:43 - PDXC Integration (Additional comments)
TASK8438619 Comment Added ---&gt; From: Kapadam, Ramya 
Sent: 09 December 2025 15:19
To: Palk, Ryan &lt;ryan.palk@qr.com.au&gt;
Cc: Potala, Sravya &lt;sravya.potala@qr.com.au&gt;; Kundeti, Lakshmi &lt;kundeti@dxc.com&gt;
Subject: TASK8438619 :: workforce suite
Hi Ryan,
Good day!
We have received the Workforce Suite application as a packaging request. However, based on the requirement this should be raised as a BAU service request instead of a packaging request. Therefore, we will proceed with closing this packaging request.
Kindly confirm from your end as well.
Thanks,
Ramya K
09-12-2025 16:26:06 - PDXC Integration (Additional comments)
TASK8438619 Comment Added ---&gt; This request is not related to packaging and should be raised as a BAU request with the Intune team. We are confirming this with the user and will close the task accordingly.
09-12-2025 09:14:48 - PDXC Integration (Work notes)
TASK8438619 Assigned To: Ramya K
09-12-2025 08:27:44 - Alexander Briggs (Work notes)
QLR ServiceNow Integration sc_req_item SCTASK0224952 created RITM5457538
</t>
  </si>
  <si>
    <t xml:space="preserve">
 2025-12-09 09:15:23 PDXC Integration - State is Work in Progress was Open
 2025-12-09 16:26:05 PDXC Integration - State is Pending was Work in Progress
 2025-12-10 12:11:28 PDXC Integration - State is Work in Progress was Pending
 2025-12-10 12:43:29 PDXC Integration - State is Pending was Work in Progress
 2025-12-10 12:45:12 PDXC Integration - State is Work in Progress was Pending</t>
  </si>
  <si>
    <t xml:space="preserve">10-12-2025 15:52:44 - PDXC Integration (Work notes)
TASK8442521 Assigned To: Santhi Varthan
10-12-2025 15:51:46 - PDXC Integration (Additional comments)
TASK8442521 Comment Added ---&gt; No action is required by SAM team.
10-12-2025 13:02:08 - PDXC Integration (Additional comments)
TASK8442519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13:00:39 - PDXC Integration (Additional comments)
TASK8442513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13:00:25 - PDXC Integration (Work notes)
TASK8442513 Assigned To: Ramya K
10-12-2025 12:57:33 - PDXC Integration (Additional comments)
TASK8442503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12:34:49 - PDXC Integration (Additional comments)
TASK8442479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10-12-2025 12:34:38 - PDXC Integration (Work notes)
TASK8442479 Assigned To: Ramya K
10-12-2025 12:12:58 - PDXC Integration (Additional comments)
TASK8438617 Comment Added ---&gt; We have received confirmation from chunkit.yeung2@dxc.com that this is not a packaging request. This requirement pertains only to package deployment, which will be handled by the Intune team. Therefore, a BAU service request needs to be raised for this activity. Hence we are closing this request.
09-12-2025 19:51:20 - PDXC Integration (Additional comments)
TASK8438617 Comment Added ---&gt; From: Kapadam, Ramya 
Sent: 09 December 2025 15:17
To: Stevens, Richard
Cc: Potala, Sravya; Kundeti, Lakshmi &lt;kundeti@dxc.com&gt;
Subject: TASK8438617 :: workforce suite
Hi Richard,
Good day!
We have received the Workforce Suite application as a packaging request. However, based on the requirement: “This is for the Workforce (WFS) Phone App to be loaded onto the work iPhone linked to the WFS test environment for Station customer service,” this should be raised as a BAU service request instead of a packaging request. Therefore, we will proceed with closing this packaging request.
Kindly confirm from your end as well.
Thanks,
Ramya K
09-12-2025 16:26:32 - PDXC Integration (Additional comments)
TASK8438617 Comment Added ---&gt; This request is not related to packaging and should be raised as a BAU request with the Intune team. We are confirming this with the user and will close the task accordingly.
09-12-2025 10:49:18 - PDXC Integration (Additional comments)
TASK8438617 Comment Added ---&gt; As per the requirement, this request is not applicable to application packaging. We are checking which team is responsible and will guide the user to submit the request to the correct group.
09-12-2025 09:14:53 - PDXC Integration (Work notes)
TASK8438617 Assigned To: Ramya K
09-12-2025 08:24:50 - Alexander Briggs (Work notes)
QLR ServiceNow Integration sc_req_item SCTASK0224951 created RITM5457536
</t>
  </si>
  <si>
    <t xml:space="preserve">
 2025-12-09 09:15:06 PDXC Integration - State is Work in Progress was Open
 2025-12-09 16:26:21 PDXC Integration - State is Pending was Work in Progress
 2025-12-10 12:13:17 PDXC Integration - State is Work in Progress was Pending</t>
  </si>
  <si>
    <t xml:space="preserve">09-12-2025 11:02:28 - PDXC Integration (Additional comments)
TASK8438503 Comment Added ---&gt; Fw: QR RITM / pDXC RITM: Bentley Projectwise access GRANTED
Varthan, Santhi
on behalf of Software Asset Management - Queensland Rail
​
Falconi, Lorena​
Hello Lorena,
You've been added to the relevant DRA groups for Projectwise access and we've confirmed an account exists in the Bentley admin portal
To complete installation and access, please see the attached document.
Your software request will now be closed. Should you have any issues with installation, please contact the service desk and quote the service call numbers listed in the subject of this email.
Thank you.
From,
-Santhi-
09-12-2025 11:00:40 - PDXC Integration (Additional comments)
TASK8438503 Comment Added ---&gt; RE: QR RITM0270532 / pDXC RITM5457425: Bentley Projectwise Business Admin Approval

Weeks, Sian
​
Software Asset Management - Queensland Rail​
​
Falconi, Lorena​
Approved – Thanks Santhi
Queensland Rail logo
SiÂn Weeks
Information Management System Lead - MPERS
09-12-2025 10:49:17 - PDXC Integration (Additional comments)
TASK8438503 Comment Added ---&gt; Email sent to Sian Weeks request approval.
09-12-2025 10:49:04 - PDXC Integration (Additional comments)
TASK8438503 Comment Added ---&gt; Email sent to Sian Weeks request approval.
09-12-2025 09:25:35 - PDXC Integration (Work notes)
TASK8438503 Assigned To: Santhi Varthan
09-12-2025 06:44:27 - Daniel Polanc (Work notes)
QLR ServiceNow Integration sc_req_item SCTASK0224950 created RITM5457425
</t>
  </si>
  <si>
    <t xml:space="preserve">
 2025-12-09 09:25:26 PDXC Integration - State is Work in Progress was Open
 2025-12-09 10:49:15 PDXC Integration - State is Pending was Work in Progress
 2025-12-09 11:02:32 PDXC Integration - State is Work in Progress was Pending
 2025-12-09 11:02:34 PDXC Integration - State is Closed Complete was Work in Progress</t>
  </si>
  <si>
    <t xml:space="preserve">09-12-2025 10:40:58 - Andy Phan (Work notes)
Application: Directory and Resource Administrator (DRA)
Group: Xena_DRA
Owner: Unrestricted 
Added user to group "Xena_DRA" as per previous ticket SCTASK0205232
09-12-2025 10:40:58 - Andy Phan (Additional comments)
Hi Pinky,
Directory and Resource Administrator (DRA)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09-12-2025 10:36:10 - Andy Phan (Work notes)
Investigating
</t>
  </si>
  <si>
    <t xml:space="preserve">
 2025-12-09 07:02:53 Cameron Horn - Assigned to is Fred Shea was 
 2025-12-09 10:40:58 Andy Phan - State is Closed Complete was Open</t>
  </si>
  <si>
    <t xml:space="preserve">09-12-2025 11:09:14 - Riley Thomas (Additional comments)
Hi Dave,
I have granted you access to the following. It make take up to 24 hours for replication to your end
O:\MNE\Train Services Division\TMIO-DICs-Tutors\Tutors\TUTOR_DRIVERS
O:\MNE\Train Services Division\TMIO-DICs-Tutors\Tutors\Traincrew Photos
Kind regards,
Riley
09-12-2025 11:09:14 - Riley Thomas (Work notes)
Updated owner of MNE_PS_TSD_MGR to Iain Schwartz
Granted user access to O:\MNE\Train Services Division\TMIO-DICs-Tutors\Tutors\TUTOR_DRIVERS
09-12-2025 11:06:55 - Riley Thomas (Work notes)
From: Schwartz, Iain &lt;Iain.Schwartz@qr.com.au&gt; 
Sent: Tuesday, 9 December 2025 11:13 AM
To: IT Service Desk &lt;ITServiceDesk@qr.com.au&gt;
Subject: Re: RITM0268876 - Data Access Request
Yes please, that's fine to approve.
Kind Regards,
IAIN SCHWARTZ
A/TSD TRAINING DELIVERY MANAGER
Bowen Hills Administration Building
1st Floor, 69 Mayne Rd, 
Bowen Hills, Queensland, 4006 
M: 0487 128 598 
W: queenslandrail.com.au
09-12-2025 10:31:03 - Ruey Lim (Work notes)
Greg Shields has ceased employment with QR
09-12-2025 10:30:17 - Ruey Lim (Work notes)
From: IT Service Desk 
Sent: Tuesday, 9 December 2025 10:59 AM
To: Schwartz, Iain &lt;Iain.Schwartz@qr.com.au&gt;
Subject: RITM0268876 - Data Access Request
Hi Iain,
Dave Ramsay has requested access to the file path “O:\MNE\Train Services Division\TMIO-DICs-Tutors\Tutors\Tutor Drivers”.
The owner of this group has ceased employment with Queensland Rail, as you are the approving Manager on this ticket, would you accept ownership of this group, or would you like to delegate it to someone else? 
Kind Regards,
Ruey Yan Lim
Assistant Customer Support
09-12-2025 10:29:54 - Ruey Lim (Work notes)
From: Curtis, Kathryn &lt;kathryn.curtis@qr.com.au&gt; 
Sent: Tuesday, 9 December 2025 9:32 AM
To: IT Service Desk &lt;ITServiceDesk@qr.com.au&gt;
Subject: RE: RITM0268876 - Data Access Request
Hi Ruey
I'm not the owner of this folder.
Kind regards
Kathryn
KATHRYN CURTIS
BUSINESS SUPPORT COORDINATOR
Level 10, 295 Ann Street, Brisbane 
GPO Box 1429 • Brisbane, QLD 4000 
T: 07 30722704 
W: queenslandrail.com.au
------------------------------------------------------------------------
Kathryn said she's not the owner 
Emailed approving manager Iain Schwartz instead for approval
=============================================
Pending for approval from Iain Schwartz
09-12-2025 08:45:40 - Ruey Lim (Work notes)
From: IT Service Desk 
Sent: Tuesday, 9 December 2025 9:15 AM
To: Curtis, Kathryn &lt;kathryn.curtis@qr.com.au&gt;
Subject: RITM0268876 - Data Access Request
Hi Kathryn,
We have received a request from Dave Ramsay (Tutor Driver) to have "Read-only" access to the "O:\MNE\Train Services Division\TMIO-DICs-Tutors\Tutors\Tutor Drivers" folder.
As the owner of this folder, can you please let us know if you approve this access?
Kind Regards,
Ruey Yan Lim
Assistant Customer Support
09-12-2025 08:45:34 - Ruey Lim (Work notes)
Folder: O:\MNE\Train Services Division\TMIO-DICs-Tutors\Tutors\Traincrew Photos
Group: MNE_PS_TSD_TAT
Owner: Unrestricted
Folder: O:\MNE\Train Services Division\TMIO-DICs-Tutors\Tutors\TUTOR_DRIVERS
Group: MNE_PS_TSD_MGR (Read-only)
Owner: Kathryn Curtis
-------------------------------------------------------------------------------------------------
Added user to MNE_PS_TSD_TAT
=============================================================
Pending approval from Kathryn Curtis
09-12-2025 08:32:03 - Ruey Lim (Work notes)
Investigating
</t>
  </si>
  <si>
    <t xml:space="preserve">
 2025-12-09 07:02:52 Cameron Horn - Assigned to is Fred Shea was 
 2025-12-09 08:45:34 Ruey Lim - State is Pending was Work in Progress
 2025-12-09 11:09:14 Riley Thomas - State is Closed Complete was Pending</t>
  </si>
  <si>
    <t xml:space="preserve">09-12-2025 06:47:43 - Xao Thaow (Work notes)
Hi Nystasha,
Box pickup and your flat-pack order have been placed.
Regards,
XAO THAOW
RECORDS MANAGEMENT ADVISER
Rauil Centre 1, Level 11, 305 Edward Street 
GPO Box 1429 Brisbane 4001 • Brisbane, QLD 4001 
T: 07 30723660
F:  
W: queenslandrail.com.au
</t>
  </si>
  <si>
    <t xml:space="preserve">
 2025-12-09 06:25:38 Xao Thaow - State is Work in Progress was Open
 2025-12-09 06:47:43 Xao Thaow - State is Closed Complete was Work in Progress</t>
  </si>
  <si>
    <t xml:space="preserve">11-12-2025 14:26:53 - PDXC Integration (Additional comments)
TASK8435656 Comment Added ---&gt; Re: QR RITM0270747/pDXC RITM5455605 - Microsoft Excel 64 bit
Varthan, Santhi
on behalf of Software Asset Management - Queensland Rail
​
Bergamini Do Prado, Regina​
Hi Regina,
Approval for 64-bit Office / Excel has been granted and your user account has been added to the relevant installation group.
    In the next 24-hours, you will have 2 new applications available in Software Center or Company Portal (depending on the device you log onto):
        Microsoft Office 365 32bit
            SCCM Name: Microsoft Office 365 x86 (Monthly Enterprise
        Microsoft Office 365 64bit
            SCCM Name: Microsoft Office 365 x64 (Monthly Enterprise)
    The office deployments are created as available and not Mandatory because the office install will force close their office applications. This gives you the option to close and save all your work before converting to 64-bit office. The install also downloads the latest version of the office package to avoid any compatibility issues
    When you're ready to install 64-bit office please close all open office applications,  confirm &gt;10gb free space on your HDD and account for the install time that is typically less than 20 minutes but up to 45 minutes. Then select the relevant Application and click install, wait for the process to complete and to be notified the application is installed. After a user completes an office install they may be prompted to sign in next time they open an office application. After the installation a restart is recommended but typically not required
    If the user ever needs to revert to 32 bit office they can follow the previous step again but select the 32-bit application and wait for the process to complete
Your software request will now be closed. Should you have any issues with installation, please contact the service desk and quote the service call numbers listed in the subject of this email.
Thank you.
From,
-Santhi-
11-12-2025 14:23:29 - PDXC Integration (Additional comments)
TASK8435656 Comment Added ---&gt; RE: QR RITM0270747/pDXC RITM5455605 - Microsoft Excel 64 bit

Briggs, Alex
​
Software Asset Management - Queensland Rail​
​
Bergamini Do Prado, Regina​
Hi Santhi,
Approved.
Thanks
Alex.
Queensland Rail logo
Alex Briggs
Manager ICT Services Management
11-12-2025 14:22:20 - PDXC Integration (Additional comments)
TASK8435656 Comment Added ---&gt; RE: QR RITM0270747/pDXC RITM5455605 - Microsoft Excel 64 bit

Bergamini Do Prado, Regina
​
Software Asset Management - Queensland Rail​
Hi Santhi
Please see below my answers in red.
Thanks
Regina
Queensland Rail logo
Software Asset Management - Queensland Rail
softwareassetmanagementqldrail@qr.com.au
From: Varthan, Santhi on behalf of Software Asset Management - Queensland Rail &lt;QRSAM@QR.com.au&gt;
Sent: 09 December 2025 09:41
To: Bergamini Do Prado, Regina &lt;regina.bergaminidoprado@qr.com.au&gt;
Subject: QR RITM0270747/pDXC RITM5455605 - Microsoft Excel 64 bit
Hi Regina,
Following to your request for MS Office 64bit, an approval from Business Admin is required.
For that, further details required based on KB0020709.
Can you please provide answers for the line below of questioning so approval can be obtained.
    Why does the user require large amounts of data in Excel? Complex, existing Excel solutions are struggling to run data updates and macros.  These are critical to internal and external reporting continuity, until they’re superceded by other solutions.
    Have PowerBi (for personal activity) or Tableau (for shared enterprise reporting) been ruled out as possible solutions? Tableau and Power BI migration is planned, but capacity constraints require the ongoing use of existing Excel solutions.
    Has Microsoft Excel 32bit had an appropriate level of troubleshooting to ensure that this application version is not having issues? Including an office repair etc? Yes – other team members in the EPMO have thoroughly explored all options, and Office 64 bit solved the issues.
    Has the users device had an appropriate level of troubleshooting to rule out system issues? Yes – see above
    As this is an unsupported software version, has the user been advised that this may cause issues that could potentially result in a required rollback? Yes
Thank you.
From,
-Santhi-
11-12-2025 13:42:50 - PDXC Integration (Additional comments)
TASK8435656 Comment Added ---&gt; Follow-up email sent to Regina.
09-12-2025 09:42:37 - PDXC Integration (Additional comments)
TASK8435656 Comment Added ---&gt; QR RITM0270747/pDXC RITM5455605 - Microsoft Excel 64 bit
Varthan, Santhi
on behalf of Software Asset Management - Queensland Rail
​
Bergamini Do Prado, Regina​
Hi Regina,
Following to your request for MS Office 64bit, an approval from Business Admin is required.
For that, further details required based on KB0020709.
Can you please provide answers for the line below of questioning so approval can be obtained.
    Why does the user require large amounts of data in Excel?
    Have PowerBi (for personal activity) or Tableau (for shared enterprise reporting) been ruled out as possible solutions?
    Has Microsoft Excel 32bit had an appropriate level of troubleshooting to ensure that this application version is not having issues? Including an office repair etc?
    Has the users device had an appropriate level of troubleshooting to rule out system issues?
    As this is an unsupported software version, has the user been advised that this may cause issues that could potentially result in a required rollback?
Thank you.
From,
-Santhi-
09-12-2025 09:41:52 - PDXC Integration (Additional comments)
TASK8435656 Comment Added ---&gt; QR RITM0270747/pDXC RITM5455605 - Microsoft Excel 64 bit
Varthan, Santhi
on behalf of Software Asset Management - Queensland Rail
​
Bergamini Do Prado, Regina​
Hi Regina,
Following to your request for MS Office 64bit, an approval from Business Admin is required.
For that, further details required based on KB0020709.
Can you please provide answers for the line below of questioning so approval can be obtained.
    Why does the user require large amounts of data in Excel?
    Have PowerBi (for personal activity) or Tableau (for shared enterprise reporting) been ruled out as possible solutions?
    Has Microsoft Excel 32bit had an appropriate level of troubleshooting to ensure that this application version is not having issues? Including an office repair etc?
    Has the users device had an appropriate level of troubleshooting to rule out system issues?
    As this is an unsupported software version, has the user been advised that this may cause issues that could potentially result in a required rollback?
Thank you.
From,
-Santhi-
08-12-2025 18:41:14 - PDXC Integration (Work notes)
TASK8435656 Assigned To: Santhi Varthan
08-12-2025 17:35:29 - Dave Waanders (Work notes)
QLR ServiceNow Integration sc_req_item SCTASK0224945 created RITM5455605
</t>
  </si>
  <si>
    <t xml:space="preserve">
 2025-12-08 18:41:09 PDXC Integration - State is Work in Progress was Open
 2025-12-09 09:42:32 PDXC Integration - State is Pending was Work in Progress
 2025-12-11 14:27:02 PDXC Integration - State is Work in Progress was Pending
 2025-12-11 14:27:04 PDXC Integration - State is Closed Complete was Work in Progress</t>
  </si>
  <si>
    <t xml:space="preserve">11-12-2025 07:57:24 - Raegan Munro (Additional comments)
Hi Salesti, 
Thank you for reaching out to the Queensland Rail IT Service Desk. 
We have now updated your name in each of our systems.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10-12-2025 17:32:04 - George Knight (Additional comments)
Hi Salesti 
Updating your number in People Connect will only update it in People Connect (and not other systems e.g. Outlook).
How to Update Details
To update your contact details in the Global Address List (GAL) please contact the Switchboard, details are available under the "Online Telephone Directory - Update Employee Details" heading on the Hub:
https://queenslandrail.sharepoint.com/ResourceCentre/AllTopics/Pages/CustomerContactCentre.aspx
Click on the "Email: to advise changes to employee's online contact details" hyperlink to open an email template.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14:42:49 - Salesti Fonoti (Additional comments)
Hi Fiona. If I update my number on my profile on people connect, will that fix it?
10-12-2025 13:22:28 - Fiona Rendalls (Additional comments)
Salesti Fonoti - does not have an individual number assigned.  The number in his profile is 0736062126 which is called Work Coordinator Plumbing Mayne C Block-L so is a shared number.  Ticket closed/complete
10-12-2025 13:22:28 - Fiona Rendalls (Work notes)
Salesti Fonoti - does not have an individual number assigned.  The number in his profile is 0736062126 which is called Work Coordinator Plumbing Mayne C Block-L so is a shared number.  Ticket closed/complete
</t>
  </si>
  <si>
    <t xml:space="preserve">
 2025-12-09 08:31:02 Fiona Rendalls - State is Work in Progress was Open
 2025-12-10 13:22:28 Fiona Rendalls - State is Closed Complete was Work in Progress</t>
  </si>
  <si>
    <t xml:space="preserve">10-12-2025 12:16:04 - PDXC Integration (Work notes)
TASK8435617 Work Note Added by phongtan.huynh@dxc.com: This request is completed. User confirmed to close this.
08-12-2025 22:03:28 - PDXC Integration (Additional comments)
TASK8435617 Comment Added ---&gt; Just updated the changes to the pages (Lite Projects, Standard Projects and Works Management).
08-12-2025 18:07:38 - PDXC Integration (Work notes)
TASK8435617 Assigned To: Tan Phong Huynh
08-12-2025 17:10:58 - Shane Kmet (Work notes)
QLR ServiceNow Integration sc_req_item SCTASK0224943 created RITM5455576
</t>
  </si>
  <si>
    <t xml:space="preserve">
 2025-12-08 17:10:42 Shane Kmet - Assignment Group is DXC Application Online Services was Global Service Desk
 2025-12-08 18:07:27 PDXC Integration - State is Work in Progress was Open
 2025-12-08 22:03:23 PDXC Integration - State is Pending was Work in Progress
 2025-12-10 12:15:58 PDXC Integration - State is Work in Progress was Pending
 2025-12-10 12:16:05 PDXC Integration - State is Closed Complete was Work in Progress</t>
  </si>
  <si>
    <t xml:space="preserve">10-12-2025 15:40:15 - PDXC Integration (Work notes)
TASK8442732 Work Note Added by joylen.ballena@dxc.com: QLR Integration
Additional comments•2025-12-10 11:45:13
10-12-2025 13:45:09 - Michael D'Arcy (Additional comments)
Thank you. I can confirm that this is now working as intended. Thanks
10-12-2025 13:45:09 - Michael D'Arcy (Additional comments)
Thank you. I can confirm that this is now working as intended.  Thanks
10-12-2025 13:39:55 - PDXC Integration (Work notes)
TASK8435596 Assigned To: 
10-12-2025 13:39:51 - PDXC Integration (Additional comments)
TASK8435596 Comment Added ---&gt; Hi SD Team,
We don't have sufficient information on this, so please route it to the respective team. If anything is required from the AD side, kindly route it back to us.
08-12-2025 17:21:49 - PDXC Integration (Work notes)
TASK8435596 Assigned To: Jayapaul Matangi
08-12-2025 17:21:40 - PDXC Integration (Additional comments)
TASK8435596 Comment Added ---&gt; Hello  Michael ,
Please let us know the requirement from the AD team so that we can assist accordingly.
08-12-2025 17:02:47 - System (Work notes)
QLR ServiceNow Integration sc_req_item SCTASK0224942 created RITM5455567
</t>
  </si>
  <si>
    <t xml:space="preserve">
 2025-12-08 17:21:37 PDXC Integration - State is Pending was Open
 2025-12-10 15:39:32 PDXC Integration - State is Work in Progress was Pending
 2025-12-10 15:40:13 PDXC Integration - State is Closed Complete was Work in Progress</t>
  </si>
  <si>
    <t>RITM0263160</t>
  </si>
  <si>
    <t xml:space="preserve">11-12-2025 12:47:28 - PDXC Integration (Work notes)
TASK8435547 Work Note Added by isaac.nicholls@dxc.com: Hi La’auli
I am contacting you regarding your HW request for: 
• 1 x Dell Pro Max 14
• Asset: LT250307
• 1 x Surface Travel Hub
• 
Just advising you that it is ready for collection from the Build Room in RC1 Ground floor next to security.  
To the left of the elevators next to the security. 
Note that best collection times are between 8:30 – 10:00 and 10:30 to 15:30
Thank you
11-12-2025 09:56:57 - La'auli Muaulu Saili (Additional comments)
Yes Please
11-12-2025 09:54:49 - PDXC Integration (Work notes)
TASK8435547 Work Note Added by isaac.nicholls@dxc.com: Hi La'auli
Can you please let me know whether you also require a Travel Hub?
Thank you
TASK8435547 Assigned To: Isaac Nicholls
11-12-2025 09:54:44 - PDXC Integration (Additional comments)
TASK8435547 Comment Added ---&gt; Hi La'auli
Can you please let me know whether you also require a Travel Hub?
Thank you
10-12-2025 14:02:28 - PDXC Integration (Work notes)
TASK8435547 Work Note Added by christopher.watson2@dxc.com: We are currently awaiting the arrival of new devices.
Your item will be delivered as soon as it becomes available.
10-12-2025 14:02:23 - PDXC Integration (Additional comments)
TASK8435547 Comment Added ---&gt; We are currently awaiting the arrival of new devices.
Your item will be delivered as soon as it becomes available.
09-12-2025 10:01:54 - PDXC Integration (Work notes)
TASK8435547 Assigned To: Christopher Watson
08-12-2025 16:32:28 - System (Work notes)
QLR ServiceNow Integration sc_req_item SCTASK0224940 created RITM5455529
</t>
  </si>
  <si>
    <t xml:space="preserve">
 2025-12-10 14:02:22 PDXC Integration - State is Pending was Open</t>
  </si>
  <si>
    <t xml:space="preserve">08-12-2025 17:19:25 - Shane Kmet (Work notes)
Matthew Van Eldik - O917895
Added Remote Users
SL234139 / QRSL-5V85EMIKZI
Added AP_Microsoft_SCCM_Console
08-12-2025 17:19:25 - Shane Kmet (Additional comments)
Good afternoon Matthew ,
Install of Remote Desktop Connection
I have now deployed this to your account and computer, and it should be available from the Company Portal / Software Centre in the next hour or so.
In some cases it can take up to 24 hours for the change to reach through to your end. Any issues after this time please notify the Service Desk.
Thank you,
Shane Kmet
Senior Service Desk Analyst
08-12-2025 17:16:45 - Shane Kmet (Work notes)
Investigating
</t>
  </si>
  <si>
    <t xml:space="preserve">
 2025-12-08 16:31:59 Shane Kmet - Assigned to is Zoe O'Brien was 
 2025-12-08 17:19:25 Shane Kmet - State is Closed Complete was Open</t>
  </si>
  <si>
    <t xml:space="preserve">08-12-2025 16:24:09 - Shane Kmet (Work notes)
.
08-12-2025 16:21:35 - Riley Thomas (Work notes)
From: IT Service Desk 
Sent: Monday, 8 December 2025 4:51 PM
To: Wu, Shirley &lt;shirley.wu@qr.com.au&gt;
Subject: RE: [Action Required] MD-10-7 B2B Access Request Form - External User - Yangyang Li
Hi Shirley,
I have created the external users account for Yangyang Li.
Name: Alina Yangyang Li
Service ID: EXT3221
Email: alina.azizova@ugllimited.com
For DOORs access please contact ibmdoorsnextadmin@qr.com.au
Kind Regards,
Riley
RILEY THOMAS
Assistant Customer Support
08-12-2025 16:21:17 - Riley Thomas (Work notes)
Added users details in excel sheet
Created account in DRA
</t>
  </si>
  <si>
    <t xml:space="preserve">
 2025-12-08 16:20:57 Shane Kmet - Assigned to is Zoe O'Brien was 
 2025-12-08 16:21:35 Riley Thomas - State is Closed Complete was Work in Progress</t>
  </si>
  <si>
    <t xml:space="preserve">08-12-2025 16:14:42 - Riley Thomas (Work notes)
From: IT Service Desk 
Sent: Monday, 8 December 2025 4:44 PM
To: Wu, Shirley &lt;shirley.wu@qr.com.au&gt;
Subject: RE: [Action Required] MD-10-7 B2B Access Request Form - External User - Alina Azizova
Hi Shirley,
I have created the external users account for Alina Azizova.
Name: Alina Azizova
Service ID: EXT3220
Email: alina.azizova@ugllimited.com
For DOORs access please contact ibmdoorsnextadmin@qr.com.au
Kind Regards,
Riley
RILEY THOMAS
Assistant Customer Support
08-12-2025 16:14:37 - Riley Thomas (Work notes)
Added user detail in excel sheet
Created user in DRA
</t>
  </si>
  <si>
    <t xml:space="preserve">
 2025-12-08 16:08:49 Riley Thomas - Assigned to is Riley Thomas was 
 2025-12-08 16:14:42 Riley Thomas - State is Closed Complete was Work in Progress</t>
  </si>
  <si>
    <t xml:space="preserve">10-12-2025 15:56:02 - Rinna Kato (Work notes)
emailed Chong on 10.12.2025 and 11.12.2025 -  given the specialist requirements, BU is to conduct BUSP to engage this service with GridVision.
10-12-2025 15:55:48 - Rinna Kato (Work notes)
emailed Chong on 10.12.2025 and 11.12.2025 -  given the specialist requirements, BU is to conduct BUSP to engage this service with GridVision.
10-12-2025 15:55:39 - Rinna Kato (Additional comments)
emailed Chong on 10.12.2025 and 11.12.2025 -  given the specialist requirements, BU is to conduct BUSP to engage this service with GridVision.
</t>
  </si>
  <si>
    <t xml:space="preserve">
 2025-12-09 12:47:41 Rinna Kato - State is Work in Progress was Open
 2025-12-10 15:56:02 Rinna Kato - State is Closed Complete was Work in Progress</t>
  </si>
  <si>
    <t xml:space="preserve">09-12-2025 13:30:47 - Gilbert Noble (Work notes)
complete
09-12-2025 13:22:23 - Gilbert Noble (Additional comments)
raised REQ0267557
RITM0271008 - Microsoft Surface Laptop 6
09-12-2025 13:22:23 - Gilbert Noble (Work notes)
raised REQ0267557
RITM0271008 - Microsoft Surface Laptop 6
09-12-2025 13:19:15 - Gilbert Noble (Work notes)
New Employee - RITM0270896
Name: Filipa Duarte
Position Address: Level 3, 295 Ann Street
Cost Centre: B.06586.31355
</t>
  </si>
  <si>
    <t xml:space="preserve">
 2025-12-08 16:21:01 Shane Kmet - Assignment Group is DXC Remote Desktop Support was Global Service Desk
 2025-12-09 08:51:26 Gilbert Noble - Assigned to is Gilbert Noble was 
 2025-12-09 13:30:47 Gilbert Noble - State is Closed Complete was Open</t>
  </si>
  <si>
    <t xml:space="preserve">11-12-2025 11:45:03 - Fiona Rendalls (Additional comments)
Hi Tairiau - the only way it can be assigned in our reports to Dwayne (as an individual) is if he enrolls the device in his name.
If Garry has left and you want to perform a remote device wipe, then call the service desk stating you want a full remote device wipe to be performed, giving them this information:
Apple iPhone SE (3rd Gen) IMEI 358138280737665/ Serial number:  FTX0KQQP72 (currently enrolled as Garry.Breitkreutz@QR.COM.AU).
They will perform the first step of remote wiping the device, then Dwayne will be required to do Step 2 in the instructions previously provided to then enroll it into his name which will then update into our monthly reporting tool that he is then the owner.
11-12-2025 11:45:03 - Fiona Rendalls (Work notes)
Hi Tairiau - the only way it can be assigned in our reports to Dwayne is if he enrolls the device in his name.
If Garry has left and you want to perform a remote device wipe, then call the service desk stating you want a full remote device wipe to be performed, giving them this information:
Apple iPhone SE (3rd Gen) IMEI 358138280737665/ Serial number:  FTX0KQQP72 (currently enrolled as Garry.Breitkreutz@QR.COM.AU).
They will perform the first step of remote wiping the device, then Dwayne will be required to do Step 2 in the instructions previously provided to then enroll it into his name which will then update into our monthly reporting tool that he is then the owner.
10-12-2025 12:03:58 - Tairiau Bridgart (Additional comments)
Hi Fiona can this be re assigned to Dwayne Hansen SN873295 - let me know if this can be actioned or will I need to fill out another form.
10-12-2025 11:56:49 - Fiona Rendalls (Additional comments)
I have checked again today and Apple iPhone SE (3rd Gen) IMEI 358138280737665 is on today but is still enrolled in Intune under Garry.Breitkreutz@QR.COM.AU
Info below.
10-12-2025 11:56:49 - Fiona Rendalls (Work notes)
I have checked again today and Apple iPhone SE (3rd Gen) IMEI 358138280737665 is on today but is still enrolled in Intune under Garry.Breitkreutz@QR.COM.AU
Info below.
08-12-2025 16:53:25 - Fiona Rendalls (Work notes)
I can see in Intune that the Apple iPhone SE (3rd Gen) IMEI 358138280737665 was on today but is still enrolled in Intune under Garry.Breitkreutz@QR.COM.AU.
Instructions for current user and new user in order to record this correctly in monthly reporting:
Step 1 (Current user - Garry)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Dwayne)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08-12-2025 16:53:25 - Fiona Rendalls (Additional comments)
I can see in Intune that the Apple iPhone SE (3rd Gen) IMEI 358138280737665 was on today but is still enrolled in Intune under Garry.Breitkreutz@QR.COM.AU.
Instructions for current user and new user in order to record this correctly in monthly reporting:
Step 1 (Current user - Garry)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Dwayne)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t>
  </si>
  <si>
    <t xml:space="preserve">
 2025-12-08 16:48:52 Fiona Rendalls - State is Work in Progress was Open</t>
  </si>
  <si>
    <t xml:space="preserve">09-12-2025 13:59:17 - Eric Fuhrmann (Additional comments)
This was already added as per user request from INC0576599
09-12-2025 13:59:17 - Eric Fuhrmann (Work notes)
This was already added as per user request from INC0576599
09-12-2025 13:56:13 - Casey Micklesson (Work notes)
Hi Eric,
Can you please action as per PDF?
Username: Kiera Banks
Telephone: 0730723655
Thank you,
09-12-2025 08:14:45 - Casey Micklesson (Work notes)
Please note your Order Reference Number:
15635011
</t>
  </si>
  <si>
    <t xml:space="preserve">
 2025-12-09 08:14:45 Casey Micklesson - Assigned to is Casey Micklesson was 
 2025-12-09 13:56:13 Casey Micklesson - Assignment Group is CBD Co-ordinator was Telstra Support
 2025-12-09 13:58:55 Eric Fuhrmann - Assignment Group is Brisbane FCC was CBD Co-ordinator
 2025-12-09 13:59:17 Eric Fuhrmann - State is Closed Complete was Work in Progress</t>
  </si>
  <si>
    <t xml:space="preserve">11-12-2025 07:57:23 - Raegan Munro (Additional comments)
Hi Salesti, 
Thank you for reaching out to the Queensland Rail IT Service Desk. 
We have now updated your name in each of our systems.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07:57:23 - Raegan Munro (Work notes)
SCTASK0224944 is complete.
10-12-2025 17:32:04 - George Knight (Additional comments)
Hi Salesti 
Updating your number in People Connect will only update it in People Connect (and not other systems e.g. Outlook).
How to Update Details
To update your contact details in the Global Address List (GAL) please contact the Switchboard, details are available under the "Online Telephone Directory - Update Employee Details" heading on the Hub:
https://queenslandrail.sharepoint.com/ResourceCentre/AllTopics/Pages/CustomerContactCentre.aspx
Click on the "Email: to advise changes to employee's online contact details" hyperlink to open an email template.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17:30:09 - George Knight (Work notes)
Investigating.
10-12-2025 14:42:49 - Salesti Fonoti (Additional comments)
Hi Fiona. If I update my number on my profile on people connect, will that fix it?
10-12-2025 06:21:35 - Raegan Munro (Work notes)
Mailbox script complete. 
Pending SCTASK0224944.
08-12-2025 17:26:13 - Zoe O'Brien (Work notes)
R912460
Old Name: Salesti Satele Fonoti
Old Email: salesti.satelefonoti@qr.com.au
New Name: Salesti Fonoti
New Email: salesti.fonoti@qr.com.au
========================
Changed name in DRA
Changed name in Intune
Changed name in SAP UMR
Pending mailbox script completion
Pending SCTASK0224944 completion
08-12-2025 17:09:06 - Zoe O'Brien (Work notes)
Investigating
</t>
  </si>
  <si>
    <t xml:space="preserve">
 2025-12-08 15:47:54 Shane Kmet - Assigned to is Zoe O'Brien was 
 2025-12-08 17:26:13 Zoe O'Brien - State is Pending was Work in Progress
 2025-12-11 07:57:23 Raegan Munro - State is Closed Complete was Pending</t>
  </si>
  <si>
    <t xml:space="preserve">08-12-2025 15:59:39 - Anita Davenport-Smith (Work notes)
Hi @Margaret Selff, can you please also raise these PeopleView issues with Deloitte.
</t>
  </si>
  <si>
    <t xml:space="preserve">
 2025-12-08 15:59:39 Anita Davenport-Smith - Assignment Group is SAP Learning was SAP Employee Central</t>
  </si>
  <si>
    <t xml:space="preserve">10-12-2025 09:49:18 - Sarah Knevett (Additional comments)
Map location on Level 3 - to help locate items requested for collection.
09-12-2025 10:32:34 - PDXC Integration (Work notes)
TASK8435497 Work Note Added by joel.bissmire@dxc.com: Reached out to Sarah to arrange a collection date for the IT items
09-12-2025 10:32:24 - PDXC Integration (Additional comments)
TASK8435497 Comment Added ---&gt; Morning Sarah,
Just reaching out about the request raised for returning IT equipment in the Spare office on Level 3, Just need to arrange a Wednesday/Thursday that I will be able to head there with a trolly and collect.
Regards,
09-12-2025 10:02:00 - PDXC Integration (Work notes)
TASK8435497 Assigned To: Joel Bissmire
08-12-2025 15:28:33 - Stephen Van Breda (Work notes)
QLR ServiceNow Integration sc_req_item SCTASK0224928 created RITM5455497
</t>
  </si>
  <si>
    <t xml:space="preserve">
 2025-12-09 10:32:14 PDXC Integration - State is Pending was Open</t>
  </si>
  <si>
    <t xml:space="preserve">09-12-2025 15:16:27 - Joanne Tamis (Work notes)
Collected 09/12/2025
09-12-2025 10:12:51 - Joanne Tamis (Additional comments)
Hi Robert,
Ticket numbers 101593, 102403, 102404 &amp; 102458 are now ready for collection from RC1-3.
Cheers, Jo.
09-12-2025 10:12:51 - Joanne Tamis (Work notes)
Hi Robert,
Ticket numbers 101593, 102403, 102404 &amp; 102458 are now ready for collection from RC1-3.
Cheers, Jo.
</t>
  </si>
  <si>
    <t xml:space="preserve">
 2025-12-09 10:12:51 Jo Tamis - State is Pending was Open
 2025-12-09 15:16:27 Jo Tamis - State is Closed Complete was Pending</t>
  </si>
  <si>
    <t xml:space="preserve">08-12-2025 16:05:33 - Riley Thomas (Work notes)
From: IT Service Desk 
Sent: Monday, 8 December 2025 4:35 PM
To: Wu, Shirley &lt;shirley.wu@qr.com.au&gt;
Subject: RE: [Action Required] MD-10-7 B2B Access Request Form - External User - Katherine Eastaughffe
Hi Shirley,
I have created the external users account for Katherine Eastaughffe.
Name: Katherine Eastaughffe
Service ID: EXT3219
Email: katherine.eastaughffe@acmena.com.au
For DOORs access please contact ibmdoorsnextadmin@qr.com.au
Kind Regards,
Riley
RILEY THOMAS
Assistant Customer Support
08-12-2025 16:00:49 - Riley Thomas (Work notes)
Account created in DRA
Added user details in excel sheet
08-12-2025 15:27:51 - Riley Thomas (Work notes)
Investigating
</t>
  </si>
  <si>
    <t xml:space="preserve">
 2025-12-08 15:25:09 Riley Thomas - Assigned to is Riley Thomas was 
 2025-12-08 16:05:33 Riley Thomas - State is Closed Complete was Work in Progress</t>
  </si>
  <si>
    <t xml:space="preserve">08-12-2025 15:47:24 - Shane Kmet (Additional comments)
Good afternoon Sam ,
Install of Adobe InDesign
This has been deployed to your account and it should be available from the Company Portal / Software Centre in the next hour or so.
In some cases it can take up to 24 hours for the change to reach through to your end. Any issues after this time please notify the Service Desk.
Thank you,
Shane Kmet
Senior Service Desk Analyst
08-12-2025 15:47:24 - Shane Kmet (Work notes)
Has has AP_Adobe_InDesign_NUD on account
08-12-2025 15:46:14 - Shane Kmet (Work notes)
Sam Mullen
Adobe InDesign
Deployed AP_Adobe_InDesign_NUD to user - R909196
08-12-2025 15:22:00 - Shane Kmet (Work notes)
Investigating
</t>
  </si>
  <si>
    <t xml:space="preserve">
 2025-12-08 15:21:35 Shane Kmet - Assigned to is Zoe O'Brien was 
 2025-12-08 15:47:24 Shane Kmet - State is Closed Complete was Open</t>
  </si>
  <si>
    <t xml:space="preserve">08-12-2025 15:10:41 - Riley Thomas (Work notes)
From: Oakley, Martin &lt;martin.oakley@qr.com.au&gt; 
Sent: Monday, 8 December 2025 2:27 PM
To: Park, Chris &lt;Chris.Park@qr.com.au&gt;; IT Service Desk &lt;ITServiceDesk@qr.com.au&gt;; Lovell, Clinton &lt;Clinton.Lovell@qr.com.au&gt;; Sully, Mark &lt;Mark.Sully@qr.com.au&gt;
Subject: RE: Temp DA Access in CORP
approved
</t>
  </si>
  <si>
    <t xml:space="preserve">
 2025-12-08 15:10:41 Riley Thomas - State is Closed Complete was Open</t>
  </si>
  <si>
    <t xml:space="preserve">09-12-2025 06:37:49 - Joshua Warcon (Additional comments)
Hi @Allison Smoothy,
O918655 (A Cooper) has now been granted access to Queries.
Regards,
Josh
09-12-2025 06:37:49 - Joshua Warcon (Work notes)
O918655 has been added to ZS_MATLDATA
</t>
  </si>
  <si>
    <t xml:space="preserve">
 2025-12-09 06:37:49 Josh Warcon - State is Closed Complete was Open</t>
  </si>
  <si>
    <t xml:space="preserve">12-12-2025 18:20:20 - Margaret Selff (Additional comments)
@Laura Larman @Trachelle Hart
Hi, re. I have found a user with same access as Pete. Unfortunately, I could not use Ashlee as she also had role QR_ADMIN_TRAINER .  I used Rob Moss instead.
12-12-2025 16:18:38 - Trachelle Hart (Work notes)
Thanks @Margaret Selff
12-12-2025 15:34:49 - Margaret Selff (Additional comments)
@Laura Larman @Trachelle Hart
Hi,  I have found a user with same access as Pete  i.e. Ashlee Lucas 918225.  I will provide the evidence for SAP to compare.
12-12-2025 14:59:16 - Margaret Selff (Additional comments)
@Laura Larman @Trachelle Hart
In Production Kym Baty has three roles 
QR_ADMIN_CLASS  Class Admin 
QR_ADMIN_TRAINER  Trainer Assessor 
QR_ADMIN_REPORT_L1  Reports Level 1 
Could you please provide a Class Admin in Production with the same roles as Pete Davies to allow SAP to compare.
12-12-2025 14:16:48 - Trachelle Hart (Additional comments)
Hi @Margaret Selff
Learning Systems have provided the requested information, (attached) Laura has advised the below 
I used Kym Baty and changed her access to mirror what a Class Admin would haven (and what Pete has). I think I already provided the screenshots from Pete, but I have attached them again.
All Class Administrators only get two roles.
Bec Van West has elevated access so is not a good example of Class Admin access as she has extra roles. Please let me know if you need anything else. 
Thanks Margie
Trachelle
10-12-2025 17:49:51 - Margaret Selff (Additional comments)
@Donna Durrer 
SAP have asked for more information. 
 I need an example of a User with only the same roles as Pete Davis and the item search is working for them in the "add learning history for multiples courses"  
Pete Davies (910438) only has the following two roles in Production:
QR_ADMIN_CLASS 
QR_ADMIN_REPORT_L1 
So, I need another user with only these 2 role roles in Learning who can perform the function that Pete Davis cannot.
Could it be that Pete is missing a role? 
I notice for example Rebecca Van West has four roles assigned.
QR_ADMIN_CONTENT 
QR_ADMIN_CLASS   
QR_ADMIN_LEARNING  Learning Admin 
QR_ADMIN_REPORT_L1.
Is it possible that Pete might need the QR_ADMIN_Learning role?
SAP have also asked for a screenshot for search results for the affected and non affected user (Must have exactly same access).
Happy to try proxying as the second user if one is provided, I know it doesn't work for Pete Davies.
Please assist.
Kind regards
Margaret
10-12-2025 17:49:51 - Margaret Selff (Work notes)
SAP Customer Action Request
If the issue is in production instance, could you please compare the roles assigned to affected and non affected administrators.
You can check this under System Administration&gt; Security&gt; Administrators&gt; Search for the admins and go to 'Assigned roles' tab and compare the roles.
If you are expecting the same results for different administrators, it is important that they have same set of rules assigned.
Also attach the updated screenshot for search results and role assigned to affected and non affected admins from your production instance.
10-12-2025 14:58:43 - Margaret Selff (Additional comments)
SAP Case 1494736/2025 created
10-12-2025 14:58:43 - Margaret Selff (Work notes)
Case 1494736/2025 has successfully been sent to SAP!
08-12-2025 14:48:27 - Anita Davenport-Smith (Work notes)
Hi @Margaret Selff, could you please raise with SAP Support.
</t>
  </si>
  <si>
    <t xml:space="preserve">
 2025-12-08 14:48:08 Anita Davenport-Smith - Assignment Group is SAP Learning was SAP Employee Central
 2025-12-10 14:58:43 Margaret Selff - State is Work in Progress was Open</t>
  </si>
  <si>
    <t xml:space="preserve">10-12-2025 09:20:44 - Anita Davenport-Smith (Work notes)
@Margaret Selff, Thanks - just confirming with Pavan (via Angus) that he can access PeopleConnect UAT.  Will advise
10-12-2025 09:14:21 - Margaret Selff (Work notes)
@Anita Davenport-Smith  
Hi Anita
re: UAT access - RCM Enhancements: Pavan Bangaram  
Checked UAT (Queensla01U) Permission Group &gt;Super Admin 
and found that Pavan Bangaram O914558 already exists in the People Pool.  
Please advise if there are any other additional permissions required.
Kind regards
Margaret
10-12-2025 09:14:21 - Margaret Selff (Additional comments)
re: UAT access - RCM Enhancements: Pavan Bangaram  
Checked UAT (Queensla01U) Permission Group &gt;Super Admin 
and found that Pavan Bangaram O914558 already exists in the People Pool.
09-12-2025 16:56:19 - Anita Davenport-Smith (Work notes)
Hi @Margaret Selff, are you able to look at this request please.
</t>
  </si>
  <si>
    <t xml:space="preserve">
 2025-12-09 16:56:19 Anita Davenport-Smith - Assigned to is Margaret Selff was 
 2025-12-10 09:15:14 Margaret Selff - State is Work in Progress was Open</t>
  </si>
  <si>
    <t xml:space="preserve">10-12-2025 11:50:49 - Margaret Selff (Additional comments)
@Donna Durrer Ticket raised with Deloitte 09.12.2025 Waiting response.
I can see a Workaround in the meantime.  
Once in the Compliance Matrix report(e.g.  for Learning Job role 10167 )
 In the "Name" column click on the Employee you are interested in.
The Employee details are displayed giving the user choice of "Required Learning" "Learning History" and "Cirricula"
Select "Curricula"
Expand the required curriculum to view the details.
Select "Close" to return to the report 
Select another Employee by clicking on their Name in the "Name" column (the correct employee is displayed)
10-12-2025 11:50:49 - Margaret Selff (Work notes)
To replicate the issue in Production please follow the below steps.
1. PeopleView (My Profile)
2. Click on "My Profile" button
3. From report list select Compliance Matrix.
4. The Compliance Matrix Selection screen is displayed.
5. At the end of the Learning Job Role field click on the match code button
6. In the Search field type 10167 Enter 
7. Porter Level 2 description displays
8. Click on the Add button +  
9. Click on the "Confirm" button
10 The select report is Martrix-Curriculum
11 Click Search 
12 In the "Porter Level 2" column adjacent Name Andrea McCullough click on the date
13 The Select curriculum window displays, click on text "Porter Level 2" 
14 The Curriculum details for Andrea McCullough are displayed 
15 Click Close (bottom right of window), returned to the Report screen
16 In the "Porter Level 2" column adjacent Name Andrew Petrie, click on the date
17 The Select curriculum window displays, click on text "Porter Level 2" 
18 DEFECT The Curriculum details Name displayed in the reporting heading is Andrea McCullough are displayed and not Andrew Petrie as selected in Step 16.
N.B. If steps 12 - 17 are repeated for other columns on the output i.e. Wirrepi for Employees the employee name is displayed correctly
09-12-2025 14:13:41 - Margaret Selff (Work notes)
Ticket logged with Deloitte 
reference Asset Support Request #: 1012
08-12-2025 14:46:22 - Anita Davenport-Smith (Work notes)
Hi @Margaret Selff, this will need to be raised with Deloitte via the form link that Flo provided us.  Should be in the handover to support document.
</t>
  </si>
  <si>
    <t xml:space="preserve">
 2025-12-08 14:46:22 Anita Davenport-Smith - Assignment Group is SAP Learning was SAP Employee Central
 2025-12-10 17:31:03 Margaret Selff - State is Work in Progress was Open</t>
  </si>
  <si>
    <t xml:space="preserve">09-12-2025 13:30:39 - Gilbert Noble (Additional comments)
raised REQ0267558
RITM0271009 - Microsoft Surface Laptop 6
09-12-2025 13:30:39 - Gilbert Noble (Work notes)
raised REQ0267558
RITM0271009 - Microsoft Surface Laptop 6
09-12-2025 10:18:05 - John McQuillan (Additional comments)
Hi,
Cost centre to charge: SQNA PROTECTION OFFICER MANAGEMENT (10000041610873)
Location to send: Sunshine Depot, Building 2, 281A Bilsen Road, Geebung, 4034
Level 4 manager to approve: Alan Jones
09-12-2025 10:15:44 - John McQuillan (Additional comments)
f
08-12-2025 14:37:36 -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t>
  </si>
  <si>
    <t xml:space="preserve">
 2025-12-08 14:35:58 Shane Kmet - Assignment Group is DXC Remote Desktop Support was Global Service Desk
 2025-12-08 14:36:14 Gilbert Noble - Assigned to is Gilbert Noble was 
 2025-12-08 14:37:36 Gilbert Noble - State is Pending was Work in Progress
 2025-12-09 13:30:39 Gilbert Noble - State is Closed Complete was Pending</t>
  </si>
  <si>
    <t xml:space="preserve">08-12-2025 14:36:24 - Wilawan Nimanong (Additional comments)
TRIM P file has re-opened.
08-12-2025 14:36:24 - Wilawan Nimanong (Work notes)
TRIM P file has re-opened.
</t>
  </si>
  <si>
    <t xml:space="preserve">
 2025-12-08 14:35:34 Amy Nimanong - State is Work in Progress was Open
 2025-12-08 14:36:24 Amy Nimanong - State is Closed Complete was Work in Progress</t>
  </si>
  <si>
    <t xml:space="preserve">11-12-2025 07:22:28 - Raegan Munro (Work notes)
Description of Issue:
 User called for an update on this request. 
Troubleshooting:
 Advised that a new device has been ordered. 
User would also like to follow up for a request on LAN activation. 
Unable to find an existing ticket - Advised user they will need to raise a Telephone Service Request. 
Advised user that the hardware team are waiting for new devices to be ordered. 
User advised that they will try to get a loan from the Tech Bar. 
User would like to know how they can complain about the onboarding process, advised that they will be sent a feedback form 5 days after ticket closure. 
============================ 
Username: Errol Monteiro
Employee ID: R901749
Contact Number: 0409246369
11-12-2025 07:22:28 - Raegan Munro (Additional comments)
Hi Errol, 
Thank you for reaching out to the Queensland Rail IT Service Desk. 
As discussed, in order to have the LAN port activated you will need to raise a "Telephone Service Request" through  the Self-Service Portal. This can also be done through the following link:
https://queenslandrail.service-now.com/service_management?id=sc_cat_item&amp;sys_id=0578be104fcea6004a30fe501310c7ef
If you have any further issues with this please feel free to contact us by calling 07 3072 5000 (we are option 1), or alternatively email us at ITServiceDesk@qr.com.au. 
Kind regards, 
Raegan.
10-12-2025 15:29:11 - Errol Monteiro (Additional comments)
Hi Gilbert, the new starter begins 15 Dec 2025. Can you do a loan laptop for the time being if the new one is not available?
10-12-2025 14:03:04 - PDXC Integration (Work notes)
TASK8435457 Work Note Added by christopher.watson2@dxc.com: We are currently awaiting the arrival of new devices.
Your item will be delivered as soon as it becomes available.
10-12-2025 14:02:58 - PDXC Integration (Additional comments)
TASK8435457 Comment Added ---&gt; We are currently awaiting the arrival of new devices.
Your item will be delivered as soon as it becomes available.
09-12-2025 10:01:58 - PDXC Integration (Work notes)
TASK8435457 Assigned To: Christopher Watson
08-12-2025 14:26:54 - System (Work notes)
QLR ServiceNow Integration sc_req_item SCTASK0224917 created RITM5455473
</t>
  </si>
  <si>
    <t xml:space="preserve">
 2025-12-10 14:02:55 PDXC Integration - State is Pending was Open</t>
  </si>
  <si>
    <t xml:space="preserve">10-12-2025 10:21:34 - Wilawan Nimanong (Work notes)
Completed TRIM Power user training with Amy Nimanong on 10/12/2025
10-12-2025 10:21:34 - Wilawan Nimanong (Additional comments)
Completed TRIM Power user training with Amy Nimanong on 10/12/2025
08-12-2025 14:25:54 - Wilawan Nimanong (Additional comments)
Booked TRIM Power user training via Teams with Amy Nimanong - Wed 10/12/2025 at 9:00 to 10: am
</t>
  </si>
  <si>
    <t xml:space="preserve">
 2025-12-08 14:25:54 Amy Nimanong - State is Work in Progress was Open
 2025-12-10 10:21:34 Amy Nimanong - State is Closed Complete was Work in Progress</t>
  </si>
  <si>
    <t xml:space="preserve">10-12-2025 14:03:34 - PDXC Integration (Work notes)
TASK8435456 Work Note Added by christopher.watson2@dxc.com: We are currently awaiting the arrival of new devices.
Your item will be delivered as soon as it becomes available.
10-12-2025 14:03:30 - PDXC Integration (Additional comments)
TASK8435456 Comment Added ---&gt; We are currently awaiting the arrival of new devices.
Your item will be delivered as soon as it becomes available.
09-12-2025 10:02:09 - PDXC Integration (Work notes)
TASK8435456 Assigned To: Christopher Watson
08-12-2025 14:24:47 - System (Work notes)
QLR ServiceNow Integration sc_req_item SCTASK0224916 created RITM5455472
</t>
  </si>
  <si>
    <t xml:space="preserve">
 2025-12-10 14:03:29 PDXC Integration - State is Pending was Open</t>
  </si>
  <si>
    <t xml:space="preserve">10-12-2025 14:04:58 - PDXC Integration (Additional comments)
TASK8435455 Comment Added ---&gt; We are currently awaiting the arrival of new devices.
Your item will be delivered as soon as it becomes available.
09-12-2025 10:02:08 - PDXC Integration (Work notes)
TASK8435455 Assigned To: Christopher Watson
08-12-2025 14:23:44 - System (Work notes)
QLR ServiceNow Integration sc_req_item SCTASK0224914 created RITM5455470
</t>
  </si>
  <si>
    <t xml:space="preserve">
 2025-12-10 14:04:57 PDXC Integration - State is Pending was Open</t>
  </si>
  <si>
    <t xml:space="preserve">08-12-2025 18:24:54 - PDXC Integration (Work notes)
TASK8435458 Work Note Added by phongtan.huynh@dxc.com: Close this. it is duplicated with RITM5455576.
08-12-2025 14:28:38 - Shane Kmet (Work notes)
QLR ServiceNow Integration sc_req_item SCTASK0224913 created RITM5455474
08-12-2025 14:28:23 - Shane Kmet (Work notes)
Assigning to DXC Application Online Services for support
</t>
  </si>
  <si>
    <t xml:space="preserve">
 2025-12-08 14:27:56 Shane Kmet - Assigned to is Zoe O'Brien was 
 2025-12-08 14:28:23 Shane Kmet - Assignment Group is DXC Application Online Services was Global Service Desk
 2025-12-08 18:24:55 PDXC Integration - State is Closed Complete was Work in Progress</t>
  </si>
  <si>
    <t xml:space="preserve">08-12-2025 15:02:38 - PDXC Integration (Work notes)
TASK8435453 Assigned To: Kaushika Thiyagarajan
08-12-2025 15:02:35 - PDXC Integration (Additional comments)
TASK8435453 Comment Added ---&gt; Device → Accessories Only - No IT Asset Management action.
08-12-2025 14:23:19 - PDXC Integration (Work notes)
TASK8435450 Work Note Added by michael.murakami@dxc.com: Charmaine has collected the following:
5x Protective Case for Dell 7350 tablet - QR2-PRO-7350CS-CR116
TASK8435450 Assigned To: Michael Murakami
08-12-2025 14:20:43 - System (Work notes)
QLR ServiceNow Integration sc_req_item SCTASK0224912 created RITM5455467
</t>
  </si>
  <si>
    <t xml:space="preserve">
 2025-12-11 14:40:29 PDXC Integration - State is Closed Complete was Open</t>
  </si>
  <si>
    <t xml:space="preserve">10-12-2025 07:38:28 - Ruey Lim (Additional comments)
Hi Brian,
We have contacted Tara Wilson who is the owner of the shared mailbox "NGOperations", and they have rejected your request to change the mailbox owner as it is not necessary.
So unfortunately, I am unable to complete this request for you.
Kind regards,
Ruey Lim
10-12-2025 07:38:28 - Ruey Lim (Work notes)
From: Wilson, Tara &lt;tara.wilson@qr.com.au&gt; 
Sent: Tuesday, 9 December 2025 6:27 PM
To: IT Service Desk &lt;ITServiceDesk@qr.com.au&gt;
Subject: RE: RITM0270192 - Email Services
Change of ownership is not necessary, unless two people can be allowed to be Owners.
The change was requested as Brian wanted to do an audit of who has access to the mailbox. I have advised that this can be done via DRA.
Thanks, Tara.
TARA WILSON
PRINCIPAL NGR PERFORMANCE ADVISER
Level 14, 295 Ann Street 
GPO Box 1429 • Brisbane, Queensland 4001 
W: queenslandrail.com.au
----------------------------------------------------------------------------------------------
Mailbox owner rejected the request of change
Closing ticket
09-12-2025 17:54:59 - George Knight (Work notes)
From: IT Service Desk 
Sent: Tuesday, 9 December 2025 6:55 PM
To: Wilson, Tara &lt;tara.wilson@qr.com.au&gt;
Subject: FW: RITM0270192 - Email Services
Hi Tara
Just following up on the request below. Thanks.
Kind regards,
George Knight
IT Service Desk Analyst
Level 3, 21 Kirksway Place 
Battery Point, Tasmania 7004 
T: 07 3072 5000 
W: queenslandrail.com.au
E: ITservicedesk@qr.com.au
08-12-2025 15:14:19 - Pruthvish Patel (Work notes)
Waiting for approval of Mailbox Owner (NGROperations )
08-12-2025 15:13:01 - Pruthvish Patel (Work notes)
From: IT Service Desk &lt;ITServiceDesk@qr.com.au&gt; 
Sent: Monday, 8 December 2025 3:43 PM
To: Wilson, Tara &lt;tara.wilson@qr.com.au&gt;
Subject: RITM0270192 - Email Services
Hi Tara,
We have received a request to change of owner of NGROperations shared mailbox from Brian Carey (NGR Operations Manager)
As the owner of the mailbox (NGROperations), do you provide approval for change of ownership and full access of the mailbox to Brian Carey (NGR Operations Manager)?
Kind regards,
PRUTHVISH PATEL
ASSISTANT CUSTOMER SUPPORT
PH: 07 3072 5000
Alt.PH: +61 7 3072 5000
Email: ITServiceDesk@qr.com.au
W: queenslandrail.com.au
08-12-2025 14:27:56 - Pruthvish Patel (Work notes)
Investigating
</t>
  </si>
  <si>
    <t xml:space="preserve">
 2025-12-08 14:27:56 Shane Kmet - Assigned to is Zoe O'Brien was 
 2025-12-08 15:14:19 Pruthvish Patel - State is Pending was Work in Progress
 2025-12-10 07:38:28 Ruey Lim - State is Closed Skipped was Pending</t>
  </si>
  <si>
    <t xml:space="preserve">10-12-2025 14:10:13 - Lukas Anastasiou (Work notes)
PO sent.  Closing ticket.
08-12-2025 16:02:43 - Yoko Bell (Work notes)
Assigned ICT Asset Mgt.
</t>
  </si>
  <si>
    <t xml:space="preserve">
 2025-12-08 15:13:28 Yoko Bell - Assigned to is Yoko Bell was 
 2025-12-08 16:02:49 Yoko Bell - Assignment Group is ICT Asset Mgt was Contracts Queue 
 2025-12-09 08:24:36 Lukas Anastasiou - Assigned to is Lukas Anastasiou was 
 2025-12-10 14:10:13 Lukas Anastasiou - State is Closed Complete was Work in Progress</t>
  </si>
  <si>
    <t xml:space="preserve">12-12-2025 18:11:08 - PDXC Integration (Additional comments)
TASK8435434 Comment Added ---&gt; Update : We are updating tags and it is in progress.
10-12-2025 11:30:28 - PDXC Integration (Work notes)
TASK8435434 Work Note Added by v.harikrishna@dxc.com: Task : Update Azure TAGS
Findings : we need to update the tags
Steps Taken : We are checking on it
08-12-2025 19:27:56 - PDXC Integration (Additional comments)
TASK8435434 Comment Added ---&gt; Task : Update Azure TAGS
Findings : we need to update the tags 
Steps Taken : We are checking on it
08-12-2025 18:27:13 - PDXC Integration (Additional comments)
TASK8435434 Comment Added ---&gt; Hello "Mark Sully", Thanks for raising the task. The task has been acknowledged and if we need further information related to the task, we will reach out to you.
08-12-2025 18:24:25 - PDXC Integration (Work notes)
TASK8435434 Assigned To: Hemesh Minnama Reddy
08-12-2025 13:47:44 - Mark Sully (Work notes)
Assigned to CloudOps
08-12-2025 13:46:53 - Mark Sully (Work notes)
QLR ServiceNow Integration sc_req_item SCTASK0224909 created RITM5455456
08-12-2025 13:46:32 - Mark Sully (Work notes)
Assigning to CloudOps
</t>
  </si>
  <si>
    <t xml:space="preserve">
 2025-12-08 13:46:32 Mark Sully - Assignment Group is DXC CloudOps was Global Service Desk
 2025-12-08 19:27:13 PDXC Integration - State is Pending was Open</t>
  </si>
  <si>
    <t xml:space="preserve">12-12-2025 13:01:12 - Lukas Anastasiou (Work notes)
PO sent.  Closing ticket.
11-12-2025 15:44:24 - Lukas Anastasiou (Work notes)
PO 4502977472 awaiting release.
11-12-2025 15:21:16 - Lukas Anastasiou (Work notes)
Created WBS B.05222.25013
08-12-2025 15:44:01 - Yoko Bell (Work notes)
Assigned ICT Asset Mgt.
</t>
  </si>
  <si>
    <t xml:space="preserve">
 2025-12-08 15:13:22 Yoko Bell - Assigned to is Yoko Bell was 
 2025-12-08 15:44:09 Yoko Bell - Assignment Group is ICT Asset Mgt was Contracts Queue 
 2025-12-09 08:37:58 Lukas Anastasiou - Assigned to is Lukas Anastasiou was 
 2025-12-11 15:44:24 Lukas Anastasiou - State is Pending was Work in Progress
 2025-12-12 13:01:12 Lukas Anastasiou - State is Closed Complete was Pending</t>
  </si>
  <si>
    <t xml:space="preserve">08-12-2025 14:01:14 - PDXC Integration (Work notes)
TASK8435345 Assigned To: Santhi Varthan
08-12-2025 14:00:55 - PDXC Integration (Additional comments)
TASK8435345 Comment Added ---&gt; Qr RITM0270842/pDXc RITM5455437 - Microsoft Visio Professional
Varthan, Santhi
on behalf of Software Asset Management - Queensland Rail
​
Huynh, Jason​
Hi Jason,
Your user account has been added to the highlighted group below and installation of Visio Pro should be made available to install from your Company Portal within 24-hours depending on your location.
Your software request will now be closed. Should you have any issues with installation, please contact the service desk and quote the service call numbers listed in the subject of this email.
Thank you.
From,
-Santhi-
08-12-2025 13:21:19 - Travis Hart (Work notes)
QLR ServiceNow Integration sc_req_item SCTASK0224905 created RITM5455437
</t>
  </si>
  <si>
    <t xml:space="preserve">
 2025-12-08 14:01:11 PDXC Integration - State is Closed Complete was Open</t>
  </si>
  <si>
    <t xml:space="preserve">12-12-2025 12:18:44 - Lukas Anastasiou (Work notes)
PO sent.  Closing ticket.
11-12-2025 15:09:45 - Lukas Anastasiou (Work notes)
Confirmed with Georgena during Ops Maintenance Meeting 11 Dec.  
PO 4502977427 awaiting release.
10-12-2025 15:35:24 - Lukas Anastasiou (Work notes)
Need to confirm with Georgena if this is still proceeding as Niki Dove has indicated the demand is being closed.
08-12-2025 16:29:48 - Yoko Bell (Work notes)
Assigned ICT Asset Mgt.
08-12-2025 16:28:49 - Yoko Bell (Additional comments)
Hi @Georgena Brunckhorst
Thank you for confirming. I have updated and progressed. 
Thank you, Yoko
08-12-2025 15:22:33 - Yoko Bell (Work notes)
Emailed Alex Briggs to confirm value on ticket and SoW10 which differ.
08-12-2025 15:22:08 - Yoko Bell (Additional comments)
HI Alex,
Thank you for your ticket.
is there any reason why the PO Description amount is $34,500; although SoW 10 lists $34,450.00.
Please advise. 
Thank you, Yoko
</t>
  </si>
  <si>
    <t xml:space="preserve">
 2025-12-08 15:13:16 Yoko Bell - Assigned to is Yoko Bell was 
 2025-12-08 16:29:48 Yoko Bell - Assignment Group is ICT Asset Mgt was Contracts Queue 
 2025-12-09 08:35:43 Lukas Anastasiou - Assigned to is Lukas Anastasiou was 
 2025-12-10 15:35:24 Lukas Anastasiou - State is Pending was Work in Progress
 2025-12-12 12:18:44 Lukas Anastasiou - State is Closed Complete was Pending</t>
  </si>
  <si>
    <t xml:space="preserve">12-12-2025 18:44:08 - PDXC Integration (Work notes)
TASK8435447 Work Note Added by sonia.pandey@dxc.com: No response on strike, ticket closed.
12-12-2025 10:52:18 - PDXC Integration (Work notes)
TASK8435447 Work Note Added by sonia.pandey@dxc.com: Resolution already provided. Awaiting user's response on ticket closure.
12-12-2025 10:51:51 - PDXC Integration (Additional comments)
TASK8435447 Comment Added ---&gt; Hi @Anthony Glynn
We have fixed storage issues for SMB TT.Training@qr.com.au in the backend. Kindly check and let me know if everything if fine on your end as well.
Thank you.
11-12-2025 12:22:18 - PDXC Integration (Work notes)
TASK8435447 Work Note Added by sonia.pandey@dxc.com: The issue was caused because the shared mailbox was unlicensed and didn't have an archive enabled — so it was stuck at the 50 GB limit. Assigned the correct E3 license and then enabled the archive mailbox. This increased the storage and resolved the problem
Informed user and asked him to check on his end as well.
Awaiting response on ticket closure.
11-12-2025 12:21:46 - PDXC Integration (Additional comments)
TASK8435447 Comment Added ---&gt; Hi @Anthony Glynn
We have fixed storage issues for SMB TT.Training@qr.com.au in the backend. Kindly check and let me know if everything if fine on your end as well.
Thank you.
10-12-2025 12:16:45 - PDXC Integration (Additional comments)
TASK8435447 Comment Added ---&gt; Hi @Anthony Glynn
We have fixed storage issues for SMB TT.Training@qr.com.au in the backend. Kindly check and let me know if everything if fine on your end as well.
Thank you.
10-12-2025 12:15:58 - PDXC Integration (Work notes)
TASK8435447 Work Note Added by sonia.pandey@dxc.com: The issue was caused because the shared mailbox was unlicensed and didn’t have an archive enabled — so it was stuck at the 50 GB limit. Assigned the correct E3 license and then enabled the archive mailbox. This increased the storage and resolved the problem
Informed user and asked him to check on his end as well.
10-12-2025 11:41:51 - PDXC Integration (Work notes)
TASK8435447 Work Note Added by sonia.pandey@dxc.com: Checking internally with team if we can enable archive or assign license to fix this issue
09-12-2025 19:16:28 - PDXC Integration (Work notes)
TASK8435447 Work Note Added by sonia.pandey@dxc.com: Checking internally with team if we can enable archive or assign license to fix this issue
08-12-2025 19:43:24 - PDXC Integration (Work notes)
TASK8435447 Work Note Added by sonia.pandey@dxc.com: Checked shared mailbox in exchange - 49 GB used
SMB is unlicensed with litigation hold off and archive disabled.
Ran cmd : PS C:\WINDOWS\System32&gt; Get-MailboxFolderStatistics -identity TT.Training@qr.com.au -folderscope RecoverableItems | Ft Name,FolderAndSubfolderSize,ItemsInFolderAndSubfolders
Name              FolderAndSubfolderSize         ItemsInFolderAndSubfolders
----              ----------------------         --------------------------
Recoverable Items 1.468 GB (1,576,266,908 bytes)                       3022
Audits            0 B (0 bytes)                                           0
Calendar Logging  13.05 MB (13,682,354 bytes)                          2249
Deletions         1.031 GB (1,107,534,009 bytes)                        645
DiscoveryHolds    414.1 MB (434,176,127 bytes)                           51
Purges            9.66 MB (10,129,276 bytes)                             19
SubstrateHolds    129.4 KB (132,527 bytes)                                3
Versions          10.12 MB (10,612,615 bytes)                            55
Checking internally with team if we can enable archive or any action can be taken to fix this issue.
08-12-2025 19:43:22 - PDXC Integration (Additional comments)
TASK8435447 Comment Added ---&gt; Hi @Anthony Glynn
We are currently looking into the issue. Please allow us some time so that we can share details with you.
Thank you.
08-12-2025 19:36:54 - PDXC Integration (Work notes)
TASK8435447 Assigned To: Sonia Pandey
08-12-2025 14:12:45 - Andy Phan (Work notes)
QLR ServiceNow Integration sc_req_item SCTASK0224903 created RITM5455463
08-12-2025 14:12:23 - Andy Phan (Work notes)
Assigning to O365 for further assistance.
08-12-2025 13:54:11 - Andy Phan (Work notes)
Investigating
</t>
  </si>
  <si>
    <t xml:space="preserve">
 2025-12-08 13:20:48 Cameron Horn - Assigned to is Zoe O'Brien was 
 2025-12-08 14:12:23 Andy Phan - Assignment Group is DXC O365 Messaging was Global Service Desk
 2025-12-08 19:43:20 PDXC Integration - State is Pending was Work in Progress
 2025-12-12 18:43:58 PDXC Integration - State is Work in Progress was Pending
 2025-12-12 18:44:03 PDXC Integration - State is Closed Complete was Work in Progress</t>
  </si>
  <si>
    <t xml:space="preserve">08-12-2025 12:38:52 - Wilawan Nimanong (Work notes)
Dave Barwick 905959 - TRIM P file has re-opened .
08-12-2025 12:38:52 - Wilawan Nimanong (Additional comments)
Dave Barwick 905959 - TRIM P file has re-opened .
</t>
  </si>
  <si>
    <t xml:space="preserve">
 2025-12-08 12:38:23 Amy Nimanong - State is Work in Progress was Open
 2025-12-08 12:38:52 Amy Nimanong - State is Closed Complete was Work in Progress</t>
  </si>
  <si>
    <t xml:space="preserve">08-12-2025 13:32:18 - Clair Neate (Work notes)
All requests actioned
08-12-2025 13:31:34 - Clair Neate (Additional comments)
The following account has been extended: Zorab Djanian
O918356 
Kind regards, 
Clair Neate
08-12-2025 13:31:34 - Clair Neate (Work notes)
Extended UMR for O918356 to 01.07.2026 
Verified account is active in DRA 
No additional access requested 
Verified active O365 account 
Reprovisioned account in MIM: User with ServiceID 00918356 was updated. This user's sAMAccountName will be: o918356.
08-12-2025 13:05:25 - Clair Neate (Work notes)
Investigating
</t>
  </si>
  <si>
    <t xml:space="preserve">
 2025-12-08 12:39:02 Shane Kmet - Assigned to is Zoe O'Brien was 
 2025-12-08 13:32:18 Clair Neate - State is Closed Complete was Work in Progress</t>
  </si>
  <si>
    <t xml:space="preserve">09-12-2025 07:49:44 - Wilawan Nimanong (Additional comments)
Please see attached the list of users who has access to folder 17/1999/2
09-12-2025 07:49:44 - Wilawan Nimanong (Work notes)
Please see attached the list of users who has access to folder 17/1999/2
</t>
  </si>
  <si>
    <t xml:space="preserve">
 2025-12-08 12:36:59 Amy Nimanong - State is Work in Progress was Open
 2025-12-09 07:49:44 Amy Nimanong - State is Closed Complete was Work in Progress</t>
  </si>
  <si>
    <t xml:space="preserve">12-12-2025 09:10:40 - Ruey Lim (Work notes)
From: Wright, Sue &lt;Sue.Wright@qr.com.au&gt; 
Sent: Friday, 12 December 2025 6:53 AM
To: IT Service Desk &lt;ITServiceDesk@qr.com.au&gt;
Subject: RE: SCTASK0224899 - DRA Delegated Rights Request
Yes, this is approved.
Thanks
Sue
SUE WRIGHT
OPERATIONAL SERVICES MANAGER
Cent Conc-Lower, Cent Conc-Lower 
290 Ann St GPO Box 1429 Bne 4001 • Bne, Queensland  
T: 07 30720318
M: 0404815408 
W: queenslandrail.com.au
Workdays – Tuesday to Friday
=======================================================
Added user R863844 to group "BNE_PS_PSD_SIS_RD" and "BNE_PS_PSD_SIS_RD_RO"
12-12-2025 09:10:40 - Ruey Lim (Additional comments)
Hi Rocky,
I have given you access to the group "BNE_PS_PSD_SIS_RD" and "BNE_PS_PSD_SIS_RD_RO".
It could take up to 1 day to replicate on your end. 
Kind regards, 
Ruey Lim
11-12-2025 09:35:38 - Shane Kmet (Work notes)
Wright, Sue &lt;Sue.Wright@qr.com.au&gt; 
Sent: Thursday, 11 December 2025 9:39 AM
To: IT Service Desk &lt;ITServiceDesk@qr.com.au&gt;
Subject: Automatic reply: SCTASK0224899 - DRA Delegated Rights Request
Thank you for your email
I'm currently out of the office and will return on Friday 12 December.
Kind regards,
Sue Wright
11-12-2025 08:41:24 - Raegan Munro (Work notes)
From: IT Service Desk 
Sent: Thursday, 11 December 2025 9:39 AM
To: Wright, Sue &lt;Sue.Wright@qr.com.au&gt;
Subject: RE: SCTASK0224899 - DRA Delegated Rights Request
Hi Sue,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10-12-2025 14:35:07 - Shane Kmet (Work notes)
**Pending Sue Write approval
09-12-2025 08:00:28 - Ruey Lim (Work notes)
From: Campbell, Scott &lt;scott.campbell@qr.com.au&gt; 
Sent: Tuesday, 9 December 2025 8:14 AM
To: IT Service Desk &lt;ITServiceDesk@qr.com.au&gt;; Voller, Rocky &lt;Rocky.Voller@qr.com.au&gt;
Subject: RE: SCTASK0224899 - DRA Delegated Rights Request
Hi I.T,
Approved.
Regards
SCOTT CAMPBELL 
TEAM LEADER SEQ OPERATIONS ROSTER CENTRE 
Level 1, RMC 
80 Mayne Rd Bowen Hills 4006 • Bne,  
T: 8922002
M: 0437739747
F: +61 7 3606 5219 
W: queenslandrail.com.au
-----------------------------------------------------------------------------------------
Added user to BNE_PS_PSD_SIS_RD
========================================================
Pending approval from Sue Wright
Group: BNE_PS_PSD_SIS_RD_RO
08-12-2025 13:52:17 - Andy Phan (Work notes)
Group: BNE_PS_PSD_SIS_RD
Owner: Campbell, Scott 
Group: BNE_PS_PSD_SIS_RD_RO
Owner: Wright, Sue 
Pending approval from group owners (Campbell, Scott) (Wright, Sue)
08-12-2025 13:51:11 - Andy Phan (Work notes)
From: IT Service Desk 
Sent: Monday, 8 December 2025 2:21 PM
To: Wright, Sue &lt;Sue.Wright@qr.com.au&gt;
Subject: SCTASK0224899 - DRA Delegated Rights Request
Hi Sue,
We have received a request from Rocky Voller (Operational Services Manager) to have DRA Delegated Rights access to the group “BNE_PS_PSD_SIS_RD_RO”.
As the owner of this group, can you please let us know if you approve this access?
Kind regards, 
Andy
ANDY PHAN 
Assistant Customer Support
08-12-2025 13:50:01 - Andy Phan (Work notes)
From: IT Service Desk 
Sent: Monday, 8 December 2025 2:20 PM
To: Campbell, Scott &lt;scott.campbell@qr.com.au&gt;
Subject: SCTASK0224899 - DRA Delegated Rights Request
Hi Scott,
We have received a request from Rocky Voller (Operational Services Manager) to have DRA Delegated Rights access to the group “BNE_PS_PSD_SIS_RD”.
As the owner of this group, can you please let us know if you approve this access?
Kind regards, 
Andy
ANDY PHAN 
Assistant Customer Support
08-12-2025 13:25:24 - Andy Phan (Work notes)
Investigating
</t>
  </si>
  <si>
    <t xml:space="preserve">
 2025-12-08 12:39:03 Shane Kmet - Assigned to is Zoe O'Brien was 
 2025-12-08 13:52:17 Andy Phan - State is Pending was Work in Progress
 2025-12-12 09:10:40 Ruey Lim - State is Closed Complete was Pending</t>
  </si>
  <si>
    <t xml:space="preserve">08-12-2025 12:35:15 - Wilawan Nimanong (Additional comments)
Record Number 2025-11-21441 has re-opened for access.
08-12-2025 12:35:15 - Wilawan Nimanong (Work notes)
Record Number 2025-11-21441 has re-opened for access.
</t>
  </si>
  <si>
    <t xml:space="preserve">
 2025-12-08 12:34:36 Amy Nimanong - State is Work in Progress was Open
 2025-12-08 12:35:15 Amy Nimanong - State is Closed Complete was Work in Progress</t>
  </si>
  <si>
    <t xml:space="preserve">08-12-2025 12:33:23 - Wilawan Nimanong (Additional comments)
TRIM P file has re-opened.
08-12-2025 12:33:23 - Wilawan Nimanong (Work notes)
TRIM P file has re-opened.
</t>
  </si>
  <si>
    <t xml:space="preserve">
 2025-12-08 12:32:41 Amy Nimanong - State is Work in Progress was Open
 2025-12-08 12:33:23 Amy Nimanong - State is Closed Complete was Work in Progress</t>
  </si>
  <si>
    <t xml:space="preserve">12-12-2025 15:11:58 - Lukas Anastasiou (Work notes)
CW still in draft and not yet in SAP.  Awaiting notification from Contracts.
10-12-2025 15:34:36 - Barry Dillon (Additional comments)
Hi Lukas - see CW2329736 TC's - 2025 Protection Relay Settings Database - Stationware.  Let me know if you need anything else.
10-12-2025 15:09:48 - Lukas Anastasiou (Work notes)
4502977181 held pending correct CW. 
Hi Barry, can you please check this CW as SAP says it does not exist and I cannot find it in Ariba.
</t>
  </si>
  <si>
    <t xml:space="preserve">
 2025-12-08 12:34:54 Barry Dillon - Assignment Group is ICT Asset Mgt was Contracts Queue 
 2025-12-09 08:25:00 Lukas Anastasiou - Assigned to is Lukas Anastasiou was 
 2025-12-10 15:09:48 Lukas Anastasiou - Assignment Group is Contracts Queue  was ICT Asset Mgt
 2025-12-12 10:21:10 Barry Dillon - Assignment Group is ICT Asset Mgt was Contracts Queue 
 2025-12-12 14:38:02 Lukas Anastasiou - State is Pending was Work in Progress
 2025-12-12 15:11:58 Lukas Anastasiou - State is Pending was Work in Progress</t>
  </si>
  <si>
    <t xml:space="preserve">08-12-2025 13:17:59 - Ruey Lim (Additional comments)
The following account has been extended:
Mike O'Brien
O906615
The user has the following roles either recently expired or soon to expire in SAP:
Z_LMS_QR_COURSEPLAYER
Z_LMS_QR_LEARNER
Kind regards, 
Ruey Lim
08-12-2025 13:17:59 - Ruey Lim (Work notes)
Extended UMR for O906615 to 01.01.2027
Account is in Disabled OU
Moved user back to the original OU: corp.qr.com.au/QR Users/Brisbane (cptprdfps004) Redirect Users
Re-enabled user
No additional access requested
O365 account stated "Sign-In Blocked", should clear itself since re-enabled account in DRA
Reprovisioned account in MIM: "User with ServiceID 00906615 was updated. This user's sAMAccountName will be: o906615."
-----------------------------------------------------------------------
Expired Roles in UMR:
Z_LMS_QR_COURSEPLAYER
Z_LMS_QR_LEARNER
08-12-2025 13:00:52 - Ruey Lim (Work notes)
Investigating
</t>
  </si>
  <si>
    <t xml:space="preserve">
 2025-12-08 12:33:04 Shane Kmet - Assigned to is Zoe O'Brien was 
 2025-12-08 13:17:59 Ruey Lim - State is Closed Complete was Work in Progress</t>
  </si>
  <si>
    <t xml:space="preserve">
 2025-12-08 12:31:26 Amy Nimanong - State is Work in Progress was Open</t>
  </si>
  <si>
    <t xml:space="preserve">12-12-2025 08:00:05 - Surojit Bhattacharjee (Work notes)
Details have been emailed.
</t>
  </si>
  <si>
    <t xml:space="preserve">
 2025-12-09 14:03:20 Surojit Bhattacharjee - State is Work in Progress was Open
 2025-12-12 08:00:05 Surojit Bhattacharjee - State is Closed Complete was Work in Progress</t>
  </si>
  <si>
    <t xml:space="preserve">08-12-2025 13:24:03 - PDXC Integration (Additional comments)
TASK8435334 Comment Added ---&gt; Resolution : As per the request, the operational tags have been updated to 24/7 for all servers, except the ones listed below which are already running in 24/7. Hence closing the task 
TATTSTHDB301 -24/7
08-12-2025 13:23:02 - PDXC Integration (Additional comments)
TASK8435334 Comment Added ---&gt; Task : STR Project - UAT Env - Turn on the scheduling servers to be online 24*7
Findings : We need to turn on the below servers 24*7 
Steps Taken : As per the request, the operational tags have been updated to 24/7 for all servers, except the ones listed below which are already running in 24/7.
TATTSTHDB301 -24/7
Server name        current operation tag 
TATUATHFS101 - 45 6 * * 1-5 | 0 19 * * 1-5
TATUATHFS301-  45 6 * * 1-5 | 0 19 * * 1-5
TATUATHAS101 - 0 7 * * 1-5 | 0 19 * * 1-5
TATUATHAS301 - 0 7 * * 1-5 | 0 19 * * 1-5
TATTSTHDB101 - 30 6 * * 1-5 | 0 20 * * 1-5
08-12-2025 12:39:12 - PDXC Integration (Additional comments)
TASK8435334 Comment Added ---&gt; Hello "Vidhya Sundaramoorthy", Thanks for raising the task. The task has been acknowledged and if we need further information related to the task, we will reach out to you.
08-12-2025 12:33:48 - PDXC Integration (Work notes)
TASK8435334 Assigned To: Manasa U .
08-12-2025 12:09:35 - Vidhya Sundaramoorthy (Work notes)
QLR ServiceNow Integration sc_req_item SCTASK0224891 created RITM5455431
</t>
  </si>
  <si>
    <t xml:space="preserve">
 2025-12-08 12:09:19 Vidhya Sundaramoorthy - Assignment Group is DXC CloudOps was Global Service Desk
 2025-12-08 13:24:53 PDXC Integration - State is Closed Complete was Open</t>
  </si>
  <si>
    <t xml:space="preserve">08-12-2025 12:38:17 - Shane Kmet (Work notes)
access applied
User will need to request removal when time comes
08-12-2025 12:38:17 - Shane Kmet (Additional comments)
Good afternoon Nicole,
Ref RITM0270824 - Email Services
Your request for access of Shared Mailbox 'Rob.Hill@qr.com.au' has now been completed.
You have been granted Full/Manage and Send on Behalf accesss. This should be good to go. In some cases, replication time can take up to 24 hours.
If any issues after this time, please notify the Service Desk for assistance.
Please note, for the removal of access, this will need to be requested via a new 'Email Services' request when requried. The access that is applied to a mailbox is permanent, can not be set as a time limited access, therefore a new requesrt is required when access ends.
Thank you,
Shane Kmet
Senior Service Desk Analyst
08-12-2025 12:35:50 - Shane Kmet (Work notes)
Nicole Turanga
Mailbox access to Rob.Hill@qr.com.au
Full/Manage and Send on Behalf accesss
*Rob has approved the access
Applied Niocoles access in O365 Excahnge
08-12-2025 12:33:57 - Shane Kmet (Work notes)
Investigating
</t>
  </si>
  <si>
    <t xml:space="preserve">
 2025-12-08 12:05:47 Shane Kmet - Assigned to is Zoe O'Brien was 
 2025-12-08 12:38:17 Shane Kmet - State is Closed Complete was Work in Progress</t>
  </si>
  <si>
    <t xml:space="preserve">10-12-2025 12:53:02 - Pruthvish Patel (Additional comments)
Hi Katie,
The access provided will include all content within Google Drive until 31st December 2026, not just the specific video mentioned.
Note that this might take up to one day to replicate through.
Regarding Claire Engle, a separate request form will need to be completed to grant her access. As per company policy, we are unable to process multiple access requests within a single submission.
If you are experiencing any issues, please feel free to call 07 3072 5000 on option 1 or email us at ITServiceDesk@qr.com.au
Kind regards,
Pruthvish
10-12-2025 12:36:45 - Pruthvish Patel (Work notes)
Investigating
10-12-2025 11:19:44 - Katie Johnston (Additional comments)
reply from: Katie.Johnston@qr.com.au
Hello,
Can you confirm that this will give me access to all the content created and saved over the next 12 months or just this specific video?
If it isn’t all the content can you please update the access to be for this entire folder - https://drive.google.com/drive/folders/1MfNFDQJ8OGLlTQPA45QhWJYgVMCkzRDL&lt;https://urldefense.com/v3/__https:/drive.google.com/drive/folders/1MfNFDQJ8OGLlTQPA45QhWJYgVMCkzRDL__;!!OewlTa1rXg!SGrRi4gc_GbTf1OIqCxhcgae5pFuQ9EaT3isJIMdjHAT3Y5flQ0bhHluJV9GiY9WzKTVdNAm9wceUxHUIa_LyA$&gt;
Also, can this request give Claire Engle access as well or will I need to complete a new form? You can see she is included in the email trail.
Regards,
Katie
[Queensland Rail logo]
Katie Johnston
Senior Program Coordinator
Rc1-2, 305 Edward Street
GPO Box 1429 • Brisbane, QLD 4001
T: MS Teams
W: queenslandrail.com.au&lt;http://queenslandrail.com.au/&gt;
[cid:image002.png@01DC69C6.A265BD90]
10-12-2025 09:20:59 - Ruey Lim (Work notes)
From: Prgomet, Igor &lt;igor.prgomet@qr.com.au&gt; 
Sent: Wednesday, 10 December 2025 8:44 AM
To: IT Service Desk &lt;ITServiceDesk@qr.com.au&gt;
Subject: RE: SCTASK0224889 - Other Request
Hi Raegan,
I must have missed this request. Thanks for following up. This is approved. 
Please recommend to Katie that the files are scanned before download. 
Best regards,
IGOR PRGOMET
GSM INFORMATION SECURITY &amp; GOVERNANCE 
M: 0416 25 00 92
E: igor.prgomet@qr.com.au
Rail Centre 1, Level 10, 305 Edward Street
GPO Box 1429 4001 • Brisbane, Qld 4000
---------------------------------------------------------------------------------------------------------------
Added Katie Johnston into group "QR InetUser GoogleDrive"
10-12-2025 09:20:59 - Ruey Lim (Additional comments)
Hi Katie, 
We have granted you the access you have requested.
Note that this might take up to one day to replicate through.
If you have any further issues with this please feel free to contact us by calling 07 3072 5000 (we are option 1), or alternatively email us at ITServiceDesk@qr.com.au.
Kind regards,
Ruey Lim
10-12-2025 06:25:58 - Raegan Munro (Work notes)
From: IT Service Desk 
Sent: Wednesday, 10 December 2025 7:26 AM
To: Prgomet, Igor &lt;igor.prgomet@qr.com.au&gt;
Subject: RE: SCTASK0224889 - Other Request
Hi Igor,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08-12-2025 13:24:30 - Andy Phan (Work notes)
Emailed Igor as per KB0010238. 
Pending approval from Prgomet, Igor
08-12-2025 13:23:44 - Andy Phan (Work notes)
From: IT Service Desk 
Sent: Monday, 8 December 2025 1:53 PM
To: Prgomet, Igor &lt;igor.prgomet@qr.com.au&gt;
Subject: SCTASK0224889 - Other Request
Hello Igor, 
We have received a request from Katie Johnston (Senior Program Coordinator) to have access to a videographer’s google drive until 31 December 2026. Katie has gotten Level 3 manager approval for this request.   
Can you please let us know if you approve this access?
Their justifications is as follows: 
We have hired a videographer to develop a series of videos for us and we need access to his google drive to view the files. We will require access until 31 December 2026. Level 3 leader approval attached.
Kind regards, 
Andy Phan 
ANDY PHAN 
Assistant Customer Support
08-12-2025 12:49:43 - Andy Phan (Work notes)
Investigating
</t>
  </si>
  <si>
    <t xml:space="preserve">
 2025-12-08 12:00:29 Shane Kmet - Assigned to is Raegan Munro was 
 2025-12-08 13:24:30 Andy Phan - State is Pending was Work in Progress
 2025-12-10 09:20:59 Ruey Lim - State is Closed Complete was Pending</t>
  </si>
  <si>
    <t xml:space="preserve">08-12-2025 12:31:12 - Shane Kmet (Additional comments)
Good afternoon Matt,
Per RITM0270826m, the users havenow been added to;
AP_SmartloxNyckel_PRD-SS (both users are already members of this group)
AP_SmartloxNyckel_PRD-SSO-Admin (added users)
Thank you,
Shane Kmet
Senior Service Desk Analyst
08-12-2025 12:31:12 - Shane Kmet (Work notes)
Users Added
08-12-2025 12:30:34 - Shane Kmet (Work notes)
Zeke Sinclair (SN 908744)
Charmaine Harrison (SN 869595)
AP_SmartloxNyckel_PRD-SS (both users are already members of this group)
AP_SmartloxNyckel_PRD-SSO-Admin  (added users)
08-12-2025 12:28:59 - Shane Kmet (Work notes)
Investigating
</t>
  </si>
  <si>
    <t xml:space="preserve">
 2025-12-08 12:00:26 Shane Kmet - Assigned to is Zoe O'Brien was 
 2025-12-08 12:31:12 Shane Kmet - State is Closed Complete was Work in Progress</t>
  </si>
  <si>
    <t xml:space="preserve">08-12-2025 16:33:30 - Gilbert Noble (Work notes)
raised INC0576620
08-12-2025 16:32:48 - Gilbert Noble (Work notes)
! Failed to read tables from NORTHGATE_2025_11_30-00_00_03.MDB: No Microsoft Access ODBC driver found. Install the Microsoft Access Database Engine that matches your Python (x64/x86).
[ERROR] Conversion produced no CSVs. Check MDB contents and Access/ODBC driver.
08-12-2025 16:23:18 - Zoe O'Brien (Work notes)
Isabella Harvey called IT back regarding this issue
user advised they tried running the driver with their Python script but it is nowhere to be found
transferred the call back through to Gilbert
08-12-2025 16:15:40 - Gilbert Noble (Work notes)
OTP: 51504401
user called
remoted to computer
enabled OTP mode in airlock
installed the SQL ODBC drivers
restarted the computer
user tested, working
08-12-2025 16:05:21 - Zoe O'Brien (Work notes)
Isabella Harvey called the IT Service Desk back regarding this request
SDA transferred the call through to Gilbert
08-12-2025 13:26:06 - Gilbert Noble (Additional comments)
Hi Isabella,
When you are available to do so, please contact the help desk via phone so that we can troubleshoot this issue further with you.
Alternatively, please respond to this message with your available times and I will call you then.
When you do contact the help desk please quote RITM0270821 and ask to speak to Gilbert Noble.
Kind regards,
Queensland Rail
Gilbert Noble
REMOTE DESKTOP SUPPORT
Level 3, 21 Kirksway Place
Battery Point, Tasmania 7004
T: 07 3072 5000
W: queenslandrail.com.au
E: ITservicedesk@qr.com.au
08-12-2025 13:18:21 - Gilbert Noble (Work notes)
copied install files from "\\sccm\datasources$\SoftwarePackages\Microsoft\SQL ODBC x64" to "\\Qrsl-ziyvvnlj49\c$\temp"
08-12-2025 13:11:32 - Gilbert Noble (Work notes)
QRSL-ZIYVVNLJ49
08-12-2025 12:31:54 - Shane Kmet (Work notes)
Assigning to DXC Remote Desktop Support for support
</t>
  </si>
  <si>
    <t xml:space="preserve">
 2025-12-08 12:00:27 Shane Kmet - Assigned to is Zoe O'Brien was 
 2025-12-08 12:31:54 Shane Kmet - Assignment Group is DXC Remote Desktop Support was Global Service Desk
 2025-12-08 13:02:10 Gilbert Noble - Assigned to is Gilbert Noble was 
 2025-12-08 13:26:06 Gilbert Noble - State is Pending was Open
 2025-12-08 16:15:40 Gilbert Noble - State is Closed Complete was Pending</t>
  </si>
  <si>
    <t xml:space="preserve">10-12-2025 09:52:41 - Casey Micklesson (Additional comments)
I am pleased to advise that your order has now been finalised, please insert your sim card into your existing device.
Please see details of your request below:
Order Details 
Username: Charmaine Harrison
Mobile Number: 0498133810
Plan: Adaptive MBB Essential $19/10GB
Tablet Asset TagTB250379
Sim Card:8000502103346
PUK: 82644343
Purchase Order Number: RITM0270814/0498133810
Express Order Ref: 15634928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09:52:41 - Casey Micklesson (Work notes)
Order Details 
Username: Charmaine Harrison
Mobile Number: 0498133810
Plan: Adaptive MBB Essential $19/10GB
Tablet Asset TagTB250379
Sim Card:8000502103346
PUK: 82644343
Purchase Order Number: RITM0270814/0498133810
Express Order Ref: 15634928
08-12-2025 12:18:20 - Casey Micklesson (Work notes)
Please note your Order Reference Number:
15634928
</t>
  </si>
  <si>
    <t xml:space="preserve">
 2025-12-08 12:18:20 Casey Micklesson - Assigned to is Casey Micklesson was 
 2025-12-10 09:52:41 Casey Micklesson - State is Closed Complete was Work in Progress</t>
  </si>
  <si>
    <t xml:space="preserve">10-12-2025 09:51:57 - Casey Micklesson (Additional comments)
I am pleased to advise that your order has now been finalised, please insert your sim card into your existing device.
Please see details of your request below:
Order Details
·         User Name: Shaun Kelly
·         Mobile Number: 0476220320
·         SIM Card: 8000502099759
·         PIN / PUK: 83663113
·         Plan: Adaptive MBB Essential $19/10GB
·         Tablet Asset Tag: SM231836
·         Purchase Order Number: RITM0270823/0476220320
·         Express Order Ref: 15634926
·         Consignment Number: Q0KZ50075370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09:51:57 - Casey Micklesson (Work notes)
Order Details
·         User Name: Shaun Kelly
·         Mobile Number: 0476220320
·         SIM Card: 8000502099759
·         PIN / PUK: 83663113
·         Plan: Adaptive MBB Essential $19/10GB
·         Tablet Asset Tag: SM231836
·         Purchase Order Number: RITM0270823/0476220320
·         Express Order Ref: 15634926
·         Consignment Number: Q0KZ50075370
08-12-2025 12:17:50 - Casey Micklesson (Work notes)
Please note your Order Reference Number:
15634926
</t>
  </si>
  <si>
    <t xml:space="preserve">
 2025-12-08 12:17:50 Casey Micklesson - Assigned to is Casey Micklesson was 
 2025-12-10 09:51:57 Casey Micklesson - State is Closed Complete was Work in Progress</t>
  </si>
  <si>
    <t xml:space="preserve">10-12-2025 09:46:36 - Casey Micklesson (Work notes)
Order Details 
Username: Michael Murakami
Mobile Number: 0456597655
Plan: Adaptive MBB Essential $19/10GB
Tablet Asset TagTB250384
Sim Card: 8000502103353
PUK: 87918481
Purchase Order Number: RITM0270811/0456597655
Express Order Ref: 15634925
10-12-2025 09:46:36 - Casey Micklesson (Additional comments)
I am pleased to advise that your order has now been finalised, please insert your sim card into your existing device.
Please see details of your request below:
Order Details 
Username: Michael Murakami
Mobile Number: 0456597655
Plan: Adaptive MBB Essential $19/10GB
Tablet Asset TagTB250384
Sim Card: 8000502103353
PUK: 87918481
Purchase Order Number: RITM0270811/0456597655
Express Order Ref: 15634925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12:14:28 - Casey Micklesson (Work notes)
Please note your Order Reference Number:
15634925
</t>
  </si>
  <si>
    <t xml:space="preserve">
 2025-12-08 12:14:28 Casey Micklesson - Assigned to is Casey Micklesson was 
 2025-12-10 09:46:36 Casey Micklesson - State is Closed Complete was Work in Progress</t>
  </si>
  <si>
    <t xml:space="preserve">09-12-2025 16:55:15 -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Shaun Kelly
·         Mobile Number: 0407637168
·         Type of Device: Apple iPhone 16e 128GB Black
·         Accessories: Bundle with Telstra Clear Case, Screen Protector and Cygnett 30W Adapter, Standard Case
·         IMEI: 357072483427363
·         Serial: SFXKY75T41K
·         SIM Card: 8000502100441
·         PIN / PUK: N/A
·         Purchase Order Number: RITM0270819/0407637168
·         Express Order Ref: 15634924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09-12-2025 16:55:15 - Casey Micklesson (Work notes)
Order Details
• Ownership: Corporate - Dedicated
• User Name: Shaun Kelly
• Mobile Number: 0407637168
• Type of Device: Apple iPhone 16e 128GB Black
• Accessories: Bundle with Telstra Clear Case, Screen Protector and Cygnett 30W Adapter, Standard Case
• IMEI: 357072483427363
• Serial: SFXKY75T41K
• SIM Card: 8000502100441
• PIN / PUK: N/A
• Purchase Order Number: RITM0270819/0407637168
• Express Order Ref: 15634924
08-12-2025 12:46:12 - Casey Micklesson (Additional comments)
Hi Shaun,
Thank you for placing your order for an iPhone 16e.
Please be advised this has been ordered and we will continue to keep you updated on the status of this request. 
Thank you,
08-12-2025 12:46:12 - Casey Micklesson (Work notes)
Apple IPHONE 16e BUNDLE with Telstra Clear Case, Screen Protector and Cygnett 30W Adapter Bundle BLACK 128 GB
With Device Enrolment Service
Billing Account Number : 4912301225
Adaptive Mobility Fund : $550.00
08-12-2025 12:07:57 - Casey Micklesson (Work notes)
Please note your Order Reference Number:
15634924
</t>
  </si>
  <si>
    <t xml:space="preserve">
 2025-12-08 12:07:57 Casey Micklesson - Assigned to is Casey Micklesson was 
 2025-12-09 16:55:15 Casey Micklesson - State is Closed Complete was Work in Progress</t>
  </si>
  <si>
    <t xml:space="preserve">08-12-2025 14:27:04 - Gilbert Noble (Additional comments)
raised REQ0267407
RITM0270857 - Microsoft Surface Laptop 6
08-12-2025 14:27:04 - Gilbert Noble (Work notes)
raised REQ0267407
RITM0270857 - Microsoft Surface Laptop 6
08-12-2025 14:18:07 - Gilbert Noble (Work notes)
New Contractor - RITM0270820
Name: Natasha Dalinkiewicz
Position Address: L10 295 Ann Street BRISBANE 4000
Cost Centre: 41610925
</t>
  </si>
  <si>
    <t xml:space="preserve">
 2025-12-08 11:36:36 Gilbert Noble - Assignment Group is DXC Remote Desktop Support was Global Service Desk
 2025-12-08 11:54:21 Gilbert Noble - Assigned to is Gilbert Noble was 
 2025-12-08 14:27:04 Gilbert Noble - State is Closed Complete was Open</t>
  </si>
  <si>
    <t xml:space="preserve">08-12-2025 12:52:18 - Riley Thomas (Additional comments)
Hi Brittny,
The following account has been extended:
Mark Patterson
O906579
The user has the following roles recently expired in SAP:
Z_LMS_QR_COURSEPLAYER - 10.04.2025
Z_LMS_QR_COURSEPLAYER - 13.04.2025
Z_LMS_QR_LEARNER - 10.04.2025
Z_LMS_QR_LEARNER - 13.04.2025
Kind regards,
Riley
08-12-2025 12:52:18 - Riley Thomas (Work notes)
Extended account to 01.01.2027 in UMR PR3
Extended account to 01.01.2027 in DRA
Provisioned MIM: User with ServiceID 00906579 was updated. This user's sAMAccountName will be: o906579.
08-12-2025 12:41:28 - Riley Thomas (Work notes)
Investigating
</t>
  </si>
  <si>
    <t xml:space="preserve">
 2025-12-08 11:39:27 Shane Kmet - Assigned to is Fred Shea was 
 2025-12-08 12:52:18 Riley Thomas - State is Closed Complete was Work in Progress</t>
  </si>
  <si>
    <t xml:space="preserve">08-12-2025 13:04:36 - Yoko Bell (Work notes)
Emailed James to request correct optional form is used. Advised Ticket closed.
08-12-2025 13:04:11 - Yoko Bell (Work notes)
HI James,
Thank you for your ticket.
As previously advised under RITM0269440 , you will need to submit the ICT Vendor &amp; Contracts Management  Queries Form, selecting Purchase Order/Engagement Option and attach all supporting documents.
Ensure the Purchase Order Description LIne including WBS/Cost Centre is completed. 
I will close out this ticket as it's not the  correct format to progress. 
Thank you, Yoko
</t>
  </si>
  <si>
    <t xml:space="preserve">
 2025-12-08 12:58:08 Yoko Bell - Assigned to is Yoko Bell was 
 2025-12-08 13:04:36 Yoko Bell - State is Closed Complete was Work in Progress</t>
  </si>
  <si>
    <t xml:space="preserve">08-12-2025 13:30:22 - Riley Thomas (Additional comments)
Hi Kelly,
I have granted you access to NorthAdministration@QR.COM.AU.
It may take up to 24 hours to replicate.
Kind regards,
Riley
08-12-2025 13:30:22 - Riley Thomas (Work notes)
Granted user access to NorthAdministration@QR.COM.AU
08-12-2025 13:27:08 - Riley Thomas (Work notes)
Vicki Harling approved on the RITM
08-12-2025 13:26:50 - Riley Thomas (Work notes)
From: Harling, Vicki &lt;Vicki.Harling@qr.com.au&gt; 
Sent: Monday, 8 December 2025 1:43 PM
To: IT Service Desk &lt;ITServiceDesk@qr.com.au&gt;
Subject: RE: SCTASK0224878 - Email Services
Hi Andy,
I was sure I approved this one earlier today – or is this something different?
VICKI HARLING
ADMINISTRATION OFFICER
ALL ADMINISTRATIVE REQUESTS ARE TO BE SENT TO NORTHADMINISTRATION@QR.COM.AU
Ground Floor
502 Flinders Street
PO Box 1102
Townsville QLD 4810 
T: 07 47 676402 
W: queenslandrail.com.au
08-12-2025 12:47:26 - Andy Phan (Work notes)
Pending approval from Mailbox owner
08-12-2025 12:47:14 - Andy Phan (Work notes)
From: IT Service Desk 
Sent: Monday, 8 December 2025 1:17 PM
To: Harling, Vicki &lt;Vicki.Harling@qr.com.au&gt;
Subject: SCTASK0224878 - Email Services
Hello Vicki, 
We have received a request from Kelly Chase (Administration Officer) to have Send on Behalf access to NorthAdministration@QR.COM.AU.
As the owner of this Shared Mailbox, can you please let us know if you approve this access?
Their justifications is as follows:
Lost access
Best regards,
Andy
ANDY PHAN 
Assistant Customer Support
08-12-2025 12:40:32 - Andy Phan (Work notes)
Investigating
</t>
  </si>
  <si>
    <t xml:space="preserve">
 2025-12-08 11:27:58 Shane Kmet - Assigned to is Zoe O'Brien was 
 2025-12-08 12:47:26 Andy Phan - State is Pending was Work in Progress
 2025-12-08 13:30:22 Riley Thomas - State is Closed Complete was Pending</t>
  </si>
  <si>
    <t xml:space="preserve">08-12-2025 11:41:54 - Raegan Munro (Work notes)
File path: \\corp.qr.com.au\corp\RPD\1 Projects
Group: BNE_O_RPD (restricted)
Owner: Navin, Nicholas 
File path: \\cptprdfps001\ts\Projects\_Project Folders
Group: BNE_TS_MPS (restricted)
Owner: Navin, Nicholas 
Added user to BNE_O_RPD and BNE_TS_MPS.
08-12-2025 11:41:54 - Raegan Munro (Additional comments)
Hi Carly,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Raegan.
08-12-2025 11:31:19 - Raegan Munro (Work notes)
Investigating.
</t>
  </si>
  <si>
    <t xml:space="preserve">
 2025-12-08 11:18:37 Cameron Horn - Assigned to is Zoe O'Brien was 
 2025-12-08 11:41:54 Raegan Munro - State is Closed Complete was Work in Progress</t>
  </si>
  <si>
    <t xml:space="preserve">12-12-2025 11:47:28 - Gilbert Noble (Work notes)
account enabled and active, case completed
11-12-2025 12:13:09 - Frederic Shea (Work notes)
Pending INC0577240
11-12-2025 12:10:51 - Frederic Shea (Work notes)
Investigating
10-12-2025 15:05:05 - Clair Neate (Additional comments)
New ticket # INC0577240
10-12-2025 15:04:48 - Clair Neate (Work notes)
Created another ticket for account disabling all the time
INC0577240
10-12-2025 14:48:36 - Clair Neate (Work notes)
Users account is disabled again in DRA 
Creating INC to O365 as suggested in below notes
Will notify requestor of INC number once created.
10-12-2025 14:45:04 - Clair Neate (Work notes)
Investigating
10-12-2025 14:09:06 - Nicole Medd (Additional comments)
Hi team, is there any update on this extension for Pavani?
09-12-2025 14:46:05 - Shane Kmet (Work notes)
O917688 
DRA account is again disabled (non activity, Disabled Users"
Reenabled, moved back to correct OU 
DRA - Mailbox has now populated with pavani.ns@qr.com.au
O365 - Unblocekd Signin - Has excahnge error "Exchange: An unknown error has occurred. Refer to correlation ID: 4d43d71f-8c23-4329-9003-a4e5bb065c33.;"
**Ran User Mailbox script on O917688
***Pending replcition, pending whtehr fixes excange error - ****If not, INC to O365 will be requried
*****Acc's likely to keep disabling, user access is requried
09-12-2025 14:41:50 - Shane Kmet (Work notes)
Investigating
08-12-2025 12:25:36 - Shane Kmet (Work notes)
Contractor - Extend
917688
Pavani N S
DRA - O917688 - Acc is disabled (corp.qr.com.au/QR Users/Disabled Accounts) - Reenabled account, moved OU back to OnePoint://CN=N S, Pavani,OU=Standard,OU=Brisbane (cptprdfps004) Redirect Users,OU=QR Users,DC=corp,DC=qr,DC=com,DC=au
SAP UMR - HR Cease Date is 01.07.2026 - Updated UMR end date (was 30.06.2025) - Added back default O Roles 
User mailbox - Unblocekd O365 Signin - Has exchange error "Exchange: An unknown error has occurred. Refer to correlation ID: aedd5c2e-96cd-48cd-82fb-9133eac6e553.;"
MIM - 917688 - is found provisioned
*Reran User Mailbox scritp on O917688
Pending whether corrects the Exchange error - If not, pls raise INC to O365 team to correct
08-12-2025 12:18:13 - Shane Kmet (Work notes)
Investigating
</t>
  </si>
  <si>
    <t xml:space="preserve">
 2025-12-08 11:18:38 Cameron Horn - Assigned to is Zoe O'Brien was 
 2025-12-08 12:25:36 Shane Kmet - State is Pending was Work in Progress
 2025-12-12 11:47:28 Gilbert Noble - State is Closed Complete was Pending</t>
  </si>
  <si>
    <t xml:space="preserve">08-12-2025 11:42:15 - Raegan Munro (Additional comments)
Hi Michael,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Raegan.
08-12-2025 11:42:15 - Raegan Munro (Work notes)
File path: \\corp.qr.com.au\corp\RPD\1 Projects
Group: BNE_O_RPD (restricted)
Owner: Navin, Nicholas 
File path: \\cptprdfps001\ts\Projects\_Project Folders
Group: BNE_TS_MPS (restricted)
Owner: Navin, Nicholas 
Added user to BNE_O_RPD and BNE_TS_MPS.
08-12-2025 11:39:34 - Raegan Munro (Work notes)
Investigating.
</t>
  </si>
  <si>
    <t xml:space="preserve">
 2025-12-08 11:18:38 Cameron Horn - Assigned to is Zoe O'Brien was 
 2025-12-08 11:42:15 Raegan Munro - State is Closed Complete was Work in Progress</t>
  </si>
  <si>
    <t xml:space="preserve">08-12-2025 11:43:06 - Raegan Munro (Additional comments)
Hi David,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Raegan.
08-12-2025 11:43:06 - Raegan Munro (Work notes)
File path: \\corp.qr.com.au\corp\RPD\1 Projects
Group: BNE_O_RPD (restricted)
Owner: Navin, Nicholas
File path: \\cptprdfps001\ts\Projects\_Project Folders
Group: BNE_TS_MPS (restricted)
Owner: Navin, Nicholas
Added user to BNE_O_RPD and BNE_TS_MPS.
08-12-2025 11:42:26 - Raegan Munro (Work notes)
Investigating.
</t>
  </si>
  <si>
    <t xml:space="preserve">
 2025-12-08 11:18:38 Cameron Horn - Assigned to is Zoe O'Brien was 
 2025-12-08 11:43:06 Raegan Munro - State is Closed Complete was Work in Progress</t>
  </si>
  <si>
    <t xml:space="preserve">08-12-2025 11:51:32 -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11:51:32 - Gilbert Noble (Work notes)
File path: \\corp.qr.com.au\corp\RPD\1 Projects
Group: BNE_O_RPD (restricted)
Owner: Navin, Nicholas
File path: \\cptprdfps001\ts\Projects\_Project Folders
Group: BNE_TS_MPS (restricted)
Owner: Navin, Nicholas
Added user to BNE_O_RPD and BNE_TS_MPS.T
08-12-2025 11:45:30 - Gilbert Noble (Work notes)
Investigating
</t>
  </si>
  <si>
    <t xml:space="preserve">
 2025-12-08 11:18:37 Cameron Horn - Assigned to is Zoe O'Brien was 
 2025-12-08 11:51:32 Gilbert Noble - State is Closed Complete was Work in Progress</t>
  </si>
  <si>
    <t xml:space="preserve">08-12-2025 11:51:48 - Gilbert Noble (Work notes)
File path: \\corp.qr.com.au\corp\RPD\1 Projects
Group: BNE_O_RPD (restricted)
Owner: Navin, Nicholas
File path: \\cptprdfps001\ts\Projects\_Project Folders
Group: BNE_TS_MPS (restricted)
Owner: Navin, Nicholas
Added user to BNE_O_RPD and BNE_TS_MPS.
08-12-2025 11:51:48 -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11:45:47 - Gilbert Noble (Work notes)
Investigating
</t>
  </si>
  <si>
    <t xml:space="preserve">
 2025-12-08 11:13:02 Cameron Horn - Assigned to is Raegan Munro was 
 2025-12-08 11:51:48 Gilbert Noble - State is Closed Complete was Work in Progress</t>
  </si>
  <si>
    <t xml:space="preserve">08-12-2025 11:51:34 - Gilbert Noble (Work notes)
File path: \\corp.qr.com.au\corp\RPD\1 Projects
Group: BNE_O_RPD (restricted)
Owner: Navin, Nicholas
File path: \\cptprdfps001\ts\Projects\_Project Folders
Group: BNE_TS_MPS (restricted)
Owner: Navin, Nicholas
Added user to BNE_O_RPD and BNE_TS_MPS.
08-12-2025 11:51:34 -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11:45:36 - Gilbert Noble (Work notes)
Investigating
</t>
  </si>
  <si>
    <t xml:space="preserve">
 2025-12-08 11:13:04 Cameron Horn - Assigned to is Raegan Munro was 
 2025-12-08 11:51:34 Gilbert Noble - State is Closed Complete was Work in Progress</t>
  </si>
  <si>
    <t xml:space="preserve">08-12-2025 11:51:34 -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11:51:34 - Gilbert Noble (Work notes)
File path: \\corp.qr.com.au\corp\RPD\1 Projects
Group: BNE_O_RPD (restricted)
Owner: Navin, Nicholas
File path: \\cptprdfps001\ts\Projects\_Project Folders
Group: BNE_TS_MPS (restricted)
Owner: Navin, Nicholas
Added user to BNE_O_RPD and BNE_TS_MPS.
08-12-2025 11:45:32 - Gilbert Noble (Work notes)
Investigating
</t>
  </si>
  <si>
    <t xml:space="preserve">08-12-2025 12:40:59 - Ruey Lim (Additional comments)
The following account has been extended:
Madison Courto
902230
The user has the following roles either recently expired or soon to expire in SAP:
Z_LMS_QR_COURSEPLAYER
Z_LMS_QR_LEARNER
Kind regards,
Ruey Lim
08-12-2025 12:40:59 - Ruey Lim (Work notes)
User ID: 902230
Extended UMR to 01.07.2026
User is active and correct in DRA
User has an active O365 account
Reprovisioned user in MiM: "User with ServiceID 00902230 was updated. This user's sAMAccountName will be: o902230."
------------------------------------------------------
Z_LMS_QR_COURSEPLAYER expired on 10.04.2025
Z_LMS_QR_COURSEPLAYER expired on 13.04.2025
Z_LMS_QR_LEARNER expired on 10.04.2025
Z_LMS_QR_LEARNER expired on 13.04.2025
08-12-2025 12:18:03 - Ruey Lim (Work notes)
Investigating
</t>
  </si>
  <si>
    <t xml:space="preserve">
 2025-12-08 11:13:04 Cameron Horn - Assigned to is Raegan Munro was 
 2025-12-08 12:40:59 Ruey Lim - State is Closed Complete was Work in Progress</t>
  </si>
  <si>
    <t xml:space="preserve">09-12-2025 16:53:37 -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Brian Tan
·         Mobile Number: 0429667845
·         Type of Device: Apple iPhone 16e 128GB Black
·         Accessories: Bundle with Telstra Clear Case, Screen Protector and Cygnett 30W Adapter, USB-C to USB-C Cable, Standard Case
·         IMEI: 357072483450142
·         Serial: SJX07G0QM5J
·         SIM Card: 8000502099726
·         PIN / PUK: 70847885
·         Purchase Order Number: RITM0270800/0429667845
·         Express Order Ref: 15634914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09-12-2025 16:53:37 - Casey Micklesson (Work notes)
Order Details
·         Ownership: Corporate - Dedicated
·         User Name: Brian Tan
·         Mobile Number: 0429667845
·         Type of Device: Apple iPhone 16e 128GB Black
·         Accessories: Bundle with Telstra Clear Case, Screen Protector and Cygnett 30W Adapter, USB-C to USB-C Cable, Standard Case
·         IMEI: 357072483450142
·         Serial: SJX07G0QM5J
·         SIM Card: 8000502099726
·         PIN / PUK: 70847885
·         Purchase Order Number: RITM0270800/0429667845
·         Express Order Ref: 15634914
08-12-2025 12:44:50 - Casey Micklesson (Additional comments)
Hi Brian,
Thank you for placing your order for an iPhone 16e.
Please be advised this has been ordered and we will continue to keep you updated on the status of this request. 
Thank you,
08-12-2025 12:44:50 - Casey Micklesson (Work notes)
Apple IPHONE 16e BUNDLE with Telstra Clear Case, Screen Protector and Cygnett 30W Adapter Bundle BLACK 128 GB
With Device Enrolment Service
Billing Account Number : 4912301225
Adaptive Mobility Fund : $550.00
08-12-2025 11:21:55 - Casey Micklesson (Work notes)
Please note your Order Reference Number:
15634914
</t>
  </si>
  <si>
    <t xml:space="preserve">
 2025-12-08 11:21:55 Casey Micklesson - Assigned to is Casey Micklesson was 
 2025-12-09 16:53:37 Casey Micklesson - State is Closed Complete was Work in Progress</t>
  </si>
  <si>
    <t xml:space="preserve">08-12-2025 11:51:35 - Gilbert Noble (Work notes)
File path: \\corp.qr.com.au\corp\RPD\1 Projects
Group: BNE_O_RPD (restricted)
Owner: Navin, Nicholas
File path: \\cptprdfps001\ts\Projects\_Project Folders
Group: BNE_TS_MPS (restricted)
Owner: Navin, Nicholas
Added user to BNE_O_RPD and BNE_TS_MPS.
08-12-2025 11:51:35 -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11:45:39 - Gilbert Noble (Work notes)
Investigating
</t>
  </si>
  <si>
    <t xml:space="preserve">
 2025-12-08 11:13:03 Cameron Horn - Assigned to is Raegan Munro was 
 2025-12-08 11:51:35 Gilbert Noble - State is Closed Complete was Work in Progress</t>
  </si>
  <si>
    <t xml:space="preserve">08-12-2025 11:51:38 -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11:51:38 - Gilbert Noble (Work notes)
File path: \\corp.qr.com.au\corp\RPD\1 Projects
Group: BNE_O_RPD (restricted)
Owner: Navin, Nicholas
File path: \\cptprdfps001\ts\Projects\_Project Folders
Group: BNE_TS_MPS (restricted)
Owner: Navin, Nicholas
Added user to BNE_O_RPD and BNE_TS_MPS.
08-12-2025 11:45:43 - Gilbert Noble (Work notes)
Investigating
</t>
  </si>
  <si>
    <t xml:space="preserve">
 2025-12-08 11:13:03 Cameron Horn - Assigned to is Raegan Munro was 
 2025-12-08 11:51:38 Gilbert Noble - State is Closed Complete was Work in Progress</t>
  </si>
  <si>
    <t xml:space="preserve">09-12-2025 10:02:03 - PDXC Integration (Work notes)
TASK8435302 Assigned To: Christopher Watson
08-12-2025 10:57:51 - System (Work notes)
QLR ServiceNow Integration sc_req_item SCTASK0224865 created RITM5455404
</t>
  </si>
  <si>
    <t xml:space="preserve">09-12-2025 10:02:18 - PDXC Integration (Work notes)
TASK8435301 Assigned To: Christopher Watson
08-12-2025 10:57:49 - System (Work notes)
QLR ServiceNow Integration sc_req_item SCTASK0224864 created RITM5455403
</t>
  </si>
  <si>
    <t xml:space="preserve">09-12-2025 13:40:15 - Asif Hussain (Work notes)
@David Shaw closed
09-12-2025 13:30:29 - David Shaw (Additional comments)
@Asif Hussain Can you please close this request
09-12-2025 13:28:05 - David Shaw (Additional comments)
@Doris Macaraeg Can you please contact Andrew Curtis directly with any requirements you need from Payroll.
09-12-2025 09:29:06 - Asif Hussain (Work notes)
@Nam Duong @David Shaw 
Please get the report parameter from Macaraeg, Doris &lt;Doris.Macaraeg@QR.COM.AU&gt; such as date (when to run), date range (for which period it should run), frequence (at what interval these should run) and other parameter like ESGs for which it should run etc.
Once parameter are provided, please set up report and run
Report 1, 2, 6 are spinifex reports - and looks like these are existing reports. 
5 is ZERTIME. 
Please ignore  3 &amp; 4
Save these reports and provide out put ideally in *Csv
08-12-2025 14:42:30 - Tien-Nam Duong (Additional comments)
@Asif Hussain I don't know what the DLCA project is or what these reports are sorry.  Please provide further information.
</t>
  </si>
  <si>
    <t xml:space="preserve">
 2025-12-09 09:29:06 Asif Hussain - Assigned to is  was Nam Duong
 2025-12-09 13:40:15 Asif Hussain - State is Closed Complete was Open</t>
  </si>
  <si>
    <t xml:space="preserve">08-12-2025 11:51:52 -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11:51:52 - Gilbert Noble (Work notes)
File path: \\corp.qr.com.au\corp\RPD\1 Projects
Group: BNE_O_RPD (restricted)
Owner: Navin, Nicholas
File path: \\cptprdfps001\ts\Projects\_Project Folders
Group: BNE_TS_MPS (restricted)
Owner: Navin, Nicholas
Added user to BNE_O_RPD and BNE_TS_MPS.
08-12-2025 11:46:06 - Gilbert Noble (Work notes)
Investigating
</t>
  </si>
  <si>
    <t xml:space="preserve">
 2025-12-08 11:12:51 Cameron Horn - Assigned to is Fred Shea was 
 2025-12-08 11:51:52 Gilbert Noble - State is Closed Complete was Work in Progress</t>
  </si>
  <si>
    <t xml:space="preserve">08-12-2025 11:51:50 -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11:51:50 - Gilbert Noble (Work notes)
File path: \\corp.qr.com.au\corp\RPD\1 Projects
Group: BNE_O_RPD (restricted)
Owner: Navin, Nicholas
File path: \\cptprdfps001\ts\Projects\_Project Folders
Group: BNE_TS_MPS (restricted)
Owner: Navin, Nicholas
Added user to BNE_O_RPD and BNE_TS_MPS.
08-12-2025 11:45:54 - Gilbert Noble (Work notes)
Investigating
</t>
  </si>
  <si>
    <t xml:space="preserve">
 2025-12-08 11:12:53 Cameron Horn - Assigned to is Fred Shea was 
 2025-12-08 11:51:50 Gilbert Noble - State is Closed Complete was Work in Progress</t>
  </si>
  <si>
    <t xml:space="preserve">08-12-2025 11:51:49 -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11:51:49 - Gilbert Noble (Work notes)
File path: \\corp.qr.com.au\corp\RPD\1 Projects
Group: BNE_O_RPD (restricted)
Owner: Navin, Nicholas
File path: \\cptprdfps001\ts\Projects\_Project Folders
Group: BNE_TS_MPS (restricted)
Owner: Navin, Nicholas
Added user to BNE_O_RPD and BNE_TS_MPS.
08-12-2025 11:45:51 - Gilbert Noble (Work notes)
Investigating
</t>
  </si>
  <si>
    <t xml:space="preserve">
 2025-12-08 11:12:53 Cameron Horn - Assigned to is Fred Shea was 
 2025-12-08 11:51:49 Gilbert Noble - State is Closed Complete was Work in Progress</t>
  </si>
  <si>
    <t xml:space="preserve">09-12-2025 15:03:14 - Anne-Louise Keane (Work notes)
@Pinky Sunny - this has been actioned, see below.
09-12-2025 14:55:48 - Anne-Louise Keane (Work notes)
USERID Name
R901767 Adam Simmons
R900629 Andrew Couper
r909652 Andrew Davis
R906066 Anna Dorrington
R915806 Ashlee McPherson
r909650 Beau Griffis
r863475 Ben Robinson
R861654 Brett Rees
r909297 Brian Wilson
R918490 Cody Icely
r853582 Casey McLoughlin
R504921 Damo Kanacki
r503733 David Cabassi
r908136 David Pile
R916477 Detlef Pauckner
R862791 Gavin Davidson
R864874 Graham McCahon
R916972 Greg Wiley
R911175 Hayden Russell
R861429 Howard Sims
R916281 Jack Taylor
r907911 James Cramb
R906217 Jas Roberts-Brown
R870128 Jason Bruce
R917297 Jayden DeBono
R854641 jeffrey clarke
R912535 Jesiah McIvor
R917021 Jimi Lewis
R864677 Jon Fraser
R915323 Josh Alldridge
R862537 Josh Taylor
R906480 Keiran Mchugh
R110199 Kenneth Braun
R911801 Kevin Thomas
R918011 Kurtis Cahill
R918371 Lachlan Craig
CAM0041 Larry Fisher
R916051 Lewis Hemley
R863820 Lou Damico
R917635 Luke Bingley
R911552 Mark Williams
R864268 Mark Ryan
R912861 Michael Drage
R110230 Michael Hennessey
R300824 Mel Wessling
R916928 Michael McBow
R916741 Myles Synot
R903504 Nicholas Butterworth
R912645 Nilesh Hayward
R917240 Paul King
R863155 Paula Frankcom
R910438 Pete Davies
R900012 Rachel Jackson
R872727 Ray Brekelmans
R871786 Rebecca Burke
R909954 Rob Lyons
R915840 Robert Shears
R864681 Scott Murdoch
R914180 Scott Warnes
R868469 Steven Johnson
R862266 Tristan Van Rye
R907652 Ty Chandler
R918419 Tyler Gowans
r504954 Wesley Firth
R908119 Curtis Cobbo-Riley
R504831 Angelo Venturato
O911282 Ashley Bader
R913471 Ben Wilson
R907406 Brenton Law
O301963 Bruce Howell
R086556 Christopher Hopkins
R915776 Jay Peters
R005730 Mick Rea
R917037 Mitchell Taylor
R869366 Terry Hickson
R904649 adrian ferrell
R873968 Annmaree Sell
r906636 Ben Nash
R906065 Benjamin Lewis
R917223 Bronte Weedon
R202628 Christopher Goodwin
R860493 Damien Cruickshank
r202079 Darren Formby
R300824 Mel Wessling
Created (where not in UAT), assigned their PROD access plus Z_PM_QR_FIELD_WORKER_1173 and 1265.
</t>
  </si>
  <si>
    <t xml:space="preserve">
 2025-12-08 14:24:41 Anne-Louise Keane - State is Work in Progress was Open
 2025-12-09 15:03:14 Anne-Louise Keane - State is Closed Complete was Work in Progress</t>
  </si>
  <si>
    <t xml:space="preserve">10-12-2025 09:45:49 - Casey Micklesson (Work notes)
Order Details 
Username: Charmaine Harrison
Mobile Number: 0448720559
Plan: Adaptive MBB Essential $19/10GB
Tablet Asset TagTB250381
Sim Card: 8000502103361
PUK: 47268401
Purchase Order Number: RITM0270782/0448720559
Express Order Ref: 15634913
10-12-2025 09:45:49 - Casey Micklesson (Additional comments)
I am pleased to advise that your order has now been finalised, please insert your sim card into your existing device.
Please see details of your request below:
Order Details 
Username: Charmaine Harrison
Mobile Number: 0448720559
Plan: Adaptive MBB Essential $19/10GB
Tablet Asset TagTB250381
Sim Card: 8000502103361
PUK: 47268401
Purchase Order Number: RITM0270782/0448720559
Express Order Ref: 15634913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11:21:22 - Casey Micklesson (Work notes)
Please note your Order Reference Number:
15634913
</t>
  </si>
  <si>
    <t xml:space="preserve">
 2025-12-08 11:21:22 Casey Micklesson - Assigned to is Casey Micklesson was 
 2025-12-10 09:45:49 Casey Micklesson - State is Closed Complete was Work in Progress</t>
  </si>
  <si>
    <t xml:space="preserve">08-12-2025 11:51:51 -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11:51:51 - Gilbert Noble (Work notes)
File path: \\corp.qr.com.au\corp\RPD\1 Projects
Group: BNE_O_RPD (restricted)
Owner: Navin, Nicholas
File path: \\cptprdfps001\ts\Projects\_Project Folders
Group: BNE_TS_MPS (restricted)
Owner: Navin, Nicholas
Added user to BNE_O_RPD and BNE_TS_MPS.
08-12-2025 11:46:00 - Gilbert Noble (Work notes)
Investigating
</t>
  </si>
  <si>
    <t xml:space="preserve">
 2025-12-08 11:12:52 Cameron Horn - Assigned to is Fred Shea was 
 2025-12-08 11:51:51 Gilbert Noble - State is Closed Complete was Work in Progress</t>
  </si>
  <si>
    <t xml:space="preserve">08-12-2025 11:51:50 - Gilbert Noble (Work notes)
File path: \\corp.qr.com.au\corp\RPD\1 Projects
Group: BNE_O_RPD (restricted)
Owner: Navin, Nicholas
File path: \\cptprdfps001\ts\Projects\_Project Folders
Group: BNE_TS_MPS (restricted)
Owner: Navin, Nicholas
Added user to BNE_O_RPD and BNE_TS_MPS.
08-12-2025 11:51:50 -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11:45:57 - Gilbert Noble (Work notes)
Investigating
</t>
  </si>
  <si>
    <t xml:space="preserve">
 2025-12-08 11:12:52 Cameron Horn - Assigned to is Fred Shea was 
 2025-12-08 11:51:50 Gilbert Noble - State is Closed Complete was Work in Progress</t>
  </si>
  <si>
    <t xml:space="preserve">08-12-2025 11:51:52 - Gilbert Noble (Additional comments)
Hello,
Thank you for reaching out to the Queensland Rail IT Service Desk.
We have now granted your access to the following folders:
\\corp.qr.com.au\corp\RPD\1 Projects
\\cptprdfps001\ts\Projects\_Project Folders
If you have any further issues with this please feel free to contact us by calling 07 3072 5000 (we are option 1), or alternatively email us at ITServiceDesk@qr.com.au.
Kind regards,
Queensland Rail
Gilbert Noble
REMOTE DESKTOP SUPPORT
Level 3, 21 Kirksway Place
Battery Point, Tasmania 7004
T: 07 3072 5000
W: queenslandrail.com.au
E: ITservicedesk@qr.com.au
08-12-2025 11:51:52 - Gilbert Noble (Work notes)
File path: \\corp.qr.com.au\corp\RPD\1 Projects
Group: BNE_O_RPD (restricted)
Owner: Navin, Nicholas
File path: \\cptprdfps001\ts\Projects\_Project Folders
Group: BNE_TS_MPS (restricted)
Owner: Navin, Nicholas
Added user to BNE_O_RPD and BNE_TS_MPS.
08-12-2025 11:46:03 - Gilbert Noble (Work notes)
Investigating
</t>
  </si>
  <si>
    <t xml:space="preserve">
 2025-12-08 11:12:52 Cameron Horn - Assigned to is Fred Shea was 
 2025-12-08 11:51:52 Gilbert Noble - State is Closed Complete was Work in Progress</t>
  </si>
  <si>
    <t xml:space="preserve">08-12-2025 11:55:27 - Kun-Hsien Tang (Work notes)
Roles granted as specified.
08-12-2025 11:54:52 - Kun-Hsien Tang (Work notes)
Have assigned following roles to Prachi Mozar R905056 in Pr3 valid until 31.12.2027
Z_SAP_CCMA_PROFILE
Z_SAP_CCMA_PROFILE2
Z_SAP_CLEAN_CORE_NAVIGATOR
08-12-2025 11:51:46 - Prachi Mozar (Work notes)
@Tom TangI have assigned following roles to you in Pr3 valid until 31.12.2027.
Z_SAP_CCMA_PROFILE
Z_SAP_CCMA_PROFILE2
Z_SAP_CLEAN_CORE_NAVIGATOR
08-12-2025 10:51:38 - Anita Davenport-Smith (Work notes)
Hi @Anne-Louise Keane, Tom Perovic has ok'd this to be approved with an end date of 31/12/2027 (see attached).
</t>
  </si>
  <si>
    <t xml:space="preserve">
 2025-12-08 11:55:27 Tom Tang - State is Closed Complete was Open
 2025-12-08 11:55:40 Tom Tang - Assigned to is Tom Tang was </t>
  </si>
  <si>
    <t xml:space="preserve">09-12-2025 10:02:04 - PDXC Integration (Work notes)
TASK8435297 Assigned To: Christopher Watson
08-12-2025 10:48:51 - System (Work notes)
QLR ServiceNow Integration sc_req_item SCTASK0224854 created RITM5455399
</t>
  </si>
  <si>
    <t xml:space="preserve">11-12-2025 09:23:06 - PDXC Integration (Additional comments)
TASK8435296 Comment Added ---&gt; PO 4502977167 raised.
Pending order Confirmation.
08-12-2025 13:51:09 - PDXC Integration (Work notes)
TASK8435296 Work Note Added by santhi.varthan@dxc.com: Added attachment ::  S000505581 Queensland Rail Limited-1.pdf
08-12-2025 13:50:54 - PDXC Integration (Work notes)
TASK8435296 Work Note Added by santhi.varthan@dxc.com: Added attachment ::  RITM0270690_Summary of Item being approved.docx
08-12-2025 13:50:37 - PDXC Integration (Additional comments)
TASK8435296 Comment Added ---&gt; RITM0270848 raised for ICT Asset Management to arrange Purchase order.
08-12-2025 12:40:45 - PDXC Integration (Work notes)
TASK8435296 Work Note Added by santhi.varthan@dxc.com: RE: RITM0270275/RITM5448090 - New Jira Atlassian Subscription-Santhi-

Wherry, Karen
​
Software Asset Management - Queensland Rail​
​
Hill, Phoebe​
Hi thanks for letting us know –apologies I didn’t detect that – its the same request – but the last one is with Level 4 manager approval.
Please close the earlier query and use the last one with the approval. I understand that we will receive 10 users with this
Cheers
Karen
08-12-2025 11:05:04 - PDXC Integration (Work notes)
TASK8435296 Assigned To: Santhi Varthan
08-12-2025 11:04:56 - PDXC Integration (Additional comments)
TASK8435296 Comment Added ---&gt; Re: RITM0270275/RITM5448090 - New Jira Atlassian Subscription
Varthan, Santhi
on behalf of Software Asset Management - Queensland Rail
​
Wherry, Karen​
​
Hill, Phoebe​
Hi Karen,
I received your request for Atlassian Jira.
However, it appears that Phoebe has already raised a request for the same. The email below indicates that you are included in that request.
Could you please confirm whether this is the same request or if you are requesting a separate purchase?
If it is the same, may I close RITM0270690 that you've raised and proceed with the request submitted by Phoebe?
Please note that I will require approval from the L4 Manager for the quote provided earlier so that I can request a Purchase Order to be raised.
Let me know if you need further information.
Thank you.
From,
-Santhi-
08-12-2025 11:04:38 - PDXC Integration (Additional comments)
TASK8435296 Comment Added ---&gt; Re: RITM0270275/RITM5448090 - New Jira Atlassian Subscription
Varthan, Santhi
on behalf of Software Asset Management - Queensland Rail
​
Wherry, Karen​
​
Hill, Phoebe​
Hi Karen,
I received your request for Atlassian Jira.
However, it appears that Phoebe has already raised a request for the same. The email below indicates that you are included in that request.
Could you please confirm whether this is the same request or if you are requesting a separate purchase?
If it is the same, may I close RITM0270690 that you've raised and proceed with the request submitted by Phoebe?
Please note that I will require approval from the L4 Manager for the quote provided earlier so that I can request a Purchase Order to be raised.
Let me know if you need further information.
Thank you.
From,
-Santhi-
08-12-2025 10:45:30 - Glen Mann (Work notes)
QLR ServiceNow Integration sc_req_item SCTASK0224853 created RITM5455398
</t>
  </si>
  <si>
    <t xml:space="preserve">
 2025-12-08 11:04:55 PDXC Integration - State is Pending was Open</t>
  </si>
  <si>
    <t xml:space="preserve">10-12-2025 07:07:32 - Eric Fuhrmann (Additional comments)
As requested, your Cisco profile/extension has been set up and your new extension is 23710.
External number 0730723710.  
You will need to login to the Cisco telephone as per the Extension Mobility instructions provided in the Cisco User Configuration Guide.
https://queenslandrail.service-now.com/sys_attachment.do?sys_id=21ca417487836910aa27a8e50cbb35ae&amp;view=true
Your handset model is shown on the lower back of your phone.
Please refer to the user guide for your telephone model by opening the relevant attachment on the right side.
https://queenslandrail.service-now.com/service_management?id=kb_article_view&amp;sysparm_article=KB0020715
For any additional Service Features like Call Pickup Groups, Shared Lines, please refer to the below self service knowledge.
https://queenslandrail.service-now.com/service_management?id=kb_article_view&amp;sysparm_article=KB0020662
10-12-2025 07:07:32 - Eric Fuhrmann (Work notes)
Done
09-12-2025 07:39:33 - Eric Fuhrmann (Work notes)
NOT 10737986
08-12-2025 11:19:13 - Casey Micklesson (Work notes)
Hi Eric,
Can you please action as per PDF?
Thank you,
08-12-2025 11:19:03 - Casey Micklesson (Work notes)
Allocated DN 0730723710
Checked call manager for user 
Updated Unallocated DN Spreadsheet  
Confirmed number was not in Call Manager  
Updated PDF 
Assigning to CBD
08-12-2025 10:43:36 - Casey Micklesson (Work notes)
Please note your Order Reference Number:
15634901
</t>
  </si>
  <si>
    <t xml:space="preserve">
 2025-12-08 10:43:36 Casey Micklesson - Assigned to is Casey Micklesson was 
 2025-12-08 11:19:13 Casey Micklesson - Assignment Group is CBD Co-ordinator was Telstra Support
 2025-12-08 11:22:47 Eric Fuhrmann - Assignment Group is Brisbane FCC was CBD Co-ordinator
 2025-12-10 07:07:32 Eric Fuhrmann - State is Closed Complete was Work in Progress</t>
  </si>
  <si>
    <t xml:space="preserve">08-12-2025 10:54:16 - Ruey Lim (Work notes)
Submitted to the wrong status, was meant to close it
08-12-2025 10:53:36 - Ruey Lim (Additional comments)
Hi Zoe, 
I have given you "Modify" access to the folder "\\corp.qr.com.au\corp\RPD\1 Projects\B04495 Portsmith Cairns Sig Renewal".
It could take up to 1 day to replicate on your end. 
Kind regards, 
Ruey Lim
08-12-2025 10:53:36 - Ruey Lim (Work notes)
Checked user's previous ticket SCTASK0214844
User is added into BNE_O_RPD which only allows her has "Modify" access to the folder "\\corp.qr.com.au\corp\RPD\1 Projects" only
User is requesting to access folder "\\corp.qr.com.au\corp\RPD\1 Projects\B04495 Portsmith Cairns Sig Renewal"
Group is: BNE_O_RPD_RSProjects
Owner: Nicholas Navin (Approved via RITM0270777)
Added user into group BNE_O_RPD_RSProjects
08-12-2025 10:46:35 - Ruey Lim (Work notes)
From: RAD_CostSupport &lt;RAD_CostSupport@QR.COM.AU&gt; 
Sent: Monday, 8 December 2025 10:45 AM
To: RPDAdmin &lt;RAD_AdminSupport@QR.COM.AU&gt;; IT Service Desk &lt;ITServiceDesk@qr.com.au&gt;
Cc: Little, Zoe &lt;Zoe.Little@QR.COM.AU&gt;; Smith, Raymond &lt;Raymond.Smith2@qr.com.au&gt;; RAD_CostSupport &lt;RAD_CostSupport@QR.COM.AU&gt;
Subject: FW: B.04495 Cost Plan Help
Importance: High
Hi Admin &amp; IT
Can you please check &amp; confirm Zoe Little (R915409) has modify access to folder and all folders/documents within \\corp.qr.com.au\corp\RPD\1 Projects\B04495 Portsmith Cairns Sig Renewal and work with Zoe to resolve the issue she is having.
Thanks
Liz Parkes
Regional Project Delivery
L7 305 Edward Street
BRISBANE QLD 4000
From: Little, Zoe &lt;Zoe.Little@QR.COM.AU&gt; 
Sent: Monday, 8 December 2025 09:16
To: RAD_CostSupport &lt;RAD_CostSupport@QR.COM.AU&gt;
Subject: B.04495 Cost Plan Help
Hi team,
Despite all my efforts I still cannot edit B.04495 cost plan. IT have assured me I should have modify access but I still cannot do a thing in the folder, let alone edit an existing document.
Is someone from the team able to call me later today to do a little balancing and update on the cost plan with me please?
Thank you,
ZOE LITTLE 
PROJECT MANAGER
T: +61 7 3072 1692
M: +61 474 300 387
W: queenslandrail.com.au
Level 7, RC1, 305 Edward St, Brisbane Q 4000 
GPO Box 1429 Bne Q 4001
08-12-2025 10:46:07 - Ruey Lim (Work notes)
Investigating
</t>
  </si>
  <si>
    <t xml:space="preserve">
 2025-12-08 10:53:36 Ruey Lim - State is Closed Complete was Open
 2025-12-08 10:54:16 Ruey Lim - State is Closed Complete was Work in Progress</t>
  </si>
  <si>
    <t xml:space="preserve">08-12-2025 16:48:35 - PDXC Integration (Additional comments)
TASK8435330 Comment Added ---&gt; Assigned those 3 requested users to the TAB_PRD_AST_VIEWER group.
08-12-2025 13:39:48 - PDXC Integration (Work notes)
TASK8435330 Assigned To: Vu Thanh Tung Nguyen
08-12-2025 11:45:09 - Shane Kmet (Work notes)
QLR ServiceNow Integration sc_req_item SCTASK0224850 created RITM5455426
08-12-2025 11:44:53 - Shane Kmet (Work notes)
Assigning to DXC Application AUS for support
</t>
  </si>
  <si>
    <t xml:space="preserve">
 2025-12-08 11:12:52 Cameron Horn - Assigned to is Fred Shea was 
 2025-12-08 11:44:53 Shane Kmet - Assignment Group is DXC Application AUS was Global Service Desk
 2025-12-08 16:48:45 PDXC Integration - State is Closed Complete was Work in Progress</t>
  </si>
  <si>
    <t xml:space="preserve">08-12-2025 13:33:30 - Anne-Louise Keane (Work notes)
Completed.
08-12-2025 13:33:30 - Anne-Louise Keane (Additional comments)
@Adnan Zafar - Fred and Greta have been created in HANA PEDW as per your request.  Thanks, AL
08-12-2025 11:44:12 - Raegan Munro (Work notes)
Assigning to SAP Security as requested by user.
</t>
  </si>
  <si>
    <t xml:space="preserve">
 2025-12-08 11:12:43 Cameron Horn - Assigned to is Zoe O'Brien was 
 2025-12-08 11:44:12 Raegan Munro - Assignment Group is SAP Security was Global Service Desk
 2025-12-08 13:33:30 Anne-Louise Keane - State is Closed Complete was Work in Progress</t>
  </si>
  <si>
    <t xml:space="preserve">08-12-2025 10:36:52 - Anduap Gurung (Work notes)
Access granted. Thanks
</t>
  </si>
  <si>
    <t xml:space="preserve">
 2025-12-08 10:36:52 Anduap Gurung - State is Closed Complete was Open</t>
  </si>
  <si>
    <t xml:space="preserve">08-12-2025 15:16:59 - PDXC Integration (Additional comments)
TASK8435320 Comment Added ---&gt; Resolution : We have taken the snapshot hence closing the task
08-12-2025 15:16:48 - PDXC Integration (Work notes)
TASK8435320 Work Note Added by manasa.u2@dxc.com: Added attachment ::  Screenshot 2025-12-08 104558.png
08-12-2025 15:07:03 - PDXC Integration (Additional comments)
TASK8435320 Comment Added ---&gt; Update : We have taken the snapshot. Waiting for closure confirmation
08-12-2025 14:21:01 - PDXC Integration (Additional comments)
TASK8435320 Comment Added ---&gt; Task : Create snapshot of Windows server
Findings : We have taken the snapshot for mentioned servers
Steps Taken: We have taken the snapshot
08-12-2025 12:40:08 - PDXC Integration (Additional comments)
TASK8435320 Comment Added ---&gt; Hello "Christopher Speare", Thanks for raising the task. The task has been acknowledged and if we need further information related to the task, we will reach out to you.
08-12-2025 12:35:29 - PDXC Integration (Work notes)
TASK8435320 Assigned To: Manasa U .
08-12-2025 11:23:54 - Raegan Munro (Work notes)
QLR ServiceNow Integration sc_req_item SCTASK0224845 created RITM5455420
08-12-2025 11:23:38 - Raegan Munro (Work notes)
Assigning to CloudOps for further assistance as Service Desk does not have access to the server.
</t>
  </si>
  <si>
    <t xml:space="preserve">
 2025-12-08 11:12:42 Cameron Horn - Assigned to is Zoe O'Brien was 
 2025-12-08 11:23:38 Raegan Munro - Assignment Group is DXC CloudOps was Global Service Desk
 2025-12-08 15:06:56 PDXC Integration - State is Pending was Work in Progress
 2025-12-08 15:16:55 PDXC Integration - State is Work in Progress was Pending
 2025-12-08 15:17:09 PDXC Integration - State is Closed Complete was Work in Progress</t>
  </si>
  <si>
    <t xml:space="preserve">08-12-2025 15:19:58 - PDXC Integration (Work notes)
TASK8435321 Assigned To: Manasa U .
08-12-2025 15:19:49 - PDXC Integration (Additional comments)
TASK8435321 Comment Added ---&gt; Resolution : As per the RITM, we have completed the snapshot and backup for the server mentioned. Hence closing the task
08-12-2025 15:19:04 - PDXC Integration (Work notes)
TASK8435321 Work Note Added by manasa.u2@dxc.com: Added attachment ::  Screenshot 2025-12-08 104812.png
08-12-2025 15:18:24 - PDXC Integration (Work notes)
TASK8435321 Work Note Added by manasa.u2@dxc.com: Added attachment ::  Screenshot 2025-12-08 104741.png
08-12-2025 15:17:44 - PDXC Integration (Work notes)
TASK8435321 Work Note Added by manasa.u2@dxc.com: Added attachment ::  Screenshot 2025-12-08 104700.png
08-12-2025 15:06:44 - PDXC Integration (Additional comments)
TASK8435321 Comment Added ---&gt; Update : As per the RITM, we have completed the snapshot and backup for the server mentioned.Waiting for closure confirmation
08-12-2025 15:05:52 - PDXC Integration (Additional comments)
TASK8435321 Comment Added ---&gt; Task : Off-line SQL backuip
Findings : Need to take the snapshot and backup for the server mentioned. 
Steps Taken :  As per the RITM, we have completed the snapshot and backup for the server mentioned.
08-12-2025 14:42:53 - PDXC Integration (Additional comments)
TASK8435321 Comment Added ---&gt; Hello "Christopher Speare", Thanks for raising the task. The task has been acknowledged and if we need further information related to the task, we will reach out to you
08-12-2025 12:34:54 - PDXC Integration (Work notes)
TASK8435321 Assigned To: Hemesh Minnama Reddy
08-12-2025 11:24:44 - Raegan Munro (Work notes)
QLR ServiceNow Integration sc_req_item SCTASK0224844 created RITM5455421
08-12-2025 11:24:28 - Raegan Munro (Work notes)
Assigning to CloudOps for further assistance as Service Desk does not have access to TATDEVSQL222.
</t>
  </si>
  <si>
    <t xml:space="preserve">
 2025-12-08 11:12:42 Cameron Horn - Assigned to is Zoe O'Brien was 
 2025-12-08 11:24:28 Raegan Munro - Assignment Group is DXC CloudOps was Global Service Desk
 2025-12-08 15:05:47 PDXC Integration - State is Pending was Work in Progress
 2025-12-08 15:19:48 PDXC Integration - State is Work in Progress was Pending
 2025-12-08 15:19:56 PDXC Integration - State is Closed Complete was Work in Progress</t>
  </si>
  <si>
    <t xml:space="preserve">10-12-2025 09:44:09 - Casey Micklesson (Additional comments)
Your request has been processed and dispatched and should arrive within 1 – 3 business days. If you have not received the order within this time, contact Techwell Enterprise (Telstra) on 89-28877 (07 3072 8877).
Please see details of your request below:
Order Details
·         User Name: Charmaine Harrison
·         Mobile Number: 0439046390
·         SIM Card: 8000502099742
·         PIN / PUK: 77934112
·         Plan: Adaptive MBB Essential $19/10GB
·         Tablet Asset Tag: SM230037
·         Purchase Order Number: RITM0270763/0439046390
·         Express Order Ref: 15634900
·         Consignment Number: Q0KZ50075368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09:44:09 - Casey Micklesson (Work notes)
Order Details
·         User Name: Charmaine Harrison
·         Mobile Number: 0439046390
·         SIM Card: 8000502099742
·         PIN / PUK: 77934112
·         Plan: Adaptive MBB Essential $19/10GB
·         Tablet Asset Tag: SM230037
·         Purchase Order Number: RITM0270763/0439046390
·         Express Order Ref: 15634900
·         Consignment Number: Q0KZ50075368
08-12-2025 10:42:54 - Casey Micklesson (Work notes)
Please note your Order Reference Number:
15634900
</t>
  </si>
  <si>
    <t xml:space="preserve">
 2025-12-08 10:42:54 Casey Micklesson - Assigned to is Casey Micklesson was 
 2025-12-10 09:44:09 Casey Micklesson - State is Closed Complete was Work in Progress</t>
  </si>
  <si>
    <t xml:space="preserve">10-12-2025 09:41:51 - Casey Micklesson (Additional comments)
Your request has been processed and dispatched and should arrive within 1 – 3 business days. If you have not received the order within this time, contact Techwell Enterprise (Telstra) on 89-28877 (07 3072 8877).
Please see details of your request below:
Order Details
·         User Name: Charmaine Harrison
·         Mobile Number: 0437559041
·         SIM Card: 8000502099734
·         PIN / PUK: 80708907
·         Plan: Adaptive MBB Essential $19/10GB
·         Tablet Asset Tag: SM231129
·         Purchase Order Number: RITM0270767/0437559041
·         Express Order Ref: 15634899
·         Consignment Number: Q0KZ50075366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09:41:51 - Casey Micklesson (Work notes)
Order Details
·         User Name: Charmaine Harrison
·         Mobile Number: 0437559041
·         SIM Card: 8000502099734
·         PIN / PUK: 80708907
·         Plan: Adaptive MBB Essential $19/10GB
·         Tablet Asset Tag: SM231129
·         Purchase Order Number: RITM0270767/0437559041
·         Express Order Ref: 15634899
·         Consignment Number: Q0KZ50075366
08-12-2025 10:42:17 - Casey Micklesson (Work notes)
Please note your Order Reference Number:
15634899
</t>
  </si>
  <si>
    <t xml:space="preserve">
 2025-12-08 10:42:17 Casey Micklesson - Assigned to is Casey Micklesson was 
 2025-12-10 09:41:51 Casey Micklesson - State is Closed Complete was Work in Progress</t>
  </si>
  <si>
    <t xml:space="preserve">10-12-2025 09:27:36 - Casey Micklesson (Additional comments)
I am pleased to advise that your order has now been finalised, please insert your sim card into your existing device.
Please see details of your request below:
Order Details 
Username: Charmaine Harrison
Mobile Number: 0429776090
Plan: Adaptive MBB Essential $19/10GB
Tablet Asset TagTB250376
Sim Card:8000502103387
PUK: 28151172
Purchase Order Number: RITM0270772/0429776090
Express Order Ref: 15634897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10-12-2025 09:27:36 - Casey Micklesson (Work notes)
Order Details 
Username: Charmaine Harrison
Mobile Number: 0429776090
Plan: Adaptive MBB Essential $19/10GB
Tablet Asset TagTB250376
Sim Card:8000502103387
PUK: 28151172
Purchase Order Number: RITM0270772/0429776090
Express Order Ref: 15634897
08-12-2025 10:41:48 - Casey Micklesson (Work notes)
Please note your Order Reference Number:
15634897
</t>
  </si>
  <si>
    <t xml:space="preserve">
 2025-12-08 10:41:48 Casey Micklesson - Assigned to is Casey Micklesson was 
 2025-12-10 09:27:36 Casey Micklesson - State is Closed Complete was Work in Progress</t>
  </si>
  <si>
    <t xml:space="preserve">10-12-2025 09:26:42 - Casey Micklesson (Work notes)
Order Details 
Username: Charmaine Harrison
Mobile Number: 0429174938
Plan: Adaptive MBB Essential $19/10GB
Tablet Asset TagTB250404
Sim Card: 8000502103379
PUK: 87163012
Purchase Order Number: RITM0270779/0429174938
Express Order Ref: 15634896
10-12-2025 09:26:42 - Casey Micklesson (Additional comments)
I am pleased to advise that your order has now been finalised, please insert your sim card into your existing device.
Please see details of your request below:
Order Details 
Username: Charmaine Harrison
Mobile Number: 0429174938
Plan: Adaptive MBB Essential $19/10GB
Tablet Asset TagTB250404
Sim Card: 8000502103379
PUK: 87163012
Purchase Order Number: RITM0270779/0429174938
Express Order Ref: 15634896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10:41:19 - Casey Micklesson (Work notes)
Please note your Order Reference Number:
15634896
</t>
  </si>
  <si>
    <t xml:space="preserve">
 2025-12-08 10:41:19 Casey Micklesson - Assigned to is Casey Micklesson was 
 2025-12-10 09:26:42 Casey Micklesson - State is Closed Complete was Work in Progress</t>
  </si>
  <si>
    <t xml:space="preserve">08-12-2025 11:02:49 - Hsin Shen (Work notes)
Fulfilled. See parent RITM's Additional Comments for details.
08-12-2025 11:02:23 - Hsin Shen (Additional comments)
Hi @Brodie Shaw, @Ash Achari,
The 'PPM - Project Management' Group has been assigned to Ash Achari's user account in the ServiceNow Production instance (see attached 'screenshot01.png'). Ash already has this Group in his accounts in the Development and Test instances.
@Ash Achari, if the access is not working as expected, please try logging out of ServiceNow then logging back in. To log out, you can either go to the Self Service portal and click on your profile icon from the top right corner, then click 'Logout'; or, by entering this URL in your browser - "queenslandrail.service-now.com/logout.do". 
This ticket will now be set to 'Closed Complete', but feel free to let us know if things are not working as expected.
</t>
  </si>
  <si>
    <t xml:space="preserve">
 2025-12-08 10:30:50 John Shen - Assigned to is John Shen was 
 2025-12-08 11:02:49 John Shen - State is Closed Complete was Open</t>
  </si>
  <si>
    <t xml:space="preserve">11-12-2025 06:19:51 - Raegan Munro (Work notes)
Mailbox script complete.
11-12-2025 06:19:51 - Raegan Munro (Additional comments)
Hi Brittny, 
The following account has been created:
Jorge Jones
R918827
Kind regards, 
Raegan.
09-12-2025 14:48:17 - Shane Kmet (Work notes)
Checking;
Name - Jorge  Jones
UserID - R918827
Email - **no emial listed
Checking
DRA - all ok, but no email
SAP - all ok
MIM - al ok
O365 - Ran User mailbox script on R918827 - **Pending replication to DRA
09-12-2025 14:46:28 - Shane Kmet (Work notes)
Investigating
08-12-2025 13:01:14 - Riley Thomas (Work notes)
Created account in DRA
Created UMR account in PR3
Mailbox pending
MIM pending
08-12-2025 12:54:15 - Riley Thomas (Work notes)
Investigating
08-12-2025 11:22:30 - Clair Neate (Work notes)
Investigating
</t>
  </si>
  <si>
    <t xml:space="preserve">
 2025-12-08 10:24:36 Shane Kmet - Assigned to is Raegan Munro was 
 2025-12-08 11:25:39 Clair Neate - Assigned to is Clair Neate was Raegan Munro
 2025-12-08 13:01:14 Riley Thomas - State is Pending was Work in Progress
 2025-12-11 06:19:51 Raegan Munro - State is Closed Complete was Pending</t>
  </si>
  <si>
    <t xml:space="preserve">08-12-2025 11:29:45 - Raegan Munro (Work notes)
Added user to AP_SAPAG_NWBC_GEN
08-12-2025 11:29:45 - Raegan Munro (Additional comments)
Hi Ben, 
Thank you for reaching out to the Queensland Rail IT Service Desk. 
We have now granted your access to SAP Business Client &amp; GUI. This should be available to install from the Software Centre / Company Portal within the next hour, though in some cases it may take up to 24 hours to go through on your end. 
If you have any further issues with this please feel free to contact us by calling 07 3072 5000 (we are option 1), or alternatively email us at ITServiceDesk@qr.com.au. 
Kind regards, 
Raegan.
08-12-2025 11:25:00 - Raegan Munro (Work notes)
Investigating.
</t>
  </si>
  <si>
    <t xml:space="preserve">
 2025-12-08 10:24:29 Shane Kmet - Assigned to is Zoe O'Brien was 
 2025-12-08 11:29:45 Raegan Munro - State is Closed Complete was Open</t>
  </si>
  <si>
    <t xml:space="preserve">10-12-2025 08:19:48 - Eric Fuhrmann (Additional comments)
As requested, your Cisco profile/extension has been set up and your new extension is 23709.
External number 0730723709.  
You will need to login to the Cisco telephone as per the Extension Mobility instructions provided in the Cisco User Configuration Guide.
https://queenslandrail.service-now.com/sys_attachment.do?sys_id=21ca417487836910aa27a8e50cbb35ae&amp;view=true
You have been added as an Agent only to the Lost Property Contact Service Queue (CSQ).
To login, refer to the user guides in the below self service knowledge and follow the attached user guide on the right: 
https://queenslandrail.service-now.com/service_management?id=kb_article_view&amp;sysparm_article=KB0020737 
Your handset model is shown on the lower back of your phone.
Please refer to the user guide for your telephone model by opening the relevant attachment on the right side.
https://queenslandrail.service-now.com/service_management?id=kb_article_view&amp;sysparm_article=KB0020715
For any additional Service Features like Call Pickup Groups, Shared Lines, please refer to the below self service knowledge:
https://queenslandrail.service-now.com/service_management?id=kb_article_view&amp;sysparm_article=KB0020662
10-12-2025 08:19:48 - Eric Fuhrmann (Work notes)
Done
09-12-2025 11:06:39 - George Knight (Work notes)
Israel Fernance called for an update - please provide Israel an ETA
Best contact: 0459895025
09-12-2025 07:38:38 - Eric Fuhrmann (Work notes)
NOT 10737985
08-12-2025 11:16:45 - Casey Micklesson (Work notes)
Hi Eric,
Can you please action as per updated PDF?
Thank you
08-12-2025 11:16:35 - Casey Micklesson (Work notes)
Allocated DN 0730723709
Checked call manager for user 
Updated Unallocated DN Spreadsheet  
Confirmed number was not in Call Manager  
Updated PDF 
Assigning to CBD
08-12-2025 10:40:30 - Casey Micklesson (Work notes)
Please note your Order Reference Number:
15634895
</t>
  </si>
  <si>
    <t xml:space="preserve">
 2025-12-08 10:40:30 Casey Micklesson - Assigned to is Casey Micklesson was 
 2025-12-08 11:16:45 Casey Micklesson - Assignment Group is CBD Co-ordinator was Telstra Support
 2025-12-08 11:22:32 Eric Fuhrmann - Assignment Group is Brisbane FCC was CBD Co-ordinator
 2025-12-10 08:19:48 Eric Fuhrmann - State is Closed Complete was Work in Progress</t>
  </si>
  <si>
    <t xml:space="preserve">10-12-2025 15:58:40 - Joanne Tamis (Work notes)
sent 10/12/2025
09-12-2025 18:33:51 - Joanne Tamis (Additional comments)
Hi Amy,
One box of cabcharges containing ticket numbers 103551 - 103600 are on the way to PO Box 1102 Townsville 4810
Express Post tracking number 0208064597016006060996.
I have also included 7 new Citi corporate cards for TSV staff including yours, if you could please distribute to save on the postage?
Thanks, Jo.
09-12-2025 18:33:51 - Joanne Tamis (Work notes)
Hi Amy,
One box of cabcharges containing ticket numbers 103551 - 103600 are on the way to PO Box 1102 Townsville 4810
Express Post tracking number 0208064597016006060996.
I have also included 7 new Citi corporate cards for TSV staff including yours, if you could please distribute to save on the postage?
Thanks, Jo.
09-12-2025 14:04:58 - Joanne Tamis (Work notes)
Hi Amy,
One box of cabcharges containing ticket numbers 103551 - 103600 are on the way to PO Box 1102 Townsville 4810
Express Post tracking number
</t>
  </si>
  <si>
    <t xml:space="preserve">
 2025-12-09 14:04:58 Jo Tamis - State is Pending was Open
 2025-12-10 15:58:40 Jo Tamis - State is Closed Complete was Pending</t>
  </si>
  <si>
    <t xml:space="preserve">09-12-2025 07:56:19 - Ruey Lim (Work notes)
From: Martin, Tina &lt;Tina.Martin@qr.com.au&gt; 
Sent: Tuesday, 9 December 2025 7:48 AM
To: IT Service Desk &lt;ITServiceDesk@qr.com.au&gt;
Subject: Re: RITM0270769/SCTASK0224830 - Shared folder access for new employee
Approved.
Thanks,
Tina
Get Outlook for Android
==================================================================
Added user to group "BNE_SP "
User account is disabled and in Disable OU
moved account to "corp.qr.com.au/QR Users/Brisbane (cptprdfps004) Redirect Users/Standard" and re-enabled the account
09-12-2025 07:56:19 - Ruey Lim (Additional comments)
The following account has been extended:
Alana Smith
O914819
User account has been re‑enabled as well. Please allow around 30 minutes before signing in.
It's important that user log in today, otherwise the account will disable again overnight.
Kind regards,
Ruey Lim
08-12-2025 17:59:30 - Zoe O'Brien (Work notes)
From: Wilder, Shonette &lt;shonette.wilder@qr.com.au&gt; 
Sent: Monday, 8 December 2025 6:48 PM
To: IT Service Desk &lt;ITServiceDesk@qr.com.au&gt;
Cc: Martin, Tina &lt;Tina.Martin@qr.com.au&gt;
Subject: RE: RITM0270769 - Onboarding
Hello Shane, 
Please see below the file path to this folder
\\corp.qr.com.au\corp\Strategic_Projects\
Let me know of any concerns
Thanks 
Shonette 
SHONETTE WILDER
PRINCIPAL ACCEPTANCE ADVISER – STRATEGIC PROJECTS
Floor 1 Rail Centre 1, 305 Edward Street 
GPO Box 1429 • Brisbane, Qld  
  Microsoft Teams Chat / Microsoft Teams Call
Leave from 19 Dec 2025 – 2 Feb 2026
==========================
Shared folder:
"\\corp.qr.com.au\corp\Strategic_Projects"
BNE_SP - restricted
Owner: Tina Martin
==========================
From: IT Service Desk 
Sent: Monday, 8 December 2025 6:59 PM
To: Martin, Tina &lt;Tina.Martin@qr.com.au&gt;
Subject: RITM0270769/SCTASK0224830 - Shared folder access for new employee
Hi Tina,
Just reaching out regarding a contractor consultant access request for Alana Smith (O914819) to gain modify access to \\corp.qr.com.au\corp\Strategic_Projects.
As you are currently listed as the owner of \\corp.qr.com.au\corp\Strategic_Projects, can you please advise if you approve or deny this access to be granted?
Kind regards,
ZOE O’BRIEN
ASSISTANT CUSTOMER SUPPORT
Level 3. 21 Kirksway Place
Battery Point. Tasmania. 7004
PH: 07 3072 5000
Alt.PH: +61 7 3072 5000
Email: ITServiceDesk@qr.com.au
W: queenslandrail.com.au
08-12-2025 17:40:22 - Shane Kmet (Work notes)
IT Service Desk 
Sent: Monday, 8 December 2025 6:40 PM
To: Wilder, Shonette &lt;shonette.wilder@qr.com.au&gt;
Subject: RITM0270769 - Onboarding
Good afternoon Shonette,
The Service Desk has a request for user onboarding, of which you are the listed hiring manager of.
Users name: Alana Smith
Position: Interface Rail Engineering Pty Ltd
You have included a shared folder for access, of which we are unable to find
Strategic_Projects (\\corp.qr.com.au\corp  )
Could you please provide the full and correct file path to this folder?
Thank you,
Shane Kmet
Senior service desk analyst
Level 3, 21 Kirksway Place
Battery Point, Tasmania 7004
T: 07 3072 5000
W: queenslandrail.com.au  
E: ITservicedesk@qr.com.au
08-12-2025 17:37:55 - Shane Kmet (Work notes)
SAP HR - 914819
Cease date is 09.12.2026
UMR is good
08-12-2025 17:36:59 - Shane Kmet (Work notes)
DRA - account is active
Removed "2025244 FIM Updated; " from description
08-12-2025 17:36:26 - Shane Kmet (Work notes)
Strategic_Projects (\\corp.qr.com.au\corp)
This is not a parent folder in O drive, dont know its location
08-12-2025 17:35:20 - Shane Kmet (Work notes)
Dont need to run mailbox script - user has email listed in DRA and its also fund in O365AC
alana.smith@qr.com.au
Alana.Smith@queenslandrail.mail.onmicrosoft.com
O914819@qr.com.au
O914819@QueenslandRail.onmicrosoft.com
08-12-2025 16:20:30 - Zahra Gholami (Work notes)
tried to run mailbox script
error running mailbox script
08-12-2025 15:45:03 - Zahra Gholami (Work notes)
there is no O365 account for Alana Smith
08-12-2025 15:44:21 - Zahra Gholami (Additional comments)
Hi Alana,
Could you please confirm what kind of access do you need for Strategic_Projects (\\corp.qr.com.au\corp) folder?
kind regards,
Zahra Gholami
08-12-2025 15:39:01 - Zahra Gholami (Additional comments)
Hello Alana. 
Your account has been re‑enabled as requested. Please allow around 30 minutes before signing in.
 It’s important that you log in today, otherwise the account will disable again overnight.
Kind regards,
Zahra Gholami
08-12-2025 15:20:45 - Zahra Gholami (Work notes)
Enabled account in DRA
08-12-2025 15:20:10 - Riley Thomas (Work notes)
From: IT Service Desk 
Sent: Monday, 8 December 2025 3:44 PM
To: Martin, Tina &lt;Tina.Martin@qr.com.au&gt;
Subject: RE: RITM0270769
Hi Tina, 
We are currently in the process of re-enabling the account
Kind regards,
Riley
RILEY THOMAS
Assistant Customer Support
08-12-2025 15:13:20 - Riley Thomas (Work notes)
From: Martin, Tina &lt;Tina.Martin@qr.com.au&gt; 
Sent: Monday, 8 December 2025 3:24 PM
To: IT Service Desk &lt;ITServiceDesk@qr.com.au&gt;
Subject: RITM0270769
Hi team,
Just following up on the progress of IT access for Alana Smith (914819).  Could you please advise the progress of this request?
Thanks,
Tina
TINA MARTIN
PROJECT COORDINATOR - STRATEGIC PROJECTS
Level 1, Railcentre 1
305 Edward Street 
Brisbane, QLD 4000 
T: 3072 1027
tina.martin@qr.com.au
 : Microsoft Teams Chat / Microsoft Teams Call
08-12-2025 14:58:50 - Zahra Gholami (Work notes)
extended UMR for O914819 to  09/12/2026
08-12-2025 13:51:24 - Zahra Gholami (Work notes)
Alana Smith
914819
Cessation 09/12/2026
08-12-2025 11:50:13 - Zahra Gholami (Work notes)
investigating
</t>
  </si>
  <si>
    <t xml:space="preserve">
 2025-12-08 10:06:04 Shane Kmet - Assigned to is Zoe O'Brien was 
 2025-12-08 17:35:35 Shane Kmet - State is Pending was Work in Progress
 2025-12-09 07:56:19 Ruey Lim - State is Closed Complete was Pending</t>
  </si>
  <si>
    <t xml:space="preserve">08-12-2025 14:12:11 - Xao Thaow (Additional comments)
Your archive boxes have been uploaded into TRIM.
Your Archiving Batch Number is:D/25/417512
On the attached spreadsheet, you will find the TRIM archive box and file reference numbers. 
• Write the respective TRIM File Number on each file in the archive boxes using a black pen or Nikko. 
For all collection, please submit archiving checklist (MD-14-464) through Service Now.
Thankyou
XAO THAOW
RECORDS MANAGEMENT ADVISER
Rail Centre 1, Level 11, 305 Edward Street 
GPO Box 1429 Brisbane 4001 • Brisbane, QLD 4001 
T: 07 30723660 (internal:8923660)
F:  
W: queenslandrail.com.au
08-12-2025 14:12:11 - Xao Thaow (Work notes)
Process spreadsheet and send to client.
08-12-2025 10:49:31 - Xao Thaow (Work notes)
Hi Nytasha,
Could you please transfer the information to the attached spreadsheet? It looks like some columns have been deleted.
Regards,
XAO THAOW
RECORDS MANAGEMENT ADVISER
Rail Centre 1, Level 11, 305 Edward Street 
GPO Box 1429 Brisbane 4001 • Brisbane, QLD 4001 
T: 07 30723660 (internal:8923660)
F:  
W: queenslandrail.com.au
</t>
  </si>
  <si>
    <t xml:space="preserve">
 2025-12-08 10:45:07 Xao Thaow - State is Work in Progress was Open
 2025-12-08 10:49:31 Xao Thaow - State is Pending was Work in Progress
 2025-12-08 14:12:11 Xao Thaow - State is Closed Complete was Pending</t>
  </si>
  <si>
    <t xml:space="preserve">11-12-2025 07:56:52 - Ruey Lim (Work notes)
From: DXC Staff Access &lt;DXCStaffAccess@QR.COM.AU&gt; 
Sent: Wednesday, 10 December 2025 4:11 PM
To: IT Service Desk &lt;ITServiceDesk@qr.com.au&gt;; DXC Staff Access &lt;DXCStaffAccess@QR.COM.AU&gt;
Subject: RE: SCTASK0224828 - Elevated Privileges Application
approved
-----------------------------------------------------------------------------------
Extended A_O918170 for 1 month: 31/01/2026
11-12-2025 07:56:52 - Ruey Lim (Additional comments)
Hi Dave,
A_O918170 has been extended by 1 month as requested.
Kind regards,
Ruey Lim
10-12-2025 06:12:47 - Raegan Munro (Work notes)
From: IT Service Desk 
Sent: Wednesday, 10 December 2025 7:13 AM
To: DXC Staff Access &lt;DXCStaffAccess@QR.COM.AU&gt;
Subject: RE: SCTASK0224828 - Elevated Privileges Application
Hi Team,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08-12-2025 12:13:35 - Ruey Lim (Work notes)
From: IT Service Desk 
Sent: Monday, 8 December 2025 12:43 PM
To: DXC Staff Access &lt;DXCStaffAccess@QR.COM.AU&gt;
Subject: SCTASK0224828 - Elevated Privileges Application
Hi Team,
We have received a request to extend the admin account of Dave Street for an additional 1 month. This extension would mean Dave would retain access to the following:
Win_11_Project_Admin
ICT_PAM_PrivilegedAccounts_Pilot
ICT_PAM_PrivilegedAccounts
Administrator Password Policy New
SCCM_Read_Only
Azure_AD_Global_Readers
Domain Cust Support
As you are listed as the owner of this group, can you please advise if you approve this request?
Kind Regards,
Ruey Yan Lim
08-12-2025 12:13:23 - Ruey Lim (Work notes)
CVD-CDD900-1063_Administrators has no owner
All the other groups are owned by DXC Staff Access
===========================================
Pending approval from DXC Staff Access
08-12-2025 12:04:51 - Ruey Lim (Work notes)
Investigating
</t>
  </si>
  <si>
    <t xml:space="preserve">
 2025-12-08 09:47:02 Shane Kmet - Assigned to is Zoe O'Brien was 
 2025-12-08 12:13:35 Ruey Lim - State is Pending was Work in Progress
 2025-12-11 07:56:52 Ruey Lim - State is Closed Complete was Pending</t>
  </si>
  <si>
    <t xml:space="preserve">08-12-2025 10:57:28 - Wilawan Nimanong (Additional comments)
P files have re-opened, and user has confirmed that she can access files now.
08-12-2025 10:57:28 - Wilawan Nimanong (Work notes)
P files have re-opened, and user has confirmed that she can access files now.
08-12-2025 09:47:39 - Emily Withers (Additional comments)
Hi team, apologies I am also having the same issue with Dave Barwicks p-file (905959).  Thanks, Emily
</t>
  </si>
  <si>
    <t xml:space="preserve">
 2025-12-08 10:09:37 Amy Nimanong - State is Work in Progress was Open
 2025-12-08 10:57:28 Amy Nimanong - State is Closed Complete was Work in Progress</t>
  </si>
  <si>
    <t xml:space="preserve">11-12-2025 07:25:19 - Raegan Munro (Additional comments)
Hi Jason, 
Thank you for reaching out to the Queensland Rail IT Service Desk. 
We have now extended your admin account for an additional year. This should take effect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07:25:19 - Raegan Munro (Work notes)
Set A_R852391 and TA_R852391 to expire on 03/01/2027.
11-12-2025 07:23:46 - Raegan Munro (Work notes)
From: DXC Staff Access &lt;DXCStaffAccess@QR.COM.AU&gt; 
Sent: Wednesday, 10 December 2025 4:59 PM
To: IT Service Desk &lt;ITServiceDesk@qr.com.au&gt;; DXC Staff Access &lt;DXCStaffAccess@QR.COM.AU&gt;
Subject: RE: RITM0270760 | SCTASK0224826 Approval Request: Elevated Privileges Application for Jason Smith A_R852391
approved
09-12-2025 16:13:42 - Riley Thomas (Work notes)
Pending Response:
DXC Staff Access
09-12-2025 16:13:20 - Riley Thomas (Work notes)
From: Hussain, Moiz &lt;moiz.hussain@qr.com.au&gt; 
Sent: Tuesday, 9 December 2025 4:08 PM
To: IT Service Desk &lt;ITServiceDesk@qr.com.au&gt;
Cc: PDL DI ICT Security &lt;PDLICTSecurity@qr.com.au&gt;
Subject: RE: RITM0270760 | SCTASK0224826 Approval Request: Elevated Privileges Application for Jason Smith A_R852391
Good afternoon George,
Access extension is approved.
Regards
Moiz
09-12-2025 15:29:40 - George Knight (Work notes)
Pending Response: 
PDL DI ICT Security &lt;PDLICTSecurity@qr.com.au&gt; 
DXC Staff access.
09-12-2025 15:29:15 - George Knight (Work notes)
From: IT Service Desk 
Sent: Tuesday, 9 December 2025 4:29 PM
To: PDL DI ICT Security &lt;PDLICTSecurity@qr.com.au&gt;
Subject: FW: RITM0270760 | SCTASK0224826 Approval Request: Elevated Privileges Application for Jason Smith A_R852391
Hi Team
The IT Service Desk has received an Elevated Privileges Application to extend access to a group that you are the listed manager of:
User:  Jason Smith A_R852391
Position: 3rd Party Apps Team
Access Extension: 12 months
CORP Admin Groups:
PKI_Certificate_Requestors ICT_Security_Team Permits certificate requesting from Intermediate CA (issuing server certificates)
Please review and advise whether this access is approved or denied?
Kind regards,
George Knight
IT Service Desk Analyst
Level 3, 21 Kirksway Place 
Battery Point, Tasmania 7004 
T: 07 3072 5000 
W: queenslandrail.com.au
E: ITservicedesk@qr.com.au
09-12-2025 15:27:24 - George Knight (Work notes)
From: IT Service Desk 
Sent: Tuesday, 9 December 2025 4:27 PM
To: DXC Staff Access &lt;DXCStaffAccess@QR.COM.AU&gt;
Subject: RITM0270760 | SCTASK0224826 Approval Request: Elevated Privileges Application for Jason Smith A_R852391
RITM0270760 | SCTASK0224826 Approval Request: Elevated Privileges Application for Jason Smith A_R852391
Hi Team
The IT Service Desk has received an Elevated Privileges Application to extend access to a group that you are the listed manager of:
User:  Jason Smith A_R852391
Position: 3rd Party Apps Team
Access Extension: 12 months
CORP Admin Groups:
ICT_PAM_PrivilegedAccounts_Pilot        DXC Staff Access    Pilot users for automatic provisioning into PAM
ICT_PAM_PrivilegedAccounts      DXC Staff Access    Provides RDP access to the One Identity Jump Hosts in the CORP domain
Administrator Password Policy New         DXC Staff Access    Applies Administrator Password Policy via ADSI Edit
Self Service Access to Airlock Enforcement Agent       DXC Staff Access    Provides Self Service Access to Airlock Enforcement Agent
AP_QR_RTOA_8.4.0.0_2.0-Win10                      
BNE_MtISA_Modify            Provides access to \\CORP\APP\MTIsaFlood
AP_ServiceNow_Password_Reset_EXCLUSIONS                  
OfficeScan_DesktopSupport         DXC Staff Access    Role in OfficeScan for managing desktops remotely
SQL_P_CardExchCorpPass_USR                      AD Group for database access
AP_NetIQ_DRA_8.7.2                    
SOE Desktop Background Exception                  Business Case Required - Process yet to be determined.
CPTPRDPKG101_LocalAdmin     DXC Staff Access    Local Admin access to CPTPRDPKG101 (Flexera AdminStudio 11)
ICT_SOE_Team       DXC Staff Access    SOE Team group for delgating access - ONLY SOE TEAM (A_ accounts) to be added
SOE_Server_Admins                      SOE Server Administrators
SCCM_Application_Packagers     DXC Staff Access    Allows Package distribution, SMS Basic and Advanced Web Reports
Domain Cust Support          DXC Staff Access    Admin accounts only! Domain Customer Support - Elevated group for local admin rights to SOE desktops
GIS_P_ARCGIS_QRP                    Security Group for ARCHIS QRP Application data location on \\cptprdfps002.corp.qr.com.au\arcgis_qrp
APP_ACLNetwork_V9                    ACL (Audit Command Language) Network version 9 - Change 20208
SCCM_Web_Reports_Advanced DXC Staff Access    SMS Basic Web Reports + Advanced Reports
SCCM_Web_Reports         DXC Staff Access    Provides access to the SCCM Reports web page
Domain Desktop Operator  DXC Staff Access    Access to create machine accounts on the domain
zQR_APP_CardExch_ADM                      CardExchange Administration group with read and write access to the Images and Data locations on \\corp.qr.com.au\App\CardExchange\. As requested by Troy Anson.
DATA_APP_SrvApps_M    DXC Staff Access    Restricted Modify Access to \\corp.qr.com.au\file\srvapps - Tech Services - 8750655 - AUTHORISED BY TECHNOLOGY SERVICES MANAGER
APP_VB6_QRLauncher_ADM                  Administrator access to manage the code under the QRLauncher application - Code located at \\corp.qr.com.au\app\Deploy\VB6\QRLauncher
zQR_GIS_P_DATA_ADMIN                      Queensland Rail - Modify access to \\bneprdapp22\gis (MAPINFO related Network Drive) - ITSM#18220
SQL_P_PS_CIRS_USR                Cititrain Incident Reporting System - CIRS production DB on SQL08
BNE_CS_IS_SOFT             Access to \\corp.qr.com.au\file\software
Testlab Desktop Operator               Ability to create\delete computer accounts only in Prestage and Testlab OUs. Grants local admin access to all machines in the TestLab Computers OU.
BNE_CS_IS_QLDRICT                  Access to \\cptprdfps001\isd\14.QLD Rail ICT
VDI_PRD_Administrators   DXC Staff Access    VMWare View Console Administrators for PROD and all Access to VDI sessions
TEST Admin Groups:
DXC_Users_Reporting_Admin
ICT_Managed_Endpoint_Protection_Role
ICT_PAM_PrivilegedAccounts
ICT_PAM_PrivilegedAccounts_Pilot
Xena_Airlock
Please review and advise whether this access is approved or denied?
Kind regards,
George Knight
IT Service Desk Analyst
Level 3, 21 Kirksway Place 
Battery Point, Tasmania 7004 
T: 07 3072 5000 
W: queenslandrail.com.au
E: ITservicedesk@qr.com.au
09-12-2025 15:16:29 - George Knight (Work notes)
Investigating.
08-12-2025 09:46:34 - Riley Thomas (Work notes)
Pending Response:
DXC Staff Access
ICT Security Team
08-12-2025 09:46:10 - Riley Thomas (Work notes)
From: IT Service Desk 
Sent: Monday, 8 December 2025 10:16 AM
To: DXC Staff Access &lt;DXCStaffAccess@QR.COM.AU&gt;; ICTSecurity@qr.com.au
Subject: Elevated Privileges Account Expiry - Jason Smith (A_R852391@QR.COM.AU)
Hi Team, 
The admin account for Jason Smith (A_R852391@QR.COM.AU) is due to expire on 03/01/2026.
The documented purpose of this account is: "Qld Rail - 3rd Party Apps Team".
If this account is still required 
The approving manager forwards this email to the IT Service Desk confirming approval (must be the account holders current Queensland Rail direct report). 
If this account is no longer required 
Notify the IT Service Desk and request the account to be deleted. If this request is not approved by the expiry date the account will automatically expire (Note renewal email notifications will continue unless the account is either deleted or renewed). 
Below is a list of elevated security groups, which the account above is a member of. Please note Service Owners will be contacted to verify and approve this request.
Group Service Owner Description
ICT_PAM_PrivilegedAccounts_Pilot DXC Staff Access Pilot users for automatic provisioning into PAM
ICT_PAM_PrivilegedAccounts DXC Staff Access Provides RDP access to the One Identity Jump Hosts in the CORP domain
Administrator Password Policy New DXC Staff Access Applies Administrator Password Policy via ADSI Edit
Self Service Access to Airlock Enforcement Agent DXC Staff Access Provides Self Service Access to Airlock Enforcement Agent
AP_QR_RTOA_8.4.0.0_2.0-Win10  
BNE_MtISA_Modify  Provides access to \\CORP\APP\MTIsaFlood
AP_ServiceNow_Password_Reset_EXCLUSIONS  
BNE_CS_IS_QLDRICT_ICTAS_3RDPARTY Bariesheff, Boris Restricted user access to \\cptprdfps001\ISD\14.QLD Rail ICT\05 ICT Application Services\3rd Party
OfficeScan_DesktopSupport DXC Staff Access Role in OfficeScan for managing desktops remotely
SQL_P_CardExchCorpPass_USR  AD Group for database access
AP_NetIQ_DRA_8.7.2  
SOE Desktop Background Exception  Business Case Required - Process yet to be determined.
AP_Seaward_PATGuard2Network_2.2.0.0_1.0 Bariesheff, Boris 
AP_QR_RTOA_8.4.0.0_2.0  
ICT_3rd_Party_Apps_Team Bariesheff, Boris 3rd Party Support Team group for delegating support access. Used by 3rd Party Apps Team - ONLY 3rd PARTY SUPPORT TEAM ADMIN (A_) accounts to be added - Contact Jo Grosvenor for approval - This group is monitored
CPTPRDPKG101_LocalAdmin DXC Staff Access Local Admin access to CPTPRDPKG101 (Flexera AdminStudio 11)
ICT_SOE_Team DXC Staff Access SOE Team group for delgating access - ONLY SOE TEAM (A_ accounts) to be added
ICT_3rd_Party_Apps_Tech_Team Bariesheff, Boris 3rd Party Support Team group for delegating support access. Used by 3rd Party Apps Team - ONLY 3rd PARTY SUPPORT TEAM ADMIN (A_) accounts to be added - Contact Jo Grosvenor for approval - This group is monitored
SOE_Server_Admins  SOE Server Administrators
SCCM_Application_Packagers DXC Staff Access Allows Package distribution, SMS Basic and Advanced Web Reports
Domain Cust Support DXC Staff Access Admin accounts only! Domain Customer Support - Elevated group for local admin rights to SOE desktops
GIS_P_ARCGIS_QRP  Security Group for ARCHIS QRP Application data location on \\cptprdfps002.corp.qr.com.au\arcgis_qrp
APP_ACLNetwork_V9  ACL (Audit Command Language) Network version 9 - Change 20208
SCCM_Web_Reports_Advanced DXC Staff Access SMS Basic Web Reports + Advanced Reports
SCCM_Web_Reports DXC Staff Access Provides access to the SCCM Reports web page
Domain Desktop Operator DXC Staff Access Access to create machine accounts on the domain
zQR_APP_CardExch_ADM  CardExchange Administration group with read and write access to the Images and Data locations on "\\corp.qr.com.au\App\CardExchange\". As requested by Troy Anson.
DATA_APP_SrvApps_M DXC Staff Access Restricted Modify Access to \\corp.qr.com.au\file\srvapps - Tech Services - 8750655 - AUTHORISED BY TECHNOLOGY SERVICES MANAGER
APP_VB6_QRLauncher_ADM  Administrator access to manage the code under the QRLauncher application - Code located at \\corp.qr.com.au\app\Deploy\VB6\QRLauncher
zQR_GIS_P_DATA_ADMIN  Queensland Rail - Modify access to \\bneprdapp22\gis (MAPINFO related Network Drive) - ITSM#18220
SQL_P_PS_CIRS_USR  Cititrain Incident Reporting System - CIRS production DB on SQL08
BNE_CS_IS_SOFT  Access to \\corp.qr.com.au\file\software
Testlab Desktop Operator  Ability to create\delete computer accounts only in Prestage and Testlab OUs. Grants local admin access to all machines in the TestLab Computers OU.
BNE_CS_IS_QLDRICT  Access to \\cptprdfps001\isd\14.QLD Rail ICT
VDI_PRD_Administrators DXC Staff Access VMWare View Console Administrators for PROD and all Access to VDI sessions
SCCM_Admins DXC Staff Access SCCM Administrative access to all SCCM functions.
PKI_Certificate_Requestors ICT_Security_Team Permits certificate requesting from Intermediate CA (issuing server certificates)
08-12-2025 09:39:56 - Riley Thomas (Work notes)
From: Bariesheff, Boris &lt;Boris.Bariesheff@qr.com.au&gt; 
Sent: Monday, 8 December 2025 8:42 AM
To: IT Service Desk &lt;ITServiceDesk@qr.com.au&gt;
Cc: Smith, Jason &lt;Jason.Smith@qr.com.au&gt;
Subject: Fw: Elevated Privileges Account Expiry - Jason Smith (A_R852391@QR.COM.AU)
Hi Service Desk
This is approved to extend
Boris Bariesheff
3rd Party Applications Manager
RC1 FL11, 305 Edward St 
Brisbane, QLD 4000 
T: Internal 8922478   External +61 7 3072 2478 
W: queenslandrail.com.au
</t>
  </si>
  <si>
    <t xml:space="preserve">
 2025-12-08 09:39:44 Riley Thomas - Assigned to is Riley Thomas was 
 2025-12-08 09:46:39 Riley Thomas - State is Pending was Work in Progress
 2025-12-11 07:25:19 Raegan Munro - State is Closed Complete was Pending</t>
  </si>
  <si>
    <t xml:space="preserve">08-12-2025 11:47:38 - PDXC Integration (Work notes)
TASK8435270 Work Note Added by peter.huthwaite@dxc.com: CMDB updated accordingly.
08-12-2025 11:47:30 - PDXC Integration (Additional comments)
TASK8435270 Comment Added ---&gt; Steven returned SL221676 - 025050221657 to the ICT Technical Support room.
08-12-2025 10:23:28 - PDXC Integration (Work notes)
TASK8435270 Assigned To: Joel Bissmire
08-12-2025 09:37:50 - Steven Hodson (Work notes)
QLR ServiceNow Integration sc_req_item SCTASK0224825 created RITM5455374
</t>
  </si>
  <si>
    <t xml:space="preserve">
 2025-12-08 11:47:32 PDXC Integration - State is Closed Complete was Open</t>
  </si>
  <si>
    <t xml:space="preserve">12-12-2025 13:57:27 - Gilbert Noble (Work notes)
pending approval
11-12-2025 10:03:50 - Frederic Shea (Work notes)
From: IT Service Desk 
Sent: Thursday, December 11, 2025 11:01 AM
To: Brown, Nikki &lt;nikki.brown@qr.com.au&gt;
Subject: RITM0270555 - Email Services (email forwarding)
Hi Nicolette, 
Unfortunately the forwarding or access to a personal mailbox on their behalf requires fairly high levels of approval.
for this forwarding to be applied we will first need written approval from one of the bellow (e.g. a forwarded email chain):
CEO – Kat Stapleton (R909025) 
General Counsel – Rory Kilpatrick 
Grp Executive People, Safety &amp; Sustain – Bec Munn 
Snr Manager Employee Relations – Dion Matley 
Manager Ethics &amp; Investigations – Adrian Galea 
Kind regards,
FREDERIC SHEA
ASSISTANT CUSTOMER SUPPORT
Level 3. 21 Kirksway Place 
Battery Point. Tasmania. 7004 
PH: 07 3072 5000 
Alt.PH: +61 7 3072 5000 
Email: ITServiceDesk@qr.com.au
11-12-2025 09:17:55 - Frederic Shea (Work notes)
Investigating
10-12-2025 09:57:26 - Ryan Bell (Additional comments)
Hi Nicolette, 
Our apologies, we assumed you had access to the email address. 
To gain this access, you will need to supply approval from one of these Managers: 
CEO – Kat Stapleton (R909025)
General Counsel – Rory Kilpatrick
Grp Executive People, Safety &amp; Sustain – Bec Munn
Snr Manager Employee Relations – Dion Matley
Manager Ethics &amp; Investigations – Adrian Galea
Once we've received this, we can proceed with your request. 
Kind Regards, 
Ryan B
10-12-2025 09:57:26 - Ryan Bell (Work notes)
Requesting approval as per KB0010792
10-12-2025 09:51:32 - Ryan Bell (Work notes)
Investigating
10-12-2025 09:38:10 - Nicolette Brown (Additional comments)
reply from: nikki.brown@qr.com.au
I am confused.  I do not have access to this email inbox.  As per my request Acting DIC Ian Crabbe has been excluded from duty and Alan Harrison is now DIC.  SNR Manager TSD Operations Craig Maguire has requested that all emails be forwarded to Alan.
Cheers
Nik
[Queensland Rail logo]
Nikki Brown
Regional TSD Support COORDINATOR
RC1 - 5, 290 Ann St
Brisbane, QLD 4000
T: 3072 5743
F:
W: queenslandrail.com.au&lt;http://queenslandrail.com.au/&gt;
10-12-2025 09:22:54 - Andy Phan (Additional comments)
Hi Nikki,
Forwarding should only be used on a temporary basis. It is generally discouraged as a long-term or permanent solution. 
Please follow the instructions below to forward emails from Ian.Crabbe@qr.com.qu to Alan.Harrison@qr.com.au
Open Outlook.
Go to Home tab.
Click Rules → Manage Rules &amp; Alerts.
Click New Rule…
Under Start from a blank rule, choose:
Apply rule on messages I receive
Click Next, and choose any conditions (or leave blank to apply to all).
When prompted, choose "Yes" to apply to all messages.
Select "forward it to people or public group."
Click "people or public group" in the bottom box and choose the email address.
Click Finish, then Apply.
Kind regards, 
Andy
10-12-2025 09:22:54 - Andy Phan (Work notes)
Pending user response
10-12-2025 08:19:19 - Andy Phan (Work notes)
Investigating
10-12-2025 08:12:27 - Nicolette Brown (Additional comments)
reply from: nikki.brown@qr.com.au
Yes, can you please forward all emails from Ian.Crabbe@qr.com.qu&lt;mailto:Ian.Crabbe@qr.com.qu&gt; to Alan.Harrison@qr.com.au&lt;mailto:Alan.Harrison@qr.com.au&gt;
Cheers
Nikki
[Queensland Rail logo]
Nikki Brown
Regional TSD Support COORDINATOR
RC1 - 5, 290 Ann St
Brisbane, QLD 4000
T: 3072 5743
F:
W: queenslandrail.com.au&lt;http://queenslandrail.com.au/&gt;
09-12-2025 17:22:06 - George Knight (Additional comments)
Hi Nikki,
Could you please confirm that you would like emails from the mailbox for Ian.Crabbe@qr.com.au to be forwarded to Alan.Harrison@qr.com.au? 
This will forward all emails they receive.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08-12-2025 11:46:56 - Andy Phan (Work notes)
Pending user confirmation
08-12-2025 11:46:56 - Andy Phan (Additional comments)
Hi Nikki,
Could you please confirm that you would like emails from the mailbox for Ian.Crabbe@qr.com.au to be forwarded to Alan.Harrison@qr.com.au?
Kind regards,
Andy
08-12-2025 11:43:13 - Andy Phan (Work notes)
Investigating
</t>
  </si>
  <si>
    <t xml:space="preserve">
 2025-12-08 09:36:36 Cameron Horn - Assigned to is Zoe O'Brien was 
 2025-12-08 11:46:56 Andy Phan - State is Pending was Work in Progress</t>
  </si>
  <si>
    <t xml:space="preserve">08-12-2025 11:20:28 - Raegan Munro (Work notes)
File path: \\corp\corp\MNE\Yardmaster
Group: MNE_M_MD_YARDMASTER (unrestricted)
Added user to MNE_M_MD_YARDMASTER
08-12-2025 11:20:28 - Raegan Munro (Additional comments)
Hi Brandon, 
Thank you for reaching out to the Queensland Rail IT Service Desk. 
We have now granted your access to \\corp\corp\MNE\Yardmaster.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08-12-2025 11:18:26 - Raegan Munro (Work notes)
Investigating.
</t>
  </si>
  <si>
    <t xml:space="preserve">
 2025-12-08 09:36:36 Cameron Horn - Assigned to is Zoe O'Brien was 
 2025-12-08 11:20:28 Raegan Munro - State is Closed Complete was Work in Progress</t>
  </si>
  <si>
    <t xml:space="preserve">08-12-2025 15:03:47 - Margaret Selff (Additional comments)
Position Team Leader Roster Optimisation (88621) has been added to Permission Group PeopleView Learning Admin.
08-12-2025 15:03:47 - Margaret Selff (Work notes)
Position Team Leader Roster Optimisation (88621) has been added to Permission Group PeopleView Learning Admin.  Position on form was incorrect.
See work notes below and email attached advising the correct position number i.e. 8621 should be 88621.
08-12-2025 15:01:50 - Margaret Selff (Additional comments)
Hi Laura
Position Team Leader Roster Optimisation (88621) has been added to Permission Group PeopleView Learning Admin.
08-12-2025 14:51:41 - Margaret Selff (Work notes)
Laura confirmed correct position number is 88621.
08-12-2025 14:46:03 - Margaret Selff (Additional comments)
@Laura Larman
Hi Laura Please confirm position details position 8621 has description Locomotive Driver Class II.
Is the correct position 88621? Occupant Matthew Anthony Bragg.
Please advise.
</t>
  </si>
  <si>
    <t xml:space="preserve">
 2025-12-08 09:14:13 Margaret Selff - Assigned to is Margaret Selff was 
 2025-12-08 15:03:47 Margaret Selff - State is Closed Complete was Open</t>
  </si>
  <si>
    <t xml:space="preserve">10-12-2025 15:07:37 - George Knight (Work notes)
James Thomson R918838 
 james.thomson@qr.com.au 
O365 AC:  james.thomson@qr.com.au  has alias R918838@qr.com.au
O365 Exchange AC:   payroll@qr.com.au - granted  james.thomson@qr.com.au  Full access (View/Modify), Send-as, Send-on behalf
DRA: granted R918838 membership to PDL: PDL FCS Financial Control and  PDL FCS Payroll
Confirmed R918838  is a member of  BNE_CS_HR_PAY
Added to BNE_CS_HR_PAY_OC
Confirmed All access granted.
Folder: \\Cptprdfps001\csg_hr\Payroll
Group: BNE_CS_HR_PAY
Owner: Unrestricted
Folder: \\Cptprdfps001\csg_hr\Payroll\Overpayments
Group: BNE_CS_HR_PAY
Owner: Unrestricted
Folder: \\Cptprdfps001\csg_hr\Payroll\OFF-Cycle Spreadsheet
Group: BNE_CS_HR_PAY _OC
Owner: Restricted; Curtis, Andrew
10-12-2025 15:07:37 - George Knight (Additional comments)
Hi Brittny 
The following account has been created:
User: James Thomson 
ID: R918838 
Email: james.thomson@qr.com.au
Kind regards,
George Knight
Service Desk Analyst
Level 3, 21 Kirksway Place
Battery Point, Tasmania 7004
T: 07 3072 5000 (Option 1)
W: queenslandrail.com.au
E: ITservicedesk@qr.com.au
10-12-2025 14:46:01 - George Knight (Work notes)
Investigating.
09-12-2025 12:19:06 - Shane Kmet (Work notes)
Checking - R918838
Mailbox
DRA does not list mailbox yet - Ran script on R918838 - **Pending replication to DRA
MIM
918838 - is found as provisioned
09-12-2025 12:15:49 - Shane Kmet (Work notes)
Investigating
08-12-2025 12:05:33 - Riley Thomas (Work notes)
Added user to PDL FCS Payroll
======================================
Pending for:
Mailbox Creation
MiM
08-12-2025 12:04:30 - Riley Thomas (Work notes)
From: Smith, Andrew - Brisbane &lt;Andrew.Smith4@qr.com.au&gt; 
Sent: Monday, 8 December 2025 12:30 PM
To: IT Service Desk &lt;ITServiceDesk@qr.com.au&gt;
Subject: RE: SCTASK0224819 - PDL Access
Hi Rudy
I approve the below
Thanks
Andrew
ANDREW SMITH
TEAM LEADER PAYROLL
RC1-3,  
305 Edward St 
GPO Box 1429 4001 BNE, Queensland  
T: 8928111
M: 
F: 8923685 
W: queenslandrail.com.au
08-12-2025 12:03:59 - Riley Thomas (Work notes)
Added user to PDL FCS Financial Control, payroll@qr.com.au
======================================
Pending for:
Mailbox Creation
MiM
Approvals from:
--------------------------------------------
PDL: PDL FCS Payroll
Owner: Smith, Andrew
08-12-2025 11:59:26 - Riley Thomas (Work notes)
From: Duong, Tien-Nam &lt;Tien-Nam.Duong@qr.com.au&gt; 
Sent: Monday, 8 December 2025 12:29 PM
To: IT Service Desk &lt;ITServiceDesk@qr.com.au&gt;
Subject: RE: SCTASK0224819 - Shared Mailbox Access
Hi Ruey,
This is approved.
Kind Regards,
NAM DUONG
PAYROLL SYSTEMS SUPPORT OFFICER
Level 3 RC1, 305 Edward St 
GPO Box 1429 • Brisbane, QLD 4001 
T: (07) 3072 3295 (8923295 int)
F: (07) 3072 3685 (8923685 int) 
W: queenslandrail.com.au
08-12-2025 11:59:19 - Riley Thomas (Work notes)
From: Knevett, Sarah &lt;Sarah.Knevett1@qr.com.au&gt; 
Sent: Monday, 8 December 2025 12:22 PM
To: IT Service Desk &lt;ITServiceDesk@qr.com.au&gt;
Subject: RE: SCTASK0224819 - PDL Access
Hi Ruey, 
I have just double checked with Management, he is a new starter in our area, so this is Approved 😊 
Thank you 
Kind Regards, 
 SARAH
KNEVETT
BUSINESS SUPPORT OFFICER
QUALIFIED – SAFETY OFFICER
08-12-2025 11:57:57 - Riley Thomas (Work notes)
Added user to BNE_CS_HR_PAY _OC
======================================
Pending for:
Mailbox Creation
MiM
Approvals from:
--------------------------------------------
Shared Mailbox: payroll@qr.com.au
Owner: Duong, Tien-Nam
Acceess type: Full access (View/Modify), Send-as, Send-on behalf
--------------------------------------------
PDL: PDL FCS Financial Control
Owner: Knevett, Sarah
--------------------------------------------
PDL: PDL FCS Payroll
Owner: Smith, Andrew
08-12-2025 11:56:25 - Riley Thomas (Work notes)
From: Curtis, Andrew &lt;Andrew.Curtis@qr.com.au&gt; 
Sent: Monday, 8 December 2025 12:22 PM
To: IT Service Desk &lt;ITServiceDesk@qr.com.au&gt;
Subject: RE: SCTASK0224819 - Folder access
Yes I am the owner. This is approved. 
ANDREW CURTIS
PAYROLL MANAGER
RC1-3
305 Edward Street 
Brisbane Qld 4001 
T: 07 30722212 
W: queenslandrail.com.au
08-12-2025 11:53:13 - Ruey Lim (Work notes)
Added user to BNE_CS_HR_PAY
======================================
Pending for: 
Mailbox Creation
MiM
Approvals from:
--------------------------------------------
Shared Mailbox: payroll@qr.com.au
Owner: Duong, Tien-Nam
Acceess type: Full access (View/Modify), Send-as, Send-on behalf
--------------------------------------------
PDL: PDL FCS Financial Control
Owner: Knevett, Sarah
PDL: PDL FCS Payroll
Owner: Smith, Andrew
--------------------------------------------
Folder: \\Cptprdfps001\csg_hr\Payroll\OFF-Cycle Spreadsheet
Group: BNE_CS_HR_PAY _OC
Owner: Restricted; Curtis, Andrew
08-12-2025 11:50:09 - Ruey Lim (Work notes)
From: IT Service Desk 
Sent: Monday, 8 December 2025 12:20 PM
To: Curtis, Andrew &lt;Andrew.Curtis@qr.com.au&gt;
Subject: SCTASK0224819 - Folder access
Hi Andrew,
I am reaching out regarding RITM0270752, for a new starter James Thomson to be added to folder “\\Cptprdfps001\csg_hr\Payroll\OFF-Cycle Spreadsheet”.
As you are the owner of the folder, could you please approve or deny this access?
Kind Regards,
Ruey Yan Lim
Assistant Customer Support
08-12-2025 11:47:54 - Ruey Lim (Work notes)
From: IT Service Desk 
Sent: Monday, 8 December 2025 12:18 PM
To: Smith, Andrew - Brisbane &lt;Andrew.Smith4@qr.com.au&gt;
Subject: SCTASK0224819 - PDL Access
Hi Andrew,
I am reaching out regarding RITM0270752, for a new starter James Thomson to be added to Public Distribution List “PDL FCS Payroll”.
As you are the owner of the Public Distribution List, could you please approve or deny this access?
Kind Regards,
Ruey Yan Lim
Assistant Customer Support
08-12-2025 11:45:54 - Ruey Lim (Work notes)
From: IT Service Desk 
Sent: Monday, 8 December 2025 12:16 PM
To: Knevett, Sarah &lt;Sarah.Knevett1@qr.com.au&gt;
Subject: SCTASK0224819 - PDL Access
Hi Sarah,
I am reaching out regarding RITM0270752, for a new starter James Thomson to be added to Public Distribution List “PDL FCS Financial Control”.
As you are the owner of the Public Distribution List, could you please approve or deny this access?
Kind Regards,
Ruey Yan Lim
Assistant Customer Support
08-12-2025 11:41:39 - Ruey Lim (Work notes)
From: IT Service Desk 
Sent: Monday, 8 December 2025 12:11 PM
To: Duong, Tien-Nam &lt;Tien-Nam.Duong@qr.com.au&gt;
Subject: SCTASK0224819 - Shared Mailbox Access
Hi Tien-Nam,
I am reaching out regarding RITM0270752, for a new starter James Thomson to be granted “Modify”, “Send-as” and “Send-on behalf” access to mailbox payroll@qr.com.au.
As you are the owner of the Shared Mailbox, could you please approve or deny this access?
Kind Regards,
Ruey Yan Lim
Assistant Customer Support
08-12-2025 11:40:35 - Ruey Lim (Work notes)
Created account in DRA: James Thomson R918838
Created UMR in PR3
Failed to run mailbox creation script
Unable to provision user in MiM: "Your search key of: 'Service ID contains 918838' returned 0 results. Please try again"
-----------------------------------------------------------------------------
Shared Mailbox: payroll@qr.com.au
Owner: Duong, Tien-Nam
Acceess type: Full access (View/Modify), Send-as, Send-on behalf9
-----------------------------------------------------------------------------
PDL: PDL FCS Financial Control
Owner: Knevett, Sarah
PDL: PDL FCS Payroll
Owner: Smith, Andrew
-----------------------------------------------------------------------------
Folder: \\Cptprdfps001\csg_hr\Payroll
Group: BNE_CS_HR_PAY 
Owner: Unrestricted
Folder: \\Cptprdfps001\csg_hr\Payroll\Overpayments
Group: BNE_CS_HR_PAY 
Owner: Unrestricted
Folder: \\Cptprdfps001\csg_hr\Payroll\OFF-Cycle Spreadsheet
Group: BNE_CS_HR_PAY _OC
Owner: Restricted; Curtis, Andrew
--------------------------------------------------------------------------
08-12-2025 10:58:07 - Ruey Lim (Work notes)
Investigating
</t>
  </si>
  <si>
    <t xml:space="preserve">
 2025-12-08 09:14:33 Cameron Horn - Assigned to is Zoe O'Brien was 
 2025-12-08 11:53:13 Ruey Lim - State is Pending was Work in Progress
 2025-12-10 15:07:37 George Knight - State is Closed Complete was Pending</t>
  </si>
  <si>
    <t xml:space="preserve">08-12-2025 16:15:34 - Anita Davenport-Smith (Additional comments)
Hi Scott,
As per my email, the following permissions have been added to the API_Navigo_Technical_User permission role in PeopleConnect UAT.
• EmpJob: Employee Central Effective Dated Entities &gt; Job Information Actions
o View Current
o View History
o Edit/Insert
• EmpEmployment: Employee Data &gt; Employment Details MSS
o View
o Edit
• PerPerson: Employee Central API &gt; Employee Central HRIS OData API (read-only)
• PerPersonal: Employee Central Effective Dated Entities &gt; Personal Information
 First Name - View Current
 Preferred First Name - View Current
 Last Name - View Current
Thanks,
Anita
08-12-2025 16:15:34 - Anita Davenport-Smith (Work notes)
Following permissions added to the API_Navigo_Technical_User permission role:
• EmpJob: Employee Central Effective Dated Entities &gt; Job Information Actions
o View Current
o View History
o Edit/Insert
• EmpEmployment: Employee Data &gt; Employment Details MSS
o View
o Edit
• PerPerson: Employee Central API &gt; Employee Central HRIS OData API (read-only)
• PerPersonal: Employee Central Effective Dated Entities &gt; Personal Information
 First Name - View Current
 Preferred First Name - View Current
 Last Name - View Current
</t>
  </si>
  <si>
    <t xml:space="preserve">
 2025-12-08 14:32:17 Anita Davenport-Smith - Assignment Group is SAP Employee Central was Integration Support
 2025-12-08 16:15:34 Anita Davenport-Smith - State is Closed Complete was Open</t>
  </si>
  <si>
    <t xml:space="preserve">08-12-2025 16:12:29 - Margaret Selff (Work notes)
Position Training Delivery Officer (48014) exists in Permission Group PeopleView Learning Admin .
08-12-2025 16:11:59 - Margaret Selff (Additional comments)
Hi Laura 
Position Training Delivery Officer (48014) exists in Permission Group PeopleView Learning Admin .
Kind regards
Margaret
08-12-2025 16:10:21 - Margaret Selff (Work notes)
Position 48014 exists in the initial People Pool for PeopleView Learning Admin no action required.  Evidence in word document attached.
</t>
  </si>
  <si>
    <t xml:space="preserve">
 2025-12-08 09:25:46 Margaret Selff - Assigned to is Margaret Selff was 
 2025-12-08 16:12:29 Margaret Selff - State is Closed Complete was Open</t>
  </si>
  <si>
    <t xml:space="preserve">08-12-2025 13:12:51 - Chrystianna Cheon (Additional comments)
New request received and assigned to Brad Hurley.
</t>
  </si>
  <si>
    <t xml:space="preserve">
 2025-12-08 13:12:56 Chrystianna Cheon - Assigned to is Brad Hurley was </t>
  </si>
  <si>
    <t xml:space="preserve">08-12-2025 15:18:54 - PDXC Integration (Work notes)
TASK8435256 Assigned To: Kaushika Thiyagarajan
08-12-2025 15:18:43 - PDXC Integration (Additional comments)
TASK8435256 Comment Added ---&gt; User reassigned in asset registry:
Asset tag - SL222033|| Serial Number - 022678321657 || State - In use || Assigned to - Lisa Martin.
08-12-2025 08:27:03 - Lisa Martin (Work notes)
QLR ServiceNow Integration sc_req_item SCTASK0224808 created RITM5455360
</t>
  </si>
  <si>
    <t xml:space="preserve">
 2025-12-08 15:19:24 PDXC Integration - State is Closed Complete was Open</t>
  </si>
  <si>
    <t xml:space="preserve">09-12-2025 06:35:21 - Joshua Warcon (Additional comments)
Hi @Allison Smoothy,
Ben Tromp has now been granted access to Queries.
Regards,
Josh
09-12-2025 06:35:21 - Joshua Warcon (Work notes)
Added R918822 to ZS_Supply &amp; ZS_MATLDATA
</t>
  </si>
  <si>
    <t xml:space="preserve">
 2025-12-09 06:35:21 Josh Warcon - State is Closed Complete was Open</t>
  </si>
  <si>
    <t xml:space="preserve">08-12-2025 14:27:05 - Gilbert Noble (Additional comments)
raised REQ0267406
RITM0270855 - Microsoft Surface Laptop 6
08-12-2025 14:27:05 - Gilbert Noble (Work notes)
raised REQ0267406
RITM0270855 - Microsoft Surface Laptop 6
08-12-2025 09:41:17 - Gilbert Noble (Work notes)
New Employee - RITM0270672
Name: Johannes Schippers
Position Address: Lvl 7, 305 Edward St, Brisbane
Cost Centre: 1610921
08-12-2025 08:02:50 - Raegan Munro (Work notes)
Assigning to RDS for further assistance.
</t>
  </si>
  <si>
    <t xml:space="preserve">
 2025-12-08 08:02:50 Raegan Munro - Assignment Group is DXC Remote Desktop Support was Global Service Desk
 2025-12-08 08:55:06 Gilbert Noble - Assigned to is Gilbert Noble was 
 2025-12-08 14:27:05 Gilbert Noble - State is Closed Complete was Open</t>
  </si>
  <si>
    <t xml:space="preserve">08-12-2025 14:27:06 - Gilbert Noble (Work notes)
raised REQ0267404
RITM0270854 - Microsoft Surface Laptop 6
08-12-2025 14:27:06 - Gilbert Noble (Additional comments)
raised REQ0267404
RITM0270854 - Microsoft Surface Laptop 6
08-12-2025 09:41:15 - Gilbert Noble (Work notes)
New Employee - RITM0270669
Name: Thomas Jospeh
Position Address: Level 7, RC1, 305 Edward St, Brisbane
Cost Centre: 1610921
08-12-2025 08:02:36 - Raegan Munro (Work notes)
Assigning to RDS for further assistance.
</t>
  </si>
  <si>
    <t xml:space="preserve">
 2025-12-08 08:02:36 Raegan Munro - Assignment Group is DXC Remote Desktop Support was Global Service Desk
 2025-12-08 08:55:10 Gilbert Noble - Assigned to is Gilbert Noble was 
 2025-12-08 14:27:06 Gilbert Noble - State is Closed Complete was Open</t>
  </si>
  <si>
    <t xml:space="preserve">11-12-2025 07:27:52 - Raegan Munro (Additional comments)
Hi Gavin, 
Thank you for reaching out to the Queensland Rail IT Service Desk. 
We have now extended your admin account for an additional year. This should take effect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07:27:52 - Raegan Munro (Work notes)
Set A_R901590 to expire on 09/12/2026.
09-12-2025 16:17:37 - George Knight (Work notes)
From: IT Service Desk 
Sent: Tuesday, 9 December 2025 5:17 PM
To: DXC Staff Access &lt;DXCStaffAccess@QR.COM.AU&gt;
Subject: FW: SCTASK0224802 - Elevated Privileges Application
Hi Team 
Just following up on the request below. Thanks.
Kind regards,
George Knight
IT Service Desk Analyst
Level 3, 21 Kirksway Place 
Battery Point, Tasmania 7004 
T: 07 3072 5000 
W: queenslandrail.com.au
E: ITservicedesk@qr.com.au
09-12-2025 16:05:36 - George Knight (Work notes)
Investigating.
08-12-2025 10:57:36 - Ruey Lim (Work notes)
Pending approval from DXC Staff Access
08-12-2025 08:07:10 - Ruey Lim (Work notes)
From: IT Service Desk 
Sent: Monday, 8 December 2025 8:34 AM
To: DXC Staff Access &lt;DXCStaffAccess@QR.COM.AU&gt;
Subject: SCTASK0224802 - Elevated Privileges Application
Hi team,
We have received a request to extend the admin account of Gavin Fuller for an additional 12 months. This extension would mean Gavin would retain access to the following:
ICT_PAM_PrivilegedAccounts_Pilot
ICT_PAM_PrivilegedAccounts
Administrator Password Policy New
Nexthink_Monitoring
ClearPass_HelpDesk
Domain Desktop Sup
Domain Cust Support
SCCM_Admins
As you are listed as the owner of this group, can you please advise if you approve this request?
Kind Regards,
Ruey Yan Lim
Assistant Customer Support
---------------------------------------------------------------------------------------------------------------------------
Pending approval from DXC Staff Access
08-12-2025 08:06:39 - Ruey Lim (Work notes)
From: IT Service Desk 
Sent: Monday, 8 December 2025 8:36 AM
To: Fuller, Gavin &lt;Gavin.Fuller@qr.com.au&gt;
Subject: RE: RITM0270735/SCTASK0224802 Elevated Privileges Account Expiry - Gavin Fuller (A_R901590@QR.COM.AU)
Hi Gavin,
I have created a request based off this email.
You will be able to get updates on your ticket on the number RITM0270735.
Kind Regards,
Ruey Yan Lim
Assistant Customer Support
08-12-2025 08:06:17 - Ruey Lim (Work notes)
ICT_Desktop_Licensing_Team is owned by Gavin Fuller (Requestor)
AP_AcroSoftware_CutePDFWriter_3.0_1.0 &amp; AP_Igot_Pavlov_7-Zip has no owner
The rest of the groups are owned by DXC Staff Access
Requesting approval from DXC Staff Access
</t>
  </si>
  <si>
    <t xml:space="preserve">
 2025-12-08 08:06:39 Ruey Lim - State is Work in Progress was Open
 2025-12-08 08:07:10 Ruey Lim - State is Pending was Work in Progress
 2025-12-08 09:14:33 Cameron Horn - Assigned to is Zoe O'Brien was 
 2025-12-08 10:57:36 Ruey Lim - State is Pending was Work in Progress
 2025-12-11 07:27:52 Raegan Munro - State is Closed Complete was Pending</t>
  </si>
  <si>
    <t xml:space="preserve">08-12-2025 12:31:21 - PDXC Integration (Additional comments)
TASK8435236 Comment Added ---&gt; As per the request below, servers are shutdown. Please find the attachment.
catprdwsc102 
catprdwsc202
08-12-2025 12:28:38 - PDXC Integration (Work notes)
TASK8435236 Work Note Added by hemesh.minnamareddy@dxc.com: Added attachment ::  Re_ Shutdown catprdwsc102 and catprdwsc202.msg
08-12-2025 12:16:04 - PDXC Integration (Work notes)
TASK8435236 Assigned To: Hemesh Minnama Reddy
08-12-2025 11:37:39 - PDXC Integration (Additional comments)
TASK8435236 Comment Added ---&gt; The request not under Cloud Ops AVS QLR scope. Hence Routing to cloudops.
08-12-2025 07:47:12 - Ruey Lim (Work notes)
QLR ServiceNow Integration sc_req_item SCTASK0224799 created RITM5455340
08-12-2025 07:46:55 - Ruey Lim (Work notes)
Assigning to DXC Cloud Ops AVS as per user requested
08-12-2025 07:45:42 - Ruey Lim (Work notes)
From: shilpa, guduru &lt;guduru.shilpa@dxc.com&gt; 
Sent: Friday, 5 December 2025 8:54 PM
To: Park, Chris &lt;cpark23@dxc.com&gt;; IT Service Desk &lt;ITServiceDesk@qr.com.au&gt;
Cc: Robinson, Patrick &lt;probinson45@dxc.com&gt;; DXC IN Azure CLOUDOPS POD2 &lt;dxc_in_azure_cloudops_pod2@dxc.com&gt;; DXC IN CLOUDOPS APJ &lt;DXC_IN_CLOUDOPS_APJ@dxc.com&gt;
Subject: RE: Shutdown catprdwsc102 and catprdwsc202
Hi @IT Service Desk,
Please raise a RITM.
@Park, Chris acknowledged. Once we received the RITM will procced to stop the mentioned servers.
Regards,
Shilpa G
CloudOps
DXC Technology
M +91 9010870290
guduru.shilpa@dxc.com
</t>
  </si>
  <si>
    <t xml:space="preserve">
 2025-12-08 07:46:55 Ruey Lim - Assignment Group is DXC Cloud Ops AVS was Global Service Desk
 2025-12-08 12:31:22 PDXC Integration - State is Closed Complete was Open</t>
  </si>
  <si>
    <t xml:space="preserve">09-12-2025 12:36:30 - PDXC Integration (Additional comments)
TASK8435314 Comment Added ---&gt; Request completed successfully.
09-12-2025 12:35:39 - PDXC Integration (Additional comments)
TASK8435314 Comment Added ---&gt; From: Georgiou, George &lt;george.georgiou@qr.com.au&gt; 
Sent: 09 December 2025 03:00
To: PK, Alimarzed &lt;alimarzed.p.k@dxc.com&gt;; IT Service Desk &lt;csc@service-now.com&gt;; Eclipse RockSolid SQL Support &lt;RockSolid.SQLSupport@dxc.com&gt;
Cc: DL_Oracle_CS_SQLDBA &lt;DL_Oracle_CS_SQLDBA@dxc.com&gt;
Subject: RE: QLR Catalog task TASK8435314 has been assigned to group Database Admin Eclipse SQL
Hi Ali,
Business have checked UAT and are happy for you to close the request.
Cheers,
G
08-12-2025 19:35:44 - PDXC Integration (Additional comments)
TASK8435314 Comment Added ---&gt; From: PK, Alimarzed 
Sent: 08 December 2025 14:29
To: Goswami, Nikhil ; Udugama, Prasad 
Cc: originservicenow ; Eclipse RockSolid SQL Support ; DL_Oracle_CS_SQLDBA 
Subject: RE: Catalog Task SCTASK0535024 has been assigned to group CPT - DXC SQL DBA
Hello Nikhil
We have received a task for providing access to server igbuildpalstgtst - (Palantier Staging NonProd).
Upon checking we observed that server is not under our support.
Regards
Ali
08-12-2025 11:08:49 - Andy Phan (Work notes)
QLR ServiceNow Integration sc_req_item SCTASK0224798 created RITM5455415
08-12-2025 11:08:34 - Andy Phan (Work notes)
Assigning to DXC Database Admin Eclipse SQL as per user request.
08-12-2025 11:08:09 - Andy Phan (Work notes)
Investigating
</t>
  </si>
  <si>
    <t xml:space="preserve">
 2025-12-08 07:41:57 Cameron Horn - Assigned to is Zoe O'Brien was 
 2025-12-08 11:08:34 Andy Phan - Assignment Group is DXC Database Admin Eclipse SQL was Global Service Desk
 2025-12-09 12:36:31 PDXC Integration - State is Closed Complete was Work in Progress</t>
  </si>
  <si>
    <t xml:space="preserve">10-12-2025 13:58:01 - Pruthvish Patel (Work notes)
SD called User on 0457347210
SD remote in QRSL-3YYVYIVFNG
SD ran gpupdate and restarted device
User confirmed can access folder now
10-12-2025 13:36:52 - Pruthvish Patel (Work notes)
Investigating
10-12-2025 13:02:59 - Taylah Marriage (Additional comments)
reply from: taylah.marriage@qr.com.au
Good afternoon,
I have just checked, and I still cannot access this folder? Is it possible to have a look again?
[cid:image001.png@01DC69D5.39C90C60]
Kind regards
Tay.
[Queensland Rail logo]
Taylah Marriage
A/Group Station Master
Indooroopilly Railway Station,
Railway Avenue, Indooroopilly
Queensland, 4068
T: 07 3072 2128
M: 0457 347 210
08-12-2025 12:00:47 - Ruey Lim (Work notes)
Added user to group "BNE_PS_PSD_SCSC_SCSWD"
08-12-2025 12:00:47 - Ruey Lim (Additional comments)
Hi Taylah, 
I have given you "Modify" access to the folder "O:\PSG\PSD\SCS Communications\GSM-CSM Database\SCSWorkingDocuments"  
It could take up to 1 day to replicate on your end. 
Kind regards, 
Ruey Lim
08-12-2025 11:58:34 - Ruey Lim (Work notes)
From: Wright, Sue &lt;Sue.Wright@qr.com.au&gt; 
Sent: Monday, 8 December 2025 12:11 PM
To: IT Service Desk &lt;ITServiceDesk@qr.com.au&gt;
Cc: Marriage, Taylah &lt;taylah.marriage@qr.com.au&gt;
Subject: RE: SCTASK0224797- Data access request
Good morning,
Access has been granted.
Thanks
Sue
SUE WRIGHT
OPERATIONAL SERVICES MANAGER
Cent Conc-Lower, Cent Conc-Lower 
290 Ann St GPO Box 1429 Bne 4001 • Bne, Queensland  
T: 07 30720318
M: 0404815408 
W: queenslandrail.com.au
Workdays – Tuesday to Friday
08-12-2025 09:58:46 - Clair Neate (Additional comments)
Hi Taylah, 
We are just waiting on permission from the owner of O:\PSG\PSD\SCS Communications\GSM-CSM Database\SCSWorkingDocuments
to grant permission then we will add you to the group and send you a notification once complete. 
Kind Regards, 
Clair Neate
08-12-2025 09:57:05 - Clair Neate (Work notes)
Pending 
Sue Wright
08-12-2025 09:56:56 - Clair Neate (Work notes)
Sent owner  Sue Wright an email of requested mailbox 
BNE_PS_PSD_SCSC_SCSWD
This is requested for 
Taylah Marriage
910667
08-12-2025 09:46:36 - Clair Neate (Work notes)
From: IT Service Desk &lt;ITServiceDesk@qr.com.au&gt; 
Sent: Monday, 8 December 2025 10:16 AM
To: Wright, Sue &lt;Sue.Wright@qr.com.au&gt;
Subject: SCTASK0224797- Data access request
Hello Sue,  
We have received a request from Taylah Marriage to have modify access to the O:\PSG\PSD\SCS Communications\GSM-CSM Database\SCSWorkingDocumentsfolder. 
As the owner of this folder, can you please let us know if you approve this access? 
Best regards, 
Clair. N
Assistant Customer Support
08-12-2025 08:25:45 - Clair Neate (Work notes)
Investigating
</t>
  </si>
  <si>
    <t xml:space="preserve">
 2025-12-08 07:41:57 Cameron Horn - Assigned to is Zoe O'Brien was 
 2025-12-08 10:42:59 Clair Neate - State is Pending was Work in Progress
 2025-12-08 12:00:47 Ruey Lim - State is Closed Complete was Pending</t>
  </si>
  <si>
    <t xml:space="preserve">08-12-2025 09:36:54 - Patrick Lee (Work notes)
CI &amp; Service for ChemAlert already exist, if you require changes or documents to be added please log a request here: https://queenslandrail.service-now.com/service_management?id=sc_cat_item&amp;sys_id=073c3f641bb981508fc9c91d0d4bcbbc&amp;sysparm_category=ff755dc21bb9e910a8bcedb7b04bcb9f
</t>
  </si>
  <si>
    <t xml:space="preserve">
 2025-12-08 09:36:54 Patrick Lee - State is Closed Complete was Open</t>
  </si>
  <si>
    <t xml:space="preserve">08-12-2025 12:54:03 - David Barbeler (Work notes)
ChemAlert App has already been purchased in Apple Business Manager (ABM), please coordinate with IMEI Pty Ltd (Telstra Partner) for the deployment of the App or any issue.
08-12-2025 10:42:58 - PDXC Integration (Work notes)
TASK8435232 Assigned To: Peter Huthwaite
08-12-2025 09:47:50 - PDXC Integration (Work notes)
TASK8435232 Assigned To: Yeasinur Rahman Joy
08-12-2025 07:30:39 - Luke Stewart (Work notes)
QLR ServiceNow Integration sc_req_item SCTASK0224795 created RITM5455335
</t>
  </si>
  <si>
    <t xml:space="preserve">08-12-2025 11:36:22 - PDXC Integration (Additional comments)
TASK8435226 Comment Added ---&gt; A request for a new device has been submitted on Luke's behalf, RITM0270808
08-12-2025 09:47:48 - PDXC Integration (Work notes)
TASK8435226 Assigned To: Joel Bissmire
08-12-2025 06:49:15 - Wayne Prosser (Work notes)
QLR ServiceNow Integration sc_req_item SCTASK0224792 created RITM5455329
</t>
  </si>
  <si>
    <t xml:space="preserve">
 2025-12-08 11:36:42 PDXC Integration - State is Closed Complete was Open</t>
  </si>
  <si>
    <t xml:space="preserve">10-12-2025 10:01:35 - Clair Neate (Work notes)
request has been actioned
10-12-2025 10:01:04 - Clair Neate (Additional comments)
Hi Anita,
I have granted the requested permissions to the following: PDL DI ICT SAP Applications
It could take up to 24 hours to replicate on your end.
Kind regards,
Clair Neate
10-12-2025 09:59:44 - Clair Neate (Work notes)
Following Access granted:
Shared Mailbox: PDLQRICTSAPApplications@qr.com.au
Group:PDL DI ICT SAP Applications
Owner: Owner has left QR
10-12-2025 09:57:14 - Clair Neate (Work notes)
Fixing this request as the wrong person has been added to the group with the same name.
 Have found the right user under service ID # 00854792 in the DAR
Deleted Anita Davenport under Service # 00902290 in PDL DI ICT SAP Applications
Added Anita Davenport service ID # 00854792  as the new owner
10-12-2025 08:48:21 - Clair Neate (Work notes)
Investigating
08-12-2025 15:57:36 - Clair Neate (Work notes)
I have added Anita Davenport-Smith as the new owner of 
PDL DI ICT SAP Applications
Checked DRA to make sure it's gone through and all confirmed.
08-12-2025 15:57:36 - Clair Neate (Additional comments)
Hi Anita, 
We are only able to grant one owner to this PDL 
I have put your details in as the new owner
If that needs to be changed please let us know and we will go ahead and close the ticket.
Kind Regards,
Clair Neate
Assistant customer support
08-12-2025 15:18:39 - Clair Neate (Work notes)
From: Romaguera, Christopher &lt;cromaguera@dxc.com&gt; 
Sent: Monday, 8 December 2025 3:34 PM
To: IT Service Desk &lt;ITServiceDesk@qr.com.au&gt;; Perovic, Thomas &lt;Thomas.Perovic@qr.com.au&gt;
Subject: RE: SCTASK0224790 - Email Services
Hi Service Desk,
 I have spoken with Tom and he has agreed for this to occur. Regards, Chris From: IT Service Desk &lt;ITServiceDesk@ qr. com. au&gt; Sent: Monday, 8 
Regards,
Chris
08-12-2025 15:16:46 - Clair Neate (Work notes)
Investigating
08-12-2025 10:46:08 - Andy Phan (Work notes)
From: Perovic, Thomas &lt;Thomas.Perovic@qr.com.au&gt; 
Sent: Monday, 8 December 2025 11:15 AM
To: IT Service Desk &lt;ITServiceDesk@qr.com.au&gt;
Subject: Automatic reply: SCTASK0224790 - Email Services
Hi, 
I am currently on leave, returning Wednesday December 10th.
If you require assistance while I am away, for Integration issues please contact Anju Rani (Email - Anju.Rani@qr.com.au), for Data Warehouse issues please contact Paul Cowan (Email - Paul.Cowan@qr.com.au), and for SAP BASIS issues please Chantel Van Der Merwe (Email - chantel.vandermerwe@qr.com.au).
For urgent issues please contact the IT Service Desk (Email - ITServiceDesk@qr.com.au, Phone - 3072 5000).
Your email has not been forwarded.
Regards,
Tom
08-12-2025 10:45:41 - Andy Phan (Work notes)
Pending approval for access and ownership transfer for PDL.
08-12-2025 10:45:11 - Andy Phan (Work notes)
From: IT Service Desk 
Sent: Monday, 8 December 2025 11:15 AM
To: Perovic, Thomas &lt;Thomas.Perovic@qr.com.au&gt;
Cc: Romaguera, Christopher &lt;cromaguera@dxc.com&gt;
Subject: SCTASK0224790 - Email Services
Hi Tom, 
We have received a request from Anita Davenport-Smith (Principal SAP People &amp; Pay Administrator) to have membership access and to take ownership of PDL DI ICT SAP Applications. 
The current owner of this PDL is no longer employed with Queensland Rail. Since you have authorised this ticket, could you please confirm whether you approve this access, would like to assume ownership of the PDL, or prefer to delegate ownership to another person?
As Tom is on leave, Christopher are you able to approve this?
Their justifications is as follows:
Steve Cane is currently the owner of this PDL and he has left the organisation.  Requesting transfer of ownership to Anita Davenport-Smith and Joanne Hengstberger.
Kind regards,
Andy Phan
ANDY PHAN 
Assistant Customer Support
08-12-2025 10:19:51 - Andy Phan (Work notes)
Investigating
08-12-2025 10:06:17 - Anita Davenport-Smith (Work notes)
Hi @Andy Phan, in that case happy for it to be in my name for the interim.
08-12-2025 09:35:27 - Andy Phan (Additional comments)
Hi Anita, 
As the PDL can only have one designated owner, would you prefer to take on that role, or should it be Joanne?
Kind regards, 
Andy
08-12-2025 09:35:27 - Andy Phan (Work notes)
Pending user response
08-12-2025 09:20:10 - Andy Phan (Work notes)
Investigating
08-12-2025 09:18:39 - Anita Davenport-Smith (Work notes)
Hi @Andy Phan, thanks for your message.  Sorry, we do not want a Sent-to restriction on the PDL.
08-12-2025 08:15:42 - Andy Phan (Work notes)
Pending user response
08-12-2025 08:15:42 - Andy Phan (Additional comments)
Hi Anita, 
Can I please confirm that you want a Sent-to restriction on this PDL DI ICT SAP Applications? This means that not all QR users will be able to send-to the PDL.
It is often accidentally requested, and we need confirmation before escalating to the proper team.
Kind regards,
Andy
08-12-2025 08:14:06 - Andy Phan (Work notes)
Investigating
</t>
  </si>
  <si>
    <t xml:space="preserve">
 2025-12-08 06:02:30 Cameron Horn - Assigned to is Zoe O'Brien was 
 2025-12-08 08:15:42 Andy Phan - State is Pending was Work in Progress
 2025-12-08 15:58:05 Clair Neate - Assigned to is Clair Neate was Zoe O'Brien
 2025-12-10 10:01:35 Clair Neate - State is Closed Complete was Pending</t>
  </si>
  <si>
    <t xml:space="preserve">08-12-2025 08:58:02 - Andy Phan (Work notes)
As outlined in KB0011438, network drive access is automatically preconfigured once VDI access has been granted. 
Emailed user instructions as per KB0011438
08-12-2025 08:44:34 - Andy Phan (Work notes)
From: IT Service Desk 
Sent: Monday, 8 December 2025 9:14 AM
To: Dang, Tien &lt;Tien.Dang@qr.com.au&gt;
Subject: SCTASK0224789 - Remote Network Access
Hi Tien,
Your Remote Network access has now been enabled as requested.
Please follow the instructions below:
ICT End-User - Citrix - Support - Connect to Citrix Applications and Virtual Desktop (VDI) 
Kind regards, 
Andy Phan 
ANDY PHAN 
Assistant Customer Support
08-12-2025 08:33:54 - Andy Phan (Work notes)
As VDI is not specified, User added to group "CVD_STDWIN10-PR" as per KB0011438  
For SAP access, user added to groups "XENA_SAP_PROD" and "XENA_SAPLOGON" as per KB0011438  
As outlined in KB0011438, the user is expected to already have access to Email and Microsoft Office
08-12-2025 08:22:45 - Andy Phan (Work notes)
Investigating
</t>
  </si>
  <si>
    <t xml:space="preserve">
 2025-12-08 06:02:30 Cameron Horn - Assigned to is Zoe O'Brien was 
 2025-12-08 08:58:02 Andy Phan - State is Closed Complete was Work in Progress</t>
  </si>
  <si>
    <t xml:space="preserve">09-12-2025 12:17:08 - PDXC Integration (Work notes)
TASK8438657 Assigned To: Kaushika Thiyagarajan
09-12-2025 12:16:59 - PDXC Integration (Additional comments)
TASK8438657 Comment Added ---&gt; Device → Accessories Only - No IT Asset Management action.
09-12-2025 09:07:38 - PDXC Integration (Work notes)
TASK8435076 Work Note Added by christopher.watson2@dxc.com: Previsioned and shipped.
Billing Code - 1 x QR2-PROC-DJI-CR116
Hi Lachlan
The requested item(s) has been processed for delivery: 
• 1 X 100W Car charger
• 
• 
• 
• 
Just advising you that this has been processed for delivery to :
Redlynch Depot Cnr Kamerunga and Redlynch Intake Rds, Redlynch, Qld 4870
Shipping company: TNT 
SHIPMENT NUMBER:
309541032
CUSTOMER REFERENCE
09294504-RITM0270645
This ticket will now be closed.
08-12-2025 09:47:54 - PDXC Integration (Work notes)
TASK8435076 Assigned To: Christopher Watson
07-12-2025 08:57:58 - System (Work notes)
QLR ServiceNow Integration sc_req_item SCTASK0224788 created RITM5455202
</t>
  </si>
  <si>
    <t xml:space="preserve">
 2025-12-11 14:42:58 PDXC Integration - State is Closed Complete was Open</t>
  </si>
  <si>
    <t xml:space="preserve">11-12-2025 12:10:21 - Raegan Munro (Work notes)
Closing as advised by user.
11-12-2025 12:10:21 - Raegan Munro (Additional comments)
Hi Sathish, 
Thank you for reaching out to the Queensland Rail IT Service Desk. 
As per your request we will now proceed with ticket closure. 
If you have any further issues with this please feel free to contact us by calling 07 3072 5000 (we are option 1), or alternatively email us at ITServiceDesk@qr.com.au. 
Kind regards, 
Raegan.
11-12-2025 12:07:37 - Raegan Munro (Work notes)
Investigating.
11-12-2025 11:57:00 - Sathish Kumar Arjunan Sekar (Additional comments)
Hey team,
The support team was unable to enable the requested ADUC feature on my VDI, even after I shared the Microsoft enablement steps. So they suggested providing admin access as an alternative. Since then, I’ve found a workaround, and the access is no longer needed.
No further action is required, so this ticket can be closed.
Thanks.
11-12-2025 10:32:04 - Martyn Connor (Additional comments)
Hi Sathish
Per RITM0270721 (Other Request) we have a ticket assigend to Service Desk back from the Citrix support team. We are advised that you will reqire adminn access to your VDI.
Please note, we are unable to create the local admin access for VDI from this ticket, a specific request will need to be riased and approved for thie Admin access. Please see and submit requewst for Additional Access via the below link. PLease let us know of the RITM reference number once submitted
"Elevated Privileges Application"
https://queenslandrail.service-now.com/service_management?id=sc_cat_item&amp;sys_id=4d0cf1fa4fdee2004a30fe501310c7d9 
Kind Regards
Martyn
10-12-2025 16:33:52 - Shane Kmet (Additional comments)
Good aftternoon Sathish 
Per RITM0270721 (Other Request) we have a ticket assigend to Service Desk back from the Citrix support team. We are advised that you will reqire adminn access to your VDI.
Please note, we are unable to create the local admin access for VDI from this ticket, a specific request will need to be riased and approved for thie Admin access. Please see and submit requewst for Additional Access via the below link. PLease let us know of the RITM reference number once submitted
"Elevated Privileges Application"
https://queenslandrail.service-now.com/service_management?id=sc_cat_item&amp;sys_id=4d0cf1fa4fdee2004a30fe501310c7d9
Thank you,
Shane Kmet
Senior Service Desk Analyst
10-12-2025 16:31:38 - Shane Kmet (Work notes)
Citrix team has assigned ticket to SD to provide user Admin access to the VDI
This cannot be provided by ticket reassignment - user will need to request via "Elevated Privileges Application"  request for local admin access
https://queenslandrail.service-now.com/service_management?id=sc_cat_item&amp;sys_id=4d0cf1fa4fdee2004a30fe501310c7d9
10-12-2025 15:27:25 - PDXC Integration (Work notes)
TASK8435222 Work Note Added by jeffrey.sil.sardin@dxc.com: SCTASK0224784 reassigned to GSD
10-12-2025 14:56:39 - PDXC Integration (Work notes)
TASK8435222 Assigned To: 
10-12-2025 14:56:31 - PDXC Integration (Additional comments)
TASK8435222 Comment Added ---&gt; Hi team , 
Please provide admin access to the user.
So he can enable the required application.
We are unable to enable the application.
10-12-2025 12:16:34 - PDXC Integration (Work notes)
TASK8435222 Work Note Added by swati.mohanty@dxc.com: contacted user over MS Teams
waiting for update
10-12-2025 12:16:24 - PDXC Integration (Additional comments)
TASK8435222 Comment Added ---&gt; contacted user over MS Teams
waiting for update
08-12-2025 10:39:54 - PDXC Integration (Work notes)
TASK8435222 Assigned To: SWATI MOHANTY
08-12-2025 10:39:44 - PDXC Integration (Additional comments)
TASK8435222 Comment Added ---&gt; need to check
08-12-2025 06:11:10 - Raegan Munro (Work notes)
QLR ServiceNow Integration sc_req_item SCTASK0224784 created RITM5455325
08-12-2025 06:10:52 - Raegan Munro (Work notes)
Assigning to Citrix for further assistance.
</t>
  </si>
  <si>
    <t xml:space="preserve">
 2025-12-08 06:02:29 Cameron Horn - Assigned to is Zoe O'Brien was 
 2025-12-08 06:10:52 Raegan Munro - Assignment Group is DXC Desktop Technology Citrix was Global Service Desk
 2025-12-08 10:39:41 PDXC Integration - State is Pending was Work in Progress
 2025-12-10 15:27:01 Jeffrey Sardin - Assignment Group is Global Service Desk was DXC Desktop Technology Citrix
 2025-12-10 16:31:45 Shane Kmet - Assigned to is George Knight was 
 2025-12-10 16:33:52 Shane Kmet - State is Pending was Work in Progress
 2025-12-11 12:10:21 Raegan Munro - State is Closed Complete was Pending</t>
  </si>
  <si>
    <t xml:space="preserve">11-12-2025 21:51:58 - PDXC Integration (Work notes)
TASK8432535 Assigned To: Joseph Francis Quinto
11-12-2025 21:51:56 - PDXC Integration (Additional comments)
TASK8432535 Comment Added ---&gt; Checking with Paul Cowan since i have not done any changes in BW. Only production support.
11-12-2025 13:19:31 - Meredith Fry (Additional comments)
Hi, 
The business require 2 new key figures to be added to the following BW query, X_ZNB_M01_Q001 (NAB - Train Service Details) .
Where Key Figure is on Condition Value with a Condition Type of ZNQA (QCA Levy Adjustment) or ZMIL (MIL Discount). 
These should calculated in a similar fashion to Manual Charge (ZNMC). 
These would then need to added to the Network Access Billing\Train Services Detail Report within SAP BusinessObjects (MyReports).
This would need to be promoted and tested both from a BW transport perspective (BEX query) and also MyReports (report front-end change perspective).
Kind Regards,
Meredith
11-12-2025 13:04:22 - Joanne Hengstberger (Additional comments)
I have had a catch up with the business customer and they have advised that there is a delay in the implementation date.  It is now scheduled for January.  
I am hoping to get a new migration date for the ECC transports in the next few days.  My expectation is that it would be the 15/1/26.
10-12-2025 13:58:08 - PDXC Integration (Work notes)
TASK8432535 Work Note Added by jeffrey.sil.sardin@dxc.com: SCTASK0224779 reassigned to ICT Data Analytics
10-12-2025 13:54:55 - PDXC Integration (Work notes)
TASK8432535 Assigned To: 
10-12-2025 13:53:54 - PDXC Integration (Work notes)
TASK8432535 Work Note Added by joseph-francis.n.quinto@dxc.com: Hi Service Desk, please assist as per Paul Cowan: 
From: Cowan, Paul &lt;Paul.Cowan@qr.com.au&gt; 
Sent: Wednesday, 10 December 2025 11:44 AM
To: Quinto, Joseph Francis Narvaez &lt;joseph-francis.n.quinto@dxc.com&gt;
Cc: Liyanage, Nuwan &lt;nuwan.liyanage@dxc.com&gt;; Mallela, Sailaja &lt;Sailaja.Mallela@qr.com.au&gt;
Subject: RE: TASK8432535 - BO enhancement task
Hi
I think you should assign it to ‘ICT Data Analytics’ 
So they can determine how and what needs to be changed
Ie. whether changes need to be done in BW
- to the BW dataflow
- to the BW query
and the flow on impact to BO
Paul
10-12-2025 13:05:08 - PDXC Integration (Work notes)
TASK8432535 Work Note Added by joseph-francis.n.quinto@dxc.com: Added attachment ::  TASK8432535 - BO enhancement task.msg
10-12-2025 13:04:35 - PDXC Integration (Additional comments)
TASK8432535 Comment Added ---&gt; Waiting for feedback. See attached.
10-12-2025 11:41:34 - PDXC Integration (Work notes)
TASK8432535 Work Note Added by jeffrey.sil.sardin@dxc.com: @Joseph Francis Quinto. Please put the task on pending to avoid SLA breach
10-12-2025 01:04:38 - PDXC Integration (Work notes)
TASK8432535 Work Note Added by joseph-francis.n.quinto@dxc.com: Sent email to Paul Cowan and Sailaja. Requested clarification on the task.
09-12-2025 10:57:12 - PDXC Integration (Additional comments)
TASK8432535 Comment Added ---&gt; Checking on this.
09-12-2025 10:16:14 - PDXC Integration (Work notes)
TASK8432535 Assigned To: Joseph Francis Quinto
05-12-2025 16:33:45 - Gilbert Noble (Work notes)
QLR ServiceNow Integration sc_req_item SCTASK0224779 created RITM5453331
05-12-2025 16:31:20 - Gilbert Noble (Work notes)
Investigating
05-12-2025 16:26:29 - Joanne Hengstberger (Additional comments)
reply from: Joanne.Hengstberger@qr.com.au
Hi,
I was told that name as the queue name.  I do know a person who is in the team so maybe that will assist.  Can you see if you can find Joseph Quinto.
Thanks
05-12-2025 16:19:10 - Gilbert Noble (Additional comments)
Hello, 
can you please confirm the exact queue name to asdsign to?
Kind regards,
Queensland Rail
Gilbert Noble
REMOTE DESKTOP SUPPORT
Level 3, 21 Kirksway Place
Battery Point, Tasmania 7004
T: 07 3072 5000
W: queenslandrail.com.au
E: ITservicedesk@qr.com.au
</t>
  </si>
  <si>
    <t xml:space="preserve">
 2025-12-05 16:19:10 Gilbert Noble - Assigned to is George Knight was 
 2025-12-05 16:19:13 Gilbert Noble - State is Pending was Work in Progress
 2025-12-05 16:33:11 Gilbert Noble - State is Work in Progress was Pending
 2025-12-10 13:04:31 PDXC Integration - State is Pending was Work in Progress
 2025-12-10 13:54:04 PDXC Integration - State is Work in Progress was Pending
 2025-12-10 13:55:27 Jeffrey Sardin - Assignment Group is ICT Data Analytics was DXC Application SAP Data Analytics
 2025-12-11 09:32:06 Meredith Fry - Assigned to is Meredith Fry was 
 2025-12-11 09:32:17 Meredith Fry - State is Pending was Work in Progress
 2025-12-11 13:19:31 Meredith Fry - Assignment Group is DXC Application SAP Data Analytics was ICT Data Analytics</t>
  </si>
  <si>
    <t xml:space="preserve">10-12-2025 17:16:20 - Kobe Huynh (Additional comments)
Steve Canes's S user has now been deleted.
</t>
  </si>
  <si>
    <t xml:space="preserve">
 2025-12-05 16:17:10 Gilbert Noble - Assignment Group is SAP Basis was Global Service Desk
 2025-12-08 15:03:49 Chantel van der Merwe - Assigned to is Kobe Huynh was </t>
  </si>
  <si>
    <t xml:space="preserve">09-12-2025 13:49:06 - Anduap Gurung (Work notes)
Getting the below error message when trying to run CN43N as myself (R873445).
05-12-2025 15:59:48 - Anne-Louise Keane (Additional comments)
DR3K981380 600   R900081      SEC_REQ0262629_ Add auths into Z_EAMS_PPM_ADMIN_SUP
</t>
  </si>
  <si>
    <t xml:space="preserve">09-12-2025 13:36:20 - Riley Thomas (Additional comments)
Hi Rhys,
I have granted you read only access to \\corp.qr.com.au\corp\PSG\PSD\Robina group shared folder as per the file owners requested.
It may take up to 24 hours to replicate to your end.
Kind regards,
Riley
09-12-2025 13:36:20 - Riley Thomas (Work notes)
Granted user access to BNE_PS_PSD_RGSF_R
09-12-2025 13:35:01 - Riley Thomas (Work notes)
From: Politakis, Chris &lt;Chris.Politakis@qr.com.au&gt; 
Sent: Tuesday, 9 December 2025 1:55 PM
To: IT Service Desk &lt;ITServiceDesk@qr.com.au&gt;
Subject: RE: SCTASK0224771 - Approval is Required 
Hi folks
Can we please grant Read Only Access please?
Regards
CHRIS POLITAKIS
ASSISTANT STATION MASTER (1ST CLASS)
Robina Station, Bayberry Lane 
Bayberry Lane PO Box 3545 • Robina, QLD 4226 
T: 07 56315013
M: 0472660712
F:  
W: queenslandrail.com.au
09-12-2025 12:42:44 - George Knight (Work notes)
From: IT Service Desk 
Sent: Tuesday, 9 December 2025 1:42 PM
To: Politakis, Chris &lt;Chris.Politakis@qr.com.au&gt;
Subject: FW: SCTASK0224771 - Approval is Required 
Hi Chris
Just following up on the request below. Thanks.
Kind regards,
George Knight
IT Service Desk Analyst
Level 3, 21 Kirksway Place 
Battery Point, Tasmania 7004 
T: 07 3072 5000 
W: queenslandrail.com.au
E: ITservicedesk@qr.com.au
09-12-2025 12:19:46 - George Knight (Work notes)
Investigating.
08-12-2025 07:10:10 - Raegan Munro (Work notes)
From: IT Service Desk 
Sent: Monday, 8 December 2025 8:10 AM
To: Politakis, Chris &lt;Chris.Politakis@qr.com.au&gt;
Subject: RE: SCTASK0224771 - Approval is Required 
Hi Chris,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05-12-2025 16:08:55 - Zahra Gholami (Work notes)
From: IT Service Desk 
Sent: Friday, 5 December 2025 4:38 PM
To: Politakis, Chris &lt;Chris.Politakis@qr.com.au&gt;
Subject: SCTASK0224771 - Approval is Required 
Hello Chris,
We have received a request from Rhys Dearness (Porter) to have Modify access to the \\corp.qr.com.au\corp\PSG\PSD\Robina group shared folder.
As the owner of this folder, can you please let us know if you approve this access?
Best regards,
Zahra Gholami 
Zahra Gholami 
Assistant Customer Support
05-12-2025 15:43:51 - Zahra Gholami (Work notes)
Folder:\\corp.qr.com.au\corp\PSG\PSD\Robina group shared folder
Group:BNE_PS_PSD_RGSF_M
Owner : Restricted
05-12-2025 15:23:41 - Zahra Gholami (Work notes)
investigating
</t>
  </si>
  <si>
    <t xml:space="preserve">
 2025-12-05 16:05:51 Gilbert Noble - Assigned to is Zahra Gholami was 
 2025-12-05 16:09:02 Zahra Gholami - State is Pending was Work in Progress
 2025-12-09 13:36:20 Riley Thomas - State is Closed Complete was Pending</t>
  </si>
  <si>
    <t xml:space="preserve">11-12-2025 15:51:30 - Pratik Tank (Additional comments)
Hi @Hsin Shen - It should okay, Thank you for updates.
11-12-2025 15:06:29 - Hsin Shen (Additional comments)
Hi @Pratik Tank, 
Thanks for the additional details, I will look into these and also speak to my colleague from RITM0269401 to see what was done to 'exclude' the manager.
Unfortunately it will have to wait till early next week before I can continue on this ticket given my allocation for the week has lapsed, would that be ok Pratik?
11-12-2025 14:31:53 - Pratik Tank (Additional comments)
Please find the previous ticket for ref - RITM0269401
11-12-2025 13:33:03 - Pratik Tank (Additional comments)
Screenshot for ref (From Project Team)
11-12-2025 13:30:20 - Pratik Tank (Additional comments)
Hi Hsin Shen,
Okay, thank you details. We just wanted to make sure that when someone request using the 'EDP Data Access - Assets' the manager is not notified. There is some exclude manager setting which is required to be done (and which might have been done in past for other similar request) based on that it was a request from the project team.  This setting was changed for other similar requests in past - I asked for ticket ref to project team but they do not have it.  
EDP Data Access - Projects
EDP Data Access - Safety
EDP Data Access - RailOps
11-12-2025 13:24:26 - Hsin Shen (Additional comments)
Hi @Pratik Tank,
The link I shared was to the newly created 'EDP Data Access - Assets' Group. This is not a form from the Self Service Portal.
Groups don't trigger any email notifications, the email triggers are usually built-in in Self Service Portal forms and their workflows, or within notifications themselves.
If you're not aware of any Self Service Portal forms that are triggering emails to Andrew Ryan, nor is Andrew currenlty receiving unwanted email notifications then I believe there is nothing we need to worry about for now. But do let me know if Andrew is actually already receiving unwanted emails, I can look into this for you, and will need you to share the details (export of the emails, and if you know what is triggering these emails be it Self Service Portal forms or other processes within ServiceNow).
11-12-2025 13:05:31 - Pratik Tank (Additional comments)
Hi Hsin Shen, I do not have any ticket reference. Can you please elaborate the question -  ""Which forms are generating these email notifications to Andrew Ryan? What are the names of the forms?".  I am not sure what is the ask here. If it helps - We are talking about the same  SNOW form which has just been created by you and asked to confirm the details.  Link from the previous comment - 
https://queenslandrailtest.service-now.com/now/nav/ui/classic/params/target/sys_user_group.do%3Fsys_id%3D292479ef47e5b2d06793229df26d4363%26sysparm_record_rows%3D1075%26sysparm_record_target%3Dsys_user_group%26sysparm_record_list%3DORDERBYDESCsys_created_on%26sysparm_record_row%3D1
11-12-2025 12:48:04 - Hsin Shen (Additional comments)
Hi @Pratik Tank,
Which forms are generating these email notifications to Andrew Ryan? What are the names of the forms?
Or do you have ticket numbers of these examples that I can review and investigate in order pin point which notifications these are? Thanks.
11-12-2025 11:37:00 - Pratik Tank (Additional comments)
Hi Hsin Shen, Yes Correct - the manager (Andrew Ryan) should not be notified via Email when someone raise the request using the new SNOW form. I am raising it on behalf of the project team as they cant access the SNOW -  as far I know the process of triggering the email is by default set as active and needs to be deactivated.
10-12-2025 15:52:11 - Hsin Shen (Additional comments)
Hi @Pratik Tank,
Apologies for the delayed response as I was out of office yesterday afternoon.
Can you share more details on what managers are being notified off? Are these Email Notifications that gets sent from ServiceNow? If so, are there particular forms or proecesses that trigger these emails? Please share the details and include screenshots if possible, thanks.
09-12-2025 13:24:38 - Pratik Tank (Additional comments)
Hi Hsin Shen - Thank you for the group name and members are correct. Could you also please confirm that the requirement to not notify the manager has been taken into account?
09-12-2025 11:18:31 - Pratik Tank (Additional comments)
Hi Hsin Shen , Good Morning, I will check the details and confirm today. Thank you.
07-12-2025 22:10:48 - Hsin Shen (Work notes)
Pending customer review.
07-12-2025 22:10:38 - Hsin Shen (Additional comments)
Hi @Pratik Tank,
The 'EDP Data Access - Assets' Group has been created with Andrew Ryan as the manager and Adnan Zafar and Mark Mathieson as members in the SerivceNow Production, Development and Test instances. See attached 'screenshot01.png'.
Here's the link to the Group on Production...
https://queenslandrailtest.service-now.com/now/nav/ui/classic/params/target/sys_user_group.do%3Fsys_id%3D292479ef47e5b2d06793229df26d4363%26sysparm_record_rows%3D1075%26sysparm_record_target%3Dsys_user_group%26sysparm_record_list%3DORDERBYDESCsys_created_on%26sysparm_record_row%3D1
Please review and let us know if this is working as expected. Does this Group require any roles?
</t>
  </si>
  <si>
    <t xml:space="preserve">09-12-2025 10:36:23 - Santhi Varthan (Additional comments)
Re: QR RITM0270682/RITM5453274 - Microsoft PowerBI Pro-Santhi-

Seymour, Clive
​Pandey, Amol;​
​
​Beattie, Lara;​
Breeze, Amanda​
Hi Amol, approved.
Regards
Clive
From: Pandey, Amol &lt;Amol.Pandey@qr.com.au&gt;
Date: Monday, 8 December 2025 at 4:46 pm
To: Software Asset Management - Queensland Rail &lt;QRSAM@QR.com.au&gt;, Seymour, Clive &lt;clive.seymour@qr.com.au&gt;
Cc: Beattie, Lara &lt;Lara.Beattie@qr.com.au&gt;, Breeze, Amanda &lt;amanda.breeze@qr.com.au&gt;
Subject: RE: QR RITM0270682/RITM5453274 - Microsoft PowerBI Pro
Hi Santhi,
I am sorry to trouble you again with new additional participants requested to be added to the list for Power BI Pro license.
As we conducted our first session today, 3 more participants were identified and requested access to the Power BI Pro licensing.
kaiho.duong@qr.com.au
Prithvi.Beeramoole@qr.com.au
Enrico.Liebenberg@qr.com.au
@Seymour, Clive : Can I request your approval for the above 3 participants to be added to the Power BI Pro enablement list ? This approval will help Santhi to enable my request for the users.
I greatly appreciate your on-going support on provisioning of licenses for these users.
Regards
Amol Pandey
08-12-2025 13:54:11 - Santhi Varthan (Additional comments)
Re: QR RITM0270682/RITM5453274 - Microsoft PowerBI Pro

Seymour, Clive
​
Software Asset Management - Queensland Rail​
​Beattie, Lara;​Breeze, Amanda;​
Pandey, Amol​
Hi Santhi, approved.
Regards
Clive
From: Varthan, Santhi &lt;santhi.varthan@qr.com.au&gt; on behalf of Software Asset Management - Queensland Rail &lt;QRSAM@QR.com.au&gt;
Date: Monday, 8 December 2025 at 1:01 pm
To: Seymour, Clive &lt;clive.seymour@qr.com.au&gt;
Cc: Beattie, Lara &lt;Lara.Beattie@qr.com.au&gt;, Breeze, Amanda &lt;amanda.breeze@qr.com.au&gt;, Pandey, Amol &lt;Amol.Pandey@qr.com.au&gt;
Subject: Re: QR RITM0270682/RITM5453274 - Microsoft PowerBI Pro
Hi Clive,
This request is in relation to RITM0270682, which has already been approved.
However, Amol (cc'd) has requested Power BI Pro access for two additional users.
Mark Buckingham : mark.buckingham@qr.com.au
Sam Farahani : sam.farahani@qr.com.au
Could you please let me know if this request is approved? Thank you.
From,
-Santhi-
08-12-2025 12:53:58 - Santhi Varthan (Additional comments)
RE: QR RITM0270682/RITM5453274 - Microsoft PowerBI Pro

Pandey, Amol
​
Software Asset Management - Queensland Rail​
​Beattie, Lara;​
Breeze, Amanda​
Hi Santhi,
My apologies, I have been recently informed that following 2 users were missed out in the list we requested you.
May I kindly request your efforts in allocating them also Power BI Pro License.
Mark Buckingham : mark.buckingham@qr.com.au
Sam Farahani : sam.farahani@qr.com.au
Thank you
Amol Pandey
08-12-2025 12:32:59 - PDXC Integration (Additional comments)
TASK8432436 Comment Added ---&gt; QR RITM0270682/ pDXCRITM5453274 - Microsoft Power BI Pro - Installation 
Varthan, Santhi
on behalf of Software Asset Management - Queensland Rail
​Pandey, Amol;​Mathiesen, Mark;​​​​​​​​​​​​​​​​​​
​
Hi All,
A Power BI Pro license has been assigned for your use and some already have access granted earlier. The Power BI Desktop app will be available from your Company Portal / Software Center to install within the next 24 hours, depending on your location.
Once installed, please undertake the following
Open https://app.powerbi.com/ in your browser and sign-in with your qr email address and password.
When you've signed in, you should see something like this in the top right of the screen:
click on the circle with your user picture or initials.
If the license type = Pro as in the picture below, all good, feel free to open your Microsoft apps: Power BI Desktop, Outlook, Teams etc.
If not, please log out of all things Microsoft. Do not just shut the apps down, please log out of the apps and then close them.
Once all closed, please follow the instructions again from the top.
Your software request will now be closed. Should you have any issues with installation, please contact the service desk and quote the service call numbers listed in the subject of this email.
From,
-Santhi-
08-12-2025 11:47:19 - PDXC Integration (Work notes)
TASK8432436 Work Note Added by santhi.varthan@dxc.com: RE: QR RITM0270682/RITM5453274 - Microsoft PowerBI Pro

Pandey, Amol
​
Software Asset Management - Queensland Rail​
​Beattie, Lara;​
Breeze, Amanda​
Hi Santhi
Please accommodate a small correct to the list we provided.
Please add the following users:
Emily Hughes: emily.hughes@qr.com.au
Ty Wood: Ty.Wood@qr.com.au
And please remove , as they are no longer with QR
Majumdar Datta:  Datta.Majumdar@qr.com.au
Thank you for your support on this.
Regards
Amol Pandey
From: Pandey, Amol
Sent: Monday, 8 December 2025 12:17 PM
To: Software Asset Management - Queensland Rail &lt;QRSAM@QR.com.au&gt;
Cc: Beattie, Lara &lt;Lara.Beattie@qr.com.au&gt;; Breeze, Amanda &lt;amanda.breeze@qr.com.au&gt;
Subject: RE: QR RITM0270682/RITM5453274 - Microsoft PowerBI Pro
Hi
Sorry for the delay, yes please assign/activate the Power BI Pro license for all the users in that list.
Regards
Amol Pandey
05-12-2025 17:02:11 - PDXC Integration (Additional comments)
TASK8432436 Comment Added ---&gt; Email sent to Amol for a confirmation on number of users required the Power BI license.
05-12-2025 17:01:50 - PDXC Integration (Additional comments)
TASK8432436 Comment Added ---&gt; Email sent to Amol for a confirmation on number of users required the Power BI license.
05-12-2025 16:51:35 - PDXC Integration (Work notes)
TASK8432436 Assigned To: Santhi Varthan
05-12-2025 15:02:41 - Clive Seymour (Work notes)
QLR ServiceNow Integration sc_req_item SCTASK0224769 created RITM5453274
</t>
  </si>
  <si>
    <t xml:space="preserve">
 2025-12-05 16:51:31 PDXC Integration - State is Work in Progress was Open
 2025-12-05 17:02:09 PDXC Integration - State is Pending was Work in Progress
 2025-12-08 12:34:28 PDXC Integration - State is Work in Progress was Pending
 2025-12-08 12:34:29 PDXC Integration - State is Closed Complete was Work in Progress</t>
  </si>
  <si>
    <t xml:space="preserve">09-12-2025 11:06:31 - PDXC Integration (Additional comments)
TASK8432424 Comment Added ---&gt; Waiting for the customer to confirm that all 7 team members have installed Primavera app on their PCs and are able to login.
09-12-2025 11:04:35 - PDXC Integration (Additional comments)
TASK8432424 Comment Added ---&gt; From: Florea, Florin 
Sent: Tuesday, 9 December 2025 11:01
To: Whitchurch, David &lt;david.whitchurch@qr.com.au&gt;
Cc: Primavera &lt;Primavera@qr.com.au&gt;
Subject: RE: RITM0270699 - Licensing task - Primavera P6 Professional Client
Hi David,
Thank you for the clarification.
I’ve added the following 7 users to the Primavera group (PC tags are not relevant for this step):
Assignee/Description
Aidin Shayk
Shai-an Shahidee
Ishara Welgamage
Peter Przybylo
Glenn Withers
Carolynne Napier
Cherie Dunn
They should see the Primavera client in Software Center on their PC in about 2-3 hours and they can install it then.
Please let me know if they experience any issues.
Regards,
Florin Florea
Application Support Analyst
From: Whitchurch, David &lt;david.whitchurch@qr.com.au&gt; 
Sent: Tuesday, 9 December 2025 10:31
To: Primavera &lt;Primavera@qr.com.au&gt;; Florea, Florin &lt;Florin.Florea@qr.com.au&gt;
Subject: RE: RITM0270699 - Licensing task - Primavera P6 Professional Client
Morning,
There is a duplication I’ve just been made aware of with Peter P – the correct PC has been highlighted, the other is not in use. 
Therefore there are only 7 required. 
DAVID WHITCHURCH
SENIOR MANAGER – COMMERCIAL AND CONTRACTS
From: Primavera &lt;Primavera@qr.com.au&gt; 
Sent: Tuesday, 9 December 2025 9:30 AM
To: Florea, Florin &lt;Florin.Florea@qr.com.au&gt;
Cc: Whitchurch, David &lt;david.whitchurch@qr.com.au&gt;; Primavera &lt;Primavera@qr.com.au&gt;
Subject: RE: RITM0270699 - Licensing task - Primavera P6 Professional Client
Hi Florin,
I have created P6 access accounts for all users identified in the list below.
Could you please publish the p6 desktop client software to each person for installation.
David, the P6 username and password details for your team will always match their QR Windows username and password moving forward.
Regards
Danny
From: Florea, Florin &lt;Florin.Florea@qr.com.au&gt; 
Sent: Friday, 5 December 2025 15:01
To: Primavera &lt;Primavera@qr.com.au&gt;
Cc: Whitchurch, David &lt;david.whitchurch@qr.com.au&gt;
Subject: RITM0270699 - Licensing task - Primavera P6 Professional Client
Hi Primavera Admin team,
We’ve got a request for Primavera access for 8 members within a team, requested by David Whitchurch (copied):
Service Assignee/Description
SL222578 Aidin Shayk
SL231070 Peter Przybylo
SL231285 Shai-an Shahidee
SL232429 Ishara Welgamage
SL232517 Peter Przybylo
SL233131 Glenn Withers
SL233936 Carolynne Napier
SL233936 Cherie Dunn
What is the justification for the request?
This is a single request to move all my team to P6 as the single source of truth for project resource management. There are 8 people all up, names at PC ID's are in the attached.
Please let me know how to proceed in this situation?
Thank you.
Regards,
Florin Florea
Application Support Analyst
05-12-2025 15:52:58 - PDXC Integration (Work notes)
TASK8432424 Assigned To: Florin Florea
05-12-2025 14:36:23 - Nicholas Navin (Work notes)
QLR ServiceNow Integration sc_req_item SCTASK0224766 created RITM5453266
</t>
  </si>
  <si>
    <t xml:space="preserve">
 2025-12-05 15:52:51 PDXC Integration - State is Work in Progress was Open
 2025-12-09 11:06:27 PDXC Integration - State is Pending was Work in Progress</t>
  </si>
  <si>
    <t xml:space="preserve">11-12-2025 15:50:03 - Lukas Anastasiou (Work notes)
PO sent.  Closing ticket.
10-12-2025 15:50:09 - Lukas Anastasiou (Work notes)
PO updated and awaiting release again.
09-12-2025 16:01:12 - Mirani Booth (Additional comments)
Progressed to ICT Asset Mgmt.  Thank you, Mirani
09-12-2025 15:42:46 - Mirani Booth (Work notes)
pending uplift of amount by purchasing support
</t>
  </si>
  <si>
    <t xml:space="preserve">
 2025-12-05 14:17:04 Mirani Booth - Assigned to is Mirani Booth was 
 2025-12-09 16:01:12 Mirani Booth - Assignment Group is ICT Asset Mgt was Contracts Queue 
 2025-12-10 07:27:59 Andrew Kane - Assigned to is Lukas Anastasiou was 
 2025-12-10 15:50:09 Lukas Anastasiou - State is Pending was Work in Progress
 2025-12-11 15:50:03 Lukas Anastasiou - State is Closed Complete was Pending</t>
  </si>
  <si>
    <t xml:space="preserve">09-12-2025 09:27:08 - PDXC Integration (Work notes)
TASK8432398 Work Note Added by christopher.watson2@dxc.com: Allocating the following to this ticket
SL222396
SL221455
SL231013
SL221902
08-12-2025 15:38:58 - PDXC Integration (Work notes)
TASK8432398 Work Note Added by royston.rodrigues@dxc.com: @Christopher Watson  
Hey Chris can you please supply x4 SL6 laptops to James Dillon as per task TASK8432398. We will probably start deploying Dell HT laptops to Holly Gibson's team going forward.
08-12-2025 09:47:44 - PDXC Integration (Work notes)
TASK8432398 Assigned To: Christopher Watson
05-12-2025 13:56:08 - System (Work notes)
QLR ServiceNow Integration sc_req_item SCTASK0224755 created RITM5453252
</t>
  </si>
  <si>
    <t xml:space="preserve">11-12-2025 07:34:37 - Cameron Horn (Additional comments)
Good morning Allwyn,
We have updated your name in our systems.
If you have any issues, please contact the service desk on 07 3072 5000 so we can assist.
Kind regards,
Cameron
11-12-2025 07:34:37 - Cameron Horn (Work notes)
Verified that INC0576217 was resolved
Closing ticket
09-12-2025 17:12:03 - Riley Thomas (Work notes)
Pending INC0576217
Mailbox ran successfully and now displays as allwyn.carvalho@qr.com.au
09-12-2025 12:48:33 - Riley Thomas (Work notes)
actioning after 5pm
08-12-2025 17:27:48 - Riley Thomas (Work notes)
Was Confused by Additional comments
Changed name to Allwyn in DRA
Changed name to Allwyn in Intune
Changed name to Allwyn in SAP
Pending Mailbox Script
Pending INC0576217
08-12-2025 17:25:02 - Riley Thomas (Work notes)
Investigating
08-12-2025 17:20:24 - Zahra Gholami (Work notes)
run mailbox successfully
08-12-2025 17:05:30 - Zahra Gholami (Work notes)
investigating
08-12-2025 14:58:17 - Riley Thomas (Work notes)
actioning after 5pm
05-12-2025 17:11:32 - Riley Thomas (Work notes)
Changed name to Allywin in DRA
Changed name to Allywin in Intune
Changed name to Allywin in SAP
Pending Mailbox Script
Pending INC0576217
05-12-2025 13:52:19 - Richard Chheoum (Work notes)
Investigating
</t>
  </si>
  <si>
    <t xml:space="preserve">
 2025-12-05 13:44:04 Shane Kmet - Assigned to is Fred Shea was 
 2025-12-05 17:11:32 Riley Thomas - State is Pending was Work in Progress
 2025-12-11 07:34:37 Cameron Horn - State is Closed Complete was Pending</t>
  </si>
  <si>
    <t xml:space="preserve">11-12-2025 15:26:58 - PDXC Integration (Work notes)
TASK8438788 Assigned To: Jayapaul Matangi
11-12-2025 15:26:49 - PDXC Integration (Additional comments)
TASK8438788 Comment Added ---&gt; From: Matangi, Jayapaul &lt;matangi.jayapaul@dxc.com&gt; 
Sent: Thursday, December 11, 2025 10:56 AM
To: jonathan.hale@qr.com.au
Cc: ITO GDC India - QR AD &lt;pdlitogciqrlad@dxc.com&gt;
Subject: QR | TASK8438788 | Role assignemnt
Hi Jonathan,
As requested, we have granted the sharepoint admin role for the account A_R871090@QR.COM.AU.
Kindly validate provide and update for closure.
09-12-2025 13:21:18 - PDXC Integration (Work notes)
TASK8438788 Assigned To: Jeevan N
09-12-2025 12:39:37 - George Knight (Work notes)
QLR ServiceNow Integration sc_req_item SCTASK0224753 created RITM5457672
09-12-2025 12:39:23 - George Knight (Work notes)
Assigning to Application Online Services team to provide A_R871090 with Sharepoint Administrator Role
09-12-2025 11:24:40 - George Knight (Work notes)
Investigating.
08-12-2025 07:07:15 - Clinton Lovell (Additional comments)
Jonathan is requesting the Sharepoint Administrator ROle
05-12-2025 16:00:15 - Gilbert Noble (Additional comments)
Hello, 
Please disregard for the moment, can you please confirm the access roles needed?
Kind regards,
Queensland Rail
Gilbert Noble
REMOTE DESKTOP SUPPORT
Level 3, 21 Kirksway Place
Battery Point, Tasmania 7004
T: 07 3072 5000
W: queenslandrail.com.au
E: ITservicedesk@qr.com.au
05-12-2025 15:20:27 - Jonathan Hale (Additional comments)
I have already obtained approval from Igor Prgomet. Why do I need Clinton's approval too?
05-12-2025 14:59:43 - Zahra Gholami (Additional comments)
Hi Jonathan,
As part of the process for your Elevated Privilege (EP) request. please obtain an approval email from Clinton Lovell &lt;clinton.lovell@dxc.com&gt; confirming his authorization for this access. 
once you have their approval, attach the email to this ticket, so it can be processed.
if you encounter any issue, please let us know or contact us on 073072 5000. 
kind regards.
Zahra Gholami
05-12-2025 14:47:28 - Zahra Gholami (Work notes)
the requester information:
User full name = Jonathan Hale
QR email address = jonathan.hale@qr.com.au
Team that requester is from: Information Security &amp; Governance
05-12-2025 14:42:46 - Zahra Gholami (Work notes)
disregard the previous note
user needs to get approval from  Lovell, Clinton
05-12-2025 14:40:33 - Zahra Gholami (Work notes)
From: Prgomet, Igor &lt;igor.prgomet@qr.com.au&gt; 
Sent: Thursday, 4 December 2025 5:50 PM
To: Hale, Jonathan &lt;jonathan.hale@qr.com.au&gt;
Cc: Lovell, Clinton &lt;Clinton.Lovell@qr.com.au&gt;
Subject: RE: Elevated Privileges request - SharePoint Advanced Management
Hi Jonathan,
Approved. Please ensure only relevant access for this purpose and that access to information and use of privilege is strictly in accordance with high standards and ethical use and is diligently applied. User activity logging must be in place and mandated. 
Best regards,
IGOR PRGOMET
GSM INFORMATION SECURITY &amp; GOVERNANCE 
M: 0416 25 00 92
E: igor.prgomet@qr.com.au
Rail Centre 1, Level 10, 305 Edward Street
GPO Box 1429 4001 • Brisbane, Qld 4000
05-12-2025 14:39:39 - Zahra Gholami (Work notes)
From: Hale, Jonathan &lt;jonathan.hale@qr.com.au&gt; 
Sent: Wednesday, 3 December 2025 2:10 PM
To: Prgomet, Igor &lt;igor.prgomet@qr.com.au&gt;
Subject: Elevated Privileges request - SharePoint Advanced Management
Hi Igor
Just working with Clinton to gain access to SAM to perform governance over Sharepoint / Copilot.
Clinton has advised that I need an EP request for access to be granted. 
Could you please approve - I will attach to the SNOW ticket.
thanks
Jonathan
JONATHAN HALE
SENIOR MANAGER, INFORMATION GOVERNANCE
DIGITAL &amp; INFORMATION
AI ADOPTION LEAD - Centre of Excellence
INITIATIVE OWNER - Data Quality &amp; Governance (ADC)
Bringing Data Intelligence to every decision
M: 0414 722 961
E: jonathan.hale@qr.com.au
Rail Centre 1, Level 6, 305 Edward Street
GPO Box 1429 4001 • Brisbane, Qld 4000
Planned leave: None Planned
05-12-2025 14:39:26 - Zahra Gholami (Work notes)
following KB0020145
user has already provided approval from Lovell, Clinton
05-12-2025 13:29:46 - Zahra Gholami (Work notes)
investigating
</t>
  </si>
  <si>
    <t xml:space="preserve">
 2025-12-05 13:22:18 Shane Kmet - Assigned to is Fred Shea was 
 2025-12-05 14:59:43 Zahra Gholami - State is Pending was Work in Progress
 2025-12-09 12:39:23 George Knight - State is Work in Progress was Pending
 2025-12-11 15:26:42 PDXC Integration - State is Pending was Work in Progress</t>
  </si>
  <si>
    <t xml:space="preserve">11-12-2025 17:44:41 - PDXC Integration (Additional comments)
TASK8432382 Comment Added ---&gt; Hi @Mark O'Connor
Thank you for the confirmation. We are proceeding with resolving the case from our end. Please let us know for any issue.
11-12-2025 13:54:26 - Hsin Shen (Additional comments)
Thanks for the confirmation @Mark O'Connor.
@PDXC Integration, feel free to close off this ticket now.
11-12-2025 12:23:03 - Mark O'Connor (Additional comments)
Hi John, the PWS team have confirmed they are receiving emails from the business to the mailbox. Regards, Mark.
10-12-2025 16:51:02 - PDXC Integration (Additional comments)
TASK8432382 Comment Added ---&gt; Greetings @Mark O'Connor
Appreciate, if you could confirm - PWSServices@qr.com.au" forwarded to "queenslandrailtest@service-now.com" working fine now.
08-12-2025 20:42:48 - Hsin Shen (Additional comments)
Hi @Suraj Rai, PDXC,
Thanks for reaching out earlier tonight via Teams, and confirming that Forwarding should NOT prevent emails from coming in to the original mailbox (PWSServices@qr.com.au), and that there was a miss configuration from the Exchange end.
Thanks for turning off the Forward rule, we want to keep it off for now as there has been a change in requirements.
@Mark O'Connor, please be informed that the Forwarding (from PWSServices@qr.com.au to queenslandrailtest@service-now.com has been disabled.
08-12-2025 19:04:50 - PDXC Integration (Additional comments)
TASK8432382 Comment Added ---&gt; Greetings @Mark O'Connor
Disable the forwarding rule (PWSServices forwarded to queenslandrailtest) and re-enable from (Recipients - Mailboxes - Email forwarding).
I believe Rule did not copy email to PWSServices@qr.com.au, we missed adding (PWSServices@qr.com.au) Bcc
08-12-2025 16:19:01 - Hsin Shen (Additional comments)
The customer from RITM0266100 has reported that they have stopped receiving incoming emails to "PWSServices@qr.com.au" today.
The Forward is NOT supposed to stop emails from still going into the inbox of "PWSServices@qr.com.au" correct? But apparently it has.
08-12-2025 16:06:16 - Hsin Shen (Additional comments)
Hi PDXC team,
Could you please urgently reverse and remove the Forward rule - "PWSServices@qr.com.au" forwarded to "queenslandrailtest@service-now.com".
This is no longer needed, and is cuasing issues from the customer's end (from RITM0266100), thanks.
05-12-2025 19:13:24 - PDXC Integration (Additional comments)
TASK8432382 Comment Added ---&gt; Greetings @Mark O'Connor
As requested Send-as rule enable in Exchange for -
"_sServiceNow_DEV@qr.com.au" to 'send-as' "PWSServices@qr.com.au"
"_sServiceNow_TEST@qr.com.au" to 'send-as' "PWSServices@qr.com.au"
Please confirm (_sServiceNow_PROD@qr.com.au) should be as (servicenow.prd@qr.com.au) ?
Also rule created/enabled- for (PWSServices@qr.com.au" forwarded to "queenslandrailtest@service-now.com)
Rule name-  (PWSServices forwarded to queenslandrailtest)
05-12-2025 14:20:34 - PDXC Integration (Work notes)
TASK8432382 Assigned To: Suraj Rai
05-12-2025 13:09:01 - Jack Filmer (Work notes)
QLR ServiceNow Integration sc_req_item SCTASK0224751 created RITM5453235
05-12-2025 13:08:45 - Jack Filmer (Work notes)
assigning to O365 as per request
</t>
  </si>
  <si>
    <t xml:space="preserve">
 2025-12-05 13:08:45 Jack Filmer - Assignment Group is DXC O365 Messaging was Global Service Desk
 2025-12-05 14:20:23 PDXC Integration - State is Work in Progress was Open
 2025-12-05 19:12:44 PDXC Integration - State is Pending was Work in Progress
 2025-12-11 17:44:39 PDXC Integration - State is Work in Progress was Pending
 2025-12-11 17:44:42 PDXC Integration - State is Closed Complete was Work in Progress</t>
  </si>
  <si>
    <t xml:space="preserve">12-12-2025 10:29:20 - PDXC Integration (Additional comments)
TASK8446058 Comment Added ---&gt; Under INC40878543 the space after the underscore in Declan Seefeld's A_ and TA_ accounts has been removed.
This is now appearing correctly in DRA and PAM
Confirmed Declan Seefeld's standard O917421 account is linked to their A_O917421 and TA_O917421 account in PAM.
Screenshots attached
Closing TASK
11-12-2025 14:58:21 - PDXC Integration (Additional comments)
TASK8446058 Comment Added ---&gt; Declan Seefeld A_ and TA_ account both have a space between after the underscore '_'    "A_ O917421" and "TA_ O917421"
INC40878543 has been raised with the Infra AD team
11-12-2025 14:25:03 - PDXC Integration (Additional comments)
TASK8442805 Comment Added ---&gt; SD Granted access as requested for the accounts A_ O917421&amp; TA_ O917421.
Hence we are closing the request.
10-12-2025 16:34:02 - George Knight (Work notes)
Closing ticket.
10-12-2025 16:34:02 - George Knight (Additional comments)
Hi Declan 
Your A_ O917421 and TA_ O917421 admin accounts have been created with an expiry of Jun 5, 2026.
Please contact the IT Service Desk on 07 3072 5000 (Option 1) at your earliest convenience so we can verify your identity over the phone and reset your password and set an MFA.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16:30:42 - George Knight (Work notes)
RITM0270024 - onboarding dseefeld@deloitte.com.au
DRA: created accounts
DECLAN SEEFELD (A_ACCOUNT) A_ O917421
Deloitte - ICT Security Architecture 
OU: corp.qr.com.au/Support Accounts/Qld Rail Other Support 
Set expiry to Jun 5, 2026, 11:59:56 PM
Set Manager to Lianne Graham
Added to: 
corp\ICT_PAM_Administrators
corp\ GPO_Admins_ReadOnly
DECLAN SEEFELD (TA_ACCOUNT) TA_ O917421
Deloitte - ICT Security Architecture 
OU: Qld Rail Other Support (test.qr.com.au/Support Accounts)
Set expiry to Jun 5, 2026, 11:59:20 PM
Added to: 
test\TAFTSTOIJ101_LocalAdmin
test\TAFTSTOIJ401_LocalAdmin
test\TNFTSTOIJ101_LocalAdmin
test\GPO_Admins_ReadOnly
10-12-2025 15:40:51 - George Knight (Work notes)
From: DXC Staff Access &lt;DXCStaffAccess@QR.COM.AU&gt; 
Sent: Wednesday, 10 December 2025 4:32 PM
To: IT Service Desk &lt;ITServiceDesk@qr.com.au&gt;; DXC Staff Access &lt;DXCStaffAccess@QR.COM.AU&gt;
Subject: RE: SCTASK0224749- Elevated Privileges Application
approved
10-12-2025 15:40:23 - George Knight (Work notes)
Investigating.
10-12-2025 14:41:17 - George Knight (Work notes)
From: IT Service Desk 
Sent: Wednesday, 10 December 2025 3:41 PM
To: DXC Staff Access &lt;DXCStaffAccess@QR.COM.AU&gt;
Subject: FW: SCTASK0224749- Elevated Privileges Application
Hi Team
Just following up on the request below. Thanks.
Kind regards,
George Knight
IT Service Desk Analyst
Level 3, 21 Kirksway Place 
Battery Point, Tasmania 7004 
T: 07 3072 5000 
W: queenslandrail.com.au
E: ITservicedesk@qr.com.au
10-12-2025 14:39:42 - George Knight (Work notes)
Investigating.
09-12-2025 10:58:18 - Raegan Munro (Work notes)
From: IT Service Desk 
Sent: Tuesday, 9 December 2025 11:58 AM
To: DXC Staff Access &lt;DXCStaffAccess@QR.COM.AU&gt;
Subject: RE: SCTASK0224749- Elevated Privileges Application
Hi Team, 
I just wanted to reach out for an update on this request?
Kind regards,
RAEGAN MUNRO
SERVICE DESK ANALYST
Level 3. 21 Kirksway Place
Battery Point. Tasmania. 7004
PH: 07 3072 5000
Alt.PH: +61 7 3072 5000
Email: ITServiceDesk@qr.com.au
W: queenslandrail.com.au
09-12-2025 10:58:16 - Raegan Munro (Work notes)
Description of Issue:
User called for an update on this request. 
Troubleshooting:
Advised that the request is pending approval from Staff Access. 
Advised that SDA would reach out for an update.  
============================ 
Username: Isaac Flower
Employee ID: R913479
Contact Number: 0490126299
09-12-2025 10:53:28 - Declan Seefeld (Additional comments)
Do you need my approval? Happy to approve, if so
08-12-2025 15:09:17 - Clair Neate (Additional comments)
Hi Declan, 
Just letting you know we are just waiting on approval to action this request for you
Kind Regards, 
Clair Neate 
Assistant Customer Support
08-12-2025 15:07:33 - Clair Neate (Work notes)
Pending 
DXC service access team
08-12-2025 15:07:02 - Clair Neate (Work notes)
Sent email to DXC staff access for approval
08-12-2025 15:06:09 - Clair Neate (Work notes)
From: IT Service Desk &lt;ITServiceDesk@qr.com.au&gt; 
Sent: Monday, 8 December 2025 3:36 PM
To: DXC Staff Access &lt;DXCStaffAccess@QR.COM.AU&gt;
Subject: SCTASK0224749- Elevated Privileges Application
Hi Team,
We have received a request from Declan Seefeld (Outsourced Service Provider) to have 6 months access to the following groups for their A_ O917421 and TA_ O917421.
Groups:
corp\ICT_PAM_Administrators
corp\ GPO_Admins_ReadOnly
test\TAFTSTOIJ101_LocalAdmin
test\TAFTSTOIJ401_LocalAdmin
test\TNFTSTOIJ101_LocalAdmin
test\GPO_Admins_ReadOnly
As the owner of these groups, can you please let us know if you approve this access?
Their justifications is as follows:
Declan requires an administrator account in both test.qr.com.au and corp.qr.com.au. These accounts are required for Declan to support ICT Security with their PAM enhancements.
Kind Regards, 
Clair. N
Assistant Customer Support
08-12-2025 15:03:50 - Clair Neate (Work notes)
Investigating
05-12-2025 13:59:00 - Andy Phan (Work notes)
Pending approval from group owner (DXC Staff Access)
05-12-2025 13:58:29 - Andy Phan (Work notes)
From: IT Service Desk 
Sent: Friday, 5 December 2025 2:28 PM
To: DXC Staff Access &lt;DXCStaffAccess@QR.COM.AU&gt;
Subject: SCTASK0224749 - Elevated Privileges Application
Hi Team, 
We have received a request from Declan Seefeld (Outsourced Service Provider) to have 6 months access to the following groups for their A_ O917421 and TA_ O917421. 
Groups: 
corp\ICT_PAM_Administrators
corp\ GPO_Admins_ReadOnly
test\TAFTSTOIJ101_LocalAdmin
test\TAFTSTOIJ401_LocalAdmin
test\TNFTSTOIJ101_LocalAdmin
test\GPO_Admins_ReadOnly
As the owner of these groups, can you please let us know if you approve this access?
Their justifications is as follows:
Declan requires an administrator account in both test.qr.com.au and corp.qr.com.au. These accounts are required for Declan to support ICT Security with their PAM enhancements.
Kind regards,
Andy  
ANDY PHAN 
Assistant Customer Support
05-12-2025 13:48:45 - Andy Phan (Work notes)
Investigating
</t>
  </si>
  <si>
    <t xml:space="preserve">
 2025-12-05 13:00:52 Shane Kmet - Assigned to is Fred Shea was 
 2025-12-05 13:59:00 Andy Phan - State is Pending was Work in Progress
 2025-12-10 16:34:02 George Knight - State is Closed Complete was Pending</t>
  </si>
  <si>
    <t xml:space="preserve">11-12-2025 10:48:07 - PDXC Integration (Additional comments)
TASK8445931 Comment Added ---&gt; Confirmed Robert Kriebel standard R915337 account is already linked to his A_R915337 and TA_R915337 accounts in PAM.
Screenshots attached
Closing Task
11-12-2025 10:46:48 - PDXC Integration (Work notes)
TASK8445931 Work Note Added by stefanie.wilkin@dxc.com: Added attachment ::  TASK8445931 1.png
11-12-2025 10:46:48 - PDXC Integration (Work notes)
TASK8445931 Work Note Added by stefanie.wilkin@dxc.com: Added attachment ::  TASK8445931 2.png
11-12-2025 10:38:18 - PDXC Integration (Work notes)
TASK8445931 Assigned To: Stefanie Wilkin
11-12-2025 10:36:11 - PDXC Integration (Work notes)
TASK8432396 Work Note Added by jeffrey.sil.sardin@dxc.com: no action required from AD
10-12-2025 15:15:28 - PDXC Integration (Work notes)
TASK8432396 Work Note Added by joylen.ballena@dxc.com: SCTASK0224748 assigned to GSD
10-12-2025 14:34:22 - PDXC Integration (Additional comments)
TASK8432396 Comment Added ---&gt; Hi SD,
from Wintel side we are not providing any access to server level or else vm console, please pass it to appropriate team.
10-12-2025 14:19:24 - PDXC Integration (Work notes)
TASK8432396 Assigned To: 
10-12-2025 14:19:14 - PDXC Integration (Additional comments)
TASK8432396 Comment Added ---&gt; Hi team,
Please look into it.
05-12-2025 18:17:34 - PDXC Integration (Work notes)
TASK8432396 Assigned To: Sai Teja Sowpati
05-12-2025 13:50:33 - Richard Chheoum (Work notes)
QLR ServiceNow Integration sc_req_item SCTASK0224748 created RITM5453250
05-12-2025 13:45:27 - Richard Chheoum (Work notes)
Investigating
</t>
  </si>
  <si>
    <t xml:space="preserve">
 2025-12-05 13:00:52 Shane Kmet - Assigned to is Fred Shea was 
 2025-12-05 13:50:19 Richard Chheoum - Assignment Group is DXC Security PAM was Global Service Desk
 2025-12-10 15:15:02 Joylen Ballena - Assignment Group is Global Service Desk was DXC Security PAM
 2025-12-10 15:37:51 Ryan Bell - Assignment Group is DXC Security PAM was Global Service Desk
 2025-12-11 10:48:41 PDXC Integration - State is Closed Complete was Work in Progress</t>
  </si>
  <si>
    <t xml:space="preserve">12-12-2025 09:56:22 - Isaac Flower (Additional comments)
To clarify, we are not requesting PAM access. We are requesting vsphere admin access to the following virtual machines CPFPRDSGB101 and TNFTSTSGB101.
12-12-2025 09:55:37 - Isaac Flower (Additional comments)
Hi,  I would like groups created for this access. The groups names:
vsphere_pam_breakglass_prd 
vsphere_pam_breakglass_tst
Descriptions
"Admin access for pam prod break glass appliances in vsphere"
"Admin access for pam test break glass appliances in vsphere"
I believe Alex Aldelfi would be the most appropriate group owner at this stage (for both). I don't believe we require vsphere access to any other servers at this stage.
Kind regards,
Isaac
12-12-2025 06:06:02 - Raegan Munro (Work notes)
Assigning back to AD as per previous work notes.
12-12-2025 04:16:31 - PDXC Integration (Work notes)
TASK8432394 Assigned To: Jayapaul Matangi
11-12-2025 20:15:08 - PDXC Integration (Work notes)
TASK8432394 Work Note Added by jeffrey.sil.sardin@dxc.com: Infra AD team - Please REFRAIN from reassigning your task related to Elevated Privileges Application. The current workflow for this form has 2 tasks - 1st is the Infra task followed by the PAM task. Please close your task if no work is required from your end. The updated workflow won't take effect till 19th of January so please stick to this workaround.
11-12-2025 16:23:48 - PDXC Integration (Work notes)
TASK8432394 Assigned To: 
11-12-2025 16:23:41 - PDXC Integration (Additional comments)
TASK8432394 Comment Added ---&gt; Hi team,
from Wintel end we will not provide any PAM Access or server access, please pass it to appropriate team.
11-12-2025 14:53:48 - PDXC Integration (Work notes)
TASK8432394 Assigned To: Brendin Louis
11-12-2025 14:45:28 - PDXC Integration (Work notes)
TASK8432394 Assigned To: 
11-12-2025 14:45:19 - PDXC Integration (Additional comments)
TASK8432394 Comment Added ---&gt; Hi Team,
As per Clinton's recommendation, I am forwarding this ticket to you for further review.
11-12-2025 14:08:24 - Raegan Munro (Additional comments)
Hi Isaac, 
Thankyou for reaching out to the Queensland Rail IT Service Desk. 
I can see that you have mentioned needing access to both CPFPRDSGB101 and TNFTSTSGB101, though since these groups are in two separate domains we are unable to add them to the same group. We can apply your access directly to these servers without creating a separate group, though if you would like a separate group created can you please advise the group name, description, and who you would like listed as the owner? Additionally, please advise if there are other servers you would like added to these groups so we may reach out for the relevant approvals. 
Kind regards, 
Raegan.
11-12-2025 13:56:10 - Raegan Munro (Work notes)
Description of Issue:
 User called to request that this be looked into urgently. 
Troubleshooting:
 User is unsure why the ticket was assigned to the PAM team as it is for access to manage PAM. 
There are no previous work notes indicating why it was sent to PAM. 
Reassigning back to Service Desk for actioning.  
============================ 
Username: Isaac Flower
Employee ID: R913479
Contact Number: 0490 126 299
09-12-2025 09:25:29 - Isaac Flower (Additional comments)
Hi, I believe I require Adminsitrator to PAM break glass appliances (CPFPRDSGB101 and TNFTSTSGB101) within the vshpere consoles (vmware.corp.qr.com.au and vmware.test.qr.com.au).
I don't believe a group currently exists.
09-12-2025 03:10:08 - PDXC Integration (Additional comments)
TASK8432394 Comment Added ---&gt; Please provide the group details and the level of access required.
05-12-2025 18:17:18 - PDXC Integration (Work notes)
TASK8432394 Assigned To: Sai Teja Sowpati
05-12-2025 13:41:43 - Richard Chheoum (Work notes)
QLR ServiceNow Integration sc_req_item SCTASK0224747 created RITM5453248
05-12-2025 13:02:33 - Richard Chheoum (Work notes)
Investigating
05-12-2025 13:02:11 - Richard Chheoum (Additional comments)
Investigating
</t>
  </si>
  <si>
    <t xml:space="preserve">
 2025-12-05 13:00:50 Shane Kmet - Assigned to is Raegan Munro was 
 2025-12-05 13:41:29 Richard Chheoum - Assignment Group is DXC Security PAM was Global Service Desk
 2025-12-09 03:09:59 PDXC Integration - State is Pending was Work in Progress
 2025-12-11 14:06:21 Raegan Munro - Assignment Group is Global Service Desk was DXC Security PAM
 2025-12-11 20:15:45 PDXC Integration - State is Work in Progress was Pending
 2025-12-12 06:06:02 Raegan Munro - Assignment Group is DXC Infra Active Directory was Global Service Desk</t>
  </si>
  <si>
    <t xml:space="preserve">09-12-2025 14:40:25 - Shane Kmet (Additional comments)
Good afternoon Kiera,
Ref RITM0270683 - Contractor consultant access New / Extend (HR Admin)
The Onboarding request for new starter is now completed.
Name - Pal Kaushik
UserID - O918841
Email - pal.kaushik@qr.com.au
User will need to contact the Service Desk when available, for an account password reset and the setup of MFA.
Thank you,
Shane Kmet
Senior Service Desk Analyst
09-12-2025 14:40:25 - Shane Kmet (Work notes)
pal.kaushik@qr.com.au
has  now populated in  DRA
Completed
08-12-2025 12:15:24 - Shane Kmet (Work notes)
Checking;
Name - Pal Kaushik
UserID - O918841
Email - **Pending
Checking
DRA - OK, though has no emial listed
SAP - Has no UMR, Cease Date in HR is 05.06.2026 - Created O918841 in PR3
MIM - 918841 - found already provisioned
O365 - Ran script on O918841 - **Pending replication
08-12-2025 12:10:46 - Shane Kmet (Work notes)
Investigating
05-12-2025 13:17:00 - Zahra Gholami (Work notes)
Pending cessation date in PR3
05-12-2025 13:16:11 - Zahra Gholami (Work notes)
Pal Kaushik
918841
Contractor 
Created AD Account
05-12-2025 12:56:28 - Zahra Gholami (Work notes)
investigating
</t>
  </si>
  <si>
    <t xml:space="preserve">
 2025-12-05 13:00:48 Shane Kmet - Assigned to is Raegan Munro was 
 2025-12-05 13:17:06 Zahra Gholami - State is Pending was Work in Progress
 2025-12-09 14:40:25 Shane Kmet - State is Closed Complete was Pending</t>
  </si>
  <si>
    <t xml:space="preserve">12-12-2025 09:37:47 - PDXC Integration (Additional comments)
TASK8432355 Comment Added ---&gt; Requester confirmed Cortex Agent installed successfully on the server all good, hence closing the task with user confirmation.
12-12-2025 09:29:08 - PDXC Integration (Work notes)
TASK8432355 Work Note Added by brendin.louis@dxc.com: Added attachment ::  image (25).png
11-12-2025 19:03:14 - PDXC Integration (Additional comments)
TASK8432355 Comment Added ---&gt; latest cortex agent is installed on the server, informed user to check.
08-12-2025 16:52:01 - PDXC Integration (Additional comments)
TASK8432355 Comment Added ---&gt; CHG1437836--change has been raised for the upgrade.
08-12-2025 12:37:41 - PDXC Integration (Additional comments)
TASK8432355 Comment Added ---&gt; working on it.
05-12-2025 13:50:54 - PDXC Integration (Work notes)
TASK8432355 Assigned To: Brendin Louis
05-12-2025 12:12:21 - Jack Filmer (Work notes)
QLR ServiceNow Integration sc_req_item SCTASK0224743 created RITM5453211
05-12-2025 12:12:02 - Jack Filmer (Work notes)
assigning to WINTEL QLR as per user request
</t>
  </si>
  <si>
    <t xml:space="preserve">
 2025-12-05 12:12:02 Jack Filmer - Assignment Group is DXC Server WINTEL was Global Service Desk
 2025-12-08 12:37:39 PDXC Integration - State is Pending was Open
 2025-12-12 09:37:41 PDXC Integration - State is Work in Progress was Pending
 2025-12-12 09:37:49 PDXC Integration - State is Closed Complete was Work in Progress</t>
  </si>
  <si>
    <t xml:space="preserve">08-12-2025 14:12:33 - Tran Hoang (Work notes)
Fulfilled. User can create a new folder in service now as Favourite.
05-12-2025 16:17:40 - Tran Hoang (Work notes)
Pending. Reaching out to Asif.Hussain@qr.com.au via Team
05-12-2025 11:42:04 - Cameron Horn (Work notes)
Assigning to the Service Now team to assist
</t>
  </si>
  <si>
    <t xml:space="preserve">
 2025-12-05 11:42:04 Cameron Horn - Assignment Group is Service Now was Global Service Desk
 2025-12-05 14:20:16 Lemuel So - Assigned to is Tran Hoang was 
 2025-12-05 16:17:40 Tran Hoang - State is Pending was Work in Progress
 2025-12-08 14:12:33 Tran Hoang - State is Closed Complete was Pending</t>
  </si>
  <si>
    <t xml:space="preserve">11-12-2025 13:33:11 - PDXC Integration (Work notes)
TASK8432358 Work Note Added by sonia.pandey@dxc.com: User told he has access to site hence ticket can be closed.
11-12-2025 13:26:11 - Waail Lafta (Additional comments)
yes
11-12-2025 13:06:57 - PDXC Integration (Additional comments)
TASK8432358 Comment Added ---&gt; @Waail LaftaCould you please confirm today?
Did owner added to site? If not please confirm if you are able to added as member.
10-12-2025 20:09:58 - PDXC Integration (Work notes)
TASK8432358 Work Note Added by sonia.pandey@dxc.com: User will confirm tomorrow if he has received access to site or not.
10-12-2025 20:09:10 - PDXC Integration (Additional comments)
TASK8432358 Comment Added ---&gt; .
10-12-2025 16:00:44 - PDXC Integration (Work notes)
TASK8432358 Assigned To: Sonia Pandey
10-12-2025 15:33:08 - PDXC Integration (Work notes)
TASK8432358 Work Note Added by joylen.ballena@dxc.com: Added attachment ::  222.PNG
10-12-2025 15:33:02 - PDXC Integration (Work notes)
TASK8432358 Work Note Added by joylen.ballena@dxc.com: Added attachment ::  333.PNG
10-12-2025 15:32:58 - PDXC Integration (Work notes)
TASK8432358 Work Note Added by joylen.ballena@dxc.com: Added attachment ::  111.PNG
10-12-2025 15:32:18 - PDXC Integration (Work notes)
TASK8432358 Work Note Added by joylen.ballena@dxc.com: Added attachment ::  111.PNG
10-12-2025 15:32:13 - PDXC Integration (Work notes)
TASK8432358 Work Note Added by joylen.ballena@dxc.com: Added attachment ::  222.PNG
10-12-2025 15:32:08 - PDXC Integration (Work notes)
TASK8432358 Work Note Added by joylen.ballena@dxc.com: Added attachment ::  333.PNG
10-12-2025 11:46:34 - PDXC Integration (Work notes)
TASK8432358 Work Note Added by sonia.pandey@dxc.com: Unable to see attached approval/document from user on RITM5453213 and TASK8432358
SD team kindly check and attach if there is attachment. If yes, please attach that in this DXC ticket and send back the ticket to us.
Thank you.
TASK8432358 Assigned To: 
10-12-2025 10:06:57 - Waail Lafta (Additional comments)
see attached
10-12-2025 10:06:05 - Waail Lafta (Additional comments)
added attachment
09-12-2025 17:09:56 - PDXC Integration (Additional comments)
TASK8432358 Comment Added ---&gt; Could you please attach approval in this ticket or send me email approval on my email : sonia.pandey@dxc.com
09-12-2025 15:32:02 - Waail Lafta (Additional comments)
I sent them an email with request to approve my access to these sites and CC's the IT
09-12-2025 12:30:55 - PDXC Integration (Work notes)
TASK8432358 Work Note Added by sonia.pandey@dxc.com: Asked for approval from owners of site Rollingstock Engineering and Rollingstock Engineering Document control.
Provided owner names to user
Awaiting further response.
09-12-2025 12:29:38 - PDXC Integration (Additional comments)
TASK8432358 Comment Added ---&gt; Sure.
Could you please help with approval from owners of both sites?
Owners name of site "Rollingstock Engineering" are : 
Dean.Jenkin@qr.com.au
Clinton.Stevens@qr.com.au
Shane.Triggs@qr.com.au
Shannon.Wilson@qr.com.au
Owner name of site "Rollingstock Engineering Document control" are :
Shannon.Wilson@qr.com.au
Jo.Varga@qr.com.au
Once we have the approval we will be assist you further.
Thank you.
09-12-2025 08:57:05 - Waail Lafta (Additional comments)
Hi, can I have access to both, please: Rollingstock Engineering and Rollingstock Engineering Document control. Rollingstock Technical documents look for me separate site. Thanks
08-12-2025 20:04:34 - PDXC Integration (Work notes)
TASK8432358 Work Note Added by sonia.pandey@dxc.com: Added attachment ::  Sharepoint 2.png
08-12-2025 20:03:08 - PDXC Integration (Work notes)
TASK8432358 Work Note Added by sonia.pandey@dxc.com: Added attachment ::  Sharepoint 3.png
08-12-2025 20:01:54 - PDXC Integration (Work notes)
TASK8432358 Work Note Added by sonia.pandey@dxc.com: Added attachment ::  Sharepoint 1.png
08-12-2025 20:01:08 - PDXC Integration (Additional comments)
TASK8432358 Comment Added ---&gt; Hi @Waail Lafta
We can see 2 sites for Rollingstock Engineering Documents :
Rollingstock Engineering and another one is Rollingstock Engineering Document control.
Kindly confirm which one you need access to. Also do you have approval from the manager for access?
I will attach screenshot of sites for your clarification. Please let me know if you are able to review it.
Additionally we are unable to find Rollingstock Technical documents site. 
Are these 2 separate sites or parth within each other. Please provide confirmation so we can assist accordingly.
Thank you
08-12-2025 16:41:02 - Waail Lafta (Additional comments)
yes, the Rollingstock Engineering Documents and the Rollingstock Technical Documents. please
08-12-2025 16:29:24 - PDXC Integration (Work notes)
TASK8432358 Work Note Added by sonia.pandey@dxc.com: Awaiting user's response.
08-12-2025 16:29:06 - PDXC Integration (Additional comments)
TASK8432358 Comment Added ---&gt; Hi @Waail Lafta
Please confirm if you need access to sharepoint site : https://queenslandrail.sharepoint.com/searchcenter/Pages/XSiteDocuments.aspx
So we can do the needful for you.
Thank you.
05-12-2025 18:00:28 - PDXC Integration (Work notes)
TASK8432358 Work Note Added by sonia.pandey@dxc.com: We are checking details 
We will update details accordingly.
05-12-2025 18:00:24 - PDXC Integration (Additional comments)
TASK8432358 Comment Added ---&gt; .
05-12-2025 12:52:18 - PDXC Integration (Work notes)
TASK8432358 Assigned To: Sonia Pandey
05-12-2025 12:14:36 - Richard Chheoum (Work notes)
QLR ServiceNow Integration sc_req_item SCTASK0224732 created RITM5453213
05-12-2025 11:54:06 - Richard Chheoum (Work notes)
Investigating
</t>
  </si>
  <si>
    <t xml:space="preserve">
 2025-12-05 11:37:05 Shane Kmet - Assigned to is Fred Shea was 
 2025-12-05 12:14:22 Richard Chheoum - Assignment Group is DXC O365 Messaging was Global Service Desk
 2025-12-05 17:59:53 PDXC Integration - State is Pending was Work in Progress
 2025-12-10 11:46:22 PDXC Integration - State is Work in Progress was Pending
 2025-12-10 20:09:03 PDXC Integration - State is Pending was Work in Progress
 2025-12-11 13:33:04 PDXC Integration - State is Work in Progress was Pending
 2025-12-11 13:33:05 PDXC Integration - State is Closed Complete was Work in Progress</t>
  </si>
  <si>
    <t xml:space="preserve">11-12-2025 10:50:46 - Tina Martin (Additional comments)
Good morning, just checking on the ETA of this equipment?  Thanks
08-12-2025 09:47:58 - PDXC Integration (Work notes)
TASK8432307 Assigned To: Christopher Watson
05-12-2025 10:53:05 - System (Work notes)
QLR ServiceNow Integration sc_req_item SCTASK0224726 created RITM5453173
</t>
  </si>
  <si>
    <t xml:space="preserve">08-12-2025 12:32:24 - Casey Micklesson (Additional comments)
Your request has been processed and dispatched and should arrive within 1 – 3 business days. If you have not received the hardware within this time, contact Techwell Enterprise on 89-28877 (07 3072 8877).
Please see details of your request below:
Order Details
·         User Name:  Jason Binnie
·         Mobile Number: 0414613270
·         Accessories: Lightning to USB Cable 1m
·         Purchase Order Number: RITM0270590/0414613270
·         Express Order Ref: 15634830
Note: For Plantronics wireless headsets, please also find below the guide on how to setup.
https://queenslandrail.service-now.com/service_management?id=kb_article_view&amp;sysparm_article=KB0020680
Kind regards
ICT Operations (Telecommunications)
08-12-2025 12:32:24 - Casey Micklesson (Work notes)
Order Details
·         User Name:  Jason Binnie
·         Mobile Number: 0414613270
·         Accessories: Lightning to USB Cable 1m
·         Purchase Order Number: RITM0270590/0414613270
·         Express Order Ref: 15634830
08-12-2025 07:08:32 - Casey Micklesson (Work notes)
Please note your Order Reference Number:
15634830
</t>
  </si>
  <si>
    <t xml:space="preserve">
 2025-12-08 07:08:32 Casey Micklesson - Assigned to is Casey Micklesson was 
 2025-12-08 12:32:24 Casey Micklesson - State is Closed Complete was Work in Progress</t>
  </si>
  <si>
    <t xml:space="preserve">09-12-2025 12:54:59 - Exequiel Jarred Lopez (Work notes)
No changes done. User is able to see "Vegetation Assessment Form (VAF)" records fine. Cause of issue  due to a clerical error - user was using an exact search to match "Vegetation Assessment Form" without the suffixing "(VAF)"
09-12-2025 12:51:46 - Ben Sommer (Additional comments)
Hi Exequiel - thank you for sending this thru. I've tested the link and appears that I have access to the VAF records. Appreciate your help, Cheers - Ben
09-12-2025 12:47:38 - Exequiel Jarred Lopez (Additional comments)
Hello @Ben Sommer,
I've impersonated your user record and was able to view the Vegetation Assessment Form (VAF) records fine. Could you re-test this? I've provided the link below, as well as the screenshot of the list of VAF records.
Vegetation Assessment Form (VAF) records:
https://queenslandrail.service-now.com/nav_to.do?uri=%2Fsc_req_item_list.do%3Fsysparm_query%3Dcat_item.nameLIKEVegetation%20Assessment%20Form
05-12-2025 16:27:58 - Ben Sommer (Additional comments)
https://queenslandrail.service-now.com/sc_req_item_list.do?sysparm_query=cat_item.name%3DAnimal%20Breeding%20Place%20Register&amp;sysparm_first_row=1&amp;sysparm_view=&amp;sysparm_choice_query_raw=&amp;sysparm_list_header_search=true
05-12-2025 16:27:47 - Ben Sommer (Additional comments)
Hi, I was able to get the back end data for a similar Self Service Form ''Animal Breeding Place Register"' last week - see attached link and screenshot of the output. The request no was RITM0269430
05-12-2025 16:18:49 - Exequiel Jarred Lopez (Additional comments)
Hello,
I'm not sure I understand what is needed from this item. I've impersonated your user record and was able to access &amp; view the form and its generated RITM fine. Do you have a screenshot of the issue/expected output? Further information would be a great aid for me in fulfilling this task.
Thank you!
05-12-2025 10:42:37 - Raegan Munro (Work notes)
Assigning to SNOW for further assistance.
</t>
  </si>
  <si>
    <t xml:space="preserve">
 2025-12-05 10:25:03 Michael Cleary - Assigned to is Fred Shea was 
 2025-12-05 10:42:37 Raegan Munro - Assignment Group is Service Now was Global Service Desk
 2025-12-05 14:25:36 Lemuel So - Assigned to is Jarred Lopez was 
 2025-12-05 16:18:49 Jarred Lopez - State is Pending was Work in Progress
 2025-12-09 12:54:59 Jarred Lopez - State is Closed Complete was Pending</t>
  </si>
  <si>
    <t xml:space="preserve">08-12-2025 16:30:11 - Riley Thomas (Work notes)
Granted user access to Jason.Pearce@qr.com.au
08-12-2025 16:30:11 - Riley Thomas (Additional comments)
Hi Vicky,
I have granted you access to Jason.Pearce@qr.com.au
Kind regards,
Riley
08-12-2025 16:25:26 - Riley Thomas (Work notes)
From: Pearce, Jason &lt;Jason.Pearce@qr.com.au&gt; 
Sent: Monday, 8 December 2025 3:53 PM
To: IT Service Desk &lt;ITServiceDesk@qr.com.au&gt;
Subject: Re: SCTASK0224714 - Email Services
Hi team, 
Approved. 
Jason 
Get Outlook for iOS
08-12-2025 13:46:05 - Ruey Lim (Work notes)
From: IT Service Desk 
Sent: Monday, 8 December 2025 2:15 PM
To: Pearce, Jason &lt;Jason.Pearce@qr.com.au&gt;
Subject: SCTASK0224714 - Email Services
Hi Jason,
We have received a request for Vicky Rogers (Administration Officer) to be granted "send-on behalf", and "read and manage" access to the mailbox jason.pearce@qr.com.au.
As you are listed as the owner of this mailbox can you please advise if you approve this request?
Kind Regards,
Ruey Yan Lim
Assistant Customer Support
==============================================================
Pending approval from Jason Pearce
08-12-2025 13:34:30 - Ruey Lim (Work notes)
From: Rogers, Vicky &lt;vicky.rogers@qr.com.au&gt; 
Sent: Monday, 8 December 2025 1:34 PM
To: IT Service Desk &lt;ITServiceDesk@qr.com.au&gt;
Subject: RE: RITM0270617 - Email Services
Full/manage &amp; Send on behalf please 😊!
08-12-2025 12:05:29 - Shane Kmet (Work notes)
Vicky Rogers
Access of mailbox - jason.pearce@qr.com.au
--
IT Service Desk 
Sent: Monday, 8 December 2025 1:05 PM
To: Rogers, Vicky &lt;vicky.rogers@qr.com.au&gt;
Subject: RITM0270617 - Email Services
Good morning Vicky,
Per RITM0270617 - Email Services, we have a request for your access to the mailbox of jason.pearce@qr.com.au  
Please advise what access level is needed to Jason's account;
Full / Manage: The access, view and manage the inbox, folders and calendar
SendAs: To send out emails as if you were Jason himself
Send on Behalf of: To send out emails as your name, quoting on behalf of Jason
Thank you,
Shane Kmet
Senior service desk analyst
Level 3, 21 Kirksway Place
Battery Point, Tasmania 7004
T: 07 3072 5000
W: queenslandrail.com.au  
E: ITservicedesk@qr.com.au
08-12-2025 12:02:02 - Shane Kmet (Work notes)
Investigating
05-12-2025 11:06:43 - Andy Phan (Work notes)
Pending user confirmation
05-12-2025 11:06:43 - Andy Phan (Additional comments)
Hi Vicky,
Could you kindly confirm which mailbox and permissions are required for Jason Pearce?
Kind regards,
Andy
05-12-2025 10:56:53 - Andy Phan (Work notes)
Investigating
</t>
  </si>
  <si>
    <t xml:space="preserve">
 2025-12-05 10:25:02 Michael Cleary - Assigned to is Fred Shea was 
 2025-12-05 11:06:43 Andy Phan - State is Pending was Work in Progress
 2025-12-08 16:30:11 Riley Thomas - State is Closed Complete was Pending</t>
  </si>
  <si>
    <t xml:space="preserve">11-12-2025 14:49:58 - Shane Kmet (Additional comments)
Good afternoon Brittny,
Ref RITM0270641 - Contractor consultant access New / Extend (HR Admin)
The Onboarding request for new starter is now completed.
Brent Kullrich
o918857
brent.kullrich@qr.com.au
User will need to contact the Service Desk when available, for an account password reset and the setup of MFA.
Thank you,
Shane Kmet
Senior Service Desk Analyst
11-12-2025 14:49:58 - Shane Kmet (Work notes)
Ran User Mailbox script - O918857
This has completed
DRA has populated with brent.kullrich@qr.com.au
Onboarding now complete
11-12-2025 14:45:22 - Shane Kmet (Work notes)
MIM - 918857
This is able to be set as provisioned - User with ServiceID 00918857 was updated. This user's sAMAccountName will be: o918857.
11-12-2025 10:36:19 - Andy Phan (Work notes)
Brent Kullrich
918857
Created AD Account
Created UMR in PR3 set to 02.01.2030
Pending Mailbox Script &amp; MIM
11-12-2025 10:31:01 - Andy Phan (Work notes)
Investigating
</t>
  </si>
  <si>
    <t xml:space="preserve">
 2025-12-05 10:08:43 Cameron Horn - Assigned to is Raegan Munro was 
 2025-12-05 10:53:02 Andy Phan - Assigned to is Martyn Connor was Raegan Munro
 2025-12-11 10:36:19 Andy Phan - State is Pending was Work in Progress
 2025-12-11 14:49:58 Shane Kmet - State is Closed Complete was Pending</t>
  </si>
  <si>
    <t xml:space="preserve">10-12-2025 15:38:33 - Andrew Kane (Work notes)
Reached out to Lechani via Teams.
Looks like the next step will be to raise an ICT Vendor &amp; Contract Management enquiries form and ask for a PO to be created.
This ticket has fulfilled the request for a quote - so closing ticket.
08-12-2025 15:12:57 - Andrew Kane (Work notes)
Quote emailed to Lechani.
Keeping request running in-case-of reply correspondence.
Will close out in a couple of days of no-reply.
08-12-2025 10:23:54 - Andrew Kane (Work notes)
Raised a quote request with Data#3: Case  00321715
Awaiting reply
</t>
  </si>
  <si>
    <t xml:space="preserve">
 2025-12-05 09:54:08 Andrew Kane - Assignment Group is ICT Asset Mgt was Global Service Desk
 2025-12-08 10:23:54 Andrew Kane - State is Pending was Work in Progress
 2025-12-10 15:38:33 Andrew Kane - State is Closed Complete was Pending</t>
  </si>
  <si>
    <t xml:space="preserve">10-12-2025 13:34:45 - PDXC Integration (Work notes)
TASK8432298 Assigned To: Jayapaul Matangi
10-12-2025 13:34:35 - PDXC Integration (Additional comments)
TASK8432298 Comment Added ---&gt; A change request is required for this activity. I will update the change number here once it has been raised.
05-12-2025 15:17:09 - PDXC Integration (Work notes)
TASK8432298 Assigned To: Nancy .
05-12-2025 10:41:38 - Raegan Munro (Work notes)
QLR ServiceNow Integration sc_req_item SCTASK0224707 created RITM5453165
05-12-2025 10:41:24 - Raegan Munro (Work notes)
Assigning to AD as requested by user.
</t>
  </si>
  <si>
    <t xml:space="preserve">
 2025-12-05 10:08:38 Cameron Horn - Assigned to is Fred Shea was 
 2025-12-05 10:41:24 Raegan Munro - Assignment Group is DXC Infra Active Directory was Global Service Desk
 2025-12-10 13:33:54 PDXC Integration - State is Pending was Work in Progress</t>
  </si>
  <si>
    <t xml:space="preserve">12-12-2025 15:50:46 - Sailaja Mallela (Work notes)
Assigning to D&amp;A team to analyse the design changes
12-12-2025 15:50:46 - Sailaja Mallela (Additional comments)
Assigning to D&amp;A team to analyse the design changes
12-12-2025 11:48:28 - Sailaja Mallela (Work notes)
On hold - Working on high priority incidents
12-12-2025 11:42:51 - PDXC Integration (Work notes)
TASK8432241 Work Note Added by jeffrey.sil.sardin@dxc.com: Jeffrey Sardin
Work notes • 12-12-2025 09:42:35
@Sailaja Mallela Please provide an update. Thanks
12-12-2025 11:42:35 - Jeffrey Sardin (Work notes)
@Sailaja Mallela Please provide an update. Thanks
10-12-2025 11:22:27 - PDXC Integration (Additional comments)
TASK8432241 Comment Added ---&gt; PS
Poorna Shettigar
Work notes•12-09-2025 06:28:38
Hi @Jeffrey Sardin, I have looped you in the email that is awaiting business inputs.
Please let me know if you do not receive them. Thanks.
Regards,
Poorna Shettigar
09-12-2025 17:18:44 - PDXC Integration (Work notes)
TASK8432241 Work Note Added by jeffrey.sil.sardin@dxc.com: SCTASK0224706 reassigned to corp data warehouse
09-12-2025 11:17:46 - PDXC Integration (Work notes)
TASK8432241 Work Note Added by joseph-francis.n.quinto@dxc.com: Hi Service Desk. 
Please assign this to HANA Team. As this is not related to BW.
Thank you.
05-12-2025 10:13:22 - Andy Phan (Work notes)
QLR ServiceNow Integration sc_req_item SCTASK0224706 created RITM5453109
05-12-2025 10:12:53 - Andy Phan (Work notes)
Assigning to DXC Application SAP Data Analytics for further assistance as per KB0010649
05-12-2025 10:06:39 - Andy Phan (Work notes)
investigating
</t>
  </si>
  <si>
    <t xml:space="preserve">
 2025-12-05 10:08:38 Cameron Horn - Assigned to is Fred Shea was 
 2025-12-05 10:12:53 Andy Phan - Assignment Group is DXC Application SAP Data Analytics was Global Service Desk
 2025-12-05 14:28:12 Mark Buckingham - Assignment Group is Corporate Data Warehouse was DXC Application SAP Data Analytics
 2025-12-10 11:22:24 PDXC Integration - State is Pending was Work in Progress
 2025-12-12 15:50:46 Sailaja Mallela - Assignment Group is ICT Data Analytics was Corporate Data Warehouse
 2025-12-12 16:08:44 Meredith Fry - Assigned to is Meredith Fry was </t>
  </si>
  <si>
    <t xml:space="preserve">08-12-2025 10:34:16 -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Glenn Marks
·         Mobile Number: 0400718092
·         Type of Device: Apple iPhone 15 128GB Midnight
·         Accessories: 20W USB-C Power Adapter, USB-C to USB-C Cable, EarPods with USB-C Connector, Standard Case, Glass Screen Protector
·         IMEI: 359936836947996
·         Serial: SGX5Q21WT2H
·         SIM Card: 8000502100136
·         PIN / PUK: N/A
·         Purchase Order Number: RITM0270619/0400718092
·         Express Order Ref: 15634693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10:34:16 - Casey Micklesson (Work notes)
Order Details
·         Ownership: Corporate - Dedicated
·         User Name: Glenn Marks
·         Mobile Number: 0400718092
·         Type of Device: Apple iPhone 15 128GB Midnight
·         Accessories: 20W USB-C Power Adapter, USB-C to USB-C Cable, EarPods with USB-C Connector, Standard Case, Glass Screen Protector
·         IMEI: 359936836947996
·         Serial: SGX5Q21WT2H
·         SIM Card: 8000502100136
·         PIN / PUK: N/A
·         Purchase Order Number: RITM0270619/0400718092
·         Express Order Ref: 15634693
05-12-2025 09:45:06 - Casey Micklesson (Work notes)
Apple IPHONE 15 5G 128 GB BLACK BLACK 128 GB
With Device Enrolment Service
Billing Account Number : 4912301225
Adaptive Mobility Fund : $550.00
05-12-2025 09:45:06 - Casey Micklesson (Additional comments)
Hi Glenn ,
Thank you for placing your order for an iPhone 15.
Please be advised this has been ordered and we will continue to keep you updated on the status of this request. 
Thank you,
</t>
  </si>
  <si>
    <t xml:space="preserve">
 2025-12-05 09:44:19 Casey Micklesson - Assigned to is Casey Micklesson was 
 2025-12-08 10:34:16 Casey Micklesson - State is Closed Complete was Work in Progress</t>
  </si>
  <si>
    <t xml:space="preserve">
 2025-12-08 11:08:37 Priya Thomas - Assigned to is Priya Thomas was </t>
  </si>
  <si>
    <t xml:space="preserve">08-12-2025 09:08:52 - Patrick Lee (Work notes)
Support groups updated to 3rd party
05-12-2025 14:23:38 - Patrick Lee (Additional comments)
Renaming done, ci creation done, will return on Monday 8th Dec to update support group and clean up. Updates done in PDXC and QR.
</t>
  </si>
  <si>
    <t xml:space="preserve">
 2025-12-05 14:25:17 Patrick Lee - Assigned to is Patrick Lee was 
 2025-12-08 09:08:52 Patrick Lee - State is Closed Complete was Open</t>
  </si>
  <si>
    <t xml:space="preserve">09-12-2025 11:57:43 - Poorna Shettigar (Work notes)
cannot locate catalog item - cannot create request
09-12-2025 11:57:39 - Poorna Shettigar (Work notes)
Hi @Shane Kmet The task is not created at DXC end as SNOW has issue with creating task. Please find the message below. Could you please create a DXC task that is visible for the DXC team. Thanks.
05-12-2025 09:32:21 - Shane Kmet (Work notes)
cannot locate catalog item - cannot create request
05-12-2025 09:32:19 - Shane Kmet (Work notes)
Assigningto DXC Application Job Scheduling VNM for suport, please see notes;
05-12-2025 09:12:55
Please assign this task to DXC VNM Scheduling team. There is an issue with task creation to DXC hence requesting you to create a task thats created at DXC end.
Assign it to Phu Lee from DXC VNM Team.
05-12-2025 09:32:14 - Shane Kmet (Work notes)
cannot locate catalog item - cannot create request
05-12-2025 09:12:55 - Poorna Shettigar (Work notes)
Please assign this task to DXC VNM Scheduling team. There is an issue with task creation to DXC hence requesting you to create a task thats created at DXC end.
Assign it to Phu Lee from DXC VNM Team.
</t>
  </si>
  <si>
    <t xml:space="preserve">12-12-2025 10:51:28 - PDXC Integration (Work notes)
TASK8429028 Work Note Added by ashish.anand@dxc.com: The acig.ariba.com, test-integration.eu.managedgaeway.cloud.sap, and integration.eu.managedgaeway.cloud.sap all resolve to the same IP addresses.
We have allowed access to acig.ariba.com and test-integration.eu.managedgaeway.cloud.sap, but access has not been allowed to integration.eu.managedgaeway.cloud.sap.
Also note that these are URL-based connections, not IP-based connections. The Palo Alto firewall automatically resolves the respective URLs to their assigned IPs.
This is the reason why CATPRDSAP111 is able to access acig.ariba.com and test-integration.eu.managedgaeway.cloud.sap, but not integration.eu.managedgaeway.cloud.sap.
TASK8429028 Assigned To: Simran Singh
11-12-2025 14:32:42 - PDXC Integration (Additional comments)
TASK8429028 Comment Added ---&gt; We have set-up a call on Tuesday 11AM AEST. Meeting invite sent
10-12-2025 15:25:19 - Jennifer Truss (Additional comments)
reply from: Jenny.Truss@qr.com.au
Hi,
Can we have a call to discuss?
Kind Regards
Jen
10-12-2025 12:04:30 - PDXC Integration (Additional comments)
TASK8429028 Comment Added ---&gt; We have identified that the same set of IP addresses is being resolved for both test-integration.eu.managedgateway.cloud.sap and integration.eu.managedgateway.cloud.sap.
Due to this IP overlap, the integration environment is not accessible from the CATPRDSAP111 or CATPRDSAP312 servers. 
Please let us know if we can modify or create a separate rule for integration.eu.managedgateway.cloud.sap for (Ariba Production).
08-12-2025 11:29:28 - PDXC Integration (Work notes)
TASK8429028 Work Note Added by ashish.anand@dxc.com: Awaiting response
08-12-2025 11:29:24 - PDXC Integration (Additional comments)
TASK8429028 Comment Added ---&gt; Awaiting response
05-12-2025 09:04:34 - PDXC Integration (Work notes)
TASK8429028 Assigned To: Ashish Anand
04-12-2025 17:06:56 - Cameron Horn (Work notes)
QLR ServiceNow Integration sc_req_item SCTASK0224686 created RITM5450964
04-12-2025 17:06:35 - Cameron Horn (Work notes)
Assigning to the DXC Security Firewall Management team to assist
</t>
  </si>
  <si>
    <t xml:space="preserve">
 2025-12-04 17:06:35 Cameron Horn - Assignment Group is DXC Security Firewall Management was Global Service Desk
 2025-12-08 11:29:22 PDXC Integration - State is Pending was Open</t>
  </si>
  <si>
    <t xml:space="preserve">10-12-2025 07:07:58 - Eric Fuhrmann (Additional comments)
As requested, your Cisco profile/extension has been set up and your new extension is 23038.
External number 0730723038.  
You will need to login to the Cisco telephone as per the Extension Mobility instructions provided in the Cisco User Configuration Guide.
https://queenslandrail.service-now.com/sys_attachment.do?sys_id=21ca417487836910aa27a8e50cbb35ae&amp;view=true
Your handset model is shown on the lower back of your phone.
Please refer to the user guide for your telephone model by opening the relevant attachment on the right side.
https://queenslandrail.service-now.com/service_management?id=kb_article_view&amp;sysparm_article=KB0020715
For any additional Service Features like Call Pickup Groups, Shared Lines, please refer to the below self service knowledge.
https://queenslandrail.service-now.com/service_management?id=kb_article_view&amp;sysparm_article=KB0020662
10-12-2025 07:07:58 - Eric Fuhrmann (Work notes)
Done
09-12-2025 07:37:28 - Eric Fuhrmann (Work notes)
NOT 10737984
08-12-2025 11:12:25 - Casey Micklesson (Work notes)
Hi Eric,
Can you please action as per PDF?
Thank you,
05-12-2025 07:52:33 - Casey Micklesson (Work notes)
Please note your Order Reference Number:
15634774
</t>
  </si>
  <si>
    <t xml:space="preserve">
 2025-12-05 07:52:33 Casey Micklesson - Assigned to is Casey Micklesson was 
 2025-12-08 11:12:25 Casey Micklesson - Assignment Group is CBD Co-ordinator was Telstra Support
 2025-12-08 11:22:22 Eric Fuhrmann - Assignment Group is Brisbane FCC was CBD Co-ordinator
 2025-12-10 07:07:58 Eric Fuhrmann - State is Closed Complete was Work in Progress</t>
  </si>
  <si>
    <t xml:space="preserve">08-12-2025 11:14:17 - Casey Micklesson (Work notes)
Completed under RITM0268657.
Closing ticket incomplete
05-12-2025 07:51:59 - Casey Micklesson (Work notes)
Please note your Order Reference Number:
15634773
</t>
  </si>
  <si>
    <t xml:space="preserve">
 2025-12-05 07:51:59 Casey Micklesson - Assigned to is Casey Micklesson was 
 2025-12-08 11:14:17 Casey Micklesson - State is Closed Incomplete was Work in Progress</t>
  </si>
  <si>
    <t xml:space="preserve">09-12-2025 07:50:34 - Russell Howes (Additional comments)
I noticed while Michelle Ellero has been removed from the ADMIN group he is still receiving emails that are addressed to the admin. Is this because he is he manager of the Admin group? If so could he please be removed as the manager and replaced with Michellee Moore ?
08-12-2025 20:57:07 - Izan Baizura Mohd Ismail (Work notes)
non kba related
08-12-2025 15:28:53 - Russell Howes (Additional comments)
Thank you i have verified the changes. In future if i need to open a ticket regarding membership change should i complete it the same way?
08-12-2025 15:28:14 - Russell Howes (Additional comments)
Good afternoon,
05-12-2025 15:54:23 - Exequiel Jarred Lopez (Additional comments)
Hello @Rusty Howes,
Appropriate groups have been added/removed from the specified user records. Kindly verify and let me know if we can close this ticket now or if there are other concerns.
Thank you!
</t>
  </si>
  <si>
    <t xml:space="preserve">
 2025-12-08 20:57:07 Izan Baizura Mohd Ismail - State is Closed Complete was Open</t>
  </si>
  <si>
    <t xml:space="preserve">09-12-2025 07:50:34 - Russell Howes (Additional comments)
I noticed while Michelle Ellero has been removed from the ADMIN group he is still receiving emails that are addressed to the admin. Is this because he is he manager of the Admin group? If so could he please be removed as the manager and replaced with Michellee Moore ?
08-12-2025 15:28:53 - Russell Howes (Additional comments)
Thank you i have verified the changes. In future if i need to open a ticket regarding membership change should i complete it the same way?
08-12-2025 15:28:14 - Russell Howes (Additional comments)
Good afternoon,
05-12-2025 15:54:22 - Exequiel Jarred Lopez (Additional comments)
Hello @Rusty Howes,
Appropriate groups have been added/removed from the specified user records. Kindly verify and let me know if we can close this ticket now or if there are other concerns.
Thank you!
</t>
  </si>
  <si>
    <t xml:space="preserve">14-12-2025 23:04:45 - Andrew Kane (Additional comments)
Quote S000504645 &gt; PO 4502976459 &gt; Invoice SIN000338752 &gt; GR 5003121757
14-12-2025 23:04:45 - Andrew Kane (Work notes)
Quote S000504645 &gt; PO 4502976459 &gt; Invoice SIN000338752 &gt; GR 5003121757
10-12-2025 09:42:46 - Lukas Anastasiou (Work notes)
PO sent.  Closing ticket.
09-12-2025 16:37:54 - Lukas Anastasiou (Work notes)
4502976459 awaiting release.
08-12-2025 13:34:37 - Yoko Bell (Work notes)
Assigned ICT Asset Mgt.
05-12-2025 15:28:33 - Yoko Bell (Work notes)
Per comments below.
05-12-2025 15:28:25 - Yoko Bell (Additional comments)
Hi Santhi,
Yes, I understand that Jonathan Hale is the Approver for the mentioned 5 pending approval; however as due diligence,  we need this in writing to progress the ticket. 
Please obtain email approval and attach into the ticket .
Thank you, Yoko
05-12-2025 14:40:26 - Santhi Varthan (Additional comments)
Hi Yoko,
Jonathan Hale is the Business Owner for the MS Copilot application. So no further approval is required.
Refer KB0021882.
05-12-2025 14:39:56 - Santhi Varthan (Additional comments)
Hi Yoko,
Jonathan Hale is the Business Owner for the MS Copilot application. So no further approval is required.
Refer KB0021882.
05-12-2025 14:29:34 - Yoko Bell (Work notes)
Emailed Santhi - missing 5 email approvals to complete 21 requests.
05-12-2025 14:29:15 - Yoko Bell (Additional comments)
Hi Santhi,
Thank you for your ticket. 
I am still missing the FDA for the below 5 requests. Can you please uploade email approvall to progress the ticket.
QR RITM PDXC RITM Email approver
RITM0270153 RITM5445875 frank.nguyen@qr.com.au Jonathan Hale
RITM0270154 RITM5445874 jannie.brits@qr.com.au Jonathan Hale
RITM0270155 RITM5445871 moiz.hussain@qr.com.au Jonathan Hale
RITM0270149 RITM5445870 Geoff.Francis@qr.com.au Jonathan Hale
RITM0269584 RITM5436134 Janet.Speight@qr.com.au Jonathan Hale
Thank you, Yoko
</t>
  </si>
  <si>
    <t xml:space="preserve">
 2025-12-04 16:55:49 Yoko Bell - Assigned to is Yoko Bell was 
 2025-12-08 13:34:45 Yoko Bell - Assignment Group is ICT Asset Mgt was Contracts Queue 
 2025-12-08 15:22:47 Lukas Anastasiou - Assigned to is Lukas Anastasiou was 
 2025-12-09 16:37:54 Lukas Anastasiou - State is Pending was Work in Progress
 2025-12-10 09:42:46 Lukas Anastasiou - State is Closed Complete was Pending</t>
  </si>
  <si>
    <t xml:space="preserve">11-12-2025 10:30:55 - Gilbert Noble (Work notes)
completed
11-12-2025 09:59:03 - Gilbert Noble (Work notes)
From: DXC Staff Access &lt;DXCStaffAccess@QR.COM.AU&gt; 
Sent: Wednesday, 10 December 2025 4:59 PM
To: IT Service Desk &lt;ITServiceDesk@qr.com.au&gt;; DXC Staff Access &lt;DXCStaffAccess@QR.COM.AU&gt;
Subject: RE: SCTASK0224676- Elevated privileges application
approved
11-12-2025 07:51:53 - Ruey Lim (Additional comments)
Hi Azra, 
Could you please clarify the exact workstation name to us?
Kind regards,
Ruey Lim
11-12-2025 07:51:53 - Ruey Lim (Work notes)
From: DXC Staff Access &lt;DXCStaffAccess@QR.COM.AU&gt; 
Sent: Wednesday, 10 December 2025 4:07 PM
To: IT Service Desk &lt;ITServiceDesk@qr.com.au&gt;; DXC Staff Access &lt;DXCStaffAccess@QR.COM.AU&gt;
Subject: RE: RITM0270599/SCTASK0224676 - Elevated Privileges Application
approved
-----------------------------------------------------------------------------------------------
Added A_O913102 to following group:
ClearPass_HelpDesk
ClearPass_Receptionist
ClearPass_Super_Admins
DXC_Users_Reporting_Admin
ICT_Desktop_Support_Team
ICT_Intune_Support_Role
Nexthink_DesktopSupport
OfficeScan_DesktopSupport
SCCM_Admins
Server local admin:
CPTPRDAPP258_LocalAdmin
===========================================================
Pending user to confirm workstation name
10-12-2025 06:39:11 - Raegan Munro (Work notes)
From: IT Service Desk 
Sent: Wednesday, 10 December 2025 7:39 AM
To: DXC Staff Access &lt;DXCStaffAccess@QR.COM.AU&gt;
Subject: RE: RITM0270599/SCTASK0224676 - Elevated Privileges Application
Hi Team,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08-12-2025 14:38:00 - Clair Neate (Work notes)
Pending permissions
08-12-2025 14:37:20 - Clair Neate (Additional comments)
Hi Azra, 
We are just awaiting for permissions to be updated so we can action this request for you. 
Kind Regards, 
Clair Neate
08-12-2025 14:37:20 - Clair Neate (Work notes)
Have sent team email to follow up on permissions for Azra Fathima for the access she needs.
08-12-2025 14:33:33 - Clair Neate (Work notes)
From: IT Service Desk &lt;ITServiceDesk@qr.com.au&gt; 
Sent: Monday, 8 December 2025 3:02 PM
To: DXC Staff Access &lt;DXCStaffAccess@QR.COM.AU&gt;
Subject: SCTASK0224676- Elevated privileges application
Hello Team,
We are seeking your approval for an Elevated Privileges Application
Azra Fathima is seeking access to the following groups:
ClearPass_HelpDesk
ClearPass_Receptionist
ClearPass_Super_Admins
DXC_Users_Reporting_Admin
ICT_Desktop_Support_Team
ICT_Intune_Support_Role
Nexthink_DesktopSupport
OfficeScan_DesktopSupport
SCCM_Admins
with the justification:
I require same access as of my colleague Prasanna Devi as I am her replacement and should perform the activities she used to do as an Intune resource.She left the organization.
As the owner of the groups can you please approve or deny the access as available
Kind Regards,
Clair. N
Assistant Customer Support
08-12-2025 14:33:20 - Clair Neate (Work notes)
Investigating
05-12-2025 08:52:40 - Jack Filmer (Work notes)
From: IT Service Desk 
Sent: Friday, December 5, 2025 9:22 AM
To: DXC Staff Access &lt;DXCStaffAccess@QR.COM.AU&gt;
Subject: RITM0270599/SCTASK0224676 - Elevated Privileges Application
Hello Team,
We are seeking your approval for an Elevated Privileges Application
Azra Fathima is seeking access to the following groups:
ClearPass_HelpDesk
ClearPass_Receptionist
ClearPass_Super_Admins
DXC_Users_Reporting_Admin
ICT_Desktop_Support_Team
ICT_Intune_Support_Role
Nexthink_DesktopSupport
OfficeScan_DesktopSupport
SCCM_Admins
with the justification:
I require same access as of my colleague Prasanna Devi as I am her replacement and should perform the activities she used to do as an Intune resource.She left the organization.
As the owner of the groups can you please approve or deny the access as available
Kind Regards,
JACK F
Assistant Customer Support
05-12-2025 08:50:42 - Jack Filmer (Work notes)
investigating
04-12-2025 16:52:48 - Gilbert Noble (Work notes)
From: IT Service Desk 
Sent: Thursday, 4 December 2025 5:38 PM
To: DXC Staff Access &lt;DXCStaffAccess@QR.COM.AU&gt;
Subject: RITM0270599/SCTASK0224676 - Elevated Privileges Application
Hello Team, 
We are seeking your approval for an Elevated Privileges Application
Azra Fathima is seeking access to the following groups:
ClearPass_HelpDesk
ClearPass_Receptionist
ClearPass_Super_Admins
DXC_Users_Reporting_Admin
ICT_Desktop_Support_Team
ICT_Intune_Support_Role
Nexthink_DesktopSupport
OfficeScan_DesktopSupport
SCCM_Admins
with the justification:
I require same access as of my colleague Prasanna Devi as I am her replacement and should perform the activities she used to do as an Intune resource.She left the organization.
As the owner of the groups can you please approve or deny the access as available
Kind Regards
GILBERT NOBLE
REMOTE DESKTOP SUPPORT
Level 3, 21 Kirksway Place 
Battery Point, Tasmania 7004 
T: 07 3072 5000 
W: queenslandrail.com.au
E: ITservicedesk@qr.com.au
04-12-2025 16:35:20 - Gilbert Noble (Work notes)
Roles: 
ClearPass_HelpDesk 
ClearPass_Receptionist 
ClearPass_Super_Admins 
DXC_Users_Reporting_Admin 
ICT_Desktop_Support_Team 
ICT_Intune_Support_Role 
Nexthink_DesktopSupport 
OfficeScan_DesktopSupport 
SCCM_Admins
04-12-2025 16:29:47 - Gilbert Noble (Work notes)
Investigating
</t>
  </si>
  <si>
    <t xml:space="preserve">
 2025-12-04 15:51:06 Cameron Horn - Assigned to is Fred Shea was 
 2025-12-04 16:52:48 Gilbert Noble - State is Pending was Work in Progress
 2025-12-08 14:38:20 Clair Neate - Assigned to is Clair Neate was Fred Shea
 2025-12-11 10:30:55 Gilbert Noble - State is Closed Complete was Pending</t>
  </si>
  <si>
    <t xml:space="preserve">10-12-2025 17:28:28 - George Knight (Work notes)
Raised INC0577285 - KB0011030  process not followed.
10-12-2025 17:10:01 - George Knight (Additional comments)
Hi Justin 
Apologies, the access was provided incorrectly and the proper process wasn't followed. I have raised INC0577285 for this.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17:06:02 - George Knight (Work notes)
DRA: "CATPRDWSM101" and "CATPRDWSM102" added to members instead of members of ICT_3rd_Party_Apps_Tech_Team
Servers were added instead of local admin
Removed  CATPRDWSM101 and CATPRDWSM102 from members
KB0011030  was not followed - groups need to be added by security team.
ICT_3rd_Party_Apps_Tech_Team owner is Boris
Groups that need to be added - owner is DXC Staff Access - approval still needed
 CATPRDWSM101_LocalAdmin 
 CATPRDWSM102_LocalAdmin
Raised INC0577285 for issue.
10-12-2025 16:49:41 - George Knight (Work notes)
Investigating.
10-12-2025 15:33:40 - Justin Carlson (Additional comments)
reply from: justin.carlson@qr.com.au
Hi There,
We cannot login to the servers still, access has not been granted.
Can you please add the 3rd Party technical group to the local admin on these servers.
Many thanks
Justin
JUSTIN CARLSON
PRINCIPAL SYSTEMS ANALYST
Rc1-11, RC1-11
305 Edward St GPO Box 1429 Bne 4001 * Bne,
T: 07 30723401
M: 0421782485
F: 8928261
W: queenslandrail.com.au&lt;http://queenslandrail.com.au/&gt;
[cid:9edf8a65-43f1-4949-aa61-d473a465031f][cid:5aa8718a-a290-49cf-9e92-7305fbfa7079]
05-12-2025 09:40:46 - Ruey Lim (Additional comments)
Hi Justin, 
I have added "CATPRDWSM101" and "CATPRDWSM102" to group "ICT_3rd_Party_Apps_Tech_Team" as per requested.
Kind regards,
Ruey Lim
05-12-2025 09:40:46 - Ruey Lim (Work notes)
Added "CATPRDWSM101" and "CATPRDWSM102" to group "ICT_3rd_Party_Apps_Tech_Team"
05-12-2025 09:37:26 - Ruey Lim (Work notes)
From: Bariesheff, Boris &lt;Boris.Bariesheff@qr.com.au&gt; 
Sent: Friday, 5 December 2025 9:46 AM
To: IT Service Desk &lt;ITServiceDesk@qr.com.au&gt;; PDL 3rd Party Technical Support &lt;PDL3rdPartyTechnicalSupport@qr.com.au&gt;; Ho, Kien &lt;Kien.Ho@qr.com.au&gt;
Subject: Re: SCTASK0224675 - Servers added to 3rd party admin group
Hi IT service desk
Please add the servers to the group
Boris Bariesheff
3rd Party Applications Manager
RC1 FL11, 305 Edward St 
Brisbane, QLD 4000 
T: Internal 8922478   External +61 7 3072 2478 
W: queenslandrail.com.au
05-12-2025 08:56:55 - Jack Filmer (Work notes)
From: IT Service Desk 
Sent: Friday, December 5, 2025 9:26 AM
To: Bariesheff, Boris &lt;Boris.Bariesheff@qr.com.au&gt;
Subject: SCTASK0224675 - Servers added to 3rd party admin group
Good morning Boris,
The service desk has received the ticket RITM0270598 for the following servers to be added to the ICT_3rd_Party_Apps_Tech_Team group.
CATPRDWSM101
CATPRDWSM102
This ticket was raised by Justin Carlson and the following was advised:
"Can I please request that the 3rd Party Applications team group is granted access to these server. ICT_3rd_Party_Apps_Tech_Team;
CATPRDWSM101 Window Server 2019
CATPRDWSM102 Window Server 2019
We are currently supporting the application, and we need to be able to login to both of these servers."
Since you are the listed owner of the ICT_3rd_Party_Apps_Tech_Team group, please advise if the servers can be added.
Kind regards,
JACK F
Assistant Customer Support
04-12-2025 16:33:49 - Cameron Horn (Work notes)
From: IT Service Desk 
Sent: Thursday, December 4, 2025 5:34 PM
To: Bariesheff, Boris &lt;Boris.Bariesheff@qr.com.au&gt;
Subject: SCTASK0224675 - Servers added to 3rd party admin group
Good afternoon Boris,
The service desk has received the ticket RITM0270598 for the following servers to be added to the ICT_3rd_Party_Apps_Tech_Team group.
CATPRDWSM101
CATPRDWSM102
This ticket was raised by Justin Carlson and the following was advised:
"Can I please request that the 3rd Party Applications team group is granted access to these server.  ICT_3rd_Party_Apps_Tech_Team;
CATPRDWSM101           Window Server 2019     
CATPRDWSM102           Window Server 2019     
We are currently supporting the application, and we need to be able to login to both of these servers."
Since you are the listed owner of the ICT_3rd_Party_Apps_Tech_Team group, please advise if the servers can be added.
Kind regards,
Cameron Horn
Senior Service Desk Analyst
Level 3, 21 Kirksway Place
Battery Point, Tas 7004
PH: 07 3072 5000
Email: ITServiceDesk@qr.com.au
W: queenslandrail.com.au
04-12-2025 16:29:58 - Cameron Horn (Work notes)
Investigating
</t>
  </si>
  <si>
    <t xml:space="preserve">08-12-2025 20:12:58 - PDXC Integration (Work notes)
TASK8428895 Assigned To: Kaushika Thiyagarajan
08-12-2025 17:06:15 - PDXC Integration (Work notes)
TASK8428895 Work Note Added by kaushika.t@dxc.com: Added attachment ::  Felicity.png
08-12-2025 17:05:50 - PDXC Integration (Additional comments)
TASK8428895 Comment Added ---&gt; Hi Felicity,
We Have checked on service portal the cost center is assigned under your name is NAMBOUR RESOURCES - 1611137.
Let me know if any other information required.!
If not, please confirm to close the request.
Thanks,
04-12-2025 15:28:50 - Natalie Haumu (Work notes)
QLR ServiceNow Integration sc_req_item SCTASK0224671 created RITM5450867
</t>
  </si>
  <si>
    <t xml:space="preserve">
 2025-12-08 20:12:54 PDXC Integration - State is Closed Complete was Open</t>
  </si>
  <si>
    <t xml:space="preserve">08-12-2025 12:30:28 - Casey Micklesson (Additional comments)
Your request has been processed and dispatched and should arrive within 1 – 3 business days. If you have not received the hardware within this time, contact Techwell Enterprise on 89-28877 (07 3072 8877).
Please see details of your request below:
Order Details
·         User Name:  Mark Beeson 
·         Mobile Number: 0414407913
·         Accessories: 10 x Lightning to USB Cable 1m
·         Purchase Order Number: RITM0267835/0414407913
·         Express Order Ref: 15634772
Note: For Plantronics wireless headsets, please also find below the guide on how to setup.
https://queenslandrail.service-now.com/service_management?id=kb_article_view&amp;sysparm_article=KB0020680
Kind regards
ICT Operations (Telecommunications)
08-12-2025 12:30:28 - Casey Micklesson (Work notes)
Order Details
·         User Name:  Mark Beeson 
·         Mobile Number: 0414407913
·         Accessories: 10 x Lightning to USB Cable 1m
·         Purchase Order Number: RITM0267835/0414407913
·         Express Order Ref: 15634772
05-12-2025 07:50:13 - Casey Micklesson (Work notes)
Please note your Order Reference Number:
15634772
</t>
  </si>
  <si>
    <t xml:space="preserve">
 2025-12-05 07:50:13 Casey Micklesson - Assigned to is Casey Micklesson was 
 2025-12-08 12:30:28 Casey Micklesson - State is Closed Complete was Work in Progress</t>
  </si>
  <si>
    <t xml:space="preserve">11-12-2025 13:20:02 - Frederic Shea (Work notes)
IBC - Nihani Perera
User was missing modify access
SDA applied and user will test and advise
04-12-2025 15:53:57 - Riley Thomas (Additional comments)
Hi Nihani 
I have granted you access to MILAdmin@QR.COM.AU
It may take up to 24 hours to replicate on your end.
Kind regards,
Riley
04-12-2025 15:53:57 - Riley Thomas (Work notes)
Granted user access to MILAdmin@QR.COM.AU
04-12-2025 15:50:42 - Riley Thomas (Work notes)
From: Pallanza, Lauren &lt;lauren.pallanza@qr.com.au&gt; 
Sent: Thursday, 4 December 2025 3:54 PM
To: IT Service Desk &lt;ITServiceDesk@qr.com.au&gt;
Subject: Re: Shared Email Box Access Request - SCTASK0224651
Approved
LAUREN PALLANZA
BUSINESS SUPPORT MANAGER - REGIONAL ASSETS
M: 0438 885 984 | T: 07 4767 6062
Old Townsville Station - Level 3, 502 Flinders Street, Townsville QLD 4810
W: queenslandrail.com.au
04-12-2025 15:22:09 - Jack Filmer (Work notes)
changing to pending due to waiting for owners response
04-12-2025 15:21:04 - Jack Filmer (Work notes)
mailbox: MILAdmin
Owner: Pallanza, Lauren
04-12-2025 15:20:33 - Jack Filmer (Work notes)
From: IT Service Desk 
Sent: Thursday, December 4, 2025 3:50 PM
To: Pallanza, Lauren &lt;lauren.pallanza@qr.com.au&gt;
Subject: Shared Email Box Access Request - SCTASK0224651
Hello Lauren,
We have received a request from Nihani (Administration Officer) to have send-as-access access to MILAdmin.
As the owner of this Shared Mailbox, can you please let us know if you approve this access?
Their justifications is as follows: I kindly request access to the shared email account so that I can provide support.
Best regards,
JACK F
Assistant Customer Support
04-12-2025 15:14:03 - Jack Filmer (Work notes)
investigating
</t>
  </si>
  <si>
    <t xml:space="preserve">09-12-2025 11:31:51 - PDXC Integration (Work notes)
TASK8428836 Work Note Added by peter.huthwaite@dxc.com: Contacted TBC to discuss if there is a SIM issue. They informed me that everything appears to be nominal on the back end but to call SD to raise an INC for them to investigate further.
09-12-2025 11:31:49 - PDXC Integration (Additional comments)
TASK8428836 Comment Added ---&gt; INC0576804 has been raised for the Telstra team to investigate this issue further.
05-12-2025 09:23:05 - PDXC Integration (Work notes)
TASK8428836 Assigned To: Peter Huthwaite
04-12-2025 14:47:16 - Pruthvish Patel (Work notes)
QLR ServiceNow Integration sc_req_item SCTASK0224645 created RITM5450811
04-12-2025 14:47:01 - Pruthvish Patel (Work notes)
Raised the request as requested by Jeffrey Sardin in RITM0269556
Assigning to DXC Desktop CBD
</t>
  </si>
  <si>
    <t xml:space="preserve">
 2025-12-04 14:47:01 Pruthvish Patel - State is Work in Progress was Open
 2025-12-09 11:31:53 PDXC Integration - State is Closed Complete was Work in Progress</t>
  </si>
  <si>
    <t xml:space="preserve">08-12-2025 10:26:16 -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Kane Harriman
·         Mobile Number: 0427059676
·         Type of Device: Apple iPhone 16e 128GB Black
·         Accessories: Bundle with Telstra Clear Case, Screen Protector and Cygnett 30W Adapter, Standard Case 
·         IMEI: 354414550178466
·         Serial: SGLXQY1H7PT
·         SIM Card: 8500356784067
·         PIN / PUK: N/A
·         Purchase Order Number: RITM0269646/0427059676
·         Express Order Ref: 15634694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10:26:16 - Casey Micklesson (Work notes)
Order Details
• Ownership: Corporate - Dedicated
• User Name: Kane Harriman
• Mobile Number: 0427059676
• Type of Device: Apple iPhone 16e 128GB Black
• Accessories: Bundle with Telstra Clear Case, Screen Protector and Cygnett 30W Adapter, Standard Case 
• IMEI: 354414550178466
• Serial: SGLXQY1H7PT
• SIM Card: 8500356784067
• PIN / PUK: N/A
• Purchase Order Number: RITM0269646/0427059676
• Express Order Ref: 15634694
05-12-2025 07:57:23 - Casey Micklesson (Additional comments)
Hi Kane ,
Thank you for placing your order for an iPhone 16e.
Please be advised this has been ordered and we will continue to keep you updated on the status of this request. 
Thank you,
05-12-2025 07:57:23 - Casey Micklesson (Work notes)
Apple IPHONE 16e BUNDLE with Telstra Clear Case, Screen Protector and Cygnett 30W Adapter Bundle BLACK 128 GB
With Device Enrolment Service
Billing Account Number : 4912301225
Adaptive Mobility Fund : $550.00
04-12-2025 15:37:46 - Casey Micklesson (Work notes)
Please note your Order Reference Number:
15634694
</t>
  </si>
  <si>
    <t xml:space="preserve">
 2025-12-04 15:37:46 Casey Micklesson - Assigned to is Casey Micklesson was 
 2025-12-08 10:26:16 Casey Micklesson - State is Closed Complete was Work in Progress</t>
  </si>
  <si>
    <t xml:space="preserve">08-12-2025 10:32:58 -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Simon Treagus
·         Mobile Number: 0456716534
·         Type of Device: Apple iPhone 15 128GB Midnight
·         Accessories: 20W USB-C Power Adapter, USB-C to USB-C Cable, Ruggedised Case with Belt Clip, Glass Screen Protector
·         IMEI: 359936836643116
·         Serial: SLXVVNVNPWN
·         SIM Card: 8000493153193
·         PIN / PUK: 90064836
·         Purchase Order Number: RITM0270012/0456716534
·         Express Order Ref: 15634693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10:32:58 - Casey Micklesson (Work notes)
Order Details
·         Ownership: Corporate - Dedicated
·         User Name: Simon Treagus
·         Mobile Number: 0456716534
·         Type of Device: Apple iPhone 15 128GB Midnight
·         Accessories: 20W USB-C Power Adapter, USB-C to USB-C Cable, Ruggedised Case with Belt Clip, Glass Screen Protector
·         IMEI: 359936836643116
·         Serial: SLXVVNVNPWN
·         SIM Card: 8000493153193
·         PIN / PUK: 90064836
·         Purchase Order Number: RITM0270012/0456716534
·         Express Order Ref: 15634693
05-12-2025 07:56:08 - Casey Micklesson (Additional comments)
Hi Simon ,
Thank you for placing your order for an iPhone 15.
Please be advised this has been ordered and we will continue to keep you updated on the status of this request. 
Thank you,
05-12-2025 07:56:08 - Casey Micklesson (Work notes)
Apple IPHONE 15 5G 128 GB BLACK BLACK 128 GB
With Device Enrolment Service
Billing Account Number : 4912301225
Adaptive Mobility Fund : $550.00
04-12-2025 15:37:20 - Casey Micklesson (Work notes)
Please note your Order Reference Number:
15634693
</t>
  </si>
  <si>
    <t xml:space="preserve">
 2025-12-04 15:37:20 Casey Micklesson - Assigned to is Casey Micklesson was 
 2025-12-08 10:32:58 Casey Micklesson - State is Closed Complete was Work in Progress</t>
  </si>
  <si>
    <t xml:space="preserve">09-12-2025 13:28:28 - Casey Micklesson (Additional comments)
Your request has been processed and dispatched and should arrive within 1 – 3 business days. If you have not received the order within this time, contact Techwell Enterprise (Telstra) on 89-28877 (07 3072 8877).
Please see details of your request below:
Order Details
·         User Name: Kristy Knaggs
·         Mobile Number: 0498775931
·         SIM Card: 8000502100482
·         PIN / PUK: 94442034
·         Device: Apple iPhone SE
·         Serial No: P0CV74W7XF
·         IMEI: 355405762448258
·         Purchase Order Number: RITM0270140/0498775931
·         Express Order Ref: 15634691
·         Consignment Number: Q0KZ50075335
Please insert your new sim card into your existing device.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09-12-2025 13:28:28 - Casey Micklesson (Work notes)
Order Details
·         User Name: Kristy Knaggs
·         Mobile Number: 0498775931
·         SIM Card: 8000502100482
·         PIN / PUK: 94442034
·         Device: Apple iPhone SE
·         Serial No: P0CV74W7XF
·         IMEI: 355405762448258
·         Purchase Order Number: RITM0270140/0498775931
·         Express Order Ref: 15634691
·         Consignment Number: Q0KZ50075335
08-12-2025 07:21:42 - Kristy Knaggs (Additional comments)
Serial No: P0CV74W7XF
08-12-2025 07:21:06 - Kristy Knaggs (Additional comments)
IMEI: 355405762448258
08-12-2025 07:20:51 - Kristy Knaggs (Additional comments)
Device: iPhone SE
05-12-2025 07:53:14 - Casey Micklesson (Additional comments)
Hi Kristy
Before proceeding with this order, can you please provide the device details this connection is for? 
Device Type:  
IMEI:  
Serial: 
Unfortunately, we require this information to activate the service.  
Please feel free to give me a call on 0730728877 if you would like to discuss this further. 
Thank you
04-12-2025 15:34:25 - Casey Micklesson (Work notes)
Please note your Order Reference Number:
15634691
</t>
  </si>
  <si>
    <t xml:space="preserve">
 2025-12-04 15:34:25 Casey Micklesson - Assigned to is Casey Micklesson was 
 2025-12-05 07:53:14 Casey Micklesson - State is Pending was Work in Progress
 2025-12-08 08:04:06 Casey Micklesson - State is Work in Progress was Pending
 2025-12-09 13:28:28 Casey Micklesson - State is Closed Complete was Work in Progress</t>
  </si>
  <si>
    <t xml:space="preserve">
 2025-12-04 18:10:46 Anne-Louise Keane - Assignment Group is SAP Basis was SAP Security
 2025-12-08 15:04:15 Chantel van der Merwe - Assigned to is Kobe Huynh was </t>
  </si>
  <si>
    <t xml:space="preserve">12-12-2025 13:56:48 - Gilbert Noble (Work notes)
pending Martin Oakley
11-12-2025 10:05:41 - Gilbert Noble (Work notes)
From: Carlson, Justin &lt;justin.carlson@qr.com.au&gt; 
Sent: Thursday, 11 December 2025 9:04 AM
To: Oakley, Martin &lt;martin.oakley@qr.com.au&gt;
Cc: Romaguera, Christopher &lt;cromaguera@dxc.com&gt;; IT Service Desk &lt;ITServiceDesk@qr.com.au&gt;; DXC Staff Access &lt;DXCStaffAccess@QR.COM.AU&gt;; Lovell, Clinton &lt;clinton.lovell@dxc.com&gt;
Subject: Re: RITM0270569 | RITM0270569 Approval Request: Elevated Privileges Application for Justin Carlson A_R905267
Thanks Martin,
Can this be provided just for myself in the mean time whilst we work on a way forward?
Many thanks
Justin 
JUSTIN CARLSON
PRINCIPAL SYSTEMS ANALYST
Rc1-11, RC1-11 
305 Edward St GPO Box 1429 Bne 4001 • Bne, 
T: 07 30723401
M: 0421782485
F: 8928261 
W: queenslandrail.com.au
11-12-2025 07:03:26 - Raegan Munro (Work notes)
Pending further discussion between Justin Carlson and Staff Access.
11-12-2025 07:03:15 - Raegan Munro (Work notes)
From: Oakley, Martin &lt;martin.oakley@qr.com.au&gt; 
Sent: Wednesday, 10 December 2025 4:52 PM
To: Carlson, Justin &lt;justin.carlson@qr.com.au&gt;
Cc: Romaguera, Christopher &lt;cromaguera@dxc.com&gt;; IT Service Desk &lt;ITServiceDesk@qr.com.au&gt;; DXC Staff Access &lt;DXCStaffAccess@QR.COM.AU&gt;; Lovell, Clinton &lt;clinton.lovell@dxc.com&gt;
Subject: RE: RITM0270569 | RITM0270569 Approval Request: Elevated Privileges Application for Justin Carlson A_R905267
Hi Justin,
Not sure how this will work. I understand the desire to create packages for the future state , but we should probably look at hose the packing is done before jumping straight into granting Intune admin to the whole team.
09-12-2025 15:12:16 - George Knight (Work notes)
PENDING approval from DXC Staff access - once approved follow KB0011030  and email details to PDL DI ICT Security &lt;PDLICTSecurity@qr.com.au&gt; to approve and action
ICT_3rd_Party_Apps_Tech_Team members:
CARLSON, JUSTIN (A_ACCOUNT) A_R905267
CATPRDWSM101 CATPRDWSM101$
CATPRDWSM102 CATPRDWSM102$
CHALLINOR, PAUL (A_ACCOUNT) A_BDC0039
GEORGIOU, GEORGE (A_ACCOUNT) A_R907028
HO, KIEN (A_ACCOUNT) A_R900097
Madrid, Ibris (A_ ACCOUNT) A_R911931
ROBINSON, DAVID (A_ACCOUNT) A_O905760
SMITH, JASON (A_ACCOUNT) A_R852391
From: IT Service Desk 
Sent: Tuesday, 9 December 2025 4:09 PM
To: DXC Staff Access &lt;DXCStaffAccess@QR.COM.AU&gt;
Subject: RITM0270569 | RITM0270569 Approval Request: Elevated Privileges Application for Justin Carlson A_R905267
Hi Team
The IT Service Desk has an Elevated Privileges Application for new access to a group that you are the listed manager of:
User's name: Justin Carlson A_R905267
Position: Principal Systems Analyst
Access Duration: 12 months
Justification:
"Access to Intune for future proofing application packaging at 3rd Party Applications - Can the 3rd Party Technical group please be assigned access."
" I'm not sure what the group is called, however we would like to look to administer and package applications using Intune. Currently the DXC Application Packaging team use Intune."
CORP Admin Groups:
Intune access to be provided to ICT_3rd_Party_Apps_Tech_Team
ICT_3rd_Party_Apps_Tech_Team members:
CARLSON, JUSTIN (A_ACCOUNT)        A_R905267
CATPRDWSM101   CATPRDWSM101$
CATPRDWSM102   CATPRDWSM102$
CHALLINOR, PAUL (A_ACCOUNT)        A_BDC0039
GEORGIOU, GEORGE (A_ACCOUNT)  A_R907028
HO, KIEN (A_ACCOUNT)  A_R900097
Madrid, Ibris (A_ ACCOUNT)        A_R911931
ROBINSON, DAVID (A_ACCOUNT)        A_O905760
SMITH, JASON (A_ACCOUNT)   A_R852391
Please review and advise whether this access is approved or denied?
Please advise what groups should be provided?
Kind regards,
George Knight
IT Service Desk Analyst
Level 3, 21 Kirksway Place 
Battery Point, Tasmania 7004 
T: 07 3072 5000 
W: queenslandrail.com.au
E: ITservicedesk@qr.com.au
09-12-2025 14:56:48 - George Knight (Work notes)
Investigating.
08-12-2025 08:13:16 - Andy Phan (Additional comments)
Hi Justin,
Could you please provide an example of another employee with the same level of access you require so we may mirror this to your account?
Kind regards, 
Andy
08-12-2025 08:13:16 - Andy Phan (Work notes)
Pending user response
08-12-2025 08:10:38 - Andy Phan (Work notes)
Investigating
08-12-2025 07:35:56 - Justin Carlson (Additional comments)
Morning,  I'm not sure what the group is called, however we would like to look to administer and package applications using Intune.  Currently the DXC Application Packaging team use Intune.
08-12-2025 06:30:09 - Raegan Munro (Additional comments)
Hi Justin, 
Thankyou for reaching out to the Queensland Rail IT Service Desk. 
Can you please confirm what group you require access to, or alternatively provide an example of another employee with the same level of access you require so we may mirror this to your account?
Kind regards, 
Raegan.
05-12-2025 08:59:49 - Jack Filmer (Additional comments)
Hey Justin,
We are just reaching out in regard to a ticket that you have active with us; Elevated Privileges Application.
Could you please provide the name of another user we can mirror this access from?
Could you please reach out so that we can assist you further with this matter, either by responding to this email or reaching out to us on 07 3072 5000.
Kind Regards,
Jack F
04-12-2025 17:46:18 - Frederic Shea (Additional comments)
Hey Justin,
We are just reaching out in regard to a ticket that you have active with us; Elevated Privileges Application.
Could you please provide the name of another user we can mirror this access from?
Could you please reach out so that we can assist you further with this matter, either by responding to this email or reaching out to us on 07 3072 5000.
Kind regards,
Frederic.
04-12-2025 17:44:43 - Frederic Shea (Work notes)
Investigating
</t>
  </si>
  <si>
    <t xml:space="preserve">09-12-2025 12:27:27 - Tran Hoang (Additional comments)
Hi @Khaveer Narsai, 
Just following my previous message. Your account has been added to the "Win11 Project Hypercare" queue in the ServiceNow Production instance.
Could you please verify your access and let me know if it is working as expected?
Thank you for your cooperation.
04-12-2025 13:57:11 - Tran Hoang (Additional comments)
Hi @Khaveer Narsai, @Jonathon Williams
Khaveer Narsai'user account has now been added to the "Win11 Project Hypercare" queue in the ServiceNow Production instance.
Could you please verify if the access is working as expected? If not, please try logging out and back in again.
Feel free to reach out if you have any concerns.
Thank you.
</t>
  </si>
  <si>
    <t xml:space="preserve">09-12-2025 12:32:41 - Tran Hoang (Additional comments)
Hi @Lechani McGibbon
Thanks for your confirmation. The queue "QRDOORS - Workforce Software" is now available across Production, Test and Development instances.
Please help me to review and confirm if everything looks correct with your provided details.
Thanks for your cooperation.
08-12-2025 15:05:02 - Lechani McGibbon (Additional comments)
Thank you all checked
08-12-2025 14:38:30 - Tran Hoang (Additional comments)
Hi @Lechani McGibbon
I’ve created the “QRDOORS - Workforce Software” queue in both the ServiceNow Test and Development instances.
Could you please use the link below to review and confirm if everything looks correct on your end?
https://queenslandrailtest.service-now.com/nav_to.do?uri=sys_user_group.do?sys_id=fb5e52fa83e5f2d001c472626daad3c2
If any adjustments are needed, let me know so we can update it in the Test environment. Once you’ve completed testing and provided confirmation, I’ll proceed with creating this group in Production. 
Thank you for your cooperation!
</t>
  </si>
  <si>
    <t xml:space="preserve">
 2025-12-04 13:46:25 Lemuel So - Assigned to is Tran Hoang was 
 2025-12-04 17:00:24 Tran Hoang - State is Work in Progress was Open
 2025-12-08 14:38:51 Tran Hoang - State is Pending was Work in Progress</t>
  </si>
  <si>
    <t xml:space="preserve">10-12-2025 20:14:18 - PDXC Integration (Work notes)
TASK8442703 Assigned To: Kaushika Thiyagarajan
10-12-2025 20:14:10 - PDXC Integration (Additional comments)
TASK8442703 Comment Added ---&gt; Device → Accessories Only - No IT Asset Management action.
10-12-2025 15:06:29 - PDXC Integration (Additional comments)
TASK8428791 Comment Added ---&gt; Customer collected
Billing Code :  1 x QR2-PROC-PKM09-CR116
05-12-2025 09:22:50 - PDXC Integration (Work notes)
TASK8428791 Assigned To: Christopher Watson
04-12-2025 13:20:47 - System (Work notes)
QLR ServiceNow Integration sc_req_item SCTASK0224627 created RITM5450769
</t>
  </si>
  <si>
    <t xml:space="preserve">11-12-2025 14:13:03 - PDXC Integration (Additional comments)
TASK8428829 Comment Added ---&gt; TCP 443 ports need to be available on those IP addresses (please confirm QRs Range Of IPs - 202.146.28.0 - 202.146.31.255)
08-12-2025 11:34:58 - PDXC Integration (Work notes)
TASK8428829 Work Note Added by ashish.anand@dxc.com: please confirm QRs Range Of IPs -  202.146.28.0 - 202.146.31.255
08-12-2025 11:34:09 - PDXC Integration (Additional comments)
TASK8428829 Comment Added ---&gt; please confirm QRs Range Of IPs -  202.146.28.0 - 202.146.31.255
05-12-2025 16:18:44 - PDXC Integration (Work notes)
TASK8428829 Assigned To: Ashish Anand
05-12-2025 09:44:58 - Andy Phan (Work notes)
Assigning to DXC Security Firewall Management to provide information, please refer to below notes for context
05-12-2025 09:21:00 - Andy Phan (Work notes)
Investigating
05-12-2025 08:35:14 - PDXC Integration (Work notes)
TASK8428829 Work Note Added by joylen.ballena@dxc.com: SCTASK0224623 assigned to GSD
04-12-2025 16:19:08 - PDXC Integration (Additional comments)
TASK8428829 Comment Added ---&gt; Hi team, 
the user mentioned he needs access for Globe Connect.
it is not under our support.
Hi Geraint,
Thank you for reaching out to the Queensland Rail IT Service Desk. 
For further assistance with this you will need to raise a "Remote Network Access" through the Self-Service Portal. This can also be done through the following link:
https://queenslandrail.service-now.com/service_management?id=sc_cat_item&amp;sys_id=82cd74854f6aa6004a30fe501310c7d6
If you have any further issues, please feel free to contact us by calling 07 3072 5000 (we are option 1) or alternatively email us at ITServiceDesk@qr.com.au.
Kind Regards,
Ruey Yan Lim
Assistant Customer Support
From: Roberts, Geraint &lt;geraint.roberts@qr.com.au&gt; 
Sent: Thursday, 4 December 2025 11:18 AM
To: IT Service Desk &lt;ITServiceDesk@qr.com.au&gt;
Subject: Global Connect - firewall requirements
Hi,
Can you supply the information Transport and Main Roads (TMR) would require to configure their network/firewall to enable GC to connect? Currently Global Connect is blocked when in their offices. We have a number of QR personnel that spend time in their offices on a number of projects.
Regards,
Gez
04-12-2025 14:38:57 - Raegan Munro (Work notes)
QLR ServiceNow Integration sc_req_item SCTASK0224623 created RITM5450803
04-12-2025 14:38:42 - Raegan Munro (Work notes)
Assigning to Citrix for further assistance.
</t>
  </si>
  <si>
    <t xml:space="preserve">
 2025-12-04 13:13:29 Shane Kmet - Assigned to is Fred Shea was 
 2025-12-04 14:38:42 Raegan Munro - Assignment Group is DXC Desktop Technology Citrix was Global Service Desk
 2025-12-05 08:34:46 Joylen Ballena - Assignment Group is Global Service Desk was DXC Desktop Technology Citrix
 2025-12-05 08:43:33 Shane Kmet - Assigned to is Fred Shea was 
 2025-12-05 09:44:58 Andy Phan - Assignment Group is DXC Security Firewall Management was Global Service Desk
 2025-12-08 11:34:06 PDXC Integration - State is Pending was Work in Progress</t>
  </si>
  <si>
    <t xml:space="preserve">09-12-2025 15:18:26 - PDXC Integration (Additional comments)
TASK8428786 Comment Added ---&gt; Awaiting response from users requiring Trend removal, emails sent.
09-12-2025 15:17:34 - PDXC Integration (Work notes)
TASK8428786 Work Note Added by ehanneman2@dxc.com: From: Hanneman, Eric 
Sent: Tuesday, 9 December 2025 15:17
To: Haak, Dominic &lt;Dominic.Haak@qr.com.au&gt;
Subject: TASK8428786 - Trend Micro Anti Virus Cleanup
Hi Dominic,
I was passed a task to uninstall the old anti-virus software, Trend Micro app, that is currently installed on the laptop you are using (TB199125, SN: BDBGYX2, Hostname: QRTB-SOKBCLCG1G).
Would you have some time this week for me to remotely access your computer to uninstall this piece of software from your computer?  I would need you to be in a corporate building hooked up to an ethernet cable or hooked to WIFI and Global Protect needs to be in a connected state.
This is time sensitive, and the software needs to be uninstalled before the 16th December.
Thank you,
Eric
09-12-2025 15:15:55 - PDXC Integration (Work notes)
TASK8428786 Work Note Added by ehanneman2@dxc.com: From: Hanneman, Eric 
Sent: Tuesday, 9 December 2025 15:15
To: Greenwood, Thomas &lt;Thomas.Greenwood@qr.com.au&gt;
Subject: TASK8428786 - Trend Micro Anti Virus Cleanup
Hi Thomas,
I was passed a task to uninstall the old anti-virus software, Trend Micro app, that is currently installed on the laptop you are using (SM231478, SN: 0F00WNK231901J, Hostname: QRST-R1KTNAWUUU).
Would you have some time this week for me to remotely access your computer to uninstall this piece of software from your computer?  I would need you to be in a corporate building hooked up to an ethernet cable or hooked to WIFI and Global Protect needs to be in a connected state.
This is time sensitive, and the software needs to be uninstalled before the 16th December.
Thank you,
Eric
09-12-2025 15:13:18 - PDXC Integration (Work notes)
TASK8428786 Work Note Added by ehanneman2@dxc.com: Called Avtar on 07 30721048.  He is at home for the day.  He works tomorrow 5am-1pm - can take a call then.
09-12-2025 15:07:54 - PDXC Integration (Work notes)
TASK8428786 Work Note Added by ehanneman2@dxc.com: From: Hanneman, Eric 
Sent: Tuesday, 9 December 2025 15:07
To: 'Avtar.Lali@qr.com.au/' &lt;Avtar.Lali@qr.com.au/&gt;
Subject: TASK8428786 - Trend Micro Anti Virus Cleanup
Hi Avtar,
I was passed a task to uninstall the old anti-virus software, Trend Micro app, that is currently installed on the laptop you are using (SM231195, SN: 0F00P6M220701J, Hostname: QRST-53M7N9Peyl).
Would you have some time this week for me to remotely access your computer to uninstall this piece of software from your computer?  I would need you to be in a corporate building hooked up to an ethernet cable or hooked to WIFI and Global Protect needs to be in a connected state.
This is time sensitive, and the software needs to be uninstalled before the 16th December.
Thank you,
Eric
09-12-2025 15:01:49 - PDXC Integration (Work notes)
TASK8428786 Work Note Added by ehanneman2@dxc.com: From: Hanneman, Eric 
Sent: Tuesday, 9 December 2025 15:01
To: McIntosh, Glen &lt;glen.mcintosh@qr.com.au&gt;
Subject: TASK8428786 - Trend Micro Anti Virus Cleanup
Hi Glen,
I was passed a task to uninstall the old anti-virus software, Trend Micro app, that is currently installed on the laptop you are using (TB191751, SN: 5T7MTG2, Hostname: QRTB-OpKX4N2rE4).
Would you have some time this week for me to remotely access your computer to uninstall this piece of software from your computer?  I would need you to be in a corporate building hooked up to an ethernet cable or hooked to WIFI and Global Protect needs to be in a connected state.
This is time sensitive, and the software needs to be uninstalled before the 16th December.
Thank you,
Eric
05-12-2025 09:22:44 - PDXC Integration (Work notes)
TASK8428786 Assigned To: Eric Hanneman
04-12-2025 13:04:32 - Shane Kmet (Work notes)
QLR ServiceNow Integration sc_req_item SCTASK0224621 created RITM5450763
04-12-2025 13:04:16 - Shane Kmet (Work notes)
Assigning to DXC Desktop CBD  for support
</t>
  </si>
  <si>
    <t xml:space="preserve">
 2025-12-04 13:04:16 Shane Kmet - Assignment Group is DXC Desktop CBD was Global Service Desk
 2025-12-09 15:18:23 PDXC Integration - State is Pending was Open</t>
  </si>
  <si>
    <t xml:space="preserve">09-12-2025 17:23:41 - Hien Nguyen (Work notes)
.
09-12-2025 17:23:41 - Hien Nguyen (Additional comments)
Submitting endorsement for approval.
Assessed as: low risk
Rationale:
- Acknowledge use case of service account is for kiosk-use and not suitable for GMSA/MSA.
- Footprint is limited to 1xdevice
- Product and Service Suitability (PASS) assessment conducted outlining terms of use and scope of authorised operation.
Conditions for DSE approval:
- Adherence to applicable components within "2.6.1 Service Account Specification" of the "Account and Authentication Specification MD-15-312"
- Any approval granted will be based on current configuration state. Any future deviation or change to the configuration that has an effect on the solutions security posture will require a new DSE submission to assessment by ICT Security.
</t>
  </si>
  <si>
    <t xml:space="preserve">
 2025-12-09 17:23:41 Frank Nguyen - State is Closed Complete was Open</t>
  </si>
  <si>
    <t xml:space="preserve">08-12-2025 13:48:32 - Casey Micklesson (Additional comments)
Hi Admore,
To arrange a replacement or new case, please contact your GSM.
From there, the GSM will request with the Stations Customer Service team who have these pre made. 
This ticket will be closed with no action.
Thank you,
08-12-2025 13:48:32 - Casey Micklesson (Work notes)
Nicole advised to close this case as the users need to follow correct process.
05-12-2025 08:12:03 - Casey Micklesson (Work notes)
Reached out to Nicole to see if these users should be engaging her to get the cases as these are not a standard offering,
04-12-2025 15:33:55 - Casey Micklesson (Work notes)
Please note your Order Reference Number:
15634690
</t>
  </si>
  <si>
    <t xml:space="preserve">
 2025-12-04 15:33:55 Casey Micklesson - Assigned to is Casey Micklesson was 
 2025-12-05 08:12:03 Casey Micklesson - State is Pending was Work in Progress
 2025-12-08 13:48:32 Casey Micklesson - State is Closed Incomplete was Pending</t>
  </si>
  <si>
    <t xml:space="preserve">10-12-2025 20:26:04 - PDXC Integration (Work notes)
TASK8442454 Assigned To: Kaushika Thiyagarajan
10-12-2025 20:26:00 - PDXC Integration (Additional comments)
TASK8442454 Comment Added ---&gt; Device → Accessories Only - No IT Asset Management action.
10-12-2025 11:37:14 - PDXC Integration (Work notes)
TASK8428775 Work Note Added by christopher.watson2@dxc.com: Dispatched
Billing Code : QR2-PROC-PDO08-CR116
Hi Philip
The requested item(s) has been processed for delivery: 
• 1 x Dell Docking Stations
• 
• 
• 
• 
Just advising you that this has been processed for delivery to :
Cribb Street, Landsborough Queensland 4550
Landsborough railway station
Shipping company: TNT 
SHIPMENT NUMBER:
310734052
BOOKING NUMBER:
BNE 858692
This ticket will now be closed.
10-12-2025 11:00:28 - PDXC Integration (Work notes)
TASK8428775 Work Note Added by nandha.vemishetty2@dxc.com: referring to INC0572030/INC40722648.
Spoke with the user, user mentioned the docking station should be send out to Landsborough station instead of Glasshouse Mts Station 12 Reed St, Glass House Mts, Qld.
Address: Cribb Street, Landsborough Queensland 4550 
Landsborough railway station
Attn: Philip Hall
05-12-2025 09:22:30 - PDXC Integration (Work notes)
TASK8428775 Assigned To: Christopher Watson
04-12-2025 12:34:46 - System (Work notes)
QLR ServiceNow Integration sc_req_item SCTASK0224617 created RITM5450748
</t>
  </si>
  <si>
    <t xml:space="preserve">09-12-2025 11:06:01 - Asif Hussain (Work notes)
removed workflow
09-12-2025 08:43:54 - Asif Hussain (Work notes)
RITM0270915 Created
</t>
  </si>
  <si>
    <t xml:space="preserve">
 2025-12-05 07:35:44 Asif Hussain - Assigned to is Asif Hussain was 
 2025-12-09 11:06:01 Asif Hussain - State is Closed Complete was Open</t>
  </si>
  <si>
    <t xml:space="preserve">11-12-2025 15:09:49 - PDXC Integration (Additional comments)
TASK8428771 Comment Added ---&gt; Hi Kit, 
Do you mean spare licenses? These spare licenses currently reflected in O365 portal are newly purchased license and have already been assigned through the requester’s DRA account.
11-12-2025 14:33:24 - Kitchener Amos (Additional comments)
Ah ok. We have space licences right now - I didn't think we needed to purchase anything further. I'll check with the ICT Asset Management guys! Thanks
11-12-2025 14:29:57 - PDXC Integration (Additional comments)
TASK8428771 Comment Added ---&gt; Hi Kit,
Currently, this request is pending for ICT Asset Management to raise Purchase Order.
11-12-2025 11:22:45 - Kitchener Amos (Additional comments)
Can I get an update, please?
09-12-2025 12:03:48 - PDXC Integration (Additional comments)
TASK8428771 Comment Added ---&gt; RITM0270985 raised for ICT Asset Management to arrange Purchase Order.
09-12-2025 11:16:26 - PDXC Integration (Additional comments)
TASK8428771 Comment Added ---&gt; Re: QR RITM0270337 / pDXC RITM5450744: Microsoft CoPilot for 365 - Business Admin Approval-Santhi-

Hale, Jonathan
​
Software Asset Management - Queensland Rail​
​
Amos, Kit​
approved
JONATHAN HALE
SENIOR MANAGER, INFORMATION GOVERNANCE
DIGITAL &amp; INFORMATION
04-12-2025 15:01:54 - PDXC Integration (Work notes)
TASK8428771 Assigned To: Santhi Varthan
04-12-2025 15:01:46 - PDXC Integration (Additional comments)
TASK8428771 Comment Added ---&gt; email sent to Jonathan Hale request approval.
04-12-2025 15:00:46 - PDXC Integration (Additional comments)
TASK8428771 Comment Added ---&gt; email sent to Jonathan Hale request approval.
04-12-2025 12:27:08 - Alison Day (Work notes)
QLR ServiceNow Integration sc_req_item SCTASK0224615 created RITM5450744
</t>
  </si>
  <si>
    <t xml:space="preserve">12-12-2025 09:36:32 - Jeffrey Sardin (Work notes)
cannot locate catalog item - cannot create request
12-12-2025 09:36:30 - Jeffrey Sardin (Work notes)
@Matthew Hohnke please close this off if no further action is required from your end. THanks.
11-12-2025 09:58:07 - Jeffrey Sardin (Work notes)
cannot locate catalog item - cannot create request
11-12-2025 09:58:06 - Jeffrey Sardin (Work notes)
@Matthew Hohnke Is this supposed to go to your team? Please keep in mind that this form is NOT designed with PDXC ebond. As such, please follow this up with the user since this ticket is at risk of breaching the SLA. Thanks
04-12-2025 13:46:08 - Matthew Hohnke (Work notes)
cannot locate catalog item - cannot create request
04-12-2025 13:46:06 - Matthew Hohnke (Additional comments)
Not typically to ask for access to adminThe lost property form is public site has queenslandrail.com.au ... the admin.queenslandrail.com.au is for ICT admins 
try here 
https://www.queenslandrail.com.au/aboutus/contact/lostpropertyform
</t>
  </si>
  <si>
    <t xml:space="preserve">10-12-2025 20:38:18 - PDXC Integration (Work notes)
TASK8442688 Assigned To: Kaushika Thiyagarajan
10-12-2025 20:38:07 - PDXC Integration (Additional comments)
TASK8442688 Comment Added ---&gt; Device deployed as per asset registry:
Asset Tag- LT250331|| Serial Number - 81MSZF4 || State - In use || Assigned to - Kitchener Amos.
10-12-2025 14:51:11 - PDXC Integration (Additional comments)
TASK8428761 Comment Added ---&gt; Customer collected
1 X Dell Pro Max 14
Asset : LT250331
Updated in CMDB
1 X QR2-PRO-7IN1TH-CR116
09-12-2025 15:28:14 - PDXC Integration (Work notes)
TASK8428761 Work Note Added by christopher.watson2@dxc.com: Hi
You can collect your Dell Pro Max 14 - Asset LT250331, from the Build Room in RC1 Ground floor next to security.  
To the left of the elevators next to the security.
Note that best collection times are between 8:30 – 10:00 and 10:30 to 15:30
09-12-2025 15:28:09 - PDXC Integration (Additional comments)
TASK8428761 Comment Added ---&gt; Waiting on customer to collect
05-12-2025 09:22:44 - PDXC Integration (Work notes)
TASK8428761 Assigned To: Christopher Watson
04-12-2025 12:02:19 - System (Work notes)
QLR ServiceNow Integration sc_req_item SCTASK0224612 created RITM5450734
</t>
  </si>
  <si>
    <t xml:space="preserve">
 2025-12-09 15:28:05 PDXC Integration - State is Pending was Open
 2025-12-10 14:51:06 PDXC Integration - State is Work in Progress was Pending</t>
  </si>
  <si>
    <t xml:space="preserve">08-12-2025 09:42:52 - Donna Durrer (Work notes)
Workforce Reporting will be using a different field to generate their gender diversity data going forward.
04-12-2025 17:52:41 - Anita Davenport-Smith (Additional comments)
Hi Donna,
As per our conversation, RITM0222679 (Sept 2024) requested the EEO question / field be removed from RCM, ONB &amp; EC.  This change was completed at the end of January 2025.
As discussed, I think in order to troubleshoot we need to have a better understanding of the report and where the fields are being pulled from.  A possible reason for the data being displayed is that the candidates have previously applied for a role and the report may not be date effective and is picking up candidate details from the past.
Please let me know when you receive the information from Carolina / Workforce Reporting.
Thanks,
Anita
</t>
  </si>
  <si>
    <t xml:space="preserve">
 2025-12-04 17:52:41 Anita Davenport-Smith - Assignment Group is PeopleConnect was SAP Employee Central
 2025-12-08 09:42:52 Donna Durrer - State is Closed Complete was Open</t>
  </si>
  <si>
    <t xml:space="preserve">09-12-2025 14:29:17 - Anne-Louise Keane (Work notes)
PR3 had SMTMPSM so have updated this also.
09-12-2025 09:27:46 - Anne-Louise Keane (Work notes)
Thanks for clarifying @Karl Marx Cleofe.  
Roles now assigned as per below:
None in PR3 (UMRs don't exist there)
SMTMPSM in SR3
Both in UR3
Both in DR3
Both in MR3
Both in ZR3
09-12-2025 07:56:12 - Karl Marx Cleofe (Work notes)
Hi @Anne-Louise Keane, please check each R3 systems if they have this user SMTMDSM / SMTMPSM.
Then assign roles :
Z_SOLMAN_READ
Z_SOLMAN_READ_620
Z_SOLMAN_READ_70
Z_SOLMAN_READ_70_ADD
Z_SOLMAN_TMW
04-12-2025 21:42:41 - Anne-Louise Keane (Additional comments)
@Karl Marx Cleofe - Can you please clarify what roles need to be assigned to what UMR?
</t>
  </si>
  <si>
    <t xml:space="preserve">
 2025-12-04 18:15:15 Anne-Louise Keane - State is Work in Progress was Open
 2025-12-09 09:27:46 Anne-Louise Keane - State is Closed Complete was Work in Progress</t>
  </si>
  <si>
    <t xml:space="preserve">12-12-2025 15:30:28 - Rachel Taylor (Additional comments)
HI Margaret, that's perfect, thanks - I hadn't heard anything back via my ticket so was just checking if I needed to l Kathryn know it is resolved.
12-12-2025 15:15:14 - Margaret Selff (Additional comments)
@Rachel Taylor Hi Rachael this issue was resolved in a MS Teams call with Kathryn, Anita and myself on 04.12.2025.  Has Kathyrn advised after 04.12.2025 that this issue is not resolved?
12-12-2025 14:22:17 - Rachel Taylor (Additional comments)
Great, thanks Anita! Was Kathryn advised directly that the permissions were resolved?
Best, 
Rachel
12-12-2025 14:20:05 - Margaret Selff (Additional comments)
@[Rachel Taylor]  Hi Rachel.  Kathryn's Admin Support access was fixed on 04/12/2025 on resolving Incident INC0575909.  
Below is description of permission changes from the Change log of the PC - EC Roles Base Permission Workbook
INC0575909  (RITM026696 refers)Target Population -Logan &amp; GC Faster Rail and New Gold Coast Stations. Updated from Team to Department and added LGC Rail Alliance (15544)
Role and Description and Granting tab updated with Admin Support Granted Population - Population - Logan &amp; GC Faster Rail and New Gold Coast Stations.
12-12-2025 13:57:59 - Rachel Taylor (Additional comments)
Hi team, just wanted to check in on this? Thanks, Rachel
04-12-2025 18:22:41 - Margaret Selff (Additional comments)
INC0575909 refers
04-12-2025 18:22:41 - Margaret Selff (Work notes)
INC0575909 refers
04-12-2025 11:27:44 - Anita Davenport-Smith (Work notes)
Hi @Margaret Selff, can you please look into this one for me.
</t>
  </si>
  <si>
    <t xml:space="preserve">10-12-2025 11:04:34 - Casey Micklesson (Work notes)
Hi Eric,
Can you please action as per PDF?
Thank you,
10-12-2025 11:02:55 - Casey Micklesson (Work notes)
No to SLA, Breach as order was closed internally but not assigned over in QR queue. 
Updated user to advise
10-12-2025 11:02:55 - Casey Micklesson (Additional comments)
Hi Raina ,
Sorry for the delay in this one.
This has been assigned over to the correct team to complete.
We will reach out if any further information is required.
Thank you,
09-12-2025 18:40:58 - Raina Hinton (Additional comments)
Can I please get an expected time frame for this to be completed? Thank you
09-12-2025 16:00:40 - Shane Kmet (Work notes)
Issue/s:
User called in for Cisco access - INC0575787
Troubleshooting:
User said SD had assisted to raise a request - User does not know the details
Remote in to users PC and checked slef service 
Found RITM0270533 - this is with Telstra Support
@telstra Support - is there any update for user on this request available?
=================================
Name: Raina Hinton
Contact number: 07 30729238
Hours of Contact: This week 1pm to 9pm,  next week 5.15am to 1.20pm
04-12-2025 12:16:16 - Casey Micklesson (Work notes)
Please note your Order Reference Number:
15634649
</t>
  </si>
  <si>
    <t xml:space="preserve">
 2025-12-04 12:16:16 Casey Micklesson - Assigned to is Casey Micklesson was 
 2025-12-10 11:04:34 Casey Micklesson - Assignment Group is CBD Co-ordinator was Telstra Support
 2025-12-10 12:44:39 Eric Fuhrmann - Assignment Group is Brisbane FCC was CBD Co-ordinator</t>
  </si>
  <si>
    <t xml:space="preserve">
 2025-12-04 10:54:23 Shane Kmet - Assigned to is Fred Shea was 
 2025-12-04 12:25:00 Raegan Munro - State is Pending was Work in Progress
 2025-12-04 16:28:56 Gilbert Noble - Assignment Group is DXC Application AUS was Global Service Desk
 2025-12-04 17:44:47 PDXC Integration - State is Work in Progress was Pending
 2025-12-05 15:11:15 PDXC Integration - State is Pending was Work in Progress
 2025-12-08 07:46:15 PDXC Integration - State is Work in Progress was Pending
 2025-12-08 07:46:23 PDXC Integration - State is Closed Complete was Work in Progress</t>
  </si>
  <si>
    <t xml:space="preserve">10-12-2025 07:55:31 - Anita Davenport-Smith (Additional comments)
Thanks Donna, closing ticket
10-12-2025 07:55:31 - Anita Davenport-Smith (Work notes)
Thanks Donna, closing ticket
09-12-2025 14:27:42 - Donna Durrer (Additional comments)
Hi Anita, this ticket can be closed.
Kind regards,
Donna
05-12-2025 08:33:16 - Anita Davenport-Smith (Work notes)
Hi @Donna Durrer, please reassign ticket when approval is provided by Rem &amp; OD team.
04-12-2025 14:40:18 - Anita Davenport-Smith (Additional comments)
Hi Donna,
Yes, custom-string5 is Employee on Temp Transfer.
Tahnee should potentially be added to the permission group: Granted Population: Manager - Contract (HG) (Permission Role: MSS - Manager - Contract (HG)) and excluded from the Granted Population: Manager - Contract (without Rem) for the period of her temp transfer.
Thanks,
Anita
04-12-2025 11:49:38 - Donna Durrer (Additional comments)
reply from: Donna.Durrer@qr.com.au
Thanks Anita, I can check with the Rem &amp; OD team but I’ve also just checked the permission group again and it’s showing the criteria as
Choose Group Members:
People Pool
( std_custom03 = 4D - Contract Manager AND 4B - Award Contract AND 4C - Enhanced Rem Package) AND ( hris_jobInfo$custom-string5 = Yes)
Where can I find out what field the highlighted above is? I assume it’s Employee on Temp Transfer but just want to confirm.
Kind regards,
[Queensland Rail logo]
Donna DURRER
Senior Solutions DESIGNER
RC1 - Level 2
305 Edward St GPO Box 1429 4001 BNE
W: queenslandrail.com.au&lt;http://queenslandrail.com.au/&gt;
04-12-2025 11:33:35 - Anita Davenport-Smith (Additional comments)
Hi Donna,
My understanding from the implementation of People Connect is that Rem &amp; OD team were to be advising when positions like this need to be updated if they fell outside of the permission group parameters.
I'm not 100% sure if Shaun has been receiving / completing these tickets, I haven't seen a ticket come through for a request like this.
Thanks,
Anita
</t>
  </si>
  <si>
    <t xml:space="preserve">
 2025-12-04 11:28:22 Anita Davenport-Smith - Assigned to is Anita Davenport-Smith was 
 2025-12-05 08:33:16 Anita Davenport-Smith - Assignment Group is PeopleConnect was SAP Employee Central
 2025-12-10 07:55:31 Anita Davenport-Smith - State is Closed Complete was Open</t>
  </si>
  <si>
    <t xml:space="preserve">11-12-2025 15:19:35 - Casey Micklesson (Additional comments)
Your request has been processed and dispatched and should arrive within 1 – 3 business days. If you have not received the order within this time, contact Techwell Enterprise (Telstra) on 89-28877 (07 3072 8877).
Please see details of your request below:
Order Details
·         User Name: Jay Paul – Modem
·         Mobile Number: 0427807700
·         SIM Card: 8000502099973
·         PIN / PUK: 92759689
·         Plan: Adaptive MBB Essential $19/10GB
·         Device Type: Netgear Nighthawk M6
·         IMEI: 357343731316256
·         Serial: 6VT355WT71386
·         Purchase Order Number: RITM0270525/0427807700
·         Express Order Ref: 15634648
·         Consignment Number: Q0KZ50075444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15:19:35 - Casey Micklesson (Work notes)
Order Details
·         User Name: Jay Paul – Modem
·         Mobile Number: 0427807700
·         SIM Card: 8000502099973
·         PIN / PUK: 92759689
·         Plan: Adaptive MBB Essential $19/10GB
·         Device Type: Netgear Nighthawk M6
·         IMEI: 357343731316256
·         Serial: 6VT355WT71386
·         Purchase Order Number: RITM0270525/0427807700
·         Express Order Ref: 15634648
·         Consignment Number: Q0KZ50075444
08-12-2025 13:32:32 - Casey Micklesson (Additional comments)
Hi Jay,
This stock should be with us in the next few days. 
I will confirm when this has been dispatched.
Thank you,
08-12-2025 13:32:32 - Casey Micklesson (Work notes)
Netgear NIGHTHAWK M6 (MR6100)
Billing Account Number : 4912301225
05-12-2025 08:15:06 - Casey Micklesson (Work notes)
Unable to order against fund. 
Followed up with Telstra.
If no response by Monday, manual redemption will be completed.
04-12-2025 12:15:41 - Casey Micklesson (Work notes)
Please note your Order Reference Number:
15634648
</t>
  </si>
  <si>
    <t xml:space="preserve">
 2025-12-04 10:26:55 Casey Micklesson - Assignment Group is Telstra Support was Global Service Desk
 2025-12-04 12:15:41 Casey Micklesson - Assigned to is Casey Micklesson was 
 2025-12-05 08:15:06 Casey Micklesson - State is Pending was Work in Progress
 2025-12-11 15:19:35 Casey Micklesson - State is Closed Complete was Pending</t>
  </si>
  <si>
    <t xml:space="preserve">08-12-2025 11:57:16 - Shane Kmet (Additional comments)
Good morning Christina,
Ref RITM0270523 - Contractor consultant access New / Extend (HR Admin)
The Onboarding request for new starter is now completed.
Derek Wood
O917057
derek.wood@qr.com.au
User will need to contact the Service Desk when available, for an account password reset and the setup of MFA.
Thank you,
Shane Kmet
Senior Service Desk Analyst
08-12-2025 11:57:16 - Shane Kmet (Work notes)
O917057 
SAP HR - Ceasse date 01.07.2026 - UMR is active
Reenabled DRA account
Reprovisioned MIM - User with ServiceID 00917057 was updated. This user's sAMAccountName will be: o917057.
O365 Signin - Unblocked
Mailbox and aliases all good
Complete
08-12-2025 11:48:57 - Shane Kmet (Work notes)
Checking mailbox
DRA - O917057 - Account is disabled
corp.qr.com.au/QR Users/Disabled Accounts
**Email has however populated with derek.wood@qr.com.au
08-12-2025 11:48:01 - Shane Kmet (Work notes)
Investigating
05-12-2025 09:05:21 - Shane Kmet (Work notes)
**Pending
User mailbox replication
05-12-2025 09:04:58 - Shane Kmet (Work notes)
Contractor
917057
Derek Wood
DRA - O917057 is in Recycle Bin - Restroed account - Enabled account, removed "CEASED: 2025182 FIM Updated; "
SAP UMR - Checked HR, cease date is now 01.07.2026 - UMR is active (QR_CONT_USER), updated end date (was 30.06.2025) - Added back default O Roles
User mailbox - derek.wood@qr.com.au (DRA is fine), O365AC no longer has user - Ran Script - **Pending replication
MIM - Reprovisioned - User with ServiceID 00917057 was updated. This user's sAMAccountName will be: o917057.
05-12-2025 08:44:03 - Shane Kmet (Work notes)
Investigating
05-12-2025 08:35:56 - Christina Sauvage (Additional comments)
Apologies, the cessation date has now been entered.
05-12-2025 08:35:36 - Christina Sauvage (Additional comments)
Hi Clair
05-12-2025 08:14:50 - Clair Neate (Work notes)
Investigating
04-12-2025 12:07:01 - Clair Neate (Additional comments)
Pending cessation date
04-12-2025 12:07:01 - Clair Neate (Work notes)
Service # 917057
Derek Wood 
Added to DAR as requested
Havent added to PMR yet
Pending Cessation date
Note* current cessation date is 01.07.2025
04-12-2025 11:55:03 - Clair Neate (Work notes)
Investigating
</t>
  </si>
  <si>
    <t xml:space="preserve">
 2025-12-04 10:54:07 Shane Kmet - Assigned to is Fred Shea was 
 2025-12-04 11:30:41 Clair Neate - Assigned to is Clair Neate was Fred Shea
 2025-12-04 14:06:29 Cameron Horn - State is Pending was Work in Progress
 2025-12-08 11:57:16 Shane Kmet - State is Closed Complete was Pending</t>
  </si>
  <si>
    <t xml:space="preserve">10-12-2025 09:32:29 - Lukas Anastasiou (Work notes)
PO sent.  Closing ticket.
09-12-2025 16:17:56 - Lukas Anastasiou (Work notes)
PO 4502976455 awaiting release.
05-12-2025 14:03:57 - Yoko Bell (Work notes)
Assigned ICT Assest Mgt.
</t>
  </si>
  <si>
    <t xml:space="preserve">
 2025-12-04 10:57:51 Yoko Bell - Assigned to is Yoko Bell was 
 2025-12-05 14:04:02 Yoko Bell - Assignment Group is ICT Asset Mgt was Contracts Queue 
 2025-12-08 07:07:41 Andrew Kane - Assigned to is Lukas Anastasiou was 
 2025-12-09 16:17:56 Lukas Anastasiou - State is Pending was Work in Progress
 2025-12-10 09:32:29 Lukas Anastasiou - State is Closed Complete was Pending</t>
  </si>
  <si>
    <t xml:space="preserve">12-12-2025 17:26:44 - Exequiel Jarred Lopez (Additional comments)
Hello @Patrick Lee,
Just checking on this ticket as we still need your response in order for us to proceed accordingly.
Thank you!
10-12-2025 15:13:05 - Exequiel Jarred Lopez (Additional comments)
Hello @Patrick Lee,
Changes have been done on TEST instance. A new, mandatory "CI updates required?" field should now display on Change Request forms. Now, only a value of true/checked will generate the "Update CMDB" CTASK when the CHG reaches "Review" state.
Kindly verify and let me know we are good to push this to production or if there are any more concerns regarding this.
Thank you!
</t>
  </si>
  <si>
    <t xml:space="preserve">
 2025-12-04 13:46:39 Lemuel So - Assigned to is Jarred Lopez was 
 2025-12-04 19:42:49 Jarred Lopez - State is Work in Progress was Open
 2025-12-10 15:13:05 Jarred Lopez - State is Pending was Work in Progress</t>
  </si>
  <si>
    <t xml:space="preserve">12-12-2025 14:05:11 - Gilbert Noble (Work notes)
called user on 0402120230, no answer, left message
12-12-2025 14:02:32 - Gilbert Noble (Work notes)
Investigating
11-12-2025 08:32:16 - Zoe O'Brien (Work notes)
From: IT Service Desk 
Sent: Thursday, 11 December 2025 9:32 AM
To: Mulligan, Catherine &lt;Catherine.Mulligan@qr.com.au&gt;
Subject: RITM0270520/SCTASK0224579 - Geo blocking access
Hi Catherine,
I am just reaching out regarding your request for the geo-blocking exemption.
Can you please advise if this is intended for a business or personal trip? Our security team have advised that if it is for a personal trip, then it is denied, and you will need to use a device with a VPN that is pointing to Australia to access work accounts.
Kind regards,
ZOE O’BRIEN
ASSISTANT CUSTOMER SUPPORT
Level 3. 21 Kirksway Place
Battery Point. Tasmania. 7004
PH: 07 3072 5000
Alt.PH: +61 7 3072 5000
Email: ITServiceDesk@qr.com.au
W: queenslandrail.com.au
11-12-2025 08:29:48 - Zoe O'Brien (Work notes)
Investigating
10-12-2025 06:25:05 - Raegan Munro (Additional comments)
Hi Catherine, 
Can you please advise if this is intended for a business or personal trip so we may follow this up with our Security team?
Kind regards, 
Raegan.
10-12-2025 06:24:24 - Raegan Munro (Work notes)
Investigating.
08-12-2025 16:51:29 - Gilbert Noble (Additional comments)
Hello,
Can you please confirm if this is a business or personal trip? Security have advised that if it is for a personal trip then it is denied and you will need to use a device with a VPN that is pointing to Australia to access work accounts.
Kind regards,
Queensland Rail
Gilbert Noble
REMOTE DESKTOP SUPPORT
Level 3, 21 Kirksway Place
Battery Point, Tasmania 7004
T: 07 3072 5000
W: queenslandrail.com.au
E: ITservicedesk@qr.com.au
05-12-2025 16:12:14 - Gilbert Noble (Additional comments)
Hello, 
Can you please confirm if this is a business or personal trip? Security have advised that if it is for a personal trip then it is denied and you will need to use a device with a VPN that is pointing to Australia to access work accounts. 
Kind regards,
Queensland Rail
Gilbert Noble
REMOTE DESKTOP SUPPORT
Level 3, 21 Kirksway Place
Battery Point, Tasmania 7004
T: 07 3072 5000
W: queenslandrail.com.au
E: ITservicedesk@qr.com.au
04-12-2025 15:33:53 - Riley Thomas (Work notes)
From: Hussain, Moiz &lt;moiz.hussain@qr.com.au&gt; 
Sent: Thursday, 4 December 2025 2:28 PM
To: IT Service Desk &lt;ITServiceDesk@qr.com.au&gt;
Cc: PDL DI ICT Security &lt;PDLICTSecurity@qr.com.au&gt;
Subject: RE: Geo blocking access - SCTASK0224579
Good afternoon George,
Thank you very much for your email. Please note that the Geo blocking exemption only applicable if user is travelling overseas on official trip. In this case, I am unable to determine the travel category i.e. official / personal. I am unable to provide exemption for personal trips. 
Please note that as per section 2.4.1 of Appropriate Use Specification MD-10-447, a user can:
Thank you and with kind regards,
Moiz
MOIZ HUSSAIN
PRINCIPAL ICT CYBER SECURITY ADVISER
Rail Centre 1, 305 Edward St 
GPO Box 1429 Brisbane QLD 4001
E: moiz.hussain@qr.com.au
W: queenslandrail.com.au
04-12-2025 13:48:23 - George Knight (Work notes)
From: IT Service Desk 
Sent: Thursday, 4 December 2025 2:48 PM
To: PDL DI ICT Security &lt;PDLICTSecurity@qr.com.au&gt;
Subject: FW: Geo blocking access - SCTASK0224579
Hi Team 
Just following up on the request below for Catherine Mulligan.
Access: 5/12/2025 -19/12/2025
Country - Canada
Bec Munn Level 2  has approved getting system access – approval email attached – it’s buried in the email chain.
Kind regards,
George Knight
IT Service Desk Analyst
Level 3, 21 Kirksway Place 
Battery Point, Tasmania 7004 
T: 07 3072 5000 
W: queenslandrail.com.au
E: ITservicedesk@qr.com.au
04-12-2025 13:42:23 - George Knight (Work notes)
Catherine Mulligan called 
Access: 5/12/2025 -19/12/2025
From: Munn, Rebecca &lt;rebecca.munn@qr.com.au&gt; 
Sent: Thursday, 4 December 2025 7:46 AM
To: Hugo, Ceri &lt;ceri.hugo@qr.com.au&gt;
Subject: RE: Incident resolved - INC0574931
Approved
From: Hugo, Ceri &lt;ceri.hugo@qr.com.au&gt; 
Sent: Wednesday, 3 December 2025 1:47 PM
To: Munn, Rebecca &lt;rebecca.munn@qr.com.au&gt;
Subject: FW: Incident resolved - INC0574931
Hi Bec
Please may I request your approval for Catherine to continue to have access to the system for the next two weeks as we wrap up some final items?
Kind regards
Ceri
04-12-2025 13:30:42 - Catherine Mulligan (Additional comments)
Thank you, do I need to action anything IT team?
04-12-2025 11:23:14 - Jack Filmer (Work notes)
pending approval
04-12-2025 11:22:41 - Jack Filmer (Work notes)
From: IT Service Desk 
Sent: Thursday, December 4, 2025 11:52 AM
To: PDL DI ICT Security &lt;PDLICTSecurity@qr.com.au&gt;
Subject: Geo blocking access - SCTASK0224579
Hello Team,
Catherine Mulligan wants access can you approve?
Bec Munn DL2 has approved getting system access.
Country - Canada
Duration - 2 weeks
Kind Regards,
JACK F
Assistant Customer Support
04-12-2025 11:16:36 - Jack Filmer (Work notes)
investigating
</t>
  </si>
  <si>
    <t xml:space="preserve">12-12-2025 18:17:08 - PDXC Integration (Work notes)
TASK8449466 Assigned To: Kaushika Thiyagarajan
12-12-2025 18:16:58 - PDXC Integration (Additional comments)
TASK8449466 Comment Added ---&gt; Device deployed as per asset registry:
Asset Tag- LT250317|| Serial Number - 54SVZF4 || State - In use || Assigned to - Sejung Kwak.
12-12-2025 09:19:49 - PDXC Integration (Work notes)
TASK8428655 Work Note Added by isaac.nicholls@dxc.com: Customer collected
1 X Dell Pro Max 14
Asset : LT250317
Updated in CMDB
11-12-2025 11:56:58 - PDXC Integration (Work notes)
TASK8428655 Work Note Added by isaac.nicholls@dxc.com: Hi Sejung
I am contacting you regarding your HW request for: 
• 1 x Dell Pro Max 14
• Asset: LT250317
• 
• 
Just advising you that it is ready for collection from the Build Room in RC1 Ground floor next to security.  
To the left of the elevators next to the security. 
Note that best collection times are between 8:30 – 10:00 and 10:30 to 15:30
Thank you
11-12-2025 11:37:48 - Sejung Kwak (Additional comments)
Thank you for letting me know.
11-12-2025 11:26:18 - PDXC Integration (Work notes)
TASK8428655 Work Note Added by isaac.nicholls@dxc.com: Sorry, correction, it's a MA14250
11-12-2025 11:26:06 - PDXC Integration (Additional comments)
TASK8428655 Comment Added ---&gt; Sorry, correction, it's a MA14250
11-12-2025 11:25:09 - PDXC Integration (Work notes)
TASK8428655 Work Note Added by isaac.nicholls@dxc.com: No problem, the model no. is MC14250.
11-12-2025 11:25:07 - PDXC Integration (Additional comments)
TASK8428655 Comment Added ---&gt; No problem, the model no. is MC14250.
11-12-2025 11:10:14 - Sejung Kwak (Additional comments)
Thank you. I don't want to buy a new dock again.  
If possible, may I please know the model number of Dell Pro Max 14?
11-12-2025 10:47:38 - PDXC Integration (Work notes)
TASK8428655 Work Note Added by isaac.nicholls@dxc.com: Thanks for your reply
The laptop is a Dell Pro Max 14, which will be compatible with your non-Thunderbolt dock.
11-12-2025 10:47:35 - PDXC Integration (Additional comments)
TASK8428655 Comment Added ---&gt; Thanks for your reply
The laptop is a Dell Pro Max 14, which will be compatible with your non-Thunderbolt dock.
11-12-2025 10:35:24 - Sejung Kwak (Additional comments)
Hi,
Thanks for checking.
I don't think I need a Travel Hub.
If possible, can I please know a model or serial number of the new laptop? I'm just concerned it may not work with my dock - Thunderbolt would not suit my dock.
11-12-2025 09:52:18 - PDXC Integration (Work notes)
TASK8428655 Work Note Added by isaac.nicholls@dxc.com: Hi Sejung
Can you please let me know whether you also require a Travel Hub?
Thank you
TASK8428655 Assigned To: Isaac Nicholls
11-12-2025 09:52:15 - PDXC Integration (Additional comments)
TASK8428655 Comment Added ---&gt; Hi Sejung
Can you please let me know whether you also require a Travel Hub?
Thank you
04-12-2025 12:50:48 - PDXC Integration (Work notes)
TASK8428655 Work Note Added by christopher.watson2@dxc.com: Your ticket is being processed and a notification of dispatch/collection will sent out in due course.
Thank you
04-12-2025 12:50:37 - PDXC Integration (Additional comments)
TASK8428655 Comment Added ---&gt; Your ticket is being processed and a notification of dispatch/collection will sent out in due course.
Thank you
04-12-2025 10:23:44 - PDXC Integration (Work notes)
TASK8428655 Assigned To: Christopher Watson
04-12-2025 10:07:41 - System (Work notes)
QLR ServiceNow Integration sc_req_item SCTASK0224576 created RITM5450646
</t>
  </si>
  <si>
    <t xml:space="preserve">
 2025-12-04 12:50:36 PDXC Integration - State is Pending was Open
 2025-12-12 09:19:54 PDXC Integration - State is Work in Progress was Pending</t>
  </si>
  <si>
    <t xml:space="preserve">09-12-2025 07:50:34 - Russell Howes (Additional comments)
I noticed while Michelle Ellero has been removed from the ADMIN group he is still receiving emails that are addressed to the admin. Is this because he is he manager of the Admin group? If so could he please be removed as the manager and replaced with Michellee Moore ?
08-12-2025 15:28:53 - Russell Howes (Additional comments)
Thank you i have verified the changes. In future if i need to open a ticket regarding membership change should i complete it the same way?
08-12-2025 15:28:14 - Russell Howes (Additional comments)
Good afternoon,
05-12-2025 15:54:22 - Exequiel Jarred Lopez (Additional comments)
Hello @Rusty Howes,
Appropriate groups have been added/removed from the specified user records. Kindly verify and let me know if we can close this ticket now or if there are other concerns.
Thank you!
04-12-2025 16:19:17 - Jeffrey Sardin (Additional comments)
PDXC work not required. Forwarding request to QR SNOW team for action.
04-12-2025 16:19:17 - Jeffrey Sardin (Work notes)
PDXC work not required. Forwarding request to QR SNOW team for action.
</t>
  </si>
  <si>
    <t xml:space="preserve">08-12-2025 14:27:10 - Gilbert Noble (Additional comments)
raised REQ0267403
RITM0270853 - Microsoft Surface Laptop Studio 2
08-12-2025 14:27:10 - Gilbert Noble (Work notes)
raised REQ0267403
RITM0270853 - Microsoft Surface Laptop Studio 2
08-12-2025 10:30:18 - Riley Thomas (Work notes)
From: Duncan, Steph &lt;steph.duncan@qr.com.au&gt; 
Sent: Monday, 8 December 2025 10:56 AM
To: IT Service Desk &lt;ITServiceDesk@qr.com.au&gt;
Subject: RE: RITM0270508/SCTASK0224571 - High Spec Laptop
Hi Gilbert,
cost centre to charge: 1610919
location to send: Building 8 Sunshine Depot – 347 Bilsen Road, Geebung
level 4 manager to approve: Rowan Sadler
Please let me know if you need anything further.
Thanks,
Steph
STEPH DUNCAN
ASSET PLANNER
Sunshine Depot Building 8 
347 Bilsen Rd, Geebung GPO Box 1429 
T: 3072 0664
M: 0474 837 679 
W: queenslandrail.com.au
05-12-2025 08:49:17 - Gilbert Noble (Work notes)
From: IT Service Desk 
Sent: Friday, 5 December 2025 9:49 AM
To: Duncan, Steph &lt;steph.duncan@qr.com.au&gt;
Subject: RITM0270508/SCTASK0224571 - High Spec Laptop
Hello,
Can you please confirm the following details:
cost centre to charge:
location to send:
level 4 manager to approve:
Kind Regards
GILBERT NOBLE
REMOTE DESKTOP SUPPORT
Level 3, 21 Kirksway Place 
Battery Point, Tasmania 7004 
T: 07 3072 5000 
W: queenslandrail.com.au
E: ITservicedesk@qr.com.au
05-12-2025 08:46:48 -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04-12-2025 10:00:29 -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04-12-2025 09:50:11 - Raegan Munro (Work notes)
Assigning to RDS for further assistance.
</t>
  </si>
  <si>
    <t xml:space="preserve">
 2025-12-04 09:50:11 Raegan Munro - Assignment Group is DXC Remote Desktop Support was Global Service Desk
 2025-12-04 10:00:29 Gilbert Noble - State is Pending was Open
 2025-12-04 10:00:36 Gilbert Noble - State is Pending was Work in Progress
 2025-12-08 14:27:10 Gilbert Noble - State is Closed Complete was Pending</t>
  </si>
  <si>
    <t xml:space="preserve">10-12-2025 13:55:20 - Shane Kmet (Work notes)
.
10-12-2025 13:45:09 - Michael D'Arcy (Additional comments)
Thank you. I can confirm that this is now working as intended.  Thanks
10-12-2025 13:39:51 - PDXC Integration (Additional comments)
TASK8435596 Comment Added ---&gt; Hi SD Team,
We don't have sufficient information on this, so please route it to the respective team. If anything is required from the AD side, kindly route it back to us.
08-12-2025 17:21:40 - PDXC Integration (Additional comments)
TASK8435596 Comment Added ---&gt; Hello  Michael ,
Please let us know the requirement from the AD team so that we can assist accordingly.
08-12-2025 17:02:32 - Shane Kmet (Work notes)
**Edit, reenabling as this was a new request for extension
Ran DRA report for original OU
Moved account back to OnePoint://CN=D'ARCY, MICHAEL (A_ACCOUNT),OU=Qld Rail Other Support,OU=Support Accounts,DC=corp,DC=qr,DC=com,DC=au
Enabled accunt
O365  Signin unblocked
--
As the account was reenabled, from being non used due to espiring, account will redisable over night, untill user accesses account
08-12-2025 17:02:32 - Shane Kmet (Additional comments)
Hi Michael 
Per RITM0270498, your admin account (A_R874241) has been reenabled and extended 12 months to 08/12/2026
Plesae note, dure to not having been in use, the account had diasbled due to Non Activity. You will need to signin and access the account to keep it active. Any issues of access, please notify service desk
Thank you,
Shane Kmet
Senior Service Desk Analyst
08-12-2025 16:54:23 - Shane Kmet (Work notes)
**Approval is not required from DXC Staff Access
A_R874241
QRSL-QLERJA1T8M_Administrators
Checking DRA - users account already has this access
Also - the account has expired - as of Jul 25, 2025, 12:00:00 AM
This RITM would have been raised for an Extension, appears raised under New.
Extending expiry date 12 m onths to Dec 8, 2026
No TA account
The A Account is currently disabled due to inactivity - corp.qr.com.au/Support Accounts/Disabled Accounts 
User to contact SD for verification and reenabling
08-12-2025 16:49:57 - Shane Kmet (Work notes)
Per KB0020908  
Local device admin groups will start with an end-user machine hostname (QRSL, QRST, QRLT, etc.) and a description similar to "Allows Local PC Administration - Admin accounts only!" and will be managed by DXC Staff Access. These do not require any further approval past the initial approval received by the user's manager.
QRSL-QLERJA1T8M_Administrators
08-12-2025 16:49:32 - Shane Kmet (Work notes)
Investigating
05-12-2025 11:20:16 - Jack Filmer (Work notes)
From: IT Service Desk 
Sent: Friday, December 5, 2025 11:50 AM
To: DXC Staff Access &lt;DXCStaffAccess@QR.COM.AU&gt;
Subject: SCTASK0224564 - Elevated Privileges Application
Hi Team,
We have received a request from Michael D'Arcy (Senior Electrical Engineer) for their A_ R874241 to have access to the group “QRSL-QLERJA1T8M_Administrators” for 12 months.
As owner of this group, can you please let us know if you approve this access?
Their justifications is as follows:
Analysis and delivery of safety critical and reliability improvement projects for use on Rollingstock Vehicles.
Kind regards,
JACK F
Assistant Customer Support
04-12-2025 12:49:39 - Andy Phan (Work notes)
Pending approval from group owner (DXC Staff Access)
04-12-2025 12:49:22 - Andy Phan (Work notes)
From: IT Service Desk 
Sent: Thursday, 4 December 2025 1:19 PM
To: DXC Staff Access &lt;DXCStaffAccess@QR.COM.AU&gt;
Subject: SCTASK0224564 - Elevated Privileges Application
Hi Team, 
We have received a request from Michael D'Arcy (Senior Electrical Engineer) for their A_ R874241 to have access to the group “QRSL-QLERJA1T8M_Administrators” for 12 months. 
As owner of this group, can you please let us know if you approve this access?
Their justifications is as follows:
Analysis and delivery of safety critical and reliability improvement projects for use on Rollingstock Vehicles.
Kind regards, 
Andy
ANDY PHAN 
Assistant Customer Support
04-12-2025 12:36:54 - Andy Phan (Work notes)
Investigating
</t>
  </si>
  <si>
    <t xml:space="preserve">
 2025-12-04 09:22:44 Shane Kmet - Assigned to is Fred Shea was 
 2025-12-04 12:49:39 Andy Phan - State is Pending was Work in Progress
 2025-12-08 17:02:32 Shane Kmet - State is Closed Complete was Pending</t>
  </si>
  <si>
    <t xml:space="preserve">12-12-2025 15:18:06 - Zahra Gholami (Work notes)
Closing the ticket
12-12-2025 15:17:43 - Zahra Gholami (Additional comments)
Hi Dan,
To request access to SAP Plant Maintenance, you will need to submit the HR SAP System Access Request form through the Self‑Service portal. 
you can fill the form via the link below: 
https://queenslandrail.service-now.com/service_management?id=sc_cat_item&amp;sys_id=f62c11cc1b332d501ee87510dc4bcb0c&amp;sysparm_category=1aabe66f1bd031901ee87510dc4bcb66
if you need further assistance, please do not hesitate to contact us on 073072 5000 or email us on ITServiceDesk@qr.com.au. we are happy to help.
kind Regards,
Zahra Gholami
12-12-2025 14:59:09 - Zahra Gholami (Work notes)
investigating
12-12-2025 14:19:13 - Chantel van der Merwe (Work notes)
Good day please have user complete SARF form for security and assign to SAP security - SAP basis do not do teh user security tasks - thank you
12-12-2025 08:17:19 - Frederic Shea (Work notes)
IBC - Dan Goodwin
User believes this could have been around the time of a password reset
User states they are fairly sure that this issue slightly proceeded it
User has the same issue on a different device (laptop; noted from troubleshooting on the 4th) 
============================
SDA confirmed some roles were expired for User: but these are not related:
Z_LMS_QR_COURSEPLAYER, Z_LMS_QR_LEARNER, all other roles are set to expire 31.12.9999
SDA removed UK keyboard layout, ran disk clean-up, cleared out the credential manager, issue persists
SDA ran gpupdate /force and restarted device, issue persists
SDA assigning to SAP Basis
============================
Name: Dan Goodwin
User ID: R854882
Asset Tag: SM231213 / QRST-SGW098NI3V
Best Contact: +61 417050628
Location: Miriam Vale MUD Miriam Vale
08-12-2025 07:08:09 - Raegan Munro (Work notes)
cannot locate catalog item - cannot create request
08-12-2025 07:08:06 - Raegan Munro (Work notes)
Description of Issue:
 User called for an update on this request. 
Troubleshooting:
 Leaving ticket with Desktop to update user asap as per previous work notes. 
============================ 
Username: Dan Goodwin
Employee ID: R854882
Contact Number: 0417 050 628
04-12-2025 11:49:16 - Raegan Munro (Work notes)
cannot locate catalog item - cannot create request
04-12-2025 11:49:15 - Raegan Munro (Work notes)
From: Goodwin, Daniel &lt;daniel.goodwin@qr.com.au&gt; 
Sent: Thursday, 4 December 2025 12:47 PM
To: IT Service Desk &lt;ITServiceDesk@qr.com.au&gt;
Subject: sap error
04-12-2025 11:49:09 - Raegan Munro (Work notes)
cannot locate catalog item - cannot create request
04-12-2025 11:49:06 - Raegan Munro (Work notes)
Description of Issue:
 User called the Service Desk for clarification as they were told to raise the request in INC0575731.
Troubleshooting:
User has been advised by the SAP team that they have access within SAP but are unable to log in. 
 Service Desk does not have access to view users SAP access. 
User advised that they are able to log into SAP but can't execute transactions.
User is receiving the attached error. 
Leaving ticket with Desktop for further troubleshooting as per previous notes from Tharun. 
============================ 
Username: Dan Goodwin
Employee ID: R854882
PC Name: SL222438 / QRSL-FLXHVQPGTZ
Contact Number: 0417 050 628
04-12-2025 10:57:56 - Tharun Kumar Guddeti (Work notes)
cannot locate catalog item - cannot create request
04-12-2025 10:57:53 - Tharun Kumar Guddeti (Work notes)
user has the sap access
but unable to login to SAP
04-12-2025 09:22:27 - Surojit Bhattacharjee (Work notes)
Hi Team, 
If you can please have a look.
Thanks
Suro
</t>
  </si>
  <si>
    <t xml:space="preserve">
 2025-12-04 09:22:27 Surojit Bhattacharjee - Assignment Group is SAP PM Core System was SAP Plant Maintenance
 2025-12-04 10:57:53 Tharun Guddeti - Assignment Group is DXC Desktop CBD was SAP PM Core System
 2025-12-12 08:17:19 Fred Shea - Assignment Group is SAP Basis was DXC Desktop CBD
 2025-12-12 14:19:13 Chantel van der Merwe - Assignment Group is Global Service Desk was SAP Basis
 2025-12-12 14:55:59 Shane Kmet - Assigned to is Zoe O'Brien was 
 2025-12-12 15:18:06 Zahra Gholami - State is Closed Complete was Open</t>
  </si>
  <si>
    <t xml:space="preserve">08-12-2025 10:08:32 - Wilawan Nimanong (Additional comments)
Physical P file has scanned and uploaded to TRIM P file - P-871482 - ANTHONY Scott
08-12-2025 10:08:32 - Wilawan Nimanong (Work notes)
Physical P file has scanned and uploaded to TRIM P file - P-871482 - ANTHONY Scott
04-12-2025 11:04:37 - Wilawan Nimanong (Additional comments)
Requested Grace Records Management to scan the physical file as urgent.
</t>
  </si>
  <si>
    <t xml:space="preserve">
 2025-12-04 10:49:21 Amy Nimanong - State is Work in Progress was Open
 2025-12-08 10:08:32 Amy Nimanong - State is Closed Complete was Work in Progress</t>
  </si>
  <si>
    <t xml:space="preserve">11-12-2025 15:21:14 - PDXC Integration (Additional comments)
TASK8428751 Comment Added ---&gt; From: Matangi, Jayapaul &lt;matangi.jayapaul@dxc.com&gt; 
Sent: Thursday, December 11, 2025 10:50 AM
To: isaac.nicholls@qr.com.au
Cc: ITO GDC India - QR AD &lt;pdlitogciqrlad@dxc.com&gt;
Subject: QR | TASK8428751 | Role assignment
Hello Issac,
Access has been granted for azure kindly check and provide an update.
------------------------------------
Thanks &amp; Regards,
JAYAPAUL MATANGI
11-12-2025 11:04:49 - PDXC Integration (Work notes)
TASK8428751 Assigned To: Jayapaul Matangi
11-12-2025 07:01:44 - Raegan Munro (Work notes)
Created A_O918826 and TA_O918826 in DRA. 
Set accounts manager to Staff Access and set account to expire 11/12/2026. 
Assigning to AD for assistance providing entra roles.
11-12-2025 06:27:41 - Raegan Munro (Work notes)
Investigating.
09-12-2025 15:07:06 - Ryan Bell (Work notes)
Account is pending approval for creation as per SCTASK0224551
09-12-2025 15:07:06 - Ryan Bell (Additional comments)
Hi Isaac, 
Your account is still pending approvals before it can be created. 
We will update you again once it is completed.
Kind Regards, 
Ryan Bell
09-12-2025 14:52:51 - Riley Thomas (Work notes)
Investigating
09-12-2025 13:47:49 - PDXC Integration (Work notes)
TASK8428751 Work Note Added by joylen.ballena@dxc.com: SCTASK0224552 assigned to GSD
09-12-2025 12:25:49 - PDXC Integration (Work notes)
TASK8428751 Assigned To: 
09-12-2025 12:25:42 - PDXC Integration (Additional comments)
TASK8428751 Comment Added ---&gt; Hi SD Team,
Could you please check and confirm is A_account has been created for issac.
09-12-2025 08:33:59 - Isaac Nicholls (Additional comments)
I am still waiting for my A account to be created (under ticket RITM0270482) but I'm guessing it would be under A_o918826
04-12-2025 16:22:13 - PDXC Integration (Additional comments)
TASK8428751 Comment Added ---&gt; Can you please provide your A account details
04-12-2025 14:55:23 - Isaac Nicholls (Additional comments)
Please mirror Grant Mendes' access, o911927 - A_o911927
04-12-2025 13:59:23 - PDXC Integration (Additional comments)
TASK8428751 Comment Added ---&gt; Hi isaac,
Could you please share the model ID or specify the groups/roles that need to be added to your account?
04-12-2025 12:50:08 - PDXC Integration (Work notes)
TASK8428751 Assigned To: Nancy .
04-12-2025 11:32:16 - Raegan Munro (Work notes)
QLR ServiceNow Integration sc_req_item SCTASK0224552 created RITM5450725
04-12-2025 11:32:02 - Raegan Munro (Work notes)
Assigning to AD for assistance with Entra roles.
</t>
  </si>
  <si>
    <t xml:space="preserve">
 2025-12-04 08:35:25 Shane Kmet - Assigned to is Fred Shea was 
 2025-12-04 11:32:02 Raegan Munro - Assignment Group is DXC Infra Active Directory was Global Service Desk
 2025-12-04 13:59:22 PDXC Integration - State is Pending was Work in Progress
 2025-12-09 12:25:07 PDXC Integration - State is Work in Progress was Pending
 2025-12-09 13:47:16 Joylen Ballena - Assignment Group is Global Service Desk was DXC Infra Active Directory
 2025-12-09 14:09:02 Ryan Bell - Assigned to is Ruey Lim was 
 2025-12-09 15:07:06 Ryan Bell - State is Pending was Work in Progress
 2025-12-11 07:01:44 Raegan Munro - State is Work in Progress was Pending
 2025-12-11 15:21:13 PDXC Integration - State is Pending was Work in Progress</t>
  </si>
  <si>
    <t xml:space="preserve">11-12-2025 08:32:30 - Ruey Lim (Additional comments)
Hi Isaac,
Your A_Account has been created:
ISAAC NICHOLLS
A_O911927
Expired on: 11/12/2026
Kind regards,
Ruey
11-12-2025 08:32:30 - Ruey Lim (Work notes)
someone has created user's A_Account
Added following group to A_O911927:
ClearPass_HelpDesk
ClearPass_Receptionist
ClearPass_Super_Admins
DXC_Users_Reporting_Admin
ICT_Desktop_Support_Team
Nexthink_DesktopSupport
OfficeScan_DesktopSupport
SCCM_Admins
ICT_Service_Desk_Team
11-12-2025 07:58:14 - Ruey Lim (Work notes)
From: DXC Staff Access &lt;DXCStaffAccess@QR.COM.AU&gt; 
Sent: Wednesday, 10 December 2025 4:11 PM
To: IT Service Desk &lt;ITServiceDesk@qr.com.au&gt;; DXC Staff Access &lt;DXCStaffAccess@QR.COM.AU&gt;
Subject: RE: RITM0270482 - Elevated Privileges Application (Isaac Nicholls)
approved
09-12-2025 17:56:26 - George Knight (Work notes)
From: IT Service Desk 
Sent: Tuesday, 9 December 2025 6:56 PM
To: DXC Staff Access &lt;DXCStaffAccess@QR.COM.AU&gt;
Subject: FW: RITM0270482 - Elevated Privileges Application (Isaac Nicholls)
Hi Team
Just following up on the request below. Thanks.
Kind regards,
George Knight
IT Service Desk Analyst
Level 3, 21 Kirksway Place 
Battery Point, Tasmania 7004 
T: 07 3072 5000 
W: queenslandrail.com.au
E: ITservicedesk@qr.com.au
08-12-2025 16:50:43 - Zoe O'Brien (Work notes)
Pending approval from DXC Staff Access
08-12-2025 16:50:22 - Zoe O'Brien (Work notes)
From: IT Service Desk 
Sent: Monday, 8 December 2025 5:50 PM
To: DXC Staff Access &lt;DXCStaffAccess@QR.COM.AU&gt;
Subject: RE: RITM0270482 - Elevated Privileges Application (Isaac Nicholls)
Hi Team, 
I just wanted to reach out and determine if you have had the opportunity to consider this request?
Kind regards,
ZOE O’BRIEN
ASSISTANT CUSTOMER SUPPORT
Level 3. 21 Kirksway Place
Battery Point. Tasmania. 7004
PH: 07 3072 5000
Alt.PH: +61 7 3072 5000
Email: ITServiceDesk@qr.com.au
W: queenslandrail.com.au
08-12-2025 16:48:11 - Zoe O'Brien (Work notes)
Investigating
05-12-2025 11:34:45 - Jack Filmer (Work notes)
Pending DXC Staff approval
04-12-2025 14:51:10 - Ruey Lim (Work notes)
From: Connor, Martyn &lt;martyn.connor@qr.com.au&gt; 
Sent: Thursday, 4 December 2025 2:06 PM
To: IT Service Desk &lt;ITServiceDesk@qr.com.au&gt;
Subject: RE: RITM0270482 - Elevated Privileges Application (Isaac Nicholls)
Approved
Kind Regards
MARTYN CONNOR
SERVICE DESK TEAM LEADER
Level 3, 21 Kirksway Place 
Battery Point, Tasmania 7004 
T: 07 3072 5000 
W: queenslandrail.com.au
E: ITservicedesk@qr.com.au
==============================================================
Pending:
DXC Staff Access
04-12-2025 12:46:20 - Frederic Shea (Work notes)
** Pending Approval **
==============================
Connor, Martyn &lt;martyn.connor@qr.com.au&gt; 
DXC Staff Access &lt;DXCStaffAccess@QR.COM.AU&gt;
04-12-2025 12:45:58 - Frederic Shea (Work notes)
** Seeking Approval **
==============================
From: IT Service Desk 
Sent: Thursday, December 4, 2025 1:46 PM
To: Connor, Martyn &lt;martyn.connor@qr.com.au&gt;
Subject: RITM0270482 - Elevated Privileges Application (Isaac Nicholls)
Hey Martyn,
We are just reaching out in regard to RITM0270482 - Elevated Privileges Application (Isaac Nicholls).
Isaac Nicholls is requesting access to the below member group:
ICT_Service_Desk_Team
Justification:
New EUC Desktop Support Staff Admin Account, Please clone from Grant Mendes o911927 (A_o911927)
Could you please let us know if you approve of this access to be granted.
Kind regards,
FREDERIC SHEA
ASSISTANT CUSTOMER SUPPORT
Level 3. 21 Kirksway Place 
Battery Point. Tasmania. 7004 
PH: 07 3072 5000 
Alt.PH: +61 7 3072 5000 
Email: ITServiceDesk@qr.com.au
============================== 
Martyn Connor
ICT_Service_Desk_Team
04-12-2025 12:44:03 - Frederic Shea (Work notes)
** Seeking Approval **
==============================
From: IT Service Desk 
Sent: Thursday, December 4, 2025 1:43 PM
To: DXC Staff Access &lt;DXCStaffAccess@QR.COM.AU&gt;
Subject: RITM0270482 - Elevated Privileges Application (Isaac Nicholls)
Hey Team,
We are just reaching out in regard to RITM0270482 - Elevated Privileges Application (Isaac Nicholls).
Isaac Nicholls is requesting access to the below member groups:
- Administrator Password Policy New
- ClearPass_HelpDesk
- ClearPass_Receptionist
- ClearPass_Super_Admins
- DXC_Users_Reporting_Admin
- ICT_Desktop_Support_Team
- Nexthink_DesktopSupport
- OfficeScan_DesktopSupport
- SCCM_Admins.
Justification:
New EUC Desktop Support Staff Admin Account, Please clone from Grant Mendes o911927 (A_o911927)
Could you please let us know if you approve of this access to be granted.
Kind regards,
FREDERIC SHEA
ASSISTANT CUSTOMER SUPPORT
Level 3. 21 Kirksway Place 
Battery Point. Tasmania. 7004 
PH: 07 3072 5000 
Alt.PH: +61 7 3072 5000 
Email: ITServiceDesk@qr.com.au
==============================
DXC Staff Access
Administrator Password Policy New
ClearPass_HelpDesk
ClearPass_Receptionist
ClearPass_Super_Admins
DXC_Users_Reporting_Admin
ICT_Desktop_Support_Team
Nexthink_DesktopSupport
OfficeScan_DesktopSupport
SCCM_Admins
04-12-2025 11:57:24 - Isaac Nicholls (Additional comments)
Hi Ruey, 
This is for a new Admin account.
Thanks, 
Isaac
04-12-2025 11:54:37 - Ruey Lim (Work notes)
Unsure if user need a new creation of admin account
Emailed user to get clarification
04-12-2025 11:54:37 - Ruey Lim (Additional comments)
Hi Isaac,
Could you please clarify if you are requesting us to create a new Admin account for you or just to add access to your admin account?
Kind Regards,
Ruey Lim.
04-12-2025 11:22:15 - Ruey Lim (Work notes)
Investigating
</t>
  </si>
  <si>
    <t xml:space="preserve">
 2025-12-04 08:35:26 Shane Kmet - Assigned to is Fred Shea was 
 2025-12-04 11:54:37 Ruey Lim - State is Pending was Work in Progress
 2025-12-11 08:32:30 Ruey Lim - State is Closed Complete was Pending</t>
  </si>
  <si>
    <t xml:space="preserve">12-12-2025 15:04:20 - Andrew Kane (Work notes)
FYI scanner purchase: RITM0271323 / SCTASK0225367
11-12-2025 13:34:46 - Barry Dillon (Additional comments)
Thanks Amy, Georgena, Boris.  Reassigning to ICT AM.
11-12-2025 13:24:29 - Wilawan Nimanong (Additional comments)
Hi Barry,
Please see attached email from Boris Bariesheff - Kodak Capture Pro Software T&amp;Cs / EULA Review - reviewed an approved.
Regards,
Amy NIMANONG
10-12-2025 15:20:29 - Andrew Kane (Work notes)
As per our discussions in the meeting, passing this request back to Barry for further review.
10-12-2025 11:27:57 - Barry Dillon (Additional comments)
Hi Andrew, I checked with Rick also.  We do not have a contract with Ricoh - this was replaced by the MSP.  The Ricoh terms are not suitable for this procurement.  Amy should contact DXC who should facilitate this with Ricoh as the designated sub-contractor under the MSP contract.  thanks
10-12-2025 07:37:17 - Andrew Kane (Work notes)
Hello Barry
The Records Management team raised a request through the non-standard-service-request path and that's how I am involved.
I was under the impression the DXC managed print services is for the lease of printing devices and printing and doesn't cover additional non-printing devices like dedicated scanners.
If that is incorrect, please advise how I go about procuring via the DXC managed print services contract.
09-12-2025 11:54:48 - Barry Dillon (Additional comments)
Hi Andrew, just looking at this now.  Can you please explain why this Records Management isnt procuring this device under our DXC managed print services ? thanks
08-12-2025 07:19:17 - Andrew Kane (Work notes)
Hello Barry
Something else I thought about over the weekend – this new CW may also require an additional line for ad-hoc consumable purchases.
I see the quote references:
• Transport Cleaning Sheets at $98.00
• Roller Cleaning Pads at $42.00
• Staticide Wipes at $126.00.
The first time Amy from Records Management raises a new request to purchase additional consumables, we're going to be referencing this CW. 
I thought it may be prudent to put in a $1,250 ad-hoc line to accommodate such future purchases.
Your thoughts?
05-12-2025 09:44:32 - Andrew Kane (Work notes)
Hello Barry
This scanner request (RITM0263228 / SCTASK0217401) will proceed to a purchase - unless there is a serious show-stopper in the EULA / T&amp;Cs review.
Is there any additional info I need to provide to create a contract workspace for this purchase?
The software at the centre of this T&amp;C review requires a yearly maintenance renewal, so having a CW will make next years' renewal a little easier.
Thanks
</t>
  </si>
  <si>
    <t xml:space="preserve">
 2025-12-04 09:46:56 Yoko Bell - Assigned to is Barry Dillon was 
 2025-12-10 11:30:18 Barry Dillon - Assignment Group is ICT Asset Mgt was Contracts Queue 
 2025-12-10 12:52:22 Gavin Fuller - Assigned to is Andrew Kane was 
 2025-12-10 15:20:29 Andrew Kane - Assignment Group is Contracts Queue  was ICT Asset Mgt
 2025-12-11 13:35:06 Barry Dillon - Assignment Group is ICT Asset Mgt was Contracts Queue 
 2025-12-11 14:48:14 Gavin Fuller - Assigned to is Andrew Kane was 
 2025-12-12 15:04:20 Andrew Kane - State is Closed Complete was Work in Progress</t>
  </si>
  <si>
    <t xml:space="preserve">10-12-2025 06:09:58 - Xao Thaow (Work notes)
Hi David,
Pick up requested.
Regards,
XAO THAOW
RECORDS MANAGEMENT ADVISER
Rail Centre 1, Level 11, 305 Edward Street 
GPO Box 1429 Brisbane 4001 • Brisbane, QLD 4001 
T: 07 30723660 (internal:8923660)
F:  
W: queenslandrail.com.au
04-12-2025 12:38:43 - Xao Thaow (Work notes)
Hi David,
I can only see 17 archiving boxes in TRIM. Could you please confirm which box I might be missing?
Foreign Barcode Record Number Title (Free Text Part)
BNE03934585 AB/25/1777 Coorparoo station
BNE03934586 AB/25/1778 Coorparoo station
BNE03934584 AB/25/1776 Coorparoo station
BNE04077472 AB/25/1308 Fairfield station
BNE03934627 AB/25/1877 Norman Park station
BNE03929024 AB/25/1919 Park Road station
BNE03929023 AB/25/973 Park Road station
BNE03929037 AB/25/1451 South Bank station
BNE03929038 AB/25/1452 South Bank station
BNE04077470 AB/25/1297 South Brisbane station
BNE04077481 AB/25/2077 South Brisbane station
BNE04077469 AB/25/1292 South Brisbane station
BNE04077475 AB/25/1789 South Brisbane station
BNE04077474 AB/25/1644 South Brisbane station
BNE04077473 AB/25/1643 South Brisbane station
BNE04077471 AB/25/1298 South Brisbane station
BNE04077480 AB/25/2076 South Brisbane station
Regards,
XAO THAOW
RECORDS MANAGEMENT ADVISER
Rauil Centre 1, Level 11, 305 Edward Street 
GPO Box 1429 Brisbane 4001 • Brisbane, QLD 4001 
T: 07 30723660
F:  
W: queenslandrail.com.au
</t>
  </si>
  <si>
    <t xml:space="preserve">
 2025-12-04 09:44:39 Xao Thaow - State is Work in Progress was Open
 2025-12-04 12:38:43 Xao Thaow - State is Pending was Work in Progress
 2025-12-10 06:09:58 Xao Thaow - State is Closed Complete was Pending</t>
  </si>
  <si>
    <t xml:space="preserve">12-12-2025 10:38:47 - Gilbert Noble (Additional comments)
raised REQ0267967
RITM0271426 - Microsoft Surface Laptop 6
12-12-2025 10:38:47 - Gilbert Noble (Work notes)
raised REQ0267967
RITM0271426 - Microsoft Surface Laptop 6
11-12-2025 17:24:44 - Shane Kmet (Work notes)
** User has another email update **
--
Dhillon, Kiran &lt;kiran.dhillon@qr.com.au&gt; 
Sent: Thursday, 11 December 2025 6:15 PM
To: IT Service Desk &lt;ITServiceDesk@qr.com.au&gt;
Cc: Bruce, John &lt;john.bruce@qr.com.au&gt;
Subject: RE: RITM0270473/SCTASK0224538 - New Standard Laptop for John Bruce 
Hi Gilbert, 
Sorry I didn't read the email properly. Please see details below. 
Cost centre to charge: 10000041905042
location to send: RC2 Lvl 4- Happy to pick up from ICT on the bottom level of RC1
level 4 manager to approve: Philip Clark
Kind Regards, 
Kiran Moody (née Dhillon)
Safety Team Leader
Lvl 4, 309 Edward St 
Brisbane, QLD 4000
M: 0414815340
W: queenslandrail.com.au  
Make flexibility work – if you receive an email from me outside of normal business hours, it's because I'm sending it at a time that suits me.  I do not expect you to read it or reply until normal business hours.
11-12-2025 17:24:22 - Shane Kmet (Work notes)
** User provided approval - see attached **
--
Dhillon, Kiran &lt;kiran.dhillon@qr.com.au&gt; 
Sent: Thursday, 11 December 2025 6:02 PM
To: IT Service Desk &lt;ITServiceDesk@qr.com.au&gt;; Clark, Philip &lt;Philip.Clark@qr.com.au&gt;
Cc: Bruce, John &lt;john.bruce@qr.com.au&gt;
Subject: RE: RITM0270473/SCTASK0224538 - New Standard Laptop for John Bruce 
Hi Gilbert, 
Apologies, please see attached approval. 
Kind Regards, 
Kiran Moody (née Dhillon)
Safety Team Leader
Lvl 4, 309 Edward St 
Brisbane, QLD 4000
M: 0414815340
W: queenslandrail.com.au  
Make flexibility work – if you receive an email from me outside of normal business hours, it's because I'm sending it at a time that suits me.  I do not expect you to read it or reply until normal business hours.
11-12-2025 14:39:45 - Gilbert Noble (Work notes)
From: IT Service Desk 
Sent: Thursday, 11 December 2025 3:39 PM
To: Dhillon, Kiran &lt;kiran.dhillon@qr.com.au&gt;; Clark, Philip &lt;Philip.Clark@qr.com.au&gt;
Cc: Bruce, John &lt;john.bruce@qr.com.au&gt;
Subject: RE: RITM0270473/SCTASK0224538 - New Standard Laptop for John Bruce 
Hello, 
Following up, 
To note, we don’t need written approval, just need the person to set as the approver on the ticket. 
Kind Regards
GILBERT NOBLE
REMOTE DESKTOP SUPPORT
Level 3, 21 Kirksway Place 
Battery Point, Tasmania 7004 
T: 07 3072 5000 
W: queenslandrail.com.au
E: ITservicedesk@qr.com.au
From: Dhillon, Kiran &lt;kiran.dhillon@qr.com.au&gt; 
Sent: Tuesday, 9 December 2025 8:37 AM
To: Clark, Philip &lt;Philip.Clark@qr.com.au&gt;
Cc: IT Service Desk &lt;ITServiceDesk@qr.com.au&gt;; Bruce, John &lt;john.bruce@qr.com.au&gt;
Subject: RE: RITM0270473/SCTASK0224538 - New Standard Laptop for John Bruce 
Hi Phil, 
As discussed last week, could I please have your approval to arrange a new laptop for John Bruce?
Thank you.
Kind Regards, 
Kiran Dhillon  
SAFETY TEAM LEADER  
Lvl 4, 309 Edward St    
Brisbane, QLD 4000   
M: 0414815340   
W: queenslandrail.com.au
09-12-2025 15:04:37 - Gilbert Noble (Work notes)
pending response
08-12-2025 14:43:05 - Gilbert Noble (Work notes)
From: IT Service Desk 
Sent: Monday, 8 December 2025 3:43 PM
To: Bruce, John &lt;john.bruce@qr.com.au&gt;; Dhillon, Kiran &lt;kiran.dhillon@qr.com.au&gt;
Subject: RITM0270473/SCTASK0224538 - New Standard Laptop for John Bruce 
Hello,
Can you please confirm the following details:
cost centre to charge:
location to send:
level 4 manager to approve:
Kind Regards
GILBERT NOBLE
REMOTE DESKTOP SUPPORT
Level 3, 21 Kirksway Place 
Battery Point, Tasmania 7004 
T: 07 3072 5000 
W: queenslandrail.com.au
E: ITservicedesk@qr.com.au
05-12-2025 08:50:33 -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04-12-2025 08:42:44 -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04-12-2025 07:37:12 - Shane Kmet (Work notes)
Assigning to DXC Remote Desktop Support for support
</t>
  </si>
  <si>
    <t xml:space="preserve">
 2025-12-04 07:37:12 Shane Kmet - Assignment Group is DXC Remote Desktop Support was Global Service Desk
 2025-12-04 08:40:24 Gilbert Noble - Assigned to is Gilbert Noble was 
 2025-12-04 08:42:44 Gilbert Noble - State is Pending was Work in Progress
 2025-12-12 10:38:47 Gilbert Noble - State is Closed Complete was Pending</t>
  </si>
  <si>
    <t xml:space="preserve">09-12-2025 16:43:16 - Kun-Hsien Tang (Work notes)
waiting for user acceptance test result
09-12-2025 16:30:14 - Kun-Hsien Tang (Work notes)
DR3K981366 released for UR3.
09-12-2025 16:27:00 - Kun-Hsien Tang (Work notes)
Unit test done by Suro and passed.
08-12-2025 10:26:40 - Kun-Hsien Tang (Work notes)
@Surojit Bhattacharjee  
Transaction ZPM_SURVEY is ready for unit testing in DR3. 
Transport request created 
DR3K981366       R900684      LOG REQ0265213  Survey Condition Load
03-12-2025 23:17:22 - Surojit Bhattacharjee (Work notes)
Hi team, 
Please find below link to FTS. 
https://queenslandrail.sharepoint.com/:w:/s/SAPApplicationsDocumentation/IQBnkbhVRt5-TrmEIIpF17GNAeqsSMg0kmux0zs3Peb4lpw?e=SwX38u
Thanks
Suro
</t>
  </si>
  <si>
    <t xml:space="preserve">
 2025-12-04 08:14:13 Tom Tang - State is Work in Progress was Open
 2025-12-09 16:43:16 Tom Tang - State is Pending was Work in Progress</t>
  </si>
  <si>
    <t xml:space="preserve">11-12-2025 11:34:38 - PDXC Integration (Work notes)
TASK8426410 Work Note Added by isaac.nicholls@dxc.com: Customer on leave until 5th Jan, will not provision stock for this yet.
Will follow up on 05/01/26
11-12-2025 09:56:19 - Aaron Sweeney (Additional comments)
reply from: Aaron.Sweeney@qr.com.au
Hi, yes please I will need a travel hub
Thanks
Aaron
Sent from my iPhone
11-12-2025 09:51:18 - PDXC Integration (Work notes)
TASK8426410 Work Note Added by isaac.nicholls@dxc.com: Hi Aaron
Can you please let me know whether you also require a Travel Hub?
Thank you
TASK8426410 Assigned To: Isaac Nicholls
11-12-2025 09:51:14 - PDXC Integration (Additional comments)
TASK8426410 Comment Added ---&gt; Hi Aaron
Can you please let me know whether you also require a Travel Hub?
Thank you
05-12-2025 14:20:58 - PDXC Integration (Work notes)
TASK8426410 Work Note Added by christopher.watson2@dxc.com: Your ticket is being processed and a notification of dispatch/collection will sent out in due course.
Thank you
05-12-2025 14:20:48 - PDXC Integration (Additional comments)
TASK8426410 Comment Added ---&gt; Your ticket is being processed and a notification of dispatch/collection will sent out in due course.
Thank you
04-12-2025 10:09:55 - PDXC Integration (Work notes)
TASK8426410 Assigned To: Christopher Watson
03-12-2025 20:59:07 - System (Work notes)
QLR ServiceNow Integration sc_req_item SCTASK0224534 created RITM5448938
</t>
  </si>
  <si>
    <t xml:space="preserve">08-12-2025 15:52:03 - Lukas Anastasiou (Work notes)
PO 4502974998 sent.  Closing ticket.
04-12-2025 11:34:59 - Mirani Booth (Additional comments)
Progressed to ICT Asset Mgmt.  Thank you, Mirani
</t>
  </si>
  <si>
    <t xml:space="preserve">
 2025-12-04 09:44:21 Mirani Booth - Assigned to is Mirani Booth was 
 2025-12-04 11:34:59 Mirani Booth - Assignment Group is ICT Asset Mgt was Contracts Queue 
 2025-12-05 07:42:39 Andrew Kane - Assigned to is Lukas Anastasiou was 
 2025-12-08 15:52:03 Lukas Anastasiou - State is Closed Complete was Work in Progress</t>
  </si>
  <si>
    <t xml:space="preserve">11-12-2025 14:10:56 - Andrew Cranley (Additional comments)
Nothing back from Mark - Sent email to John Bates regarding approval for the eLearning module. Mark Koch sent back email advising that upon implementation it was agreed WHS would pay for first 2 years and ICT would pick it up from July 2025 (FY26) onwards. I've attached a copy of the emails to the RITM.
purchas details updated and reassigning to ICT Contracts for review
03-12-2025 18:20:37 - Andrew Cranley (Work notes)
cannot locate catalog item - cannot create request
03-12-2025 18:20:34 - Andrew Cranley (Additional comments)
can't find business approval for eLearning line. Sent email to Mark Koch and asked him to send it through.
</t>
  </si>
  <si>
    <t xml:space="preserve">
 2025-12-03 18:20:34 Andrew Cranley - State is Pending was Open
 2025-12-11 14:10:56 Andrew Cranley - Assignment Group is Contracts Queue  was DXC Software Asset Management
 2025-12-12 09:00:24 Yoko Bell - Assigned to is Yoko Bell was </t>
  </si>
  <si>
    <t xml:space="preserve">09-12-2025 14:12:49 - Lukas Anastasiou (Work notes)
PO sent.  Closing ticket.
05-12-2025 09:21:49 - Mirani Booth (Additional comments)
Progressed to ICT Asset Mgmt.  Thank you, Mirani
04-12-2025 11:29:55 - Mirani Booth (Work notes)
Workspace created - pending confirmation from Purchasing Support of SAP workspace value prior to progressing for PO creation
</t>
  </si>
  <si>
    <t xml:space="preserve">
 2025-12-04 09:44:07 Mirani Booth - Assigned to is Mirani Booth was 
 2025-12-05 09:21:49 Mirani Booth - Assignment Group is ICT Asset Mgt was Contracts Queue 
 2025-12-05 09:39:15 Andrew Kane - Assigned to is Lukas Anastasiou was 
 2025-12-08 15:44:31 Lukas Anastasiou - State is Pending was Work in Progress
 2025-12-09 14:12:49 Lukas Anastasiou - State is Closed Complete was Pending</t>
  </si>
  <si>
    <t xml:space="preserve">10-12-2025 21:37:48 - PDXC Integration (Work notes)
TASK8442680 Assigned To: Kaushika Thiyagarajan
10-12-2025 21:37:14 - PDXC Integration (Additional comments)
TASK8442680 Comment Added ---&gt; Waiting for update
10-12-2025 14:42:32 - PDXC Integration (Additional comments)
TASK8425570 Comment Added ---&gt; Customer Collected
1 X Surface Laptop - Asset : LS222680
CMDB Updated
Billing Code:
1 x QR2-PRO-7IN1TH-CR116
05-12-2025 14:18:54 - PDXC Integration (Work notes)
TASK8425570 Work Note Added by christopher.watson2@dxc.com: Hi Mark
I am contacting you regarding your HW request for: 
• 1 Surface Laptop
• Asset : SL222680
• Serial : 023093421657
• 
Just advising you that it is ready for collection from the Build Room in RC1 Ground floor next to security.  
To the left of the elevators next to the security. 
Note that best collection times are between 8:30 – 10:00 and 10:30 to 15:30
Thank you
05-12-2025 14:18:49 - PDXC Integration (Additional comments)
TASK8425570 Comment Added ---&gt; Customer to collect
04-12-2025 10:08:29 - PDXC Integration (Work notes)
TASK8425570 Assigned To: Christopher Watson
03-12-2025 16:57:13 - System (Work notes)
QLR ServiceNow Integration sc_req_item SCTASK0224529 created RITM5448432
</t>
  </si>
  <si>
    <t xml:space="preserve">
 2025-12-05 14:18:33 PDXC Integration - State is Pending was Open
 2025-12-10 14:42:00 PDXC Integration - State is Work in Progress was Pending
 2025-12-10 21:37:09 PDXC Integration - State is Pending was Work in Progress</t>
  </si>
  <si>
    <t xml:space="preserve">08-12-2025 12:52:20 - Lukas Anastasiou (Work notes)
PO 4502974890 released and sent.  Closing ticket.
05-12-2025 14:37:53 - Yoko Bell (Work notes)
Assigned ICT Asset Mgt.
05-12-2025 12:12:00 - Yoko Bell (Work notes)
Emailed Purchasing Support Team.
</t>
  </si>
  <si>
    <t xml:space="preserve">
 2025-12-04 08:29:40 Yoko Bell - Assigned to is Yoko Bell was 
 2025-12-05 14:38:25 Yoko Bell - Assignment Group is ICT Asset Mgt was Contracts Queue 
 2025-12-08 07:07:19 Andrew Kane - Assigned to is Lukas Anastasiou was 
 2025-12-08 12:52:20 Lukas Anastasiou - State is Closed Complete was Work in Progress</t>
  </si>
  <si>
    <t xml:space="preserve">08-12-2025 13:07:22 - Lukas Anastasiou (Work notes)
PO sent.  Closing ticket.
05-12-2025 14:18:06 - Lukas Anastasiou (Work notes)
PO 4502974711 awaiting release.
05-12-2025 08:51:47 - Yoko Bell (Work notes)
Assigned ICT Asset Mgt.
04-12-2025 09:26:51 - Yoko Bell (Work notes)
Emailed Purchasing Support Team.
</t>
  </si>
  <si>
    <t xml:space="preserve">
 2025-12-04 08:29:29 Yoko Bell - Assigned to is Yoko Bell was 
 2025-12-05 08:51:50 Yoko Bell - Assignment Group is ICT Asset Mgt was Contracts Queue 
 2025-12-05 09:04:04 Andrew Kane - Assigned to is Lukas Anastasiou was 
 2025-12-05 14:18:06 Lukas Anastasiou - State is Pending was Work in Progress
 2025-12-08 13:07:22 Lukas Anastasiou - State is Closed Complete was Pending</t>
  </si>
  <si>
    <t xml:space="preserve">12-12-2025 09:40:44 - Maria Parinas (Work notes)
PO 4502974430 has been raised and released
12-12-2025 09:40:31 - Maria Parinas (Additional comments)
PO 4502974430 has been raised and released
04-12-2025 10:59:18 - Maria Parinas (Additional comments)
PO 4502974430 has been raised; awaiting release by Kat S.
04-12-2025 08:57:18 - Yoko Bell (Work notes)
Assigned ICT Asset Mgt.
</t>
  </si>
  <si>
    <t xml:space="preserve">
 2025-12-04 08:29:20 Yoko Bell - Assigned to is Yoko Bell was 
 2025-12-04 08:57:18 Yoko Bell - Assignment Group is ICT Asset Mgt was Contracts Queue 
 2025-12-04 10:03:28 Andrew Kane - Assigned to is Lukas Anastasiou was 
 2025-12-04 10:45:26 Cecil Parinas - Assigned to is Cecil Parinas was Lukas Anastasiou
 2025-12-04 10:59:24 Cecil Parinas - State is Pending was Work in Progress
 2025-12-12 09:40:44 Cecil Parinas - State is Closed Complete was Pending</t>
  </si>
  <si>
    <t xml:space="preserve">10-12-2025 08:57:05 - Lukas Anastasiou (Work notes)
PO 4502977008 sent.  Closing ticket.
09-12-2025 15:56:48 - Lukas Anastasiou (Work notes)
Req 10790511 created
08-12-2025 12:09:44 - Yoko Bell (Work notes)
Assigned ICT Asset Mgt.
05-12-2025 17:11:00 - Hien Nguyen (Additional comments)
Hi Yoko,
I've attached a quote from AusCert that we requested following your feedback. Please let me know if you require more from that document.
Re: Vendor Name - I've updated the vendor name to University of Queensland whom AUSCERT operates under (uses UQ's ABN).
04-12-2025 10:46:34 - Yoko Bell (Work notes)
Emailed Frank in response.
04-12-2025 10:46:27 - Yoko Bell (Additional comments)
Hi Frank,
Thank you for your below email.
Would you kindly : 
1. Requet an Quote Order Form from the Supplier in order to progress the request. Additionally, AP Invoices will not accept an email quote. 
2. Update the Vendor Name on the  ticket as Vendor Supplier ID 21911 doesn't belong to AusCert. 
Thank you, Yoko
04-12-2025 08:36:05 - Hien Nguyen (Additional comments)
reply from: frank.nguyen@qr.com.au
Good morning Yoko,
Thank you for getting back to us.
Regarding your query - The requests are related but are 2 separate items.
RITM0270454 (this one) - Is for QR's ongoing membership to utilise AusCert services that all of ICT Security utilise. - This one is a request for a PO so it can be referenced in the invoice AusCert will generate after this request.
RITM0270448 (Geoff's one) - Is for our GSM's individual annual membership fee for AusCert
Both are AusCert services, just different fee items.
Hope that makes sense and happy to expand on above if I can be of help.
Kind regards,
[Queensland Rail logo]
Frank Nguyen
A/ Manger ICT Security
Rail Centre 1, Level 12, 305 Edward St, Brisbane, QLD 4000
GPO Box 1429 • Brisbane, QLD 4000
T: 07 3072 5054
W: queenslandrail.com.au&lt;http://queenslandrail.com.au/&gt;
04-12-2025 08:15:58 - Yoko Bell (Work notes)
Emailed Frank Nguyen and Geoff Francis.
04-12-2025 08:15:06 - Yoko Bell (Additional comments)
HI Frank, 
I believe this vendor is  The University of Queensland and is  related to RITM0270448 which @[Geoffrey Francis had emailed about payment being made via Corporate Card. Is this correct?
Tnank you, Yoko
</t>
  </si>
  <si>
    <t xml:space="preserve">
 2025-12-03 16:17:27 Yoko Bell - Assigned to is Yoko Bell was 
 2025-12-08 12:09:58 Yoko Bell - Assignment Group is ICT Asset Mgt was Contracts Queue 
 2025-12-09 08:38:19 Lukas Anastasiou - Assigned to is Lukas Anastasiou was 
 2025-12-09 15:56:48 Lukas Anastasiou - State is Pending was Work in Progress
 2025-12-10 08:57:05 Lukas Anastasiou - State is Closed Complete was Pending</t>
  </si>
  <si>
    <t xml:space="preserve">12-12-2025 16:47:15 - Tran Hoang (Additional comments)
Aged request, to be handled outside of ServiceNow if unresolved.  Please contact payroll.support@qr.com.au
</t>
  </si>
  <si>
    <t xml:space="preserve">
 2025-12-03 16:07:44 Riley Thomas - Assignment Group is SAP Basis was Global Service Desk
 2025-12-08 15:00:35 Chantel van der Merwe - Assignment Group is ICT SAP Application Admin was SAP Basis
 2025-12-11 08:41:52 Tom Tang - Assignment Group is SAP HR &amp; LMS was ICT SAP Application Admin
 2025-12-11 08:48:43 Margaret Selff - Assignment Group is Payroll Support was SAP HR &amp; LMS
 2025-12-12 16:49:10 Tran Hoang - State is Closed Complete was Open</t>
  </si>
  <si>
    <t xml:space="preserve">10-12-2025 16:14:10 - Edward Porter (Additional comments)
Thanks Jarred, looks great thank you
09-12-2025 19:27:23 - Exequiel Jarred Lopez (Additional comments)
Hello @Edward Porter,
Changes are up on TEST instance. Kindly verify and let me know if we are good to push this to production or if there are other concerns you need assistance with, regarding this matter.
Thank you!
New Power BI Workspace Creation (Test Instance):
https://queenslandrailtest.service-now.com/service_management?id=sc_cat_item&amp;sys_id=25e811b6832db2d001c472626daad3c7
05-12-2025 16:06:38 - Edward Porter (Additional comments)
Hi Jarred, I was going to put comments here but thought it would be easier to update the Excel. I have got some further feedback from our QR business rep. I've highlighted all of the tweaks required in Red on the excel. Many thanks
05-12-2025 15:38:38 - Edward Porter (Additional comments)
1.
05-12-2025 15:38:28 - Edward Porter (Additional comments)
Many thanks Jarred. I've run through the test instance and have a few tweaks please
05-12-2025 13:10:47 - Exequiel Jarred Lopez (Additional comments)
Hello,
Changes have been applied on TEST instance. Kindly verify and let me know if there are concerns or if we are good to deploy this ticket to production.
Thank you!
New Power BI Workspace Creation (Test Instance):
https://queenslandrailtest.service-now.com/service_management?id=sc_cat_item&amp;sys_id=25e811b6832db2d001c472626daad3c7
</t>
  </si>
  <si>
    <t xml:space="preserve">10-12-2025 16:14:10 - Edward Porter (Additional comments)
Thanks Jarred, looks great thank you
09-12-2025 19:27:24 - Exequiel Jarred Lopez (Additional comments)
Hello @Edward Porter,
Changes are up on TEST instance. Kindly verify and let me know if we are good to push this to production or if there are other concerns you need assistance with, regarding this matter.
Thank you!
New Power BI Workspace Creation (Test Instance):
https://queenslandrailtest.service-now.com/service_management?id=sc_cat_item&amp;sys_id=25e811b6832db2d001c472626daad3c7
08-12-2025 20:57:45 - Izan Baizura Mohd Ismail (Work notes)
non kba related
05-12-2025 16:06:38 - Edward Porter (Additional comments)
Hi Jarred, I was going to put comments here but thought it would be easier to update the Excel. I have got some further feedback from our QR business rep. I've highlighted all of the tweaks required in Red on the excel. Many thanks
05-12-2025 15:38:38 - Edward Porter (Additional comments)
1.
05-12-2025 15:38:28 - Edward Porter (Additional comments)
Many thanks Jarred. I've run through the test instance and have a few tweaks please
05-12-2025 13:10:48 - Exequiel Jarred Lopez (Additional comments)
Hello,
Changes have been applied on TEST instance. Kindly verify and let me know if there are concerns or if we are good to deploy this ticket to production.
Thank you!
New Power BI Workspace Creation (Test Instance):
https://queenslandrailtest.service-now.com/service_management?id=sc_cat_item&amp;sys_id=25e811b6832db2d001c472626daad3c7
</t>
  </si>
  <si>
    <t xml:space="preserve">
 2025-12-08 20:57:45 Izan Baizura Mohd Ismail - State is Closed Complete was Open</t>
  </si>
  <si>
    <t xml:space="preserve">11-12-2025 14:28:15 - PDXC Integration (Additional comments)
TASK8443004 Comment Added ---&gt; Hi SD ,
Please look into it .
Upon review the account jordan.williams@qr.com.au is enabled.
If anything required from AD end please route us back.
11-12-2025 10:00:57 - Gilbert Noble (Work notes)
From: DXC Staff Access &lt;DXCStaffAccess@QR.COM.AU&gt; 
Sent: Wednesday, 10 December 2025 5:07 PM
To: IT Service Desk &lt;ITServiceDesk@qr.com.au&gt;; DXC Staff Access &lt;DXCStaffAccess@QR.COM.AU&gt;
Subject: RE: SCTASK0224507 - Elevated Privileges Application
approved
10-12-2025 18:00:47 - Shane Kmet (Additional comments)
Good afternoon Jordan
Per RITM0270446, your QR admin access has been extended
A_R913651
TA_R913651
New expiry date is 10.12.2026
Thank you,
Shane Kmet
Senior Service Desk Analyst
10-12-2025 18:00:47 - Shane Kmet (Work notes)
A_R913651
TA_R913651 (is disabled - test.qr.com.au/Support Accounts/Disabled)
Current DRA expiry date 
A_ - Jan 31, 2026, 12:59:00 AM
TA_ - Jun 23, 2024, 11:59:00 PM
The above should be the same
Ran DRA report for TA - Original OU = not found in DRA
Admin is Support Accounts/Telecommunications Admin - there is no matching OU for Test - moved to QLD Rail Other Support OU
Enabled account - TA
Updated expiry on both accounts to 10/12/2026 (12months on top of 1/1/26 would have been too far in future)
Dec 10, 2026, 12:59:00 AM
10-12-2025 17:44:39 - Shane Kmet (Work notes)
** Approved **
--
DXC Staff Access &lt;DXCStaffAccess@QR.COM.AU&gt; 
Sent: Wednesday, 10 December 2025 4:35 PM
To: IT Service Desk &lt;ITServiceDesk@qr.com.au&gt;; DXC Staff Access &lt;DXCStaffAccess@QR.COM.AU&gt;
Subject: RE: SCTASK0224507- Elevated Privileges Application
approved
10-12-2025 08:47:20 - Clair Neate (Work notes)
Pending 
Dxc Staff access
10-12-2025 08:46:46 - Clair Neate (Work notes)
Email sent to DXC staff access for approval for this request
10-12-2025 08:46:24 - Clair Neate (Work notes)
From: IT Service Desk &lt;ITServiceDesk@qr.com.au&gt; 
Sent: Wednesday, 10 December 2025 9:16 AM
To: DXC Staff Access &lt;DXCStaffAccess@QR.COM.AU&gt;
Subject: SCTASK0224507- Elevated Privileges Application
Hi Team,
I’m just following up on SCTASK0224507.
We have received a request from Jordan Williams (Apprentice Telecommunications Technician) to have access to the following groups for their A_R913651 for 12 months.
Groups:
ICT_PAM_PrivilegedAccounts_Pilot
QRST-1GBH3RPQ1U_Administrators
QRST-78WK7RW9JH_Administrators
As owner of these groups, can you please let us know if you approve of this access?
Their justifications is as follows:
Hi, think I lost my access to the Elevated Privileges due to not logging into the Admin Portal as often as I should have, however, I do still require to use it for my work.
Kind Regards,
Clair. N
Assistant Customer Support
10-12-2025 08:29:33 - Clair Neate (Work notes)
Investigating
10-12-2025 08:26:48 - Clair Neate (Work notes)
Investigating
08-12-2025 15:03:04 - Clair Neate (Additional comments)
Hi Jordan,
Just sending you an update on this request to let you know we are just waiting on approval 
Kind Regards, 
Clair Neate 
Assistant customer support
08-12-2025 15:01:01 - Clair Neate (Work notes)
Pending approval 
DXC staff access
08-12-2025 15:00:34 - Clair Neate (Work notes)
Email sent to follow up on this approval from DXC staff access
08-12-2025 14:58:53 - Clair Neate (Work notes)
From: IT Service Desk &lt;ITServiceDesk@qr.com.au&gt; 
Sent: Monday, 8 December 2025 3:28 PM
To: DXC Staff Access &lt;DXCStaffAccess@QR.COM.AU&gt;
Subject: SCTASK0224507- Elevated Privileges Application
Hi Team,
I’m just following up on SCTASK0224507.
We have received a request from Jordan Williams (Apprentice Telecommunications Technician) to have access to the following groups for their A_R913651 for 12 months.
Groups:
ICT_PAM_PrivilegedAccounts_Pilot
QRST-1GBH3RPQ1U_Administrators
QRST-78WK7RW9JH_Administrators
As owner of these groups, can you please let us know if you approve of this access?
Their justifications is as follows:
Hi, think I lost my access to the Elevated Privileges due to not logging into the Admin Portal as often as I should have, however, I do still require to use it for my work.
Kind Regards,
Clair. N
Assistant Customer Support
08-12-2025 14:39:32 - Clair Neate (Work notes)
Investigating
05-12-2025 08:40:47 - Andy Phan (Work notes)
Pending approval for groups from DXC Staff Access
05-12-2025 08:40:42 - Andy Phan (Work notes)
From: IT Service Desk 
Sent: Friday, 5 December 2025 9:10 AM
To: DXC Staff Access &lt;DXCStaffAccess@QR.COM.AU&gt;
Subject: RE: SCTASK0224507 - Elevated Privileges Application
Hi Team,
I’m just following up on SCTASK0224507. 
We have received a request from Jordan Williams (Apprentice Telecommunications Technician) to have access to the following groups for their A_R913651 for 12 months. 
Groups:
ICT_PAM_PrivilegedAccounts_Pilot
QRST-1GBH3RPQ1U_Administrators
QRST-78WK7RW9JH_Administrators
As owner of these groups, can you please let us know if you approve of this access? 
Their justifications is as follows: 
Hi, think I lost my access to the Elevated Privileges due to not logging into the Admin Portal as often as I should have, however, I do still require to use it for my work.
Kind regards, 
Andy 
ANDY PHAN 
Assistant Customer Support
05-12-2025 08:38:30 - Andy Phan (Work notes)
Investigating
04-12-2025 08:59:15 - Andy Phan (Work notes)
Pending approval for groups from DXC Staff Access
04-12-2025 08:58:53 - Andy Phan (Work notes)
From: IT Service Desk 
Sent: Thursday, 4 December 2025 9:29 AM
To: DXC Staff Access &lt;DXCStaffAccess@QR.COM.AU&gt;
Subject: SCTASK0224507 - Elevated Privileges Application
Hi Team,
We have received a request from Jordan Williams (Apprentice Telecommunications Technician) to have access to the following groups for their A_R913651 for 12 months. 
Groups:
ICT_PAM_PrivilegedAccounts_Pilot
QRST-1GBH3RPQ1U_Administrators
QRST-78WK7RW9JH_Administrators
As owner of these groups, can you please let us know if you approve of this access? 
Their justifications is as follows: 
Hi, think I lost my access to the Elevated Privileges due to not logging into the Admin Portal as often as I should have, however, I do still require to use it for my work.
Kind regards, 
Andy 
ANDY PHAN 
Assistant Customer Support
04-12-2025 08:51:36 - Andy Phan (Work notes)
Investigating
04-12-2025 07:28:01 - Jordan Williams (Additional comments)
Hi Zahra, When I've tried recently to access my admin account I havent been successful login into it with using the new OT Pam to gain my Password. In the past Ive forgotten to switch user to Admin account (A_R913651) and have to go through the channels to get access again. Regards, Jordan
03-12-2025 17:32:24 - Zahra Gholami (Additional comments)
Hi Jordan,
could you please clarify what do you mean by lost my access to the Elevated Privileges due to not logging into the Admin Portal as often as I should have, however, I do still require to use it for my work.
thank you
kind regards,
Zahra
03-12-2025 17:15:05 - Zahra Gholami (Work notes)
investigating
</t>
  </si>
  <si>
    <t xml:space="preserve">
 2025-12-03 16:06:51 Gilbert Noble - Assigned to is Raegan Munro was 
 2025-12-03 17:32:24 Zahra Gholami - State is Pending was Work in Progress
 2025-12-10 18:00:47 Shane Kmet - State is Closed Complete was Pending</t>
  </si>
  <si>
    <t xml:space="preserve">09-12-2025 12:03:33 - PDXC Integration (Additional comments)
TASK8425460 Comment Added ---&gt; RITM0270985 raised for ICT Asset Management to arrange Purchase Order.
09-12-2025 11:16:10 - PDXC Integration (Additional comments)
TASK8425460 Comment Added ---&gt; Re: QR RITM0270156 / pDXC RITM5448378: Microsoft CoPilot for 365 - Business Admin Approval-Santhi-

Hale, Jonathan
​
Software Asset Management - Queensland Rail​
​
Underwood, Elizabeth​
approved thanks
JONATHAN HALE
SENIOR MANAGER, INFORMATION GOVERNANCE
DIGITAL &amp; INFORMATION
04-12-2025 14:47:25 - PDXC Integration (Additional comments)
TASK8425460 Comment Added ---&gt; Email sent to Jonathan Hale request approval.
04-12-2025 14:46:22 - PDXC Integration (Additional comments)
TASK8425460 Comment Added ---&gt; Email sent to Jonathan Hale request approval.
03-12-2025 17:38:25 - PDXC Integration (Work notes)
TASK8425460 Assigned To: Santhi Varthan
03-12-2025 15:38:04 - Jamie Mullins (Work notes)
QLR ServiceNow Integration sc_req_item SCTASK0224506 created RITM5448378
</t>
  </si>
  <si>
    <t xml:space="preserve">10-12-2025 12:33:43 - Pruthvish Patel (Additional comments)
Hi Amy,
You can access Power BI through the Company Portal. To do so, search for 'Company Portal' on your PC and open it. Within the portal, Power BI will be available under the Apps section.
If you are experiencing any further issues, please feel free to call 07 3072 5000 on option 1 or email us at ITServiceDesk@qr.com.au
Kind regards,
Pruthvish
10-12-2025 12:27:00 - Pruthvish Patel (Work notes)
Investigating
10-12-2025 11:31:55 - Amy Thomas (Additional comments)
reply from: amy.thomas@qr.com.au
Thank you, when I go into the Software Centre I am not seeing Power BI?
Regards,
Amy
[Queensland Rail logo]
amy thomas
timetable program coordinator
Master Train Planning
RC1, Floor 10
305 Edward St • Brisbane • Queensland • 4001
T: 07 3072 0155
[signature_405769258]
03-12-2025 16:10:35 - Gilbert Noble (Work notes)
added user to AP_Microsoft_PowerBI
03-12-2025 16:10:35 - Gilbert Noble (Additional comments)
Hello Amy
As per the incident number above, your request to have the following software deployed has been completed.
Microsoft Power BI Desktop (Free Edition)
Please be advised that this software will appear for installation within 24 hours via the Application Catalogue.
This can be found in the Software Centre or Company Portal
If the application does not install correctly, or you are experiencing issues with finding the advertised software, please reply to this email, or contact the ICT Service Desk on 89-25000 and quote the incident number listed in the subject field.
Kind Regards
ICT Service Desk.
</t>
  </si>
  <si>
    <t xml:space="preserve">14-12-2025 21:49:59 - PDXC Integration (Additional comments)
TASK8425457 Comment Added ---&gt; The mentioned application has been deployed to the provided devices
11-12-2025 17:11:51 - PDXC Integration (Additional comments)
TASK8425457 Comment Added ---&gt; The mentioned application has been deployed to the provided devices
10-12-2025 14:59:46 - PDXC Integration (Additional comments)
TASK8425457 Comment Added ---&gt; The mentioned application has been deployed to the provided devices
09-12-2025 23:59:47 - PDXC Integration (Additional comments)
TASK8425457 Comment Added ---&gt; The mentioned application has been deployed to the provided devices
08-12-2025 18:46:52 - PDXC Integration (Additional comments)
TASK8425457 Comment Added ---&gt; The mentioned application has been deployed to the provided devices
05-12-2025 18:40:22 - PDXC Integration (Additional comments)
TASK8425457 Comment Added ---&gt; The mentioned application has been deployed to the provided devices
04-12-2025 11:25:36 - PDXC Integration (Additional comments)
TASK8425457 Comment Added ---&gt; Tait EnableFleet Client 4.11.0.104 has been  deployed on the following devices in available mode
QRTB-9TLLDPUVA4
QRST-CYOMOMA8OD
03-12-2025 17:47:38 - PDXC Integration (Work notes)
TASK8425457 Assigned To: DIYA DEY
03-12-2025 17:47:33 - PDXC Integration (Additional comments)
TASK8425457 Comment Added ---&gt; checking on this
03-12-2025 17:37:09 - PDXC Integration (Work notes)
TASK8425457 Work Note Added by santhi.varthan@dxc.com: Hi SCCM team,
Please deploy Tait EnableFleet Client 4.11.0.104 on
QRTB-9TLLDPUVA4
QRST-CYOMOMA8OD
03-12-2025 15:32:12 - Allan Ware (Work notes)
QLR ServiceNow Integration sc_req_item SCTASK0224504 created RITM5448374
</t>
  </si>
  <si>
    <t xml:space="preserve">14-12-2025 21:49:08 - PDXC Integration (Additional comments)
TASK8425452 Comment Added ---&gt; The mentioned application has been deployed to the provided devices
11-12-2025 17:11:51 - PDXC Integration (Additional comments)
TASK8425452 Comment Added ---&gt; The mentioned application has been deployed to the provided devices
10-12-2025 14:59:19 - PDXC Integration (Additional comments)
TASK8425452 Comment Added ---&gt; The mentioned application has been deployed to the provided devices
10-12-2025 00:00:23 - PDXC Integration (Additional comments)
TASK8425452 Comment Added ---&gt; The mentioned application has been deployed to the provided devices
08-12-2025 18:47:11 - PDXC Integration (Additional comments)
TASK8425452 Comment Added ---&gt; The mentioned application has been deployed to the provided devices
05-12-2025 17:57:29 - PDXC Integration (Work notes)
TASK8425452 Assigned To: DIYA DEY
05-12-2025 17:57:24 - PDXC Integration (Additional comments)
TASK8425452 Comment Added ---&gt; Application has been pushed to the provided devices
05-12-2025 10:48:18 - PDXC Integration (Work notes)
TASK8425452 Assigned To: 
05-12-2025 10:47:34 - PDXC Integration (Work notes)
TASK8425452 Work Note Added by santhi.varthan@dxc.com: Hi Desktop team,
Please help to install the Tait Firmware Upgrade Tool 2.30.3.2. for Cameron.
He mentions that he has the download.
05-12-2025 10:47:15 - PDXC Integration (Work notes)
TASK8425452 Work Note Added by santhi.varthan@dxc.com: Added attachment ::  RE_ QR RITM0270444_pDXc RITM5448372 - Tait Firmware Upgrade Tool 2.30.3.2
04-12-2025 17:23:48 - PDXC Integration (Additional comments)
TASK8425452 Comment Added ---&gt; QR RITM0270444/pDXc RITM5448372 - Tait Firmware Upgrade Tool 2.30.3.2
Varthan, Santhi
on behalf of Software Asset Management - Queensland Rail
​
Butler, Cameron​
Hi Cameron.
Received your request for Tait Firmware Upgrade Tool 2.30.3.2.
There is no Tait Firmware Upgrade Tool 2.30.3.2 available in QR environment. However there is  Tait DMR Programming is the is what you after?
Please confirm. Thank you.
From,
-Santhi-
04-12-2025 17:22:53 - PDXC Integration (Additional comments)
TASK8425452 Comment Added ---&gt; QR RITM0270444/pDXc RITM5448372 - Tait Firmware Upgrade Tool 2.30.3.2
Varthan, Santhi
on behalf of Software Asset Management - Queensland Rail
​
Butler, Cameron​
Hi Cameron.
Received your request for Tait Firmware Upgrade Tool 2.30.3.2.
There is no Tait Firmware Upgrade Tool 2.30.3.2 available in QR environment. However there is  Tait DMR Programming is the is what you after?
Please confirm. Thank you.
From,
-Santhi-
03-12-2025 17:35:34 - PDXC Integration (Work notes)
TASK8425452 Assigned To: Santhi Varthan
03-12-2025 15:31:15 - Allan Ware (Work notes)
QLR ServiceNow Integration sc_req_item SCTASK0224503 created RITM5448372
</t>
  </si>
  <si>
    <t xml:space="preserve">10-12-2025 14:56:54 - PDXC Integration (Work notes)
TASK8425444 Work Note Added by joel.bissmire@dxc.com: SL221639 returned to RC1 Build Room RITM5448367, CMDB Updated
04-12-2025 14:03:40 - PDXC Integration (Work notes)
TASK8425444 Work Note Added by joel.bissmire@dxc.com: Courier scheduled for Tuesday 9th of December, 306753109
04-12-2025 13:08:38 - PDXC Integration (Additional comments)
TASK8425444 Comment Added ---&gt; Afternoon David,
This device has yet to be returned it is still with your old team. I've reached out to them and they've confirmed they still have the device, it is not being used. I've received confirmation that they wish to return it and I'm organizing that with them now.
Regards,
04-12-2025 13:04:44 - PDXC Integration (Work notes)
TASK8425444 Work Note Added by joel.bissmire@dxc.com: Device is with Davids old team and is with Kirsty Neilsen, INC35878975. Reached out to them and received confirmation. Followed up if they want to return it since it's unused, replied Yes. Courier needs to be setup.
04-12-2025 10:23:43 - PDXC Integration (Work notes)
TASK8425444 Assigned To: Joel Bissmire
03-12-2025 15:27:58 - David Pile (Work notes)
QLR ServiceNow Integration sc_req_item SCTASK0224502 created RITM5448367
</t>
  </si>
  <si>
    <t xml:space="preserve">
 2025-12-04 13:08:35 PDXC Integration - State is Pending was Open
 2025-12-10 14:56:46 PDXC Integration - State is Work in Progress was Pending
 2025-12-10 14:56:54 PDXC Integration - State is Closed Complete was Work in Progress</t>
  </si>
  <si>
    <t xml:space="preserve">10-12-2025 11:03:55 - Matthew Hohnke (Work notes)
so this is not an incident - there is no Active View against Connor Clarke, to gain the access requested he would need to be added to the EDP_Assets_Regional_Admin group and therefore be able to managed the EDP_PBI_Asset_Regional groups.
10-12-2025 10:22:18 - Pruthvish Patel (Work notes)
Remoted in QRSL-GK0ZTBN2M9
DRA:  R904645 member of  XENA_DRA 
Refresh Citrix Workspace - restarted DRA  - issue persists
CMD: gpupdate /force - successful
Restarted PC 
Reload DRA - issue resists
Raised ticket INC0577015 and Assigning to Application AUS  as per KB0020220
10-12-2025 09:17:05 - Pruthvish Patel (Work notes)
Investigating
10-12-2025 09:12:09 - Connor Clarke (Additional comments)
reply from: connor.clarke@qr.com.au
It still is not working.
[cid:image001.png@01DC69B3.B559B590]
[cid:image009.png@01DC69B4.B51256E0]
[Queensland Rail logo]
Connor Clarke
A/Manager asset performance
Please note that my work days are Tuesday – Friday
Rc1-7, 309 Edward St
GPO Box 1429 • Brisbane, QLD 4000
M: 0437364420
09-12-2025 16:12:48 - Gilbert Noble (Additional comments)
Hello, 
please launch DRA WEB Console 10, and not the delegation console. 
Kind regards,
Queensland Rail
Gilbert Noble
REMOTE DESKTOP SUPPORT
Level 3, 21 Kirksway Place
Battery Point, Tasmania 7004
T: 07 3072 5000
W: queenslandrail.com.au
E: ITservicedesk@qr.com.au
09-12-2025 15:43:55 - Connor Clarke (Additional comments)
reply from: connor.clarke@qr.com.au
Good afternoon,
Can I please get some assistance with this one? I don’t seem to have permission to access the delegation Console
[cid:image001.png@01DC6922.43EE5690]
Kind regards,
Connor
[Queensland Rail logo]
Connor Clarke
A/Manager asset performance
Please note that my work days are Tuesday – Friday
Rc1-7, 309 Edward St
GPO Box 1429 • Brisbane, QLD 4000
M: 0437364420
03-12-2025 16:09:34 - Gilbert Noble (Work notes)
added user to XENA_DRA
03-12-2025 16:09:34 - Gilbert Noble (Additional comments)
Hello,
Your access to DRA has now been granted.
Please note the access can take several hours to work.
If you have any further issues, please feel free to contact us at any time.
Kind regards,
Queensland Rail
Gilbert Noble
REMOTE DESKTOP SUPPORT
Level 3, 21 Kirksway Place
Battery Point, Tasmania 7004
T: 07 3072 5000
W: queenslandrail.com.au
E: ITservicedesk@qr.com.au
</t>
  </si>
  <si>
    <t xml:space="preserve">08-12-2025 10:25:08 -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Dave Sly
·         Mobile Number: 0498001330
·         Type of Device: Apple iPhone 16e 128GB Black
·         Accessories: Bundle with Telstra Clear Case, Screen Protector and Cygnett 30W Adapter, Standard Case 
·         IMEI: 353794231190472
·         Serial: SD5955PJFHY
·         SIM Card: 8000493152559
·         PIN / PUK: 34672660
·         Purchase Order Number: RITM0270427/0498001330
·         Express Order Ref: 15634571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10:25:08 - Casey Micklesson (Work notes)
Order Details
·         Ownership: Corporate - Dedicated
·         User Name: Dave Sly
·         Mobile Number: 0498001330
·         Type of Device: Apple iPhone 16e 128GB Black
·         Accessories: Bundle with Telstra Clear Case, Screen Protector and Cygnett 30W Adapter, Standard Case 
·         IMEI: 353794231190472
·         Serial: SD5955PJFHY
·         SIM Card: 8000493152559
·         PIN / PUK: 34672660
·         Purchase Order Number: RITM0270427/0498001330
·         Express Order Ref: 15634571
04-12-2025 19:03:19 - David Sly (Additional comments)
Thank you Casey 👍
04-12-2025 10:18:18 - Casey Micklesson (Additional comments)
Hi Dave,
Thank you for placing your order for an iPhone 16e.
Please be advised this has been ordered and we will continue to keep you updated on the status of this request. 
Thank you,
04-12-2025 10:18:18 - Casey Micklesson (Work notes)
Apple IPHONE 16e BUNDLE with Telstra Clear Case, Screen Protector and Cygnett 30W Adapter Bundle BLACK 128 GB
With Device Enrolment Service
Billing Account Number : 4912301225
Adaptive Mobility Fund : $550.00
03-12-2025 16:27:41 - Casey Micklesson (Work notes)
Please note your Order Reference Number:
15634571
</t>
  </si>
  <si>
    <t xml:space="preserve">
 2025-12-03 16:27:41 Casey Micklesson - Assigned to is Casey Micklesson was 
 2025-12-08 10:25:08 Casey Micklesson - State is Closed Complete was Work in Progress</t>
  </si>
  <si>
    <t xml:space="preserve">08-12-2025 10:23:49 - Casey Micklesson (Work notes)
Order Details
·         Ownership: Corporate - Dedicated
·         User Name: Julie Ferguson
·         Mobile Number: 0436636879
·         Type of Device: Apple iPhone 16e 128GB Black
·         Accessories: Bundle with Telstra Clear Case, Screen Protector and Cygnett 30W Adapter
·         IMEI: 356832853212153
·         Serial: SH33LDLX6YX
·         SIM Card: 8000493152542
·         PIN / PUK: 33903009
·         Purchase Order Number: RITM0270257/0436636879
·         Express Order Ref: 15634570
08-12-2025 10:23:49 -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Julie Ferguson
·         Mobile Number: 0436636879
·         Type of Device: Apple iPhone 16e 128GB Black
·         Accessories: Bundle with Telstra Clear Case, Screen Protector and Cygnett 30W Adapter
·         IMEI: 356832853212153
·         Serial: SH33LDLX6YX
·         SIM Card: 8000493152542
·         PIN / PUK: 33903009
·         Purchase Order Number: RITM0270257/0436636879
·         Express Order Ref: 15634570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04-12-2025 09:23:42 - Casey Micklesson (Additional comments)
Hi Julie ,
Thank you for placing your order for an iPhone 16e.
Please be advised this has been ordered and we will continue to keep you updated on the status of this request. 
Thank you,
04-12-2025 09:23:42 - Casey Micklesson (Work notes)
Apple IPHONE 16e BUNDLE with Telstra Clear Case, Screen Protector and Cygnett 30W Adapter Bundle BLACK 128 GB
With Device Enrolment Service
Billing Account Number : 4912301225
Adaptive Mobility Fund : $550.00
03-12-2025 16:27:10 - Casey Micklesson (Work notes)
Please note your Order Reference Number:
15634570
</t>
  </si>
  <si>
    <t xml:space="preserve">
 2025-12-03 16:27:10 Casey Micklesson - Assigned to is Casey Micklesson was 
 2025-12-08 10:23:49 Casey Micklesson - State is Closed Complete was Work in Progress</t>
  </si>
  <si>
    <t xml:space="preserve">09-12-2025 12:16:15 - PDXC Integration (Work notes)
TASK8438741 Assigned To: Kaushika Thiyagarajan
09-12-2025 12:15:38 - PDXC Integration (Additional comments)
TASK8438741 Comment Added ---&gt; Device → Accessories Only - No IT Asset Management action.
09-12-2025 11:38:38 - PDXC Integration (Work notes)
TASK8425374 Work Note Added by christopher.watson2@dxc.com: Customer Collected
1 x QR2-PROC-PKM09-CR116
05-12-2025 12:56:54 - PDXC Integration (Work notes)
TASK8425374 Work Note Added by christopher.watson2@dxc.com: Hi Sherrina Lee
I am contacting you regarding your HW request for: 
• 1 X Wireless keyboard &amp; Mice Set
• 
• 
• 
Just advising you that it is ready for collection from the Build Room in RC1 Ground floor next to security.  
To the left of the elevators next to the security. 
Note that best collection times are between 8:30 – 10:00 and 10:30 to 15:30
Thank you
05-12-2025 12:56:44 - PDXC Integration (Additional comments)
TASK8425374 Comment Added ---&gt; Waiting in customer to collect
04-12-2025 10:23:38 - PDXC Integration (Work notes)
TASK8425374 Assigned To: Christopher Watson
03-12-2025 14:05:27 - System (Work notes)
QLR ServiceNow Integration sc_req_item SCTASK0224478 created RITM5448319
</t>
  </si>
  <si>
    <t xml:space="preserve">
 2025-12-05 12:56:43 PDXC Integration - State is Pending was Open
 2025-12-09 11:38:31 PDXC Integration - State is Work in Progress was Pending</t>
  </si>
  <si>
    <t xml:space="preserve">08-12-2025 15:11:48 - Lukas Anastasiou (Work notes)
PO sent.  Closing ticket.
05-12-2025 15:17:25 - Lukas Anastasiou (Work notes)
PO 4502974725 awaiting release.
03-12-2025 15:19:16 - Yoko Bell (Work notes)
Assigned ICT Asset Mgt.
</t>
  </si>
  <si>
    <t xml:space="preserve">
 2025-12-03 14:56:20 Yoko Bell - Assigned to is Yoko Bell was 
 2025-12-03 15:20:36 Yoko Bell - Assignment Group is ICT Asset Mgt was Contracts Queue 
 2025-12-04 10:03:42 Andrew Kane - Assigned to is Lukas Anastasiou was 
 2025-12-05 15:17:25 Lukas Anastasiou - State is Pending was Work in Progress
 2025-12-08 15:11:48 Lukas Anastasiou - State is Closed Complete was Pending</t>
  </si>
  <si>
    <t xml:space="preserve">08-12-2025 20:58:17 - Izan Baizura Mohd Ismail (Work notes)
non kba related
08-12-2025 12:35:14 - Jeffrey Sardin (Work notes)
@Izan Baizura Mohd Ismail Please close this off. Thanks
03-12-2025 15:11:15 - Alexander Briggs (Additional comments)
Thank you for your prompt assistance.
</t>
  </si>
  <si>
    <t xml:space="preserve">
 2025-12-08 20:58:17 Izan Baizura Mohd Ismail - State is Closed Complete was Open</t>
  </si>
  <si>
    <t xml:space="preserve">10-12-2025 20:16:14 - PDXC Integration (Work notes)
TASK8442686 Assigned To: Kaushika Thiyagarajan
10-12-2025 20:16:09 - PDXC Integration (Additional comments)
TASK8442686 Comment Added ---&gt; Device → Accessories Only - No IT Asset Management action.
10-12-2025 14:48:51 - PDXC Integration (Additional comments)
TASK8425351 Comment Added ---&gt; Customer collected
Billing Code : 2 x QR2-PROC-PMN03-CR116
05-12-2025 11:57:48 - PDXC Integration (Work notes)
TASK8425351 Work Note Added by christopher.watson2@dxc.com: Hi Michael
I am contacting you regarding your HW request for: 
• 2 x 27" Monitor
• 
• 
• 
Just advising you that it is ready for collection from the Build Room in RC1 Ground floor next to security.  
To the left of the elevators next to the security. 
Note that best collection times are between 8:30 – 10:00 and 10:30 to 15:30
Thank you
05-12-2025 11:57:43 - PDXC Integration (Additional comments)
TASK8425351 Comment Added ---&gt; Waiting on customer to pick up
04-12-2025 10:09:38 - PDXC Integration (Work notes)
TASK8425351 Assigned To: Christopher Watson
03-12-2025 13:27:56 - System (Work notes)
QLR ServiceNow Integration sc_req_item SCTASK0224463 created RITM5448307
</t>
  </si>
  <si>
    <t xml:space="preserve">
 2025-12-05 11:57:40 PDXC Integration - State is Pending was Open
 2025-12-10 14:48:42 PDXC Integration - State is Work in Progress was Pending</t>
  </si>
  <si>
    <t xml:space="preserve">09-12-2025 12:35:09 - Casey Micklesson (Work notes)
Order Details 
Username: Richard Vanstone
Mobile Number: 0497911721
Plan: Adaptive MBB Essential $19/10GB
Tablet Asset TagSM231547
Sim Card: 8000444974879
PUK: 79029019
Purchase Order Number: RITM0270234/0497911721
Express Order Ref: 15634568
09-12-2025 12:35:09 - Casey Micklesson (Additional comments)
I am pleased to advise that your order has now been finalised, please insert your sim card into your existing device.
Please see details of your request below:
Order Details 
Username: Richard Vanstone
Mobile Number: 0497911721
Plan: Adaptive MBB Essential $19/10GB
Tablet Asset TagSM231547
Sim Card: 8000444974879
PUK: 79029019
Purchase Order Number: RITM0270234/0497911721
Express Order Ref: 15634568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09-12-2025 06:31:47 - Richard Vanstone (Additional comments)
asset tag, SM231547
09-12-2025 06:30:37 - Richard Vanstone (Additional comments)
Surface pro
08-12-2025 13:45:28 - Casey Micklesson (Additional comments)
Hi Richard
Before proceeding with this order, can you please provide the device details this connection is for?
Device Type:
IMEI:
Serial:
Or
Tablet Asset Tag:
Unfortunately, we require this information to activate the service.
Please feel free to give me a call on 0730728877 if you have any questions in regards to this.
Thank you
04-12-2025 12:56:37 - Casey Micklesson (Additional comments)
Hi Richard
Before proceeding with this order, can you please provide the device details this connection is for? 
Device Type:  
IMEI:  
Serial: 
Or  
Tablet Asset Tag: 
Unfortunately, we require this information to activate the service.  
Please feel free to give me a call on 0730728877 if you have any questions in regards to this. 
Thank you
03-12-2025 16:26:13 - Casey Micklesson (Work notes)
Please note your Order Reference Number:
15634568
</t>
  </si>
  <si>
    <t xml:space="preserve">
 2025-12-03 16:26:13 Casey Micklesson - Assigned to is Casey Micklesson was 
 2025-12-04 12:56:37 Casey Micklesson - State is Pending was Work in Progress
 2025-12-09 12:35:09 Casey Micklesson - State is Closed Complete was Pending</t>
  </si>
  <si>
    <t xml:space="preserve">08-12-2025 14:23:26 - PDXC Integration (Additional comments)
TASK8432218 Comment Added ---&gt; SCCM has created a change request to uninstall the app and will check on this package request.
05-12-2025 17:07:28 - PDXC Integration (Work notes)
TASK8432218 Assigned To: Satya Gopala Krishna Pabbineedi
05-12-2025 11:09:17 - PDXC Integration (Additional comments)
TASK8432218 Comment Added ---&gt; Routing the request to Intune team
05-12-2025 09:57:28 - PDXC Integration (Additional comments)
TASK8429768 Comment Added ---&gt; Routing the task to Intune team for application creation and deployment
04-12-2025 23:21:48 - PDXC Integration (Work notes)
TASK8429768 Assigned To: Ramya K
04-12-2025 16:16:38 - PDXC Integration (Work notes)
TASK8425512 Work Note Added by sravya.sri@dxc.com: Routing the task to Intune team for application creation and deployment
04-12-2025 16:16:18 - PDXC Integration (Work notes)
TASK8425512 Work Note Added by sravya.sri@dxc.com: Packaging completed
03-12-2025 16:21:54 - PDXC Integration (Work notes)
TASK8425512 Assigned To: Sravya Sri Potala
03-12-2025 16:21:08 - PDXC Integration (Work notes)
TASK8425349 Work Note Added by sravya.sri@dxc.com: Routing the request for packaging
03-12-2025 16:20:54 - PDXC Integration (Work notes)
TASK8425349 Work Note Added by sravya.sri@dxc.com: Source review completed.
03-12-2025 13:29:18 - PDXC Integration (Work notes)
TASK8425349 Assigned To: Sravya Sri Potala
03-12-2025 13:26:43 - Alexander Briggs (Work notes)
QLR ServiceNow Integration sc_req_item SCTASK0224459 created RITM5448305
</t>
  </si>
  <si>
    <t xml:space="preserve">
 2025-12-03 13:28:56 PDXC Integration - State is Work in Progress was Open
 2025-12-08 14:23:19 PDXC Integration - State is Pending was Work in Progress</t>
  </si>
  <si>
    <t xml:space="preserve">
 2025-12-08 16:52:07 PDXC Integration - State is Closed Complete was Open</t>
  </si>
  <si>
    <t xml:space="preserve">
 2025-12-08 16:42:55 PDXC Integration - State is Closed Complete was Open</t>
  </si>
  <si>
    <t xml:space="preserve">11-12-2025 09:34:45 - Ruey Lim (Work notes)
Created new group: ICT_PAM_Jumphost_Administrator_TST
------------------------------------------------------------------------------------
Added group to:
TAFTSTOIJ101.test.qr.com.au
TAFTSTOIJ401.test.qr.com.au
TNFTSTOIJ101.test.qr.com.au
-------------------------------------------------------------------------------------
Added the following user to group:
TA_R915337 - Robert Kriebel
TA_R906853 - Alex Aldelfi
TA_R913479 - Isaac Flower
11-12-2025 09:34:45 - Ruey Lim (Additional comments)
Hi Robert,
We have created test admin group "ICT_PAM_Jumphost_Administrator_TST". We've also provided this group with the access to the 3 PAM jumphost servers mentioned. The 3 users are also added to this group.
Kind regards,
Ruey Lim
11-12-2025 08:50:58 - Ruey Lim (Work notes)
From: DXC Staff Access &lt;DXCStaffAccess@QR.COM.AU&gt; 
Sent: Wednesday, 10 December 2025 4:14 PM
To: IT Service Desk &lt;ITServiceDesk@qr.com.au&gt;; DXC Staff Access &lt;DXCStaffAccess@QR.COM.AU&gt;
Subject: RE: RITM0270401 - Elevated Privileges Application (Robert Kriebel)
approved
11-12-2025 08:07:41 - Frederic Shea (Work notes)
** Pending Approval **
==============================
DXC Staff Access &lt;DXCStaffAccess@QR.COM.AU&gt;
09-12-2025 17:42:13 - George Knight (Work notes)
From: IT Service Desk 
Sent: Tuesday, 9 December 2025 6:42 PM
To: DXC Staff Access &lt;DXCStaffAccess@QR.COM.AU&gt;
Subject: RE: RITM0270401 - Elevated Privileges Application (Robert Kriebel)
Hi Team
Just following up on the request below. Thanks.
Kind regards,
George Knight
IT Service Desk Analyst
Level 3, 21 Kirksway Place 
Battery Point, Tasmania 7004 
T: 07 3072 5000 
W: queenslandrail.com.au
E: ITservicedesk@qr.com.au
08-12-2025 14:37:23 - Ruey Lim (Work notes)
From: IT Service Desk 
Sent: Monday, 8 December 2025 3:07 PM
To: DXC Staff Access &lt;DXCStaffAccess@QR.COM.AU&gt;
Subject: FW: RITM0270401 - Elevated Privileges Application (Robert Kriebel)
Hi Team,
I just wanted to reach out and determine if you have had the opportunity to consider this request?
Kind Regards,
Ruey Yan Lim
Assistant Customer Support
=================================================
Still pending approval from DXC Staff Access
05-12-2025 11:36:05 - Jack Filmer (Work notes)
pending DXC Staff Access Approval
04-12-2025 14:05:00 - Jack Filmer (Work notes)
From: IT Service Desk 
Sent: Thursday, December 4, 2025 2:35 PM
To: DXC Staff Access &lt;DXCStaffAccess@QR.COM.AU&gt;
Subject: RITM0270401 - Elevated Privileges Application (Robert Kriebel)
Hey Team,
We are just reaching out in regard to RITM0270401 - Elevated Privileges Application (Robert Kriebel).
Robert Kriebel is requesting the creating of a new Test Admin Group: TEST\ICT_PAM_Jumphost_Administrator_TST.
User wishes for this group to contain all below _LocAdmin groups:
TAFTSTOIJ101_LocalAdmin
TAFTSTOIJ401_LocalAdmin
TNFTSTOIJ101_LocalAdmin
User also requests this group be provided to the below Adim accounts:
A_R915337 (Robert Kriebel)
A_R906853 (Alex Aldelfi)
A_R913479 (Isaac Flower)
Justification:
The purpose of this group is to setup and test an RDS configuration on a server and configuring a farm from the jumphosts. This will serve the purpose of providing a way of load-balancing remote sessions and applications and provide user session persistence across the jumphosts for PAM in the test environment.
Could you please let us know if you approve of this access to be granted.
Kind Regards,
JACK F
Assistant Customer Support
03-12-2025 18:03:22 - Frederic Shea (Work notes)
** Seeking Approval **
==============================
From: IT Service Desk 
Sent: Wednesday, December 3, 2025 7:02 PM
To: DXC Staff Access &lt;DXCStaffAccess@QR.COM.AU&gt;
Subject: RITM0270401 - Elevated Privileges Application (Robert Kriebel)
Hey Team,
We are just reaching out in regard to RITM0270401 - Elevated Privileges Application (Robert Kriebel).
Robert Kriebel is requesting the creating of a new Test Admin Group: TEST\ICT_PAM_Jumphost_Administrator_TST.
User wishes for this group to contain all below _LocAdmin groups:
TAFTSTOIJ101_LocalAdmin
TAFTSTOIJ401_LocalAdmin
TNFTSTOIJ101_LocalAdmin
User also requests this group be provided to the below Adim accounts:
A_R915337 (Robert Kriebel)
A_R906853 (Alex Aldelfi)
A_R913479 (Isaac Flower)
Justification:
The purpose of this group is to setup and test an RDS configuration on a server and configuring a farm from the jumphosts. This will serve the purpose of providing a way of load-balancing remote sessions and applications and provide user session persistence across the jumphosts for PAM in the test environment. 
Could you please let us know if you approve of this access to be granted.
Kind regards,
FREDERIC SHEA
ASSISTANT CUSTOMER SUPPORT
Level 3. 21 Kirksway Place 
Battery Point. Tasmania. 7004 
PH: 07 3072 5000 
Alt.PH: +61 7 3072 5000 
Email: ITServiceDesk@qr.com.au
03-12-2025 17:47:58 - Frederic Shea (Work notes)
Investigating
</t>
  </si>
  <si>
    <t xml:space="preserve">
 2025-12-03 13:14:55 Shane Kmet - Assigned to is Raegan Munro was 
 2025-12-03 18:03:22 Fred Shea - State is Pending was Work in Progress
 2025-12-11 09:34:45 Ruey Lim - State is Closed Complete was Pending</t>
  </si>
  <si>
    <t xml:space="preserve">12-12-2025 10:47:34 - Frederic Shea (Work notes)
OBC +61 406012381
User states they had only been granted Read only access to these location
this was only for auditing purposed and can now be removed
Read only access to both of  these location are granted via 'Domain Data PCI RO'
SDA confirmed User only the same access as all QR Users, closing case
12-12-2025 10:47:34 - Frederic Shea (Additional comments)
Hey Manish,
Access to below folders has been removed for your account:
\\corp.qr.com.au\corp\Finance\Capital Compliance\AUC Reporting\Dashboard Reporting 
\\corp.qr.com.au\corp\Finance\Capital Compliance\AUC Reporting\Investment Committee
This should replicate in the next hour or so, though in some cases it can take up to a day for the change to reach through to your end.
I would like to advise that you will still be able to native to and through this file path, as per the allowances set for all QR Users for this location.
If you have any issues with the access of this location after 24 hours please call us on 07 3072 5000 so that we can troubleshoot the issue.
Kind regards,
Frederic.
12-12-2025 09:48:40 - Frederic Shea (Work notes)
Investigating
11-12-2025 06:25:37 - Raegan Munro (Additional comments)
Hi Manish,
It does not look as though you currently have modify access to these folders, though all Queensland Rail employees should have read only access. Can you please advise what level of access you would like removed?
Kind regards,
Raegan.
11-12-2025 06:25:35 - Raegan Munro (Work notes)
Investigating.
09-12-2025 14:55:29 - George Knight (Work notes)
\\corp\corp\Finance\Capital Compliance\AUC Reporting\Dashboard Reporting  
Modify groups: BNE_FI and BNE_FU_CC
\\corp\corp\Finance\Capital Compliance\AUC Reporting\Investment Committee
Modify groups: BNE_FU_CC
DRA: R917918 not a member of  BNE_FI and BNE_FU_CC
09-12-2025 14:55:29 - George Knight (Additional comments)
Hi Manish,
You have selected remove access. Did you mean to select add access?  If so, please re-raise a new Data Access Request form (we need a new approval) and reply to this message to let us know to close this ticket.
It does not look as though you currently have modify access to these folders, though all Queensland Rail employees should have read only access. Can you please advise what level of access you would like removed? 
Please fill out the Data Access Request form:
https://queenslandrail.service-now.com/service_management?id=sc_cat_item&amp;sys_id=2562b5b54ff1e2004a30fe501310c79a
When requesting the folders you need access to please be specific and list each individual folder that you need access to as the permissions may be different for each folder and/or subfolders. Access to a subfolder doesn't mean that you have access to the parent folder and vice-versa. You can list multiple file paths in the one form.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09-12-2025 14:23:00 - George Knight (Work notes)
Investigating.
08-12-2025 07:11:28 - Raegan Munro (Additional comments)
Hi Manish, 
It does not look as though you currently have modify access to these folders, though all Queensland Rail employees should have read only access. Can you please advise what level of access you would like removed?
Kind regards, 
Raegan.
08-12-2025 07:10:41 - Raegan Munro (Work notes)
Investigating.
05-12-2025 11:36:34 - Jack Filmer (Work notes)
pending user response
04-12-2025 13:33:18 - Jack Filmer (Additional comments)
Hi Manish,
All QLD users have access to the folders. Could you please provide the exact folder and permissions that you would like to remove?
Kind regards,
Jack F
04-12-2025 13:24:25 - Jack Filmer (Work notes)
investigating
03-12-2025 15:07:18 - Andy Phan (Work notes)
pending user response.
03-12-2025 15:07:18 - Andy Phan (Additional comments)
Hi Manish,
All QLD users have access to the folders. Could you please provide the exact folder and permissions that you would like to remove?
Kind regards, 
Andy
03-12-2025 15:00:55 - Andy Phan (Work notes)
User not in groups "BNE_FI" and "BNE_FU_CC" for folders "\\corp\corp\Finance\Capital Compliance\AUC Reporting\Dashboard Reporting" and "\\corp\corp\Finance\Capital Compliance\AUC Reporting\Investment Committee".
03-12-2025 14:48:37 - Andy Phan (Work notes)
Investigating
</t>
  </si>
  <si>
    <t xml:space="preserve">
 2025-12-03 13:07:20 Cameron Horn - Assigned to is Zoe O'Brien was 
 2025-12-03 15:07:18 Andy Phan - State is Pending was Work in Progress
 2025-12-12 10:47:34 Fred Shea - State is Closed Complete was Pending</t>
  </si>
  <si>
    <t xml:space="preserve">10-12-2025 16:06:52 - PDXC Integration (Additional comments)
TASK8442740 Comment Added ---&gt; Confirmed Nandha Vemishetty standard O916941 account is already linked to the A_O916941 account in PAM. (No TA_ account). Account is active in DRA.
Screenshot attached.
 Closing Task
10-12-2025 16:01:58 - PDXC Integration (Work notes)
TASK8442740 Work Note Added by stefanie.wilkin@dxc.com: Added attachment ::  TASK8442740.png
10-12-2025 15:45:48 - PDXC Integration (Work notes)
TASK8442740 Assigned To: Stefanie Wilkin
10-12-2025 15:43:30 - PDXC Integration (Additional comments)
TASK8425384 Comment Added ---&gt; From: Vemishetty, Nandha &lt;Nandha.Vemishetty@QR.COM.AU&gt; 
Sent: Wednesday, December 10, 2025 11:05 AM
To: Matangi, Jayapaul &lt;matangi.jayapaul@dxc.com&gt;
Cc: ITO GDC India - QR AD &lt;pdlitogciqrlad@dxc.com&gt;
Subject: RE: QR | TASK8425384 | Entra access 
Hi Jayapaul,
As discussed on call, I will text you ones Grant Mendes is available meanwhile I will activate the role daily. You can close off the ticket.
Many thanks,
Nandha Vemishetty.
10-12-2025 13:37:07 - PDXC Integration (Additional comments)
TASK8425384 Comment Added ---&gt; From: Matangi, Jayapaul &lt;matangi.jayapaul@dxc.com&gt;
Sent: Tuesday, December 9, 2025 7:24 AM
To: nandha.vemishetty@qr.com.au
Cc: ITO GDC India - QR AD &lt;pdlitogciqrlad@dxc.com&gt;
Subject: QR | TASK8425384 | Entra access
Hello Nandha,
Could you please check and confirm your Entra access? We have copied the same access as Grant Mendes.
If you encounter any issues, please let us know.
------------------------------------
Thanks &amp; Regards,
JAYAPAUL MATANGI
09-12-2025 11:55:34 - PDXC Integration (Work notes)
TASK8425384 Assigned To: Jayapaul Matangi
09-12-2025 11:55:25 - PDXC Integration (Additional comments)
TASK8425384 Comment Added ---&gt; From: Matangi, Jayapaul &lt;matangi.jayapaul@dxc.com&gt; 
Sent: Tuesday, December 9, 2025 7:24 AM
To: nandha.vemishetty@qr.com.au
Cc: ITO GDC India - QR AD &lt;pdlitogciqrlad@dxc.com&gt;
Subject: QR | TASK8425384 | Entra access 
Hello Nandha,
Could you please check and confirm your Entra access? We have copied the same access as Grant Mendes.
If you encounter any issues, please let us know.
------------------------------------
Thanks &amp; Regards,
JAYAPAUL MATANGI
05-12-2025 20:39:28 - PDXC Integration (Work notes)
TASK8425384 Assigned To: Nancy .
05-12-2025 20:39:24 - PDXC Integration (Additional comments)
TASK8425384 Comment Added ---&gt; Hi @Nandha Vemishetty
Intune Administrator Roles  are assigned to your account "A_O916941" 
Kindly check and validate and confirm for ticket closure.
04-12-2025 02:07:04 - PDXC Integration (Work notes)
TASK8425384 Assigned To: Jayapaul Matangi
03-12-2025 19:55:19 - PDXC Integration (Work notes)
TASK8425384 Work Note Added by afathima@dxc.com: Hello Team,
We are not concerned team to provide access to Intune console. We could see user already have Intune administrator role assigned which gives privilege to access Intune console.
Routing it back to your queue for further checks or actions.
03-12-2025 18:59:18 - PDXC Integration (Work notes)
TASK8425384 Assigned To: 
03-12-2025 18:58:03 - PDXC Integration (Additional comments)
TASK8425384 Comment Added ---&gt; Hi Nandha,
We have checked and confirmed that your account already has the same access as Grant Mendes in Azure AD.
Note:- Routing to Intune team to check for Intune access.
03-12-2025 18:44:48 - PDXC Integration (Work notes)
TASK8425384 Assigned To: Nancy .
03-12-2025 14:27:19 - Andy Phan (Work notes)
QLR ServiceNow Integration sc_req_item SCTASK0224441 created RITM5448327
03-12-2025 14:27:05 - Andy Phan (Work notes)
Assigning to DXC Infra Active Directory for further assistance.
03-12-2025 14:22:32 - Andy Phan (Work notes)
Investigating
</t>
  </si>
  <si>
    <t xml:space="preserve">
 2025-12-03 13:07:05 Cameron Horn - Assigned to is Fred Shea was 
 2025-12-03 14:27:05 Andy Phan - Assignment Group is DXC Infra Active Directory was Global Service Desk
 2025-12-05 20:39:22 PDXC Integration - State is Pending was Work in Progress
 2025-12-10 15:43:29 PDXC Integration - State is Work in Progress was Pending
 2025-12-10 16:07:36 PDXC Integration - State is Closed Complete was Work in Progress</t>
  </si>
  <si>
    <t xml:space="preserve">10-12-2025 12:50:39 - Tran Hoang (Work notes)
Fulfilled. Create a new record in the Companies table:
- Name: OBS Studio
- Manufacturer: Checked
10-12-2025 08:54:24 - Patrick Lee (Additional comments)
@Tran Hoang
Good to close, New manufacturer added to CI and no issues.
09-12-2025 14:02:14 - Tran Hoang (Additional comments)
Hi @Patrick Lee
I'd like to notify you that your request has been successfully released into Prod.
Please kindly review and let me know your feedback.
Thank you for your time.
05-12-2025 17:06:16 - Tran Hoang (Additional comments)
Hi @[Patrick Lee]
I’ve already raised the change request CHG0053991 and it’s currently awaiting approval.
The release is scheduled to be ready on 9-Dec-2025.
I’ll inform you once it has been successfully deployed to Production.
Thank you!
04-12-2025 08:37:24 - Patrick Lee (Additional comments)
Please move to production. Thank you
03-12-2025 18:30:05 - Tran Hoang (Additional comments)
Hi @Patrick Lee
I have created a new record in the Companies table on both the Test and Development instances with the following details:
- Name: OBS Studio
- Manufacturer: Checked
Please review the update on the Test instance using the link below and confirm whether it is ready to be moved to the Production instance:
https://queenslandrailtest.service-now.com/nav_to.do?uri=core_company.do?sys_id=accb949ec3adfe9086ec50d4e4013144
Thank you for your cooperation.
03-12-2025 12:45:45 - Raegan Munro (Work notes)
Assigning to SNOW for further assistance.
</t>
  </si>
  <si>
    <t xml:space="preserve">
 2025-12-03 12:45:45 Raegan Munro - Assignment Group is Service Now was Global Service Desk
 2025-12-03 15:13:57 Lemuel So - Assigned to is Thai Hoang was 
 2025-12-03 15:14:09 Lemuel So - Assigned to is Tran Hoang was Thai Hoang
 2025-12-03 18:30:11 Tran Hoang - State is Pending was Work in Progress
 2025-12-10 12:50:39 Tran Hoang - State is Closed Complete was Pending</t>
  </si>
  <si>
    <t xml:space="preserve">09-12-2025 18:51:48 - PDXC Integration (Work notes)
TASK8439038 Work Note Added by afathima@dxc.com: This request is for Fatigue, sleepr and QR location advisor app upgrade request as its expiring.
We have upgraded successfully via a change CHG1435796.
Hence closing the request.
09-12-2025 18:50:29 - PDXC Integration (Work notes)
TASK8439038 Assigned To: Azra Fathima
09-12-2025 14:54:16 - Ruey Lim (Work notes)
QLR ServiceNow Integration sc_req_item SCTASK0224436 created RITM5457828
09-12-2025 14:53:59 - Ruey Lim (Work notes)
From: Wellings, Mansell &lt;mansell.wellings@qr.com.au&gt; 
Sent: Tuesday, 9 December 2025 3:19 PM
To: IT Service Desk &lt;ITServiceDesk@qr.com.au&gt;
Subject: RE: RITM0270387 - Please install Test applications on my mobile phone
Hi Shane,
I have an app being pushed to production by the Intune team. I raised this ticket for them to use for this process. 
Can you please re-open this ticket and assign it to the intune queue?
Cheers
MANSELL WELLINGS
SENIOR SOFTWARE &amp; SYSTEMS ENGINEER
CONDITION MONITORING SYSTEMS
A: RC2-6, 309 Edward St | Brisbane, QLD 4000
P: 07 3072 5146
M: +61 467 571 056 
===================================================================================
Assigning to DXC Intune Support as per user requested
08-12-2025 15:12:55 - Shane Kmet (Work notes)
IT Service Desk 
Sent: Monday, 8 December 2025 4:13 PM
To: Wellings, Mansell &lt;mansell.wellings@qr.com.au&gt;
Subject: RITM0270387 - Please install Test applications on my mobile phone
Good afternoon Mansell
Thank you for raising RITM0270387 for "Install Test Applications on Mobile Phone"
Unfortunately there is insufficient information on this ticket to understand the support requirements for this request.
Please provide the following;
Mobile Serial Number: 
Names of the applications required: 
For QR Issued iPhones, you should be able to install applications via the application called "Comp Portal" (for dedicated assigned devices) or The Hub (for shared devices), please check if the required applicaitons are fouhd there
Thank you,
Shane Kmet
Senior service desk analyst
Level 3, 21 Kirksway Place
Battery Point, Tasmania 7004
T: 07 3072 5000
W: queenslandrail.com.au  
E: ITservicedesk@qr.com.au
05-12-2025 11:37:32 - Jack Filmer (Work notes)
pending user response
04-12-2025 13:35:00 - Jack Filmer (Additional comments)
Good afternoon Mansell
Thanik you for raising RITM0270387 for "Install Test Applications on Mobile Phone"
Unfortunetlty there is insufficient informaiton on this ticket to understrand the support requirements for this request.
Please provide the following;
Mobile Serial Number
Names of the applicaions required
For QR Issued iPhones, you should be able to install applications via the applicaion called "Comp Portal" (for dedicated assigned devices) or The Hub (for shared devices), please check if the required applicaitons are fouhd there
Kind Regards,
Jack F
03-12-2025 14:07:12 - Shane Kmet (Additional comments)
Good afternoon Mansell
Thanik you for raising RITM0270387 for  "Install Test Applications on Mobile Phone"
Unfortunetlty there is insufficient informaiton on this ticket to understrand the support requirements for this request.
Please provide the following;
Mobile Serial Number
Names of the applicaions required
For QR Issued iPhones, you should be able to install applications via the applicaion called "Comp Portal" (for dedicated assigned devices) or The Hub (for shared devices), please check if the required applicaitons are fouhd there 
Thank you,
Shane Kmet
Senior Service Desk Analyst
03-12-2025 14:07:12 - Shane Kmet (Work notes)
Not enough information on this ticket to understand reqirements or the device / apps
03-12-2025 14:02:44 - Shane Kmet (Work notes)
Investigating
</t>
  </si>
  <si>
    <t xml:space="preserve">
 2025-12-03 12:24:42 Shane Kmet - Assigned to is Fred Shea was 
 2025-12-03 14:07:12 Shane Kmet - State is Pending was Work in Progress
 2025-12-09 14:53:59 Ruey Lim - State is Work in Progress was Pending
 2025-12-09 18:52:28 PDXC Integration - State is Closed Complete was Work in Progress</t>
  </si>
  <si>
    <t xml:space="preserve">10-12-2025 13:42:48 - PDXC Integration (Work notes)
TASK8425292 Work Note Added by santhi.varthan@dxc.com: Flexnet Updated.
10-12-2025 13:08:44 - PDXC Integration (Additional comments)
TASK8425292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16:27:08 - PDXC Integration (Additional comments)
TASK8425292 Comment Added ---&gt; PO 4502974998 raised.
Pending Order Confirmation.
03-12-2025 18:59:28 - PDXC Integration (Additional comments)
TASK8425292 Comment Added ---&gt; RITM0270468 raised for ICT Asset Management to arrange Purchase order.
03-12-2025 18:59:10 - PDXC Integration (Additional comments)
TASK8425292 Comment Added ---&gt; RITM0270468 raised for ICT Asset Management to arrange Purchase order.
03-12-2025 13:02:55 - PDXC Integration (Work notes)
TASK8425292 Assigned To: Santhi Varthan
03-12-2025 12:09:22 - Zayne Ole (Work notes)
QLR ServiceNow Integration sc_req_item SCTASK0224432 created RITM5448265
</t>
  </si>
  <si>
    <t xml:space="preserve">
 2025-12-03 13:02:51 PDXC Integration - State is Work in Progress was Open
 2025-12-03 18:59:24 PDXC Integration - State is Pending was Work in Progress
 2025-12-10 13:42:51 PDXC Integration - State is Work in Progress was Pending
 2025-12-10 13:42:55 PDXC Integration - State is Closed Complete was Work in Progress</t>
  </si>
  <si>
    <t xml:space="preserve">10-12-2025 13:42:28 - PDXC Integration (Work notes)
TASK8425291 Work Note Added by santhi.varthan@dxc.com: Flexnet updated.
10-12-2025 13:08:35 - PDXC Integration (Additional comments)
TASK8425291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16:26:15 - PDXC Integration (Additional comments)
TASK8425291 Comment Added ---&gt; PO 4502974998 raised.
Pending Order Confirmation.
03-12-2025 19:00:40 - PDXC Integration (Additional comments)
TASK8425291 Comment Added ---&gt; RITM0270468 raised for ICT Asset Management to arrange Purchase order.
03-12-2025 18:58:17 - PDXC Integration (Additional comments)
TASK8425291 Comment Added ---&gt; RITM0270468 raised for ICT Asset Management to arrange Purchase order.
03-12-2025 12:56:08 - PDXC Integration (Work notes)
TASK8425291 Assigned To: Santhi Varthan
03-12-2025 12:09:11 - Zayne Ole (Work notes)
QLR ServiceNow Integration sc_req_item SCTASK0224431 created RITM5448264
</t>
  </si>
  <si>
    <t xml:space="preserve">
 2025-12-03 12:55:58 PDXC Integration - State is Work in Progress was Open
 2025-12-03 18:59:54 PDXC Integration - State is Pending was Work in Progress
 2025-12-10 13:42:40 PDXC Integration - State is Work in Progress was Pending
 2025-12-10 13:42:51 PDXC Integration - State is Closed Complete was Work in Progress</t>
  </si>
  <si>
    <t xml:space="preserve">10-12-2025 13:41:54 - PDXC Integration (Work notes)
TASK8425290 Work Note Added by santhi.varthan@dxc.com: Flexnet Updated.
10-12-2025 13:08:26 - PDXC Integration (Additional comments)
TASK8425290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16:24:57 - PDXC Integration (Additional comments)
TASK8425290 Comment Added ---&gt; PO 4502974998 raised.
Pending Order Confirmation.
03-12-2025 18:58:10 - PDXC Integration (Additional comments)
TASK8425290 Comment Added ---&gt; RITM0270468 raised for ICT Asset Management to arrange Purchase order.
03-12-2025 18:57:46 - PDXC Integration (Additional comments)
TASK8425290 Comment Added ---&gt; RITM0270468 raised for ICT Asset Management to arrange Purchase order.
03-12-2025 12:53:34 - PDXC Integration (Work notes)
TASK8425290 Assigned To: Santhi Varthan
03-12-2025 12:07:39 - Zayne Ole (Work notes)
QLR ServiceNow Integration sc_req_item SCTASK0224430 created RITM5448263
</t>
  </si>
  <si>
    <t xml:space="preserve">
 2025-12-03 12:53:32 PDXC Integration - State is Work in Progress was Open
 2025-12-03 18:58:05 PDXC Integration - State is Pending was Work in Progress
 2025-12-10 13:42:00 PDXC Integration - State is Work in Progress was Pending
 2025-12-10 13:42:08 PDXC Integration - State is Closed Complete was Work in Progress</t>
  </si>
  <si>
    <t xml:space="preserve">10-12-2025 13:41:44 - PDXC Integration (Work notes)
TASK8425289 Work Note Added by santhi.varthan@dxc.com: Flexnet Updated.
10-12-2025 13:08:21 - PDXC Integration (Additional comments)
TASK8425289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16:24:15 - PDXC Integration (Additional comments)
TASK8425289 Comment Added ---&gt; PO 4502974998 raised.
Pending Order Confirmation.
03-12-2025 18:58:14 - PDXC Integration (Additional comments)
TASK8425289 Comment Added ---&gt; RITM0270468 raised for ICT Asset Management to arrange Purchase order.
03-12-2025 18:57:15 - PDXC Integration (Additional comments)
TASK8425289 Comment Added ---&gt; RITM0270468 raised for ICT Asset Management to arrange Purchase ordrer.
03-12-2025 12:53:08 - PDXC Integration (Work notes)
TASK8425289 Assigned To: Santhi Varthan
03-12-2025 12:06:34 - Zayne Ole (Work notes)
QLR ServiceNow Integration sc_req_item SCTASK0224429 created RITM5448262
</t>
  </si>
  <si>
    <t xml:space="preserve">
 2025-12-03 12:52:54 PDXC Integration - State is Work in Progress was Open
 2025-12-03 18:57:30 PDXC Integration - State is Pending was Work in Progress
 2025-12-10 13:42:30 PDXC Integration - State is Work in Progress was Pending
 2025-12-10 13:43:13 PDXC Integration - State is Closed Complete was Work in Progress</t>
  </si>
  <si>
    <t xml:space="preserve">10-12-2025 13:41:18 - PDXC Integration (Work notes)
TASK8425288 Work Note Added by santhi.varthan@dxc.com: Flexnet Updated.
10-12-2025 13:08:00 - PDXC Integration (Additional comments)
TASK8425288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16:23:10 - PDXC Integration (Additional comments)
TASK8425288 Comment Added ---&gt; PO 4502974998
Pending Order Confirmation.
03-12-2025 18:57:11 - PDXC Integration (Additional comments)
TASK8425288 Comment Added ---&gt; RITM0270468 raised for ICT Asset Management to arrange Purchase ordrer.
03-12-2025 18:57:05 - PDXC Integration (Work notes)
TASK8425288 Work Note Added by santhi.varthan@dxc.com: Added attachment ::  S000504531 Queensland Rail Ltd.pdf
03-12-2025 18:56:33 - PDXC Integration (Additional comments)
TASK8425288 Comment Added ---&gt; RITM0270468 raised for ICT Asset Management to arrange Purchase order.
03-12-2025 12:43:14 - PDXC Integration (Work notes)
TASK8425288 Assigned To: Santhi Varthan
03-12-2025 12:06:28 - Zayne Ole (Work notes)
QLR ServiceNow Integration sc_req_item SCTASK0224428 created RITM5448261
</t>
  </si>
  <si>
    <t xml:space="preserve">
 2025-12-03 12:43:05 PDXC Integration - State is Work in Progress was Open
 2025-12-03 18:57:05 PDXC Integration - State is Pending was Work in Progress
 2025-12-10 13:41:20 PDXC Integration - State is Work in Progress was Pending
 2025-12-10 13:42:06 PDXC Integration - State is Closed Complete was Work in Progress</t>
  </si>
  <si>
    <t xml:space="preserve">10-12-2025 13:40:54 - PDXC Integration (Work notes)
TASK8425287 Work Note Added by santhi.varthan@dxc.com: Flexnet Updated.
10-12-2025 13:07:57 - PDXC Integration (Additional comments)
TASK8425287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16:22:05 - PDXC Integration (Additional comments)
TASK8425287 Comment Added ---&gt; PO 4502974998
Pending Order Confirmation.
03-12-2025 18:56:22 - PDXC Integration (Additional comments)
TASK8425287 Comment Added ---&gt; RITM0270468 raised for ICT Asset Management to arrange Purchase ordrer.
03-12-2025 18:55:52 - PDXC Integration (Additional comments)
TASK8425287 Comment Added ---&gt; RITM0270468 raised for ICT Asset Management to arrange Purchase ordrer.
03-12-2025 12:50:14 - PDXC Integration (Work notes)
TASK8425287 Assigned To: Santhi Varthan
03-12-2025 12:05:05 - Zayne Ole (Work notes)
QLR ServiceNow Integration sc_req_item SCTASK0224427 created RITM5448260
</t>
  </si>
  <si>
    <t xml:space="preserve">
 2025-12-03 12:50:07 PDXC Integration - State is Work in Progress was Open
 2025-12-03 18:56:07 PDXC Integration - State is Pending was Work in Progress
 2025-12-10 13:40:56 PDXC Integration - State is Work in Progress was Pending
 2025-12-10 13:41:02 PDXC Integration - State is Closed Complete was Work in Progress</t>
  </si>
  <si>
    <t xml:space="preserve">12-12-2025 17:53:55 - PDXC Integration (Additional comments)
TASK8425284 Comment Added ---&gt; user part of Sanford DYMO Label v8 application deployment, please check in software center and install it.
10-12-2025 11:42:04 - PDXC Integration (Additional comments)
TASK8425284 Comment Added ---&gt; user part of Sanford DYMO Label v8 application deployment, please check in software center and install it.
08-12-2025 15:56:06 - PDXC Integration (Additional comments)
TASK8425284 Comment Added ---&gt; user part of Sanford DYMO Label v8 application deployment, please check in software center and install it.
05-12-2025 16:08:52 - PDXC Integration (Additional comments)
TASK8425284 Comment Added ---&gt; user part of Sanford DYMO Label v8 application deployment, please check in software center and install it.
04-12-2025 15:45:19 - PDXC Integration (Additional comments)
TASK8425284 Comment Added ---&gt; user part of Sanford DYMO Label v8 application deployment, please check in software center and install it.
03-12-2025 13:16:38 - PDXC Integration (Work notes)
TASK8425284 Assigned To: Lakshmi Kundeti
03-12-2025 13:16:21 - PDXC Integration (Additional comments)
TASK8425284 Comment Added ---&gt; checking on this
03-12-2025 12:26:49 - PDXC Integration (Work notes)
TASK8425284 Work Note Added by santhi.varthan@dxc.com: Hi SCCM team,
gurpreet has AP_Sanford_DYMO_Label  added in DRA group.
Could you please check current version that packaged.
He required  DYMO Label Software v8.7.4.
03-12-2025 12:02:09 - Rowan Sadler (Work notes)
QLR ServiceNow Integration sc_req_item SCTASK0224425 created RITM5448258
</t>
  </si>
  <si>
    <t xml:space="preserve">
 2025-12-03 12:26:57 PDXC Integration - State is Work in Progress was Open
 2025-12-03 13:16:19 PDXC Integration - State is Pending was Work in Progress
 2025-12-12 17:53:50 PDXC Integration - State is Work in Progress was Pending
 2025-12-12 17:54:33 PDXC Integration - State is Closed Complete was Work in Progress</t>
  </si>
  <si>
    <t xml:space="preserve">
 2025-12-08 16:47:03 PDXC Integration - State is Closed Complete was Open</t>
  </si>
  <si>
    <t xml:space="preserve">10-12-2025 16:14:10 - Edward Porter (Additional comments)
Thanks Jarred, looks great thank you
09-12-2025 19:27:24 - Exequiel Jarred Lopez (Additional comments)
Hello @Edward Porter,
Changes are up on TEST instance. Kindly verify and let me know if we are good to push this to production or if there are other concerns you need assistance with, regarding this matter.
Thank you!
New Power BI Workspace Creation (Test Instance):
https://queenslandrailtest.service-now.com/service_management?id=sc_cat_item&amp;sys_id=25e811b6832db2d001c472626daad3c7
05-12-2025 16:06:38 - Edward Porter (Additional comments)
Hi Jarred, I was going to put comments here but thought it would be easier to update the Excel. I have got some further feedback from our QR business rep. I've highlighted all of the tweaks required in Red on the excel. Many thanks
05-12-2025 15:38:38 - Edward Porter (Additional comments)
1.
05-12-2025 15:38:28 - Edward Porter (Additional comments)
Many thanks Jarred. I've run through the test instance and have a few tweaks please
05-12-2025 13:10:48 - Exequiel Jarred Lopez (Additional comments)
Hello,
Changes have been applied on TEST instance. Kindly verify and let me know if there are concerns or if we are good to deploy this ticket to production.
Thank you!
New Power BI Workspace Creation (Test Instance):
https://queenslandrailtest.service-now.com/service_management?id=sc_cat_item&amp;sys_id=25e811b6832db2d001c472626daad3c7
03-12-2025 15:50:11 - Jeffrey Sardin (Additional comments)
Confirmed with Edward that this require PDXC ebond. QR SNOW team to 1st design and create the catalog in QR Test before I can submit a request to create the same form in PDXC.
03-12-2025 15:50:11 - Jeffrey Sardin (Work notes)
Confirmed with Edward that this require PDXC ebond. QR SNOW team to 1st design and create the catalog in QR Test before I can submit a request to create the same form in PDXC.
</t>
  </si>
  <si>
    <t xml:space="preserve">09-12-2025 12:16:28 - PDXC Integration (Work notes)
TASK8438732 Assigned To: Kaushika Thiyagarajan
09-12-2025 12:16:21 - PDXC Integration (Additional comments)
TASK8438732 Comment Added ---&gt; Device → Accessories Only - No IT Asset Management action.
09-12-2025 11:29:24 - PDXC Integration (Work notes)
TASK8425277 Work Note Added by christopher.watson2@dxc.com: Customer collected
1 x QR2-PROC-PDO08-CR116
05-12-2025 11:02:55 - PDXC Integration (Additional comments)
TASK8425277 Comment Added ---&gt; Hi Sonia
I am contacting you regarding your HW request for: 
• 1 X Dell Docking Stations
• 
• 
• 
Just advising you that it is ready for collection from the Build Room in RC1 Ground floor next to security.  
To the left of the elevators next to the security. 
Note that best collection times are between 8:30 – 10:00 and 10:30 to 15:30
Thank you
04-12-2025 10:08:18 - PDXC Integration (Work notes)
TASK8425277 Assigned To: Christopher Watson
03-12-2025 11:57:20 - System (Work notes)
QLR ServiceNow Integration sc_req_item SCTASK0224421 created RITM5448251
</t>
  </si>
  <si>
    <t xml:space="preserve">
 2025-12-05 11:02:50 PDXC Integration - State is Pending was Open
 2025-12-09 11:29:16 PDXC Integration - State is Work in Progress was Pending
 2025-12-11 14:49:38 PDXC Integration - State is Closed Complete was Work in Progress</t>
  </si>
  <si>
    <t xml:space="preserve">11-12-2025 11:37:28 - PDXC Integration (Work notes)
TASK8425274 Work Note Added by michael.murakami@dxc.com: Replacement dock has been delivered to Aletia Woodford at the RMC
11-12-2025 11:37:09 - PDXC Integration (Additional comments)
TASK8425274 Comment Added ---&gt; Hi, @Aletia Woodford
The service tag of your replacement dock is JTC87W3.
If you have any issues with the replacement dock, please reach out to me directly via email (michael.murakami@qr.com.au), Teams, or on 07 3072 1700.
Warm regards,
Michel Murakami
10-12-2025 11:46:58 - PDXC Integration (Work notes)
TASK8425274 Work Note Added by michael.murakami@dxc.com: The replacement dock has been received:
Service Tag: JTC87W3
08-12-2025 14:17:56 - PDXC Integration (Work notes)
TASK8425274 Work Note Added by michael.murakami@dxc.com: Tested the dock in the build room:
- Power supply appears functional, dock is turning on briefly when attached to power supply
- LED on USB-C connector does not light up when attached to computer. Attempted connection from both directions, no change
- Contacted Dell to organise a warranty replacement (exp 02/28), a replacement is being deployed under case number 219751653
08-12-2025 14:17:54 - PDXC Integration (Additional comments)
TASK8425274 Comment Added ---&gt; Hi, @Aletia Woodford!
A replacement has been organised via Dell under the case number 219751653. 
We will be in touch as soon as the replacement has been received.
Warm regards,
Michael Murakami
04-12-2025 10:08:12 - PDXC Integration (Work notes)
TASK8425274 Assigned To: Michael Murakami
03-12-2025 11:57:30 - Aletia Woodford (Additional comments)
ICT Tech Hub Representative (Peter Huthwaite) on-site today 03/12/2025, who have taken receipt of dock to test.
03-12-2025 11:56:54 - Marcus Burt (Work notes)
QLR ServiceNow Integration sc_req_item SCTASK0224418 created RITM5448249
</t>
  </si>
  <si>
    <t xml:space="preserve">
 2025-12-08 14:17:52 PDXC Integration - State is Pending was Open
 2025-12-11 11:36:31 PDXC Integration - State is Work in Progress was Pending
 2025-12-11 11:37:20 PDXC Integration - State is Closed Complete was Work in Progress</t>
  </si>
  <si>
    <t xml:space="preserve">12-12-2025 12:06:32 - Poorna Shettigar (Work notes)
Update to the issue is as below:
We have checked Att1999 which does not exist in the system. This was during the separation from QR the records from legacy would have moved, and QR might have had a different ID relating to the same attendance. Probably Term org is looking at Retiring Allowance which is where it is going back in time as per business discussion. 
At this moment, the action is to delete the IT2002 for Att1999 and running the term organiser. There are few issues with Term organiser and will be looked at when the business is ready. This request will be closed for now in alignment with business conversation.
Thanks,
Poorna Shettigar
09-12-2025 14:16:41 - Poorna Shettigar (Work notes)
10:21 AM
Hi Dave,
Yes, the below employee has errors with Attendance type 1999 (LMS instructor) which is no longer available in the system and is causing issue. 
This issue is in isolation. We suggest please discuss with LMS/SF LMS team for any alternative in this situation. 
Thank you.
Regards,
Poorna Shettigar
</t>
  </si>
  <si>
    <t xml:space="preserve">
 2025-12-04 09:47:01 Poorna Shettigar - Assigned to is Poorna Shettigar was 
 2025-12-04 09:47:07 Poorna Shettigar - State is Work in Progress was Open
 2025-12-09 14:16:41 Poorna Shettigar - State is Pending was Work in Progress
 2025-12-12 12:06:32 Poorna Shettigar - State is Closed Complete was Pending</t>
  </si>
  <si>
    <t xml:space="preserve">10-12-2025 08:07:26 - Raegan Munro (Additional comments)
Hi Brittny, 
The following account has been created:
Julie-Ann Button
R918807
Kind regards, 
Raegan.
10-12-2025 08:07:26 - Raegan Munro (Work notes)
Mailbox script complete.
09-12-2025 09:11:57 - Raegan Munro (Work notes)
Rerunning mailbox script.
09-12-2025 09:03:51 - Raegan Munro (Work notes)
Description of Issue:
User called for a password reset.  
Troubleshooting:
Mailbox has not yet replicated to DRA. 
Advised that SDA will follow this up and they will receive am email from HR shortly. 
============================ 
Username:  Julie-Ann Button
Employee ID: R918807
Call ended before further details could be confirmed.
08-12-2025 14:34:36 - Ruey Lim (Work notes)
Still failed to run mailbox creation script
Provisioned user in MiM: "User with ServiceID 00918807 was updated. This user's sAMAccountName will be: R918807."
-----------------------------------------------------------------
User logon name is allowed to have "-"
Reset user logon name as Julie-Ann.Button@qr.com.au
Added user to shared mailbox:
qrcrrdocumentcontrol@qr.com.au
lgcfrdocumentcontrol@qr.com.au
b2ndocumentcontrol@qr.com.au
=========================================
Pending mailbox creation script
05-12-2025 12:52:23 - Ruey Lim (Work notes)
Failed to run mailbox creation script
Checked user's DRA
User logon name has "-", removed the "-"
-----------------------------------------------------------------
Pending:
Mailbox creation
MiM
Add user to shared mailbox access
04-12-2025 14:54:54 - Ruey Lim (Work notes)
From: Antcliff, Stacey &lt;Stacey.Antcliff@qr.com.au&gt; 
Sent: Thursday, 4 December 2025 2:07 PM
To: IT Service Desk &lt;ITServiceDesk@qr.com.au&gt;
Subject: RE: SCTASK0224402- New Employee access
Hi Clair
Thank you got reaching out. Please close this task out, I can action from my side.
Thank you
Stacey
====================================================================
Pending:
Mailbox creation
MiM
Add user to shared mailbox access
04-12-2025 08:19:14 - Ruey Lim (Work notes)
Created user in DRA: R918807
Created UMR
Unable to run the mailbox script
Unable to provision user: "Your search key of: 'Service ID contains 918807' returned 0 results. Please try again."
-----------------------------------------------
Pending tasks: 
Mailbox creation
MiM
Add user to shared mailbox access
Approval from Stacey Antcliff
04-12-2025 07:53:06 - Ruey Lim (Work notes)
From: Weeks, Sian &lt;sian.weeks@qr.com.au&gt; 
Sent: Thursday, 4 December 2025 7:13 AM
To: IT Service Desk &lt;ITServiceDesk@qr.com.au&gt;
Subject: RE: SCTASK0224402- New Employee access
Approved – Thanks Clair 
SIÂN WEEKS
INFORMATION MANAGEMENT SYSTEM LEAD - MPERS
Level 11, 295 Ann Street 
Brisbane 4000 
Available via Teams  
W: queenslandrail.com.au
**Approval for "lgcfrdocumentcontrol@qr.com.au" &amp; "b2ndocumentcontrol@qr.com.au"**
04-12-2025 07:49:25 - Ruey Lim (Work notes)
From: Weeks, Sian &lt;sian.weeks@qr.com.au&gt; 
Sent: Thursday, 4 December 2025 7:12 AM
To: IT Service Desk &lt;ITServiceDesk@qr.com.au&gt;
Subject: RE: SCTASK0224402- New employee access
Approved – Thanks Clair 
SIÂN WEEKS
INFORMATION MANAGEMENT SYSTEM LEAD - MPERS
Level 11, 295 Ann Street 
Brisbane 4000 
Available via Teams  
W: queenslandrail.com.au
03-12-2025 15:47:58 - Clair Neate (Work notes)
Pending 
Stacey Antcliff
Pdl groups
03-12-2025 15:47:29 - Clair Neate (Work notes)
From: IT Service Desk &lt;ITServiceDesk@qr.com.au&gt; 
Sent: Wednesday, 3 December 2025 4:16 PM
To: Antcliff, Stacey &lt;Stacey.Antcliff@qr.com.au&gt;
Subject: SCTASK0224402- New Employee access
Hello Stacey,
We have received a request from Julie-Ann Button to have access to PDL Major Projects Program Services
As the owner of this PDL can you please let us know if you approve this access? 
Their justifications is as follows: New Employee HR Admin
Best regards, 
Clair Neate
Clair. N
Assistant Customer Support
03-12-2025 15:20:00 - Clair Neate (Work notes)
Pending 
Sian Weeks for the shared mailboxes
03-12-2025 15:19:26 - Clair Neate (Work notes)
From: IT Service Desk &lt;ITServiceDesk@qr.com.au&gt; 
Sent: Wednesday, 3 December 2025 3:49 PM
To: Weeks, Sian &lt;sian.weeks@qr.com.au&gt;
Subject: SCTASK0224402- New Employee access
Hello Sian,  
We have received a request from Julie-Ann Button to have View/modify access and Send-as access to lgcfrdocumentcontrol@qr.com.au b2ndocumentcontrol@qr.com.au
As the owner of these Shared Mailboxes, can you please let us know if you approve this access? 
Their justifications is as follows: New Employee HR Admin 
Best regards, 
Clair Neate
Clair. N
Assistant Customer Support
Clair. N
Assistant Customer Support
03-12-2025 15:09:03 - Clair Neate (Work notes)
From: IT Service Desk &lt;ITServiceDesk@qr.com.au&gt; 
Sent: Wednesday, 3 December 2025 3:38 PM
To: Weeks, Sian &lt;sian.weeks@qr.com.au&gt;
Subject: SCTASK0224402- New employee access
Hello Sian,  
We have received a request from Julie-Ann Button to have View/modify access and Send-as access to qrcrrdocumentcontrol@qr.com.au
As the owner of this Shared Mailbox, can you please let us know if you approve this access? 
Their justifications is as follows: New Employee HR Admin 
Best regards, 
Clair Neate
Clair. N
Assistant Customer Support
03-12-2025 14:52:41 - Clair Neate (Work notes)
Investigating
03-12-2025 14:17:48 - Andy Phan (Work notes)
Investigating
</t>
  </si>
  <si>
    <t xml:space="preserve">
 2025-12-03 11:25:30 Shane Kmet - Assigned to is Fred Shea was 
 2025-12-03 15:48:26 Clair Neate - State is Pending was Work in Progress
 2025-12-10 08:07:26 Raegan Munro - State is Closed Complete was Pending</t>
  </si>
  <si>
    <t xml:space="preserve">12-12-2025 16:10:52 - Casey Micklesson (Additional comments)
Hi Christopher,
In order for us to proceed with the purchase of your headset, can you please confirm the reason for the headset purchase?
If you would like to discuss this over the phone, please give me a call on 0730728877.
Thank you,
09-12-2025 13:54:30 - Casey Micklesson (Additional comments)
Hi Christopher,
In order for us to proceed with the purchase of your headset, can you please confirm the reason for the headset purchase?
If you would like to discuss this over the phone, please give me a call on 0730728877.
Thank you,
04-12-2025 14:23:38 - Casey Micklesson (Additional comments)
Hi Christopher,
In order for us to proceed with the purchase of your headset, can you please confirm the reason for the headset purchase?
If you would like to discuss this over the phone, please give me a call on 0730728877.
Thank you,
04-12-2025 14:23:38 - Casey Micklesson (Work notes)
Waiting  headset use before proceeding with the order as per standard process
03-12-2025 12:18:46 - Casey Micklesson (Work notes)
Please note your Order Reference Number:
15634512
</t>
  </si>
  <si>
    <t xml:space="preserve">08-12-2025 16:13:30 - Zoe O'Brien (Work notes)
Removed Kris Anderson, Sean Burton, Rob Cumberbatch, Scott Rolfe and Stephen Van Breda from PDLFCSSLT@qr.com.au in DRA
08-12-2025 16:11:30 - Zoe O'Brien (Additional comments)
Hi Jo,
Apologies for that.
I have removed the requested people on my end, though it may take up to an hour to replicate the changes on your end.
If the names are still showing up on the PDL, please let us know, and we can look into this further for you.
Kind Regards
Zoe
08-12-2025 16:01:50 - Zoe O'Brien (Work notes)
Investigating
08-12-2025 15:53:19 - Joanne Hudson (Additional comments)
reply from: jo.hudson@qr.com.au
Hello
This request has not been completed – the names that I requested to be moved are still on the PDL.
[cid:image001.png@01DC685A.783903A0]
[cid:image002.gif@01DC685A.783903A0]
Jo Hudson
Executive Personal Assistant to
Kevin Jones, CFO and Group Executive
Finance and Corporate Services
Level 9, Rail Centre 1
305 Edward Street
Brisbane City 4000
GPO Box 1429 | Brisbane, QLD 4000
M: 0455 138 131
W: queenslandrail.com
[Queensland Rail logo]
[cid:image004.gif@01DC685A.783903A0]
Advanced Leave notice:
Friday, 05 December 2025
08-12-2025 15:53:17 - Joanne Hudson (Additional comments)
reply from: jo.hudson@qr.com.au
Hello
This request has not been completed – the names that I requested to be moved are still on the PDL.
[cid:image001.png@01DC685A.57762C60]
[cid:image002.gif@01DC685A.57762C60]
Jo Hudson
Executive Personal Assistant to
Kevin Jones, CFO and Group Executive
Finance and Corporate Services
Level 9, Rail Centre 1
305 Edward Street
Brisbane City 4000
GPO Box 1429 | Brisbane, QLD 4000
M: 0455 138 131
W: queenslandrail.com
[Queensland Rail logo]
[cid:image004.gif@01DC685A.57762C60]
Advanced Leave notice:
Friday, 05 December 2025
03-12-2025 12:14:31 - Frederic Shea (Work notes)
Group Name: PDL FCS SLT
Mail Address is: PDLFCSSLT@qr.com.au
Owner is: Jo Hudson (raised RITM)
==============================
SDA removed below Users from PDLFCSSLT@qr.com.au:
Kris Anderson (R870574)
Sean Burton (R911644)
Rob Cumberbatch (R912319)
Scott Rolfe (R917028)
Stephen Van Breda (R874229)
03-12-2025 12:14:31 - Frederic Shea (Additional comments)
Hey Jo,
We have removed all requested user from your provided list from PDLFCSSLT@qr.com.au:
Kris Anderson (R870574), Sean Burton (R911644), Rob Cumberbatch (R912319), Scott Rolfe (R917028), Stephen Van Breda (R874229).
In some cases it can take up to a day for the change to reach through to your end.
If you have any issues with the changes to this Mailbox after 24 hours please call us on 07 3072 5000 so that we can troubleshoot the issue.
Kind regards,
Frederic.
03-12-2025 12:03:48 - Frederic Shea (Work notes)
Investigating
</t>
  </si>
  <si>
    <t xml:space="preserve">09-12-2025 13:18:38 - Exequiel Jarred Lopez (Additional comments)
Hello @Lissa Duncan,
Your user record has been added to the "QR Agile Implementation" group and has granted you various agile-related roles. Could you check if this solves your issue?
Thank you!
05-12-2025 07:22:00 - Lissa Duncan (Additional comments)
Hi Christian Munro has the access to Agile however I don't require the other additional accesses he has in Service Now
04-12-2025 16:20:12 - Exequiel Jarred Lopez (Additional comments)
Hello @Lissa Duncan
Do you know another user/colleague who has the same capabilities as you require - creating agile groups and setting up release trains? A reference user/s or any more supporting information would be a big aid to me in fulfilling this item.
Thanks!
</t>
  </si>
  <si>
    <t xml:space="preserve">08-12-2025 15:53:12 - Anita Davenport-Smith (Additional comments)
Hi @Rachel Taylor,
Permission Group 'Granted Population - HRC Proxy Now' has been updated to include positions:
- Principal Systems Optimisation Lead (89241)
- Principal Adviser People (89246)
- Principal Adviser People (89270)
This is the last item on this request to be completed, I am closing the ticket.
Thanks,
Anita
03-12-2025 16:53:20 - Anita Davenport-Smith (Additional comments)
Hi Rachel,
This has been added to the F/N change for tomorrow.
Thanks,
Anita
03-12-2025 16:50:32 - Anita Davenport-Smith (Work notes)
Added to CHG0053892 - Qld Rail Fortnightly SAP Release 04/12/2025 (CTASK0049717 - RITM0270324 | People Connect Production Implementation Task)
03-12-2025 16:49:56 - Anita Davenport-Smith (Work notes)
- UAT Results attached (see: UAT Results - People Services Permissions.xlsx)
- BPO (Angela Aldridge) Approval attached (see: RE Approval Required - UAT - People Services BP permissions .msg)
Added to CHG0053892 - Qld Rail Fortnightly SAP Release 04/12/2025 (CTASK0049717 - RITM0270324 | People Connect Production Implementation Task)
</t>
  </si>
  <si>
    <t xml:space="preserve">08-12-2025 15:53:12 - Anita Davenport-Smith (Additional comments)
Hi @Rachel Taylor,
Permission Group 'Granted Population - HRC Proxy Now' has been updated to include positions:
- Principal Systems Optimisation Lead (89241)
- Principal Adviser People (89246)
- Principal Adviser People (89270)
This is the last item on this request to be completed, I am closing the ticket.
Thanks,
Anita
03-12-2025 16:53:20 - Anita Davenport-Smith (Additional comments)
Hi Rachel,
This has been added to the F/N change for tomorrow.
Thanks,
Anita
03-12-2025 16:51:44 - Anita Davenport-Smith (Work notes)
Unit testing attached (see: RITM0270324_HRBP Restructure Permissions_Unit Test_03122025.xlsx)
</t>
  </si>
  <si>
    <t xml:space="preserve">09-12-2025 16:43:53 - Kun-Hsien Tang (Work notes)
Waiting for user acceptance test result.
09-12-2025 16:39:23 - Kun-Hsien Tang (Work notes)
Unit test completed by Suro.   DR3K981302 released for UR3.
03-12-2025 13:57:45 - Kun-Hsien Tang (Work notes)
Development request created 
DR3K981302       R900684      LOG REQ0263595 Auth check on QMC doc type for CVnnN
</t>
  </si>
  <si>
    <t xml:space="preserve">
 2025-12-03 13:55:24 Tom Tang - State is Work in Progress was Open
 2025-12-09 16:43:53 Tom Tang - State is Pending was Work in Progress</t>
  </si>
  <si>
    <t xml:space="preserve">08-12-2025 12:25:43 - PDXC Integration (Additional comments)
TASK8425256 Comment Added ---&gt; Status: General BAU Request
Escalation: MEP
Action Done: Successfully added the user device (QRSL-ZIYVVNLJ49) to the Dev‑Enforced Self‑Service group.
Next Action: Ticket Closure
08-12-2025 12:22:18 - PDXC Integration (Work notes)
TASK8425256 Assigned To: Jodel Noveno
08-12-2025 09:21:24 - PDXC Integration (Work notes)
TASK8425256 Work Note Added by daniel.mcaulay@dxc.com: Additional comments copied from RITM5448236 - Manager approval is accepted and use case is justified. Please proceed.
08-12-2025 09:21:17 - PDXC Integration (Additional comments)
Manager approval is accepted and use case is justified. Please proceed.
05-12-2025 17:16:54 - PDXC Integration (Work notes)
TASK8425256 Assigned To: 
05-12-2025 17:16:38 - PDXC Integration (Work notes)
TASK8425256 Work Note Added by karlaangela.reodica@dxc.com: Hi Security Team,
Requesting your review and approval to add QRSL-ZIYVVNLJ49 to Dev Enforced Self-service group in Airlock.
03-12-2025 17:28:00 - PDXC Integration (Additional comments)
TASK8425256 Comment Added ---&gt; waiting for user response via email
Email: TASK8425256 - General BAU Request
03-12-2025 17:19:25 - PDXC Integration (Work notes)
TASK8425256 Assigned To: Jodel Noveno
03-12-2025 17:19:08 - PDXC Integration (Work notes)
TASK8425256 Assigned To: Emmanuel Arbeen Manuel
03-12-2025 11:30:09 - Andy Phan (Work notes)
QLR ServiceNow Integration sc_req_item SCTASK0224379 created RITM5448236
03-12-2025 11:29:49 - Andy Phan (Work notes)
Assigning to DXC Security End point Protection as per KB0021199
03-12-2025 11:23:20 - Andy Phan (Work notes)
Investigating
</t>
  </si>
  <si>
    <t xml:space="preserve">
 2025-12-03 10:02:55 Cameron Horn - Assigned to is Zoe O'Brien was 
 2025-12-03 11:29:49 Andy Phan - Assignment Group is DXC Security End Point Protection was Global Service Desk
 2025-12-08 12:25:45 PDXC Integration - State is Closed Complete was Work in Progress</t>
  </si>
  <si>
    <t xml:space="preserve">08-12-2025 15:53:11 - Anita Davenport-Smith (Work notes)
Hi @Rachel Taylor,
Permission Group 'Granted Population - HRC Proxy Now' has been updated to include positions:
- Principal Systems Optimisation Lead (89241)
- Principal Adviser People (89246)
- Principal Adviser People (89270)
This is the last item on this request to be completed, I am closing the ticket.
Thanks,
Anita
08-12-2025 15:53:11 - Anita Davenport-Smith (Additional comments)
Hi @Rachel Taylor,
Permission Group 'Granted Population - HRC Proxy Now' has been updated to include positions:
- Principal Systems Optimisation Lead (89241)
- Principal Adviser People (89246)
- Principal Adviser People (89270)
This is the last item on this request to be completed, I am closing the ticket.
Thanks,
Anita
05-12-2025 09:22:01 - Rachel Taylor (Work notes)
Thank you @Anita Davenport-Smith! Once the BPs have been moved into the respective roles in prod I can conduct PVT and will advise the outcome. There aren't any workflows pending as yet.
05-12-2025 08:34:11 - Anita Davenport-Smith (Work notes)
Hi @Rachel Taylor, permissions have been updated in PeopleConnect production, please complete PVT and advise.
03-12-2025 16:53:20 - Anita Davenport-Smith (Additional comments)
Hi Rachel,
This has been added to the F/N change for tomorrow.
Thanks,
Anita
03-12-2025 16:53:20 - Anita Davenport-Smith (Work notes)
Added to CHG0053892 - Qld Rail Fortnightly SAP Release 04/12/2025 (CTASK0049717 - RITM0270324 | People Connect Production Implementation Task)
03-12-2025 14:53:34 - Rachel Taylor (Work notes)
@Anita Davenport-Smith Please find attached DL3 approval and UAT results - all passed - thanks
03-12-2025 11:04:02 - Rachel Taylor (Work notes)
Sorry @Anita Davenport-Smith, 
- PMGM - People Business Partner - Target Population - Enabling Functions (Exclude P &amp; C)
- Senior Manager People Business Partner - Senior Manager People Business Partner User (Regional) permission will need Target Population - Enabling Functions. 
- People Business Partner Team Members - Target Population - Enabling Functions (Exclude P &amp; C)
- People Business Partners Update - Enabling Functions (Exclude P &amp; C)
- Regional People Business Partner - Dashboard Reporting - Target Population - Enabling Functions (Exclude P &amp; C)
- Corporate People Business Partner - Dashboard Reporting - Target Population - Enabling Functions (Exclude P &amp; C)
- SEQ People Business Partner - Dashboard Reporting  - Target Population - Enabling Functions (Exclude P &amp; C)
Thank you!
Rach
03-12-2025 10:08:53 - Anita Davenport-Smith (Work notes)
Hi @Rachel Taylor, can you please confirm that all roles have a Target Population - Enabling Functions (Exclude P&amp;C) or is there one that should include Target Population - Enabling Functions?
</t>
  </si>
  <si>
    <t xml:space="preserve">
 2025-12-03 16:53:20 Anita Davenport-Smith - State is Pending was Open
 2025-12-08 15:53:11 Anita Davenport-Smith - State is Closed Complete was Pending</t>
  </si>
  <si>
    <t xml:space="preserve">09-12-2025 13:12:30 - PDXC Integration (Additional comments)
TASK8438715 Comment Added ---&gt; No action is required from SAM team.
09-12-2025 13:08:04 - PDXC Integration (Work notes)
TASK8438715 Assigned To: Santhi Varthan
09-12-2025 10:46:47 - PDXC Integration (Work notes)
TASK8428958 Work Note Added by nayanp.joshi@dxc.com: Hi Nayan,
Confirmed, the package is deployed properly, the application can be installed.
Please note that the same device will be used for Production and Go-Live, so there is no additional deployment needed.
You can close this request. Thank you
09-12-2025 10:30:18 - PDXC Integration (Work notes)
TASK8428958 Work Note Added by nayanp.joshi@dxc.com: &gt;&gt;Still Awaiting update from UAT Team
09-12-2025 10:29:54 - PDXC Integration (Work notes)
TASK8428958 Work Note Added by nayanp.joshi@dxc.com: Hi Nayan,
I am waiting for the user to confirm, I will provide updates. Thanks
08-12-2025 13:03:33 - PDXC Integration (Work notes)
TASK8428958 Work Note Added by nayanp.joshi@dxc.com: &gt;&gt;Awaiting user response
08-12-2025 13:03:28 - PDXC Integration (Work notes)
TASK8428958 Work Note Added by nayanp.joshi@dxc.com: From: Joshi, Nayan 
Sent: 08 December 2025 08:33
To: 'Yeung, Johnny' &lt;chunkit.yeung2@dxc.com&gt;; Potala, Sravya &lt;sravya.potala@qr.com.au&gt;
Cc: Dey, Diya &lt;diya.dey@qr.com.au&gt;; Kapadam, Ramya &lt;Ramya.Kapadam@QR.COM.AU&gt;; 'Kundeti, Lakshmi' &lt;kundeti@dxc.com&gt;; 'Chaubey, Chandan Kumar' &lt;cchaubey@dxc.com&gt;; 'Dillon, James' &lt;jdillon7@dxc.com&gt;; 'Vadakalur Elumalai, Vajravelu' &lt;v.vadakalurelumalai@dxc.com&gt;; Yeung, Chun &lt;Chun.Yeung@qr.com.au&gt;
Subject: RE: Ready for UAT : OBS Studio 32.0.2
Hello @Yeung, Johnny
Let us know please if you were able to install and test the application
Thanks,
Nayan P Joshi
From: Joshi, Nayan 
Sent: 04 December 2025 10:49
To: 'Yeung, Johnny' &lt;chunkit.yeung2@dxc.com&gt;; Potala, Sravya &lt;sravya.potala@qr.com.au&gt;
Cc: Dey, Diya &lt;diya.dey@qr.com.au&gt;; Kapadam, Ramya &lt;Ramya.Kapadam@QR.COM.AU&gt;; Kundeti, Lakshmi &lt;kundeti@dxc.com&gt;; Chaubey, Chandan Kumar &lt;cchaubey@dxc.com&gt;; Dillon, James &lt;jdillon7@dxc.com&gt;; Vadakalur Elumalai, Vajravelu &lt;v.vadakalurelumalai@dxc.com&gt;; Yeung, Chun &lt;Chun.Yeung@qr.com.au&gt;
Subject: RE: Ready for UAT : OBS Studio 32.0.2
Hello @Yeung, Johnny
OBS Studio 32.0.2 Application is deployed in available mode as requested, please test and let us know the result 
Thanks,
Nayan P Joshi
04-12-2025 20:50:08 - PDXC Integration (Work notes)
TASK8428958 Assigned To: NAYAN P JOSHI
04-12-2025 20:50:00 - PDXC Integration (Additional comments)
TASK8428958 Comment Added ---&gt; From: Joshi, Nayan &lt;Nayan.Joshi@qr.com.au&gt; 
Sent: Thursday, December 4, 2025 10:49 AM
To: Yeung, Johnny &lt;chunkit.yeung2@dxc.com&gt;; Potala, Sravya &lt;sravya.potala@qr.com.au&gt;
Cc: Dey, Diya &lt;diya.dey@qr.com.au&gt;; Kapadam, Ramya &lt;Ramya.Kapadam@QR.COM.AU&gt;; Kundeti, Lakshmi &lt;kundeti@dxc.com&gt;; Chaubey, Chandan Kumar &lt;cchaubey@dxc.com&gt;; Dillon, James &lt;jdillon7@dxc.com&gt;; Vadakalur Elumalai, Vajravelu &lt;v.vadakalurelumalai@dxc.com&gt;; Yeung, Chun &lt;Chun.Yeung@qr.com.au&gt;
Subject: RE: Ready for UAT : OBS Studio 32.0.2
Hello @Yeung, Johnny
OBS Studio 32.0.2 Application is deployed in available mode as requested, please test and let us know the result 
Thanks,
Nayan P Joshi
04-12-2025 16:17:04 - PDXC Integration (Work notes)
TASK8426354 Work Note Added by sravya.sri@dxc.com: Routing the task to SCCM team for UAT deployment
04-12-2025 13:17:36 - Chun Kit Yeung (Additional comments)
Please deploy to the pilot test device: SL232781 - SN: 0F337JK23413FB - Name: QRSL-RRKWPEB3B1
04-12-2025 12:23:44 - PDXC Integration (Additional comments)
TASK8426354 Comment Added ---&gt; Waiting for user confirmation
04-12-2025 12:23:25 - PDXC Integration (Work notes)
TASK8426354 Work Note Added by sravya.sri@dxc.com: Waiting for user confirmation for UAT deployment
04-12-2025 12:22:34 - PDXC Integration (Work notes)
TASK8426354 Work Note Added by sravya.sri@dxc.com: IT testing completed
04-12-2025 00:42:44 - PDXC Integration (Work notes)
TASK8426354 Assigned To: Sravya Sri Potala
03-12-2025 20:35:20 - PDXC Integration (Additional comments)
TASK8425358 Comment Added ---&gt; Application has been created in SCCM
03-12-2025 17:48:08 - PDXC Integration (Work notes)
TASK8425358 Assigned To: DIYA DEY
03-12-2025 16:47:34 - PDXC Integration (Work notes)
TASK8425358 Assigned To: NAYAN P JOSHI
03-12-2025 16:47:26 - PDXC Integration (Additional comments)
TASK8425358 Comment Added ---&gt; working on this
03-12-2025 16:22:18 - PDXC Integration (Work notes)
TASK8425358 Assigned To: DIYA DEY
03-12-2025 13:39:02 - PDXC Integration (Work notes)
TASK8425313 Work Note Added by sravya.sri@dxc.com: Routing the request to SCCM team for IT deployment
03-12-2025 13:38:58 - PDXC Integration (Work notes)
TASK8425313 Work Note Added by sravya.sri@dxc.com: Packaging completed
03-12-2025 12:33:48 - PDXC Integration (Work notes)
TASK8425313 Assigned To: Sravya Sri Potala
03-12-2025 12:33:11 - PDXC Integration (Work notes)
TASK8425118 Work Note Added by sravya.sri@dxc.com: Routing the request for packaging
03-12-2025 12:33:05 - PDXC Integration (Work notes)
TASK8425118 Work Note Added by sravya.sri@dxc.com: Source validation completed
03-12-2025 09:05:38 - PDXC Integration (Work notes)
TASK8425118 Assigned To: Sravya Sri Potala
03-12-2025 09:02:59 - Alexander Briggs (Work notes)
QLR ServiceNow Integration sc_req_item SCTASK0224355 created RITM5448136
</t>
  </si>
  <si>
    <t xml:space="preserve">
 2025-12-03 09:06:06 PDXC Integration - State is Work in Progress was Open
 2025-12-03 16:47:24 PDXC Integration - State is Pending was Work in Progress
 2025-12-03 20:35:17 PDXC Integration - State is Work in Progress was Pending
 2025-12-04 12:23:42 PDXC Integration - State is Pending was Work in Progress
 2025-12-04 16:17:10 PDXC Integration - State is Work in Progress was Pending
 2025-12-04 20:49:57 PDXC Integration - State is Pending was Work in Progress
 2025-12-09 10:51:14 PDXC Integration - State is Work in Progress was Pending</t>
  </si>
  <si>
    <t xml:space="preserve">
 2025-12-08 14:50:26 PDXC Integration - State is Closed Complete was Open</t>
  </si>
  <si>
    <t xml:space="preserve">
 2025-12-08 14:47:31 PDXC Integration - State is Closed Complete was Open</t>
  </si>
  <si>
    <t xml:space="preserve">
 2025-12-08 14:46:08 PDXC Integration - State is Closed Complete was Open</t>
  </si>
  <si>
    <t xml:space="preserve">10-12-2025 08:18:10 - PDXC Integration (Additional comments)
TASK8425082 Comment Added ---&gt; Hi Mark,
We need to proceed with uninstalling FME Form to allow installation on Lorena Falconi Lopez's device. Could you please let us know a convenient time for a quick call 
Thank you for your cooperation, and please feel free to reach out if you have any questions. Looking forward to your response.
Best regards,
Yeasinur Rahman Joy
ICT Site Services
RC1, ICT Support Room
yeasin.joy@qr.com.au
07 30 723 62
09-12-2025 09:13:07 - PDXC Integration (Additional comments)
TASK8425082 Comment Added ---&gt; Hi Mark,
I am writing to inform you that we need to install FME Form.
To proceed with the installation, please let us know a convenient time when you are available for a call or a Teams meeting. We can arrange remote support to assist you with the process.
Thank you for your cooperation. Looking forward to your response.
Best regards,
Yeasinur Rahman Joy
ICT Site Services
RC1, ICT Support Room
yeasin.joy@qr.com.au
0730 723 62
08-12-2025 08:27:20 - PDXC Integration (Additional comments)
TASK8425082 Comment Added ---&gt; Hi Mark,
I am writing to inform you that we need to install FME Form.
To proceed with the installation, please let us know a convenient time when you are available for a call or a Teams meeting. We can arrange remote support to assist you with the process.
Thank you for your cooperation. Looking forward to your response.
Best regards,
Yeasinur Rahman Joy
ICT Site Services
RC1, ICT Support Room
yeasin.joy@qr.com.au
0730 723 62
05-12-2025 08:57:29 - PDXC Integration (Additional comments)
TASK8425082 Comment Added ---&gt; Hi Mark,
I am writing to inform you that we need to install FME Form.
To proceed with the installation, please let us know a convenient time when you are available for a call or a Teams meeting. We can arrange remote support to assist you with the process.
Thank you for your cooperation. Looking forward to your response.
Best regards,
Yeasinur Rahman Joy
ICT Site Services
RC1, ICT Support Room
yeasin.joy@qr.com.au
0730 723 62
04-12-2025 10:52:15 - PDXC Integration (Additional comments)
TASK8425082 Comment Added ---&gt; Hi Mark,
I am writing to inform you that we need to install FME Form.
To proceed with the installation, please let us know a convenient time when you are available for a call or a Teams meeting. We can arrange remote support to assist you with the process.
Thank you for your cooperation. Looking forward to your response.
Best regards,
Yeasinur Rahman Joy
ICT Site Services
RC1, ICT Support Room
yeasin.joy@qr.com.au
0730 723 628
04-12-2025 10:08:04 - PDXC Integration (Work notes)
TASK8425082 Assigned To: Yeasinur Rahman Joy
03-12-2025 15:01:18 - PDXC Integration (Work notes)
TASK8425082 Assigned To: 
03-12-2025 15:00:49 - PDXC Integration (Work notes)
TASK8425082 Work Note Added by santhi.varthan@dxc.com: Hi Desktop team,
User license but restricted to 1 registered PC only
PC transfer requires deregistration from old device before installation on new device.
Please uninstall the license from Mark Grandfils device and install it on Lorena Falconi Lopez.
FME Form 2025 installation can be found at: \\corp.qr.com.au\file\Software\To_Be_Tested\Safe Software
03-12-2025 10:00:30 - PDXC Integration (Work notes)
TASK8425082 Assigned To: Santhi Varthan
03-12-2025 08:33:54 - Daniel Polanc (Work notes)
QLR ServiceNow Integration sc_req_item SCTASK0224343 created RITM5448112
</t>
  </si>
  <si>
    <t xml:space="preserve">
 2025-12-03 10:00:19 PDXC Integration - State is Work in Progress was Open
 2025-12-04 10:52:13 PDXC Integration - State is Pending was Work in Progress
 2025-12-11 11:43:01 PDXC Integration - State is Work in Progress was Pending
 2025-12-11 11:43:10 PDXC Integration - State is Closed Complete was Work in Progress</t>
  </si>
  <si>
    <t xml:space="preserve">08-12-2025 13:52:58 - PDXC Integration (Additional comments)
TASK8425057 Comment Added ---&gt; RE: RITM0270275/RITM5448090 - New Jira Atlassian Subscription-Santhi-

Wherry, Karen
​
Software Asset Management - Queensland Rail​
​
Hill, Phoebe​
Hi thanks for letting us know –apologies I didn’t detect that – its the same request – but the last one is with Level 4 manager approval.
Please close the earlier query and use the last one with the approval. I understand that we will receive 10 users with this
Cheers
Karen
08-12-2025 13:52:42 - PDXC Integration (Additional comments)
TASK8425057 Comment Added ---&gt; Closing this request and similar request process under RITM0270690 as confirmed by Karen Wherry.
05-12-2025 12:27:58 - PDXC Integration (Work notes)
TASK8425057 Work Note Added by santhi.varthan@dxc.com: Added attachment ::  S000505581 Queensland Rail Limited.pdf
05-12-2025 12:27:30 - PDXC Integration (Additional comments)
TASK8425057 Comment Added ---&gt; Quote detail sent to Phoebe request for financial approval.
04-12-2025 14:50:00 - PDXC Integration (Additional comments)
TASK8425057 Comment Added ---&gt; RE: RITM0270275/RITM5448090 - New Jira Atlassian Subscription-Santhi-

Hill, Phoebe
​
Software Asset Management - Queensland Rail​
Hi Santhi,
Ideally each member of my team.
Including myself, 6 licenses. 😊
Phoebe Hill
Laura Burgess
Matt Goode
Flora Liu
Karen Wherry
Kind regards,
Phoebe 😊
04-12-2025 10:55:19 - PDXC Integration (Additional comments)
TASK8425057 Comment Added ---&gt; Checking how man y user requires the licenses.
03-12-2025 14:10:59 - PDXC Integration (Additional comments)
TASK8425057 Comment Added ---&gt; Raised a case 00320833 for Data#3 to provide quote.
03-12-2025 14:10:20 - PDXC Integration (Additional comments)
TASK8425057 Comment Added ---&gt; Raised a case 00320833 for Data#3 to provide quote.
03-12-2025 10:09:14 - PDXC Integration (Work notes)
TASK8425057 Assigned To: Santhi Varthan
03-12-2025 08:01:25 - Glen Mann (Work notes)
QLR ServiceNow Integration sc_req_item SCTASK0224337 created RITM5448090
</t>
  </si>
  <si>
    <t xml:space="preserve">
 2025-12-03 10:09:03 PDXC Integration - State is Work in Progress was Open
 2025-12-03 14:10:54 PDXC Integration - State is Pending was Work in Progress
 2025-12-08 13:53:04 PDXC Integration - State is Work in Progress was Pending
 2025-12-08 13:53:05 PDXC Integration - State is Closed Complete was Work in Progress</t>
  </si>
  <si>
    <t xml:space="preserve">08-12-2025 18:40:04 - PDXC Integration (Work notes)
TASK8435618 Assigned To: Santhi Varthan
08-12-2025 18:39:59 - PDXC Integration (Additional comments)
TASK8435618 Comment Added ---&gt; No action is required by SAM team.
08-12-2025 17:12:34 - PDXC Integration (Work notes)
TASK8428759 Work Note Added by afathima@dxc.com: App tested and deployed into production, Hence closing the task.
04-12-2025 19:12:24 - PDXC Integration (Work notes)
TASK8428759 Assigned To: Azra Fathima
04-12-2025 19:12:14 - PDXC Integration (Additional comments)
TASK8428759 Comment Added ---&gt; the package is tested on existing device,
04-12-2025 11:51:58 - PDXC Integration (Additional comments)
TASK8428759 Comment Added ---&gt; Routing the task to Intune team for application creation and deployment
04-12-2025 11:50:25 - PDXC Integration (Work notes)
TASK8425557 Work Note Added by sravya.sri@dxc.com: Routing the task to Intune team for application creation and deployment
03-12-2025 19:46:48 - PDXC Integration (Work notes)
TASK8425557 Assigned To: Sravya Sri Potala
03-12-2025 16:46:41 - PDXC Integration (Additional comments)
TASK8425499 Comment Added ---&gt; Routing the request to Intune team for application creation and deployment
03-12-2025 16:20:35 - PDXC Integration (Work notes)
TASK8425326 Work Note Added by sravya.sri@dxc.com: Packaging completed. Routing the request to Intune team for application creation and deployment
03-12-2025 12:48:44 - PDXC Integration (Work notes)
TASK8425326 Assigned To: Sravya Sri Potala
03-12-2025 12:48:19 - PDXC Integration (Work notes)
TASK8425019 Work Note Added by sravya.sri@dxc.com: Routing the request for Packaging
03-12-2025 12:48:14 - PDXC Integration (Work notes)
TASK8425019 Work Note Added by sravya.sri@dxc.com: Source validation completed
03-12-2025 09:01:08 - PDXC Integration (Work notes)
TASK8425019 Assigned To: Sravya Sri Potala
03-12-2025 07:17:27 - Alexander Briggs (Work notes)
QLR ServiceNow Integration sc_req_item SCTASK0224331 created RITM5448053
</t>
  </si>
  <si>
    <t xml:space="preserve">
 2025-12-03 09:01:16 PDXC Integration - State is Work in Progress was Open
 2025-12-04 19:12:11 PDXC Integration - State is Pending was Work in Progress
 2025-12-08 17:12:23 PDXC Integration - State is Work in Progress was Pending
 2025-12-11 14:41:49 PDXC Integration - State is Closed Complete was Work in Progress</t>
  </si>
  <si>
    <t xml:space="preserve">11-12-2025 15:23:07 - Hsin Shen (Additional comments)
Hi @Mark O'Connor,
Great, thanks for the details provided. Will investigate first thing on Monday as I have run out of allocations for this week, apologies.
11-12-2025 10:30:09 - Mark O'Connor (Additional comments)
Hi John, 
Detail below re the specific forms. I believe the auto assignment to the applicable group / queue is configured already, and this request is about triggering the ‘assigned to your group’ notifications. No specific selections within the forms are applicable, it's more simply about form submission / request creation.
Application for Queensland Rail Corporate Rail Passes, auto assigned to Corporate Passes and email to corporatepasses@qr.com.au when a new request lands. Example request in TEST = CORR0005421
Application for a Travel Pass, auto assigned to Corporate Passes and email to corporatepasses@qr.com.au when a new request lands. . Example request in TEST = CORR0005456
Application for Building Security Access, auto assigned to Corporate Facilities and email to buildingservices@qr.com.au when a new request lands. Example request in TEST = CORR0005457
Regards, 
Mark
07-12-2025 22:22:12 - Hsin Shen (Additional comments)
Hi @Mark O'Connor,
Apologies on behalf of the team for not being able to get to this one sooner. I'll prioritise this ticket on Monday and will get it implemented as quickly as I can.
Could you please share the names of the forms, and the specific selections within the forms that will trigger the auto-assignment to the Corporate Passes/Facilities Groups? Or do you have test tickets from these forms that will allow me to reverse engineer to work out what these forms and their selections are, in order to work out if these are triggering existing notifications or not? Thanks.
03-12-2025 08:35:20 - Mark O'Connor (Additional comments)
Hi DXC, to be more specific, the 'assigned to your group' notification should trigger for the related groups when the tickets are created via self-service form submission. Regards, Mark.
</t>
  </si>
  <si>
    <t xml:space="preserve">08-12-2025 13:35:04 - Lukas Anastasiou (Work notes)
PO sent.  Closing ticket.
05-12-2025 15:53:14 - Lukas Anastasiou (Work notes)
PO 4502974730 AR
03-12-2025 14:24:18 - Yoko Bell (Work notes)
Added Contract Line 3 as per discussion with Lukas A.
</t>
  </si>
  <si>
    <t xml:space="preserve">
 2025-12-03 09:10:11 Yoko Bell - Assigned to is Yoko Bell was 
 2025-12-03 15:25:22 Yoko Bell - Assignment Group is ICT Asset Mgt was Contracts Queue 
 2025-12-05 15:53:14 Lukas Anastasiou - State is Pending was Work in Progress
 2025-12-08 13:35:04 Lukas Anastasiou - State is Closed Complete was Pending</t>
  </si>
  <si>
    <t xml:space="preserve">11-12-2025 11:57:31 - Ivans Ignace (Work notes)
Closed as this is being actioned with support from Samir Bouchghl.
</t>
  </si>
  <si>
    <t xml:space="preserve">
 2025-12-05 10:18:04 Ivans Ignace - Assigned to is Ivans Ignace was 
 2025-12-11 11:57:31 Ivans Ignace - State is Closed Complete was Work in Progress</t>
  </si>
  <si>
    <t xml:space="preserve">14-12-2025 23:04:37 - Andrew Kane (Work notes)
Quote S000504645 &gt; PO 4502976459 &gt; Invoice SIN000338752 &gt; GR 5003121757
11-12-2025 13:21:13 - PDXC Integration (Additional comments)
TASK8421659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13:21:08 - PDXC Integration (Work notes)
TASK8421659 Work Note Added by santhi.varthan@dxc.com: Flexnet Updated.
11-12-2025 13:20:47 - PDXC Integration (Additional comments)
TASK8421659 Comment Added ---&gt; PO 4502976459 raised.
04-12-2025 15:58:43 - PDXC Integration (Additional comments)
TASK8421659 Comment Added ---&gt; RITM0270603 raised for ICT Asset management to arrange Purchase Order
04-12-2025 15:58:26 - PDXC Integration (Additional comments)
TASK8421659 Comment Added ---&gt; RITM0270603 raised for ICT Asset management to arrange Purchase Order
04-12-2025 15:56:35 - PDXC Integration (Additional comments)
TASK8421659 Comment Added ---&gt; RITM0270603 raised for ICT Asset management to arrange Purchase Order
02-12-2025 17:45:08 - PDXC Integration (Work notes)
TASK8421659 Assigned To: Santhi Varthan
02-12-2025 17:22:47 - Jonathan Hale (Work notes)
QLR ServiceNow Integration sc_req_item SCTASK0224324 created RITM5445875
</t>
  </si>
  <si>
    <t xml:space="preserve">
 2025-12-02 17:44:35 PDXC Integration - State is Work in Progress was Open
 2025-12-04 15:57:32 PDXC Integration - State is Pending was Work in Progress
 2025-12-11 13:21:16 PDXC Integration - State is Work in Progress was Pending
 2025-12-11 13:21:18 PDXC Integration - State is Closed Complete was Work in Progress</t>
  </si>
  <si>
    <t xml:space="preserve">14-12-2025 23:04:40 - Andrew Kane (Work notes)
Quote S000504645 &gt; PO 4502976459 &gt; Invoice SIN000338752 &gt; GR 5003121757
11-12-2025 13:20:14 - PDXC Integration (Additional comments)
TASK8421658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13:19:58 - PDXC Integration (Work notes)
TASK8421658 Work Note Added by santhi.varthan@dxc.com: Flexnet Updated.
11-12-2025 13:19:40 - PDXC Integration (Additional comments)
TASK8421658 Comment Added ---&gt; PO 4502976459 raised.
04-12-2025 15:58:43 - PDXC Integration (Additional comments)
TASK8421658 Comment Added ---&gt; RITM0270603 raised for ICT Asset management to arrange Purchase Order
04-12-2025 15:55:47 - PDXC Integration (Additional comments)
TASK8421658 Comment Added ---&gt; RITM0270603 raised for ICT Asset management to arrange Purchase Order.
04-12-2025 15:55:30 - PDXC Integration (Additional comments)
TASK8421658 Comment Added ---&gt; RITM0270603 raised for ICT Asset management to arrange Purchase Order
02-12-2025 17:36:58 - PDXC Integration (Work notes)
TASK8421658 Assigned To: Santhi Varthan
02-12-2025 17:22:44 - Jonathan Hale (Work notes)
QLR ServiceNow Integration sc_req_item SCTASK0224323 created RITM5445874
</t>
  </si>
  <si>
    <t xml:space="preserve">
 2025-12-02 17:36:56 PDXC Integration - State is Work in Progress was Open
 2025-12-04 15:55:45 PDXC Integration - State is Pending was Work in Progress
 2025-12-11 13:20:40 PDXC Integration - State is Work in Progress was Pending
 2025-12-11 13:20:49 PDXC Integration - State is Closed Complete was Work in Progress</t>
  </si>
  <si>
    <t xml:space="preserve">14-12-2025 23:04:43 - Andrew Kane (Work notes)
Quote S000504645 &gt; PO 4502976459 &gt; Invoice SIN000338752 &gt; GR 5003121757
11-12-2025 13:16:29 - PDXC Integration (Additional comments)
TASK8421654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13:16:19 - PDXC Integration (Work notes)
TASK8421654 Work Note Added by santhi.varthan@dxc.com: Flexnet Updated.
11-12-2025 13:16:07 - PDXC Integration (Additional comments)
TASK8421654 Comment Added ---&gt; PO 4502976459 raised.
04-12-2025 15:58:52 - PDXC Integration (Additional comments)
TASK8421654 Comment Added ---&gt; RITM0270603 raised for ICT Asset management to arrange Purchase Order
04-12-2025 15:54:19 - PDXC Integration (Additional comments)
TASK8421654 Comment Added ---&gt; RITM0270603 raised for ICT Asset management to arrange Purchase Order.
04-12-2025 15:54:00 - PDXC Integration (Additional comments)
TASK8421654 Comment Added ---&gt; RITM0270603 raised for ICT Asset management to arrange Purchase Order.
02-12-2025 17:33:38 - PDXC Integration (Work notes)
TASK8421654 Assigned To: Santhi Varthan
02-12-2025 17:21:33 - Jonathan Hale (Work notes)
QLR ServiceNow Integration sc_req_item SCTASK0224322 created RITM5445871
</t>
  </si>
  <si>
    <t xml:space="preserve">
 2025-12-02 17:32:41 PDXC Integration - State is Work in Progress was Open
 2025-12-04 15:54:17 PDXC Integration - State is Pending was Work in Progress
 2025-12-11 13:16:32 PDXC Integration - State is Work in Progress was Pending
 2025-12-11 13:16:34 PDXC Integration - State is Closed Complete was Work in Progress</t>
  </si>
  <si>
    <t xml:space="preserve">14-12-2025 23:04:34 - Andrew Kane (Work notes)
Quote S000504645 &gt; PO 4502976459 &gt; Invoice SIN000338752 &gt; GR 5003121757
11-12-2025 13:15:28 - PDXC Integration (Work notes)
TASK8421653 Work Note Added by santhi.varthan@dxc.com: Flexnet Updated.
11-12-2025 13:15:25 - PDXC Integration (Additional comments)
TASK8421653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13:15:07 - PDXC Integration (Additional comments)
TASK8421653 Comment Added ---&gt; PO 4502976459 raised.
04-12-2025 15:58:55 - PDXC Integration (Additional comments)
TASK8421653 Comment Added ---&gt; RITM0270603 raised for ICT Asset management to arrange Purchase Order
04-12-2025 15:52:56 - PDXC Integration (Additional comments)
TASK8421653 Comment Added ---&gt; RITM0270603 raised for ICT Asset management to arrange Purchase Order.
04-12-2025 15:52:32 - PDXC Integration (Additional comments)
TASK8421653 Comment Added ---&gt; RITM0270603 raised for ICT Asset management to arrange Purchase Order.
02-12-2025 17:30:49 - PDXC Integration (Work notes)
TASK8421653 Assigned To: Santhi Varthan
02-12-2025 17:21:28 - Jonathan Hale (Work notes)
QLR ServiceNow Integration sc_req_item SCTASK0224321 created RITM5445870
</t>
  </si>
  <si>
    <t xml:space="preserve">
 2025-12-02 17:30:41 PDXC Integration - State is Work in Progress was Open
 2025-12-04 15:52:55 PDXC Integration - State is Pending was Work in Progress
 2025-12-11 13:15:27 PDXC Integration - State is Work in Progress was Pending
 2025-12-11 13:15:28 PDXC Integration - State is Closed Complete was Work in Progress</t>
  </si>
  <si>
    <t xml:space="preserve">08-12-2025 15:49:03 - Anita Davenport-Smith (Additional comments)
Hi @Rachel Taylor,
HRC No Leaders permission group has been updated with the following three positions:
- Principal Systems Optimisation Lead (89241)
- Principal Adviser People (89246)
- Principal Adviser People (89270)
That is the last change from this request completed, I am closing the ticket.
Thanks,
Anita
08-12-2025 15:49:03 - Anita Davenport-Smith (Work notes)
Hi @Rachel Taylor,
HRC No Leaders permission group has been updated with the following three positions:
- Principal Systems Optimisation Lead (89241)
- Principal Adviser People (89246)
- Principal Adviser People (89270)
That is the last change from this request completed, I am closing the ticket.
Thanks,
Anita
08-12-2025 10:12:19 - Rachel Taylor (Additional comments)
@Anita Davenport-Smith Thanks so much!
08-12-2025 09:59:00 - Anita Davenport-Smith (Work notes)
Hi @Rachel Taylor, the issue is the workflow group needed to be update for HRC.  Donna has now updated the group.
08-12-2025 09:42:47 - Rachel Taylor (Additional comments)
Hi @Anita Davenport-Smith, thanks so much. 
The Senior People Advisers have reported that they're getting workflow notifications to their personal emails. Can we please exclude new Senior People Adviser PNs from the Recruitment Users_HR Central permission group: 
89247
89278
89279
89280
89292
89293
89294
Thank you,
Rachel
05-12-2025 15:19:12 - Anita Davenport-Smith (Additional comments)
Hi @Rachel Taylor,
As per my Teams message, the following Permission Groups have been updated in People Connect production:
- HRC
- ER
- People Advisers
I have scheduled in time on Monday morning to update the following groups once the restructure positions have become active:
- Granted Population - HRC Proxy Now
- HRC No Leaders
Thanks,
Anita
05-12-2025 15:19:02 - Anita Davenport-Smith (Work notes)
Hi @Rachel Taylor,
As per my Teams message, the following Permission Groups have been updated in People Connect production:
- HRC
- ER
- People Advisers
I have scheduled in time on Monday morning to update the following groups once the restructure positions have become active:
- Granted Population - HRC Proxy Now
- HRC No Leaders
Thanks,
Anita
05-12-2025 11:50:09 - Anita Davenport-Smith (Work notes)
Hi @Rachel Taylor, thanks - yes two activities will need to be completed Monday morning once the restructure has come into effect - HRC Proxy Now &amp; HRC No Leaders
05-12-2025 11:44:42 - Rachel Taylor (Work notes)
@Anita Davenport-Smith Perfect thanks, yes I will be, will just depend on if the new positions are filled in PC by COB.
05-12-2025 11:35:57 - Anita Davenport-Smith (Work notes)
Hi @Rachel Taylor, thanks.  I am planning on making the changes that I can this afternoon between 2:30 and 3:30pm -will you be available to confirm?
05-12-2025 11:12:10 - Rachel Taylor (Work notes)
@Anita Davenport-Smith Thank you, UAT has passed for HRC and ER permissions groups - as per attached.
05-12-2025 08:50:55 - Anita Davenport-Smith (Work notes)
Hi @Rachel Taylor, I have updated HRC and ER permission groups in UAT also.  I have just added the permission group changes at this time - e.g. ER permission group - I've added Job Classification 5269 to the already existing information.
05-12-2025 08:44:56 - Anita Davenport-Smith (Work notes)
Hi @Rachel Taylor, I have updated the HRC No Leaders permission in UAT if you would like to start with testing that change.
04-12-2025 10:25:22 - Rachel Taylor (Work notes)
Hi @[Anita Davenport-Smith - yes I am but no rush, just let me know when it's ready.
04-12-2025 10:07:12 - Anita Davenport-Smith (Work notes)
Hi @Rachel Taylor, I haven't made any changes in UAT for this task.  Are you undertaking testing?
04-12-2025 10:01:29 - Rachel Taylor (Work notes)
Hi @Anita Davenport-Smith, can you please look at the Employee Relations/People Advisers permission group, PN 88581 in UAT can initiate a J&amp;C change and view the remuneration portlet. 
Thanks,
Rach
03-12-2025 11:40:40 - Rachel Taylor (Work notes)
Hi again @Anita Davenport-Smith, BP PNs in UAT are: 
88584 - SEQ
88585 - Regional and Corporate BP
Thank you
Rach
03-12-2025 11:09:23 - Rachel Taylor (Work notes)
Hi @Anita Davenport-Smith, sorry, of course. 
PNs 88576, 88577, 88586 - HRC No Leaders permission group
PNs 88579, 88580, 88582, 88583- HRC permission group and exclude department ''13029'' and Job Classification
88581 - ER permission group and replace job code HR Central 16383 with Job Classification 5269
Let me know if you need anything else.
03-12-2025 10:23:32 - Anita Davenport-Smith (Work notes)
Hi @Rachel Taylor, sorry, can you please let me know what UAT position relates to what change.
03-12-2025 09:53:06 - Rachel Taylor (Work notes)
Hey @Anita Davenport-Smith, UAT PN's are 88576, 88577, 88586, 88579, 88580, 88581, 88582 and 88583. Let me know if you need more info.
03-12-2025 09:38:00 - Anita Davenport-Smith (Work notes)
Hi @Rachel Taylor, Could you please provide me with the UAT positions that you have created.
02-12-2025 15:58:05 - Rachel Taylor (Additional comments)
Hi Anita,
Can we please update the below permission groups for the People Services restructure effective 08/12/2025: 
- PNs 89241, 89246, 89270 - to be added to HRC No Leaders permission group
- PNs 89242, 89243, 89268, 89269, 89248, 89281, 89282, 89283, 89284, 89295, 89296, 89297, 89298 - to be added to HRC permission group and exclude department ''13029'' and Job Classification ''5269''
- PNs 89292, 89293, 89294, 89247, 89278, 89279, 89280 - to be added to the ER permission group and replace job code HR Central 16383 with Job Classification 5269
- Update People Advisers permission group to include Job Classification 5269
We are going to create 1 position of each new type of positions (not all new positions) to perform UAT.  
Kind regards, 
Rachel
</t>
  </si>
  <si>
    <t xml:space="preserve">
 2025-12-03 13:13:16 Anita Davenport-Smith - Assigned to is Anita Davenport-Smith was 
 2025-12-05 15:24:11 Anita Davenport-Smith - State is Pending was Open
 2025-12-08 15:49:03 Anita Davenport-Smith - State is Closed Complete was Pending</t>
  </si>
  <si>
    <t xml:space="preserve">08-12-2025 10:22:26 -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Michael Chan
·         Mobile Number: 0488073273
·         Type of Device: Apple iPhone 16e 128GB Black
·         Accessories: Bundle with Telstra Clear Case, Screen Protector and Cygnett 30W Adapter, USB-C to USB-C Cable, EarPods with USB-C Connector, Standard Case
·         IMEI: 357072483410138
·         Serial: SFMWP674LRH
·         SIM Card: 8500356785007
·         PIN / PUK: N/A
·         Purchase Order Number: RITM0270237/0488073273
·         Express Order Ref: 15634469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10:22:26 - Casey Micklesson (Work notes)
Order Details
• Ownership: Corporate - Dedicated
• User Name: Michael Chan
• Mobile Number: 0488073273
• Type of Device: Apple iPhone 16e 128GB Black
• Accessories: Bundle with Telstra Clear Case, Screen Protector and Cygnett 30W Adapter, USB-C to USB-C Cable, EarPods with USB-C Connector, Standard Case
• IMEI: 357072483410138
• Serial: SFMWP674LRH
• SIM Card: 8500356785007
• PIN / PUK: N/A
• Purchase Order Number: RITM0270237/0488073273
• Express Order Ref: 15634469
04-12-2025 09:11:02 - Casey Micklesson (Additional comments)
Hi Michael ,
Thank you for placing your order for an iPhone 16e.
Please be advised this has been ordered and we will continue to keep you updated on the status of this request. 
Thank you,
04-12-2025 09:11:02 - Casey Micklesson (Work notes)
Apple IPHONE 16e BUNDLE with Telstra Clear Case, Screen Protector and Cygnett 30W Adapter Bundle BLACK 128 GB
With Device Enrolment Service
Billing Account Number : 4912301225
Adaptive Mobility Fund : $550.00
03-12-2025 07:55:51 - Casey Micklesson (Work notes)
Please note your Order Reference Number:
15634469
</t>
  </si>
  <si>
    <t xml:space="preserve">
 2025-12-03 07:55:51 Casey Micklesson - Assigned to is Casey Micklesson was 
 2025-12-08 10:22:26 Casey Micklesson - State is Closed Complete was Work in Progress</t>
  </si>
  <si>
    <t xml:space="preserve">11-12-2025 11:29:51 - Jason Smith (Additional comments)
uninstalled existing drivers and manually installed source hasp drivers from \\cptprdmcm105\datasources$\SoftwarePackages\Tait Communications\Tait EnableFleet Client_4.11.0.104_R3\Final\Files\
- confirmed working
11-12-2025 11:29:51 - Jason Smith (Work notes)
uninstalled existing drivers and manually installed source hasp drivers from \\cptprdmcm105\datasources$\SoftwarePackages\Tait Communications\Tait EnableFleet Client_4.11.0.104_R3\Final\Files\
- confirmed working
11-12-2025 10:40:28 - PDXC Integration (Work notes)
TASK8421527 Work Note Added by jeffrey.sil.sardin@dxc.com: SCTASK0224306 was reassigned to 3rd party today
11-12-2025 09:49:27 - Gilbert Noble (Work notes)
device: QRST-PP2vo1o6oQ
11-12-2025 09:49:17 - Gilbert Noble (Work notes)
User is Harris Templeton
contact number: 0429527508
11-12-2025 09:48:43 - Gilbert Noble (Work notes)
called Harris on 0429527508, 
remoted to computer and ran the driver software previously downloaded, failed to fix the issue, 
found the device is Sentinel HL and the drivers are still missing. 
assigning to 3rd party to install as per INC0553734
09-12-2025 10:34:18 - Gilbert Noble (Work notes)
Harris responded, they are available on Thursday
08-12-2025 15:01:08 - Gilbert Noble (Work notes)
reached out to Harris on Teams
08-12-2025 14:56:23 - Gilbert Noble (Work notes)
called user on 0455342748, spoke to Cameron Butler and they advised the install and issues are with Harris Templeton
Cameron Butler provided link to the driver installers that should fix the issues and advise to contact Harris over teams
downloaded the required driver installs and copied them to the affected computer
08-12-2025 14:43:07 - Andy Phan (Work notes)
Assigning to DXC Remote Desktop Support for further assistance as per KB0010755
08-12-2025 14:29:09 - Andy Phan (Work notes)
Investigating
08-12-2025 12:50:44 - PDXC Integration (Work notes)
TASK8421527 Work Note Added by jeffrey.sil.sardin@dxc.com: SCTASK0224306 reassigned to GSD
05-12-2025 18:36:55 - PDXC Integration (Work notes)
TASK8421527 Assigned To: 
05-12-2025 18:36:44 - PDXC Integration (Additional comments)
TASK8421527 Comment Added ---&gt; Enable fleet has been installed in user's device, but user facing functionality issue, please assign to the corresponding team.
Thanks
04-12-2025 11:26:49 - PDXC Integration (Additional comments)
TASK8421527 Comment Added ---&gt; Enable fleet application has been deployed to the provided machine in available mode
02-12-2025 16:38:48 - PDXC Integration (Work notes)
TASK8421527 Assigned To: DIYA DEY
02-12-2025 16:38:37 - PDXC Integration (Additional comments)
TASK8421527 Comment Added ---&gt; Enable fleet application has been deployed to the provided machine in available mode
02-12-2025 16:26:04 - PDXC Integration (Work notes)
TASK8421527 Work Note Added by santhi.varthan@dxc.com: Hi SCCM,
Please deploy Tait EnableFleet Client 4.11.0.104 package for Cameron Butler.
02-12-2025 15:50:42 - Allan Ware (Work notes)
QLR ServiceNow Integration sc_req_item SCTASK0224306 created RITM5445782
</t>
  </si>
  <si>
    <t xml:space="preserve">
 2025-12-02 16:26:04 PDXC Integration - State is Work in Progress was Open
 2025-12-02 16:38:36 PDXC Integration - State is Pending was Work in Progress
 2025-12-08 12:50:25 Jeffrey Sardin - Assignment Group is Global Service Desk was DXC Software Asset Management
 2025-12-08 13:20:47 Cameron Horn - Assigned to is Zoe O'Brien was 
 2025-12-08 13:20:53 Cameron Horn - State is Work in Progress was Pending
 2025-12-08 14:43:07 Andy Phan - Assignment Group is DXC Remote Desktop Support was Global Service Desk
 2025-12-08 14:47:28 Gilbert Noble - Assigned to is Gilbert Noble was 
 2025-12-08 15:01:19 Gilbert Noble - State is Pending was Work in Progress
 2025-12-11 09:48:43 Gilbert Noble - Assignment Group is 3rd Party was DXC Remote Desktop Support
 2025-12-11 09:52:54 Jason Smith - State is Work in Progress was Pending
 2025-12-11 11:29:51 Jason Smith - State is Closed Complete was Work in Progress</t>
  </si>
  <si>
    <t xml:space="preserve">09-12-2025 07:41:56 - Ruey Lim (Work notes)
From: Black, Anna &lt;anna.black@qr.com.au&gt; 
Sent: Tuesday, 9 December 2025 7:40 AM
To: IT Service Desk &lt;ITServiceDesk@qr.com.au&gt;
Subject: RE: SCTASK0224302 - Email Services
Hi Cameron,
I wouldn't worry if you can't find the email address below.
Just cancel this request please.
Thanks,
ANNA BLACK
ADMINISTRATION OFFICER
Toowoomba Station – Level 1 
Cnr Railway &amp; Russell Streets (PO Box 3357)
Toowoomba Qld 4350 
T: 07 45930114
M:  
W: queenslandrail.com.au
Workschedule
Week 1 – Workdays = Monday - Friday
Week 2 – Monday LDO; Workdays = Tuesday - Friday
All Administrative requests are to be sent to the following shared mailbox:
WesternSystemsAdmin@qr.com.au
-------------------------------------------------------------------------------------------------
User requested to just cancel this ticket
08-12-2025 12:09:45 - Shane Kmet (Work notes)
regionalassetsengineering@qr.com.au
**Confirmed unabel to find this mailbox
Checkig Outlook, user is OOO and to return tomorrow 09/12/25
05-12-2025 11:39:08 - Jack Filmer (Work notes)
pending user response
04-12-2025 13:16:59 - Cameron Horn (Work notes)
From: IT Service Desk 
Sent: Thursday, December 4, 2025 2:17 PM
To: Black, Anna &lt;anna.black@qr.com.au&gt;
Subject: SCTASK0224302 - Email Services
Hey Anna,
We are just reaching out in regard to a ticket that you have active with us; RITM0270228 - Email Services.
We were unable to find a 'regionalassetengineering@qr.com.au', but could find 'PDLRegionalAssetsEngineeringLeadershipTeam@qr.com.au', is this the correct mailbox?
Could you please reach out so that we can assist you further with this matter, either by responding to this email or reaching out to us on 07 3072 5000.
Kind regards,
Cameron Horn
Senior Service Desk Analyst
Level 3, 21 Kirksway Place
Battery Point, Tas 7004
PH: 07 3072 5000
Email: ITServiceDesk@qr.com.au
W: queenslandrail.com.au
03-12-2025 17:45:03 - Liam Bryan (Work notes)
Called 07 4593 0114, left VM,
sent email.
03-12-2025 17:45:03 - Liam Bryan (Additional comments)
Hi Anna,
I'm reaching out regarding RITM0270228 - Access to 'regionalassetengineering@qr.com.au'.
I attempted to contact you through CONTACT, but was unable to reach you.
We were unable to find a 'regionalassetengineering@qr.com.au', but could find 'PDLRegionalAssetsEngineeringLeadershipTeam@qr.com.au'
When possible, please contact the Service Desk on 07 3072 5000 (option 1) and quote RITM0270228 to the agent who answers the call so we can confirm if this is the correct mailbox.
We're also available at ITServiceDesk@qr.com.au and will see any comments you make this ticket if you'd prefer.
Kind regards,
Liam Bryan
03-12-2025 17:42:38 - Liam Bryan (Work notes)
Investigating
02-12-2025 16:41:39 - Frederic Shea (Additional comments)
Hey Anna,
We are just reaching out in regard to a ticket that you have active with us; RITM0270228 - Email Services.
We were unable to find a 'regionalassetengineering@qr.com.au', but could find 'PDLRegionalAssetsEngineeringLeadershipTeam@qr.com.au', is this the correct mailbox?
Could you please reach out so that we can assist you further with this matter, either by responding to this email or reaching out to us on 07 3072 5000.
Kind regards,
Frederic.
02-12-2025 16:34:58 - Frederic Shea (Work notes)
Investigating
</t>
  </si>
  <si>
    <t xml:space="preserve">
 2025-12-02 16:41:39 Fred Shea - State is Pending was Open
 2025-12-02 17:04:54 Fred Shea - State is Pending was Work in Progress
 2025-12-09 07:41:56 Ruey Lim - State is Closed Incomplete was Pending</t>
  </si>
  <si>
    <t xml:space="preserve">10-12-2025 16:40:18 - Shane Kmet (Work notes)
For Azure Portal access, user will need to request via 
"Elevated Privileges Application"
https://queenslandrail.service-now.com/service_management?id=sc_cat_item&amp;sys_id=4d0cf1fa4fdee2004a30fe501310c7d9
10-12-2025 16:40:18 - Shane Kmet (Additional comments)
Good afternopon Meridith
Per RITM0270220, request for Azure Portal, please note that this access is unable to be provioded via an "Other Request" form, as the access will need to be granted to the Admin account.
I see that you have account A_R863382. The Azure access will need to be requested via "Elevated Privileges Application" as an Additional Access requset type. PLease see the link tothe self service form following.
"Elevated Privileges Application"
https://queenslandrail.service-now.com/service_management?id=sc_cat_item&amp;sys_id=4d0cf1fa4fdee2004a30fe501310c7d9
We will be closing this "Other Request" as we are unable to grant elevated acces xvia this form type, which is the same feedback we have recieved from CloudOps on this ticket. Once we have recceived the approved "Elevated Privileges Application" request, we will  have the appropriate team provided you with the requested access.
Thank you,
Shane Kmet
Senior Service Desk Analyst
10-12-2025 16:35:17 - Shane Kmet (Work notes)
Investigating
10-12-2025 15:30:04 - PDXC Integration (Work notes)
TASK8421520 Work Note Added by jeffrey.sil.sardin@dxc.com: SCTASK0224297 reassigned to gsd
10-12-2025 14:22:48 - PDXC Integration (Work notes)
TASK8421520 Assigned To: 
10-12-2025 14:22:42 - PDXC Integration (Additional comments)
TASK8421520 Comment Added ---&gt; Hi Team,
there is no privileged request form approved. for this request..
Please advise
10-12-2025 14:06:34 - PDXC Integration (Work notes)
TASK8421520 Assigned To: Jayapaul Matangi
10-12-2025 12:02:44 - PDXC Integration (Work notes)
TASK8421520 Assigned To: 
10-12-2025 11:32:08 - PDXC Integration (Work notes)
TASK8421520 Work Note Added by v.harikrishna@dxc.com: Hello "Meredith Fry", Thanks for raising the task. The task has been acknowledged and if we need further information related to the task, we will reach out to you.
10-12-2025 11:31:58 - PDXC Integration (Additional comments)
TASK8421520 Comment Added ---&gt; Hello "Meredith Fry", Thanks for raising the task. The task has been acknowledged and if we need further information related to the task, we will reach out to you.
09-12-2025 15:41:18 - PDXC Integration (Work notes)
TASK8421520 Assigned To: Hemesh Minnama Reddy
09-12-2025 15:06:29 - PDXC Integration (Additional comments)
TASK8421520 Comment Added ---&gt; The request not under Cloud Ops AVS QLR scope. Hence Routing to cloudops.
02-12-2025 15:38:16 - Andy Phan (Work notes)
QLR ServiceNow Integration sc_req_item SCTASK0224297 created RITM5445775
02-12-2025 15:37:56 - Andy Phan (Work notes)
Assigning to DXC Cloud Ops as per user request.
02-12-2025 15:36:59 - Andy Phan (Work notes)
Investigating
</t>
  </si>
  <si>
    <t xml:space="preserve">
 2025-12-02 15:03:19 Michael Cleary - Assigned to is Raegan Munro was 
 2025-12-02 15:37:56 Andy Phan - Assignment Group is DXC Cloud Ops AVS was Global Service Desk
 2025-12-10 10:52:30 Joylen Ballena - Assignment Group is DXC CloudOps was DXC Cloud Ops AVS
 2025-12-10 11:31:40 PDXC Integration - State is Pending was Work in Progress
 2025-12-10 15:29:29 Jeffrey Sardin - Assignment Group is Global Service Desk was DXC CloudOps
 2025-12-10 16:35:17 Shane Kmet - Assigned to is George Knight was 
 2025-12-10 16:40:18 Shane Kmet - State is Closed Complete was Work in Progress</t>
  </si>
  <si>
    <t xml:space="preserve">
 2025-12-08 13:03:04 PDXC Integration - State is Closed Complete was Open</t>
  </si>
  <si>
    <t xml:space="preserve">
 2025-12-03 10:00:51 PDXC Integration - State is Pending was Open
 2025-12-04 09:38:33 PDXC Integration - State is Work in Progress was Pending
 2025-12-08 15:38:47 PDXC Integration - State is Closed Complete was Work in Progress</t>
  </si>
  <si>
    <t xml:space="preserve">08-12-2025 13:49:06 - Casey Micklesson (Additional comments)
Hi Christine ,
To arrange a replacement or new case, please contact your GSM.
From there, the GSM will request with the Stations Customer Service team who have these pre made. 
This ticket will be closed with no action.
Thank you,
08-12-2025 13:49:06 - Casey Micklesson (Work notes)
Nicole advised to close this case as the users need to follow correct process.
05-12-2025 08:12:38 - Casey Micklesson (Work notes)
Reached out to Nicole to see if these users should be engaging her to get the cases as these are not a standard offering,
03-12-2025 07:55:22 - Casey Micklesson (Work notes)
Please note your Order Reference Number:
15634468
</t>
  </si>
  <si>
    <t xml:space="preserve">
 2025-12-03 07:55:22 Casey Micklesson - Assigned to is Casey Micklesson was 
 2025-12-05 08:12:38 Casey Micklesson - State is Pending was Work in Progress
 2025-12-08 13:49:06 Casey Micklesson - State is Closed Incomplete was Pending</t>
  </si>
  <si>
    <t xml:space="preserve">09-12-2025 13:44:33 - Asif Hussain (Work notes)
@Doris Macaraeg Can you please contact Andrew Curtis directly with any requirements you need from Payroll.
@David Shaw At business advise closing this REQ.
09-12-2025 13:30:30 - David Shaw (Additional comments)
@Asif Hussain Can you please close this request
09-12-2025 13:28:06 - David Shaw (Additional comments)
@Doris Macaraeg Can you please contact Andrew Curtis directly with any requirements you need from Payroll.
08-12-2025 14:42:30 - Tien-Nam Duong (Additional comments)
@Asif Hussain I don't know what the DLCA project is or what these reports are sorry.  Please provide further information.
02-12-2025 14:39:58 - Andy Phan (Work notes)
Assigning to SAP Payroll team as per user request.
02-12-2025 14:39:28 - Andy Phan (Work notes)
Investigating
</t>
  </si>
  <si>
    <t xml:space="preserve">
 2025-12-02 13:36:53 Cameron Horn - Assigned to is Zoe O'Brien was 
 2025-12-02 14:39:58 Andy Phan - Assignment Group is SAP Payroll was Global Service Desk
 2025-12-02 14:49:32 Asif Hussain - Assigned to is Asif Hussain was 
 2025-12-09 13:44:33 Asif Hussain - State is Closed Complete was Work in Progress</t>
  </si>
  <si>
    <t xml:space="preserve">10-12-2025 09:14:52 - PDXC Integration (Additional comments)
TASK8421400 Comment Added ---&gt; Hi @Byron Bilney
Good day!
We tried to reach you via Teams, but you're offline.
will proceed to close the request. If you have any issues, you can reach us in Teams or by email.
Please feel free to contact us.
Thank you.
09-12-2025 09:14:53 - PDXC Integration (Additional comments)
TASK8421400 Comment Added ---&gt; Hi @Byron Bilney
Good day!
We reached you via MS Teams seems you are in offline.
Please try to login and confirm the status of the issue.
08-12-2025 15:05:13 - PDXC Integration (Additional comments)
TASK8421400 Comment Added ---&gt; Hello @byron.bilney@qr.com.au,
We reached you via MS Teams seems you are in offline.
Please try to login and confirm the status of the issue.
05-12-2025 12:57:37 - PDXC Integration (Additional comments)
TASK8421400 Comment Added ---&gt; please check now.
04-12-2025 14:58:43 - Byron Bilney (Additional comments)
I can't open "STANDARD WIN10 DESKTOP" but it shows up in my Citrix and also, I don't have "ICT WIN10 - RANDOM DESKTOP" showing up in my Citrix which I need to access explorer ++
04-12-2025 08:35:22 - PDXC Integration (Additional comments)
TASK8421400 Comment Added ---&gt; Please try to access "Standard WIN10 DESKTOP"
04-12-2025 08:34:59 - PDXC Integration (Additional comments)
TASK8421400 Comment Added ---&gt; From: Gudla, Harshitha 
Sent: 04 December 2025 03:59
To: Bilney, Byron &lt;Byron.Bilney@qr.com.au&gt;
Subject: TASK8421400/RITM5445740-Remote Network Access request
Hi @Bilney, Byron  
Hope you good!
Regarding the request, TASK8421400/RITM5445740-Remote Network Access request
We would like your confirmation (either through a ticket update or email) about the application access.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the problem TASK8421400, still exists, please contact the Service Desk to create a NEW ticket referencing the above ticket number.
Going forward, we will close ticket TASK8421400 end of the day.
Thanks &amp; Regards,
Harshitha
ICT Citrix Support
Team PDL: wpnido2ctxaus@dxc.com
03-12-2025 09:13:45 - PDXC Integration (Additional comments)
TASK8421400 Comment Added ---&gt; From: Gudla, Harshitha 
Sent: 03 December 2025 04:43
To: Bilney, Byron &lt;Byron.Bilney@qr.com.au&gt;
Cc: Workplace Noida iDO 2 Citrix AUS &lt;wpnido2ctxaus@dxc.com&gt;
Subject: TASK8421400/RITM5445740-Remote Network Access request
Hi @Bilney, Byron
Good day!
Regarding the ticket, TASK8421400/RITM5445740-Remote Network Access request.
We have provided access for the Persistent and Non – persistent Citrix Virtual Desktop " DG_CVD_ICTWIN10-DD" for your Account.
If you are trying to access externally, from outside the QR network please connect to the below URL.
https://secureaccess.qr.com.au/Citrix/SecureAccessWeb/ 
Please share the status of this request.
Thanks &amp; Regards,
Harshitha
ICT Citrix Support
Team PDL: wpnido2ctxaus@dxc.com
03-12-2025 08:37:56 - Byron Bilney (Additional comments)
Hello, yes, the "Windows10_STD_PR" can open, and I can access it but the "Standard WIN10 DESKTOP" does not open I have attached the error message in this comment, also I don't have access to https://admin.microsoft.com/
02-12-2025 17:55:58 - PDXC Integration (Additional comments)
TASK8421400 Comment Added ---&gt; From: Gudla, Harshitha 
Sent: 02 December 2025 13:25
To: Bilney, Byron &lt;Byron.Bilney@qr.com.au&gt;
Cc: Workplace Noida iDO 2 Citrix AUS &lt;wpnido2ctxaus@dxc.com&gt;
Subject: TASK8421400/RITM5445740-Remote Network Access request
Hi @Bilney, Byron
Good day!
Regarding the ticket, TASK8421400/RITM5445740-Remote Network Access request.
We have provided access for the Persistent and Non – persistent Citrix Virtual Desktop " DG_CVD_ICTWIN10-DD" for your Account.
If you are trying to access externally, from outside the QR network please connect to the below URL.
https://secureaccess.qr.com.au/Citrix/SecureAccessWeb/ 
Please share the status of this request.
Thanks &amp; Regards,
Harshitha
ICT Citrix Support
Team PDL: wpnido2ctxaus@dxc.com
02-12-2025 16:46:18 - PDXC Integration (Work notes)
TASK8421400 Assigned To: Gudla Harshitha
02-12-2025 16:46:15 - PDXC Integration (Additional comments)
TASK8421400 Comment Added ---&gt; working on it.
02-12-2025 14:17:37 - Gilbert Noble (Work notes)
QLR ServiceNow Integration sc_req_item SCTASK0224263 created RITM5445740
</t>
  </si>
  <si>
    <t xml:space="preserve">
 2025-12-02 13:09:38 Shane Kmet - Assigned to is Zoe O'Brien was 
 2025-12-02 14:17:25 Gilbert Noble - Assignment Group is DXC Desktop Technology Citrix was Global Service Desk
 2025-12-02 16:46:12 PDXC Integration - State is Pending was Work in Progress
 2025-12-10 09:15:30 PDXC Integration - State is Work in Progress was Pending
 2025-12-10 09:15:44 PDXC Integration - State is Closed Complete was Work in Progress</t>
  </si>
  <si>
    <t xml:space="preserve">
 2025-12-08 13:20:03 PDXC Integration - State is Closed Complete was Open</t>
  </si>
  <si>
    <t xml:space="preserve">09-12-2025 13:52:19 - Frederic Shea (Work notes)
User has now replicated in MIM
09-12-2025 13:52:19 - Frederic Shea (Additional comments)
Hey Connor,
Katie Morris has been on-boarded within our system under R918779.
In some cases it can take up to a day for the change to reach through to your end.
If you have any issues with the access after 24 hours please call us on 07 3072 5000 so that we can troubleshoot the issue.
Kind regards,
Frederic.
03-12-2025 17:42:42 - Frederic Shea (Work notes)
User still replicating in MIM
02-12-2025 16:21:02 - Riley Thomas (Work notes)
Granted user access to stationsupgrade@qr.com.au
02-12-2025 16:17:39 - Riley Thomas (Work notes)
From: James, Lyndon &lt;lyndon.james@qr.com.au&gt; 
Sent: Tuesday, 2 December 2025 4:20 PM
To: IT Service Desk &lt;ITServiceDesk@qr.com.au&gt;
Subject: RE: SCTASK0224247 - New Employee Access (HR Admin)
Hi Raegan
Katie is joining our team and will require access to this shared mailbox. Approved.
Thanks
LYNDON
Kind regards
LYNDON
LYNDON JAMES B.BUS (COMMN), MCPRA
SENIOR ADVISER | COMMUNITY AND STAKEHOLDER ENGAGEMENT
Rail Centre 1, Lvl 13, 305 Edward Street 
GPO Box 1429, Brisbane QLD 4001  
T: 07 3072 0881  
M: 0438 581 099
W: queenslandrail.com.au
02-12-2025 12:12:44 - Raegan Munro (Work notes)
Katie Morris
918779 / R918779
-
Pending:
Mailbox script. 
MIM. 
Approval from Lyndon James. 
Mailbox access.
02-12-2025 12:12:17 - Raegan Munro (Work notes)
From: IT Service Desk 
Sent: Tuesday, 2 December 2025 1:12 PM
To: James, Lyndon &lt;lyndon.james@qr.com.au&gt;
Subject: SCTASK0224247 - New Employee Access (HR Admin)
Hi Lyndon, 
We have received a request for Katie Morris (a new employee) to be granted send-as, send on behalf, and read and manage access to StationsUpgrade@QR.COM.AU.
As you are listed as the owner of this mailbox can you please advise if you approve this request?
Kind regards,
RAEGAN MUNRO
SERVICE DESK ANALYST
Level 3. 21 Kirksway Place
Battery Point. Tasmania. 7004
PH: 07 3072 5000
Alt.PH: +61 7 3072 5000
Email: ITServiceDesk@qr.com.au
W: queenslandrail.com.au
02-12-2025 12:12:15 - Raegan Munro (Work notes)
Katie Morris
918779 / R918779
-
Created users account in DRA.
Created users UMR in PR3 - Set expiry to 31/12/9999. 
Email access:
StationsUpgrade@QR.COM.AU - James, Lyndon
CommunityEngagement@QR.COM.AU - Mullen, Sam
Folder access:
File path: \\cptprdfps001\STRATEGY\Corporate Affairs\2. IPC
Group: BNE_SU (unrestricted)
Added user to BNE_SU 
Running mailbox script. 
Unable to provision user in MIM: Your search key of: 'Service ID contains 918779' returned 0 results. Please try again.
02-12-2025 12:03:16 - Raegan Munro (Work notes)
Investigating.
</t>
  </si>
  <si>
    <t xml:space="preserve">
 2025-12-02 11:58:09 Shane Kmet - Assigned to is Fred Shea was 
 2025-12-02 12:12:44 Raegan Munro - State is Pending was Work in Progress
 2025-12-03 17:42:42 Fred Shea - State is Closed Complete was Pending
 2025-12-09 13:50:22 Fred Shea - State is Work in Progress was Closed Complete
 2025-12-09 13:52:19 Fred Shea - State is Closed Complete was Work in Progress</t>
  </si>
  <si>
    <t xml:space="preserve">09-12-2025 17:07:27 - Hien Nguyen (Work notes)
RFI sent back to Isaac to confirm impacts, controls and adherence to A&amp;A spec (API Keys and Secrets)
</t>
  </si>
  <si>
    <t xml:space="preserve">
 2025-12-09 17:07:27 Frank Nguyen - State is Work in Progress was Open</t>
  </si>
  <si>
    <t xml:space="preserve">09-12-2025 11:24:31 - Asif Hussain (Work notes)
Reviewed with Dave. This WF issue does not exit in the system
09-12-2025 08:44:10 - Asif Hussain (Work notes)
RITM0270915 Created
03-12-2025 08:08:00 - Asif Hussain (Work notes)
Discussed with Dave. This should be fixed prior to next PP.
Thomas O'Reilly(00907777) leave application, as displayed below, has not been processed.
Start date : 15.12.2025
End date   : 28.01.2026
Leave type : 0140 Long Service Leave
Employee #StartDate           EndDate            #Leave Type Description
00907777  15.12.2025          28.01.2026          Long Service Leave
</t>
  </si>
  <si>
    <t xml:space="preserve">
 2025-12-03 08:05:44 Asif Hussain - Assigned to is Asif Hussain was 
 2025-12-09 11:24:31 Asif Hussain - State is Closed Complete was Open</t>
  </si>
  <si>
    <t xml:space="preserve">08-12-2025 02:08:09 - Mary Jane Galon (Work notes)
Hi Jen - This is acknowledged.
To proceed the update, we have raised following changes for it to be implemented in non-prod and prod environment.
CHG0053995 - [Non-Production] Update Successfactors api_user IP restrictions to include all the outbound IPs 
CHG0053996 - [Production] Update Successfactors api_user IP restrictions to include all the outbound IPs 
Update of the task will be posted in the aforementioned changes. Hence, we will be closing this ticket.
Thank you.
</t>
  </si>
  <si>
    <t xml:space="preserve">
 2025-12-02 11:12:00 Jenny Truss - Assignment Group is SAP Basis was Global Service Desk
 2025-12-08 02:05:18 Jane Galon - Assigned to is Jane Galon was 
 2025-12-08 02:08:09 Jane Galon - State is Closed Complete was Work in Progress</t>
  </si>
  <si>
    <t xml:space="preserve">09-12-2025 14:20:04 - Patrick Lee (Work notes)
Manufacturer added by platform admins to prod. CI Updated - ready to go.
09-12-2025 14:19:29 - Patrick Lee (Additional comments)
Manufacturer added by platform admins to prod. CI Updated - ready to go.
08-12-2025 09:38:40 - Patrick Lee (Work notes)
Change logged by QR SNOW Team to add OBS manufacturer on release 9th Dec. CHG0053991
03-12-2025 12:46:53 - Patrick Lee (Additional comments)
Pending manufacturer creation by admin team on RITM0270393
03-12-2025 11:41:09 - Patrick Lee (Additional comments)
CI Created in both PDXC and QR: Open Broadcaster Software (OBS)
Pending creation of new Manufacturer in QR
03-12-2025 11:28:40 - Chun Kit Yeung (Additional comments)
added attachment
03-12-2025 11:27:15 - Chun Kit Yeung (Additional comments)
deleted an attachment
03-12-2025 11:27:02 - Chun Kit Yeung (Additional comments)
added attachment
</t>
  </si>
  <si>
    <t xml:space="preserve">
 2025-12-03 11:29:55 Patrick Lee - Assigned to is Patrick Lee was 
 2025-12-04 10:35:38 Patrick Lee - State is Pending was Open
 2025-12-09 14:18:39 Patrick Lee - State is Work in Progress was Pending
 2025-12-09 14:20:04 Patrick Lee - State is Closed Complete was Work in Progress</t>
  </si>
  <si>
    <t xml:space="preserve">09-12-2025 11:23:14 - PDXC Integration (Work notes)
TASK8421219 Work Note Added by christopher.watson2@dxc.com: 1 x Microsoft Surface Laptop - Asset: SL222041
1 x QR2-PROC-SP65W-CR116
1 x QR2-PROC-MTD-CR116
03-12-2025 09:43:48 - PDXC Integration (Work notes)
TASK8421219 Work Note Added by isaac.nicholls@dxc.com: Hi Yvonne
I am contacting you regarding your HW request for: 
• Microsoft Surface Laptop
• Asset: SL222041
• Kallum Lee
• 
Just advising you that it is ready for collection from the Build Room in RC1 Ground floor next to security.  
To the left of the elevators next to the security. 
Note that best collection times are between 8:30 – 10:00 and 10:30 to 15:30
Thank you
03-12-2025 09:43:41 - PDXC Integration (Additional comments)
TASK8421219 Comment Added ---&gt; Waiting on customer to collect
02-12-2025 15:36:30 - PDXC Integration (Work notes)
TASK8421219 Assigned To: Isaac Nicholls
02-12-2025 10:11:40 - System (Work notes)
QLR ServiceNow Integration sc_req_item SCTASK0224224 created RITM5445591
</t>
  </si>
  <si>
    <t xml:space="preserve">11-12-2025 12:22:49 - PDXC Integration (Work notes)
TASK8445974 Assigned To: Jacen Warriner
11-12-2025 12:16:58 - PDXC Integration (Work notes)
TASK8445974 Work Note Added by kaushika.t@dxc.com: SL231177 - Returned to Stock and updated in Asset Repository.
Please do have look on smartphone records.
Assigning the ticket to Desktop Support for further assistance.
11-12-2025 11:51:30 - Fiona Rendalls (Work notes)
QLR ServiceNow Integration sc_req_item SCTASK0224216 created RITM5462461
11-12-2025 11:50:56 - Fiona Rendalls (Work notes)
Ticket re-assigned to DXC Desktop CBD to look for SL231177 which was told was returned to Techbar 2 weeks ago.  If its returned, please update Service Now information to be correct.
11-12-2025 11:50:56 - Fiona Rendalls (Additional comments)
Ticket re-assigned to DXC Desktop CBD to look for SL231177 which was told was returned to Techbar 2 weeks ago.  If its returned, please update Service Now information to be correct.
10-12-2025 11:47:35 - Fiona Rendalls (Work notes)
David Lee-Steere
* 0403640764 (Optus service - esim) Cancellation request has been lodged with Optus.
* SL231177 - Laptop - Following up with Techbar to check whether they have it.
* 0488434003 (Telstra Service) - the service was cancelled on 21/11/2025
To Do - if you want this cancelled, please follow this instruction which goes through to the correct team to perform this request:
* 0730723377 (David Lee-Steere) - This was not listed but is the number assigned to David Lee-Steere for his use. If you would like to cancel this service, please fill out this form:
https://queenslandrail.service-now.com/service_management?id=sc_cat_item&amp;sys_id=0578be104fcea6004a30fe501310c7ef&amp;sysparm_category=11c8bb8e4f612e005595fd501310c74e
Cancellation | Telephone | 0730723377
10-12-2025 11:47:35 - Fiona Rendalls (Additional comments)
David Lee-Steere
* 0403640764 (Optus service - esim) Cancellation request has been lodged with Optus.
* SL231177 - Laptop - Following up with Techbar to check whether they have it.
* 0488434003 (Telstra Service) - the service was cancelled on 21/11/2025
To Do - if you want this cancelled, please follow this instruction which goes through to the correct team to perform this request:
* 0730723377 (David Lee-Steere) - This was not listed but is the number assigned to David Lee-Steere for his use. If you would like to cancel this service, please fill out this form:
https://queenslandrail.service-now.com/service_management?id=sc_cat_item&amp;sys_id=0578be104fcea6004a30fe501310c7ef&amp;sysparm_category=11c8bb8e4f612e005595fd501310c74e
Cancellation | Telephone | 0730723377
02-12-2025 11:52:51 - Rebecca Schwerin (Additional comments)
reply from: rebecca.schwerin@qr.com.au
Hi,
Yes please cancel anything that belonged to David.   Also, the equipment was returned to the Tech Bar approx. 2 weeks ago.
Thanks,
Rebecca Schwerin
Property governance and Assurance officer
[cid:image001.jpg@01DC6381.E7DE7880] [MHFAider Accredited Digital Badge]
02-12-2025 11:23:07 - Fiona Rendalls (Additional comments)
David Lee-Steere
* SL231177 - Laptop - was this returned to RC-1 Techbar?  If so was a ticket raised to show the return of the equipment as its still showing not returned at this point and do you have that reference so I can follow up the team?
* 0403640764 (Optus service - esim) can only be cancelled with permission.  Would you like me to cancel this service?
* 0488434003 (Telstra Service) - the service was cancelled on 21/11/2025
* iPhone 13 IMEI 352831579172430 / SN FRQ4N5V60N is still showing as not returned, however any return of a iPhone/iPad to Techbar just gets placed into a locked box that is collected Week 2 of every month by our Telstra Support company for process of recycle/buyback process (it is not managed by Techbar/DXC - its just the dropzone).  The entire process including buyback can take up to 8 weeks to complete and equipment will stay in reporting until the full process is complete because any value to the equipment is put against the equipment (for the cost centre to benefit from the credit).
* 0730723377 (David Lee-Steere) - This was not listed but is the number assigned to David Lee-Steere for his use.  If you would like to cancel this service, please fill out this form:  
https://queenslandrail.service-now.com/service_management?id=sc_cat_item&amp;sys_id=0578be104fcea6004a30fe501310c7ef&amp;sysparm_category=11c8bb8e4f612e005595fd501310c74e
Cancellation | Telephone | 0730723377
02-12-2025 11:23:07 - Fiona Rendalls (Work notes)
David Lee-Steere
* SL231177 - Laptop - was this returned to RC-1 Techbar?  If so was a ticket raised to show the return of the equipment as its still showing not returned at this point and do you have that reference so I can follow up the team?
* 0403640764 (Optus service - esim) can only be cancelled with permission.  Would you like me to cancel this service?
* 0488434003 (Telstra Service) - the service was cancelled on 21/11/2025
* iPhone 13 IMEI 352831579172430 / SN FRQ4N5V60N is still showing as not returned, however any return of a iPhone/iPad to Techbar just gets placed into a locked box that is collected Week 2 of every month by our Telstra Support company for process of recycle/buyback process (it is not managed by Techbar).  The entire process including buyback can take up to 8 weeks to complete and equipment will stay in reporting until the full process is complete because any value to the equipment is put against the equipment (for the cost centre to benefit from the credit).
* 0730723377 - This was not listed but is the number assigned to David Lee-Steere for his use.  If you would like to cancel this service, please fill out this form:  
https://queenslandrail.service-now.com/service_management?id=sc_cat_item&amp;sys_id=0578be104fcea6004a30fe501310c7ef&amp;sysparm_category=11c8bb8e4f612e005595fd501310c74e
Cancellation | Telephone | 0730723377
</t>
  </si>
  <si>
    <t xml:space="preserve">
 2025-12-02 10:25:32 Fiona Rendalls - State is Work in Progress was Open
 2025-12-11 11:50:56 Fiona Rendalls - Assignment Group is DXC Desktop CBD was ICT Telecoms</t>
  </si>
  <si>
    <t xml:space="preserve">08-12-2025 17:02:27 - Fiona Rendalls (Additional comments)
Ticket has been closed.  DXC Intune were asked to remote wipe the iPhone and iPad.  List of equipment including Tablet, ipad; phone given to Jay Paul to discuss with Villie.
08-12-2025 17:02:27 - Fiona Rendalls (Work notes)
Ticket has been closed.  DXC Intune were asked to remote wipe the iPhone and iPad.  List of equipment including Tablet, ipad; phone given to Jay Paul to discuss with Villie.
05-12-2025 11:02:14 - Fiona Rendalls (Work notes)
Follow up sent via Teams
05-12-2025 11:02:14 - Fiona Rendalls (Additional comments)
Follow up sent via Teams
03-12-2025 09:39:51 - Fiona Rendalls (Additional comments)
Hi Villie,
As per our Teams message all QR IT equipment can not be retained by departing employees and does need to be returned to Techbar (RC-1).  
iPhone 14 IMEI 352236859140638 / SN H52L04CT44
As per our QR policy MD-10-222 this equipment must be returned to QR if you could please arrange for the staff member to return this please within the next few days.
Extract:
Information Technology (IT) hardware belongs to Queensland Rail and cannot be procured or transferred externally. All assets must be disposed by returning the asset to Information and Communications Technology (ICT) for either reissue or disposal.
03-12-2025 09:39:51 - Fiona Rendalls (Work notes)
Hi Villie,
As per our Teams message all QR IT equipment can not be retained by departing employees and does need to be returned to Techbar (RC-1).  
iPhone 14 IMEI 352236859140638 / SN H52L04CT44
As per our QR policy MD-10-222 this equipment must be returned to QR if you could please arrange for the staff member to return this please within the next few days.
Extract:
Information Technology (IT) hardware belongs to Queensland Rail and cannot be procured or transferred externally. All assets must be disposed by returning the asset to Information and Communications Technology (ICT) for either reissue or disposal.
02-12-2025 11:02:30 - Casey Micklesson (Work notes)
Please note your Order Reference Number:
15634306
</t>
  </si>
  <si>
    <t xml:space="preserve">
 2025-12-02 11:02:30 Casey Micklesson - Assigned to is Casey Micklesson was 
 2025-12-03 09:39:51 Fiona Rendalls - Assignment Group is ICT Telecoms was Telstra Support
 2025-12-08 17:02:27 Fiona Rendalls - State is Closed Complete was Work in Progress</t>
  </si>
  <si>
    <t xml:space="preserve">12-12-2025 13:52:24 - Ivans Ignace (Work notes)
Hi Zak,  thanks for your time earlier. As discussed my understanding of your request was that you were seeking information and guidance generally in considering whether establishing a panel or for example using a BUSP process would help meet your needs in engaging specialist technical support for operational modelling of the SEQ and Regional Networks in the future. 
You mentioned that your next step is to discuss your requirements further with your GSM. We are happy to support you to establish your panel following these discussions and I would recommend please engaging procurement again as soon as practicable.
I will close this Service Request. However, as noted above please do contact procurement via the Procurement Service Request to engage procurement to support planning discussions once you are ready.
</t>
  </si>
  <si>
    <t xml:space="preserve">
 2025-12-05 10:01:30 Ivans Ignace - Assigned to is Ivans Ignace was 
 2025-12-12 13:52:24 Ivans Ignace - State is Closed Complete was Work in Progress</t>
  </si>
  <si>
    <t xml:space="preserve">10-12-2025 09:29:54 - PDXC Integration (Work notes)
TASK8421131 Work Note Added by mansimran.singh@dxc.com: AI blocks for these platforms have been implemeted and tested. Also, created weekly internal task to check for these blocks and add new AI platform blocks to the list.
05-12-2025 09:03:14 - PDXC Integration (Work notes)
TASK8421131 Work Note Added by mansimran.singh@dxc.com: CHG1435770 has been raised and scheduled for 8/12.
04-12-2025 10:10:31 - PDXC Integration (Additional comments)
TASK8421131 Comment Added ---&gt; CHG1435770 has been raised and scheduled for 8/12.
04-12-2025 10:10:18 - PDXC Integration (Work notes)
TASK8421131 Work Note Added by mansimran.singh@dxc.com: CHG1435770 has been raised and scheduled for 8/12.
02-12-2025 15:24:38 - PDXC Integration (Work notes)
TASK8421131 Assigned To: Simran Singh
02-12-2025 08:50:41 - Cameron Horn (Work notes)
QLR ServiceNow Integration sc_req_item SCTASK0224199 created RITM5445509
02-12-2025 08:50:26 - Cameron Horn (Work notes)
Assigning to the DXC Security Firewall Management team as requested
</t>
  </si>
  <si>
    <t xml:space="preserve">
 2025-12-02 08:50:26 Cameron Horn - Assignment Group is DXC Security Firewall Management was Global Service Desk
 2025-12-04 10:10:29 PDXC Integration - State is Pending was Open
 2025-12-10 09:30:15 PDXC Integration - State is Work in Progress was Pending
 2025-12-10 09:30:18 PDXC Integration - State is Closed Complete was Work in Progress</t>
  </si>
  <si>
    <t xml:space="preserve">12-12-2025 17:09:21 - PDXC Integration (Work notes)
TASK8449655 Assigned To: Kaushika Thiyagarajan
12-12-2025 17:09:10 - PDXC Integration (Additional comments)
TASK8449655 Comment Added ---&gt; Device → Accessories Only - No IT Asset Management action.
12-12-2025 14:35:38 - PDXC Integration (Work notes)
TASK8421108 Work Note Added by christopher.watson2@dxc.com: Dispatched
Billing Code : 2 X QR2-PROC-PMN02-CR116
Hi Daniel
The requested item(s) has been processed for delivery: 
• 2X 24" Monitor
• 
• 
• 
• 
Just advising you that this has been processed for delivery to :
Cnr Tank &amp; Toolooa Sts, GLADSTONE QLD 4680
Shipping company: TNT 
SHIPMENT NUMBER:
312997241
This ticket will now be closed.
02-12-2025 09:45:48 - PDXC Integration (Work notes)
TASK8421108 Assigned To: Christopher Watson
02-12-2025 08:12:27 - System (Work notes)
QLR ServiceNow Integration sc_req_item SCTASK0224192 created RITM5445486
</t>
  </si>
  <si>
    <t xml:space="preserve">10-12-2025 09:29:24 - PDXC Integration (Work notes)
TASK8421107 Work Note Added by mansimran.singh@dxc.com: AI blocks for these platforms have been implemeted and tested. Also, created weekly internal task to check for these blocks and add new AI platform blocks to the list.
05-12-2025 09:02:38 - PDXC Integration (Work notes)
TASK8421107 Work Note Added by mansimran.singh@dxc.com: CHG1435770 has been raised and scheduled for 8/12.
04-12-2025 10:11:44 - PDXC Integration (Work notes)
TASK8421107 Work Note Added by mansimran.singh@dxc.com: CHG1435770 has been raised and scheduled for 8/12.
04-12-2025 10:11:11 - PDXC Integration (Additional comments)
TASK8421107 Comment Added ---&gt; CHG1435770 has been raised and scheduled for 8/12.
04-12-2025 10:09:48 - PDXC Integration (Work notes)
TASK8421107 Work Note Added by mansimran.singh@dxc.com: CHG1435770 has been raised and scheduled for 8/12.
02-12-2025 15:24:34 - PDXC Integration (Work notes)
TASK8421107 Assigned To: Simran Singh
02-12-2025 08:09:41 - Ruey Lim (Work notes)
From: IT Service Desk 
Sent: Tuesday, 2 December 2025 8:39 AM
To: Prgomet, Igor &lt;igor.prgomet@qr.com.au&gt;
Subject: RE: RITM0270097/SCTASK0224191 AI not blocked
Hi Igor,
Thank you for reaching out to the Queensland Rail IT Service Desk. 
I have now raised a request in relation to this and assigned it through to the appropriate team as requested. Please see ticket no. RITM0270097 for further updates.
Kind Regards,
Ruey Yan Lim
Assistant Customer Support
02-12-2025 08:09:12 - Ruey Lim (Work notes)
QLR ServiceNow Integration sc_req_item SCTASK0224191 created RITM5445485
02-12-2025 08:08:56 - Ruey Lim (Work notes)
Assigning to DXC Security Firewall Management as it is requesting to block certain AI applications
Listed applications:
1. GROK
2. Capcut
3. Grammarly
4. Notion
5. Firefly
</t>
  </si>
  <si>
    <t xml:space="preserve">
 2025-12-02 08:08:56 Ruey Lim - Assignment Group is DXC Security Firewall Management was Global Service Desk
 2025-12-04 10:11:09 PDXC Integration - State is Pending was Open
 2025-12-10 09:29:52 PDXC Integration - State is Work in Progress was Pending
 2025-12-10 09:30:29 PDXC Integration - State is Closed Complete was Work in Progress</t>
  </si>
  <si>
    <t xml:space="preserve">
 2025-12-08 11:55:46 PDXC Integration - State is Closed Complete was Open</t>
  </si>
  <si>
    <t xml:space="preserve">12-12-2025 17:29:48 - PDXC Integration (Work notes)
TASK8449504 Assigned To: Kaushika Thiyagarajan
12-12-2025 17:29:42 - PDXC Integration (Additional comments)
TASK8449504 Comment Added ---&gt; Device → Accessories Only - No IT Asset Management action.
12-12-2025 10:10:48 - PDXC Integration (Work notes)
TASK8421084 Work Note Added by michael.murakami@dxc.com: Stacey Antcliff has collected the following:
1x Dell Docking Station - QR2-PROC-PDO08-CR116
12-12-2025 09:03:38 - PDXC Integration (Work notes)
TASK8421084 Assigned To: Michael Murakami
02-12-2025 09:45:37 - PDXC Integration (Work notes)
TASK8421084 Assigned To: Christopher Watson
02-12-2025 07:49:22 - System (Work notes)
QLR ServiceNow Integration sc_req_item SCTASK0224186 created RITM5445462
</t>
  </si>
  <si>
    <t xml:space="preserve">
 2025-12-12 09:03:32 PDXC Integration - State is Work in Progress was Open</t>
  </si>
  <si>
    <t xml:space="preserve">10-12-2025 16:37:00 - Danika Gifford (Additional comments)
Hi Lisa, 
Confirming that I've officially picked up this task now. I'm starting with cross checking all information and will revert back shortly with an action plan so that you can stay in the loop.
Thankyou,
Dee
</t>
  </si>
  <si>
    <t xml:space="preserve">
 2025-12-02 08:33:45 Tom O'Reilly - Assigned to is Tom O'Reilly was 
 2025-12-04 15:18:52 Tom O'Reilly - Assigned to is Kaitlyn Coombes was Tom O'Reilly
 2025-12-08 13:55:13 Kaitlyn Coombes - Assigned to is Dee Gifford was Kaitlyn Coombes</t>
  </si>
  <si>
    <t xml:space="preserve">08-12-2025 11:58:48 - Safinat Dean (Work notes)
From: Saf Dean 
Sent: Monday, 8 December 2025 11:58 AM
To: Roberts, Simon &lt;simon.roberts2@dxc.com&gt;
Cc: Elliot Dale &lt;edale@ricoh.com.au&gt;
Subject: RITM0270084 - A4 Mono New Printer Request (Hope Island Station brand new location opening)
Hi Simon,
This request is for an A4 mono device for 2 River Cove Place, Helensvale QLD 4212 (Hope Island Station). Please note this device is required as this is a new station. 
According to the attached report – there appears to be 5 x underutilised A4 mono devices showing 0 volume . There may be potential to relocate this device to fulfil the current service request.
Y178HC00609 A4 Mono MFD MP402SPF 74 0   0 10,000   405   405 0% Connected DXC TECHNOLOGY AUSTRALIA PL, QUEENSLAND RAIL, FORSAYTH TRACK DEPOT, FOURTH STREET, FORSAYTH   QLD  4871
Y178HC00742 A4 Mono MFD MP402SPF 75 0   0 10,000   139   139 0% Connected MAYNE E BLOCK, 33 LANHAM STREET, BOWEN HILLS  4006
Y178HC00876 A4 Mono MFD MP402SPF 73 0   0 10,000   9,766   9,766 0% Connected QUEENSLAND RAIL, IPSWICH WORKSHOPS, MAINTENANCE, 1A NORTH STREET, NORTH IPSWICH QLD  4305
Y178HA04144 A4 Mono MFD MP402SPF 74 0   0 10,000   5,850   5,850 0% Connected QUEENSLAND RAIL, MAYNE RAIL COMPLEX, M BLOCK - UNDER FLOOR WHEEL LATHE, 33 LANHAM STREET, BOWEN HILLS QLD  4006
Y178HB01583 A4 Mono MFD MP402SPF 72 0   0 10,000   704   704 0% Connected QUEENSLAND RAIL, FERNY GROVE TRAINCREW DEPOT, MEAL ROOM - FERNY GROVE STATION, CONVALLA STREET, FERNY GROVE QLD  4055
Contact for devices listed as:
Y178HC00609 - Peter.Rosevear@qr.com.au (04 29896650)
Y178HC00742 -  brooke.locale@qr.com.au (07 30721244)
Y178HC00876 - don.neibling@qr.com.au (07 32805282)
Y178HA04144 - tamara.bloomfield@qr.com.au (07 36065811)
Y178HB01583 - TSDTraincrewdepotcoordinator@qr.com.au (04 28620310)
Please note, we have identified two additional devices that may also be suitable for this service request:
1. S/N: Y178HB01404 (MP402SPF) – Found unplugged at 82 Breton Street, Sunnybank QLD 4109. Our records show it is registered under Sunshine Depot Training Delivery Office, 281A Bilsen Road, Geebung.
2. S/N: Y178HB01672 (MP402SPF) – Located at 305 Edward Street, Level 14, Brisbane 4000, in a boardroom (VIP).
Kindly discuss options with QR and inform the outcome please.
Regards
Saf
03-12-2025 18:08:40 - Safinat Dean (Work notes)
From: Saf Dean 
Sent: Wednesday, 3 December 2025 6:08 PM
To: Belovukovic, Phillip &lt;phillip.belovukovic@qr.com.au&gt;
Subject: RITM0270084 - Request for new device for Hope Island Station brand new location opening
Importance: High
Hello Phillip,
Hope you are well.
We have received a request for an A4 mono device for the new site (Hope Island Station – 2 River Cove Place, Helensvale QLD 4212).
I will submit the request to DXC for approval for the A4 mono device.
Could you please advise when this device is required by?
Regards,
Saf
03-12-2025 18:03:01 - Safinat Dean (Work notes)
Received at Ricoh
</t>
  </si>
  <si>
    <t xml:space="preserve">11-12-2025 07:13:47 - Cameron Horn (Additional comments)
Hey Sam,
We've tried to get in contact with you a few times but haven't been able to reach you so I will close off this ticket.
If you are still having the issues please contact us at ITServiceDesk@qr.com.au or call us at 07 3072 5000.
Kind regards,
Cameron
11-12-2025 07:13:47 - Cameron Horn (Work notes)
Closing ticket due to no response from the user
09-12-2025 17:58:27 - George Knight (Work notes)
O365 Intune AC: samantha.wittleton@qr.com.au doesn't have a mobile number set for MFA
09-12-2025 17:58:27 - George Knight (Additional comments)
Hi Sam 
Please contact the IT Service Desk on 07 3072 5000 (Option 1) at your earliest convenience so we can verify your identity over the phone and set a mobile number for MFA.
Please quote RITM0270087 when you call.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08-12-2025 16:59:55 - Gilbert Noble (Additional comments)
Hi Sam,
When you are available to do so, please contact the help desk on 07 3072 5000 (option 1) so that we can troubleshoot this issue further with you.
Alternatively, please respond to this message with your available times, and we will call you then.
When you do contact the help desk, please quote RITM0270087.
Kind regards,
Queensland Rail
Gilbert Noble
REMOTE DESKTOP SUPPORT
Level 3, 21 Kirksway Place
Battery Point, Tasmania 7004
T: 07 3072 5000
W: queenslandrail.com.au
E: ITservicedesk@qr.com.au
05-12-2025 11:49:06 - Jack Filmer (Work notes)
pending user response
04-12-2025 10:15:49 - Ruey Lim (Work notes)
From: IT Service Desk 
Sent: Thursday, 4 December 2025 10:45 AM
To: Wittleton, Samantha &lt;samantha.wittleton@qr.com.au&gt;
Subject: RE: SCTASK0224177 - External Access to my Queensland Rail Emails &amp; People Connect
Hi Sam,
Do you have a preferred time that we could call you to resolve this issue? Or you would contact us once you're available?
Kind Regards,
Ruey Yan Lim
Assistant Customer Support
04-12-2025 10:13:27 - Ruey Lim (Work notes)
From: Wittleton, Samantha &lt;samantha.wittleton@qr.com.au&gt; 
Sent: Thursday, 4 December 2025 10:08 AM
To: IT Service Desk &lt;ITServiceDesk@qr.com.au&gt;
Subject: RE: SCTASK0224177 - External Access to my Queensland Rail Emails &amp; People Connect
Hi Raegan,
Thanks for your email.
Sorry, currently unable to call but I am still experiencing the issue – still unable to log-in to both People Connect and Email remotely.
Thanks for your help.
Kind Regards,
Sam
----------------------------------------------------------------------------------------
User is unable to call SD currently, issue is not resolved
Will follow up with user again
04-12-2025 09:19:29 - Raegan Munro (Work notes)
From: IT Service Desk 
Sent: Thursday, 4 December 2025 10:19 AM
To: Wittleton, Samantha &lt;samantha.wittleton@qr.com.au&gt;
Subject: SCTASK0224177 - External Access to my Queensland Rail Emails &amp; People Connect
Hi Sam,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ticket no. RITM0270087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04-12-2025 09:18:26 - Raegan Munro (Work notes)
Investigating.
03-12-2025 10:33:58 - Zoe O'Brien (Additional comments)
Hi Sam,
When you are available to do so, please contact the help desk on 07 3072 5000 (option 1) so that we can troubleshoot this issue further with you.
Alternatively, please respond to this message with your available times, and we will call you then.
When you do contact the help desk, please quote RITM0270087.
Kind regards,
Zoe
03-12-2025 10:32:38 - Zoe O'Brien (Work notes)
Investigating
02-12-2025 07:16:34 - Raegan Munro (Work notes)
User does not have MFA set. 
Calling user on 0481120219 - No answer but left a voicemail.
02-12-2025 07:16:34 - Raegan Munro (Additional comments)
Hi Sam, 
Thank you for reaching out to the Queensland Rail IT Service Desk.
We tried to contact you on 0481120219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ticket  no. RITM0270087 when you do so.
We will also see any comments that you leave on this ticket if you would prefer to contact us that way.
Kind regards, 
Raegan.
02-12-2025 07:15:12 - Raegan Munro (Work notes)
Investigating.
</t>
  </si>
  <si>
    <t xml:space="preserve">
 2025-12-02 05:26:44 Shane Kmet - Assigned to is George Knight was 
 2025-12-02 07:16:34 Raegan Munro - State is Pending was Work in Progress
 2025-12-11 07:13:47 Cameron Horn - State is Closed Complete was Pending</t>
  </si>
  <si>
    <t xml:space="preserve">10-12-2025 13:40:35 - PDXC Integration (Work notes)
TASK8418057 Work Note Added by santhi.varthan@dxc.com: Flexnet Updated.
10-12-2025 13:07:59 - PDXC Integration (Additional comments)
TASK8418057 Comment Added ---&gt; Snagit Installation
Varthan, Santhi
on behalf of Software Asset Management - Queensland Rail
​Bergamini Do Prado, Regina;​Webb, Craig;​​​​​
​
Hi All,
As requested, the Snagit license has now been assigned to your account.
Snagit should become available for installation in your Company Portal within 24 hours, depending on your location.
Please use below key, if the activation is required.
Snagit License Key(s): FECVV-3EECC-F5G3C-8CB9L-G2F8B
Your software request will now be closed. Should you have any issues with installation, please contact the service desk and quote the service call numbers listed in the subject of this email.
Thank you.
From,
-Santhi-
08-12-2025 15:56:51 - PDXC Integration (Additional comments)
TASK8418057 Comment Added ---&gt; PO 4502974998 raised.
Pending Order Confirmation.
03-12-2025 18:55:34 - PDXC Integration (Work notes)
TASK8418057 Work Note Added by santhi.varthan@dxc.com: Added attachment ::  S000504531 Queensland Rail Ltd.pdf
03-12-2025 18:55:19 - PDXC Integration (Additional comments)
TASK8418057 Comment Added ---&gt; RITM0270468 raised for ICT Asset Management to arrange Purchase ordrer.
02-12-2025 10:35:13 - PDXC Integration (Additional comments)
TASK8418057 Comment Added ---&gt; No spare license available at this moment.
Case: 00320407 raised for Data#3 to provide quote.
02-12-2025 10:34:49 - PDXC Integration (Additional comments)
TASK8418057 Comment Added ---&gt; No spare license available at this moment.
Case:  00320407 raised for Data#3 to provide quote.
02-12-2025 08:42:44 - PDXC Integration (Work notes)
TASK8418057 Assigned To: Santhi Varthan
01-12-2025 19:58:52 - Dave Waanders (Work notes)
QLR ServiceNow Integration sc_req_item SCTASK0224176 created RITM5442978
</t>
  </si>
  <si>
    <t xml:space="preserve">
 2025-12-02 08:42:36 PDXC Integration - State is Work in Progress was Open
 2025-12-02 10:35:10 PDXC Integration - State is Pending was Work in Progress
 2025-12-10 13:41:26 PDXC Integration - State is Work in Progress was Pending
 2025-12-10 13:42:08 PDXC Integration - State is Closed Complete was Work in Progress</t>
  </si>
  <si>
    <t xml:space="preserve">12-12-2025 15:57:12 - Andy Phan (Additional comments)
Hi Ben,
Google Chrome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12-12-2025 15:57:12 - Andy Phan (Work notes)
Application: Google Chrome
Group: SOE_Windows11AllowGoogleChrome
Owner: Unrestricted
Added user's device to SOE_Windows11AllowGoogleChrome as per KB0022040.
12-12-2025 15:53:34 - Andy Phan (Work notes)
Investigating
02-12-2025 12:07:29 - Andy Phan (Work notes)
Assigning to Win11 Project Hypercare team for further assistance
02-12-2025 10:28:03 - Ruey Lim (Work notes)
From: Haw, Tiffany &lt;Tiffany.haw@qr.com.au&gt; 
Sent: Tuesday, 2 December 2025 10:32 AM
To: Munro, Christian &lt;cmunro7@dxc.com&gt;; IT Service Desk &lt;ITServiceDesk@qr.com.au&gt;
Subject: RE: Chrome Request - Workflow change
Thanks for the update Christian.
@IT Service Desk Approval received for SCTASK0224175. Please proceed.
Regards,
Tiffany
From: Munro, Christian &lt;cmunro7@dxc.com&gt; 
Sent: Tuesday, 2 December 2025 10:10 AM
To: Haw, Tiffany &lt;Tiffany.haw@qr.com.au&gt;; Haw, Tiffany &lt;laiping.haw@dxc.com&gt;
Subject: FW: Chrome Request - Workflow change
Morning Tiffany, 
All good to proceed with the request mentioned in SOD:
SCTASK0224175 | Catalog Task | ServiceNow
I will get the workflow sorted today and advise once complete. Alex will get these approvals straight to him without the need for the requestors manager to approve. 
Thanks and kind regards, 
Christian Munro
Enterprise Service Management Lead
0474 351 269
DXC Technology
cmunro7@dxc.com 
Brisbane, Queensland, AUSTRALIA
DXC.com | Twitter| Facebook| LinkedIn
DXC Technology Australia Pty Limited (ACN: 008 476 944), whose registered office is at 26 Talavera Road, Macquarie Park NSW 2113. 
From: Briggs, Alex &lt;alex.briggs@qr.com.au&gt; 
Sent: Tuesday, December 2, 2025 9:37 AM
To: Munro, Christian &lt;christian.munro@qr.com.au&gt;
Subject: RE: Chrome Request - Workflow change
Hi Christian,
Yes approve the instance you mentioned.
Happy for the future approvals to come straight to me.  Not a lot of value for it to go to their manager first.
Thanks
Alex.
From: Munro, Christian &lt;christian.munro@qr.com.au&gt; 
Sent: Tuesday, 2 December 2025 9:25 AM
To: Briggs, Alex &lt;alex.briggs@qr.com.au&gt;
Subject: Chrome Request - Workflow change
Morning Alex, 
The SD have received a request to apply Chrom to Win 11 user Ben Doak with the justification "Automatically removed during Windows 11 UAT test update. Several programs currently utilised operate better in a Chrome browser compared to Microsoft Edge browser." 
This has been approved by their manager Jamie Mullins. 
May I get your approval for them to have Chrome applied?
Also, I would like to make a change to the workflow to either of the following:
• All requests for Chrome on Win 11 go to you for approval
• All requests go to the requestors manager for approval and then yourself as a secondary approver. 
I believe we will be getting a lot of these requests as Win 11 progresses so I intend to have this change made, tested and a production change expedited today if possible. Can you advise which of the above options you would prefer and I will get it implemented ASAP?
Thanks and kind regards, 
CHRISTIAN MUNRO
Enterprise Service Management Lead
0474 251 269
100 Brookes St 
Fortitude Valley, QLD 4006 
W: queenslandrail.com.au
02-12-2025 08:55:13 - Andy Phan (Work notes)
Investigating
</t>
  </si>
  <si>
    <t xml:space="preserve">
 2025-12-02 05:26:45 Shane Kmet - Assigned to is George Knight was 
 2025-12-02 12:07:29 Andy Phan - State is Work in Progress was Open
 2025-12-12 15:52:09 Tiffany Haw - Assignment Group is Win11 Service Desk was Win11 Project Hypercare
 2025-12-12 15:57:12 Andy Phan - State is Closed Complete was Work in Progress</t>
  </si>
  <si>
    <t xml:space="preserve">14-12-2025 23:04:32 - Andrew Kane (Work notes)
Quote S000504645 &gt; PO 4502976459 &gt; Invoice SIN000338752 &gt; GR 5003121757
11-12-2025 13:14:25 - PDXC Integration (Additional comments)
TASK8417888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13:14:18 - PDXC Integration (Work notes)
TASK8417888 Work Note Added by santhi.varthan@dxc.com: Flexnet Udpated.
11-12-2025 13:13:58 - PDXC Integration (Additional comments)
TASK8417888 Comment Added ---&gt; PO 4502976459 raised.
05-12-2025 10:31:54 - PDXC Integration (Additional comments)
TASK8417888 Comment Added ---&gt; RITM0270603 raised for ICT Asset management to arrange Purchase Order.
04-12-2025 14:02:30 - PDXC Integration (Additional comments)
TASK8417888 Comment Added ---&gt; Re: QR RITM0270052/ pDXC RITM5442862: Microsoft CoPilot for 365 - Business Admin Approval-Santhi-

Hale, Jonathan
​
Software Asset Management - Queensland Rail​
​
Halvorson, Maddi​
approved thanks
JONATHAN HALE
02-12-2025 10:31:36 - PDXC Integration (Additional comments)
TASK8417888 Comment Added ---&gt; Email sent to Jonathan Hale request approval.
02-12-2025 10:31:11 - PDXC Integration (Additional comments)
TASK8417888 Comment Added ---&gt; Email sent to Jonathan Hale request approval.
01-12-2025 19:05:44 - PDXC Integration (Work notes)
TASK8417888 Assigned To: Santhi Varthan
01-12-2025 19:02:21 - Jamie Mullins (Work notes)
QLR ServiceNow Integration sc_req_item SCTASK0224174 created RITM5442862
</t>
  </si>
  <si>
    <t xml:space="preserve">
 2025-12-01 19:05:33 PDXC Integration - State is Work in Progress was Open
 2025-12-02 10:31:34 PDXC Integration - State is Pending was Work in Progress
 2025-12-11 13:14:29 PDXC Integration - State is Work in Progress was Pending
 2025-12-11 13:14:34 PDXC Integration - State is Closed Complete was Work in Progress</t>
  </si>
  <si>
    <t xml:space="preserve">
 2025-12-08 11:51:15 PDXC Integration - State is Closed Complete was Open</t>
  </si>
  <si>
    <t xml:space="preserve">10-12-2025 08:14:40 - Isabelle Connor (Additional comments)
Hi Tran, I have reviewed and tested PROD and can confirm form correctly displays. 
Thank you for your assistance with this.
09-12-2025 14:02:48 - Tran Hoang (Additional comments)
Hi @Isabelle Connor
I'd like to notify you that your request has been successfully released into Prod.
Please kindly review and let me know your feedback.
Thank you for your time.
08-12-2025 21:23:15 - Izan Baizura Mohd Ismail (Work notes)
non kba related
05-12-2025 17:07:24 - Tran Hoang (Additional comments)
Hi @Isabelle Connor
Thanks for your confirmation.
I’ve already raised the change request CHG0053992 and it’s currently awaiting approval.
The release is scheduled to be ready on 9-Dec-2025.
I’ll inform you once it has been successfully deployed to Production.
Thank you!
05-12-2025 13:35:07 - Isabelle Connor (Additional comments)
Perfect Tran. You have fulfilled my request to the below mentioned form. I appreciate your help.
Please deploy this change to Production.
05-12-2025 13:21:43 - Tran Hoang (Additional comments)
Hi @Isabelle Connor
Thank you for clarifying, and apologies for the earlier misunderstanding. I’ve confirmed that when the field “Do you require an existing user roles to be copied?” is set to “Yes”, the mandatory field “If applicable – User full name and user ID to be copied” also appears.
Could you please confirm if you would like to keep this “If applicable – User full name and user ID to be copied” field as well?
If yes, kindly let me know so I can update the form promptly.
If not, your request has been fulfilled: I have removed “Do you require an existing user roles to be copied?” and retained the mandatory field “System Access Required” in ServiceNow Test and Development instances. Please test using the below link and verify if everything looks correct on your end.
https://queenslandrailtest.service-now.com/service_management?id=sc_cat_item&amp;sys_id=53c4a74a1bb975101ee87510dc4bcbf2
Thank you for your cooperation.
05-12-2025 08:14:02 - Isabelle Connor (Additional comments)
added attachment
05-12-2025 08:13:40 - Isabelle Connor (Additional comments)
Hi Tran,
The form is not correct.
When you removed the field “Do you require an existing user roles to be copied?" it was linked to the following field "System Access Required". This field is imperative and needs to be reinstated. 
Remove field: “Do you require an existing user roles to be copied?" 
Keep field: "System Access Required"
Thank you
</t>
  </si>
  <si>
    <t xml:space="preserve">
 2025-12-08 21:23:15 Izan Baizura Mohd Ismail - State is Closed Complete was Open</t>
  </si>
  <si>
    <t xml:space="preserve">10-12-2025 12:48:08 - Tran Hoang (Work notes)
Fulfilled. Remove "Do you require an existing user roles to be copied?" and retain the mandatory field "System Access Required"
10-12-2025 08:14:40 - Isabelle Connor (Additional comments)
Hi Tran, I have reviewed and tested PROD and can confirm form correctly displays. 
Thank you for your assistance with this.
09-12-2025 14:02:48 - Tran Hoang (Additional comments)
Hi @Isabelle Connor
I'd like to notify you that your request has been successfully released into Prod.
Please kindly review and let me know your feedback.
Thank you for your time.
05-12-2025 17:07:23 - Tran Hoang (Additional comments)
Hi @Isabelle Connor
Thanks for your confirmation.
I’ve already raised the change request CHG0053992 and it’s currently awaiting approval.
The release is scheduled to be ready on 9-Dec-2025.
I’ll inform you once it has been successfully deployed to Production.
Thank you!
05-12-2025 13:35:06 - Isabelle Connor (Additional comments)
Perfect Tran. You have fulfilled my request to the below mentioned form. I appreciate your help.
Please deploy this change to Production.
05-12-2025 13:21:43 - Tran Hoang (Additional comments)
Hi @Isabelle Connor
Thank you for clarifying, and apologies for the earlier misunderstanding. I’ve confirmed that when the field “Do you require an existing user roles to be copied?” is set to “Yes”, the mandatory field “If applicable – User full name and user ID to be copied” also appears.
Could you please confirm if you would like to keep this “If applicable – User full name and user ID to be copied” field as well?
If yes, kindly let me know so I can update the form promptly.
If not, your request has been fulfilled: I have removed “Do you require an existing user roles to be copied?” and retained the mandatory field “System Access Required” in ServiceNow Test and Development instances. Please test using the below link and verify if everything looks correct on your end.
https://queenslandrailtest.service-now.com/service_management?id=sc_cat_item&amp;sys_id=53c4a74a1bb975101ee87510dc4bcbf2
Thank you for your cooperation.
05-12-2025 08:14:02 - Isabelle Connor (Additional comments)
added attachment
05-12-2025 08:13:40 - Isabelle Connor (Additional comments)
Hi Tran,
The form is not correct.
When you removed the field “Do you require an existing user roles to be copied?" it was linked to the following field "System Access Required". This field is imperative and needs to be reinstated. 
Remove field: “Do you require an existing user roles to be copied?" 
Keep field: "System Access Required"
Thank you
04-12-2025 19:30:36 - Tran Hoang (Additional comments)
Hi @Isabelle Connor
I have removed the field “Do you require an existing user roles to be copied?” from the CS Systems Access Request form in the Test and Development instances.
Could you please verify if everything looks correct on your end and share your feedback?
If this update works as expected, please confirm so I can proceed to remove this field in the Production instance.
Thanks for your cooperation.
</t>
  </si>
  <si>
    <t xml:space="preserve">
 2025-12-01 17:26:28 Lemuel So - Assigned to is Jarred Lopez was 
 2025-12-02 10:02:17 Lemuel So - Assigned to is Tran Hoang was Jarred Lopez
 2025-12-02 16:55:30 Tran Hoang - State is Work in Progress was Open
 2025-12-04 19:30:42 Tran Hoang - State is Pending was Work in Progress
 2025-12-10 12:48:08 Tran Hoang - State is Closed Complete was Pending</t>
  </si>
  <si>
    <t xml:space="preserve">11-12-2025 08:00:19 - Andrew Kane (Additional comments)
Quote S000503922 &gt; PO 4502974071 &gt; Invoice SIN000338270 &gt; GR 5003120721
11-12-2025 08:00:19 - Andrew Kane (Work notes)
Quote S000503922 &gt; PO 4502974071 &gt; Invoice SIN000338270 &gt; GR 5003120721
03-12-2025 09:37:18 - Lukas Anastasiou (Work notes)
PO 4502974071 sent.  Closing ticket.
02-12-2025 10:24:11 - Mirani Booth (Additional comments)
Progressed to ICT Asset Mgmt. Thank you, Mirani
02-12-2025 09:37:54 - Mirani Booth (Work notes)
pending confirm of contract line from santhi
</t>
  </si>
  <si>
    <t xml:space="preserve">10-12-2025 15:18:07 - Nam Nguyen (Additional comments)
Hello Joylen,
I have just attached the file that includes the groups currently active and those that have previously handled incidents. I couldn’t identify which group is responsible for an incident if it has never been assigned to that group.
I hope you understand.
10-12-2025 14:46:40 - Joylen Ballena (Additional comments)
Hello Nam. 
I checked on what you sent in Teams and i replied here with what I need. I attached the sample for Service Request. I am hoping you can provide me with the same for Incidents
Thanks
Joylen
10-12-2025 14:43:33 - Nam Nguyen (Additional comments)
Hello Joylen,
I have messaged you on Teams, but I’m not sure if you received it.
I realized that the file you attached only shows the active groups, so it’s not possible to track which group is handling the requested items and which is handling incidents.
Here is the list of active Assignment Groups that have incidents assigned:
[code]&lt;a href="https://queenslandrail.service-now.com/now/nav/ui/classic/params/target/incident_list.do%3Fsysparm_query%3Dassignment_group.active%253Dtrue%255Eassignment_groupISNOTEMPTY%255EGROUPBYassignment_group%26sysparm_first_row%3D1%26sysparm_view%3D" target="_blank"&gt;https://queenslandrail.service-now.com/now/nav/ui/classic/params/target/incident_list.do%3Fsysparm_query%3Dassignment_group.active%253Dtrue%255Eassignment_groupISNOTEMPTY%255EGROUPBYassignment_group%26sysparm_first_row%3D1%26sysparm_view%3D&lt;/a&gt;[/code]
Here is the list of inactive Assignment Groups that have incidents assigned, which means these groups have handled incidents in the past but are no longer active:
[code]&lt;a href="https://queenslandrail.service-now.com/now/nav/ui/classic/params/target/incident_list.do%3Fsysparm_query%3Dassignment_group.active%253Dfalse%255Eassignment_groupISNOTEMPTY%255EGROUPBYassignment_group%26sysparm_first_row%3D1%26sysparm_view%3D" target="_blank"&gt;https://queenslandrail.service-now.com/now/nav/ui/classic/params/target/incident_list.do%3Fsysparm_query%3Dassignment_group.active%253Dfalse%255Eassignment_groupISNOTEMPTY%255EGROUPBYassignment_group%26sysparm_first_row%3D1%26sysparm_view%3D&lt;/a&gt;[/code]
Here is the list of active Assignment Groups that have requested items assigned:
[code]&lt;a href="https://queenslandrail.service-now.com/now/nav/ui/classic/params/target/sc_req_item_list.do%3Fsysparm_query%3Dassignment_group.active%253Dtrue%255Eassignment_groupISNOTEMPTY%255EGROUPBYassignment_group%26sysparm_first_row%3D1%26sysparm_view%3D" target="_blank"&gt;https://queenslandrail.service-now.com/now/nav/ui/classic/params/target/sc_req_item_list.do%3Fsysparm_query%3Dassignment_group.active%253Dtrue%255Eassignment_groupISNOTEMPTY%255EGROUPBYassignment_group%26sysparm_first_row%3D1%26sysparm_view%3D&lt;/a&gt;[/code]
Here is the list of inactive Assignment Groups that have requested items assigned, which means these groups have handled requested items in the past but are no longer active:
[code]&lt;a href="https://queenslandrail.service-now.com/now/nav/ui/classic/params/target/sc_req_item_list.do%3Fsysparm_query%3Dassignment_group.active%253Dfalse%255Eassignment_groupISNOTEMPTY%255EGROUPBYassignment_group%26sysparm_first_row%3D1%26sysparm_view%3D" target="_blank"&gt;https://queenslandrail.service-now.com/now/nav/ui/classic/params/target/sc_req_item_list.do%3Fsysparm_query%3Dassignment_group.active%253Dfalse%255Eassignment_groupISNOTEMPTY%255EGROUPBYassignment_group%26sysparm_first_row%3D1%26sysparm_view%3D&lt;/a&gt;[/code]
If the link above is lagging, I can create an attached file similar to the one you provided, but it will include the four categories as mentioned.
05-12-2025 15:53:54 - Joylen Ballena (Additional comments)
Hello Nam. 
I am looking for this for incidents as I am able to pull up what I needed in Service Request. (see attached)
05-12-2025 09:13:29 - Joylen Ballena (Additional comments)
Hello Nam,
I would like a separate list for Incidents and Service Request for ALL Active Assignment Groups regardless if they have anything assigned to them or not. 
Also, if you can send me email or ping me on Teams moving forward, it will be more preferable and faster. 
Thanks.
03-12-2025 15:08:39 - Nam Nguyen (Additional comments)
Hello Joylen,
To clarify, you would like to list the Assignment Groups in ServiceNow for all Incidents and Service Requests, is that correct?
This will display all groups that have been assigned tasks, and it will also include groups that are no longer active.
Could you let me know if you want to apply any additional conditions?
For example: Only for Incidents and Service Requests, or Only active groups, or Display all groups?
Thank you.
</t>
  </si>
  <si>
    <t xml:space="preserve">11-12-2025 10:32:09 - Gilbert Noble (Work notes)
updated owner of CT_Custom_App_Dev_Role and ICT_Online_Services_Dev_Team
11-12-2025 10:00:33 - Gilbert Noble (Work notes)
From: DXC Staff Access &lt;DXCStaffAccess@QR.COM.AU&gt; 
Sent: Wednesday, 10 December 2025 5:03 PM
To: IT Service Desk &lt;ITServiceDesk@qr.com.au&gt;; DXC Staff Access &lt;DXCStaffAccess@QR.COM.AU&gt;
Cc: Dalla Costa, David &lt;David.DallaCosta@qr.com.au&gt;
Subject: RE: RITM0270059 - Elevated Privileges Account Expiry - John Bourke (A_O906832@QR.COM.AU)
Approved
Can we get ownership of  these 2 groups change to DXC Staff Access
ICT_Custom_App_Dev_Role
ICT_Online_Services_Dev_Team
05-12-2025 16:12:45 - Riley Thomas (Additional comments)
Hi John,
A_O906832 has been extended by 12 months as requested.
Kind regards,
Riley
05-12-2025 16:12:45 - Riley Thomas (Work notes)
Extended A_O906832
05-12-2025 16:05:32 - Riley Thomas (Work notes)
From: Hohnke, Matthew &lt;matthew.hohnke@qr.com.au&gt; 
Sent: Friday, 5 December 2025 4:33 PM
To: IT Service Desk &lt;ITServiceDesk@qr.com.au&gt;
Subject: RE: RITM0270059 - Elevated Privileges Account Expiry - John Bourke (A_O906832@QR.COM.AU)
Approved for the Roles I own.  Sorry think I missed replying to this one 😊
05-12-2025 11:52:40 - Jack Filmer (Work notes)
Pending approval from Matthew Hohnke
04-12-2025 09:58:13 - Ruey Lim (Work notes)
Pending approvals from:
Matthew Hohnke
04-12-2025 09:56:56 - Ruey Lim (Work notes)
From: Bariesheff, Boris &lt;Boris.Bariesheff@qr.com.au&gt; 
Sent: Thursday, 4 December 2025 10:14 AM
To: Dalla Costa, David &lt;David.DallaCosta@qr.com.au&gt;; IT Service Desk &lt;ITServiceDesk@qr.com.au&gt;; DXC Staff Access &lt;DXCStaffAccess@QR.COM.AU&gt;
Cc: Hohnke, Matthew &lt;matthew.hohnke@qr.com.au&gt;
Subject: Re: RITM0270059 - Elevated Privileges Account Expiry - John Bourke (A_O906832@QR.COM.AU)
approved
Boris Bariesheff
3rd Party Applications Manager
RC1 FL11, 305 Edward St 
Brisbane, QLD 4000 
T: Internal 8922478   External +61 7 3072 2478 
W: queenslandrail.com.au
04-12-2025 09:56:35 - Ruey Lim (Work notes)
From: Dalla Costa, David &lt;David.DallaCosta@qr.com.au&gt; 
Sent: Thursday, 4 December 2025 9:30 AM
To: Bariesheff, Boris &lt;Boris.Bariesheff@qr.com.au&gt;; IT Service Desk &lt;ITServiceDesk@qr.com.au&gt;; DXC Staff Access &lt;DXCStaffAccess@QR.COM.AU&gt;
Cc: Hohnke, Matthew &lt;matthew.hohnke@qr.com.au&gt;
Subject: RE: RITM0270059 - Elevated Privileges Account Expiry - John Bourke (A_O906832@QR.COM.AU)
Thanks Boris – Approved from me 😊
Regards,
DAVID DALLA COSTA
MANAGED APPLICATION SERVICES
RC1, Level 11, 305 Edward St  
Brisbane, QLD 4000  
W: queenslandrail.com.au
Planned Leave:
04-12-2025 07:48:55 - Pruthvish Patel (Work notes)
From: Bariesheff, Boris &lt;Boris.Bariesheff@qr.com.au&gt; 
Sent: Thursday, 4 December 2025 7:13 AM
To: IT Service Desk &lt;ITServiceDesk@qr.com.au&gt;; DXC Staff Access &lt;DXCStaffAccess@QR.COM.AU&gt;; Dalla Costa, David &lt;David.DallaCosta@qr.com.au&gt;
Cc: Hohnke, Matthew &lt;matthew.hohnke@qr.com.au&gt;
Subject: Re: RITM0270059 - Elevated Privileges Account Expiry - John Bourke (A_O906832@QR.COM.AU)
@Dalla Costa, David please approve if required
Boris Bariesheff
3rd Party Applications Manager
RC1 FL11, 305 Edward St 
Brisbane, QLD 4000 
T: Internal 8922478   External +61 7 3072 2478 
W: queenslandrail.com.au
03-12-2025 15:59:10 - Riley Thomas (Work notes)
Pending approvals from:
DXC Staff Access
Matthew Hohnke
Boris Bariesheff
03-12-2025 15:58:58 - Riley Thomas (Work notes)
From: IT Service Desk 
Sent: Wednesday, 3 December 2025 4:29 PM
To: DXC Staff Access &lt;DXCStaffAccess@QR.COM.AU&gt;
Cc: Hohnke, Matthew &lt;matthew.hohnke@qr.com.au&gt;; Bariesheff, Boris &lt;Boris.Bariesheff@qr.com.au&gt;
Subject: RE: RITM0270059 - Elevated Privileges Account Expiry - John Bourke (A_O906832@QR.COM.AU)
Hi,
As per the below, do you approve extended access to your owned roles
Kind Regards
Riley
RILEY THOMAS
Assistant Customer Support
03-12-2025 15:55:12 - Riley Thomas (Work notes)
From: Perovic, Thomas &lt;Thomas.Perovic@qr.com.au&gt; 
Sent: Wednesday, 3 December 2025 4:17 PM
To: IT Service Desk &lt;ITServiceDesk@qr.com.au&gt;
Subject: RE: RITM0270059 - Elevated Privileges Account Expiry - John Bourke (A_O906832@QR.COM.AU)
Hi,
Happy for those groups I own to have this permission extended.
Regards,
Tom
02-12-2025 16:04:45 - Zoe O'Brien (Work notes)
Pending approvals from:
Thomas Perovic
DXC Staff Access
Matthew Hohnke
Boris Bariesheff
02-12-2025 16:03:33 - Zoe O'Brien (Work notes)
Investigating
01-12-2025 16:04:37 - Gilbert Noble (Work notes)
From: IT Service Desk 
Sent: Monday, 1 December 2025 5:04 PM
To: Perovic, Thomas &lt;Thomas.Perovic@qr.com.au&gt;
Subject: FW: RITM0270059 - Elevated Privileges Account Expiry - John Bourke (A_O906832@QR.COM.AU)
Hello, 
as per the below, do you approve extended access to your owned roles
Kind Regards
GILBERT NOBLE
REMOTE DESKTOP SUPPORT
Level 3, 21 Kirksway Place 
Battery Point, Tasmania 7004 
T: 07 3072 5000 
W: queenslandrail.com.au
E: ITservicedesk@qr.com.au
01-12-2025 16:04:28 - Gilbert Noble (Work notes)
From: IT Service Desk 
Sent: Monday, 1 December 2025 5:04 PM
To: DXC Staff Access &lt;DXCStaffAccess@QR.COM.AU&gt;
Subject: FW: RITM0270059 - Elevated Privileges Account Expiry - John Bourke (A_O906832@QR.COM.AU)
Hello, 
as per the below, do you approve extended access to your owned roles
Kind Regards
GILBERT NOBLE
REMOTE DESKTOP SUPPORT
Level 3, 21 Kirksway Place 
Battery Point, Tasmania 7004 
T: 07 3072 5000 
W: queenslandrail.com.au
E: ITservicedesk@qr.com.au
01-12-2025 16:04:17 - Gilbert Noble (Work notes)
From: IT Service Desk 
Sent: Monday, 1 December 2025 5:04 PM
To: Hohnke, Matthew &lt;matthew.hohnke@qr.com.au&gt;
Subject: FW: RITM0270059 - Elevated Privileges Account Expiry - John Bourke (A_O906832@QR.COM.AU)
Hello, 
as per the below, do you approve extended access to your owned roles
Kind Regards
GILBERT NOBLE
REMOTE DESKTOP SUPPORT
Level 3, 21 Kirksway Place 
Battery Point, Tasmania 7004 
T: 07 3072 5000 
W: queenslandrail.com.au
E: ITservicedesk@qr.com.au
01-12-2025 16:03:51 - Gilbert Noble (Work notes)
From: IT Service Desk 
Sent: Monday, 1 December 2025 5:04 PM
To: Bariesheff, Boris &lt;Boris.Bariesheff@qr.com.au&gt;
Subject: FW: RITM0270059 - Elevated Privileges Account Expiry - John Bourke (A_O906832@QR.COM.AU)
Hello, 
as per the below, do you approve extended access to your owned roles
Kind Regards
GILBERT NOBLE
REMOTE DESKTOP SUPPORT
Level 3, 21 Kirksway Place 
Battery Point, Tasmania 7004 
T: 07 3072 5000 
W: queenslandrail.com.au
E: ITservicedesk@qr.com.au
01-12-2025 16:00:22 - Gilbert Noble (Work notes)
Investigating
</t>
  </si>
  <si>
    <t xml:space="preserve">11-12-2025 07:28:31 - Raegan Munro (Work notes)
Extended under RITM0270735.
11-12-2025 07:26:29 - Raegan Munro (Work notes)
From: DXC Staff Access &lt;DXCStaffAccess@QR.COM.AU&gt; 
Sent: Wednesday, 10 December 2025 4:47 PM
To: IT Service Desk &lt;ITServiceDesk@qr.com.au&gt;; DXC Staff Access &lt;DXCStaffAccess@QR.COM.AU&gt;
Subject: RE: SCTASK0224802 - Elevated Privileges Application
Approved but may be a duplicate of RITM0270058/ SCTASK0224145
10-12-2025 06:27:05 - Raegan Munro (Work notes)
From: IT Service Desk 
Sent: Wednesday, 10 December 2025 7:27 AM
To: DXC Staff Access &lt;DXCStaffAccess@QR.COM.AU&gt;
Subject: RE: RITM0270058 - Elevated Privileges Account Expiry - Gavin Fuller (A_R901590@QR.COM.AU)
Hi Team, 
I just wanted to reach out for an update on this request?
Kind regards,
RAEGAN MUNRO
SERVICE DESK ANALYST
Level 3. 21 Kirksway Place
Battery Point. Tasmania. 7004
PH: 07 3072 5000
Alt.PH: +61 7 3072 5000
Email: ITServiceDesk@qr.com.au
W: queenslandrail.com.au
08-12-2025 14:05:38 - Ruey Lim (Work notes)
From: IT Service Desk 
Sent: Monday, 8 December 2025 2:33 PM
To: DXC Staff Access &lt;DXCStaffAccess@QR.COM.AU&gt;
Subject: RE: RITM0270058 - Elevated Privileges Account Expiry - Gavin Fuller (A_R901590@QR.COM.AU)
Hi Team,
I just wanted to reach out and determine if you have had the opportunity to consider this request?
Kind Regards,
Ruey Yan Lim
Assistant Customer Support
============================================================================
Still pending approval from DXC Staff Access
05-12-2025 11:28:33 - Jack Filmer (Work notes)
Pending reply from DXC Staff Access
04-12-2025 13:10:27 - Cameron Horn (Work notes)
Pending reply from DXC Staff Access
03-12-2025 17:27:05 - Frederic Shea (Work notes)
Pending reply from DXC Staff Access
02-12-2025 14:05:33 - George Knight (Work notes)
Pending reply from DXC Staff Access
01-12-2025 16:01:54 - Gilbert Noble (Work notes)
From: IT Service Desk 
Sent: Monday, 1 December 2025 5:02 PM
To: DXC Staff Access &lt;DXCStaffAccess@QR.COM.AU&gt;
Subject: FW: RITM0270058 - Elevated Privileges Account Expiry - Gavin Fuller (A_R901590@QR.COM.AU)
Hello, 
as per the below, do you approve extended access to your owned roles
Kind Regards
GILBERT NOBLE
REMOTE DESKTOP SUPPORT
Level 3, 21 Kirksway Place 
Battery Point, Tasmania 7004 
T: 07 3072 5000 
W: queenslandrail.com.au
E: ITservicedesk@qr.com.au
01-12-2025 16:00:18 - Gilbert Noble (Work notes)
Investigating
</t>
  </si>
  <si>
    <t xml:space="preserve">
 2025-12-01 15:52:06 Liam Bryan - Assigned to is Raegan Munro was 
 2025-12-01 16:01:54 Gilbert Noble - State is Pending was Work in Progress
 2025-12-11 07:28:31 Raegan Munro - State is Closed Complete was Pending</t>
  </si>
  <si>
    <t xml:space="preserve">12-12-2025 17:28:58 - PDXC Integration (Work notes)
TASK8449509 Assigned To: Kaushika Thiyagarajan
12-12-2025 17:28:49 - PDXC Integration (Additional comments)
TASK8449509 Comment Added ---&gt; Device → Accessories Only - No IT Asset Management action.
12-12-2025 10:12:12 - PDXC Integration (Work notes)
TASK8417547 Work Note Added by christopher.watson2@dxc.com: Customer Collected
Billing Code : QR2-PROC-PKM09-CR116
10-12-2025 15:54:38 - PDXC Integration (Work notes)
TASK8417547 Work Note Added by christopher.watson2@dxc.com: Hi Bishweshwar
I am contacting you regarding your HW request for: 
• 1 X Wireless keyboard &amp; Mice SetCollection -
• 
• 
• 
Just advising you that it is ready for collection from the Build Room in RC1 Ground floor next to security.  
To the left of the elevators next to the security. 
Note that best collection times are between 8:30 – 10:00 and 10:30 to 15:30
Thank you
10-12-2025 15:54:28 - PDXC Integration (Additional comments)
TASK8417547 Comment Added ---&gt; Customer to Collect
02-12-2025 09:45:18 - PDXC Integration (Work notes)
TASK8417547 Assigned To: Christopher Watson
01-12-2025 15:44:40 - System (Work notes)
QLR ServiceNow Integration sc_req_item SCTASK0224143 created RITM5442653
</t>
  </si>
  <si>
    <t xml:space="preserve">
 2025-12-10 15:54:27 PDXC Integration - State is Pending was Open
 2025-12-12 10:12:00 PDXC Integration - State is Work in Progress was Pending</t>
  </si>
  <si>
    <t xml:space="preserve">12-12-2025 14:20:01 - PDXC Integration (Work notes)
TASK8417526 Work Note Added by christopher.watson2@dxc.com: Hi Danielle
I am contacting you regarding your HW request for: 
• 1 X Microsoft Surface Laptop
• Asset : SL222560
• Please note – If you require additional items then a ticket per item is required.
• 
Just advising you that it is ready for collection from the Build Room in RC1 Ground floor next to security.  
To the left of the elevators next to the security. 
Note that best collection times are between 8:30 – 10:00 and 10:30 to 15:30
Thank you
12-12-2025 14:19:52 - PDXC Integration (Additional comments)
TASK8417526 Comment Added ---&gt; Waiting on customer to collect
02-12-2025 09:45:19 - PDXC Integration (Work notes)
TASK8417526 Assigned To: Christopher Watson
01-12-2025 15:00:05 - System (Work notes)
QLR ServiceNow Integration sc_req_item SCTASK0224134 created RITM5442635
</t>
  </si>
  <si>
    <t xml:space="preserve">
 2025-12-12 14:19:49 PDXC Integration - State is Pending was Open</t>
  </si>
  <si>
    <t xml:space="preserve">09-12-2025 09:31:58 - Clair Neate (Work notes)
Confirmed by User this can now be closed. It has been completed.
09-12-2025 09:24:48 - Mary Jane Galon (Additional comments)
Hi Shane - Good day. Sorry for the delayed response.
Kindly proceed closing this ticket. Activity was already completed.
Thank you.
08-12-2025 16:31:03 - Shane Kmet (Work notes)
Access change appears to have been for the period of
CORP\pr3adm
Duration:
Start Date:           December 1, 2025
End Date:             December 3, 2025
08-12-2025 16:31:03 - Shane Kmet (Additional comments)
Good afternoon Jane,
Per RITM0270041, the service desk has attempted to reachou t and confirm this actionbut  have not heard back from you, we have sent email comms from the ticekt and via Outlook.
I note this ticekt indicates "Account pr3adm already appears to be a member of group "Temporary_Deny_Server_Logon_Exemption"."
I also see that this was for a period of 01/12/2025 to 03/01/2025.
Please advise if there is wanything further for this ticket?
Thank you,
Shane Kmet
Senior Service Desk Analyst
05-12-2025 11:43:19 - Jack Filmer (Work notes)
pending user response
05-12-2025 11:33:41 - Jack Filmer (Additional comments)
Hi Jane.
Account pr3adm already appears to be a member of group "Temporary_Deny_Server_Logon_Exemption".
Are you able to confirm if the account's access is currently working as intended?
Kind Regards,
Jack F
04-12-2025 13:09:42 - Cameron Horn (Additional comments)
Hi Jane.
Account pr3adm already appears to be a member of group "Temporary_Deny_Server_Logon_Exemption".
Are you able to confirm if the account's access is currently working as intended?
Kinds regards,
Cameron
03-12-2025 16:23:32 - Frederic Shea (Work notes)
From: IT Service Desk 
Sent: Wednesday, December 3, 2025 5:23 PM
To: Galon, Mary Jane &lt;maryjane.galon@qr.com.au&gt;
Subject: RITM0270041 - Add to Temporary_Deny_Server_Logon_Exemption Group
Hey Jane,
We are just reaching out in regard to a ticket that you have active with us; RITM0270041 - Add to Temporary_Deny_Server_Logon_Exemption Group.
Could you please reach if we can assist you further with this matter, either by responding to this email or reaching out to us on 07 3072 5000.
Kind regards,
FREDERIC SHEA
ASSISTANT CUSTOMER SUPPORT
Level 3. 21 Kirksway Place 
Battery Point. Tasmania. 7004 
PH: 07 3072 5000 
Alt.PH: +61 7 3072 5000 
Email: ITServiceDesk@qr.com.au
02-12-2025 16:20:12 - Frederic Shea (Additional comments)
Hi Jane.
Account pr3adm already appears to be a member of group "Temporary_Deny_Server_Logon_Exemption".
Are you able to confirm if the account's access is currently working as intended?
Kinds regards,
Frederic
01-12-2025 17:43:34 - Liam Bryan (Additional comments)
Hi Jane.
Account pr3adm already appears to be a member of group "Temporary_Deny_Server_Logon_Exemption".
Are you able to confirm if the account's access is currently working as intended?
Kinds regards,
Liam Bryan
01-12-2025 17:43:34 - Liam Bryan (Work notes)
Account pr3adm is already a member of group "Temporary_Deny_Server_Logon_Exemption"
</t>
  </si>
  <si>
    <t xml:space="preserve">
 2025-12-01 14:36:41 Cameron Horn - Assigned to is Zoe O'Brien was 
 2025-12-01 17:43:34 Liam Bryan - State is Pending was Work in Progress
 2025-12-09 09:31:58 Clair Neate - State is Closed Complete was Pending</t>
  </si>
  <si>
    <t xml:space="preserve">
 2025-12-02 12:27:13 PDXC Integration - State is Pending was Open
 2025-12-03 08:54:36 PDXC Integration - State is Work in Progress was Pending
 2025-12-08 13:18:27 PDXC Integration - State is Closed Complete was Work in Progress</t>
  </si>
  <si>
    <t xml:space="preserve">09-12-2025 13:30:56 - Cameron Horn (Additional comments)
Good afternoon Jessica,
The Safety SEQ Assets Leave Calendar mailbox has been created and the requested access has been granted.
Please allow 2 hours for this to replicate in the systems.
Please also be aware that you may receive an email about your request being not fulfilled. However, this is incorrect and the request has been completed.
Kind regards,
Cameron
09-12-2025 13:30:56 - Cameron Horn (Work notes)
Verified that the automation has created the mailbox and MBX groups
Verified that the mailbox and groups are listed in the exchange and entra
09-12-2025 11:20:54 - Cameron Horn (Work notes)
Removed the Safety SEQ Assets Leave Calendar mailbox and the associated MBX groups from DRA so they can be recreated by the automation script
08-12-2025 14:06:16 - Cameron Horn (Work notes)
Verified that the Safety SEQ Assets Leave Calendar mailbox has been created in DRA
Verified that Jessica Pousson has been provided with the send-as and modify access
Verified that the mailbox is not displaying in the exchange
08-12-2025 14:06:16 - Cameron Horn (Additional comments)
Good afternoon Jessica,
Apologies for the delay with this mailbox creation. However, we have had a few issues that we are trying to resolve with the creation of the mailbox.
Once this mailbox has been created, we will reach out and advise when you can access it.
Kind regards,
Cameron
08-12-2025 12:50:17 - Jessica Pousson (Additional comments)
Hello! Phil Clark has approved the creation of the shared mailbox, but I cannot find it in the system. Is there further information you require to process this? thank you
08-12-2025 05:21:51 - Cameron Horn (Work notes)
Pending project team
05-12-2025 09:44:37 - Shane Kmet (Work notes)
Pending project team
03-12-2025 08:19:42 - Cameron Horn (Work notes)
Pending project team
02-12-2025 06:47:54 - Cameron Horn (Work notes)
Reached out to the project team for the email services requests automation about the failed automation
Pending confirmation before actioning
</t>
  </si>
  <si>
    <t xml:space="preserve">
 2025-12-01 13:52:16 Shane Kmet - Assigned to is George Knight was 
 2025-12-01 14:04:42 Cameron Horn - Assigned to is Cameron Horn was George Knight
 2025-12-02 06:47:54 Cameron Horn - State is Pending was Work in Progress
 2025-12-09 13:30:56 Cameron Horn - State is Closed Complete was Pending</t>
  </si>
  <si>
    <t xml:space="preserve">10-12-2025 15:14:01 - PDXC Integration (Work notes)
TASK8417501 Work Note Added by christopher.watson2@dxc.com: We are currently awaiting the arrival of new devices.
Your item will be delivered as soon as it becomes available.
10-12-2025 15:13:58 - PDXC Integration (Additional comments)
TASK8417501 Comment Added ---&gt; We are currently awaiting the arrival of new devices.
Your item will be delivered as soon as it becomes available.
02-12-2025 09:13:54 - PDXC Integration (Work notes)
TASK8417501 Assigned To: Christopher Watson
01-12-2025 13:39:20 - System (Work notes)
QLR ServiceNow Integration sc_req_item SCTASK0224100 created RITM5442615
</t>
  </si>
  <si>
    <t xml:space="preserve">
 2025-12-10 15:13:56 PDXC Integration - State is Pending was Open</t>
  </si>
  <si>
    <t xml:space="preserve">09-12-2025 14:12:35 - James Watkins (Additional comments)
Have these been sent?
</t>
  </si>
  <si>
    <t xml:space="preserve">10-12-2025 09:13:08 - PDXC Integration (Work notes)
TASK8417500 Assigned To: Gudla Harshitha
10-12-2025 09:12:02 - PDXC Integration (Additional comments)
TASK8417500 Comment Added ---&gt; From: Gudla, Harshitha 
Sent: 10 December 2025 04:39
To: Leonard, Paul &lt;Paul.Leonard@qr.com.au&gt;
Subject: RE: TASK8417498\TASK8417499\TASK8417500-Remote Network Access request
Thanks for the confirmation.
Thanks &amp; Regards,
Harshitha
ICT Citrix Support
Team PDL: wpnido2ctxaus@dxc.com
From: Leonard, Paul &lt;Paul.Leonard@qr.com.au&gt; 
Sent: 09 December 2025 05:39
To: Gudla, Harshitha &lt;harshitha.gudla@qr.com.au&gt;
Subject: RE: TASK8417498\TASK8417499\TASK8417500-Remote Network Access request
Yes
PAUL LEONARD
SENIOR SECURITY SUPPORT OFFICER
Rc2-6, RC2-6 
309 Edward St GPO Box 1429 Bne 4001 • Bne,  
T: 07 30721713
M: 0447274710
F: . 
W: queenslandrail.com.au
From: Gudla, Harshitha &lt;harshitha.gudla@qr.com.au&gt; 
Sent: Tuesday, 9 December 2025 8:55 AM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09-12-2025 08:57:20 - PDXC Integration (Additional comments)
TASK8417500 Comment Added ---&gt; From: Gudla, Harshitha 
Sent: 09 December 2025 04:25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08-12-2025 15:13:17 - PDXC Integration (Additional comments)
TASK8417500 Comment Added ---&gt; Hello @steve.purcell@qr.com.au,
From the backend we can see the access to the below mentioned AD group to access the Citrix applications.
The ICT AD Group name is: OT_PAM_UnPrivilegedCORPUser
Kindly check and confirm the status.
08-12-2025 12:53:38 - PDXC Integration (Work notes)
TASK8417500 Work Note Added by jeffrey.sil.sardin@dxc.com: SK
Shane Kmet
Additional comments•12-05-2025 10:48:19
Good afternoon Steve,
Please see email form the Citrix Team, who require addditional informaiton relating to this request. Service Desk / Citrix teams are unable to proviode access given no information being provifded on this reuqest. Please update with what is required here.
--
TASK8417500 Comment Added ---&gt; From: Gudla, Harshitha
Sent: 04 December 2025 04:19
To: Brown, Brendan &lt;brendan.brown@qr.com.au&gt;; Gunn, Troy &lt;Troy.Gunn@qr.com.au&gt;; Purcell, Steve &lt;steve.purcell@qr.com.au&gt;
Cc: Ware, Allan &lt;Allan.Ware@qr.com.au&gt;
Subject: TASK8417498\TASK8417499\TASK8417500-Remote Network Access request
Hi @Ware, Allan
Good day!
Regarding the requests, TASK8417498\TASK8417499\TASK8417500-Remote Network Access request
We don't have proper information in the request.
When we try to reach the users via Teams, the users are offline.
Please provide application information and the mirror user ID for reference.
Thanks &amp; Regards,
Harshitha
ICT Citrix Support
--
Thank you,
Shane Kmet
Senior Service Desk Analyst
05-12-2025 12:48:19 - Shane Kmet (Additional comments)
Good afternoon Steve,
Please see email form the Citrix Team, who require addditional informaiton relating to this request. Service Desk / Citrix teams are unable to proviode access given no information being provifded on this reuqest. Please update with what is required here.
--
TASK8417500 Comment Added ---&gt; From: Gudla, Harshitha
Sent: 04 December 2025 04:19
To: Brown, Brendan &lt;brendan.brown@qr.com.au&gt;; Gunn, Troy &lt;Troy.Gunn@qr.com.au&gt;; Purcell, Steve &lt;steve.purcell@qr.com.au&gt;
Cc: Ware, Allan &lt;Allan.Ware@qr.com.au&gt;
Subject: TASK8417498\TASK8417499\TASK8417500-Remote Network Access request
Hi @Ware, Allan
Good day!
Regarding the requests, TASK8417498\TASK8417499\TASK8417500-Remote Network Access request
We don't have proper information in the request.
When we try to reach the users via Teams, the users are offline.
Please provide application information and the mirror user ID for reference.
Thanks &amp; Regards,
Harshitha
ICT Citrix Support
--
Thank you,
Shane Kmet
Senior Service Desk Analyst
05-12-2025 12:48:19 - Shane Kmet (Work notes)
**Per email note below, pending user to confrm what acecss is needed for Citrix
04-12-2025 08:50:25 - PDXC Integration (Additional comments)
TASK8417500 Comment Added ---&gt; From: Gudla, Harshitha 
Sent: 04 December 2025 04:19
To: Brown, Brendan &lt;brendan.brown@qr.com.au&gt;; Gunn, Troy &lt;Troy.Gunn@qr.com.au&gt;; Purcell, Steve &lt;steve.purcell@qr.com.au&gt;
Cc: Ware, Allan &lt;Allan.Ware@qr.com.au&gt;
Subject: TASK8417498\TASK8417499\TASK8417500-Remote Network Access request
Hi @Ware, Allan
Good day!
Regarding the requests, TASK8417498\TASK8417499\TASK8417500-Remote Network Access request
We don’t have proper information in the request.
When we try to reach the users via Teams, the users are offline.
Please provide application information and the mirror user ID for reference.
Thanks &amp; Regards,
Harshitha
ICT Citrix Support
Team PDL: wpnido2ctxaus@dxc.com
03-12-2025 09:36:09 - Shane Kmet (Additional comments)
Good morning Steve,
Per RITM0269824 (Remote Network Access), the Citrix team are requesting additional information on your request for PAM. Please see;
"There is no proper information about what the application is. Can you please provide us with the details of the application and a mirror ID for reference?"
Could you please elaborate furtehr on the accesss of PAM and what is required for Citrix Access?
Thank you,
Shane Kmet
Senior Service Desk Analyst
03-12-2025 09:34:34 - Shane Kmet (Work notes)
Investigating
03-12-2025 09:32:14 - PDXC Integration (Work notes)
TASK8417500 Work Note Added by joylen.ballena@dxc.com: SCTASK0224074 reassigned back to GSD
03-12-2025 09:18:19 - PDXC Integration (Work notes)
TASK8417500 Assigned To: 
03-12-2025 09:18:07 - PDXC Integration (Additional comments)
TASK8417500 Comment Added ---&gt; Hi Team, 
We tried to reach the user via Teams, but there was no response.
There is no proper information about what the application is.
Can you please provide us with the details of the application and a mirror ID for reference?
02-12-2025 17:00:53 - PDXC Integration (Additional comments)
TASK8417500 Comment Added ---&gt; checking with the user.
01-12-2025 21:53:38 - PDXC Integration (Work notes)
TASK8417500 Assigned To: Karne Divya Sree
01-12-2025 21:53:29 - PDXC Integration (Additional comments)
TASK8417500 Comment Added ---&gt; checking
01-12-2025 14:54:23 - Gilbert Noble (Work notes)
User ID: O866503
email: steve.purcell@qr.com.au
01-12-2025 14:53:48 - PDXC Integration (Work notes)
TASK8417500 Work Note Added by joylen.ballena@dxc.com: SCTASK0224074 assigned to  GSD
01-12-2025 14:36:49 - PDXC Integration (Additional comments)
TASK8417500 Comment Added ---&gt; Hello Team,
Please provide the user details email id/ user id to provide access.
01-12-2025 13:36:15 - Raegan Munro (Work notes)
QLR ServiceNow Integration sc_req_item SCTASK0224074 created RITM5442614
01-12-2025 13:36:03 - Raegan Munro (Work notes)
Assigning to Citrix for further assistance.
</t>
  </si>
  <si>
    <t xml:space="preserve">
 2025-12-01 11:58:46 Shane Kmet - Assigned to is Zoe O'Brien was 
 2025-12-01 13:36:03 Raegan Munro - Assignment Group is DXC Desktop Technology Citrix was Global Service Desk
 2025-12-01 14:53:19 Joylen Ballena - Assignment Group is Global Service Desk was DXC Desktop Technology Citrix
 2025-12-01 14:54:23 Gilbert Noble - Assignment Group is DXC Desktop Technology Citrix was Global Service Desk
 2025-12-01 21:53:27 PDXC Integration - State is Pending was Work in Progress
 2025-12-03 09:30:48 Joylen Ballena - Assignment Group is Global Service Desk was DXC Desktop Technology Citrix
 2025-12-03 09:33:46 Shane Kmet - Assigned to is Fred Shea was 
 2025-12-03 09:36:09 Shane Kmet - State is Pending was Work in Progress
 2025-12-10 09:11:26 PDXC Integration - State is Work in Progress was Pending
 2025-12-10 09:13:10 PDXC Integration - State is Closed Complete was Work in Progress</t>
  </si>
  <si>
    <t xml:space="preserve">10-12-2025 09:09:39 - PDXC Integration (Additional comments)
TASK8417498 Comment Added ---&gt; From: Gudla, Harshitha 
Sent: 10 December 2025 04:39
To: Leonard, Paul &lt;Paul.Leonard@qr.com.au&gt;
Subject: RE: TASK8417498\TASK8417499\TASK8417500-Remote Network Access request
Thanks for the confirmation.
Thanks &amp; Regards,
Harshitha
ICT Citrix Support
Team PDL: wpnido2ctxaus@dxc.com
From: Leonard, Paul &lt;Paul.Leonard@qr.com.au&gt; 
Sent: 09 December 2025 05:39
To: Gudla, Harshitha &lt;harshitha.gudla@qr.com.au&gt;
Subject: RE: TASK8417498\TASK8417499\TASK8417500-Remote Network Access request
Yes
PAUL LEONARD
SENIOR SECURITY SUPPORT OFFICER
Rc2-6, RC2-6 
309 Edward St GPO Box 1429 Bne 4001 • Bne,  
T: 07 30721713
M: 0447274710
F: . 
W: queenslandrail.com.au
From: Gudla, Harshitha &lt;harshitha.gudla@qr.com.au&gt; 
Sent: Tuesday, 9 December 2025 8:55 AM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09-12-2025 08:56:26 - PDXC Integration (Additional comments)
TASK8417498 Comment Added ---&gt; From: Gudla, Harshitha 
Sent: 09 December 2025 04:25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08-12-2025 15:12:04 - PDXC Integration (Additional comments)
TASK8417498 Comment Added ---&gt; Hello @brendan.brown@qr.com.au,
From the backend we can see the access to the below mentioned AD group to access the Citrix applications.
The ICT AD Group name is: OT_PAM_UnPrivilegedCORPUser
Kindly check and confirm the status.
05-12-2025 15:02:44 - PDXC Integration (Additional comments)
TASK8417498 Comment Added ---&gt; From: Gudla, Harshitha &lt;harshitha.gudla@qr.com.au&gt; 
Sent: 05 December 2025 09:51
To: Leonard, Paul &lt;Paul.Leonard@qr.com.au&gt;
Cc: Ware, Allan &lt;Allan.Ware@qr.com.au&gt;; Edwards, Mark &lt;Mark.Edwards@qr.com.au&gt;
Subject: Re: TASK8417498\TASK8417499\TASK8417500-Remote Network Access request
Hi @Leonard, Paul
Thanks for the update 
Will work on it.
Get Outlook for iOS
________________________________________
From: Leonard, Paul &lt;Paul.Leonard@qr.com.au&gt;
Sent: Friday, December 5, 2025 9:49:39 AM
To: Gudla, Harshitha &lt;harshitha.gudla@qr.com.au&gt;
Cc: Ware, Allan &lt;Allan.Ware@qr.com.au&gt;; Edwards, Mark &lt;Mark.Edwards@qr.com.au&gt;
Subject: RE: TASK8417498\TASK8417499\TASK8417500-Remote Network Access request 
Hi Harshitha,
I have been given the following information about access.
The ICT AD Group name is:
OT_PAM_UnPrivilegedCORPUsers
Any users added to this group should get the 3 Citrix App
Hope this helps
PAUL LEONARD 
SENIOR SECURITY SUPPORT OFFICER
Rc2-6, RC2-6 
309 Edward St GPO Box 1429 Bne 4001 • Bne,  
T: 07 30721713
M: 0447274710
F: . 
W: queenslandrail.com.au
From: Leonard, Paul 
Sent: Friday, 5 December 2025 1:02 PM
To: Gudla, Harshitha &lt;harshitha.gudla@qr.com.au&gt;
Cc: Ware, Allan &lt;Allan.Ware@qr.com.au&gt;; Edwards, Mark &lt;Mark.Edwards@qr.com.au&gt;
Subject: RE: TASK8417498\TASK8417499\TASK8417500-Remote Network Access request
Good afternoon, 
We have contractors that require access to the QR network in order to access PAM. I have been told by Andrew Pridannikoff that to get access to the QR network they will need a Citrix account. 
An existing contractor that you can use to for mirror reference is
Doug Campbell
00913286
regards
05-12-2025 09:00:33 - PDXC Integration (Additional comments)
TASK8417498 Comment Added ---&gt; From: Gudla, Harshitha 
Sent: 05 December 2025 04:30
To: Brown, Brendan &lt;brendan.brown@qr.com.au&gt;; Gunn, Troy &lt;Troy.Gunn@qr.com.au&gt;; Purcell, Steve &lt;steve.purcell@qr.com.au&gt;
Cc: Ware, Allan &lt;Allan.Ware@qr.com.au&gt;
Subject: RE: TASK8417498\TASK8417499\TASK8417500-Remote Network Access request
Hi Team,
Good day!
Regarding the requests, TASK8417498\TASK8417499\TASK8417500-Remote Network Access request
Do you have any update on it?
Thanks &amp; Regards,
Harshitha
ICT Citrix Support
Team PDL: wpnido2ctxaus@dxc.com
04-12-2025 08:51:04 - PDXC Integration (Additional comments)
TASK8417498 Comment Added ---&gt; From: Gudla, Harshitha 
Sent: 04 December 2025 04:19
To: Brown, Brendan &lt;brendan.brown@qr.com.au&gt;; Gunn, Troy &lt;Troy.Gunn@qr.com.au&gt;; Purcell, Steve &lt;steve.purcell@qr.com.au&gt;
Cc: Ware, Allan &lt;Allan.Ware@qr.com.au&gt;
Subject: TASK8417498\TASK8417499\TASK8417500-Remote Network Access request
Hi @Ware, Allan
Good day!
Regarding the requests, TASK8417498\TASK8417499\TASK8417500-Remote Network Access request
We don’t have proper information in the request.
When we try to reach the users via Teams, the users are offline.
Please provide application information and the mirror user ID for reference.
Thanks &amp; Regards,
Harshitha
ICT Citrix Support
Team PDL: wpnido2ctxaus@dxc.com
04-12-2025 08:20:39 - PDXC Integration (Work notes)
TASK8417498 Assigned To: Gudla Harshitha
03-12-2025 13:39:21 - Raegan Munro (Work notes)
Reassigning to Citrix to communicate with user, Service Desk does not have any other information beyond what is listed in the request.
03-12-2025 09:48:19 - PDXC Integration (Work notes)
TASK8417498 Assigned To: 
03-12-2025 09:48:08 - PDXC Integration (Additional comments)
TASK8417498 Comment Added ---&gt; Hi Team,
We tried to reach the user via Teams, but there was no response.
There is no proper information about what the application is.
Can you please provide us with the details of the application and a mirror ID for reference?
02-12-2025 10:01:15 - PDXC Integration (Additional comments)
TASK8417498 Comment Added ---&gt; checking
01-12-2025 21:49:54 - PDXC Integration (Work notes)
TASK8417498 Assigned To: Karne Divya Sree
01-12-2025 15:06:33 - Liam Bryan (Work notes)
User email: brendan.brown@qr.com.au
ID: O916005
Phone: 0447 274 710
Reassigning to DXC Desktop Technology Citrix
01-12-2025 15:01:38 - PDXC Integration (Work notes)
TASK8417498 Work Note Added by joylen.ballena@dxc.com: SCTASK0224073 assigned GSD
01-12-2025 14:54:48 - PDXC Integration (Work notes)
TASK8417498 Assigned To: 
01-12-2025 14:54:38 - PDXC Integration (Additional comments)
TASK8417498 Comment Added ---&gt; Hello Team,
We didnt get any response from the user that we reached via ms teams.
Kindly provide the complete details to proceed further
01-12-2025 13:54:44 - PDXC Integration (Work notes)
TASK8417498 Assigned To: Gudla Harshitha
01-12-2025 13:35:01 - Raegan Munro (Work notes)
QLR ServiceNow Integration sc_req_item SCTASK0224073 created RITM5442612
01-12-2025 13:34:47 - Raegan Munro (Work notes)
Assigning to Citrix for further assistance.
01-12-2025 13:34:26 - Raegan Munro (Work notes)
Investigating,
</t>
  </si>
  <si>
    <t xml:space="preserve">
 2025-12-01 11:58:43 Shane Kmet - Assigned to is George Knight was 
 2025-12-01 13:34:47 Raegan Munro - Assignment Group is DXC Desktop Technology Citrix was Global Service Desk
 2025-12-01 15:01:05 Joylen Ballena - Assignment Group is Global Service Desk was DXC Desktop Technology Citrix
 2025-12-01 15:06:33 Liam Bryan - Assignment Group is DXC Desktop Technology Citrix was Global Service Desk
 2025-12-02 10:01:14 PDXC Integration - State is Pending was Work in Progress
 2025-12-03 12:43:38 Joylen Ballena - Assignment Group is Global Service Desk was DXC Desktop Technology Citrix
 2025-12-03 13:07:06 Cameron Horn - Assigned to is Fred Shea was 
 2025-12-03 13:39:21 Raegan Munro - Assignment Group is DXC Desktop Technology Citrix was Global Service Desk
 2025-12-10 09:09:41 PDXC Integration - State is Closed Complete was Work in Progress</t>
  </si>
  <si>
    <t xml:space="preserve">10-12-2025 09:10:25 - PDXC Integration (Additional comments)
TASK8417499 Comment Added ---&gt; From: Gudla, Harshitha 
Sent: 10 December 2025 04:39
To: Leonard, Paul &lt;Paul.Leonard@qr.com.au&gt;
Subject: RE: TASK8417498\TASK8417499\TASK8417500-Remote Network Access request
Thanks for the confirmation.
Thanks &amp; Regards,
Harshitha
ICT Citrix Support
Team PDL: wpnido2ctxaus@dxc.com
From: Leonard, Paul &lt;Paul.Leonard@qr.com.au&gt; 
Sent: 09 December 2025 05:39
To: Gudla, Harshitha &lt;harshitha.gudla@qr.com.au&gt;
Subject: RE: TASK8417498\TASK8417499\TASK8417500-Remote Network Access request
Yes
PAUL LEONARD
SENIOR SECURITY SUPPORT OFFICER
Rc2-6, RC2-6 
309 Edward St GPO Box 1429 Bne 4001 • Bne,  
T: 07 30721713
M: 0447274710
F: . 
W: queenslandrail.com.au
From: Gudla, Harshitha &lt;harshitha.gudla@qr.com.au&gt; 
Sent: Tuesday, 9 December 2025 8:55 AM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09-12-2025 08:56:44 - PDXC Integration (Additional comments)
TASK8417499 Comment Added ---&gt; From: Gudla, Harshitha 
Sent: 09 December 2025 04:25
To: Leonard, Paul &lt;Paul.Leonard@qr.com.au&gt;
Cc: Ware, Allan &lt;Allan.Ware@qr.com.au&gt;; Edwards, Mark &lt;Mark.Edwards@qr.com.au&gt;
Subject: RE: TASK8417498\TASK8417499\TASK8417500-Remote Network Access request
Hi @Leonard, Paul
Good day!
The users listed below are already part of the group. 
Can we proceed to close the request?
Thanks &amp; Regards,
Harshitha
ICT Citrix Support
Team PDL: wpnido2ctxaus@dxc.com
08-12-2025 15:11:50 - PDXC Integration (Additional comments)
TASK8417499 Comment Added ---&gt; Hello @troy.gunn@qr.com.au,
From the backend we can see the access to the below mentioned AD group to access the Citrix applications.
The ICT AD Group name is: OT_PAM_UnPrivilegedCORPUser
Kindly check and confirm the status.
08-12-2025 15:08:05 - PDXC Integration (Additional comments)
TASK8417499 Comment Added ---&gt; From: Gudla, Harshitha &lt;harshitha.gudla@qr.com.au&gt;
Sent: 05 December 2025 09:51
To: Leonard, Paul &lt;Paul.Leonard@qr.com.au&gt;
Cc: Ware, Allan &lt;Allan.Ware@qr.com.au&gt;; Edwards, Mark &lt;Mark.Edwards@qr.com.au&gt;
Subject: Re: TASK8417498\TASK8417499\TASK8417500-Remote Network Access request
Hi @Leonard, Paul
Thanks for the update
Will work on it.
Get Outlook for iOS
________________________________________
From: Leonard, Paul &lt;Paul.Leonard@qr.com.au&gt;
Sent: Friday, December 5, 2025 9:49:39 AM
To: Gudla, Harshitha &lt;harshitha.gudla@qr.com.au&gt;
Cc: Ware, Allan &lt;Allan.Ware@qr.com.au&gt;; Edwards, Mark &lt;Mark.Edwards@qr.com.au&gt;
Subject: RE: TASK8417498\TASK8417499\TASK8417500-Remote Network Access request
Hi Harshitha,
I have been given the following information about access.
The ICT AD Group name is:
OT_PAM_UnPrivilegedCORPUsers
Any users added to this group should get the 3 Citrix App
Hope this helps
PAUL LEONARD
SENIOR SECURITY SUPPORT OFFICER
Rc2-6, RC2-6
309 Edward St GPO Box 1429 Bne 4001 • Bne,
T: 07 30721713
M: 0447274710
F: .
W: queenslandrail.com.au
From: Leonard, Paul
Sent: Friday, 5 December 2025 1:02 PM
To: Gudla, Harshitha &lt;harshitha.gudla@qr.com.au&gt;
Cc: Ware, Allan &lt;Allan.Ware@qr.com.au&gt;; Edwards, Mark &lt;Mark.Edwards@qr.com.au&gt;
Subject: RE: TASK8417498\TASK8417499\TASK8417500-Remote Network Access request
Good afternoon,
We have contractors that require access to the QR network in order to access PAM. I have been told by Andrew Pridannikoff that to get access to the QR network they will need a Citrix account.
An existing contractor that you can use to for mirror reference is
Doug Campbell
00913286
regards
05-12-2025 09:00:53 - PDXC Integration (Additional comments)
TASK8417499 Comment Added ---&gt; From: Gudla, Harshitha 
Sent: 05 December 2025 04:30
To: Brown, Brendan &lt;brendan.brown@qr.com.au&gt;; Gunn, Troy &lt;Troy.Gunn@qr.com.au&gt;; Purcell, Steve &lt;steve.purcell@qr.com.au&gt;
Cc: Ware, Allan &lt;Allan.Ware@qr.com.au&gt;
Subject: RE: TASK8417498\TASK8417499\TASK8417500-Remote Network Access request
Hi Team,
Good day!
Regarding the requests, TASK8417498\TASK8417499\TASK8417500-Remote Network Access request
Do you have any update on it?
Thanks &amp; Regards,
Harshitha
ICT Citrix Support
Team PDL: wpnido2ctxaus@dxc.com
04-12-2025 08:51:05 - PDXC Integration (Additional comments)
TASK8417499 Comment Added ---&gt; From: Gudla, Harshitha 
Sent: 04 December 2025 04:19
To: Brown, Brendan &lt;brendan.brown@qr.com.au&gt;; Gunn, Troy &lt;Troy.Gunn@qr.com.au&gt;; Purcell, Steve &lt;steve.purcell@qr.com.au&gt;
Cc: Ware, Allan &lt;Allan.Ware@qr.com.au&gt;
Subject: TASK8417498\TASK8417499\TASK8417500-Remote Network Access request
Hi @Ware, Allan
Good day!
Regarding the requests, TASK8417498\TASK8417499\TASK8417500-Remote Network Access request
We don’t have proper information in the request.
When we try to reach the users via Teams, the users are offline.
Please provide application information and the mirror user ID for reference.
Thanks &amp; Regards,
Harshitha
ICT Citrix Support
Team PDL: wpnido2ctxaus@dxc.com
03-12-2025 15:21:48 - PDXC Integration (Work notes)
TASK8417499 Assigned To: Gudla Harshitha
03-12-2025 12:46:24 - Raegan Munro (Work notes)
Assigning back to Citrix to communicate with user.
03-12-2025 09:49:24 - PDXC Integration (Work notes)
TASK8417499 Assigned To: 
03-12-2025 09:48:53 - PDXC Integration (Additional comments)
TASK8417499 Comment Added ---&gt; Hi Team,
We tried to reach the user via Teams, but there was no response.
There is no proper information about what the application is.
Can you please provide us with the details of the application and a mirror ID for reference?
02-12-2025 17:02:21 - PDXC Integration (Additional comments)
TASK8417499 Comment Added ---&gt; checking with the user.
01-12-2025 21:49:38 - PDXC Integration (Work notes)
TASK8417499 Assigned To: Karne Divya Sree
01-12-2025 15:05:11 - Liam Bryan (Work notes)
User email: troy.gunn@qr.com.au
User ID: O918548
Reassigning to DXC Desktop Technology Citrix
01-12-2025 15:00:18 - PDXC Integration (Work notes)
TASK8417499 Work Note Added by joylen.ballena@dxc.com: SCTASK0224072 assigned to GSD
01-12-2025 14:55:34 - PDXC Integration (Work notes)
TASK8417499 Assigned To: 
01-12-2025 14:55:25 - PDXC Integration (Additional comments)
TASK8417499 Comment Added ---&gt; Hello Team,
Kindly provide the complete details to proceed further
01-12-2025 13:57:35 - PDXC Integration (Work notes)
TASK8417499 Assigned To: Gudla Harshitha
01-12-2025 13:57:29 - PDXC Integration (Additional comments)
TASK8417499 Comment Added ---&gt; checking on it
01-12-2025 13:35:46 - Raegan Munro (Work notes)
QLR ServiceNow Integration sc_req_item SCTASK0224072 created RITM5442613
01-12-2025 13:35:32 - Raegan Munro (Work notes)
Assigning to Citrix for further assistance.
</t>
  </si>
  <si>
    <t xml:space="preserve">
 2025-12-01 11:58:44 Shane Kmet - Assigned to is George Knight was 
 2025-12-01 13:35:32 Raegan Munro - Assignment Group is DXC Desktop Technology Citrix was Global Service Desk
 2025-12-01 13:57:24 PDXC Integration - State is Pending was Work in Progress
 2025-12-01 15:00:01 Joylen Ballena - Assignment Group is Global Service Desk was DXC Desktop Technology Citrix
 2025-12-01 15:05:11 Liam Bryan - Assignment Group is DXC Desktop Technology Citrix was Global Service Desk
 2025-12-03 12:32:18 Joylen Ballena - Assignment Group is Global Service Desk was DXC Desktop Technology Citrix
 2025-12-03 12:46:24 Raegan Munro - Assignment Group is DXC Desktop Technology Citrix was Global Service Desk
 2025-12-10 09:10:28 PDXC Integration - State is Closed Complete was Work in Progress</t>
  </si>
  <si>
    <t xml:space="preserve">
 2025-12-02 14:52:00 PDXC Integration - State is Pending was Open
 2025-12-03 15:27:59 PDXC Integration - State is Work in Progress was Pending
 2025-12-08 15:23:17 PDXC Integration - State is Closed Complete was Work in Progress</t>
  </si>
  <si>
    <t xml:space="preserve">
 2025-12-02 14:51:47 PDXC Integration - State is Pending was Open
 2025-12-03 15:29:00 PDXC Integration - State is Work in Progress was Pending
 2025-12-08 15:24:49 PDXC Integration - State is Closed Complete was Work in Progress</t>
  </si>
  <si>
    <t xml:space="preserve">09-12-2025 12:14:54 - PDXC Integration (Work notes)
TASK8438746 Assigned To: Kaushika Thiyagarajan
09-12-2025 12:14:44 - PDXC Integration (Additional comments)
TASK8438746 Comment Added ---&gt; Device → Accessories Only - No IT Asset Management action.
09-12-2025 11:41:14 - PDXC Integration (Work notes)
TASK8417421 Work Note Added by christopher.watson2@dxc.com: Customer Collected
1 x QR2-PROC-PKM09-CR116
02-12-2025 12:59:34 - PDXC Integration (Work notes)
TASK8417421 Work Note Added by christopher.watson2@dxc.com: Hi Matthew
I am contacting you regarding your HW request for: 
• 1 X Wireless keyboard &amp; Mice Set
• 
• 
• 
Just advising you that it is ready for collection from the Build Room in RC1 Ground floor next to security.  
To the left of the elevators next to the security. 
Note that best collection times are between 8:30 – 10:00 and 10:30 to 15:30
Thank you
02-12-2025 12:59:28 - PDXC Integration (Additional comments)
TASK8417421 Comment Added ---&gt; Waiting on customer to collect
01-12-2025 13:01:04 - PDXC Integration (Work notes)
TASK8417421 Assigned To: Christopher Watson
01-12-2025 11:45:54 - System (Work notes)
QLR ServiceNow Integration sc_req_item SCTASK0224067 created RITM5442535
</t>
  </si>
  <si>
    <t xml:space="preserve">
 2025-12-02 12:59:27 PDXC Integration - State is Pending was Open
 2025-12-09 11:40:38 PDXC Integration - State is Work in Progress was Pending</t>
  </si>
  <si>
    <t xml:space="preserve">11-12-2025 08:19:12 - Fiona Rendalls (Work notes)
Closing the ticket.  Teams messaged Jo and she will chat with Jeff about options.  Thank you!
11-12-2025 08:19:12 - Fiona Rendalls (Additional comments)
Closing the ticket.  Teams messaged Jo and she will chat with Jeff about options.  Thank you!
10-12-2025 13:04:20 - Fiona Rendalls (Work notes)
* 0483316222 - please complete the cancellation form which goes through to Telstra Support team to process the request
https://queenslandrail.service-now.com/service_management?id=sc_cat_item&amp;sys_id=fc4a9e514f8222004a30fe501310c788
Cancellation | 0483316222
* iPhone 15 IMEI 352852877640191 / SN CWGQY4Q9NH (purchased 21 Nov 2025) is showing as in use today jeffrey.jones@qr.com.au.
Please complete a full device wipe as per the instructions and give back to be repurposed in your cost centre or back to Techbar for the disposal/recycle process.
QR equipment must be used with QR services only and can not be used with other services.
Instructions: Proceed to unenroll &amp; erase contents for new owner (returning to supervisor in your cost centre) /disposal-buyback programme (returning to Techbar)
https://queenslandrail.service-now.com/service_management?id=kb_article_view&amp;sysparm_article=KB0020607
Note: If you have forgotten your Apple ID password you can reset it. Refer to https://iforgot.apple.com/password/verify/appleid#!&amp;Â§ion=password
10-12-2025 13:04:20 - Fiona Rendalls (Additional comments)
TO DO/ Deciding on cancelling QR service and returning QR equipment or keeping the service/equipment to use together:
If you decide to cancel the QR service:
* 0483316222 - please complete the cancellation form which goes through to Telstra Support team to process the request
https://queenslandrail.service-now.com/service_management?id=sc_cat_item&amp;sys_id=fc4a9e514f8222004a30fe501310c788
Cancellation | 0483316222
* iPhone 15 IMEI 352852877640191 / SN CWGQY4Q9NH (purchased 21 Nov 2025) is showing as in use today jeffrey.jones@qr.com.au.
Please complete a full device wipe as per the instructions and give back to be repurposed in your cost centre or back to Techbar for the disposal/recycle process.
QR equipment must be used with QR services only and can not be used with other services.
Instructions: Proceed to unenroll &amp; erase contents for new owner (returning to supervisor in your cost centre) /disposal-buyback programme (returning to Techbar)
https://queenslandrail.service-now.com/service_management?id=kb_article_view&amp;sysparm_article=KB0020607
Note: If you have forgotten your Apple ID password you can reset it. Refer to https://iforgot.apple.com/password/verify/appleid#!&amp;Â§ion=password
09-12-2025 08:10:55 - Fiona Rendalls (Work notes)
Hi Joanne/Jeff,
I have double checked and as per policy MD-16-657 Section 2.1.2 IT Security
• Corporate devices must be connected to a Carrier's network arranged under the contractual arrangements between Queensland Rail Ltd and the relevant Carrier
• A Queensland Rail mobile number must only be used with a corporate device which has been approved, procured, supported, and recommended by Queensland Rail
https://queenslandrail.sharepoint.com/ResourceCentre/PolicyCentre/ProjectDelivery/MD-16-657.PDF 
The iPhone 15  IMEI 352852877640191 / SN CWGQY4Q9NH (purchased 21 Nov 2025) is showing as in use today with 0431 651487 which does not appear to be a QR owned service so if the equipment needs to either be moved to using with a QR service or the equipment needs to be handed back because it can not be used with a personal service.
09-12-2025 08:10:55 - Fiona Rendalls (Additional comments)
Hi Joanne/Jeff,
I have double checked and as per policy MD-16-657 Section 2.1.2 IT Security
• Corporate devices must be connected to a Carrier's network arranged under the contractual arrangements between Queensland Rail Ltd and the relevant Carrier
• A Queensland Rail mobile number must only be used with a corporate device which has been approved, procured, supported, and recommended by Queensland Rail
https://queenslandrail.sharepoint.com/ResourceCentre/PolicyCentre/ProjectDelivery/MD-16-657.PDF 
The iPhone 15  IMEI 352852877640191 / SN CWGQY4Q9NH (purchased 21 Nov 2025) is showing as in use today with 0431 651487 which does not appear to be a QR owned service so if the equipment needs to either be moved to using with a QR service or the equipment needs to be handed back because it can not be used with a personal service.
05-12-2025 10:39:20 - Fiona Rendalls (Additional comments)
Thanks Joanne - please clarify - will Jeff be using a QR mobile service with QR funded phone together?
I am new but I need to check the policy because I think QR funded equipment is only to be used with QR funded mobile services.
05-12-2025 10:39:20 - Fiona Rendalls (Work notes)
Thanks Joanne - please clarify - will Jeff be using a QR mobile service with QR funded phone together?
I am new but I need to check the policy because I think QR funded equipment is only to be used with QR funded mobile services.
03-12-2025 11:14:28 - Joanne Hudson (Additional comments)
hi Fiona - the device is to remain with Jeff Jones. The sim card and designation number, is what we are seeking to cancel.
02-12-2025 11:44:54 - Fiona Rendalls (Additional comments)
* 0483316222 - please complete the cancellation form which goes through to Telstra Support team to process the request
https://queenslandrail.service-now.com/service_management?id=sc_cat_item&amp;sys_id=fc4a9e514f8222004a30fe501310c788
Cancellation | 0483316222
* iPhone 15 IMEI 352852877640191 / SN CWGQY4Q9NH (purchased 21 Nov 2025) is showing as in use today jeffrey.jones@qr.com.au.
Please complete a full device wipe as per the instructions and give back to be repurposed in your cost centre or back to Techbar for the disposal/recycle process.
QR equipment must be used with QR services only and can not be used with other services.
Instructions:  Proceed to unenroll &amp; erase contents for new owner (returning to supervisor in your cost centre) /disposal-buyback programme (returning to Techbar)
https://queenslandrail.service-now.com/service_management?id=kb_article_view&amp;sysparm_article=KB0020607
Note: If you have forgotten your Apple ID password you can reset it. Refer to https://iforgot.apple.com/password/verify/appleid#!&amp;Â§ion=password
02-12-2025 11:44:54 - Fiona Rendalls (Work notes)
* 0483316222 - please complete the cancellation form which goes through to Telstra Support team to process the request
https://queenslandrail.service-now.com/service_management?id=sc_cat_item&amp;sys_id=fc4a9e514f8222004a30fe501310c788
Cancellation | 0483316222
* iPhone 15 IMEI 352852877640191 / SN CWGQY4Q9NH (purchased 21 Nov 2025) is showing as in use today jeffrey.jones@qr.com.au.
Please complete a full device wipe as per the instructions and give back to be repurposed in your cost centre or back to Techbar for the disposal/recycle process.
QR equipment must be used with QR services only and can not be used with other services.
Instructions:  Proceed to unenroll &amp; erase contents for new owner (returning to supervisor in your cost centre) /disposal-buyback programme (returning to Techbar)
https://queenslandrail.service-now.com/service_management?id=kb_article_view&amp;sysparm_article=KB0020607
Note: If you have forgotten your Apple ID password you can reset it. Refer to https://iforgot.apple.com/password/verify/appleid#!&amp;Â§ion=password
</t>
  </si>
  <si>
    <t xml:space="preserve">
 2025-12-01 14:12:41 Gavin Fuller - Assigned to is Fiona Rendalls was 
 2025-12-11 08:19:12 Fiona Rendalls - State is Closed Complete was Work in Progress</t>
  </si>
  <si>
    <t xml:space="preserve">09-12-2025 10:51:19 - Casey Micklesson (Additional comments)
Hi Carl,
As discussed, the stock has been ordered.
I will keep you updated on the status of the request.
Thank you
05-12-2025 08:18:04 - Casey Micklesson (Work notes)
Engaged customer via email with keyboard options to decide from.
Waiting response from customer before proceeding.
01-12-2025 10:31:21 - Casey Micklesson (Work notes)
Please note your Order Reference Number:
15634092
</t>
  </si>
  <si>
    <t xml:space="preserve">
 2025-12-01 10:31:21 Casey Micklesson - Assigned to is Casey Micklesson was 
 2025-12-05 08:18:04 Casey Micklesson - State is Pending was Work in Progress
 2025-12-09 10:51:19 Casey Micklesson - State is Work in Progress was Pending</t>
  </si>
  <si>
    <t xml:space="preserve">11-12-2025 11:46:09 - PDXC Integration (Work notes)
TASK8417361 Work Note Added by isaac.nicholls@dxc.com: Hi Lilaya
I am contacting you regarding your HW request for: 
• 1 x Dell Pro Max 14
• Asset: LT250332
• 1 x Surface Travel Hub
• 
Just advising you that it is ready for collection from the Build Room in RC1 Ground floor next to security.  
To the left of the elevators next to the security. 
Note that best collection times are between 8:30 – 10:00 and 10:30 to 15:30
Thank you
11-12-2025 11:27:00 - Lilaya Perera (Additional comments)
Yes please.
11-12-2025 09:50:08 - PDXC Integration (Work notes)
TASK8417361 Work Note Added by isaac.nicholls@dxc.com: Hi Lilaya
I am contacting you regarding your HW request for a High End Laptop.
Can you please let me know whether you also require a Travel Hub?
Thank you
TASK8417361 Assigned To: Isaac Nicholls
11-12-2025 09:49:59 - PDXC Integration (Additional comments)
TASK8417361 Comment Added ---&gt; Hi Lilaya
I am contacting you regarding your HW request for a High End Laptop.
Can you please let me know whether you also require a Travel Hub?
Thank you
01-12-2025 11:07:48 - PDXC Integration (Work notes)
TASK8417361 Work Note Added by christopher.watson2@dxc.com: We are currently awaiting the arrival of new devices.
ETA is about 4 weeks.
Your item will be delivered as soon as it becomes available.
01-12-2025 11:07:12 - PDXC Integration (Additional comments)
TASK8417361 Comment Added ---&gt; We are currently awaiting the arrival of new devices.
ETA is about 4 weeks.
Your item will be delivered as soon as it becomes available.
01-12-2025 10:35:24 - PDXC Integration (Work notes)
TASK8417361 Assigned To: Christopher Watson
01-12-2025 10:08:06 - System (Work notes)
QLR ServiceNow Integration sc_req_item SCTASK0224044 created RITM5442481
</t>
  </si>
  <si>
    <t xml:space="preserve">11-12-2025 12:18:06 - Fiona Rendalls (Additional comments)
Reporting is now updated to Brian Carey using the service.
Ticket closed/complete
11-12-2025 12:18:06 - Fiona Rendalls (Work notes)
Reporting is now updated to Brian Carey using the service.
Ticket closed/complete
08-12-2025 16:48:31 - Fiona Rendalls (Work notes)
Thanks Bronwen - I can see Intune is now showing brian.carey@qr.com.au as the enrolled email address for the iPad.
Updates from Intune to TEMs are done overnight so I'll just leave the ticket open to ensure it moves over correctly into Brian's name in the reporting tool tomorrow, then close off this ticket.
08-12-2025 16:48:31 - Fiona Rendalls (Additional comments)
Thanks Bronwen - I can see Intune is now showing brian.carey@qr.com.au as the enrolled email address for the iPad.
Updates from Intune to TEMs are done overnight so I'll just leave the ticket open to ensure it moves over correctly into Brian's name in the reporting tool tomorrow, then close off this ticket.
08-12-2025 15:46:24 - Bronwen Abel (Additional comments)
Hello, confirming that Brian successfully logged into the iPad today.
05-12-2025 10:09:46 - Bronwen Abel (Additional comments)
This request needs to remain open - Brian attempted to log in yesterday and has had trouble getting the wifi to connect.  He will attempt again on Monday.
05-12-2025 09:33:05 - Fiona Rendalls (Work notes)
355818721824767 - still in the name of inno.
There are actions required by Inno and then Brian - as per below:
Step 1 (Current user - Inno)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Brian)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05-12-2025 09:33:05 - Fiona Rendalls (Additional comments)
I will leave this ticket open until Monday but we need to get instructions followed in order for the name to changeover.
This can not move into Brian's name without actions.
355818721824767 - still in the name of inno.
There are actions required by Inno and then Brian - as per below:
Step 1 (Current user - Inno)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Brian)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03-12-2025 16:27:30 - Fiona Rendalls (Work notes)
Checked today and iPad 9th Gen IMEI: 355818721824767 (is still showing last checkin 07/11/2025 by inno.maramba@qr.com.au)
Please follow instructions to setup iPad over to the new name.
03-12-2025 16:27:30 - Fiona Rendalls (Additional comments)
Checked today and iPad 9th Gen IMEI: 355818721824767 (is still showing last checkin 07/11/2025 by inno.maramba@qr.com.au)
Please follow instructions to setup iPad over to the new name.
02-12-2025 12:01:51 - Fiona Rendalls (Work notes)
In order for our reporting software to update over to Brian's name, the iPad actually needs to be enrolled under his name (which will then update our reporting).
At the present point the iPad 9th Gen IMEI:  355818721824767 (is still showing last checkin 07/11/2025 by inno.maramba@qr.com.au) so therefore sits in Inno's name and that equipment is linked to be used by 0460667140.
There are actions required by Inno and then Brian - as per below:
Step 1 (Current user - Inno)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Brian)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02-12-2025 12:01:51 - Fiona Rendalls (Additional comments)
In order for our reporting software to update over to Brian's name, the iPad actually needs to be enrolled under his name (which will then update our reporting).
At the present point the iPad 9th Gen IMEI:  355818721824767 (is still showing last checkin 07/11/2025 by inno.maramba@qr.com.au) so therefore sits in Inno's name and that equipment is linked to be used by 0460667140.
There are actions required by Inno and then Brian - as per below:
Step 1 (Current user - Inno)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Brian) - Is provided with the tablet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t>
  </si>
  <si>
    <t xml:space="preserve">
 2025-12-01 14:12:06 Gavin Fuller - Assigned to is Fiona Rendalls was 
 2025-12-11 12:18:06 Fiona Rendalls - State is Closed Complete was Work in Progress</t>
  </si>
  <si>
    <t xml:space="preserve">11-12-2025 16:28:14 - Fiona Rendalls (Work notes)
Ticket closed/complete
11-12-2025 16:28:14 - Fiona Rendalls (Additional comments)
Ticket closed/complete
11-12-2025 10:50:19 - Fiona Rendalls (Additional comments)
Hi Liam - It has been verified now the printer is in M Block.  I have reassigned the costs from 1 December 2025 over to 5300560 SQOA Senior Manager Citytrain Assets.
If you want any reversals of costs, for backdated charges, please contact your Finance representative.
I will close this ticket as completed by the end of the day if you have no further comments.
11-12-2025 10:50:19 - Fiona Rendalls (Work notes)
Hi Liam - It has been verified now the printer is in M Block.  I have reassigned the costs from 1 December 2025 over to 5300560 SQOA Senior Manager Citytrain Assets.
If you want any reversals of costs, for backdated charges, please contact your Finance representative.
I will close this ticket as completed by the end of the day if you have no further comments.
10-12-2025 12:02:07 - Fiona Rendalls (Work notes)
The admin person in the block its supposed to sit is yet to check but will be in the office tomorrow so I've sent her a reminder.
10-12-2025 12:02:07 - Fiona Rendalls (Additional comments)
The admin person in the block its supposed to sit is yet to check but will be in the office tomorrow so I've sent her a reminder.
Waiting on a response.
05-12-2025 09:54:24 - Fiona Rendalls (Additional comments)
Ticket open until I can work through issues of printer location and allocation of cost centre.
05-12-2025 09:54:24 - Fiona Rendalls (Work notes)
Ticket open until I can work through issues of printer location and allocation of cost centre.
03-12-2025 11:14:48 - Fiona Rendalls (Additional comments)
Making contact with a staff member in M block to confirm (tomorrow) the MFD is still located in M Block and then work out who occupies M block (staffing/cost centre).
03-12-2025 11:14:48 - Fiona Rendalls (Work notes)
Making contact with a staff member in M block to confirm (tomorrow) the MFD is still located in M Block and then work out who occupies M block (staffing/cost centre).
</t>
  </si>
  <si>
    <t xml:space="preserve">
 2025-12-01 09:23:30 Fiona Rendalls - State is Work in Progress was Open
 2025-12-11 16:28:14 Fiona Rendalls - State is Closed Complete was Work in Progress</t>
  </si>
  <si>
    <t xml:space="preserve">11-12-2025 12:19:22 - Fiona Rendalls (Additional comments)
Closed/complete
11-12-2025 12:19:22 - Fiona Rendalls (Work notes)
Closed/complete
08-12-2025 14:37:29 - Nicole Turanga (Additional comments)
reply from: nicole.turanga@qr.com.au
Thanks Fiona, understood – I’ll follow up again with Tina’s leader for further advice and raise a new ticket
Thanks and kind regards,
[Queensland Rail logo]
[Diagram, venn diagram      Description automatically generated]
NICOLE TURANGa
A/EXECUTIVE PERSONAL ASSISTANT
to Rob Hill – Executive General Manager SEQ Operations
80 Mayne Road
Bowen Hills, QLD 4006
T: 3072 3067 | M: 0419 896 636
How are you using SEQ’s safety principles (CIRCLE) in your workplace?
Have you seen our Station Operations Viva Engage Page? JOIN TODAY HERE.&lt;https://web.yammer.com/main/org/qr.com.au/groups/eyJfdHlwZSI6Ikdyb3VwIiwiaWQiOiIzOTEzNzkzNTM2MCJ9/new&gt;
08-12-2025 14:13:20 - Fiona Rendalls (Work notes)
Hi Nicole - I've checked again today and the device is still enrolled under the old user.  I've cleared the re-association information with Travis and pushed it back into SCS Spare/ignore integration and back to the original SCS Spare code 2103004.
When Tina is back, please re-launch a new ticket and I will remove ignore updates again.  Tickets to do this are best done the day the person has enrolled the device (so that information on the old user isn't picked up in the reporting).
I will close this ticket in 24 hrs.
08-12-2025 14:13:20 - Fiona Rendalls (Additional comments)
Hi Nicole - I've checked again today and the device is still enrolled under the old user.  I've cleared the re-association information with Travis and pushed it back into SCS Spare/ignore integration and back to the original SCS Spare code 2103004.
When Tina is back, please re-launch a new ticket and I will remove ignore updates again.  Tickets to do this are best done the day the person has enrolled the device (so that information on the old user isn't picked up in the reporting).
I will close this ticket in 24 hrs.
05-12-2025 09:27:28 - Fiona Rendalls (Work notes)
I'll leave it as is for the moment Nicole - I'll have to go in and clean this information in TEMs at this point anyway and remove the travis hart from 2 Dec as part of the cleanup anyway so I'll just keep this ticket open until we can get Tina to enroll and then I'll clean up the history.
05-12-2025 09:27:28 - Fiona Rendalls (Additional comments)
I'll leave it as is for the moment Nicole - I'll have to go in and clean this information in TEMs at this point anyway and remove the travis hart from 2 Dec as part of the cleanup anyway so I'll just keep this ticket open until we can get Tina to enroll and then I'll clean up the history.
04-12-2025 06:40:13 - Nicole Turanga (Additional comments)
Hi Fiona, my understanding is that Tina did not show up for her first shift back from leave (Monday 01.12.2025) and therefore has not yet used the phone or enrolled it. I will need to confirm if she has come into the office to collect the phone yet. If ignore integration needs to be changed until I can confirm her attendance for her first shift, happy fo ryou to make that call
03-12-2025 16:32:50 - Fiona Rendalls (Work notes)
0429722957 (IMEI 353917855557177) is still in the original owner name Travis.hart1@qr.com.au.
Please get Tina to enroll the device please.  I'll keep the ticket open until it changes correctly.
03-12-2025 16:32:50 - Fiona Rendalls (Additional comments)
0429722957 (IMEI 353917855557177) is still in the original owner name Travis.hart1@qr.com.au.
Please get Tina to enroll the device please.  I'll keep the ticket open until it changes correctly.
01-12-2025 11:34:00 - Fiona Rendalls (Additional comments)
I have removed the Ignore integration and the reporting email.
The iPhone 14 in Intune is still Travis Hart as the last enrolled user which means Tina is yet to enroll the device.
I will keep this ticket open to check again tomorrow.  The enrollment by Tina is required for TEMs reporting to update correctly.
01-12-2025 11:34:00 - Fiona Rendalls (Work notes)
I have removed the Ignore integration and the reporting email.
The iPhone 14 in Intune is still Travis Hart as the last enrolled user which means Tina is yet to enroll the device.
I will keep this ticket open to check again tomorrow.  The enrollment by Tina is required for TEMs reporting to update correctly.
</t>
  </si>
  <si>
    <t xml:space="preserve">
 2025-12-01 09:23:18 Fiona Rendalls - State is Work in Progress was Open
 2025-12-11 12:19:22 Fiona Rendalls - State is Closed Complete was Work in Progress</t>
  </si>
  <si>
    <t xml:space="preserve">08-12-2025 14:05:58 - Fiona Rendalls (Additional comments)
0488704553 with associated iPhone 14 IMEI 353612201761751 / SN CYYYK2203W - now assigned in reporting to Hannah Smyth
0461551566 with iPhone 14 IMEI 359008321551194 - moved to SCS Spare (cc 2103004); ignore integration; reporting nicole.turanga@qr.com.au
Ticket now closed/complete.
08-12-2025 14:05:58 - Fiona Rendalls (Work notes)
0488704553 with associated iPhone 14 IMEI 353612201761751 / SN CYYYK2203W - now assigned in reporting to Hannah Smyth
0461551566 with iPhone 14 IMEI 359008321551194 - moved to SCS Spare (cc 2103004); ignore integration; reporting nicole.turanga@qr.com.au
05-12-2025 09:41:13 - Fiona Rendalls (Additional comments)
As per advice from Nicole Turanga via Teams:
0461551566 with iPhone 14 IMEI 359008321551194 - moved to SCS Spare (cc 2103004); ignore integration; reporting nicole.turanga@qr.com.au
0488704553 with associated iPhone 14 IMEI 353612201761751 / SN CYYYK2203W - removed ignore integration and primary email ready for Intune to update tonight over to Hannah's name who is using this service.
I'll check it has updated correctly on Monday then close down this ticket.
05-12-2025 09:41:13 - Fiona Rendalls (Work notes)
As per advice from Nicole Turanga via Teams:
0461551566 with iPhone 14 IMEI 359008321551194 - moved to SCS Spare (cc 2103004); ignore integration; reporting nicole.turanga@qr.com.au
0488704553 with associated iPhone 14 IMEI 353612201761751 / SN CYYYK2203W - removed ignore integration and primary email ready for Intune to update tonight over to Hannah's name who is using this service.
I'll check it has updated correctly on Monday then close down this ticket.
03-12-2025 16:24:36 - Fiona Rendalls (Work notes)
0461551566 with iPhone 14 IMEI 359008321551194 is still enrolled as Tom Synne - because I've removed the ignore integration it reverts back to what the device is enrolled which is tom.synne@qr.com.au and linked to the associated cost centre.
Hannah Smyth is using 0488704553 with associated iPhone 14 IMEI 353612201761751 / SN CYYYK2203W (usage showing today) - THIS EQUIPMENT IS currently with ignore integration and named SCS Spare.
Please advise what you are wanting to do/action.
Am I moving 0461551566 back to SCS Spare and then releasing the ignore integration on 0488704553 to become Hannah's new number?
03-12-2025 16:24:36 - Fiona Rendalls (Additional comments)
0461551566 with iPhone 14 IMEI 359008321551194 is still enrolled as Tom Synne - because I've removed the ignore integration it reverts back to what the device is enrolled which is tom.synne@qr.com.au and linked to the associated cost centre.
Hannah Smyth is using 0488704553 with associated iPhone 14 IMEI 353612201761751 / SN CYYYK2203W (usage showing today) - THIS EQUIPMENT IS currently with ignore integration and named SCS Spare.
Please advise what you are wanting to do/action.
Am I moving 0461551566 back to SCS Spare and then releasing the ignore integration on 0488704553 to become Hannah's new number?
01-12-2025 11:29:57 - Fiona Rendalls (Additional comments)
I have removed the Ignore Integration and removed reporting email address.  The other info requires the user to enroll the device.
Checking Intune the device still showing Tom Synne as last person enrolled/using the iPhone 14 so Hannah is yet to setup the device.
I'll check back again tomorrow to see if Hannah has enrolled the equipment (which will then update the monthly reporting software).
01-12-2025 11:29:57 - Fiona Rendalls (Work notes)
I have removed the Ignore Integration and removed reporting email address.  The other info requires the user to enroll the device.
Checking Intune the device still showing Tom Synne as last person enrolled/using the iPhone 14 so Hannah is yet to setup the device.
I'll check back again tomorrow to see if Hannah has enrolled the equipment (which will then update the monthly reporting software).
</t>
  </si>
  <si>
    <t xml:space="preserve">
 2025-12-01 09:23:06 Fiona Rendalls - State is Work in Progress was Open
 2025-12-08 14:05:58 Fiona Rendalls - State is Closed Complete was Work in Progress</t>
  </si>
  <si>
    <t xml:space="preserve">
 2025-12-01 11:35:57 PDXC Integration - State is Pending was Open
 2025-12-02 11:30:02 PDXC Integration - State is Work in Progress was Pending
 2025-12-08 12:49:25 PDXC Integration - State is Closed Complete was Work in Progress</t>
  </si>
  <si>
    <t xml:space="preserve">08-12-2025 09:11:12 - PDXC Integration (Additional comments)
TASK8417345 Comment Added ---&gt; Change has been implemented successfully Disable unused TSM Service in CORP servers.
07-12-2025 23:06:39 - PDXC Integration (Additional comments)
TASK8417345 Comment Added ---&gt; change completed successfully.
01-12-2025 17:13:07 - PDXC Integration (Additional comments)
TASK8417345 Comment Added ---&gt; CHG1432778--change has been raised.
01-12-2025 15:31:09 - PDXC Integration (Work notes)
TASK8417345 Assigned To: Brendin Louis
01-12-2025 08:55:43 - Mark Sully (Work notes)
QLR ServiceNow Integration sc_req_item SCTASK0224021 created RITM5442465
01-12-2025 08:55:22 - Mark Sully (Work notes)
Assigning to Wintel
</t>
  </si>
  <si>
    <t xml:space="preserve">
 2025-12-01 08:55:22 Mark Sully - Assignment Group is DXC Server WINTEL was Global Service Desk
 2025-12-01 17:13:05 PDXC Integration - State is Pending was Open
 2025-12-08 09:11:10 PDXC Integration - State is Work in Progress was Pending
 2025-12-08 09:11:18 PDXC Integration - State is Closed Complete was Work in Progress</t>
  </si>
  <si>
    <t xml:space="preserve">08-12-2025 09:21:28 - PDXC Integration (Additional comments)
TASK8417344 Comment Added ---&gt; Change has been implemented successfully Disable unused TSM Service in TEST servers.
07-12-2025 23:06:43 - PDXC Integration (Additional comments)
TASK8417344 Comment Added ---&gt; change completed successfully
01-12-2025 17:14:34 - PDXC Integration (Additional comments)
TASK8417344 Comment Added ---&gt; CHG1432792--change has been raised.
01-12-2025 15:31:38 - PDXC Integration (Work notes)
TASK8417344 Assigned To: Brendin Louis
01-12-2025 08:51:32 - Mark Sully (Work notes)
QLR ServiceNow Integration sc_req_item SCTASK0224020 created RITM5442464
01-12-2025 08:51:13 - Mark Sully (Work notes)
Assigning to Wintel
</t>
  </si>
  <si>
    <t xml:space="preserve">
 2025-12-01 08:51:13 Mark Sully - Assignment Group is DXC Server WINTEL was Global Service Desk
 2025-12-01 17:13:56 PDXC Integration - State is Pending was Open
 2025-12-08 09:21:25 PDXC Integration - State is Work in Progress was Pending
 2025-12-08 09:21:31 PDXC Integration - State is Closed Complete was Work in Progress</t>
  </si>
  <si>
    <t xml:space="preserve">09-12-2025 14:16:19 - Eric Fuhrmann (Additional comments)
As requested, your Cisco profile/extension has been set up and your new extension is 26667.
External number 0730726667.  
For any additional Service Features like Call Pickup Groups, Shared Lines, please refer to the below self service knowledge.
https://queenslandrail.service-now.com/service_management?id=kb_article_view&amp;sysparm_article=KB0020662
09-12-2025 14:16:19 - Eric Fuhrmann (Work notes)
Done
09-12-2025 07:36:23 - Eric Fuhrmann (Work notes)
NOT 10737983
05-12-2025 08:19:35 - Casey Micklesson (Work notes)
Hey Eric,
Can you please have a look at this and confirm if this is possible?
Please let me know and I will be happy to go back to the customer.
Thanks!
02-12-2025 10:26:15 - Casey Micklesson (Work notes)
Citrix not loading, resetting app data
01-12-2025 10:30:53 - Casey Micklesson (Work notes)
Please note your Order Reference Number:
15634091
</t>
  </si>
  <si>
    <t xml:space="preserve">
 2025-12-01 10:30:53 Casey Micklesson - Assigned to is Casey Micklesson was 
 2025-12-05 08:19:35 Casey Micklesson - Assignment Group is CBD Co-ordinator was Telstra Support
 2025-12-05 09:25:50 Eric Fuhrmann - Assignment Group is Brisbane FCC was CBD Co-ordinator
 2025-12-09 14:16:19 Eric Fuhrmann - State is Closed Complete was Work in Progress</t>
  </si>
  <si>
    <t xml:space="preserve">08-12-2025 16:57:28 - PDXC Integration (Work notes)
TASK8428777 Assigned To: Kaushika Thiyagarajan
08-12-2025 15:27:12 - PDXC Integration (Additional comments)
TASK8428777 Comment Added ---&gt; Hi Regina,
Is any update on this request.
Thanks,
05-12-2025 11:42:55 - PDXC Integration (Additional comments)
TASK8428777 Comment Added ---&gt; Hi Regina,
Is any update on this request.
Thanks
04-12-2025 15:13:53 - PDXC Integration (Additional comments)
TASK8428777 Comment Added ---&gt; Hi Regina,
SL232794 - Asset returned to stock and redeployed to Brent George.
Let me know if any information required.
If not, confirm to close the request.
Thanks,
Kaushika T
04-12-2025 12:42:49 - Shane Kmet (Work notes)
QLR ServiceNow Integration sc_req_item SCTASK0224005 created RITM5450751
04-12-2025 12:42:35 - Shane Kmet (Work notes)
Assignig to DXC Asset Management for support
04-12-2025 12:40:00 - Andrew Kane (Work notes)
Looks like Regina returned asset (SL232794) to ICT (DXC Walk-in Service Centre) on 3 November 2025.
See RITM0267156 / SCTASK0221314 for details.
This is one for the DXC Asset Team to address.
04-12-2025 12:38:47 - Andrew Kane (Work notes)
Last InTune entry:
SL232794 / 0F336WJ23413FB / QRSL-qaNztMVzUa / Microsoft Surface Laptop 5
Primary user: Brent George (Brent.George@qr.com.au)
Last check-in: 12/11/2025 3:53
Ping request could not find host QRSL-qaNztMVzUa.
04-12-2025 12:38:31 - Andrew Kane (Work notes)
Last DXC report: 
SL232794 / 0F336WJ23413FB / QRSL-OLK5MHUP3Y 
Assigned to: Shashishekara Anantharamaiah (shashi.anantharamaiah@qr.com.au)
Ping request could not find host QRSL- OLK5MHUP3Y
Shashishekara Anantharamaiah / o913121 / Ceased: 1 Dec 2025
</t>
  </si>
  <si>
    <t xml:space="preserve">
 2025-12-01 14:12:27 Gavin Fuller - Assigned to is Andrew Kane was 
 2025-12-04 12:38:31 Andrew Kane - Assigned to is  was Andrew Kane
 2025-12-04 12:40:00 Andrew Kane - Assignment Group is Global Service Desk was ICT Asset Mgt
 2025-12-04 12:42:35 Shane Kmet - Assignment Group is DXC Asset Management was Global Service Desk
 2025-12-08 16:57:43 PDXC Integration - State is Closed Complete was Work in Progress</t>
  </si>
  <si>
    <t xml:space="preserve">08-12-2025 08:58:08 - PDXC Integration (Work notes)
TASK8432766 Assigned To: Santhi Varthan
08-12-2025 08:57:45 - PDXC Integration (Additional comments)
TASK8432766 Comment Added ---&gt; No update is required by SAM team.
05-12-2025 18:38:33 - PDXC Integration (Additional comments)
TASK8423945 Comment Added ---&gt; UAT testing of chrome is completed
04-12-2025 11:26:20 - PDXC Integration (Additional comments)
TASK8423945 Comment Added ---&gt; Application is in UAT testing
03-12-2025 03:03:54 - PDXC Integration (Work notes)
TASK8423945 Assigned To: DIYA DEY
03-12-2025 03:03:52 - PDXC Integration (Additional comments)
TASK8423945 Comment Added ---&gt; We are checking on this
03-12-2025 01:10:28 - PDXC Integration (Work notes)
TASK8421752 Work Note Added by sravya.sri@dxc.com: Routing the request to SCCM team for UAT deployment
03-12-2025 01:09:48 - PDXC Integration (Work notes)
TASK8421752 Work Note Added by sravya.sri@dxc.com: IT Testing completed
02-12-2025 20:06:24 - PDXC Integration (Work notes)
TASK8421752 Assigned To: Sravya Sri Potala
02-12-2025 18:04:21 - PDXC Integration (Additional comments)
TASK8421341 Comment Added ---&gt; Application has been created in SCCM
02-12-2025 16:23:41 - PDXC Integration (Additional comments)
TASK8421341 Comment Added ---&gt; Application creation in progress
02-12-2025 12:35:24 - PDXC Integration (Work notes)
TASK8421341 Assigned To: DIYA DEY
02-12-2025 12:35:08 - PDXC Integration (Work notes)
TASK8417555 Work Note Added by sravya.sri@dxc.com: Packaging completed. Routing the request to SCCM team for IT deployment
01-12-2025 15:54:04 - PDXC Integration (Work notes)
TASK8417555 Assigned To: Sravya Sri Potala
01-12-2025 15:52:54 - PDXC Integration (Work notes)
TASK8417279 Work Note Added by sravya.sri@dxc.com: Routing the request for packaging
01-12-2025 15:52:38 - PDXC Integration (Work notes)
TASK8417279 Work Note Added by sravya.sri@dxc.com: Source validation completed
01-12-2025 11:34:44 - PDXC Integration (Work notes)
TASK8417279 Assigned To: Sravya Sri Potala
01-12-2025 09:08:15 - PDXC Integration (Work notes)
TASK8417279 Assigned To: Ramya K
01-12-2025 05:43:24 - Alexander Briggs (Work notes)
QLR ServiceNow Integration sc_req_item SCTASK0223995 created RITM5442407
</t>
  </si>
  <si>
    <t xml:space="preserve">
 2025-12-01 09:08:29 PDXC Integration - State is Work in Progress was Open
 2025-12-03 03:03:46 PDXC Integration - State is Pending was Work in Progress
 2025-12-05 18:38:31 PDXC Integration - State is Work in Progress was Pending
 2025-12-08 16:55:21 PDXC Integration - State is Closed Complete was Work in Progress</t>
  </si>
  <si>
    <t xml:space="preserve">
 2025-12-02 12:17:24 PDXC Integration - State is Pending was Open
 2025-12-03 09:07:01 PDXC Integration - State is Work in Progress was Pending
 2025-12-08 13:21:20 PDXC Integration - State is Closed Complete was Work in Progress</t>
  </si>
  <si>
    <t xml:space="preserve">
 2025-12-02 12:16:42 PDXC Integration - State is Pending was Open
 2025-12-03 09:07:49 PDXC Integration - State is Work in Progress was Pending
 2025-12-08 13:22:34 PDXC Integration - State is Closed Complete was Work in Progress</t>
  </si>
  <si>
    <t xml:space="preserve">08-12-2025 08:14:48 - Xao Thaow (Work notes)
Process spreadsheet and send to client.
08-12-2025 08:14:48 - Xao Thaow (Additional comments)
Your archive boxes have been uploaded into TRIM.
Your Archiving Batch Number is: D/25/411594
On the attached spreadsheet, you will find the TRIM archive box and file reference numbers. 
• Write the respective TRIM File Number on each file in the archive boxes using a black pen or Nikko. 
For all collection, please submit archiving checklist (MD-14-464) through Service Now.
Kindly note that I have deleted BNE04002562 and BNE04002564 from the spreadsheet, as these two boxes were already uploaded and sent to Roma Street Station in April this year.
Thankyou
XAO THAOW
RECORDS MANAGEMENT ADVISER
Rail Centre 1, Level 11, 305 Edward Street 
GPO Box 1429 Brisbane 4001 • Brisbane, QLD 4001 
T: 07 30723660 (internal:8923660)
F:  
W: queenslandrail.com.au
03-12-2025 06:57:26 - Xao Thaow (Work notes)
Hi Jesse,
Thank you for providing the details. Could you please separate the Equipment Registers and Exceptions from the timesheet and send me the updated spreadsheet for upload?
Regards,
XAO THAOW
RECORDS MANAGEMENT ADVISER
Rauil Centre 1, Level 11, 305 Edward Street 
GPO Box 1429 Brisbane 4001 • Brisbane, QLD 4001 
T: 07 30723660
F:  
W: queenslandrail.com.au
02-12-2025 06:40:56 - Xao Thaow (Work notes)
Hi Jesse,
Kindly clarify how "Exceptions/Alterations" are connected to timesheets.
Additionally, please separate "Equipment Registers &amp; Exceptions," as they do not fall under the classification of PERSONNEL – SALARIES – Timesheets. These items should instead be recorded under Station Audit.
Once updated, please send me the amended sheet so it can be uploaded.
Regards,
XAO THAOW
RECORDS MANAGEMENT ADVISER
Rail Centre 1, Level 11, 305 Edward Street 
GPO Box 1429 Brisbane 4001 • Brisbane, QLD 4001 
T: 07 30723660 (internal:8923660)
F:  
W: queenslandrail.com.au
</t>
  </si>
  <si>
    <t xml:space="preserve">
 2025-12-02 06:27:18 Xao Thaow - State is Work in Progress was Open
 2025-12-02 06:40:56 Xao Thaow - State is Pending was Work in Progress
 2025-12-08 08:14:48 Xao Thaow - State is Closed Complete was Pending</t>
  </si>
  <si>
    <t xml:space="preserve">10-12-2025 09:33:58 - PDXC Integration (Work notes)
TASK8416722 Work Note Added by joel.bissmire@dxc.com: Monitor Returned
01-12-2025 11:09:14 - PDXC Integration (Work notes)
TASK8416722 Work Note Added by joel.bissmire@dxc.com: Courier scheduled for Wednesday 3rd of Decemebr, 303543052
01-12-2025 09:41:07 - PDXC Integration (Additional comments)
TASK8416722 Comment Added ---&gt; Hi Stacey, extra email is only to progress the ticket.
01-12-2025 09:36:28 - PDXC Integration (Work notes)
TASK8416722 Work Note Added by joel.bissmire@dxc.com: Reached out to Stacey to confirm a return method for the Faulty Monitor
01-12-2025 09:36:21 - PDXC Integration (Additional comments)
TASK8416722 Comment Added ---&gt; Morning Stacey,
I'm just reaching out today to follow up on a request placed to return asset Faulty Monitor.
If you're able to bring that asset into either the RC1 tech bar or the ICT Technical Support room on the ground floor of RC1, that would be deeply appreciated. Please leave a note reference RITM0269890 when returning the asset.
Alternatively, if you need to have it delivered, I can organise a return connote if you provide the collection address and preferred collection time along with the dimensions and weight of the parcel.
If you have any questions, please don't hesitate to reach out.
Regards,
01-12-2025 09:09:38 - PDXC Integration (Work notes)
TASK8416722 Assigned To: Joel Bissmire
29-11-2025 06:02:24 - Gene Birse (Work notes)
QLR ServiceNow Integration sc_req_item SCTASK0223982 created RITM5441919
</t>
  </si>
  <si>
    <t xml:space="preserve">
 2025-12-01 09:37:58 PDXC Integration - State is Pending was Open
 2025-12-10 09:33:49 PDXC Integration - State is Work in Progress was Pending
 2025-12-10 09:33:53 PDXC Integration - State is Closed Complete was Work in Progress</t>
  </si>
  <si>
    <t xml:space="preserve">
 2025-12-02 11:11:09 PDXC Integration - State is Pending was Open
 2025-12-02 11:23:53 PDXC Integration - State is Work in Progress was Pending
 2025-12-08 12:47:55 PDXC Integration - State is Closed Complete was Work in Progress</t>
  </si>
  <si>
    <t xml:space="preserve">09-12-2025 15:12:28 - PDXC Integration (Additional comments)
TASK8414954 Comment Added ---&gt; Re: QR RITM0268063/pDXc RITM5440801- Excel 64Bit
Varthan, Santhi
on behalf of Software Asset Management - Queensland Rail
​
Sheen, Therese​
Hi Therese,
Approval for 64-bit Office / Excel has been granted and your user account has been added to the relevant installation group.
    n the next 24-hours, you will have 2 new applications available in Software Center or Company Portal (depending on the device you log onto):
        Microsoft Office 365 32bit
            SCCM Name: Microsoft Office 365 x86 (Monthly Enterprise
        Microsoft Office 365 64bit
            SCCM Name: Microsoft Office 365 x64 (Monthly Enterprise)
    The office deployments are created as available and not Mandatory because the office install will force close their office applications. This gives you the option to close and save all your work before converting to 64-bit office. The install also downloads the latest version of the office package to avoid any compatibility issues
    When you're ready to install 64-bit office please close all open office applications,  confirm &gt;10gb free space on your HDD and account for the install time that is typically less than 20 minutes but up to 45 minutes. Then select the relevant Application and click install, wait for the process to complete and to be notified the application is installed. After a user completes an office install they may be prompted to sign in next time they open an office application. After the installation a restart is recommended but typically not required
    If the user ever needs to revert to 32 bit office they can follow the previous step again but select the 32-bit application and wait for the process to complete
Your software request will now be closed. Should you have any issues with installation, please contact the service desk and quote the service call numbers listed in the subject of this email.
Thank you.
From,
-Santhi-
09-12-2025 14:54:47 - PDXC Integration (Additional comments)
TASK8414954 Comment Added ---&gt; RE: QR RITM0268063/pDXc RITM5440801- Excel 64Bit

Briggs, Alex
​
Software Asset Management - Queensland Rail​
​
Sheen, Therese​
Hi Santhi,
Approved.
Thanks
Alex.
Queensland Rail logo
Alex Briggs
Manager ICT Services Management
09-12-2025 14:52:41 - PDXC Integration (Additional comments)
TASK8414954 Comment Added ---&gt; RE: QR RITM0268063/pDXc RITM5440801- Excel 64Bit

Briggs, Alex
​
Software Asset Management - Queensland Rail​
​
Sheen, Therese​
Hi Santhi,
Approved.
Thanks
Alex.
Queensland Rail logo
Alex Briggs
Manager ICT Services Management
09-12-2025 14:52:34 - PDXC Integration (Work notes)
TASK8414954 Work Note Added by santhi.varthan@dxc.com: RE: QR RITM0268063/pDXc RITM5440801- Excel 64Bit-Santhi-

Sheen, Therese
​
Software Asset Management - Queensland Rail​
Hi Santhi
Please see responses to questions highlighted in yellow below.
Regards
Therese
From: Varthan, Santhi &lt;santhi.varthan@qr.com.au&gt; On Behalf Of Software Asset Management - Queensland Rail
Sent: Monday, 8 December 2025 9:14 AM
To: Sheen, Therese &lt;therese.sheen@qr.com.au&gt;
Subject: Re: QR RITM0268063/pDXc RITM5440801- Excel 64Bit
Hi Therese,
I have not heard any updates from you, In regards to your request for Excel 64bit. If you plan not to proceed please let me know I'll close the ticket.
Thank you
From,
-Santhi-
On behalf of,
Queensland Rail logo
Software Asset Management - Queensland Rail
softwareassetmanagementqldrail@qr.com.au
From: Varthan, Santhi on behalf of Software Asset Management - Queensland Rail &lt;QRSAM@QR.com.au&gt;
Sent: 01 December 2025 11:12
To: Sheen, Therese &lt;therese.sheen@qr.com.au&gt;
Subject: QR RITM0268063/pDXc RITM5440801- Excel 64Bit
Hi Theresa,
Following to your request for MS Excel 64bit.
Prior to approval being requested, further details required based on KB0020709.
Can you please provide answers for the line below of questioning so approval can be obtained.
    Why does the user require large amounts of data in Excel? - Complex, existing Excel solutions are struggling to run data updates and macros. These are critical to internal and external reporting continuity, until they’re superseded by other solutions.
    Have PowerBi (for personal activity) or Tableau (for shared enterprise reporting) been ruled out as possible solutions? - Tableau and Power BI migration is planned, but capacity constraints require the ongoing use of existing Excel solutions.
    Has Microsoft Excel 32bit had an appropriate level of troubleshooting to ensure that this application version is not having issues? Including an office repair etc? - Yes, peers in the EPMO have thoroughly explored all options, and Office 64 bit solved the issues.
    Has the users device had an appropriate level of troubleshooting to rule out system issues? - Not this device specifically, but issues are the same as peers' and Office 64 bit solved the issues.
    As this is an unsupported software version, has the user been advised that this may cause issues that could potentially result in a required rollback? - Yes
From,
-Santhi-
08-12-2025 09:22:45 - Therese Sheen (Additional comments)
reply from: therese.sheen@qr.com.au
Hi Santhi
Apologies for the delay. I will submit the comments by COB Tuesday.
Regards
Therese
08-12-2025 09:14:56 - PDXC Integration (Additional comments)
TASK8414954 Comment Added ---&gt; Re: QR RITM0268063/pDXc RITM5440801- Excel 64Bit
Varthan, Santhi
on behalf of Software Asset Management - Queensland Rail
​
Sheen, Therese​
Hi Therese,
I have not heard any updates from you, In regards to your request for Excel 64bit. If you plan not to proceed please let me know I'll close the ticket.
Thank you
From,
-Santhi-
04-12-2025 17:33:50 - PDXC Integration (Additional comments)
TASK8414954 Comment Added ---&gt; Follow-up email sent to Therese.
01-12-2025 11:13:37 - PDXC Integration (Additional comments)
TASK8414954 Comment Added ---&gt; QR RITM0268063/pDXc RITM5440801- Excel 64Bit
Varthan, Santhi
on behalf of Software Asset Management - Queensland Rail
​
Sheen, Therese​
Hi Theresa,
Following to your request for MS Excel 64bit.
Prior to approval being requested, further details required based on KB0020709.
Can you please provide answers for the line below of questioning so approval can be obtained.
    Why does the user require large amounts of data in Excel?
    Have PowerBi (for personal activity) or Tableau (for shared enterprise reporting) been ruled out as possible solutions?
    Has Microsoft Excel 32bit had an appropriate level of troubleshooting to ensure that this application version is not having issues? Including an office repair etc?
    Has the users device had an appropriate level of troubleshooting to rule out system issues?
    As this is an unsupported software version, has the user been advised that this may cause issues that could potentially result in a required rollback?
From,
-Santhi-
01-12-2025 11:13:15 - PDXC Integration (Additional comments)
TASK8414954 Comment Added ---&gt; QR RITM0268063/pDXc RITM5440801- Excel 64Bit
Varthan, Santhi
on behalf of Software Asset Management - Queensland Rail
​
Sheen, Therese​
Hi Theresa,
Following to your request for MS Excel 64bit.
Prior to approval being requested, further details required based on KB0020709.
Can you please provide answers for the line below of questioning so approval can be obtained.
    Why does the user require large amounts of data in Excel?
    Have PowerBi (for personal activity) or Tableau (for shared enterprise reporting) been ruled out as possible solutions?
    Has Microsoft Excel 32bit had an appropriate level of troubleshooting to ensure that this application version is not having issues? Including an office repair etc?
    Has the users device had an appropriate level of troubleshooting to rule out system issues?
    As this is an unsupported software version, has the user been advised that this may cause issues that could potentially result in a required rollback?
From,
-Santhi-
01-12-2025 09:15:58 - PDXC Integration (Work notes)
TASK8414954 Assigned To: Santhi Varthan
28-11-2025 18:58:14 - Tahnee Fuller (Work notes)
QLR ServiceNow Integration sc_req_item SCTASK0223978 created RITM5440801
</t>
  </si>
  <si>
    <t xml:space="preserve">
 2025-12-01 09:15:52 PDXC Integration - State is Work in Progress was Open
 2025-12-01 11:13:35 PDXC Integration - State is Pending was Work in Progress
 2025-12-09 15:12:33 PDXC Integration - State is Work in Progress was Pending
 2025-12-09 15:13:09 PDXC Integration - State is Closed Complete was Work in Progress</t>
  </si>
  <si>
    <t xml:space="preserve">10-12-2025 11:41:27 - PDXC Integration (Additional comments)
TASK8414585 Comment Added ---&gt; we have started uninstallation as per change.
08-12-2025 15:56:32 - PDXC Integration (Additional comments)
TASK8414585 Comment Added ---&gt; Below change raised for service now password reset tool application uninstall.
please find the change details for the same -
Change request : CHG1436084
start date : 2025-12-08 12:00:00
end date : 2025-12-15 12:00:00
05-12-2025 16:08:19 - PDXC Integration (Additional comments)
TASK8414585 Comment Added ---&gt; Below change raised for service now password reset tool application uninstall.
please find the change details for the same -
Change request : CHG1436084
start date : 2025-12-08 12:00:00
end date : 2025-12-15 12:00:00
05-12-2025 11:29:15 - PDXC Integration (Additional comments)
TASK8414585 Comment Added ---&gt; please find the change details for the same -
Change request : CHG1436084
start date : 2025-12-08 12:00:00
end date  : 2025-12-15 12:00:00
05-12-2025 11:18:21 - PDXC Integration (Additional comments)
TASK8414585 Comment Added ---&gt; Change has been raised to complete the uninstallation
04-12-2025 15:39:38 - PDXC Integration (Additional comments)
TASK8414585 Comment Added ---&gt; we have removed all deployments related Service Now password reset tool application.
03-12-2025 19:58:19 - PDXC Integration (Additional comments)
TASK8414585 Comment Added ---&gt; we have removed all deployments related Service Now password reset tool application.
02-12-2025 17:34:52 - PDXC Integration (Additional comments)
TASK8414585 Comment Added ---&gt; we have removed all deployments related Service Now password reset tool application.
01-12-2025 19:41:59 - PDXC Integration (Additional comments)
TASK8414585 Comment Added ---&gt; we have removed all deployments related Service Now password reset tool application.
29-11-2025 22:48:06 - PDXC Integration (Additional comments)
TASK8414585 Comment Added ---&gt; we have removed all deployments related Service Now password reset tool application.
28-11-2025 18:24:34 - PDXC Integration (Work notes)
TASK8414585 Assigned To: Lakshmi Kundeti
28-11-2025 18:24:29 - PDXC Integration (Additional comments)
TASK8414585 Comment Added ---&gt; we have removed all deployments related  Service Now password reset tool application.
28-11-2025 15:18:14 - Shane Kmet (Work notes)
QLR ServiceNow Integration sc_req_item SCTASK0223971 created RITM5440636
28-11-2025 15:17:58 - Shane Kmet (Work notes)
Assigning to DXC Desktop Technology SCCM for support
</t>
  </si>
  <si>
    <t xml:space="preserve">
 2025-11-28 15:17:58 Shane Kmet - Assignment Group is DXC Desktop Technology SCCM was Global Service Desk
 2025-11-28 18:24:26 PDXC Integration - State is Pending was Open
 2025-12-10 11:41:23 PDXC Integration - State is Work in Progress was Pending
 2025-12-10 11:42:02 PDXC Integration - State is Closed Complete was Work in Progress</t>
  </si>
  <si>
    <t xml:space="preserve">11-12-2025 08:40:17 - Cameron Horn (Work notes)
Closing ticket due to no response from the user
11-12-2025 08:40:17 - Cameron Horn (Additional comments)
Hey Harshani,
We've tried to get in contact with you a few times but haven't been able to reach you so I will close off this ticket.
If you are still having the issues please contact us at ITServiceDesk@qr.com.au or call us at 07 3072 5000.
Kind regards,
Cameron
10-12-2025 14:42:51 - Shane Kmet (Work notes)
IT Service Desk 
Sent: Wednesday, 10 December 2025 3:43 PM
To: Fonseka, Harshani &lt;Harshani.Fonseka@qr.com.au&gt;
Subject: RITM0269874 - SAP Business Warehouse
Good afternoon Harshani,
Following up on the below, which was advised by George of the Service Desk yesterday 09/12/25. Sending via email in case the message was not received.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Thank you,
Shane Kmet
Senior service desk analyst
Level 3, 21 Kirksway Place
Battery Point, Tasmania 7004
T: 07 3072 5000
W: queenslandrail.com.au  
E: ITservicedesk@qr.com.au
10-12-2025 14:41:01 - Shane Kmet (Work notes)
Investigating
10-12-2025 14:39:08 - George Knight (Additional comments)
Hi Harshani,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George Knight
Service Desk Analyst
Level 3, 21 Kirksway Place
Battery Point, Tasmania 7004
T: 07 3072 5000 (Option 1)
W: queenslandrail.com.au
E: ITservicedesk@qr.com.au
10-12-2025 14:39:08 - George Knight (Work notes)
pending user response
10-12-2025 14:36:38 - George Knight (Work notes)
Investigating.
09-12-2025 10:25:51 - Trachelle Hart (Work notes)
Item has been changed from Software Request to Other Request as it was incorrectly assigned to SAP Business Objects Application Support'
08-12-2025 12:51:48 - PDXC Integration (Work notes)
TASK8414579 Work Note Added by jeffrey.sil.sardin@dxc.com: SCTASK0223970  reassigned to GSD
05-12-2025 11:59:36 - Jack Filmer (Work notes)
pending user response
04-12-2025 13:04:18 - Cameron Horn (Work notes)
From: IT Service Desk 
Sent: Thursday, December 4, 2025 2:04 PM
To: Fonseka, Harshani &lt;Harshani.Fonseka@qr.com.au&gt;
Subject: SCTASK0223970 - Software access
Good afternoon Harshani,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Cameron Horn
Senior Service Desk Analyst
Level 3, 21 Kirksway Place
Battery Point, Tas 7004
PH: 07 3072 5000
Email: ITServiceDesk@qr.com.au
W: queenslandrail.com.au
03-12-2025 16:04:59 - Frederic Shea (Additional comments)
Hi Harshani,
Thankyou for reaching out to the Queensland Rail IT Service Desk.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Frederic.
02-12-2025 08:37:16 - Raegan Munro (Work notes)
Confirmed access has been previously granted through a Software Request (SCTASK0191501).
Following KB0020026.
SBO_PBO_HR_INT - User needs to reach out to Leanne Viljoen
File share access (Azure_Storage_PageUp_Reader, Azure_Storage_PageUp_Reader_Contributor, or Azure_Storage_PageUp_Reader_Elevated_Contributor) needs to be approved by Danielle Smith.
File share access will then allow access to \\corp.qr.com.au\app\PageUp\Documents\
Database access (SQL_P_PageUp_Read or SQL_P_PageUp_ADM) needs to be approved by Danielle Smith and then granted by the Service Desk.
02-12-2025 08:37:16 - Raegan Munro (Additional comments)
Hi Harshani,
Thankyou for reaching out to the Queensland Rail IT Service Desk.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Raegan.
02-12-2025 07:36:12 - Raegan Munro (Work notes)
Investigating.
01-12-2025 22:02:47 - Paul Cowan (Additional comments)
reassigned back to Global Service Desk again with a detailed explanation why it should NOT be assigned to 'SAP Business Objects Application Support'
28-11-2025 16:50:54 - PDXC Integration (Work notes)
TASK8414579 Work Note Added by joylen.ballena@dxc.com: SCTASK0223970 assigned to SAP Business Objects Application Support
28-11-2025 16:10:38 - PDXC Integration (Work notes)
TASK8414579 Work Note Added by santhi.varthan@dxc.com: Hi Service Desk,
Please assign this ticket to SAP Business Objects Application Support
28-11-2025 15:04:52 - Lesa Goodwin Groom (Work notes)
QLR ServiceNow Integration sc_req_item SCTASK0223970 created RITM5440633
</t>
  </si>
  <si>
    <t xml:space="preserve">
 2025-11-28 16:49:54 Joylen Ballena - Assignment Group is SAP Business Objects Application Support was DXC Software Asset Management
 2025-12-01 22:02:47 Paul Cowan - Assignment Group is Global Service Desk was SAP Business Objects Application Support
 2025-12-02 05:26:57 Shane Kmet - Assigned to is Fred Shea was 
 2025-12-02 08:37:16 Raegan Munro - State is Pending was Open
 2025-12-11 08:40:17 Cameron Horn - State is Closed Complete was Pending</t>
  </si>
  <si>
    <t xml:space="preserve">12-12-2025 11:40:57 - Gilbert Noble (Additional comments)
Hi Krystal,
Thank you for reaching out to the Queensland Rail IT Service Desk.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Queensland Rail
Gilbert Noble
REMOTE DESKTOP SUPPORT
Level 3, 21 Kirksway Place
Battery Point, Tasmania 7004
T: 07 3072 5000
W: queenslandrail.com.au
E: ITservicedesk@qr.com.au
11-12-2025 17:04:22 - Andy Phan (Work notes)
Pending user response
11-12-2025 17:04:22 - Andy Phan (Additional comments)
Hi Krystal, 
Thank you for reaching out to the Queensland Rail IT Service Desk.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Andy
11-12-2025 15:20:50 - Andy Phan (Work notes)
Investigating
11-12-2025 13:55:29 - Krystal Gray (Additional comments)
Hi Raegan, this request is from Trachelle Hart. I require access to pageup?
11-12-2025 06:16:13 - Raegan Munro (Additional comments)
Hi Krystal,
I just wanted to follow up with you and confirm how you would like us to proceed with this request?
Kind regards, 
Raegan.
11-12-2025 06:15:48 - Raegan Munro (Work notes)
Investigating.
09-12-2025 14:44:55 - Riley Thomas (Work notes)
From: Hart, Trachelle &lt;trachelle.hart@qr.com.au&gt; 
Sent: Tuesday, 9 December 2025 2:45 PM
To: Cowan, Paul &lt;Paul.Cowan@qr.com.au&gt;
Cc: Perovic, Thomas &lt;Thomas.Perovic@qr.com.au&gt;; Mallela, Sailaja &lt;Sailaja.Mallela@qr.com.au&gt;; Simonetta, Frank &lt;Frank.Simonetta@qr.com.au&gt;; Bennett, Darren &lt;Darren.Bennett@qr.com.au&gt;; Ballena, Joylen &lt;joylen.ballena@qr.com.au&gt;; Goodwin Groom, Lesa &lt;Lesa.GoodwinGroom@QR.COM.AU&gt;; IT Service Desk &lt;ITServiceDesk@qr.com.au&gt;; Gholami, Zahra &lt;Zahra.Gholami@qr.com.au&gt;
Subject: RE: Catalog Task SCTASK0223969 has been assigned to group SAP Business Objects Application Support - PageUp access - KB0020026 
Will do, thanks for your guidance Paul 
Kind Regards
Trachelle
TRACHELLE HART
PRINCIPAL ADVISER PEOPLE STRATEGY &amp; SYSTEMS
Rc1 Lv2, 305 Edward Street 
Brisbane, 4001 
Advanced Leave Notice: 
22/12/25 – 02/01/26
09-12-2025 12:34:28 - Riley Thomas (Work notes)
From: Cowan, Paul &lt;Paul.Cowan@qr.com.au&gt; 
Sent: Tuesday, 9 December 2025 1:03 PM
To: Hart, Trachelle &lt;trachelle.hart@qr.com.au&gt;
Cc: Perovic, Thomas &lt;Thomas.Perovic@qr.com.au&gt;; Mallela, Sailaja &lt;Sailaja.Mallela@qr.com.au&gt;; Simonetta, Frank &lt;Frank.Simonetta@qr.com.au&gt;; Bennett, Darren &lt;Darren.Bennett@qr.com.au&gt;; Ballena, Joylen &lt;joylen.ballena@qr.com.au&gt;; Goodwin Groom, Lesa &lt;Lesa.GoodwinGroom@QR.COM.AU&gt;; IT Service Desk &lt;ITServiceDesk@qr.com.au&gt;; Gholami, Zahra &lt;Zahra.Gholami@qr.com.au&gt;
Subject: RE: Catalog Task SCTASK0223969 has been assigned to group SAP Business Objects Application Support - PageUp access - KB0020026 
Hi Trachelle
Good idea.
And in your request to service desk for PageUp access, be sure to mention KB0020026
Paul
09-12-2025 11:00:50 - Riley Thomas (Work notes)
From: Hart, Trachelle &lt;trachelle.hart@qr.com.au&gt; 
Sent: Tuesday, 9 December 2025 10:42 AM
To: Cowan, Paul &lt;Paul.Cowan@qr.com.au&gt;; Gholami, Zahra &lt;Zahra.Gholami@qr.com.au&gt;
Cc: Perovic, Thomas &lt;Thomas.Perovic@qr.com.au&gt;; Mallela, Sailaja &lt;Sailaja.Mallela@qr.com.au&gt;; Simonetta, Frank &lt;Frank.Simonetta@qr.com.au&gt;; Bennett, Darren &lt;Darren.Bennett@qr.com.au&gt;; Ballena, Joylen &lt;joylen.ballena@qr.com.au&gt;; Goodwin Groom, Lesa &lt;Lesa.GoodwinGroom@QR.COM.AU&gt;; IT Service Desk &lt;ITServiceDesk@qr.com.au&gt;
Subject: RE: Catalog Task SCTASK0223969 has been assigned to group SAP Business Objects Application Support
Hi Paul 
Thank you for your help with this, in response to your question regarding why I requested 
Trachelle Hart 
– Why do you request SAP Business Warehouse? - The KBA does not say that the customer needs it for pageup access
I simply followed what was handed over to myself when I commenced in this role in June - if this is incorrect (which it seems it is) I will advise our wider team for any future requests that come our way 
Kind Regards 
Trachelle 
TRACHELLE HART
PRINCIPAL ADVISER PEOPLE STRATEGY &amp; SYSTEMS
Rc1 Lv2, 305 Edward Street 
Brisbane, 4001 
Advanced Leave Notice: 
22/12/25 – 02/01/26
09-12-2025 10:24:15 - Trachelle Hart (Work notes)
ITEM has been changed from Software Request to Other Request as it was Incorrectly assigned to 'SAP Business Objects Application Support'
08-12-2025 12:52:38 - PDXC Integration (Work notes)
TASK8414578 Work Note Added by jeffrey.sil.sardin@dxc.com: SCTASK0223969  reassigned to gsd
08-12-2025 08:09:40 - Raegan Munro (Work notes)
Pending response from user.
08-12-2025 08:09:35 - Raegan Munro (Work notes)
Investigating.
05-12-2025 09:08:48 - Jack Filmer (Additional comments)
Hi Krystal,
Thankyou for reaching out to the Queensland Rail IT Service Desk.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Jack F
04-12-2025 13:03:09 - Cameron Horn (Work notes)
Pending response from the user
03-12-2025 16:04:40 - Frederic Shea (Additional comments)
Hi Krystal,
Thankyou for reaching out to the Queensland Rail IT Service Desk.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Frederic.
02-12-2025 08:36:45 - Raegan Munro (Work notes)
Confirmed access has been previously granted through a Software Request (SCTASK0191501). 
Following KB0020026. 
SBO_PBO_HR_INT - User needs to reach out to Leanne Viljoen 
File share access (Azure_Storage_PageUp_Reader, Azure_Storage_PageUp_Reader_Contributor, or Azure_Storage_PageUp_Reader_Elevated_Contributor) needs to be approved by Danielle Smith. 
File share access will then allow access to \\corp.qr.com.au\app\PageUp\Documents\
Database access (SQL_P_PageUp_Read or SQL_P_PageUp_ADM) needs to be approved by Danielle Smith and then granted by the Service Desk.
02-12-2025 08:36:45 - Raegan Munro (Additional comments)
Hi Krystal, 
Thankyou for reaching out to the Queensland Rail IT Service Desk. 
After assigning this ticket to SAP Business Objects Application Support as requested we were advised by Paul Cowen that they were unable to assist with granting access, and so you will need to go through the following steps before being granted access to the PageUp archives:
1. You will need to request access to SBO_PBO_HR_INT directly from the Business Owner, who in this case will be Leanne Viljoen (leanne.viljoen@qr.com.au). Leanne will then follow this up with the relevant Security Stewards. 
2. Can you please confirm which of the following file share groups you require access to so we may grant this access on our end?
    Read &amp; Execute
    Modify, Read, Write, Execute
    Modify, Read, Write, Execute &amp; Edit Permissions
3. Network drive access should be available from \\corp.qr.com.au\app\PageUp\Documents\ one once the file share access is granted. 
4. Can you please advise if you require read only access or owner access (read/write/delete) access to the database so we may proceed with granting your access?
Kind regards, 
Raegan.
02-12-2025 07:36:51 - Raegan Munro (Work notes)
Investigating.
01-12-2025 22:00:49 - Paul Cowan (Additional comments)
reassigned back to Global Service Desk again with a detailed explanation why it should NOT be assigned to 'SAP Business Objects Application Support'
01-12-2025 15:39:08 - Zahra Gholami (Work notes)
assigning to SAP Business Objects Application Support 
as per older ticket SCTASK0223970
01-12-2025 15:23:47 - Zahra Gholami (Work notes)
investigating
01-12-2025 15:18:06 - Paul Cowan (Additional comments)
1. The PDF requests access to SAP Business Warehouse (which is part of the SAP Logon Pad GUI)
     It does not request access to SAP Business Objects, so should not be assigned to SBO support
2. There is no attached email to give clarification of the report required
sending back to Global support desk
28-11-2025 16:48:58 - PDXC Integration (Work notes)
TASK8414578 Work Note Added by joylen.ballena@dxc.com: SCTASK0223969 assigned to SAP Business Objects Application Support
28-11-2025 16:08:54 - PDXC Integration (Work notes)
TASK8414578 Work Note Added by santhi.varthan@dxc.com: Hi Service Desk,
Please assign to SAP Business Objects Application Support.
28-11-2025 15:00:55 - Lesa Goodwin Groom (Work notes)
QLR ServiceNow Integration sc_req_item SCTASK0223969 created RITM5440632
</t>
  </si>
  <si>
    <t xml:space="preserve">09-12-2025 12:25:29 - PDXC Integration (Additional comments)
TASK8438748 Comment Added ---&gt; Confirmed Sean Titmarsh O914120 standard account is already linked with their A_O914120 and TA_O914120 account in PAM
See screenshots attached
Closing Task
09-12-2025 12:23:54 - PDXC Integration (Work notes)
TASK8438748 Work Note Added by stefanie.wilkin@dxc.com: Added attachment ::  TASK8438748 2.png
09-12-2025 12:23:44 - PDXC Integration (Work notes)
TASK8438748 Work Note Added by stefanie.wilkin@dxc.com: Added attachment ::  TASK8438748 1.png
09-12-2025 12:15:24 - PDXC Integration (Work notes)
TASK8438748 Assigned To: Stefanie Wilkin
09-12-2025 11:41:08 - PDXC Integration (Work notes)
TASK8414574 Assigned To: Jayapaul Matangi
09-12-2025 11:41:00 - PDXC Integration (Additional comments)
TASK8414574 Comment Added ---&gt; As per below comments we are closing the request .
08-12-2025 13:30:09 - Sean Titmarsh (Additional comments)
Afternoon all, I have confirmed the access is working now. Appreciate your help with this one.
05-12-2025 20:17:24 - PDXC Integration (Work notes)
TASK8414574 Assigned To: Nancy .
05-12-2025 20:17:15 - PDXC Integration (Additional comments)
TASK8414574 Comment Added ---&gt; Hi Sean Titmarsh,
we have checked and can confirmed that below roles are assign to user account "A_O914120"
Security Reader
Directory Readers
Global Reader
Kindly check and validate.
PFA:-
05-12-2025 20:17:04 - PDXC Integration (Work notes)
TASK8414574 Work Note Added by nancy@dxc.com: Added attachment ::  TASK8380821.png
05-12-2025 19:47:37 - PDXC Integration (Additional comments)
TASK8414574 Comment Added ---&gt; Hi AD team,
Please confirm the access provided.
05-12-2025 19:45:12 - PDXC Integration (Additional comments)
TASK8414574 Comment Added ---&gt; Hi,
Re-routing this TASK to AD team as no update is on TASK8380821. 
Require confirmation on below access for Sean Titmarsh (A_O914120) 
Role Role Type Purpose
Security Reader Microsoft Entra To review Conditional Access Policies and to view recommendations in Microsoft Defender for Cloud.
Directory Readers Microsoft Entra To review App Registrations and Service Principals.
03-12-2025 20:26:36 - PDXC Integration (Additional comments)
TASK8414574 Comment Added ---&gt; Hi,
Sent a follow up mail to AD team requesting the update on confirmation. Waiting for the confirmation from AD team.
02-12-2025 21:27:39 - PDXC Integration (Additional comments)
TASK8414574 Comment Added ---&gt; Hi,
This access is already being provided with the RITM (RITM5418896 / TASK8380821). All the azure roles requested are being provided and is also confirmed by requestor Sean Titmarsh (A_O914120). We are waiting for the confirmation on Entra access from AD team. 
the RITM will be updated with the progress once the confirmation is received from AD team. Waiting for the confirmation from AD team.
02-12-2025 17:21:44 - PDXC Integration (Work notes)
TASK8414574 Assigned To: 
29-11-2025 16:43:51 - PDXC Integration (Additional comments)
TASK8414574 Comment Added ---&gt; Request : provide accesss for user account "A_O914120"
Finding : provide access for  user account "A_O914120"
step taken : We are working on it
28-11-2025 21:08:44 - PDXC Integration (Additional comments)
TASK8414574 Comment Added ---&gt; TASK has been acknowledged i/our team is working on it
28-11-2025 21:06:18 - PDXC Integration (Work notes)
TASK8414574 Assigned To: Prachi Kale
28-11-2025 21:05:18 - PDXC Integration (Work notes)
TASK8414574 Work Note Added by nancy@dxc.com: Hi Team,
We have assigned Below roles to the user account "A_O914120" 
Security Reader 
Directory Reader
Global Reader
@cloudops Team - Kindly review and provide the remaining required role assignments
TASK8414574 Assigned To: 
28-11-2025 15:35:58 - PDXC Integration (Work notes)
TASK8414574 Assigned To: Jeevan N
28-11-2025 14:51:10 - Raegan Munro (Work notes)
QLR ServiceNow Integration sc_req_item SCTASK0223968 created RITM5440629
28-11-2025 14:50:58 - Raegan Munro (Work notes)
Assigning to AD to assist with Entra roles.
</t>
  </si>
  <si>
    <t xml:space="preserve">
 2025-11-28 14:50:23 Shane Kmet - Assigned to is Raegan Munro was 
 2025-11-28 14:50:58 Raegan Munro - Assignment Group is DXC Infra Active Directory was Global Service Desk
 2025-11-28 21:08:36 PDXC Integration - State is Pending was Work in Progress
 2025-12-09 11:40:58 PDXC Integration - State is Work in Progress was Pending
 2025-12-09 12:25:40 PDXC Integration - State is Closed Complete was Work in Progress</t>
  </si>
  <si>
    <t xml:space="preserve">14-12-2025 21:51:38 - PDXC Integration (Additional comments)
TASK8439639 Comment Added ---&gt; User have asked to push the application in 4 more devices 
Application is in Uat testing
11-12-2025 17:11:27 - PDXC Integration (Additional comments)
TASK8439639 Comment Added ---&gt; Application has been deployed to the provided devices in available mode
10-12-2025 13:37:51 - PDXC Integration (Additional comments)
TASK8439639 Comment Added ---&gt; Application has been deployed to the provided devices in available mode
09-12-2025 19:47:04 - PDXC Integration (Work notes)
TASK8439639 Assigned To: DIYA DEY
09-12-2025 19:46:58 - PDXC Integration (Additional comments)
TASK8439639 Comment Added ---&gt; checking on this
09-12-2025 19:17:11 - PDXC Integration (Additional comments)
TASK8439058 Comment Added ---&gt; IT testing is completed and routing the request to SCCM team for UAT deployment. User has provided UAT devices too.
09-12-2025 17:19:35 - Christopher Speare (Additional comments)
reply from: Chris.Speare@qr.com.au
Please assign to the following devices in voluntary mode:
CVD-CDD900-2088
QRSL-h3uQnN2VcE
09-12-2025 15:55:48 - PDXC Integration (Additional comments)
TASK8439058 Comment Added ---&gt; IT testing is in progress.
09-12-2025 15:14:18 - PDXC Integration (Work notes)
TASK8439058 Assigned To: Ramya K
09-12-2025 15:13:44 - PDXC Integration (Work notes)
TASK8438659 Work Note Added by nayanp.joshi@dxc.com: Application is created and deployed in SCCM
Routing the request to packaging team for it testing
09-12-2025 10:15:51 - PDXC Integration (Additional comments)
TASK8438659 Comment Added ---&gt; Working
09-12-2025 09:21:24 - PDXC Integration (Work notes)
TASK8438659 Work Note Added by nayanp.joshi@dxc.com: we are working on this request
09-12-2025 09:21:14 - PDXC Integration (Work notes)
TASK8438659 Assigned To: NAYAN P JOSHI
09-12-2025 09:14:01 - PDXC Integration (Additional comments)
TASK8425241 Comment Added ---&gt; Routing the request to the SCCM team for IT deployment.
08-12-2025 21:19:11 - PDXC Integration (Additional comments)
TASK8425241 Comment Added ---&gt; Packaging is completed and will route the request to SCCM team for IT deployment.
04-12-2025 11:20:39 - PDXC Integration (Additional comments)
TASK8425241 Comment Added ---&gt; The provided command TRICENTISTTACLNT_0-70009441.EXE /s EDGE_INSTALL=1 EXAMPLE_WORKSPACES=1 /qn ,did not install the Edge add-in during testing. I have informed the user, and they are currently reviewing the source at their end.
04-12-2025 04:50:10 - Christopher Speare (Additional comments)
reply from: Chris.Speare@qr.com.au
Hi,
RE: removal of browser extension:
If this is too difficult, it could be ignored as only a couple of users would have done this previously.  These users could be advised by me to remove the extension before running the install package.
Cheers
Chris
04-12-2025 00:51:23 - PDXC Integration (Additional comments)
TASK8425241 Comment Added ---&gt; Because users are installed Edge and Chrome add-ins manually, we need a way to remove those extensions directly from the browser. which we are finding multiple ways to remove.
03-12-2025 11:08:19 - PDXC Integration (Additional comments)
TASK8425241 Comment Added ---&gt; packaging is in progress
03-12-2025 11:07:44 - PDXC Integration (Work notes)
TASK8425241 Assigned To: Ramya K
03-12-2025 11:07:09 - PDXC Integration (Additional comments)
TASK8414571 Comment Added ---&gt; Source validation has been completed and routing the request to next stage for packaging
01-12-2025 18:27:43 - PDXC Integration (Additional comments)
TASK8414571 Comment Added ---&gt; We are validating the provided source.
28-11-2025 17:10:26 - PDXC Integration (Additional comments)
TASK8414571 Comment Added ---&gt; waiting for the source files 
Hi Chris,
Please copy the source files to the below location.
\\cptprdmcm105\EveryOne or \\corp\file\Software location
28-11-2025 17:09:32 - PDXC Integration (Additional comments)
TASK8414571 Comment Added ---&gt; Hi Chris,
Please copy the source files to the below location.
\\cptprdmcm105\EveryOne or \\corp\file\Software location
28-11-2025 14:50:28 - PDXC Integration (Work notes)
TASK8414571 Assigned To: Ramya K
28-11-2025 14:47:50 - Alexander Briggs (Work notes)
QLR ServiceNow Integration sc_req_item SCTASK0223967 created RITM5440625
</t>
  </si>
  <si>
    <t xml:space="preserve">
 2025-11-28 14:50:19 PDXC Integration - State is Work in Progress was Open
 2025-11-28 17:10:16 PDXC Integration - State is Pending was Work in Progress
 2025-12-03 11:05:21 PDXC Integration - State is Work in Progress was Pending
 2025-12-04 00:51:21 PDXC Integration - State is Pending was Work in Progress
 2025-12-08 08:53:22 PDXC Integration - State is Work in Progress was Pending
 2025-12-09 10:15:50 PDXC Integration - State is Pending was Work in Progress
 2025-12-09 15:13:41 PDXC Integration - State is Work in Progress was Pending
 2025-12-09 19:46:56 PDXC Integration - State is Pending was Work in Progress</t>
  </si>
  <si>
    <t xml:space="preserve">08-12-2025 14:20:21 - Tran Hoang (Work notes)
Fulfilled. The group's name changes to "Reliability Systems" and parent group "Network" is removed
08-12-2025 12:57:49 - Mark Rich (Additional comments)
looks all good to me. thankyou very much
04-12-2025 18:42:07 - Tran Hoang (Additional comments)
Hi @Mark Rich
I have removed the parent “Network” for your group. My apologies for the oversight - I had only updated the queue name and missed removing the parent group.
Could you please verify and confirm if everything looks correct on your end?
Thank you for your cooperation.
04-12-2025 09:08:05 - Mark Rich (Additional comments)
I have just had a look and the name has changed correctly. However i believe we are still sitting under the parent "network". Can we please be removed from this parent group and sit stand alone? Historically we were under network but no longer.
04-12-2025 08:55:49 - Mark Rich (Additional comments)
i will have a look and get back to you
03-12-2025 18:00:35 - Tran Hoang (Additional comments)
Hi @Mark Rich
I’ve updated the queue name from “Reliability Systems (ViziRail / ITOPS)” to “Reliability Systems”. Please review and let me know if there are any issues.
This ticket will be "Pending" while we await your confirmation to proceed with closure. Thank you.
</t>
  </si>
  <si>
    <t xml:space="preserve">
 2025-11-28 15:09:08 Lemuel So - Assigned to is Tran Hoang was 
 2025-12-02 12:57:48 Tran Hoang - State is Work in Progress was Open
 2025-12-03 18:00:47 Tran Hoang - State is Pending was Work in Progress
 2025-12-08 14:20:21 Tran Hoang - State is Closed Complete was Pending</t>
  </si>
  <si>
    <t xml:space="preserve">
 2025-12-01 09:32:04 PDXC Integration - State is Pending was Open
 2025-12-02 12:03:31 PDXC Integration - State is Work in Progress was Pending
 2025-12-08 12:54:25 PDXC Integration - State is Closed Complete was Work in Progress</t>
  </si>
  <si>
    <t xml:space="preserve">08-12-2025 14:04:28 - Danny Little (Additional comments)
Sorry - this cannot be correct. This form you refer me to is for costs over $10K. I have my manager's approval already per the attached. Advice from ICT 22d ago was to complete only this software request form.
05-12-2025 13:35:06 - PDXC Integration (Additional comments)
TASK8414538 Comment Added ---&gt; Hi danny 
can you please request Digital Client Request via Self Service portal.
regards 
Bibas
04-12-2025 15:26:05 - PDXC Integration (Work notes)
TASK8414538 Work Note Added by jeffrey.sil.sardin@dxc.com: SCTASK0223959 reassigned to desktop cbd
02-12-2025 09:13:38 - PDXC Integration (Work notes)
TASK8414538 Assigned To: Bibas Sapkota
01-12-2025 13:21:53 - PDXC Integration (Work notes)
TASK8414538 Assigned To: 
01-12-2025 13:21:48 - PDXC Integration (Work notes)
TASK8414538 Work Note Added by santhi.varthan@dxc.com: Hi Desktop team,
Please assist Danny Little to install the generic drivers already installed as part of the SOE to make the Canon PIXMA ix6860  &amp; Canon iP2700  device work.
If the hardware does not work with generic drivers, user is to be advised that no further work can be undertaken at this time and RITM to be closed.
Please advise to raise Digital Client Request via Self Service portal.
28-11-2025 16:05:15 - PDXC Integration (Work notes)
TASK8414538 Assigned To: Santhi Varthan
28-11-2025 13:52:44 - Michael Ryan (Work notes)
QLR ServiceNow Integration sc_req_item SCTASK0223959 created RITM5440600
</t>
  </si>
  <si>
    <t xml:space="preserve">08-12-2025 12:14:54 - PDXC Integration (Work notes)
TASK8414536 Assigned To: Martin Szeto
04-12-2025 15:58:44 - PDXC Integration (Additional comments)
TASK8414536 Comment Added ---&gt; Per CSIM Fere Duman-Manrique
Additional comments•2025-12-04 11:02:13
Will keep the ticket open for monitoring purposes and for the testing period between - 1-19 December
04-12-2025 15:22:48 - PDXC Integration (Work notes)
TASK8414536 Work Note Added by jeffrey.sil.sardin@dxc.com: @Fere Duman-Manrique Please put this task on pending status to avoid SLA breach
04-12-2025 10:02:28 - PDXC Integration (Additional comments)
TASK8414536 Comment Added ---&gt; Will keep the ticket open for monitoring purposes and for the testing period between - 1-19 December
28-11-2025 13:48:07 - Shane Kmet (Work notes)
QLR ServiceNow Integration sc_req_item SCTASK0223957 created RITM5440599
28-11-2025 13:47:51 - Shane Kmet (Work notes)
Assigning to DXC Security SIEM Security Operations Centre for awareness
</t>
  </si>
  <si>
    <t xml:space="preserve">11-12-2025 08:00:17 - Andrew Kane (Work notes)
Quote S000503922 &gt; PO 4502974071 &gt; Invoice SIN000338270 &gt; GR 5003120721
10-12-2025 17:53:20 - PDXC Integration (Additional comments)
TASK8414505 Comment Added ---&gt; RITM0269856 &amp; RITM0269855 - CorelDraw Graphics Suite
Varthan, Santhi
on behalf of Software Asset Management - Queensland Rail
​Falconi, Lorena;​
Watson, Courtney​
Hi Lorena/Courtney.
Your devices has been added to the highlighted group below and installation of CorelDRAW Graphics Suite should be made available to install from your Company Portal within 24-hours depending on your location.
It's my understanding that the license key is included in the software package but just in case you require, here it is:
DR26S22-RWZ78MR-6JD8QXG-Y8D2527-YJBQW (please don't share it)
Your software request will now be closed. Should you have any issues with installation, please contact the service desk and quote the service call numbers listed in the subject of this email.
From,
-Santhi-
08-12-2025 15:48:51 - PDXC Integration (Additional comments)
TASK8414505 Comment Added ---&gt; Follow-up  sent to Data#3 to check on ETA.
03-12-2025 13:12:02 - PDXC Integration (Additional comments)
TASK8414505 Comment Added ---&gt; PO 4502974071 raised.
Pending Order Confirmation.
01-12-2025 15:58:18 - PDXC Integration (Work notes)
TASK8414505 Work Note Added by santhi.varthan@dxc.com: Added attachment ::  S000503922 Queensland Rail Limited.pdf
01-12-2025 15:58:03 - PDXC Integration (Additional comments)
TASK8414505 Comment Added ---&gt; RITM0270061 raised, for ICT Asset Management to arrange Purchase Order.
28-11-2025 16:17:44 - PDXC Integration (Additional comments)
TASK8414505 Comment Added ---&gt; No spare license available.
Case: 00319912 raised for Data#3 to provide quote.
28-11-2025 16:17:18 - PDXC Integration (Work notes)
TASK8414505 Work Note Added by santhi.varthan@dxc.com: No spare license available.
Case:  00319912 raised for Data#3 to provide quote.
28-11-2025 16:01:44 - PDXC Integration (Work notes)
TASK8414505 Assigned To: Santhi Varthan
28-11-2025 13:02:26 - Daniel Polanc (Work notes)
QLR ServiceNow Integration sc_req_item SCTASK0223950 created RITM5440567
</t>
  </si>
  <si>
    <t xml:space="preserve">
 2025-11-28 16:01:30 PDXC Integration - State is Work in Progress was Open
 2025-11-28 16:17:42 PDXC Integration - State is Pending was Work in Progress
 2025-12-10 18:08:27 PDXC Integration - State is Work in Progress was Pending
 2025-12-10 18:08:30 PDXC Integration - State is Closed Complete was Work in Progress</t>
  </si>
  <si>
    <t xml:space="preserve">11-12-2025 08:00:14 - Andrew Kane (Work notes)
Quote S000503922 &gt; PO 4502974071 &gt; Invoice SIN000338270 &gt; GR 5003120721
10-12-2025 17:53:10 - PDXC Integration (Additional comments)
TASK8414504 Comment Added ---&gt; RITM0269856 &amp; RITM0269855 - CorelDraw Graphics Suite
Varthan, Santhi
on behalf of Software Asset Management - Queensland Rail
​Falconi, Lorena;​
Watson, Courtney​
Hi Lorena/Courtney.
Your devices has been added to the highlighted group below and installation of CorelDRAW Graphics Suite should be made available to install from your Company Portal within 24-hours depending on your location.
It's my understanding that the license key is included in the software package but just in case you require, here it is:
DR26S22-RWZ78MR-6JD8QXG-Y8D2527-YJBQW (please don't share it)
Your software request will now be closed. Should you have any issues with installation, please contact the service desk and quote the service call numbers listed in the subject of this email.
From,
-Santhi-
08-12-2025 15:54:51 - PDXC Integration (Additional comments)
TASK8414504 Comment Added ---&gt; Follow-up sent to Data#3 request for ETA.
03-12-2025 13:11:13 - PDXC Integration (Additional comments)
TASK8414504 Comment Added ---&gt; PO 4502974071 raised.
Pending Order Confirmation.
01-12-2025 15:58:29 - PDXC Integration (Work notes)
TASK8414504 Work Note Added by santhi.varthan@dxc.com: Added attachment ::  S000503922 Queensland Rail Limited.pdf
01-12-2025 15:58:22 - PDXC Integration (Additional comments)
TASK8414504 Comment Added ---&gt; RITM0270061 raised, for ICT Asset Management to arrange Purchase Order.
28-11-2025 16:16:39 - PDXC Integration (Additional comments)
TASK8414504 Comment Added ---&gt; No spare license available.
Case:  00319912 raised for Data#3 to provide quote.
28-11-2025 16:16:29 - PDXC Integration (Work notes)
TASK8414504 Work Note Added by santhi.varthan@dxc.com: No spare license available.
Case:  00319912 raised for Data#3 to provide quote.
28-11-2025 16:00:34 - PDXC Integration (Work notes)
TASK8414504 Assigned To: Santhi Varthan
28-11-2025 13:01:11 - Daniel Polanc (Work notes)
QLR ServiceNow Integration sc_req_item SCTASK0223949 created RITM5440566
</t>
  </si>
  <si>
    <t xml:space="preserve">
 2025-11-28 16:00:27 PDXC Integration - State is Work in Progress was Open
 2025-11-28 16:16:38 PDXC Integration - State is Pending was Work in Progress
 2025-12-10 18:08:47 PDXC Integration - State is Work in Progress was Pending
 2025-12-10 18:08:48 PDXC Integration - State is Closed Complete was Work in Progress</t>
  </si>
  <si>
    <t xml:space="preserve">10-12-2025 21:34:54 - PDXC Integration (Work notes)
TASK8438735 Assigned To: Kaushika Thiyagarajan
10-12-2025 21:34:48 - PDXC Integration (Additional comments)
TASK8438735 Comment Added ---&gt; Waiting for update
09-12-2025 11:33:44 - PDXC Integration (Work notes)
TASK8414404 Work Note Added by christopher.watson2@dxc.com: 1 X Microsoft Surface Laptop - Asset : SL234059
CMDB Updated
1 x  QR2-PROC-SP65W-CR116
1 x QR2-PROC-MTD-CR116
01-12-2025 10:46:28 - PDXC Integration (Work notes)
TASK8414404 Work Note Added by christopher.watson2@dxc.com: Hi Sarah
I am contacting you regarding your HW request for: 
• 1 X Microsoft Surface Laptop
• Asset : SL234059
• James Thomson
• 
Just advising you that it is ready for collection from the Build Room in RC1 Ground floor next to security.  
To the left of the elevators next to the security. 
Note that best collection times are between 8:30 – 10:00 and 10:30 to 15:30
Thank you
01-12-2025 10:46:20 - PDXC Integration (Additional comments)
TASK8414404 Comment Added ---&gt; Waiting on customer to collect
28-11-2025 14:06:14 - PDXC Integration (Work notes)
TASK8414404 Assigned To: Christopher Watson
28-11-2025 11:07:40 - System (Work notes)
QLR ServiceNow Integration sc_req_item SCTASK0223930 created RITM5440483
</t>
  </si>
  <si>
    <t xml:space="preserve">
 2025-12-01 10:46:19 PDXC Integration - State is Pending was Open
 2025-12-09 11:33:41 PDXC Integration - State is Work in Progress was Pending
 2025-12-10 21:34:35 PDXC Integration - State is Pending was Work in Progress</t>
  </si>
  <si>
    <t xml:space="preserve">10-12-2025 21:35:34 - PDXC Integration (Work notes)
TASK8438737 Assigned To: Kaushika Thiyagarajan
10-12-2025 21:35:22 - PDXC Integration (Additional comments)
TASK8438737 Comment Added ---&gt; Waiting for update
09-12-2025 11:37:08 - PDXC Integration (Work notes)
TASK8414403 Work Note Added by christopher.watson2@dxc.com: Customer Collected
1 X Microsoft Surface Laptop - Asset : SL234084 
CMDB Updated
1 x QR2-PROC-SP65W-CR116
1 X QR2-PROC-MTD-CR116
01-12-2025 10:41:19 - PDXC Integration (Work notes)
TASK8414403 Work Note Added by christopher.watson2@dxc.com: Hi Sarah
I am contacting you regarding your HW request for: 
• Microsoft Surface Laptop
• Asset : SL234084
• Samantha Wright 
• 
Just advising you that it is ready for collection from the Build Room in RC1 Ground floor next to security.  
To the left of the elevators next to the security. 
Note that best collection times are between 8:30 – 10:00 and 10:30 to 15:30
Thank you
01-12-2025 10:41:11 - PDXC Integration (Additional comments)
TASK8414403 Comment Added ---&gt; Waiting on customer to collect
28-11-2025 14:06:08 - PDXC Integration (Work notes)
TASK8414403 Assigned To: Christopher Watson
28-11-2025 11:06:07 - System (Work notes)
QLR ServiceNow Integration sc_req_item SCTASK0223928 created RITM5440482
</t>
  </si>
  <si>
    <t xml:space="preserve">
 2025-12-01 10:41:10 PDXC Integration - State is Pending was Open
 2025-12-09 11:37:02 PDXC Integration - State is Work in Progress was Pending
 2025-12-10 21:35:21 PDXC Integration - State is Pending was Work in Progress</t>
  </si>
  <si>
    <t xml:space="preserve">11-12-2025 12:53:38 - PDXC Integration (Work notes)
TASK8445997 Assigned To: Kaushika Thiyagarajan
11-12-2025 12:53:36 - PDXC Integration (Additional comments)
TASK8445997 Comment Added ---&gt; Device deployed as per asset registry:
Asset Tag- LT250306|| Serial Number - FXRVZF4 || State - In use || Assigned to - James Panas.
11-12-2025 12:51:18 - PDXC Integration (Work notes)
TASK8414395 Work Note Added by isaac.nicholls@dxc.com: Customer collected
1 X Dell Pro Max 14
Asset : LT250306
Updated in CMDB
11-12-2025 11:15:48 - PDXC Integration (Work notes)
TASK8414395 Work Note Added by isaac.nicholls@dxc.com: Hi James
I am contacting you regarding your HW request for: 
• 1 x Dell Pro Max 14
• Asset: LT250306
• 1 x Dell 7 in 1
• 
Just advising you that it is ready for collection from the Build Room in RC1 Ground floor next to security.  
To the left of the elevators next to the security. 
Note that best collection times are between 8:30 – 10:00 and 10:30 to 15:30
Thank you
11-12-2025 10:58:53 - James Panas (Additional comments)
A travel hub is required please. thank you
11-12-2025 09:48:39 - PDXC Integration (Work notes)
TASK8414395 Work Note Added by isaac.nicholls@dxc.com: Hi James
I am contacting you regarding your HW request for a High End Laptop.
Can you please let me know whether you also require a Travel Hub?
Thank you
TASK8414395 Assigned To: Isaac Nicholls
11-12-2025 09:48:37 - PDXC Integration (Additional comments)
TASK8414395 Comment Added ---&gt; Hi James
I am contacting you regarding your HW request for a High End Laptop.
Can you please let me know whether you also require a Travel Hub?
Thank you
01-12-2025 09:43:40 - James Panas (Additional comments)
Thank you Team. Will follow up again soon.
01-12-2025 09:41:15 - PDXC Integration (Work notes)
TASK8414395 Work Note Added by christopher.watson2@dxc.com: We are currently awaiting the arrival of new devices.
ETA is about 4 weeks.
Your item will be delivered as soon as it becomes available.
01-12-2025 09:41:14 - PDXC Integration (Additional comments)
TASK8414395 Comment Added ---&gt; We are currently awaiting the arrival of new devices.
ETA is about 4 weeks.
Your item will be delivered as soon as it becomes available.
28-11-2025 14:06:28 - PDXC Integration (Work notes)
TASK8414395 Assigned To: Christopher Watson
28-11-2025 11:19:39 - PDXC Integration (Work notes)
TASK8414395 Work Note Added by joel.bissmire@dxc.com: Request has been added to the Config Ship Template spreadsheet
28-11-2025 10:54:26 - System (Work notes)
QLR ServiceNow Integration sc_req_item SCTASK0223926 created RITM5440476
</t>
  </si>
  <si>
    <t xml:space="preserve">
 2025-12-01 09:41:12 PDXC Integration - State is Pending was Open
 2025-12-11 12:51:57 PDXC Integration - State is Work in Progress was Pending</t>
  </si>
  <si>
    <t xml:space="preserve">12-12-2025 14:02:12 - Gilbert Noble (Work notes)
pending approval, next follow up 15/12
11-12-2025 08:38:17 - Cameron Horn (Work notes)
Pending approvals
10-12-2025 11:45:19 - George Knight (Work notes)
Pending approvals.
09-12-2025 07:57:07 - Ruey Lim (Work notes)
From: Cathro, Wayne &lt;wayne.cathro@qr.com.au&gt; 
Sent: Tuesday, 9 December 2025 8:05 AM
To: IT Service Desk &lt;ITServiceDesk@qr.com.au&gt;
Subject: RE: RITM0269814 - Prescibe is a contractor that provides support and training in Health and Wellbeing of our staff
Hi,
Yes we are
Regards
WAYNE CATHRO
MANAGER - HEAVY MAINTENANCE
Mayne M Block, 33 Lanham Street  
Bowen Hills 4006 • Bne, Qld
M: 0429908462
E:wayne.cathro@qr.com.au
W:queenslandrail.com.au
==================================================================
Pending for user to provide information required
08-12-2025 16:58:32 - Gilbert Noble (Work notes)
From: IT Service Desk 
Sent: Monday, 8 December 2025 5:58 PM
To: Cathro, Wayne &lt;wayne.cathro@qr.com.au&gt;
Subject: RE: RITM0269814 - Prescibe is a contractor that provides support and training in Health and Wellbeing of our staff
Hi Wayne,
Following up on the below. Could you confirm if you’re working on providing the information/approvals below?
Kind Regards
GILBERT NOBLE
REMOTE DESKTOP SUPPORT
Level 3, 21 Kirksway Place 
Battery Point, Tasmania 7004 
T: 07 3072 5000 
W: queenslandrail.com.au
E: ITservicedesk@qr.com.au
08-12-2025 16:57:43 - Gilbert Noble (Work notes)
Investigating
05-12-2025 12:01:16 - Jack Filmer (Work notes)
Pending Approval from Wayne Cathro
04-12-2025 12:59:41 - Cameron Horn (Work notes)
Pending Approval from Wayne Cathro
03-12-2025 16:16:14 - Frederic Shea (Work notes)
** Pending Approval **
==============================
Cathro, Wayne &lt;wayne.cathro@qr.com.au&gt;
02-12-2025 12:21:14 - Liam Bryan (Work notes)
From: IT Service Desk 
Sent: Tuesday, December 2, 2025 1:21 PM
To: Cathro, Wayne &lt;wayne.cathro@qr.com.au&gt;
Subject: RE: RITM0269814 - Prescibe is a contractor that provides support and training in Health and Wellbeing of our staff
Hi Wayne,
Following up on the below. Could you confirm if you’re working on providing the information/approvals below?
LIAM BRYAN
SENIOR SERVICE DESK ANALYST
02-12-2025 12:18:26 - Liam Bryan (Work notes)
Investigating
01-12-2025 12:28:37 - Shane Kmet (Work notes)
IT Service Desk 
Sent: Monday, 1 December 2025 1:28 PM
To: Cathro, Wayne &lt;wayne.cathro@qr.com.au&gt;
Subject: RITM0269814 - Prescibe is a contractor that provides support and training in Health and Wellbeing of our staff
Good afternoon Wayne
Thank you for raising RITM0269814 for the access of Prescribe site
The Firewall Block message received indicates that this site is blocked for the category of "Social-Networking"
The process for access is via the following, please provide and we can work to grant the requested access.
1 - Endorsement by the customer's Level 3 (or above) manager. (Please attach an approval email from Level 3 or higher to this request)
2 - A concise statement outlining the business need for the access (This RITM has some details already, any additional if required would be good)
3 - The duration access is required (maximum period 12 months)
4 - If the customer requires the ability to publish to social media or YouTube on behalf of Queensland Rail this must be explicitly confirmed in the request – otherwise view only access must be provided
Thank you,
Shane Kmet
Senior service desk analyst
Level 3, 21 Kirksway Place
Battery Point, Tasmania 7004
T: 07 3072 5000
W: queenslandrail.com.au  
E: ITservicedesk@qr.com.au
01-12-2025 12:27:16 - Shane Kmet (Work notes)
Investigating
28-11-2025 11:43:49 - Shane Kmet (Additional comments)
Good morning Wayne 
Thank you for raising RITM0269814 for the access of Prescribe site 
The Firewall Block message receiceved indicates that this site is blocked for the category of "Social-Networking"
The process for access is via the follwoing, pelase provide and we can work to grant the requested access.
1 - Endorsement by the customer's Level 3 (or above) manager. (Please attach an approval email from Level 3 or higher to this request)
2 - A concise statement outlining the business need for the access (This RITM has some details already, any additional if required would be good)
3 - The duration access is required (maximum period 12 months)
4 - If the customer requires the ability to publish to social media or YouTube on behalf of Queensland Rail this must be explicitly confirmed in the request – otherwise view only access must be provided
Thank you,
Shane Kmet
Senior Service Desk Analyst
28-11-2025 11:40:36 - Shane Kmet (Work notes)
KB0010048  
Social-Networking QR InetUser Social Media View only access to Social Media (e.g. Facebook, Twitter)
The customer must provide an email containing the following information:
Endorsement by the customer's Level 3 (or above) manager.
Note – A level 3 (or above) manager can endorse their own request.
A level 3 endorsement is not required for requests to use WebEx via a browser.
A concise statement outlining the business need for the access
The duration access is required (maximum period 12 months)
If the customer requires the ability to publish to social media or YouTube on behalf of Queensland Rail this must be explicitly confirmed in the request – otherwise view only access must be provided
28-11-2025 11:39:39 - Shane Kmet (Work notes)
Investigating
28-11-2025 09:56:14 - Jack Filmer (Work notes)
investigating
</t>
  </si>
  <si>
    <t xml:space="preserve">
 2025-12-08 11:42:26 PDXC Integration - State is Closed Complete was Open</t>
  </si>
  <si>
    <t xml:space="preserve">
 2025-12-08 11:43:42 PDXC Integration - State is Closed Complete was Open</t>
  </si>
  <si>
    <t xml:space="preserve">
 2025-12-08 11:41:09 PDXC Integration - State is Closed Complete was Open</t>
  </si>
  <si>
    <t xml:space="preserve">
 2025-12-08 11:39:54 PDXC Integration - State is Closed Complete was Open</t>
  </si>
  <si>
    <t xml:space="preserve">10-12-2025 12:52:34 - Tran Hoang (Work notes)
Fulfilled. Update the Manager of "CMDB Integration Manager" and "ESM SI Configuration Managers" assigned to "Patrick Lee"
10-12-2025 08:56:08 - Patrick Lee (Additional comments)
@Tran Hoang Also good to close. Thank you.
09-12-2025 12:23:41 - Tran Hoang (Additional comments)
Hi @Patrick Lee 
Just following my previous message.  I have updated the Manager queue assigned to you in the ServiceNow Production, Test, and Development instances.
Could you please review the changes and let me know if it looks correct at your end?
Thank you for your time.
03-12-2025 15:43:45 - Tran Hoang (Additional comments)
Hi @Patrick Lee
Thank you for your confirmation. I have updated the Manager queue assigned to you in the ServiceNow Production, Test, and Development instances.
Please review the changes and let me know if you encounter any issues. This ticket will be "Pending" while we await your confirmation to proceed with closure. Thank you
01-12-2025 16:00:59 - Patrick Lee (Additional comments)
RE: 
Production: Both queues are currently assigned to "Christopher Mai".
Test: "ESM SI Configuration Managers" is assigned to "Christopher Mai", while "CMDB Integration Manager" has no manager.
Development: "CMDB Integration Manager" has no manager, while "ESM SI Configuration Managers" is assigned to Naveen Guttikonda.
I should be the manager in these queues over production, test and dev environments.
28-11-2025 18:25:45 - Tran Hoang (Additional comments)
Hi @[Patrick Lee]
I have reviewed the queues “CMDB Integration Manager” and “ESM SI Configuration Managers” and noticed that their configurations differ across the Production, Test, and Development instances.
Could you please confirm in which instance you would like to be assigned as the manager of the queue? If you can provide additional details, I will be able to process your update more accurately.
For your reference:
Production: Both queues are currently assigned to "Christopher Mai".
Test: "ESM SI Configuration Managers" is assigned to "Christopher Mai", while "CMDB Integration Manager" has no manager.
Development: "CMDB Integration Manager" has no manager, while "ESM SI Configuration Managers" is assigned to Naveen Guttikonda.
Thank you for your clarification.
</t>
  </si>
  <si>
    <t xml:space="preserve">
 2025-11-28 11:30:23 Lemuel So - Assigned to is Tran Hoang was 
 2025-11-28 13:48:50 Tran Hoang - State is Work in Progress was Open
 2025-11-28 18:25:53 Tran Hoang - State is Pending was Work in Progress
 2025-12-10 12:52:34 Tran Hoang - State is Closed Complete was Pending</t>
  </si>
  <si>
    <t>RITM0269765</t>
  </si>
  <si>
    <t xml:space="preserve">09-12-2025 14:50:34 - PDXC Integration (Work notes)
TASK8414277 Work Note Added by jacen.warriner@dxc.com: contacted Marko on teams to confirm details - ready to issue fresh start in  intune for asset serial:6NV45C4
28-11-2025 09:31:54 - PDXC Integration (Work notes)
TASK8414277 Assigned To: Jacen Warriner
28-11-2025 07:50:25 - Alan Jones (Work notes)
QLR ServiceNow Integration sc_req_item SCTASK0223895 created RITM5440354
</t>
  </si>
  <si>
    <t xml:space="preserve">
 2025-12-09 14:50:24 PDXC Integration - State is Work in Progress was Open</t>
  </si>
  <si>
    <t xml:space="preserve">14-12-2025 23:04:29 - Andrew Kane (Work notes)
Quote S000504645 &gt; PO 4502976459 &gt; Invoice SIN000338752 &gt; GR 5003121757
11-12-2025 13:13:30 - PDXC Integration (Additional comments)
TASK8411218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13:13:28 - PDXC Integration (Work notes)
TASK8411218 Work Note Added by santhi.varthan@dxc.com: Flexnet Updated.
11-12-2025 13:12:58 - PDXC Integration (Additional comments)
TASK8411218 Comment Added ---&gt; PO 4502976459 raised.
08-12-2025 10:13:48 - PDXC Integration (Additional comments)
TASK8411218 Comment Added ---&gt; RITM0270603 raised for ICT Asset Management to arrange Purchase Order.
04-12-2025 14:06:29 - PDXC Integration (Additional comments)
TASK8411218 Comment Added ---&gt; Re: QR RITM0269724 &amp; QR RITM0269731: Microsoft CoPilot for 365 - Business Admin Approval-Santhi-

Hale, Jonathan
​
Software Asset Management - Queensland Rail​
​Viljoen, Leanne;​
Aldridge, Angela​
approved thanks
JONATHAN HALE
SENIOR MANAGER, INFORMATION GOVERNANCE
DIGITAL &amp; INFORMATION
28-11-2025 09:53:04 - PDXC Integration (Additional comments)
TASK8411218 Comment Added ---&gt; Email sent to Jonathan Hale request approval.
28-11-2025 09:52:44 - PDXC Integration (Additional comments)
TASK8411218 Comment Added ---&gt; Email sent to Jonathan Hale request approval.
27-11-2025 15:26:28 - PDXC Integration (Work notes)
TASK8411218 Assigned To: Santhi Varthan
27-11-2025 15:04:26 - Rebecca Munn (Work notes)
QLR ServiceNow Integration sc_req_item SCTASK0223856 created RITM5438373
</t>
  </si>
  <si>
    <t xml:space="preserve">
 2025-11-27 15:26:23 PDXC Integration - State is Work in Progress was Open
 2025-11-28 09:53:02 PDXC Integration - State is Pending was Work in Progress
 2025-12-11 13:13:33 PDXC Integration - State is Work in Progress was Pending
 2025-12-11 13:13:37 PDXC Integration - State is Closed Complete was Work in Progress</t>
  </si>
  <si>
    <t xml:space="preserve">14-12-2025 21:44:19 - PDXC Integration (Additional comments)
TASK8425382 Comment Added ---&gt; waiting for UAT feedback from user
11-12-2025 17:12:03 - PDXC Integration (Additional comments)
TASK8425382 Comment Added ---&gt; waiting for UAT feedback from user
10-12-2025 15:00:52 - PDXC Integration (Additional comments)
TASK8425382 Comment Added ---&gt; waiting for UAT feedback from user
09-12-2025 23:58:45 - PDXC Integration (Additional comments)
TASK8425382 Comment Added ---&gt; From: Dey, Diya 
Sent: Tuesday, December 9, 2025 6:46 AM
To: Hart, Lucas &lt;lucas.hart@qr.com.au&gt;
Cc: D'Amato, James &lt;James.DAmato@qr.com.au&gt;; Kapadam, Ramya &lt;Ramya.Kapadam@QR.COM.AU&gt;; Padmanabhaiah, Prashanth &lt;Prashanth.Padmanabhaiah@QR.COM.AU&gt;; Kundeti, Lakshmi &lt;kundeti@dxc.com&gt;; Joshi, Nayan &lt;Nayan.Joshi@qr.com.au&gt;
Subject: RE: Ready for UAT : HEC-HMS 4.13
Hello Lucas,
We can see the application is installed, please let us know if the testing of application completed or not ?
Also if the application needs to be pushed to any other device or not?
Thanks,
Diya Dey
08-12-2025 18:47:20 - PDXC Integration (Additional comments)
TASK8425382 Comment Added ---&gt; waiting for UAT feedback from user
05-12-2025 18:39:15 - PDXC Integration (Additional comments)
TASK8425382 Comment Added ---&gt; From: Dey, Diya 
Sent: Friday, December 5, 2025 7:10 AM
To: Hart, Lucas &lt;lucas.hart@qr.com.au&gt;
Cc: D'Amato, James &lt;James.DAmato@qr.com.au&gt;; Kapadam, Ramya &lt;Ramya.Kapadam@QR.COM.AU&gt;; Padmanabhaiah, Prashanth &lt;Prashanth.Padmanabhaiah@QR.COM.AU&gt;; Kundeti, Lakshmi &lt;kundeti@dxc.com&gt;; Joshi, Nayan &lt;Nayan.Joshi@qr.com.au&gt;
Subject: RE: Ready for UAT : HEC-HMS 4.13
Hello Lucas,
Please provide us with the update for the testing of the HEC-HMS 4.13 application in the provided device?
Thanks,
Diya Dey
04-12-2025 11:25:51 - PDXC Integration (Additional comments)
TASK8425382 Comment Added ---&gt; Application is in UAT testing
03-12-2025 16:57:34 - PDXC Integration (Work notes)
TASK8425382 Assigned To: DIYA DEY
03-12-2025 16:57:30 - PDXC Integration (Additional comments)
TASK8425382 Comment Added ---&gt; From: Dey, Diya 
Sent: Wednesday, December 3, 2025 10:34 AM
To: Hart, Lucas &lt;lucas.hart@qr.com.au&gt;
Cc: D'Amato, James &lt;James.DAmato@qr.com.au&gt;; Kapadam, Ramya &lt;Ramya.Kapadam@QR.COM.AU&gt;; Padmanabhaiah, Prashanth &lt;Prashanth.Padmanabhaiah@QR.COM.AU&gt;; Kundeti, Lakshmi &lt;kundeti@dxc.com&gt;; Joshi, Nayan &lt;Nayan.Joshi@qr.com.au&gt;
Subject: RE: Ready for UAT : HEC-HMS 4.13
Hello Lucas,
The HEC-HMS 4.13 application has been pushed to the provided device :  QRDT-ZNGZFHVUUD
In available mode, please check after sometime and provide us with the update.
Thanks,
Diya Dey
From: Kapadam, Ramya &lt;Ramya.Kapadam@QR.COM.AU&gt; 
Sent: Wednesday, December 3, 2025 9:50 AM
To: Hart, Lucas &lt;lucas.hart@qr.com.au&gt;; Padmanabhaiah, Prashanth &lt;Prashanth.Padmanabhaiah@QR.COM.AU&gt;; Dey, Diya &lt;diya.dey@qr.com.au&gt;; Joshi, Nayan &lt;Nayan.Joshi@qr.com.au&gt;; Kundeti, Lakshmi &lt;kundeti@dxc.com&gt;
Cc: D'Amato, James &lt;James.DAmato@qr.com.au&gt;
Subject: RE: Ready for UAT : HEC-HMS 4.13
Adding @Dey, Diya @Joshi, Nayan@Kundeti, Lakshmi
Hi Diya,
Could you please deploy the application to the device listed below.
Thanks,
Ramya K
From: Hart, Lucas &lt;lucas.hart@qr.com.au&gt; 
Sent: 03 December 2025 09:38
To: Padmanabhaiah, Prashanth &lt;Prashanth.Padmanabhaiah@QR.COM.AU&gt;; Kapadam, Ramya &lt;Ramya.Kapadam@QR.COM.AU&gt;
Cc: D'Amato, James &lt;James.DAmato@qr.com.au&gt;
Subject: RE: Ready for UAT : HEC-HMS 4.13
Could you please deploy to QRDT-ZNGZFHVUUD
From: Padmanabhaiah, Prashanth &lt;Prashanth.Padmanabhaiah@QR.COM.AU&gt; 
Sent: Wednesday, 3 December 2025 12:50 PM
To: Hart, Lucas &lt;lucas.hart@qr.com.au&gt;; Kapadam, Ramya &lt;Ramya.Kapadam@QR.COM.AU&gt;
Cc: D'Amato, James &lt;James.DAmato@qr.com.au&gt;
Subject: RE: Ready for UAT : HEC-HMS 4.13
Thanks Ramya.
Hi @Hart, Lucas,
Could you please provide a machine so Ramya can deploy the packaged application for UAT.
Thanks
Prashanth
From: Kapadam, Ramya &lt;Ramya.Kapadam@QR.COM.AU&gt; 
Sent: Wednesday, 3 December 2025 10:04 AM
To: Padmanabhaiah, Prashanth &lt;Prashanth.Padmanabhaiah@QR.COM.AU&gt;
Cc: Kundeti, Lakshmi &lt;kundeti@dxc.com&gt;; Dey, Diya &lt;diya.dey@qr.com.au&gt;; Joshi, Nayan &lt;Nayan.Joshi@qr.com.au&gt;; Potala, Sravya &lt;sravya.potala@qr.com.au&gt;
Subject: Ready for UAT : HEC-HMS 4.13
Hi Prashanth,
Good Day..!
The subjected application is ready for UAT testing. Kindly provide test machines for the SCCM team to deploy the application.
 Thanks,
Ramya K
03-12-2025 14:23:24 - PDXC Integration (Additional comments)
TASK8422336 Comment Added ---&gt; User has provided UAT device and we are routing this request to next stage for UAT deployment to SCCM team.
03-12-2025 09:11:52 - PDXC Integration (Additional comments)
TASK8422336 Comment Added ---&gt; IT testing has been completed. Sent mail to user for UAT devices confirmation, waiting for the same.
From: Kapadam, Ramya 
Sent: 03 December 2025 04:34
To: Padmanabhaiah, Prashanth &lt;Prashanth.Padmanabhaiah@QR.COM.AU&gt;
Cc: Kundeti, Lakshmi &lt;kundeti@dxc.com&gt;; Dey, Diya &lt;diya.dey@qr.com.au&gt;; Joshi, Nayan &lt;Nayan.Joshi@qr.com.au&gt;; Potala, Sravya &lt;sravya.potala@qr.com.au&gt;
Subject: Ready for UAT : HEC-HMS 4.13
Hi Prashanth,
Good Day..!
The subjected application is ready for UAT testing. Kindly provide test machines for the SCCM team to deploy the application.
 Thanks,
Ramya K
02-12-2025 20:17:17 - PDXC Integration (Additional comments)
TASK8422336 Comment Added ---&gt; IT testing is in progress.
02-12-2025 20:16:29 - PDXC Integration (Work notes)
TASK8422336 Assigned To: Ramya K
02-12-2025 20:15:01 - PDXC Integration (Additional comments)
TASK8417819 Comment Added ---&gt; Application has been created in SCCM
01-12-2025 18:49:54 - PDXC Integration (Work notes)
TASK8417819 Assigned To: DIYA DEY
01-12-2025 18:49:52 - PDXC Integration (Additional comments)
TASK8417819 Comment Added ---&gt; working on this
01-12-2025 18:31:17 - PDXC Integration (Additional comments)
TASK8417731 Comment Added ---&gt; Packaging is completed and routing the request to SCCM team for IT deployment.
01-12-2025 18:00:22 - PDXC Integration (Additional comments)
TASK8417731 Comment Added ---&gt; Packaging is in progress
01-12-2025 17:59:09 - PDXC Integration (Work notes)
TASK8417731 Assigned To: Ramya K
01-12-2025 17:57:38 - PDXC Integration (Additional comments)
TASK8411215 Comment Added ---&gt; Source Review has been completed
28-11-2025 20:14:29 - PDXC Integration (Additional comments)
TASK8411215 Comment Added ---&gt; Source Review is in progress.
27-11-2025 21:42:42 - PDXC Integration (Additional comments)
TASK8411215 Comment Added ---&gt; Source Review is in progress.
27-11-2025 15:11:09 - PDXC Integration (Work notes)
TASK8411215 Assigned To: Ramya K
27-11-2025 15:00:59 - Alexander Briggs (Work notes)
QLR ServiceNow Integration sc_req_item SCTASK0223855 created RITM5438371
</t>
  </si>
  <si>
    <t xml:space="preserve">14-12-2025 21:53:21 - PDXC Integration (Additional comments)
TASK8442422 Comment Added ---&gt; Awaiting uat update from user
11-12-2025 17:11:23 - PDXC Integration (Additional comments)
TASK8442422 Comment Added ---&gt; Awaiting uat update from user
10-12-2025 15:00:47 - PDXC Integration (Additional comments)
TASK8442422 Comment Added ---&gt; From: Dey, Diya 
Sent: Wednesday, December 10, 2025 10:12 AM
To: Hart, Lucas &lt;lucas.hart@qr.com.au&gt;; Padmanabhaiah, Prashanth &lt;Prashanth.Padmanabhaiah@QR.COM.AU&gt;
Cc: Kundeti, Lakshmi &lt;kundeti@dxc.com&gt;; Joshi, Nayan &lt;Nayan.Joshi@qr.com.au&gt;; Potala, Sravya &lt;sravya.potala@qr.com.au&gt;; D'Amato, James &lt;James.DAmato@qr.com.au&gt;; Kapadam, Ramya &lt;Ramya.Kapadam@QR.COM.AU&gt;
Subject: RE: Ready for UAT : TASK8442422 :: Watershed Bounded Network Model (WBNM) 2025
Hello Lucas,
The Watershed Bounded Network Model (WBNM) 2025 application has been pushed to the provided device :  QRDT-ZNGZFHVUUD
In available mode, please check after sometime and provide us with the update.
Thanks,
Diya Dey
From: Kapadam, Ramya &lt;Ramya.Kapadam@QR.COM.AU&gt; 
Sent: Tuesday, December 9, 2025 7:11 AM
To: Padmanabhaiah, Prashanth &lt;Prashanth.Padmanabhaiah@QR.COM.AU&gt;; Hart, Lucas &lt;lucas.hart@qr.com.au&gt;
Cc: Kundeti, Lakshmi &lt;kundeti@dxc.com&gt;; Dey, Diya &lt;diya.dey@qr.com.au&gt;; Joshi, Nayan &lt;Nayan.Joshi@qr.com.au&gt;; Potala, Sravya &lt;sravya.potala@qr.com.au&gt;; D'Amato, James &lt;James.DAmato@qr.com.au&gt;
Subject: RE: Ready for UAT : Watershed Bounded Network Model (WBNM) 2025
Hi Lucas,
Could you please provide update on the below one.
Thanks,
Ramya K
From: Kapadam, Ramya 
Sent: 08 December 2025 13:29
To: Padmanabhaiah, Prashanth &lt;Prashanth.Padmanabhaiah@QR.COM.AU&gt;; Hart, Lucas &lt;lucas.hart@qr.com.au&gt;
Cc: Kundeti, Lakshmi &lt;kundeti@dxc.com&gt;; Dey, Diya &lt;diya.dey@qr.com.au&gt;; Joshi, Nayan &lt;Nayan.Joshi@qr.com.au&gt;; Potala, Sravya &lt;sravya.potala@qr.com.au&gt;; D'Amato, James &lt;James.DAmato@qr.com.au&gt;
Subject: Ready for UAT : Watershed Bounded Network Model (WBNM) 2025
Hi Lucas,
Good Day..!
The subjected application is ready for UAT testing. Kindly provide test machines for the SCCM team to deploy the application.
 Thanks,
Ramya K
10-12-2025 10:53:58 - PDXC Integration (Work notes)
TASK8442422 Assigned To: DIYA DEY
10-12-2025 10:53:39 - PDXC Integration (Additional comments)
TASK8442422 Comment Added ---&gt; Waiting for test device
10-12-2025 10:47:37 - PDXC Integration (Additional comments)
TASK8435676 Comment Added ---&gt; The user has confirmed to proceed with deploying the application to the device QRDT-ZNGZFHVUUD for UAT. Accordingly, I am routing the request to the SCCM team for UAT deployment.
09-12-2025 16:13:05 - PDXC Integration (Additional comments)
TASK8435676 Comment Added ---&gt; Waiting for the UAT devices confirmation.
From: Kapadam, Ramya 
Sent: 09 December 2025 07:11
To: Padmanabhaiah, Prashanth &lt;Prashanth.Padmanabhaiah@QR.COM.AU&gt;; Hart, Lucas &lt;lucas.hart@qr.com.au&gt;
Cc: Kundeti, Lakshmi &lt;kundeti@dxc.com&gt;; Dey, Diya &lt;diya.dey@qr.com.au&gt;; Joshi, Nayan &lt;Nayan.Joshi@qr.com.au&gt;; Potala, Sravya &lt;sravya.potala@qr.com.au&gt;; D'Amato, James &lt;James.DAmato@qr.com.au&gt;
Subject: RE: Ready for UAT : Watershed Bounded Network Model (WBNM) 2025
Hi Lucas,
Could you please provide update on the below one.
Thanks,
Ramya K
From: Kapadam, Ramya 
Sent: 08 December 2025 13:29
To: Padmanabhaiah, Prashanth &lt;Prashanth.Padmanabhaiah@QR.COM.AU&gt;; Hart, Lucas &lt;lucas.hart@qr.com.au&gt;
Cc: Kundeti, Lakshmi &lt;kundeti@dxc.com&gt;; Dey, Diya &lt;diya.dey@qr.com.au&gt;; Joshi, Nayan &lt;Nayan.Joshi@qr.com.au&gt;; Potala, Sravya &lt;sravya.potala@qr.com.au&gt;; D'Amato, James &lt;James.DAmato@qr.com.au&gt;
Subject: Ready for UAT : Watershed Bounded Network Model (WBNM) 2025
Hi Lucas,
Good Day..!
The subjected application is ready for UAT testing. Kindly provide test machines for the SCCM team to deploy the application.
 Thanks,
Ramya K
08-12-2025 21:17:58 - PDXC Integration (Additional comments)
TASK8435676 Comment Added ---&gt; Sent mail to user for UAT devices confirmation.
From: Kapadam, Ramya 
Sent: 08 December 2025 13:29
To: Padmanabhaiah, Prashanth &lt;Prashanth.Padmanabhaiah@QR.COM.AU&gt;; Hart, Lucas &lt;lucas.hart@qr.com.au&gt;
Cc: Kundeti, Lakshmi &lt;kundeti@dxc.com&gt;; Dey, Diya &lt;diya.dey@qr.com.au&gt;; Joshi, Nayan &lt;Nayan.Joshi@qr.com.au&gt;; Potala, Sravya &lt;sravya.potala@qr.com.au&gt;; D'Amato, James &lt;James.DAmato@qr.com.au&gt;
Subject: Ready for UAT : Watershed Bounded Network Model (WBNM) 2025
Hi Lucas,
Good Day..!
The subjected application is ready for UAT testing. Kindly provide test machines for the SCCM team to deploy the application.
 Thanks,
Ramya K
08-12-2025 17:52:20 - PDXC Integration (Additional comments)
TASK8435676 Comment Added ---&gt; IT testing is in progress
08-12-2025 17:51:52 - PDXC Integration (Work notes)
TASK8435676 Assigned To: Ramya K
08-12-2025 17:43:58 - PDXC Integration (Additional comments)
TASK8433036 Comment Added ---&gt; Application has been created in SCCM
05-12-2025 20:49:24 - PDXC Integration (Work notes)
TASK8433036 Assigned To: DIYA DEY
05-12-2025 20:49:21 - PDXC Integration (Additional comments)
TASK8433036 Comment Added ---&gt; will be working on this
05-12-2025 20:19:35 - PDXC Integration (Additional comments)
TASK8428758 Comment Added ---&gt; Packaging is completed as suggested. Routing the request to SCCM team for IT deployment.
04-12-2025 23:20:41 - PDXC Integration (Additional comments)
TASK8428758 Comment Added ---&gt; From: Potala, Sravya &lt;sravya.potala@qr.com.au&gt; 
Sent: 04 December 2025 15:03
To: D'Amato, James &lt;James.DAmato@qr.com.au&gt;; Padmanabhaiah, Prashanth &lt;Prashanth.Padmanabhaiah@QR.COM.AU&gt;
Cc: Kapadam, Ramya &lt;Ramya.Kapadam@QR.COM.AU&gt;
Subject: RE: TASK8411214 :: Watershed Bounded Network Model (WBNM)
Hi James,
As discussed over Teams, we have a few clarifications. Could you please let us know your availability for a call?
Thanks,
Sravya Sri
From: D'Amato, James &lt;James.DAmato@qr.com.au&gt; 
Sent: 04 December 2025 03:56
To: Potala, Sravya &lt;sravya.potala@qr.com.au&gt;; Padmanabhaiah, Prashanth &lt;Prashanth.Padmanabhaiah@QR.COM.AU&gt;
Cc: Kapadam, Ramya &lt;Ramya.Kapadam@QR.COM.AU&gt;
Subject: Re: TASK8411214 :: Watershed Bounded Network Model (WBNM)
Hi Sravya,
This may be something the business can clarify during UAT testing. From my perspective, this is likely the intended behaviour since the Global.ini file contains the standard default values. The business may wish to/should be able to add their own project.ini file to tweak startup values.The business should have access to the wbnm2025.exe folder so they can put in their own Project.ini file if they wish to,but that can be confirmed during testing. 
With that in mind, we should leave the Global.ini as is, deploy to the UAT machine, and verify if this outcome aligns with expectations. We can then make any necessary edits based on feedback from the business.
Thanks,
James D'Amato
Associate Project Manager - Digital Delivery
Digital &amp; Information
Level 12 - Rail Centre 1, 305 Edward Street
Brisbane, QLD 4000
________________________________________
From: Potala, Sravya &lt;sravya.potala@qr.com.au&gt;
Sent: Wednesday, 3 December 2025 15:05
To: D'Amato, James &lt;James.DAmato@qr.com.au&gt;; Padmanabhaiah, Prashanth &lt;Prashanth.Padmanabhaiah@QR.COM.AU&gt;
Cc: Kapadam, Ramya &lt;Ramya.Kapadam@QR.COM.AU&gt;
Subject: RE: TASK8411214 :: Watershed Bounded Network Model (WBNM) 
Hi James,
We executed the command using the default settings in Global.ini. Please see the snippet below.
Could you confirm whether this is the expected outcome?
If so, we will create a folder named WBNM under Program Files, copy the package contents into it, and add a Start Menu shortcut. Please let us know if any modifications needed.
Thanks,
Sravya Sri
04-12-2025 23:19:58 - PDXC Integration (Work notes)
TASK8428758 Assigned To: Ramya K
04-12-2025 11:49:34 - PDXC Integration (Work notes)
TASK8428758 Assigned To: Sravya Sri Potala
04-12-2025 11:49:04 - PDXC Integration (Work notes)
TASK8411214 Work Note Added by sravya.sri@dxc.com: Routing the request for packaging
04-12-2025 11:48:58 - PDXC Integration (Work notes)
TASK8411214 Work Note Added by sravya.sri@dxc.com: Source validation completed
02-12-2025 13:21:54 - PDXC Integration (Work notes)
TASK8411214 Work Note Added by sravya.sri@dxc.com: From: Potala, Sravya Sri 
Sent: 02 December 2025 08:46
To: 'Padmanabhaiah, Prashanth' &lt;Prashanth.Padmanabhaiah@QR.COM.AU&gt;
Cc: D'Amato, James &lt;James.DAmato@qr.com.au&gt;
Subject: RE: TASK8411214 :: Watershed Bounded Network Model (WBNM)
Hi Prashanth,
We have executed the command, please check below snip
•  
• Please advise whether the Global.ini file requires any modifications, or if it can remain with the default settings.
• Since the application does not create shortcuts, registry entries, or an Add/Remove Programs entry, please confirm the folder name and installation path where we should place the package contents. We will then create a desktop shortcut that points to the main executable.
• Please let us know if any further changes are required.
Thanks &amp; Regards,
Sravya Sri 
Analyst I Infrastructure Services
DXC Technology
T: +91.798.925.3063
E : sravya.sri@dxc.com
DXC.com/ twitter/ Facebook/ LinkedIn
From: Padmanabhaiah, Prashanth &lt;Prashanth.Padmanabhaiah@QR.COM.AU&gt; 
Sent: 02 December 2025 08:34
To: Potala, Sravya Sri &lt;sravya.sri@dxc.com&gt;; D'Amato, James &lt;James.DAmato@qr.com.au&gt;
Subject: FW: TASK8411214 :: Watershed Bounded Network Model (WBNM)
 You don't often get email from prashanth.padmanabhaiah@qr.com.au. Learn why this is important 
Hi Sravya,
Please find some new inputs from the QR PM for WBNM in the below email.
Regards
Prashanth
From: D'Amato, James &lt;James.DAmato@qr.com.au&gt; 
Sent: Tuesday, 2 December 2025 1:40 PM
To: Padmanabhaiah, Prashanth &lt;Prashanth.Padmanabhaiah@QR.COM.AU&gt;
Subject: Re: TASK8411214 :: Watershed Bounded Network Model (WBNM)
Hi Prashanth, 
In relation to WBNM, we only need to package wbnm2025.exe as this is the requested scope for our current project. This should be able to be done.
The application wbnm2025.exe is a command-line tool. It runs by referencing an input file (a .wbn run file) and will show:
FATAL ERROR !! run file not found
if launched without one. This is expected behaviour.
For WBNM to function correctly in headless mode, the folder should contain:
• wbnm2025.exe (main executable)
• GLOBAL.ini (global settings)
• A template run file, e.g., new_model_template.wbn
To test, the team type the following in the Command Prompt when wbnm2025.exe is opened. 
wbnm2025.exe new_model_template.wbn
This will execute the model using the template file. There is no need to include other executables (e.g., GUI tools, plotting tools) unless specifically requested by the business.
Once we confirm this process is working we can always test and confirm with the business during UAT if this was their expectation of the application. 
Thanks, 
James D'Amato
Associate Project Manager - Digital Delivery
Digital &amp; Information
Level 12 - Rail Centre 1, 305 Edward Street
Brisbane, QLD 4000
29-11-2025 01:53:24 - PDXC Integration (Work notes)
TASK8411214 Work Note Added by sravya.sri@dxc.com: From: Potala, Sravya 
Sent: 28 November 2025 21:20
To: Padmanabhaiah, Prashanth &lt;Prashanth.Padmanabhaiah@QR.COM.AU&gt;
Cc: Kundeti, Lakshmi &lt;kundeti@dxc.com&gt;; Kapadam, Ramya &lt;Ramya.Kapadam@QR.COM.AU&gt;
Subject: TASK8411214 :: Watershed Bounded Network Model (WBNM)
Hi Prashanth,
This is reference to the package creation of ‘WBNM’
I attempted to run the WBNM 2025 application using the files you provided; however, execution is failing with a “Run File Not Found – Fatal Error” message.
After reviewing the official WBNM 2025 documentations, it appears that the full EXECUTABLES package is required for the software to run correctly.
According to the documentation, the EXECUTABLEs sub-folder should include the following files:
At present, we have received only:
• WBNM2025.exe
• global.ini
This is insufficient for the program to run successfully, as several of the required executable utilities and support files are missing.
Could you please provide the complete WBNM 2025 package exactly as supplied in the official distribution ZIP?
Thanks,
Sravya Sri
29-11-2025 00:04:16 - PDXC Integration (Additional comments)
TASK8411214 Comment Added ---&gt; Source validation is in progress
27-11-2025 15:09:58 - PDXC Integration (Work notes)
TASK8411214 Assigned To: Sravya Sri Potala
27-11-2025 14:59:06 - Alexander Briggs (Work notes)
QLR ServiceNow Integration sc_req_item SCTASK0223854 created RITM5438370
</t>
  </si>
  <si>
    <t xml:space="preserve">
 2025-11-27 15:12:08 PDXC Integration - State is Work in Progress was Open
 2025-11-29 00:04:14 PDXC Integration - State is Pending was Work in Progress
 2025-12-04 11:48:57 PDXC Integration - State is Work in Progress was Pending
 2025-12-04 23:20:39 PDXC Integration - State is Pending was Work in Progress
 2025-12-05 20:18:35 PDXC Integration - State is Work in Progress was Pending
 2025-12-05 20:49:13 PDXC Integration - State is Pending was Work in Progress
 2025-12-08 17:43:54 PDXC Integration - State is Work in Progress was Pending
 2025-12-08 21:17:51 PDXC Integration - State is Pending was Work in Progress
 2025-12-10 10:45:45 PDXC Integration - State is Work in Progress was Pending
 2025-12-10 10:53:05 PDXC Integration - State is Pending was Work in Progress</t>
  </si>
  <si>
    <t xml:space="preserve">12-12-2025 17:57:58 - PDXC Integration (Additional comments)
TASK8432221 Comment Added ---&gt; we have pushed application to uat device
10-12-2025 11:38:53 - PDXC Integration (Additional comments)
TASK8432221 Comment Added ---&gt; we have pushed application to uat device
08-12-2025 15:59:46 - PDXC Integration (Additional comments)
TASK8432221 Comment Added ---&gt; FFrom: Joshi, Nayan &lt;Nayan.Joshi@qr.com.au&gt; 
Sent: 08 December 2025 05:41
To: Hart, Lucas &lt;lucas.hart@qr.com.au&gt;; Padmanabhaiah, Prashanth &lt;Prashanth.Padmanabhaiah@QR.COM.AU&gt;
Cc: Kapadam, Ramya &lt;Ramya.Kapadam@QR.COM.AU&gt;; Kundeti, Lakshmi &lt;kundeti@dxc.com&gt;; Dey, Diya &lt;diya.dey@qr.com.au&gt;; Potala, Sravya &lt;sravya.potala@qr.com.au&gt;
Subject: RE: Ready for UAT : ArcRORB 1.7
Hello @Hart, Lucas
We have deployed ArcRORB 1.7 to requested machine which will be available to install in software centre 
Thanks,
Nayan P Joshi
From: Hart, Lucas &lt;lucas.hart@qr.com.au&gt; 
Sent: 08 December 2025 03:30
To: Joshi, Nayan &lt;Nayan.Joshi@qr.com.au&gt;
Subject: RE: Ready for UAT : ArcRORB 1.7
Please push to all listed machines
From: Joshi, Nayan &lt;Nayan.Joshi@qr.com.au&gt; 
Sent: Friday, 5 December 2025 3:13 PM
To: Padmanabhaiah, Prashanth &lt;Prashanth.Padmanabhaiah@QR.COM.AU&gt;; Hart, Lucas &lt;lucas.hart@qr.com.au&gt;; Kapadam, Ramya &lt;Ramya.Kapadam@QR.COM.AU&gt;
Cc: Kundeti, Lakshmi &lt;kundeti@dxc.com&gt;; Dey, Diya &lt;diya.dey@qr.com.au&gt;; Potala, Sravya &lt;sravya.potala@qr.com.au&gt;; D'Amato, James &lt;James.DAmato@qr.com.au&gt;
Subject: RE: Ready for UAT : ArcRORB 1.7
Hello @Padmanabhaiah, Prashanth
let us know the mode of the deployment for the application to be pushed the affected machine, available mode(install from software centre) or required mode(install with user intervention)
Thanks,
Nayan P Joshi
From: Padmanabhaiah, Prashanth &lt;Prashanth.Padmanabhaiah@QR.COM.AU&gt; 
Sent: 05 December 2025 04:32
To: Hart, Lucas &lt;lucas.hart@qr.com.au&gt;; Kapadam, Ramya &lt;Ramya.Kapadam@QR.COM.AU&gt;
Cc: Kundeti, Lakshmi &lt;kundeti@dxc.com&gt;; Dey, Diya &lt;diya.dey@qr.com.au&gt;; Joshi, Nayan &lt;Nayan.Joshi@qr.com.au&gt;; Potala, Sravya &lt;sravya.potala@qr.com.au&gt;; D'Amato, James &lt;James.DAmato@qr.com.au&gt;
Subject: RE: Ready for UAT : ArcRORB 1.7
Thanks Lucas.
@Kapadam, Ramya, Please install on the machine QRDT-ZNGZFHVUUD.
Regards
Prashanth
From: Hart, Lucas &lt;lucas.hart@qr.com.au&gt; 
Sent: Friday, 5 December 2025 10:01 AM
To: Padmanabhaiah, Prashanth &lt;Prashanth.Padmanabhaiah@QR.COM.AU&gt;
Cc: Kapadam, Ramya &lt;Ramya.Kapadam@QR.COM.AU&gt;; Kundeti, Lakshmi &lt;kundeti@dxc.com&gt;; Dey, Diya &lt;diya.dey@qr.com.au&gt;; Joshi, Nayan &lt;Nayan.Joshi@qr.com.au&gt;; Potala, Sravya &lt;sravya.potala@qr.com.au&gt;
Subject: RE: Ready for UAT : ArcRORB 1.7
Please push to QRDT-ZNGZFHVUUD
From: Padmanabhaiah, Prashanth &lt;Prashanth.Padmanabhaiah@QR.COM.AU&gt; 
Sent: Friday, 5 December 2025 8:09 AM
To: Hart, Lucas &lt;lucas.hart@qr.com.au&gt;; Kapadam, Ramya &lt;Ramya.Kapadam@QR.COM.AU&gt;
Cc: Kundeti, Lakshmi &lt;kundeti@dxc.com&gt;; Dey, Diya &lt;diya.dey@qr.com.au&gt;; Joshi, Nayan &lt;Nayan.Joshi@qr.com.au&gt;; Potala, Sravya &lt;sravya.potala@qr.com.au&gt;
Subject: RE: Ready for UAT : ArcRORB 1.7
Hi Lucas,
Could you please provide a machine to deploy the application for UAT.
Regards
Prashanth
From: Kapadam, Ramya &lt;Ramya.Kapadam@QR.COM.AU&gt; 
Sent: Friday, 5 December 2025 12:24 AM
To: Padmanabhaiah, Prashanth &lt;Prashanth.Padmanabhaiah@QR.COM.AU&gt;
Cc: Kundeti, Lakshmi &lt;kundeti@dxc.com&gt;; Dey, Diya &lt;diya.dey@qr.com.au&gt;; Joshi, Nayan &lt;Nayan.Joshi@qr.com.au&gt;; Potala, Sravya &lt;sravya.potala@qr.com.au&gt;
Subject: Ready for UAT : ArcRORB 1.7
Hi Prashanth,
Good Day..!
The subjected application is ready for UAT testing. Kindly provide test machines for the SCCM team to deploy the application.
 Thanks,
Ramya K
Queensland Rail Email Disclaimer : https://www.queenslandrail.com.au/aboutus/legal/email-disclaimer
05-12-2025 16:07:20 - PDXC Integration (Additional comments)
TASK8432221 Comment Added ---&gt; Hi,
Please provide UAT test devices.
05-12-2025 10:49:39 - PDXC Integration (Work notes)
TASK8432221 Assigned To: Lakshmi Kundeti
05-12-2025 10:49:28 - PDXC Integration (Additional comments)
TASK8432221 Comment Added ---&gt; Working on this
05-12-2025 09:59:50 - PDXC Integration (Additional comments)
TASK8428919 Comment Added ---&gt; The user has provided the UAT device list for deployment. Therefore, the request is being routed to the SCCM team for the next stage.
04-12-2025 23:27:51 - PDXC Integration (Additional comments)
TASK8428919 Comment Added ---&gt; IT testing has been completed, and a mail has been sent to the user requesting confirmation of UAT devices for deployment.
From: Kapadam, Ramya 
Sent: 04 December 2025 18:54
To: Padmanabhaiah, Prashanth &lt;Prashanth.Padmanabhaiah@QR.COM.AU&gt;
Cc: Kundeti, Lakshmi &lt;kundeti@dxc.com&gt;; Dey, Diya &lt;diya.dey@qr.com.au&gt;; Joshi, Nayan &lt;Nayan.Joshi@qr.com.au&gt;; Potala, Sravya &lt;sravya.potala@qr.com.au&gt;
Subject: Ready for UAT : ArcRORB 1.7
Hi Prashanth,
Good Day..!
The subjected application is ready for UAT testing. Kindly provide test machines for the SCCM team to deploy the application.
 Thanks,
Ramya K
04-12-2025 16:11:25 - PDXC Integration (Additional comments)
TASK8428919 Comment Added ---&gt; IT testing is in progress.
04-12-2025 16:09:04 - PDXC Integration (Work notes)
TASK8428919 Assigned To: Ramya K
04-12-2025 15:54:54 - PDXC Integration (Work notes)
TASK8428617 Work Note Added by nayanp.joshi@dxc.com: Application packing task completed
04-12-2025 13:33:28 - PDXC Integration (Work notes)
TASK8428617 Work Note Added by nayanp.joshi@dxc.com: &gt;&gt;Application Packaging done 
&gt;&gt;AU
04-12-2025 10:52:15 - PDXC Integration (Work notes)
TASK8428617 Assigned To: NAYAN P JOSHI
04-12-2025 10:52:04 - PDXC Integration (Additional comments)
TASK8428617 Comment Added ---&gt; Working on this
04-12-2025 00:52:30 - PDXC Integration (Additional comments)
TASK8425120 Comment Added ---&gt; Packaging is completed and will move request to SCCM team for IT deployment.
03-12-2025 09:07:27 - PDXC Integration (Additional comments)
TASK8425120 Comment Added ---&gt; Packaging is in progress
03-12-2025 09:07:04 - PDXC Integration (Work notes)
TASK8425120 Assigned To: Ramya K
03-12-2025 09:06:41 - PDXC Integration (Additional comments)
TASK8411212 Comment Added ---&gt; Source Review has been completed. Routing the request to next stage for packaging.
01-12-2025 18:13:03 - PDXC Integration (Additional comments)
TASK8411212 Comment Added ---&gt; From: Kapadam, Ramya 
Sent: 01 December 2025 13:41
To: Padmanabhaiah, Prashanth &lt;Prashanth.Padmanabhaiah@QR.COM.AU&gt;
Cc: Potala, Sravya &lt;sravya.potala@qr.com.au&gt;; Kundeti, Lakshmi &lt;kundeti@dxc.com&gt;
Subject: TASK8411212 :: ArcRORB
Hi Prashanth,
As discussed, we are not adding RORB as dependency. Could you please confirm on the below points to proceed further.
• In ServiceNow, the prerequisite is listed as ArcGIS Server version 10.3 or later, and the customer currently mentions version 11.3.
However, after validating the installed software on the user's device, we did not find any ArcGIS product matching version 11.3.Since ArcGIS includes multiple applications under different product names, could you please confirm the exact product name required. Based on what we identified on the user's machine, the available version appears to be ArcGIS Desktop 10.8.1. Kindly confirm if ArcGIS Desktop 10.8.1 is the correct application for this request to add as a dependency.
• When installing the ArcRORB.esriAddIn file, a popup appears indicating that the add-in is not digitally signed. 
After installation, the add-in is created under the following path:
        C:\Users\&lt;username&gt;\Documents\ArcGIS\AddIns\Desktop10.3\{637f47f5-1fb9-4fe1-a439-f3f70a9e2b5e}
            We did not find any additional registry entries related to this add-in. Since we do not have the required license to fully load and test the add-in, we are unable to validate its behaviour. Could you please confirm if any additional configuration or steps are required for the add-in to function as expected?
• Before installing this add-in, all ArcGIS applications (e.g., ArcMap and ArcCatalog) must be closed. Please advise whether we should force-close these processes or display a prompt asking the user to close them manually before installation of application. Also, let us know if any additional related processes need to be included.
Thanks,
Ramya K
27-11-2025 21:42:12 - PDXC Integration (Additional comments)
TASK8411212 Comment Added ---&gt; Sent mail to user for dependencies confirmation.
From: Kapadam, Ramya 
Sent: 27 November 2025 17:10
To: Padmanabhaiah, Prashanth
Cc: Potala, Sravya; Kundeti, Lakshmi &lt;kundeti@dxc.com&gt;
Subject: TASK8411212 :: ArcRORB
Hi Prashanth,
Good day!
This is reference to the package creation of 'ArcRORB'.
As per the request details, the prerequisites listed include ArcGIS Server version 10.3 or later (the customer is currently using version 11.3) and RORB version 6.0 or later.
However, we are unable to locate any existing package related to RORB in our catalogue. For ArcGIS, we can find ESRI ArcGIS Desktop and ArcGIS Pro packages. If the dependencies have not been packaged previously, we will first need to create packages for them before proceeding further.
Could you please provide more info on the dependencies to proceed further.
Thanks,
Ramya K
27-11-2025 21:26:20 - PDXC Integration (Additional comments)
TASK8411212 Comment Added ---&gt; Source Review is in progress.
27-11-2025 15:09:28 - PDXC Integration (Work notes)
TASK8411212 Assigned To: Ramya K
27-11-2025 14:57:36 - Alexander Briggs (Work notes)
QLR ServiceNow Integration sc_req_item SCTASK0223853 created RITM5438368
</t>
  </si>
  <si>
    <t xml:space="preserve">12-12-2025 17:57:45 - PDXC Integration (Additional comments)
TASK8435259 Comment Added ---&gt; we have pushed to uat device
10-12-2025 11:40:17 - PDXC Integration (Additional comments)
TASK8435259 Comment Added ---&gt; we have pushed to uat device
08-12-2025 10:04:18 - PDXC Integration (Work notes)
TASK8435259 Assigned To: Lakshmi Kundeti
08-12-2025 10:04:10 - PDXC Integration (Additional comments)
TASK8435259 Comment Added ---&gt; Checking on this
08-12-2025 08:39:08 - PDXC Integration (Additional comments)
TASK8432339 Comment Added ---&gt; User has provided UAT device for UAT deployment, hence routing the request to the sccm team for further.
05-12-2025 17:09:17 - PDXC Integration (Additional comments)
TASK8432339 Comment Added ---&gt; Waiting for the UAT devices confirmation.
From: Kapadam, Ramya 
Sent: 05 December 2025 12:36
To: Padmanabhaiah, Prashanth &lt;Prashanth.Padmanabhaiah@QR.COM.AU&gt;; Hart, Lucas &lt;lucas.hart@qr.com.au&gt;
Cc: Kundeti, Lakshmi &lt;kundeti@dxc.com&gt;; Dey, Diya &lt;diya.dey@qr.com.au&gt;; Joshi, Nayan &lt;Nayan.Joshi@qr.com.au&gt;; Potala, Sravya &lt;sravya.potala@qr.com.au&gt;; D'Amato, James &lt;James.DAmato@qr.com.au&gt;
Subject: Ready for UAT : ArcRORBPro 1.6
Hi Lucas,
Good Day..!
The subjected application is ready for UAT testing. Kindly provide test machines for the SCCM team to deploy the application.
 Thanks,
Ramya K
05-12-2025 17:08:28 - PDXC Integration (Additional comments)
TASK8432339 Comment Added ---&gt; IT testing is completed and sent mail to user for UAT devices confirmation for providing UAT deployment.
05-12-2025 11:43:46 - PDXC Integration (Additional comments)
TASK8432339 Comment Added ---&gt; IT testing is in progress
05-12-2025 11:43:28 - PDXC Integration (Work notes)
TASK8432339 Assigned To: Ramya K
05-12-2025 11:36:26 - PDXC Integration (Additional comments)
TASK8428954 Comment Added ---&gt; SCCM application has been created
04-12-2025 20:37:58 - PDXC Integration (Work notes)
TASK8428954 Assigned To: DIYA DEY
04-12-2025 20:37:50 - PDXC Integration (Additional comments)
TASK8428954 Comment Added ---&gt; we are working on this
04-12-2025 16:16:25 - PDXC Integration (Work notes)
TASK8428756 Work Note Added by sravya.sri@dxc.com: Routing the task to SCCM team for UAT deployment
04-12-2025 16:15:44 - PDXC Integration (Work notes)
TASK8428756 Work Note Added by sravya.sri@dxc.com: Packaging completed
04-12-2025 11:48:34 - PDXC Integration (Work notes)
TASK8428756 Assigned To: Sravya Sri Potala
04-12-2025 11:47:54 - PDXC Integration (Work notes)
TASK8411210 Work Note Added by sravya.sri@dxc.com: Routing the request for Packaging
04-12-2025 11:47:38 - PDXC Integration (Work notes)
TASK8411210 Work Note Added by sravya.sri@dxc.com: Source validation completed
29-11-2025 00:03:58 - PDXC Integration (Additional comments)
TASK8411210 Comment Added ---&gt; Source validation is in progress
27-11-2025 15:08:44 - PDXC Integration (Work notes)
TASK8411210 Assigned To: Sravya Sri Potala
27-11-2025 14:56:24 - Alexander Briggs (Work notes)
QLR ServiceNow Integration sc_req_item SCTASK0223852 created RITM5438366
</t>
  </si>
  <si>
    <t xml:space="preserve">
 2025-11-27 15:12:18 PDXC Integration - State is Work in Progress was Open
 2025-11-29 00:03:33 PDXC Integration - State is Pending was Work in Progress
 2025-12-04 11:48:07 PDXC Integration - State is Work in Progress was Pending
 2025-12-04 20:37:44 PDXC Integration - State is Pending was Work in Progress
 2025-12-05 11:36:24 PDXC Integration - State is Work in Progress was Pending
 2025-12-05 17:09:14 PDXC Integration - State is Pending was Work in Progress
 2025-12-08 08:37:38 PDXC Integration - State is Work in Progress was Pending
 2025-12-08 10:02:57 PDXC Integration - State is Pending was Work in Progress</t>
  </si>
  <si>
    <t xml:space="preserve">09-12-2025 14:19:58 - PDXC Integration (Additional comments)
TASK8438918 Comment Added ---&gt; Confirmed Jaymesh (James) Sharma O918516 standard account is linked to their A_O918516 in PAM
(no TA_O account)
Screenshot attached
Closing task
09-12-2025 14:19:18 - PDXC Integration (Work notes)
TASK8438918 Work Note Added by stefanie.wilkin@dxc.com: Added attachment ::  TASK8438918.png
09-12-2025 14:13:38 - PDXC Integration (Work notes)
TASK8438918 Assigned To: Stefanie Wilkin
09-12-2025 14:12:07 - PDXC Integration (Additional comments)
TASK8411219 Comment Added ---&gt; Hence closing the request.
From: Sharma, James &lt;James.Sharma@qr.com.au&gt; 
Sent: Tuesday, December 9, 2025 9:30 AM
To: Matangi, Jayapaul &lt;matangi.jayapaul@dxc.com&gt;
Subject: RE: QR | TASK8411219 | Access request
Yes 
Kind Regards,
JAYMESH SHARMA
09-12-2025 12:11:28 - PDXC Integration (Work notes)
TASK8411219 Assigned To: Jayapaul Matangi
09-12-2025 12:11:18 - PDXC Integration (Additional comments)
TASK8411219 Comment Added ---&gt; From: Matangi, Jayapaul &lt;matangi.jayapaul@dxc.com&gt; 
Sent: Tuesday, December 9, 2025 7:40 AM
To: Sharma, James &lt;james.sharma@qr.com.au&gt;
Cc: ITO GDC India - QR AD &lt;pdlitogciqrlad@dxc.com&gt;
Subject: QR | TASK8411219 | Access request
Hello James,
We have granted the access. Could you please validate your Azure and Intune access and confirm?
------------------------------------
Thanks &amp; Regards,
JAYAPAUL MATANGI
05-12-2025 20:31:13 - PDXC Integration (Additional comments)
TASK8411219 Comment Added ---&gt; Hi James,
As discussed over chat, could you kindly confirm which roles are required?
01-12-2025 14:44:22 - PDXC Integration (Additional comments)
TASK8411219 Comment Added ---&gt; Hi James,
As discussed over chat, could you kindly confirm which roles are required?
28-11-2025 14:54:48 - PDXC Integration (Additional comments)
TASK8411219 Comment Added ---&gt; Hi James,
As discussed over chat, could you kindly confirm which roles are required?
27-11-2025 22:13:24 - PDXC Integration (Work notes)
TASK8411219 Assigned To: Jeevan N
27-11-2025 15:07:27 - Raegan Munro (Work notes)
QLR ServiceNow Integration sc_req_item SCTASK0223842 created RITM5438374
27-11-2025 15:07:14 - Raegan Munro (Work notes)
Assigning to AD to assist with Entra roles.
</t>
  </si>
  <si>
    <t xml:space="preserve">
 2025-11-27 14:39:05 Shane Kmet - Assigned to is George Knight was 
 2025-11-27 15:07:14 Raegan Munro - Assignment Group is DXC Infra Active Directory was Global Service Desk
 2025-11-28 14:54:44 PDXC Integration - State is Pending was Work in Progress
 2025-12-09 14:12:00 PDXC Integration - State is Work in Progress was Pending
 2025-12-09 14:20:25 PDXC Integration - State is Closed Complete was Work in Progress</t>
  </si>
  <si>
    <t xml:space="preserve">28-11-2025 12:52:44 - PDXC Integration (Work notes)
TASK8414496 Assigned To: Kaushika Thiyagarajan
28-11-2025 12:52:31 - PDXC Integration (Additional comments)
TASK8414496 Comment Added ---&gt; Device → Accessories Only - No IT Asset Management action.
28-11-2025 12:48:14 - PDXC Integration (Work notes)
TASK8411178 Work Note Added by christopher.watson2@dxc.com: Previsioned and shipped.
Billing Code - 1 x QR2-PROC-MTD-CR116
Hi Philip
The requested item(s) has been processed for delivery: 
• 1 X Microsoft Travel Dock
• 
• 
• 
• 
Just advising you that this has been processed for delivery to :
Glasshouse Mts Station 12 Reed St, Glass House Mts, Qld
Shipping company: TNT 
SHIPMENT NUMBER:
302663028
CUSTOMER REFERENCE
09294504 - RITM0269119
This ticket will now be closed.
28-11-2025 09:31:49 - PDXC Integration (Work notes)
TASK8411178 Assigned To: Christopher Watson
27-11-2025 14:04:40 - System (Work notes)
QLR ServiceNow Integration sc_req_item SCTASK0223841 created RITM5438341
</t>
  </si>
  <si>
    <t xml:space="preserve">
 2025-12-08 11:38:36 PDXC Integration - State is Closed Complete was Open</t>
  </si>
  <si>
    <t xml:space="preserve">10-12-2025 08:14:40 - Isabelle Connor (Additional comments)
Hi Tran, I have reviewed and tested PROD and can confirm form correctly displays. 
Thank you for your assistance with this.
09-12-2025 14:02:48 - Tran Hoang (Additional comments)
Hi @Isabelle Connor
I'd like to notify you that your request has been successfully released into Prod.
Please kindly review and let me know your feedback.
Thank you for your time.
05-12-2025 17:07:24 - Tran Hoang (Additional comments)
Hi @Isabelle Connor
Thanks for your confirmation.
I’ve already raised the change request CHG0053992 and it’s currently awaiting approval.
The release is scheduled to be ready on 9-Dec-2025.
I’ll inform you once it has been successfully deployed to Production.
Thank you!
05-12-2025 13:35:06 - Isabelle Connor (Additional comments)
Perfect Tran. You have fulfilled my request to the below mentioned form. I appreciate your help.
Please deploy this change to Production.
05-12-2025 13:21:43 - Tran Hoang (Additional comments)
Hi @Isabelle Connor
Thank you for clarifying, and apologies for the earlier misunderstanding. I’ve confirmed that when the field “Do you require an existing user roles to be copied?” is set to “Yes”, the mandatory field “If applicable – User full name and user ID to be copied” also appears.
Could you please confirm if you would like to keep this “If applicable – User full name and user ID to be copied” field as well?
If yes, kindly let me know so I can update the form promptly.
If not, your request has been fulfilled: I have removed “Do you require an existing user roles to be copied?” and retained the mandatory field “System Access Required” in ServiceNow Test and Development instances. Please test using the below link and verify if everything looks correct on your end.
https://queenslandrailtest.service-now.com/service_management?id=sc_cat_item&amp;sys_id=53c4a74a1bb975101ee87510dc4bcbf2
Thank you for your cooperation.
05-12-2025 08:14:01 - Isabelle Connor (Additional comments)
added attachment
05-12-2025 08:13:40 - Isabelle Connor (Additional comments)
Hi Tran,
The form is not correct.
When you removed the field “Do you require an existing user roles to be copied?" it was linked to the following field "System Access Required". This field is imperative and needs to be reinstated. 
Remove field: “Do you require an existing user roles to be copied?" 
Keep field: "System Access Required"
Thank you
04-12-2025 19:30:37 - Tran Hoang (Additional comments)
Hi @Isabelle Connor
I have removed the field “Do you require an existing user roles to be copied?” from the CS Systems Access Request form in the Test and Development instances.
Could you please verify if everything looks correct on your end and share your feedback?
If this update works as expected, please confirm so I can proceed to remove this field in the Production instance.
Thanks for your cooperation.
01-12-2025 16:25:41 - Jeffrey Sardin (Additional comments)
PDXC work not required. Forwarding request to QR SNOW team for action.
01-12-2025 16:25:41 - Jeffrey Sardin (Work notes)
PDXC work not required. Forwarding request to QR SNOW team for action.
</t>
  </si>
  <si>
    <t xml:space="preserve">
 2025-11-28 14:52:46 PDXC Integration - State is Pending was Open
 2025-12-02 12:13:22 PDXC Integration - State is Work in Progress was Pending
 2025-12-08 12:59:25 PDXC Integration - State is Closed Complete was Work in Progress</t>
  </si>
  <si>
    <t xml:space="preserve">12-12-2025 13:45:56 - Craig McLean (Additional comments)
Please update the Request to include the following IPs
152.69.161.107
152.67.117.99
152.67.104.110
Both inbound and outbound
08-12-2025 09:18:49 - PDXC Integration (Work notes)
TASK8411161 Work Note Added by vanessa.swarbrick@dxc.com: Update from Craig: "Interface doesn't go live till later in the week ... will let you know when done."
Will keep ticket on pending until next Monday.
08-12-2025 09:00:49 - PDXC Integration (Additional comments)
TASK8411161 Comment Added ---&gt; I have sent followed up email to Craig, requested for testing and give us an update. 
Waiting for response.
02-12-2025 12:21:19 - PDXC Integration (Additional comments)
TASK8411161 Comment Added ---&gt; Hi @Craig McLean, 
We have implemented this change. 
could you please test and let us know if it works as expected?
28-11-2025 15:31:04 - PDXC Integration (Work notes)
TASK8411161 Work Note Added by vanessa.swarbrick@dxc.com: I've raised CHG1431851 to complete this task, scheduled Tuesday 2-Dec. 
Putting the task on pending.
28-11-2025 15:30:20 - PDXC Integration (Additional comments)
TASK8411161 Comment Added ---&gt; I've raised CHG1431851 to complete this task, scheduled Tuesday 2-Dec. 
Putting the task on pending.
28-11-2025 15:13:18 - PDXC Integration (Work notes)
TASK8411161 Assigned To: Vanessa Swarbrick
27-11-2025 13:16:11 - Liam Bryan (Work notes)
QLR ServiceNow Integration sc_req_item SCTASK0223829 created RITM5438327
</t>
  </si>
  <si>
    <t xml:space="preserve">
 2025-11-27 13:15:50 Liam Bryan - Assignment Group is DXC Security Firewall Management was Global Service Desk
 2025-11-28 15:29:35 PDXC Integration - State is Pending was Open
 2025-12-08 08:58:58 PDXC Integration - State is Work in Progress was Pending
 2025-12-08 09:00:33 PDXC Integration - State is Pending was Work in Progress</t>
  </si>
  <si>
    <t xml:space="preserve">14-12-2025 23:04:26 - Andrew Kane (Work notes)
Quote S000504645 &gt; PO 4502976459 &gt; Invoice SIN000338752 &gt; GR 5003121757
11-12-2025 13:12:38 - PDXC Integration (Work notes)
TASK8411154 Work Note Added by santhi.varthan@dxc.com: Flexnet Updated.
11-12-2025 13:12:34 - PDXC Integration (Additional comments)
TASK8411154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13:12:24 - PDXC Integration (Additional comments)
TASK8411154 Comment Added ---&gt; PO 4502976459 raised.
05-12-2025 10:29:42 - PDXC Integration (Additional comments)
TASK8411154 Comment Added ---&gt; RITM0270603 raised for ICT Asset management to arrange Purchase Order.
04-12-2025 14:04:59 - PDXC Integration (Additional comments)
TASK8411154 Comment Added ---&gt; Re: QR RITM0269724 &amp; QR RITM0269731: Microsoft CoPilot for 365 - Business Admin Approval-Santhi-

Hale, Jonathan
​
Software Asset Management - Queensland Rail​
​Viljoen, Leanne;​
Aldridge, Angela​
approved thanks
JONATHAN HALE
SENIOR MANAGER, INFORMATION GOVERNANCE
DIGITAL &amp; INFORMATION
28-11-2025 09:52:38 - PDXC Integration (Additional comments)
TASK8411154 Comment Added ---&gt; Email sent to Jonathan Hale request approval.
28-11-2025 09:52:25 - PDXC Integration (Additional comments)
TASK8411154 Comment Added ---&gt; Email sent to Jonathan Hale request approval.
27-11-2025 13:25:08 - PDXC Integration (Work notes)
TASK8411154 Assigned To: Santhi Varthan
27-11-2025 13:06:58 - Angela Aldridge (Work notes)
QLR ServiceNow Integration sc_req_item SCTASK0223828 created RITM5438325
</t>
  </si>
  <si>
    <t xml:space="preserve">
 2025-11-27 13:24:54 PDXC Integration - State is Work in Progress was Open
 2025-11-28 09:52:36 PDXC Integration - State is Pending was Work in Progress
 2025-12-11 13:13:20 PDXC Integration - State is Work in Progress was Pending
 2025-12-11 13:13:56 PDXC Integration - State is Closed Complete was Work in Progress</t>
  </si>
  <si>
    <t xml:space="preserve">
 2025-11-27 13:06:33 Poorna Shettigar - State is Work in Progress was Open</t>
  </si>
  <si>
    <t xml:space="preserve">12-12-2025 14:29:36 - Isaac Flower (Additional comments)
I will be on leave from 15/12/25-05/01/26 please reach out to Alex Aldelfi (alex.aldelfi@qr.com.au) in my absence.
12-12-2025 04:16:39 - PDXC Integration (Work notes)
TASK8411243 Assigned To: Jeevan N
11-12-2025 14:29:42 - Pruthvish Patel (Work notes)
Owner set to DXC Staff access 
Assigning back to DXC Infra Active Directory
11-12-2025 14:27:04 - Pruthvish Patel (Work notes)
SD created below groups in DRA
LAPS_PwdWorkstation – “Grants access to read and reset LAPS password on QR Computer objects.”
LAPS_PwdCitrix – “Grants access to read and reset LAPS password on QR Computer Citrix objects.”
11-12-2025 14:05:09 - Pruthvish Patel (Work notes)
Investigating
11-12-2025 13:58:13 - Isaac Flower (Additional comments)
Hi,
I believe the most appropriate owner for both Groups will be DXC Staff Access.
Descriptions:
LAPS_PwdWorkstation – “Grants access to read and reset LAPS password on QR Computer objects.”
LAPS_PwdCitrix – “Grants access to read and reset LAPS password on QR Computer Citrix objects.”
Kind regards,
Isaac
11-12-2025 08:36:56 - Cameron Horn (Additional comments)
Good morning Isaac,
Before we can create the LAPS groups, can you please advise the following:
Owner of the new groups
Description for the groups
Kind regards,
Cameron
11-12-2025 08:36:56 - Cameron Horn (Work notes)
Verified that the user need to provide the following information for the group creation:
Owner of the new groups
Description for the groups
10-12-2025 19:58:38 - Jeffrey Sardin (Work notes)
@Zahra Gholami AD team is asking for GSD to create the groups before reassigning the task back to them.
10-12-2025 15:42:46 - Zahra Gholami (Work notes)
As per the LAPS Operations Guide KB0010803 this request requires action by DXC Server Active Directory
assigning to DXC Server Active Directory
10-12-2025 15:36:07 - Zahra Gholami (Work notes)
investigating
10-12-2025 13:46:45 - PDXC Integration (Work notes)
TASK8411243 Work Note Added by jeffrey.sil.sardin@dxc.com: SCTASK0223825 reassigned to GSD
10-12-2025 13:18:18 - PDXC Integration (Work notes)
TASK8411243 Assigned To: 
10-12-2025 13:18:02 - PDXC Integration (Additional comments)
TASK8411243 Comment Added ---&gt; Hi SD Team,
Please create the groups and assign the ticket back to us.
09-12-2025 11:49:37 - Isaac Flower (Additional comments)
Hi, Can I get an update on this ticket?
02-12-2025 08:55:21 - Isaac Flower (Additional comments)
Hi, I am available from 11-12am 1:30-2pm and 3-4pm today. Or I'm available after 1:30am tomorrow. Thank you
02-12-2025 02:45:43 - PDXC Integration (Additional comments)
TASK8411243 Comment Added ---&gt; Need a change for this can you please let me know your available time to discuss the change
01-12-2025 13:31:23 - Isaac Flower (Additional comments)
Hi, Can I get an update on this ticket?
27-11-2025 22:16:18 - PDXC Integration (Work notes)
TASK8411243 Assigned To: Jayapaul Matangi
27-11-2025 15:36:39 - Zahra Gholami (Work notes)
QLR ServiceNow Integration sc_req_item SCTASK0223825 created RITM5438390
27-11-2025 15:36:22 - Zahra Gholami (Work notes)
following KB0010803
assigning to DXC Infra Active Directory
27-11-2025 14:15:29 - Zahra Gholami (Work notes)
Investigating
</t>
  </si>
  <si>
    <t xml:space="preserve">
 2025-11-27 13:38:25 Cameron Horn - Assigned to is Raegan Munro was 
 2025-11-27 15:36:22 Zahra Gholami - Assignment Group is DXC Infra Active Directory was Global Service Desk
 2025-12-02 02:45:42 PDXC Integration - State is Pending was Work in Progress
 2025-12-10 13:46:15 Jeffrey Sardin - Assignment Group is Global Service Desk was DXC Infra Active Directory
 2025-12-10 14:32:53 Pruthvish Patel - Assigned to is Zahra Gholami was 
 2025-12-10 15:43:54 Zahra Gholami - Assignment Group is DXC Infra Active Directory was Global Service Desk
 2025-12-10 15:44:01 Zahra Gholami - Assigned to is  was Zahra Gholami
 2025-12-10 19:58:38 Jeffrey Sardin - Assignment Group is Global Service Desk was DXC Infra Active Directory
 2025-12-11 08:36:56 Cameron Horn - State is Pending was Work in Progress
 2025-12-11 14:29:42 Pruthvish Patel - Assignment Group is DXC Infra Active Directory was Global Service Desk
 2025-12-11 20:07:55 PDXC Integration - State is Work in Progress was Pending</t>
  </si>
  <si>
    <t xml:space="preserve">12-12-2025 15:57:21 - PDXC Integration (Additional comments)
TASK8411143 Comment Added ---&gt; From: Harshitha, Gudla 
Sent: 12 December 2025 11:27
To: Gudla, Harshitha &lt;harshitha.gudla@qr.com.au&gt;; Kancharla, Vinay &lt;Vinay.Kancharla@qr.com.au&gt;; ChippadaVenkata, Vamsi &lt;Vamsi.ChippadaVenkata@qr.com.au&gt;; Perovic, Thomas &lt;Thomas.Perovic@qr.com.au&gt;
Cc: Workplace Noida iDO 2 Citrix AUS &lt;wpnido2ctxaus@dxc.com&gt;
Subject: TASK8411142/TASK8411143: QR VIM application can be upgraded
Hi @ChippadaVenkata, Vamsi
Good day!
Hope you good!
Regarding the request, TASK8411142/TASK8411143: QR VIM application can be upgraded.
We would like your confirmation (either through a ticket update or email) about the application access.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the problem TASK8411142, still exists, please contact the Service Desk to create a NEW ticket referencing the above ticket number.
Going forward, we will close ticket TASK8411142 end of the day.
Thanks &amp; Regards
Harshitha Gudla
Citrix Team
Team PDL: wpnido2ctxaus@dxc.com
09-12-2025 13:06:07 - PDXC Integration (Additional comments)
TASK8411143 Comment Added ---&gt; vchippad@opentext.com
contacted user over MS Teams
user said he will check and update
09-12-2025 08:45:43 - PDXC Integration (Additional comments)
TASK8411143 Comment Added ---&gt; From: Gudla, Harshitha 
Sent: 09 December 2025 04:15
To: Kancharla, Vinay &lt;vinay.kancharla@qr.com.au&gt;; ChippadaVenkata, Vamsi &lt;Vamsi.ChippadaVenkata@qr.com.au&gt;; Perovic, Thomas &lt;Thomas.Perovic@qr.com.au&gt;
Cc: Workplace Noida iDO 2 Citrix AUS &lt;wpnido2ctxaus@dxc.com&gt;
Subject: TASK8411142/TASK8411143: QR VIM application can be upgraded
Hi @Kancharla, Vinay\@ChippadaVenkata, Vamsi
Good day!
Regarding the request, TASK8411142/TASK8411143: QR VIM application can be upgraded.
Could you please provide us with details about this VIM application?
We couldn't find the application VIM in the Citrix environment. Is it a locally installed application on QR laptops/desktops?
Thanks &amp; Regards,
Harshitha
ICT Citrix Support
Team PDL: wpnido2ctxaus@dxc.com
05-12-2025 12:55:01 - PDXC Integration (Additional comments)
TASK8411143 Comment Added ---&gt; checking with the user.
02-12-2025 16:52:57 - PDXC Integration (Additional comments)
TASK8411143 Comment Added ---&gt; checking with user
01-12-2025 12:03:25 - PDXC Integration (Additional comments)
TASK8411143 Comment Added ---&gt; From: Mohanty, Swati 
Sent: 01 December 2025 07:21 AM
To: Kancharla, Vinay &lt;vinay.kancharla@qr.com.au&gt;; ChippadaVenkata, Vamsi &lt;Vamsi.ChippadaVenkata@qr.com.au&gt;
Cc: Workplace Noida iDO 2 Citrix AUS &lt;wpnido2ctxaus@dxc.com&gt;
Subject: RE: TASK8411142/TASK8411143: QR VIM application can be upgraded
Hi Vinay,
Could see your comments on the task.
Can I know how you launch the SAP Quality and Production system?
Is it through Xencorp URL or secureaccess?
Thanks &amp; Regards, 
Swati Mohanty 
ICT Citrix Support
27-11-2025 17:49:47 - PDXC Integration (Additional comments)
TASK8411143 Comment Added ---&gt; From: Mohanty, Swati 
Sent: 27 November 2025 01:19 PM
To: Kancharla, Vinay &lt;vinay.kancharla@qr.com.au&gt;; ChippadaVenkata, Vamsi &lt;Vamsi.ChippadaVenkata@qr.com.au&gt;
Cc: Workplace Noida iDO 2 Citrix AUS &lt;wpnido2ctxaus@dxc.com&gt;
Subject: TASK8411142/TASK8411143: QR VIM application can be upgraded
Hi Vinay/Vamsi,
Regarding the incident: TASK8411142/TASK8411143: QR VIM application can be upgraded
Could you please let us know details about this application VIM.
We couldn't find the application VIM in the Citrix environment, is it locally installed application on QR laptops/desktops?
Thanks &amp; Regards, 
Swati Mohanty 
ICT Citrix Support
27-11-2025 17:44:49 - PDXC Integration (Work notes)
TASK8411143 Assigned To: SWATI MOHANTY
27-11-2025 12:44:17 - Raegan Munro (Work notes)
QLR ServiceNow Integration sc_req_item SCTASK0223820 created RITM5438315
27-11-2025 12:44:04 - Raegan Munro (Work notes)
Assigning to Citrix for further assistance.
</t>
  </si>
  <si>
    <t xml:space="preserve">
 2025-11-28 12:21:21 PDXC Integration - State is Pending was Open
 2025-12-05 10:12:04 PDXC Integration - State is Work in Progress was Pending
 2025-12-08 16:41:45 PDXC Integration - State is Closed Complete was Work in Progress</t>
  </si>
  <si>
    <t xml:space="preserve">
 2025-11-28 12:21:17 PDXC Integration - State is Pending was Open
 2025-12-05 10:10:56 PDXC Integration - State is Work in Progress was Pending
 2025-12-08 16:40:03 PDXC Integration - State is Closed Complete was Work in Progress</t>
  </si>
  <si>
    <t xml:space="preserve">
 2025-11-28 12:21:03 PDXC Integration - State is Pending was Open
 2025-12-05 10:07:38 PDXC Integration - State is Work in Progress was Pending
 2025-12-08 16:27:36 PDXC Integration - State is Closed Complete was Work in Progress</t>
  </si>
  <si>
    <t xml:space="preserve">11-12-2025 12:16:20 - Fiona Rendalls (Work notes)
Given this still is in the older users name (and Amy says he's having issues but without context), I would suggest that a full device wipe is performed, then Shaun would then enroll the device under his name.
Call Service Desk:  Asking for a full device wipe of the following
iPhone 14 IMEI 353917858145640 / Serial Number:  LCPGP9WLQG (currently enrolled as day.pianca@qr.com.au - showing as non compliant)
Once that team confirm that is completed, then Shaun does a enrollment of the device under his name/email.
11-12-2025 12:16:20 - Fiona Rendalls (Additional comments)
Given this still is in the older users name (and Amy says he's having issues but without context), I would suggest that a full device wipe is performed, then Shaun would then enroll the device under his name.
Call Service Desk:  Asking for a full device wipe of the following
iPhone 14 IMEI 353917858145640 / Serial Number:  LCPGP9WLQG (currently enrolled as day.pianca@qr.com.au - showing as non compliant)
Once that team confirm that is completed, then Shaun does a enrollment of the device under his name/email.
08-12-2025 17:00:08 - Fiona Rendalls (Additional comments)
Checked today - no change.
08-12-2025 17:00:08 - Fiona Rendalls (Work notes)
Checked today - no change.
05-12-2025 11:18:15 - Fiona Rendalls (Additional comments)
0475625835 with iPhone 14 IMEI 353917858145640 (what this ticket is about) is still in the name of Day Pianca (last checkin 7 Nov 2025).
**Shaun OÇonnor is yet to enroll or start using this**
Employee:  00917124 (Shaun.oconnor2@qr.com.au) allocated to 1610581:
Is showing Intune enrolled with 0477105457 with iPhone 14 IMEI 353612201672321 / SN YKPX7WYVM6 (Shaun.OConnor2@QR.com.au - last check-in 27/11/2025)
**0477105457 - the service is showing cancelled 27/11/2025 - RITM0269712
Device does need to be wiped and returned if he isn't going to be using this device.
Ticket to remain open waiting on changes by employee.
05-12-2025 11:18:15 - Fiona Rendalls (Work notes)
0475625835 with iPhone 14 IMEI 353917858145640 (what this ticket is about) is still in the name of Day Pianca (last checkin 7 Nov 2025).
**Shaun OÇonnor is yet to enroll or start using this**
Employee:  00917124 (Shaun.oconnor2@qr.com.au) allocated to 1610581:
Is showing Intune enrolled with 0477105457 with iPhone 14 IMEI 353612201672321 / SN YKPX7WYVM6 (Shaun.OConnor2@QR.com.au - last check-in 27/11/2025)
**0477105457 - the service is showing cancelled 27/11/2025 - RITM0269712
Ticket to remain open waiting on changes by employee.
28-11-2025 12:37:13 - Fiona Rendalls (Additional comments)
Removed ignore integration and email.
Will re-check number on Monday to ensure Shaun has enrolled the device in his name - I'll keep this ticket open until it has updated.
28-11-2025 12:37:13 - Fiona Rendalls (Work notes)
Removed ignore integration and email.
Will re-check number on Monday to ensure Shaun has enrolled the device in his name - I'll keep this ticket open until it has updated.
</t>
  </si>
  <si>
    <t xml:space="preserve">10-12-2025 17:17:31 - PDXC Integration (Additional comments)
TASK8411099 Comment Added ---&gt; Hi Team,
As requested user added and access granted as per the attachment. closing the ticket.
user - Kiera Banks
PDL QLD Rail Travel GLT - Added user
PDL QLD Rail Travel All Staff - Added user
PDL RailCentre 2 Level 01 - Added user
RS MTR RC2 FL1 Bunda:rra - Access granted
RS MTR RC2 FL1 Saltwater Desert - Access granted
RS MTR RC2 FL1 Quiet Room - Room Not Found
RS MTR RC2 FL1 Training Room - Access granted
10-12-2025 16:01:28 - PDXC Integration (Work notes)
TASK8411099 Assigned To: Suraj Rai
10-12-2025 14:52:54 - PDXC Integration (Work notes)
TASK8411099 Work Note Added by srai7@dxc.com: Hi Team,
As requested user added and access granted as per the attachment for user - Kiera Banks
PDL QLD Rail Travel GLT - Added user
PDL QLD Rail Travel All Staff - Added user
PDL RailCentre 2 Level 01 - Added user
RS MTR RC2 FL1 Bunda:rra - Access granted
RS MTR RC2 FL1 Saltwater Desert - Access granted
RS MTR RC2 FL1 Quiet Room - Room Not Found
RS MTR RC2 FL1 Training Room - Access granted
TASK8411099 Assigned To: 
10-12-2025 11:18:24 - PDXC Integration (Work notes)
TASK8411099 Work Note Added by jeffrey.sil.sardin@dxc.com: Added attachment ::  Screenshot 2025-12-10 091709.png
08-12-2025 12:06:54 - PDXC Integration (Work notes)
TASK8411099 Work Note Added by jeffrey.sil.sardin@dxc.com: Hi Suraj,
This is a valid request in reference to SCTASK0223164. New Employee Access (HR Admin) is not designed for PDXC ebond that's why this request was raised and assigned to your group. 
Please fulfill this request at the soonest.
Thanks,
Jeff
05-12-2025 18:14:49 - PDXC Integration (Additional comments)
TASK8411099 Comment Added ---&gt; Hi @Christian Munro
Good Day!
Appreciate, if you could let us know, Are we good to close this ticket or is there anything from messaging team.
Thank you!
27-11-2025 17:20:04 - PDXC Integration (Work notes)
TASK8411099 Work Note Added by srai7@dxc.com: From: Munro, Christian &lt;cmunro7@dxc.com&gt; 
Sent: 27 November 2025 07:16
To: Bambridge, Timm &lt;timm.bambridge@dxc.com&gt;; Bambridge, Timm &lt;timm.bambridge@qr.com.au&gt;
Cc: Ballena, Joylen &lt;joylen.ballena@dxc.com&gt;; Kannan, Prasanna &lt;pkannan7@dxc.com&gt;; ITO GDC India - QR MSG &lt;pdlitogciqrlmsg@dxc.com&gt;; Sardin, Jeffrey Silva &lt;jeffrey.sil.sardin@dxc.com&gt;; IT Service Desk &lt;ITServiceDesk@qr.com.au&gt;
Subject: RE: SCTASK0223164: New Employee Access (HR Admin)
Hey Timm, 
Can I please get your preference on the below 2 options?
Id rather the SRM team not have to manually reassign as this would increase the chance of error or delays. 
Kind regards, 
Christian Munro
Enterprise Service Management Lead
27-11-2025 17:19:56 - PDXC Integration (Additional comments)
TASK8411099 Comment Added ---&gt; We can verify email being send to Timm from Munro, Christian on this issue.
27-11-2025 12:44:48 - PDXC Integration (Work notes)
TASK8411099 Assigned To: Suraj Rai
27-11-2025 12:00:45 - PDXC Integration (Work notes)
TASK8411099 Work Note Added by jeffrey.sil.sardin@dxc.com: Added attachment ::  Screenshot 2025-11-27 095748.png
27-11-2025 11:59:54 - PDXC Integration (Work notes)
TASK8411099 Work Note Added by jeffrey.sil.sardin@dxc.com: Added attachment ::  Screenshot 2025-11-27 095730.png
27-11-2025 11:59:19 - PDXC Integration (Work notes)
TASK8411099 Work Note Added by jeffrey.sil.sardin@dxc.com: Added attachment ::  Screenshot 2025-11-27 095716.png
27-11-2025 11:58:54 - PDXC Integration (Work notes)
TASK8411099 Work Note Added by jeffrey.sil.sardin@dxc.com: Added attachment ::  Screenshot 2025-11-27 095649.png
27-11-2025 11:58:28 - PDXC Integration (Work notes)
TASK8411099 Work Note Added by jeffrey.sil.sardin@dxc.com: Added attachment ::  Screenshot 2025-11-27 095618.png
27-11-2025 11:56:14 - PDXC Integration (Work notes)
TASK8411099 Work Note Added by jeffrey.sil.sardin@dxc.com: Hi Team. This request is to grant the user room resource access. Please see the attached screenshots
27-11-2025 11:36:04 - Ruey Lim (Work notes)
QLR ServiceNow Integration sc_req_item SCTASK0223803 created RITM5438284
27-11-2025 11:35:46 - Ruey Lim (Work notes)
Assigning to DXC O365 Messaging to as per requested to get room resource access
Ref num: SCTASK0223164
</t>
  </si>
  <si>
    <t xml:space="preserve">
 2025-11-27 11:35:46 Ruey Lim - State is Work in Progress was Open
 2025-11-27 17:19:53 PDXC Integration - State is Pending was Work in Progress
 2025-12-10 14:52:30 PDXC Integration - State is Work in Progress was Pending
 2025-12-10 17:17:33 PDXC Integration - State is Closed Complete was Work in Progress</t>
  </si>
  <si>
    <t xml:space="preserve">28-11-2025 12:53:15 - PDXC Integration (Work notes)
TASK8414475 Assigned To: Kaushika Thiyagarajan
28-11-2025 12:53:11 - PDXC Integration (Additional comments)
TASK8414475 Comment Added ---&gt; Device → Accessories Only - No IT Asset Management action.
28-11-2025 12:15:38 - PDXC Integration (Work notes)
TASK8411094 Work Note Added by christopher.watson2@dxc.com: Previsioned and shipped.
Billing Code - 2 X QR2-PROC-PDO08-CR116
Hi Grant
The requested item(s) has been processed for delivery: 
• 2 X Dell Docking Stations
• 
• 
• 
• 
Just advising you that this has been processed for delivery to :
Cnr Lynne-Grove Ave &amp; Lamb St, Corinda, Qld (Brisbane)
Shipping company: TNT 
SHIPMENT NUMBER:
302649595
CUSTOMER REFERENCE
09294504 - RITM0269702
This ticket will now be closed.
28-11-2025 09:30:59 - PDXC Integration (Work notes)
TASK8411094 Assigned To: Christopher Watson
28-11-2025 09:16:18 - Ruey Lim (Work notes)
From: IT Service Desk 
Sent: Friday, 28 November 2025 9:45 AM
To: Rollman, Karen &lt;Karen.Rollman@qr.com.au&gt;
Subject: RE: Request created for 'Dell Docking Stations' - RITM0269702
Hi Karen,
Thank you for contacting the Queensland Rail Service Desk.
The request has all been approved and it is pending fulfilment, and the time frames will depend on the stock availability.
Kind Regards,
Ruey Yan Lim
Assistant Customer Support
From: Rollman, Karen &lt;Karen.Rollman@qr.com.au&gt; 
Sent: Friday, 28 November 2025 6:04 AM
To: IT Service Desk &lt;ITServiceDesk@qr.com.au&gt;
Subject: FW: Request created for 'Dell Docking Stations' - RITM0269702
Good morning IT
Can you tell me who this is sitting with for approval please?
Regards, 
KAREN ROLLMAN
ADMINISTRATION OFFICER
Mayne P Block-U,  
33 Lanham St Bowen Hills 4006  
M: 0407 416 851
a 
Advanced Leave Notice: Monday 15 December 2025 to Friday 2 January 2026 inclusive
From: Winney, Samuel &lt;Samuel.Winney@qr.com.au&gt; 
Sent: Thursday, 27 November 2025 3:30 PM
To: Rollman, Karen &lt;Karen.Rollman@qr.com.au&gt;; Twist, Grant &lt;Grant.Twist@qr.com.au&gt;
Subject: RE: Request created for 'Dell Docking Stations' - RITM0269702
Hi Karen, 
I can't see any approval request sitting with me, but I do endorse the below. 
Cheers 
Regards,
SAMUEL WINNEY
MANAGER BUILDING MAINTENANCE
Corinda MUD,
Crn Lynne Grove Ave and Lamb St, 
Corinda, QLD  
M: 0428338240 
From: Rollman, Karen &lt;Karen.Rollman@qr.com.au&gt; 
Sent: Thursday, 27 November 2025 11:29 AM
To: Twist, Grant &lt;Grant.Twist@qr.com.au&gt;
Cc: Winney, Samuel &lt;Samuel.Winney@qr.com.au&gt;
Subject: RE: Request created for 'Dell Docking Stations' - RITM0269702
Hello Grant
Are you sure these will workflow to Brad. I can't see anything. 
Please note – anything requiring Brad's approval should have an endorsement from Sam sent to me prior to entering a request via self-service. 
Regards, 
KAREN ROLLMAN
ADMINISTRATION OFFICER
Mayne P Block-U,  
33 Lanham St Bowen Hills 4006  
M: 0407 416 851
a 
Advanced Leave Notice: Monday 15 December 2025 to Friday 2 January 2026 inclusive
From: Twist, Grant &lt;Grant.Twist@qr.com.au&gt; 
Sent: Thursday, 27 November 2025 11:20 AM
To: Rollman, Karen &lt;Karen.Rollman@qr.com.au&gt;
Cc: Winney, Samuel &lt;Samuel.Winney@qr.com.au&gt;
Subject: FW: Request created for 'Dell Docking Stations' - RITM0269702
Hi Karen,
FYI – There have been two (2) docking stations ordered for the hot desk located at Corinda Depot.
Please inform Brad.
Thanks
Regards
Grant Twist
Work Coordinator – Carpentry (South)
Corinda Depot. Demountable, Cnr Lynne Grove Ave &amp; Lamb Street 
Corinda, Queensland 4075 
T: (07) 3072 0003
M: 0416205031 
W: queenslandrail.com.au
27-11-2025 11:14:59 - System (Work notes)
QLR ServiceNow Integration sc_req_item SCTASK0223799 created RITM5438280
</t>
  </si>
  <si>
    <t xml:space="preserve">
 2025-12-08 11:36:53 PDXC Integration - State is Closed Complete was Open</t>
  </si>
  <si>
    <t xml:space="preserve">27-11-2025 13:07:55 - PDXC Integration (Work notes)
TASK8411132 Assigned To: Kaushika Thiyagarajan
27-11-2025 13:07:46 - PDXC Integration (Additional comments)
TASK8411132 Comment Added ---&gt; Device → Accessories Only - No IT Asset Management action.
27-11-2025 12:34:48 - PDXC Integration (Work notes)
TASK8411002 Work Note Added by christopher.watson2@dxc.com: Customer Collected
Billing Code - 2 x QR2-PRO-USBCDP-CR116
TASK8411002 Assigned To: Christopher Watson
27-11-2025 10:49:02 - Raegan Munro (Work notes)
Description of Issue:
 User called to confirm that this request has been approved. 
Troubleshooting:
 Advised that the request has been approved. 
User advised they will go down to the Tech Bar to pick up the cables. 
============================ 
Username: Nichole Ryan
Employee ID: R853642
Contact Number: 0419292858
27-11-2025 09:47:33 - System (Work notes)
QLR ServiceNow Integration sc_req_item SCTASK0223777 created RITM5438200
</t>
  </si>
  <si>
    <t xml:space="preserve">
 2025-12-08 10:47:25 PDXC Integration - State is Closed Complete was Open</t>
  </si>
  <si>
    <t xml:space="preserve">12-12-2025 16:11:38 - Casey Micklesson (Additional comments)
Hi Chris,
Can you please confirm the number is working before we close the ticket?
Thank you,
09-12-2025 09:58:32 - Casey Micklesson (Work notes)
Customer thinks the current Cisco they have is fine, testing with the customer before closing.
If this doesn't work, will have a replacement dispatched.
09-12-2025 09:58:32 - Casey Micklesson (Additional comments)
Hi Chris,
Can you please confirm the number is working before we close the ticket?
Thank you,
05-12-2025 09:00:10 - Casey Micklesson (Work notes)
Customer thinks the current Cisco they have is fine, testing with the customer before closing. 
If this doesn't work, will have a replacement dispatched.
05-12-2025 09:00:10 - Casey Micklesson (Additional comments)
Hi Chris,
Can you please confirm the number is working before we close the ticket?
Thank you,
04-12-2025 07:16:21 - Paul Male (Work notes)
Hi  Casey  was checking to see if new phone was ordered as reading through notes it looks that eric should have sent this back to you maybe?
02-12-2025 11:07:51 - Eric Fuhrmann (Work notes)
new phone
02-12-2025 11:07:51 - Eric Fuhrmann (Additional comments)
As requested, your Cisco profile/extension has been set up and your new extension is 25036.
External number 0730725036.  
A Telecommunications Technician will be onsite to install your new phone soon.
You will need to login to the Cisco telephone as per the Extension Mobility instructions provided in the Cisco User Configuration Guide.
https://queenslandrail.service-now.com/sys_attachment.do?sys_id=21ca417487836910aa27a8e50cbb35ae&amp;view=true
Your handset model is shown on the lower back of your phone.
Please refer to the user guide for your telephone model by opening the relevant attachment on the right side.
https://queenslandrail.service-now.com/service_management?id=kb_article_view&amp;sysparm_article=KB0020715
For any additional Service Features like Call Pickup Groups, Shared Lines, please refer to the below self service knowledge.
https://queenslandrail.service-now.com/service_management?id=kb_article_view&amp;sysparm_article=KB0020662
02-12-2025 08:08:42 - Eric Fuhrmann (Work notes)
NOT 10737466
01-12-2025 17:15:18 - Casey Micklesson (Work notes)
Hi Eric,
Customer advised they are having issues logging in with their current number. 
Can you please have a look at 0730725036?
Customer would like to keep the same number.
Can you please assign back to me instead of closing and I will follow up with the customer to confirm working.
Thank you
27-11-2025 13:51:40 - Casey Micklesson (Work notes)
User currently has an extension
Reached out to confirm why another extension is needed
27-11-2025 13:51:40 - Casey Micklesson (Additional comments)
Hi Chris,
According to our records, you currently have extension 0730725036 allocated to you. 
Due to Queensland Rail processes, users can only have one extension. 
Can you please advise why a new number is needed? 
If a new number is not needed, can you please confirm the order details? 
If you would like to discuss this further, please feel free to contact me on 0730728877. 
Thank you,
27-11-2025 09:57:49 - Casey Micklesson (Work notes)
Please note your Order Reference Number:
15633727
</t>
  </si>
  <si>
    <t xml:space="preserve">12-12-2025 14:12:04 - Frederic Shea (Work notes)
IBC - Katie Morris
User wanting to confirm status of delivery
SDA provided User with 15633709
11-12-2025 15:49:21 -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Ownership: Corporate - Dedicated
User Name: Katie Morris
Mobile Number: 0436933738
Type of Device: iPhone 15 128GB,
Accessories: Standard Case and Screen
IMEI: 356408844781208
Serial: SCNV4JKFKGF
SIM Card: 8000493153201
PIN / PUK: 87897259
Purchase Order Number: RITM0269377/0436933738
Express Order Ref: 15633709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11-12-2025 15:49:21 - Casey Micklesson (Work notes)
Order Details
Ownership: Corporate - Dedicated
User Name: Katie Morris
Mobile Number: 0436933738
Type of Device: iPhone 15 128GB,
Accessories: Standard Case and Screen
IMEI: 356408844781208
Serial: SCNV4JKFKGF
SIM Card: 8000493153201
PIN / PUK: 87897259
Purchase Order Number: RITM0269377/0436933738
Express Order Ref: 15633709
09-12-2025 13:51:45 - Raegan Munro (Work notes)
Description of Issue:
 User called for an update on this request. 
Troubleshooting:
 Leaving note for Telstra to update user as soon as possible. 
============================ 
Username: Katie Morris
Employee ID: R918779
Contact Number: 0447001046
08-12-2025 13:35:34 - Casey Micklesson (Additional comments)
Hi Sam,
Thank you for letting me know!
I will check this over the next few days and confirm when the device has been dispatched.
Thank you,
08-12-2025 12:54:15 - Samantha Mullen (Additional comments)
reply from: sam.mullen@qr.com.au
Hi Casey,
Katie started today (8 Dec) and we were informed by IT that it would take up to 48 hours from her first login to appear in the system.
This should hopefully be by Wednesday morning if that’s the case.
Thanks, Sam.
[Queensland Rail logo]
Sam Mullen
TEAM LEADER Community and Stakeholder Engagement
RC1-1, 305 Edward Street
GPO Box 1429 • Brisbane, Qld 4001
P: (07) 3072 5096
M: 0457 008 870
W: queenslandrail.com.au
[cid:image008.png@01DC6841.8DBA1DE0]
08-12-2025 12:49:41 - Casey Micklesson (Additional comments)
HI Sam,
We are still waiting on Katie to be added to the system to allocate this device to her. 
Generally this happens the day after the user starts.
Can you please confirm Katie's start date?
Thank you,
02-12-2025 17:00:19 - Samantha Mullen (Additional comments)
reply from: sam.mullen@qr.com.au
Hi IT,
Please refer to the attached update in relation to Katie Morris being added to the system.
Thanks, Sam.
[Queensland Rail logo]
Sam Mullen
TEAM LEADER Community and Stakeholder Engagement
RC1-1, 305 Edward Street
GPO Box 1429 * Brisbane, Qld 4001
P: (07) 3072 5096
M: 0457 008 870
W: queenslandrail.com.au
02-12-2025 15:54:52 - Casey Micklesson (Additional comments)
Hi Sam, 
We are waiting for Katie Morris to be added to the system.
Once she is added this device will be despatched, please feel free to reach out at anytime via email or by calling us on 0730728877.
Thank you,
28-11-2025 15:28:46 - Kirby Liles (Additional comments)
Hi Sam,
Please be advised that your iPhone 15 has arrived and we are waiting for Katie Morris to be added to the system.
Once she is added this device will be despatched,  please feel free to reach out at anytime via email or by calling us on 0730728877.
Thank you,
28-11-2025 15:28:46 - Kirby Liles (Work notes)
Katie Morris not showing in service now 
advised customer of delay
27-11-2025 10:44:32 - Casey Micklesson (Additional comments)
Hi Sam,
Thank you for placing your order for an iPhone 15.
Please be advised this has been ordered and we will continue to keep you updated on the status of this request. 
Thank you,
27-11-2025 10:44:32 - Casey Micklesson (Work notes)
Apple IPHONE 15 5G 128 GB BLACK BLACK 128 GB
With Device Enrolment Service
Billing Account Number : 4912301225
Adaptive Mobility Fund : $550.00
27-11-2025 08:59:57 - Casey Micklesson (Work notes)
Please note your Order Reference Number:
15633709
</t>
  </si>
  <si>
    <t xml:space="preserve">
 2025-11-27 08:59:57 Casey Micklesson - Assigned to is Casey Micklesson was 
 2025-12-11 15:49:21 Casey Micklesson - State is Closed Complete was Work in Progress</t>
  </si>
  <si>
    <t xml:space="preserve">11-12-2025 06:09:14 - Raegan Munro (Additional comments)
Hi Shagun, 
Thank you for reaching out to the Queensland Rail IT Service Desk. 
We have now created your admin accounts (A_O918785 / TA_O918785)  and granted all requested access. This should be available to access within the next hour, though in some cases it may take up to 24 hours to go through on your end. 
If you have any further issues with this please feel free to contact us by calling 07 3072 5000 (we are option 1), or alternatively email us at ITServiceDesk@qr.com.au. 
Kind regards, 
Raegan.
11-12-2025 06:09:14 - Raegan Munro (Work notes)
Previous work notes indicate all remaining groups have been added, closing ticket.
11-12-2025 06:07:55 - Raegan Munro (Work notes)
Investigating.
09-12-2025 12:43:16 - Azra Fathima (Additional comments)
Please ignore that group and add to rest of the groups.
08-12-2025 13:56:02 - Ruey Lim (Additional comments)
Hi Shagun,
We were unable to find a group called "AZ_ICT_Desktop_Support_Team", could you please confirm if this is the correct naming conversion?
Could you please reach out so that we can assist you further with this matter, either by responding to this email or reaching out to us on 07 3072 5000.
Kind regards,
Ruey Lim
05-12-2025 09:16:43 - Jack Filmer (Additional comments)
Good morning Shagun,
We were unable to find a group called AZ_ICT_Desktop_Support_Team, could you please confirm if this is the correct naming conversion?
Could you please reach out so that we can assist you further with this matter, either by responding to this email or reaching out to us on 07 3072 5000.
Kind regards,
Jack F
04-12-2025 12:58:57 - Cameron Horn (Additional comments)
Good afternoon Shagun,
We were unable to find a group called AZ_ICT_Desktop_Support_Team, could you please confirm if this is the correct naming conversion?
Could you please reach out so that we can assist you further with this matter, either by responding to this email or reaching out to us on 07 3072 5000.
Kind regards,
Cameron
03-12-2025 17:25:34 - Frederic Shea (Additional comments)
Hey Shagun,
We were unable to find a group called AZ_ICT_Desktop_Support_Team, could you please confirm if this is the correct naming conversion? 
Could you please reach out so that we can assist you further with this matter, either by responding to this email or reaching out to us on 07 3072 5000.
Kind regards,
Frederic.
03-12-2025 17:25:34 - Frederic Shea (Work notes)
SDA confirmed account (O918785) is a member of all requested groups except 'AZ_ICT_Desktop_Support_Team'
SDA unable to find this group in DRA and this is also not a group that the account to be mirrored (A_O913102) is a part of
03-12-2025 16:55:33 - Frederic Shea (Work notes)
Investigating
02-12-2025 13:55:23 - Azra Fathima (Additional comments)
@Raegan Munro
02-12-2025 13:40:33 - Azra Fathima (Additional comments)
Shagun should be part of  atleast these groups along with the groups she is already added:
ICT_Desktop_Support_Team
SCCM_Admins
Nexthink_DesktopSupport
ICT_Intune_Support_Role
AZ_ICT_Desktop_Support_Team
Please mirror the rights of A_O913102@QR.COM.AU to shagun's account. This account is of an old Intune resource who got all required access rights.
01-12-2025 16:19:41 - Riley Thomas (Work notes)
From: DXC Staff Access &lt;DXCStaffAccess@QR.COM.AU&gt; 
Sent: Monday, 1 December 2025 3:58 PM
To: IT Service Desk &lt;ITServiceDesk@qr.com.au&gt;; DXC Staff Access &lt;DXCStaffAccess@QR.COM.AU&gt;
Subject: RE: Data Access Request - SCTASK0223752
approved
01-12-2025 15:06:31 - Jack Filmer (Work notes)
From: IT Service Desk 
Sent: Monday, December 1, 2025 3:36 PM
To: DXC Staff Access &lt;DXCStaffAccess@QR.COM.AU&gt;
Subject: Data Access Request - SCTASK0223752
Hello Team,
We have received a request from Shagun Sharma (Outsourced Service Provider) to be added to the following groups,
ClearPass_HelpDesk
Administrator Password Policy New
ClearPass_Receptionist
ClearPass_Super_Admins
DXC_Users_Reporting_Admin
ICT_Desktop_Support_Team
ICT_Intune_Support_Role
ICT_PAM_PrivilegedAccounts_Pilot
Nexthink_DesktopSupport
OfficeScan_DesktopSupport
SCCM_Admins
As the owner of these groups, can you please let us know if you approve this access?
Best regards,
Jack F
28-11-2025 16:07:04 - Jack Filmer (Work notes)
created:
admin account 
Test admin account
28-11-2025 14:54:27 - Jack Filmer (Work notes)
investigating
27-11-2025 19:16:54 - Azra Fathima (Additional comments)
Hello Raegan,
Can Shagun be added to all groups as of A_O913102@QR.COM.AU.
27-11-2025 09:59:30 - Raegan Munro (Additional comments)
Hi Shagun, 
Thankyou for reaching out to the Queensland Rail IT Service Desk. 
Can you please advise what test devices you require admin access to so we may reach out for the relevant approvals?
Kind regards, 
Raegan.
27-11-2025 09:59:30 - Raegan Munro (Work notes)
CPTPRDAPP258_LocalAdmin
A_O913102:
ClearPass_HelpDesk 
ClearPass_Receptionist 
ClearPass_Super_Admins 
DXC_Users_Reporting_Admin 
ICT_Desktop_Support_Team 
ICT_Intune_Support_Role 
Nexthink_DesktopSupport 
OfficeScan_DesktopSupport 
SCCM_Admins 
TA_O913102:
DXC_Users_Reporting_TST 
All groups owned by Staff Access, confirming what test devices are required before requesting approval.
</t>
  </si>
  <si>
    <t xml:space="preserve">
 2025-11-27 07:29:12 Cameron Horn - Assigned to is George Knight was 
 2025-11-27 09:59:30 Raegan Munro - State is Pending was Work in Progress
 2025-12-11 06:09:14 Raegan Munro - State is Closed Complete was Pending</t>
  </si>
  <si>
    <t xml:space="preserve">11-12-2025 12:38:20 - Paul Male (Additional comments)
Hi Carl your cisco phone has been installed as requested
11-12-2025 12:38:20 - Paul Male (Work notes)
cisco phone has been installed as requested
11-12-2025 12:37:30 - Paul Male (Work notes)
order 6100741151 created
09-12-2025 07:51:22 - Eric Fuhrmann (Work notes)
New Cisco 8841 configured with 28322 for Ebbw Vale Station.
09-12-2025 07:51:22 - Eric Fuhrmann (Additional comments)
As requested, your Cisco profile/extension has been set up and your new extension is 28322.
External number 0730728322.  
A Telecommunications Technician will be onsite to install your new phone soon.
You will need to login to the Cisco telephone as per the Extension Mobility instructions provided in the Cisco User Configuration Guide.
https://queenslandrail.service-now.com/sys_attachment.do?sys_id=21ca417487836910aa27a8e50cbb35ae&amp;view=true
Your handset model is shown on the lower back of your phone.
Please refer to the user guide for your telephone model by opening the relevant attachment on the right side.
https://queenslandrail.service-now.com/service_management?id=kb_article_view&amp;sysparm_article=KB0020715
For any additional Service Features like Call Pickup Groups, Shared Lines, please refer to the below self service knowledge.
https://queenslandrail.service-now.com/service_management?id=kb_article_view&amp;sysparm_article=KB0020662
09-12-2025 07:35:15 - Eric Fuhrmann (Work notes)
NOT 10737982
08-12-2025 13:26:40 - Casey Micklesson (Work notes)
Hi Eric,
Please configure service to new device and assign to Telecoms Projects for installation.
Thank you,
08-12-2025 13:26:40 - Casey Micklesson (Additional comments)
Your request has been processed and dispatched and should arrive within 1 – 3 business days. If you have not received the hardware within this time, contact Techwell Enterprise on 89-28877 (07 3072 8877).
Please see details of your request below:
Order Details
User Name: GSM Redbank
Mobile Number: 0730728322
Device Type: Cisco 8841 Telephone
Serial: SFVH293220CA
MAC: D08543A86758
Accessories: NA
Purchase Order Number:  RITM0269325/0730728322
Express Order Ref: 15633706
Note: For Plantronics wireless headsets, please also find below the guide on how to setup.
https://queenslandrail.service-now.com/service_management?id=kb_article_view&amp;sysparm_article=KB0020680
Kind regards
ICT Operations (Telecommunications)
08-12-2025 10:00:11 - Carl Schroder (Additional comments)
reply from: Carl.Schroder@qr.com.au
Hi Team,
I am happy for the device swap.
Kind regards,
[Queensland Rail logo]
Carl Schroder
Group Station Master – Redbank
STOP, THINK &amp; WORKSAFE,
T: 07 3072 3193
M: 0475 264 100
W: queenslandrail.com.au&lt;http://queenslandrail.com.au/&gt;
05-12-2025 09:14:45 - Casey Micklesson (Additional comments)
Hi Team,
Unfortunately, the Cisco 8845 has gone end of life and the only available option is the Cisco 8841.
The difference with this is the 8841 does not have camera abilities.
Can you please confirm you are happy to swap the device?
Happy for you to give me a call to discuss on 0730728877.
Thank you,
02-12-2025 10:26:33 - Casey Micklesson (Additional comments)
Hi Team,
Unfortunately, the Cisco 8845 has gone end of life and the only available option is the Cisco 8841.
The difference with this is the 8841 does not have camera abilities.
Can you please confirm you are happy to swap the device?
Happy for you to give me a call to discuss on 0730728877.
Thank you,
27-11-2025 13:52:22 - Casey Micklesson (Additional comments)
Hi Team,
Unfortunately, the Cisco 8845 has gone end of life and the only available option is the Cisco 8841.
The difference with this is the 8841 does not have camera abilities.
Can you please confirm you are happy to swap the device?
Happy for you to give me a call to discuss on 0730728877.
Thank you,
27-11-2025 13:52:22 - Casey Micklesson (Work notes)
Cisco 8845 EOL. 
Reached out to customer to confirm they are happy to take the Cisco 8841.
27-11-2025 08:43:46 - Casey Micklesson (Work notes)
Please note your Order Reference Number:
15633706
</t>
  </si>
  <si>
    <t xml:space="preserve">
 2025-11-27 08:43:46 Casey Micklesson - Assigned to is Casey Micklesson was 
 2025-11-27 13:52:22 Casey Micklesson - State is Pending was Work in Progress
 2025-12-08 13:26:40 Casey Micklesson - State is Work in Progress was Pending
 2025-12-09 07:01:55 Eric Fuhrmann - Assignment Group is Brisbane FCC was CBD Co-ordinator
 2025-12-09 07:51:23 Eric Fuhrmann - Assignment Group is Telecoms Projects was Brisbane FCC
 2025-12-11 12:38:20 Paul Male - State is Closed Complete was Work in Progress</t>
  </si>
  <si>
    <t xml:space="preserve">08-12-2025 09:30:08 - PDXC Integration (Additional comments)
TASK8408067 Comment Added ---&gt; Re: QR RITM0269624/pDXc RITM5436382 - HEVC Video Extension
Varthan, Santhi
on behalf of Software Asset Management - Queensland Rail
​
Bracey, Angela​
Hi Angela,
I'll proceed to close the tciket.
Please try the steps below. If that doesn’t work, please raise a Digital Client Request via the Self Service portal for the HEVC Video Extension to be accessed and approved.
Thank you.
From,
-Santhi-
02-12-2025 14:37:17 - PDXC Integration (Additional comments)
TASK8408067 Comment Added ---&gt; Re: QR RITM0269624/pDXc RITM5436382 - HEVC Video Extension
Varthan, Santhi
on behalf of Software Asset Management - Queensland Rail
​
Bracey, Angela​
Hi Angela,
Have you try below method. If you still would like to proceed with HEVC Video Extension. 
Please raise Digital Client Request via Self-Service portal.
Thank you.
From,
-Santhi-
27-11-2025 10:05:11 - PDXC Integration (Additional comments)
TASK8408067 Comment Added ---&gt; QR RITM0269624/pDXc RITM5436382 - HEVC Video Extension
Varthan, Santhi
on behalf of Software Asset Management - Queensland Rail
​
Bracey, Angela​
Hi Angela,
In regard to your request for HEVC Video Extension.
At present QR do not have any approved software options for viewing HEIC files.
The information below provides details on what the user can do with their mobile device (Samsung or Apple) to change the format of the pictures prior to downloading to their Windows PC.
Instructions
Samsung
Option 1 - Save as jpeg by default
    Open the Camera app
    In the "Camera" menu, there is an item called HEIF pictures
    Turn this feature off so the phone will save pictures as JPEG
Option 2 - Convert images prior to sharing
    Open the Gallery app
    Open Gallery settings by clicking on the 3 horizontal lines on the bottom right of the screen and choosing Settings from the menu options that appear.
    Turn on the Convert HEIF images when sharing setting
        Now when you share a file eg attach to an email, it is sent as a JPEG
Apple
Option 1 - Save as JPEG by default
    In your "Settings" menu, find and tap on "Camera."
    In the "Camera" menu, tap on "Formats" at the very top of the menu.
    Here you can select either "High Efficiency," which will allow your iPhone to shoot and store HEIC files, or "Most Compatible," which will have your phone capture JPEGs.
Option 2 - Convert images prior to sharing
    In your "Settings" menu, find and tap on "Photos."
    Scroll down to the very bottom of this menu to find the "Transfer to Mac or PC" header. If you have "Automatic" selected, your iPhone will convert your HEIC files to JPEG files when you use sharing options that could go to an incompatible device. If you go to share a photo over AirDrop or iMessage with another Apple user, it'll remain an HEIC. But if you use the share feature to send a photo in an email or on another platform, it'll be swapped for a JPEG. If you have "Keep Originals" selected, your iPhone will only share photos in the format you shot them in.
Let me know if  above meet your requrement. Thank you.
From,
-Santhi-
27-11-2025 10:05:03 - PDXC Integration (Additional comments)
TASK8408067 Comment Added ---&gt; QR RITM0269624/pDXc RITM5436382 - HEVC Video Extension
Varthan, Santhi
on behalf of Software Asset Management - Queensland Rail
​
Bracey, Angela​
Hi Angela,
In regard to your request for HEVC Video Extension.
At present QR do not have any approved software options for viewing HEIC files.
The information below provides details on what the user can do with their mobile device (Samsung or Apple) to change the format of the pictures prior to downloading to their Windows PC.
Instructions
Samsung
Option 1 - Save as jpeg by default
    Open the Camera app
    In the “Camera” menu, there is an item called HEIF pictures
    Turn this feature off so the phone will save pictures as JPEG
Option 2 - Convert images prior to sharing
    Open the Gallery app
    Open Gallery settings by clicking on the 3 horizontal lines on the bottom right of the screen and choosing Settings from the menu options that appear.
    Turn on the Convert HEIF images when sharing setting
        Now when you share a file eg attach to an email, it is sent as a JPEG
Apple
Option 1 - Save as JPEG by default
    In your “Settings” menu, find and tap on “Camera.”
    In the “Camera” menu, tap on “Formats” at the very top of the menu.
    Here you can select either “High Efficiency,” which will allow your iPhone to shoot and store HEIC files, or “Most Compatible,” which will have your phone capture JPEGs.
Option 2 - Convert images prior to sharing
    In your “Settings” menu, find and tap on “Photos.”
    Scroll down to the very bottom of this menu to find the “Transfer to Mac or PC” header. If you have “Automatic” selected, your iPhone will convert your HEIC files to JPEG files when you use sharing options that could go to an incompatible device. If you go to share a photo over AirDrop or iMessage with another Apple user, it’ll remain an HEIC. But if you use the share feature to send a photo in an email or on another platform, it’ll be swapped for a JPEG. If you have “Keep Originals” selected, your iPhone will only share photos in the format you shot them in.
Let me know if  above meet your requrement. Thank you.
From,
-Santhi-
27-11-2025 09:15:58 - PDXC Integration (Work notes)
TASK8408067 Assigned To: Santhi Varthan
26-11-2025 18:53:53 - Gillian White (Work notes)
QLR ServiceNow Integration sc_req_item SCTASK0223743 created RITM5436382
</t>
  </si>
  <si>
    <t xml:space="preserve">
 2025-11-27 09:15:48 PDXC Integration - State is Work in Progress was Open
 2025-11-27 10:05:09 PDXC Integration - State is Pending was Work in Progress
 2025-12-08 09:31:10 PDXC Integration - State is Work in Progress was Pending
 2025-12-08 09:31:17 PDXC Integration - State is Closed Complete was Work in Progress</t>
  </si>
  <si>
    <t xml:space="preserve">27-11-2025 16:51:14 - PDXC Integration (Work notes)
TASK8411228 Assigned To: Kaushika Thiyagarajan
27-11-2025 16:51:06 - PDXC Integration (Additional comments)
TASK8411228 Comment Added ---&gt; Device deployed as per asset registry:
Asset Tag- SL230129|| Serial Number - BK002A523313FB || State - In use || Assigned to - Sarah Leo.
27-11-2025 15:22:08 - PDXC Integration (Work notes)
TASK8407671 Work Note Added by christopher.watson2@dxc.com: Customer collected
• 1 X Microsoft Surface Laptop
• Asset : SL230129
CMDB Updated
1 X QR2-PROC-SP65W-CR116
1 X  QR2-PROC-MTD-CR116
27-11-2025 15:12:48 - PDXC Integration (Work notes)
TASK8407671 Work Note Added by christopher.watson2@dxc.com: Hi Sarah
I am contacting you regarding your HW request for: 
• 1 X Microsoft Surface Laptop
• Asset : SL230129
• 1 X  Surface 65W Power Supply
• 1 X Surface Tavel Dock
Just advising you that it is ready for collection from the Build Room in RC1 Ground floor next to security.  
To the left of the elevators next to the security. 
Note that best collection times are between 8:30 – 10:00 and 10:30 to 15:30
Thank you
27-11-2025 15:12:39 - PDXC Integration (Additional comments)
TASK8407671 Comment Added ---&gt; Waiting on customer to collect
27-11-2025 09:38:44 - PDXC Integration (Work notes)
TASK8407671 Assigned To: Christopher Watson
26-11-2025 16:42:04 - System (Work notes)
QLR ServiceNow Integration sc_req_item SCTASK0223736 created RITM5436162
</t>
  </si>
  <si>
    <t xml:space="preserve">
 2025-11-27 15:12:38 PDXC Integration - State is Pending was Open
 2025-11-27 15:21:21 PDXC Integration - State is Work in Progress was Pending
 2025-12-08 10:51:40 PDXC Integration - State is Closed Complete was Work in Progress</t>
  </si>
  <si>
    <t xml:space="preserve">14-12-2025 23:03:44 - Andrew Kane (Work notes)
Quote S000504645 &gt; PO 4502976459 &gt; Invoice SIN000338752 &gt; GR 5003121757
11-12-2025 13:11:25 - PDXC Integration (Additional comments)
TASK8407650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13:11:18 - PDXC Integration (Work notes)
TASK8407650 Work Note Added by santhi.varthan@dxc.com: Felxnet Updated.
11-12-2025 13:11:02 - PDXC Integration (Additional comments)
TASK8407650 Comment Added ---&gt; PO 4502976459 raised.
05-12-2025 10:24:51 - PDXC Integration (Additional comments)
TASK8407650 Comment Added ---&gt; RITM0270603 raised for ICT Asset management to arrange Purchase Order.
04-12-2025 14:11:31 - PDXC Integration (Additional comments)
TASK8407650 Comment Added ---&gt; Re: Multiple Request_Microsoft CoPilot for 365-Santhi-

Hale, Jonathan
​
Software Asset Management - Queensland Rail​
approved
JONATHAN HALE
SENIOR MANAGER, INFORMATION GOVERNANCE
DIGITAL &amp; INFORMATION
27-11-2025 09:41:05 - PDXC Integration (Additional comments)
TASK8407650 Comment Added ---&gt; Email sent to Jonathan Hale request approval.
27-11-2025 09:40:52 - PDXC Integration (Additional comments)
TASK8407650 Comment Added ---&gt; Email sent to Jonathan Hale request approval.
26-11-2025 17:11:29 - PDXC Integration (Work notes)
TASK8407650 Assigned To: Santhi Varthan
26-11-2025 16:09:33 - Jamie Mullins (Work notes)
QLR ServiceNow Integration sc_req_item SCTASK0223733 created RITM5436150
</t>
  </si>
  <si>
    <t xml:space="preserve">
 2025-11-26 17:10:29 PDXC Integration - State is Work in Progress was Open
 2025-11-27 09:41:03 PDXC Integration - State is Pending was Work in Progress
 2025-12-11 13:11:38 PDXC Integration - State is Work in Progress was Pending
 2025-12-11 13:12:31 PDXC Integration - State is Closed Complete was Work in Progress</t>
  </si>
  <si>
    <t xml:space="preserve">14-12-2025 23:04:10 - Andrew Kane (Work notes)
Quote S000504645 &gt; PO 4502976459 &gt; Invoice SIN000338752 &gt; GR 5003121757
11-12-2025 13:04:01 - PDXC Integration (Additional comments)
TASK8407648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13:03:08 - PDXC Integration (Work notes)
TASK8407648 Work Note Added by santhi.varthan@dxc.com: Flexnet Udpated.
11-12-2025 13:02:50 - PDXC Integration (Additional comments)
TASK8407648 Comment Added ---&gt; PO 4502976459 raised.
05-12-2025 10:23:59 - PDXC Integration (Additional comments)
TASK8407648 Comment Added ---&gt; RITM0270603 raised for ICT Asset management to arrange Purchase Order.
04-12-2025 14:10:30 - PDXC Integration (Additional comments)
TASK8407648 Comment Added ---&gt; Re: Multiple Request_Microsoft CoPilot for 365-Santhi-

Hale, Jonathan
​
Software Asset Management - Queensland Rail​
approved
JONATHAN HALE
SENIOR MANAGER, INFORMATION GOVERNANCE
DIGITAL &amp; INFORMATION
27-11-2025 09:40:59 - PDXC Integration (Additional comments)
TASK8407648 Comment Added ---&gt; Email sent to Jonathan Hale request approval.
27-11-2025 09:40:32 - PDXC Integration (Additional comments)
TASK8407648 Comment Added ---&gt; Email sent to Jonathan Hale request approval.
26-11-2025 17:08:34 - PDXC Integration (Work notes)
TASK8407648 Assigned To: Santhi Varthan
26-11-2025 16:08:50 - Jamie Mullins (Work notes)
QLR ServiceNow Integration sc_req_item SCTASK0223732 created RITM5436149
</t>
  </si>
  <si>
    <t xml:space="preserve">
 2025-11-26 17:08:30 PDXC Integration - State is Work in Progress was Open
 2025-11-27 09:40:57 PDXC Integration - State is Pending was Work in Progress
 2025-12-11 13:04:11 PDXC Integration - State is Work in Progress was Pending
 2025-12-11 13:04:13 PDXC Integration - State is Closed Complete was Work in Progress</t>
  </si>
  <si>
    <t xml:space="preserve">14-12-2025 23:04:14 - Andrew Kane (Work notes)
Quote S000504645 &gt; PO 4502976459 &gt; Invoice SIN000338752 &gt; GR 5003121757
11-12-2025 13:02:18 - PDXC Integration (Work notes)
TASK8407647 Work Note Added by santhi.varthan@dxc.com: Flexnet Udpated.
11-12-2025 13:02:12 - PDXC Integration (Additional comments)
TASK8407647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13:02:06 - PDXC Integration (Additional comments)
TASK8407647 Comment Added ---&gt; PO 4502976459 raised.
05-12-2025 10:23:31 - PDXC Integration (Additional comments)
TASK8407647 Comment Added ---&gt; RITM0270603 raised for ICT Asset management to arrange Purchase Order.
04-12-2025 14:09:17 - PDXC Integration (Additional comments)
TASK8407647 Comment Added ---&gt; Re: Multiple Request_Microsoft CoPilot for 365-Santhi-

Hale, Jonathan
​
Software Asset Management - Queensland Rail​
approved
JONATHAN HALE
SENIOR MANAGER, INFORMATION GOVERNANCE
DIGITAL &amp; INFORMATION
27-11-2025 09:40:33 - PDXC Integration (Additional comments)
TASK8407647 Comment Added ---&gt; Email sent to Jonathan Hale request approval.
27-11-2025 09:40:20 - PDXC Integration (Additional comments)
TASK8407647 Comment Added ---&gt; Email sent to Jonathan Hale request approval.
26-11-2025 17:03:54 - PDXC Integration (Work notes)
TASK8407647 Assigned To: Santhi Varthan
26-11-2025 16:08:48 - Jamie Mullins (Work notes)
QLR ServiceNow Integration sc_req_item SCTASK0223731 created RITM5436148
</t>
  </si>
  <si>
    <t xml:space="preserve">
 2025-11-26 17:03:47 PDXC Integration - State is Work in Progress was Open
 2025-11-27 09:40:29 PDXC Integration - State is Pending was Work in Progress
 2025-12-11 13:02:52 PDXC Integration - State is Work in Progress was Pending
 2025-12-11 13:02:53 PDXC Integration - State is Closed Complete was Work in Progress</t>
  </si>
  <si>
    <t xml:space="preserve">08-12-2025 11:12:15 - Riley Thomas (Work notes)
From: My Security Semperis &lt;MySecuritySemperis@dxc.com&gt; 
Sent: Monday, 8 December 2025 11:41 AM
To: PK, Alimarzed &lt;alimarzed.p.k@dxc.com&gt;
Cc: IT Service Desk &lt;ITServiceDesk@qr.com.au&gt;; My Security Semperis &lt;MySecuritySemperis@dxc.com&gt;
Subject: RE: RITM0269622 - SQL Cpmmand
Hi Ali, Good day, You may close the ticket. Thank you for the assistance. Thank you. Best Regards, Sanmugam. Vinayagam Public Holidays: Planned leaves: DXC Technology From: PK, Alimarzed &lt;alimarzed. p. k@ dxc. com&gt; Sent: Monday, 1 December,
ZjQcmQRYFpfptBannerStart
[EXTERNAL EMAIL]: 
This email originated from outside Queensland Rail. Do not click on links or open attachments unless you recognise the sender and know the content is safe. 
    Report Phish     
ZjQcmQRYFpfptBannerEnd
Hi Ali,
Good day,
You may close the ticket. Thank you for the assistance.
Thank you.
Best Regards,
Sanmugam.Vinayagam
Public Holidays: 
Planned leaves:
DXC Technology
02-12-2025 07:44:38 - Ruey Lim (Work notes)
From: PK, Alimarzed &lt;alimarzed.p.k@dxc.com&gt; 
Sent: Monday, 1 December 2025 6:16 PM
To: My Security Semperis &lt;MySecuritySemperis@dxc.com&gt;
Cc: IT Service Desk &lt;ITServiceDesk@qr.com.au&gt;
Subject: RE: RITM0269622 - SQL Cpmmand
Hello Team
I have executed the script and below results screenshot for reference.
DB backup taken before the delete operation.
Let me know if I can resolve the ticket.
Note:
Initial script was copied from the SNOW ticket . Not sure how the typo occurred there.
Regards
Ali
From: My Security Semperis &lt;MySecuritySemperis@dxc.com&gt; 
Sent: 01 December 2025 11:32
To: PK, Alimarzed &lt;alimarzed.p.k@dxc.com&gt;
Cc: IT Service Desk &lt;ITServiceDesk@qr.com.au&gt;; My Security Semperis &lt;MySecuritySemperis@dxc.com&gt;
Subject: RE: RITM0269622 - SQL Cpmmand
Hi Ali,
Good day,
You may refer Support team respond below.
Before executing the query below, please take the backup of the database. 
To take backup of the database: 
1. Open Microsoft SQL Server Management Studio (May need to be installed separately)
*It may be necessary to launch SQL Server Management Studio using "Run as Administrator" to prevent permissions-related issues.
2. Connect to the ServerName\Instance hosting the Database.
3. Expand the Databases section.
4. Right-click on the desired DB, then from the context menu, select Tasks &gt; Back Up...
1. Set Backup Type: to Full
2. Set the output to a single file on disk.
(You may need to click remove first, then click add to specify an output location on disk.)
1. Click OK to start the Backup process.
Once the database is backed up please execute the below query:
.
Looking into the screenshot there seems to be some error with the query the DBA team is executing. 
DELETE tblSecurityIndicatorResult
 WHERE DefinitionId IN (SELECT DspReportDefinitionId
                         FROM [tblDspReportDefinitions]
                        WHERE Name LIKE '%Deprecated%')
If you compare the query with the screenshot the word '%Deprecated%' seems to be a typing error and different word has been used.
Could you please check with the DBA team and see if they tried the correct spelling.
01-12-2025 12:10:13 - Ruey Lim (Work notes)
From: My Security Semperis &lt;MySecuritySemperis@dxc.com&gt; 
Sent: Monday, 1 December 2025 12:30 PM
To: PK, Alimarzed &lt;alimarzed.p.k@dxc.com&gt;
Cc: My Security Semperis &lt;MySecuritySemperis@dxc.com&gt;; IT Service Desk &lt;ITServiceDesk@qr.com.au&gt;
Subject: RE: RITM0269622 - SQL Cpmmand
Hi Ali,
Good day,
Thank you for update, I will share the details to our support and will revert if need execute any new command.
Thank you.
Best Regards,
Sanmugam.Vinayagam
Public Holidays: 
Planned leaves:
DXC Technology
From: PK, Alimarzed &lt;alimarzed.p.k@dxc.com&gt; 
Sent: Monday, 1 December, 2025 9:48 AM
To: My Security Semperis &lt;MySecuritySemperis@dxc.com&gt;; IT Service Desk &lt;ITServiceDesk@qr.com.au&gt;
Subject: RE: RITM0269622 - SQL Cpmmand
Hello Team
PFA email . I have included screenshot in this email.
Regards
Ali
From: My Security Semperis &lt;MySecuritySemperis@dxc.com&gt; 
Sent: 01 December 2025 06:50
To: IT Service Desk &lt;ITServiceDesk@qr.com.au&gt;; PK, Alimarzed &lt;alimarzed.p.k@dxc.com&gt;
Cc: My Security Semperis &lt;MySecuritySemperis@dxc.com&gt;
Subject: RE: RITM0269622 - SQL Cpmmand
Hi Team,
Good day,
Referring to TASK8407636, could you please share below detail? The information we need share to our support to investigate further.
"Could you please ask your DB team to share the screenshot of the SQL query when they tried to execute on the SSMS. 
Additionally, could you please ask the DB team in which database did they tried to execute the query?
Thank you.
Best Regards,
Sanmugam.Vinayagam
Public Holidays: 
Planned leaves:
DXC Technology
01-12-2025 11:20:06 - PDXC Integration (Additional comments)
TASK8407636 Comment Added ---&gt; Hi Team,
The vendor needs below information. Could you please share?
Could you please ask your DB team to share the screenshot of the SQL query when they tried to execute on the SSMS. 
Additionally, could you please ask the DB team in which database did they tried to execute the query?
28-11-2025 23:23:42 - PDXC Integration (Additional comments)
TASK8407636 Comment Added ---&gt; From: PK, Alimarzed &lt;alimarzed.p.k@dxc.com&gt; 
Sent: 28 November 2025 08:07
To: Kmet, Shane &lt;shane.kmet@qr.com.au&gt;
Cc: IT Service Desk &lt;csc@service-now.com&gt;; Eclipse RockSolid SQL Support &lt;RockSolid.SQLSupport@dxc.com&gt;; DL_Oracle_CS_SQLDBA &lt;DL_Oracle_CS_SQLDBA@dxc.com&gt;
Subject: RE: QLR Catalog task TASK8407636 has been assigned to group Database Admin Eclipse SQL
Hello @Kmet, Shane
Please provide an update on the below.
Can I resolve the ticket or do you want me to check anything further?
Regards
Ali
26-11-2025 22:28:29 - PDXC Integration (Additional comments)
TASK8407636 Comment Added ---&gt; From: PK, Alimarzed 
Sent: 26 November 2025 17:57
To: Kmet, Shane &lt;shane.kmet@qr.com.au&gt;
Cc: 'IT Service Desk' &lt;csc@service-now.com&gt;; Eclipse RockSolid SQL Support &lt;RockSolid.SQLSupport@dxc.com&gt;; DL_Oracle_CS_SQLDBA &lt;DL_Oracle_CS_SQLDBA@dxc.com&gt;
Subject: RE: QLR Catalog task TASK8407636 has been assigned to group Database Admin Eclipse SQL
Hello @Kmet, Shane
I executed the delete statement given below in the ticket and got 0 rows affected as results.
Let me know how to proceed forward.
Note:
When ran the inner query alone I observed 0 rows as results.
26-11-2025 20:22:18 - PDXC Integration (Work notes)
TASK8407636 Assigned To: Alimarzed PK
26-11-2025 15:52:51 - Shane Kmet (Work notes)
Assigning to DXC Database Admin Eclipse SQL for support
Please see email attached
Request raised for Sanmugam.Vinayagam
My Security Semperis &lt;MySecuritySemperis@dxc.com&gt;
26-11-2025 15:52:46 - Shane Kmet (Work notes)
QLR ServiceNow Integration sc_req_item SCTASK0223729 created RITM5436140
</t>
  </si>
  <si>
    <t xml:space="preserve">11-12-2025 12:56:18 - PDXC Integration (Work notes)
TASK8445861 Assigned To: Kaushika Thiyagarajan
11-12-2025 12:56:11 - PDXC Integration (Additional comments)
TASK8445861 Comment Added ---&gt; Device deployed as per asset registry:
Asset Tag- DT250271|| Serial Number - FDM1CD4|| State - In use || Assigned to - Bradley Nahrung.
11-12-2025 09:55:38 - PDXC Integration (Work notes)
TASK8407634 Work Note Added by michael.murakami@dxc.com: Mark Hoek has collected the following:
1x Dell Pro Slim QCS1250 - DT250271
CMDB record has been updated to In Use and the device has been assigned to Bradley Nahrung
11-12-2025 09:55:29 - PDXC Integration (Additional comments)
TASK8407634 Comment Added ---&gt; Hi, @[Bradley Nahrung]!
DT250271 has been collected by Mark Hoek and it is currently being stored in RC1 Level 5
Warm regards,
Michael Murakami
04-12-2025 08:42:01 - PDXC Integration (Work notes)
TASK8407634 Work Note Added by michael.murakami@dxc.com: Called Mark Hoek on 0414 811 100 to organise collection; collection is organised for this coming Tuesday, 9/12/25
04-12-2025 08:41:55 - PDXC Integration (Additional comments)
TASK8407634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11:17:24 - PDXC Integration (Work notes)
TASK8407634 Work Note Added by michael.murakami@dxc.com: DT250271 Intune group tag is set as DesktopShared and the device has been moved to corp.qr.com.au/QR Computers/Autopilot Devices/DesktopShared/Monitoring PCs as per KB0010133
02-12-2025 15:42:28 - PDXC Integration (Work notes)
TASK8407634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15:40:34 - PDXC Integration (Work notes)
TASK8407634 Work Note Added by michael.murakami@dxc.com: Added attachment ::  RE Control Room PCs - RITM0248456.msg
27-11-2025 15:16:58 - PDXC Integration (Work notes)
TASK8407634 Work Note Added by michael.murakami@dxc.com: DT250271 has been provisioned for this request
TASK8407634 Assigned To: Michael Murakami
27-11-2025 09:08:44 - PDXC Integration (Work notes)
TASK8407634 Assigned To: Christopher Watson
26-11-2025 15:50:20 - System (Work notes)
QLR ServiceNow Integration sc_req_item SCTASK0223727 created RITM5436138
</t>
  </si>
  <si>
    <t xml:space="preserve">
 2025-11-27 15:16:53 PDXC Integration - State is Work in Progress was Open
 2025-12-04 08:41:52 PDXC Integration - State is Pending was Work in Progress
 2025-12-11 09:55:20 PDXC Integration - State is Work in Progress was Pending</t>
  </si>
  <si>
    <t xml:space="preserve">14-12-2025 23:04:23 - Andrew Kane (Work notes)
Quote S000504645 &gt; PO 4502976459 &gt; Invoice SIN000338752 &gt; GR 5003121757
11-12-2025 13:01:47 - PDXC Integration (Additional comments)
TASK8407630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13:00:25 - PDXC Integration (Work notes)
TASK8407630 Work Note Added by santhi.varthan@dxc.com: Flexnet Updated.
11-12-2025 12:59:03 - PDXC Integration (Additional comments)
TASK8407630 Comment Added ---&gt; PO 4502976459 raised.
04-12-2025 15:58:15 - PDXC Integration (Additional comments)
TASK8407630 Comment Added ---&gt; RITM0270603 raised for ICT Asset management to arrange Purchase Order
27-11-2025 09:40:02 - PDXC Integration (Additional comments)
TASK8407630 Comment Added ---&gt; Email sent to Jonathan Hale request approval.
27-11-2025 09:39:56 - PDXC Integration (Additional comments)
TASK8407630 Comment Added ---&gt; Email sent to Jonathan Hale request approval.
26-11-2025 16:04:58 - PDXC Integration (Work notes)
TASK8407630 Assigned To: Santhi Varthan
26-11-2025 15:48:23 - Jonathan Hale (Work notes)
QLR ServiceNow Integration sc_req_item SCTASK0223725 created RITM5436134
</t>
  </si>
  <si>
    <t xml:space="preserve">
 2025-11-26 16:04:46 PDXC Integration - State is Work in Progress was Open
 2025-11-27 09:40:01 PDXC Integration - State is Pending was Work in Progress
 2025-12-11 13:02:03 PDXC Integration - State is Work in Progress was Pending
 2025-12-11 13:02:56 PDXC Integration - State is Closed Complete was Work in Progress</t>
  </si>
  <si>
    <t xml:space="preserve">11-12-2025 12:55:28 - PDXC Integration (Work notes)
TASK8445863 Assigned To: Kaushika Thiyagarajan
11-12-2025 12:55:25 - PDXC Integration (Additional comments)
TASK8445863 Comment Added ---&gt; Device deployed as per asset registry:
Asset Tag- DT250274|| Serial Number - HFM1CD4|| State - In use || Assigned to - Bradley Nahrung.
11-12-2025 09:56:48 - PDXC Integration (Work notes)
TASK8407614 Work Note Added by michael.murakami@dxc.com: Mark Hoek has collected the following:
1x Dell Pro Slim QCS1250 - DT250274
CMDB record has been updated to In Use and the device has been assigned to Bradley Nahrung
11-12-2025 09:56:39 - PDXC Integration (Additional comments)
TASK8407614 Comment Added ---&gt; Hi, @[Bradley Nahrung]!
DT250274 has been collected by Mark Hoek and it is currently being stored in RC1 Level 5
Warm regards,
Michael Murakami
04-12-2025 08:42:39 - PDXC Integration (Work notes)
TASK8407614 Work Note Added by michael.murakami@dxc.com: Called Mark Hoek on 0414 811 100 to organise collection; collection is organised for this coming Tuesday, 9/12/25
04-12-2025 08:42:28 - PDXC Integration (Additional comments)
TASK8407614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11:17:28 - PDXC Integration (Work notes)
TASK8407614 Work Note Added by michael.murakami@dxc.com: DT250274 Intune group tag is set as DesktopShared and the device has been moved to corp.qr.com.au/QR Computers/Autopilot Devices/DesktopShared/Monitoring PCs as per KB0010133
02-12-2025 15:42:25 - PDXC Integration (Work notes)
TASK8407614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15:40:28 - PDXC Integration (Work notes)
TASK8407614 Work Note Added by michael.murakami@dxc.com: Added attachment ::  RE Control Room PCs - RITM0248456.msg
27-11-2025 15:16:18 - PDXC Integration (Work notes)
TASK8407614 Work Note Added by michael.murakami@dxc.com: DT250274 has been provisioned for this request
TASK8407614 Assigned To: Michael Murakami
27-11-2025 09:08:24 - PDXC Integration (Work notes)
TASK8407614 Assigned To: Christopher Watson
26-11-2025 15:45:43 - System (Work notes)
QLR ServiceNow Integration sc_req_item SCTASK0223721 created RITM5436129
</t>
  </si>
  <si>
    <t xml:space="preserve">
 2025-11-27 15:16:09 PDXC Integration - State is Work in Progress was Open
 2025-12-04 08:42:27 PDXC Integration - State is Pending was Work in Progress
 2025-12-11 09:56:36 PDXC Integration - State is Work in Progress was Pending</t>
  </si>
  <si>
    <t xml:space="preserve">14-12-2025 23:04:20 - Andrew Kane (Work notes)
Quote S000504645 &gt; PO 4502976459 &gt; Invoice SIN000338752 &gt; GR 5003121757
11-12-2025 12:57:29 - PDXC Integration (Additional comments)
TASK8407571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12:57:18 - PDXC Integration (Work notes)
TASK8407571 Work Note Added by santhi.varthan@dxc.com: Flexnet Updated.
11-12-2025 12:57:09 - PDXC Integration (Additional comments)
TASK8407571 Comment Added ---&gt; PO 4502976459 raised.
05-12-2025 10:22:41 - PDXC Integration (Additional comments)
TASK8407571 Comment Added ---&gt; RITM0270603 raised for ICT Asset management to arrange Purchase Order.
04-12-2025 14:07:34 - PDXC Integration (Additional comments)
TASK8407571 Comment Added ---&gt; Re: Multiple Request_Microsoft CoPilot for 365-Santhi-

Hale, Jonathan
​
Software Asset Management - Queensland Rail​
approved
JONATHAN HALE
SENIOR MANAGER, INFORMATION GOVERNANCE
DIGITAL &amp; INFORMATION
27-11-2025 09:39:59 - PDXC Integration (Additional comments)
TASK8407571 Comment Added ---&gt; Email sent to Jonathan Hale request approval.
27-11-2025 09:39:11 - PDXC Integration (Additional comments)
TASK8407571 Comment Added ---&gt; Email sent to Jonathan Hale request approval.
26-11-2025 16:03:38 - PDXC Integration (Work notes)
TASK8407571 Assigned To: Santhi Varthan
26-11-2025 15:42:12 - Jamie Mullins (Work notes)
QLR ServiceNow Integration sc_req_item SCTASK0223720 created RITM5436123
</t>
  </si>
  <si>
    <t xml:space="preserve">
 2025-11-26 16:03:36 PDXC Integration - State is Work in Progress was Open
 2025-11-27 09:39:55 PDXC Integration - State is Pending was Work in Progress
 2025-12-11 12:57:31 PDXC Integration - State is Work in Progress was Pending
 2025-12-11 12:57:38 PDXC Integration - State is Closed Complete was Work in Progress</t>
  </si>
  <si>
    <t xml:space="preserve">11-12-2025 12:57:28 - PDXC Integration (Work notes)
TASK8445859 Assigned To: Kaushika Thiyagarajan
11-12-2025 12:57:18 - PDXC Integration (Additional comments)
TASK8445859 Comment Added ---&gt; Device deployed as per asset registry:
Asset Tag- DT250273|| Serial Number - GFM1CD4|| State - In use || Assigned to - Bradley Nahrung.
11-12-2025 09:54:18 - PDXC Integration (Work notes)
TASK8407567 Work Note Added by michael.murakami@dxc.com: Mark Hoek has collected the following:
1x Dell Pro Slim QCS1250 - DT250273
CMDB record has been updated to In Use and the device has been assigned to Bradley Nahrung
11-12-2025 09:54:13 - PDXC Integration (Additional comments)
TASK8407567 Comment Added ---&gt; Hi, @Bradley Nahrung!
DT250273 has been collected by Mark Hoek and it is currently being stored in RC1 Level 5.
This request will now be closed.
Warm regards,
Michael Murakami
04-12-2025 08:42:43 - PDXC Integration (Work notes)
TASK8407567 Work Note Added by michael.murakami@dxc.com: Called Mark Hoek on 0414 811 100 to organise collection; collection is organised for this coming Tuesday, 9/12/25
04-12-2025 08:42:30 - PDXC Integration (Additional comments)
TASK8407567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11:18:38 - PDXC Integration (Work notes)
TASK8407567 Work Note Added by michael.murakami@dxc.com: DT250273 Intune group tag is set as DesktopShared and the device has been moved to corp.qr.com.au/QR Computers/Autopilot Devices/DesktopShared/Monitoring PCs as per KB0010133
02-12-2025 15:42:38 - PDXC Integration (Work notes)
TASK8407567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15:40:38 - PDXC Integration (Work notes)
TASK8407567 Work Note Added by michael.murakami@dxc.com: Added attachment ::  RE Control Room PCs - RITM0248456.msg
27-11-2025 15:29:34 - PDXC Integration (Work notes)
TASK8407567 Work Note Added by michael.murakami@dxc.com: DT250273 provisioned for this request
TASK8407567 Assigned To: Michael Murakami
27-11-2025 09:08:14 - PDXC Integration (Work notes)
TASK8407567 Assigned To: Christopher Watson
26-11-2025 15:41:42 - System (Work notes)
QLR ServiceNow Integration sc_req_item SCTASK0223719 created RITM5436122
</t>
  </si>
  <si>
    <t xml:space="preserve">
 2025-11-27 15:29:25 PDXC Integration - State is Work in Progress was Open
 2025-12-04 08:42:29 PDXC Integration - State is Pending was Work in Progress
 2025-12-11 09:54:04 PDXC Integration - State is Work in Progress was Pending</t>
  </si>
  <si>
    <t xml:space="preserve">10-12-2025 14:39:50 - Shane Kmet (Work notes)
R908396
Khayla Mathers-Young
khayla.mathers-young@qr.com.au
10-12-2025 14:39:50 - Shane Kmet (Additional comments)
Good afternoon Khayla
The following account has been renamed. Its new details are:
Khayla Mathers-Young
R908396
khayla.mathers-young@qr.com.au
Thank you,
Shane Kmet
Senior Service Desk Analyst
10-12-2025 14:36:15 - Shane Kmet (Work notes)
Checking INC0573456 
This is now completed and closed
09-12-2025 15:08:18
Assigned to Sonia Pandey.
Changed target address and proxy address attributes via AD. Waited for sync to happen in exchange. Email address updated and confirmed by user.
10-12-2025 14:35:46 - Shane Kmet (Work notes)
Investigating
09-12-2025 09:57:46 - George Knight (Work notes)
Pending INC0573456 - pending O365 replication
09-12-2025 09:52:36 - George Knight (Work notes)
Investigating.
08-12-2025 06:31:31 - Raegan Munro (Work notes)
Pending INC0573456.
05-12-2025 12:02:17 - Jack Filmer (Work notes)
Pending INC0573456 -_-
04-12-2025 12:57:47 - Cameron Horn (Work notes)
Pending INC0573456
03-12-2025 16:14:15 - Liam Bryan (Work notes)
Pending INC0573456
02-12-2025 12:10:36 - George Knight (Work notes)
Pending INC0573456.
02-12-2025 12:09:54 - George Knight (Work notes)
Investigating.
01-12-2025 09:37:05 - Raegan Munro (Work notes)
Pending INC0573456.
28-11-2025 10:56:43 - Raegan Munro (Work notes)
Pending INC0573456.
27-11-2025 10:39:50 - Raegan Munro (Work notes)
Mailbox script complete. 
Pending INC0573456.
26-11-2025 17:26:55 - Riley Thomas (Work notes)
Changed to Khayla Mathers-Young in AD
Changed to Khayla Mathers-Young in Intune
Changed to Khayla Mathers-Young in SAP
Mailbox pending
Pending INC0573456
26-11-2025 16:04:43 - Raegan Munro (Work notes)
Set Teams reminder to action after 6pm (5pm QLD time).
26-11-2025 16:04:29 - Raegan Munro (Work notes)
Investigating.
</t>
  </si>
  <si>
    <t xml:space="preserve">
 2025-11-26 15:31:12 Shane Kmet - Assigned to is George Knight was 
 2025-11-26 16:05:13 Raegan Munro - State is Pending was Work in Progress
 2025-12-10 14:39:50 Shane Kmet - State is Closed Complete was Pending</t>
  </si>
  <si>
    <t xml:space="preserve">09-12-2025 10:35:56 - Riley Thomas (Work notes)
Changed the owner of the following groups in Jess Paino:
RS VEH RD Fleet – Veh 01 – Ford Escape – Electric Veh
RS VEH RD Fleet – Veh 02 – Ford Ranger Double 4x4 Auto
RS VEH RD Fleet – Veh 03 – Ford Escape – Electric Veh
RS VEH RD Fleet – Veh 05 – Ford Ranger Double 4x4 Auto
RSVEHRDFleet-Veh06-ToyotaManual@qr.com.au
RS VEH RD Fleet – Veh 07 – Ford Ranger Double 4x4 Auto
RS VEH RD Fleet – Veh 09 – Ford Ranger Single 4x2 Auto
RS VEH RD Fleet – Veh 10 – Ford Ranger Double 4x4 Auto
RSVEHRoadFleetPool14@qr.com.au
09-12-2025 10:35:56 - Riley Thomas (Additional comments)
Hi Jess,
I have changed the ownership of the following to you:
RS VEH RD Fleet – Veh 01 – Ford Escape – Electric Veh
RS VEH RD Fleet – Veh 02 – Ford Ranger Double 4x4 Auto
RS VEH RD Fleet – Veh 03 – Ford Escape – Electric Veh
RS VEH RD Fleet – Veh 05 – Ford Ranger Double 4x4 Auto
RSVEHRDFleet-Veh06-ToyotaManual@qr.com.au
RS VEH RD Fleet – Veh 07 – Ford Ranger Double 4x4 Auto
RS VEH RD Fleet – Veh 09 – Ford Ranger Single 4x2 Auto
RS VEH RD Fleet – Veh 10 – Ford Ranger Double 4x4 Auto
RSVEHRoadFleetPool14@qr.com.au
rspropveh01@qr.com.au
RSVEHRDFleet-Veh08-ToyotaAuto2@qr.com.au
RSVEHRDFleet-Veh11-ToyotaAuto@qr.com.au
RSVEHRDFleet-Veh12ToyotaAuto@qr.com.au
RS VEH RD Fleet – Veh 13 – Ford Ranger Double 4x4 Auto (RSVEHRDFleet-Veh13SubaruAuto@qr.com.au)
Kind regards,
Riley
09-12-2025 10:26:12 - Riley Thomas (Work notes)
From: Grasso, Daniel &lt;Daniel.Grasso@qr.com.au&gt; 
Sent: Tuesday, 9 December 2025 10:32 AM
To: IT Service Desk &lt;ITServiceDesk@qr.com.au&gt;
Subject: RE: SCTASK0223710 - Email Services
Hi,
I thought this was approved by my manager. You can make the updates. 
Thank you,
DANIEL GRASSO
ASSET PLANNING COORDINATOR
Building 8, 317 Bilsen Rd 
Sunshine, QLD 4034 
M: 0418467438 
W: queenslandrail.com.au
09-12-2025 09:44:05 - George Knight (Work notes)
From: IT Service Desk 
Sent: Tuesday, 9 December 2025 10:44 AM
To: Grasso, Daniel &lt;Daniel.Grasso@qr.com.au&gt;
Subject: FW: SCTASK0223710 - Email Services
Hi Daniel
Just following up on the request below. Thanks.
Kind regards,
George Knight
IT Service Desk Analyst
Level 3, 21 Kirksway Place 
Battery Point, Tasmania 7004 
T: 07 3072 5000 
W: queenslandrail.com.au
E: ITservicedesk@qr.com.au
09-12-2025 09:35:05 - George Knight (Work notes)
Investigating.
08-12-2025 06:16:14 - Raegan Munro (Work notes)
Pending users response tomorrow.
05-12-2025 09:45:43 - Ruey Lim (Work notes)
Pending user response, back from 9/12
04-12-2025 12:57:30 - Cameron Horn (Work notes)
Pending user response, back from 9/12
03-12-2025 11:43:14 - Shane Kmet (Work notes)
Pending user response, back from 9/12
02-12-2025 08:36:11 - Shane Kmet (Work notes)
**Pending response from email sent, reply advised 9/12
01-12-2025 08:28:29 - Raegan Munro (Work notes)
Pending response from Daniel Grasso / Ashlee McPherson.
01-12-2025 08:28:04 - Raegan Munro (Work notes)
From: IT Service Desk 
Sent: Friday, 28 November 2025 1:17 PM
To: McPherson, Ashlee &lt;Ashlee.McPherson@qr.com.au&gt;
Subject: RE: SCTASK0223710 - Email Services
Hi Ashlee,
Could you please advise us who should we reach out to specifically? 
Kind Regards,
Ruey Yan Lim
Assistant Customer Support
From: McPherson, Ashlee &lt;Ashlee.McPherson@qr.com.au&gt; 
Sent: Friday, 28 November 2025 11:32 AM
To: IT Service Desk &lt;ITServiceDesk@qr.com.au&gt;; Grasso, Daniel &lt;Daniel.Grasso@qr.com.au&gt;
Subject: RE: SCTASK0223710 - Email Services
Hi Raegan,
Dan is back from his leave on the 9/12, I have not worked in the fleet space before so I can’t confirm the transition of ownership.
If you may need an answer before the 09/12, maybe reach out to the Manager of fleet operations for approval since Dan is now working in the Asset Planning space now.
Thank you,
Ashlee
ASHLEE MCPHERSON 
A/ASSET PLANNING COORDINATOR
TRACTION POWER MAINTENANCE 
Building 8, 317 Bilsen Road 
Sunshine, Queensland 4034 
Email : ashlee.mcpherson@qr.com
Phone: 3072 1911
W:  queenslandrail.com.au
28-11-2025 10:57:37 - Raegan Munro (Work notes)
From: IT Service Desk 
Sent: Friday, 28 November 2025 11:57 AM
To: Grasso, Daniel &lt;Daniel.Grasso@qr.com.au&gt;
Cc: McPherson, Ashlee &lt;Ashlee.McPherson@qr.com.au&gt;
Subject: RE: SCTASK0223710 - Email Services
Hi Daniel,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27-11-2025 09:39:58 - Andy Phan (Work notes)
Pending approval from resource owner Daniel Grasso.
27-11-2025 09:39:29 - Andy Phan (Work notes)
From: Dodds, Jessica &lt;Jessica.Dodds@qr.com.au&gt; 
Sent: Thursday, 27 November 2025 9:56 AM
To: IT Service Desk &lt;ITServiceDesk@qr.com.au&gt;
Cc: Paino, Jess &lt;jess.paino@qr.com.au&gt;
Subject: RE: SCTASK0223710 - Email Services
Morning,
I approve for these to be transferred to Jess Paino.
Thanks,
JESS DODDS
FLEET OPERATIONS OFFICER
RC1 Level 4
305 Edward Street Brisbane QLD 4000 
GPO Box 1429 Brisbane, QLD 4001 
T: 07 3072 2841 
W: queenslandrail.com.au
Office Hours:
Pay Week – Tuesday &amp; Wednesday 
Off Pay Week - Tuesday, Wednesday &amp; Friday 
Future Annual Leave: 
NIL
27-11-2025 09:24:40 - Andy Phan (Work notes)
Pending approval from resource owners (Jessica Dodds and Daniel Grasso).
27-11-2025 09:24:12 - Andy Phan (Work notes)
From: IT Service Desk 
Sent: Thursday, 27 November 2025 9:54 AM
To: Dodds, Jessica &lt;Jessica.Dodds@qr.com.au&gt;
Subject: SCTASK0223710 - Email Services
Hello Jessica,
We have received a request from Jess Paino (Fleet Operations Coordinator) to take ownership of the following resources.
Resources: 
rspropveh01@qr.com.au
RSVEHRDFleet-Veh08-ToyotaAuto2@qr.com.au
RSVEHRDFleet-Veh11-ToyotaAuto@qr.com.au
RSVEHRDFleet-Veh12ToyotaAuto@qr.com.au
RS VEH RD Fleet – Veh 13 – Ford Ranger Double 4x4 Auto (RSVEHRDFleet-Veh13SubaruAuto@qr.com.au)
As the owner of these resources, can you please let us know if you approve this transfer of ownership?
Their justifications is as follows: 
“RITM0267114 was closed and it has not been completed. the 'manager' is still listed as Jessica Dodds and Daniel Grasso which is confusing people on who to contact. I have attached the snips of this. I need to be manager listed for ALL vehicles.”
Best regards,
Andy Phan
ANDY PHAN 
Assistant Customer Support
27-11-2025 09:21:10 - Andy Phan (Work notes)
From: IT Service Desk 
Sent: Thursday, 27 November 2025 9:51 AM
To: Grasso, Daniel &lt;Daniel.Grasso@qr.com.au&gt;
Cc: McPherson, Ashlee &lt;Ashlee.McPherson@qr.com.au&gt;
Subject: SCTASK0223710 - Email Services
Hello Daniel,
We have received a request from Jess Paino (Fleet Operations Coordinator) to take ownership of the following resources.
Resources: 
RS VEH RD Fleet – Veh 01 – Ford Escape – Electric Veh
RS VEH RD Fleet – Veh 02 – Ford Ranger Double 4x4 Auto
RS VEH RD Fleet – Veh 03 – Ford Escape – Electric Veh
RS VEH RD Fleet – Veh 05 – Ford Ranger Double 4x4 Auto
RSVEHRDFleet-Veh06-ToyotaManual@qr.com.au
RS VEH RD Fleet – Veh 07 – Ford Ranger Double 4x4 Auto
RS VEH RD Fleet – Veh 09 – Ford Ranger Single 4x2 Auto
RS VEH RD Fleet – Veh 10 – Ford Ranger Double 4x4 Auto
RSVEHRoadFleetPool14@qr.com.au
As the owner of these resources, can you please let us know if you approve this transfer of ownership?
As Daniel is on leave, Ashlee are you able to approve this?
Their justifications is as follows: 
“RITM0267114 was closed and it has not been completed. the 'manager' is still listed as Jessica Dodds and Daniel Grasso which is confusing people on who to contact. I have attached the snips of this. I need to be manager listed for ALL vehicles.”
Best regards,
Andy Phan
ANDY PHAN 
Assistant Customer Support
27-11-2025 08:54:26 - Andy Phan (Work notes)
Owner: Grasso, Daniel 
Resources: 
RS VEH RD Fleet – Veh 01 – Ford Escape – Electric Veh
RS VEH RD Fleet – Veh 02 – Ford Ranger Double 4x4 Auto
RS VEH RD Fleet – Veh 03 – Ford Escape – Electric Veh
RS VEH RD Fleet – Veh 05 – Ford Ranger Double 4x4 Auto
RSVEHRDFleet-Veh06-ToyotaManual@qr.com.au
RS VEH RD Fleet – Veh 07 – Ford Ranger Double 4x4 Auto
RS VEH RD Fleet – Veh 09 – Ford Ranger Single 4x2 Auto
RS VEH RD Fleet – Veh 10 – Ford Ranger Double 4x4 Auto
RSVEHRoadFleetPool14@qr.com.au
Owner: Dodds, Jessica 
Resources: 
RS VEH RD Fleet – Veh 04 – Ford Ranger Double 4x4 Auto
RS VEH RD Fleet – Veh 08 – Ford Ranger Double 4x4 Auto
RS VEH RD Fleet – Veh 11 – Ford Ranger Double 4x4 Auto
RSVEHRDFleet-Veh12ToyotaAuto@qr.com.au
RS VEH RD Fleet – Veh 13 – Ford Ranger Double 4x4 Auto (RSVEHRDFleet-Veh13SubaruAuto@qr.com.au)
27-11-2025 08:18:06 - Andy Phan (Work notes)
Investigating
27-11-2025 07:36:26 - Jessica Paino (Additional comments)
spreadsheet attached, i need to be the manager on these please. I am already the owner or all o these but the org structure needs to be changed so people click into the vehicle resource and see my name etc. not the current people on there.
27-11-2025 07:35:16 - Jessica Paino (Additional comments)
Hi Andy
26-11-2025 16:00:16 - Andy Phan (Work notes)
Pending user response
26-11-2025 16:00:16 - Andy Phan (Additional comments)
Hi Jess, 
Could you please specify the resources (vehicles) you would like to take ownership of?
Kind regards, 
Andy
26-11-2025 15:56:10 - Andy Phan (Work notes)
Investigating
</t>
  </si>
  <si>
    <t xml:space="preserve">
 2025-11-26 15:27:32 Shane Kmet - Assigned to is George Knight was 
 2025-11-26 16:00:16 Andy Phan - State is Pending was Work in Progress
 2025-12-09 10:35:56 Riley Thomas - State is Closed Complete was Pending</t>
  </si>
  <si>
    <t xml:space="preserve">11-12-2025 12:51:24 - PDXC Integration (Work notes)
TASK8445870 Assigned To: Kaushika Thiyagarajan
11-12-2025 12:51:16 - PDXC Integration (Additional comments)
TASK8445870 Comment Added ---&gt; Device deployed as per asset registry:
Asset Tag- DT250272|| Serial Number - 6FM1CD4 || State - In use || Assigned to - Bradley Nahrung .
11-12-2025 10:00:58 - PDXC Integration (Work notes)
TASK8407447 Work Note Added by michael.murakami@dxc.com: Mark Hoek has collected the following:
1x Dell Pro Slim QCS1250 - DT250272
CMDB record has been updated to In Use and the device has been assigned to Bradley Nahrung
11-12-2025 10:00:52 - PDXC Integration (Additional comments)
TASK8407447 Comment Added ---&gt; Hi, @[Bradley Nahrung]!
DT250272 has been collected by Mark Hoek and it is currently being stored in RC1 Level 5
Warm regards,
Michael Murakami
04-12-2025 08:43:48 - PDXC Integration (Work notes)
TASK8407447 Work Note Added by michael.murakami@dxc.com: Called Mark Hoek on 0414 811 100 to organise collection; collection is organised for this coming Tuesday, 9/12/25
04-12-2025 08:43:41 - PDXC Integration (Additional comments)
TASK8407447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11:19:38 - PDXC Integration (Work notes)
TASK8407447 Work Note Added by michael.murakami@dxc.com: DT250272 Intune group tag is set as DesktopShared and the device has been moved to corp.qr.com.au/QR Computers/Autopilot Devices/DesktopShared/Monitoring PCs as per KB0010133
02-12-2025 15:42:31 - PDXC Integration (Work notes)
TASK8407447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15:42:04 - PDXC Integration (Work notes)
TASK8407447 Work Note Added by michael.murakami@dxc.com: Added attachment ::  RE Control Room PCs - RITM0248456.msg
27-11-2025 15:31:04 - PDXC Integration (Work notes)
TASK8407447 Work Note Added by michael.murakami@dxc.com: DT250272 has been provisioned for this request
TASK8407447 Assigned To: Michael Murakami
27-11-2025 09:07:24 - PDXC Integration (Work notes)
TASK8407447 Assigned To: Christopher Watson
26-11-2025 15:18:12 - System (Work notes)
QLR ServiceNow Integration sc_req_item SCTASK0223708 created RITM5436106
</t>
  </si>
  <si>
    <t xml:space="preserve">
 2025-11-27 15:30:57 PDXC Integration - State is Work in Progress was Open
 2025-12-04 08:43:40 PDXC Integration - State is Pending was Work in Progress
 2025-12-11 10:00:51 PDXC Integration - State is Work in Progress was Pending</t>
  </si>
  <si>
    <t xml:space="preserve">11-12-2025 12:52:18 - PDXC Integration (Work notes)
TASK8445867 Assigned To: Kaushika Thiyagarajan
11-12-2025 12:52:16 - PDXC Integration (Additional comments)
TASK8445867 Comment Added ---&gt; Device deployed as per asset registry:
Asset Tag- DT230185|| Serial Number - 1W7BPC4|| State - In use || Assigned to - Bradley Nahrung.
11-12-2025 09:59:48 - PDXC Integration (Work notes)
TASK8407446 Work Note Added by michael.murakami@dxc.com: Mark Hoek has collected the following:
1x Dell Pro Max Tower T2 FCT2250 - DT230185
CMDB record has been updated to In Use and the device has been assigned to Bradley Nahrung
11-12-2025 09:59:42 - PDXC Integration (Additional comments)
TASK8407446 Comment Added ---&gt; Hi, @[Bradley Nahrung]!
DT230185 has been collected by Mark Hoek and it is currently being stored in RC1 Level 5
Warm regards,
Michael Murakami
04-12-2025 08:44:14 - PDXC Integration (Work notes)
TASK8407446 Work Note Added by michael.murakami@dxc.com: Called Mark Hoek on 0414 811 100 to organise collection; collection is organised for this coming Tuesday, 9/12/25
04-12-2025 08:44:06 - PDXC Integration (Additional comments)
TASK8407446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11:20:48 - PDXC Integration (Work notes)
TASK8407446 Work Note Added by michael.murakami@dxc.com: DT230185 Intune group tag is set as DesktopShared and the device has been moved to corp.qr.com.au/QR Computers/Autopilot Devices/DesktopShared/Monitoring PCs as per KB0010133
02-12-2025 15:42:48 - PDXC Integration (Work notes)
TASK8407446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15:42:24 - PDXC Integration (Work notes)
TASK8407446 Work Note Added by michael.murakami@dxc.com: Added attachment ::  RE Control Room PCs - RITM0248456.msg
02-12-2025 09:33:04 - PDXC Integration (Work notes)
TASK8407446 Work Note Added by michael.murakami@dxc.com: DT230185 has been provisioned for this request
28-11-2025 08:31:05 - PDXC Integration (Work notes)
TASK8407446 Assigned To: Michael Murakami
27-11-2025 09:06:38 - PDXC Integration (Work notes)
TASK8407446 Assigned To: Christopher Watson
26-11-2025 15:17:11 - System (Work notes)
QLR ServiceNow Integration sc_req_item SCTASK0223707 created RITM5436104
</t>
  </si>
  <si>
    <t xml:space="preserve">
 2025-12-02 09:32:54 PDXC Integration - State is Work in Progress was Open
 2025-12-04 08:44:05 PDXC Integration - State is Pending was Work in Progress
 2025-12-11 09:59:30 PDXC Integration - State is Work in Progress was Pending</t>
  </si>
  <si>
    <t xml:space="preserve">11-12-2025 12:54:38 - PDXC Integration (Work notes)
TASK8445865 Assigned To: Kaushika Thiyagarajan
11-12-2025 12:54:32 - PDXC Integration (Additional comments)
TASK8445865 Comment Added ---&gt; Device deployed as per asset registry:
Asset Tag- DT230186|| Serial Number - BX7BPC4|| State - In use || Assigned to - Bradley Nahrung.
11-12-2025 09:57:58 - PDXC Integration (Work notes)
TASK8407445 Work Note Added by michael.murakami@dxc.com: Mark Hoek has collected the following:
1x Dell Pro Max Tower T2 FCT2250 - DT230186
CMDB record has been updated to In Use and the device has been assigned to Bradley Nahrung
11-12-2025 09:57:53 - PDXC Integration (Additional comments)
TASK8407445 Comment Added ---&gt; Hi, @[Bradley Nahrung]!
DT230186 has been collected by Mark Hoek and it is currently being stored in RC1 Level 5
Warm regards,
Michael Murakami
04-12-2025 08:44:35 - PDXC Integration (Work notes)
TASK8407445 Work Note Added by michael.murakami@dxc.com: Called Mark Hoek on 0414 811 100 to organise collection; collection is organised for this coming Tuesday, 9/12/25
04-12-2025 08:44:33 - PDXC Integration (Additional comments)
TASK8407445 Comment Added ---&gt; Hi, Brad!
Thanks for your time on the phone earlier!
As discussed, I've spoken with Mark Hoek regarding the collection of these desktops and we've organised a collection for Tuesday next week, 9/12/25.
If you have any questions, feel free to reach out to me via email (michael.murakami@qr.com.au), Teams, or on 07 3072 1700.
Warm regards,
Michael Murakami
03-12-2025 11:21:50 - PDXC Integration (Work notes)
TASK8407445 Work Note Added by michael.murakami@dxc.com: DT230186 Intune group tag is set as DesktopShared and the device has been moved to corp.qr.com.au/QR Computers/Autopilot Devices/DesktopShared/Monitoring PCs as per KB0010133
02-12-2025 15:42:45 - PDXC Integration (Work notes)
TASK8407445 Work Note Added by michael.murakami@dxc.com: Emailed Brad requesting confirmation that the PC will be permanently located in a control room and the room is permanently staffed or secured when not in use. Brad has responded with confirmation, confirmation email has been attached
02-12-2025 15:42:20 - PDXC Integration (Work notes)
TASK8407445 Work Note Added by michael.murakami@dxc.com: Added attachment ::  RE Control Room PCs - RITM0248456.msg
02-12-2025 09:31:04 - PDXC Integration (Work notes)
TASK8407445 Work Note Added by michael.murakami@dxc.com: DT230186 has been provisioned for this request
28-11-2025 08:30:58 - PDXC Integration (Work notes)
TASK8407445 Assigned To: Michael Murakami
27-11-2025 09:06:14 - PDXC Integration (Work notes)
TASK8407445 Assigned To: Christopher Watson
26-11-2025 15:16:42 - System (Work notes)
QLR ServiceNow Integration sc_req_item SCTASK0223705 created RITM5436102
</t>
  </si>
  <si>
    <t xml:space="preserve">
 2025-12-02 09:31:03 PDXC Integration - State is Work in Progress was Open
 2025-12-04 08:44:32 PDXC Integration - State is Pending was Work in Progress
 2025-12-11 09:57:47 PDXC Integration - State is Work in Progress was Pending</t>
  </si>
  <si>
    <t xml:space="preserve">08-12-2025 15:22:08 - Lukas Anastasiou (Work notes)
PO sent.  Closing ticket.
03-12-2025 09:58:40 - Lukas Anastasiou (Work notes)
Checked PO - still blocked. Needs rerouting so checking with Lechani who it's going to.
02-12-2025 16:19:47 - Lukas Anastasiou (Work notes)
Checked PO - still blocked.
01-12-2025 09:54:51 - Lukas Anastasiou (Work notes)
Assigned to Lukas.
PO Amended and awaiting release.
28-11-2025 12:42:14 - Mirani Booth (Additional comments)
Progressed to ICT Asset Mgmt.  Thank you, Mirani
</t>
  </si>
  <si>
    <t xml:space="preserve">
 2025-11-27 09:12:22 Mirani Booth - Assigned to is Mirani Booth was 
 2025-11-28 12:42:14 Mirani Booth - Assignment Group is ICT Asset Mgt was Contracts Queue 
 2025-12-01 09:54:51 Lukas Anastasiou - State is Pending was Work in Progress
 2025-12-02 16:19:56 Lukas Anastasiou - State is Pending was Work in Progress
 2025-12-08 15:22:08 Lukas Anastasiou - State is Closed Complete was Pending</t>
  </si>
  <si>
    <t xml:space="preserve">09-12-2025 12:03:12 - PDXC Integration (Additional comments)
TASK8407405 Comment Added ---&gt; RITM0270985 raised for ICT Asset Management to arrange Purchase Order.
09-12-2025 11:15:37 - PDXC Integration (Additional comments)
TASK8407405 Comment Added ---&gt; Re: Multiple_Request_Microsoft CoPilot for 365 - Business Admin Approval-Santhi-

Hale, Jonathan
​
Software Asset Management - Queensland Rail​
approved thanks
JONATHAN HALE
SENIOR MANAGER, INFORMATION GOVERNANCE
DIGITAL &amp; INFORMATION
04-12-2025 14:40:53 - PDXC Integration (Additional comments)
TASK8407405 Comment Added ---&gt; Follow-up email sent to Jonathan Hale.
26-11-2025 14:52:33 - PDXC Integration (Additional comments)
TASK8407405 Comment Added ---&gt; Email sent to Jonathan Hale request approval.
26-11-2025 14:52:18 - PDXC Integration (Additional comments)
TASK8407405 Comment Added ---&gt; Email sent to Jonathan Hale request approval.
26-11-2025 14:19:14 - PDXC Integration (Work notes)
TASK8407405 Assigned To: Santhi Varthan
26-11-2025 14:02:49 - Stuart Bowler (Work notes)
QLR ServiceNow Integration sc_req_item SCTASK0223687 created RITM5436078
</t>
  </si>
  <si>
    <t xml:space="preserve">09-12-2025 12:02:54 - PDXC Integration (Additional comments)
TASK8407404 Comment Added ---&gt; RITM0270985 raised for ICT Asset Management to arrange Purchase Order.
09-12-2025 11:15:32 - PDXC Integration (Additional comments)
TASK8407404 Comment Added ---&gt; Re: Multiple_Request_Microsoft CoPilot for 365 - Business Admin Approval-Santhi-

Hale, Jonathan
​
Software Asset Management - Queensland Rail​
approved thanks
JONATHAN HALE
SENIOR MANAGER, INFORMATION GOVERNANCE
DIGITAL &amp; INFORMATION
05-12-2025 10:21:48 - PDXC Integration (Additional comments)
TASK8407404 Comment Added ---&gt; Follow-up email sent to Jonathan Hale.
26-11-2025 14:52:12 - PDXC Integration (Additional comments)
TASK8407404 Comment Added ---&gt; Email sent to Jonathan Hale request approval.
26-11-2025 14:51:54 - PDXC Integration (Additional comments)
TASK8407404 Comment Added ---&gt; Email sent to Jonathan Hale request approval.
26-11-2025 14:16:58 - PDXC Integration (Work notes)
TASK8407404 Assigned To: Santhi Varthan
26-11-2025 14:01:29 - Stuart Bowler (Work notes)
QLR ServiceNow Integration sc_req_item SCTASK0223685 created RITM5436077
</t>
  </si>
  <si>
    <t xml:space="preserve">
 2025-11-27 12:04:38 PDXC Integration - State is Pending was Open
 2025-12-01 10:57:24 PDXC Integration - State is Work in Progress was Pending
 2025-12-08 11:45:21 PDXC Integration - State is Closed Complete was Work in Progress</t>
  </si>
  <si>
    <t xml:space="preserve">11-12-2025 08:55:18 - Jeffrey Sardin (Work notes)
Hi @Chau Nguyen. Listed below are the forms that Jarred failed to update the form owner since these are listed as "templates".
&gt; Modify a Standard Change Template
&gt; Propose a new Standard Change Template
&gt; Retire a Standard Change Template
Please reach out to Jarred to get more details on RITM0262832. Also, the forms that are not on the list but are selectable in "Self-Service Form Maintenance Request" can be excluded for now. Alex Briggs confirmed that modifications on those forms can be done in the future.
@Jack Hooper Please check with Christian on how to proceed regarding the issue of the mentioned users not having approval access.
03-12-2025 13:01:49 - Chau Nguyen (Additional comments)
Hi Jeffrey,
Thank you for reaching out to Service Now team.
Upon review, I notice there are some forms not in the list and has no Owner or Owner is the fulfiller who created the form but selectable in "Self-Service Form Maintenance Request". Could you please review and confirm if the approval flow for these forms will stay the same?
Beside, there are some approvers in the list don't have Approval access:
Andrew Cranley
Saf Dean
Timm Bambridge
Sham Mistry
Hung Tran - inactive
Steve Cane
Jeffrey Sardin
Joylen Ballena
Please kindly review and let me know your feedback.
Regards,
Chau Nguyen
</t>
  </si>
  <si>
    <t xml:space="preserve">28-11-2025 12:01:54 - PDXC Integration (Work notes)
TASK8414387 Assigned To: Kaushika Thiyagarajan
28-11-2025 12:01:16 - PDXC Integration (Additional comments)
TASK8414387 Comment Added ---&gt; Device → Accessories Only - No IT Asset Management action.
28-11-2025 10:34:24 - PDXC Integration (Work notes)
TASK8407374 Work Note Added by michael.murakami@dxc.com: After talking with Nichole about INC40662880 it has been decided that this order is no longer required.
Nothing has been deployed, do not charge
TASK8407374 Assigned To: Michael Murakami
27-11-2025 11:51:15 - PDXC Integration (Work notes)
TASK8407374 Work Note Added by christopher.watson2@dxc.com: Hi Ryan
I am contacting you regarding your HW request for: 
• 1 x Dell Docking Station
• 
• 
• 
Just advising you that it is ready for collection from the Build Room in RC1 Ground floor next to security.  
To the left of the elevators next to the security. 
Note that best collection times are between 8:30 – 10:00 and 10:30 to 15:30
Thank you
27-11-2025 11:51:06 - PDXC Integration (Additional comments)
TASK8407374 Comment Added ---&gt; Waiting on customer to collect
27-11-2025 09:06:09 - PDXC Integration (Work notes)
TASK8407374 Assigned To: Christopher Watson
26-11-2025 14:50:11 - Nichole Ryan (Additional comments)
HI team can I please confirm that this dock would have the capability to attach 2 HDMI
26-11-2025 12:58:36 - System (Work notes)
QLR ServiceNow Integration sc_req_item SCTASK0223675 created RITM5436054
</t>
  </si>
  <si>
    <t xml:space="preserve">
 2025-11-27 11:51:06 PDXC Integration - State is Pending was Open
 2025-11-28 10:34:13 PDXC Integration - State is Work in Progress was Pending
 2025-12-08 11:20:17 PDXC Integration - State is Closed Complete was Work in Progress</t>
  </si>
  <si>
    <t xml:space="preserve">10-12-2025 13:29:35 - PDXC Integration (Work notes)
TASK8407343 Work Note Added by yeasinurrahman.joy@dxc.com: Uninstalled from Kayleigh's device.
This ticket can be closed
10-12-2025 08:21:09 - PDXC Integration (Work notes)
TASK8407343 Work Note Added by yeasinurrahman.joy@dxc.com: Uninstalled Mail Merge Toolkit from Sharon Gibbons’s device.
Awaiting response from Kayleigh Meth regarding next steps—follow-up email was sent
04-12-2025 08:56:49 - PDXC Integration (Work notes)
TASK8407343 Work Note Added by yeasinurrahman.joy@dxc.com: Contacted the user regarding the required software removal. The user confirmed they will be available on Monday. We will proceed with removing the necessary software at that time.
02-12-2025 16:43:40 - Andrew Cranley (Additional comments)
Hi Yeasinur Rahman Joy,
As per the justification of this request it's not my device the software needs to be remove from but these ones:
QRSL-ITMG3GSL5Y - Sharon Gibbons
QRSL-ETMKJI0PP9 - Kayleigh Meth
Regards,
Andrew Cranley
QR Software Asset Management team
02-12-2025 10:26:34 - PDXC Integration (Additional comments)
TASK8407343 Comment Added ---&gt; Hi Andrew,
We need to uninstall the Mail Merge Toolkit software from your system.
Could you please let us know a convenient time for a quick call or a Microsoft Teams session? We'll arrange remote support to assist you with the process and ensure everything goes smoothly.
Thank you for your cooperation, and we look forward to your response.
Best regards,
Yeasinur Rahman Joy
ICT Site Services
RC1, ICT Support Room
yeasin.joy@qr.com.au
0730 723 62
01-12-2025 09:10:32 - PDXC Integration (Additional comments)
TASK8407343 Comment Added ---&gt; Hi Andrew,
We need to uninstall the Mail Merge Toolkit software from your system.
Could you please let us know a convenient time for a quick call or a Microsoft Teams session? We'll arrange remote support to assist you with the process and ensure everything goes smoothly.
Thank you for your cooperation, and we look forward to your response.
Best regards,
Yeasinur Rahman Joy
ICT Site Services
RC1, ICT Support Room
yeasin.joy@qr.com.au
0730 723 628
28-11-2025 09:48:43 - PDXC Integration (Additional comments)
TASK8407343 Comment Added ---&gt; Hi Andrew,
We need to uninstall the Mail Merge Toolkit software from your system.
Could you please let us know a convenient time for a quick call or a Microsoft Teams session? We'll arrange remote support to assist you with the process and ensure everything goes smoothly.
Thank you for your cooperation, and we look forward to your response.
Best regards,
Yeasinur Rahman Joy
ICT Site Services
RC1, ICT Support Room
yeasin.joy@qr.com.au
0730 723 628
28-11-2025 09:30:54 - PDXC Integration (Work notes)
TASK8407343 Assigned To: Yeasinur Rahman Joy
26-11-2025 12:33:36 - Alexander Briggs (Work notes)
QLR ServiceNow Integration sc_req_item SCTASK0223671 created RITM5436031
</t>
  </si>
  <si>
    <t xml:space="preserve">
 2025-11-28 09:48:41 PDXC Integration - State is Pending was Open
 2025-12-10 13:29:27 PDXC Integration - State is Work in Progress was Pending
 2025-12-10 13:29:31 PDXC Integration - State is Closed Complete was Work in Progress</t>
  </si>
  <si>
    <t xml:space="preserve">
 2025-11-28 09:43:58 PDXC Integration - State is Pending was Open
 2025-11-28 09:53:03 PDXC Integration - State is Work in Progress was Pending
 2025-12-08 11:18:19 PDXC Integration - State is Closed Complete was Work in Progress</t>
  </si>
  <si>
    <t xml:space="preserve">11-12-2025 13:28:22 - Thomas O'Reilly (Work notes)
Entered into pipeline.
11-12-2025 13:28:22 - Thomas O'Reilly (Additional comments)
Hi Carolyn,
Apologies for the late reply with this request. I have added the Recipient sourcing activity to our pipeline. We have commenced discussions with Electrical Engineering. As there is no scope or current contract, we would likely release something to market in the middle of next year. 
Please continue to check in with me on any updates to this activity. We will reach out if we have any questions.
Regards,
Tom O'Reilly
</t>
  </si>
  <si>
    <t xml:space="preserve">
 2025-11-27 08:57:50 Tom O'Reilly - Assigned to is Tom O'Reilly was 
 2025-12-11 13:28:22 Tom O'Reilly - State is Closed Complete was Work in Progress</t>
  </si>
  <si>
    <t xml:space="preserve">11-12-2025 10:28:28 - PDXC Integration (Work notes)
TASK8407341 Work Note Added by jeffrey.sil.sardin@dxc.com: Shettigar, Poorna
​Denman, Michael;​Quinto, Joseph​
​Liyanage, Nuwan &lt;nuwan.liyanage@dxc.com&gt;;​Hussain, Asif;​Workforce Reporting;​Sardin, Jeffrey​
Hi Mick,
Awaiting your inputs on the below please.
Thank you.
Kind Regards,
Queensland Rail logo
Poorna Shettigar
Senior Sap People &amp; pay Analyst detal
Rail Centre 1 - Floor 11, 305 Edward St,
Brisbane QLD, 4000
T: (07) 3072 2779
M: 0406404780
W: queenslandrail.com.au
10-12-2025 11:34:47 - Michael Denman (Additional comments)
Hello, do i need to provide any more input?
All the detail is in the detailed description section of the original request from me for this request.
thanks Mick Denman
10-12-2025 11:21:34 - PDXC Integration (Additional comments)
TASK8407341 Comment Added ---&gt; PS
Poorna Shettigar
Work notes•12-09-2025 06:28:38
Hi @Jeffrey Sardin, I have looped you in the email that is awaiting business inputs.
Please let me know if you do not receive them. Thanks.
Regards,
Poorna Shettigar
09-12-2025 08:28:38 - Poorna Shettigar (Work notes)
Hi @Jeffrey Sardin, I have looped you in the email that is awaiting business inputs. 
Please let me know if you do not receive them. Thanks.
Regards,
Poorna Shettigar
08-12-2025 12:08:35 - Jeffrey Sardin (Work notes)
Hi @Poorna Shettigar. Please provide the latest update on this request. Thanks
04-12-2025 15:44:04 - PDXC Integration (Work notes)
TASK8407341 Work Note Added by jeffrey.sil.sardin@dxc.com: PS
Poorna Shettigar
Work notes•12-04-2025 13:21:04
Update:
Hi Mick/Joseph,
We could not find any existing configuration which caters to information from RT(cluster table).
We need more information from extractors, if any extractors 0HR_PA_4 or a custom extractor currently pulling data from RT so that it can be utilized in BW.
Thank you.
Regards,
Poorna S
04-12-2025 15:21:04 - Poorna Shettigar (Work notes)
Update:
Hi Mick/Joseph,
We could not find any existing configuration which caters to information from RT(cluster table). 
We need more information from extractors, if any extractors 0HR_PA_4 or a custom extractor currently pulling data from RT so that it can be utilized in BW.
Thank you.
Regards,
Poorna S
04-12-2025 11:53:08 - Jeffrey Sardin (Work notes)
Hi @Poorna Shettigar. Please provide an update
01-12-2025 15:32:38 - PDXC Integration (Work notes)
TASK8407341 Work Note Added by jeffrey.sil.sardin@dxc.com: PS
Poorna Shettigar
Work notes•12-01-2025 08:10:03
Hi @Jeffrey Sardin, We are looking into this. Will share an update soon. Thanks.
01-12-2025 10:10:03 - Poorna Shettigar (Work notes)
Hi @Jeffrey Sardin, We are looking into this. Will share an update soon. Thanks.
28-11-2025 15:05:28 - Jeffrey Sardin (Work notes)
Hi @Poorna Shettigar. Just checking for an update on this.
27-11-2025 10:53:18 - PDXC Integration (Work notes)
TASK8407341 Work Note Added by jeffrey.sil.sardin@dxc.com: SCTASK0223663 already assigned to SAP Payroll / Poorna Shettigar
26-11-2025 14:05:18 - PDXC Integration (Work notes)
TASK8407341 Work Note Added by joseph-francis.n.quinto@dxc.com: Hi Service Desk Team.
Please assign to HR Team - Poorna (poorna.shettigar@qr.com.au). Thank you.
26-11-2025 12:33:09 - Raegan Munro (Work notes)
QLR ServiceNow Integration sc_req_item SCTASK0223663 created RITM5436029
26-11-2025 12:32:41 - Raegan Munro (Work notes)
Assigning to DXC Application SAP Data Analytics as per INC40024677.
</t>
  </si>
  <si>
    <t xml:space="preserve">
 2025-11-28 09:50:25 PDXC Integration - State is Pending was Open
 2025-12-01 15:08:42 PDXC Integration - State is Work in Progress was Pending
 2025-12-02 15:14:28 PDXC Integration - State is Pending was Work in Progress
 2025-12-05 16:58:03 PDXC Integration - State is Work in Progress was Pending
 2025-12-08 11:49:18 PDXC Integration - State is Closed Complete was Work in Progress</t>
  </si>
  <si>
    <t xml:space="preserve">11-12-2025 07:46:49 - Andrew Kane (Additional comments)
Quote 20251117-084351147 &gt; PO 4502974005 &gt; Invoice 260419 &gt; GR 5003120719
11-12-2025 07:46:49 - Andrew Kane (Work notes)
Quote 20251117-084351147 &gt; PO 4502974005 &gt; Invoice 260419 &gt; GR 5003120719
03-12-2025 11:42:02 - Lukas Anastasiou (Work notes)
PO sent.  Closing ticket.
02-12-2025 16:19:05 - Lukas Anastasiou (Work notes)
PO 4502974005 awaiting release
01-12-2025 11:25:45 - Yoko Bell (Work notes)
Emailed for Ariba CW Publishing and Purchasing Support Team.
01-12-2025 11:06:06 - Yoko Bell (Work notes)
Former CW2321688. New Follow-on Workspace CW2329762.
01-12-2025 09:47:07 - Yoko Bell (Work notes)
Uplaoded signed Quote onto Ticket to process Follow-on Workspace and update new CW number within ticket.
28-11-2025 09:57:15 - Andrew Cranley (Additional comments)
signed quote received from Travis. See email attachment. Please proceed with call
28-11-2025 09:47:34 - Yoko Bell (Additional comments)
Thanks Andrew. 
I figured out  after I sent the email that 12D Synergy and 12D Solution are two different entities . Thanks again.
28-11-2025 09:43:01 - Andrew Cranley (Additional comments)
Sent quote to customer and asked for it to be signed and returned
On the other point: 12d Synergy and 12d Model are two separate beasts
27-11-2025 09:22:19 - Yoko Bell (Work notes)
Emailed Andrew C. for signed Order Form and clarity if ticket to be applied to follow-on WSP.
27-11-2025 09:19:02 - Yoko Bell (Additional comments)
Hi Andrew,
Can you please have the quote Order Form signed by the appropriate Financial Delegation Approver - an email does not suffice as the quote has a section for signature and date. 
Please complete and upload so that I can progress the ticket. 
Separately,  is this ticket related to RITM0268544 (27 x 12D Model Software Maintenance) which a renewal (new) workspace is being created.
Thank you, Yoko
</t>
  </si>
  <si>
    <t xml:space="preserve">12-12-2025 12:45:34 - Tran Hoang (Additional comments)
Hi @Anita Davenport-Smith
Just following my previous message. Could you please share your feedback on my explanation?
If you want to promote this approval and receive the notifications on Production, are you happy to raise a "Software Request" or "Create/Modify/Deactivate a ServiceNow Queue" so Joanne Hengstberger can be added to the Production instance?
Thanks for your cooperation.
05-12-2025 15:30:47 - Tran Hoang (Additional comments)
Hi @Anita Davenport-Smith, 
Thank you for your feedback. Let me address your concerns:
- Email notifications: Email notifications are only configured to send externally in the Production instance, not in Test or Development, which is why you didn’t receive any emails. However, you can view the simulated email sent to you and Joanne Hengstberger in the Test instance using these links below: 
https://queenslandrailtest.service-now.com/nav_to.do?uri=sysapproval_approver.do?sys_id=2bfec5b6c3e53ed0faf1061ad001314d 
https://queenslandrailtest.service-now.com/nav_to.do?uri=sysapproval_approver.do?sys_id=2bfec5b6c3e53ed0faf1061ad0013151
For reference, you can check the Activity section and click Show email details. I’ve also attached 2 images for your convenience.
- Why a New Request is Required: This current ticket was raised to update the form, which does not include enhancements. The solution for your request involves adding Joanne Hengstberger to the Functional SARF queue, which follows a different process. To comply with standard procedure, I can only add Joanne to the Production queue after receiving a Create/Modify/Deactivate a ServiceNow Queue request.
Please let me know if you have any other concerns or need assistance raising that request - I’ll be happy to guide you through it.
Thank you for your understanding and cooperation!
05-12-2025 12:55:41 - Anita Davenport-Smith (Work notes)
Hi @Tran Hoang, testing has been completed and we can see both approvers have been included (see image attached), however no email was received from the system.  Could you please also advise why a new request needs to be raised for this to be moved to Production.  This request was for a production change.
04-12-2025 17:17:20 - Tran Hoang (Additional comments)
Hi @Anita Davenport-Smith
I have verified that members of the "Functional SARF" queue will be the approvers for RITMs created by the "SAP Support/Project Access" request.
I have added Joanne Hengstberger to the "Functional SARF" queue in the Test and Development instances.
Could you please test by submitting a request and confirm whether the approvers are you and Joanne Hengstberger?
If everything works as expected, please raise a "Create/Modify/Deactivate a ServiceNow Queue" request so I can add Joanne Hengstberger to the Production instance.
Thank you for your cooperation.
</t>
  </si>
  <si>
    <t xml:space="preserve">08-12-2025 08:42:54 - PDXC Integration (Work notes)
TASK8433409 Work Note Added by sgrieve@dxc.com: accounts linked groups present closing
08-12-2025 08:10:38 - PDXC Integration (Work notes)
TASK8433409 Assigned To: Scott Grieve
05-12-2025 22:00:33 - PDXC Integration (Additional comments)
TASK8407432 Comment Added ---&gt; Hi,
Received confirmation to close the TASK. Hence, closing the TASK.
05-12-2025 20:57:32 - PDXC Integration (Additional comments)
TASK8407432 Comment Added ---&gt; Hi,
Waiting for confirmation if all the requested access is provided and close the TASK.
05-12-2025 20:11:06 - PDXC Integration (Additional comments)
TASK8407432 Comment Added ---&gt; Hi,
Reader: RG-SYD-PROD-EAOTD - The resource group is created. And the access is provided. 
User needs to activate their access as the access provided is time bound.
03-12-2025 20:25:21 - PDXC Integration (Additional comments)
TASK8407432 Comment Added ---&gt; Hi,
The user Andrew Harris (A_O918814) is added to the group "eaotd-ict-developers-uat " with the help of Jason. Waiting for the confirmation from User if the requested access is provided.
03-12-2025 14:44:45 - Frederic Shea (Work notes)
IBC - Andrew Harris
User is now able to sign into PAM from secureaccess.qr.com.au
User is not able to to select any options from the to set temp. pass. for A_Account
SDA creating INC0575608 to obtain configuration of PAM as general Admin access required
03-12-2025 14:31:53 - PDXC Integration (Additional comments)
TASK8407432 Comment Added ---&gt; Hi,
1. Reader: RG-SYD-PROD-EAOTD - The resource group is not available. This access will be provided once the resource group is created.
2. SQL Server Owner: The role is not available for the SQL (SQL-SYD-DEV-EAOTD-01, SQL-SYD-UAT-EAOTD-01). We received confirmation to ignore this role.
3. Key Vault Certificates Officer: KV-SYD-UAT-EAOTD-02 - The key vault is not available. We received confirmation that their is typo in the Key vault name. The key vault name is KV-SYD-UAT-EAOTD-01. Provided the requested access to the key vault KV-SYD-UAT-EAOTD-01 as per request.
02-12-2025 20:31:36 - PDXC Integration (Additional comments)
TASK8407432 Comment Added ---&gt; Hi,
The AD team informed that the below groups are not managed by them. Hence, requested Jason for help. Waiting for the information.
02-12-2025 15:25:19 - PDXC Integration (Additional comments)
TASK8407432 Comment Added ---&gt; Hi,
Rerouting the task to AD team for the Entra and AD access requested. 
Hi AD team,
Please provide the AD access that is requested. Thank you!
01-12-2025 21:37:04 - PDXC Integration (Work notes)
TASK8407432 Work Note Added by s.bommineni@dxc.com: Added attachment ::  TASK8407432_StorageAccount06_Screenshot 2025-12-01.png
01-12-2025 21:36:34 - PDXC Integration (Work notes)
TASK8407432 Work Note Added by s.bommineni@dxc.com: Added attachment ::  TASK8407432_StorageAccount05_Screenshot 2025-12-01.png
01-12-2025 21:36:28 - PDXC Integration (Work notes)
TASK8407432 Work Note Added by s.bommineni@dxc.com: Added attachment ::  TASK8407432_StorageAccount04_Screenshot 2025-12-01.png
01-12-2025 21:36:24 - PDXC Integration (Work notes)
TASK8407432 Work Note Added by s.bommineni@dxc.com: Added attachment ::  TASK8407432_StorageAccount03_Screenshot 2025-12-01.png
01-12-2025 21:35:18 - PDXC Integration (Work notes)
TASK8407432 Work Note Added by s.bommineni@dxc.com: Added attachment ::  TASK8407432_StorageAccount02_Screenshot 2025-12-01 .png
01-12-2025 21:34:38 - PDXC Integration (Work notes)
TASK8407432 Work Note Added by s.bommineni@dxc.com: Added attachment ::  TASK8407432_StorageAccount01_Screenshot 2025-12-01.png
01-12-2025 21:34:34 - PDXC Integration (Work notes)
TASK8407432 Work Note Added by s.bommineni@dxc.com: Added attachment ::  TASK8407432_RG02_Screenshot 2025-12-01.png
01-12-2025 21:32:59 - PDXC Integration (Work notes)
TASK8407432 Work Note Added by s.bommineni@dxc.com: Added attachment ::  TASK8407432_RG01_Screenshot_2025-12-01.png
01-12-2025 21:32:54 - PDXC Integration (Work notes)
TASK8407432 Work Note Added by s.bommineni@dxc.com: Added attachment ::  TASK8407432_Logicapp_Screenshot 2025-12-01.png
01-12-2025 21:32:03 - PDXC Integration (Work notes)
TASK8407432 Work Note Added by s.bommineni@dxc.com: Added attachment ::  TASK8407432_KeyVault_Screenshot 2025-12-01.png
01-12-2025 21:31:59 - PDXC Integration (Work notes)
TASK8407432 Work Note Added by s.bommineni@dxc.com: Added attachment ::  TASK8407432_API02_Screenshot 2025-12-01.png
01-12-2025 21:31:54 - PDXC Integration (Work notes)
TASK8407432 Work Note Added by s.bommineni@dxc.com: Added attachment ::  TASK8407432_API01_Screenshot 2025-12-01.png
01-12-2025 21:30:30 - PDXC Integration (Additional comments)
TASK8407432 Comment Added ---&gt; The below roles are not provided due to below reasons, will reach out to requestor
1. Reader: RG-SYD-PROD-EAOTD - The resource group is not available.
2. SQL Server Owner: The role is not available for the SQL (SQL-SYD-DEV-EAOTD-01, SQL-SYD-UAT-EAOTD-01).
3. Key Vault Certificates Officer: KV-SYD-UAT-EAOTD-02 - The key vault is not available.
Waiting for confirmation from PM Vidhya&lt;v.sundaramoorthy@dxc.com&gt;.
01-12-2025 21:26:17 - PDXC Integration (Additional comments)
TASK8407432 Comment Added ---&gt; Hi,
The below roles are added to the services to Andrew Harris (A_O918814) are per request.
Azure RBAC
Contributor. Scope: RG-SYD-DEV-EAOTD, RG-SYD-UAT-EAOTD
API Management Service Contributor
APIM-SYD-DEV-EAOTD-02
APIM-SYD-UAT-EAOTD-01
Logic Apps Standard Contributor (Preview): LA-SYD-DEV-EAOTD-01
Logic App Contributor: LA-SYD-UAT-EAOTD-01
Monitoring Contributor: LAW-SYD-DEV-EAOTD-01 
Log Analytics Contributor: LAW-SYD-UAT-EAOTD-01
Storage Blob Data Owner:
sasydDEVeaotd01
sasydDEVeaotd02
sasydDEVeaotd03
sasydUATeaotd01
sasydUATeaotd02
sasydUATeaotd03
SQL Server Owner: 
SQL-SYD-DEV-EAOTD-01
SQL-SYD-UAT-EAOTD-01
Key Vault Secrets Officer: KV-SYD-DEV-EAOTD-02
Key Vault Certificates Officer: KV-SYD-UAT-EAOTD-02
Key Vault Secrets User
Key Vault Certificates User
Azure Service Bus Data Sender: SB-SYN-DEV-EAOTD-01
Azure Service Bus Data Receiver: SB-SYN-UAT-EAOTD-01
Attached screenshots for reference. 
The below roles are not provided due to below reasons, will reach out to requestor
1. Reader: RG-SYD-PROD-EAOTD - The resource group is not available.
2. SQL Server Owner: The role is not available for the SQL (SQL-SYD-DEV-EAOTD-01, SQL-SYD-UAT-EAOTD-01).
3. Key Vault Certificates Officer: KV-SYD-UAT-EAOTD-02 - The key vault is not available.
28-11-2025 16:23:14 - PDXC Integration (Work notes)
TASK8407432 Assigned To: 
28-11-2025 16:22:29 - PDXC Integration (Additional comments)
TASK8407432 Comment Added ---&gt; Hi AD Team,
Please check and provide access for the mentioned resources once done route ticket to AD team for Entra Group access
 access
28-11-2025 14:41:14 - PDXC Integration (Work notes)
TASK8407432 Assigned To: Hemesh Minnama Reddy
28-11-2025 14:38:39 - PDXC Integration (Work notes)
TASK8407432 Assigned To: 
28-11-2025 14:38:34 - PDXC Integration (Additional comments)
TASK8407432 Comment Added ---&gt; Hi team,
Please check
26-11-2025 15:08:38 - PDXC Integration (Work notes)
TASK8407432 Assigned To: Nancy .
26-11-2025 14:53:59 - Andy Phan (Work notes)
QLR ServiceNow Integration sc_req_item SCTASK0223649 created RITM5436096
26-11-2025 14:53:37 - Andy Phan (Work notes)
Created A_O918814 and TA_O918814 in DRA. 
Added user to groups "ICT_PAM_PrivilegedAccounts_Pilot" and "XENA_Engineering_Portal"
Assigning to DXC Infra Active Directory for further assistance with Azure roles.
26-11-2025 14:09:38 - Andy Phan (Work notes)
From: DXC Staff Access &lt;DXCStaffAccess@QR.COM.AU&gt; 
Sent: Wednesday, 26 November 2025 2:39 PM
To: IT Service Desk &lt;ITServiceDesk@qr.com.au&gt;; DXC Staff Access &lt;DXCStaffAccess@QR.COM.AU&gt;
Subject: RE: SCTASK0223649 - Elevated Privileges Application
Approved
26-11-2025 14:08:39 - Andy Phan (Work notes)
Pending DXC Staff Access Approval
26-11-2025 14:08:06 - Andy Phan (Work notes)
From: IT Service Desk 
Sent: Wednesday, 26 November 2025 2:38 PM
To: DXC Staff Access &lt;DXCStaffAccess@QR.COM.AU&gt;
Subject: SCTASK0223649 - Elevated Privileges Application
Hi Team, 
I have received a request from Andrew Harris (Outsourced Service Provider) for their Admin Account (A_O918814) to be granted additional access for a period of 6 months to the groups “ICT_PAM_PrivilegedAccounts_Pilot” and “XENA_Engineering_Portal”.
As the owner of these groups, can you please let us know if you approve this access?
Kind regards, 
Andy Phan
ANDY PHAN 
Assistant Customer Support
26-11-2025 12:24:02 - Andy Phan (Work notes)
Investigating
</t>
  </si>
  <si>
    <t xml:space="preserve">
 2025-11-26 11:13:52 Cameron Horn - Assigned to is Fred Shea was 
 2025-11-26 14:08:39 Andy Phan - State is Pending was Work in Progress
 2025-11-26 14:53:37 Andy Phan - State is Work in Progress was Pending
 2025-11-28 16:22:26 PDXC Integration - State is Pending was Work in Progress
 2025-12-01 21:20:11 PDXC Integration - State is Work in Progress was Pending
 2025-12-01 21:30:23 PDXC Integration - State is Pending was Work in Progress
 2025-12-05 22:00:42 PDXC Integration - State is Work in Progress was Pending
 2025-12-08 08:42:54 PDXC Integration - State is Closed Complete was Work in Progress</t>
  </si>
  <si>
    <t>RITM0269541</t>
  </si>
  <si>
    <t xml:space="preserve">
 2025-11-27 10:44:03 Lemuel So - Assigned to is Nam Nguyen was 
 2025-12-10 20:33:09 Nam Nguyen - State is Work in Progress was Open</t>
  </si>
  <si>
    <t xml:space="preserve">08-12-2025 15:51:56 - PDXC Integration (Additional comments)
TASK8407160 Comment Added ---&gt; Hi @Grant Twist,
I attempted to contact you today to organise some time to head out to Corinda depot to perform the installation of the IT equipment on your hot desks. If you could call me on 0730721795 or respond here with your availability we can organise some time for me to head out there and perform the installation.
Cheers,
Peter Huthwaite
03-12-2025 12:29:58 - PDXC Integration (Work notes)
TASK8407160 Assigned To: Peter Huthwaite
27-11-2025 11:19:37 - PDXC Integration (Additional comments)
TASK8407160 Comment Added ---&gt; Hi Grant,
We've raised a hardware request RITM0269702 for two new docking stations for hot desks. Once the request is approved by your manager, we'll proceed with the next steps to complete the setup.
If you have any questions or need further assistance in the meantime, please let me know.
Thank you,
Yeasinur Rahman Joy
ICT Site Services
RC1, ICT Support Room
yeasin.joy@qr.com.au
07 30 723 628
27-11-2025 11:16:09 - PDXC Integration (Work notes)
TASK8407160 Work Note Added by yeasinurrahman.joy@dxc.com: RITM0269702 Request has been Raised 
2X Dell Docking Station
27-11-2025 11:03:38 - PDXC Integration (Work notes)
TASK8407160 Work Note Added by yeasinurrahman.joy@dxc.com: User Availability: Monday, Wednesday, and Thursday from 6:00 AM to 4:00 PM.
Tasks to Complete:
Connect newly received laptops to existing monitor setups.
Assess 2 old Dell PCs to confirm if they are still in working condition.
Raise requests for 2 new docking stations for the desks.
All required cables are already available.
27-11-2025 09:03:58 - PDXC Integration (Work notes)
TASK8407160 Assigned To: Yeasinur Rahman Joy
26-11-2025 10:16:59 - Andy Phan (Work notes)
QLR ServiceNow Integration sc_req_item SCTASK0223639 created RITM5435871
26-11-2025 10:16:15 - Andy Phan (Work notes)
Assigning to DXC Desktop CBD
26-11-2025 10:12:10 - Andy Phan (Work notes)
Investigating
</t>
  </si>
  <si>
    <t xml:space="preserve">14-12-2025 23:04:17 - Andrew Kane (Work notes)
Quote S000504645 &gt; PO 4502976459 &gt; Invoice SIN000338752 &gt; GR 5003121757
11-12-2025 12:56:08 - PDXC Integration (Work notes)
TASK8407102 Work Note Added by santhi.varthan@dxc.com: Flexnet Udpated.
11-12-2025 12:56:05 - PDXC Integration (Additional comments)
TASK8407102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12:55:44 - PDXC Integration (Additional comments)
TASK8407102 Comment Added ---&gt; PO 4502976459 raised.
05-12-2025 10:20:30 - PDXC Integration (Additional comments)
TASK8407102 Comment Added ---&gt; RITM0270603 raised for ICT Asset management to arrange Purchase Order.
04-12-2025 14:12:54 - PDXC Integration (Additional comments)
TASK8407102 Comment Added ---&gt; Re: QR RITM0269512 / pDXC RITM5435812: Microsoft CoPilot for 365 - Business Admin Approval-Santhi-

Hale, Jonathan
​
Software Asset Management - Queensland Rail​
​
Drago, Liz​
approved
JONATHAN HALE
SENIOR MANAGER, INFORMATION GOVERNANCE
DIGITAL &amp; INFORMATION
26-11-2025 14:51:45 - PDXC Integration (Additional comments)
TASK8407102 Comment Added ---&gt; Email sent to Jonathan Hale request approval.
26-11-2025 14:51:32 - PDXC Integration (Additional comments)
TASK8407102 Comment Added ---&gt; Email sent to Jonathan Hale request approval.
26-11-2025 10:27:25 - PDXC Integration (Work notes)
TASK8407102 Assigned To: Santhi Varthan
26-11-2025 09:13:46 - Hubert Hehl (Work notes)
QLR ServiceNow Integration sc_req_item SCTASK0223626 created RITM5435812
</t>
  </si>
  <si>
    <t xml:space="preserve">
 2025-11-26 10:27:16 PDXC Integration - State is Work in Progress was Open
 2025-11-26 14:51:44 PDXC Integration - State is Pending was Work in Progress
 2025-12-11 12:56:14 PDXC Integration - State is Work in Progress was Pending
 2025-12-11 12:56:17 PDXC Integration - State is Closed Complete was Work in Progress</t>
  </si>
  <si>
    <t xml:space="preserve">
 2025-11-26 09:08:56 Cameron Horn - Assigned to is Fred Shea was 
 2025-11-26 09:41:00 Raegan Munro - State is Pending was Work in Progress
 2025-12-03 13:24:10 Andy Phan - State is Work in Progress was Pending
 2025-12-11 11:10:45 Meredith Fry - Assigned to is Amanda Breeze was </t>
  </si>
  <si>
    <t xml:space="preserve">12-12-2025 12:04:10 - Casey Micklesson (Work notes)
Ticket being closed due to no response from the customer after multiple attempts to contact them.
12-12-2025 12:04:10 - Casey Micklesson (Additional comments)
Hi Vera ,
Please be advised that due to no response this ticket has been closed.
If you still require assistance with this, please use the Self Service portal to raise a new ticket. 
This ticket will no longer be monitored.
Thank you,
09-12-2025 09:54:26 - Casey Micklesson (Additional comments)
Hi Vera,
According to our records, you currently have extension 0730723627 allocated to you.
Due to Queensland Rail processes, users can only have one extension.
Can you please advise if you are looking to take over Tims number 0730725162?
If you would like to discuss this further, please feel free to contact me on 0730728877.
Please note this ticket will be closed in 3 days if no response is received.
Thank you,
05-12-2025 09:15:35 - Casey Micklesson (Work notes)
Followed up with customer
User currently has an extension
Reached out to confirm if the user wants to take over other users number
05-12-2025 09:15:35 - Casey Micklesson (Additional comments)
Hi Vera,
According to our records, you currently have extension 0730723627 allocated to you.
Due to Queensland Rail processes, users can only have one extension.
Can you please advise if you are looking to take over Tims number 0730725162?
If you would like to discuss this further, please feel free to contact me on 0730728877.
Thank you,
01-12-2025 14:48:37 - Casey Micklesson (Additional comments)
Hi Vera,
According to our records, you currently have extension 0730723627 allocated to you.
Due to Queensland Rail processes, users can only have one extension.
Can you please advise if you are looking to take over Tims number 0730725162?
If you would like to discuss this further, please feel free to contact me on 0730728877.
Thank you,
26-11-2025 10:08:54 - Casey Micklesson (Additional comments)
Hi Vera,
According to our records, you currently have extension 0730723627 allocated to you. 
Due to Queensland Rail processes, users can only have one extension. 
Can you please advise if you are looking to take over Tims number 0730725162?
If you would like to discuss this further, please feel free to contact me on 0730728877. 
Thank you,
26-11-2025 10:08:54 - Casey Micklesson (Work notes)
User currently has an extension
Reached out to confirm if the user wants to take over other users number
26-11-2025 08:54:59 - Casey Micklesson (Work notes)
Please note your Order Reference Number:
15633570
</t>
  </si>
  <si>
    <t xml:space="preserve">
 2025-11-26 08:54:59 Casey Micklesson - Assigned to is Casey Micklesson was 
 2025-11-26 10:08:54 Casey Micklesson - State is Pending was Work in Progress
 2025-12-12 12:04:10 Casey Micklesson - State is Closed Incomplete was Pending</t>
  </si>
  <si>
    <t xml:space="preserve">14-12-2025 23:03:47 - Andrew Kane (Work notes)
Quote S000504645 &gt; PO 4502976459 &gt; Invoice SIN000338752 &gt; GR 5003121757
11-12-2025 12:56:23 - PDXC Integration (Additional comments)
TASK8407066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12:55:48 - PDXC Integration (Work notes)
TASK8407066 Work Note Added by santhi.varthan@dxc.com: Flexnet Updated.
11-12-2025 12:54:55 - PDXC Integration (Additional comments)
TASK8407066 Comment Added ---&gt; PO 4502976459 raised.
05-12-2025 10:19:47 - PDXC Integration (Additional comments)
TASK8407066 Comment Added ---&gt; RITM0270603 raised for ICT Asset management to arrange Purchase Order.
04-12-2025 14:29:17 - PDXC Integration (Additional comments)
TASK8407066 Comment Added ---&gt; Re: Multiple Request_Microsoft CoPilot for 365 - Business Admin Approval-Santhi-

Hale, Jonathan
​
Software Asset Management - Queensland Rail​
approved
JONATHAN HALE
SENIOR MANAGER, INFORMATION GOVERNANCE
DIGITAL &amp; INFORMATION
26-11-2025 10:04:09 - PDXC Integration (Additional comments)
TASK8407066 Comment Added ---&gt; Email sent to Jonathan Hale request approval.
26-11-2025 10:03:49 - PDXC Integration (Additional comments)
TASK8407066 Comment Added ---&gt; Email sent to Jonathan Hale request approval.
26-11-2025 08:58:48 - PDXC Integration (Work notes)
TASK8407066 Assigned To: Santhi Varthan
26-11-2025 08:32:17 - Hubert Hehl (Work notes)
QLR ServiceNow Integration sc_req_item SCTASK0223616 created RITM5435780
</t>
  </si>
  <si>
    <t xml:space="preserve">
 2025-11-26 08:58:36 PDXC Integration - State is Work in Progress was Open
 2025-11-26 10:04:08 PDXC Integration - State is Pending was Work in Progress
 2025-12-11 12:56:40 PDXC Integration - State is Work in Progress was Pending
 2025-12-11 12:57:20 PDXC Integration - State is Closed Complete was Work in Progress</t>
  </si>
  <si>
    <t xml:space="preserve">14-12-2025 23:03:49 - Andrew Kane (Work notes)
Quote S000504645 &gt; PO 4502976459 &gt; Invoice SIN000338752 &gt; GR 5003121757
11-12-2025 12:49:59 - PDXC Integration (Additional comments)
TASK8407065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12:49:38 - PDXC Integration (Work notes)
TASK8407065 Work Note Added by santhi.varthan@dxc.com: Flexnet Updated.
11-12-2025 12:49:27 - PDXC Integration (Additional comments)
TASK8407065 Comment Added ---&gt; PO 4502976459 raised.
05-12-2025 10:18:43 - PDXC Integration (Additional comments)
TASK8407065 Comment Added ---&gt; RITM0270603 raised for ICT Asset management to arrange Purchase Order.
04-12-2025 14:27:30 - PDXC Integration (Additional comments)
TASK8407065 Comment Added ---&gt; Re: Multiple Request_Microsoft CoPilot for 365 - Business Admin Approval-Santhi-

Hale, Jonathan
​
Software Asset Management - Queensland Rail​
approved
JONATHAN HALE
SENIOR MANAGER, INFORMATION GOVERNANCE
DIGITAL &amp; INFORMATION
26-11-2025 10:03:46 - PDXC Integration (Additional comments)
TASK8407065 Comment Added ---&gt; Email sent to Jonathan Hale request approval.
26-11-2025 10:03:40 - PDXC Integration (Additional comments)
TASK8407065 Comment Added ---&gt; Email sent to Jonathan Hale request approval.
26-11-2025 08:57:38 - PDXC Integration (Work notes)
TASK8407065 Assigned To: Santhi Varthan
26-11-2025 08:31:03 - Hubert Hehl (Work notes)
QLR ServiceNow Integration sc_req_item SCTASK0223615 created RITM5435779
</t>
  </si>
  <si>
    <t xml:space="preserve">
 2025-11-26 08:57:29 PDXC Integration - State is Work in Progress was Open
 2025-11-26 10:03:44 PDXC Integration - State is Pending was Work in Progress
 2025-12-11 12:50:07 PDXC Integration - State is Work in Progress was Pending
 2025-12-11 12:50:08 PDXC Integration - State is Closed Complete was Work in Progress</t>
  </si>
  <si>
    <t xml:space="preserve">14-12-2025 23:03:54 - Andrew Kane (Work notes)
Quote S000504645 &gt; PO 4502976459 &gt; Invoice SIN000338752 &gt; GR 5003121757
11-12-2025 12:46:29 - PDXC Integration (Work notes)
TASK8407064 Work Note Added by santhi.varthan@dxc.com: Flexnet updated.
11-12-2025 12:46:26 - PDXC Integration (Additional comments)
TASK8407064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12:45:46 - PDXC Integration (Additional comments)
TASK8407064 Comment Added ---&gt; PO 4502976459 raised.
05-12-2025 10:04:32 - PDXC Integration (Additional comments)
TASK8407064 Comment Added ---&gt; RITM0270603 raised for ICT Asset management to arrange Purchase Order.
04-12-2025 14:25:27 - PDXC Integration (Additional comments)
TASK8407064 Comment Added ---&gt; Re: Multiple Request_Microsoft CoPilot for 365 - Business Admin Approval-Santhi-

Hale, Jonathan
​
Software Asset Management - Queensland Rail​
approved
JONATHAN HALE
SENIOR MANAGER, INFORMATION GOVERNANCE
DIGITAL &amp; INFORMATION
26-11-2025 10:04:57 - PDXC Integration (Additional comments)
TASK8407064 Comment Added ---&gt; Email sent to Jonathan Hale request approval.
26-11-2025 10:03:22 - PDXC Integration (Additional comments)
TASK8407064 Comment Added ---&gt; Email sent to Jonathan Hale request approval.
26-11-2025 08:57:24 - PDXC Integration (Work notes)
TASK8407064 Assigned To: Santhi Varthan
26-11-2025 08:29:48 - Hubert Hehl (Work notes)
QLR ServiceNow Integration sc_req_item SCTASK0223614 created RITM5435778
</t>
  </si>
  <si>
    <t xml:space="preserve">
 2025-11-26 08:56:32 PDXC Integration - State is Work in Progress was Open
 2025-11-26 10:04:06 PDXC Integration - State is Pending was Work in Progress
 2025-12-11 12:46:51 PDXC Integration - State is Work in Progress was Pending
 2025-12-11 12:47:35 PDXC Integration - State is Closed Complete was Work in Progress</t>
  </si>
  <si>
    <t xml:space="preserve">14-12-2025 23:03:58 - Andrew Kane (Work notes)
Quote S000504645 &gt; PO 4502976459 &gt; Invoice SIN000338752 &gt; GR 5003121757
11-12-2025 12:42:18 - PDXC Integration (Work notes)
TASK8407061 Work Note Added by santhi.varthan@dxc.com: Flexnet Udpated.
11-12-2025 12:42:17 - PDXC Integration (Additional comments)
TASK8407061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12:42:07 - PDXC Integration (Additional comments)
TASK8407061 Comment Added ---&gt; PO 4502976459 raised.
05-12-2025 09:57:23 - PDXC Integration (Additional comments)
TASK8407061 Comment Added ---&gt; RITM0270603 raised for ICT Asset management to arrange Purchase Order.
04-12-2025 14:24:26 - PDXC Integration (Additional comments)
TASK8407061 Comment Added ---&gt; Re: Multiple Request_Microsoft CoPilot for 365 - Business Admin Approval-Santhi-

Hale, Jonathan
​
Software Asset Management - Queensland Rail​
approved
JONATHAN HALE
SENIOR MANAGER, INFORMATION GOVERNANCE
DIGITAL &amp; INFORMATION
26-11-2025 10:03:18 - PDXC Integration (Additional comments)
TASK8407061 Comment Added ---&gt; Email sent to Jonathan Hale request approval.
26-11-2025 10:02:52 - PDXC Integration (Additional comments)
TASK8407061 Comment Added ---&gt; Email sent to Jonathan Hale request approval.
26-11-2025 08:56:28 - PDXC Integration (Work notes)
TASK8407061 Assigned To: Santhi Varthan
26-11-2025 08:28:18 - Hubert Hehl (Work notes)
QLR ServiceNow Integration sc_req_item SCTASK0223613 created RITM5435777
</t>
  </si>
  <si>
    <t xml:space="preserve">
 2025-11-26 08:55:49 PDXC Integration - State is Work in Progress was Open
 2025-11-26 10:03:15 PDXC Integration - State is Pending was Work in Progress
 2025-12-11 12:42:31 PDXC Integration - State is Work in Progress was Pending
 2025-12-11 12:42:33 PDXC Integration - State is Closed Complete was Work in Progress</t>
  </si>
  <si>
    <t xml:space="preserve">14-12-2025 23:04:01 - Andrew Kane (Work notes)
Quote S000504645 &gt; PO 4502976459 &gt; Invoice SIN000338752 &gt; GR 5003121757
11-12-2025 12:41:39 - PDXC Integration (Additional comments)
TASK8407058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12:40:58 - PDXC Integration (Work notes)
TASK8407058 Work Note Added by santhi.varthan@dxc.com: Flexnet Updated.
11-12-2025 12:40:43 - PDXC Integration (Additional comments)
TASK8407058 Comment Added ---&gt; PO 4502976459 raised.
05-12-2025 09:56:11 - PDXC Integration (Additional comments)
TASK8407058 Comment Added ---&gt; RITM0270603 raised for ICT Asset management to arrange Purchase Order.
04-12-2025 14:22:48 - PDXC Integration (Additional comments)
TASK8407058 Comment Added ---&gt; Re: Multiple Request_Microsoft CoPilot for 365 - Business Admin Approval-Santhi-

Hale, Jonathan
​
Software Asset Management - Queensland Rail​
approved
JONATHAN HALE
SENIOR MANAGER, INFORMATION GOVERNANCE
DIGITAL &amp; INFORMATION
26-11-2025 10:02:37 - PDXC Integration (Additional comments)
TASK8407058 Comment Added ---&gt; Email sent to Jonathan Hale request approval.
26-11-2025 10:02:27 - PDXC Integration (Additional comments)
TASK8407058 Comment Added ---&gt; Email sent to Jonathan Hale request approval.
26-11-2025 08:54:48 - PDXC Integration (Work notes)
TASK8407058 Assigned To: Santhi Varthan
26-11-2025 08:26:55 - Hubert Hehl (Work notes)
QLR ServiceNow Integration sc_req_item SCTASK0223611 created RITM5435775
</t>
  </si>
  <si>
    <t xml:space="preserve">
 2025-11-26 08:54:45 PDXC Integration - State is Work in Progress was Open
 2025-11-26 10:02:36 PDXC Integration - State is Pending was Work in Progress
 2025-12-11 12:41:47 PDXC Integration - State is Work in Progress was Pending
 2025-12-11 12:41:49 PDXC Integration - State is Closed Complete was Work in Progress</t>
  </si>
  <si>
    <t xml:space="preserve">14-12-2025 23:04:04 - Andrew Kane (Work notes)
Quote S000504645 &gt; PO 4502976459 &gt; Invoice SIN000338752 &gt; GR 5003121757
11-12-2025 12:38:33 - PDXC Integration (Additional comments)
TASK8407056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12:38:28 - PDXC Integration (Work notes)
TASK8407056 Work Note Added by santhi.varthan@dxc.com: Flexnet Updated.
11-12-2025 12:38:10 - PDXC Integration (Additional comments)
TASK8407056 Comment Added ---&gt; PO 4502976459 raised.
05-12-2025 09:54:32 - PDXC Integration (Additional comments)
TASK8407056 Comment Added ---&gt; RITM0270603 raised for ICT Asset management to arrange Purchase Order.
04-12-2025 14:17:10 - PDXC Integration (Additional comments)
TASK8407056 Comment Added ---&gt; Re: Multiple Request_Microsoft CoPilot for 365 - Business Admin Approval-Santhi-

Hale, Jonathan
​
Software Asset Management - Queensland Rail​
approved
JONATHAN HALE
SENIOR MANAGER, INFORMATION GOVERNANCE
DIGITAL &amp; INFORMATION
26-11-2025 10:03:17 - PDXC Integration (Additional comments)
TASK8407056 Comment Added ---&gt; Email sent to Jonathan Hale request approval.
26-11-2025 10:02:05 - PDXC Integration (Additional comments)
TASK8407056 Comment Added ---&gt; Email sent to Jonathan Hale request approval.
26-11-2025 08:54:04 - PDXC Integration (Work notes)
TASK8407056 Assigned To: Santhi Varthan
26-11-2025 08:25:30 - Hubert Hehl (Work notes)
QLR ServiceNow Integration sc_req_item SCTASK0223610 created RITM5435773
</t>
  </si>
  <si>
    <t xml:space="preserve">
 2025-11-26 08:53:54 PDXC Integration - State is Work in Progress was Open
 2025-11-26 10:02:43 PDXC Integration - State is Pending was Work in Progress
 2025-12-11 12:40:11 PDXC Integration - State is Work in Progress was Pending
 2025-12-11 12:40:13 PDXC Integration - State is Closed Complete was Work in Progress</t>
  </si>
  <si>
    <t xml:space="preserve">14-12-2025 23:04:07 - Andrew Kane (Work notes)
Quote S000504645 &gt; PO 4502976459 &gt; Invoice SIN000338752 &gt; GR 5003121757
11-12-2025 12:28:18 - PDXC Integration (Work notes)
TASK8407054 Work Note Added by santhi.varthan@dxc.com: Flexnet Updated.
11-12-2025 12:28:15 - PDXC Integration (Additional comments)
TASK8407054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12:27:57 - PDXC Integration (Additional comments)
TASK8407054 Comment Added ---&gt; PO 4502976459 raised.
05-12-2025 09:53:54 - PDXC Integration (Additional comments)
TASK8407054 Comment Added ---&gt; RITM0270603 raised for ICT Asset management to arrange Purchase Order.
04-12-2025 14:14:23 - PDXC Integration (Additional comments)
TASK8407054 Comment Added ---&gt; Re: Multiple Request_Microsoft CoPilot for 365 - Business Admin Approval-Santhi-

Hale, Jonathan
​
Software Asset Management - Queensland Rail​
approved
JONATHAN HALE
SENIOR MANAGER, INFORMATION GOVERNANCE
DIGITAL &amp; INFORMATION
26-11-2025 10:01:23 - PDXC Integration (Additional comments)
TASK8407054 Comment Added ---&gt; Email sent to Jonathan Hale request approval.
26-11-2025 10:01:13 - PDXC Integration (Additional comments)
TASK8407054 Comment Added ---&gt; Email sent to Jonathan Hale request approval.
26-11-2025 08:53:14 - PDXC Integration (Work notes)
TASK8407054 Assigned To: Santhi Varthan
26-11-2025 08:23:33 - Hubert Hehl (Work notes)
QLR ServiceNow Integration sc_req_item SCTASK0223609 created RITM5435772
</t>
  </si>
  <si>
    <t xml:space="preserve">
 2025-11-26 08:53:10 PDXC Integration - State is Work in Progress was Open
 2025-11-26 10:01:21 PDXC Integration - State is Pending was Work in Progress
 2025-12-11 12:28:40 PDXC Integration - State is Work in Progress was Pending
 2025-12-11 12:28:49 PDXC Integration - State is Closed Complete was Work in Progress</t>
  </si>
  <si>
    <t xml:space="preserve">11-12-2025 08:46:38 - Safinat Dean (Work notes)
From: Saf Dean 
Sent: Thursday, 11 December 2025 8:43 AM
To: Dunbar, Jenna &lt;jenna.dunbar@qr.com.au&gt;
Subject: RE: RITM0269376 - request for new device for 717 Capricorn Highway, Via Wheatboard Road, Gracemere QLD 4702
Good morning Jenna,
Hope your Thursday is off to a great start 😊
Our Service Manager has advised that the technician attended site and worked on the device, including updating the firmware. The card reader is now functioning, and the technician performed multiple tests using several users’ cards. They have confirmed the device is in good working condition.
For now, the device appears to be operating normally. Could you please keep an eye on it, and if any issues occur again, kindly log an incident? We will review the fault and investigate further as needed.
Regards,
Saf
From: Dunbar, Jenna &lt;jenna.dunbar@qr.com.au&gt; 
Sent: Tuesday, 9 December 2025 12:08 PM
To: Saf Dean &lt;safinatdean@ricoh.com.au&gt;
Subject: RE: RITM0269376 - request for new device for 717 Capricorn Highway, Via Wheatboard Road, Gracemere QLD 4702
Thank you 😊
JENNA DUNBAR
ADMINISTRATION OFFICER
Tilt Train Maintenance
717 Capricorn Highway (Wheatboard Rd), Gracemere, Q, 4702 
PO Box 241 • Rockhampton, Q, 4700 
T: 4994 7208 / 8947208
F: 4994 7212 / 8947212 
W: queenslandrail.com.au
O = Office H = Work from Home R = RDO
 M T W T F
Pay Week O H O O H
Off Pay R O O H O
From: Saf Dean &lt;safinatdean@ricoh.com.au&gt; 
Sent: Tuesday, 9 December 2025 12:03 PM
To: Dunbar, Jenna &lt;jenna.dunbar@qr.com.au&gt;
Subject: RE: RITM0269376 - request for new device for 717 Capricorn Highway, Via Wheatboard Road, Gracemere QLD 4702
Hello Jenna, I hope you are well. Regarding the open ticket (INC0574629 / CS2512010036), I have escalated the matter with our service team and requested that the dealer technician attend the site as soon as possible. I have also passed your
Hello Jenna,
I hope you are well.
Regarding the open ticket (INC0574629 / CS2512010036), I have escalated the matter with our service team and requested that the dealer technician attend the site as soon as possible.
I have also passed your concerns about the device to the Service Manager, who will assess the situation, discuss options with the dealer technician, and provide feedback on the device. Based on the Service Manager’s recommendations, I will inform you of the outcome of your service request (RITM0269376).
I will provide an update once I have more information following the technician’s visit. Thank you for your patience in the meantime.
Kind regards,
Saf
______________________________________________________________________ 
Saf Dean  |  Service Delivery Manager  |  Ricoh Australia Pty Ltd
Mobile: 0474 440 720
 |  Web: ricoh.com.au
Work smarter with Insights@Work,our  LinkedIn Newsletter - Subscribe Now
From: Dunbar, Jenna &lt;jenna.dunbar@qr.com.au&gt; 
Sent: Tuesday, 9 December 2025 11:35 AM
To: Saf Dean &lt;safinatdean@ricoh.com.au&gt;
Subject: RE: RITM0269376 - request for new device for 717 Capricorn Highway, Via Wheatboard Road, Gracemere QLD 4702
Hi Saf,
Just following up on the below emails. Wondering what is happening with this?
We still can’t use our cards to logon to our main printer serial number 3109R420224. We have to manually login every time. We have to manually enter our email address for every document that needs to be scanned. The scanner catches all documents put through the feeder. We really need to get a new printer/scanner in as soon as possible. We have had nothing but trouble with this one for years.
Cheers
JENNA DUNBAR
ADMINISTRATION OFFICER
Tilt Train Maintenance
717 Capricorn Highway (Wheatboard Rd), Gracemere, Q, 4702 
PO Box 241 • Rockhampton, Q, 4700 
T: 4994 7208 / 8947208
F: 4994 7212 / 8947212 
W: queenslandrail.com.au
O = Office H = Work from Home R = RDO
 M T W T F
Pay Week O H O O H
Off Pay R O O H O
From: Dunbar, Jenna 
Sent: Thursday, 4 December 2025 7:15 AM
To: 'Saf Dean' &lt;safinatdean@ricoh.com.au&gt;
Subject: RE: RITM0269376 - request for new device for 717 Capricorn Highway, Via Wheatboard Road, Gracemere QLD 4702
Good morning Saf,
I am not sure what the below two printers are sorry, they might be the stores printers.
The main printer we have on site that everyone uses is serial number 3109R420224.
No one can long into this printer at the moment, IT was out the other day, and they can’t even log into it. We have had nothing but trouble with this printer. It also does not suffice for our needs; I have to scan documents sometimes 100 pages double sided and it is constantly getting caught in the scanner and ripping pages (this  can also happen with the document is only 10 pages). It is very old and out of date technology.
Cheers
JENNA DUNBAR
ADMINISTRATION OFFICER
Tilt Train Maintenance
717 Capricorn Highway (Wheatboard Rd), Gracemere, Q, 4702 
PO Box 241 • Rockhampton, Q, 4700 
T: 4994 7208 / 8947208
F: 4994 7212 / 8947212 
W: queenslandrail.com.au
O = Office H = Work from Home R = RDO
 M T W T F
Pay Week O H O O H
Off Pay R O O H O
From: Saf Dean &lt;safinatdean@ricoh.com.au&gt; 
Sent: Wednesday, 3 December 2025 6:02 PM
To: Dunbar, Jenna &lt;jenna.dunbar@qr.com.au&gt;
Subject: RITM0269376 - request for new device for 717 Capricorn Highway, Via Wheatboard Road, Gracemere QLD 4702
Afternoon Jenna, I hope you are well. Ricoh has received a service request (RITM0269376) for a new device for 717 Capricorn Highway, Via Wheatboard Road, Gracemere QLD 4702. Our records show there are currently 2 devices at this location I have
Afternoon Jenna,
I hope you are well.
Ricoh has received a service request (RITM0269376) for a new device for 717 Capricorn Highway, Via Wheatboard Road, Gracemere QLD 4702. Our records show there are currently 2 devices at this location
I have reviewed the service history for the desktop devices:
• Y178HC00892 – No service calls this year; device is currently working and online.
• Y178HA04167 - 2 service call this year; resolved on-site with the device tested and confirmed operational. Device is currently working and online.
I can confirm that there are no open jobs for any of the above devices at this time.
Could you please advise which serial number from the list below you are experiencing issues with?
Model Serial Number Customer Address Line 1 Customer Address Line 2 Customer Address Line 3 Customer Address Line 4 Customer Address Line 5 Customer Address Post Code 1
MP402SPF Y178HC00892 QUEENSLAND RAIL GRACEMERE RAILWAY STATION  WHEATBOARD ROAD GRACEMERE QLD 4702
MP402SPF Y178HA04167 QUEENSLAND RAIL GRACEMERE DEPOT TILT TRAIN MAINTENANCE WHEATBOARD ROAD GRACEMERE QLD 4702
Given the site has approximately 40 users, 2 devices should be more than sufficient for a location of this size. Could you please confirm whether your business requirements have changed, or if there are now additional users on site?
Looking forward to your response.
Thanks,
Saf
03-12-2025 18:02:11 - Safinat Dean (Work notes)
From: Saf Dean 
Sent: Wednesday, 3 December 2025 6:02 PM
To: jenna.dunbar@qr.com.au
Subject: RITM0269376 - request for new device for 717 Capricorn Highway, Via Wheatboard Road, Gracemere QLD 4702
Afternoon Jenna,
I hope you are well.
Ricoh has received a service request (RITM0269376) for a new device for 717 Capricorn Highway, Via Wheatboard Road, Gracemere QLD 4702. Our records show there are currently 2 devices at this location
I have reviewed the service history for the desktop devices:
• Y178HC00892 – No service calls this year; device is currently working and online.
• Y178HA04167 - 2 service call this year; resolved on-site with the device tested and confirmed operational. Device is currently working and online.
I can confirm that there are no open jobs for any of the above devices at this time.
Could you please advise which serial number from the list below you are experiencing issues with?
Model Serial Number Customer Address Line 1 Customer Address Line 2 Customer Address Line 3 Customer Address Line 4 Customer Address Line 5 Customer Address Post Code 1
MP402SPF Y178HC00892 QUEENSLAND RAIL GRACEMERE RAILWAY STATION  WHEATBOARD ROAD GRACEMERE QLD 4702
MP402SPF Y178HA04167 QUEENSLAND RAIL GRACEMERE DEPOT TILT TRAIN MAINTENANCE WHEATBOARD ROAD GRACEMERE QLD 4702
Given the site has approximately 40 users, 2 devices should be more than sufficient for a location of this size. Could you please confirm whether your business requirements have changed, or if there are now additional users on site?
Looking forward to your response.
Thanks,
Saf
27-11-2025 17:12:46 - Safinat Dean (Work notes)
Received at Ricoh -
</t>
  </si>
  <si>
    <t xml:space="preserve">12-12-2025 10:50:28 - Fiona Rendalls (Additional comments)
James has confirmed that the device is on a shelf.  Thanks for the extra information.  Ticket closed/complete
12-12-2025 10:50:28 - Fiona Rendalls (Work notes)
James has confirmed that the device is on a shelf.  Thanks for the extra information.  Ticket closed/complete
08-12-2025 14:58:52 - Jordana Widt (Additional comments)
I believe it was James Sharma, and he created the ticket.
05-12-2025 09:24:46 - Fiona Rendalls (Additional comments)
I went and got the key from Technical support and visited the Techbar and went through the locked box and did not find the iPhone 16e in the locked box.  Is there someone in particular you have given it to?
05-12-2025 09:24:46 - Fiona Rendalls (Work notes)
I went and got the key from Technical support and visited the Techbar and went through the locked box and did not find the iPhone 16e in the locked box.  Is there someone in particular you have given it to?
28-11-2025 14:26:11 - Fiona Rendalls (Additional comments)
Jordana confirmed she did not require the service (seperate cancellation reequest raised) and the iPhone 16e (no issues, just doesn't want/need it) has been given to Techbar.
I will visit Techbar next week to find the equipment and keep it for the cost centre to repurpose as its new.
Leaving ticket open until next week and will close it down once I have retrieved the equipment.
28-11-2025 14:26:11 - Fiona Rendalls (Work notes)
Jordana confirmed she did not require the service (seperate cancellation reequest raised) and the iPhone 16e (no issues, just doesn't want/need it) has been given to Techbar.
I will visit Techbar next week to find the equipment and keep it for the cost centre.
Leaving ticket open until next week and will close it down once I have retrieved the equipment.
</t>
  </si>
  <si>
    <t xml:space="preserve">
 2025-11-26 09:23:17 Fiona Rendalls - State is Work in Progress was Open
 2025-12-12 10:50:28 Fiona Rendalls - State is Closed Complete was Work in Progress</t>
  </si>
  <si>
    <t xml:space="preserve">10-12-2025 08:58:50 - Surojit Bhattacharjee (Work notes)
@Sherrin Raharaha: Thank you Sherrin. I will close this off now.
10-12-2025 08:00:07 - Sherrin Raharaha (Work notes)
@Surojit Bhattacharjee I have removed all authorisations in S User account and expired user to todays date. Please close ticket
10-12-2025 07:47:05 - Sherrin Raharaha (Work notes)
@Surojit Bhattacharjee Thankyou - I have already previously updated Ariba roles to remove admin access . Im looking at her S-USER account and she still has access as a DSC for Ariba. What exactly was updated on her S-User account?
09-12-2025 16:49:08 - Surojit Bhattacharjee (Work notes)
@Sherrin Raharaha Hi Sherrin, SAP Basis have updated the S-User Account. If you can check any access changes needed on the Ariba side of things please.
Kind Regards,
Suro
09-12-2025 16:38:34 - John Carlo Nieva (Work notes)
I have updated Phoebe's S-user to only have display authorization. in SAP.Me
as for Ariba, I believe Jo's Team handles access concerns.
Hi @Joanne Hengstberger - can you team assist with Ariba access?
09-12-2025 14:05:22 - Surojit Bhattacharjee (Work notes)
Hi Team,
If you can please have a look.
Thanks,
Suro
@Joanne Hengstberger: Looping you in.
25-11-2025 14:40:06 - Shane Kmet (Work notes)
Assigning to SAP Basis for support
</t>
  </si>
  <si>
    <t xml:space="preserve">
 2025-11-25 14:39:40 Shane Kmet - Assigned to is Raegan Munro was 
 2025-11-25 14:40:06 Shane Kmet - Assignment Group is SAP Basis was Global Service Desk
 2025-11-26 10:44:47 Chantel van der Merwe - Assignment Group is SAP Ariba was SAP Basis
 2025-12-09 14:05:22 Surojit Bhattacharjee - Assignment Group is SAP Basis was SAP Ariba
 2025-12-09 16:38:34 JC Nieva - Assignment Group is SAP Ariba was SAP Basis
 2025-12-09 16:49:08 Surojit Bhattacharjee - Assignment Group is Ariba was SAP Ariba
 2025-12-10 08:58:50 Surojit Bhattacharjee - State is Closed Complete was Work in Progress</t>
  </si>
  <si>
    <t xml:space="preserve">28-11-2025 12:24:34 - PDXC Integration (Work notes)
TASK8414328 Assigned To: Kaushika Thiyagarajan
28-11-2025 12:24:30 - PDXC Integration (Additional comments)
TASK8414328 Comment Added ---&gt; Device deployed as per asset registry:
Asset Tag- SL232907|| Serial Number - 0F336VK23413FB || State - In use || Assigned to - Helen Creagh.
28-11-2025 08:44:58 - PDXC Integration (Work notes)
TASK8403749 Work Note Added by christopher.watson2@dxc.com: Customer Collected
• 1 X Microsoft Surface Laptop
• Asset : SL232907
Updated in CMDB
27-11-2025 10:22:24 - PDXC Integration (Work notes)
TASK8403749 Work Note Added by christopher.watson2@dxc.com: Hi Helen
I am contacting you regarding your HW request for: 
• 1 X Microsoft Surface Laptop
• Asset : SL232907
• Surface 65W Power Supply
• Surface Travel Dock
• 
Just advising you that it is ready for collection from the Build Room in RC1 Ground floor next to security.  
To the left of the elevators next to the security. 
Note that best collection times are between 8:30 – 10:00 and 10:30 to 15:30
Thank you
27-11-2025 10:22:19 - PDXC Integration (Additional comments)
TASK8403749 Comment Added ---&gt; Waiting on customer to collect
27-11-2025 10:16:54 - PDXC Integration (Work notes)
TASK8403749 Work Note Added by christopher.watson2@dxc.com: Hi Helen
I am contacting you regarding your HW request for: 
• 1 X Microsoft Surface Laptop
• Asset : SL232907
• Surface 65W Power Supply
• Surface Travel Dock
• 
Just advising you that it is ready for collection from the Build Room in RC1 Ground floor next to security.  
To the left of the elevators next to the security. 
Note that best collection times are between 8:30 – 10:00 and 10:30 to 15:30
Thank you
27-11-2025 10:16:49 - PDXC Integration (Additional comments)
TASK8403749 Comment Added ---&gt; Waiting on customer to collect
26-11-2025 09:31:15 - PDXC Integration (Work notes)
TASK8403749 Assigned To: Christopher Watson
25-11-2025 14:10:29 - System (Work notes)
QLR ServiceNow Integration sc_req_item SCTASK0223548 created RITM5433565
</t>
  </si>
  <si>
    <t xml:space="preserve">
 2025-11-27 10:16:44 PDXC Integration - State is Pending was Open
 2025-11-28 08:44:52 PDXC Integration - State is Work in Progress was Pending
 2025-12-08 10:55:30 PDXC Integration - State is Closed Complete was Work in Progress</t>
  </si>
  <si>
    <t xml:space="preserve">09-12-2025 13:57:06 - Bailey Comollatti (Work notes)
In UAT, customer testing.
09-12-2025 08:40:37 - Bailey Comollatti (Work notes)
CVR_COM_159_REPORTING_TIME_TYPES
01-12-2025 10:15:57 - Bailey Comollatti (Work notes)
Waiting on promotion to UAT.
25-11-2025 14:10:03 - Meredith Fry (Additional comments)
Please replicate table T557A to HANA.
25-11-2025 14:10:01 - Meredith Fry (Additional comments)
Please replicate table T557A to HANA. 
</t>
  </si>
  <si>
    <t xml:space="preserve">11-12-2025 09:09:28 - Safinat Dean (Work notes)
From: Saf Dean 
Sent: Thursday, 11 December 2025 9:09 AM
To: 'Gaylor, Narelle' &lt;narelle.gaylor@qr.com.au&gt;
Subject: RE: RITM0269423 - request for new device for 320 George Street Rockhampton
Morning Narelle,
I hope your Thursday has started off well.
Thank you for the details below. One of our dealer technicians has attended to assess the device, and they are now working with our Service Manager as we try to locate a repurposed device to replace your current one.
I will update you as soon as I have more information from the Service Manager.
Regards,
Saf
From: Gaylor, Narelle &lt;narelle.gaylor@qr.com.au&gt; 
Sent: Thursday, 4 December 2025 2:47 PM
To: Saf Dean &lt;safinatdean@ricoh.com.au&gt;
Subject: RE: RITM0269423 - request for new device for 320 George Street Rockhampton
Good Afternoon Saf, 
Within Onboard Services (63 staff) we have two printers. 
Our main printer is functioning correctly and as it should. 
Our desk top unit Y178HB01451 is the unit that I am requesting be replaced. 
Despite multiple call outs, this unit continues to experience issues. 
Currently it is destroying documents while scanning and registering paper feed problems despite having sufficient paper in the storage tray. 
It is for this reason that I have requested a new unit. 
Any other printers are not within our team/immediate location and not readily accessible. 
We share a physical location (though not office space) with three other teams. 
Thanks
Ral
NARELLE GAYLOR
Operations Coordinator Rockhampton
PO Box 241
Rockhampton QLD 4700
T: 4994 6725
M: 0498 379 116
W: queenslandrailtravel.com.au
03-12-2025 17:42:08 - Safinat Dean (Work notes)
From: Saf Dean 
Sent: Wednesday, 3 December 2025 5:42 PM
To: 'narelle.gaylor@qr.com.au' &lt;narelle.gaylor@qr.com.au&gt;
Subject: RITM0269423 - request for new device for 320 George Street Rockhampton
Afternoon Narelle,
I hope you are well.
Ricoh has received a service request (RITM0269423) for a new device for 320 George Street, Rockhampton. Our records show there are currently six devices at this location — three MFDs and three desktop devices.
I have reviewed the service history for the desktop devices:
• Y178HB01451 – Two service calls this year; both resolved on-site with the device tested and confirmed operational.
• Y178HB01476 – One service call this year; resolved on-site with the device tested and confirmed operational.
• Y178HB01581 – No service calls this year; this device is currently showing as offline.
I can confirm that there are no open jobs for any of the above devices at this time.
Could you please advise which serial number from the list below you are experiencing issues with?
Model Serial Number Customer Address Line  Customer Address Line  Customer Address Line  Customer Address Line  Customer Address Post Code 
IMC3000 3109R420168 QUEENSLAND RAIL ROCKHAMPTON RAILWAY STATION 320 GEORGE STREET ROCKHAMPTON QLD 4700
IMC3000 3109R420233 QUEENSLAND RAIL ROCKHAMPTON RAILWAY STATION 320 GEORGE STREET ROCKHAMPTON QLD 4700
IMC3000 3109R620508 QUEENSLAND RAIL ROCKHAMPTON RAILWAY STATION 320 GEORGE STREET ROCKHAMPTON QLD 4700
MP402SPF Y178HB01451 QUEENSLAND RAIL ROCKHAMPTON RAILWAY STATION 320 GEORGE STREET ROCKHAMPTON QLD 4700
MP402SPF Y178HB01476 QUEENSLAND RAIL ROCKHAMPTON RAILWAY STATION 320 GEORGE STREET ROCKHAMPTON QLD 4700
MP402SPF Y178HB01581 QUEENSLAND RAIL ROCKHAMPTON RAILWAY STATION 320 GEORGE STREET ROCKHAMPTON QLD 4700
Given the site has approximately 62 users, six devices should be more than sufficient for a location of this size. Could you please confirm whether your business requirements have changed, or if there are now additional users on site?
Looking forward to your response.
Thanks,
Saf
27-11-2025 17:13:18 - Safinat Dean (Work notes)
Received by Ricoh.
</t>
  </si>
  <si>
    <t xml:space="preserve">10-12-2025 08:24:32 - Eric Fuhrmann (Work notes)
Hi Casey,
This request was for UCCX Finesse access, not CIPC.  I have configured her for SEQ Facilities as per the request.  Please remove her from CIPC DRA, or, if that was an additional request not included here then send it back to me and I will configure her.
Thanks
10-12-2025 08:24:32 - Eric Fuhrmann (Additional comments)
You have been added as an Agent only to the SEQ Facilities (9) Contact Service Queue (CSQ).
To login, refer to the user guides in the below self service knowledge and follow the attached user guide on the right: 
https://queenslandrail.service-now.com/service_management?id=kb_article_view&amp;sysparm_article=KB0020737 
For any additional Service Features like Call Pickup Groups, Shared Lines, please refer to the below self service knowledge:
https://queenslandrail.service-now.com/service_management?id=kb_article_view&amp;sysparm_article=KB0020662
09-12-2025 07:34:05 - Eric Fuhrmann (Work notes)
NOT 10737981
08-12-2025 12:47:42 - Casey Micklesson (Work notes)
User has been added to DRA for software deployment.
Hi Eric,
Can you please configure CIPC to user 0730723710 user ID R917449?
Newly allocated under RITM0270787.
Thanks
08-12-2025 12:47:42 - Casey Micklesson (Additional comments)
Hi Joyce ,
I have requested for Cisco IP Communicator (CIPC) to be configured against your user ID.
Once further completion advice is received, please refer to the link below for guide on how to install the software. 
https://queenslandrail.service-now.com/service_management?id=kb_article_view&amp;sysparm_article=KB0020738
Once the software has been deployed, you can launch it and it should register and show 'Logged out' just like your Cisco desk phone would.
You will need to login to the CIPC as per the Extension Mobility instructions provided in the Cisco User Configuration Guide.
https://queenslandrail.service-now.com/service_management?id=kb_article_view&amp;sysparm_article=KB0020715 
Please also note that Cisco IP Communicator is primarily deployed to work with Cisco Contact Centers (UCCX) for Business Critical Staff only.
&gt; Staff wanting access to telephony remotely can call forward their desk phone to their mobile.
&gt; Using your Queensland Rail laptop at home - https://queenslandrail.sharepoint.com/ResourceCentre/ICT/Documents/Flexible%20Work%20-%20Using%20QR%20device.pdf
&gt; Call forward your Cisco desk phone from a web browser or access voicemail from an outside line - https://queenslandrail.service-now.com/service_management?id=kb_article_view&amp;sysparm_article=KB0020715
Any issues please let me know.
Thanks
08-12-2025 08:20:07 - Michael Radeck (Additional comments)
I will get that submitted asap
05-12-2025 09:22:20 - Casey Micklesson (Additional comments)
Hi Joyce,
According to our records, you do not currently have a Cisco extension allocated and will require this.
You will need to request a new Cisco telephone service/profile only by submitting the Telephone Service Request form below.
https://queenslandrail.service-now.com/service_management?id=kb_article_view&amp;sysparm_article=KB0020658
Please note this ticket will be closed in 3 days if no response is received. 
Thanks
01-12-2025 16:52:51 - Casey Micklesson (Additional comments)
Hi Joyce,
According to our records, you do not currently have a Cisco extension allocated and will require this.
You will need to request a new Cisco telephone service/profile only by submitting the Telephone Service Request form below.
https://queenslandrail.service-now.com/service_management?id=kb_article_view&amp;sysparm_article=KB0020658
Please advise RITM reference once submitted.
Thanks
26-11-2025 13:26:32 - Casey Micklesson (Additional comments)
Hi Joyce,
According to our records, you do not currently have a Cisco extension allocated and will require this. 
You will need to request a new Cisco telephone service/profile only by submitting the Telephone Service Request form below.
https://queenslandrail.service-now.com/service_management?id=kb_article_view&amp;sysparm_article=KB0020658
Please advise RITM reference once submitted.
Thanks
26-11-2025 13:26:32 - Casey Micklesson (Work notes)
Customer does not have Telephone Extension allocated. 
Advised they will need to raise a request for a Telephone number prior to this request being completed. 
Request on hold.
25-11-2025 16:35:52 - Casey Micklesson (Work notes)
Please note your Order Reference Number:
15633537
</t>
  </si>
  <si>
    <t xml:space="preserve">
 2025-11-25 16:35:52 Casey Micklesson - Assigned to is Casey Micklesson was 
 2025-11-26 13:26:32 Casey Micklesson - State is Pending was Work in Progress
 2025-12-08 12:47:42 Casey Micklesson - State is Work in Progress was Pending
 2025-12-09 07:01:42 Eric Fuhrmann - Assignment Group is Brisbane FCC was CBD Co-ordinator
 2025-12-10 08:24:32 Eric Fuhrmann - Assignment Group is ICT Telecoms was Brisbane FCC
 2025-12-12 10:53:36 Fiona Rendalls - Assignment Group is Telstra Support was ICT Telecoms</t>
  </si>
  <si>
    <t xml:space="preserve">08-12-2025 14:17:15 - Tran Hoang (Work notes)
Fulfilled. The group has been created successfully
01-12-2025 13:22:24 - Tran Hoang (Additional comments)
Hi @Meredith Fry, 
The update has been successfully promoted to the ServiceNow Production instance.
Please verify at your convenience and let me know if everything is working as expected.
Thank you for your collaboration.
01-12-2025 12:59:00 - Meredith Fry (Additional comments)
Hi, Ted Porter and I have tested and with your assistance were able to confirm the configuration below is correct. Please proceed with promoting the update to the ServiceNow Production instance. Please advise Ted Porter and I when done.
27-11-2025 16:45:33 - Tran Hoang (Additional comments)
Hi @Meredith Fry
Thank you for reaching out via MS Teams. The requested updates have been completed, including setting the Manager to Emma Grigore.
Additionally, the “Exclude Manager” option has been set to true, ensuring that the Manager will not receive notifications for every request.
Please test the changes using the link below and confirm if everything is working as expected so we can proceed with promoting the update to the ServiceNow Production instance:
https://queenslandrailtest.service-now.com/nav_to.do?uri=sys_user_group.do?sys_id=cb8693bbc399365086ec50d4e401317f
27-11-2025 16:45:33 - Tran Hoang (Work notes)
Fulfilled. The relavant requestor reaches out via MS Teams and requests the following updates:
Turn the 'exclude manager' option to yes for all assignment groups
Update the managers for Rail Ops to: Stuart Bowler &amp; Melanie Fyfe (if only one is allowed then just put Stuart)
Update the manager for Safety to: Emma Grigore
Update the manager for Projects to: James Hunt
26-11-2025 16:07:09 - Tran Hoang (Additional comments)
Hi @Meredith Fry
The “EDP Data Access - Safety” queue has been created in the ServiceNow Development instance and has now been moved to the Test instance.
The queue has been configured with "Jonathan Hale" as the Manager and assigned the “itil” role to allow Requested Items and Catalog Tasks (RITM/SCTASK) to be assigned. Additionally, the following users have been added:
Wayne.Parrington@qr.com.au
Peta.Hall@qr.com.au
Please test using the link below and confirm if it is ready to be promoted to the ServiceNow Production instance:
https://queenslandrailtest.service-now.com/nav_to.do?uri=sys_user_group.do?sys_id=cb8693bbc399365086ec50d4e401317f
</t>
  </si>
  <si>
    <t xml:space="preserve">
 2025-11-25 15:09:37 Lemuel So - Assigned to is Tran Hoang was 
 2025-11-26 13:19:35 Tran Hoang - State is Work in Progress was Open
 2025-11-26 16:07:16 Tran Hoang - State is Pending was Work in Progress
 2025-12-08 14:17:15 Tran Hoang - State is Closed Complete was Pending</t>
  </si>
  <si>
    <t xml:space="preserve">08-12-2025 14:16:21 - Tran Hoang (Work notes)
Fulfilled. The group has been created successfully
01-12-2025 13:22:31 - Tran Hoang (Additional comments)
Hi @[Meredith Fry], 
The update has been successfully promoted to the ServiceNow Production instance.
Please verify at your convenience and let me know if everything is working as expected.
Thank you for your collaboration.
01-12-2025 12:59:18 - Meredith Fry (Additional comments)
Hi, Ted Porter and I have tested and with your assistance were able to confirm the configuration below is correct. Please proceed with promoting the update to the ServiceNow Production instance. Please advise Ted Porter and I when done.
27-11-2025 16:44:17 - Tran Hoang (Additional comments)
Hi @Meredith Fry
Thank you for reaching out via MS Teams. The requested updates have been completed, including setting the Manager to Stuart Bowler.
Additionally, the “Exclude Manager” option has been set to true, ensuring that the Manager will not receive notifications for every request.
Please test the changes using the link below and confirm if everything is working as expected so we can proceed with promoting the update to the ServiceNow Production instance:
https://queenslandrailtest.service-now.com/nav_to.do?uri=sys_user_group.do?sys_id=fac51bb7c399365086ec50d4e40131c3
27-11-2025 16:44:17 - Tran Hoang (Work notes)
Fulfilled. The relavant requestor reaches out via MS Teams and requests the following updates:
Turn the 'exclude manager' option to yes for all assignment groups
Update the managers for Rail Ops to: Stuart Bowler &amp; Melanie Fyfe (if only one is allowed then just put Stuart)
Update the manager for Safety to: Emma Grigore
Update the manager for Projects to: James Hunt
26-11-2025 16:01:24 - Tran Hoang (Additional comments)
Hi @Meredith Fry
The “EDP Data Access – Rail Operations” queue has been created in the ServiceNow Development instance and has now been moved to the Test instance.
The queue has been configured with "Jonathan Hale" as the Manager and assigned the “itil” role to allow Requested Items and Catalog Tasks (RITM/SCTASK) to be assigned. Additionally, the following users have been added:
Benjamin.Rowe@qr.com.au
Enrique.Bustamante@qr.com.au
Tony.Bennett@qr.com.au
Please test using the link below and confirm if it is ready to be promoted to the ServiceNow Production instance:
https://queenslandrailtest.service-now.com/nav_to.do?uri=sys_user_group.do?sys_id=fac51bb7c399365086ec50d4e40131c3
</t>
  </si>
  <si>
    <t xml:space="preserve">
 2025-11-25 15:09:37 Lemuel So - Assigned to is Tran Hoang was 
 2025-11-26 13:19:35 Tran Hoang - State is Work in Progress was Open
 2025-11-26 16:01:30 Tran Hoang - State is Pending was Work in Progress
 2025-12-08 14:16:21 Tran Hoang - State is Closed Complete was Pending</t>
  </si>
  <si>
    <t xml:space="preserve">08-12-2025 14:16:28 - Tran Hoang (Work notes)
Fulfilled. The group has been created successfully
01-12-2025 13:22:33 - Tran Hoang (Additional comments)
Hi @[Meredith Fry], 
The update has been successfully promoted to the ServiceNow Production instance.
Please verify at your convenience and let me know if everything is working as expected.
Thank you for your collaboration.
01-12-2025 12:59:34 - Meredith Fry (Additional comments)
Hi, Ted Porter and I have tested and with your assistance were able to confirm the configuration below is correct. Please proceed with promoting the update to the ServiceNow Production instance. Please advise Ted Porter and I when done.
27-11-2025 16:42:21 - Tran Hoang (Additional comments)
Hi @Meredith Fry
Thank you for reaching out via MS Teams. The requested updates have been completed, including setting the Manager to James Hunt (James.Hunt1@qr.com.au).
Additionally, the “Exclude Manager” option has been set to true, ensuring that the Manager will not receive notifications for every request.
Please test the changes using the link below and confirm if everything is working as expected so we can proceed with promoting the update to the ServiceNow Production instance:
https://queenslandrailtest.service-now.com/nav_to.do?uri=sys_user_group.do?sys_id=73841777c359365086ec50d4e4013173
27-11-2025 16:42:21 - Tran Hoang (Work notes)
Fulfilled. The relavant requestor reaches out via MS Teams and requests the following updates:
Turn the 'exclude manager' option to yes for all assignment groups
Update the managers for Rail Ops to: Stuart Bowler &amp; Melanie Fyfe (if only one is allowed then just put Stuart)
Update the manager for Safety to: Emma Grigore
Update the manager for Projects to: James Hunt
26-11-2025 15:49:11 - Tran Hoang (Additional comments)
Hi @Meredith Fry
The “EDP Data Access – Projects” queue has been created in the ServiceNow Development instance and has now been moved to the Test instance.
The queue has been assigned the “itil” role to allow Requested Items and Catalog Tasks (RITM/SCTASK) to be assigned. Additionally, the following users have been added:
Mark.Buckingham@qr.com.au
Ryan.Angus@qr.com.au
Stephanie.Hardy@qr.com.au
Please test using the link below and confirm if it is ready to be promoted to the ServiceNow Production instance:
https://queenslandrailtest.service-now.com/nav_to.do?uri=sys_user_group.do?sys_id=73841777c359365086ec50d4e4013173
</t>
  </si>
  <si>
    <t xml:space="preserve">
 2025-11-25 15:09:37 Lemuel So - Assigned to is Tran Hoang was 
 2025-11-26 13:19:35 Tran Hoang - State is Work in Progress was Open
 2025-11-26 15:49:20 Tran Hoang - State is Pending was Work in Progress
 2025-12-08 14:16:28 Tran Hoang - State is Closed Complete was Pending</t>
  </si>
  <si>
    <t xml:space="preserve">12-12-2025 12:45:34 - Tran Hoang (Additional comments)
Hi @Anita Davenport-Smith
Just following my previous message. Could you please share your feedback on my explanation?
If you want to promote this approval and receive the notifications on Production, are you happy to raise a "Software Request" or "Create/Modify/Deactivate a ServiceNow Queue" so Joanne Hengstberger can be added to the Production instance?
Thanks for your cooperation.
05-12-2025 15:30:48 - Tran Hoang (Additional comments)
Hi @Anita Davenport-Smith, 
Thank you for your feedback. Let me address your concerns:
- Email notifications: Email notifications are only configured to send externally in the Production instance, not in Test or Development, which is why you didn’t receive any emails. However, you can view the simulated email sent to you and Joanne Hengstberger in the Test instance using these links below: 
https://queenslandrailtest.service-now.com/nav_to.do?uri=sysapproval_approver.do?sys_id=2bfec5b6c3e53ed0faf1061ad001314d 
https://queenslandrailtest.service-now.com/nav_to.do?uri=sysapproval_approver.do?sys_id=2bfec5b6c3e53ed0faf1061ad0013151
For reference, you can check the Activity section and click Show email details. I’ve also attached 2 images for your convenience.
- Why a New Request is Required: This current ticket was raised to update the form, which does not include enhancements. The solution for your request involves adding Joanne Hengstberger to the Functional SARF queue, which follows a different process. To comply with standard procedure, I can only add Joanne to the Production queue after receiving a Create/Modify/Deactivate a ServiceNow Queue request.
Please let me know if you have any other concerns or need assistance raising that request - I’ll be happy to guide you through it.
Thank you for your understanding and cooperation!
04-12-2025 17:17:21 - Tran Hoang (Additional comments)
Hi @Anita Davenport-Smith
I have verified that members of the "Functional SARF" queue will be the approvers for RITMs created by the "SAP Support/Project Access" request.
I have added Joanne Hengstberger to the "Functional SARF" queue in the Test and Development instances.
Could you please test by submitting a request and confirm whether the approvers are you and Joanne Hengstberger?
If everything works as expected, please raise a "Create/Modify/Deactivate a ServiceNow Queue" request so I can add Joanne Hengstberger to the Production instance.
Thank you for your cooperation.
26-11-2025 11:08:55 - Jeffrey Sardin (Additional comments)
PDXC work not required. Forwarding request to QR SNOW team for action.
26-11-2025 11:08:55 - Jeffrey Sardin (Work notes)
PDXC work not required. Forwarding request to QR SNOW team for action.
</t>
  </si>
  <si>
    <t xml:space="preserve">08-12-2025 21:26:07 - Izan Baizura Mohd Ismail (Work notes)
non kba related
28-11-2025 13:32:14 - Hsin Shen (Additional comments)
Excellent, thanks for the validation @Mark O'Connor, closing off this ticket now.
28-11-2025 12:47:32 - Mark O'Connor (Additional comments)
Thanks John, validated in PROD. Regards, Mark.
27-11-2025 17:23:04 - Hsin Shen (Additional comments)
Hi @Mark O'Connor,
CHG0053863 has been successfully deployed to Production and tested by visually examining the "Application for Building Security Access" form via the Self Service portal. No requests were actually submitted in Production due to the confusion the test requests would cause to the business as well as the contamination of the reporting. 
Please review the form in PROD via the link below and let us know if you find any anomalies...
https://queenslandrail.service-now.com/service_management?id=sc_cat_item&amp;sys_id=088dfb5d1b143a90a0519687b04bcbfb
25-11-2025 15:25:02 - Mark O'Connor (Additional comments)
Thanks John, validated in TEST. Regards, Mark.
25-11-2025 15:15:11 - Hsin Shen (Additional comments)
Hi @Mark O'Connor,
The 'Application for Building Security Access' form has been updated and the date validation has been fixed for the "Access expiry date (if required)" variable, where this date field can now be selected into the calendar month AFTER the value of the 'Date Required' date field. Please reivew in TEST.
Application for Building Security Access (TEST)
https://queenslandrailtest.service-now.com/service_management?id=sc_cat_item&amp;sys_id=088dfb5d1b143a90a0519687b04bcbfb
I have also created CHG0053863, which is temporarly scheduled for PROD deployment on Thursday 27-Nov, at 5pm AEST.
</t>
  </si>
  <si>
    <t xml:space="preserve">
 2025-12-08 21:26:07 Izan Baizura Mohd Ismail - State is Closed Complete was Open</t>
  </si>
  <si>
    <t xml:space="preserve">08-12-2025 21:27:56 - Izan Baizura Mohd Ismail (Work notes)
non kba related
03-12-2025 10:55:25 - Hsin Shen (Additional comments)
Thanks for the validation @Mark O'Connor, closing off this ticket now.
02-12-2025 17:42:20 - Brendon Hayward (Additional comments)
Thanks John, validated in PROD.
02-12-2025 17:14:49 - Hsin Shen (Additional comments)
Hi @Mark O'Connor,
The L5 approval fix has been deployed to PROD now via CHG0053916 and tested against Brendon Hayward as the Requested For user.
Please review in PROD and let us know if the issue has been resolved or now. Thanks.
'Application for Building Security Access' form in PROD...
https://queenslandrail.service-now.com/service_management?id=sc_cat_item&amp;sys_id=088dfb5d1b143a90a0519687b04bcbfb
'Application for Queensland Rail Corporate Rail Passes' form in PROD...
https://queenslandrail.service-now.com/service_management?id=sc_cat_item&amp;sys_id=c4f3d8938788ba50cc98862c8bbb35c4
02-12-2025 16:23:14 - Mark O'Connor (Additional comments)
Thanks for digging into this one John, validated in TEST and happy to push to PROD this evening. Regards, Mark.
02-12-2025 15:11:35 - Hsin Shen (Additional comments)
Hi @Mark O'Connor,
Greg and I have discovered that the reason that the L5 approval variable was behaving different in the 'Application for Building Security Access' form, was because we had overlooked an existing Catalogue Client Script where it was responsible for setting the default value, and it was built slightly differently to the 'Application for Queensland Rail Corporate Rail Passes' form.
I have applied the fix in TEST now, please review and let us know if you're happy for us to push the fix to PROD tonight at 5pm AEST, as a PTV fix under the existing CHG0053916.
'Application for Building Security Access' form in TEST...
https://queenslandraildev.service-now.com/service_management?id=sc_cat_item&amp;sys_id=088dfb5d1b143a90a0519687b04bcbfb
'Application for Queensland Rail Corporate Rail Passes' form in TEST...
https://queenslandraildev.service-now.com/service_management?id=sc_cat_item&amp;sys_id=c4f3d8938788ba50cc98862c8bbb35c4
02-12-2025 11:24:24 - Hsin Shen (Additional comments)
Hi @Mark O'Connor,
Just confirming that I can replicate this and are actively looking into this issue today. Will also consult Greg who originally built the functionality.
02-12-2025 09:26:53 - Mark O'Connor (Additional comments)
Below comment was made by me, forgetting to end the impersonation required for PROD validations.
02-12-2025 09:25:52 - Brendon Hayward (Additional comments)
Hi John,
I’m seeing different outcomes in PROD when comparing the targeted approvers on the ‘Application for Building Security Access’ and the ‘Application for Queensland Rail Corporate Rail Passes’.
For example, if impersonating Brendon Hayward in PROD as the Requesting For, the below occurs (noting no forms have been submitted in this validation and shouldn’t be):
• when completing ‘Application for Building Security Access’ the approver defaults incorrectly to Lisa Fielding, Brendon’s Level 3 leader
• when completing ‘Application for Queensland Rail Corporate Rail Passes’ the approver defaults correctly to Louise Coulson, Brendon’s Level 5 leader
I’d understood from earlier ticket notes that both forms would behave the same way, defaulting the approver to the Requesting For’s immediate leader if that leader is a level 5 leader, and if their leader is not level 5, it would target the next leader in the hierarchy.
Can you please review, I don’t understand why a level 3 leader is defaulting in the scenario at the first dot point above, and this isn’t what we needed.
Regards,
Mark
01-12-2025 17:09:50 - Hsin Shen (Additional comments)
Hi @Mark O'Connor,
Expedited Change CHG0053916 has been successfully deployed to Production and tested by visually examining the "Application for Building Security Access" form via the Self Service portal, and by comparing the updated L5 approver's dropdown with the pre-filtered L5 approvers' list from the back-end via the URL below. No requests were actually submitted in Production due to the confusion the test requests would cause to the business as well as the contamination of the reporting. 
'Application for Building Security Access' form, PROD
https://queenslandrail.service-now.com/service_management?id=sc_cat_item&amp;sys_id=088dfb5d1b143a90a0519687b04bcbfb
Pre-filtered L5 Approvers List, Back-end
https://queenslandrail.service-now.com/sys_user_list.do?sysparm_query=active=true^roles=approver_user^u_position_level%3C=05^EQ
Please review on PROD and let us know if you find any anomalies, thanks.
01-12-2025 14:12:00 - Mark O'Connor (Additional comments)
Excellent, thank you.
01-12-2025 11:26:19 - Hsin Shen (Additional comments)
Hi @Mark O'Connor,
No worries, I have cancelled CHG0053913, and created a new expedited Change below.
New CHG0053916, scheduled for PROD deployment tonight (1-Dec) at 5pm AEST.
01-12-2025 08:59:58 - Mark O'Connor (Additional comments)
Hi John, 
Is there any possibility of this change going to PROD earlier? 
The related form is to be made visible to all users on Wednesday 3rd and ideally the change on this ticket will have been applied prior. Is this evening or tomorrow evening an option? 
Regards, Mark
30-11-2025 21:59:51 - Hsin Shen (Additional comments)
Thanks for the confirmation @Mark O'Connor.
CHG0053913 has been created and scheduled for PROD deployment on Wednesday the 3-Dec, at 5pm AEST.
28-11-2025 12:50:26 - Mark O'Connor (Additional comments)
Hi John, if the behaviour is already consistent with 'Application for Queensland Rail Corporate Rail Passes', then all good as is. Apologies, I wasn't as close to these form builds and was steered by others. All good to move to PROD as is. Thanks, Mark.
27-11-2025 14:01:13 - Hsin Shen (Additional comments)
Hi @Mark O'Connor,
From a quick look, the approval field is actually already inline with the L5 approval field from the 'Application for Queensland Rail Corporate Rail Passes' in terms of its configuration and is currently reusing the same functions from the same Script Include.
And as per current functionality, the field will default to the user's line manager if this data is available, otherwise the user will be able to select from the dropdown (which now inluces Level 05, 04, 03, 02, 01 approvers). Is this the expected behaviour or have we missed something here re the requirement?
26-11-2025 16:42:39 - Hsin Shen (Additional comments)
Hi @Mark O'Connor,
Thanks for the validation in TEST.
Re the auto-population of the approver, sure I can look into this further, however it will have to wait till next week as I have already used up my allocation to the account for this week, apologies (it's unfortunate they reduced my allocation to only 20 hrs per week). Will look at this first thing on Monday for you.
26-11-2025 15:40:12 - Mark O'Connor (Additional comments)
Hi John,
Thanks for taking this one on so quickly. Changes validated in TEST; however, when doing so I realised there’s a related aspect to be reviewed as well.
The Approving Manager field defaults, can you please ensure the rule for this is as per the approver field on form ‘Application for Queensland Rail Corporate Rail Passes’ when ‘Reason for completing application form’ = New pass. 
I believe it defaults to the requestors level 5 manager if they have one, and if not looks up the hierarchy to find the level 4 and so on.
Regards,
Mark
26-11-2025 13:29:56 - Hsin Shen (Additional comments)
Hi @Mark O'Connor,
The 'Approving Manager' field has been updated to include Level 5 approvers or higher for the 'Application for Building Security Access' form, and the update has been pushed TEST, ready for your review.
Application for Building Security Access (TEST)
https://queenslandrailtest.service-now.com/service_management?id=sc_cat_item&amp;sys_id=088dfb5d1b143a90a0519687b04bcbfb
You can reference the below user table (with a pre-built enconded query to show level 5 or lower) to verify the results...
https://queenslandrailtest.service-now.com/sys_user_list.do?sysparm_query=active=true^roles=approver_user^u_position_level%3C=05^EQ
If you're happy with the outcome, I can try and include this update in our existing CHG0053863 (relating to the same form), which is scheduled for PROD deployment tomorrow (27-Nov) at 5pm AEST. Let us know, thanks.
</t>
  </si>
  <si>
    <t xml:space="preserve">
 2025-12-08 21:27:56 Izan Baizura Mohd Ismail - State is Closed Complete was Open</t>
  </si>
  <si>
    <t xml:space="preserve">08-12-2025 07:56:39 - Kun-Hsien Tang (Work notes)
Production implemented successfully.
01-12-2025 09:31:49 - Kun-Hsien Tang (Work notes)
This request will be implemented to production region with CHG0053892 (CTASK0049590)
01-12-2025 09:31:21 - Kun-Hsien Tang (Additional comments)
This request will be implemented to production region with CHG0053892 (CTASK0049590)
27-11-2025 11:24:07 - Kun-Hsien Tang (Work notes)
DR3K981281 request and approved for UR3.   
Raise SNOW task for UAT test.
27-11-2025 11:14:50 - Kun-Hsien Tang (Work notes)
Unit test successful complete.
25-11-2025 10:33:59 - Kun-Hsien Tang (Work notes)
DR3K981281       R900684      TEC REQ0265968 SPAU clean up COIH objects
Created by copying all objects from DR3K981229 and DR3K981231
</t>
  </si>
  <si>
    <t xml:space="preserve">
 2025-11-25 10:29:09 Tom Tang - State is Work in Progress was Open
 2025-11-28 13:18:16 Tom Tang - State is Pending was Work in Progress
 2025-12-01 09:31:49 Tom Tang - State is Work in Progress was Pending
 2025-12-08 07:56:39 Tom Tang - State is Closed Complete was Work in Progress</t>
  </si>
  <si>
    <t xml:space="preserve">28-11-2025 12:15:19 - PDXC Integration (Work notes)
TASK8411076 Assigned To: Kaushika Thiyagarajan
28-11-2025 12:15:11 - PDXC Integration (Additional comments)
TASK8411076 Comment Added ---&gt; Device deployed as per asset registry:
Asset Tag- SL230182|| Serial Number - 0F36B4323423FB || State - In use || Assigned to - Christiaan van Oeveren.
27-11-2025 10:41:49 - PDXC Integration (Work notes)
TASK8403594 Work Note Added by christopher.watson2@dxc.com: User Collected 
1 X Surface Laptop 
Asset : SL230182
Updated in CMDB
1 X QR2-PROC-SP65W-CR116
1 X QR2-PROC-MTD-CR116
27-11-2025 09:50:28 - PDXC Integration (Work notes)
TASK8403594 Work Note Added by christopher.watson2@dxc.com: Hi Andy
I am contacting you regarding your HW request for: 
• 1 X Surface Laptop
• Asset : SL230182
• Surface 65W Power Supply
• Surface Travel Dock
Just advising you that it is ready for collection from the Build Room in RC1 Ground floor next to security.  
To the left of the elevators next to the security. 
Note that best collection times are between 8:30 – 10:00 and 10:30 to 15:30
Thank you
27-11-2025 09:50:03 - PDXC Integration (Additional comments)
TASK8403594 Comment Added ---&gt; Waiting on customer to collect
25-11-2025 10:35:24 - PDXC Integration (Work notes)
TASK8403594 Assigned To: Christopher Watson
25-11-2025 10:24:15 - System (Work notes)
QLR ServiceNow Integration sc_req_item SCTASK0223489 created RITM5433422
</t>
  </si>
  <si>
    <t xml:space="preserve">
 2025-11-27 09:49:56 PDXC Integration - State is Pending was Open
 2025-11-27 10:41:46 PDXC Integration - State is Work in Progress was Pending
 2025-12-08 10:44:05 PDXC Integration - State is Closed Complete was Work in Progress</t>
  </si>
  <si>
    <t xml:space="preserve">12-12-2025 13:10:16 - Raegan Munro (Work notes)
From: IT Service Desk 
Sent: Friday, 12 December 2025 2:10 PM
To: Cumberbatch, Rob &lt;rob.cumberbatch@qr.com.au&gt;; Tabares, Alejandra &lt;alejandra.tabares@qr.com.au&gt;
Subject: RE: Approval to appoint perm role
Hi all, 
Apologies, it appears as though the list of accepted approvers has been updated recently and we are unfortunately unable to accept approval from Damien. The updated list of approvers is as follows:
• CEO – Kat Stapleton (R909025)
• General Counsel – Rory Kilpatrick
• Grp Executive People, Safety &amp; Sustain – Bec Munn
• Snr Manager Employee Relations – Dion Matley
• Manager Ethics &amp; Investigations – Adrian Galea
Apologies again for the confusion with this one. 
Kind regards,
RAEGAN MUNRO
SERVICE DESK ANALYST
Level 3. 21 Kirksway Place
Battery Point. Tasmania. 7004
PH: 07 3072 5000
Alt.PH: +61 7 3072 5000
Email: ITServiceDesk@qr.com.au
W: queenslandrail.com.au
12-12-2025 10:55:04 - Raegan Munro (Work notes)
From: Cumberbatch, Rob &lt;rob.cumberbatch@qr.com.au&gt; 
Sent: Friday, 12 December 2025 10:49 AM
To: IT Service Desk &lt;ITServiceDesk@qr.com.au&gt;; Tabares, Alejandra &lt;alejandra.tabares@qr.com.au&gt;
Subject: FW: Approval to appoint perm role
Hi all, Hi Raegan,
Please find attached approval from the GSM of HR Central confirming we may access to complete our audit obligations.
Kind regards
Rob
Rob Cumberbatch
Group Senior Manager Finance - Major Projects &amp; Corporate Services
FINANCE
Finance Level 14, 290 Ann Street, Brisbane, QLD, 4000  
Mob: 0438 568 545
12-12-2025 06:10:05 - Raegan Munro (Work notes)
From: IT Service Desk 
Sent: Friday, 12 December 2025 7:10 AM
To: Tabares, Alejandra &lt;alejandra.tabares@qr.com.au&gt;; Cumberbatch, Rob &lt;rob.cumberbatch@qr.com.au&gt;
Subject: RE: SCTASK0223485 - Email Services
Hi all, 
I just wanted to reach out and confirm if there was any update on this request?
Kind regards,
RAEGAN MUNRO
SERVICE DESK ANALYST
Level 3. 21 Kirksway Place
Battery Point. Tasmania. 7004
PH: 07 3072 5000
Alt.PH: +61 7 3072 5000
Email: ITServiceDesk@qr.com.au
W: queenslandrail.com.au
11-12-2025 06:14:56 - Raegan Munro (Work notes)
Checked inbox - Pending update from Alejandra Tabares / Rob Cumberbatch.
09-12-2025 14:35:37 - Ruey Lim (Work notes)
From: Tabares, Alejandra &lt;alejandra.tabares@qr.com.au&gt; 
Sent: Tuesday, 9 December 2025 3:00 PM
To: Cumberbatch, Rob &lt;rob.cumberbatch@qr.com.au&gt;
Cc: IT Service Desk &lt;ITServiceDesk@qr.com.au&gt;
Subject: RE: SCTASK0223485 - Email Services
Hi Rob, 
IT is following up on the approval for request SCTASK0223485. Could you please let me know if you've received a response or approval from any of the officers listed below? 
• CEO
• General Counsel
• EGM HR
• GM HR Services
• Snr Manager Ethics &amp; Integrity
Thanks, 
ALEJANDRA TABARES
SENIOR COST CONTROLLER
MPI FINANCE 
Floor 14, 295 Ann Street 
Brisbane, QLD 4000 
W: queenslandrail.com.au
  M T W T F  
===============================================================
User is still getting approval
09-12-2025 12:13:54 - Shane Kmet (Work notes)
IT Service Desk 
Sent: Tuesday, 9 December 2025 1:14 PM
To: Tabares, Alejandra &lt;alejandra.tabares@qr.com.au&gt;
Subject: RE: SCTASK0223485 - Email Services
Good afternoon Alejandra,
Just following up on this access request of the mailbox of Clarice.Blackford@qr.com.au  , for Alejandra Tabares Ayala
Do we have any updates on the approvals needed for this request?
Thank you,
Shane Kmet
Senior service desk analyst
Level 3, 21 Kirksway Place
Battery Point, Tasmania 7004
T: 07 3072 5000
W: queenslandrail.com.au  
E: ITservicedesk@qr.com.au
09-12-2025 12:11:20 - Shane Kmet (Work notes)
Investigating
08-12-2025 12:01:46 - Shane Kmet (Work notes)
**Still pending useres update
05-12-2025 09:58:58 - Ruey Lim (Work notes)
From: Tabares, Alejandra &lt;alejandra.tabares@qr.com.au&gt; 
Sent: Friday, 5 December 2025 10:28 AM
To: IT Service Desk &lt;ITServiceDesk@qr.com.au&gt;
Subject: RE: SCTASK0223485 - Email Services
Hi Jack, not yet. I'll keep you in the loop. Thanks. 
ALEJANDRA TABARES
SENIOR COST CONTROLLER
MPI FINANCE 
Floor 14, 295 Ann Street 
Brisbane, QLD 4000 
W: queenslandrail.com.au
--------------------------------------------------------------------------------------------
Pending user's response regarding seeking approvals
05-12-2025 09:40:59 - Jack Filmer (Work notes)
From: IT Service Desk 
Sent: Friday, December 5, 2025 10:10 AM
To: Tabares, Alejandra &lt;alejandra.tabares@qr.com.au&gt;
Subject: SCTASK0223485 - Email Services
Hello Alejandra,
Would you please be able to provide us with an update if you have heard anything back from Rob
Kind Regards,
Jack F
04-12-2025 11:57:33 - Shane Kmet (Work notes)
**Pending users response regarding seeking approvals
03-12-2025 16:20:02 - Liam Bryan (Work notes)
From: IT Service Desk 
Sent: Wednesday, December 3, 2025 5:20 PM
To: Tabares, Alejandra &lt;alejandra.tabares@qr.com.au&gt;
Subject: RE: SCTASK0223485 - Email Services
Hi Alejandra,
Following up on the below. Have you heard anything back from Rob at this time?
LIAM BRYAN
SENIOR SERVICE DESK ANALYST
03-12-2025 16:18:21 - Liam Bryan (Work notes)
Investigating
02-12-2025 13:00:41 - George Knight (Work notes)
PENDING Reply from Alejandra Tabares Ayala with approval 
Follow KB0010792  Non standard Access to Another Users Data
02-12-2025 12:59:07 - George Knight (Work notes)
Investigating.
01-12-2025 14:51:01 - Ruey Lim (Work notes)
From: Tabares, Alejandra &lt;alejandra.tabares@qr.com.au&gt; 
Sent: Monday, 1 December 2025 2:58 PM
To: IT Service Desk &lt;ITServiceDesk@qr.com.au&gt;
Subject: RE: SCTASK0223485 - Email Services
Hi Reagan, 
I've escalated this to Rob and am hoping he can get the approval. This may take a couple of days, but I'll keep you in the loop.
Thanks, 
ALEJANDRA TABARES
SENIOR COST CONTROLLER
MPI FINANCE 
Floor 14, 295 Ann Street 
Brisbane, QLD 4000 
W: queenslandrail.com.au
==========================================================
Pending for user to get approval
01-12-2025 14:22:51 - Raegan Munro (Work notes)
From: IT Service Desk 
Sent: Monday, 1 December 2025 3:23 PM
To: Tabares, Alejandra &lt;alejandra.tabares@qr.com.au&gt;
Subject: RE: SCTASK0223485 - Email Services
Hi Alejandra, 
I just wanted to reach out and confirm if you have had the opportunity to obtain the relevant executive approvals?
Kind regards,
RAEGAN MUNRO
SERVICE DESK ANALYST
Level 3. 21 Kirksway Place
Battery Point. Tasmania. 7004
PH: 07 3072 5000
Alt.PH: +61 7 3072 5000
Email: ITServiceDesk@qr.com.au
W: queenslandrail.com.au
28-11-2025 11:03:08 - Raegan Munro (Work notes)
Pending further response form user.
27-11-2025 12:55:26 - Riley Thomas (Work notes)
From: IT Service Desk 
Sent: Thursday, 27 November 2025 1:14 PM
To: Tabares, Alejandra &lt;alejandra.tabares@qr.com.au&gt;
Subject: RE: SCTASK0223485 - Email Services
Hi Alejandra,
Apologies would you please be able to get approval and send a copy of the approval to us from one of the following:
• CEO
• General Counsel
• EGM HR
• GM HR Services
• Snr Manager Ethics &amp; Integrity
Kind regards,
Riley
RILEY THOMAS
Assistant Customer Support
27-11-2025 12:16:06 - Riley Thomas (Work notes)
From: Tabares, Alejandra &lt;alejandra.tabares@qr.com.au&gt; 
Sent: Thursday, 27 November 2025 12:28 PM
To: IT Service Desk &lt;ITServiceDesk@qr.com.au&gt;
Subject: RE: SCTASK0223485 - Email Services
Hi Riley, 
Rob (Group Senior Manager Finance – SN R912319) approved request RITM0269338 directly in the system. A confirmation of the approval is attached. Please let me know if you need anything further.
Thanks, 
ALEJANDRA TABARES
SENIOR COST CONTROLLER
MPI FINANCE 
Floor 14, 295 Ann Street 
Brisbane, QLD 4000 
W: queenslandrail.com.au
  M T W T F
27-11-2025 10:32:25 - Raegan Munro (Work notes)
From: IT Service Desk 
Sent: Thursday, 27 November 2025 11:32 AM
To: Tabares, Alejandra &lt;alejandra.tabares@qr.com.au&gt;
Subject: SCTASK0223485 - Email Services
Hi Alejandra, 
I just wanted to reach out in regard to this ticket you have open with us. 
Since Clarice has left QR some time ago her mailbox has been deleted automatically.
For ethical and confidentiality reasons, access to information that is associated with a specific employee (such as email, R drive and the Queensland Rail Documents folder) will not generally be made available to other employees. The protection of privacy and confidentiality is still a consideration for ceased employees.
Queensland Rail's position is that access to another past or present employee's email, R drive or Queensland Rail Documents folder will not be made available as a routine business tool.
Should you disagree with this please escalate your request for exception approval by following the below process:
Exception Approval Process
1. Case to be submitted to the IT Service Desk by requesting party clearly explaining (i) what needs to be located, and (ii) the Queensland Rail business need for accessing.
2. As well as his or her own management approval, the requestor is responsible for obtaining and providing approval from one of the following officers:
• CEO
• General Counsel
• EGM HR
• GM HR Services
• Snr Manager Ethics &amp; Integrity
Can you please advise how you would like to proceed with this request?
Kind regards,
RAEGAN MUNRO
SERVICE DESK ANALYST
Level 3. 21 Kirksway Place
Battery Point. Tasmania. 7004
PH: 07 3072 5000
Alt.PH: +61 7 3072 5000
Email: ITServiceDesk@qr.com.au
W: queenslandrail.com.au
27-11-2025 10:31:33 - Raegan Munro (Work notes)
Investigating.
26-11-2025 10:00:31 - Raegan Munro (Additional comments)
Hi Alejandra,
Since Clarice has left QR some time ago her mailbox has been deleted automatically.
For ethical and confidentiality reasons, access to information that is associated with a specific employee (such as email, R drive and the Queensland Rail Documents folder) will not generally be made available to other employees. The protection of privacy and confidentiality is still a consideration for ceased employees.
Queensland Rail's position is that access to another past or present employee's email, R drive or Queensland Rail Documents folder will not be made available as a routine business tool.
Should you disagree with this please escalate your request for exception approval by following the below process:
Exception Approval Process
1. Case to be submitted to the IT Service Desk by requesting party clearly explaining (i) what needs to be located, and (ii) the Queensland Rail business need for accessing.
2. As well as his or her own management approval, the requestor is responsible for obtaining and providing approval from one of the following officers:
• CEO
• General Counsel
• EGM HR
• GM HR Services
• Snr Manager Ethics &amp; Integrity
Can you please advise how you would like to proceed with this request?
Kind regards,
Raegan.
26-11-2025 10:00:15 - Raegan Munro (Work notes)
Investigating.
25-11-2025 10:27:29 - Raegan Munro (Additional comments)
Hi Alejandra, 
Since Clarice has left QR some time ago her mailbox has been deleted automatically. 
For ethical and confidentiality reasons, access to information that is associated with a specific employee (such as email, R drive and the Queensland Rail Documents folder) will not generally be made available to other employees. The protection of privacy and confidentiality is still a consideration for ceased employees.
Queensland Rail's position is that access to another past or present employee's email, R drive or Queensland Rail Documents folder will not be made available as a routine business tool. 
Should you disagree with this please escalate your request for exception approval by following the below process:
Exception Approval Process 
1. Case to be submitted to the IT Service Desk by requesting party clearly explaining (i) what needs to be located, and (ii) the Queensland Rail business need for accessing.
2. As well as his or her own management approval, the requestor is responsible for obtaining and providing approval from one of the following officers:
• CEO
• General Counsel
• EGM HR
• GM HR Services
• Snr Manager Ethics &amp; Integrity
Please provide this information and approval to the IT Service Desk so that they may process this request.
Kind regards, 
Raegan.
25-11-2025 10:27:29 - Raegan Munro (Work notes)
Users account is in the mailbox - No longer exists within Exchange. 
Following KB0010792.
25-11-2025 10:26:07 - Raegan Munro (Work notes)
Investigating.
</t>
  </si>
  <si>
    <t xml:space="preserve">08-12-2025 11:16:00 - PDXC Integration (Additional comments)
TASK8403435 Comment Added ---&gt; QR RITM0269213/pDXc RITM5433272- Miro
Varthan, Santhi
on behalf of Software Asset Management - Queensland Rail
​
Falconi, Lorena​
Hi Lorena,
Your request for MIro has been actioned. You are now added to Miro AD group.
You shoudl be able to download and install it via Software Center. It might take soem time to refect in your system.
Your software request will now be closed. Should you have any issues with installation, please contact the service desk and quote the service call numbers listed in the subject of this email.
From,
-Santhi-
08-12-2025 10:10:58 - PDXC Integration (Additional comments)
TASK8403435 Comment Added ---&gt; QR RITM0269213/pDXc RITM5433272- Miro
Varthan, Santhi
on behalf of Software Asset Management - Queensland Rail
​
Cook, Tyson​
​
Falconi, Lorena​
Hi Tyson,
Received a request from Lorena for Miro.
Lorena required the tool to create visual graphics, diagrams and collaborate with other colleagues to create a GIS data structure and strategy.
Coud you please provide the access.
Let me know if I can proceed to close the ticket.
From,
-Santhi-
28-11-2025 09:35:25 - PDXC Integration (Additional comments)
TASK8403435 Comment Added ---&gt; Miro is not yet available. It is expected to be available in early December.
So, keep the ticket open for now.
25-11-2025 12:52:42 - PDXC Integration (Additional comments)
TASK8403435 Comment Added ---&gt; Re: QR RITM0269213/pDXC RITM5433272 - Miro

Falconi, Lorena
​
Software Asset Management - Queensland Rail​
Hi Santhi,
I will prefer to leave the request open.
Thanks,
Lorena
Lorena Falconi
GIS Senior Analyst
25-11-2025 12:27:56 - PDXC Integration (Additional comments)
TASK8403435 Comment Added ---&gt; QR RITM0269213/pDXC RITM5433272 - Miro
Varthan, Santhi
on behalf of Software Asset Management - Queensland Rail
​
Falconi, Lorena​
Hi Lorena,
For your information, we are unable to process your request at this time, as Miro is not yet available. It is expected to be available in early December.
I can keep the ticket open until the application becomes available in the QR environment.
Please let me know your preference. Thank you.
From,
-Santhi-
25-11-2025 12:27:42 - PDXC Integration (Additional comments)
TASK8403435 Comment Added ---&gt; QR RITM0269213/pDXC RITM5433272 - Miro
Varthan, Santhi
on behalf of Software Asset Management - Queensland Rail
​
Falconi, Lorena​
Hi Lorena,
For your information, we are unable to process your request at this time, as Miro is not yet available. It is expected to be available in early December.
I can keep the ticket open until the application becomes available in the QR environment.
Please let me know your preference. Thank you.
From,
-Santhi-
25-11-2025 09:28:14 - PDXC Integration (Work notes)
TASK8403435 Assigned To: Santhi Varthan
25-11-2025 08:30:31 - Jack Filmer (Work notes)
QLR ServiceNow Integration sc_req_item SCTASK0223448 created RITM5433272
25-11-2025 08:30:12 - Jack Filmer (Work notes)
Assigning to the DXC Software Asset Management team to assist as per previous ticket SCTASK0222671
25-11-2025 08:28:55 - Jack Filmer (Work notes)
investigating
</t>
  </si>
  <si>
    <t xml:space="preserve">
 2025-11-25 06:48:13 Cameron Horn - Assigned to is Fred Shea was 
 2025-11-25 08:30:12 Jack Filmer - Assignment Group is DXC Software Asset Management was Global Service Desk
 2025-11-25 09:28:03 PDXC Integration - State is Work in Progress was Open
 2025-11-25 12:27:53 PDXC Integration - State is Pending was Work in Progress
 2025-12-08 11:16:06 PDXC Integration - State is Work in Progress was Pending
 2025-12-08 11:16:08 PDXC Integration - State is Closed Complete was Work in Progress</t>
  </si>
  <si>
    <t xml:space="preserve">09-12-2025 15:46:38 - Paul Challinor (Work notes)
Nicholas advised today as follows, so will arrange to close this Request Task:-
Hi Paul, 
Yes, Vampire v9.0 has been installed and is working. I still expect that I will have to occasionally request a few other Vampire .exe and .dll files to be unlocked on Airlock. I have run the main functions, and they are all unblocked. 
Happy for the ticket to be closed. 
Regards, 
Nicholas Hayden
04-12-2025 09:23:58 - Paul Challinor (Work notes)
Ibris advised that Nicholas had said that the dongle / new licence code was working OK however that he was still receiving Airlock blocks unfortunately. She is going to unblock them for him so the new version is working as expected.
02-12-2025 16:55:35 - Paul Challinor (Work notes)
Ibris has advised that she's also installed the new version on Ian Burns's PC today. Just waiting to hear from Nicholas with regards to the dongle / new licence code and that the new version is working for him as expected.
01-12-2025 15:08:23 - Paul Challinor (Work notes)
Received message from Ibris today about Nicholas's install of new version of Vampire Pro, as per below:-
"I have installed Vampire Pro V9.00 on Nicholas Hayden's machine
he says he'll get the code for the license with the developer
He'll generate a code, send it to the Vampire Team who send him back a new code, once entered it will update the USB with the licence details
He'll send some updates"
26-11-2025 10:56:53 - Paul Challinor (Work notes)
Contacted Ibris and she advised that she's happy to work on the manual installs of the latest version (v9.0) of the Vampire Pro software for Nicholas and Ian (also she has collected the new version from Nicholas's PC). Currently testing it on a TestLab PC and organising for it to be Airlock compliant prior to installing on their respective PCs.
25-11-2025 09:53:10 - Paul Challinor (Work notes)
Contacted Ian Burns and he's OK with the new version being installed on Nicholas's PC (QRSL-pXxJP4bHs9) and also his own (QRSL-OEb9SBqtff). Just need to identify a resource to arrange to install the new version.
25-11-2025 08:20:41 - Paul Challinor (Work notes)
Assigning to me as this is a new version of the Vampire software that is being requested by Nicholas. I'll check with the Business owner before proceeding with any upgrade.
</t>
  </si>
  <si>
    <t xml:space="preserve">
 2025-11-25 08:20:41 Paul Challinor - Assigned to is Paul Challinor was 
 2025-11-25 14:38:38 Paul Challinor - State is Work in Progress was Open
 2025-12-09 15:46:38 Paul Challinor - State is Closed Complete was Work in Progress</t>
  </si>
  <si>
    <t>RITM0267955</t>
  </si>
  <si>
    <t xml:space="preserve">11-12-2025 09:46:48 - PDXC Integration (Work notes)
TASK8403138 Work Note Added by isaac.nicholls@dxc.com: Hi Natalia
I am contacting you regarding your HW request for a High End Laptop.
Can you please let me know whether you also require a Travel Hub?
Thank you
TASK8403138 Assigned To: Isaac Nicholls
11-12-2025 09:46:42 - PDXC Integration (Additional comments)
TASK8403138 Comment Added ---&gt; Hi Natalia
I am contacting you regarding your HW request for a High End Laptop.
Can you please let me know whether you also require a Travel Hub?
Thank you
26-11-2025 12:28:08 - PDXC Integration (Work notes)
TASK8403138 Work Note Added by christopher.watson2@dxc.com: We are currently awaiting the arrival of new devices.
ETA is about 4 weeks.
Your item will be delivered as soon as it becomes available.
26-11-2025 12:28:03 - PDXC Integration (Additional comments)
TASK8403138 Comment Added ---&gt; We are currently awaiting the arrival of new devices.
ETA is about 4 weeks.
Your item will be delivered as soon as it becomes available.
25-11-2025 10:31:19 - PDXC Integration (Work notes)
TASK8403138 Assigned To: Christopher Watson
25-11-2025 05:29:10 - System (Work notes)
QLR ServiceNow Integration sc_req_item SCTASK0223439 created RITM5433008
</t>
  </si>
  <si>
    <t xml:space="preserve">
 2025-11-26 12:28:01 PDXC Integration - State is Pending was Open</t>
  </si>
  <si>
    <t xml:space="preserve">12-12-2025 13:26:48 - PDXC Integration (Work notes)
TASK8403135 Work Note Added by ehanneman2@dxc.com: Called and left VM for Mathew on 0459615486.
09-12-2025 15:25:49 - PDXC Integration (Work notes)
TASK8403135 Work Note Added by ehanneman2@dxc.com: Called Mathew on 0459615486.  He is not in the office today but would like a call on 11/12.
03-12-2025 14:14:01 - PDXC Integration (Additional comments)
TASK8403135 Comment Added ---&gt; Awaiting response from Mathew, email sent.
03-12-2025 14:13:35 - PDXC Integration (Work notes)
TASK8403135 Work Note Added by ehanneman2@dxc.com: From: Hanneman, Eric 
Sent: Wednesday, 3 December 2025 14:13
To: West, Mathew &lt;Mathew.West@qr.com.au&gt;
Subject: TASK8403135 - Licensing task - 3Dconexion mouse driver
Hi Mathew,
I was passed a task raised under your name that states you’re trying to install / use a non-standard mouse driver.  Would you have some time to review via remote assistance / phone call this week?
Regards,
Eric
02-12-2025 15:44:24 - PDXC Integration (Work notes)
TASK8403135 Assigned To: Eric Hanneman
02-12-2025 14:28:58 - PDXC Integration (Work notes)
TASK8403135 Work Note Added by santhi.varthan@dxc.com: Hi Desktop Team,
Please install generic drivers included as part of the Standard Operating Environment (SOE). These drivers are used for 3Dconexion mouse in the first instance to ensure the device functions correctly.
If the hardware does not work with the generic drivers, vendor-specific drivers may be installed; however, please be aware that they will not be supported. If these drivers cause any adverse effects to the PC, please remove it.
If non-working, please advise requester to raise Digital Client Request via Self-Service portal.
TASK8403135 Assigned To: 
28-11-2025 09:33:52 - PDXC Integration (Additional comments)
TASK8403135 Comment Added ---&gt; Follow-up email sent to Matthew.
25-11-2025 16:26:22 - PDXC Integration (Additional comments)
TASK8403135 Comment Added ---&gt; QR RITM0268157/pDXc RITM5433006 - 3Dconexion mouse driver
Varthan, Santhi
on behalf of Software Asset Management - Queensland Rail
​
West, Mathew​
Hi Matthew,
In regard to your request for the installation of the 3Dconnexion mouse driver, please note that this driver is not an approved QR driver.
For your information, all Queensland Rail–owned hardware is configured to use the generic drivers included as part of the Standard Operating Environment (SOE). These drivers are used in the first instance to ensure the device functions correctly.
If the hardware does not work with the generic drivers, vendor-specific drivers may be installed; however, please be aware that they will not be supported. If these drivers cause any adverse effects to the PC, they will be removed.
Could you please provide the specific driver file you wish to install? I have checked and there are multiple driver options available for 3Dconnexion devices. If you can confirm the exact driver you need, I can arrange for the Desktop team to assist with the installation.
Thank you.
From,
-Santhi-
25-11-2025 16:23:28 - PDXC Integration (Additional comments)
TASK8403135 Comment Added ---&gt; QR RITM0268157/pDXc RITM5433006 - 3Dconexion mouse driver
Varthan, Santhi
on behalf of Software Asset Management - Queensland Rail
​
West, Mathew​
Hi Matthew,
In regard to your request for the installation of the 3Dconnexion mouse driver, please note that this driver is not an approved QR driver.
For your information, all Queensland Rail–owned hardware is configured to use the generic drivers included as part of the Standard Operating Environment (SOE). These drivers are used in the first instance to ensure the device functions correctly.
If the hardware does not work with the generic drivers, vendor-specific drivers may be installed; however, please be aware that they will not be supported. If these drivers cause any adverse effects to the PC, they will be removed.
Could you please provide the specific driver file you wish to install? I have checked and there are multiple driver options available for 3Dconnexion devices. If you can confirm the exact driver you need, I can arrange for the Desktop team to assist with the installation.
Thank you.
From,
-Santhi-
25-11-2025 09:24:24 - PDXC Integration (Work notes)
TASK8403135 Assigned To: Santhi Varthan
25-11-2025 05:28:36 - Dean Jenkin (Work notes)
QLR ServiceNow Integration sc_req_item SCTASK0223438 created RITM5433006
</t>
  </si>
  <si>
    <t xml:space="preserve">14-12-2025 23:03:40 - Andrew Kane (Work notes)
Quote S000504645 &gt; PO 4502976459 &gt; Invoice SIN000338752 &gt; GR 5003121757
11-12-2025 12:26:37 - PDXC Integration (Additional comments)
TASK8403130 Comment Added ---&gt; MICROSOFT 365 COPILOT_Installation
Varthan, Santhi
on behalf of Software Asset Management - Queensland Rail
​Triggs, Shane;​Halvorson, Maddi;​​​​​​​​​​​​​​​​​​
​
Hi All,
A Microsoft 365 Copilot add-on license has been assigned for your use by adding you to the relevant DRA group.
Please note domain replication may take up to 24-hours to complete depending on your location.
When license assignment is complete, Copilot shows up in your Microsoft 365 apps, like Word and Excel. For some apps, users might need to wait up to 24 hours for Copilot to appear, and they may need to restart or refresh the app. Once enabled, Copilot appears across the apps.
To use Copilot, sign into the app with your QR account details and the file must be editable (not read-only). 
In some experiences, like Word, a Copilot dialog shows when you create a new document. In other experiences, Copilot is accessible on the Ribbon.
There is also the online version at https://m365.cloud.microsoft/
You request will now be closed. If you experience any access issues with Copilot, please contact the QR Service Desk and quote the service calls listed in the subject of this email.
Thank you.
From,
-Santhi-
11-12-2025 12:26:18 - PDXC Integration (Work notes)
TASK8403130 Work Note Added by santhi.varthan@dxc.com: Flexnet Updated.
11-12-2025 12:26:03 - PDXC Integration (Additional comments)
TASK8403130 Comment Added ---&gt; PO 4502976459 raised.
05-12-2025 09:52:47 - PDXC Integration (Additional comments)
TASK8403130 Comment Added ---&gt; RITM0270603 raised, for ICT Asset Management to arrange Purchase Order.
27-11-2025 12:07:29 - PDXC Integration (Work notes)
TASK8403130 Work Note Added by santhi.varthan@dxc.com: Re: QR RITM0269173/ pDXC RITM5433001: Microsoft CoPilot for 365 - Business Admin Approval-Santhi-

Hale, Jonathan
​Software Asset Management - Queensland Rail;​
Triggs, Shane​
Approved.
Shane - I acknowledge your request to build and share agents.
Please note the following:
    The ELT have agreed that we trial the paid version of Copilot formally, for 300 paid users on the proviso that we provide formal training from Microsoft and if successful, implement responsibly, with clear guardrails, and understanding of how it works.
    Whilst we are approving access (up to 300 users) now, the agent sharing function is disabled.
    We are commencing Copilot Chat training webinars pre Christmas.
    We will then organise formal training from Microsoft in the New Year. This will allow us to understand how the agents function from a security, data governance, and billing perspective before enabling. 
Hopefully you should have seen the recent Viva Engage posts about the Copilot Early Adopter Program and its training. 
If not, please register for the pre-Christmas webinars, and you will be given the opportunity to be included in the formal Copilot training scheduled for January 26.
    Mon 1 Dec, 1:00–2:00 pm — Register for the intro session
    Thu 4 Dec, 11:00 am–12:00 pm — Register for Prompting 101 (Option 1)
    Tue 9 Dec, 2:00–3:00 pm — Register for Prompting 101 (Option 2)
Any questions, please give me a call.
Best regards,
Jonathan
JONATHAN HALE
25-11-2025 11:24:54 - PDXC Integration (Additional comments)
TASK8403130 Comment Added ---&gt; Email sent to Jonathan Hale request approval.
25-11-2025 11:24:43 - PDXC Integration (Additional comments)
TASK8403130 Comment Added ---&gt; Email sent to Jonathan Hale request approval.
25-11-2025 09:23:28 - PDXC Integration (Work notes)
TASK8403130 Assigned To: Santhi Varthan
25-11-2025 05:26:50 - Dean Jenkin (Work notes)
QLR ServiceNow Integration sc_req_item SCTASK0223436 created RITM5433001
</t>
  </si>
  <si>
    <t xml:space="preserve">
 2025-11-25 09:23:17 PDXC Integration - State is Work in Progress was Open
 2025-11-25 11:24:52 PDXC Integration - State is Pending was Work in Progress
 2025-12-11 12:26:48 PDXC Integration - State is Work in Progress was Pending
 2025-12-11 12:26:50 PDXC Integration - State is Closed Complete was Work in Progress</t>
  </si>
  <si>
    <t xml:space="preserve">09-12-2025 15:15:46 - Joanne Tamis (Work notes)
Collected
26-11-2025 14:28:21 - Joanne Tamis (Additional comments)
Hi Shannon,
Confirming two boxes of cabcharge vouchers containing ticket numbers 102851 - 102950 are now ready for collection from RC1-3.
Cheers, Jo.
26-11-2025 14:28:21 - Joanne Tamis (Work notes)
Hi Shannon,
Confirming two boxes of cabcharge vouchers containing ticket numbers 102851 - 102950 are now ready for collection from RC1-3.
Cheers, Jo.
25-11-2025 09:21:23 - Shannon Wilson (Additional comments)
Thank you :)
25-11-2025 08:55:02 - Joanne Tamis (Additional comments)
Hey Shannon,
I'm WFH today, I'll get these ready for you to collect tomorrow morning. 
Cheers, Jo.
25-11-2025 08:55:02 - Joanne Tamis (Work notes)
Hey Shannon,
I'm WFH today, I'll get these ready for you to collect tomorrow morning. 
Cheers, Jo.
</t>
  </si>
  <si>
    <t xml:space="preserve">
 2025-11-25 08:55:02 Jo Tamis - State is Pending was Open
 2025-12-09 15:15:46 Jo Tamis - State is Closed Complete was Pending</t>
  </si>
  <si>
    <t xml:space="preserve">11-12-2025 10:43:45 - Casey Micklesson (Additional comments)
Thank you for placing your order with Telstra Support, I am pleased to advise that your International Roaming request has been completed.  
Order Details:  
Associated Service Number: 0400753500
Notes: International Roaming and Monthly Pass has been enabled on the service and will be removed on the requested date 
What to do if your international roaming does not work  
·         Disable Wi-Fi calling  
·         Disable 5G  
·         Check your devices isn't in Aeroplane or flight mode  
·         Power cycle your device  
·         Check your settings to make sure Data Roaming is switched on (you can switch this off when you want to connect to Wi-Fi)  
·         Check the Band Selection or Network Mode setting on your mobile phone. Make sure your Band Selection or Network Mode is set to ALL, or as many combinations as possible. If this doesn't work, try manually selecting one of the settings (Refer to your mobile phone's user guide). 
      When you travel to a different country or return to Australia, make sure to change this setting back to Automatic.  
·         Reset network settings on your phone, go to Settings &gt; General. Tap Reset (at the bottom) and then Reset Network Settings.  
Note Telstra relies on the availability and quality of the compatible overseas mobile network.  
Note: Guest WIFI is a reasonably high risk. Don't use it for any banking or corporate information. Be aware of downloads over guest WIFI and avoid wherever possible. Only use if for basic browsing.
For more details and notes on how to avoid substantial roaming charges please refer to the tips below:
International Roaming Travelling Tips
https://www.telstra.com.au/international-roaming/travel-tips
Please note the number to contact if there are any issues while overseas is +61439125109 and QR's Corporate Password is "QRT".
Thank you,
11-12-2025 10:43:45 - Casey Micklesson (Work notes)
Thank you for placing your order with Telstra Support, I am pleased to advise that your International Roaming request has been completed.  
Order Details:  
Associated Service Number: 0400753500
Notes: International Roaming and Monthly Pass has been enabled on the service and will be removed on the requested date 
What to do if your international roaming does not work  
·         Disable Wi-Fi calling  
·         Disable 5G  
·         Check your devices isn't in Aeroplane or flight mode  
·         Power cycle your device  
·         Check your settings to make sure Data Roaming is switched on (you can switch this off when you want to connect to Wi-Fi)  
·         Check the Band Selection or Network Mode setting on your mobile phone. Make sure your Band Selection or Network Mode is set to ALL, or as many combinations as possible. If this doesn't work, try manually selecting one of the settings (Refer to your mobile phone's user guide). 
      When you travel to a different country or return to Australia, make sure to change this setting back to Automatic.  
·         Reset network settings on your phone, go to Settings &gt; General. Tap Reset (at the bottom) and then Reset Network Settings.  
Note Telstra relies on the availability and quality of the compatible overseas mobile network.  
Note: Guest WIFI is a reasonably high risk. Don't use it for any banking or corporate information. Be aware of downloads over guest WIFI and avoid wherever possible. Only use if for basic browsing.
For more details and notes on how to avoid substantial roaming charges please refer to the tips below:
International Roaming Travelling Tips
https://www.telstra.com.au/international-roaming/travel-tips
Please note the number to contact if there are any issues while overseas is +61439125109 and QR's Corporate Password is "QRT".
Thank you,
25-11-2025 13:09:17 - Casey Micklesson (Additional comments)
Hi Kerri , 
Please be advised we have received your request for International Roaming and this will be enabled prior to your travel on the 11/12.
We will send through confirmation when this has been completed. 
Thank you
25-11-2025 13:09:17 - Casey Micklesson (Work notes)
Order on hold until closer to travel date.
Advised customer.
25-11-2025 09:05:16 - Casey Micklesson (Work notes)
Please note your Order Reference Number:
15633400
</t>
  </si>
  <si>
    <t xml:space="preserve">
 2025-11-25 09:05:16 Casey Micklesson - Assigned to is Casey Micklesson was 
 2025-11-25 13:09:17 Casey Micklesson - State is Pending was Work in Progress
 2025-12-11 10:43:45 Casey Micklesson - State is Closed Complete was Pending</t>
  </si>
  <si>
    <t xml:space="preserve">
 2025-11-24 17:15:33 PDXC Integration - State is Work in Progress was Open
 2025-11-24 20:07:40 PDXC Integration - State is Pending was Work in Progress
 2025-11-26 09:01:59 PDXC Integration - State is Work in Progress was Pending
 2025-11-26 18:29:50 PDXC Integration - State is Pending was Work in Progress
 2025-11-27 15:54:07 PDXC Integration - State is Work in Progress was Pending
 2025-11-27 21:25:56 PDXC Integration - State is Pending was Work in Progress
 2025-11-28 11:25:26 PDXC Integration - State is Work in Progress was Pending
 2025-11-28 12:10:36 PDXC Integration - State is Pending was Work in Progress
 2025-12-02 18:09:38 PDXC Integration - State is Work in Progress was Pending
 2025-12-08 14:54:29 PDXC Integration - State is Closed Complete was Work in Progress</t>
  </si>
  <si>
    <t xml:space="preserve">08-12-2025 11:35:18 - PDXC Integration (Work notes)
TASK8399295 Work Note Added by phongtan.huynh@dxc.com: done update, waiting for feedback from user.
05-12-2025 11:26:28 - PDXC Integration (Work notes)
TASK8399295 Work Note Added by phongtan.huynh@dxc.com: working on it. just received feedback from user
02-12-2025 12:24:39 - PDXC Integration (Work notes)
TASK8399295 Work Note Added by phongtan.huynh@dxc.com: Promoted this change to Prod.
TASK8399295 Assigned To: Tan Phong Huynh
28-11-2025 12:44:25 - PDXC Integration (Additional comments)
TASK8399295 Comment Added ---&gt; Hi Elisha,
The change has been applied on UAT environment.
kindly verify on your end.
Regards,
Liem Nguyen
Image
Phuc Liem Nguyen
Managed Applications – Sharepoint
level 11 RC1, 305 Edward St GPO Box 1429 Bne 4001
Brisbane,
E: liem.nguyen@qr.com.au
W: queenslandrail.com.au
From: Berrie, Elisha &lt;elisha.berrie@qr.com.au&gt;
Sent: Thursday, 27 November 2025 10:42 AM
To: Nguyen, Liem &lt;liem.nguyen@qr.com.au&gt;
Cc: PDL ISD BES Online Services &lt;PDLISDBESOnlineServices@qr.com.au&gt;
Subject: RE: RITM5430963 - SharePoint Assistance
Hi Liem,
Appreciate the update. Are you able to make the bullets the same teal colour as the shaded headings please?
Thank you,
Elisha
28-11-2025 11:49:04 - PDXC Integration (Work notes)
TASK8399295 Assigned To: Dai Huong Duong
26-11-2025 14:49:58 - PDXC Integration (Additional comments)
TASK8399295 Comment Added ---&gt; Hi Elisha,
I have applied some styles in the global CSS according to your case.
Kindly check on the UAT before promoting to Prod.
https://queenslandrail.sharepoint.com/sites/portal-uat/ResourceCentre/PMO/Pages/Centre of Excellence/Service-Offerings.aspx
Thank you.
25-11-2025 13:15:42 - PDXC Integration (Additional comments)
TASK8399295 Comment Added ---&gt; Hi Elisha,
I reviewed your ticket but couldn't find the information needed to assist you. 
Could you please provide the details so I can better support you?
Thank you.
25-11-2025 11:29:18 - PDXC Integration (Work notes)
TASK8399295 Assigned To: Phuc Liem Nguyen
24-11-2025 16:18:28 - Raegan Munro (Work notes)
QLR ServiceNow Integration sc_req_item SCTASK0223419 created RITM5430963
24-11-2025 16:18:12 - Raegan Munro (Work notes)
Assigning to Application Online for further assistance.
</t>
  </si>
  <si>
    <t xml:space="preserve">
 2025-11-24 16:18:12 Raegan Munro - Assignment Group is DXC Application Online Services was Global Service Desk
 2025-11-25 13:15:41 PDXC Integration - State is Work in Progress was Open
 2025-11-26 14:49:56 PDXC Integration - State is Pending was Work in Progress
 2025-12-08 21:57:39 PDXC Integration - State is Work in Progress was Pending
 2025-12-08 21:57:44 PDXC Integration - State is Closed Complete was Work in Progress</t>
  </si>
  <si>
    <t xml:space="preserve">26-11-2025 13:14:08 - PDXC Integration (Work notes)
TASK8407367 Assigned To: Kaushika Thiyagarajan
26-11-2025 13:14:04 - PDXC Integration (Additional comments)
TASK8407367 Comment Added ---&gt; Device deployed as per asset registry:
Asset Tag- SL221118|| Serial Number - 026914621657 || State - In use || Assigned to - Gregory Keep.
26-11-2025 12:48:38 - PDXC Integration (Work notes)
TASK8399174 Work Note Added by christopher.watson2@dxc.com: Customer Collected
1 X  Surface Laptop 6 - Asset : SL221118
CMDB Updated
26-11-2025 11:27:14 - PDXC Integration (Work notes)
TASK8399174 Work Note Added by christopher.watson2@dxc.com: Hi Greg
I am contacting you regarding your HW request for: 
• 1 X Microsoft Surface Laptop
• Asset : SL221118
• 
• 
Just advising you that it is ready for collection from the Build Room in RC1 Ground floor next to security.  
To the left of the elevators next to the security. 
Note that best collection times are between 8:30 – 10:00 and 10:30 to 15:30
Thank you
26-11-2025 11:27:10 - PDXC Integration (Additional comments)
TASK8399174 Comment Added ---&gt; Waiting on customer to collect
25-11-2025 10:31:28 - PDXC Integration (Work notes)
TASK8399174 Assigned To: Christopher Watson
24-11-2025 15:06:59 - System (Work notes)
QLR ServiceNow Integration sc_req_item SCTASK0223412 created RITM5430851
</t>
  </si>
  <si>
    <t xml:space="preserve">
 2025-11-26 11:27:08 PDXC Integration - State is Pending was Open
 2025-11-26 12:48:32 PDXC Integration - State is Work in Progress was Pending
 2025-12-08 10:14:36 PDXC Integration - State is Closed Complete was Work in Progress</t>
  </si>
  <si>
    <t>RITM0266340</t>
  </si>
  <si>
    <t xml:space="preserve">12-12-2025 18:04:21 - PDXC Integration (Work notes)
TASK8449681 Assigned To: Kaushika Thiyagarajan
12-12-2025 18:04:12 - PDXC Integration (Additional comments)
TASK8449681 Comment Added ---&gt; Device deployed as per asset registry:
Asset Tag- LT250300|| Serial Number - 4L3WZF4 || State - In use || Assigned to - David Cameron.
12-12-2025 15:12:31 - PDXC Integration (Work notes)
TASK8399097 Work Note Added by isaac.nicholls@dxc.com: Customer collected
12-12-2025 15:12:12 - PDXC Integration (Work notes)
TASK8399097 Work Note Added by isaac.nicholls@dxc.com: 1 X Dell Pro Max 14
Asset : LT250300
Updated in CMDB
11-12-2025 10:05:38 - PDXC Integration (Work notes)
TASK8399097 Work Note Added by isaac.nicholls@dxc.com: Hi David
I am contacting you regarding your HW request for: 
• 1 x Dell Pro Max 14
• Asset: LT250300
• 
• 
Just advising you that it is ready for collection from the Build Room in RC1 Ground floor next to security.  
To the left of the elevators next to the security. 
Note that best collection times are between 8:30 – 10:00 and 10:30 to 15:30
Thank you
11-12-2025 09:55:48 - PDXC Integration (Work notes)
TASK8399097 Work Note Added by isaac.nicholls@dxc.com: Reply received from David
Hi Isaac, 
I confirm I do not require a travel hub. 
Thanks very much for asking though. 
Regards,
11-12-2025 09:45:08 - PDXC Integration (Work notes)
TASK8399097 Assigned To: Isaac Nicholls
11-12-2025 09:44:58 - PDXC Integration (Work notes)
TASK8399097 Work Note Added by isaac.nicholls@dxc.com: Hi David
I am contacting you regarding your HW request for a High End Laptop.
Can you please let me know whether you also require a Travel Hub?
Thank you
26-11-2025 08:33:28 - PDXC Integration (Work notes)
TASK8399097 Work Note Added by christopher.watson2@dxc.com: We are currently awaiting the arrival of new devices.
ETA is about 4 weeks.
Your item will be delivered as soon as it becomes available.
26-11-2025 08:33:20 - PDXC Integration (Additional comments)
TASK8399097 Comment Added ---&gt; We are currently awaiting the arrival of new devices.
ETA is about 4 weeks.
Your item will be delivered as soon as it becomes available.
25-11-2025 10:31:04 - PDXC Integration (Work notes)
TASK8399097 Assigned To: Christopher Watson
24-11-2025 13:15:20 - System (Work notes)
QLR ServiceNow Integration sc_req_item SCTASK0223379 created RITM5430791
</t>
  </si>
  <si>
    <t xml:space="preserve">
 2025-11-26 08:33:17 PDXC Integration - State is Pending was Open
 2025-12-12 15:12:32 PDXC Integration - State is Work in Progress was Pending</t>
  </si>
  <si>
    <t xml:space="preserve">10-12-2025 12:38:41 - PDXC Integration (Additional comments)
TASK8399102 Comment Added ---&gt; Hi @Kenneth Cavanough
Good day!
As requested we have replaced this number (0439875683) with your new number - (0492055643).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08-12-2025 19:07:37 - PDXC Integration (Additional comments)
TASK8399102 Comment Added ---&gt; Hi @Kenneth Cavanough
Good day!
As requested we have replaced this number (0439875683) with your new number - (0492055643).
Please note that - In case of no response is received by today's EOB, we assume no further support is required and proceed with archiving this case.
Please do confirm, Thanks!
05-12-2025 18:10:59 - PDXC Integration (Additional comments)
TASK8399102 Comment Added ---&gt; Hi @Kenneth Cavanough
Good day!
As requested we have replaced this number (0439875683) with your new number - (0492055643).
Please do confirm, Thanks!
04-12-2025 19:05:21 - PDXC Integration (Additional comments)
TASK8399102 Comment Added ---&gt; Hi @Kenneth Cavanough
Good day!
As requested we have replaced this number (0439875683) with your new number - (0492055643). 
Please do confirm, Thanks!
03-12-2025 13:24:20 - PDXC Integration (Additional comments)
TASK8399102 Comment Added ---&gt; Hi @Kenneth Cavanough
Good day!
Do you want to replace this number (0439875683) with your new number - (0492055643) ?
Please do confirm, Thanks!
02-12-2025 15:08:44 - PDXC Integration (Additional comments)
TASK8399102 Comment Added ---&gt; Hi @Kenneth Cavanough
Good day!
Do you want to replace this number (0439875683) with your new number - (0492055643) ?
Please do confirm, Thanks!
01-12-2025 14:43:39 - PDXC Integration (Additional comments)
TASK8399102 Comment Added ---&gt; Hi Kenneth,
Good day!
We can see your phone number as - (07 41111309). Do you want to replace this number with your new number - (0492055643) ?
Please note that - In case of no response is received by today's EOB, we assume no further support is required and proceed with archiving this case.
Kindly let us know, Thanks!
28-11-2025 16:10:12 - PDXC Integration (Additional comments)
TASK8399102 Comment Added ---&gt; Hi Kenneth,
Good day!
We can see your phone number as - (07 41111309). Do you want to replace this number with your new number - (0492055643) ?
Please confirm. Thanks!
27-11-2025 17:04:24 - PDXC Integration (Work notes)
TASK8399102 Work Note Added by srai7@dxc.com: 07 41111309
27-11-2025 17:04:19 - PDXC Integration (Additional comments)
TASK8399102 Comment Added ---&gt; Hi Kenneth,
Good day!
We can see you phone number as - (07 41111309). Do you want to replace this number with your new number - (0492055643) ?
Please confirm. Thanks!
25-11-2025 01:54:54 - PDXC Integration (Additional comments)
TASK8399102 Comment Added ---&gt; Hi Kenneth,
Good day!
We are working on your request. Will let you know once it is done.
Please allow us some time.
Thanks!
24-11-2025 14:28:29 - PDXC Integration (Work notes)
TASK8399102 Assigned To: Suraj Rai
24-11-2025 13:27:54 - Andy Phan (Work notes)
QLR ServiceNow Integration sc_req_item SCTASK0223375 created RITM5430796
24-11-2025 13:27:39 - Andy Phan (Work notes)
Assigning to DXC O365 Messaging as per KB0010175
24-11-2025 13:11:45 - Andy Phan (Work notes)
Investigating
</t>
  </si>
  <si>
    <t xml:space="preserve">
 2025-11-24 13:13:57 Cameron Horn - Assigned to is Raegan Munro was 
 2025-11-24 13:27:39 Andy Phan - Assignment Group is DXC O365 Messaging was Global Service Desk
 2025-11-25 01:54:22 PDXC Integration - State is Pending was Work in Progress
 2025-12-10 12:38:40 PDXC Integration - State is Work in Progress was Pending
 2025-12-10 12:38:47 PDXC Integration - State is Closed Complete was Work in Progress</t>
  </si>
  <si>
    <t xml:space="preserve">10-12-2025 12:20:39 - Christopher Speare (Additional comments)
reply from: Chris.Speare@qr.com.au
Hi,
Unfortunately I cannot start my VDI.  Citrix support are working on it.  I will test as soon as I can.
Regards
Chris
10-12-2025 11:39:08 - PDXC Integration (Additional comments)
TASK8399086 Comment Added ---&gt; Hi Christopher, this has now been implemented if you could please test your access when you can and report back. This would be greatly appreciated
03-12-2025 15:47:54 - PDXC Integration (Work notes)
TASK8399086 Work Note Added by gouru.vivek@dxc.com: Raised new Change CHG1432783
03-12-2025 15:47:45 - PDXC Integration (Additional comments)
TASK8399086 Comment Added ---&gt; Raised new Change CHG1432783 - planned start date: 2025-12-05  planned end date: 2025-12-10
01-12-2025 15:37:08 - PDXC Integration (Work notes)
TASK8399086 Work Note Added by gouru.vivek@dxc.com: Raising new change request
01-12-2025 15:36:47 - PDXC Integration (Additional comments)
TASK8399086 Comment Added ---&gt; Raising new change request
01-12-2025 14:45:57 - Christopher Speare (Work notes)
I have replied to the questions in Teams.  No idea why this is status [Pending].  Please move this along.
======
thats ok...I mean that this is the first time you are accessing from VDI right?
 previously any other user tried from VDI?
No.  This is the first access from a VDI.
27-11-2025 16:58:08 - PDXC Integration (Work notes)
TASK8399086 Work Note Added by gouru.vivek@dxc.com: Reached user for some information
27-11-2025 16:57:59 - PDXC Integration (Additional comments)
TASK8399086 Comment Added ---&gt; Reached user for some information
26-11-2025 10:46:58 - PDXC Integration (Work notes)
TASK8399086 Assigned To: Gouru Vivek
24-11-2025 12:44:00 - Shane Kmet (Work notes)
QLR ServiceNow Integration sc_req_item SCTASK0223371 created RITM5430787
24-11-2025 12:43:45 - Shane Kmet (Work notes)
Assigning to DXC Security Firewall Management for support
</t>
  </si>
  <si>
    <t xml:space="preserve">28-11-2025 12:26:45 - PDXC Integration (Work notes)
TASK8414344 Assigned To: Kaushika Thiyagarajan
28-11-2025 12:26:39 - PDXC Integration (Additional comments)
TASK8414344 Comment Added ---&gt; Device deployed as per asset registry:
Asset Tag- SL234191|| Serial Number - 0F364WG25133GT || State - In use || Assigned to - Tegan Williams-Blaich.
28-11-2025 09:21:49 - PDXC Integration (Work notes)
TASK8399085 Work Note Added by michael.murakami@dxc.com: Tegan has collected the following:
1x Microsoft Surface Laptop - SL234191
CMDB record has been updated to In Use and the device has been assigned to Tegan Williams-Blaich
TASK8399085 Assigned To: Michael Murakami
26-11-2025 12:25:24 - PDXC Integration (Work notes)
TASK8399085 Work Note Added by christopher.watson2@dxc.com: Hi Tegan
I am contacting you regarding your HW request for: 
• 1 X Microsoft Surface Laptop - Asset : SL221143
• 
• 
• 
Just advising you that it is ready for collection from the Build Room in RC1 Ground floor next to security.  
To the left of the elevators next to the security. 
Note that best collection times are between 8:30 – 10:00 and 10:30 to 15:30
Thank you
26-11-2025 12:24:37 - PDXC Integration (Additional comments)
TASK8399085 Comment Added ---&gt; Waiting on customer to collect
25-11-2025 10:30:54 - PDXC Integration (Work notes)
TASK8399085 Assigned To: Christopher Watson
24-11-2025 12:42:23 - System (Work notes)
QLR ServiceNow Integration sc_req_item SCTASK0223370 created RITM5430785
</t>
  </si>
  <si>
    <t xml:space="preserve">
 2025-11-26 12:24:34 PDXC Integration - State is Pending was Open
 2025-11-28 09:21:40 PDXC Integration - State is Work in Progress was Pending
 2025-12-08 10:57:23 PDXC Integration - State is Closed Complete was Work in Progress</t>
  </si>
  <si>
    <t xml:space="preserve">11-12-2025 13:01:01 - PDXC Integration (Additional comments)
TASK8438874 Comment Added ---&gt; Hi Angela,
Any update on this request.
Thanks,
11-12-2025 11:18:41 - Jeffrey Sardin (Work notes)
work is being done via SCTASK0225025
10-12-2025 21:36:04 - PDXC Integration (Additional comments)
TASK8438874 Comment Added ---&gt; Waiting for update
10-12-2025 20:58:21 - PDXC Integration (Additional comments)
TASK8438874 Comment Added ---&gt; Hi Angela,
Any update on this request.
Thanks,
09-12-2025 14:06:36 - PDXC Integration (Additional comments)
Hi Angela,
SL234191 - Assigned under  Tegan Williams-Blaich
Last login user :- Tegan Williams-Blaich
Last logon date :-2025-11-28
Let me know if any updates required.!
Thanks,
Kaushika T
24-11-2025 14:25:07 - Fiona Rendalls (Work notes)
QLR ServiceNow Integration sc_req_item SCTASK0223361 created RITM5430821
24-11-2025 14:24:54 - Fiona Rendalls (Work notes)
Moved into the  DXC Desktop CBD cue to check.
DXC Desktop CBD will check SL234191 history and update the ticket with information.
24-11-2025 14:24:54 - Fiona Rendalls (Additional comments)
Moved into the  DXC Desktop CBD cue to check.
DXC Desktop CBD will check SL234191 history and update the ticket with information.
</t>
  </si>
  <si>
    <t xml:space="preserve">
 2025-11-24 14:24:54 Fiona Rendalls - State is Work in Progress was Open
 2025-12-11 11:18:41 Jeffrey Sardin - State is Closed Skipped was Work in Progress</t>
  </si>
  <si>
    <t xml:space="preserve">12-12-2025 16:07:14 - Casey Micklesson (Additional comments)
Hi Melinda,
Can you please provide the best delivery address for the return satchel?
We will get the device back here, reset and then send the device back.
Thank you,
09-12-2025 09:40:57 - Joel Bissmire (Work notes)
Assigning back to Telstra support as requested, to get the device returned and wiped.
08-12-2025 09:02:25 - PDXC Integration (Work notes)
TASK8421533 Work Note Added by joel.bissmire@dxc.com: Informed Melinda that since the device isn't in Intune, it can't be remote restarted and that if they can't login to the device or visit RC1 Tech bar they will need to return it and get it replaced.
03-12-2025 13:13:18 - PDXC Integration (Work notes)
TASK8421533 Work Note Added by joel.bissmire@dxc.com: Device isn't in Intune, instructed user to visit the RC1 tech bar to get them to factory reset the device physically.
03-12-2025 08:47:29 - PDXC Integration (Work notes)
TASK8421533 Assigned To: Joel Bissmire
02-12-2025 15:57:22 - Casey Micklesson (Work notes)
QLR ServiceNow Integration sc_req_item SCTASK0223337 created RITM5445788
02-12-2025 15:57:01 - Casey Micklesson (Work notes)
Device entered into Intune. 
Assigning to Intune team to wipe the device.
Team, can you please wipe the device? Please assign back once completed.
Thank you
02-12-2025 10:07:08 - Casey Micklesson (Work notes)
Unassigned device from management, waiting 4 hours before adding back in
 358774507694428 / Serial Number YV0K609KR7.
Will then assign to Intune team to assist the customer
01-12-2025 13:37:09 - Casey Micklesson (Work notes)
Please note your Order Reference Number:
15634148
01-12-2025 13:36:00 - Fiona Rendalls (Work notes)
Moved to Telstra Support Team
01-12-2025 13:36:00 - Fiona Rendalls (Additional comments)
Moved to Telstra Support Team
28-11-2025 16:02:10 - Fiona Rendalls (Additional comments)
Hi Melinda - thanks for the extra context.  That pic matches what we have listed as the iPhone 13 IMEI 358774507694428 / Serial Number YV0K609KR7.
To provide context:  The comment about it unable to be wiped is true from their scope of their role as a remote support person.
It looks like Joanne left around April so 7 months.  Once a staff member becomes inactive, then there is a limit to how long we pay Apple/Intune and (from memory) I think its 90 days.  That means the window for a remote wipe is 90 days only.
After that point:  you need to physically present the device to Techbar RC-1, Techbar Mayne or return the device to Telstra Support for them to hook the phone up to a tablet to do the device wipe.
Next steps:  I'll check with Casey on Monday (she's away today) and I'll come back to you on what is the best scenario for this situation.
28-11-2025 16:02:10 - Fiona Rendalls (Work notes)
Hi Melinda - thanks for the extra context.  That pic matches what we have listed as the iPhone 13 IMEI 358774507694428 / Serial Number YV0K609KR7.
To provide context:  The comment about it unable to be wiped is true from their scope of their role as a remote support person.
It looks like Joanne left around April so 7 months.  Once a staff member becomes inactive, then there is a limit to how long we pay Apple/Intune and (from memory) I think its 90 days.  That means the window for a remote wipe is 90 days only.
After that point:  you need to physically present the device to Techbar RC-1, Techbar Mayne or return the device to Telstra Support for them to hook the phone up to a tablet to do the device wipe.
Next steps:  I'll check with Casey on Monday (she's away today) and I'll come back to you on what is the best scenario for this situation.
27-11-2025 09:03:15 - Melinda Conlan (Additional comments)
Hi Team, I was given this photo of the Joanne's iPhone box - not sure if there are any extra details which will assist you in finding the phone.
25-11-2025 14:27:11 - Liam Bryan (Work notes)
Checked Intune and Telstra MDM,
unable to find any device using Serial Number, IMEI, Ph Number, or Assigned user (Joanne Taylor).
Unable to wipe device.
25-11-2025 14:24:27 - Liam Bryan (Work notes)
Melinda called,
advised SD will investigate MDM portals and have device wiped if it can be located.
24-11-2025 17:36:22 - Fiona Rendalls (Additional comments)
Where possible to avoid these issues, it should be checked as it is handed in to ensure this doesn't cause issues for the next user.
Please call IT Helpdesk
Ask them to do a full iPhone device wipe via the DXC Intune Team of iPhone 13 IMEI 358774507694428 / Serial Number YV0K609KR7 (you will need to tell them this information I have given to you).
They will then do the full wipe, and let you know when that is completed 
I do not have access to do this, otherwise I would do this for you unfortunately and this ticket does not allow for reassigning to that group.
After that step is completed by DXC Team, there here are your setup instructions:
Next steps (New user) - Proceeds to setup and enroll device via DEP following User Guide - Intune - https://queenslandrail.service-now.com/service_management?id=kb_article_view&amp;sysparm_article=KB0020604
Step 3 (Automated - once new user enrolls) - once the new user has setup and enrolled the device,  it will then as part of integration from the Mobile Device Management System (MDM) automatically update our Telecoms Expense Management system (TEMs) with the new user details.
24-11-2025 17:36:22 - Fiona Rendalls (Work notes)
Where possible to avoid these issues, it should be checked as it is handed in to ensure this doesn't cause issues for the next user.
Please call IT Helpdesk
Ask them to do a full iPhone device wipe via the DXC Intune Team of iPhone 13 IMEI 358774507694428 / Serial Number YV0K609KR7 (you will need to tell them this information I have given to you).
They will then do the full wipe, and let you know when that is completed 
I do not have access to do this, otherwise I would do this for you unfortunately and this ticket does not allow for reassigning to that group.
Next steps (New user) - Proceeds to setup and enroll device via DEP following User Guide - Intune - https://queenslandrail.service-now.com/service_management?id=kb_article_view&amp;sysparm_article=KB0020604
Step 3 (Automated - once new user enrolls) - once the new user has setup and enrolled the device,  it will then as part of integration from the Mobile Device Management System (MDM) automatically update our Telecoms Expense Management system (TEMs) with the new user details.
</t>
  </si>
  <si>
    <t xml:space="preserve">
 2025-11-24 14:41:13 Fiona Rendalls - State is Work in Progress was Open
 2025-12-01 13:36:00 Fiona Rendalls - Assignment Group is Telstra Support was ICT Telecoms
 2025-12-02 10:07:08 Casey Micklesson - State is Pending was Work in Progress
 2025-12-02 15:57:01 Casey Micklesson - Assignment Group is DXC Intune Support was Telstra Support
 2025-12-09 09:40:57 Joel Bissmire - Assignment Group is Telstra Support was DXC Intune Support
 2025-12-09 09:49:34 Casey Micklesson - Assigned to is  was Casey Micklesson
 2025-12-09 11:09:23 Casey Micklesson - Assigned to is Casey Micklesson was 
 2025-12-12 16:07:14 Casey Micklesson - State is Pending was Work in Progress</t>
  </si>
  <si>
    <t xml:space="preserve">12-12-2025 16:50:51 - PDXC Integration (Work notes)
TASK8414576 Work Note Added by nayanp.joshi@dxc.com: &gt;&gt;Still awaiting confirmation to close the task
11-12-2025 09:27:33 - PDXC Integration (Work notes)
TASK8414576 Work Note Added by nayanp.joshi@dxc.com: &gt;&gt;Requested for closure
11-12-2025 09:27:28 - PDXC Integration (Work notes)
TASK8414576 Work Note Added by nayanp.joshi@dxc.com: From: Joshi, Nayan 
Sent: 11 December 2025 04:56
To: Hart, Lucas &lt;lucas.hart@qr.com.au&gt;
Cc: Kapadam, Ramya &lt;Ramya.Kapadam@QR.COM.AU&gt;; Dey, Diya &lt;diya.dey@qr.com.au&gt;; Kundeti, Lakshmi &lt;kundeti@dxc.com&gt;; Cook, Stephen &lt;stephen.cook@qr.com.au&gt;; Hart, Travis &lt;Travis.Hart@QR.COM.AU&gt;; Shrestha, Prerak &lt;prerak.shrestha@qr.com.au&gt;
Subject: RE: Ready for UAT :: Storm Injector 1.4.3
Hello @Hart, Lucas
We believe that Storm Injector 1.4.3 is working fine in all machines without any issues, let us know if we are good to resolve the task and let us know with the production deployment plan for the application
Thanks,
Nayan P Joshi
10-12-2025 16:28:14 - PDXC Integration (Work notes)
TASK8414576 Work Note Added by nayanp.joshi@dxc.com: &gt;&gt;UAT Testing going in 
&gt;&gt;AU
10-12-2025 16:27:24 - PDXC Integration (Work notes)
TASK8414576 Work Note Added by nayanp.joshi@dxc.com: Hello Jerome
We have connected to your device from backend and checked sentinel runtime has been installed successfully we could see that this is related to USB Dongle Not Detected or not plugged or license issue 
that's interesting because Storm Injector uses a cloud license
Lucas recently went through a process with IT to ensure that the cloud licence IP address was unblocked. You can find some information here:
Licenses and Driver Instructions
Licenses and Driver Instructions
Storm Injector is available in 3 different license types:
it may be worthwhile chatting with your colleague Sravya Sri Potala to ensure that we're package and deploying storm injector and the license correctly.
Hi Tom
I am from the packaging team. We have reviewed the Storm Injector package, and it was packaged based on the files provided and copied to the specified location as instructed. We believe no license file was included explicitly in the package.
Could you please confirm whether this issue is occurring for other users as well or only for Jerome? I would like to verify whether the package and deployment are functioning correctly or if the issue is related to the licence.
Kindly let us know if any checks are needed or if any changes are required.
Abalahin, Jerome
Yes it is still giving me the same error as before📷
This is the same error I received
Hi Lucas/Tom
May I know even you are getting this error. 
nah I'm not getting this error
No
Thank you for the confirmation. How can we resolve this error.Please confirm 
when Uli or Jerome have time, you will need to check that license is set up properly as per:
Licenses and Driver Instructions
Licenses and Driver Instructions
Storm Injector is available in 3 different license types:
this is what my machine has
Allingham, Tom
when Uli or Jerome have time, you will need to check that license is set up properly as per:  Licenses and Driver Instructions
Checked the sentinel key as of now and it is still missing the cloud license
Tom usually this needs to be done by the user. Even we are not sure how this has to be done. Lucas could you please help.
Hi Uli/Jerome,
For previous requests of storm Injector, we have the below information. Could you please check this will be helpful and the process provided.
Testing procedure is as below:
• go to the http://localhost:1947/_int_/config_to.html page and enter the following search parameters into the Remote License Search Parameters field:
PHXJHA5:oBWAAQCBEK7SWAB0ZXmMJLbDaYYBeyo@cloud-license.csse.com.au:1947
Lucas could you please confirm is this is the right process to proceed
09-12-2025 10:32:48 - PDXC Integration (Work notes)
TASK8414576 Work Note Added by nayanp.joshi@dxc.com: &gt;&gt;Awaiting update from user to provide one more machine name to test 
&gt;&gt;AU
09-12-2025 10:31:58 - PDXC Integration (Work notes)
TASK8414576 Work Note Added by nayanp.joshi@dxc.com: &gt;&gt;Application installed on both UAT Machine 
&gt;&gt;AU
09-12-2025 10:31:48 - PDXC Integration (Work notes)
TASK8414576 Work Note Added by nayanp.joshi@dxc.com: Hello Uli and Tom 
let us know when you are available to install the latest version of storm injector 
Thankyou 
Hi Nayan, would it be more efficient to fix the deployment of the update through software centre? Storm Injector is updated fairly regularly and it would save time if that could be solved in the future
yes we can do it 
as of now i believe it is not installed
Hi Nayan, No luck installing on my end either. 
JOSHI, NAYAN P added K, Ramya to the chat and shared all chat history.
Tom's suggestion would be better for future updates
Oh okay 
Sure 
Let us know when we can remote of the machine to fix the installation issue of latest version of storm injector 
okay if it doesn't take long you can install on my machine now
sure we will be taking remote of the machine 
if there is any important unsaved task please save and close it
okay, good to go
can you let me know when you're done?
Sure will let you know 
still not done?
Still we are checking 
On this this please allow us sometime 
There is an issue with dependency 
I'm going to grab an early lunch but will need my machine back when I return (in about 30) as I have work to complete
Sure 
Hello Tom 
The application is installed 
sorry Uli just mentioned you are installing on his machine - I thought the 1.5 hours you spent on my machine yesterday was to work out why you couldn't deploy it through software centre?
Hello Tom sorry for the issue caused 
We had tested the same in our test machine after deploying to the software centre there it got installed successfully but in this machine it is failing for which we are checking the root cause of issue 
As of now we have installed it 
Can you please provide us with one more machine name where we validate this one more time 
Thank you
08-12-2025 13:01:58 - PDXC Integration (Work notes)
TASK8414576 Work Note Added by nayanp.joshi@dxc.com: &gt;&gt;Awaiting user update
08-12-2025 13:01:43 - PDXC Integration (Work notes)
TASK8414576 Work Note Added by nayanp.joshi@dxc.com: Hello Uli and Tom 
let us know when you are available to install the latest version of storm injector 
Thankyou 
Hi Nayan, would it be more efficient to fix the deployment of the update through software centre? Storm Injector is updated fairly regularly and it would save time if that could be solved in the future
yes we can do it 
as of now i believe it is not installed
Hi Nayan, No luck installing on my end either. 
JOSHI, NAYAN P added K, Ramya to the chat and shared all chat history.
Tom's suggestion would be better for future updates
Oh okay 
Sure 
Let us know when we can remote of the machine to fix the installation issue of latest version of storm injector 
okay if it doesn't take long you can install on my machine now
sure we will be taking remote of the machine 
if there is any important unsaved task please save and close it
okay, good to go
can you let me know when you're done?
Sure will let you know 
still not done?
Still we are checking 
On this this please allow us sometime 
There is an issue with dependency 
I'm going to grab an early lunch but will need my machine back when I return (in about 30) as I have work to complete
Sure 
Hello Tom 
The application is installed
08-12-2025 13:01:38 - PDXC Integration (Work notes)
TASK8414576 Work Note Added by nayanp.joshi@dxc.com: From: Hart, Lucas &lt;lucas.hart@qr.com.au&gt; 
Sent: 08 December 2025 04:00
To: Joshi, Nayan &lt;Nayan.Joshi@qr.com.au&gt;
Cc: Allingham, Tom &lt;Tom.Allingham@qr.com.au&gt;; Muaulu Saili, Uli &lt;uli.muaulusaili@qr.com.au&gt;; Abalahin, Jerome &lt;jerome.abalahin@qr.com.au&gt;
Subject: Installation of Storm Injector
Hi Nayan,
Thanks installation is working now could you please roll out to Uli and Tom next as they are waiting to use this software
Thanks
03-12-2025 12:30:18 - PDXC Integration (Work notes)
TASK8414576 Work Note Added by nayanp.joshi@dxc.com: &gt;&gt;Awaiting Response from user
&gt;&gt;Application has been re-deployed to software centre as requested
&gt;&gt;AU
03-12-2025 12:28:54 - PDXC Integration (Work notes)
TASK8414576 Work Note Added by nayanp.joshi@dxc.com: From: Joshi, Nayan 
Sent: 02 December 2025 12:29
To: Hart, Lucas &lt;lucas.hart@qr.com.au&gt;
Cc: Kapadam, Ramya &lt;Ramya.Kapadam@QR.COM.AU&gt;; Dey, Diya &lt;diya.dey@qr.com.au&gt;; Kundeti, Lakshmi &lt;kundeti@dxc.com&gt;; Cook, Stephen &lt;stephen.cook@qr.com.au&gt;; Hart, Travis &lt;Travis.Hart@QR.COM.AU&gt;; Shrestha, Prerak &lt;prerak.shrestha@qr.com.au&gt;
Subject: RE: Ready for UAT :: Storm Injector 1.4.3
Hello Lucas 
Can you confirm if you have rebooted the machine and checked once 
Thanks,
Nayan P Joshi
From: Hart, Lucas &lt;lucas.hart@qr.com.au&gt; 
Sent: 02 December 2025 11:55
To: Joshi, Nayan &lt;Nayan.Joshi@qr.com.au&gt;
Cc: Kapadam, Ramya &lt;Ramya.Kapadam@QR.COM.AU&gt;; Dey, Diya &lt;diya.dey@qr.com.au&gt;; Kundeti, Lakshmi &lt;kundeti@dxc.com&gt;; Cook, Stephen &lt;stephen.cook@qr.com.au&gt;; Hart, Travis &lt;travis.hart@qr.com.au&gt;; Shrestha, Prerak &lt;prerak.shrestha@qr.com.au&gt;
Subject: RE: Ready for UAT :: Storm Injector 1.4.3
Hi Nayan,
It still has the same error
Thanks
Lucas
From: Joshi, Nayan &lt;Nayan.Joshi@qr.com.au&gt; 
Sent: Tuesday, 2 December 2025 4:23 PM
To: Hart, Lucas &lt;lucas.hart@qr.com.au&gt;
Cc: Kapadam, Ramya &lt;Ramya.Kapadam@QR.COM.AU&gt;; Dey, Diya &lt;diya.dey@qr.com.au&gt;; Kundeti, Lakshmi &lt;kundeti@dxc.com&gt;; Cook, Stephen &lt;stephen.cook@qr.com.au&gt;; Hart, Travis &lt;travis.hart@qr.com.au&gt;; Shrestha, Prerak &lt;prerak.shrestha@qr.com.au&gt;
Subject: RE: Ready for UAT :: Storm Injector 1.4.3
Hello @Hart, Lucas
Can you please retry the installation and check once and let us know if you were able to install the application 
Thanks,
Nayan P Joshi
02-12-2025 12:35:34 - PDXC Integration (Work notes)
TASK8414576 Work Note Added by nayanp.joshi@dxc.com: &gt;&gt;Awaiting information from user 
&gt;&gt;AU
02-12-2025 12:35:15 - PDXC Integration (Work notes)
TASK8414576 Work Note Added by nayanp.joshi@dxc.com: From: Joshi, Nayan 
Sent: 02 December 2025 08:05
To: Hart, Lucas &lt;lucas.hart@qr.com.au&gt;
Cc: Kapadam, Ramya &lt;Ramya.Kapadam@QR.COM.AU&gt;; Dey, Diya &lt;diya.dey@qr.com.au&gt;; Kundeti, Lakshmi &lt;kundeti@dxc.com&gt;
Subject: RE: Ready for UAT :: Storm Injector 1.4.3
Hello @Hart, Lucas
Let us know if you were able to install the application from software centre without any issues
Thanks,
Nayan P Joshi
From: Joshi, Nayan 
Sent: 01 December 2025 07:38
To: Hart, Lucas &lt;lucas.hart@qr.com.au&gt;
Subject: RE: Ready for UAT :: Storm Injector 1.4.3
Hello @Hart, Lucas
Please wait for 30 mins and check
Thanks,
Nayan P Joshi
From: Hart, Lucas &lt;lucas.hart@qr.com.au&gt; 
Sent: 01 December 2025 07:25
To: Joshi, Nayan &lt;Nayan.Joshi@qr.com.au&gt;
Subject: RE: Ready for UAT :: Storm Injector 1.4.3
Hi Nayan,
I still can’t see in software centre will it take a while to load?
Thanks
Lucas
01-12-2025 11:47:58 - PDXC Integration (Work notes)
TASK8414576 Work Note Added by nayanp.joshi@dxc.com: Application has been deployed as requested
AU
01-12-2025 11:47:38 - PDXC Integration (Work notes)
TASK8414576 Work Note Added by nayanp.joshi@dxc.com: &gt;&gt;AU
01-12-2025 11:47:28 - PDXC Integration (Work notes)
TASK8414576 Work Note Added by nayanp.joshi@dxc.com: From: Joshi, Nayan 
Sent: 01 December 2025 07:09
To: Hart, Lucas
Cc: Kapadam, Ramya; Dey, Diya; Kundeti, Lakshmi &lt;kundeti@dxc.com&gt;
Subject: RE: Ready for UAT :: Storm Injector 1.4.3
Hello @Hart, Lucas
Storm Injector 1.4.3 application has been deployed to software centre as requested
Thanks,
Nayan P Joshi
From: Hart, Lucas &lt;lucas.hart@qr.com.au&gt; 
Sent: 01 December 2025 03:05
To: Joshi, Nayan &lt;Nayan.Joshi@qr.com.au&gt;
Subject: RE: Ready for UAT :: Storm Injector 1.4.3
Please deploy over software centre as previous times
From: Joshi, Nayan &lt;Nayan.Joshi@qr.com.au&gt; 
Sent: Friday, 28 November 2025 3:44 PM
To: Hart, Lucas &lt;lucas.hart@qr.com.au&gt;
Cc: Kapadam, Ramya &lt;Ramya.Kapadam@QR.COM.AU&gt;; Potala, Sravya &lt;sravya.potala@qr.com.au&gt;; Dey, Diya &lt;diya.dey@qr.com.au&gt;; Kundeti, Lakshmi &lt;kundeti@dxc.com&gt;
Subject: RE: Ready for UAT :: Storm Injector 1.4.3
Hello @Hart, Lucas
Please confirm the mode of deployment to be done ,
Available mode(Deployed to software centre and install manually) or required Mode (application will be installed without user intervention)
Thanks,
Nayan P Joshi
From: Potala, Sravya &lt;sravya.potala@qr.com.au&gt; 
Sent: 28 November 2025 10:25
To: Dey, Diya &lt;diya.dey@qr.com.au&gt;; Kundeti, Lakshmi &lt;kundeti@dxc.com&gt;; Joshi, Nayan &lt;Nayan.Joshi@qr.com.au&gt;
Cc: Kapadam, Ramya &lt;Ramya.Kapadam@QR.COM.AU&gt;
Subject: FW: Ready for UAT :: Storm Injector 1.4.3
Hi Team,
Please deploy application to UAT devices.
Thanks,
Sravya Sri
From: Hart, Lucas &lt;lucas.hart@qr.com.au&gt; 
Sent: 28 November 2025 07:45
To: Potala, Sravya &lt;sravya.potala@qr.com.au&gt;
Subject: RE: Ready for UAT :: Storm Injector 1.4.3
Please deploy
29-11-2025 22:50:26 - PDXC Integration (Additional comments)
TASK8414576 Comment Added ---&gt; From: Potala, Sravya &lt;sravya.potala@qr.com.au&gt;
Sent: Thursday, November 27, 2025 12:13 PM
To: Hart, Lucas &lt;lucas.hart@qr.com.au&gt;
Cc: Dey, Diya &lt;diya.dey@qr.com.au&gt;; Kundeti, Lakshmi &lt;kundeti@dxc.com&gt;; Joshi, Nayan &lt;Nayan.Joshi@qr.com.au&gt;; Kapadam, Ramya &lt;Ramya.Kapadam@QR.COM.AU&gt;
Subject: Ready for UAT :: Storm Injector 1.4.3
Hi Lucas,
The subjected application is ready for UAT testing. Please confirm if SCCM team can deploy application to below UAT devices.
QRDT-BIVRB54MXA
QRSL-OHXNSQP0YW
QRDT-ZNGZFHVUUD
QRSL-KT1FFY88YF
QRSL-EY5E0HM5GR
QRSL-KT1FFY88YF
QRSL-1X1R4HS6BB
Thanks,
Sravya Sri
28-11-2025 14:56:05 - PDXC Integration (Work notes)
TASK8414576 Assigned To: NAYAN P JOSHI
28-11-2025 14:55:57 - PDXC Integration (Additional comments)
TASK8414576 Comment Added ---&gt; From: Potala, Sravya &lt;sravya.potala@qr.com.au&gt; 
Sent: Thursday, November 27, 2025 12:13 PM
To: Hart, Lucas &lt;lucas.hart@qr.com.au&gt;
Cc: Dey, Diya &lt;diya.dey@qr.com.au&gt;; Kundeti, Lakshmi &lt;kundeti@dxc.com&gt;; Joshi, Nayan &lt;Nayan.Joshi@qr.com.au&gt;; Kapadam, Ramya &lt;Ramya.Kapadam@QR.COM.AU&gt;
Subject: Ready for UAT :: Storm Injector 1.4.3
Hi Lucas,
The subjected application is ready for UAT testing. Please confirm if SCCM team can deploy application to below UAT devices.
QRDT-BIVRB54MXA
QRSL-OHXNSQP0YW
QRDT-ZNGZFHVUUD
QRSL-KT1FFY88YF
QRSL-EY5E0HM5GR
QRSL-KT1FFY88YF
QRSL-1X1R4HS6BB
Thanks,
Sravya Sri
28-11-2025 14:53:24 - PDXC Integration (Work notes)
TASK8411182 Work Note Added by sravya.sri@dxc.com: Routing the request to SCCM team for UAT deployment
28-11-2025 13:23:53 - PDXC Integration (Additional comments)
TASK8411182 Comment Added ---&gt; Waiting for UAT deployment confirmation from the user
27-11-2025 14:35:44 - PDXC Integration (Work notes)
TASK8411182 Assigned To: Sravya Sri Potala
27-11-2025 14:18:38 - PDXC Integration (Work notes)
TASK8408203 Work Note Added by nayanp.joshi@dxc.com: Resolving the task as the application is created in SCCM
26-11-2025 19:27:44 - PDXC Integration (Work notes)
TASK8408203 Assigned To: NAYAN P JOSHI
26-11-2025 19:27:36 - PDXC Integration (Additional comments)
TASK8408203 Comment Added ---&gt; Application creation in progress
26-11-2025 19:22:58 - PDXC Integration (Work notes)
TASK8407662 Work Note Added by sravya.sri@dxc.com: Routing the request to SCCM team for IT deployment
26-11-2025 19:22:28 - PDXC Integration (Work notes)
TASK8407662 Work Note Added by sravya.sri@dxc.com: Packaging completed
26-11-2025 16:27:34 - PDXC Integration (Work notes)
TASK8407662 Assigned To: Sravya Sri Potala
26-11-2025 16:27:08 - PDXC Integration (Work notes)
TASK8398905 Work Note Added by sravya.sri@dxc.com: Routing the request for packaging
26-11-2025 16:26:54 - PDXC Integration (Work notes)
TASK8398905 Work Note Added by sravya.sri@dxc.com: Source validation completed.
25-11-2025 13:52:19 - PDXC Integration (Work notes)
TASK8398905 Work Note Added by sravya.sri@dxc.com: Source validation is in progress
24-11-2025 16:21:10 - Lucas Hart (Additional comments)
Executable was emailed
24-11-2025 15:41:12 - PDXC Integration (Additional comments)
TASK8398905 Comment Added ---&gt; Waiting for the source files
24-11-2025 15:41:04 - PDXC Integration (Work notes)
TASK8398905 Work Note Added by sravya.sri@dxc.com: From: Potala, Sravya 
Sent: 24 November 2025 11:08
To: Hart, Lucas &lt;lucas.hart@qr.com.au&gt;
Cc: Kapadam, Ramya &lt;Ramya.Kapadam@QR.COM.AU&gt;; Kundeti, Lakshmi &lt;kundeti@dxc.com&gt;
Subject: TASK8398905 :: Storm Injector
Hi Lucas,
Good Day..!
This is reference to the package creation of ‘Storm Injector’ 
• We opened the link provided in the task, but we were unable to access any content. The page is showing a 404 error. Please refer to the snip below
• Request you to copy source files to \\cptprdmcm105\EveryOne or \\corp\file\Software location.
• We have received this package request in our queue today, UAT commencement date is mentioned as ‘2025-11-25’. It is not feasible as the request came to our queue today, SLA varies for different categories of applications. The SLA for simple applications is 4 working days, medium applications is 7 working days and complex applications is 10 working days. Please let us know revised UAT commencement date.
Thanks,
Sravya Sri
24-11-2025 11:51:34 - PDXC Integration (Work notes)
TASK8398905 Assigned To: Sravya Sri Potala
24-11-2025 10:09:57 - Alexander Briggs (Work notes)
QLR ServiceNow Integration sc_req_item SCTASK0223336 created RITM5430629
</t>
  </si>
  <si>
    <t xml:space="preserve">10-12-2025 10:25:15 - Matthew Lever (Work notes)
SDA couldn't locate CIPC, Cisco IP Communicator Soft Phone group - found via SCTASK0217651
From the work notes, it seems that Hannah was missed in the assigning stage. The other requested users were added.
AP_Cisco_IP_Communicator - no owner
Business critical support staff.
SDA assigned user "R915913" to "AP_Cisco_IP_Communicator" group in DRA
SDA confirmed other users added.
10-12-2025 10:25:15 - Matthew Lever (Additional comments)
Hi Hannah,
Cisco IP Communicator Soft Phone (CISP)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Kind regards,
Matthew Lever
10-12-2025 10:03:59 - Matthew Lever (Work notes)
Investigating.
10-12-2025 08:18:22 - Eric Fuhrmann (Work notes)
Hannah was added to DRA by Techwell but cannot see CIPC in software centre
10-12-2025 08:18:22 - Eric Fuhrmann (Additional comments)
Hi Hannah,
That is an ITSD issue, I will re-open and assign to them.
10-12-2025 08:13:45 - Hannah Smyth (Additional comments)
reply from: hannah.smyth@qr.com.au
Hi Eric,
I cannot see Cisco IP Communicator (CIPC) in my software centre.
Thanks,
Hannah
[Queensland Rail logo]
Hannah Smyth
SCS Delivery coordinator - tdrt
Upper Concourse, Central Station
Brisbane QLD 4001
W: queenslandrail.com.au&lt;http://queenslandrail.com.au/&gt;
[cid:image002.png@01DC69AC.BDEB0620]
03-12-2025 08:10:11 - Eric Fuhrmann (Work notes)
Done
03-12-2025 08:10:11 - Eric Fuhrmann (Additional comments)
Cisco IP Communicator (CIPC) has now been configured for your userID. 
You can now please install CIPC through the software centre as per previous instructions. 
If you have already installed and tried using CIPC, you will need to restart CIPC for the phone to work *
Once CIPC has been deployed you can launch from the shortcut Cisco IP Communicator and it should now register and show 'Logged out' on the display just like your Cisco desk phone would.  
You will need to login to the Cisco telephone as per the Extension Mobility instructions provided in the Cisco User Configuration Guide.
https://queenslandrail.service-now.com/sys_attachment.do?sys_id=21ca417487836910aa27a8e50cbb35ae&amp;view=true
You need to ensure your VPN connection is fully compliant otherwise CIPC will not register.
You can test if your VPN is fully compliant by trying to reach the QR website: https://qrphones.corp.qr.com.au/ucmuser/
If you cannot reach the website, try refreshing your Global Protect, otherwise contact ICT and request assistance.
Once you are able to access the above website, you will need to restart CIPC for it to work if you already have it running *
* To restart CIPC you need to right click on the tray icon and choose Exit IP Communicator.  Clicking the X on the phone display will only minimize CIPC and not exit.
01-12-2025 16:45:30 - Casey Micklesson (Additional comments)
Hi ,
I have requested for Cisco IP Communicator (CIPC) to be configured against your user ID.
Once further completion advice is received, please refer to the link below for guide on how to install the software. 
https://queenslandrail.service-now.com/service_management?id=kb_article_view&amp;sysparm_article=KB0020738
Once the software has been deployed, you can launch it and it should register and show 'Logged out' just like your Cisco desk phone would.
You will need to login to the CIPC as per the Extension Mobility instructions provided in the Cisco User Configuration Guide.
https://queenslandrail.service-now.com/service_management?id=kb_article_view&amp;sysparm_article=KB0020715 
Please also note that Cisco IP Communicator is primarily deployed to work with Cisco Contact Centers (UCCX) for Business Critical Staff only.
&gt; Staff wanting access to telephony remotely can call forward their desk phone to their mobile.
&gt; Using your Queensland Rail laptop at home - https://queenslandrail.sharepoint.com/ResourceCentre/ICT/Documents/Flexible%20Work%20-%20Using%20QR%20device.pdf
&gt; Call forward your Cisco desk phone from a web browser or access voicemail from an outside line - https://queenslandrail.service-now.com/service_management?id=kb_article_view&amp;sysparm_article=KB0020715
Any issues please let me know.
Thanks
01-12-2025 16:45:30 - Casey Micklesson (Work notes)
Users have been added to DRA for software deployment.
Scott Barret
Carolyn Reid
Scott Newman
Lukas Paino
01-12-2025 16:20:52 - Casey Micklesson (Work notes)
Please note your Order Reference Number:
15634201
01-12-2025 14:04:22 - Eric Fuhrmann (Additional comments)
Hi Hannah,
If these 4 staff are only taking calls for the TDRT team then that is fine and they do not need profiles/extensions.
They will need to use the Hunt Login softkey same as the deskphones in order to receive TDRT calls.
Casey is going to add the staff to the DRA and then send me to configure their softphones.
01-12-2025 14:04:22 - Eric Fuhrmann (Work notes)
Hi Casey,
These staff members do not need profiles/extensions as they will have fixed internal only numbers for taking calls for the TDRT team.
Please add the staff to the DRA and send to me.
Scott Barret
Carolyn Reid
Scott Newman
Lukas Piano
28-11-2025 10:34:00 - Hannah Smyth (Additional comments)
Hi Eric, Essentially we are hoping to get the same set up as the SEQ Roster Centre in preparation for operating as the call point for employees. The aim would be to log in to the shared number so that we can use the application on the desktop also. Are you saying it is possible, but employees must also have their own extension?  So that due to the fixed desktop setup we are unable to use this?
27-11-2025 13:24:08 - Eric Fuhrmann (Additional comments)
Hannah,
Just to clarify for you, all agents in SCS Roster have their own profile/extension along with a second extension for recorded roster calls.
The profile is a requirement for that system and also for using CIPC.
The new TDRT team are using fixed number workspace phones at 4 allocated desks but I don't believe this is what you are referring to since they are deskphones only.
27-11-2025 13:20:18 - Eric Fuhrmann (Additional comments)
Hi Hannah,
I only received this request 30 minutes ago and have been going through it.
Apart from Hayley Droste (who also already has CIPC) the other users do not have Cisco profiles yet which is required to be able to login to CIPC.
I am assigning this back to Techwell to organise new profiles for those 4 staff members.
Unfortunately I cannot see any screenshot attached to this ticket.
Also please advise, are all these staff members to be configured for SCS Roster using Cisco Finesse, or just softphones?
27-11-2025 13:20:18 - Eric Fuhrmann (Work notes)
Hi Casey,
You are correct yes, apart from Hayley they all require new extensions/profiles before we can configure CIPC softphones.
Hayley already has CIPC as well, so I am not sure why she is being requested - perhaps check she is in the DRA.
Thanks.
27-11-2025 13:16:31 - Hannah Smyth (Additional comments)
Any update please?
27-11-2025 12:56:36 - Eric Fuhrmann (Work notes)
NOT 10737248
27-11-2025 12:51:44 - Casey Micklesson (Work notes)
Hi Eric,
I just wanted to check this with you based on Hannah's last notes?
Please tag back if they do require and I will manage this from my end.
Thank you,
24-11-2025 15:11:33 - Hannah Smyth (Additional comments)
The team will use a shared number 3072 7678 to take phone calls from employees for roster queries. I have attached an image that was shared with us by Eric Fuhrmann who set up the phones for us. The employees shouldn't require personal extensions.
24-11-2025 15:06:08 - Hannah Smyth (Additional comments)
Hi Casey,
24-11-2025 14:21:41 - Casey Micklesson (Work notes)
Customer does not have Telephone Extension allocated. 
Advised they will need to raise a request for a Telephone number prior to this request being completed. 
Request on hold.
24-11-2025 14:21:41 - Casey Micklesson (Additional comments)
Hi Hannah 
According to our records, the below users do not currently have a Cisco extension allocated and will require this for Soft Phone access. 
Scott Barret
Carolyn Reid
Scott Newman
Lukas Piano
You will need to request a new Cisco telephone service/profile only by submitting the Telephone Service Request form below for each of the users.
https://queenslandrail.service-now.com/service_management?id=kb_article_view&amp;sysparm_article=KB0020658
Hayley Droste has a number so is excluded from this list. 
Please advise RITMs for reference once submitted.
Thanks
24-11-2025 09:19:27 - Casey Micklesson (Work notes)
Please note your Order Reference Number:
15633267
</t>
  </si>
  <si>
    <t xml:space="preserve">
 2025-11-24 09:19:27 Casey Micklesson - Assigned to is Casey Micklesson was 
 2025-11-24 14:21:41 Casey Micklesson - State is Pending was Open
 2025-11-27 12:51:44 Casey Micklesson - Assignment Group is CBD Co-ordinator was Telstra Support
 2025-11-27 12:53:35 Eric Fuhrmann - Assignment Group is Brisbane FCC was CBD Co-ordinator
 2025-11-27 12:56:36 Eric Fuhrmann - State is Work in Progress was Pending
 2025-11-27 13:20:18 Eric Fuhrmann - Assignment Group is ICT Telecoms was Brisbane FCC
 2025-12-01 15:28:16 Casey Micklesson - Assignment Group is Telstra Support was ICT Telecoms
 2025-12-01 15:29:20 Casey Micklesson - Assigned to is  was Casey Micklesson
 2025-12-01 16:20:52 Casey Micklesson - Assigned to is Casey Micklesson was 
 2025-12-01 16:45:30 Casey Micklesson - Assignment Group is CBD Co-ordinator was Telstra Support
 2025-12-02 07:15:26 Eric Fuhrmann - Assignment Group is Brisbane FCC was CBD Co-ordinator
 2025-12-03 08:10:11 Eric Fuhrmann - State is Closed Complete was Work in Progress
 2025-12-10 08:18:22 Eric Fuhrmann - State is Work in Progress was Closed Complete
 2025-12-10 09:23:31 Ryan Bell - Assigned to is Andy Phan was 
 2025-12-10 10:04:14 Matthew Lever - Assigned to is Matthew Lever was Andy Phan
 2025-12-10 10:25:15 Matthew Lever - State is Closed Complete was Work in Progress</t>
  </si>
  <si>
    <t>RITM0269159</t>
  </si>
  <si>
    <t xml:space="preserve">11-12-2025 12:49:29 - PDXC Integration (Work notes)
TASK8445972 Assigned To: Kaushika Thiyagarajan
11-12-2025 12:49:26 - PDXC Integration (Additional comments)
TASK8445972 Comment Added ---&gt; Device deployed as per asset registry:
Asset Tag- LT250329|| Serial Number - JH8WZF4|| State - In use || Assigned to - Jim Liapis
11-12-2025 11:48:48 - PDXC Integration (Work notes)
TASK8395685 Work Note Added by isaac.nicholls@dxc.com: Customer collected
1 X Dell Pro Max 14
Asset : LT250329
Updated in CMDB
1 X QR2-PRO-7IN1TH-CR116
11-12-2025 10:58:48 - PDXC Integration (Work notes)
TASK8395685 Work Note Added by isaac.nicholls@dxc.com: Hi Jim
I am contacting you regarding your HW request for: 
• 1 x Dell Pro Max 14
• Asset: LT250329
• 1 x Dell 7 in 1
• 
Just advising you that it is ready for collection from the Build Room in RC1 Ground floor next to security.  
To the left of the elevators next to the security. 
Note that best collection times are between 8:30 – 10:00 and 10:30 to 15:30
Thank you
11-12-2025 10:06:28 - PDXC Integration (Work notes)
TASK8395685 Work Note Added by isaac.nicholls@dxc.com: Reply received from Jim
Hi Isaac,
That will help, thank you.
Regards,
Jim
11-12-2025 09:43:38 - PDXC Integration (Work notes)
TASK8395685 Assigned To: Isaac Nicholls
11-12-2025 09:42:58 - PDXC Integration (Work notes)
TASK8395685 Work Note Added by isaac.nicholls@dxc.com: Hi Jim
I am contacting you regarding your HW request for a High End Laptop.
Can you please let me know whether you also require a 7 in 1 Travel Hub?
Thank you
24-11-2025 11:30:54 - PDXC Integration (Work notes)
TASK8395685 Work Note Added by christopher.watson2@dxc.com: We are currently awaiting the arrival of new devices.
ETA is about 4 weeks.
Your item will be delivered as soon as it becomes available.
24-11-2025 11:30:44 - PDXC Integration (Additional comments)
TASK8395685 Comment Added ---&gt; We are currently awaiting the arrival of new devices.
ETA is about 4 weeks.
Your item will be delivered as soon as it becomes available.
24-11-2025 09:46:02 - PDXC Integration (Work notes)
TASK8395685 Assigned To: Christopher Watson
21-11-2025 16:21:38 - System (Work notes)
QLR ServiceNow Integration sc_req_item SCTASK0223277 created RITM5428529
</t>
  </si>
  <si>
    <t xml:space="preserve">
 2025-11-24 11:30:42 PDXC Integration - State is Pending was Open
 2025-12-11 11:48:38 PDXC Integration - State is Work in Progress was Pending</t>
  </si>
  <si>
    <t xml:space="preserve">08-12-2025 11:45:43 - PDXC Integration (Additional comments)
TASK8395639 Comment Added ---&gt; RE: Qr RITM0269156/pDXc RITM5428493 - Miro

Ma, Daniel
​
Software Asset Management - Queensland Rail​
Hi Santhi,
Thanks, I can confirm I’ve got the necessary access.
Cheers,
Daniel
08-12-2025 11:11:50 - PDXC Integration (Additional comments)
TASK8395639 Comment Added ---&gt; Re: Qr RITM0269156/pDXc RITM5428493 - Miro
Varthan, Santhi
on behalf of Software Asset Management - Queensland Rail
​
Ma, Daniel​
Hi Daniel,
Could you please confirm if you have the necessary access.
I can see that you have been added to Miro group.
Thank you.
21-11-2025 16:06:28 - PDXC Integration (Work notes)
TASK8395639 Assigned To: Santhi Varthan
21-11-2025 16:06:19 - PDXC Integration (Additional comments)
TASK8395639 Comment Added ---&gt; RE: Qr RITM0269156/pDXc RITM5428493 - Miro

Ma, Daniel
​
Software Asset Management - Queensland Rail​
​
Bowler, Stuart​
Hi Santhi,
Thanks that sounds great.
Do keep the ticket open and action it when it becomes available in the QR environment in Dec.
Cheers,
Daniel
From: Varthan, Santhi &lt;santhi.varthan@qr.com.au&gt; On Behalf Of Software Asset Management - Queensland Rail
Sent: Friday, 21 November 2025 16:01
To: Ma, Daniel &lt;daniel.ma@qr.com.au&gt;
Subject: Qr RITM0269156/pDXc RITM5428493 - Miro
Hi Daniel,
For your information, we are unable to process your request at this time, as Miro is not yet available. It is expected to be available in early December.
If this request is not urgent, I can keep the ticket open until the application becomes available in the QR environment.
Please let me know your preference. Thank you.
From,
-Santhi-
21-11-2025 16:05:30 - PDXC Integration (Additional comments)
TASK8395639 Comment Added ---&gt; RE: Qr RITM0269156/pDXc RITM5428493 - Miro

Ma, Daniel
​
Software Asset Management - Queensland Rail​
​
Bowler, Stuart​
Hi Santhi,
Thanks that sounds great.
Do keep the ticket open and action it when it becomes available in the QR environment in Dec.
Cheers,
Daniel
From: Varthan, Santhi &lt;santhi.varthan@qr.com.au&gt; On Behalf Of Software Asset Management - Queensland Rail
Sent: Friday, 21 November 2025 16:01
To: Ma, Daniel &lt;daniel.ma@qr.com.au&gt;
Subject: Qr RITM0269156/pDXc RITM5428493 - Miro
Hi Daniel,
For your information, we are unable to process your request at this time, as Miro is not yet available. It is expected to be available in early December.
If this request is not urgent, I can keep the ticket open until the application becomes available in the QR environment.
Please let me know your preference. Thank you.
From,
-Santhi-
21-11-2025 15:07:29 - Dhruvkumar Kerai (Work notes)
QLR ServiceNow Integration sc_req_item SCTASK0223266 created RITM5428493
21-11-2025 15:07:09 - Dhruvkumar Kerai (Work notes)
Assigning to Software Asset Management as per previous SCTASK0220477
21-11-2025 14:57:48 - Dhruvkumar Kerai (Work notes)
investigating
</t>
  </si>
  <si>
    <t xml:space="preserve">
 2025-11-21 14:53:58 Cameron Horn - Assigned to is Raegan Munro was 
 2025-11-21 15:07:09 Dhruv Kerai - State is Work in Progress was Open
 2025-11-21 16:06:15 PDXC Integration - State is Pending was Work in Progress
 2025-12-08 11:45:50 PDXC Integration - State is Work in Progress was Pending
 2025-12-08 11:46:29 PDXC Integration - State is Closed Complete was Work in Progress</t>
  </si>
  <si>
    <t xml:space="preserve">
 2025-12-08 10:34:37 PDXC Integration - State is Closed Complete was Open</t>
  </si>
  <si>
    <t xml:space="preserve">10-12-2025 07:39:49 - Daniel Mysliwy (Additional comments)
reply from: Daniel.Mysliwy@qr.com.au
Hi Harry,
Thanks for your reply. It looks like we’re being recommended to “Remove Old Domain: https://scout-chatcenter-server.azurewebsites.net&lt;https://urldefense.com/v3/__https:/scout-chatcenter-server.azurewebsites.net__;!!OewlTa1rXg!QTjzZvy9F1ki55EiybH9r4dIKVFbUZ0_BKGwK4nwnQjbq119u5FlFV7govTBw2NoqZZpNxR0dpoR87ZNLsFU-qes-GRS$&gt;”
Is this something you’re able to do or do I need to raise a ticket?
Cheers
Dan
[travel4 logo]
Dan Mysliwy
Corporate Travel Accounts Coordinator
Level 1, Rail Centre 2,
BRISBANE, QLD 4000
Phone: 1300 550 939
Daniel.Mysliwy@qr.com.au&lt;mailto:Daniel.Mysliwy@qr.com.au&gt;
09-12-2025 11:23:29 - Daniel Mysliwy (Additional comments)
reply from: Daniel.Mysliwy@qr.com.au
Hi Harry,
Could I please re-open this ticket, there is an update:
Action Required:
To ensure uninterrupted access to Scout, we recommend that you contact your IT department to update the whitelisted domain as follows:
  *   Remove Old Domain: https://scout-chatcenter-server.azurewebsites.net&lt;https://urldefense.com/v3/__https:/scout-chatcenter-server.azurewebsites.net__;!!OewlTa1rXg!QTjzZvy9F1ki55EiybH9r4dIKVFbUZ0_BKGwK4nwnQjbq119u5FlFV7govTBw2NoqZZpNxR0dpoR87ZNLsFU-qes-GRS$&gt;
  *   Replace with New Domain: https://scout-chatcenter.travelctm.com&lt;https://urldefense.com/v3/__https:/scout-chatcenter.travelctm.com__;!!OewlTa1rXg!QTjzZvy9F1ki55EiybH9r4dIKVFbUZ0_BKGwK4nwnQjbq119u5FlFV7govTBw2NoqZZpNxR0dpoR87ZNLsFU-sX1BcUT$&gt;
Please advise once done.
Cheers
Dan
[travel4 logo]
Dan Mysliwy
Corporate Travel Accounts Coordinator
Travel4 Office Hours: 08:00-17:00 M-F, Level 1, Rail Centre 2
BRISBANE, QLD 4000
T: +61 7 3235 7070
F: +61 7 3235 7833
Daniel.Mysliwy@qr.com.au&lt;mailto:Daniel.Mysliwy@qr.com.au&gt;
04-12-2025 14:37:55 - PDXC Integration (Work notes)
TASK8395555 Work Note Added by harrison.mabb@dxc.com: Daniel has confirmed that there is no reported issues.
Closing this ticket.
04-12-2025 14:37:42 - PDXC Integration (Additional comments)
TASK8395555 Comment Added ---&gt; Hi Daniel,
As discussed on teams, you mentioned that there has been no issues reported and that this ticket can now be closed.
I am now closing this ticket.
Kind regards,
Harry.
04-12-2025 09:12:44 - PDXC Integration (Work notes)
TASK8395555 Work Note Added by harrison.mabb@dxc.com: Just reached out to the user on teams and waiting reply to see if this is all working
27-11-2025 22:50:44 - PDXC Integration (Work notes)
TASK8395555 Work Note Added by harrison.mabb@dxc.com: Will leave this open until the 02 DEC
24-11-2025 07:17:45 - Daniel Mysliwy (Additional comments)
reply from: Daniel.Mysliwy@qr.com.au
Hi Harry,
Thanks for that. As the cutover to the new domain is 01/12/2025, do you mind if we keep the incident open until 02/12/2025?
I’ll test on 01/12/2025 and should hopefully run fine but just in case there’s any issues.
Cheers
Dan
[travel4 logo]
Dan Mysliwy
Corporate Travel Accounts Coordinator
Level 1, Rail Centre 2,
BRISBANE, QLD 4000
Phone: 1300 550 939
Daniel.Mysliwy@qr.com.au&lt;mailto:Daniel.Mysliwy@qr.com.au&gt;
21-11-2025 15:43:27 - PDXC Integration (Work notes)
TASK8395555 Work Note Added by harrison.mabb@dxc.com: Checked the url category for this site - https://scout-chatcenter.travelctm.com  and can see it is categorised as "travel" which we allow for all QR users.
Awaiting reply from Daniel
21-11-2025 15:42:15 - PDXC Integration (Additional comments)
TASK8395555 Comment Added ---&gt; Hi Daniel,
As mentioned on teams this site should already be whitelisted for all QR users.
Please let me know if you have any questions or concerns around this and we can discuss this further.
Kind regards,
Harry.
21-11-2025 15:39:18 - PDXC Integration (Work notes)
TASK8395555 Assigned To: Harry Mabb
21-11-2025 12:53:24 - Raegan Munro (Work notes)
QLR ServiceNow Integration sc_req_item SCTASK0223232 created RITM5428443
21-11-2025 12:53:02 - Raegan Munro (Work notes)
Assigning to Firewall for further assistance.
</t>
  </si>
  <si>
    <t xml:space="preserve">
 2025-11-26 09:21:52 PDXC Integration - State is Pending was Open
 2025-12-02 14:42:16 PDXC Integration - State is Work in Progress was Pending
 2025-12-08 13:01:01 PDXC Integration - State is Closed Complete was Work in Progress</t>
  </si>
  <si>
    <t>RITM0262519</t>
  </si>
  <si>
    <t xml:space="preserve">12-12-2025 18:15:11 - PDXC Integration (Work notes)
TASK8449438 Assigned To: Kaushika Thiyagarajan
12-12-2025 18:15:02 - PDXC Integration (Additional comments)
TASK8449438 Comment Added ---&gt; No asset deployed - No IT Asset Management action.
As per the comments: -
"TASK8395331 Work Note Added by isaac.nicholls@dxc.com: Closing as this is a duplicate of TASK8265041."
Closing this request.
12-12-2025 08:41:59 - PDXC Integration (Work notes)
TASK8395331 Work Note Added by isaac.nicholls@dxc.com: Closing as this is a duplicate of TASK8265041
12-12-2025 08:04:51 - PDXC Integration (Work notes)
TASK8395331 Work Note Added by isaac.nicholls@dxc.com: Reply from Samuel:
Hi Isaac,
I don’t think I require one at this stage, thanks.
Kind regards,
Samuel Humphries
11-12-2025 09:37:09 - PDXC Integration (Work notes)
TASK8395331 Work Note Added by isaac.nicholls@dxc.com: Hi Samuel
I am contacting you regarding your HW request for a High End Laptop.
Can you please let me know whether you also require a 7 in 1 Travel Hub?
Thank you
TASK8395331 Assigned To: Isaac Nicholls
24-11-2025 12:45:55 - PDXC Integration (Work notes)
TASK8395331 Work Note Added by michael.murakami@dxc.com: Order has been added to the config ship template
24-11-2025 11:31:44 - PDXC Integration (Work notes)
TASK8395331 Work Note Added by christopher.watson2@dxc.com: We are currently awaiting the arrival of new devices.
ETA is about 4 weeks.
Your item will be delivered as soon as it becomes available.
24-11-2025 11:31:37 - PDXC Integration (Additional comments)
TASK8395331 Comment Added ---&gt; We are currently awaiting the arrival of new devices.
ETA is about 4 weeks.
Your item will be delivered as soon as it becomes available.
24-11-2025 09:45:51 - PDXC Integration (Work notes)
TASK8395331 Assigned To: Christopher Watson
21-11-2025 11:34:26 - System (Work notes)
QLR ServiceNow Integration sc_req_item SCTASK0223217 created RITM5428399
</t>
  </si>
  <si>
    <t xml:space="preserve">
 2025-11-24 11:31:32 PDXC Integration - State is Pending was Open
 2025-12-12 08:41:44 PDXC Integration - State is Work in Progress was Pending</t>
  </si>
  <si>
    <t xml:space="preserve">26-11-2025 17:33:34 - PDXC Integration (Work notes)
TASK8407420 Assigned To: Kaushika Thiyagarajan
26-11-2025 17:33:26 - PDXC Integration (Additional comments)
TASK8407420 Comment Added ---&gt; Device deployed as per asset registry:
Asset Tag- SL232649|| Serial Number - 0F36KR623393FB || State - In use || Assigned to - Amit Kumar.
26-11-2025 14:38:04 - PDXC Integration (Work notes)
TASK8395315 Work Note Added by christopher.watson2@dxc.com: Previsioned and shipped.
1 x surface Laptop 
Asset : SL232649
Updated in CMDB
Hi Amit
The requested item(s) has been processed for delivery: 
• 1 X Microsoft Surface Laptop
• Asset : SL232649
• 
• 
• 
Just advising you that this has been processed for delivery to :
Beenleigh Station, Alamein St Between George St &amp; Main St Loganlea, Qld 4131
Shipping company: TNT 
300689742
BOOKING NUMBER:
BNE 753847
This ticket will now be closed.
24-11-2025 09:45:47 - PDXC Integration (Work notes)
TASK8395315 Assigned To: Christopher Watson
21-11-2025 10:57:43 - System (Work notes)
QLR ServiceNow Integration sc_req_item SCTASK0223203 created RITM5428371
</t>
  </si>
  <si>
    <t xml:space="preserve">
 2025-12-08 10:21:57 PDXC Integration - State is Closed Complete was Open</t>
  </si>
  <si>
    <t xml:space="preserve">10-12-2025 12:49:29 - Tran Hoang (Work notes)
Fulfilled. Update the free text fields "Deployed To" and "Deployed By" to dropdowns with the following options:
Field: Deployed To
Device
User
Field: Deployed By
Business Admin
DXC Application AUS
DXC Desktop CBD
QR 3rd Party Support
Service Desk
Software Asset Management
10-12-2025 08:53:00 - Patrick Lee (Work notes)
@Tran Hoang
Good to close. Thank you for your assistance.
09-12-2025 14:03:15 - Tran Hoang (Additional comments)
Hi @Patrick Lee
I'd like to notify you that your request has been successfully released into Prod.
Please kindly review and let me know your feedback.
Thank you for your time.
05-12-2025 17:05:36 - Tran Hoang (Additional comments)
Hi @Patrick Lee
I’ve already raised the change request CHG0053990 and it’s currently awaiting approval.
The release is scheduled to be ready on 9-Dec-2025.
I’ll inform you once it has been successfully deployed to Production.
Thank you!
05-12-2025 08:31:44 - Patrick Lee (Additional comments)
@Tran Hoang , this is good to go for your next release window. Thank you for your assistance.
04-12-2025 18:04:37 - Tran Hoang (Additional comments)
Hi @Patrick Lee
I have updated the free text fields "Deployed To" and "Deployed By" to single-select dropdowns with the following options in the ServiceNow Test and Development instances:
Field: Deployed To
Device
User
Field: Deployed By
Business Admin
DXC Application AUS
DXC Desktop CBD
QR 3rd Party Support
Service Desk
Software Asset Management
Could you please test and share your feedback?
If everything works as expected, please confirm so we can proceed to move this change to Production.
Thank you.
</t>
  </si>
  <si>
    <t xml:space="preserve">
 2025-11-24 08:15:03 Lemuel So - Assigned to is Tran Hoang was 
 2025-11-27 20:00:18 Tran Hoang - State is Work in Progress was Open
 2025-12-04 18:04:46 Tran Hoang - State is Pending was Work in Progress
 2025-12-10 12:49:29 Tran Hoang - State is Closed Complete was Pending</t>
  </si>
  <si>
    <t>RITM0269097</t>
  </si>
  <si>
    <t xml:space="preserve">11-12-2025 11:55:12 - Priya Thomas (Work notes)
To be actioned on specific dates  - 22.12.2025 and 02.01.2026
@Anduap Gurung Please action on 02.01.2025.
</t>
  </si>
  <si>
    <t xml:space="preserve">
 2025-11-21 10:39:26 Priya Thomas - Assigned to is Priya Thomas was </t>
  </si>
  <si>
    <t xml:space="preserve">28-11-2025 13:58:58 - PDXC Integration (Work notes)
TASK8407299 Assigned To: Kaushika Thiyagarajan
28-11-2025 13:58:53 - PDXC Integration (Additional comments)
TASK8407299 Comment Added ---&gt; Device deployed as per asset registry:
Asset Tag- SL231667|| Serial Number - 001041124757 || State - In use || Assigned to - Liam Rogers.
26-11-2025 11:01:04 - PDXC Integration (Work notes)
TASK8395247 Work Note Added by christopher.watson2@dxc.com: 1 X  Surface Laptop 6 - Asset : SL231667
CMDB Updated
Hi Liam
The requested item(s) has been processed for delivery: 
• 1 X  Surface Laptop
• Asset : SL231667
• 
• 
• 
Just advising you that this has been processed for delivery to :
Shipping company: TNT 
SHIPMENT NUMBER:
300518221
BOOKING NUMBER:
BNE 747525
This ticket will now be closed.
24-11-2025 09:45:44 - PDXC Integration (Work notes)
TASK8395247 Assigned To: Christopher Watson
21-11-2025 09:28:43 - System (Work notes)
QLR ServiceNow Integration sc_req_item SCTASK0223174 created RITM5428304
</t>
  </si>
  <si>
    <t xml:space="preserve">
 2025-12-08 09:59:02 PDXC Integration - State is Closed Complete was Open</t>
  </si>
  <si>
    <t xml:space="preserve">11-12-2025 08:33:15 - Cameron Horn (Work notes)
Verified that the access to the shared mailboxes and PDLs have been provided to R918783
Verified that MIM was provisioned
Verified that the DRA account was created correctly
Verified that the mailbox was created correctly
Verified that the URM was created correctly
Verified that the folder access was granted
11-12-2025 08:33:15 - Cameron Horn (Additional comments)
Good morning Kiera,
The following account has been created:
Tammie Rogers
R918783
Kind regards,
Cameron
10-12-2025 15:23:39 - Jeffrey Sardin (Work notes)
SD team - PDXC RITM5438284 has been fulfilled by O365 team. Please resume work on this request
09-12-2025 17:38:31 - George Knight (Work notes)
Still pending for SCTASK0223803
08-12-2025 13:53:59 - Ruey Lim (Work notes)
Still pending for SCTASK0223803
05-12-2025 09:22:56 - Jack Filmer (Work notes)
pending SCTASK0223803 still
04-12-2025 12:47:17 - Cameron Horn (Work notes)
Pending SCTASK0223803
03-12-2025 14:11:15 - Andy Phan (Additional comments)
Hi Kiera,
We're still waiting on a few processes to be completed for Tammie's account. I'll let you know once everything has been finalised.
Kind regards,
Andy
03-12-2025 14:07:45 - Andy Phan (Work notes)
Pending SCTASK0223803.
03-12-2025 14:06:14 - Andy Phan (Work notes)
Investigating
03-12-2025 13:21:16 - Kiera Banks (Additional comments)
Hi Team, Can you please confirm that this has been completed for Tammie ?
03-12-2025 11:50:02 - Raegan Munro (Work notes)
Pending SCTASK0223803.
02-12-2025 07:57:57 - Shane Kmet (Work notes)
Still pending SCTASK0223803
This is peniong O365 and ESM support
01-12-2025 08:16:25 - Raegan Munro (Work notes)
Pending SCTASK0223803.
28-11-2025 13:21:20 - Jack Filmer (Work notes)
Pending SCTASK0223803
27-11-2025 11:58:49 - Jeffrey Sardin (Work notes)
PDXC TASK8411099 has been assigned to O365 Messaging QLR
27-11-2025 11:36:14 - Ruey Lim (Work notes)
Submitted "other request" as per requested
Ref num: SCTASK0223803/ RITM0269704
Pending for DXC O365 Messaging on SCTASK0223803
27-11-2025 11:03:33 - Jeffrey Sardin (Work notes)
cannot locate catalog item - cannot create request
27-11-2025 11:03:31 - Jeffrey Sardin (Work notes)
This catalog form is not designed for PDXC ebond. Please raise an "Other Request" in reference to this so I can assign it manually to O365 in PDXC for granting the room resource access. Kindly mention the QR SNOW RITM number for visibility and reference. Thanks
26-11-2025 14:11:51 - Kiera Banks (Work notes)
cannot locate catalog item - cannot create request
26-11-2025 14:11:49 - Kiera Banks (Additional comments)
Hi Andy, Can I please confirm if Tammie's access has been set up ?
21-11-2025 14:46:15 - Raegan Munro (Work notes)
cannot locate catalog item - cannot create request
21-11-2025 14:46:11 - Raegan Munro (Work notes)
Unable to provision user in MIM: Your search key of: 'Service ID contains 918783' returned 0 results. Please try again.
Assigning to O365 to grant room resource access, please assign back once complete so Service Desk can provision MIM.
21-11-2025 14:44:38 - Raegan Munro (Work notes)
From: Gibson, Holly &lt;Holly.Gibson@qr.com.au&gt; 
Sent: Friday, 21 November 2025 3:39 PM
To: IT Service Desk &lt;ITServiceDesk@qr.com.au&gt;
Subject: Re: SCTASK0223164 - New Employee Access (HR Admin)
Approved 
Holly Gibson
Manager Customer Contact
Queensland Rail Travel
On 21 Nov 2025, at 12:18 pm, IT Service Desk &lt;ITServiceDesk@qr.com.au&gt; wrote:
21-11-2025 13:51:37 - Andy Phan (Work notes)
Resource: RS MTR RC2 FL1 Training Room
Owner: Gibson, Holly
User (Rogers, Tammie) given access as requested to the follow: 
Shared Mailbox: queenslandrailtravelmanagement@qr.com.au  
Shared Mailbox: queenslandrailtravelcft@qr.com.au
PDL: PDL QLD Rail Travel GLT
PDL: PDL QLD Rail Travel All Staff
Resource: RS MTR RC2 FL1 Bunda:rra
Resource: RS MTR RC2 FL1 Saltwater Desert
Resource: RS MTR RC2 FL1 Quiet Room
New owner: Rogers, Tammie 
Pending Mailbox script &amp; MIM - "Your search key of: 'Service ID contains 918783' returned 0 results. Please try again."
Pending approval from resource owner (Gibson, Holly).
21-11-2025 12:59:52 - Andy Phan (Work notes)
The original message was received at Fri, 21 Nov 2025 11:15:42 +1000 from m0267888.ppops.net [127.0.0.1]
   ----- The following addresses had permanent fatal errors ----- &lt;veronica.jakobsen@qr.com.au&gt;
    (reason: 554 5.4.14 Hop count exceeded - possible mail loop ATTR34 [ML1PEPF0000F179.ausprd01.prod.outlook.com 2025-11-21T01:15:46.067Z 08DE240FFF57BE31])
   ----- Transcript of session follows ----- ... while talking to qr-com-au.mail.protection.outlook.com.:
&gt;&gt;&gt; DATA
&lt;&lt;&lt; 554 5.4.14 Hop count exceeded - possible mail loop ATTR34 [ML1PEPF0000F179.ausprd01.prod.outlook.com 2025-11-21T01:15:46.067Z 08DE240FFF57BE31]
554 5.0.0 Service unavailable
21-11-2025 12:53:44 - Andy Phan (Work notes)
Folder: \\corp\corp\PSG\Market
Group: BNE_PS_MARK
Owner: Unrestricted
User given access to group "BNE_PS_MARK"
21-11-2025 12:44:32 - Andy Phan (Work notes)
From: Bannister, Anna &lt;Anna.Bannister@qr.com.au&gt; 
Sent: Friday, 21 November 2025 1:03 PM
To: IT Service Desk &lt;ITServiceDesk@qr.com.au&gt;; Horobin, Paul &lt;Paul.Horobin@qr.com.au&gt;
Cc: Fey, Charlotte &lt;Charlotte.Fey@qr.com.au&gt;
Subject: RE: SCTASK0223164 - New Employee Access (HR Admin)
Hi Andy,
I can approve this for Tammie.
Please reach out if you have any further questions.
Kind regards,
Anna
ANNA BANNISTER
A/MANAGER POLICY AND TRAINING 
Rail Centre 2, Level 1   
309 Edward St GPO Box 1429 Bne 4001 • QLD, 4001 
T: 07 30720639
M: 0437178230
F: +61 7 3235 1973 
W: queenslandrailtravel.com.au
Advance Leave Notifications:
16 December 2025 – 02 January 2026 inclusive.
21-11-2025 12:44:15 - Andy Phan (Work notes)
From: Horobin, Paul &lt;Paul.Horobin@qr.com.au&gt; 
Sent: Friday, 21 November 2025 12:53 PM
To: IT Service Desk &lt;ITServiceDesk@qr.com.au&gt;
Subject: Automatic reply: SCTASK0223164 - New Employee Access (HR Admin)
 Hi,
Thanks for your email, I'm currently on leave and will return to work on Friday 28 November 2025. For any urgent enquiries please contact Anna Bannister. 
Regards 
Paul Horobin
Manager Policy and Training
21-11-2025 12:25:15 - Raegan Munro (Work notes)
Mailbox script failed, rerunning.
21-11-2025 12:23:17 - Andy Phan (Work notes)
From: IT Service Desk 
Sent: Friday, 21 November 2025 12:53 PM
To: Horobin, Paul &lt;Paul.Horobin@qr.com.au&gt;
Cc: Bannister, Anna &lt;Anna.Bannister@qr.com.au&gt;
Subject: SCTASK0223164 - New Employee Access (HR Admin)
Hello Anna,
We have received a request from Tammie Rogers (New Employee Access) to have View/Modify access,  PDL membership access and to take ownership of RS MTR RC2 FL1 Bunda:rra, RS MTR RC2 FL1 Saltwater Desert, PDL QLD Rail Travel GLT and PDL QLD Rail Travel All Staff. 
The owner of these PDLs &amp; Resources has ceased employment with Queensland Rail. As you are the approving Manager on this ticket would you accept ownership of these PDLs &amp; Resources, or would you like to delegate it to someone else?
As Paul is on leave, Anna are you able to approve this?
Best regards,
Andy
ANDY PHAN 
Assistant Customer Support
21-11-2025 12:20:27 - Raegan Munro (Work notes)
From: McCartney, Robert &lt;Robert.McCartney@qr.com.au&gt; 
Sent: Friday, 21 November 2025 12:58 PM
To: IT Service Desk &lt;ITServiceDesk@qr.com.au&gt;
Cc: Fey, Charlotte &lt;Charlotte.Fey@qr.com.au&gt;
Subject: RE: SCTASK0223164 - New Employee Access (HR Admin)
Approved
ROBERT McCARTNEY
SENIOR MANAGER 
ONBOARD AND STATION CUSTOMER SERVICE
T: 07 3072 0233
M: 0408 515 134
W: queenslandrailtravel.com.au
21-11-2025 12:16:53 - Raegan Munro (Work notes)
Investigating.
21-11-2025 12:05:55 - Andy Phan (Work notes)
From: Patterson, John &lt;John.Patterson@qr.com.au&gt; 
Sent: Friday, 21 November 2025 12:35 PM
To: IT Service Desk &lt;ITServiceDesk@qr.com.au&gt;
Subject: RE: SCTASK0223164 - New Employee Access (HR Admin)
Hi Andy,
Yes you can transfer ownership to this employee.
Regards,
JOHN PATTERSON
ADMINISTRATION OFFICER 
RC1- L5 
T: External  
W: queenslandrail.com.au
21-11-2025 12:04:25 - Andy Phan (Work notes)
Investigating
21-11-2025 11:27:26 - Andy Phan (Additional comments)
Hi Kiera, 
Could you please clarify the required permissions for the folder path "O:\PSG\Market"? 
Kind regards, 
Andy Phan
21-11-2025 11:27:26 - Andy Phan (Work notes)
Pending approval from Shared Mailbox, PDLs and Resources Owner. 
Pending user response
Pending Mailbox script &amp; MIM - "Your search key of: 'Service ID contains 918783' returned 0 results. Please try again."
21-11-2025 11:23:53 - Andy Phan (Work notes)
From: IT Service Desk 
Sent: Friday, 21 November 2025 11:54 AM
To: CCC Team Leader Inbox &lt;CCCTeamLeaderInbox@qr.com.au&gt;
Subject: SCTASK0223164 - New Employee Access (HR Admin)
Hello Team, 
We have received a request from Tammie Rogers (New Employee Access) to have View/Modify access to RS MTR RC2 FL1 Training Room. 
As Holly is attending a conference, are you able to approve this access?
Kind regards, 
Andy Phan
ANDY PHAN 
Assistant Customer Support
21-11-2025 11:19:22 - Andy Phan (Work notes)
From: Gibson, Holly &lt;Holly.Gibson@qr.com.au&gt; 
Sent: Friday, 21 November 2025 11:49 AM
To: IT Service Desk &lt;ITServiceDesk@qr.com.au&gt;
Subject: Automatic reply: SCTASK0223164 - New Employee Access (HR Admin)
Thank you for your email. I’m attending a conference.
For anything urgent please contact our Team Leader line on 1300 723 905 or via email on cccteamleaderinbox@qr.com.au
Regards
Holly
21-11-2025 11:18:38 - Andy Phan (Work notes)
From: IT Service Desk 
Sent: Friday, 21 November 2025 11:48 AM
To: Gibson, Holly &lt;Holly.Gibson@qr.com.au&gt;
Subject: SCTASK0223164 - New Employee Access (HR Admin)
Hello Holly,
We have received a request from Tammie Rogers (New Employee Access) to have View/Modify access to RS MTR RC2 FL1 Training Room. 
As the owner of this Resource, can you please let us know if you approve this access?
Best regards,
Andy
ANDY PHAN 
Assistant Customer Support
21-11-2025 11:15:18 - Andy Phan (Work notes)
From: IT Service Desk 
Sent: Friday, 21 November 2025 11:45 AM
To: Patterson, John &lt;John.Patterson@qr.com.au&gt;
Subject: SCTASK0223164 - New Employee Access (HR Admin)
Hello John,
We have received a request from Tammie Rogers (New Employee Access) to have View/Modify access and take ownership of RS MTR RC2 FL1 Quiet Room. 
As the owner of this Resources, can you please let us know if you approve this access and transfer of ownership?
Best regards,
Andy
ANDY PHAN 
Assistant Customer Support
21-11-2025 11:12:40 - Andy Phan (Work notes)
From: IT Service Desk 
Sent: Friday, 21 November 2025 11:42 AM
To: Jakobsen, Veronica &lt;veronica.jakobsen@qr.com.au&gt;
Subject: SCTASK0223164 - New Employee Access (HR Admin)
Hello Veronica,
We have received a request from Tammie Rogers (New Employee Access) to have View/Modify access,  PDL membership access and to take ownership of RS MTR RC2 FL1 Bunda:rra, RS MTR RC2 FL1 Saltwater Desert, PDL QLD Rail Travel GLT and PDL QLD Rail Travel All Staff. 
As the owner of these Resources and PDLs, can you please let us know if you approve this access and transfer of ownership?
Best regards,
Andy
ANDY PHAN 
Assistant Customer Support
21-11-2025 11:02:46 - Andy Phan (Work notes)
PDL: PDL RailCentre 2 Level 01
Owner: Dynamic Group
PDL RailCentre 2 Level 01 is a Dynamic Group and should add the user automatically.
21-11-2025 10:59:55 - Andy Phan (Work notes)
From: Fey, Charlotte &lt;Charlotte.Fey@qr.com.au&gt; 
Sent: Friday, 21 November 2025 11:28 AM
To: IT Service Desk &lt;ITServiceDesk@qr.com.au&gt;
Subject: RE: SCTASK0223164 - New Employee Access (HR Admin)
approved
Kind regards
Charlotte
Charlotte Fey
Queensland Rail Travel
0419 937 879
21-11-2025 10:49:59 - Andy Phan (Work notes)
From: IT Service Desk 
Sent: Friday, 21 November 2025 11:20 AM
To: Fey, Charlotte &lt;Charlotte.Fey@qr.com.au&gt;
Subject: SCTASK0223164 - New Employee Access (HR Admin)
Hello Charlotte,
We have received a request from Tammie Rogers (New Employee Access) to have View/Modify access, Send-as access, Send-on Behalf access and to take ownership of queenslandrailtravelcft@qr.com.au.
As the owner of this Shared Mailbox, can you please let us know if you approve this access and transfer of ownership?
Best regards,
Andy Phan
ANDY PHAN 
Assistant Customer Support
21-11-2025 10:39:37 - Andy Phan (Work notes)
From: IT Service Desk 
Sent: Friday, 21 November 2025 11:09 AM
To: McCartney, Robert &lt;Robert.McCartney@qr.com.au&gt;
Subject: SCTASK0223164 - New Employee Access (HR Admin)
Hello Robert,
We have received a request from Tammie Rogers (New Employee Access) to have View/Modify access, Send-as access, Send-on Behalf access and to take ownership of queenslandrailtravelmanagement@qr.com.au.
As the owner of this Shared Mailbox, can you please let us know if you approve this access and transfer of ownership?
Best regards,
Andy Phan
ANDY PHAN 
Assistant Customer Support
21-11-2025 10:38:10 - Andy Phan (Work notes)
Folder: \\corp\corp\PSG\Market
Group: BNE_PS_MARK
Owner: Unrestricted
21-11-2025 10:31:04 - Martyn Connor (Work notes)
Just confirming with Holly Gibson that we do actually want to give ownership of all of these mailboxes/PDL's to Tammie, Or if this was a mistake when the request was raised.
Pending response from Holly before we proceed with the access.
21-11-2025 10:23:12 - Andy Phan (Work notes)
Account Details:
Tammie Rogers
R918783
Created AD Account
Created UMR in PR3
21-11-2025 10:08:24 - Andy Phan (Work notes)
Investigating
</t>
  </si>
  <si>
    <t xml:space="preserve">
 2025-11-21 09:00:40 Shane Kmet - Assigned to is Zoe O'Brien was 
 2025-11-21 11:27:26 Andy Phan - State is Pending was Work in Progress
 2025-11-21 14:46:11 Raegan Munro - State is Work in Progress was Pending
 2025-11-27 11:03:35 Jeffrey Sardin - Assignment Group is Global Service Desk was DXC O365 Messaging
 2025-11-27 11:14:29 Cameron Horn - Assigned to is Raegan Munro was 
 2025-11-27 11:36:14 Ruey Lim - State is Pending was Work in Progress
 2025-12-11 08:33:15 Cameron Horn - State is Closed Complete was Pending</t>
  </si>
  <si>
    <t xml:space="preserve">10-12-2025 11:08:18 - Casey Micklesson (Additional comments)
Hi Josh,
Just wanting to follow up on the below please.
The change in username requires a Level 4 Manager approval.
Can you please confirm the level 4 manager so I can update the ticket and send to the correct team?
Please be welcome to call me on 0730728877to discuss.
Please note this ticket will be closed in 3 days if no response is receieved.
Thank you
05-12-2025 09:23:28 - Casey Micklesson (Additional comments)
Hi Josh,
Just wanting to follow up on the below please.
The change in username requires a Level 4 Manager approval.
Can you please confirm the level 4 manager so I can update the ticket and send to the correct team?
Please be welcome to call me on 0730728877to discuss.
Thank you
02-12-2025 10:52:40 - Casey Micklesson (Additional comments)
Hi Josh,
Just wanting to follow up on the below please. 
The change in username requires a Level 4 Manager approval.
Can you please confirm the level 4 manager so I can update the ticket and send to the correct team?
Please be welcome to call me on 0730728877to discuss.
Thank you
27-11-2025 12:57:41 - Casey Micklesson (Additional comments)
Hi Josh, 
The change in username requires a Level 4 Manager approval.
Can you please confirm the level 4 manager so I can update the ticket and send to the correct team?
Please be welcome to call me on 0730728877to discuss.
Thank you
27-11-2025 12:57:41 - Casey Micklesson (Work notes)
Attempted to update PDF however, approver was not correct level.
Waiting Level 4 approver before proceeding with ticket.
21-11-2025 09:40:46 - Casey Micklesson (Work notes)
Please note your Order Reference Number:
15633115
</t>
  </si>
  <si>
    <t xml:space="preserve">09-12-2025 13:04:23 - Exequiel Jarred Lopez (Work notes)
User verification and testing successful.
24-11-2025 08:07:50 - Patrick Lee (Additional comments)
Good to close, roles have been copied over and I am able to test.
Thank you for the assistance.
21-11-2025 16:23:07 - Exequiel Jarred Lopez (Additional comments)
Hello @Patrick Lee,
This has been done. Please verify your user record on dev and test instances to see if it matches your user record on production.
Let me know if you are good to close this ticket or if further assistance should be required.
Thank you!
</t>
  </si>
  <si>
    <t xml:space="preserve">
 2025-11-21 09:20:30 Lemuel So - Assigned to is Jarred Lopez was 
 2025-11-21 15:59:26 Jarred Lopez - State is Work in Progress was Open
 2025-11-21 16:23:07 Jarred Lopez - State is Pending was Work in Progress
 2025-12-09 13:04:23 Jarred Lopez - State is Closed Complete was Pending</t>
  </si>
  <si>
    <t xml:space="preserve">11-12-2025 14:56:38 - PDXC Integration (Work notes)
TASK8392341 Work Note Added by tngo33@dxc.com: promoted Gulflander site to Prod, and waiting for user confirm to move Travel and Ksr website.
05-12-2025 18:00:18 - PDXC Integration (Work notes)
TASK8392341 Work Note Added by tngo33@dxc.com: Done UAT Site and waiting for user verify.
03-12-2025 12:56:34 - PDXC Integration (Work notes)
TASK8392341 Work Note Added by tngo33@dxc.com: Done UAT Site and waiting for user verify.
28-11-2025 11:48:47 - PDXC Integration (Work notes)
TASK8392341 Assigned To: Thai Tuan Ngo
26-11-2025 18:55:52 - PDXC Integration (Additional comments)
TASK8392341 Comment Added ---&gt; Hi Luke,
The changes have been applied to the Gulflander site in UAT environment.
You can refer this page.
https://uat.gulflander.com.au/planning-and-pricing/contact-us/booking-enquiry
Kindly review and confirm before we proceed with the rest of the sites.
Thank you.
20-11-2025 18:04:38 - PDXC Integration (Work notes)
TASK8392341 Assigned To: Phuc Liem Nguyen
20-11-2025 14:11:35 - Raegan Munro (Work notes)
QLR ServiceNow Integration sc_req_item SCTASK0223114 created RITM5426575
20-11-2025 14:11:14 - Raegan Munro (Work notes)
Assigning to Application Online as requested.
</t>
  </si>
  <si>
    <t xml:space="preserve">
 2025-11-21 14:59:40 PDXC Integration - State is Pending was Open
 2025-12-03 15:12:26 PDXC Integration - State is Work in Progress was Pending
 2025-12-04 14:51:42 PDXC Integration - State is Pending was Work in Progress
 2025-12-05 16:55:17 PDXC Integration - State is Work in Progress was Pending
 2025-12-08 14:56:23 PDXC Integration - State is Closed Complete was Work in Progress</t>
  </si>
  <si>
    <t>RITM0268923</t>
  </si>
  <si>
    <t xml:space="preserve">09-12-2025 14:48:08 - PDXC Integration (Work notes)
TASK8438936 Assigned To: Kaushika Thiyagarajan
09-12-2025 14:47:59 - PDXC Integration (Additional comments)
TASK8438936 Comment Added ---&gt; Device → Accessories Only - No IT Asset Management action.
09-12-2025 14:25:34 - PDXC Integration (Work notes)
TASK8392242 Work Note Added by christopher.watson2@dxc.com: 10 X SIM Cards
SIM Card Number Asset Number Creation Request Number
8000502103494 TB250380 RITM0270877
8000502103502 TB250361 RITM0270879
8000502103510 TB250398 RITM0270880
8000502103528 TB250385 RITM0270881
8000502103536 TB250382 RITM0270882
8000502103544 TB250391 RITM0270883
8000502103551 TB250375 RITM0270884
8000502103569 TB250365 RITM0270885
8000502103577 TB250374 RITM0270886
8000502103585 TB250392 RITM0270888
21-11-2025 14:51:03 - PDXC Integration (Work notes)
TASK8392242 Work Note Added by christopher.watson2@dxc.com: We are currently awaiting the arrival of new devices.
ETA is about 4 weeks.
The following have been put on hold until devices are available.
RITM0268920: Microsoft Surface Pro 8 LTE - Quantity: 10
RITM0268921: Rugged Case for Surface Pro 8 - Quantity: 10
RITM0268922: Anti Glare filter - Quantity: 10
RITM0268923: SIM Card - Quantity: 10
21-11-2025 14:50:58 - PDXC Integration (Additional comments)
TASK8392242 Comment Added ---&gt; We are currently awaiting the arrival of new devices.
ETA is about 4 weeks.
The following have been put on hold until devices are available.
RITM0268920: Microsoft Surface Pro 8 LTE - Quantity: 10
RITM0268921: Rugged Case for Surface Pro 8 - Quantity: 10
RITM0268922: Anti Glare filter - Quantity: 10
RITM0268923: SIM Card - Quantity: 10
21-11-2025 09:07:13 - PDXC Integration (Work notes)
TASK8392242 Assigned To: Christopher Watson
20-11-2025 12:09:08 - System (Work notes)
QLR ServiceNow Integration sc_req_item SCTASK0223088 created RITM5426496
</t>
  </si>
  <si>
    <t xml:space="preserve">
 2025-11-21 14:50:08 PDXC Integration - State is Pending was Open
 2025-12-09 14:25:29 PDXC Integration - State is Work in Progress was Pending</t>
  </si>
  <si>
    <t>RITM0268921</t>
  </si>
  <si>
    <t xml:space="preserve">09-12-2025 14:52:18 - PDXC Integration (Work notes)
TASK8438930 Assigned To: Kaushika Thiyagarajan
09-12-2025 14:51:10 - PDXC Integration (Additional comments)
TASK8438930 Comment Added ---&gt; Device → Accessories Only - No IT Asset Management action.
09-12-2025 14:21:14 - PDXC Integration (Work notes)
TASK8392245 Work Note Added by christopher.watson2@dxc.com: Billing Code : 10 X QR2-PRO-7350CS-CR116 Protective Case for Dell 7350 tablet
Dispatched 
Shipping company: TNT 
SHIPMENT NUMBER:
308814446
CUSTOMER REFERENCE
RITM0268916-23
BOOKING NUMBER:
BNE 841291
21-11-2025 14:51:38 - PDXC Integration (Work notes)
TASK8392245 Work Note Added by christopher.watson2@dxc.com: We are currently awaiting the arrival of new devices.
The following have been put on hold until devices are available.
RITM0268920: Microsoft Surface Pro 8 LTE - Quantity: 10
RITM0268921: Rugged Case for Surface Pro 8 - Quantity: 10
RITM0268922: Anti Glare filter - Quantity: 10
RITM0268923: SIM Card - Quantity: 10
21-11-2025 14:51:32 - PDXC Integration (Additional comments)
TASK8392245 Comment Added ---&gt; We are currently awaiting the arrival of new devices.
The following have been put on hold until devices are available.
RITM0268920: Microsoft Surface Pro 8 LTE - Quantity: 10
RITM0268921: Rugged Case for Surface Pro 8 - Quantity: 10
RITM0268922: Anti Glare filter - Quantity: 10
RITM0268923: SIM Card - Quantity: 10
21-11-2025 09:07:20 - PDXC Integration (Work notes)
TASK8392245 Assigned To: Christopher Watson
20-11-2025 12:09:09 - System (Work notes)
QLR ServiceNow Integration sc_req_item SCTASK0223087 created RITM5426499
</t>
  </si>
  <si>
    <t xml:space="preserve">
 2025-11-21 14:51:30 PDXC Integration - State is Pending was Open
 2025-12-09 14:21:12 PDXC Integration - State is Work in Progress was Pending</t>
  </si>
  <si>
    <t>RITM0268920</t>
  </si>
  <si>
    <t xml:space="preserve">09-12-2025 15:25:24 - PDXC Integration (Work notes)
TASK8438960 Assigned To: Kaushika Thiyagarajan
09-12-2025 15:25:23 - PDXC Integration (Additional comments)
TASK8438960 Comment Added ---&gt; 10 - Device deployed as per asset registry:
Asset Tag- TB250361|| Serial Number - GVYTZF4 || State - In use || Assigned to - Victoria Rogers.
Asset Tag- TB250365|| Serial Number - CJSTZF4|| State - In use || Assigned to - Victoria Rogers.
Asset Tag- TB250374|| Serial Number - 2DMVZF4|| State - In use || Assigned to - Victoria Rogers.
Asset Tag- TB250375|| Serial Number - DWYVZF4|| State - In use || Assigned to - Victoria Rogers.
Asset Tag- TB250380|| Serial Number - B99WZF4|| State - In use || Assigned to - Victoria Rogers.
Asset Tag- TB250382|| Serial Number - FJMVZF4|| State - In use || Assigned to - Victoria Rogers.
Asset Tag- TB250385|| Serial Number - 6TYVZF4|| State - In use || Assigned to - Victoria Rogers.
Asset Tag- TB250391|| Serial Number - 58GVZF4|| State - In use || Assigned to - Victoria Rogers.
Asset Tag- TB250392|| Serial Number - 569WZF4|| State - In use || Assigned to - Victoria Rogers.
Asset Tag- TB250398|| Serial Number - 66GVZF4|| State - In use || Assigned to - Victoria Rogers.
Please do let us know or raise a reassignment form once the new resource allocated.
09-12-2025 14:39:24 - PDXC Integration (Work notes)
TASK8392244 Work Note Added by christopher.watson2@dxc.com: 10 X Dell 7350 - Assigned to Victoria Rogers to assign to user
CMDB Updated
Asset Number
TB250380
TB250361
TB250398
TB250385
TB250382
TB250391
TB250375
TB250365
TB250374
TB250392
21-11-2025 14:52:04 - PDXC Integration (Work notes)
TASK8392244 Work Note Added by christopher.watson2@dxc.com: We are currently awaiting the arrival of new devices.
The following have been put on hold until devices are available.
RITM0268920: Microsoft Surface Pro 8 LTE - Quantity: 10
RITM0268921: Rugged Case for Surface Pro 8 - Quantity: 10
RITM0268922: Anti Glare filter - Quantity: 10
RITM0268923: SIM Card - Quantity: 10
21-11-2025 14:52:02 - PDXC Integration (Additional comments)
TASK8392244 Comment Added ---&gt; We are currently awaiting the arrival of new devices.
The following have been put on hold until devices are available.
RITM0268920: Microsoft Surface Pro 8 LTE - Quantity: 10
RITM0268921: Rugged Case for Surface Pro 8 - Quantity: 10
RITM0268922: Anti Glare filter - Quantity: 10
RITM0268923: SIM Card - Quantity: 10
21-11-2025 09:07:16 - PDXC Integration (Work notes)
TASK8392244 Assigned To: Christopher Watson
20-11-2025 12:09:09 - System (Work notes)
QLR ServiceNow Integration sc_req_item SCTASK0223090 created RITM5426498
</t>
  </si>
  <si>
    <t xml:space="preserve">
 2025-11-21 14:52:00 PDXC Integration - State is Pending was Open
 2025-12-09 14:39:21 PDXC Integration - State is Work in Progress was Pending</t>
  </si>
  <si>
    <t>RITM0268916</t>
  </si>
  <si>
    <t xml:space="preserve">09-12-2025 16:40:49 - PDXC Integration (Work notes)
TASK8438921 Assigned To: Kaushika Thiyagarajan
09-12-2025 16:40:41 - PDXC Integration (Additional comments)
TASK8438921 Comment Added ---&gt; 10 - Device deployed as per asset registry:
Asset Tag- TB250337|| Serial Number - 6Z3VZF4|| State - In use || Assigned to - Victoria Rogers.
Asset Tag- TB250355|| Serial Number - 6SYTZF4|| State - In use || Assigned to - Victoria Rogers.
Asset Tag- TB250358|| Serial Number - 5QSTZF4|| State - In use || Assigned to - Victoria Rogers.
Asset Tag- TB250377|| Serial Number - BRYVZF4|| State - In use || Assigned to - Victoria Rogers.
Asset Tag- TB250378|| Serial Number - 9RYVZF4|| State - In use || Assigned to - Victoria Rogers.
Asset Tag- TB250383|| Serial Number - GKSVZF4|| State - In use || Assigned to - Victoria Rogers.
Asset Tag- TB250386|| Serial Number - H6MVZF4|| State - In use || Assigned to - Victoria Rogers.
Asset Tag- TB250408|| Serial Number - 58GVZF4|| State - In use || Assigned to - Victoria Rogers.
Asset Tag- TB250411|| Serial Number - 5Y8VZF4|| State - In use || Assigned to - Victoria Rogers.
Asset Tag- TB250412|| Serial Number - D34VZF4|| State - In use || Assigned to - Victoria Rogers.
Please raise a reassignment form once the new resource allocated.
09-12-2025 14:15:24 - PDXC Integration (Work notes)
TASK8392238 Work Note Added by christopher.watson2@dxc.com: 10 X Dell 7350 Tablets
Asset Number
TB250408
TB250411
TB250355
TB250383
TB250377
TB250337
TB250358
TB250386
TB250412
TB250378
21-11-2025 14:54:28 - PDXC Integration (Work notes)
TASK8392238 Work Note Added by christopher.watson2@dxc.com: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14:54:19 - PDXC Integration (Additional comments)
TASK8392238 Comment Added ---&gt;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09:06:48 - PDXC Integration (Work notes)
TASK8392238 Assigned To: Christopher Watson
20-11-2025 12:08:43 - System (Work notes)
QLR ServiceNow Integration sc_req_item SCTASK0223084 created RITM5426492
</t>
  </si>
  <si>
    <t xml:space="preserve">
 2025-11-21 14:54:18 PDXC Integration - State is Pending was Open
 2025-12-09 14:15:19 PDXC Integration - State is Work in Progress was Pending</t>
  </si>
  <si>
    <t>RITM0268918</t>
  </si>
  <si>
    <t xml:space="preserve">09-12-2025 13:46:44 - PDXC Integration (Work notes)
TASK8438828 Assigned To: Kaushika Thiyagarajan
09-12-2025 13:46:39 - PDXC Integration (Additional comments)
TASK8438828 Comment Added ---&gt; Device → Accessories Only - No IT Asset Management action.
09-12-2025 12:59:34 - PDXC Integration (Work notes)
TASK8392239 Work Note Added by christopher.watson2@dxc.com: Billing Code
10 X QR2-PRO-7350CS-CR116 - Protective Case for Dell 7350 tablet
Dispatched
Just advising you that this has been processed for delivery to :
281A Bilsen Rd, GEEBUNG QLD 4034
Shipping company: TNT 
SHIPMENT NUMBER:
308814446
CUSTOMER REFERENCE
RITM0268916-23
BOOKING NUMBER:
BNE 841291
21-11-2025 14:55:39 - PDXC Integration (Work notes)
TASK8392239 Work Note Added by christopher.watson2@dxc.com: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14:55:34 - PDXC Integration (Additional comments)
TASK8392239 Comment Added ---&gt;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09:06:58 - PDXC Integration (Work notes)
TASK8392239 Assigned To: Christopher Watson
20-11-2025 12:08:44 - System (Work notes)
QLR ServiceNow Integration sc_req_item SCTASK0223083 created RITM5426493
</t>
  </si>
  <si>
    <t xml:space="preserve">
 2025-11-21 14:54:44 PDXC Integration - State is Pending was Open
 2025-12-09 12:57:47 PDXC Integration - State is Work in Progress was Pending</t>
  </si>
  <si>
    <t>RITM0268917</t>
  </si>
  <si>
    <t xml:space="preserve">09-12-2025 13:56:18 - PDXC Integration (Work notes)
TASK8438903 Assigned To: Kaushika Thiyagarajan
09-12-2025 13:56:15 - PDXC Integration (Additional comments)
TASK8438903 Comment Added ---&gt; Device → Accessories Only - No IT Asset Management action.
09-12-2025 13:54:04 - PDXC Integration (Work notes)
TASK8392240 Work Note Added by christopher.watson2@dxc.com: 10 X Activation Requests 
SIM Card Number Asset Number Creation Request Number
8000502103395 TB250408 RITM0270859
8000502103403 TB250411 RITM0270863
8000502103411 TB250355 RITM0270865
8000502103429 TB250383 RITM0270867
8000502103437 TB250377 RITM0270868
8000502103445 TB250337 RITM0270870
8000502103452 TB250358 RITM0270873
8000502103460 TB250386 RITM0270874
8000502103478 TB250412 RITM0270875
8000502103486 TB250378 RITM0270876
21-11-2025 14:55:13 - PDXC Integration (Work notes)
TASK8392240 Work Note Added by christopher.watson2@dxc.com: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14:55:05 - PDXC Integration (Additional comments)
TASK8392240 Comment Added ---&gt; We are currently awaiting the arrival of new devices.
The following have been put on hold until devices are available.
RITM0268916: Microsoft Surface Pro 8 LTE - Quantity: 10
RITM0268918: Rugged Case for Surface Pro 8 - Quantity: 10
RITM0268917: SIM Card - Quantity: 10
RITM0268919: Anti Glare filter - Quantity: 10
21-11-2025 09:07:01 - PDXC Integration (Work notes)
TASK8392240 Assigned To: Christopher Watson
20-11-2025 12:08:44 - System (Work notes)
QLR ServiceNow Integration sc_req_item SCTASK0223085 created RITM5426494
</t>
  </si>
  <si>
    <t xml:space="preserve">
 2025-11-21 14:55:04 PDXC Integration - State is Pending was Open
 2025-12-09 13:53:57 PDXC Integration - State is Work in Progress was Pending</t>
  </si>
  <si>
    <t xml:space="preserve">10-12-2025 11:14:07 - Priya Thomas (Additional comments)
Changes imported to PR3 on 04/12/2025
02-12-2025 13:43:42 - Priya Thomas (Additional comments)
Import scheduled in Transport run for 04/12/2025 under CHG0053892 (CTASK0049648)  
Service Now Number: REQ0262713 
Transport No and/or Descriptions:
DR3K981277 FIN REQ0262713 payment times change date format
Responsible person: Priya Thomas 
Systems affected: SAP ECC 
Who is affected: All users
How are users affected: Minor enhancements
For transports non Production updates:
Import into SR3 Y/N? Y 
Import into MR3 Y/N? Y
For SF promotions non Production updates:
Promote to T2 (Sandpit) Y/N? N
Promote to T1 (Mtce) Y/N? N
Are there any pre or post implementation activities Y/N:N
If yes, please detail : NA
Are there any TVARVS being created/updated, Y/N:N
If yes, please list details : NA
20-11-2025 13:20:24 - Priya Thomas (Work notes)
See attached below and comments in work notes
20-11-2025 12:33:40 - Anthony Lawson (Additional comments)
reply from: Anthony.Lawson@qr.com.au
Dear Priya, changes are okay to move to PR3. Thank you.
</t>
  </si>
  <si>
    <t xml:space="preserve">12-12-2025 12:39:39 - Tran Hoang (Work notes)
Fulfilled. The Reference Field "Who will authorise this request? (Level 3 manager or higher)" has been changed to a Mandatory Attachment Field with the label: "Please attach the approval from a level 3 Manager to this request".
Move this change to Production when receive another request.
04-12-2025 13:46:51 - Tran Hoang (Additional comments)
Hi @Robert Kriebel
I understand that you’d like to keep the form changes in the Test environment and only move everything to Production once all updates are completed. Therefore, I will not promote these changes to Production at this stage.
Could you please confirm if we can close this ticket after you finish your testing?
Thank you for your time.
03-12-2025 14:07:14 - Robert Kriebel (Additional comments)
as per the project's request, I ask to please keep the form in the test environment for time being, and I will submit another request to move into production once the project is ready.
03-12-2025 14:06:27 - Robert Kriebel (Additional comments)
Hi, thank you for implementing the modification, it looks great. 
Given extra testing needs to be undertaken as per the project
02-12-2025 12:52:32 - Tran Hoang (Additional comments)
Hi @Jeffrey Sardin
Just following up on my previous message. The Reference Field "Who will authorise this request? (Level 3 manager or higher)" has been changed to a Mandatory Attachment Field with the label: "Please attach the approval from a level 3 Manager to this request".
Could you please confirm if everything works as expected and let me know if it’s ready to be promoted to Production? Thank you for cooperation.
25-11-2025 13:24:03 - Tran Hoang (Additional comments)
Hi @Jeffrey Sardin
Sorry for the delay. The Reference Field "Who will authorise this request? (Level 3 manager or higher)" has been updated to a Mandatory Attachment Field with the label "Please attach the approval from a level 3 Manager to this request". 
Could you please test it in ServiceNow Test Environment and confirm if it is ready to be promoted to Production. Thank you.
25-11-2025 11:58:50 - Jeffrey Sardin (Work notes)
Hi @Tran Hoang. Please provide an update. Thanks
</t>
  </si>
  <si>
    <t xml:space="preserve">
 2025-11-21 09:20:21 Lemuel So - Assigned to is Tran Hoang was 
 2025-11-25 12:34:03 Tran Hoang - State is Work in Progress was Open
 2025-11-28 13:32:26 Tran Hoang - State is Pending was Work in Progress
 2025-12-12 12:39:39 Tran Hoang - State is Closed Complete was Pending</t>
  </si>
  <si>
    <t xml:space="preserve">08-12-2025 21:29:12 - Izan Baizura Mohd Ismail (Work notes)
non kba related
04-12-2025 13:46:52 - Tran Hoang (Additional comments)
Hi @Robert Kriebel
I understand that you’d like to keep the form changes in the Test environment and only move everything to Production once all updates are completed. Therefore, I will not promote these changes to Production at this stage.
Could you please confirm if we can close this ticket after you finish your testing?
Thank you for your time.
03-12-2025 14:07:14 - Robert Kriebel (Additional comments)
as per the project's request, I ask to please keep the form in the test environment for time being, and I will submit another request to move into production once the project is ready.
03-12-2025 14:06:27 - Robert Kriebel (Additional comments)
Hi, thank you for implementing the modification, it looks great. 
Given extra testing needs to be undertaken as per the project
</t>
  </si>
  <si>
    <t xml:space="preserve">
 2025-12-08 21:29:12 Izan Baizura Mohd Ismail - State is Closed Complete was Open</t>
  </si>
  <si>
    <t xml:space="preserve">08-12-2025 12:28:08 - PDXC Integration (Work notes)
TASK8392196 Work Note Added by robert.pau.william@dxc.com: Confirmed with user that they can access DRA without issues.
08-12-2025 10:46:31 - PDXC Integration (Additional comments)
TASK8392196 Comment Added ---&gt; Provided user instructions on how to add/remove users from PDL using AD.
08-12-2025 08:22:38 - PDXC Integration (Additional comments)
TASK8392196 Comment Added ---&gt; As per request from user, PDL converted to static PDL. 
Members added back in. 
Sarah is now an admin. 
Awaiting any feedback from client.
04-12-2025 10:50:58 - PDXC Integration (Work notes)
TASK8392196 Work Note Added by robert.pau.william@dxc.com: Have discussed with team. PDL to be converted to a static list. This will be actioned shortly.
03-12-2025 10:18:24 - PDXC Integration (Work notes)
TASK8392196 Work Note Added by robert.pau.william@dxc.com: User has advised that their preference is for a static list rather than dynamic. Will discuss with team further.
03-12-2025 10:10:54 - PDXC Integration (Work notes)
TASK8392196 Work Note Added by robert.pau.william@dxc.com: Discussed with team regarding converting list from dynamic to static PDL. This not advisable due to large number of users (81 in total). 
By adding users to  "Excluded Member List", this effectively behaves like removing user from PDL.
03-12-2025 10:10:08 - PDXC Integration (Additional comments)
TASK8392196 Comment Added ---&gt; Added users to "Excluded Member List" inside the PDL. 
Also advised user that converting PDL from dynamic to static not advisable due to the large number of users.
02-12-2025 15:16:02 - PDXC Integration (Additional comments)
TASK8392196 Comment Added ---&gt; Advised user that users cannot be removed as PDL is dynamic. Changes will be required for each user to ensure that the listed users are removed from the PDL.
02-12-2025 10:31:18 - PDXC Integration (Work notes)
TASK8392196 Assigned To: Robert William
01-12-2025 18:18:49 - PDXC Integration (Work notes)
TASK8392196 Assigned To: 
01-12-2025 18:11:19 - PDXC Integration (Work notes)
TASK8392196 Work Note Added by sonia.pandey@dxc.com: Added attachment ::  DRA.png
01-12-2025 18:10:48 - PDXC Integration (Work notes)
TASK8392196 Work Note Added by sonia.pandey@dxc.com: Hi team, below mentioned people needs to be removed from the dynamic PDL : PDLFCSFinancialControl@qr.com.au :
Names: 
Bahamon, Nina &lt;Nina.Bahamon@qr.com.au&gt;
Clores, Rachelene &lt;rachelene.clores@qr.com.au&gt;
Cormick, Rhys &lt;Rhys.Cormick@qr.com.au&gt;
Gilbert, Scott &lt;Scott.Gilbert@qr.com.au&gt; 
Hunt, Jordan &lt;Jordan.Hunt@qr.com.au&gt;
Imhoff, Chris &lt;chris.imhoff@qr.com.au&gt;
Khilnani, Anu &lt;Anu.Khilnani@qr.com.au&gt;
Lin, Nicole &lt;nicole.lin@qr.com.au&gt;
McKerihan, Kobi &lt;Kobi.McKerihan@QR.COM.AU&gt; 
Redd, John &lt;john.redd@qr.com.au&gt;
Richards, Leslie &lt;leslie.richards@qr.com.au&gt;
Van Den Hooven, Asuka &lt;Asuka.VanDenHooven@qr.com.au&gt;
Dynamic PDL members filter : 
LDAP query(&amp;(company=Finance &amp; Corporate Services)(Department=Financial Control)(useraccountcontrol=512)(mail=*))
Screenshot attached as well
Kindly do the needful.
Thank you.
01-12-2025 17:52:58 - PDXC Integration (Work notes)
TASK8392196 Work Note Added by sonia.pandey@dxc.com: PDLFCSFinancialControl@qr.com.au is dynamic group hence we are checking if need to remove specific attributes via AD for the listed user who needs to be deleted from this PDL.
Will update details accordingly.
27-11-2025 12:57:54 - PDXC Integration (Work notes)
TASK8392196 Work Note Added by sonia.pandey@dxc.com: PDLFCSFinancialControl@qr.com.au is dynamic group hence we are checking if need to remove specific attributes via AD for the listed user who needs to be deleted from this PDL.
Will update details accordingly.
27-11-2025 12:57:28 - PDXC Integration (Additional comments)
TASK8392196 Comment Added ---&gt; Thank you for confirming.
26-11-2025 15:23:45 - Sarah Knevett (Additional comments)
hi - yes and get an error - this is why I was asked to do the request.
26-11-2025 15:04:45 - PDXC Integration (Work notes)
TASK8392196 Work Note Added by sonia.pandey@dxc.com: Awaiting user's response.
26-11-2025 15:04:40 - PDXC Integration (Additional comments)
TASK8392196 Comment Added ---&gt; Hi @Sarah Knevett
I see you are the owner of this PDL FCS Financial Control. Have you tried removing the members on your end?
25-11-2025 13:04:18 - PDXC Integration (Work notes)
TASK8392196 Work Note Added by sonia.pandey@dxc.com: PDLFCSFinancialControl@qr.com.au is dynamic group hence we are checking if need to remove specific attributes via AD for the listed user who needs to be deleted from this PDL.
Will update details accordingly.
24-11-2025 14:29:04 - PDXC Integration (Work notes)
TASK8392196 Work Note Added by sonia.pandey@dxc.com: Checking internally with team to remove members via DRA/AD
Will update details accordingly.
20-11-2025 17:15:33 - PDXC Integration (Work notes)
TASK8392196 Work Note Added by sonia.pandey@dxc.com: Checking internally with team to remove members via DRA/AD
Will update details accordingly.
20-11-2025 17:15:21 - PDXC Integration (Additional comments)
TASK8392196 Comment Added ---&gt; .
20-11-2025 12:22:53 - PDXC Integration (Work notes)
TASK8392196 Assigned To: Sonia Pandey
20-11-2025 11:56:11 - Raegan Munro (Work notes)
From: IT Service Desk 
Sent: Thursday, 20 November 2025 12:56 PM
To: Van Breda, Stephen &lt;Stephen.VanBreda@qr.com.au&gt;
Subject: RE: Request RITM0268946 Approval Request
Hi Stephen, 
This PDL is updated automatically based on a specific set of factors. 
I will reach out to the team responsible for maintaining this PDL and they should be able to assist you further. 
Kind regards,
RAEGAN MUNRO
SERVICE DESK ANALYST
Level 3. 21 Kirksway Place
Battery Point. Tasmania. 7004
PH: 07 3072 5000
Alt.PH: +61 7 3072 5000
Email: ITServiceDesk@qr.com.au
W: queenslandrail.com.au
From: Van Breda, Stephen &lt;Stephen.VanBreda@qr.com.au&gt; 
Sent: Thursday, 20 November 2025 12:26 PM
To: IT Service Desk &lt;ITServiceDesk@qr.com.au&gt;
Subject: RE: Request RITM0268946 Approval Request
Good morning
I have approved this request to remove certain people from a PDL list.
I would ask that you please let me know how these people, who are professional services providers, were added to this internal PD as they should not have been.
Thanks
Stephen
STEPHEN VAN BREDA
A/GROUP FINANCIAL CONTROLLER
Level 3, Rail Centre 1, 305 Edward Street, 
Brisbane, Queensland 4000 
T: +61 (07) 3072 9049 
W: queenslandrail.com.au
Queensland Rail embraces flexibility. Please do not feel the need to respond until your normal working hours.
From: IT Service Desk &lt;servicenow.prd@qr.com.au&gt; 
Sent: Thursday, 20 November 2025 10:33 AM
To: Van Breda, Stephen &lt;Stephen.VanBreda@qr.com.au&gt;
Subject: Request RITM0268946 Approval Request
  A request requires your review and approval.  
Hi Stephen,
A 'Email Services (Sarah Knevett)' request for Sarah Knevett is pending your review and approval.
You can review and approve/reject this request directly from this email by clicking on the buttons below. Alternatively, you can action this approval from the Self Service portal. Please refer to the details below for more information.
Regards,
ICT Service Desk  
  Would you like to approve this request?  
Approve
Reject
  Request Summary  
  Short description
Email Services (Sarah Knevett) 
Incident type
Opened by
Sarah Knevett 
Request Number
RITM0268946 
Requested for
Sarah Knevett 
      View more details
&gt; Request something
&gt; View how-to articles
&gt; Check the progress of my tickets
&gt; Report an ICT issue
&gt; And more
Ref:MSG8095072_0VojvKHZ03TAE8Tggyq2
20-11-2025 11:50:19 - Ruey Lim (Work notes)
QLR ServiceNow Integration sc_req_item SCTASK0223069 created RITM5426455
20-11-2025 11:50:07 - Ruey Lim (Work notes)
PDL Name: PDL FCS Financial Control
Owner: Sarah Knevett
PDL is dynamic
Assigning to DXC Application AUS to manage dynamic PDL
20-11-2025 11:26:48 - Sarah Knevett (Additional comments)
Please ensure ONLY the people mentioned in description are deleted - do NOT delete the full PDL.
</t>
  </si>
  <si>
    <t xml:space="preserve">
 2025-11-20 11:24:52 Shane Kmet - Assigned to is Michael Cleary was 
 2025-11-20 11:50:07 Ruey Lim - Assignment Group is DXC Application AUS was Global Service Desk
 2025-11-20 17:13:28 PDXC Integration - State is Pending was Work in Progress
 2025-12-01 18:18:42 PDXC Integration - State is Work in Progress was Pending
 2025-12-02 15:15:59 PDXC Integration - State is Pending was Work in Progress
 2025-12-03 10:06:24 PDXC Integration - State is Work in Progress was Pending
 2025-12-03 10:10:00 PDXC Integration - State is Pending was Work in Progress
 2025-12-08 08:21:09 PDXC Integration - State is Work in Progress was Pending
 2025-12-08 08:22:37 PDXC Integration - State is Pending was Work in Progress
 2025-12-08 10:45:28 PDXC Integration - State is Work in Progress was Pending
 2025-12-08 10:46:30 PDXC Integration - State is Pending was Work in Progress
 2025-12-08 12:26:27 PDXC Integration - State is Work in Progress was Pending
 2025-12-08 12:28:07 PDXC Integration - State is Closed Complete was Work in Progress</t>
  </si>
  <si>
    <t xml:space="preserve">
 2025-11-21 15:36:11 PDXC Integration - State is Pending was Open
 2025-12-01 15:02:35 PDXC Integration - State is Work in Progress was Pending
 2025-12-08 11:46:55 PDXC Integration - State is Closed Complete was Work in Progress</t>
  </si>
  <si>
    <t xml:space="preserve">08-12-2025 14:18:49 - Tran Hoang (Work notes)
Fulfilled. User reaches out via Team. Enrique Bustamante has been to group after the group creation is finalized
27-11-2025 17:04:03 - Tran Hoang (Additional comments)
Hi @Edward Porter
I have verified that the profile for Enrique Bustamante is currently available in the ServiceNow Production, Test, and Development instances.
My understanding of this request is that Enrique Bustamante should be added to the group created in the ticket RITM0269404. Based on this, Enrique has already been added to the group in the Test and Development instances.
I am currently waiting for confirmation to finalize the group creation so that I can move it into the Production instance. This will also ensure Enrique Bustamante is fully added across Production, Test, and Development environments.
If my understanding is incorrect, could you kindly provide more details so I can take an alternative approach? Thank you.
27-11-2025 15:26:49 - Edward Porter (Additional comments)
Are you able to create the profile now in SNOW and assign a assignment group later?
27-11-2025 15:26:43 - Edward Porter (Additional comments)
Hi @Tran apologies, that my typo in the ticket description. It should be Enrique Bustamante being added. The assignment group for Enrique is just being finalised at the moment. Are you able to create the profile now in SNOW and assign a assignment group later?
20-11-2025 17:42:50 - Tran Hoang (Additional comments)
Hi @Edward Porter 
I think there is a mismatch in the ticket details. The ticket shows Requested For: Enrique Bustamante but Ben is mentioned to require access.
Could you please let me know who will require this access?
20-11-2025 17:27:43 - Edward Porter (Additional comments)
Thanks Tran, Can you try replicate the App Engine access that 'Ryan Angus' has?
20-11-2025 17:19:24 - Tran Hoang (Additional comments)
Hi @Enrique Bustamante
The ticket mentioned Ben needs ServiceNow access, but the ticket shows Requested For: Enrique Bustamante
Could you kindly confirm which user should receive the access? It would be more convenient if you could provide the user ID or employee number.
Once confirmed, I will proceed with adding Approval group to the user account for approving EDP requests, adding notes, and closing tickets.
</t>
  </si>
  <si>
    <t xml:space="preserve">
 2025-11-20 10:33:27 Lemuel So - Assigned to is Tran Hoang was 
 2025-11-20 12:39:12 Tran Hoang - State is Work in Progress was Open
 2025-11-20 17:19:48 Tran Hoang - State is Pending was Work in Progress
 2025-12-08 14:18:49 Tran Hoang - State is Closed Complete was Pending</t>
  </si>
  <si>
    <t xml:space="preserve">26-11-2025 13:12:38 - PDXC Integration (Work notes)
TASK8407352 Assigned To: Kaushika Thiyagarajan
26-11-2025 13:12:32 - PDXC Integration (Additional comments)
TASK8407352 Comment Added ---&gt; Device → Accessories Only - No IT Asset Management action.
26-11-2025 12:42:38 - PDXC Integration (Work notes)
TASK8388661 Work Note Added by christopher.watson2@dxc.com: Customer Collected
Billing Code -1 X QR2-PROC-PDO08-CR116
21-11-2025 10:10:03 - PDXC Integration (Work notes)
TASK8388661 Work Note Added by christopher.watson2@dxc.com: Hi Christine
I am contacting you regarding your HW request for: 
• 1 X Dell Docking Stations
• 
• 
• 
Just advising you that it is ready for collection from the Build Room in RC1 Ground floor next to security.  
To the left of the elevators next to the security. 
Note that best collection times are between 8:30 – 10:00 and 10:30 to 15:30
Thank you
21-11-2025 10:09:54 - PDXC Integration (Additional comments)
TASK8388661 Comment Added ---&gt; Waiting on customer to collect
20-11-2025 09:02:08 - PDXC Integration (Work notes)
TASK8388661 Assigned To: Christopher Watson
19-11-2025 16:26:32 - System (Work notes)
QLR ServiceNow Integration sc_req_item SCTASK0223002 created RITM5424242
</t>
  </si>
  <si>
    <t xml:space="preserve">
 2025-11-21 10:09:52 PDXC Integration - State is Pending was Open
 2025-11-26 12:42:33 PDXC Integration - State is Work in Progress was Pending
 2025-12-08 10:10:17 PDXC Integration - State is Closed Complete was Work in Progress</t>
  </si>
  <si>
    <t xml:space="preserve">10-12-2025 12:40:06 - Joshua Warcon (Work notes)
The below Transports will be going up as per next change. 
DR3K981394 LOG REQ0265486 Delete Reg Str Grp GROWTH
DR3K981329 LOG REQ0265486 Delete Reg Str Grpg SPP&amp;P
05-12-2025 07:38:59 - Joshua Warcon (Work notes)
The below Transports were migrated to Production as per CHG0053892
DR3K981327 LOG REQ0265486 Create / Update Regional Structure Grouping
DR3K981337 LOG REQ0265486 Update Reg Str Grpg Names
04-12-2025 10:31:03 - Joshua Warcon (Work notes)
Please Note:
The below Transport associated to this request will be going in the subsequent fortnight.
DR3K981329 LOG REQ0265486 Delete Reg Str Grpg SPP&amp;P
03-12-2025 14:37:36 - Joshua Warcon (Work notes)
Changes will be made as per CHG0053892
26-11-2025 07:12:56 - Joshua Warcon (Additional comments)
Hi @Brad Ruddell,
The below changes have been made for the requested create and update Regional Structure Groups. Are you able to confirm by conducting User Acceptance testing. 
Please provide test evidence and approval if you are satisfied for the changes to proceed to Production
Once the above changes are moved to Prod, I can proceed on the Regional Structure Groups that are no longer in use separately. 
DESCRIPTION: 
Updates to Regional Structure Grouping names
Create 
Safety, Engineering &amp; Governance 
Update
Major Projects, Engineering &amp; Rail Safety to Major Projects
People, Safety &amp; Sustainability to People, Wellbeing &amp; Sustainability
No Longer in use
Strategic Projects, Property &amp; Portfolio
Growth
Regards,
Josh
24-11-2025 09:35:04 - Joshua Warcon (Work notes)
Working on configuration, awaiting Jo's assistance.
20-11-2025 09:56:22 - Joshua Warcon (Work notes)
Updated 
Plant 1257 - Finance &amp; Corporate Services
Plant 1269 - Finance &amp; Corporate Services
Plant 1278 - Safety, Engineering &amp; Governance
Plant 1282 - Major Projects
Plant 1284 - Safety, Engineering &amp; Governance 
Plant 1291 - Regional
20-11-2025 09:30:21 - Joshua Warcon (Work notes)
Created 
Safety, Engineering &amp; Governance 
Updated
Major Projects, Engineering &amp; Rail Safety to Major Projects
People, Safety &amp; Sustainability to People, Wellbeing &amp; Sustainability
DR3K981327 LOG REQ0265486 Create / Update Regional Structure Grouping
</t>
  </si>
  <si>
    <t xml:space="preserve">10-12-2025 10:37:12 - Joshua Warcon (Additional comments)
Jo and I have had a chat with Brad from Purchasing and Support. 
Customer advised he has redirected issue to Purchasing Support.
10-12-2025 10:37:12 - Joshua Warcon (Work notes)
Closing ticket as Andrey has redirected to Purchasing Support.
01-12-2025 12:20:08 - Andrey Zosimov (Additional comments)
Hi Josh, I have redirected the issue to Purchasing and Support team. Just wanted to mention that this issue relates to almost all materials that have CT as unit of measure.
Regards,
Andrey
27-11-2025 15:37:58 - Joshua Warcon (Additional comments)
Hi @Andrey Zosimov,
We have looked at the Purchase Order and the Report. The Report is functioning correctly, the amount shown is incorrect due to incorrectly configured conversion rates from EA to CT. 
Please raise the issue with Purchasing Support so they can initiate the process to fix the Material Master, Info Record and Contract. The Material number is 10015482. 
Please let me know that you have received this message so I can close the ticket.
Regards,
Josh
25-11-2025 12:15:03 - Joshua Warcon (Work notes)
Investigating
24-11-2025 13:17:30 - Anduap Gurung (Work notes)
Assigning to the correct team.
24-11-2025 12:56:04 - Frank Simonetta (Work notes)
Hi, I've investigated the contents of HANA view CVQ_PUR_006_OPEN_PURCHASE_ORDER and found that the Net Order Value of $352.20 seems to be correct. It is picked up directly from table EKPO column NETWR. Andrey is comparing this to the value shown in tnx ZSOPO which is $3522.00. Andrey believes that value should be calculated using the formula Purchase Order Quantity/Price Unit*Net Price PO Currency*Exchange Rate, which gives the $3522.00 result. I believe that maybe this formula should be divided by 'Quantity Conversion (BPUMN)' which is 10 in this case. I'm jumping to this conclusion because in this case the 'Order Price Unit' is 'CT' which stands for Carton. There must be 10 items in each carton.
Refer to the attachment 'RE Task SCTASK0222998.msg' for the correspondence between me and Andrey. Could you please investigate this and update ZSOPO if it's incorrect. 
I'm assigning this task back to "SAP Finance &amp; Controlling". If this is the wrong group then please reassign to the correct group.
19-11-2025 15:58:34 - Andrey Zosimov (Additional comments)
That affects Open Invoice Qty and both Open GR and Invoice values
19-11-2025 15:57:12 - Andrey Zosimov (Additional comments)
Also I have just come across a discrepancy in Gr Open Qty field, see attached
</t>
  </si>
  <si>
    <t xml:space="preserve">
 2025-11-19 15:42:31 Gilbert Noble - Assigned to is Zoe O'Brien was 
 2025-11-19 15:59:04 Gilbert Noble - Assignment Group is SAP Finance &amp; Controlling was Global Service Desk
 2025-11-20 07:01:21 Priya Thomas - Assignment Group is Enterprise Data Warehouse was SAP Finance &amp; Controlling
 2025-11-20 10:10:04 Paul Cowan - Assigned to is Frank Simonetta was 
 2025-11-24 12:56:43 Frank Simonetta - Assignment Group is SAP Finance &amp; Controlling was Enterprise Data Warehouse
 2025-11-24 13:17:30 Anduap Gurung - Assignment Group is SAP Materials Management was SAP Finance &amp; Controlling
 2025-11-25 06:21:29 Josh Warcon - Assigned to is Josh Warcon was 
 2025-11-25 12:15:03 Josh Warcon - State is Pending was Work in Progress
 2025-12-10 10:37:12 Josh Warcon - State is Closed Complete was Pending</t>
  </si>
  <si>
    <t>RITM0268873</t>
  </si>
  <si>
    <t xml:space="preserve">12-12-2025 20:02:22 - Exequiel Jarred Lopez (Additional comments)
Hello @Patrick Lee,
CHG has been deployed. There are no more assigned reports &amp; dashboards to user record Christopher Mai, they have all been transferred to your user record. Let me know if you have any other concerns, if you would like to verify this, or if we are good to close this ticket now.
Thank you!
09-12-2025 13:11:10 - Exequiel Jarred Lopez (Additional comments)
Hello,
CHG0054014 has been created and will target deployment of this request/item by December 12 COB.
Thank you!
24-11-2025 08:11:34 - Patrick Lee (Additional comments)
Checked test &amp; dev and good to go to prod. Thank you for your assistance.
21-11-2025 16:24:09 - Exequiel Jarred Lopez (Additional comments)
Hello @Patrick Lee,
RITM0269010 has been serviced and is requiring your verification for us to proceed with closure. Thank you!
21-11-2025 08:56:53 - Patrick Lee (Additional comments)
Hello, I have logged RITM0269010 to have my prod roles replicated to test/dev so I can test for things such as below (and other things like Tanium).
Once RITM0269010 is completed I can have a look at this request.
Thank You for your assistance.
20-11-2025 14:19:55 - Exequiel Jarred Lopez (Additional comments)
Hello,
Fix script has been created and run on TEST instance. Below are the links that display the list of reports and dashboards that were once assigned to Christopher Mai and are now assigned to Patrick Lee as a result of running the fix script. Let me know if this is okay with you and is good to push to production, otherwise let me know if further assistance is required. Thank you!
Reports:
https://queenslandrailtest.service-now.com/sys_report_list.do?sysparm_query=userSTARTSWITH52a29f3f478132106793229df26d433c&amp;sysparm_first_row=1&amp;sysparm_view=&amp;sysparm_choice_query_raw=&amp;sysparm_list_header_search=true
Dashboards:
https://queenslandrailtest.service-now.com/pa_dashboards_list.do?sysparm_query=owner.u_preferred_full_nameSTARTSWITHPatrick%20Lee&amp;sysparm_first_row=1&amp;sysparm_view=&amp;sysparm_choice_query_raw=&amp;sysparm_list_header_search=true
</t>
  </si>
  <si>
    <t xml:space="preserve">
 2025-11-20 10:33:49 Lemuel So - Assigned to is Jarred Lopez was 
 2025-11-20 14:10:04 Jarred Lopez - State is Work in Progress was Open
 2025-11-20 14:19:55 Jarred Lopez - State is Pending was Work in Progress
 2025-12-09 13:11:10 Jarred Lopez - State is Work in Progress was Pending
 2025-12-12 20:02:23 Jarred Lopez - State is Delivered was Work in Progress</t>
  </si>
  <si>
    <t xml:space="preserve">27-11-2025 13:20:44 - PDXC Integration (Work notes)
TASK8411135 Assigned To: Santhi Varthan
27-11-2025 13:20:12 - PDXC Integration (Additional comments)
TASK8411135 Comment Added ---&gt; No action is required by SAM team.
27-11-2025 12:36:19 - PDXC Integration (Work notes)
TASK8411134 Work Note Added by sravya.sri@dxc.com: The Copilot and other AI features are part of the Office 365 suite and already included in the user’s existing installation. We verified that the required application was present on the device. The user submitted a “Packaging &amp; Licensing” request (TASK8395589); packaging is not required, and the user has confirmed closure. Accordingly, we are now closing this task
27-11-2025 12:35:08 - PDXC Integration (Work notes)
TASK8411131 Work Note Added by sravya.sri@dxc.com: The Copilot and other AI features are part of the Office 365 suite and already included in the user’s existing installation. We verified that the required application was present on the device. The user submitted a “Packaging &amp; Licensing” request (TASK8395589); packaging is not required, and the user has confirmed closure. Accordingly, we are now closing this task
27-11-2025 12:34:28 - PDXC Integration (Work notes)
TASK8411121 Work Note Added by sravya.sri@dxc.com: The Copilot and other AI features are part of the Office 365 suite and already included in the user’s existing installation. We verified that the required application was present on the device. The user submitted a “Packaging &amp; Licensing” request (TASK8395589); packaging is not required, and the user has confirmed closure. Accordingly, we are now closing this task
27-11-2025 12:21:49 - PDXC Integration (Additional comments)
TASK8411118 Comment Added ---&gt; The Copilot and other AI features are part of the Office 365 suite and already included in the user’s existing installation. We verified that the required application was present on the device. The user submitted a “Packaging &amp; Licensing” request(TASK8395589); packaging is not required, and the user has confirmed closure. Accordingly, we are now closing this task
27-11-2025 12:21:14 - PDXC Integration (Work notes)
TASK8411118 Assigned To: Ramya K
27-11-2025 12:06:25 - PDXC Integration (Work notes)
TASK8388477 Work Note Added by sravya.sri@dxc.com: The Copilot and other AI features are part of the Office 365 suite and already included in the user’s existing installation. We verified that the required application was present on the device. The user submitted a “Packaging &amp; Licensing” request(TASK8395589); packaging is not required, and the user has confirmed closure. Accordingly, we are now closing this task
26-11-2025 08:59:27 - PDXC Integration (Additional comments)
TASK8388477 Comment Added ---&gt; Waiting for user confirmation to proceed further on this request.
24-11-2025 17:41:54 - PDXC Integration (Additional comments)
TASK8388477 Comment Added ---&gt; Waiting for user confirmation to proceed further on this request.
21-11-2025 18:50:55 - PDXC Integration (Additional comments)
TASK8388477 Comment Added ---&gt; Email sent to the user requesting clarification on the requirements for this request.
From: K, Ramya 
Sent: 21 November 2025 14:18
To: 'Potala, Sravya' &lt;sravya.potala@qr.com.au&gt;; Hansen, Kari &lt;kari.hansen@qr.com.au&gt;
Cc: Kundeti, Lakshmi &lt;kundeti@dxc.com&gt;
Subject: RE: TASK8388477 :: teams Copilot and other AI
Hi Kari,
Good day!
Could you please provide an update on the mail below.
Thanks &amp; Regards,
Ramya.k
From: Potala, Sravya &lt;sravya.potala@qr.com.au&gt; 
Sent: 19 November 2025 11:18
To: Hansen, Kari &lt;kari.hansen@qr.com.au&gt;
Cc: K, Ramya &lt;ramya.k3@dxc.com&gt;; Kundeti, Lakshmi &lt;kundeti@dxc.com&gt;
Subject: TASK8388477 :: teams Copilot and other AI
 Hi Kari,
Good Day..!
This is reference to the package creation of 'teams Copilot and other AI' 
• Please confirm if packaging is required, as the request mentions the version as Office 365.
• In the request source location is not mentioned, Request you to copy source files to \\cptprdmcm105\EveryOne or \\corp\file\Software location.
• We have received this package request in our queue today, UAT commencement date is mentioned as '2025-11-17'. It is not feasible as the request came to our queue today, SLA varies for different categories of applications. The SLA for simple applications is 4 working days, medium applications is 7 working days and complex applications is 10 working days. Please let us know revised UAT commencement date.
Thanks,
Sravya Sri
Queensland Rail Email Disclaimer : https://www.queenslandrail.com.au/aboutus/legal/email-disclaimer
21-11-2025 04:02:03 - PDXC Integration (Additional comments)
TASK8388477 Comment Added ---&gt; We are currently waiting for user clarification. We have contacted the user via Teams, and they mentioned they will check and update us tomorrow. Based on our understanding, enabling the Copilot feature seems to be a licensing-related activity, which would fall under the responsibility of another team. We will wait for the user’s reply on the same.
21-11-2025 03:47:33 - PDXC Integration (Work notes)
TASK8388477 Assigned To: Ramya K
19-11-2025 15:49:17 - PDXC Integration (Additional comments)
TASK8388477 Comment Added ---&gt; Waiting for user clarification
19-11-2025 15:48:48 - PDXC Integration (Work notes)
TASK8388477 Work Note Added by sravya.sri@dxc.com: From: Potala, Sravya 
Sent: 19 November 2025 11:15
To: Hansen, Kari &lt;kari.hansen@qr.com.au&gt;
Cc: K, Ramya &lt;ramya.k3@dxc.com&gt;; Kundeti, Lakshmi &lt;kundeti@dxc.com&gt;
Subject: TASK8388477 :: teams Copilot and other AI
 Hi Kari,
Good Day..!
This is reference to the package creation of ‘teams Copilot and other AI’ 
• Please confirm if packaging is required, as the request mentions the version as Office 365.
• In the request source location is not mentioned, Request you to copy source files to \\cptprdmcm105\EveryOne or \\corp\file\Software location.
• We have received this package request in our queue today, UAT commencement date is mentioned as ‘2025-11-17’. It is not feasible as the request came to our queue today, SLA varies for different categories of applications. The SLA for simple applications is 4 working days, medium applications is 7 working days and complex applications is 10 working days. Please let us know revised UAT commencement date.
Thanks,
Sravya Sri
19-11-2025 15:15:09 - PDXC Integration (Work notes)
TASK8388477 Assigned To: Sravya Sri Potala
19-11-2025 14:56:55 - Alexander Briggs (Work notes)
QLR ServiceNow Integration sc_req_item SCTASK0222989 created RITM5424169
</t>
  </si>
  <si>
    <t xml:space="preserve">
 2025-11-19 15:15:04 PDXC Integration - State is Work in Progress was Open
 2025-11-19 15:49:05 PDXC Integration - State is Pending was Work in Progress
 2025-11-27 12:19:39 PDXC Integration - State is Work in Progress was Pending
 2025-12-08 10:48:58 PDXC Integration - State is Closed Complete was Work in Progress</t>
  </si>
  <si>
    <t xml:space="preserve">11-12-2025 12:58:50 - PDXC Integration (Additional comments)
TASK8388465 Comment Added ---&gt; From: Matangi, Jayapaul &lt;matangi.jayapaul@dxc.com&gt; 
Sent: Thursday, December 11, 2025 8:28 AM
To: Flower, Isaac &lt;isaac.flower@qr.com.au&gt;
Cc: ITO GDC India - QR AD &lt;pdlitogciqrlad@dxc.com&gt;; Aldelfi,Alex &lt;alex.aldelfi@qr.com.au&gt;
Subject: RE: QR | TASK8388465 | Update One Identity Jumphosts GPO
Hello Issac,
Thanks for the confirmation.
------------------------------------
Thanks &amp; Regards,
JAYAPAUL MATANGI
Active directory services
For assistance, please contact our team at: pdlitogciqrlad@dxc.com
From: Flower, Isaac &lt;isaac.flower@qr.com.au&gt; 
Sent: Thursday, December 11, 2025 7:44 AM
To: Matangi, Jayapaul &lt;matangi.jayapaul@dxc.com&gt;
Cc: ITO GDC India - QR AD &lt;pdlitogciqrlad@dxc.com&gt;; Aldelfi,Alex &lt;alex.aldelfi@qr.com.au&gt;
Subject: RE: QR | TASK8388465 | Update One Identity Jumphosts GPO
Hi Jayapaul,
Thank you for also updating the scope filtering to "Authenticated Users". I have now confirmed that the GPO has applied successfully to the Jumphosts. I am happy for you to close the ticket.
Kind regards,
Isaac
10-12-2025 13:11:38 - PDXC Integration (Work notes)
TASK8388465 Assigned To: Jayapaul Matangi
10-12-2025 13:11:28 - PDXC Integration (Additional comments)
TASK8388465 Comment Added ---&gt; From: Matangi, Jayapaul &lt;matangi.jayapaul@dxc.com&gt; 
Sent: Wednesday, December 10, 2025 8:41 AM
To: Flower, Isaac &lt;isaac.flower@qr.com.au&gt;
Cc: ITO GDC India - QR AD &lt;pdlitogciqrlad@dxc.com&gt;
Subject: QR | TASK8388465 | Update One Identity Jumphosts GPO
Hello Issac,
As requested we have added the group corp\ICT_PAM_JumpHost_RDP_Users to the GPO 2019 - One Identity Jump Hosts - Security Addition.
Kindly check and provide an update.
------------------------------------
Thanks &amp; Regards,
JAYAPAUL MATANGI
09-12-2025 11:49:03 - Isaac Flower (Additional comments)
Hi, Can I get an update on this ticket?
08-12-2025 07:42:13 - Clinton Lovell (Work notes)
Hello AD team, this request only needs the group corp\ICT_PAM_JumpHost_RDP_Users  added to the GPO  2019 - One Identity Jump Hosts - Security Additions under preferences\Control Panel Settings\Local user and Groups\Remote Desktop users
02-12-2025 02:39:02 - PDXC Integration (Additional comments)
TASK8388465 Comment Added ---&gt; Need to raise a change on the request will raise and action accordingly
01-12-2025 13:31:07 - Isaac Flower (Additional comments)
Hi, Can I get an update on this ticket?
26-11-2025 13:35:15 - Isaac Flower (Additional comments)
reply from: isaac.flower@qr.com.au
Hi Team,
Thanks for the update.
I would like a slight change to my original request. Can the group that is listed in the GPO be changed from corp\ICT_PAM_PrivilegedAccounts to corp\ICT_PAM_JumpHost_RDP_Users? The group corp\ICT_PAM_JumpHost_RDP_Users includes the group corp\ICT_PAM_PrivilegedAccounts.
Please let me know if you have any questions.
Kind regards,
Isaac
26-11-2025 13:03:12 - PDXC Integration (Additional comments)
TASK8388465 Comment Added ---&gt; Hi Team,
The request required a Change; we will raise a change and share an update here shortly.
20-11-2025 12:48:38 - PDXC Integration (Work notes)
TASK8388465 Assigned To: Jeevan N
19-11-2025 14:53:30 - Gilbert Noble (Work notes)
QLR ServiceNow Integration sc_req_item SCTASK0222984 created RITM5424156
</t>
  </si>
  <si>
    <t xml:space="preserve">
 2025-11-19 14:52:47 Gilbert Noble - Assigned to is Zoe O'Brien was 
 2025-11-19 14:53:15 Gilbert Noble - Assignment Group is DXC Infra Active Directory was Global Service Desk
 2025-11-26 13:03:11 PDXC Integration - State is Pending was Work in Progress
 2025-12-11 12:58:49 PDXC Integration - State is Work in Progress was Pending
 2025-12-11 12:58:52 PDXC Integration - State is Closed Complete was Work in Progress</t>
  </si>
  <si>
    <t xml:space="preserve">09-12-2025 09:25:14 - Raegan Munro (Work notes)
Description of Issue:
 User called in relation to this issue. 
Troubleshooting:
 User advised that they would like to proceed with ticket closure. 
============================ 
Username: Nihani Perera
Employee ID: R903354
Contact Number: 0745930100
09-12-2025 09:25:14 - Raegan Munro (Additional comments)
Hi Nihani, 
Thank you for reaching out to the Queensland Rail IT Service Desk. 
As per your request we will now proceed with ticket closure. 
If you have any further issues with this please feel free to contact us by calling 07 3072 5000 (we are option 1), or alternatively email us at ITServiceDesk@qr.com.au. 
Kind regards, 
Raegan.
08-12-2025 13:51:51 - Ruey Lim (Additional comments)
Hi Nihani,
I wanted to check if you have been able to get approval for ownership of PDLRegionalAssets.
If not, we can reach out to the owner of the PDL for the ownership change?
Kind regards,
Ruey Lim
05-12-2025 09:21:58 - Jack Filmer (Additional comments)
Good afternoon Nihani,
I wanted to check if you have been able to get approval for ownership of PDLRegionalAssets.
If not, we can reach out to the owner of the PDL for the ownership change?
Kind regards,
Jack F
04-12-2025 12:45:44 - Cameron Horn (Additional comments)
Good afternoon Nihani,
I wanted to check if you have been able to get approval for ownership of PDLRegionalAssets.
If not, we can reach out to the owner of the PDL for the ownership change?
Kind regards,
Cameron
03-12-2025 13:05:35 - Andy Phan (Work notes)
SDA informed user can send a list of users to add and remove. 
user request list of current users in the PDL. 
user will call back after talking with the owner of PDLRegionalAssets Lauren Pallanza for transfer of ownership. If this happens, GSD can assist with providing the list of current users. 
Pending user call back.
03-12-2025 12:50:38 - Andy Phan (Work notes)
Called user and confirmed that they do not want a dynamic PDL. User requires the PDL to be updated monthly. This means the user wants to add and remove users each month as required for their role. 
PC Name: SL231019 / QRSL-UE0MQKSRGV
03-12-2025 12:30:28 - Andy Phan (Work notes)
Investigating
03-12-2025 07:23:15 - Ethige Perera (Additional comments)
I"m here today Raegan / Cameron, Please give me a call on 0745930100 on this ticket
02-12-2025 12:49:10 - Cameron Horn (Work notes)
PDL that needs to be changed - PDLRegionalAssets
User has advised in previous notes that they would like this PDL to be changed to a dynamic PDL
Owner - Lauren Pallanza
----------------------------------------------------------------------------------------
From: IT Service Desk 
Sent: Tuesday, December 2, 2025 1:49 PM
To: Perera, Nihani &lt;Nihani.Perera@qr.com.au&gt;
Subject: SCTASK0222981 - PDL Missing Members
Good afternoon Nihani,
I am reaching out about the ticket RITM0268853 to confirm that you require PDL Regional Assets to be changed to a dynamic PDL?
This will change the PDL to have members added automatically based on their listed location.
Kind regards,
Cameron Horn
Senior Service Desk Analyst
Level 3, 21 Kirksway Place
Battery Point, Tas 7004
PH: 07 3072 5000
Email: ITServiceDesk@qr.com.au
W: queenslandrail.com.au
01-12-2025 14:29:44 - Raegan Munro (Additional comments)
Hi Nihani,
I just wanted to reach out and confirm how you would like us to proceed with this request?
Kind regards, 
Raegan.
01-12-2025 14:29:25 - Raegan Munro (Work notes)
Investigating.
28-11-2025 11:20:19 - Raegan Munro (Additional comments)
Hi Nihani,
I just wanted to reach out for an update on this request?
Kind regards, 
Raegan.
28-11-2025 11:20:03 - Raegan Munro (Work notes)
Investigating.
27-11-2025 11:34:24 - Shane Kmet (Work notes)
**Pending users udpate on this requset
Users have been adivsed unable to provide support via MS Teams messagiung, user adivsed does wish for PDL automation but to take no action at this time
26-11-2025 13:03:32 - Raegan Munro (Additional comments)
Hi Nihani, 
We are unfortunately unable to complete any troubleshooting over Teams. 
Can you please advise when we should expect on update on this one so we may proceed with this ticket accordingly? We will put the ticket on hold until then.
Kind regards, 
Raegan.
26-11-2025 13:02:13 - Raegan Munro (Work notes)
Investigating.
26-11-2025 12:28:48 - Ethige Perera (Additional comments)
Please send me a message vie Teams, today or tomorrow about this email ID, Until I get in touch with you , please take no action
26-11-2025 12:26:53 - Ethige Perera (Additional comments)
Good afternoon Andy , I would like this to be automated if possible. Thank you ,
26-11-2025 10:24:16 - Andy Phan (Work notes)
Pending user response.
26-11-2025 10:24:16 - Andy Phan (Additional comments)
Hi Nihani,
I'm just following up regarding the PDL request. 
Can you please advise if you would like this PDL updated automatically? This will mean that you no longer have to manually update the list of users.
Kind regards,
Andy
26-11-2025 10:23:01 - Andy Phan (Work notes)
Investigating
25-11-2025 11:17:46 - Raegan Munro (Additional comments)
Hi Nihani,
Can you please advise if you would like this PDL updated automatically? This will mean that you no longer have to manually update the list of users.
Kind regards,
Raegan.
25-11-2025 11:17:44 - Raegan Munro (Work notes)
Investigating.
24-11-2025 11:21:52 - Shane Kmet (Additional comments)
Good moirning Nihani,
Follwoing up on RITM0268853 and the request for memberhsip updates of pdlrassafetyleadershipteam@qr.com.au
Due to the large memberhsip bnase and changes requried of this PDL, the Service Desk would like to confirm if this is to remain a static manually udpatable PDL, or if you would require this to be automated, to add/remove users dynamically on specific set requiremens common to all members? please adivse
Thank you,
Shane Kmet
Senior Service Desk Analyst
24-11-2025 11:18:51 - Shane Kmet (Work notes)
Investigating
21-11-2025 12:56:48 - Raegan Munro (Additional comments)
Hi Nihani, 
Can you please advise if you would like this PDL updated automatically? This will mean that you no longer have to manually update the list of users. 
Kind regards, 
Raegan.
21-11-2025 12:56:48 - Raegan Munro (Work notes)
Confirming with user if they want this set as a dynamic PDL before updating.
21-11-2025 12:54:45 - Raegan Munro (Work notes)
From: Pallanza, Lauren &lt;lauren.pallanza@qr.com.au&gt; 
Sent: Friday, 21 November 2025 1:50 PM
To: IT Service Desk &lt;ITServiceDesk@qr.com.au&gt;; Perera, Nihani &lt;Nihani.Perera@qr.com.au&gt;
Subject: Re: SCTASK0222981 - Email Services
Approved
LAUREN PALLANZA  
BUSINESS SUPPORT MANAGER - REGIONAL ASSETS  
M: 0438 885 984 
Tve Stn - G, 502 Flinders Street, Townsville QLD 4810  
W: queenslandrail.com.au
21-11-2025 07:05:58 - Frederic Shea (Work notes)
Pending User response/return to office
20-11-2025 07:20:30 - Raegan Munro (Work notes)
From: Perera, Nihani &lt;Nihani.Perera@qr.com.au&gt; 
Sent: Thursday, 20 November 2025 8:20 AM
To: IT Service Desk &lt;ITServiceDesk@qr.com.au&gt;
Subject: Automatic reply: SCTASK0222981 - Email Services
Thankyou for your email,
I am currently out of office until further notice.
For any matters of urgency, please refer them to Jess Mckean via jess.mckean@qr.com.au 
Please be advised that my inbox is not being monitored and any correspondence received will be responded to on my return to office.
Kind Regards
Nihani
20-11-2025 07:20:11 - Raegan Munro (Work notes)
From: IT Service Desk 
Sent: Thursday, 20 November 2025 8:20 AM
To: Perera, Nihani &lt;Nihani.Perera@qr.com.au&gt;; Pallanza, Lauren &lt;lauren.pallanza@qr.com.au&gt;
Subject: RE: SCTASK0222981 - Email Services
Hi Lauren, 
Can you please review the attached file and advise if you are happy for these users to be added to PDLRegionalAssets@qr.com.au?
Kind regards,
RAEGAN MUNRO
SERVICE DESK ANALYST
Level 3. 21 Kirksway Place
Battery Point. Tasmania. 7004
PH: 07 3072 5000
Alt.PH: +61 7 3072 5000
Email: ITServiceDesk@qr.com.au
W: queenslandrail.com.au
20-11-2025 06:46:03 - Ethige Perera (Additional comments)
Hi Andy, I'm sorry this is the correct file to attach staff. This is the correct list of the staff
19-11-2025 15:24:03 - Andy Phan (Work notes)
Pending approval from PDL owner.
19-11-2025 15:23:45 - Andy Phan (Work notes)
From: IT Service Desk 
Sent: Wednesday, 19 November 2025 3:54 PM
To: Pallanza, Lauren &lt;lauren.pallanza@qr.com.au&gt;
Subject: SCTASK0222981 - Email Services
Hi Lauren, 
We have received a request from Nihani Perera (Administration Officer) to add several users to PDLRegionalAssets@qr.com.au
Please find the attached list with the users.
As owner of this PDL, can you please let us know if you approve this access?
Kind regards, 
Andy Phan
ANDY PHAN 
Assistant Customer Support
19-11-2025 15:22:09 - Andy Phan (Work notes)
Correct PDL is PDLRegionalAssets@qr.com.au
19-11-2025 15:08:55 - Ethige Perera (Additional comments)
Hello Andy, My bad, it should be PDLRegionalAssets@qr.com.au good pick-up
19-11-2025 15:06:26 - Andy Phan (Work notes)
Confirmed in DRA, that there are only 43 users in the pdlrassafetyleadershipteam@qr.com.au 
Pending user confirmation that it is the correct PDL.
19-11-2025 15:06:26 - Andy Phan (Additional comments)
Hi Nihani, 
Can you please confirm pdlrassafetyleadershipteam@qr.com.au is the correct PDL?
There are only 43 Users that I can see for pdlrassafetyleadershipteam@qr.com.au 
Kind regards, 
Andy
19-11-2025 14:46:46 - Andy Phan (Work notes)
Investigating
</t>
  </si>
  <si>
    <t xml:space="preserve">
 2025-11-19 14:30:26 Gilbert Noble - Assigned to is Fred Shea was 
 2025-11-19 15:06:26 Andy Phan - State is Pending was Work in Progress
 2025-12-09 09:25:14 Raegan Munro - State is Closed Complete was Pending</t>
  </si>
  <si>
    <t xml:space="preserve">10-12-2025 11:14:07 - Priya Thomas (Additional comments)
Changes imported to PR3 on 04/12/2025
02-12-2025 13:43:41 - Priya Thomas (Additional comments)
Import scheduled in Transport run for 04/12/2025 under CHG0053892 (CTASK0049648)  
Service Now Number: REQ0262713 
Transport No and/or Descriptions:
DR3K981277 FIN REQ0262713 payment times change date format
Responsible person: Priya Thomas 
Systems affected: SAP ECC 
Who is affected: All users
How are users affected: Minor enhancements
For transports non Production updates:
Import into SR3 Y/N? Y 
Import into MR3 Y/N? Y
For SF promotions non Production updates:
Promote to T2 (Sandpit) Y/N? N
Promote to T1 (Mtce) Y/N? N
Are there any pre or post implementation activities Y/N:N
If yes, please detail : NA
Are there any TVARVS being created/updated, Y/N:N
If yes, please list details : NA
20-11-2025 12:33:40 - Anthony Lawson (Additional comments)
reply from: Anthony.Lawson@qr.com.au
Dear Priya, changes are okay to move to PR3. Thank you.
19-11-2025 12:31:55 - Priya Thomas (Work notes)
see attached
</t>
  </si>
  <si>
    <t>RITM0268829</t>
  </si>
  <si>
    <t xml:space="preserve">11-12-2025 09:07:19 - PDXC Integration (Work notes)
TASK8388315 Assigned To: Isaac Nicholls
11-12-2025 09:06:49 - PDXC Integration (Work notes)
TASK8388315 Work Note Added by isaac.nicholls@dxc.com: Hi Keil
I am contacting you regarding your HW request for: 
• 1 x Dell Pro Max 14
• Asset: LT250314
• 1 x Dell 7 in 1
• 
Just advising you that it is ready for collection from the Build Room in RC1 Ground floor next to security.  
To the left of the elevators next to the security. 
Note that best collection times are between 8:30 – 10:00 and 10:30 to 15:30
Thank you
21-11-2025 09:17:08 - PDXC Integration (Work notes)
TASK8388315 Work Note Added by christopher.watson2@dxc.com: We are currently awaiting the arrival of new devices.
ETA is about 4 weeks.
21-11-2025 09:16:59 - PDXC Integration (Additional comments)
TASK8388315 Comment Added ---&gt; We are currently awaiting the arrival of new devices.
ETA is about 4 weeks.
20-11-2025 09:24:08 - PDXC Integration (Work notes)
TASK8388315 Assigned To: Christopher Watson
19-11-2025 11:34:44 - System (Work notes)
QLR ServiceNow Integration sc_req_item SCTASK0222946 created RITM5424037
</t>
  </si>
  <si>
    <t xml:space="preserve">
 2025-11-21 09:16:56 PDXC Integration - State is Pending was Open</t>
  </si>
  <si>
    <t xml:space="preserve">10-12-2025 11:07:31 - Casey Micklesson (Additional comments)
Hi Carl ,
Please be advised that due to no response this ticket has been closed.
If you still require assistance with this, please use the Self Service portal to raise a new ticket. 
This ticket will no longer be monitored.
Thank you,
10-12-2025 11:07:31 - Casey Micklesson (Work notes)
Ticket being closed due to no response from the customer after multiple attempts to contact them.
05-12-2025 09:25:32 - Casey Micklesson (Additional comments)
Hi Carl,
As discussed, can you please provide the number this Telephone needs to be configured to?
Please note this ticket will be closed in 3 days if no response is received.
Thank you,
02-12-2025 13:38:19 - Casey Micklesson (Additional comments)
Hi Carl,
As discussed, can you please provide the number this Telephone needs to be configured to?
Thank you,
27-11-2025 13:09:29 - Casey Micklesson (Additional comments)
Hi Carl,
As discussed, can you please provide the number this Telephone needs to be configured to?
Thank you,
24-11-2025 14:41:21 - Casey Micklesson (Additional comments)
Hi Carl,
As discussed, can you please provide the number this Telephone needs to be configured to?
Thank you,
24-11-2025 14:41:21 - Casey Micklesson (Work notes)
Customer advised there is an existing number this needs to be configured to. 
Waiting confirmation as user had left for the day
19-11-2025 13:33:18 - Casey Micklesson (Additional comments)
Hi Carl ,
According to our records, you currently have extension 0730723688 allocated to you. 
Due to Queensland Rail processes, users can only have one extension. 
Can you please advise why a new number is needed? 
If a new number is not needed, can you please confirm the order details? 
If you would like to discuss this further, please feel free to contact me on 0730728877. 
Thank you,
19-11-2025 13:33:18 - Casey Micklesson (Work notes)
User currently has an extension
Reached out to confirm why another extension is needed
19-11-2025 12:16:20 - Casey Micklesson (Work notes)
Please note your Order Reference Number:
15632874
</t>
  </si>
  <si>
    <t xml:space="preserve">
 2025-11-19 12:16:20 Casey Micklesson - Assigned to is Casey Micklesson was 
 2025-11-19 13:33:18 Casey Micklesson - State is Pending was Work in Progress
 2025-12-10 11:07:31 Casey Micklesson - State is Closed Incomplete was Pending</t>
  </si>
  <si>
    <t xml:space="preserve">
 2025-11-21 10:12:02 PDXC Integration - State is Pending was Open
 2025-12-03 15:25:26 PDXC Integration - State is Work in Progress was Pending
 2025-12-08 15:00:30 PDXC Integration - State is Closed Complete was Work in Progress</t>
  </si>
  <si>
    <t xml:space="preserve">
 2025-11-21 14:41:54 PDXC Integration - State is Pending was Open
 2025-12-04 08:41:42 PDXC Integration - State is Work in Progress was Pending
 2025-12-08 15:35:05 PDXC Integration - State is Closed Complete was Work in Progress</t>
  </si>
  <si>
    <t xml:space="preserve">12-12-2025 13:34:12 - Megan Gamble (Additional comments)
Hi Guys - can 0409395745 be transferred to the new SIM in the phone and then 0409395745 put into Lachlan's name
12-12-2025 12:02:39 - Guest (Additional comments)
reply from: support@imei.com.au
Hi QR helpdesk,
Do you have any updates on this ticket?
Kind Regards,
Cameron Robbins
Technical Services Specialist
imei pty ltd
P   1300 65 77 99   ·   W   https://urldefense.com/v3/__http://www.imei.com.au__;!!OewlTa1rXg!UTdFjd3JZbBLPiBxjmkg_c1H7aaq4u5nMSBT3tnOD8jaXuGJbMOkARBRbZu-rOzHxfDhcq_eIGCiHhVL6q1F$ 
ref:!00D900f76g.!500Mq0fhNHt:ref
--------------- Original Message ---------------
02-12-2025 14:47:40 - Megan Gamble (Additional comments)
Hi Riley - I cant get into the device to find it
02-12-2025 10:59:38 - Riley Thomas (Work notes)
From: imei Support &lt;support@imei.com.au&gt; 
Sent: Tuesday, 2 December 2025 11:21 AM
To: IT Service Desk &lt;ITServiceDesk@qr.com.au&gt;
Cc: Telecommunications Customer Service &lt;TCS@qr.com.au&gt;
Subject: Re: Catalog Task SCTASK0222841 has been assigned to group AirWatch Support - Case Updated: 00772779
Hi QR helpdesk, There is no information in this ticket that I can work with. Can I please have a serial number of a device. The contact details of the user. Kind Regards, Cameron Robbins Technical Services Specialist imei pty ltd P 1300 65 77
ZjQcmQRYFpfptBannerStart
[EXTERNAL EMAIL]: 
This email originated from outside Queensland Rail. Do not click on links or open attachments unless you recognise the sender and know the content is safe. 
    Report Phish     
ZjQcmQRYFpfptBannerEnd
Hi QR helpdesk,
There is no information in this ticket that I can work with.
Can I please have a serial number of a device.
The contact details of the user.
Kind Regards,
Cameron Robbins
Technical Services Specialist
imei pty ltd 
P  1300 65 77 99  ·  W  www.imei.com.au 
ref:!00D900f76g.!500Mq0fhNHt:ref
--------------- Original Message ---------------
From: IT Service Desk [servicenow.prd@qr.com.au]
Sent: 2/12/2025 10:46 AM
To: support@imei.com.au
Subject: Request Commented - RITM0268716
  [External Email] This email was sent from outside the organisation - be cautious, particularly with links and attachments.
02-12-2025 10:59:15 - Riley Thomas (Additional comments)
Hi Palwinder,
Could you please provide the serial number of the device
Kind regards,
Riley
02-12-2025 09:46:10 - Guest (Additional comments)
reply from: webadmin@imei.com.au
Case Created
Hi IT Service Desk,
Thank you for your enquiry.
We acknowledge receipt of your email and have logged your query with the following details:
Case Number  Date Logged
00772779  2/12/2025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00772779.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https://urldefense.com/v3/__https://www.imei.com.au/privacy-policy/__;!!OewlTa1rXg!Tq2NBS5g5NuDRlSzBsiJ5-uWriWBqFoU12JGPC8FXE17wvzsB_9YtonsSEEW0dhaIWE-jqIj3pdvxXEGmeDHgg$ 
To unsubscribe from these emails click  here
ref:!00D900f76g.!500Mq0fhNHt:ref
[External Email] This email was sent from outside the organisation - be cautious, particularly with links and attachments.
Short Description: Fulfillment task for Requested Item RITM0268716
Assignment group: AirWatch Support
Assigned to:
Due date: 18-11-2025 04:39:14 GMT
Click here to view Task: SCTASK0222841&lt;https://urldefense.com/v3/__https://queenslandrail.service-now.com/itsm_email_notification_redirect.do?sysparm_table=sc_task&amp;sysparm_sysId=25b89a9d33593690eaaeae845d5c7bb7&amp;sysparm_type=record&amp;sysparm_param=*7B*22table*22*3A*22sc_task*22*2C*22sysId*22*3A*2225b89a9d33593690eaaeae845d5c7bb7*22*7D__;JSUlJSUlJSUlJSUlJQ!!OewlTa1rXg!Tq2NBS5g5NuDRlSzBsiJ5-uWriWBqFoU12JGPC8FXE17wvzsB_9YtonsSEEW0dhaIWE-jqIj3pdvxXH-pKAvwA$ &gt;
________________________________
Description:
Unsubscribe&lt;mailto:servicenow.prd@qr.com.au?subject=Unsubscribe%20from%20"Email%20assigned%20to%20group%20(sc_task)"&amp;body=Sending%20this%20email%20with%20the%20predefined%20content%20in%20the%20subject%20and%20body%20will%20unsubscribe%20you%20from%20the%20notification%20"Email%20assigned%20to%20group%20(sc_task)"%0D%0A%0D%0AUnsubscribe:{"id":"03973320c0a801020075d86be149dcbb","token":"c797e62132"}&gt; | Notification Preferences&lt;https://urldefense.com/v3/__https://queenslandrail.service-now.com/nav_to.do?uri=notification_preferences.do*3Fsysparm_notification=03973320c0a801020075d86be149dcbb__;JQ!!OewlTa1rXg!Tq2NBS5g5NuDRlSzBsiJ5-uWriWBqFoU12JGPC8FXE17wvzsB_9YtonsSEEW0dhaIWE-jqIj3pdvxXG5omkb0Q$ &gt;
Ref:MSG8156827_4766cJX2fX2gWhOXRHod
Queensland Rail Email Disclaimer : https://urldefense.com/v3/__https://www.queenslandrail.com.au/aboutus/legal/email-disclaimer__;!!OewlTa1rXg!Tq2NBS5g5NuDRlSzBsiJ5-uWriWBqFoU12JGPC8FXE17wvzsB_9YtonsSEEW0dhaIWE-jqIj3pdvxXHrzOQwdA$
02-12-2025 09:43:17 - Casey Micklesson (Work notes)
IMEI 358574145916765 has been moved to Airwatch.
Assigning to Airwatch team to wipe the device and setup.
Team, once completed, can you please assign back to ICT Telecoms to complete the remainder of the ticket.
Thank you
01-12-2025 16:30:11 - Casey Micklesson (Work notes)
Please note your Order Reference Number:
15634207
01-12-2025 14:49:59 - Fiona Rendalls (Work notes)
Hi Casey - as per our conversation.  
iPhone 16e requires that Megan/Lachlan has needs to be moved to being a Smartphone Shared profile on Airwatch.
Megan/Lachlan has a blank sim which they want to activate onto 0409395745 through Telstra Support.
After that is worked through if you can put the ticket back to me.  
I then need to ensure when the iPhone 16e is enrolled, it then matches to service 0409395745 in our reporting.
Updates from Megan/Lachlan to name the service in reporting to be relevant to the role of the phone/service for TEMs reporting.  ie. RGCN Amc Far North - oncall XX Group??? (provide more specific context).
01-12-2025 14:49:59 - Fiona Rendalls (Additional comments)
Hi Casey - as per our conversation.  
iPhone 16e requires that Megan/Lachlan has needs to be moved to being a Smartphone Shared profile on Airwatch.
Megan/Lachlan has a blank sim which they want to activate onto 0409395745 through Telstra Support.
After that is worked through if you can put the ticket back to me.  
I then need to ensure when the iPhone 16e is enrolled, it then matches to service 0409395745 in our reporting.
Updates from Megan/Lachlan to name the service in reporting to be relevant to the role of the phone/service for TEMs reporting.  ie. RGCN Amc Far North - oncall XX Group??? (provide more specific context).
28-11-2025 14:23:43 - Fiona Rendalls (Additional comments)
Lachlan/Megan confirmed - this will become a shared smartphone/service.
iPhone 13, being returned for disposal to Techwell (satchel return).
New blank sim - 0409395745 - Call Techwell and activate the new sim with this service (Lachlan/Megan to do)
new equipment - Talk to Techwell about the new iPhone 16e being a Shared Smartphone (they will need to guide you through this process - it won't be enrolled in an individual's email address, its a different setup).
In our monthly reporting
Description:  needs to be relevant to the shared role of this service (please update)
Once information flows through in relation to the iPhone 16e IMEI /SN being used with the service I will be able to move it in reporting to being classified as Smartphone Shared.
28-11-2025 14:23:43 - Fiona Rendalls (Work notes)
Lachlan/Megan confirmed - this will become a shared smartphone/service.
iPhone 13, being returned for disposal to Techwell (satchel return).
New blank sim - 0409395745 - Call Techwell and activate the new sim with this service (Lachlan/Megan to do)
new equipment - Talk to Techwell about the new iPhone 16e being a Shared Smartphone (they will need to guide you through this process - it won't be enrolled in an individual's email address, its a different setup).
In our monthly reporting
Description:  needs to be relevant to the shared role of this service (please update)
Once information flows through in relation to the iPhone 16e IMEI /SN being used with the service I will be able to move it in reporting to being classified as Smartphone Shared.
21-11-2025 13:16:47 - Fiona Rendalls (Work notes)
Reminder - process has not been followed and service/device is still enrolled under Palwinder Singh-Nahal and not Lachlan Camp yet.
21-11-2025 13:16:47 - Fiona Rendalls (Additional comments)
Reminder - process has not been followed and service/device is still enrolled under Palwinder Singh-Nahal and not Lachlan Camp yet.
18-11-2025 14:56:55 - Fiona Rendalls (Work notes)
0409395745 (Palwinder Singh-Nahal) with iPhone 13 IMEI  359001977724306 / SN GCJKN941VW
Steps that need to be completed by Palwinder Singh-Nahal (current user) and then Lachlan Camp (new user) in order for our software to change the name over to the new user.
Step 1 (Current user - Palwinder)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Lachlan)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18-11-2025 14:56:55 - Fiona Rendalls (Additional comments)
0409395745 (Palwinder Singh-Nahal) with iPhone 13 IMEI  359001977724306 / SN GCJKN941VW
Steps that need to be completed by Palwinder Singh-Nahal (current user) and then Lachlan Camp (new user) in order for our software to change the name over to the new user.
Step 1 (Current user - Palwinder)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Lachlan)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t>
  </si>
  <si>
    <t xml:space="preserve">08-12-2025 23:15:50 - Izan Baizura Mohd Ismail (Work notes)
non kba related
03-12-2025 18:37:52 - Chau Nguyen (Additional comments)
Hi Kate,
I'm happy to notify you that your request has been successfully released into Prod.
Please kindly review and let me know your feedback.
Regards,
Chau Nguyen
01-12-2025 15:15:23 - Chau Nguyen (Additional comments)
Hi Kate,
Thank you for the confirmation.
I've raised change CHG0053917, waiting for approval and the release will be ready on 3-Dec-2025.
Regards,
Chau Nguyen
01-12-2025 12:28:28 - Kate Rylands (Additional comments)
Hi Chau, thanks for this. All looks good. happy for it to go to PROD.
</t>
  </si>
  <si>
    <t xml:space="preserve">
 2025-12-08 23:15:50 Izan Baizura Mohd Ismail - State is Closed Complete was Open</t>
  </si>
  <si>
    <t xml:space="preserve">26-11-2025 13:12:18 - PDXC Integration (Work notes)
TASK8407359 Assigned To: Kaushika Thiyagarajan
26-11-2025 13:12:11 - PDXC Integration (Additional comments)
TASK8407359 Comment Added ---&gt; Device → Accessories Only - No IT Asset Management action.
26-11-2025 12:43:44 - PDXC Integration (Work notes)
TASK8384223 Work Note Added by christopher.watson2@dxc.com: Customer Collected
Billing Code -  1 x QR2-PROC-PDO08-CR116
20-11-2025 12:41:48 - PDXC Integration (Work notes)
TASK8384223 Work Note Added by christopher.watson2@dxc.com: Hi Aidin
I am contacting you regarding your HW request for: 
• 1 X Dell Docking Stations
• 
• 
• 
Just advising you that it is ready for collection from the Build Room in RC1 Ground floor next to security.  
To the left of the elevators next to the security. 
Note that best collection times are between 8:30 – 10:00 and 10:30 to 15:30
Thank you
20-11-2025 12:41:39 - PDXC Integration (Additional comments)
TASK8384223 Comment Added ---&gt; Waiting on customer to collect
20-11-2025 11:56:27 - Aidin Shayk (Additional comments)
any update for a new Docking?
19-11-2025 09:19:09 - PDXC Integration (Work notes)
TASK8384223 Assigned To: Christopher Watson
18-11-2025 12:08:30 - System (Work notes)
QLR ServiceNow Integration sc_req_item SCTASK0222789 created RITM5421372
</t>
  </si>
  <si>
    <t xml:space="preserve">
 2025-11-20 12:41:33 PDXC Integration - State is Pending was Open
 2025-11-26 12:43:40 PDXC Integration - State is Work in Progress was Pending
 2025-12-08 10:12:07 PDXC Integration - State is Closed Complete was Work in Progress</t>
  </si>
  <si>
    <t xml:space="preserve">08-12-2025 10:31:07 - Casey Micklesson (Work notes)
Order Details
• Ownership: Corporate - Dedicated
• User Name: Rob Walker
• Mobile Number: 0407802254
• Type of Device: Apple iPhone 16e 128GB Black
• Accessories: Bundle with Telstra Clear Case, Screen Protector and Cygnett 30W Adapter
• IMEI: 356832853543433
• Serial: SMJ6XF34HNQ
• SIM Card: 8000493152849
• PIN / PUK: 69630886
• Purchase Order Number: RITM0268654/0407802254
• Express Order Ref: 15632699
08-12-2025 10:31:07 - Casey Micklesson (Additional comments)
Your request has been processed and dispatched and should arrive within 1 – 3 business days. If you have not received the hardware within this time, contact Techwell Enterprise (Telstra) on 89-28877 (07 3072 8877).
Please see details of your request below:
Order Details
·         Ownership: Corporate - Dedicated
·         User Name: Rob Walker
·         Mobile Number: 0407802254
·         Type of Device: Apple iPhone 16e 128GB Black
·         Accessories: Bundle with Telstra Clear Case, Screen Protector and Cygnett 30W Adapter
·         IMEI: 356832853543433
·         Serial: SMJ6XF34HNQ
·         SIM Card: 8000493152849
·         PIN / PUK: 69630886
·         Purchase Order Number: RITM0268654/0407802254
·         Express Order Ref: 15632699
Insert your existing SIM card or if required, to activate your new SIM, please call Techwell Enterprise on 89-28877 (07 3072 8877) and ask for the SIM activation. If you have requested a new connection, the SIM card will already be active.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05-12-2025 10:11:00 - Robert Walker (Additional comments)
Do you know who the best contact is for Telstra for me to follow-up? I've tried via Telstra shop and they couldn't see that it was with Telstra!
05-12-2025 09:28:00 - Casey Micklesson (Work notes)
Apple IPHONE 16e BUNDLE with Telstra Clear Case, Screen Protector and Cygnett 30W Adapter Bundle BLACK 128 GB
With Device Enrolment Service
Billing Account Number : 4912301225
Adaptive Mobility Fund : $550.00
05-12-2025 09:28:00 - Casey Micklesson (Additional comments)
Hi Rob,
Please be advised the transfer is still sitting with Telstra for completion.
I have ordered your stock and once the transfer has completed, I will have this dispatched to you.
Thank you
04-12-2025 14:46:49 - Robert Walker (Additional comments)
Hi Casey, I completed and submitted the e-form to Telstra last week, is this now with you?
01-12-2025 10:36:19 - Casey Micklesson (Additional comments)
Hi Rob, 
Confirming this has gone into the Telstra queue for completion.
Someone from Telstra will pick this ticket up in approximately 1 week and call you to complete.
If you would like any further information or have any questions, please give me a call on 0730728877.
Thank you,
01-12-2025 10:36:19 - Casey Micklesson (Work notes)
TRN 1159992939 
Gone into Telstra queue for completion.
27-11-2025 13:44:27 - Robert Walker (Additional comments)
Thank you Casey, will do.
27-11-2025 13:29:01 - Casey Micklesson (Additional comments)
Hi Rob
Please be advised we have submitted this to Telstra under reference number E2511270002985908
Please complete the digital form when you receive this.
Once you have completed your section, this will go to Telstra for completion with a 1-week ETA.
I will order the device for you now so this is ready to go when the transfer has been completed.
If you would like any further information or have any questions, please give me a call on 0730728877.
Thank you,
27-11-2025 13:29:01 - Casey Micklesson (Work notes)
Spoke with Rob and ran over the process. 
submitted to Telstra
27-11-2025 12:40:14 - Robert Walker (Additional comments)
Collected the SIM, now what? I don't have a phone remember.
24-11-2025 15:14:47 - Robert Walker (Additional comments)
Can I collect it to speed up the process?
24-11-2025 13:09:53 - Casey Micklesson (Work notes)
Q0KZ50074779
8000493152849
24-11-2025 13:09:53 - Casey Micklesson (Additional comments)
Hi Robert,
Thank you for confirming. 
I have dispatched a new sim sim card to you for the transfer.
Once you have received this, please let me know and we can discuss the next steps for the transfer.
On the completion of the transfer, the mobile phone will be ordered and dispatched.
Please be welcome to call me if you have any questions or concerns. 
Thank you,
21-11-2025 14:02:15 - Robert Walker (Additional comments)
But I do also have a request in for the desk phone to be change from Lorraine Trego to me.
21-11-2025 14:01:20 - Robert Walker (Additional comments)
I don't have an existing QR number I'm a new start.
21-11-2025 14:00:53 - Robert Walker (Additional comments)
Hi Casey, yes I confirm I need a new mobile handset and I want to import my existing phone number (0407 802 254 on a temp Telstra service). I'm WFH today so will call on Monday to discuss. Cheers Rob
21-11-2025 12:43:51 - Casey Micklesson (Work notes)
Tried to call Rob as a voicemail was left for  me. 
Received VM
Followed up in ticket.
21-11-2025 12:43:51 - Casey Micklesson (Additional comments)
Hi Rob,
Can you please confirm if you are after a mobile device as well as transferring your mobile number into the company?
Do you also have a current Queensland Rail number that will need to be cancelled when the service is transferred in?
Please be welcome to call me on 0730728877 to discuss?
Thank you,
18-11-2025 14:19:49 - Robert Walker (Additional comments)
Hi Casey, your phone number below is incomplete.
18-11-2025 12:44:46 - Casey Micklesson (Work notes)
Additional Comments state mobile phone, reached out to user to confirm if a device is required.
18-11-2025 12:44:46 - Casey Micklesson (Additional comments)
Hi Rob,
Can you please confirm if you are after a mobile device as well as transferring your mobile number into the company?
Do you also have a current Queensland Rail number that will need to be cancelled when the service is transferred in?
Please be welcome to call me on073072877 to discuss?
Thank you,
18-11-2025 12:12:02 - Casey Micklesson (Work notes)
Please note your Order Reference Number:
15632699
</t>
  </si>
  <si>
    <t xml:space="preserve">
 2025-11-18 12:12:02 Casey Micklesson - Assigned to is Casey Micklesson was 
 2025-11-18 12:44:46 Casey Micklesson - State is Pending was Work in Progress
 2025-11-27 13:26:51 Casey Micklesson - State is Work in Progress was Pending
 2025-12-08 10:31:07 Casey Micklesson - State is Closed Complete was Work in Progress</t>
  </si>
  <si>
    <t xml:space="preserve">12-12-2025 10:14:24 - Emily Robertson (Additional comments)
My best number is 30723705
12-12-2025 10:13:43 - Emily Robertson (Additional comments)
Hi again, I've had a look and I'm still unable to add or remove people from PDL RMC RDCS - Rollingstock Defect Coordinators and PDL Engine Room. Do you think we could schedule a phone call with IT at some point today to work through this?
11-12-2025 18:00:13 - PDXC Integration (Additional comments)
TASK8395608 Comment Added ---&gt; Hi @Emily Robertson
Good day!
We had removed James Watkins and added you as the owner, please verify the change after few hours for now and confirm.
Thanks!
11-12-2025 10:14:26 - Emily Robertson (Additional comments)
Hi there, yes I've been working in the tab generated from that pathway. I've attached the screenshot again. It just shows how the add and remove options aren't available to me. While I have you, are you also able to please add as the owner of PDL Engine Room? This PDL was also owned by James Watkins' position, which I am now filling.
11-12-2025 10:14:14 - Emily Robertson (Additional comments)
added attachment
10-12-2025 17:34:37 - PDXC Integration (Additional comments)
TASK8395608 Comment Added ---&gt; Hi @Emily Robertson
Good day!
Regarding - "PDL RMC RDCs - Rollingstock Defect Coordinators"
We are not able to find the error attachments here, could you please provide again. And are you trying to add/remove from the shortcut created from this - "C:\windows\system32\rundll32.exe dsquery,OpenQueryWindow"
Please let us know. Thanks!
09-12-2025 06:55:54 - Emily Robertson (Additional comments)
Hi there,
Apologies for the delayed response. I've attached an image of the problem: when a name is selected, I don't have the ability to add or remove names like I can with the other PDLs which have had ownership transferred to me.
08-12-2025 19:09:28 - PDXC Integration (Additional comments)
TASK8395608 Comment Added ---&gt; Hi @Emily Robertson
Good day!
Regarding - "PDL RMC RDCs - Rollingstock Defect Coordinators"
Could you please share the error message you are getting while trying to add/remove users.
Please note that - In case of no response is received by today's EOB, we assume no further support is required and proceed with archiving this case.
Thanks!
05-12-2025 18:09:46 - PDXC Integration (Additional comments)
TASK8395608 Comment Added ---&gt; Hi @Emily Robertson
Good day!
Regarding - "PDL RMC RDCs - Rollingstock Defect Coordinators"
Could you please share the error message you are getting while trying to add/remove users.
Thanks!
04-12-2025 16:27:30 - PDXC Integration (Additional comments)
TASK8395608 Comment Added ---&gt; Hi @Emily Robertson
Good day!
Regarding - "PDL RMC RDCs - Rollingstock Defect Coordinators"
Could you please share the error message you are getting while trying to add/remove users.
Thanks!
03-12-2025 14:11:27 - Emily Robertson (Additional comments)
Hi there, I have tried this but I'm still unable to add/remove people to "PDL RMC RDCs - Rollingstock Defect Coordinators". The other three PDLs that were requested do work though.
03-12-2025 13:06:16 - PDXC Integration (Additional comments)
TASK8395608 Comment Added ---&gt; Hi @Emily Robertson
Good day!
Regarding - "PDL RMC RDCs - Rollingstock Defect Coordinators"
Create shortcut with this target:
"C:\windows\system32\rundll32.exe dsquery,OpenQueryWindow"
2. Click Next to continue
3. Rename the shortcut to 'Distribution Lists' and then click 'Finish' to create the shortcut
4. You will now have a shortcut on your desktop named 'Distribution Lists'
Once created please try add/removing user from the PDL.
Thanks!
02-12-2025 15:14:53 - PDXC Integration (Additional comments)
TASK8395608 Comment Added ---&gt; Hi @Emily Robertson
Good day!
Regarding - "PDL RMC RDCs - Rollingstock Defect Coordinators"
 Create shortcut with this target:
"C:\windows\system32\rundll32.exe dsquery,OpenQueryWindow"
2. Click Next to continue
3. Rename the shortcut to 'Distribution Lists' and then click 'Finish' to create the shortcut
4. You will now have a shortcut on your desktop named 'Distribution Lists'
Once created please try add/removing user from the PDL.
Thanks!
02-12-2025 07:24:10 - Emily Robertson (Additional comments)
Good morning, my system is showing that I'm in the group, but I'm unable to add and remove people from it?
01-12-2025 14:35:02 - PDXC Integration (Additional comments)
TASK8395608 Comment Added ---&gt; Hi @Emily Robertson
Good day!
Regarding - "PDL RMC RDCs - Rollingstock Defect Coordinators"
We can verify that you already got the ownership for this PDL. please let us know for any change.
Thanks!
01-12-2025 14:34:50 - PDXC Integration (Work notes)
TASK8395608 Work Note Added by srai7@dxc.com: Added attachment ::  PDL RMC RDCs.png
01-12-2025 07:49:12 - Emily Robertson (Additional comments)
Hi there,
I've already called the IT service desk last week and have sorted this issue. However, I still do not have ownership of PDL RMC RDCs - Rollingstock Defect Coordinators. Are you able to please change ownership? Thanks!
28-11-2025 16:08:42 - PDXC Integration (Additional comments)
TASK8395608 Comment Added ---&gt; Hi @Emily Robertson
Good day!
Regarding - "Owner ship of PDL's for Administration officer 68731".
Please let me know your availability timings info so that we can have a call and connect on this issue via Teams.
Thanks!
27-11-2025 09:55:47 - Emily Robertson (Additional comments)
Hi, thanks you for that. Unfortunately, I can't find the "Modify PDLs" application on my computer that my predecessor James used to edit PDL lists. Without this, I can't determine whether or not I have ownership. Is this something that I could get assistance with please? Thanks!
26-11-2025 17:43:36 - PDXC Integration (Additional comments)
TASK8395608 Comment Added ---&gt; Hi @Emily Robertson
Regarding - "Owner ship of PDL's for Administration officer 68731"
yes, we can verify that your name showing as owner for all the given PDL. Please let us know if we can good to closed this ticket now.
Thanks!
26-11-2025 08:46:39 - Emily Robertson (Additional comments)
Hi there,
I believe that this is being sorted already as I've received an email from Zahra Gholami about confirmation for PDL ownership. If that's not the case, I've provided the PDL names below. Thanks!
• PDL RMC Group Leaders
• PDL RMC Network Train Controllers
• PDL RMC RDCs - Rollingstock Defect Coordinators,
• PDL RMC TC2, PDL RMC TCLs – Internal
25-11-2025 18:30:51 - PDXC Integration (Additional comments)
TASK8395608 Comment Added ---&gt; Hi @Emily Robertson
Regarding - "Owner ship of PDL's for Administration officer 68731"
Could you please provide us the PDL name that you want ownership for. Thanks!
24-11-2025 02:00:30 - PDXC Integration (Additional comments)
TASK8395608 Comment Added ---&gt; Hi Emily,
We are working on your request currently. Will let you know once it is done.
Please allow me some time.
Thanks!
21-11-2025 18:07:23 - PDXC Integration (Work notes)
TASK8395608 Assigned To: Suraj Rai
21-11-2025 14:17:28 - Frederic Shea (Work notes)
QLR ServiceNow Integration sc_req_item SCTASK0222768 created RITM5428472
21-11-2025 14:17:10 - Frederic Shea (Work notes)
SDA added User (R916840) to 'PDLRMCRDCs-RollingstockDefectCoordinators@qr.com.au'
SDA set User (R916840) as owner of 'PDLRMCRDCs-RollingstockDefectCoordinators@qr.com.au'
SDA assigning to DXC Application AUS team
please assign User (R916840) to 'PDLSEQOpsRMC&amp;O@qr.com.au'
21-11-2025 14:14:41 - Frederic Shea (Work notes)
From: Watkins, James &lt;james.watkins@qr.com.au&gt; 
Sent: Friday, November 21, 2025 3:11 PM
To: IT Service Desk &lt;ITServiceDesk@qr.com.au&gt;
Subject: RE: RITM0268641/SCTASK0222768 - Email Services (Emily Robertson)
This is approved, can you please make Emily the owner, as I am moving position and she is taking the role.
JAMES WATKINS
ADMINISTRATION OFFICER
Rail Management Centre – Level 2,  
80 Mayne Road Bowen Hills 4006, Bne 
T: 3072 5223
M: 0404975512 
W: queenslandrail.com.au
21-11-2025 14:13:29 - Frederic Shea (Work notes)
** Pending **
==============================
Approval: Watkins, James &lt;james.watkins@qr.com.au&gt; 
then assign to DXC Application AUS team for access to:
PDL SEQ Ops RMC&amp;O &lt;Mail Address is: PDLSEQOpsRMC&amp;O@qr.com.au&gt;
21-11-2025 14:10:30 - Frederic Shea (Work notes)
** Seeking Approval **
==============================
From: IT Service Desk 
Sent: Friday, November 21, 2025 3:10 PM
To: Watkins, James &lt;james.watkins@qr.com.au&gt;
Subject: RITM0268641/SCTASK0222768 - Email Services (Emily Robertson)
Hey James,
We are reaching out in regards to RITM0268641/SCTASK0222768, for Emily Robertson to be added to:
PDL RMC RDCs - Rollingstock Defect Coordinators &lt;PDLRMCRDCs-RollingstockDefectCoordinators@qr.com.au&gt;
As you are the owner of this Public Distribution List could you please grant approval for this request.
If not, could you please nominate someone else to us.
Kind regards,
FREDERIC SHEA
ASSISTANT CUSTOMER SUPPORT
Level 3. 21 Kirksway Place 
Battery Point. Tasmania. 7004 
PH: 07 3072 5000 
Alt.PH: +61 7 3072 5000 
Email: ITServiceDesk@qr.com.au
==============================
Group Name: PDL RMC RDCs - Rollingstock Defect Coordinators
Mail Address is: PDLRMCRDCs-RollingstockDefectCoordinators@qr.com.au
Owner is: James Watkins
21-11-2025 14:02:34 - Frederic Shea (Work notes)
Investigating
21-11-2025 13:53:24 - Emily Robertson (Additional comments)
Hi Raegan, looks like I've given you the wrong info for these ones - sorry about that! The correct names are: PDL RMC RDCs - Rollingstock Defects Coordinators and PDL SEQ Ops RMC&amp;O
21-11-2025 12:49:47 - Raegan Munro (Work notes)
PDL RMC Group Leaders
PDL RMC Leaders
PDL RMC Network Train Controllers
PDL RMC TC2 - King, Lucy
PDL RMC TCLs - Internal
All other PDL's owned by Watkins, James 
Unable to find PDL RDCs – Rollingstock defect coordinators or PDL RMC+O
21-11-2025 12:49:47 - Raegan Munro (Additional comments)
Hi Emily, 
Thankyou for the confirmation. 
I was unable to find the following PDL's in our system, are you able to confirm their full names so we may reach out for the relevant approvals?
PDL RDCs – Rollingstock defect coordinators 
PDL RMC+O
Kind regards, 
Raegan.
21-11-2025 12:46:31 - Raegan Munro (Work notes)
Investigating.
21-11-2025 11:48:26 - Emily Robertson (Additional comments)
Hi Raegan, no thank you. Thanks
21-11-2025 07:34:27 - Raegan Munro (Additional comments)
Hi Emily, 
Can you please advise if you would like send-to restrictions added to this PDL? Please be advised that this may mean you are the only person at QR with access to send to the PDL's. 
Kind regards, 
Raegan.
21-11-2025 07:33:50 - Raegan Munro (Work notes)
Investigating.
20-11-2025 08:26:16 - Andy Phan (Work notes)
Pending user response.
20-11-2025 08:26:16 - Andy Phan (Additional comments)
Hi Emily,
Can I please confirm that you want a Sent-to restriction to the PDLs you have listed? This means that not all QR users will be able to send-to the PDL.
It is often accidentally requested, and we need confirmation before escalating to the proper team.
Kind regards,
Andy
20-11-2025 08:10:21 - Andy Phan (Work notes)
Investigating
20-11-2025 07:44:15 - Emily Robertson (Additional comments)
Hi Raegan,
List of PDLs that I require access to are as follows: 
PDL RMC Group Leaders
PDL RMC Leaders
PDL RMC Network Train Controllers
PDL RDCs – Rollingstock defect coordinators
PDL RMC TC2
PDL RMC TCLs - Internal
PDL RMC+O
Thanks, 
Emily
20-11-2025 07:37:59 - Emily Robertson (Additional comments)
Hi Raegan,
19-11-2025 09:31:06 - Raegan Munro (Additional comments)
Hi Emily, 
Can you please provide a full list of the PDL's you require access to so we may proceed with this ticket accordingly?
Kind regards, 
Raegan.
19-11-2025 09:30:38 - Raegan Munro (Work notes)
Investigating.
18-11-2025 12:07:25 - Ryan Bell (Additional comments)
Hi Emily and Paul, 
We are unable to see the PDL's owned by "Administration Officer 68731".
Could you please clarify which PDL's you would like us to grant access to so we can begin the process? 
Also, you have requested "Send-to Restriction" which prevents other people from being able to send emails to those PDL's. This is often ticked by accident, so further clarification is always asked. 
Kind Regards, 
Ryan Bell
18-11-2025 12:07:25 - Ryan Bell (Work notes)
Clarification
18-11-2025 11:57:02 - Ryan Bell (Work notes)
Investigating
</t>
  </si>
  <si>
    <t xml:space="preserve">12-12-2025 09:37:29 - Surojit Bhattacharjee (Work notes)
Load Program is in UR3 now. New security Role is also in UR3 and has been assigned to Rama, Venkat &amp; Paul. 
Transport Order as below
DR3K981366 LOG REQ0265213  Survey Condition Load
DR3K981404 LOG REQ0265213  Survey Condition Load
DR3K981406 SEC_REQ0265213 New Role EAMS Survey Cond Load
DR3K981408 REVERSAL of DR3K981406 SEC_REQ0265213 New Role EAMS
DR3K981410 SEC_REQ0265213 New Role EAMS Survey Cond Load v2
05-12-2025 11:42:13 - Surojit Bhattacharjee (Work notes)
FTS done and SAP Dev is currently building the Program. Had a chat to SAP Security and Role Name etc have been finalized. Emailed PM BPO for approval. 
From: Bhattacharjee, Surojit 
Sent: Friday, 5 December 2025 11:40
To: Manda, Ramakrishna &lt;ramakrishna.manda@qr.com.au&gt;
Cc: Keane, Anne-Louise &lt;Anne-Louise.Keane@qr.com.au&gt;
Subject: Re: RITM0268604 - Request for Approval for New Role for mass upload Survey Condition values
Hi Rama, 
As part of the work, we are doing to create a new Upload Program for mass upload Survey Condition values, we will need a new T-Code. It was suggested in the request to create a new Single Role ( Security Role) to cater for the new T-Code. Keeping in line with the naming conversion so the PM Security Steward is able to assign the role to Business, we have the following details finalized
T-Code:              ZPM_SURVEY
Security Role: Z_EAMS_ALL_SURVEY_COND_LOAD (EAMS Survey Condition Load )
If you can please approve this so SAP Security can start creating the new role and we can start Unit Testing. 
Please let me know if you have any questions. 
Kind Regards,
</t>
  </si>
  <si>
    <t xml:space="preserve">10-12-2025 12:19:49 - PDXC Integration (Work notes)
TASK8380821 Assigned To: Jayapaul Matangi
10-12-2025 12:19:41 - PDXC Integration (Additional comments)
TASK8380821 Comment Added ---&gt; Hi Team,
As per the request, below roles has been assigned to user Account "A_O914120"
Directory Readers
Security Reader
Global Readers.
Hence we are closing the request.
05-12-2025 20:14:04 - PDXC Integration (Work notes)
TASK8380821 Assigned To: Nancy .
05-12-2025 20:13:53 - PDXC Integration (Additional comments)
TASK8380821 Comment Added ---&gt; Hi Team,
As per the request, below roles has been assigned to user Account "A_O914120"
Directory Readers
Security Reader
Global Readers.
Kindly check and validate and confirm for ticket closure.
05-12-2025 20:13:24 - PDXC Integration (Work notes)
TASK8380821 Work Note Added by nancy@dxc.com: Added attachment ::  TASK8380821.png
03-12-2025 02:35:18 - PDXC Integration (Work notes)
TASK8380821 Assigned To: Jayapaul Matangi
02-12-2025 20:38:54 - PDXC Integration (Work notes)
TASK8380821 Work Note Added by s.bommineni@dxc.com: Added attachment ::  TASK8380821_Confirmation on Azure roles_Screenshot 2025-12-02.png
02-12-2025 20:37:39 - PDXC Integration (Additional comments)
TASK8380821 Comment Added ---&gt; Hi,
Received confirmation from Requestor that all the Azure roles requested have been provided. The requestor informed that Entra access is not yet added. Hence re-routing to AD team to check the access provided.
Attaching the confirmation received from requestor as well for reference.
01-12-2025 16:07:18 - PDXC Integration (Work notes)
TASK8380821 Work Note Added by hariprasath.k@dxc.com: Added attachment ::  Reader, Website Contributor.png
01-12-2025 16:07:14 - PDXC Integration (Work notes)
TASK8380821 Work Note Added by hariprasath.k@dxc.com: Added attachment ::  Storage Blob Data Reader 1.jpg
01-12-2025 16:06:28 - PDXC Integration (Work notes)
TASK8380821 Work Note Added by hariprasath.k@dxc.com: Added attachment ::  Storage Blob Data Reader 3.png
01-12-2025 16:06:26 - PDXC Integration (Work notes)
TASK8380821 Work Note Added by hariprasath.k@dxc.com: Added attachment ::  Storage Blob Data Reader 2.png
01-12-2025 16:05:54 - PDXC Integration (Work notes)
TASK8380821 Work Note Added by hariprasath.k@dxc.com: Added attachment ::  Key Vault Reader.png
01-12-2025 16:03:39 - PDXC Integration (Additional comments)
TASK8380821 Comment Added ---&gt; The below access is provided already. User need to activate the account to access the azure resources (reader, Website contributor) since the access is time bound. 
Attaching the screenshots for reference.
28-11-2025 16:18:48 - PDXC Integration (Work notes)
TASK8380821 Assigned To: 
28-11-2025 16:18:45 - PDXC Integration (Additional comments)
TASK8380821 Comment Added ---&gt; Hi Delivery Team,
AD Team confirmed that user is unable to access below one which is access provided by your team. Could you please check with user
Reader -&gt; Provided
Storage Blob Data Reader -&gt; Provided
Key Vault Reader -&gt; Provided
Website Contributor -&gt; Provided
28-11-2025 14:48:45 - PDXC Integration (Additional comments)
TASK8380821 Comment Added ---&gt; Hello "Vidhya Sundaramoorthy", Thanks for raising the RITM. The RITM has been acknowledged and if we need further information related to the RITM, we will reach out to you.
28-11-2025 14:20:18 - PDXC Integration (Work notes)
TASK8380821 Assigned To: guduru shilpa
28-11-2025 14:11:47 - PDXC Integration (Work notes)
TASK8380821 Assigned To: 
28-11-2025 14:11:43 - PDXC Integration (Additional comments)
TASK8380821 Comment Added ---&gt; Hi team ,
please provide the necessary roles
26-11-2025 12:56:14 - PDXC Integration (Additional comments)
TASK8380821 Comment Added ---&gt; Hi Team,
Please note that the roles requested below require GA-level access for completion. We have already submitted the necessary request for GA access, and once it is approved, we will proceed with assigning the required roles.
In the meantime, we will place this ticket in a pending state until the access is granted.
18-11-2025 01:40:29 - PDXC Integration (Work notes)
TASK8380821 Assigned To: Jayapaul Matangi
17-11-2025 22:08:17 - PDXC Integration (Additional comments)
TASK8380821 Comment Added ---&gt; Hi,
Reader -&gt; Provided
Storage Blob Data Reader -&gt; Provided
Key Vault Reader -&gt; Provided
Website Contributor -&gt; Provided
All the azure access (Reader, Storage Blob Data Reader, Key Vault Reader, Website Contributor) are provided. 
Security Reader, Directory Readers roles can be provided by AD team. Hence, re-routing to AD team.
17-11-2025 22:04:18 - PDXC Integration (Work notes)
TASK8380821 Work Note Added by s.bommineni@dxc.com: Added attachment ::  TASK8380821_access_05_2025-11-17 173135.png
17-11-2025 22:04:13 - PDXC Integration (Work notes)
TASK8380821 Work Note Added by s.bommineni@dxc.com: Added attachment ::  TASK8380821_access_04_2025-11-17 173040.png
17-11-2025 22:03:58 - PDXC Integration (Work notes)
TASK8380821 Work Note Added by s.bommineni@dxc.com: Added attachment ::  TASK8380821_access_03_2025-11-17 172948.png
17-11-2025 22:03:53 - PDXC Integration (Work notes)
TASK8380821 Work Note Added by s.bommineni@dxc.com: Added attachment ::  TASK8380821_Access_02_2025-11-17 172843.png
17-11-2025 22:03:48 - PDXC Integration (Work notes)
TASK8380821 Work Note Added by s.bommineni@dxc.com: Added attachment ::  TASK8380821_Access_01_2025-11-17 172748.png
17-11-2025 21:47:25 - PDXC Integration (Additional comments)
TASK8380821 Comment Added ---&gt; Hi,
The Reder access is provided to the resource group "rg-syd-uat-eaotd".
The Storage Blob Data Reader access is provided to all the storage accounts in the resource group rg-syd-uat-eaotd. (sasyduateaotd01, sasyduateaotd02, sasyduateaotd03, sasyduateaotd04.
The Key Vault Reader is provided to the key vault in the resource group rg-syd-uat-eaotd. (kv-syd-uat-eaotd-01)
The Website Contributor is provided to function apps and Logic apps in the resource group rg-syd-uat-eaotd. (asp-syd-uat-eaotd-01, asp-syd-uat-eaotd-02, func-syd-uat-eaotd-01, func-syd-uat-eaotd-02, func-syd-uat-eaotd-03, func-syd-uat-eaotd-04, func-syd-uat-eaotd-05, la-syd-uat-eaotd-01, my-slot (la-syd-uat-eaotd-01/my-slot).
17-11-2025 17:58:34 - Vidhya Sundaramoorthy (Work notes)
QLR ServiceNow Integration sc_req_item SCTASK0222702 created RITM5418896
</t>
  </si>
  <si>
    <t xml:space="preserve">
 2025-11-17 17:58:18 Vidhya Sundaramoorthy - Assignment Group is DXC Azure Delivery was Global Service Desk
 2025-11-17 20:55:56 PDXC Integration - State is Work in Progress was Open
 2025-11-21 08:32:58 Joylen Ballena - Assignment Group is DXC Infra Active Directory was DXC Azure Delivery
 2025-11-26 12:56:12 PDXC Integration - State is Pending was Work in Progress
 2025-12-10 12:19:39 PDXC Integration - State is Work in Progress was Pending
 2025-12-10 12:20:52 PDXC Integration - State is Closed Complete was Work in Progress</t>
  </si>
  <si>
    <t xml:space="preserve">08-12-2025 15:53:58 - PDXC Integration (Work notes)
TASK8380489 Work Note Added by mansimran.singh@dxc.com: Task has been completed, new IP based decryption rule created. User confirmed access working - closing ticket now.
04-12-2025 13:13:04 - PDXC Integration (Work notes)
TASK8380489 Work Note Added by gouru.vivek@dxc.com: Change completed.  waiting for the user to test.
20-11-2025 16:54:33 - PDXC Integration (Work notes)
TASK8380489 Work Note Added by gouru.vivek@dxc.com: Raised New Change Request - CHG1426155
20-11-2025 16:51:21 - PDXC Integration (Additional comments)
TASK8380489 Comment Added ---&gt; Raised New Change Request - CHG1426155 - Planned start date: 2025-11-26,  Planned End Date: 2025-12-01
19-11-2025 16:50:38 - PDXC Integration (Additional comments)
TASK8380489 Comment Added ---&gt; Raising the new change request.
19-11-2025 13:54:23 - PDXC Integration (Work notes)
TASK8380489 Work Note Added by harrison.mabb@dxc.com: Added attachment ::  RE_ Ricoh project - 4 URLs missing from firewall rules.msg
19-11-2025 13:40:18 - PDXC Integration (Work notes)
TASK8380489 Assigned To: Gouru Vivek
17-11-2025 16:03:17 - Robert Clarke (Additional comments)
Please add four URLs as below:                                                                                                                                 https://usgwpro2.support.ricoh.com/i02/AS
https://adgwpro2.support.ricoh.com/Auto/AS
https://rcgwpro2.support.ricoh.com/Rescue/AS
https://op-rfu-ds2.support.ricoh.com
17-11-2025 16:00:45 - Mark Sully (Work notes)
QLR ServiceNow Integration sc_req_item SCTASK0222696 created RITM5418762
17-11-2025 16:00:30 - Mark Sully (Work notes)
Assigning to firewall team for Rob.
</t>
  </si>
  <si>
    <t xml:space="preserve">
 2025-11-17 16:00:30 Mark Sully - Assignment Group is DXC Security Firewall Management was Global Service Desk
 2025-11-19 16:50:36 PDXC Integration - State is Pending was Open
 2025-12-08 15:54:35 PDXC Integration - State is Work in Progress was Pending
 2025-12-08 15:54:37 PDXC Integration - State is Closed Complete was Work in Progress</t>
  </si>
  <si>
    <t>RITM0268558</t>
  </si>
  <si>
    <t xml:space="preserve">12-12-2025 09:11:45 - Chrystianna Cheon (Additional comments)
Closing RITM as per attached update.
24-11-2025 09:45:23 - Alexander Briggs (Work notes)
Approved - as per Ville's approval.
18-11-2025 09:27:56 - Chrystianna Cheon (Additional comments)
New request received and assigned to Brad Hurley.
</t>
  </si>
  <si>
    <t xml:space="preserve">
 2025-11-18 09:28:03 Chrystianna Cheon - Assigned to is Brad Hurley was </t>
  </si>
  <si>
    <t xml:space="preserve">
 2025-11-17 14:24:42 PDXC Integration - State is Work in Progress was Open
 2025-11-19 16:50:39 PDXC Integration - State is Pending was Work in Progress
 2025-12-03 19:56:53 PDXC Integration - State is Work in Progress was Pending
 2025-12-08 16:10:23 PDXC Integration - State is Closed Complete was Work in Progress</t>
  </si>
  <si>
    <t xml:space="preserve">
 2025-11-17 14:24:26 PDXC Integration - State is Work in Progress was Open
 2025-11-19 19:11:02 PDXC Integration - State is Pending was Work in Progress
 2025-12-03 19:58:45 PDXC Integration - State is Work in Progress was Pending
 2025-12-08 16:13:40 PDXC Integration - State is Closed Complete was Work in Progress</t>
  </si>
  <si>
    <t xml:space="preserve">08-12-2025 10:00:25 - PDXC Integration (Additional comments)
TASK8380454 Comment Added ---&gt; Closing the ticket as per KB0022047.
28-11-2025 09:22:38 - PDXC Integration (Additional comments)
TASK8380454 Comment Added ---&gt; RE: Qr RITM0268552/pDXC RITM5418732- Miro

Cook, Tyson
​Software Asset Management - Queensland Rail;​
Owen, Marcia​
Hi Santhi,
I have responded to Marcia separately, but if the person you shared the board with doesn’t have a license they will only be able to view and comment. Otherwise, if the board is shared during a team’s meeting others can make some edits.
Thank you,
Tyson
Queensland Rail logo
Tyson Cook
27-11-2025 13:15:49 - PDXC Integration (Additional comments)
TASK8380454 Comment Added ---&gt; Re: Qr RITM0268552/pDXC RITM5418732- Miro
Varthan, Santhi
on behalf of Software Asset Management - Queensland Rail
​Owen, Marcia;​
Cook, Tyson​
Hi Tyson,
Marcia, would like to access to Miro app via Teams so her team of free users can edit the board and continue with the active work in Miro.  Is it possible to activate the access.
Thank you.
From,
-Santhi-
27-11-2025 12:41:19 - Marcia Owen (Additional comments)
The email sent out indicated the migration of Miro to SSO took place yesterday. I understand SSO is not available as yet. Is it possible to access the Miro app via Teams so my team of free users can edit the board and continue with the active work in Miro?
27-11-2025 11:22:25 - PDXC Integration (Additional comments)
TASK8380454 Comment Added ---&gt; Miro is not yet available, we expect it to be available early December.
27-11-2025 11:22:14 - PDXC Integration (Work notes)
TASK8380454 Work Note Added by santhi.varthan@dxc.com: Re: Qr RITM0268552/pDXC RITM5418732- Miro

Owen, Marcia
​Cook, Tyson;​
Software Asset Management - Queensland Rail​
Hi Team
Thank you. Can I confirm that i would like to go ahead with my request for the Miro licence as submitted recently.
@Cook, Tyson can I check that the current Miro boards that I have created under my qr email won't be deleted?
Much appreciated team
Warm regards
Marcia
18-11-2025 14:06:44 - PDXC Integration (Additional comments)
TASK8380454 Comment Added ---&gt; Re: Qr RITM0268552/pDXC RITM5418732- Miro-Santhi-

Cook, Tyson
​
Software Asset Management - Queensland Rail​
​
Owen, Marcia​
Hi Santhi, 
Miro is not yet available, we expect it to be available early December. 
Your cant swap the licenses, you could request for a license to be removed from a user and request a new license for a different user. 
Thank you, 
Tyson
18-11-2025 13:17:51 - PDXC Integration (Additional comments)
TASK8380454 Comment Added ---&gt; Re: Qr RITM0268552/pDXC RITM5418732- Miro
Varthan, Santhi
on behalf of Software Asset Management - Queensland Rail
​
Cook, Tyson​
​
Owen, Marcia​
Hi Tyson,
Received a request from Marcia for Miro.
Initial request is for the pricing. However, Marcia have additional question. 
Are you able to advise Marcia, refer below?
Could you also please confirm if Miro is available for installation?
Thank you.
From,
-Santhi-
17-11-2025 18:02:54 - PDXC Integration (Work notes)
TASK8380454 Assigned To: Santhi Varthan
17-11-2025 18:02:41 - PDXC Integration (Additional comments)
TASK8380454 Comment Added ---&gt; Qr RITM0268552/pDXC RITM5418732- Miro
Varthan, Santhi
on behalf of Software Asset Management - Queensland Rail
​
Owen, Marcia​
Hi Marcia,
As requested, Miro license cost $413 annually.
Thank you.
From,
-Santhi-
17-11-2025 18:02:27 - PDXC Integration (Additional comments)
TASK8380454 Comment Added ---&gt; Qr RITM0268552/pDXC RITM5418732- Miro
Varthan, Santhi
on behalf of Software Asset Management - Queensland Rail
​
Owen, Marcia​
Hi Marcia,
As requested, Miro license cost $413 annually.
Thank you.
From,
-Santhi-
17-11-2025 15:21:22 - Cameron Horn (Work notes)
QLR ServiceNow Integration sc_req_item SCTASK0222671 created RITM5418732
17-11-2025 15:20:59 - Cameron Horn (Work notes)
Assigning to the DXC Software Asset Management team to assist as per previous ticket RITM0266707
</t>
  </si>
  <si>
    <t xml:space="preserve">
 2025-11-17 14:13:32 Cameron Horn - Assigned to is Raegan Munro was 
 2025-11-17 15:20:59 Cameron Horn - Assignment Group is DXC Software Asset Management was Global Service Desk
 2025-11-17 18:02:37 PDXC Integration - State is Pending was Open
 2025-12-08 10:00:29 PDXC Integration - State is Work in Progress was Pending
 2025-12-08 10:00:32 PDXC Integration - State is Closed Complete was Work in Progress</t>
  </si>
  <si>
    <t>RITM0268546</t>
  </si>
  <si>
    <t xml:space="preserve">09-12-2025 12:08:34 - PDXC Integration (Additional comments)
TASK8407438 Comment Added ---&gt; Proceed to close the ticket as no response from the requester.
Please raise CMDB CI via below link, if this software required to be updated in CMDB.
https://queenslandrail.service-now.com/service_management?id=sc_cat_item&amp;sys_id=073c3f641bb981508fc9c91d0d4bcbbc
28-11-2025 12:40:09 - PDXC Integration (Additional comments)
TASK8407438 Comment Added ---&gt; Email sent to Lakshmi Kundeti, request for details of Tanium Client to be updated in CMDB.
28-11-2025 12:39:45 - PDXC Integration (Additional comments)
TASK8407438 Comment Added ---&gt; Email sent to Lakshmi Kundeti, request for details of Tanium Client to be updated in CMDB.
26-11-2025 16:02:35 - PDXC Integration (Work notes)
TASK8407438 Assigned To: Santhi Varthan
26-11-2025 15:07:45 - PDXC Integration (Work notes)
TASK8388348 Work Note Added by afathima@dxc.com: Final wave is deployed today. Hence closing the task.
19-11-2025 19:03:16 - PDXC Integration (Additional comments)
TASK8388348 Comment Added ---&gt; Tanium app change is in place -CHG1420183.
19-11-2025 13:40:59 - PDXC Integration (Work notes)
TASK8388348 Work Note Added by afathima@dxc.com: app created in intune.
19-11-2025 13:20:23 - PDXC Integration (Work notes)
TASK8388348 Assigned To: Azra Fathima
18-11-2025 16:29:08 - PDXC Integration (Work notes)
TASK8384538 Assigned To: Sravya Sri Potala
18-11-2025 16:12:30 - PDXC Integration (Additional comments)
TASK8384468 Comment Added ---&gt; Routing the task to Intune team for application creation and deployment
18-11-2025 16:08:51 - PDXC Integration (Work notes)
TASK8384468 Assigned To: DIYA DEY
18-11-2025 15:08:38 - PDXC Integration (Work notes)
TASK8380888 Work Note Added by sravya.sri@dxc.com: Routing the task to Intune team for application creation and deployment
18-11-2025 15:08:18 - PDXC Integration (Work notes)
TASK8380888 Work Note Added by sravya.sri@dxc.com: Packaging completed
17-11-2025 18:22:48 - PDXC Integration (Work notes)
TASK8380888 Assigned To: Sravya Sri Potala
17-11-2025 18:22:23 - PDXC Integration (Work notes)
TASK8380378 Work Note Added by sravya.sri@dxc.com: We have validated source. Routing the request for packaging
17-11-2025 14:02:59 - PDXC Integration (Work notes)
TASK8380378 Assigned To: Sravya Sri Potala
17-11-2025 13:58:50 - Alexander Briggs (Work notes)
QLR ServiceNow Integration sc_req_item SCTASK0222665 created RITM5418679
</t>
  </si>
  <si>
    <t xml:space="preserve">
 2025-11-17 14:02:55 PDXC Integration - State is Work in Progress was Open
 2025-11-19 18:49:01 PDXC Integration - State is Pending was Work in Progress
 2025-11-26 15:07:40 PDXC Integration - State is Work in Progress was Pending
 2025-11-28 12:40:06 PDXC Integration - State is Pending was Work in Progress
 2025-12-09 12:08:35 PDXC Integration - State is Work in Progress was Pending</t>
  </si>
  <si>
    <t>RITM0268515</t>
  </si>
  <si>
    <t xml:space="preserve">11-12-2025 08:53:18 - PDXC Integration (Work notes)
TASK8380343 Assigned To: Isaac Nicholls
11-12-2025 08:52:59 - PDXC Integration (Work notes)
TASK8380343 Work Note Added by isaac.nicholls@dxc.com: Hi Nicholas
I am contacting you regarding your HW request for: 
• 1 x Dell Pro Max 14
• Asset: LT250323
• 1 x Dell 7 in 1
• 
Just advising you that it is ready for collection from the Build Room in RC1 Ground floor next to security.  
To the left of the elevators next to the security. 
Note that best collection times are between 8:30 – 10:00 and 10:30 to 15:30
Thank you
21-11-2025 11:41:03 - PDXC Integration (Work notes)
TASK8380343 Work Note Added by christopher.watson2@dxc.com: We are currently awaiting the arrival of new devices.
ETA is about 4 weeks.
21-11-2025 11:40:55 - PDXC Integration (Additional comments)
TASK8380343 Comment Added ---&gt; We are currently awaiting the arrival of new devices.
ETA is about 4 weeks.
18-11-2025 08:50:58 - PDXC Integration (Work notes)
TASK8380343 Assigned To: Christopher Watson
17-11-2025 12:06:44 - System (Work notes)
QLR ServiceNow Integration sc_req_item SCTASK0222641 created RITM5418654
</t>
  </si>
  <si>
    <t xml:space="preserve">
 2025-11-21 11:40:47 PDXC Integration - State is Pending was Open</t>
  </si>
  <si>
    <t xml:space="preserve">
 2025-11-21 11:38:03 PDXC Integration - State is Pending was Open
 2025-11-28 10:22:35 PDXC Integration - State is Work in Progress was Pending
 2025-12-01 12:30:02 PDXC Integration - State is Pending was Work in Progress
 2025-12-05 16:52:25 PDXC Integration - State is Work in Progress was Pending
 2025-12-08 11:22:08 PDXC Integration - State is Closed Complete was Work in Progress</t>
  </si>
  <si>
    <t xml:space="preserve">10-12-2025 14:41:40 - PDXC Integration (Additional comments)
TASK8380332 Comment Added ---&gt; CHG1437075 - Change has been raised for test domain.
05-12-2025 21:16:24 - PDXC Integration (Additional comments)
TASK8380332 Comment Added ---&gt; CHG1437075 - Change has been raised for test domain.
05-12-2025 14:38:11 - PDXC Integration (Additional comments)
TASK8380332 Comment Added ---&gt; This change is not on hold and I have advised twice to progress with the change in Test.
05-12-2025 13:51:26 - PDXC Integration (Additional comments)
TASK8380332 Comment Added ---&gt; As per Daniel we are keeping the ticket in hold
17-11-2025 22:30:02 - PDXC Integration (Additional comments)
TASK8380332 Comment Added ---&gt; As per Daniel we are keeping the ticket in hold
17-11-2025 17:08:09 - PDXC Integration (Work notes)
TASK8380332 Assigned To: Jeevan N
17-11-2025 11:38:14 - Cameron Horn (Work notes)
QLR ServiceNow Integration sc_req_item SCTASK0222605 created RITM5418645
17-11-2025 11:37:44 - Cameron Horn (Work notes)
Assigning to the DXC Infra Active Directory team to assist
</t>
  </si>
  <si>
    <t xml:space="preserve">10-12-2025 20:33:08 - PDXC Integration (Work notes)
TASK8442530 Assigned To: Kaushika Thiyagarajan
10-12-2025 20:32:57 - PDXC Integration (Additional comments)
TASK8442530 Comment Added ---&gt; Device deployed as per asset registry:
Asset Tag- LT250316|| Serial Number - G4SVZF4 || State - In use || Assigned to - Travis Hart.
10-12-2025 13:13:08 - PDXC Integration (Work notes)
TASK8377287 Work Note Added by isaac.nicholls@dxc.com: Customer collected
1 X Microsoft Surface Laptop
Asset : LT250316
Updated in CMDB
1 X QR2-PRO-7IN1TH-CR116
10-12-2025 11:36:04 - PDXC Integration (Work notes)
TASK8377287 Assigned To: Isaac Nicholls
10-12-2025 11:35:54 - PDXC Integration (Work notes)
TASK8377287 Work Note Added by isaac.nicholls@dxc.com: Hi Travis
I am contacting you regarding your HW request for: 
• 1 x Dell Pro Max 14
• Asset: LT250316
• 1 x Dell 7 in 1
• 
Just advising you that it is ready for collection from the Build Room in RC1 Ground floor next to security.  
To the left of the elevators next to the security. 
Note that best collection times are between 8:30 – 10:00 and 10:30 to 15:30
Thank you
05-12-2025 11:22:23 - Travis Hart (Additional comments)
Hi Eric,
Is it possible to modify this order for a Surface Laptop 6 to avoid further wait times? I appreciate that it wont be as powerful,
Regards,
Travis
05-12-2025 11:00:45 - Travis Hart (Additional comments)
Hi Eric,
21-11-2025 11:35:48 - PDXC Integration (Work notes)
TASK8377287 Work Note Added by christopher.watson2@dxc.com: We are currently awaiting the arrival of new devices.
ETA is about 4 weeks.
21-11-2025 11:35:45 - PDXC Integration (Additional comments)
TASK8377287 Comment Added ---&gt; We are currently awaiting the arrival of new devices.
ETA is about 4 weeks.
17-11-2025 08:31:23 - PDXC Integration (Work notes)
TASK8377287 Assigned To: Christopher Watson
14-11-2025 16:51:57 - System (Work notes)
QLR ServiceNow Integration sc_req_item SCTASK0222522 created RITM5416462
</t>
  </si>
  <si>
    <t xml:space="preserve">
 2025-11-21 11:34:26 PDXC Integration - State is Pending was Open
 2025-12-10 13:13:33 PDXC Integration - State is Work in Progress was Pending</t>
  </si>
  <si>
    <t xml:space="preserve">11-12-2025 09:10:58 - PDXC Integration (Work notes)
TASK8377207 Work Note Added by joel.bissmire@dxc.com: DT192217 returned to RC1 Build Room RITM5416400, CMDB Updated
03-12-2025 14:57:58 - PDXC Integration (Work notes)
TASK8377207 Work Note Added by joel.bissmire@dxc.com: Reached out to Carla as to whether the new device is satisfactory and is ready to return this device
"Afternoon Carla,
I'm just reaching out as to whether the device replacement for this device has arrived, is the new device satisfactory and whether we can facility the return of this desktop yet?
Regards,"
17-11-2025 08:40:43 - PDXC Integration (Work notes)
TASK8377207 Assigned To: Joel Bissmire
14-11-2025 15:22:24 - Michael Murakami (Work notes)
QLR ServiceNow Integration sc_req_item SCTASK0222510 created RITM5416400
</t>
  </si>
  <si>
    <t xml:space="preserve">
 2025-12-11 09:11:41 PDXC Integration - State is Closed Complete was Open</t>
  </si>
  <si>
    <t>RITM0268386</t>
  </si>
  <si>
    <t xml:space="preserve">09-12-2025 13:24:12 - Exequiel Jarred Lopez (Additional comments)
Hello @Michael Cleary,
Following up on this ticket. Are we good to close this ticket or is further assistance still required?
Thank you!
21-11-2025 16:46:46 - Exequiel Jarred Lopez (Additional comments)
Hello @Michael Cleary,
Requesting for your verification here. I've provided the mentioned users the requested roles on production. Let me know if we can close this ticket now or if you need further help.
Thank you!
17-11-2025 10:59:24 - Exequiel Jarred Lopez (Additional comments)
Hello,
User records Michael Driver &amp; Mohinder Minhas were granted the same roles and groups as Gilbert Noble. This includes addition to the "Global Service Desk", "DXC Desktop Knowledge", &amp; "DXC Remote Desktop Support" groups and their corresponding roles.
Changes are live on production. Kindly verify and advise if this request has been fulfilled or if further assistance is required.
Thank you!
</t>
  </si>
  <si>
    <t xml:space="preserve">
 2025-11-14 15:24:35 Lemuel So - Assigned to is Jarred Lopez was 
 2025-11-17 10:59:26 Jarred Lopez - State is Pending was Open</t>
  </si>
  <si>
    <t xml:space="preserve">12-12-2025 10:10:53 - Joshua Warcon (Work notes)
Reaching out to PM business team to understand their use of serialized materials.
11-12-2025 15:33:45 - Gopal Krishan (Additional comments)
Hi Josh, the request originated from the operations team—they want to explore the option of serialising all critical items issued to them. We’d like to understand whether it’s practically feasible to serialise materials that are currently in stock or on order, including those with historical transactions.
Once we confirm it’s achievable and have an estimate of the timeline and resources required, we’ll assess whether to proceed with this change.
11-12-2025 14:13:53 - Joshua Warcon (Additional comments)
Hi @Gopal Krishan,
Have you confirmed with the Plant Maintenance team how they are using Serialised Materials and if it is the process they expect to follow?  
Regards,
Josh
09-12-2025 09:29:54 - Gopal Krishan (Additional comments)
Hi Josh, we are looking for an option to implement serialisation of materials in warehouse for issue and receipt of materials.
04-12-2025 15:24:27 - Joshua Warcon (Work notes)
As part of EAMS project, serialisation materials were implemented. 
It is optional but 
I would suggest having a conversation with Bernie Reid to understand how they are using it in PM, whether they could adapt PM process to suit.
04-12-2025 15:24:27 - Joshua Warcon (Additional comments)
Hi @Gopal Krishan,
As part of the EAMS Project, serialisation materials were implemented as optional. 
I recommend connecting with Bernie Reid to clarify how they're currently being used within Plant Maintenance.
I am looking to close ticket by 09/12 - If you have any concerns or require further discussion, please reach out before then.
Regards,
Josh
24-11-2025 06:26:29 - Joshua Warcon (Additional comments)
Hi @Gopal Krishan,
I’m currently working through a high volume of tickets while continuing to build my familiarity with the process. Once I’m able to investigate your ticket, I’ll reach out to you directly.
Regards,
Josh
21-11-2025 11:53:20 - Gopal Krishan (Additional comments)
Hi Team, can we get an update on this request
17-11-2025 09:43:43 - Joshua Warcon (Work notes)
Investigating. Waiting to have a conversation with Jo and Suro.
</t>
  </si>
  <si>
    <t>RITM0268365</t>
  </si>
  <si>
    <t xml:space="preserve">11-12-2025 12:47:09 - PDXC Integration (Work notes)
TASK8445803 Assigned To: Kaushika Thiyagarajan
11-12-2025 12:47:01 - PDXC Integration (Additional comments)
TASK8445803 Comment Added ---&gt; Device deployed as per asset registry:
Asset Tag- LT250333|| Serial Number - D6YVZF4 || State - In use || Assigned to - Simone Harper.
11-12-2025 08:56:38 - PDXC Integration (Work notes)
TASK8377122 Work Note Added by isaac.nicholls@dxc.com: Customer collected
1 X Dell Pro Max 14
Asset : LT250333
Updated in CMDB
1 X QR2-PRO-7IN1TH-CR116
10-12-2025 11:27:18 - PDXC Integration (Work notes)
TASK8377122 Assigned To: Isaac Nicholls
10-12-2025 11:27:14 - PDXC Integration (Work notes)
TASK8377122 Work Note Added by isaac.nicholls@dxc.com: Hi Simone
I am contacting you regarding your HW request for: 
• 1 x Dell Pro Max 14
• Asset: LT250333
• 1 x Dell 7 in 1
• 
Just advising you that it is ready for collection from the Build Room in RC1 Ground floor next to security.  
To the left of the elevators next to the security. 
Note that best collection times are between 8:30 – 10:00 and 10:30 to 15:30
Thank you
21-11-2025 11:30:58 - PDXC Integration (Work notes)
TASK8377122 Work Note Added by christopher.watson2@dxc.com: We are currently awaiting the arrival of new devices.
ETA is about 4 weeks.
21-11-2025 11:30:55 - PDXC Integration (Additional comments)
TASK8377122 Comment Added ---&gt; We are currently awaiting the arrival of new devices.
ETA is about 4 weeks.
14-11-2025 14:49:23 - PDXC Integration (Work notes)
TASK8377122 Assigned To: Christopher Watson
14-11-2025 13:32:33 - PDXC Integration (Work notes)
TASK8377122 Work Note Added by michael.murakami@dxc.com: Order has been added to the config ship template
14-11-2025 13:11:26 - System (Work notes)
QLR ServiceNow Integration sc_req_item SCTASK0222482 created RITM5416324
</t>
  </si>
  <si>
    <t xml:space="preserve">
 2025-11-21 11:30:52 PDXC Integration - State is Pending was Open
 2025-12-11 08:56:29 PDXC Integration - State is Work in Progress was Pending</t>
  </si>
  <si>
    <t xml:space="preserve">11-12-2025 15:42:51 - Casey Micklesson (Work notes)
Order Details 
Username TWBA Network Techs 1
Mobile Number 0499161438
SIM Number 8000502100458
PUK 81681474
Username TWBA Network Techs 2
Mobile Number 0400607643
SIM Number 8000502100433
PUK 09273618
Reporting Email Address: bradley.johnson@qr.com.au
Cost Centre: 1604092
Type: Modem
Plan Adaptive MBB Essential $19/10GB
11-12-2025 15:42:51 - Casey Micklesson (Additional comments)
Your request has been processed and dispatched and should arrive within 1 – 3 business days. If you have not received the order within this time, contact Techwell Enterprise (Telstra) on 89-28877 (07 3072 8877).
Please see details of your request below:
Order Details 
Username TWBA Network Techs 1
Mobile Number 0499161438
SIM Number 8000502100458
PUK 81681474
Username TWBA Network Techs 2
Mobile Number 0400607643
SIM Number 8000502100433
PUK 09273618
Reporting Email Address: bradley.johnson@qr.com.au
Cost Centre: 1604092
Type: Modem
Plan Adaptive MBB Essential $19/10GB
Important Information (iPhone/iPad Only):
Please find below the following information to setup and enrol your iPhone/iPad on the Mobile Device Management (MDM). The Guides are not relevant for Shared Devices.
Guide – How to Setup and Enrol an iPhone/iPad
https://queenslandrail.service-now.com/service_management?id=kb_article_view&amp;sysparm_article=KB0020604
Guide – How to Create an Apple ID
https://iforgot.apple.com/password/verify/appleid
The Mobile Device Management (MDM) is a system for the end-to-end management of smartphone and tablet devices. The MDM will be used to ensure corporate data remains secure, and lost or stolen mobile devices cannot be used to access Queensland Rail information. For additional information please refer to the Queensland Rail Portal (How To / Telecommunications / Mobile Smartphone).
For information on the use of mobile devices within Queensland Rail please refer to the Specification "Appropriate Use of Queensland Rail's Electronic Communication Systems" (MD-10-447).
The Specification sets the requirements for the appropriate use of Queensland Rail's electronic communications systems. The Specification supports the:
·            Enterprise Mobility Specification (MD-16-657)
·            The Code of Conduct Standard (MD-10-62)
·            Using Social Media (MD-14-759)
·            Information Security Standard (MD-12-432)
·            Equity, Diversity, Harassment and Discrimination Standard (MD-10-510)
·            Telecommunications Services – Acquisition and Usage Procedure (MD-10-222)
Please contact the ICT Service Desk on 89-25000 (07 3072 5000) if you have any further concerns.
Kind regards
ICT Operations (Telecommunications)
08-12-2025 13:28:19 - Casey Micklesson (Work notes)
Ordered stock and to do manual redemption due to Telstra's notes below.
-
Arlen Velez (Telstra Limited)
Hi @Casey Micklesson (Techwell Australia Pty Ltd)​,
I have just followed up on the fault and the TOX team advised fault is a s a label issue and will be fixed it in a future release but cannot be fixed now. 
They advised this has no functional impact to the customer.
05-12-2025 09:29:12 - Casey Micklesson (Additional comments)
Hi Bradley,
Please be advised we are waiting your stock to arrive.
I will keep you updated on the status of the request.
Thank you,
05-12-2025 09:29:12 - Casey Micklesson (Work notes)
Followed up with TOX
If no response by Monday will manually redeem funds, to discuss with David B from ICT Telecoms
02-12-2025 13:47:14 - Casey Micklesson (Additional comments)
Hi Bradley,
Please be advised we are waiting your stock to arrive.
I will keep you updated on the status of the request.
Thank you,
02-12-2025 13:47:14 - Casey Micklesson (Work notes)
Telstra update: 
Arlen Velez (Telstra Limited)
Hi @Casey Micklesson (Techwell Australia Pty Ltd)?,
Latest update from the TOX fault team has been received today at 11:56 am.
They have advised they are still working on the request and yet to resolve the fault.
27-11-2025 13:36:24 - Casey Micklesson (Work notes)
Arlen Velez (Telstra Limited)
Hi @Casey Micklesson (Techwell Australia Pty Ltd)​,
Apologies this case was incorrectly closed.
The fault ticket is still open. The last comment as of yesterday states they are still investigating the fault.
25-11-2025 10:14:34 - Casey Micklesson (Additional comments)
Hi Bradley,
Please be advised we are waiting your stock to arrive.
I will keep you updated on the status of the request.
Thank you,
25-11-2025 10:14:34 - Casey Micklesson (Work notes)
Fault raised
-
Arlen Velez (Telstra Limited)
Hi @Casey Micklesson (Techwell Australia Pty Ltd)​, thank for advising
I can see on the side ARO redemption is indicated but not against the actual item.
I will log a fault as it should be listed against both. I will advised once resolved.
21-11-2025 12:55:12 - Casey Micklesson (Work notes)
Telstra have picked up the case.
Waiting on response about funds.
18-11-2025 16:06:26 - Casey Micklesson (Work notes)
Spoke with Fiona yesterday and provided an update.
Case has been assigned but not fixed.
Still unable to order stock.
18-11-2025 16:06:26 - Casey Micklesson (Additional comments)
Hi Bradley,
Please be advised we are waiting your stock to arrive.
I will keep you updated on the status of the request.
Thank you,
17-11-2025 10:44:41 - Casey Micklesson (Work notes)
Raised Telstra request with Reference Number: E2511170002972345
Funds still not appearing in TOX. 
If no response by this afternoon, will contact Fiona and advise.
14-11-2025 15:59:48 - Casey Micklesson (Work notes)
Telstra Order express not showing funds. 
When adding funds to cart, they disappear.
Waiting until Monday to order.
14-11-2025 14:19:17 - Casey Micklesson (Work notes)
Please note your Order Reference Number:
15632404
14-11-2025 12:49:13 - Fiona Rendalls (Additional comments)
Moved into Telstra Support cue to fulfill.
</t>
  </si>
  <si>
    <t xml:space="preserve">
 2025-11-14 12:48:55 Fiona Rendalls - Assignment Group is Telstra Support was Global Service Desk
 2025-11-14 14:19:17 Casey Micklesson - Assigned to is Casey Micklesson was 
 2025-12-11 15:42:51 Casey Micklesson - State is Closed Complete was Work in Progress</t>
  </si>
  <si>
    <t xml:space="preserve">10-12-2025 12:13:14 - PDXC Integration (Work notes)
TASK8377054 Work Note Added by jacen.warriner@dxc.com: installed
09-12-2025 10:12:55 - PDXC Integration (Additional comments)
TASK8377054 Comment Added ---&gt; Howdy Michael,
I have a ticket to install some software - "Bentley Acute3D Context Capture Viewer" on SL233369.
Are you able to bring the laptop to the tech bar at any stage?
05-12-2025 09:24:15 - PDXC Integration (Work notes)
TASK8377054 Assigned To: Jacen Warriner
04-12-2025 18:12:58 - PDXC Integration (Work notes)
TASK8377054 Assigned To: 
04-12-2025 18:12:38 - PDXC Integration (Work notes)
TASK8377054 Work Note Added by santhi.varthan@dxc.com: Hi Desktop team,
Please install Context Capture Viewer  for Michael Sun.
Installer located at: \\corp.qr.com.au\file\Software\To_Be_Tested\Capture Desktop Viewer
27-11-2025 11:07:50 - PDXC Integration (Additional comments)
TASK8377054 Comment Added ---&gt; Follow-up email sent to requester.
19-11-2025 11:24:28 - PDXC Integration (Additional comments)
TASK8377054 Comment Added ---&gt; Email sent to Check with the requester for correct download
14-11-2025 12:52:57 - PDXC Integration (Work notes)
TASK8377054 Assigned To: Santhi Varthan
14-11-2025 12:52:55 - PDXC Integration (Additional comments)
TASK8377054 Comment Added ---&gt; sent email to shane smith to see if Michael can use this or whether there is another suitable product
14-11-2025 11:38:11 - Travis Hart (Work notes)
QLR ServiceNow Integration sc_req_item SCTASK0222453 created RITM5416270
</t>
  </si>
  <si>
    <t xml:space="preserve">
 2025-11-14 12:52:45 PDXC Integration - State is Pending was Open
 2025-12-04 18:12:51 PDXC Integration - State is Work in Progress was Pending
 2025-12-09 08:39:03 Joylen Ballena - Assignment Group is DXC Desktop CBD was DXC Software Asset Management
 2025-12-10 12:13:18 PDXC Integration - State is Closed Complete was Work in Progress</t>
  </si>
  <si>
    <t xml:space="preserve">08-12-2025 15:03:18 - PDXC Integration (Work notes)
TASK8435340 Assigned To: Kaushika Thiyagarajan
08-12-2025 15:03:15 - PDXC Integration (Additional comments)
TASK8435340 Comment Added ---&gt; Device → Accessories Only - No IT Asset Management action.
08-12-2025 12:50:58 - PDXC Integration (Work notes)
TASK8377050 Work Note Added by michael.murakami@dxc.com: Charmaine has collected the following:
5x Notebook Powerbank USB-C 65Wh - QR2-PRO-USP65W-CR116
08-12-2025 11:30:34 - PDXC Integration (Work notes)
TASK8377050 Work Note Added by michael.murakami@dxc.com: Emailed Charmaine to organise collection
TASK8377050 Assigned To: Michael Murakami
08-12-2025 11:30:28 - PDXC Integration (Additional comments)
TASK8377050 Comment Added ---&gt; Hello, Charmaine!
I'm contacting you today with regards to the following hardware requests:
5x USB-C to USB-C - TASK8377047
5x 100W Car charger - TASK8377048
5x Dell 7350 Tablet - TASK8377049
5x Notebook Powerbank USB-C 65Wh - TASK8377050
5x SIM Card - TASK8377051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20-11-2025 14:44:34 - PDXC Integration (Work notes)
TASK8377050 Work Note Added by christopher.watson2@dxc.com: The following have been put on hold until devices are available.
RITM0268338: Notebook Powerbank USB-C 65Wh Quantity: 5
RITM0268337: SIM Card Quantity: 5
RITM0268336: 100W Car charger Quantity: 5
RITM0268335: Microsoft Surface Pro 8 LTE Quantity: 5 
RITM0268334: USB-C to USB-C  Quantity: 5
20-11-2025 14:44:24 - PDXC Integration (Additional comments)
TASK8377050 Comment Added ---&gt; We are currently awaiting the arrival of new devices.
ETA is about 4 weeks.
14-11-2025 14:47:33 - PDXC Integration (Work notes)
TASK8377050 Assigned To: Christopher Watson
14-11-2025 11:33:26 - System (Work notes)
QLR ServiceNow Integration sc_req_item SCTASK0222452 created RITM5416266
</t>
  </si>
  <si>
    <t xml:space="preserve">
 2025-11-20 14:44:23 PDXC Integration - State is Pending was Open
 2025-12-08 12:50:49 PDXC Integration - State is Work in Progress was Pending
 2025-12-08 17:03:10 PDXC Integration - State is Closed Complete was Work in Progress</t>
  </si>
  <si>
    <t xml:space="preserve">08-12-2025 15:01:28 - PDXC Integration (Work notes)
TASK8435342 Assigned To: Kaushika Thiyagarajan
08-12-2025 15:01:19 - PDXC Integration (Additional comments)
TASK8435342 Comment Added ---&gt; Device → Accessories Only - No IT Asset Management action.
08-12-2025 12:52:38 - PDXC Integration (Work notes)
TASK8377051 Work Note Added by michael.murakami@dxc.com: Charmaine has collected the following:
5x SIM cards:
SIM# - Asset Tag - Activation request
8000502103387 - TB250376 - RITM0270772
8000502103379 - TB250404 -  RITM0270779
8000502103361 - TB250381 - RITM0270782
8000502103353 - TB250384 - RITM0270811
8000502103346 - TB250379 - RITM0270814
08-12-2025 11:30:40 - PDXC Integration (Work notes)
TASK8377051 Work Note Added by michael.murakami@dxc.com: Emailed Charmaine to organise collection
TASK8377051 Assigned To: Michael Murakami
08-12-2025 11:29:41 - PDXC Integration (Additional comments)
TASK8377051 Comment Added ---&gt; Hello, Charmaine!
I'm contacting you today with regards to the following hardware requests:
5x USB-C to USB-C - TASK8377047
5x 100W Car charger - TASK8377048
5x Dell 7350 Tablet - TASK8377049
5x Notebook Powerbank USB-C 65Wh - TASK8377050
5x SIM Card - TASK8377051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20-11-2025 14:46:54 - PDXC Integration (Work notes)
TASK8377051 Work Note Added by christopher.watson2@dxc.com: We are currently awaiting the arrival of new devices.
ETA is about 4 weeks.
The following have been put on hold until devices are available.
RITM0268338: Notebook Powerbank USB-C 65Wh Quantity: 5
RITM0268337: SIM Card Quantity: 5
RITM0268336: 100W Car charger Quantity: 5
RITM0268335: Microsoft Surface Pro 8 LTE Quantity: 5 
RITM0268334: USB-C to USB-C  Quantity: 5
20-11-2025 14:46:43 - PDXC Integration (Additional comments)
TASK8377051 Comment Added ---&gt; We are currently awaiting the arrival of new devices.
ETA is about 4 weeks.
14-11-2025 14:47:54 - PDXC Integration (Work notes)
TASK8377051 Assigned To: Christopher Watson
14-11-2025 11:33:27 - System (Work notes)
QLR ServiceNow Integration sc_req_item SCTASK0222450 created RITM5416267
</t>
  </si>
  <si>
    <t xml:space="preserve">
 2025-11-20 14:46:39 PDXC Integration - State is Pending was Open
 2025-12-08 12:52:34 PDXC Integration - State is Work in Progress was Pending
 2025-12-08 17:07:31 PDXC Integration - State is Closed Complete was Work in Progress</t>
  </si>
  <si>
    <t xml:space="preserve">08-12-2025 15:12:18 - PDXC Integration (Work notes)
TASK8435338 Assigned To: Kaushika Thiyagarajan
08-12-2025 15:12:08 - PDXC Integration (Additional comments)
TASK8435338 Comment Added ---&gt; 5 - Device deployed as per asset registry:
Asset Tag- TB250376|| Serial Number - 4SYVZF4 || State - In use || Assigned to - Charmaine Harrison.
Asset Tag- TB250379|| Serial Number - 8VSVZF4|| State - In use || Assigned to - Charmaine Harrison.
Asset Tag- TB250381|| Serial Number - 2JMVZF4|| State - In use || Assigned to - Charmaine Harrison.
Asset Tag- TB250384|| Serial Number - 2QSVZF4|| State - In use || Assigned to - Charmaine Harrison.
Asset Tag- TB250404|| Serial Number - 67GVZF4|| State - In use || Assigned to - Charmaine Harrison.
08-12-2025 12:50:04 - PDXC Integration (Work notes)
TASK8377049 Work Note Added by michael.murakami@dxc.com: Charmaine has collected the following:
5x Dell Latitude 7350 Detachable:
TB250381
TB250384
TB250379
TB250404
TB250376
CMDB records for each device have been updated to In Use and the devices have been assigned to Charmaine Harrison
08-12-2025 11:25:04 - PDXC Integration (Work notes)
TASK8377049 Work Note Added by michael.murakami@dxc.com: Emailed Charmaine to organise collection
TASK8377049 Assigned To: Michael Murakami
08-12-2025 11:24:55 - PDXC Integration (Additional comments)
TASK8377049 Comment Added ---&gt; Hello, Charmaine!
I'm contacting you today with regards to the following hardware requests:
5x USB-C to USB-C - TASK8377047
5x 100W Car charger - TASK8377048
5x Dell 7350 Tablet - TASK8377049
5x Notebook Powerbank USB-C 65Wh - TASK8377050
5x SIM Card - TASK8377051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20-11-2025 14:43:13 - PDXC Integration (Work notes)
TASK8377049 Work Note Added by christopher.watson2@dxc.com: The following have been put on hold until devices are available.
RITM0268338: Notebook Powerbank USB-C 65Wh Quantity: 5
RITM0268337: SIM Card Quantity: 5
RITM0268336: 100W Car charger Quantity: 5
RITM0268335: Microsoft Surface Pro 8 LTE Quantity: 5 
RITM0268334: USB-C to USB-C  Quantity: 5
20-11-2025 14:43:06 - PDXC Integration (Additional comments)
TASK8377049 Comment Added ---&gt; We are currently awaiting the arrival of new devices.
ETA is about 4 weeks.
14-11-2025 14:47:24 - PDXC Integration (Work notes)
TASK8377049 Assigned To: Christopher Watson
14-11-2025 11:33:26 - System (Work notes)
QLR ServiceNow Integration sc_req_item SCTASK0222451 created RITM5416265
</t>
  </si>
  <si>
    <t xml:space="preserve">
 2025-11-20 14:43:03 PDXC Integration - State is Pending was Open
 2025-12-08 12:49:57 PDXC Integration - State is Work in Progress was Pending
 2025-12-08 17:01:56 PDXC Integration - State is Closed Complete was Work in Progress</t>
  </si>
  <si>
    <t xml:space="preserve">08-12-2025 15:03:54 - PDXC Integration (Work notes)
TASK8435328 Assigned To: Kaushika Thiyagarajan
08-12-2025 15:03:52 - PDXC Integration (Additional comments)
TASK8435328 Comment Added ---&gt; Device → Accessories Only - No IT Asset Management action.
08-12-2025 11:38:04 - PDXC Integration (Work notes)
TASK8377048 Work Note Added by michael.murakami@dxc.com: Charmaine has collected the following:
5x 100W Car charger - QR2-PROC-DJI-CR116
08-12-2025 11:24:58 - PDXC Integration (Work notes)
TASK8377048 Work Note Added by michael.murakami@dxc.com: Emailed Charmaine to organise collection
TASK8377048 Assigned To: Michael Murakami
08-12-2025 11:24:56 - PDXC Integration (Additional comments)
TASK8377048 Comment Added ---&gt; Hello, Charmaine!
I'm contacting you today with regards to the following hardware requests:
5x USB-C to USB-C - TASK8377047
5x 100W Car charger - TASK8377048
5x Dell 7350 Tablet - TASK8377049
5x Notebook Powerbank USB-C 65Wh - TASK8377050
5x SIM Card - TASK8377051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20-11-2025 14:42:38 - PDXC Integration (Work notes)
TASK8377048 Work Note Added by christopher.watson2@dxc.com: The following have been put on hold until devices are available.
RITM0268338: Notebook Powerbank USB-C 65Wh Quantity: 5
RITM0268337: SIM Card Quantity: 5
RITM0268336: 100W Car charger Quantity: 5
RITM0268335: Microsoft Surface Pro 8 LTE Quantity: 5 
RITM0268334: USB-C to USB-C  Quantity: 5
20-11-2025 14:42:33 - PDXC Integration (Additional comments)
TASK8377048 Comment Added ---&gt; We are currently awaiting the arrival of new devices.
ETA is about 4 weeks.
14-11-2025 14:47:29 - PDXC Integration (Work notes)
TASK8377048 Assigned To: Christopher Watson
14-11-2025 11:33:26 - System (Work notes)
QLR ServiceNow Integration sc_req_item SCTASK0222449 created RITM5416264
</t>
  </si>
  <si>
    <t xml:space="preserve">
 2025-11-20 14:42:27 PDXC Integration - State is Pending was Open
 2025-12-08 11:37:16 PDXC Integration - State is Work in Progress was Pending
 2025-12-08 16:58:18 PDXC Integration - State is Closed Complete was Work in Progress</t>
  </si>
  <si>
    <t xml:space="preserve">08-12-2025 15:15:54 - PDXC Integration (Work notes)
TASK8435326 Assigned To: Kaushika Thiyagarajan
08-12-2025 15:15:44 - PDXC Integration (Additional comments)
TASK8435326 Comment Added ---&gt; Device → Accessories Only - No IT Asset Management action.
08-12-2025 11:36:29 - PDXC Integration (Work notes)
TASK8377047 Work Note Added by michael.murakami@dxc.com: Charmaine has collected the following:
5x USB-C to USB-C - QR2-PRO-UBCPWR-CR116
08-12-2025 11:31:15 - PDXC Integration (Work notes)
TASK8377047 Work Note Added by michael.murakami@dxc.com: Emailed Charmaine to organise collection
TASK8377047 Assigned To: Michael Murakami
08-12-2025 11:31:05 - PDXC Integration (Additional comments)
TASK8377047 Comment Added ---&gt; Hello, Charmaine!
I'm contacting you today with regards to the following hardware requests:
5x USB-C to USB-C - TASK8377047
5x 100W Car charger - TASK8377048
5x Dell 7350 Tablet - TASK8377049
5x Notebook Powerbank USB-C 65Wh - TASK8377050
5x SIM Card - TASK8377051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20-11-2025 15:21:03 - PDXC Integration (Work notes)
TASK8377047 Work Note Added by christopher.watson2@dxc.com: The following have been put on hold until devices are available.
RITM0268338: Notebook Powerbank USB-C 65Wh Quantity: 5
RITM0268337: SIM Card Quantity: 5
RITM0268336: 100W Car charger Quantity: 5
RITM0268335: Microsoft Surface Pro 8 LTE Quantity: 5 
RITM0268334: USB-C to USB-C  Quantity: 5
20-11-2025 15:20:54 - PDXC Integration (Additional comments)
TASK8377047 Comment Added ---&gt; We are currently awaiting the arrival of new devices.
ETA is about 4 weeks.
14-11-2025 14:47:18 - PDXC Integration (Work notes)
TASK8377047 Assigned To: Christopher Watson
14-11-2025 11:33:26 - System (Work notes)
QLR ServiceNow Integration sc_req_item SCTASK0222448 created RITM5416263
</t>
  </si>
  <si>
    <t xml:space="preserve">
 2025-11-20 15:20:51 PDXC Integration - State is Pending was Open
 2025-12-08 11:36:21 PDXC Integration - State is Work in Progress was Pending
 2025-12-08 16:56:53 PDXC Integration - State is Closed Complete was Work in Progress</t>
  </si>
  <si>
    <t xml:space="preserve">26-11-2025 17:44:42 - PDXC Integration (Additional comments)
TASK8407747 Comment Added ---&gt; No action is required by SAM team.
26-11-2025 17:12:04 - PDXC Integration (Work notes)
TASK8407747 Assigned To: Santhi Varthan
26-11-2025 17:10:19 - PDXC Integration (Additional comments)
TASK8380826 Comment Added ---&gt; we have tested application from Intune its working fine.
19-11-2025 14:58:28 - PDXC Integration (Additional comments)
TASK8380826 Comment Added ---&gt; currently in uat testing.
17-11-2025 18:52:28 - PDXC Integration (Work notes)
TASK8380826 Assigned To: Lakshmi Kundeti
17-11-2025 18:12:37 - PDXC Integration (Additional comments)
TASK8380826 Comment Added ---&gt; Routing the request to Intune team for application creation and deployment.
17-11-2025 18:00:28 - PDXC Integration (Work notes)
TASK8380421 Work Note Added by sravya.sri@dxc.com: Routing the request to Intune team for application creation and deployment.
17-11-2025 15:04:38 - PDXC Integration (Work notes)
TASK8380421 Assigned To: Sravya Sri Potala
17-11-2025 15:01:46 - PDXC Integration (Additional comments)
TASK8380360 Comment Added ---&gt; routing request to Intune team for application creation and deployment
17-11-2025 14:40:08 - PDXC Integration (Work notes)
TASK8380360 Assigned To: DIYA DEY
17-11-2025 13:12:08 - PDXC Integration (Work notes)
TASK8377428 Work Note Added by sravya.sri@dxc.com: Packaging completed. Routing the task to Intune team for application creation and deployment
14-11-2025 18:29:53 - PDXC Integration (Work notes)
TASK8377428 Assigned To: Sravya Sri Potala
14-11-2025 18:28:43 - PDXC Integration (Work notes)
TASK8376808 Work Note Added by sravya.sri@dxc.com: Source validation completed. Routing the request for Packaging
14-11-2025 16:39:08 - PDXC Integration (Work notes)
TASK8376808 Work Note Added by sravya.sri@dxc.com: Validating source
14-11-2025 08:29:58 - PDXC Integration (Work notes)
TASK8376808 Assigned To: Sravya Sri Potala
14-11-2025 07:01:04 - Alexander Briggs (Work notes)
QLR ServiceNow Integration sc_req_item SCTASK0222408 created RITM5416050
</t>
  </si>
  <si>
    <t xml:space="preserve">
 2025-11-14 08:31:23 PDXC Integration - State is Work in Progress was Open
 2025-11-19 14:58:27 PDXC Integration - State is Pending was Work in Progress
 2025-11-26 17:10:18 PDXC Integration - State is Work in Progress was Pending
 2025-12-08 10:36:07 PDXC Integration - State is Closed Complete was Work in Progress</t>
  </si>
  <si>
    <t xml:space="preserve">10-12-2025 06:21:08 - Xao Thaow (Work notes)
Hi Clayton,
Regrettably, an extensive review of our archives has not uncovered a history card, microfilm, Government Gazette entry, or any other record pertaining to William Smith.
If you need more information, please contact this office and quote reference D/25/419436.
Regards,
XAO THAOW
RECORDS MANAGEMENT ADVISER
Rail Centre 1, Level 11, 305 Edward Street 
GPO Box 1429 Brisbane 4001 • Brisbane, QLD 4001 
T: 07 30723660 (internal:8923660)
F:  
W: queenslandrail.com.au
14-11-2025 07:01:04 - Xao Thaow (Work notes)
Request for Grace Records to search for history cards.
</t>
  </si>
  <si>
    <t xml:space="preserve">
 2025-11-14 05:23:38 Xao Thaow - State is Work in Progress was Open
 2025-11-14 07:01:04 Xao Thaow - State is Pending was Work in Progress
 2025-12-10 06:21:08 Xao Thaow - State is Closed Complete was Pending</t>
  </si>
  <si>
    <t xml:space="preserve">09-12-2025 10:13:56 - Anne-Louise Keane (Work notes)
In UAT with Nina Bahamon since 5/12.
05-12-2025 09:24:11 - Anne-Louise Keane (Additional comments)
DR3K981374 SEC_REQ0264897_Update Z_HR_QR_SYS_SUPPORT Role
Moving to UAT.
01-12-2025 15:07:48 - Anne-Louise Keane (Work notes)
@[David Shaw] Apologies for the delay - this is now ready for unit testing.
27-11-2025 14:12:43 - Anne-Louise Keane (Work notes)
Acknowledged
26-11-2025 11:11:43 - David Shaw (Additional comments)
Good morning, can I please get an update on this security change? The discovery team are waiting to unit test the new reports.
26-11-2025 10:27:31 - Asif Hussain (Work notes)
.
26-11-2025 10:27:05 - Asif Hussain (Work notes)
As discueesed with Poorna, assigning it SAP Security at the momemt for update
18-11-2025 12:18:13 - Anne-Louise Keane (Additional comments)
Dave confirmed it is Z_SF_HR_QR_COMPENSATION_ADM that needs updating.
18-11-2025 11:16:45 - Anne-Louise Keane (Additional comments)
Confirming with Dave which of these two roles is to be updated (these are singles under the composite Z_HR_QR_SYS_SUPPORT): 
Z_SF_HR_QR_COMPENSATION_ADM
Z_SF_HR_QR_PAYROLL_ADMIN
14-11-2025 11:39:22 - David Shaw (Additional comments)
Attached approval from Payroll manager
</t>
  </si>
  <si>
    <t xml:space="preserve">10-12-2025 09:27:34 - PDXC Integration (Work notes)
TASK8373745 Work Note Added by joel.bissmire@dxc.com: SL222159 returned to RC1 Build Room RITM5413989, CMDB Updated
03-12-2025 16:01:44 - PDXC Integration (Work notes)
TASK8373745 Work Note Added by joel.bissmire@dxc.com: Reached out to TNT support for an update on this shipping request
03-12-2025 15:01:14 - PDXC Integration (Work notes)
TASK8373745 Work Note Added by joel.bissmire@dxc.com: "The closest TNT depot to us in Rockhampton 600km away. Followmont here collect the TNT shipments, do their own Followmont Con Note to send parcels from here to Rockhampton and then Followmont Rockhampton send them on to the TNT Depot. The lady I spoke to at Followmont here is going to find the paperwork they did to ship it to Rockhampton and get back to me."
18-11-2025 15:53:23 - PDXC Integration (Work notes)
TASK8373745 Work Note Added by joel.bissmire@dxc.com: Courier scheduled for pickup Thursday 20th of November, 294659829
14-11-2025 12:57:02 - PDXC Integration (Additional comments)
TASK8373745 Comment Added ---&gt; Reached out to Leah if they can return the device or require a courier scheduled
"Morning Leah,
I'm just reaching out today to follow up on a request placed to return asset SL222159.
If you're able to bring that asset into either the RC1 tech bar or the ICT Technical Support room on the ground floor of RC1, that would be deeply appreciated. Please leave a note reference RITM0268211 when returning the asset.
Alternatively, if you need to have it delivered, I can organise a return connote if you provide the collection address and preferred collection time along with the dimensions and weight of the parcel.
If you have any questions, please don't hesitate to reach out.
Regards,"
14-11-2025 10:32:28 - PDXC Integration (Work notes)
TASK8373745 Work Note Added by joel.bissmire@dxc.com: Reached out to Leah for the return of this device SL222159
"Morning Leah,
I'm just reaching out today to follow up on a request placed to return asset SL222159.
If you're able to bring that asset into either the RC1 tech bar or the ICT Technical Support room on the ground floor of RC1, that would be deeply appreciated. Please leave a note reference RITM0268211 when returning the asset.
Alternatively, if you need to have it delivered, I can organise a return connote if you provide the collection address and preferred collection time along with the dimensions and weight of the parcel.
If you have any questions, please don't hesitate to reach out.
Regards,"
13-11-2025 16:22:03 - PDXC Integration (Work notes)
TASK8373745 Assigned To: Joel Bissmire
13-11-2025 13:14:44 - Craig Webb (Work notes)
QLR ServiceNow Integration sc_req_item SCTASK0222347 created RITM5413989
</t>
  </si>
  <si>
    <t xml:space="preserve">
 2025-11-14 10:41:39 Joel Bissmire - State is Pending was Open
 2025-12-10 09:27:25 PDXC Integration - State is Work in Progress was Pending
 2025-12-10 09:27:40 PDXC Integration - State is Closed Complete was Work in Progress</t>
  </si>
  <si>
    <t xml:space="preserve">11-12-2025 15:33:05 - Michelle McDonald (Work notes)
complete review
14-11-2025 08:40:20 - Thomas O'Reilly (Work notes)
Hi Michelle,
I know that you provided Gus with advice on this one. Do you want to review the procurement exemption too?
Tom.
</t>
  </si>
  <si>
    <t xml:space="preserve">
 2025-11-14 08:40:20 Tom O'Reilly - Assigned to is Michelle McDonald was 
 2025-12-11 15:33:05 Michelle McDonald - State is Closed Complete was Work in Progress</t>
  </si>
  <si>
    <t xml:space="preserve">11-12-2025 11:20:42 - Rhyll Berry (Additional comments)
Thanks Suro. I have made the update in SafetySuite. You can close this incident.
09-12-2025 13:59:20 - Surojit Bhattacharjee (Work notes)
Backend relationship is adjusted now. Please try making changes in Prod
09-12-2025 13:59:02 - Surojit Bhattacharjee (Additional comments)
Backend relationship is adjusted now. Please try making changes in Prod
</t>
  </si>
  <si>
    <t xml:space="preserve">
 2025-11-13 14:03:40 Surojit Bhattacharjee - State is Work in Progress was Open
 2025-12-09 13:59:20 Surojit Bhattacharjee - State is Closed Complete was Work in Progress</t>
  </si>
  <si>
    <t>RITM0268176</t>
  </si>
  <si>
    <t xml:space="preserve">11-12-2025 10:16:07 - Casey Micklesson (Work notes)
Hey Eric, 
Can you please action as per attached spreadsheet.
Thank you,
20-11-2025 13:06:52 - Casey Micklesson (Work notes)
Stock order sent to Telstra 
Waiting confirmation of order being raised
13-11-2025 10:29:30 - Casey Micklesson (Work notes)
Please note your Order Reference Number:
15632257
</t>
  </si>
  <si>
    <t xml:space="preserve">
 2025-11-13 10:29:02 Casey Micklesson - Assignment Group is Telstra Support was Global Service Desk
 2025-12-11 10:16:07 Casey Micklesson - Assignment Group is CBD Co-ordinator was Telstra Support
 2025-12-11 11:30:46 Eric Fuhrmann - Assignment Group is Brisbane FCC was CBD Co-ordinator</t>
  </si>
  <si>
    <t>RITM0268172</t>
  </si>
  <si>
    <t xml:space="preserve">19-11-2025 07:48:23 - Andrew Kane (Work notes)
Seeking guidance from the billing guru (David Barbeler) on how to best manage this request.
14-11-2025 10:06:13 - Fiona Rendalls (Additional comments)
Reallocated into the ICT Asset Mgt cue to look into this for you.
14-11-2025 10:06:13 - Fiona Rendalls (Work notes)
Reallocated into the ICT Asset Mgt cue to look into this for you.
</t>
  </si>
  <si>
    <t xml:space="preserve">
 2025-11-13 14:53:19 Gavin Fuller - Assigned to is Fiona Rendalls was 
 2025-11-14 10:06:13 Fiona Rendalls - Assignment Group is ICT Asset Mgt was ICT Telecoms
 2025-11-16 09:56:08 Andrew Kane - Assigned to is Andrew Kane was 
 2025-12-12 16:17:14 Andrew Kane - Assigned to is David Barbeler was Andrew Kane</t>
  </si>
  <si>
    <t xml:space="preserve">09-12-2025 11:31:19 - PDXC Integration (Work notes)
TASK8372954 Work Note Added by michael.murakami@dxc.com: CMDB record for SM231034 has been updated to In Stock/Pending Disposal
09-12-2025 11:29:44 - PDXC Integration (Work notes)
TASK8372954 Work Note Added by michael.murakami@dxc.com: Emailed resolution update to Ben and Vicki Harling:
"Hi, Ben!
I'm reaching out to advise of the approved resolution for the faulty device, SM231034, reported under INC0561010.
A buyout of the device has been approved by the ICT Asset Management team and a charge of $478.35 will be applied to your cost centre.
If you have any questions, please reach out to me via email (michael.murakami@qr.com.au), Teams, or on 07 3072 1700.
Warm regards,
image001.gif
Michael Murakami
ICT Site Services
305 Edward St
Brisbane, QLD 4000
E: michael.murakami@qr.com.au
P: (07) 3072 1700"
09-12-2025 11:13:24 - PDXC Integration (Work notes)
TASK8372954 Work Note Added by michael.murakami@dxc.com: Buying has been contacted to organise the buyout with HPEFS and the charge to QR:
"Hi, Cilla!
As per Gavin's approval below, please organise a buyout for the following device:
AT: SM231034
SN: 0F00AR3221401J
Appreciate your help! 🙂
Michael"
09-12-2025 10:49:18 - PDXC Integration (Work notes)
TASK8372954 Work Note Added by michael.murakami@dxc.com: Gavin has since replied approving a buyout (see attached)
09-12-2025 10:48:48 - PDXC Integration (Work notes)
TASK8372954 Work Note Added by michael.murakami@dxc.com: Added attachment ::  Fw: Buyout:Repair Approval for Non-Warranty Device – INC0561010.pdf
05-12-2025 09:44:04 - PDXC Integration (Work notes)
TASK8372954 Work Note Added by michael.murakami@dxc.com: Emailed Gavin to organise approval for the charge:
"Hi, Gavin!
I'm reaching out to organise approval for the buyout/repair for a damaged device reported under INC0561010:
AT: SM231034
SN: 0F00AR3221401J
The device was run over by a car.
The cost of a buyout is $478.35; the cost of a repair is $1,205.71.
RECOMMENDATION: Buyout and dispose
Please let me know which you would prefer, and we will organise the charge.
Warm regards,
Michael Murakami
ICT SITE Services
305 Edward St
Brisbane, QLD 4000
E: michael.murakami@qr.com.au
P: (07) 3072 1700"
05-12-2025 09:39:54 - PDXC Integration (Work notes)
TASK8372954 Work Note Added by michael.murakami@dxc.com: Nana has responded, a buyout will cost $478.35 (see attached)
05-12-2025 09:38:45 - PDXC Integration (Work notes)
TASK8372954 Work Note Added by michael.murakami@dxc.com: Added attachment ::  RE_ Buyout Quote Request – TASK8372954 - Queensland Rail - INC39618129.eml
26-11-2025 11:45:54 - PDXC Integration (Work notes)
TASK8372954 Work Note Added by michael.murakami@dxc.com: HPEFS emailed to obtain buyout quote:
"Hello, Nana!
I was hoping to organise a buyout quote for the following device:
Surface Pro 8
SN: 0F00AR3221401J
I appreciate your help! If you need anything else from me, please let me know. 😊
Warm regards,
Image
   Michael Murakami
   DXC Technology | 100 Brookes Street, Fortitude Valley 4006
   e: michael.murakami@dxc.com  Ph: (07) 3072 1700"
TASK8372954 Assigned To: Michael Murakami
26-11-2025 11:45:44 - PDXC Integration (Additional comments)
TASK8372954 Comment Added ---&gt; Repair quote obtained - $1,205.71; awaiting HPEFS for buyout quote
26-11-2025 11:40:54 - PDXC Integration (Work notes)
TASK8372954 Work Note Added by michael.murakami@dxc.com: Added attachment ::  SurfaceDeviceRepairEstimate-26_11_2025 - INC39618129.pdf
26-11-2025 11:40:14 - PDXC Integration (Work notes)
TASK8372954 Work Note Added by michael.murakami@dxc.com: Repair estimate is A$1,205.71 (see attached)
26-11-2025 11:36:28 - PDXC Integration (Work notes)
TASK8372954 Work Note Added by michael.murakami@dxc.com: This device was returned damaged as per INC39618129. Repair and buyout quotes will need to be organised
13-11-2025 11:32:54 - PDXC Integration (Work notes)
TASK8372954 Assigned To: Joel Bissmire
13-11-2025 06:26:58 - Vicki Harling (Work notes)
QLR ServiceNow Integration sc_req_item SCTASK0222244 created RITM5413231
</t>
  </si>
  <si>
    <t xml:space="preserve">
 2025-11-26 11:45:42 PDXC Integration - State is Pending was Open
 2025-12-09 11:31:07 PDXC Integration - State is Work in Progress was Pending
 2025-12-09 11:31:28 PDXC Integration - State is Closed Complete was Work in Progress</t>
  </si>
  <si>
    <t>RITM0268039</t>
  </si>
  <si>
    <t xml:space="preserve">10-12-2025 10:10:28 - PDXC Integration (Work notes)
TASK8369579 Assigned To: Isaac Nicholls
10-12-2025 10:09:48 - PDXC Integration (Work notes)
TASK8369579 Work Note Added by isaac.nicholls@dxc.com: Customer on leave until 15/12 - email scheduled for this date.
Hi Lai Shan
I am contacting you regarding your HW request for: 
• 1 x Dell Pro Max 14
• Asset: LT250335
• 1 x Dell 7 in 1
• 
Just advising you that it is ready for collection from the Build Room in RC1 Ground floor next to security.  
To the left of the elevators next to the security. 
Note that best collection times are between 8:30 – 10:00 and 10:30 to 15:30
Thank you
14-11-2025 08:53:58 - PDXC Integration (Work notes)
TASK8369579 Work Note Added by christopher.watson2@dxc.com: We are currently awaiting the arrival of new devices.
ETA is about 4 weeks.
14-11-2025 08:53:40 - PDXC Integration (Additional comments)
TASK8369579 Comment Added ---&gt; We are currently awaiting the arrival of new devices.
ETA is about 4 weeks.
12-11-2025 15:25:30 - PDXC Integration (Work notes)
TASK8369579 Assigned To: Christopher Watson
12-11-2025 15:00:29 - System (Work notes)
QLR ServiceNow Integration sc_req_item SCTASK0222216 created RITM5411180
</t>
  </si>
  <si>
    <t xml:space="preserve">
 2025-11-14 08:53:37 PDXC Integration - State is Pending was Open</t>
  </si>
  <si>
    <t xml:space="preserve">08-12-2025 13:15:50 - Chrystianna Cheon (Additional comments)
SOW v2.0 is approved by QR and fully signed.
Please note the following;
• This SOW will be undertaken on a Fixed Price basis at a cost of $40,699.00 for technical delivery; and an estimated $42,000.00 and $180.00 for managed services and consumption costs respectively
• DXC PM TBC by @Parthasarathy, Karthikeyan Subbaiah
• Start date to be agreed between QR PM and DXC PM
05-12-2025 09:43:58 - Chrystianna Cheon (Additional comments)
SOW v2.0 submitted to QR for review and approval.
Please note the following:
• The SoW expires 12 December 2025 
• This is a revised Statement of Work that now includes a description of the Nucleus Service in Section 12.4.1
• Pricing is reduced from V1.0 due to the 6 month in Financial Year project.
• This Statement of Work will be undertaken on a Fixed Price basis with the Contract Sum as follows:
----------------------------------------------------------------------------------------------------------------------------------------------------------
Contract Sum Component Cost (ex GST)
Fixed Price technical delivery of Project (refer to section 12.2): $40,699.00
Capped Time and Materials (refer section 12.3): $0.00
Fixed Managed Services (refer section 12.4.1): $42,000.00
Cloud Consumption (refer section 12.4.2): $180.00
Total: $82,879.00
12-11-2025 09:23:37 - Chrystianna Cheon (Additional comments)
New request received and assigned to Brad Hurley.
</t>
  </si>
  <si>
    <t xml:space="preserve">08-12-2025 22:46:28 - Izan Baizura Mohd Ismail (Work notes)
non kba related
26-11-2025 09:10:49 - Rachel Taylor (Additional comments)
Hi @Jeffrey Sardin UAT is currently with the business to complete, will provide the UAT results once completed. Thanks.
25-11-2025 11:54:20 - Jeffrey Sardin (Additional comments)
Hi @Rachel Taylor Just following up on the UAT results. Thanks
21-11-2025 14:08:44 - Rachel Taylor (Additional comments)
Hi Chau, 
Thanks so much - it looks great on my end. I will have the Stakeholder complete UAT and come back to you with the results asap.
Regards,
Rachel
</t>
  </si>
  <si>
    <t xml:space="preserve">
 2025-12-08 22:46:28 Izan Baizura Mohd Ismail - State is Closed Complete was Open</t>
  </si>
  <si>
    <t xml:space="preserve">10-12-2025 13:24:25 - PDXC Integration (Work notes)
TASK8365968 Assigned To: Jayapaul Matangi
10-12-2025 13:24:09 - PDXC Integration (Additional comments)
TASK8365968 Comment Added ---&gt; From: Matangi, Jayapaul &lt;matangi.jayapaul@dxc.com&gt; 
Sent: Wednesday, December 10, 2025 8:45 AM
To: Carlson, Justin &lt;justin.carlson@qr.com.au&gt;
Cc: ITO GDC India - QR AD &lt;pdlitogciqrlad@dxc.com&gt;
Subject: QR | RITM5408755 | Trusted Publisher Certificate 
Hi Justin,
As discussed on Teams, the certificate has been added, so we will proceed with closing the request.
------------------------------------
Thanks &amp; Regards,
JAYAPAUL MATANGI
08-12-2025 14:49:14 - PDXC Integration (Work notes)
TASK8365968 Work Note Added by matangi.jayapaul@dxc.com: Additional comments copied from RITM5408755 - From: Matangi, Jayapaul &lt;matangi.jayapaul@dxc.com&gt; 
Sent: Monday, December 8, 2025 10:14 AM
To: Carlson, Justin &lt;justin.carlson@qr.com.au&gt;
Cc: ITO GDC India - QR AD &lt;pdlitogciqrlad@dxc.com&gt;
Subject: QR | RITM5408755 | Trusted Publisher Certificate 
Hi Justin,
Could you please validate and confirm .We have implemented the change CHG1434703 for the certificate activity.
------------------------------------
Thanks &amp; Regards,
JAYAPAUL MATANGI
08-12-2025 14:49:10 - PDXC Integration (Additional comments)
From: Matangi, Jayapaul &lt;matangi.jayapaul@dxc.com&gt; 
Sent: Monday, December 8, 2025 10:14 AM
To: Carlson, Justin &lt;justin.carlson@qr.com.au&gt;
Cc: ITO GDC India - QR AD &lt;pdlitogciqrlad@dxc.com&gt;
Subject: QR | RITM5408755 | Trusted Publisher Certificate 
Hi Justin,
Could you please validate and confirm .We have implemented the change CHG1434703 for the certificate activity.
------------------------------------
Thanks &amp; Regards,
JAYAPAUL MATANGI
08-12-2025 14:45:27 - PDXC Integration (Additional comments)
TASK8365968 Comment Added ---&gt; From: Matangi, Jayapaul &lt;matangi.jayapaul@dxc.com&gt; 
Sent: Monday, December 8, 2025 10:14 AM
To: Carlson, Justin &lt;justin.carlson@qr.com.au&gt;
Cc: ITO GDC India - QR AD &lt;pdlitogciqrlad@dxc.com&gt;
Subject: QR | RITM5408755 | Trusted Publisher Certificate 
Hi Justin,
Could you please validate and confirm .We have implemented the change CHG1434703 for the certificate activity.
------------------------------------
Thanks &amp; Regards,
JAYAPAUL MATANGI
03-12-2025 10:11:24 - PDXC Integration (Additional comments)
TASK8365968 Comment Added ---&gt; CHG1434703 - Change has been raised
28-11-2025 14:05:49 - PDXC Integration (Additional comments)
TASK8365968 Comment Added ---&gt; Hi,
Can you please let me know your available time to discuss on this issue
25-11-2025 16:44:15 - PDXC Integration (Additional comments)
TASK8365968 Comment Added ---&gt; Hi,
Can you please let me know your available time to discuss on this issue
21-11-2025 10:24:29 - Justin Carlson (Work notes)
Can this please be implemented ASAP?
21-11-2025 10:23:45 - Justin Carlson (Additional comments)
Any updates please?
20-11-2025 13:09:28 - PDXC Integration (Work notes)
TASK8365968 Assigned To: Jeevan N
19-11-2025 16:00:58 - PDXC Integration (Work notes)
TASK8365968 Assigned To: 
19-11-2025 15:52:08 - PDXC Integration (Work notes)
TASK8365968 Work Note Added by pkannan7@dxc.com: Dear AD Team,
Transferring it as s advised by Chris Rom. Please assist user with his request.
Thanks!
19-11-2025 13:18:33 - PDXC Integration (Work notes)
TASK8365968 Work Note Added by sonia.pandey@dxc.com: Checking internally with team. Will update details/actions accordingly.
18-11-2025 14:33:23 - PDXC Integration (Work notes)
TASK8365968 Work Note Added by sonia.pandey@dxc.com: Checking internally with team. Will update details/actions accordingly.
17-11-2025 17:07:34 - PDXC Integration (Work notes)
TASK8365968 Work Note Added by sonia.pandey@dxc.com: Checking internally with team. Will update details/actions accordingly.
14-11-2025 15:08:28 - PDXC Integration (Work notes)
TASK8365968 Work Note Added by sonia.pandey@dxc.com: Checking internally with team. Will update details/actions accordingly.
13-11-2025 15:12:09 - PDXC Integration (Work notes)
TASK8365968 Work Note Added by sonia.pandey@dxc.com: Checking internally with team. Will update details/actions accordingly.
13-11-2025 15:11:40 - PDXC Integration (Additional comments)
TASK8365968 Comment Added ---&gt; Thank you. 
We are checking internally with team and will update details accordingly.
13-11-2025 14:07:09 - Justin Carlson (Additional comments)
Hi There,  The certificate is attached to the RITM.  This is org wide please.  This is for all office applications.
13-11-2025 13:13:40 - PDXC Integration (Work notes)
TASK8365968 Work Note Added by sonia.pandey@dxc.com: Summarized user's request to get confirmation if user is looking for the same or want to add more details in it.
Awaiting response before taking any further actions.
13-11-2025 13:13:20 - PDXC Integration (Additional comments)
TASK8365968 Comment Added ---&gt; Hi @Justin Carlson
As I understand that you are asking to add a trusted publisher certificate for Bentley ProjectWise — this usually means:
Office (Word, Excel, etc.) is blocking macros or add-ins from Bentley because the certificate is not trusted.
Hence you want the Bentley signing certificate added to the Trusted Publishers store so your macros/add-ins run without warnings.
If the above request description is correct then : Do you have the certificate file (.cer or .crt) from Bentley?
Is this required for all users (organization-wide) or just their workstation?
Is the issue specifically with Word/Excel macros, or Bentley ProjectWise add-ins inside Office apps?
Kindly confirm if I understood your request correctly or you want the request to be corrected or add more details.
Thank you.
12-11-2025 14:16:13 - PDXC Integration (Work notes)
TASK8365968 Work Note Added by sonia.pandey@dxc.com: Summarized user's request to get confirmation if user is looking for the same or want to add more details in it.
Awaiting response before taking any further actions.
12-11-2025 14:16:09 - PDXC Integration (Additional comments)
TASK8365968 Comment Added ---&gt; Hi @Justin Carlson
As I understand that you are asking to add a trusted publisher certificate for Bentley ProjectWise — this usually means:
Office (Word, Excel, etc.) is blocking macros or add-ins from Bentley because the certificate is not trusted.
Hence you want the Bentley signing certificate added to the Trusted Publishers store so your macros/add-ins run without warnings.
If the above request description is correct then : Do you have the certificate file (.cer or .crt) from Bentley?
Is this required for all users (organization-wide) or just their workstation?
Is the issue specifically with Word/Excel macros, or Bentley ProjectWise add-ins inside Office apps?
Kindly confirm if I understood your request correctly or you want the request to be corrected or add more details.
Thank you.
12-11-2025 11:50:29 - PDXC Integration (Work notes)
TASK8365968 Assigned To: Sonia Pandey
12-11-2025 11:28:57 - PDXC Integration (Additional comments)
TASK8365968 Comment Added ---&gt; Please note that PKI team do not manage o365 office suite
Referring to O365 Messaging QLR
11-11-2025 14:05:05 - Dhruvkumar Kerai (Work notes)
QLR ServiceNow Integration sc_req_item SCTASK0221988 created RITM5408755
11-11-2025 14:04:39 - Dhruvkumar Kerai (Work notes)
Assigning to DXC Security PKI
11-11-2025 13:50:21 - Dhruvkumar Kerai (Work notes)
investigating
</t>
  </si>
  <si>
    <t xml:space="preserve">
 2025-11-11 13:34:58 Cameron Horn - Assigned to is Martyn Connor was 
 2025-11-11 14:04:39 Dhruv Kerai - Assignment Group is DXC Security PKI was Global Service Desk
 2025-11-12 14:16:07 PDXC Integration - State is Pending was Work in Progress
 2025-11-19 15:53:15 PDXC Integration - State is Work in Progress was Pending
 2025-11-21 08:46:36 Joylen Ballena - Assignment Group is DXC Infra Active Directory was DXC Security PKI
 2025-11-25 16:44:09 PDXC Integration - State is Pending was Work in Progress
 2025-12-10 13:24:08 PDXC Integration - State is Work in Progress was Pending
 2025-12-10 13:24:54 PDXC Integration - State is Closed Complete was Work in Progress</t>
  </si>
  <si>
    <t xml:space="preserve">11-12-2025 22:27:39 - PDXC Integration (Additional comments)
TASK8365915 Comment Added ---&gt; Hello @Mohammed, Raja \ SCOM Team
We have now got the SQL 2016 Media file in the server.
Below are the plan and we need SCOM Team to coordinate to get it done. We need SCOM Team and CloudOps team to get involved for performing their task. Let us know a suitable time to start the activity.
Please raise minor change request if required to perform in place upgrade of SQL 2012 to SQL 2016 on TNTUATSQL121
The is the database server used for SCOM in test domain and can be upgraded during business hours.
Steps:
1. Stop SCOM services on TNTUATMON112 – SCOM Team
2. Take backup of database – DXC DBA
3. Stop SQL Services – DXC DBA
4. CloudOps take snapshot (just in case) – CloudOps team
5. Upgrade SQL – DXC DBA
6. Confirm SQL servers started, and databases are all online – DXC DBA 
7. Start SCOM Services – SCOM Team
8. SCOM Team to perform SCOM health checks
9. Rollback as required from each step
10. Change completed
Regards
Ali
10-12-2025 21:26:18 - PDXC Integration (Work notes)
TASK8365915 Assigned To: Alimarzed PK
10-12-2025 21:23:55 - PDXC Integration (Work notes)
TASK8365915 Assigned To: 
10-12-2025 21:23:53 - PDXC Integration (Additional comments)
TASK8365915 Comment Added ---&gt; Update : We have download the file on TNTUATSQL121 this server db team please check on this
10-12-2025 18:51:04 - PDXC Integration (Work notes)
TASK8365915 Assigned To: SHIRISHA Mushkam
10-12-2025 18:48:32 - PDXC Integration (Additional comments)
TASK8365915 Comment Added ---&gt; Hello Shirisha
As discussed in Call , please download or copy the SQL server 2016 Developer editiion media file on server TNTUATSQL121.
Once done let us know .
Regards
Ali
09-12-2025 21:20:39 - PDXC Integration (Additional comments)
TASK8365915 Comment Added ---&gt; From: Louis, Brendin &lt;brendin.louis@dxc.com&gt; 
Sent: 09 December 2025 13:16
To: PK, Alimarzed &lt;alimarzed.p.k@dxc.com&gt;; Wintel Midrange QR &lt;ITO_Midrange_Wintel_QR@dxc.com&gt;
Cc: DL_Oracle_CS_SQLDBA &lt;DL_Oracle_CS_SQLDBA@dxc.com&gt;; Sully, Mark &lt;Mark.Sully@QR.COM.AU&gt;; Coy, Braden &lt;braden.coy@dxc.com&gt;; Mohammed, Raja &lt;raja.mohammed@dxc.com&gt;; Keegan, Jason &lt;jason.keegan@dxc.com&gt;; Joseph, Anaru &lt;ajoseph36@dxc.com&gt;; Koku Hannadige, Sumudu Lakmali &lt;s.kokuhannadige@dxc.com&gt;; Keegan, Jason &lt;jason.keegan@qr.com.au&gt;; Mohammed, Raja &lt;raja.mohammed@qr.com.au&gt;; Golla, Sumanjali &lt;sumanjali.golla@dxc.com&gt;
Subject: RE: QLR Catalog task TASK8365915 has been assigned to group Database Admin Eclipse SQL
Hi @PK, Alimarzed,
Good day!!
Server TNTUATSQL121 is decommissioned under change-- CHG0559009 please refer the below screenshots.
Thanks &amp; regards
Brendin Louis
ITO Svc Delivery Cons –QR\LFS 
DXC Technology
Email :- Brendin.louis@dxc.com 
From: PK, Alimarzed &lt;alimarzed.p.k@dxc.com&gt; 
Sent: 09 December 2025 12:32
To: Wintel Midrange QR &lt;ITO_Midrange_Wintel_QR@dxc.com&gt;; Louis, Brendin &lt;brendin.louis@dxc.com&gt;
Cc: DL_Oracle_CS_SQLDBA &lt;DL_Oracle_CS_SQLDBA@dxc.com&gt;; Sully, Mark &lt;Mark.Sully@QR.COM.AU&gt;; Coy, Braden &lt;braden.coy@dxc.com&gt;; Mohammed, Raja &lt;raja.mohammed@dxc.com&gt;; Keegan, Jason &lt;jason.keegan@dxc.com&gt;; Joseph, Anaru &lt;ajoseph36@dxc.com&gt;; Koku Hannadige, Sumudu Lakmali &lt;s.kokuhannadige@dxc.com&gt;; Keegan, Jason &lt;jason.keegan@qr.com.au&gt;; Mohammed, Raja &lt;raja.mohammed@qr.com.au&gt;; Golla, Sumanjali &lt;sumanjali.golla@dxc.com&gt;
Subject: RE: QLR Catalog task TASK8365915 has been assigned to group Database Admin Eclipse SQL
Hello @Louis, Brendin
We have received a TASK TASK8365915 to upgrade SQL server database engine from SQL 2012 to SQL 2016 version on server TNTUATSQL121.
Can you please copy the media file or download SQL Server 2016 Developer edition software on TNTUATSQL121.
https://my.visualstudio.com/Downloads?q=SQL Server 2016 Developer Edition with Service Pack 3
Regards
Ali
05-12-2025 13:08:38 - PDXC Integration (Additional comments)
TASK8365915 Comment Added ---&gt; From: PK, Alimarzed 
Sent: 03 December 2025 18:55
To: Coy, Braden &lt;braden.coy@dxc.com&gt;; Mohammed, Raja &lt;raja.mohammed@dxc.com&gt;; Keegan, Jason &lt;jason.keegan@dxc.com&gt;; Sully, Mark &lt;Mark.Sully@QR.COM.AU&gt;; Joseph, Anaru &lt;ajoseph36@dxc.com&gt;; Koku Hannadige, Sumudu Lakmali &lt;s.kokuhannadige@dxc.com&gt;; 'Keegan, Jason' &lt;jason.keegan@qr.com.au&gt;; 'Mohammed, Raja' &lt;raja.mohammed@qr.com.au&gt;; Golla, Sumanjali &lt;sumanjali.golla@dxc.com&gt;
Cc: DL_Oracle_CS_SQLDBA &lt;DL_Oracle_CS_SQLDBA@dxc.com&gt;
Subject: RE: QLR Catalog task TASK8365915 has been assigned to group Database Admin Eclipse SQL
Hello @Sully, Mark
Follow up email.
Do you have any update on the below.
Regards
Ali
28-11-2025 17:10:29 - PDXC Integration (Additional comments)
TASK8365915 Comment Added ---&gt; Awaiting confirmation from Jason and Mark
Hello @Sully, Mark
Can you please update on the below.
Please confirm the following:
• Installation of Developer OK for Non Prod
• Lic. key or lic. media can be provided when we get to Prod.
Regards
Ali
26-11-2025 22:29:49 - PDXC Integration (Additional comments)
TASK8365915 Comment Added ---&gt; Awaiting confirmation from Jason and Mark
From: Coy, Braden &lt;braden.coy@dxc.com&gt; 
Sent: 26 November 2025 12:29
To: PK, Alimarzed &lt;alimarzed.p.k@dxc.com&gt;; Mohammed, Raja &lt;raja.mohammed@dxc.com&gt;; Keegan, Jason &lt;jason.keegan@dxc.com&gt;; Sully, Mark &lt;Mark.Sully@QR.COM.AU&gt;; Joseph, Anaru &lt;ajoseph36@dxc.com&gt;; Koku Hannadige, Sumudu Lakmali &lt;s.kokuhannadige@dxc.com&gt;; Keegan, Jason &lt;jason.keegan@qr.com.au&gt;; Mohammed, Raja &lt;raja.mohammed@qr.com.au&gt;; Golla, Sumanjali &lt;sumanjali.golla@dxc.com&gt;
Cc: DL_Oracle_CS_SQLDBA &lt;DL_Oracle_CS_SQLDBA@dxc.com&gt;
Subject: RE: QLR Catalog task TASK8365915 has been assigned to group Database Admin Eclipse SQL
Good News – Thanks Ali.
Per your query. Account team is usually responsible for supplying media.
This is for a few reasons:
1. Permissions: We don't typically have the necessary permissions to download/save files to servers – Infra/CloudOps support is usually required for this.
If we do have these permissions – there's no issue with you completing this as part of the upgrade activity (if we don't – just request assistance from Infra/CloudOps); also
2. Licensing: We don't have access to the license details and the account team should provide these prior to install.
For non-prod it won't be an issue if there are no concerns with us installing Developer Version (I'm personally unsure if this is appropriate for use with SCOM or not. Shouldn't* be an issue – but should be checked.)
However, when it comes to Production - we'll require a lic. key or lic. media to be provided to us.
@Sully, Mark – Please confirm the following:
• Installation of Developer OK for Non Prod
• Lic. key or lic. media can be provided when we get to Prod.
Kind Regards,
Braden Coy
Delivery Lead 
DXC Technology
T 1300-247-DBA
braden.coy@dxc.com
Planned Leave Notification: Nil.
DXC.com | LinkedIn
From: PK, Alimarzed &lt;alimarzed.p.k@dxc.com&gt; 
Sent: Wednesday, November 26, 2025 5:34 PM
To: Mohammed, Raja &lt;raja.mohammed@dxc.com&gt;; Keegan, Jason &lt;jason.keegan@dxc.com&gt;; Sully, Mark &lt;Mark.Sully@QR.COM.AU&gt;; Coy, Braden &lt;braden.coy@dxc.com&gt;; Joseph, Anaru &lt;ajoseph36@dxc.com&gt;; Koku Hannadige, Sumudu Lakmali &lt;s.kokuhannadige@dxc.com&gt;; Keegan, Jason &lt;jason.keegan@qr.com.au&gt;; Mohammed, Raja &lt;raja.mohammed@qr.com.au&gt;; Golla, Sumanjali &lt;sumanjali.golla@dxc.com&gt;
Cc: DL_Oracle_CS_SQLDBA &lt;DL_Oracle_CS_SQLDBA@dxc.com&gt;
Subject: RE: QLR Catalog task TASK8365915 has been assigned to group Database Admin Eclipse SQL
Hello @Sully, Mark
As we understand SSRS and SSAS is not used, we can proceed with SQL 2016 upgradation.
Let us know preferable time to perform this activity.
We need SQL 2016 Media for performing upgrade.
Hello @Coy, Braden
Can you share us the details regarding whom to reach out to for sql 2016 media.
Regards
Ali
25-11-2025 18:48:16 - PDXC Integration (Additional comments)
TASK8365915 Comment Added ---&gt; Awaiting confirmation from Jason and Mark
From: Keegan, Jason &lt;jason.keegan@dxc.com&gt; 
Sent: 25 November 2025 11:06
To: Sully, Mark &lt;Mark.Sully@QR.COM.AU&gt;; PK, Alimarzed &lt;alimarzed.p.k@dxc.com&gt;; Coy, Braden &lt;braden.coy@dxc.com&gt;; Joseph, Anaru &lt;ajoseph36@dxc.com&gt;; Koku Hannadige, Sumudu Lakmali &lt;s.kokuhannadige@dxc.com&gt;; Keegan, Jason &lt;jason.keegan@qr.com.au&gt;; Mohammed, Raja &lt;raja.mohammed@qr.com.au&gt;; Mohammed, Raja &lt;raja.mohammed@dxc.com&gt;
Cc: DL_Oracle_CS_SQLDBA &lt;DL_Oracle_CS_SQLDBA@dxc.com&gt;
Subject: RE: QLR Catalog task TASK8365915 has been assigned to group Database Admin Eclipse SQL
Mark,
Yes, I'm pretty sure SQL Reporting service and SQL Analysis service are no longer used. If I recall correctly there used to be some reports that were run but by the time I did the SCOM upgrade a few years ago they were no longer used.
@Mohammed, Raja Can you please confirm if this is the case as you are more familiar with the current status of the SCOM server then I am. Thanks.
If you require any further information, please let me know.
Regards
Jason Keegan
Senior Wintel Engineer
DXC Technology
M +61 475 209 047
DXC.com | Twitter | Facebook | LinkedIn 
From: Sully, Mark &lt;Mark.Sully@qr.com.au&gt; 
Sent: Tuesday, 25 November 2025 1:34 PM
To: PK, Alimarzed &lt;alimarzed.p.k@dxc.com&gt;; Coy, Braden &lt;braden.coy@dxc.com&gt;; Joseph, Anaru &lt;ajoseph36@dxc.com&gt;; Koku Hannadige, Sumudu Lakmali &lt;s.kokuhannadige@dxc.com&gt;; Keegan, Jason &lt;jason.keegan@qr.com.au&gt;; Keegan, Jason &lt;jason.keegan@dxc.com&gt;; Mohammed, Raja &lt;raja.mohammed@qr.com.au&gt;; Mohammed, Raja &lt;raja.mohammed@dxc.com&gt;
Cc: DL_Oracle_CS_SQLDBA &lt;DL_Oracle_CS_SQLDBA@dxc.com&gt;
Subject: RE: QLR Catalog task TASK8365915 has been assigned to group Database Admin Eclipse SQL
Hi Ali,
SSRS was not used in last SCOM upgrade.
I don' think SAAS is used.
@Raja / Jason – can you confirm these are not required for the current SCOM implementation.
Regards
Mark
25-11-2025 18:47:52 - PDXC Integration (Additional comments)
TASK8365915 Comment Added ---&gt; Awaiting confirmation from Jason and Mark
From: Keegan, Jason &lt;jason.keegan@dxc.com&gt; 
Sent: 25 November 2025 11:06
To: Sully, Mark &lt;Mark.Sully@QR.COM.AU&gt;; PK, Alimarzed &lt;alimarzed.p.k@dxc.com&gt;; Coy, Braden &lt;braden.coy@dxc.com&gt;; Joseph, Anaru &lt;ajoseph36@dxc.com&gt;; Koku Hannadige, Sumudu Lakmali &lt;s.kokuhannadige@dxc.com&gt;; Keegan, Jason &lt;jason.keegan@qr.com.au&gt;; Mohammed, Raja &lt;raja.mohammed@qr.com.au&gt;; Mohammed, Raja &lt;raja.mohammed@dxc.com&gt;
Cc: DL_Oracle_CS_SQLDBA &lt;DL_Oracle_CS_SQLDBA@dxc.com&gt;
Subject: RE: QLR Catalog task TASK8365915 has been assigned to group Database Admin Eclipse SQL
Mark,
Yes, I'm pretty sure SQL Reporting service and SQL Analysis service are no longer used. If I recall correctly there used to be some reports that were run but by the time I did the SCOM upgrade a few years ago they were no longer used.
@Mohammed, Raja Can you please confirm if this is the case as you are more familiar with the current status of the SCOM server then I am. Thanks.
If you require any further information, please let me know.
Regards
Jason Keegan
Senior Wintel Engineer
DXC Technology
M +61 475 209 047
DXC.com | Twitter | Facebook | LinkedIn 
From: Sully, Mark &lt;Mark.Sully@qr.com.au&gt; 
Sent: Tuesday, 25 November 2025 1:34 PM
To: PK, Alimarzed &lt;alimarzed.p.k@dxc.com&gt;; Coy, Braden &lt;braden.coy@dxc.com&gt;; Joseph, Anaru &lt;ajoseph36@dxc.com&gt;; Koku Hannadige, Sumudu Lakmali &lt;s.kokuhannadige@dxc.com&gt;; Keegan, Jason &lt;jason.keegan@qr.com.au&gt;; Keegan, Jason &lt;jason.keegan@dxc.com&gt;; Mohammed, Raja &lt;raja.mohammed@qr.com.au&gt;; Mohammed, Raja &lt;raja.mohammed@dxc.com&gt;
Cc: DL_Oracle_CS_SQLDBA &lt;DL_Oracle_CS_SQLDBA@dxc.com&gt;
Subject: RE: QLR Catalog task TASK8365915 has been assigned to group Database Admin Eclipse SQL
Hi Ali,
SSRS was not used in last SCOM upgrade.
I don' think SAAS is used.
@Raja / Jason – can you confirm these are not required for the current SCOM implementation.
Regards
Mark
20-11-2025 19:30:08 - PDXC Integration (Additional comments)
TASK8365915 Comment Added ---&gt; Sending Follow up to requestor
Hello @Sully, Mark
Waiting for your response on this request.
Along with SQL Database Service we observe SQL Reporting service and SQL Analysis service Installed in the server.
While connecting to SQL analysis engine I don't see any Database \Cube configured. Same case with Reporting service.(Report Server database is not present in database engine).
Can you confirm if No SSAS \SSRS configuration required to be considered for this SQL Upgrade.
Regards
Ali
14-11-2025 11:39:01 - PDXC Integration (Additional comments)
TASK8365915 Comment Added ---&gt; Waiting for approval
11-11-2025 16:41:10 - PDXC Integration (Additional comments)
TASK8365915 Comment Added ---&gt; "Pending approval for delivery under BAU - Refer Braden.Coy@dxc.com for update, if needed."
11-11-2025 13:59:49 - PDXC Integration (Work notes)
TASK8365915 Assigned To: Alimarzed PK
11-11-2025 12:16:18 - Mark Sully (Work notes)
QLR ServiceNow Integration sc_req_item SCTASK0221962 created RITM5408707
11-11-2025 12:15:59 - Mark Sully (Work notes)
assigning to DBA team but SCOM and CloudOps will have tasks.
</t>
  </si>
  <si>
    <t xml:space="preserve">09-12-2025 13:33:19 - PDXC Integration (Work notes)
TASK8438863 Work Note Added by sgrieve@dxc.com: Already has access
09-12-2025 13:11:58 - PDXC Integration (Work notes)
TASK8438863 Assigned To: Scott Grieve
09-12-2025 13:09:50 - PDXC Integration (Additional comments)
TASK8384297 Comment Added ---&gt; Stefanie just confirmed she has the proper access now.
09-12-2025 11:27:12 - PDXC Integration (Additional comments)
TASK8384297 Comment Added ---&gt; I just added Stefanie Wilkin to PKI_Local_Admins. Waiting for Stefanie to confirm
08-12-2025 10:14:58 - PDXC Integration (Work notes)
TASK8384297 Assigned To: Florin Florea
05-12-2025 20:07:54 - PDXC Integration (Work notes)
TASK8384297 Assigned To: 
05-12-2025 20:07:53 - PDXC Integration (Additional comments)
TASK8384297 Comment Added ---&gt; Hi Team,
As requested, we have amended permissions of PKI_Local_Admins  in AD so _sDRA_PRD has full control.
Note : Routed back to Application AUS QLR.
05-12-2025 14:39:42 - PDXC Integration (Additional comments)
TASK8384297 Comment Added ---&gt; @Nancy . Please check with @Jeevan N what was done in INC36751854.
Jeevan's comment was:
JN
Jeevan N
Additional comments•2025-05-27 10:30:42
Hello ,
As requested we have amended permissions of ICT_Network_Support in AD so _sDRA_PRD has full control
02-12-2025 16:30:34 - PDXC Integration (Work notes)
TASK8384297 Assigned To: Nancy .
02-12-2025 16:28:54 - PDXC Integration (Work notes)
TASK8384297 Assigned To: 
02-12-2025 16:28:18 - PDXC Integration (Additional comments)
TASK8384297 Comment Added ---&gt; @AD Team - This request has been approved by Security team lead. 
Please amend permissions of PKI_Local_Admins group in AD so _sDRA_PRD has full control like it does for other support groups in the same OU.
After that, please re-assign back to Application AUS QLR. We need to add the user to the group using the Service Account.
02-12-2025 13:03:50 - PDXC Integration (Additional comments)
TASK8384297 Comment Added ---&gt; Hi Florin, this is approved.
02-12-2025 12:17:04 - PDXC Integration (Additional comments)
TASK8384297 Comment Added ---&gt; From: Florea, Florin 
Sent: Tuesday, 2 December 2025 11:11
To: Wilkin, Stefanie &lt;Stefanie.Wilkin@qr.com.au&gt;
Subject: RITM5421408 - Get access to PKI_Local_Admins
Hi Stefanie,
Clinton Lovell, the Security team lead, suggested access to this group is currently restricted to Domain Admins only due to the high level of security associated with the service.
Any changes or requests for this group require appropriate security approvals, and only Domain Admins are authorized to make such changes.
Therefore, we are unable to fulfill this request at this time.
Thank you for your understanding.
Please confirm we can close this request.
Regards,
Florin Florea
Application Support Analyst
01-12-2025 10:15:26 - PDXC Integration (Additional comments)
TASK8384297 Comment Added ---&gt; We're communicating to the customer that the request cannot be fulfilled. Waiting for their acknowledgement.
01-12-2025 10:13:08 - PDXC Integration (Work notes)
TASK8384297 Assigned To: Florin Florea
28-11-2025 15:27:48 - PDXC Integration (Work notes)
TASK8384297 Assigned To: 
28-11-2025 15:27:42 - PDXC Integration (Additional comments)
TASK8384297 Comment Added ---&gt; Hi Team,
As suggested by Clinton, access to this group is currently restricted to Domain Admins only due to the high level of security associated with the service.
Any changes or requests for this group require appropriate security approvals, and only Domain Admins are authorized to make such changes.
Therefore, we are unable to fulfill this request at this time.
Thank you for your understanding.
20-11-2025 13:09:39 - PDXC Integration (Work notes)
TASK8384297 Assigned To: Jeevan N
20-11-2025 12:16:05 - PDXC Integration (Additional comments)
TASK8384297 Comment Added ---&gt; @AD Team - please re-assign back to Application AUS QLR after you've done the amendment below. We need to add the user to the group using the Service Account.
20-11-2025 11:16:03 - PDXC Integration (Work notes)
TASK8384297 Assigned To: 
20-11-2025 11:08:51 - PDXC Integration (Additional comments)
TASK8384297 Comment Added ---&gt; @AD Team - please amend permissions of PKI_Local_Admins group in AD so _sDRA_PRD has full control like it does for other support groups in the same OU
20-11-2025 11:00:31 - PDXC Integration (Additional comments)
TASK8384297 Comment Added ---&gt; The issue is the corp\_sDRA_PRD does not have same full control in AD for PKI_Local_Admins group like it does for other Support groups - this is not a DRA issue per se
20-11-2025 09:46:40 - PDXC Integration (Additional comments)
TASK8384297 Comment Added ---&gt; This task is similar with INC36751854 - Unable to add users to ICT_Network_Support_Team.
Multiple teams need to be involved to resolve this issue.
19-11-2025 10:55:58 - PDXC Integration (Work notes)
TASK8384297 Assigned To: Florin Florea
19-11-2025 09:36:58 - PDXC Integration (Work notes)
TASK8384297 Work Note Added by jeffrey.sil.sardin@dxc.com: RM
Raegan Munro
Work notes•11-18-2025 11:33:52
Unable to add user to PKI_Local_Admins without receiving an access denied error in both servers.
Confirmed the group is in the corp domain.
Issue is occurring for all members of the Service Desk.
Assigning to App Aus for further assistance.
TASK8384297 Assigned To: 
18-11-2025 14:03:24 - PDXC Integration (Work notes)
TASK8384297 Assigned To: Jayapaul Matangi
18-11-2025 13:34:06 - Raegan Munro (Work notes)
QLR ServiceNow Integration sc_req_item SCTASK0221863 created RITM5421408
18-11-2025 13:33:52 - Raegan Munro (Work notes)
Unable to add user to PKI_Local_Admins without receiving an access denied error in both servers. 
Confirmed the group is in the corp domain. 
Issue is occurring for all members of the Service Desk. 
Assigning  to App Aus for further assistance.
18-11-2025 13:28:00 - Raegan Munro (Work notes)
From: Brits, Jannie &lt;jannie.brits@qr.com.au&gt; 
Sent: Tuesday, 18 November 2025 2:26 PM
To: IT Service Desk &lt;ITServiceDesk@qr.com.au&gt;
Cc: PDL DI ICT Security &lt;PDLICTSecurity@qr.com.au&gt;
Subject: RE: SCTASK0221863 - Elevated Privileges Application
Afternoon team,
This is approved for Stefanie to be added to PKI_Local_Admins.
Kind regards,
Jannie
18-11-2025 13:18:36 - Raegan Munro (Additional comments)
Hi Aiman, 
We are currently pending approval from the groups owner before we are able to grant this access, though should be able to provide more of an update shortly. 
Kind regards, 
Raegan.
18-11-2025 13:18:05 - Raegan Munro (Work notes)
From: IT Service Desk 
Sent: Tuesday, 18 November 2025 2:18 PM
To: 'ICTSecurity@qr.com.au' &lt;ictsecurity@qr.com.au&gt;; PDL DI ICT Security &lt;PDLICTSecurity@qr.com.au&gt;
Subject: RE: SCTASK0221863 - Elevated Privileges Application
Hi Team, 
Apologies, it appears as though this was sent to the wrong inbox. 
Can you please advise if you are happy for Stefanie Wilkin to be granted access to PKI_Local_Admins.
Kind regards,
RAEGAN MUNRO
SERVICE DESK ANALYST
Level 3. 21 Kirksway Place
Battery Point. Tasmania. 7004
PH: 07 3072 5000
Alt.PH: +61 7 3072 5000
Email: ITServiceDesk@qr.com.au
W: queenslandrail.com.au
17-11-2025 15:07:48 - Aiman Yousri (Additional comments)
Any updates regarding this group membership for Stefanie Wilkin?
17-11-2025 14:09:43 - Raegan Munro (Work notes)
From: IT Service Desk 
Sent: Monday, 17 November 2025 3:09 PM
To: ICTSecurity@qr.com.au
Subject: RE: SCTASK0221863 - Elevated Privileges Application
Hi Team,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17-11-2025 14:07:50 - Raegan Munro (Work notes)
Investigating.
14-11-2025 15:51:08 - Riley Thomas (Work notes)
From: IT Service Desk 
Sent: Friday, 14 November 2025 4:20 PM
To: ICTSecurity@qr.com.au
Subject: RE: SCTASK0221863 - Elevated Privileges Application
Hello team,
This is a follow up email. We have received a request from Stefanie Wilkin (Outsourced Service Provider) to have access for 12 months to PKI_Local_Admins.
As owner of this group, can you please let us know if you approve this access?
Their justifications are as follows:
To get access to PKI_Local_Admins, in order to do PKI health checks.
Kind regards,
RILEY THOMAS
Assistant Customer Support
13-11-2025 11:44:16 - Dhruvkumar Kerai (Work notes)
PENDING approval
From: IT Service Desk 
Sent: Thursday, 13 November 2025 12:14 PM
To: ICTSecurity@qr.com.au
Subject: SCTASK0221863 - Elevated Privileges Application
Hello team,
This is a follow up email. We have received a request from Stefanie Wilkin (Outsourced Service Provider) to have access for 12 months to PKI_Local_Admins.
As owner of this group, can you please let us know if you approve this access?
Their justifications are as follows:
To get access to PKI_Local_Admins, in order to do PKI health checks.
Kind regards,
Dhruvkumar Kerai
Assistant Customer Support
13-11-2025 11:42:36 - Dhruvkumar Kerai (Work notes)
investigating
12-11-2025 09:18:45 - Ryan Bell (Work notes)
Pending Approval, follow up email sent (2nd contact)
From: IT Service Desk 
Sent: Wednesday, 12 November 2025 9:48 AM
To: ICTSecurity@qr.com.au
Subject: SCTASK0221863 - Elevated Privileges Application
Hello team,
This is a follow up email. We have received a request from Stefanie Wilkin (Outsourced Service Provider) to have access for 12 months to PKI_Local_Admins.
As owner of this group, can you please let us know if you approve this access?
Their justifications are as follows:
To get access to PKI_Local_Admins, in order to do PKI health checks.
Kind regards,
Ryan Bell
Assistant Customer Support
12-11-2025 08:45:02 - Ryan Bell (Work notes)
Investigating
11-11-2025 11:02:46 - Andy Phan (Work notes)
Pending approval from group owner.
11-11-2025 11:02:29 - Andy Phan (Work notes)
From: IT Service Desk 
Sent: Tuesday, 11 November 2025 11:32 AM
To: ICTSecurity@qr.com.au
Subject: SCTASK0221863 - Elevated Privileges Application
Hello team,
We have received a request from Stefanie Wilkin (Outsourced Service Provider) to have access for 12 months to PKI_Local_Admins. 
As owner of this group, can you please let us know if you approve this access?
Their justifications is as follows:
To get access to PKI_Local_Admins, in order to do PKI health checks.
Kind regards,
Andy Phan 
ANDY PHAN 
Assistant Customer Support
11-11-2025 09:49:10 - Andy Phan (Work notes)
Investigating
</t>
  </si>
  <si>
    <t xml:space="preserve">
 2025-11-10 15:52:56 Zoe O'Brien - Assigned to is Martyn Connor was 
 2025-11-11 11:02:46 Andy Phan - State is Pending was Work in Progress
 2025-11-12 10:54:48 Cameron Horn - Assigned to is Zoe O'Brien was Martyn Connor
 2025-11-18 13:33:52 Raegan Munro - State is Work in Progress was Pending
 2025-12-01 10:15:25 PDXC Integration - State is Pending was Work in Progress
 2025-12-09 13:09:59 PDXC Integration - State is Work in Progress was Pending
 2025-12-09 13:33:17 PDXC Integration - State is Closed Complete was Work in Progress</t>
  </si>
  <si>
    <t xml:space="preserve">09-12-2025 16:49:19 - Hien Nguyen (Work notes)
.
09-12-2025 16:47:56 - Hien Nguyen (Additional comments)
Submitting endorsement for approval.
Assessed as: low risk characteristics
Rationale:
 - Exemption raised due to technical limitation from IDMC requiring native accounts to authentication (exemption from SSO usage and GMSA/MSA) that is currently in place.
-- Attached email provides technical details as to why SSO is not currently supported.
- As exemption is an architectural constraint, permanent exemption shall be supported subject to changes in design/functionality that may allow for SSO in future.
- Mitigating controls appear to be sufficient to manage the risk and be within the business' risk appetite
Conditions for DSE approval:
1. Any approval granted will be based on current configuration state. Any future deviation or change to the configuration that has an effect on the solutions security posture will require a new DSE submission to assessment by ICT Security.
2. Section of 2.6.1.2 of the Account and Authentication specification is adhered to as part of managing service account password reuqirements (extract below)
Service Account Password Specification 
Minimum Password Length:  30 characters (random and complex) 
User cannot change password: True 
Password never expires: True 
Password rotation interval: 30 Days for G/MSA and 12 Months otherwise * 
Password complexity: Enabled 
Password history: Randomised passwords are to be used each update
09-12-2025 16:47:56 - Hien Nguyen (Work notes)
.
</t>
  </si>
  <si>
    <t xml:space="preserve">
 2025-12-09 16:48:57 Frank Nguyen - Assigned to is Frank Nguyen was 
 2025-12-09 16:49:19 Frank Nguyen - State is Closed Complete was Open</t>
  </si>
  <si>
    <t>RITM0267589</t>
  </si>
  <si>
    <t xml:space="preserve">12-12-2025 11:28:00 - Yoko Bell (Work notes)
TEAMS messagte sent Andrew C.
12-12-2025 11:22:55 - Yoko Bell (Work notes)
See email to Andrew C. TIcket to close.
12-12-2025 11:22:14 - Yoko Bell (Additional comments)
Hi Andrew, 
Why is the ticket request submitted in this  format?  CW2317595 Data#3 has been selected which  further notes that this is the incorrect form used. Please resubmit as this ticket will be closed. 
Thank you, Yoko
11-12-2025 14:28:19 - Andrew Cranley (Additional comments)
Amended quote received from Data#3. Cost the same - contract end date amended to reflect 1-year renewal.
Attached copy of quote to RITM and amended the PO information as required.
All yours now Contracts team
10-11-2025 10:01:29 - PDXC Integration (Work notes)
TASK8358739 Assigned To: Andrew Cranley
10-11-2025 10:00:36 - PDXC Integration (Additional comments)
TASK8358739 Comment Added ---&gt; Sent emails to Colin, Ben and Medhi to see if they want to renew Liscad for another year
07-11-2025 18:07:08 - Andrew Cranley (Work notes)
QLR ServiceNow Integration sc_req_item SCTASK0221734 created RITM5403491
</t>
  </si>
  <si>
    <t xml:space="preserve">
 2025-11-10 10:00:35 PDXC Integration - State is Pending was Open
 2025-12-11 14:28:28 Andrew Cranley - State is Work in Progress was Pending
 2025-12-12 11:16:51 Yoko Bell - Assigned to is Yoko Bell was 
 2025-12-12 11:29:29 Yoko Bell - Assignment Group is DXC Software Asset Management was Contracts Queue </t>
  </si>
  <si>
    <t xml:space="preserve">12-12-2025 12:35:09 - PDXC Integration (Additional comments)
TASK8358707 Comment Added ---&gt; Hi @Joanne Hudson
Good Day!
Could you please try finding this again with (RS MTR RC1 FL9CFOHUB) if you are able to search it now.
Thanks!
11-12-2025 17:42:40 - PDXC Integration (Additional comments)
TASK8358707 Comment Added ---&gt; Hi @Joanne Hudson
Good Day!
Could you please try finding this again with (RS MTR RC1 FL9CFOHUB) if you are able to search it now.
Thanks!
09-12-2025 07:43:35 - Joanne Hudson (Additional comments)
reply from: jo.hudson@qr.com.au
Hello
No, using - RS MTR RC1 FL9CFOHUB as suggested did not find any matches in the room search.
[cid:image001.gif@01DC68DF.5CBEB4F0]
Jo Hudson
Executive Personal Assistant to
Kevin Jones, CFO and Group Executive
Finance and Corporate Services
Level 9, Rail Centre 1
305 Edward Street
Brisbane City 4000
GPO Box 1429 | Brisbane, QLD 4000
M: 0455 138 131
W: queenslandrail.com
[Queensland Rail logo]
[cid:image003.gif@01DC68DF.5CBEB4F0]
Advanced Leave notice:
Friday, 05 December 2025
08-12-2025 19:06:17 - PDXC Integration (Additional comments)
TASK8358707 Comment Added ---&gt; Hi @Joanne Hudson
Good Day!
Regarding - " TV Hub device"
Could you please try finding this with (RS MTR RC1 FL9CFOHUB) if you are able to search it now. 
Please note that - In case of no response is received by today's EOB, we assume no further support is required and proceed with archiving this case.
Thanks!
05-12-2025 18:10:39 - PDXC Integration (Additional comments)
TASK8358707 Comment Added ---&gt; Hi @Joanne Hudson
Good Day!
Regarding - " TV Hub device"
Could you please try finding this with (RS MTR RC1 FL9CFOHUB) if you are able to search it now. Thanks!
04-12-2025 16:28:27 - PDXC Integration (Additional comments)
TASK8358707 Comment Added ---&gt; Hi @Joanne Hudson
Good Day!
Regarding - " TV Hub device"
Could you please try finding this with (RS MTR RC1 FL9CFOHUB) if you are able to search it now. Thanks!
03-12-2025 19:23:38 - PDXC Integration (Additional comments)
TASK8358707 Comment Added ---&gt; Hi @Joanne Hudson
Good Day!
Regarding - " TV Hub device"
Could you please try finding this with (RS MTR RC1 FL9CFOHUB) if you are able to search it now. Thanks!
03-12-2025 18:57:44 - PDXC Integration (Work notes)
TASK8358707 Assigned To: Suraj Rai
03-12-2025 16:39:52 - Gilbert Noble (Work notes)
The account should not be a mailbox at all, it was created as a resource, as per original request and the following notes, please convert this existing item to a resource
Raegan Munro
Work notes•07-11-2025 17:52:07
CFOOfficeHub is listed as a shared mailbox when it was created as a room resource in RITM0266733.
Assigning to O365 to assist with switching to a room resource, have confirmed that the correct script was run in RITM0266733.
moved DRA object from corp.qr.com.au/Exchange/Shared Mailboxes to corp.qr.com.au/Exchange/Resources 
renamed object to RS MTR RC1 FL9CFOHUB
Assigning to O365 to continue to convert item to resource as it was created to be.
03-12-2025 16:30:24 - Gilbert Noble (Work notes)
Investigating
03-12-2025 16:21:04 - PDXC Integration (Work notes)
TASK8358707 Work Note Added by joylen.ballena@dxc.com: SCTASK0221730  assigned to GSD
03-12-2025 15:45:15 - PDXC Integration (Work notes)
TASK8358707 Work Note Added by srai7@dxc.com: Hi Team,
TV Hub device that has been installed in the CFO's office to use for confidential and sensitive meetings.
Could you please check if you can assist user creating new resources for booking this (TV Hub device).
User preferred name- RS MTR RC1 FL9CFOHUB
Thanks!
03-12-2025 15:44:34 - PDXC Integration (Work notes)
TASK8358707 Assigned To: 
03-12-2025 15:44:29 - PDXC Integration (Additional comments)
TASK8358707 Comment Added ---&gt; Hi Team,
TV Hub device that has been installed in the CFO's office to use for confidential and sensitive meetings.
Could you please check if you can assist user creating new resources for booking this (TV Hub device).
User preferred name- RS MTR RC1 FL9CFOHUB
Thanks!
02-12-2025 09:48:03 - Joanne Hudson (Additional comments)
this is what i need you to arrange please - add this device to the room list so i can find it quickly
02-12-2025 09:47:29 - Joanne Hudson (Additional comments)
It does not come up in the room searches list
01-12-2025 15:52:20 - PDXC Integration (Additional comments)
TASK8358707 Comment Added ---&gt; Hi Joanne,
Good Day!
Regarding - " TV Hub device"
Yes, you can also refer to the other room and check their name and how you search. Please let us know if you have any issue on this, we can have a call and connect on this issue via Teams.
Thanks!
28-11-2025 16:14:17 - Joanne Hudson (Additional comments)
I am not sure that's what it's called - I need to be able to find it in the list of rooms available for booking - does that make sense?
28-11-2025 16:09:45 - PDXC Integration (Additional comments)
TASK8358707 Comment Added ---&gt; Hi Joanne,
Good Day!
Regarding - " TV Hub device"
So you wanted to create the new Resource mailbox for TV Hub device with naming convention as - CFOHUB
Please confirm, Thanks!
27-11-2025 15:38:22 - PDXC Integration (Additional comments)
TASK8358707 Comment Added ---&gt; Hi Joanne,
Good Day!
Regarding - " TV Hub device"
So you wanted to create the new Resource mailbox for TV Hub device with naming convention as - CFOHUB
Please let us know, Thanks!
27-11-2025 11:03:03 - Joanne Hudson (Additional comments)
I am seeking to have this device added to the list of meeting rooms - Please give it the naming convention as used below - CFOHUB
26-11-2025 17:44:40 - PDXC Integration (Additional comments)
TASK8358707 Comment Added ---&gt; Hi Joanne,
Good Day!
Regarding - " TV Hub device"
Apologize for the confusion. however, we are not able to find any details with the given name (RS MTR RC1 FL9CFOHUB). We only found below three resource with the similar name-
RS MTR RC1 FL9 Edward/Emily
RS MTR RC1 FL9 Percy
RS MTR RC1 FL9 Thomas
Please note that - In case of no response is received by today's EOB, we assume no further support is required and proceed with archiving this case.
Thanks!
25-11-2025 11:47:47 - Joanne Hudson (Additional comments)
Hi there - That's right. The name given to the hub device is not on the list of rooms - hence why I am seeking to have this device added please.
21-11-2025 17:25:01 - PDXC Integration (Additional comments)
TASK8358707 Comment Added ---&gt; Hi Joanne,
Good Day!
Regarding - " TV Hub device"
Apologize for the confusion. however, we are not able to find any details with the given name (RS MTR RC1 FL9CFOHUB). We only found below three resource with the similar name-
RS MTR RC1 FL9 Edward/Emily
RS MTR RC1 FL9 Percy
RS MTR RC1 FL9 Thomas
Thanks!
20-11-2025 02:49:43 - PDXC Integration (Additional comments)
TASK8358707 Comment Added ---&gt; Hi Joanne,
Good Day!
Regarding - " TV Hub device"
Apologize for the confusion. however, we are not able to find any details with the given name (RS MTR RC1 FL9CFOHUB). We only found below three resource with the similar name-
RS MTR RC1 FL9 Edward/Emily
RS MTR RC1 FL9 Percy
RS MTR RC1 FL9 Thomas
Thanks!
19-11-2025 08:00:44 - Joanne Hudson (Additional comments)
reply from: jo.hudson@qr.com.au
Hi there
Could you please give it a name like the below? But give me the permissions to approve and reject meetings in here.
RS MTR RC1 FL9CFOHUB
[cid:image001.png@01DC592A.76427E80]
[cid:image002.gif@01DC592A.76427E80]
Jo Hudson
EXECUTIVE PERSONAL ASSISTANT TO THE
CHIEF financIAL OFFICER and
group executive finance and corporate services
Level 9, Rail Centre 1
305 Edward Street
Brisbane City 4000
GPO Box 1429 | Brisbane, QLD 4000
M: 0455 138 131
W: queenslandrail.com
[Queensland Rail logo]
Advanced Leave notice:
Friday, 05 December 2025
18-11-2025 20:57:13 - PDXC Integration (Additional comments)
TASK8358707 Comment Added ---&gt; Hi Joanne,
Good Day!
Regarding - " TV Hub device"
Can you help us with the name that you use to book this device.
Thanks!
17-11-2025 07:48:50 - Joanne Hudson (Additional comments)
reply from: jo.hudson@qr.com.au
Hello
I just search the name in the ‘’rooms’’ – it is tricky to find though.
[cid:image001.gif@01DC5796.89BEB540]
Jo Hudson
EXECUTIVE PERSONAL ASSISTANT TO THE
CHIEF financIAL OFFICER and
group executive finance and corporate services
Level 9, Rail Centre 1
305 Edward Street
Brisbane City 4000
GPO Box 1429 | Brisbane, QLD 4000
M: 0455 138 131
W: queenslandrail.com
[Queensland Rail logo]
Advanced Leave notice:
Tuesday, Wednesday and Thursday – 11 – 13 November 2025
Friday, 05 December 2025
14-11-2025 21:03:47 - PDXC Integration (Additional comments)
TASK8358707 Comment Added ---&gt; Hi Joanne,
Good Day!
Regarding - " TV Hub device"
Do you have any details on how you normally book this device?
Thanks!
13-11-2025 18:08:24 - PDXC Integration (Work notes)
TASK8358707 Work Note Added by srai7@dxc.com: Hi Joanne,
Good Day!
Regarding - " TV Hub device"
Do you have any details on how you normally book this device?
Thanks!
11-11-2025 16:51:04 - Joanne Hudson (Additional comments)
reply from: jo.hudson@qr.com.au
Sorry
There should not be an ‘email ‘ address for this as this is a TV Hub device that has been installed in the CFO’s office to use for confidential and sensitive meetings. This is not a shared resource.
[cid:image001.gif@01DC532B.06492BB0]
Jo Hudson
EXECUTIVE PERSONAL ASSISTANT TO THE
CHIEF financIAL OFFICER and
group executive finance and corporate services
Level 9, Rail Centre 1
305 Edward Street
Brisbane City 4000
GPO Box 1429 | Brisbane, QLD 4000
M: 0455 138 131
W: queenslandrail.com
[Queensland Rail logo]
Advanced Leave notice:
Tuesday, Wednesday and Thursday – 11 – 13 November 2025
Friday, 05 December 2025
11-11-2025 16:47:54 - Joanne Hudson (Additional comments)
reply from: jo.hudson@qr.com.au
Hello
This is not a shared resource – this device is installed in the CFO’s Office.
[cid:image001.gif@01DC532A.D183F450]
Jo Hudson
EXECUTIVE PERSONAL ASSISTANT TO THE
CHIEF financIAL OFFICER and
group executive finance and corporate services
Level 9, Rail Centre 1
305 Edward Street
Brisbane City 4000
GPO Box 1429 | Brisbane, QLD 4000
M: 0455 138 131
W: queenslandrail.com
[Queensland Rail logo]
Advanced Leave notice:
Tuesday, Wednesday and Thursday – 11 – 13 November 2025
Friday, 05 December 2025
11-11-2025 16:24:51 - PDXC Integration (Additional comments)
TASK8358707 Comment Added ---&gt; Hi @Joanne Hudson,
Good Day!
We have been trying to contact you in Teams chat. However you appear offline. 
CFO Office &lt;CFOOfficeHub@QR.COM.AU&gt; it is a shared mailbox, not a room resource mailbox. Please let us know what your requirement on this.
Thanks!
10-11-2025 17:28:29 - PDXC Integration (Additional comments)
TASK8358707 Comment Added ---&gt; Hi Joanne,
Good Day!
CFO Office &lt;CFOOfficeHub@QR.COM.AU&gt; it is a shared mailbox, not a room resource mailbox. Please let us know what your requirement on this.
Thanks!
07-11-2025 19:38:06 - PDXC Integration (Additional comments)
TASK8358707 Comment Added ---&gt; Hi Joanne,
Good Day!
CFO Office &lt;CFOOfficeHub@QR.COM.AU&gt; it is a shared mailbox, nor a room resource mailbox. Please let us know what your requirement on this.
Thanks!
07-11-2025 19:36:23 - PDXC Integration (Work notes)
TASK8358707 Assigned To: Suraj Rai
07-11-2025 17:52:22 - Raegan Munro (Work notes)
QLR ServiceNow Integration sc_req_item SCTASK0221730 created RITM5403473
07-11-2025 17:52:07 - Raegan Munro (Work notes)
CFOOfficeHub is listed as a shared mailbox when it was created as a room resource in RITM0266733. 
Assigning to O365 to assist with switching to a room resource, have confirmed that the correct script was run in RITM0266733.
</t>
  </si>
  <si>
    <t>RITM0267585</t>
  </si>
  <si>
    <t xml:space="preserve">12-12-2025 08:40:00 - Andrew Kane (Work notes)
We have Jay's permission to exceed the budget on this renewal.
Email attached.
19-11-2025 13:22:57 - PDXC Integration (Additional comments)
TASK8358679 Comment Added ---&gt; 20251119b AC: Confirmation received from Clive to proceed with the renewal - no changes to previous quantities required. Sent email to Lucy (Data#3) asked for update quote.
19-11-2025 13:18:52 - PDXC Integration (Additional comments)
TASK8358679 Comment Added ---&gt; 20251107 AC: Sent email to Clive and Meredith to see if volumes need to change
20251110 AC: received quote from Data#3 S000497296. New number on the outside coverage, quote number and other details all for last year's renewal
20251114 AC: sent quote back asking for details to be updated
20251119 AC: sent follow-up email to Clive and Meredith to see if this app is still required
14-11-2025 09:09:38 - PDXC Integration (Work notes)
TASK8358679 Assigned To: Andrew Cranley
07-11-2025 17:42:31 - Andrew Cranley (Work notes)
QLR ServiceNow Integration sc_req_item SCTASK0221729 created RITM5403456
</t>
  </si>
  <si>
    <t xml:space="preserve">
 2025-11-14 09:09:35 PDXC Integration - State is Work in Progress was Open
 2025-11-19 13:18:51 PDXC Integration - State is Pending was Work in Progress</t>
  </si>
  <si>
    <t>RITM0267584</t>
  </si>
  <si>
    <t xml:space="preserve">10-12-2025 13:49:48 - Andrew Kane (Work notes)
Quote Q-20001212 received from CITEC
14-11-2025 09:15:33 - PDXC Integration (Work notes)
TASK8358669 Assigned To: Andrew Cranley
14-11-2025 09:15:28 - PDXC Integration (Additional comments)
TASK8358669 Comment Added ---&gt; pending ict am to organise cw update and new po
10-11-2025 10:04:50 - PDXC Integration (Work notes)
TASK8358669 Assigned To: Andrew Cranley
07-11-2025 17:39:19 - Andrew Cranley (Work notes)
QLR ServiceNow Integration sc_req_item SCTASK0221728 created RITM5403447
</t>
  </si>
  <si>
    <t xml:space="preserve">
 2025-11-14 09:15:25 PDXC Integration - State is Pending was Open</t>
  </si>
  <si>
    <t>RITM0267579</t>
  </si>
  <si>
    <t xml:space="preserve">09-12-2025 12:04:35 - Exequiel Jarred Lopez (Additional comments)
Hello @Raegan Munro / @Jason Barra,
Just checking up on this ticket. Are we good to close this ticket or is there anything else that you needed help with regarding this?
Thank you!
10-11-2025 16:46:30 - Exequiel Jarred Lopez (Additional comments)
Hello,
Following Kris' approval via email, DAAR0002423 has been approved on their behalf. Let me know if this task can be closed or if you need further assistance.
Thank you!
10-11-2025 16:28:59 - Exequiel Jarred Lopez (Work notes)
Hello @Raegan Munro,
Is this request simply an ask to approve the mentioned ticket (DAAR0002423) from our end?
Thanks!
07-11-2025 16:38:05 - Raegan Munro (Work notes)
From: IT Service Desk 
Sent: Friday, 7 November 2025 5:38 PM
To: Barra, Jason &lt;jason.barra@qr.com.au&gt;
Subject: RE: RITM0267579 - Service now form stuck - DAAR0002423
Hi Jason, 
I have now raised a ticket in relation to this and assigned it through to our Service Now team for further assistance. 
Please see ticket no. RITM0267579 for further updates. 
Kind regards,
RAEGAN MUNRO
SERVICE DESK ANALYST
Level 3. 21 Kirksway Place
Battery Point. Tasmania. 7004
PH: 07 3072 5000
Alt.PH: +61 7 3072 5000
Email: ITServiceDesk@qr.com.au
W: queenslandrail.com.au
07-11-2025 16:37:22 - Raegan Munro (Work notes)
SD does not have access to view DAAR tickets, assigning to SNOW for further assistance.
</t>
  </si>
  <si>
    <t xml:space="preserve">
 2025-11-07 16:37:22 Raegan Munro - Assignment Group is Service Now was Global Service Desk
 2025-11-10 10:35:27 Lemuel So - Assigned to is Jarred Lopez was 
 2025-11-10 16:46:30 Jarred Lopez - State is Pending was Work in Progress</t>
  </si>
  <si>
    <t xml:space="preserve">09-12-2025 12:06:42 - PDXC Integration (Additional comments)
TASK8393003 Comment Added ---&gt; No feedback received from Brendin. Proceed to close the ticket.
Please raised CMDB CI via to update the details.
https://queenslandrail.service-now.com/service_management?id=sc_cat_item&amp;sys_id=073c3f641bb981508fc9c91d0d4bcbbc
05-12-2025 09:51:04 - PDXC Integration (Additional comments)
TASK8393003 Comment Added ---&gt; Follow-up email sent to Brendin.
25-11-2025 11:10:50 - PDXC Integration (Additional comments)
TASK8393003 Comment Added ---&gt; Email sent to Brendin Louis request for details of Azure Connected machine agent to be updated in CMDB.
25-11-2025 11:10:26 - PDXC Integration (Additional comments)
TASK8393003 Comment Added ---&gt; Email sent to Brendin Louis request for details of Azure Connected machine agent to be updated in CMDB.
21-11-2025 08:54:48 - PDXC Integration (Work notes)
TASK8393003 Assigned To: Santhi Varthan
20-11-2025 19:43:14 - PDXC Integration (Additional comments)
TASK8388568 Comment Added ---&gt; From: Louis, Brendin &lt;brendin.louis@dxc.com&gt; 
Sent: Thursday, November 20, 2025 12:00 PM
To: Dey, Diya &lt;diya.dey@qr.com.au&gt;
Cc: Joshi, Nayan &lt;Nayan.Joshi@qr.com.au&gt;; Potala, Sravya &lt;sravya.potala@qr.com.au&gt;; Louis, Brendin &lt;Brendin.Louis@qr.com.au&gt;; Wintel Support - Alerts &lt;ITO_Midrange_Wintel_QR@dxc.com&gt;; Kapadam, Ramya &lt;Ramya.Kapadam@QR.COM.AU&gt;; Kundeti, Lakshmi &lt;kundeti@dxc.com&gt;
Subject: RE: Ready for UAT :: Azure Connected Machine Agent1.58.03228.2572 
Hi Diya, Yes you can close the UAT task, will proceed with the RITM request. Thanks &amp; regards Brendin Louis ITO Svc Delivery Cons –QR\LFS DXC Technology Email :- Brendin. louis@ dxc. com From: Dey, Diya &lt;diya. dey@ qr. com. au&gt; Sent: 20 November
ZjQcmQRYFpfptBannerStart
[EXTERNAL EMAIL]: 
This email originated from outside Queensland Rail. Do not click on links or open attachments unless you recognise the sender and know the content is safe. 
    Report Phish     
ZjQcmQRYFpfptBannerEnd
Hi Diya,
Yes you can close the UAT task, will proceed with the RITM request.
Thanks &amp; regards
Brendin Louis
ITO Svc Delivery Cons –QR\LFS 
DXC Technology
Email :- Brendin.louis@dxc.com 
From: Dey, Diya &lt;diya.dey@qr.com.au&gt; 
Sent: 20 November 2025 11:57
To: Louis, Brendin &lt;brendin.louis@dxc.com&gt;
Cc: Joshi, Nayan &lt;Nayan.Joshi@qr.com.au&gt;; Potala, Sravya &lt;sravya.potala@qr.com.au&gt;; Louis, Brendin &lt;Brendin.Louis@qr.com.au&gt;; Wintel Midrange QR &lt;ITO_Midrange_Wintel_QR@dxc.com&gt;; Kapadam, Ramya &lt;Ramya.Kapadam@QR.COM.AU&gt;; Kundeti, Lakshmi &lt;kundeti@dxc.com&gt;
Subject: RE: Ready for UAT :: Azure Connected Machine Agent1.58.03228.2572 
Hello Brendin,
Thank you for providing the update.
Please let us know if we can proceed to close the following UAT task.
As discussed, kindly raise the required RITMs. Based on those, we can continue pushing the applications to a maximum of 20 servers at a time.
Thanks,
Diya Dey
From: Louis, Brendin &lt;brendin.louis@dxc.com&gt; 
Sent: Wednesday, November 19, 2025 1:55 PM
To: Dey, Diya &lt;diya.dey@qr.com.au&gt;
Cc: Joshi, Nayan &lt;Nayan.Joshi@qr.com.au&gt;; Potala, Sravya &lt;sravya.potala@qr.com.au&gt;; Louis, Brendin &lt;Brendin.Louis@qr.com.au&gt;; Wintel Support - Alerts &lt;ITO_Midrange_Wintel_QR@dxc.com&gt;; Kapadam, Ramya &lt;Ramya.Kapadam@QR.COM.AU&gt;; Kundeti, Lakshmi &lt;kundeti@dxc.com&gt;
Subject: RE: Ready for UAT :: Azure Connected Machine Agent1.58.03228.2572 
Hi Diya, It is working installed is completed successfully. Thanks &amp; regards Brendin Louis ITO Svc Delivery Cons –QR\LFS DXC Technology Email :- Brendin. louis@ dxc. com From: Dey, Diya &lt;diya. dey@ qr. com. au&gt; Sent: 19 November 2025 13: 12
Hi Diya,
It is working installed is completed successfully.
Thanks &amp; regards
Brendin Louis
ITO Svc Delivery Cons –QR\LFS 
DXC Technology
Email :- Brendin.louis@dxc.com 
From: Dey, Diya &lt;diya.dey@qr.com.au&gt; 
Sent: 19 November 2025 13:12
To: Louis, Brendin &lt;brendin.louis@dxc.com&gt;
Cc: Joshi, Nayan &lt;Nayan.Joshi@qr.com.au&gt;; Potala, Sravya &lt;sravya.potala@qr.com.au&gt;; Louis, Brendin &lt;Brendin.Louis@qr.com.au&gt;; Wintel Midrange QR &lt;ITO_Midrange_Wintel_QR@dxc.com&gt;; Kapadam, Ramya &lt;Ramya.Kapadam@QR.COM.AU&gt;; Kundeti, Lakshmi &lt;kundeti@dxc.com&gt;
Subject: RE: Ready for UAT :: Azure Connected Machine Agent1.58.03228.2572 
Hello Brendin,
The Azure Connected Machine Agent1.58.03228.2572 application, has been deployed to the provided test servers, please check after sometime and provide us with the update.
Thanks,
Diya Dey
From: Louis, Brendin &lt;brendin.louis@dxc.com&gt; 
Sent: Wednesday, November 19, 2025 12:13 PM
To: Dey, Diya &lt;diya.dey@qr.com.au&gt;; Kapadam, Ramya &lt;Ramya.Kapadam@QR.COM.AU&gt;; Kundeti, Lakshmi &lt;kundeti@dxc.com&gt;
Cc: Joshi, Nayan &lt;Nayan.Joshi@qr.com.au&gt;; Potala, Sravya &lt;sravya.potala@qr.com.au&gt;; Louis, Brendin &lt;Brendin.Louis@qr.com.au&gt;; Wintel Support - Alerts &lt;ITO_Midrange_Wintel_QR@dxc.com&gt;
Subject: RE: Ready for UAT :: Azure Connected Machine Agent 1.57.03197.2516
Hi Diya, Below are the 2 testing servers please check. CPTPRDADM103 TNTUATADM103 Thanks &amp; regards Brendin Louis ITO Svc Delivery Cons –QR\LFS DXC Technology Email :- Brendin. louis@ dxc. com From: Dey, Diya &lt;diya. dey@ qr. com. au&gt; Sent: 
Hi Diya,
Below are the 2 testing servers please check.
CPTPRDADM103
TNTUATADM103
Thanks &amp; regards
Brendin Louis
ITO Svc Delivery Cons –QR\LFS 
DXC Technology
Email :- Brendin.louis@dxc.com 
From: Dey, Diya &lt;diya.dey@qr.com.au&gt; 
Sent: 19 November 2025 11:25
To: Louis, Brendin &lt;brendin.louis@dxc.com&gt;; Kapadam, Ramya &lt;Ramya.Kapadam@QR.COM.AU&gt;; Kundeti, Lakshmi &lt;kundeti@dxc.com&gt;
Cc: Joshi, Nayan &lt;Nayan.Joshi@qr.com.au&gt;; Potala, Sravya &lt;sravya.potala@qr.com.au&gt;; Louis, Brendin &lt;Brendin.Louis@qr.com.au&gt;
Subject: RE: Ready for UAT :: Azure Connected Machine Agent 1.57.03197.2516
Hello Brendin,
The IT testing has been completed for the Azure Connected Machine Agent1.58.03228.2572 application, 
Please provide with a test server for the testing of the application.
Thanks,
Diya Dey
19-11-2025 16:30:49 - PDXC Integration (Additional comments)
TASK8388568 Comment Added ---&gt; From: Dey, Diya 
Sent: Wednesday, November 19, 2025 11:25 AM
To: Louis, Brendin &lt;brendin.louis@dxc.com&gt;; Kapadam, Ramya &lt;Ramya.Kapadam@QR.COM.AU&gt;; Kundeti, Lakshmi &lt;kundeti@dxc.com&gt;
Cc: Joshi, Nayan &lt;Nayan.Joshi@qr.com.au&gt;; Potala, Sravya &lt;sravya.potala@qr.com.au&gt;; Louis, Brendin &lt;Brendin.Louis@qr.com.au&gt;
Subject: RE: Ready for UAT :: Azure Connected Machine Agent 1.57.03197.2516
Hello Brendin,
The IT testing has been completed for the Azure Connected Machine Agent1.58.03228.2572 application, 
Please provide with a test server for the testing of the application.
Thanks,
Diya Dey
19-11-2025 16:24:18 - PDXC Integration (Work notes)
TASK8388568 Assigned To: DIYA DEY
19-11-2025 15:45:40 - PDXC Integration (Additional comments)
TASK8373858 Comment Added ---&gt; User asked to check SCCM team, so we are routing this request to SCCM team for UAT deployment.
19-11-2025 15:45:05 - PDXC Integration (Additional comments)
TASK8373858 Comment Added ---&gt; IT testing is completed and sent mail to user for UAT devices confirmation.
19-11-2025 14:38:36 - PDXC Integration (Additional comments)
TASK8373858 Comment Added ---&gt; IT testing is in progress.
18-11-2025 19:23:04 - PDXC Integration (Additional comments)
TASK8373858 Comment Added ---&gt; QA has been completed, and an email has been sent to the SCCM team for IT deployment of the new version 1.58.032.
17-11-2025 19:18:07 - PDXC Integration (Additional comments)
TASK8373858 Comment Added ---&gt; Currently the application is in QA phase.
17-11-2025 17:23:29 - PDXC Integration (Additional comments)
TASK8373858 Comment Added ---&gt; New source file version is 1.58
17-11-2025 17:23:00 - PDXC Integration (Additional comments)
TASK8373858 Comment Added ---&gt; Source Validation is completed and currently the application is in packaging
14-11-2025 20:28:04 - PDXC Integration (Additional comments)
TASK8373858 Comment Added ---&gt; The user has shared a new source file today, and we are currently validating the updated source.
14-11-2025 08:49:26 - PDXC Integration (Additional comments)
TASK8373858 Comment Added ---&gt; Waiting for the UAT devices confirmation.
13-11-2025 17:23:42 - PDXC Integration (Additional comments)
TASK8373858 Comment Added ---&gt; IT testing is completed, and we have sent mail to user for UAT devices confirmation.
13-11-2025 16:09:23 - PDXC Integration (Additional comments)
TASK8373858 Comment Added ---&gt; IT testing is in progress.
13-11-2025 16:07:04 - PDXC Integration (Work notes)
TASK8373858 Assigned To: Ramya K
13-11-2025 16:05:43 - PDXC Integration (Work notes)
TASK8373765 Work Note Added by nayanp.joshi@dxc.com: IT deployment is completed
13-11-2025 14:02:32 - PDXC Integration (Additional comments)
TASK8373765 Comment Added ---&gt; Application creation in progress
13-11-2025 14:01:59 - PDXC Integration (Work notes)
TASK8373765 Assigned To: NAYAN P JOSHI
13-11-2025 13:59:03 - PDXC Integration (Additional comments)
TASK8362157 Comment Added ---&gt; QA is completed and routing the request to SCCM team for IT deployment.
11-11-2025 01:27:23 - PDXC Integration (Additional comments)
TASK8362157 Comment Added ---&gt; Packaging is completed and currently the application is in QA phase.
10-11-2025 13:55:31 - PDXC Integration (Additional comments)
TASK8362157 Comment Added ---&gt; Packaging is in progress
10-11-2025 13:54:36 - PDXC Integration (Work notes)
TASK8362157 Assigned To: Ramya K
10-11-2025 13:53:14 - PDXC Integration (Additional comments)
TASK8358587 Comment Added ---&gt; Source Review has been completed
08-11-2025 02:09:40 - PDXC Integration (Additional comments)
TASK8358587 Comment Added ---&gt; Source Review is in progress
07-11-2025 16:34:20 - PDXC Integration (Work notes)
TASK8358587 Assigned To: Ramya K
07-11-2025 16:31:44 - Alexander Briggs (Work notes)
QLR ServiceNow Integration sc_req_item SCTASK0221722 created RITM5403388
</t>
  </si>
  <si>
    <t xml:space="preserve">
 2025-11-07 16:34:25 PDXC Integration - State is Work in Progress was Open
 2025-11-08 02:09:29 PDXC Integration - State is Pending was Work in Progress
 2025-11-10 13:53:07 PDXC Integration - State is Work in Progress was Pending
 2025-11-11 01:27:21 PDXC Integration - State is Pending was Work in Progress
 2025-11-13 13:58:17 PDXC Integration - State is Work in Progress was Pending
 2025-11-13 14:02:30 PDXC Integration - State is Pending was Work in Progress
 2025-11-13 16:05:36 PDXC Integration - State is Work in Progress was Pending
 2025-11-14 08:49:22 PDXC Integration - State is Pending was Work in Progress
 2025-11-19 15:59:55 PDXC Integration - State is Work in Progress was Pending
 2025-11-19 16:30:30 PDXC Integration - State is Pending was Work in Progress
 2025-11-20 19:43:09 PDXC Integration - State is Work in Progress was Pending
 2025-11-25 11:10:34 PDXC Integration - State is Pending was Work in Progress
 2025-12-09 12:06:52 PDXC Integration - State is Work in Progress was Pending</t>
  </si>
  <si>
    <t>RITM0267550</t>
  </si>
  <si>
    <t xml:space="preserve">12-12-2025 15:56:36 - Conrad Whittle (Additional comments)
https://queenslandrail.service-now.com/service_management?id=sc_cat_item&amp;sys_id=86b0245b87ff6610cc98862c8bbb353e&amp;sysparm_category=c7c098351b06f510a8bcedb7b04bcbf3
12-12-2025 15:56:31 - Conrad Whittle (Additional comments)
below is the link to the Surface Thunderbolt 4 dock
12-12-2025 15:56:04 - Conrad Whittle (Additional comments)
Hi Team,
10-12-2025 12:22:18 - George Knight (Additional comments)
Hi Conrad 
Thank you for contacting the Queensland Rail IT Service Desk today about ordering Surface Thunderbolt 4 Dock.
I tried to call you on 0490 731 725 and left a voicemail. 
I discussed the issue with the desktop team and they advised Thunderbolt 4 Docks are no longer deployed which is why the form breaks. Are you able to provide the link to the form you are using to raise these requests?
As for ordering a docking station - please fill out the Request for IT Equipment (Accessory only):
https://queenslandrail.service-now.com/service_management?id=sc_cat_item_guide&amp;sys_id=01b3dd041b1af1101ee87510dc4bcbf7&amp;sysparm_category=3bb90f454f63a20077b698701310c750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10:15:54 - Conrad Whittle (Additional comments)
any update on this order
</t>
  </si>
  <si>
    <t xml:space="preserve">12-12-2025 15:56:36 - Conrad Whittle (Additional comments)
https://queenslandrail.service-now.com/service_management?id=sc_cat_item&amp;sys_id=86b0245b87ff6610cc98862c8bbb353e&amp;sysparm_category=c7c098351b06f510a8bcedb7b04bcbf3
12-12-2025 15:56:31 - Conrad Whittle (Additional comments)
below is the link to the Surface Thunderbolt 4 dock
12-12-2025 15:56:04 - Conrad Whittle (Additional comments)
Hi Team,
10-12-2025 12:22:17 - George Knight (Additional comments)
Hi Conrad 
Thank you for contacting the Queensland Rail IT Service Desk today about ordering Surface Thunderbolt 4 Dock.
I tried to call you on 0490 731 725 and left a voicemail. 
I discussed the issue with the desktop team and they advised Thunderbolt 4 Docks are no longer deployed which is why the form breaks. Are you able to provide the link to the form you are using to raise these requests?
As for ordering a docking station - please fill out the Request for IT Equipment (Accessory only):
https://queenslandrail.service-now.com/service_management?id=sc_cat_item_guide&amp;sys_id=01b3dd041b1af1101ee87510dc4bcbf7&amp;sysparm_category=3bb90f454f63a20077b698701310c750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12:22:17 - George Knight (Work notes)
Called 0490 731 725, no answer, left a VM
10-12-2025 10:33:27 - George Knight (Work notes)
Conrad Whittle Best contact 0490 731 725
10-12-2025 10:24:33 - George Knight (Work notes)
New request RITM0271097 - has similar issues - no approvals and no assignment group
10-12-2025 10:22:40 - George Knight (Work notes)
Conrad Whittle called  for an update
Ticket appears broken - Conrad has already raised new request please close.
10-12-2025 10:15:54 - Conrad Whittle (Additional comments)
any update on this order
</t>
  </si>
  <si>
    <t xml:space="preserve">
 2025-11-07 14:12:06 Conrad Whittle - State is Open was Pending</t>
  </si>
  <si>
    <t xml:space="preserve">10-12-2025 12:03:35 - Priya Thomas (Work notes)
Ryan Angus responded that he is awaiting stakeholder response and this can be moved to PR3 in January 2026
10-12-2025 11:20:42 - Priya Thomas (Work notes)
Reminder email sent on 10/12/2025
04-12-2025 07:21:16 - Priya Thomas (Work notes)
Awaiting user feedback for releasing changes to UR3
12-11-2025 14:27:24 - Ryan Angus (Additional comments)
reply from: ryan.angus@qr.com.au
Hi Priya,
When creating a new item, you choose the item type:
[cid:image001.png@01DC53E0.5A77C290]
This also automatically creates the phases required.
Regards,
Ryan
</t>
  </si>
  <si>
    <t xml:space="preserve">08-12-2025 22:46:49 - Izan Baizura Mohd Ismail (Work notes)
non kba related
25-11-2025 11:53:30 - Jeffrey Sardin (Work notes)
@Izan Baizura Mohd Ismail Please close this task. Thanks.
17-11-2025 09:48:08 - Isabelle Connor (Additional comments)
this ticket can be Closed.
17-11-2025 09:47:51 - Isabelle Connor (Additional comments)
Hi Exequiel Jarred Lopez,
I can confirm Production is correct.
Thank you Isabelle
14-11-2025 14:12:35 - Exequiel Jarred Lopez (Additional comments)
Hey @Isabelle Connor,
Kindly verify/test on production and let me know if this ticket can be closed.
Thank you!
13-11-2025 20:15:49 - Exequiel Jarred Lopez (Additional comments)
Hello,
This has been deployed to production. Kindly verify/test on your end and let me know if this ticket can be closed.
Thank you!
CS Systems Access Request form (Prod):
https://queenslandrail.service-now.com/service_management?id=sc_cat_item&amp;sys_id=53c4a74a1bb975101ee87510dc4bcbf2
10-11-2025 16:46:10 - Isabelle Connor (Additional comments)
OK thanks, Exequiel Jarred Lopez
10-11-2025 16:42:33 - Exequiel Jarred Lopez (Additional comments)
Hello,
CHG0053707 has been created for production deployment of this item. It's slated for deployment on November 13. I'll be updating this ticket again asking for your verification on PROD once it has been deployed.
Thank you!
10-11-2025 16:26:27 - Isabelle Connor (Additional comments)
Thank you, I have checked Test link and is correct. Please push change to Production.
Many thanks
10-11-2025 16:19:13 - Exequiel Jarred Lopez (Additional comments)
Hello,
This has been updated. Kindly verify and advise if this is okay to push to production.
Thank you!
07-11-2025 14:16:15 - Isabelle Connor (Additional comments)
Huge apologies - i have requested the wrong drop-down list to be deleted. I will update spreadsheet and re-attach
</t>
  </si>
  <si>
    <t xml:space="preserve">
 2025-12-08 22:46:49 Izan Baizura Mohd Ismail - State is Closed Complete was Open</t>
  </si>
  <si>
    <t xml:space="preserve">08-12-2025 22:47:13 - Izan Baizura Mohd Ismail (Work notes)
non kba related
25-11-2025 11:52:09 - Jeffrey Sardin (Additional comments)
Hi @Linda Felany Njoo. Please confirm if this request can be closed. Thanks
20-11-2025 14:36:58 - Chau Nguyen (Additional comments)
Hi Linda,
I'm happy to notify you that your request has been successfully released into Prod.
Please kindly review and let me know your feedback.
Regards,
Chau Nguyen
17-11-2025 11:55:36 - Chau Nguyen (Additional comments)
Hi Linda,
Thank you for the confirmation.
I've raised change CHG0053783, waiting for approval and the release will be ready on 20-Nov-2025.
Regards,
Chau Nguyen
16-11-2025 12:34:27 - Linda Felany Njoo (Additional comments)
Hi Chau - I have checked - good to move to prod. Thank you
14-11-2025 11:46:54 - Chau Nguyen (Additional comments)
Hi Linda,
My apologies for the delay.
I've implemented your request in Test/UAT, link: https://queenslandraildev.service-now.com/service_management?id=sc_cat_item&amp;sys_id=ecc0e3511b6b9610a0519687b04bcb6d
Please kindly review and let me know your feedback.
If everything is good, I will raise change to move to Prod.
Regards,
Chau Nguyen
13-11-2025 17:02:23 - Linda Felany Njoo (Additional comments)
Hello......... is there any updates on this matter? Thanks
07-11-2025 08:17:09 - Linda Felany Njoo (Additional comments)
Hi Chau,
We’d like to request a small update to the "SEQ Facilities Fault and Work Request" form. Specifically, we’d like to add two additional categories to the "Reasons for Fault/Work" dropdown list.
This change should only apply when the "Select the nature of your request" field is set to either:
Depot/Yard Fault &amp; Work Request, or
Asset Management Plan Work Request
I’m happy to walk you through the details in a quick Teams meeting if that’s easier. Let me know what works best for you.
Thanks,
Linda
06-11-2025 16:29:18 - Chau Nguyen (Additional comments)
Hi Linda,
Thank you for reaching out to Service Now team.
Upon review, it seems there is a conflict in your request is creating a new form name "Lift/Escalator - CCO use only" but your description is modifying "SEQ Facilities Fault and Work Request" form (Link: https://queenslandrail.service-now.com/service_management?id=sc_cat_item&amp;sys_id=ecc0e3511b6b9610a0519687b04bcb6d).
I'm sorry for my confusion but can you confirm your requirement again please?
Regards,
Chau Nguyen
</t>
  </si>
  <si>
    <t xml:space="preserve">
 2025-12-08 22:47:13 Izan Baizura Mohd Ismail - State is Closed Complete was Open</t>
  </si>
  <si>
    <t xml:space="preserve">08-12-2025 22:47:46 - Izan Baizura Mohd Ismail (Work notes)
non kba related
</t>
  </si>
  <si>
    <t xml:space="preserve">
 2025-12-08 22:47:46 Izan Baizura Mohd Ismail - State is Closed Complete was Open</t>
  </si>
  <si>
    <t xml:space="preserve">08-12-2025 14:20:01 - Claudia Kearns (Additional comments)
reply from: claudia.kearns@qr.com.au
Hi team,
Apologies for the delay in response, the testing is working but a few minor changes. We also noted that the Demand Channel Reps and the Business Partners list is out of date, can we fix that at the same time please in the blue fields as below.
Request
Change Required
Move “Linkages to Strategic and Operational Plans”
In the Digital Client Request please move the ‘Linkages to Strategic and Operational Plans’ to above ‘Benefits section
Pass
Update header of section “Linkages to Strategic, Operational Plans
Change header to ‘Linkages to Product Plans, Strategic Priorities, and Operational Plans’
Pass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Remove Minimal Alignment[cid:image008.png@01DC684D.A7CF8D80]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Pass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Pass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Pass
Digital Business Partner
  *   Please remove Duncan Cameron
  *   Please add Niki Dove
Demand Channel Representatives
Change Business Area name (due to restructure)
  *   Change People Safety and Sustainability to People, Wellbeing &amp; Sustainability (Angela Aldrige)
  *   Change Major Projects, Engineering and Safety to Major Projects (Tania Erhart)
  *   Change Strategy, Planning and Transformation to Safety Engineering and Governance (Ken Ryan)
  *   Change Ready for Growth to Fit 4 Future (Daryl Kirkhope)
Remove
  *   Remove James Hunt - Strategic Projects, Property and Portfolio
Update Representative Name
  *   Replace Dan Polanc to Cory Burnett
  *   Replace Neil Backer with Tania Homan
[Queensland Rail logo]
Claudia Kearns
Principal digital portfolio Coordinator
RC1-12, 305 Edward Street
Brisbane, QLD 4000
T: 3072 1434
F: 3072 8259
W: queenslandrail.com.au&lt;http://queenslandrail.com.au/&gt;
27-11-2025 15:00:07 - Chau Nguyen (Additional comments)
Hi Claudia,
My apologies, I mistook the instruction and follow the yellow highlight.
I've updated again in Test/UAT, link: https://queenslandrailtest.service-now.com/service_management?id=sc_cat_item&amp;sys_id=8e9825021bb9d5101ee87510dc4bcbe6
Please kindly review and let me know your feedback.
Regards,
Chau Nguyen
25-11-2025 10:48:20 - Claudia Kearns (Additional comments)
reply from: claudia.kearns@qr.com.au
Hi Chau,
I have reviewed but some of the changes haven’t been applied. Can you please amend as below.
Form - Self Service&lt;https://queenslandrailtest.service-now.com/service_management?id=sc_cat_item&amp;sys_id=8e9825021bb9d5101ee87510dc4bcbe6&gt;
Original request:
Request
Change Required
CK Notes and testing
Move “Linkages to Strategic and Operational Plans”
In the Digital Client Request please move the ‘Linkages to Strategic and Operational Plans’ to above ‘Benefits section
25/11 – Not updated in test please update.
Update header of section “Linkages to Strategic, Operational Plans
Change header to ‘Linkages to Product Plans, Strategic Priorities, and Operational Plans’
25.11 – Has been updated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25/11 – Drop down not updated with product plans please update.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25/11 – this is working thank you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25/11 – Not updated in test please update.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25/11 Drop down not updated with product plans therefore no new field for product plans – please update.
[Queensland Rail logo]
Claudia Kearns
Principal digital portfolio Coordinator
RC1-12, 305 Edward Street
Brisbane, QLD 4000
T: 3072 1434
F: 3072 8259
W: queenslandrail.com.au&lt;http://queenslandrail.com.au/&gt;
19-11-2025 13:11:12 - Chau Nguyen (Additional comments)
Hi Claudia,
Thank you for your patience.
I've implemented your request as following the yellow highlight in Test/UAT, link: https://queenslandrailtest.service-now.com/service_management?id=sc_cat_item&amp;sys_id=8e9825021bb9d5101ee87510dc4bcbe6
Please kindly review and let me know your feedback.
If everything is good, I will raise change to move to Prod.
Regards,
Chau Nguyen
19-11-2025 12:07:27 - Chau Nguyen (Additional comments)
Hi Claudia,
Thank you for reaching out to Service Now team.
Sorry for keeping you waiting, we’ve had quite amount of tickets come in recently.
Your request is still in development and will be completed as soon as possible.
I hope for your understanding to this inconvenience.
Regards,
Chau Nguyen
19-11-2025 08:24:04 - Claudia Kearns (Additional comments)
reply from: claudia.kearns@qr.com.au
Hi team,
Can I please get an update on this item please so I can provide an update to the customer.
Thank you
Claudia.
[Queensland Rail logo]
Claudia Kearns
Principal digital portfolio Coordinator
RC1-12, 305 Edward Street
Brisbane, QLD 4000
T: 3072 1434
F: 3072 8259
W: queenslandrail.com.au&lt;http://queenslandrail.com.au/&gt;
</t>
  </si>
  <si>
    <t xml:space="preserve">
 2025-11-06 14:22:13 Lemuel So - Assigned to is Thai Hoang was 
 2025-11-12 12:46:50 Thai Hoang - Assigned to is Chau Nguyen was Thai Hoang
 2025-11-17 13:25:37 Chau Nguyen - State is Work in Progress was Open
 2025-11-19 13:12:17 Chau Nguyen - State is Pending was Work in Progress</t>
  </si>
  <si>
    <t xml:space="preserve">08-12-2025 22:48:34 - Izan Baizura Mohd Ismail (Work notes)
non kba related
08-12-2025 14:20:02 - Claudia Kearns (Additional comments)
reply from: claudia.kearns@qr.com.au
Hi team,
Apologies for the delay in response, the testing is working but a few minor changes. We also noted that the Demand Channel Reps and the Business Partners list is out of date, can we fix that at the same time please in the blue fields as below.
Request
Change Required
Move “Linkages to Strategic and Operational Plans”
In the Digital Client Request please move the ‘Linkages to Strategic and Operational Plans’ to above ‘Benefits section
Pass
Update header of section “Linkages to Strategic, Operational Plans
Change header to ‘Linkages to Product Plans, Strategic Priorities, and Operational Plans’
Pass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Remove Minimal Alignment[cid:image008.png@01DC684D.A7CF8D80]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Pass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Pass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Pass
Digital Business Partner
  *   Please remove Duncan Cameron
  *   Please add Niki Dove
Demand Channel Representatives
Change Business Area name (due to restructure)
  *   Change People Safety and Sustainability to People, Wellbeing &amp; Sustainability (Angela Aldrige)
  *   Change Major Projects, Engineering and Safety to Major Projects (Tania Erhart)
  *   Change Strategy, Planning and Transformation to Safety Engineering and Governance (Ken Ryan)
  *   Change Ready for Growth to Fit 4 Future (Daryl Kirkhope)
Remove
  *   Remove James Hunt - Strategic Projects, Property and Portfolio
Update Representative Name
  *   Replace Dan Polanc to Cory Burnett
  *   Replace Neil Backer with Tania Homan
[Queensland Rail logo]
Claudia Kearns
Principal digital portfolio Coordinator
RC1-12, 305 Edward Street
Brisbane, QLD 4000
T: 3072 1434
F: 3072 8259
W: queenslandrail.com.au&lt;http://queenslandrail.com.au/&gt;
27-11-2025 15:00:07 - Chau Nguyen (Additional comments)
Hi Claudia,
My apologies, I mistook the instruction and follow the yellow highlight.
I've updated again in Test/UAT, link: https://queenslandrailtest.service-now.com/service_management?id=sc_cat_item&amp;sys_id=8e9825021bb9d5101ee87510dc4bcbe6
Please kindly review and let me know your feedback.
Regards,
Chau Nguyen
25-11-2025 10:48:20 - Claudia Kearns (Additional comments)
reply from: claudia.kearns@qr.com.au
Hi Chau,
I have reviewed but some of the changes haven’t been applied. Can you please amend as below.
Form - Self Service&lt;https://queenslandrailtest.service-now.com/service_management?id=sc_cat_item&amp;sys_id=8e9825021bb9d5101ee87510dc4bcbe6&gt;
Original request:
Request
Change Required
CK Notes and testing
Move “Linkages to Strategic and Operational Plans”
In the Digital Client Request please move the ‘Linkages to Strategic and Operational Plans’ to above ‘Benefits section
25/11 – Not updated in test please update.
Update header of section “Linkages to Strategic, Operational Plans
Change header to ‘Linkages to Product Plans, Strategic Priorities, and Operational Plans’
25.11 – Has been updated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25/11 – Drop down not updated with product plans please update.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25/11 – this is working thank you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25/11 – Not updated in test please update.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25/11 Drop down not updated with product plans therefore no new field for product plans – please update.
[Queensland Rail logo]
Claudia Kearns
Principal digital portfolio Coordinator
RC1-12, 305 Edward Street
Brisbane, QLD 4000
T: 3072 1434
F: 3072 8259
W: queenslandrail.com.au&lt;http://queenslandrail.com.au/&gt;
19-11-2025 13:11:12 - Chau Nguyen (Additional comments)
Hi Claudia,
Thank you for your patience.
I've implemented your request as following the yellow highlight in Test/UAT, link: https://queenslandrailtest.service-now.com/service_management?id=sc_cat_item&amp;sys_id=8e9825021bb9d5101ee87510dc4bcbe6
Please kindly review and let me know your feedback.
If everything is good, I will raise change to move to Prod.
Regards,
Chau Nguyen
19-11-2025 12:07:27 - Chau Nguyen (Additional comments)
Hi Claudia,
Thank you for reaching out to Service Now team.
Sorry for keeping you waiting, we’ve had quite amount of tickets come in recently.
Your request is still in development and will be completed as soon as possible.
I hope for your understanding to this inconvenience.
Regards,
Chau Nguyen
19-11-2025 08:24:04 - Claudia Kearns (Additional comments)
reply from: claudia.kearns@qr.com.au
Hi team,
Can I please get an update on this item please so I can provide an update to the customer.
Thank you
Claudia.
[Queensland Rail logo]
Claudia Kearns
Principal digital portfolio Coordinator
RC1-12, 305 Edward Street
Brisbane, QLD 4000
T: 3072 1434
F: 3072 8259
W: queenslandrail.com.au&lt;http://queenslandrail.com.au/&gt;
</t>
  </si>
  <si>
    <t xml:space="preserve">
 2025-12-08 22:48:34 Izan Baizura Mohd Ismail - State is Closed Complete was Open</t>
  </si>
  <si>
    <t>RITM0267217</t>
  </si>
  <si>
    <t xml:space="preserve">09-12-2025 06:15:25 - Timothy Brett (Additional comments)
reply from: tim.brett@qr.com.au
Hi James,
I cannot locate where this has been delivered too.
Can you please confirm you the company was that did the delivery and where is was delivered.
Who signed for the package when it was delivered.
Thanks,
[Queensland Rail logo]
Tim Brett
Inspection Coordinator - Track (South)
Toowoomba Stn-1, Cnr Railway &amp; Russell St
PO Box 3357 Tba 4350 * Toowoomba,
T: 0439667938
M: 0439667938
F: +61 7 4772 8444
W: queenslandrail.com.au&lt;http://queenslandrail.com.au&gt;
12-11-2025 19:51:23 - PDXC Integration (Work notes)
TASK8369525 Assigned To: Kaushika Thiyagarajan
12-11-2025 19:51:15 - PDXC Integration (Additional comments)
TASK8369525 Comment Added ---&gt; Device → Accessories Only - No IT Asset Management action.
12-11-2025 14:12:07 - PDXC Integration (Additional comments)
TASK8354040 Comment Added ---&gt; The following has been deployed:
1x Backpack for 17" CAD Workstation - QR2-PROC-BCAD-CR78
12-11-2025 14:07:34 - PDXC Integration (Additional comments)
TASK8354040 Comment Added ---&gt; Hello, Tim!
I’m contacting you today with regards to the following hardware request/s:
1x Backpack for 17" CAD Workstation - TASK8354040
 1x Wireless keyboard &amp; Mice Set - TASK8354041
The above has been processed for delivery to Cnr of Railway &amp; Russell St.
Toowoomba Stn-1 U
SHIPDETAILS
Shipment number:
290657062
Customer reference
9294504 | REQ0263878
Booking number:
BNE 898855
This request will now be closed.
Kind Regards,
JAYMESH SHARMA
ICT SITE SERVICES
305 Edward St 
Brisbane, QLD 4000 
Email :James.Sharma@qr.com.au
11-11-2025 09:43:04 - PDXC Integration (Work notes)
TASK8354040 Assigned To: Jaymesh Sharma
07-11-2025 15:02:13 - PDXC Integration (Work notes)
TASK8354040 Assigned To: Christopher Watson
06-11-2025 08:27:43 - System (Work notes)
QLR ServiceNow Integration sc_req_item SCTASK0221378 created RITM5400134
</t>
  </si>
  <si>
    <t xml:space="preserve">
 2025-11-24 14:58:33 PDXC Integration - State is Closed Complete was Open</t>
  </si>
  <si>
    <t xml:space="preserve">17-11-2025 11:42:38 - PDXC Integration (Work notes)
TASK8350667 Work Note Added by peter.huthwaite@dxc.com: As this software is required by Kim to complete her duties, I moved her to the MS office Exclusion Group. The software would not launch. I uninstalled the version that was installed via SCCM, got the lastest version from https://server.think-cell.com/portal/en/downloads.srf and, after getting OTP for Airlock was able to install the software. I used the licence key provided to Kim and was able to activate the software. It is now functioning nominally.
11-11-2025 09:19:08 - Kimberley Cameron (Additional comments)
Can I please follow up on this ticket.  I really need to sort out the access today. Thanks
11-11-2025 09:18:19 - PDXC Integration (Work notes)
TASK8350667 Assigned To: Peter Huthwaite
10-11-2025 14:03:03 - PDXC Integration (Work notes)
TASK8350667 Assigned To: 
10-11-2025 14:02:53 - PDXC Integration (Work notes)
TASK8350667 Work Note Added by santhi.varthan@dxc.com: Hi Desktop team,
Please assist Kimberley, she is not able to see Add-in Think-cell in Powerpoints.
10-11-2025 13:41:19 - Kimberley Cameron (Additional comments)
Think cell is installed, but the add in won't activate.
10-11-2025 13:40:23 - George Knight (Work notes)
Kim  called back - Think cell is installed but inactive
Message in ticket says instructions were sent for activating license- but they were not.
Please continue to assist
User had duplicate ticket - INC0568836 - closed incident
Description of Issue:
Think cell is installed but inactive - not prompting for license key
Troubleshooting:
Remoted in QRSL-KGY4S3WIQU
Think cell installed in software center
PowerPoint - Addins - thinkcell is inactive - set to active and restarted PowerPoint - still showing as inactive
CMD: gpupdate /force - successful
Restarted  PC
Remoted in QRSL-KGY4S3WIQU
PowerPoint - Addins - thinkcell is inactive - set to active and restarted PowerPoint - still showing as inactive
Issue persists
Please continue to assist.
============================
Name: Kim Cameron R871639
PC Name: SL231219 | QRSL-KGY4S3WIQU
Contact Number: 07 30725376
Location: RC1-5 Brisbane
06-11-2025 17:34:18 - PDXC Integration (Work notes)
TASK8350667 Assigned To: Santhi Varthan
06-11-2025 17:33:32 - PDXC Integration (Additional comments)
TASK8350667 Comment Added ---&gt; QR RITM0267185/pDXc RITM5397778- Think-Cell
Varthan, Santhi
on behalf of Software Asset Management - Queensland Rail
​
Cameron, Kim​
Hi Kim,
Your request has been actioned.  Your user account has been added to the highlighted group below and installation of Think-Cell should be made available to install from your Company Portal within 24-hours depending on your location.
Key to activate : NRUCY-H4VCF-KLRKP-96VMJ-HHKWC (if required)
Your software request will now be closed. Should you have any issues with installation, please contact the service desk and quote the service call numbers listed in the subject of this email.
Thank you.
From,
-Santhi-
06-11-2025 17:33:18 - PDXC Integration (Additional comments)
TASK8350667 Comment Added ---&gt; QR RITM0267185/pDXc RITM5397778- Think-Cell
Varthan, Santhi
on behalf of Software Asset Management - Queensland Rail
​
Cameron, Kim​
Hi Kim,
Your request has been actioned.  Your user account has been added to the highlighted group below and installation of Think-Cell should be made available to install from your Company Portal within 24-hours depending on your location.
Key to activate : NRUCY-H4VCF-KLRKP-96VMJ-HHKWC (if required)
Your software request will now be closed. Should you have any issues with installation, please contact the service desk and quote the service call numbers listed in the subject of this email.
Thank you.
From,
-Santhi-
06-11-2025 16:18:35 - Matthew Lever (Work notes)
SDA assigning to Software Asset Management as per KB0010119
06-11-2025 16:12:57 - Matthew Lever (Work notes)
Investigating.
06-11-2025 14:25:19 - PDXC Integration (Work notes)
TASK8350667 Work Note Added by joylen.ballena@dxc.com: SCTASK0221341 assigned to GSD
06-11-2025 11:15:21 - Kimberley Cameron (Additional comments)
reply from: Kim.Cameron@qr.com.au
Hi IT Team,
How do I go about getting this software installed please?
I couldn’t see it in my Software Centre.
Kind regards
Kim
[Queensland Rail logo]
Kim Cameron
PRINCIPAL Commercial Analyst
Regional Capital Investment &amp; Planning
Rail Centre 1, Level 8, 305 Edward Street
GPO Box 1429 • Brisbane, QLD 4001
T: 3072 5376 (892 5376)
E: kim.cameron@qr.com.au&lt;mailto:kim.cameron@qr.com.au&gt;
** Available Monday to Thursday **
06-11-2025 10:58:49 - PDXC Integration (Work notes)
TASK8350667 Assigned To: 
06-11-2025 10:57:09 - PDXC Integration (Work notes)
TASK8350667 Work Note Added by santhi.varthan@dxc.com: Hi Service Desk,
Please assign AP_Think-cell  for Kimberley Cameron
I'm not able to assign the license via DRA account as I'm getting "You do not have permission to view the User properties". 
Please assign back the ticket to SAM team once completed.
Thank you.
05-11-2025 16:00:57 - PDXC Integration (Work notes)
TASK8350667 Assigned To: Santhi Varthan
05-11-2025 15:43:52 - Gregory Smith (Work notes)
QLR ServiceNow Integration sc_req_item SCTASK0221341 created RITM5397778
</t>
  </si>
  <si>
    <t xml:space="preserve">
 2025-11-05 16:00:47 PDXC Integration - State is Work in Progress was Open
 2025-11-06 14:24:51 Joylen Ballena - Assignment Group is Global Service Desk was DXC Software Asset Management
 2025-11-06 14:33:09 Cameron Horn - Assigned to is Martyn Connor was 
 2025-11-06 16:18:35 Matthew Lever - Assignment Group is DXC Software Asset Management was Global Service Desk
 2025-11-06 17:33:30 PDXC Integration - State is Pending was Work in Progress
 2025-11-10 14:02:54 PDXC Integration - State is Work in Progress was Pending
 2025-11-12 09:16:11 Joylen Ballena - Assignment Group is DXC Desktop CBD was DXC Software Asset Management
 2025-12-08 15:48:42 PDXC Integration - State is Closed Complete was Work in Progress</t>
  </si>
  <si>
    <t xml:space="preserve">08-12-2025 11:50:34 - PDXC Integration (Work notes)
TASK8354378 Work Note Added by christopher.watson2@dxc.com: User advised to raise a ticket per device as below,
11-11-2025 14:25:14 - PDXC Integration (Work notes)
TASK8354378 Work Note Added by christopher.watson2@dxc.com: Email sent
Hi Natt
I see you raised a ticket to query about the obtaining 6 high end devices.
We have purchased a number of high end devices with an ETA of 3-4 weeks.
If you require 6 devices then 6 tickets, one per device, will have to raised.
Thank you
11-11-2025 14:25:05 - PDXC Integration (Additional comments)
TASK8354378 Comment Added ---&gt; Advises customer to raise a ticket for each individual device.
07-11-2025 14:54:13 - PDXC Integration (Work notes)
TASK8354378 Assigned To: Christopher Watson
06-11-2025 13:14:01 - Gilbert Noble (Work notes)
QLR ServiceNow Integration sc_req_item SCTASK0221266 created RITM5400424
06-11-2025 10:55:23 - Theodore Jeffrey (Additional comments)
Just to confirm that the requirements for the devices:
32GB RAM minimum - Microsoft Studio 2 or equivalent - high specification laptops. If they are available with dedicated graphic cards, that would be a bonus.
We will require 6 of these devices - one for each team member
Thank you
06-11-2025 10:48:12 - Theodore Jeffrey (Additional comments)
Location: Building 8 Planning Centre, IML Multi-User Depot, 347 Bilsen Road Geebung QLD 4034
Level 4 Manager: Rowan Sadler (Senior Manager Integrated Access, Planning and Logistics)
06-11-2025 10:45:18 - Theodore Jeffrey (Additional comments)
Hi Gilbert, 
Cost Centre is (41610919)
06-11-2025 09:42:01 -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t>
  </si>
  <si>
    <t xml:space="preserve">
 2025-11-05 10:34:21 Cameron Horn - Assignment Group is DXC Remote Desktop Support was Global Service Desk
 2025-11-05 10:42:07 Gilbert Noble - Assigned to is Gilbert Noble was 
 2025-11-06 09:42:42 Gilbert Noble - State is Pending was Work in Progress
 2025-11-06 13:13:45 Gilbert Noble - Assignment Group is DXC Desktop CBD was DXC Remote Desktop Support
 2025-12-08 11:50:31 PDXC Integration - State is Work in Progress was Pending
 2025-12-08 11:50:33 PDXC Integration - State is Closed Complete was Work in Progress</t>
  </si>
  <si>
    <t>RITM0267051</t>
  </si>
  <si>
    <t xml:space="preserve">11-12-2025 13:31:35 - Thomas O'Reilly (Additional comments)
Hi Mark,
Apologies for the delayed response to your request. I have called and left you a message.
This sourcing activity can be run under the Business Unit Sourcing Process (BUSP). If you or anyone in your team is trained in the BUSP, they can lead the activity. 
If you require any assistance, please contact me on 0439 572 753.
Regards,
Tom O'Reilly
</t>
  </si>
  <si>
    <t xml:space="preserve">
 2025-11-27 09:02:08 Tom O'Reilly - Assigned to is Tom O'Reilly was </t>
  </si>
  <si>
    <t xml:space="preserve">10-12-2025 11:14:07 - Priya Thomas (Additional comments)
Changes imported to PR3 on 04/12/2025
02-12-2025 13:43:42 - Priya Thomas (Additional comments)
Import scheduled in Transport run for 04/12/2025 under CHG0053892 (CTASK0049648)  
Service Now Number: REQ0262713 
Transport No and/or Descriptions:
DR3K981277 FIN REQ0262713 payment times change date format
Responsible person: Priya Thomas 
Systems affected: SAP ECC 
Who is affected: All users
How are users affected: Minor enhancements
For transports non Production updates:
Import into SR3 Y/N? Y 
Import into MR3 Y/N? Y
For SF promotions non Production updates:
Promote to T2 (Sandpit) Y/N? N
Promote to T1 (Mtce) Y/N? N
Are there any pre or post implementation activities Y/N:N
If yes, please detail : NA
Are there any TVARVS being created/updated, Y/N:N
If yes, please list details : NA
20-11-2025 12:33:40 - Anthony Lawson (Additional comments)
reply from: Anthony.Lawson@qr.com.au
Dear Priya, changes are okay to move to PR3. Thank you.
19-11-2025 12:32:19 - Priya Thomas (Work notes)
Thank you unit test is successful.
19-11-2025 12:19:23 - Prachi Mozar (Work notes)
@Priya Thomas Transport released and added to ZTRAN.
DR3K981277              FIN REQ0262713 payment times change date format
04-11-2025 09:52:46 - Prachi Mozar (Work notes)
@Priya ThomasProgram changes are completed.It is ready for your unit testing.
</t>
  </si>
  <si>
    <t xml:space="preserve">09-12-2025 16:22:29 - Surojit Bhattacharjee (Work notes)
Unit test completed and waiting on Transports to be released and moved to UR3 for business UAT
05-12-2025 11:43:22 - Surojit Bhattacharjee (Work notes)
Code fix was done by SAP Dev. Unit testing is in progress to check functionality
05-11-2025 13:51:12 - Surojit Bhattacharjee (Work notes)
This is pending further discussions with ABAP and Security. meeting scheduled for 10.11.2025. 
Introducing the restriction on 
C_DRAD_OBJ
C_DRAW_DOK
C_DRAW_TCD
C_DRAW_TCS
doesn't give us the right outcome. The Role Z_HR_QR_ESS_USER seem to give away access to CV01N and CV02N and in turn users can access/edit Doc Types of QMC (Med Cert).  More technical discussion needed to see if BADIs
DOCUMENT_SEARCH01
CHANGE_SEARCH_ORDER
Can be tried or other form of restriction via code. This is also impacting CV03N &amp; CV04N
</t>
  </si>
  <si>
    <t xml:space="preserve">09-12-2025 13:32:04 - PDXC Integration (Additional comments)
TASK8350420 Comment Added ---&gt; Device deployed as per asset registry:
Asset Tag- SL234303|| Serial Number - 0F3B8GM25203GT || State - In use || Assigned to - Adam Ryan.
05-11-2025 13:34:08 - Helen Creagh (Additional comments)
reply from: helen.creagh@qr.com.au
Thank you- this has been collected
05-11-2025 13:22:09 - PDXC Integration (Work notes)
TASK8350420 Assigned To: Kaushika Thiyagarajan
05-11-2025 13:22:07 - PDXC Integration (Additional comments)
TASK8350420 Comment Added ---&gt; SL234303 - Adam Ryan - Waiting for the update
05-11-2025 10:09:19 - PDXC Integration (Work notes)
TASK8342704 Work Note Added by christopher.watson2@dxc.com: Asset : SL234303
CMDB Updated
03-11-2025 16:00:57 - PDXC Integration (Work notes)
TASK8342704 Assigned To: Christopher Watson
03-11-2025 14:18:33 - System (Work notes)
QLR ServiceNow Integration sc_req_item SCTASK0221050 created RITM5392262
</t>
  </si>
  <si>
    <t xml:space="preserve">
 2025-11-05 13:22:05 PDXC Integration - State is Pending was Open
 2025-12-09 13:32:02 PDXC Integration - State is Work in Progress was Pending
 2025-12-09 13:32:05 PDXC Integration - State is Closed Complete was Work in Progress</t>
  </si>
  <si>
    <t xml:space="preserve">12-12-2025 10:51:24 - Fiona Rendalls (Additional comments)
Closed / complete
12-12-2025 10:51:24 - Fiona Rendalls (Work notes)
Closed / complete
11-12-2025 11:38:47 - Fiona Rendalls (Additional comments)
Please let me know if you have any further comments/questions, otherwise I will close the ticket tomorrow as complete.
Thanks Aletia
11-12-2025 11:38:47 - Fiona Rendalls (Work notes)
Please let me know if you have any further comments/questions, otherwise I will close the ticket tomorrow as complete.
Thanks Aletia
10-12-2025 15:18:45 - Fiona Rendalls (Additional comments)
November reporting for QR was 38,000 line entries of costs across the business.  We keep the data as correct as possible but with new starters/leavers/new equipment/services/cancellations etc its a constant manipulation of data for reporting.
I'll use Nov as a example:  $0.06 cost was for phone number 0730728331 (Ccp 1 RMC-2 cf 0730728831).  
Its a number that only started charging in Nov 2025 (newly allocated to L4_11487 cost centre in that month).  
When a new number/service/equipment is added it must have a Association - name, account, location and Definition.  The definition of "Ëxtension" was not created but there doesn't appear to be a RITM ticket that was raised for that number to be created so somehow someone allocated the number without the correct process so therefore our monthly reporting system is not correct and needs to be corrected manually now as the number has not been setup to report correctly in TEMS.
I will now correct that entry so next months report will show as Extension (Type) in the reporting for December.
October 2025 report:  hard to tell because it looks like it may have been corrected at this point.  
Every month there are multiple staff members that have to check data that has not imported across correctly and manually adjust entries before reports are run.  We will look into this category for next month to try and get the data more accurate.
10-12-2025 11:32:23 - Aletia Woodford (Additional comments)
October Report attached to enable further investigation.
November Report attached as well as also has unknown billing point telephony.
10-12-2025 10:15:19 - Fiona Rendalls (Additional comments)
If you see this in the future please provide a copy of the report to the ticket, highlighted so I can look into it further.
10-12-2025 10:15:19 - Fiona Rendalls (Work notes)
If you see this in the future please provide a copy of the report to the ticket, highlighted so I can look into it further.
10-12-2025 10:14:36 - Fiona Rendalls (Work notes)
Services/equipment is linked to Unknown Billing Point Telephony (Type) when it either can't be linked to one service or if its yet to be linked.
10-12-2025 10:14:36 - Fiona Rendalls (Additional comments)
Services/equipment is linked to Unknown Billing Point Telephony (Type) when it either can't be linked to one service or if its yet to be linked.
</t>
  </si>
  <si>
    <t xml:space="preserve">
 2025-11-04 16:21:32 Gavin Fuller - Assigned to is Fiona Rendalls was 
 2025-12-12 10:51:24 Fiona Rendalls - State is Closed Complete was Work in Progress</t>
  </si>
  <si>
    <t xml:space="preserve">11-12-2025 10:57:38 - Dohye Yoon (Work notes)
Download links provided to the user.
11-12-2025 10:31:09 - PDXC Integration (Work notes)
TASK8342926 Work Note Added by jeffrey.sil.sardin@dxc.com: JS
Jeffrey Sardin
Work notes • 12-11-2025 08:30:44
Hi @Dohye Yoon. Please close this off if no further action is required. Thanks
11-12-2025 10:30:44 - Jeffrey Sardin (Work notes)
Hi @Dohye Yoon. Please close this off if no further action is required. Thanks
08-12-2025 16:40:49 - Dohye Yoon (Additional comments)
User is notified with links to download both UTC and DTC simulators.
08-12-2025 12:49:24 - PDXC Integration (Work notes)
TASK8342926 Work Note Added by jeffrey.sil.sardin@dxc.com: email sent to SEQ/Engineering Train Control Systems members
04-12-2025 15:47:48 - PDXC Integration (Work notes)
TASK8342926 Work Note Added by jeffrey.sil.sardin@dxc.com: JS
Jeffrey Sardin
Work notes•12-04-2025 13:47:06
@Andrew Pullen @Da Truong @Dohye Yoon @James Cheripuram @Reza Dehyadegari @Terence Mack Please provide an update on this request
04-12-2025 15:47:06 - Jeffrey Sardin (Work notes)
@Andrew Pullen @Da Truong @Dohye Yoon @James Cheripuram @Reza Dehyadegari @Terence Mack Please provide an update on this request
04-11-2025 06:13:39 - PDXC Integration (Work notes)
TASK8342926 Work Note Added by joylen.ballena@dxc.com: SCTASK0221001 assigned to SEQ/Engineering Train Control System
03-11-2025 18:37:58 - PDXC Integration (Work notes)
TASK8342926 Assigned To: 
03-11-2025 18:37:37 - PDXC Integration (Additional comments)
TASK8342926 Comment Added ---&gt; Hi Service Desk,
Please assign tis request to SEQ/Engineering Train Control Systems,
_______________________________________________________________________________
Hi SEQ/Engineering Train Control Systems,
Can you please setup access to UTC-DTC Simulator for Samantha Kettewell?
03-11-2025 18:15:07 - PDXC Integration (Work notes)
TASK8342926 Assigned To: Santhi Varthan
03-11-2025 17:40:19 - Zahra Gholami (Work notes)
Service Desk has no knowledge on deploying this application.
03-11-2025 17:39:22 - Zahra Gholami (Work notes)
QLR ServiceNow Integration sc_req_item SCTASK0221001 created RITM5392415
03-11-2025 17:38:28 - Zahra Gholami (Work notes)
Assigning to DXC Software Asset Management
03-11-2025 17:15:10 - Zahra Gholami (Work notes)
investigating
</t>
  </si>
  <si>
    <t xml:space="preserve">
 2025-11-03 11:59:13 Shane Kmet - Assigned to is Martyn Connor was 
 2025-11-03 17:39:05 Zahra Gholami - Assignment Group is DXC Software Asset Management was Global Service Desk
 2025-11-03 18:14:25 PDXC Integration - State is Work in Progress was Open
 2025-11-04 06:12:29 Joylen Ballena - Assignment Group is SEQ/Engineering Train Control Systems was DXC Software Asset Management
 2025-12-11 10:31:34 Jeffrey Sardin - Assigned to is Helen Yoon was 
 2025-12-11 10:57:38 Helen Yoon - State is Closed Complete was Work in Progress</t>
  </si>
  <si>
    <t xml:space="preserve">08-12-2025 14:47:48 - PDXC Integration (Additional comments)
TASK8342798 Comment Added ---&gt; Note received from James Deering: yea close that out. if the guys have any more trouble ill just pop in a new ticket
05-12-2025 10:53:48 - PDXC Integration (Work notes)
TASK8342798 Work Note Added by drobin37@dxc.com: Customer is currently away. Will follow up again on their return.
26-11-2025 10:37:58 - PDXC Integration (Work notes)
TASK8342798 Work Note Added by drobin37@dxc.com: Have followed up with the customer again. Awaiting a response
11-11-2025 10:37:39 - PDXC Integration (Work notes)
TASK8342798 Work Note Added by drobin37@dxc.com: Craig was added to the list of approvers on the 03/11. Have followed up with the requester and am waiting on feedback.
11-11-2025 10:37:34 - PDXC Integration (Additional comments)
TASK8342798 Comment Added ---&gt; Waiting on confirmation that the approver list has been updated correctly
04-11-2025 12:53:38 - PDXC Integration (Work notes)
TASK8342798 Assigned To: David Robinson
03-11-2025 16:36:41 - Ryan Bell (Work notes)
QLR ServiceNow Integration sc_req_item SCTASK0220965 created RITM5392329
03-11-2025 16:36:29 - Ryan Bell (Work notes)
Correct team assignment
03-11-2025 16:31:15 - Ryan Bell (Work notes)
Assigned as requested because James is Business owner KB0021893
03-11-2025 16:25:39 - Ryan Bell (Work notes)
Investigating
</t>
  </si>
  <si>
    <t xml:space="preserve">
 2025-11-03 10:35:47 Michael Cleary - Assigned to is Martyn Connor was 
 2025-11-03 16:31:15 Ryan Bell - Assignment Group is  was Global Service Desk
 2025-11-03 16:36:29 Ryan Bell - Assignment Group is DXC Application AUS was 
 2025-11-11 10:37:33 PDXC Integration - State is Pending was Work in Progress
 2025-12-08 14:47:59 PDXC Integration - State is Work in Progress was Pending
 2025-12-08 14:48:05 PDXC Integration - State is Closed Complete was Work in Progress</t>
  </si>
  <si>
    <t xml:space="preserve">11-12-2025 08:06:05 - Bailey Comollatti (Work notes)
Task complete, changes in production.
10-12-2025 15:28:10 - Bailey Comollatti (Work notes)
Promoted to production.
08-12-2025 09:04:45 - Bailey Comollatti (Work notes)
Customer tested, waiting on promotion to Production.
05-12-2025 14:16:13 - Bailey Comollatti (Work notes)
In UAT, waiting on customer testing.
04-12-2025 10:51:40 - Bailey Comollatti (Work notes)
Promoting to UAT.
01-12-2025 10:15:18 - Bailey Comollatti (Work notes)
Implementing AP Group requirements.
04-11-2025 13:47:17 - Bailey Comollatti (Work notes)
SLT Completed.
03-11-2025 08:14:19 - Shane Kmet (Work notes)
Assigningt o ICT Data Analytics for support
</t>
  </si>
  <si>
    <t xml:space="preserve">
 2025-11-03 08:14:19 Shane Kmet - Assignment Group is ICT Data Analytics was Global Service Desk
 2025-11-03 11:27:13 Meredith Fry - Assigned to is Bailey Comollatti was 
 2025-12-11 08:06:05 Bailey Comollatti - State is Closed Complete was Work in Progress</t>
  </si>
  <si>
    <t xml:space="preserve">11-12-2025 13:56:40 - PDXC Integration (Additional comments)
TASK8320875 Comment Added ---&gt; Hi Nguyen,
Thanks for the confirmation 
As per below comments we are closing the task.
11-12-2025 13:18:52 - Hien Nguyen (Additional comments)
Hi Jayapaul and IT SD,
Have confirmed with Scott that things are tracking well on his side.
Happy to close off the ticket as a result.
Thank you and kind regards,
Frank
10-12-2025 13:22:22 - PDXC Integration (Additional comments)
TASK8320875 Comment Added ---&gt; checking with Nguyen 
_____________________________________
Please find the comments from him:
Hi Jayapaul,
I haven't heard back from Scott yet, but ill email him now to confirm if he requires any further assistance on this matter.
@Hien Nguyen please loop us in the mail.
 Keeping this ticket in pending
10-12-2025 11:55:49 - PDXC Integration (Additional comments)
TASK8320875 Comment Added ---&gt; Hi Nguyen,
Can we have an update on this ?
04-12-2025 14:03:11 - Hien Nguyen (Additional comments)
Hi team,
updating this thread.
Scott Riedel has been able to successfully access his qr.com.au email and locate his reset instructions sent to him (to his QR email) regarding resetting his credentials for his Apple account.
Next step is for Apple to send through password reset via SMS to his phone. ETA next 5 business days.
Will update this ticket with further progress as it comes through.
19-11-2025 15:22:01 - PDXC Integration (Additional comments)
TASK8320875 Comment Added ---&gt; We have a meeting with QR's apple technical account manager next week to try and find a resolution.
18-11-2025 12:54:34 - Chad Walker (Additional comments)
reply from: Chad.Walker2@qr.com.au
Yes we are still facing the issue and the planned fix didn't work.  We have a meeting with QR's apple technical account manager next week to try and find a resolution.
17-11-2025 22:28:23 - PDXC Integration (Additional comments)
TASK8320875 Comment Added ---&gt; Hi, 
Are still facing the issue
11-11-2025 10:01:07 - PDXC Integration (Additional comments)
TASK8320875 Comment Added ---&gt; Hi sravya,
As discussed on Teams, please look into this. I'm routing the ticket to your queue.
10-11-2025 16:11:07 - Chad Walker (Additional comments)
Work is still in progress on my side, I am working around Scott and my combined availability and when I attempted to help him last week I didn't have privileges in time to fix his MFA so will attempt to get it resolved tomorrow with him.
10-11-2025 15:53:59 - PDXC Integration (Additional comments)
TASK8320875 Comment Added ---&gt; Checking with sravya on this internally.
07-11-2025 15:29:53 - PDXC Integration (Work notes)
TASK8339255 Work Note Added by srai7@dxc.com: We found the same issue getting raise under# TASK8320875 and getting worked under the original ticket. therefore taking this as duplicate and closing the task.
06-11-2025 13:49:00 - PDXC Integration (Additional comments)
TASK8320875 Comment Added ---&gt; Hi Team,
The account is enabled .
05-11-2025 14:47:36 - PDXC Integration (Additional comments)
TASK8320875 Comment Added ---&gt; Hi @Chad Walker
scott.riedel@qr.com.au account seems to be reactivated now. 
Could you please check and let us know.
05-11-2025 12:58:37 - PDXC Integration (Work notes)
TASK8339255 Work Note Added by jeffrey.sil.sardin@dxc.com: Hi @Suraj Rai. Please close this off if confirmed a duplicate request. Thanks
04-11-2025 19:20:17 - PDXC Integration (Work notes)
TASK8339255 Work Note Added by srai7@dxc.com: Same issue getting raise under# TASK8320875, therefore taking this as duplicate, keeping for further update from the original ticket
31-10-2025 19:49:17 - PDXC Integration (Work notes)
TASK8339255 Work Note Added by srai7@dxc.com: Issue already reported under reference ticket#TASK8320875, duplicate ticket
31-10-2025 19:28:10 - PDXC Integration (Additional comments)
TASK8339255 Comment Added ---&gt; Hi Chad,
Good day!
We found the same issue getting raise under# TASK8320875, therefore taking this as duplicate, we will further work under ticket# TASK8320875.
Please let us know for any issue. Thanks!
31-10-2025 14:52:57 - PDXC Integration (Work notes)
TASK8339255 Work Note Added by sonia.pandey@dxc.com: Duplicate ticket found TASK8320875
TASK8339255 Assigned To: Suraj Rai
31-10-2025 13:20:55 - Zoe O'Brien (Work notes)
QLR ServiceNow Integration sc_req_item SCTASK0220793 created RITM5389674
31-10-2025 13:20:05 - Zoe O'Brien (Work notes)
Assigning to Security Digital Identity PMP to assist
</t>
  </si>
  <si>
    <t xml:space="preserve">08-12-2025 17:00:13 - Joylen Ballena (Work notes)
Joel Bissmire
Work notes•2025-11-05 13:12:04
SL222257 returned to RC1 Build Room RITM5389652, CMDB Updated
31-10-2025 12:27:44 - Stacie Turner (Work notes)
QLR ServiceNow Integration sc_req_item SCTASK0220786 created RITM5389652
</t>
  </si>
  <si>
    <t xml:space="preserve">
 2025-12-08 17:00:13 Joylen Ballena - State is Closed Complete was Open</t>
  </si>
  <si>
    <t>RITM0266577</t>
  </si>
  <si>
    <t xml:space="preserve">10-12-2025 15:49:07 - George Knight (Work notes)
Vicky Rogers called for update
Device for SIM card ordered in RITM0266981
21-11-2025 14:31:07 - PDXC Integration (Additional comments)
TASK8339112 Comment Added ---&gt; Hi, @Christopher Towner!
In order to complete this request, we will need to know the asset tag of the device you intend to use this SIM card with.
Please respond to this ticket with the requested information. I can also be reached on 07 3072 1700 if you would like to chat with me directly. :)
Warm regards,
Michael Murakami
03-11-2025 16:00:33 - PDXC Integration (Work notes)
TASK8339112 Assigned To: Michael Murakami
31-10-2025 11:15:00 - System (Work notes)
QLR ServiceNow Integration sc_req_item SCTASK0220773 created RITM5389544
</t>
  </si>
  <si>
    <t xml:space="preserve">
 2025-11-21 14:31:06 PDXC Integration - State is Pending was Open</t>
  </si>
  <si>
    <t xml:space="preserve">11-12-2025 08:06:18 - Bailey Comollatti (Work notes)
Task complete, changes in production.
09-12-2025 12:05:55 - Bailey Comollatti (Work notes)
Promoted to PROD.
04-12-2025 10:52:58 - Bailey Comollatti (Work notes)
Customer tested, promoting to PROD.
01-12-2025 10:14:52 - Bailey Comollatti (Work notes)
Currently waiting on re-promotion to UAT.
04-11-2025 08:49:32 - Bailey Comollatti (Work notes)
SLT Completed.
31-10-2025 10:59:11 - Cameron Horn (Work notes)
Assigning to the ICT Data Analytics team as requested
</t>
  </si>
  <si>
    <t xml:space="preserve">
 2025-10-31 10:59:11 Cameron Horn - Assignment Group is ICT Data Analytics was Global Service Desk
 2025-11-03 11:13:46 Meredith Fry - Assigned to is Bailey Comollatti was 
 2025-12-11 08:06:18 Bailey Comollatti - State is Closed Complete was Work in Progress</t>
  </si>
  <si>
    <t xml:space="preserve">
 2025-11-21 14:27:22 PDXC Integration - State is Pending was Open
 2025-11-26 14:47:17 PDXC Integration - State is Work in Progress was Pending
 2025-12-08 10:30:05 PDXC Integration - State is Closed Complete was Work in Progress</t>
  </si>
  <si>
    <t xml:space="preserve">12-12-2025 09:32:28 - Prachi Mozar (Work notes)
Development task completed.
12-11-2025 07:51:52 - Joshua Warcon (Additional comments)
Hi @Brett Fitzpatrick,
A program has been created to remove the lowercase batch and we are now up to the stage of testing it. 
I need to test 2 example materials to confirm if the program behaves as it should. 
I have reached out to you via Teams with more details. If you could respond and let me know, we can go from there.
Regards,
Josh
11-11-2025 09:40:16 - Prachi Mozar (Work notes)
@Joshua WarconTransport released and added to ZTRAN.
DR3K981221              LOG REQ0261902 material batch delete
06-11-2025 12:48:54 - Joshua Warcon (Work notes)
Hi @Prachi Mozar,
I have performed Unit Testing in DR3 which have passed.
There are no more materials in DR3 with Batch of 'New', so I need to test this in UR3.
Are you able to move changes to UR3 for me to be able to test lowercase New?
Regards,
Josh
03-11-2025 11:25:20 - Joshua Warcon (Additional comments)
Hi @Brett Fitzpatrick,
Have you by any chance came across anymore Materials with Batch NEW and New?
Regards,
Josh
31-10-2025 10:20:21 - Joshua Warcon (Work notes)
FTS Updated 
https://queenslandrail.sharepoint.com/:w:/s/SAPApplicationsDocumentation/EcOHKfGzxQhMvSyEv2oLpe8BaCwDsjfcCWcfQ-_RVURqXg?e=JGmc50
31-10-2025 08:30:33 - Joshua Warcon (Work notes)
Link:
https://queenslandrail.sharepoint.com/:w:/s/SAPApplicationsDocumentation/Ec3fQ1d_GyFJkhXBOkrBaw0B4yfURq7WemVirbZD4e3nLw?e=M9GfXe
</t>
  </si>
  <si>
    <t xml:space="preserve">
 2025-10-31 08:46:49 Tom Tang - Assigned to is Prachi Mozar was 
 2025-11-11 09:40:23 Prachi Mozar - State is Pending was Open
 2025-12-12 09:32:28 Prachi Mozar - State is Closed Complete was Pending</t>
  </si>
  <si>
    <t>RITM0266579</t>
  </si>
  <si>
    <t xml:space="preserve">10-12-2025 15:49:58 - George Knight (Work notes)
Vicky Rogers called for update
Advised of new ticket RITM0266981
04-11-2025 11:30:51 - Gilbert Noble (Work notes)
Raised REQ0263644
RITM0266981 - Microsoft Surface Pro 8 LTE
04-11-2025 11:27:27 - Gilbert Noble (Work notes)
From: Rogers, Vicky &lt;vicky.rogers@qr.com.au&gt; 
Sent: Tuesday, 4 November 2025 12:21 PM
To: IT Service Desk &lt;ITServiceDesk@qr.com.au&gt;; Towner, Christopher &lt;Christopher.Towner@qr.com.au&gt;
Subject: RE: RITM0266579/SCTASK0220749 - New tablet
Hello
See below in red 😊
Vicky
From: IT Service Desk &lt;ITServiceDesk@qr.com.au&gt; 
Sent: Tuesday, 4 November 2025 9:06 AM
To: Towner, Christopher &lt;Christopher.Towner@qr.com.au&gt;; Rogers, Vicky &lt;vicky.rogers@qr.com.au&gt;
Subject: RITM0266579/SCTASK0220749 - New tablet
Hello,
Can you please confirm the following details:
cost centre to charge: 1610873
location to send: 281a Bilsen Road Geebung – Building 2 
level 4 manager to approve: Alan Jones
Kind Regards
GILBERT NOBLE
REMOTE DESKTOP SUPPORT
Level 3, 21 Kirksway Place 
Battery Point, Tasmania 7004 
T: 07 3072 5000 
W: queenslandrail.com.au
E: ITservicedesk@qr.com.au
04-11-2025 09:05:58 - Gilbert Noble (Work notes)
From: IT Service Desk 
Sent: Tuesday, 4 November 2025 10:06 AM
To: Towner, Christopher &lt;Christopher.Towner@qr.com.au&gt;; Rogers, Vicky &lt;vicky.rogers@qr.com.au&gt;
Subject: RITM0266579/SCTASK0220749 - New tablet
Hello,
Can you please confirm the following details:
cost centre to charge:
location to send:
level 4 manager to approve:
Kind Regards
GILBERT NOBLE
REMOTE DESKTOP SUPPORT
Level 3, 21 Kirksway Place 
Battery Point, Tasmania 7004 
T: 07 3072 5000 
W: queenslandrail.com.au
E: ITservicedesk@qr.com.au
03-11-2025 14:24:09 -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31-10-2025 08:58:19 - Gilbert Noble (Additional comments)
Hello,
Can you please confirm the following details:
cost centre to charge:
location to send:
level 4 manager to approve:
Kind regards,
Queensland Rail
Gilbert Noble
REMOTE DESKTOP SUPPORT
Level 3, 21 Kirksway Place
Battery Point, Tasmania 7004
T: 07 3072 5000
W: queenslandrail.com.au
E: ITservicedesk@qr.com.au
</t>
  </si>
  <si>
    <t xml:space="preserve">
 2025-10-31 08:25:07 Michael Cleary - Assignment Group is DXC Remote Desktop Support was Global Service Desk
 2025-10-31 08:36:17 Gilbert Noble - Assigned to is Gilbert Noble was 
 2025-10-31 08:58:19 Gilbert Noble - State is Pending was Work in Progress
 2025-11-04 11:30:51 Gilbert Noble - State is Closed Complete was Pending</t>
  </si>
  <si>
    <t xml:space="preserve">12-12-2025 09:10:40 - Bailey Comollatti (Work notes)
Customer tested, promoting to production.
09-12-2025 08:57:10 - Bailey Comollatti (Work notes)
Waiting on customer to test.
01-12-2025 10:14:15 - Bailey Comollatti (Work notes)
Currently waiting on re-promotion to UAT.
25-11-2025 15:26:04 - Belinda Patience (Additional comments)
Hi, Can you please give me an update of when this request will be completed? It has been 26 days since creation.  Thanks
04-11-2025 13:07:23 - Bailey Comollatti (Work notes)
SLT Completed.
30-10-2025 15:48:13 - Shane Kmet (Work notes)
Assigning to ICT data analytics for support
</t>
  </si>
  <si>
    <t xml:space="preserve">09-12-2025 08:34:06 - Bailey Comollatti (Work notes)
Calc view in PROD.
04-12-2025 12:09:02 - Bailey Comollatti (Work notes)
Changes are now in PROD.
01-12-2025 10:11:19 - Bailey Comollatti (Work notes)
Waiting on Promotion to PROD.
25-11-2025 15:25:17 - Belinda Patience (Additional comments)
Hi,  I was wondering how this request was going.  I haven't heard anything &amp; it's been 26 days.  Can you please give me an update on when it will be completed by?
04-11-2025 13:08:31 - Bailey Comollatti (Work notes)
SLT Completed.
30-10-2025 15:46:24 - Shane Kmet (Work notes)
Assigning to ICT Data Analytics for support
</t>
  </si>
  <si>
    <t xml:space="preserve">
 2025-10-30 15:46:24 Shane Kmet - Assignment Group is ICT Data Analytics was Global Service Desk
 2025-11-03 11:12:00 Meredith Fry - Assigned to is Bailey Comollatti was 
 2025-12-09 08:34:06 Bailey Comollatti - State is Closed Complete was Work in Progress</t>
  </si>
  <si>
    <t xml:space="preserve">08-12-2025 10:11:48 - PDXC Integration (Work notes)
TASK8335730 Work Note Added by peter.huthwaite@dxc.com: I attended the QR Celebrates and GLF events held at Brisbane Town Hall to facilitate the broadcast of the event on the Teams platform.
25-11-2025 11:51:43 - Raegan Munro (Work notes)
Description of Issue:
 User called for an update on this request. 
Troubleshooting:
 User advised that they have a briefing for the event tomorrow and would like whoever is providing the support to attend if possible. 
Leaving note for Desktop to update user asap. advised user to call back if they have not heard anything by the end of the day. 
============================ 
Username: Rebecca Johnston
Employee ID: R908315
Contact Number: 0447610197
20-11-2025 18:21:26 - Rebecca Johnston (Additional comments)
Hi, Can you please confirm who will be assigned for this event. Requirement is from 7am - 12pm on Tuesday 2 December 2025.
07-11-2025 14:59:14 - PDXC Integration (Work notes)
TASK8335730 Assigned To: Peter Huthwaite
04-11-2025 09:41:08 - PDXC Integration (Work notes)
TASK8335730 Assigned To: Harry Padia
30-10-2025 15:28:59 - Lily Ball (Work notes)
QLR ServiceNow Integration sc_req_item SCTASK0220721 created RITM5387373
</t>
  </si>
  <si>
    <t xml:space="preserve">
 2025-12-08 10:11:40 PDXC Integration - State is Closed Complete was Open</t>
  </si>
  <si>
    <t xml:space="preserve">09-12-2025 11:47:41 - Shane Kmet (Work notes)
Checking;
Name - Steve Purcell
UserID - O866503
Email - steve.purcell@qr.com.au
Checking
DRA - O866503 - appears ok
SAP - Appears ook, was locked - Unlocked UMR
MIM - is ok
O365 - steve.purcell@qr.com.au, DRA has populated emial address
Compelte
09-12-2025 11:47:41 - Shane Kmet (Additional comments)
Good morning Nicole,
Ref RITM0266531 - Contractor consultant access New / Extend (HR Admin)
The Onboarding request for new starter is now completed.
Name - Steve Purcell
UserID - O866503
Email - steve.purcell@qr.com.au
User will need to contact the Service Desk when available, for an account password reset and the setup of MFA.
Thank you,
Shane Kmet
Senior Service Desk Analyst
09-12-2025 11:29:53 - Shane Kmet (Work notes)
Checking INC0570944  (O365) this ticekt was completed 9/12
09-12-2025 09:40:19
Fixed the error for user mailbox - steve.purcell@qr.com.au. Assigned Office 365 E5 license. Re-enabled account and moved to correct OU. Checked and confirmed the issue resolved.
09-12-2025 11:29:22 - Shane Kmet (Work notes)
moving ticekt out of Martyns name, ticekt has not been udpated recently
04-12-2025 08:31:06 - Byron Bilney (Work notes)
INC0570944 still on hold
04-12-2025 08:30:43 - Byron Bilney (Work notes)
Investigating
03-12-2025 09:19:03 - Richard Chheoum (Work notes)
task is pending due to INC0570944 being "on hold"
03-12-2025 09:17:51 - Richard Chheoum (Work notes)
Investigating
02-12-2025 08:47:46 - Byron Bilney (Work notes)
INC0570944 is still pending "on hold"
02-12-2025 08:47:23 - Byron Bilney (Work notes)
investigating
01-12-2025 11:51:20 - Byron Bilney (Work notes)
INC0570944 is still pending
01-12-2025 11:49:40 - Byron Bilney (Work notes)
investigating
01-12-2025 08:40:09 - Raegan Munro (Work notes)
Pending INC0570944.
28-11-2025 14:59:03 - Clair Neate (Work notes)
Contractor Onboarding for Steve Purcell (O866503) please note that we have had issues with the restore and completion of this account.
The O365 Mailbox from this user is in error and with the O365 Messaging team to correct this. 
Ref is INC0570944
RITM0266531
28-11-2025 14:55:01 - Clair Neate (Work notes)
Investigating
28-11-2025 09:33:44 - Clair Neate (Work notes)
Pending INC0570944
28-11-2025 09:32:38 - Clair Neate (Work notes)
Investigating
27-11-2025 08:45:56 - Jack Filmer (Work notes)
Pending INC0570944.
25-11-2025 10:55:05 - Raegan Munro (Work notes)
Pending INC0570944.
24-11-2025 10:19:26 - Raegan Munro (Work notes)
Pending INC0570944.
24-11-2025 10:19:08 - Raegan Munro (Work notes)
Investigating.
21-11-2025 07:36:16 - Raegan Munro (Work notes)
Pending INC0570944.
20-11-2025 09:01:23 - Liam Bryan (Work notes)
Pending INC0570944, ticket ongoing.
19-11-2025 09:25:06 - Raegan Munro (Work notes)
Pending INC0570944.
18-11-2025 11:03:16 - Shane Kmet (Work notes)
Assigning INC0570944 back to O365 team
I have ran the O365 User Mailbox script for licensing, unsure if replicated, the script failed
18-11-2025 09:44:58 - Shane Kmet (Work notes)
INC0570944 has been updaetd by O365 team
18-11-2025 09:35:03
Assigned to sravya talasu.
Hi Team,
Good day!
We have fixed the error for this user mailbox - "steve.purcell@qr.com.au". It will reflect in M365 in 30minutes.
But, we noticed the user is not assigned with Office 365 E5 license. Please assign and route this ticket to us again.
Thanks!
-----
Re-running the User Mailbox script on O866503
**Pending replication - 
Ok. Prerequisites checked. Lets get started!!!!!!!!!!!!!
************************************************************
Checking email address is not in use and modify if necessary
************************************************************
Setting UPN steve.purcell@qr.com.au and email address steve.purcell@qr.com.au
Waiting for steve.purcell@qr.com.au values to sync into Azure
Set-ADUser : Insufficient access rights to perform the operation
At \\corp\app\CVAD_Live_Content\QR_Admin_Tools\Office365\create_user_mailbox_v7.66.ps1:474 char:9
+         Set-ADUser -identity $username -UserPrincipalName $upn -Email ...
+         ~~~~~~~~~~~~~~~~~~~~~~~~~~~~~~~~~~~~~~~~~~~~~~~~~~~~~~~~~~~~~
    + CategoryInfo          : NotSpecified: (O866503:ADUser) [Set-ADUser], ADException
    + FullyQualifiedErrorId : ActiveDirectoryServer:8344,Microsoft.ActiveDirectory.Management.Commands.SetADUser
UPN now set to: steve.purcell@qr.com.au
********************************
Check for soft deleted accounts
********************************
No soft deletes found
Error: Parameter set cannot be resolved using the specified named parameters.
***********************************
Setting Usage Location to Australia
***********************************
Usage Location now set to:
******************************************
Check licenses are allocated to account
1. Enterprise Mobility &amp; Security E5
2. Office 365 E5 licence
******************************************
Please hold while we check
.
18-11-2025 09:00:33 - Shane Kmet (Additional comments)
Good morning Nicole,
Per RITM0266531, COntractor Onbaording for Steve Purcell (O866503) pleas enote that we have had issues with the restore and completion of this account.
The O365 Mailbox fro this user is in error and with the O365 Messaging team to correct this. Ref is INC0570944 
Applogise for the delay and lack of an update recenlty. We are hopign to have this resovled as soon as we can and will notiffy once the onbaording RITM is completed.
Thank you,
Shane Kmet
Senior Service Desk Analyst
18-11-2025 08:58:29 - Shane Kmet (Work notes)
Raised INC0570944 to O365 team to correct the user mailbox Excahnge error
18-11-2025 08:55:12 - Shane Kmet (Work notes)
Checking;
Name - Steve Purcell
UserID - O866503
Email - steve.purcell@qr.com.au
Checking
DRA - Acc is disabled (corp.qr.com.au/Support Accounts/Disabled Accounts ) - Per DRA Report, moved account back to OnePoint://CN=Purcell, Steve,OU=Managed Service Provider,OU=Support Accounts,DC=corp,DC=qr,DC=com,DC=au - Reenabled and removed " 2023061 FIM Updated; "
SAP - HR Cease Date is 02.10.2030 - UMR is incorrectly set as QR_INT_USER, corrected to QR_CONT_USER
MIM - 866503 is found provisioned
O365 - steve.purcell@qr.com.au is stil lin error. Unblocked Signin
Exchange: Failed to enable the new cloud archive a84ab9be-a25c-4e4d-b734-cc771bbe4e91 of mailbox 96c387fb-e82f-44c6-91e1-decd4f04f466 because a different archive d39d9570-be99-4141-a463-e275b61ad279 exists. To enable the new archive, first disable the archive on-premises. After the next Dirsync sync cycle, enable the archive on-premises again..;
18-11-2025 08:32:21 - Shane Kmet (Work notes)
Reassigning back to GSD - this ticekt type should not have been assigned to O365 (Would need an Incidnet raised to O365 team, not reassigning RITM)
18-11-2025 08:23:20 - Shane Kmet (Work notes)
cannot locate catalog item - cannot create request
18-11-2025 08:23:17 - Shane Kmet (Work notes)
Investigating
05-11-2025 16:16:12 - Matthew Lever (Work notes)
cannot locate catalog item - cannot create request
05-11-2025 16:15:55 - Matthew Lever (Work notes)
SDA checked O365 - Exchange: Failed to enable the new cloud archive a84ab9be-a25c-4e4d-b734-cc771bbe4e91 of mailbox 96c387fb-e82f-44c6-91e1-decd4f04f466 because a different archive d39d9570-be99-4141-a463-e275b61ad279 exists. To enable the new archive, first disable the archive on-premises. After the next Dirsync sync cycle, enable the archive on-premises again..;
05-11-2025 15:28:28 - Matthew Lever (Additional comments)
Hi Nicole,
It was pending HR records, marked in HR as terminated on 1/03/2023 12:00:00 AM up until 03/11.
We are in the last steps awaiting replication to Office 365 for mailbox exchange and Microsoft licences.
Kind regards,
Matthew Lever
05-11-2025 15:28:28 - Matthew Lever (Work notes)
SDA found user in Disabled OU
SDA Moved user from disabled users to "corp.qr.com.au/Support Accounts/Managed Service Provider" as per change history report
SDA ran mailbox script 
SDA provisioned MIM - User with ServiceID 00866503 was updated. This user's sAMAccountName will be: o866503.
Pending active O365 - exchange errors,  licenses, mailbox
05-11-2025 15:19:16 - Matthew Lever (Work notes)
Investigating.
05-11-2025 14:28:53 - Nicole Medd (Additional comments)
Hi can you please advise where this one is it? The IT request was raised a week ago. Thanks
05-11-2025 08:26:41 - Ryan Bell (Work notes)
Account was disabled again, set expiry of DRA account to match Employee History Report in 1.10.2030 
O365 account appears active with no Sign-In blocked for Steve Purcell
Provisioning failed 'Service ID contains O866503' returned 0 results. Please try again.
Hopefully will be fixable later today or tomorrow - Pending Provisioning
05-11-2025 08:10:54 - Ryan Bell (Work notes)
Investigating
04-11-2025 08:40:58 - Andy Phan (Work notes)
Reenabled the account in DRA
 Moved user from disabled users to "corp.qr.com.au/Support Accounts/Managed Service Provider" as per change history report
Pending active O365 - account still disabled, replicating from DRA
04-11-2025 08:30:41 - Andy Phan (Work notes)
Investigating
03-11-2025 10:26:42 - Matthew Lever (Work notes)
Pending active O365 - account still disabled, replicating from DRA
SDA provisioned MIM - User with ServiceID 00866503 was updated. This user's sAMAccountName will be: O866503.
03-11-2025 10:21:12 - Matthew Lever (Work notes)
SDA renabled the account in DRA
SDA moved user from disabled users to "corp.qr.com.au/Support Accounts/Managed Service Provider" as per change history report
03-11-2025 10:07:57 - Matthew Lever (Work notes)
Investigating.
31-10-2025 10:36:26 - Andy Phan (Work notes)
Reenabled the account and moved user to corp.qr.com.au/Support Accounts/Qld Rail Other Support
Pending O365 and MIM
31-10-2025 10:33:59 - Andy Phan (Work notes)
O365 Sign-in Blocked. Waiting for Replication from DRA. 
Reprovisioned account in MIM
Your search key of: 'Service ID contains 866503 ' returned 0 results. Please try again.
31-10-2025 10:13:48 - Andy Phan (Work notes)
Investigating
30-10-2025 16:59:05 - Matthew Lever (Work notes)
SDA moved from "Deleted Users" OU to "corp.qr.com.au/QR Users/Brisbane (cptprdfps004) Redirect Users/Standard"
30-10-2025 16:57:34 - Matthew Lever (Work notes)
SDA checking O365 account - Exchange errors - could be disabled account still replicating
SDA ran mailbox script successfully 
SDA ran MIM, encountered error
\
Pending M365 Admin Centre replication
Pending MIM - The person with Service ID 00866503 is marked in HR as terminated on 1/03/2023 12:00:00 AM; The HR record will need to be updated before you can provision this account
30-10-2025 16:33:00 - Matthew Lever (Work notes)
Investigating.
30-10-2025 15:40:20 - Andy Phan (Work notes)
Extended UMR for O866503 to 1.10.2030
Verified account is active in DRA
No additional access requested
Unable to find O365 account
Reprovisioned account in MIM:
Your search key of: 'Service ID contains 866503 ' returned 0 results. Please try again.
30-10-2025 14:50:45 - Andy Phan (Work notes)
Investigating
30-10-2025 14:31:30 - Nicole Medd (Additional comments)
Hi team, I forgot to select that Steve service number 866503 is an already existing o system address. It is ceased greater than 365 days ago. Thanks
</t>
  </si>
  <si>
    <t xml:space="preserve">
 2025-10-30 14:33:37 Shane Kmet - Assigned to is Martyn Connor was 
 2025-10-30 16:57:40 Matthew Lever - State is Pending was Work in Progress
 2025-11-05 16:16:09 Matthew Lever - Assignment Group is DXC O365 Messaging was Global Service Desk
 2025-11-18 08:32:21 Shane Kmet - Assignment Group is Global Service Desk was DXC O365 Messaging
 2025-11-18 08:58:29 Shane Kmet - State is Pending was Work in Progress
 2025-11-26 07:40:01 Ryan Bell - Assigned to is Martyn Connor was Fred Shea
 2025-12-09 11:29:22 Shane Kmet - Assigned to is Fred Shea was Martyn Connor
 2025-12-09 11:47:41 Shane Kmet - State is Closed Complete was Pending</t>
  </si>
  <si>
    <t>RITM0266489</t>
  </si>
  <si>
    <t xml:space="preserve">10-12-2025 20:52:34 - PDXC Integration (Work notes)
TASK8442684 Assigned To: Kaushika Thiyagarajan
10-12-2025 20:52:31 - PDXC Integration (Additional comments)
TASK8442684 Comment Added ---&gt; Device deployed as per asset registry:
Asset Tag- LT250322|| Serial Number - 83YVZF4 || State - In use || Assigned to - Robert Cumberbatch.
10-12-2025 14:46:13 - PDXC Integration (Additional comments)
TASK8335570 Comment Added ---&gt; Customer Collect
 1 x Dell Pro Max 14
Asset: LT250322
1 x QR2-PRO-7IN1TH-CR116
10-12-2025 09:46:34 - PDXC Integration (Work notes)
TASK8335570 Work Note Added by isaac.nicholls@dxc.com: Hi Robert
I am contacting you regarding your HW request for: 
• 1 x Dell Pro Max 14
• Asset: LT250322
• 1 x Dell 7 in 1
• 
Just advising you that it is ready for collection from the Build Room in RC1 Ground floor next to security.  
To the left of the elevators next to the security. 
Note that best collection times are between 8:30 – 10:00 and 10:30 to 15:30
Thank you
10-12-2025 09:38:19 - PDXC Integration (Work notes)
TASK8335570 Assigned To: Isaac Nicholls
12-11-2025 12:16:33 - PDXC Integration (Work notes)
TASK8335570 Work Note Added by christopher.watson2@dxc.com: We are currently awaiting the arrival of new devices.
ETA is about 4 weeks.
12-11-2025 12:16:27 - PDXC Integration (Additional comments)
TASK8335570 Comment Added ---&gt; We are currently awaiting the arrival of new devices.
ETA is about 4 weeks.
30-10-2025 15:32:24 - PDXC Integration (Work notes)
TASK8335570 Assigned To: Christopher Watson
30-10-2025 12:15:15 - System (Work notes)
QLR ServiceNow Integration sc_req_item SCTASK0220673 created RITM5387255
</t>
  </si>
  <si>
    <t xml:space="preserve">
 2025-11-12 12:16:22 PDXC Integration - State is Pending was Open
 2025-12-10 14:46:12 PDXC Integration - State is Work in Progress was Pending</t>
  </si>
  <si>
    <t xml:space="preserve">11-12-2025 09:07:19 - Amanda Breeze (Additional comments)
Good morning, Chris, Connor and team,
Following our meeting to reassign your Assets Regional Workspace to the EDP Production capacity, I've now completed the role assignments. This concludes all the activities required for this task, and the broader request. Thanks again for your patience. I appreciate it has taken some time to get this over the line but as you know, we're in uncharted waters so we've had to work though some things. Thanks for being brave pioneers!
Please let me know if you experience any issues. 
I'll be closing the ticket now.
11-12-2025 09:07:19 - Amanda Breeze (Work notes)
Workspaces and AD groups created. AD groups populated. Assets Regional (formerly Regional Assets) shared workspace reassigned to EDP Production capacity. Groups assigned to workspaces and gateways.
25-11-2025 09:19:09 - Amanda Breeze (Work notes)
Based on discussions with Mark Mathiesen and Chris Andrews, 3 sets of Assets workspaces for each Power Bi environment will be created:
 - Assets Regional
 - Assets SEQ 
 - Assets All QR
These were created on 24/11/2025
AD groups will be created.
Membership has been requested as per the email sent to Mark and Chris (see Additional Comments)
25-11-2025 09:19:09 - Amanda Breeze (Additional comments)
Hi Chris and Mark,
I'm letting you know that thanks to your alignment, I've been able to create assets workspaces for both Regional and SEQ and another All QR set under this request.
They are;
Domain
Owner / Contact
Env
Data Workspaces
Workspace Description
Report Workspaces
Workspace Description
Created
Assets
Mark Mathiesen
DEV
DEV Assets SEQ - Data
Workspace for Assets SEQ data sources and semantic models under development.
DEV Assets SEQ
Workspace for Assets SEQ reports under development.
24/11/2025
Assets
Mark Mathiesen
UAT
UAT Assets SEQ - Data
Workspace for Assets SEQ data sources and semantic models for testing.
UAT Assets SEQ
Workspace for Assets SEQ reports for testing.
24/11/2025
Assets
Mark Mathiesen
PROD
Assets SEQ - Data
Workspace for Assets SEQ approved data sources and semantic models.
Assets SEQ
Workspace for Assets SEQ approved reports.
Assets
Chris Andrews
DEV
DEV Assets Regional - Data
Workspace for Assets Regional data sources and semantic models under development.
DEV Assets Regional
Workspace for Assets Regional reports under development.
24/11/2025
Assets
Chris Andrews
UAT
UAT Assets Regional - Data
Workspace for Assets Regional data sources and semantic models for testing.
UAT Assets Regional
Workspace for Assets Regional reports for testing.
24/11/2025
Assets
Chris Andrews
PROD
Assets Regional - Data
Workspace for Assets Regional approved data sources and semantic models.
Assets Regional
Workspace for Assets Regional approved reports.
Assets
Mark Mathiesen
DEV
DEV Assets All QR - Data
Workspace for Assets All QR data sources and semantic models under development.
DEV Assets All QR
Workspace for Assets All QR reports under development.
24/11/2025
Assets
Mark Mathiesen
UAT
UAT Assets All QR - Data
Workspace for Assets All QR data sources and semantic models for testing.
UAT Assets All QR
Workspace for Assets All QR reports for testing.
24/11/2025
Assets
Mark Mathiesen
PROD
Assets All QR - Data
Workspace for Assets All QR approved data sources and semantic models.
Assets All QR
Workspace for Assets All QR approved reports.
The non-prod workspaces were created yesterday. The Prod workspaces will be created once the Prod environment is back online, which should be sometime next week.
We just need the AD groups to be created so you can use them.
Can I please request the names and email addresses of your nominated members for the following groups for each of your areas AND All QR?
Role
Description
Member
Workspace Leads who manage the Power BI workspace and all its contents as well as change permissions on the app, manage data set permissions, and manage the other roles.
Contributor
Power BI users who can create, edit and/or delete reports, publish reports, copy and consume reports and semantic models within the Power BI workspace.
Viewer
Power BI users with permission to only view reports within the Power BI workspace
Domain Admin
Power BI role for Data Domain Leads to control the workspaces assigned to their domain, including assigning and unassign workspaces to domains. 
Note, Domain Admins are NOT required and are only where the Information Domain Governor wishes to have control over all of the workspaces within their domain.
@Mathiesen, Mark and @Andrews, Christopher, as the primary Workspaces Leads, you'll be granted the Member role by default.  
We just need to know who else you want included in the groups so we can assign them when the groups are created.
Please let me know at your earliest convenience so I can send it through to the AD team.
Once the groups are created, and you are assigned, if you have DRA delegation rights, you'll be able to manage their members from then on.
13-11-2025 15:41:00 - Amanda Breeze (Additional comments)
Hi Regional Assets team,
To update you on the progress of this, we have a requirement to align with the broader Assets domain and so there is a meeting with the respective managers on Friday 14/11 to discuss this. Following this discussion we'll have a clearer picture of the next steps.
Thank you for your patience.
Kind regards,
Amanda
</t>
  </si>
  <si>
    <t xml:space="preserve">
 2025-10-30 09:50:02 Meredith Fry - Assignment Group is ICT Data Analytics was Global Service Desk
 2025-12-11 09:07:19 Amanda Breeze - State is Closed Complete was Work in Progress</t>
  </si>
  <si>
    <t xml:space="preserve">08-12-2025 14:20:01 - Claudia Kearns (Additional comments)
reply from: claudia.kearns@qr.com.au
Hi team,
Apologies for the delay in response, the testing is working but a few minor changes. We also noted that the Demand Channel Reps and the Business Partners list is out of date, can we fix that at the same time please in the blue fields as below.
Request
Change Required
Move “Linkages to Strategic and Operational Plans”
In the Digital Client Request please move the ‘Linkages to Strategic and Operational Plans’ to above ‘Benefits section
Pass
Update header of section “Linkages to Strategic, Operational Plans
Change header to ‘Linkages to Product Plans, Strategic Priorities, and Operational Plans’
Pass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Remove Minimal Alignment[cid:image008.png@01DC684D.A7CF8D80]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Pass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Pass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Pass
Digital Business Partner
  *   Please remove Duncan Cameron
  *   Please add Niki Dove
Demand Channel Representatives
Change Business Area name (due to restructure)
  *   Change People Safety and Sustainability to People, Wellbeing &amp; Sustainability (Angela Aldrige)
  *   Change Major Projects, Engineering and Safety to Major Projects (Tania Erhart)
  *   Change Strategy, Planning and Transformation to Safety Engineering and Governance (Ken Ryan)
  *   Change Ready for Growth to Fit 4 Future (Daryl Kirkhope)
Remove
  *   Remove James Hunt - Strategic Projects, Property and Portfolio
Update Representative Name
  *   Replace Dan Polanc to Cory Burnett
  *   Replace Neil Backer with Tania Homan
[Queensland Rail logo]
Claudia Kearns
Principal digital portfolio Coordinator
RC1-12, 305 Edward Street
Brisbane, QLD 4000
T: 3072 1434
F: 3072 8259
W: queenslandrail.com.au&lt;http://queenslandrail.com.au/&gt;
27-11-2025 15:00:07 - Chau Nguyen (Additional comments)
Hi Claudia,
My apologies, I mistook the instruction and follow the yellow highlight.
I've updated again in Test/UAT, link: https://queenslandrailtest.service-now.com/service_management?id=sc_cat_item&amp;sys_id=8e9825021bb9d5101ee87510dc4bcbe6
Please kindly review and let me know your feedback.
Regards,
Chau Nguyen
25-11-2025 10:48:20 - Claudia Kearns (Additional comments)
reply from: claudia.kearns@qr.com.au
Hi Chau,
I have reviewed but some of the changes haven’t been applied. Can you please amend as below.
Form - Self Service&lt;https://queenslandrailtest.service-now.com/service_management?id=sc_cat_item&amp;sys_id=8e9825021bb9d5101ee87510dc4bcbe6&gt;
Original request:
Request
Change Required
CK Notes and testing
Move “Linkages to Strategic and Operational Plans”
In the Digital Client Request please move the ‘Linkages to Strategic and Operational Plans’ to above ‘Benefits section
25/11 – Not updated in test please update.
Update header of section “Linkages to Strategic, Operational Plans
Change header to ‘Linkages to Product Plans, Strategic Priorities, and Operational Plans’
25.11 – Has been updated
Update drop down list in ‘Linkages to Strategic, Operational and Product Plans’
No alignment
Weak alignment with Operational Plan
Weak alignment with Strategic Priorities
Weak alignment with Product Plans
Strong alignment with Operational Plan
Strong alignment with Strategic Priorities
Strong alignment with a Product Plan
25/11 – Drop down not updated with product plans please update.
If above selection is ‘Weak alignment with Operational Plan’ or “Strong alignment with Operational Plan” new fields are revealed
New field created [free text field]
  *   Please name the Operational Plan **mandatory
New field created [free text field]
  *   Please describe the alignment with this operational plan **mandatory
25/11 – this is working thank you
If above selection is ‘Weak alignment with Strategic Plan’ or “Strong alignment with Strategic Plan” new fields are revealed
New field created [multi select field]
  *   Please identify the Strategic Priorities **mandatory
     *   Safety: Ensuring safety comes first, always
     *   Customers and community: Delivering value for our customers and communities
     *   People: Building a proud, inclusive, customer-oriented organisation
New field created [free text field]
Please describe the alignment with Strategic Priorities **mandatory
25/11 – Not updated in test please update.
If above selection is ‘Weak alignment with Product Plan’ or “Strong alignment with Product Plan” new fields are revealed
New field created [single select drop down field]
  *   Please identify Product Plan **mandatory
     *   Metropolitan travel
     *   Regional travel
     *   Regional tourism
     *   Freight access
New field created [free text field]
Please describe alignment with this Product Plan **mandatory
25/11 Drop down not updated with product plans therefore no new field for product plans – please update.
[Queensland Rail logo]
Claudia Kearns
Principal digital portfolio Coordinator
RC1-12, 305 Edward Street
Brisbane, QLD 4000
T: 3072 1434
F: 3072 8259
W: queenslandrail.com.au&lt;http://queenslandrail.com.au/&gt;
19-11-2025 13:11:12 - Chau Nguyen (Additional comments)
Hi Claudia,
Thank you for your patience.
I've implemented your request as following the yellow highlight in Test/UAT, link: https://queenslandrailtest.service-now.com/service_management?id=sc_cat_item&amp;sys_id=8e9825021bb9d5101ee87510dc4bcbe6
Please kindly review and let me know your feedback.
If everything is good, I will raise change to move to Prod.
Regards,
Chau Nguyen
19-11-2025 12:07:27 - Chau Nguyen (Additional comments)
Hi Claudia,
Thank you for reaching out to Service Now team.
Sorry for keeping you waiting, we’ve had quite amount of tickets come in recently.
Your request is still in development and will be completed as soon as possible.
I hope for your understanding to this inconvenience.
Regards,
Chau Nguyen
19-11-2025 08:24:04 - Claudia Kearns (Additional comments)
reply from: claudia.kearns@qr.com.au
Hi team,
Can I please get an update on this item please so I can provide an update to the customer.
Thank you
Claudia.
[Queensland Rail logo]
Claudia Kearns
Principal digital portfolio Coordinator
RC1-12, 305 Edward Street
Brisbane, QLD 4000
T: 3072 1434
F: 3072 8259
W: queenslandrail.com.au&lt;http://queenslandrail.com.au/&gt;
06-11-2025 13:53:34 - Jeffrey Sardin (Additional comments)
PDXC work not required. Forwarding request to QR SNOW team for action.
06-11-2025 13:53:34 - Jeffrey Sardin (Work notes)
PDXC work not required. Forwarding request to QR SNOW team for action.
</t>
  </si>
  <si>
    <t xml:space="preserve">
 2025-11-06 13:53:34 Jeffrey Sardin - State is Closed Complete was Open</t>
  </si>
  <si>
    <t xml:space="preserve">
 2025-10-31 12:00:25 PDXC Integration - State is Pending was Open
 2025-12-03 15:12:37 PDXC Integration - State is Work in Progress was Pending
 2025-12-08 14:59:19 PDXC Integration - State is Closed Complete was Work in Progress</t>
  </si>
  <si>
    <t xml:space="preserve">12-12-2025 18:46:21 - PDXC Integration (Work notes)
TASK8332103 Work Note Added by sonia.pandey@dxc.com: The user reported that the DL originally had the name and email &lt;customercommunicationslead@qr.com.au&gt; , but it was changed without prior notification. The current name and email is &lt;PDLCustomerCommunicationsLead@qr.com.au&gt;
The user would like the original name and email restored for the DL.
We are currently checking if we can remove the "PDL" prefix and update it back to &lt;customercommunicationslead@qr.com.au&gt;
We will provide updates once the details are confirmed.
Please note I mention in below work notes about M365 group , kindly ignore it for as we had some confusion due to similar names.
I have pasted the primary requirement of user in this work note above.
12-12-2025 06:44:07 - Steven Vos (Additional comments)
For example, is there an issue if the M365 email is customercommunicationsleadM365@qr.com.au?
12-12-2025 06:39:44 - Steven Vos (Additional comments)
I guess my question now is how is the best way to get the customercommunicationslead@qr.com.au back as an associated as an alias email for the PDL (DL), without impacting the requirement (if any) for the M365 group, which appears to be a business change. Can the M365 address be altered to something else so that this email can be reinstated for the DL?
12-12-2025 06:31:45 - Steven Vos (Additional comments)
Hi there, the issue is that customercommunicationslead@qr.com.au was originally the main email associated with this DL, and a few months ago it was changed to PDLcustomercommunicationslead@qr.com.au without consultation. As a result, multiple internal emails were not sent to the associated address and therefore missed. From what you're saying, I would assume that this was altered so that the M365 group could be created - I'm not sure what this is/ does or the requirement for this from a business perspective. Does it have to do with the additional addresses included in GAL screenshot in my first correspondence (e.g. CustomerCommunicationsLead@QueenslandRail.onmicrosoft.com)?
11-12-2025 17:39:08 - PDXC Integration (Work notes)
TASK8332103 Work Note Added by sonia.pandey@dxc.com: The concern team attempted to create the DL using the name and email address "Customer Communications Lead"(customercommunicationslead@qr.com.au), but found that this already exists as an M365 Group.
Because of this, they cannot create a Distribution List with the same name or email address. Informed user if DL is still required, the name or email will need to be slightly modified.
For example:
Name: Customer Comms Lead
Email: customercommslead@qr.com.au
Asked user if he is aware of the existing M365 Group. Awaiting response.
11-12-2025 16:56:05 - PDXC Integration (Additional comments)
TASK8332103 Comment Added ---&gt; Hi @Steven Vos
The team attempted to create the DL using the name and email address "Customer Communications Lead"(customercommunicationslead@qr.com.au), but found that this already exists as an M365 Group.
Because of this, they cannot create a Distribution List with the same name or email address. If a DL is still required, the name or email will need to be slightly modified.
For example:
Name: Customer Comms Lead
Email: customercommslead@qr.com.au
Additionally, are you aware of the existing M365 Group?
Kindly confirm how you want to proceed with this.
Thank you.
11-12-2025 15:12:29 - PDXC Integration (Work notes)
TASK8332103 Work Note Added by sonia.pandey@dxc.com: Checking internally with team
11-12-2025 15:12:20 - PDXC Integration (Additional comments)
TASK8332103 Comment Added ---&gt; .
11-12-2025 10:37:58 - PDXC Integration (Work notes)
TASK8332103 Assigned To: Sonia Pandey
11-12-2025 10:20:38 - PDXC Integration (Work notes)
TASK8332103 Work Note Added by robert.pau.william@dxc.com: Attempted to create new PDL as per request but already exists ( 2025-12-11 10_06_59-DG_AZ1_CVD_ICT_WIN10-DD - Desktop Viewer.png)
On further investigation, confirmed PDL already exists (2025-12-11 10_09_05-DG_AZ1_CVD_ICT_WIN10-DD - Desktop Viewer.png)
User wants CustomerCommunicationsLead@qr.com.au as an alias of is PDLCustomerCommunicationsLead@qr.com.au - all mail from CustomerCommunicationsLead@qr.com.au should be routed to PDLCustomerCommunicationsLead@qr.com.au mailbox. 
Re-assigning back to O365 to action.
TASK8332103 Assigned To: 
11-12-2025 10:17:28 - PDXC Integration (Work notes)
TASK8332103 Work Note Added by robert.pau.william@dxc.com: Added attachment ::  2025-12-11 10_06_59-DG_AZ1_CVD_ICT_WIN10-DD - Desktop Viewer.png
11-12-2025 10:17:28 - PDXC Integration (Work notes)
TASK8332103 Work Note Added by robert.pau.william@dxc.com: Added attachment ::  2025-12-11 10_09_05-DG_AZ1_CVD_ICT_WIN10-DD - Desktop Viewer.png
11-12-2025 07:54:58 - PDXC Integration (Work notes)
TASK8332103 Assigned To: Robert William
10-12-2025 16:57:44 - PDXC Integration (Work notes)
TASK8332103 Work Note Added by sonia.pandey@dxc.com: Please let us know if DL can be created as request on your end or not so we check accordingly.
Please note that : it is not about creation of dynamic DL
user need to get a DL created.
10-12-2025 16:18:24 - PDXC Integration (Work notes)
TASK8332103 Work Note Added by sonia.pandey@dxc.com: Hi team 
Can you please check with creating DL as requested below :
Team kindly create a new DL with name and email address : "Customer Communications Lead" (customercommunicationslead@qr.com.au)
During creation please add new DL &lt;customercommunicationslead@qr.com.au&gt; as alias of &lt;PDLCustomerCommunicationsLead@qr.com.au&gt; and then send back the ticket to us to hide it from GAL.
Thank you.
TASK8332103 Assigned To: 
10-12-2025 16:00:58 - PDXC Integration (Work notes)
TASK8332103 Assigned To: Sonia Pandey
10-12-2025 15:32:50 - Shane Kmet (Work notes)
Assigning back to O365 Messaging
This is out of scope for service desk
Please work with user to provide guidance/support on what needs to occur, or close the ticket if that guidance has been provided, and not actionable from this ticket
If additional PDLs or mailboxes need to be created, please advise user to raise the appropriate self service form to request
10-12-2025 15:11:58 - PDXC Integration (Work notes)
TASK8332103 Work Note Added by joylen.ballena@dxc.com: SCTASK0220520 assigned to GSD
10-12-2025 14:41:28 - PDXC Integration (Work notes)
TASK8332103 Work Note Added by sonia.pandey@dxc.com: Team kindly create a new DL with name and email address : "Customer Communications Lead" (customercommunicationslead@qr.com.au)
During creation please add new DL &lt;customercommunicationslead@qr.com.au&gt; as alias of &lt;PDLCustomerCommunicationsLead@qr.com.au&gt; and then send back the ticket to us. 
Thank you.
TASK8332103 Assigned To: 
10-12-2025 12:26:11 - PDXC Integration (Additional comments)
TASK8332103 Comment Added ---&gt; Noted. Thank you.
10-12-2025 08:14:44 - Steven Vos (Additional comments)
Hi there, if you can please create the new DL "Customer Communications Lead" (customercommunicationslead@qr.com.au), add this as an alias to DL "PDL Customer Communications Lead", and then hide DL "Customer Communications Lead" in the GAL that would be great. Thanks heaps, Steve
09-12-2025 12:31:09 - PDXC Integration (Work notes)
TASK8332103 Work Note Added by sonia.pandey@dxc.com: Awaiting user's response.
09-12-2025 12:30:49 - PDXC Integration (Additional comments)
TASK8332103 Comment Added ---&gt; Hi @Steven Vos
We can hide PDL from GAL on our end.
Kindly let me know if you want to proceed with your request or not ?
08-12-2025 19:55:59 - PDXC Integration (Additional comments)
TASK8332103 Comment Added ---&gt; We can hide PDL from GAL on our end.
Kindly let me know if you want to proceed with your request ?
07-12-2025 16:03:10 - Steven Vos (Additional comments)
Hi there, I have been on annual leave, returning to shift today. Regarding your comment "it can only be checked if the new DL is created", I am unable to commit to creating a new DL just to check to see if the functionality exists - I would expect that someone within the team would know whether or not this can be performed without trial and error. We experienced another issue this week as a result of this issue, perhaps this ticket could be escalated to someone more senior with a broader understanding of this topic? Thanks.
05-12-2025 17:36:44 - PDXC Integration (Work notes)
TASK8332103 Work Note Added by sonia.pandey@dxc.com: Awaiting user's response.
05-12-2025 17:36:19 -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Please note that : we would not be able to keep ticket on hold for longer time hence we would appreciate your confirmation at the earliest possible. Thank you!
04-12-2025 19:45:53 - PDXC Integration (Additional comments)
TASK8332103 Comment Added ---&gt; @Steven Vos
Please note : If we are unable to receive your response by tomorrow then we would need to close the ticket as we have already sent multiple strikes on the ticket.
04-12-2025 19:45:38 - PDXC Integration (Work notes)
TASK8332103 Work Note Added by sonia.pandey@dxc.com: Pinged user on teams again and inform him that if we are unable to receive your response by tomorrow then we would need to close the ticket as we have already sent multiple strikes on the ticket.
04-12-2025 17:45:05 -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Please note that : we would not be able to keep ticket on hold for longer time hence we would appreciate your confirmation at the earliest possible. Thank you!
03-12-2025 15:43:28 - PDXC Integration (Work notes)
TASK8332103 Work Note Added by sonia.pandey@dxc.com: User showing offline on teams hence dropped message over there.
Awaiting user's response.
03-12-2025 15:43:08 -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Please note that : we would not be able to keep ticket on hold for longer time hence we would appreciate your confirmation at the earliest possible. Thank you!
02-12-2025 12:54:48 - PDXC Integration (Work notes)
TASK8332103 Work Note Added by sonia.pandey@dxc.com: Awaiting user's response.
02-12-2025 12:54:37 -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01-12-2025 17:54:34 - PDXC Integration (Work notes)
TASK8332103 Work Note Added by sonia.pandey@dxc.com: Awaiting user's response.
01-12-2025 17:54:15 -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27-11-2025 13:04:04 - PDXC Integration (Work notes)
TASK8332103 Work Note Added by sonia.pandey@dxc.com: User asked to wait until the end of the week to respond.
26-11-2025 23:17:29 - Steven Vos (Additional comments)
reply from: steven.vos@qr.com.au
Hi team,
Please give me until the end of the week to respond as I’m currently exploring additional information.
Thank you,
Steve
26-11-2025 14:45:44 - PDXC Integration (Work notes)
TASK8332103 Work Note Added by sonia.pandey@dxc.com: Awaiting user's response.
26-11-2025 14:44:52 -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25-11-2025 13:05:59 - PDXC Integration (Work notes)
TASK8332103 Work Note Added by sonia.pandey@dxc.com: Awaiting user's response.
25-11-2025 13:05:44 - PDXC Integration (Additional comments)
TASK8332103 Comment Added ---&gt; Hi @Steven Vos
As we spoke other day that we will be checking with hiding new DL "Customer Communications Lead" from GAL on our end.
It can be only checked if a new DL is created. In that case kindly confirm if we can now send the ticket to concern team to create the new DL for you so we can do the further needful.
24-11-2025 14:30:24 - PDXC Integration (Work notes)
TASK8332103 Work Note Added by sonia.pandey@dxc.com: User asked if once the new DL "Customer Communications Lead" is created, will it be visible in the QR Address Book as a duplicate to "PDL Customer Communications Lead", or can it be hidden so that only PDL Customer Communications Lead is visible to users.
Informed user that we can surely check with hiding new DL "Customer Communications Lead" from GAL on our end.
Currently we are checking with team internally if its feasible to do so.
Will update details accordingly.
20-11-2025 19:20:54 - PDXC Integration (Work notes)
TASK8332103 Work Note Added by sonia.pandey@dxc.com: User asked if once the new DL "Customer Communications Lead" is created, will it be visible in the QR Address Book as a duplicate to "PDL Customer Communications Lead", or can it be hidden so that only PDL Customer Communications Lead is visible to users.
Informed user that we can surely check with hiding  new DL "Customer Communications Lead" from GAL on our end.
20-11-2025 14:23:44 - PDXC Integration (Work notes)
TASK8332103 Work Note Added by sonia.pandey@dxc.com: Provided details to user
Awaiting further response.
20-11-2025 14:23:31 - PDXC Integration (Additional comments)
TASK8332103 Comment Added ---&gt; Hi @Steven Vos
Concerned team has routed the ticket back to us stating you have some query about the DL creation. Please find the explanation in query as below :
To clarify, the alias CustomerCommunicationsLead@qr.com.au cannot be added directly to PDLCustomerCommunicationsLead@qr.com.au because &lt;CustomerCommunicationsLead@qr.com.au&gt; does not currently exist as an object in Exchange/AD. In order to add an alias, the email address must already be associated with a mailbox, DL, or contact record.
Therefore, as discussed with the requester, we require creation of a new DL with:
• Name: Customer Communications Lead
• Email: CustomerCommunicationsLead@qr.com.au
Once this DL is created, we will proceed to add its email address as an alias to the PDL as requested.
Please let me know if this clarifies the requirement or if you need any further details.
19-11-2025 13:17:04 - PDXC Integration (Work notes)
TASK8332103 Work Note Added by sonia.pandey@dxc.com: Provided details to user
Awaiting further response.
19-11-2025 13:16:45 - PDXC Integration (Additional comments)
TASK8332103 Comment Added ---&gt; Hi @Steven Vos
Concerned team has routed the ticket back to us stating you have some query about the DL creation. Please find the explanation in query as below :
To clarify, the alias CustomerCommunicationsLead@qr.com.au cannot be added directly to PDLCustomerCommunicationsLead@qr.com.au because &lt;CustomerCommunicationsLead@qr.com.au&gt; does not currently exist as an object in Exchange/AD. In order to add an alias, the email address must already be associated with a mailbox, DL, or contact record.
Therefore, as discussed with the requester, we require creation of a new DL with:
• Name: Customer Communications Lead
• Email: CustomerCommunicationsLead@qr.com.au
Once this DL is created, we will proceed to add its email address as an alias to the PDL as requested.
Please let me know if this clarifies the requirement or if you need any further details.
18-11-2025 14:27:13 - PDXC Integration (Work notes)
TASK8332103 Work Note Added by sonia.pandey@dxc.com: Provided details to user
Awaiting further response.
18-11-2025 14:26:52 - PDXC Integration (Additional comments)
TASK8332103 Comment Added ---&gt; Hi @Steven Vos
Concerned team has routed the ticket back to us stating you have some query about the DL creation. Please find the explanation in query as below :
To clarify, the alias CustomerCommunicationsLead@qr.com.au cannot be added directly to PDLCustomerCommunicationsLead@qr.com.au because &lt;CustomerCommunicationsLead@qr.com.au&gt; does not currently exist as an object in Exchange/AD. In order to add an alias, the email address must already be associated with a mailbox, DL, or contact record.
Therefore, as discussed with the requester, we require creation of a new DL with:
• Name: Customer Communications Lead
• Email: CustomerCommunicationsLead@qr.com.au
Once this DL is created, we will proceed to add its email address as an alias to the PDL as requested.
Please let me know if this clarifies the requirement or if you need any further details.
17-11-2025 20:13:59 - PDXC Integration (Work notes)
TASK8332103 Work Note Added by sonia.pandey@dxc.com: Provided details to user
Awaiting further response.
17-11-2025 20:13:52 - PDXC Integration (Additional comments)
TASK8332103 Comment Added ---&gt; Hi @Steven Vos
Concerned team has routed the ticket back to us stating you have some query about the DL creation. Please find the explanation in query as below :
To clarify, the alias CustomerCommunicationsLead@qr.com.au cannot be added directly to PDLCustomerCommunicationsLead@qr.com.au because &lt;CustomerCommunicationsLead@qr.com.au&gt; does not currently exist as an object in Exchange/AD. In order to add an alias, the email address must already be associated with a mailbox, DL, or contact record.
Therefore, as discussed with the requester, we require creation of a new DL with:
• Name: Customer Communications Lead
• Email: CustomerCommunicationsLead@qr.com.au
Once this DL is created, we will proceed to add its email address as an alias to the PDL as requested.
Please let me know if this clarifies the requirement or if you need any further details.
17-11-2025 18:36:38 - PDXC Integration (Work notes)
TASK8332103 Assigned To: Sonia Pandey
17-11-2025 17:30:28 - PDXC Integration (Work notes)
TASK8332103 Work Note Added by robert.pau.william@dxc.com: Forwarding to QLR 365 Team to advice the following before DL is created: 
Hi Robby thanks for this,
Can I please confirm, when you say add it as an alias, that it will only exist as a secondary email inside the existing PDL Customer Communications Lead contact, and not appear as a separate, standalone contact called Customer Communications Lead in the address book?
If this is the case and it will be migrated into the existing contact as an alias, then I wouldn't think it would matter what the name is, as it shouldn't appear anywhere once migrated?
Thanks,
Steve
From: William, Robby &lt;Robby.William@qr.com.au&gt;
Sent: Friday, 14 November 2025 07:53
To: Vos, Steven &lt;steven.vos@qr.com.au&gt;
Subject: RE: RITM5384892
Hi Steven,
The team which handles Alias creation has come back and said that we need to create a separate DL (aka CustomerCommunicationsLead@qr.com.au) and then only they can add it as an alias to PDLCustomerCommunicationsLead@qr.com.au.
If you could please confirm the following, that would be great:
• Name: PDL Customer Communications Lead (This name will need to be different as it already exists).
• Email Address: CustomerCommunicationsLead@qr.com.au
• Managed By: Indira Thivy
TASK8332103 Assigned To: 
14-11-2025 10:21:18 - PDXC Integration (Work notes)
TASK8332103 Work Note Added by robert.pau.william@dxc.com: @Sonia Pandey - the client has come back with the following - are you able to confirm before we create the DL - Thank you
Hi Robby thanks for this,
Can I please confirm, when you say add it as an alias, that it will only exist as a secondary email inside the existing PDL Customer Communications Lead contact, and not appear as a separate, standalone contact called Customer Communications Lead in the address book? 
If this is the case and it will be migrated into the existing contact as an alias, then I wouldn't think it would matter what the name is, as it shouldn't appear anywhere once migrated?
Thanks,
Steve
From: William, Robby &lt;Robby.William@qr.com.au&gt; 
Sent: Friday, 14 November 2025 07:53
To: Vos, Steven &lt;steven.vos@qr.com.au&gt;
Subject: RE: RITM5384892
Hi Steven, 
The team which handles Alias creation has come back and said that we need to create a separate DL (aka CustomerCommunicationsLead@qr.com.au) and then only they can add it as an alias to PDLCustomerCommunicationsLead@qr.com.au. 
If you could please confirm the following, that would be great: 
• Name: PDL Customer Communications Lead (This name will need to be different as it already exists). 
• Email Address: CustomerCommunicationsLead@qr.com.au
• Managed By: Indira Thivy
14-11-2025 07:53:59 - PDXC Integration (Work notes)
TASK8332103 Work Note Added by robert.pau.william@dxc.com: Confirm with user regarding naming. 
Will action once have this information.
14-11-2025 07:48:54 - PDXC Integration (Work notes)
TASK8332103 Assigned To: Robert William
13-11-2025 17:32:49 - PDXC Integration (Work notes)
TASK8332103 Assigned To: 
13-11-2025 17:21:33 - PDXC Integration (Work notes)
TASK8332103 Work Note Added by sonia.pandey@dxc.com: Hi team 
The thing is that CustomerCommunicationsLead@qr.com.au doesnt exist and user wants this to be added as alias of PDLCustomerCommunicationsLead@qr.com.au 
So if CustomerCommunicationsLead@qr.com.au doesnt exist we would be unable to add it.
That is why after discussing with user we came to conclusion that first create DL : with email address CustomerCommunicationsLead@qr.com.au , once created we will add its alias to PDLCustomerCommunicationsLead@qr.com.au 
Hence kindly create DL with name Customer Communications Lead with email : CustomerCommunicationsLead@qr.com.au and send back the ticket to us.
Kindly let me know if any confusion. Thank you
12-11-2025 17:53:19 - PDXC Integration (Work notes)
TASK8332103 Work Note Added by sonia.pandey@dxc.com: We are currently working with team 
Will update details accordingly
12-11-2025 17:53:09 - PDXC Integration (Additional comments)
TASK8332103 Comment Added ---&gt; .
12-11-2025 13:14:29 - PDXC Integration (Work notes)
TASK8332103 Assigned To: Sonia Pandey
12-11-2025 12:21:40 - PDXC Integration (Work notes)
TASK8332103 Work Note Added by robert.pau.william@dxc.com: The customer wants CustomerCommunicationsLead@qr.com.au to be an alias of PDLCustomerCommunicationsLead@qr.com.au. Should be able to send mail to either address but would go to the PDLCustomerCommunicationsLead@qr.com.au inbox. 
Sending of O365 Messaging QLR Team to Action.
TASK8332103 Assigned To: 
11-11-2025 12:53:59 - PDXC Integration (Additional comments)
TASK8332103 Comment Added ---&gt; Confirming with end user on what they are exaclty after with this request. Awaiting response.
07-11-2025 09:26:09 - PDXC Integration (Work notes)
TASK8332103 Assigned To: Robert William
06-11-2025 14:56:27 - PDXC Integration (Work notes)
TASK8332103 Work Note Added by sonia.pandey@dxc.com: Hi team
Kindly create PDL as email address &lt;CustomerCommunicationsLead@qr.com.au&gt; 
Once it is created please send back the ticket to us again so that we can do the needful for user.
Thank you.
TASK8332103 Assigned To: 
06-11-2025 14:20:09 - PDXC Integration (Work notes)
TASK8332103 Work Note Added by sonia.pandey@dxc.com: User has asked if CustomerCommunicationsLead@qr.com.au DL doesnt exist then can it be freshly created again , once created can it be added as secondary SMTP to existing PDL : PDLCustomerCommunicationsLead@qr.com.au
Checking internally if its feasible to do it.
Will update details accordingly.
05-11-2025 11:53:07 - PDXC Integration (Work notes)
TASK8332103 Work Note Added by sonia.pandey@dxc.com: User has asked if CustomerCommunicationsLead@qr.com.au DL doesnt exist then can it be freshly created again , once created can it be added as secondary SMTP to existing PDL : PDLCustomerCommunicationsLead@qr.com.au
Checking internally if its feasible to do it.
Will update details accordingly.
04-11-2025 17:16:47 - PDXC Integration (Work notes)
TASK8332103 Work Note Added by sonia.pandey@dxc.com: User has asked if CustomerCommunicationsLead@qr.com.au DL doesnt exist then can it be freshly created again , once created can it be added as secondary SMTP to existing PDL : PDLCustomerCommunicationsLead@qr.com.au
Checking internally if its feasible to do it.
Will update details accordingly.
04-11-2025 12:20:53 - PDXC Integration (Additional comments)
TASK8332103 Comment Added ---&gt; Hi @Steven Vos
I have provided you in teams chat, could you please check and let us know if you need further assistance.
Thank you.
04-11-2025 12:20:39 - PDXC Integration (Work notes)
TASK8332103 Work Note Added by sonia.pandey@dxc.com: User asked if "DL return historical data as well or just live data. The CustomerCommunicationsLead@qr.com.au used to be the DL, but the problem is it was replaced with PDLCustomerCommunicationsLead@qr.com.au without any advice. Maybe it was overwritten the QR standard for DLs seems to be adding the PDL at the front"
User also mentioned that "They have advised many of their groups of the new address but some still have the old one. So is it possible to add the CustomerCommunicationsLead@qr.com.au DL and then make it a secondary smtp to the PDLCustomerCommunicationsLead@qr.com.au address for the same DL?"
Informed user that there is no result for DL CustomerCommunicationsLead@qr.com.au
If CustomerCommunicationsLead@qr.com.au doesn't exist as a DL on system then maybe it can be created from start as DL and then make it a secondary smtp to the PDLCustomerCommunicationsLead@qr.com.au address however it would not carry on the data of the previous DL which user is referring to.
Awaiting further response from user.
31-10-2025 12:52:59 - PDXC Integration (Work notes)
TASK8332103 Work Note Added by sonia.pandey@dxc.com: User asked if "DL return historical data as well or just live data. The CustomerCommunicationsLead@qr.com.au used to be the DL, but the problem is it was replaced with PDLCustomerCommunicationsLead@qr.com.au without any advice. Maybe it was overwritten the QR standard for DLs seems to be adding the PDL at the front"
User also mentioned that "They have advised many of their groups of the new address but some still have the old one. So is it possible to add the CustomerCommunicationsLead@qr.com.au DL and then make it a secondary smtp to the PDLCustomerCommunicationsLead@qr.com.au address for the same DL?"
Informed user that there is no result for DL CustomerCommunicationsLead@qr.com.au
If CustomerCommunicationsLead@qr.com.au doesn't exist as a DL on system then maybe it can be created from start as DL and then make it a secondary smtp to the PDLCustomerCommunicationsLead@qr.com.au address however it would not carry on the data of the previous DL which user is referring to.
Awaiting further response from user.
30-10-2025 13:55:07 - PDXC Integration (Work notes)
TASK8332103 Work Note Added by sonia.pandey@dxc.com: Added attachment ::  image (6).png
30-10-2025 13:55:03 - PDXC Integration (Work notes)
TASK8332103 Work Note Added by sonia.pandey@dxc.com: Added attachment ::  image (7).png
30-10-2025 13:54:59 - PDXC Integration (Work notes)
TASK8332103 Work Note Added by sonia.pandey@dxc.com: Added attachment ::  image (8).png
30-10-2025 13:54:16 - PDXC Integration (Additional comments)
TASK8332103 Comment Added ---&gt; Hi @Steven Vos
We can update CustomerCommunicationsLead@qr.com.au as secondary SMTP however we need to ensure that CustomerCommunicationsLead@qr.com.au exist on our end.
(Screenshot on teams)
When we search for CustomerCommunicationsLead@qr.com.au please see the screenshots of result that we get :
(Screenshot on teams)
We are able to see PDLCustomerCommunicationsLead@qr.com.au as DL and CustomerCommunicationsLeads@QueenslandRail.onmicrosoft.com as M365 group  I have highlighted email address for you. ( on teams chat)
30-10-2025 13:53:47 - PDXC Integration (Work notes)
TASK8332103 Work Note Added by sonia.pandey@dxc.com: Only CustomerCommunicationsLeads@QueenslandRail.onmicrosoft.com and PDLCustomerCommunicationsLead@qr.com.au found on our end.
CustomerCommunicationsLead@qr.com.au is not found in DRA, M365 and exchange.
Informed user and asked which email address she wants to add as secondary alias for PDLCustomerCommunicationsLead@qr.com.au
Awaiting response.
29-10-2025 17:12:00 - PDXC Integration (Work notes)
TASK8332103 Work Note Added by sonia.pandey@dxc.com: Only CustomerCommunicationsLeads@QueenslandRail.onmicrosoft.com and PDLCustomerCommunicationsLead@qr.com.au found on our end.
CustomerCommunicationsLead@qr.com.au is not found in DRA, M365 and exchange. 
Informed user and asked which email address she wants to add as secondary alias for PDLCustomerCommunicationsLead@qr.com.au 
Awaiting response.
29-10-2025 13:55:49 - PDXC Integration (Work notes)
TASK8332103 Work Note Added by sonia.pandey@dxc.com: We dont see any result for CustomerCommunicationsLead@qr.com.au 
CustomerCommunicationsLeads@QueenslandRail.onmicrosoft.com is showing as M365 group 
PDLCustomerCommunicationsLead@qr.com.au is showing as DL. 
Asked user if he wants to update SMTP for PDLCustomerCommunicationsLead@qr.com.au is showing as DL as CustomerCommunicationsLead@qr.com.au 
Awaiting response.
29-10-2025 13:55:42 - PDXC Integration (Additional comments)
TASK8332103 Comment Added ---&gt; Hi @Steven Vos
I can see PDLCustomerCommunicationsLead@qr.com.au is showing as DL. 
and 
CustomerCommunicationsLeads@QueenslandRail.onmicrosoft.com is M365 group.
(Screenshot attached in teams chat)
Please confirm if you want to update the SMTP as CustomerCommunicationsLead@qr.com.au for PDLCustomerCommunicationsLead@qr.com.au ?
If yes, then we tried finding CustomerCommunicationsLead@qr.com.au as DL or mailbox however we dont see any result. 
Kindly confirm if CustomerCommunicationsLead@qr.com.au is DL or group or mailbox?
29-10-2025 13:47:19 - PDXC Integration (Work notes)
TASK8332103 Assigned To: Sonia Pandey
29-10-2025 13:42:17 - PDXC Integration (Work notes)
TASK8332103 Assigned To: 
29-10-2025 13:42:13 - PDXC Integration (Additional comments)
TASK8332103 Comment Added ---&gt; Hi Team,
The request does not belong to storage scope, please check and do the needful.
29-10-2025 13:20:43 - PDXC Integration (Work notes)
TASK8332103 Assigned To: Sumalatha Gurrampati
29-10-2025 13:18:23 - Riley Thomas (Work notes)
QLR ServiceNow Integration sc_req_item SCTASK0220520 created RITM5384892
29-10-2025 13:17:39 - Riley Thomas (Work notes)
Assigning to O365 messaging team as per KB0010175
29-10-2025 13:06:02 - Riley Thomas (Work notes)
Investigating
</t>
  </si>
  <si>
    <t xml:space="preserve">
 2025-10-29 11:49:11 Cameron Horn - Assigned to is Martyn Connor was 
 2025-10-29 13:18:07 Riley Thomas - Assignment Group is DXC O365 Messaging was Global Service Desk
 2025-10-29 13:55:38 PDXC Integration - State is Pending was Work in Progress
 2025-11-11 12:52:45 PDXC Integration - State is Work in Progress was Pending
 2025-11-11 12:53:58 PDXC Integration - State is Pending was Work in Progress
 2025-11-12 10:31:17 PDXC Integration - State is Work in Progress was Pending
 2025-11-12 17:53:07 PDXC Integration - State is Pending was Work in Progress
 2025-12-10 14:41:14 PDXC Integration - State is Work in Progress was Pending
 2025-12-10 15:11:31 Joylen Ballena - Assignment Group is Global Service Desk was DXC O365 Messaging
 2025-12-10 15:32:36 Shane Kmet - Assignment Group is DXC O365 Messaging was Global Service Desk
 2025-12-11 15:12:19 PDXC Integration - State is Pending was Work in Progress</t>
  </si>
  <si>
    <t xml:space="preserve">08-12-2025 17:01:15 - Joylen Ballena (Work notes)
Joel Bissmire
Work notes•2025-11-25 08:18:47
Fresh start not required as the user has already been using the device
05-11-2025 13:39:49 - PDXC Integration (Work notes)
TASK8331940 Work Note Added by joel.bissmire@dxc.com: Reached out to Aidan for an available timeframe to fresh start the device.
"Afternoon Aidan,
I'm reaching out to you to facilitate the final steps of reassigning Mervin's Device to yourself. We will need to fresh start the device, and it will take up to 2 hours before it can be freely used. This requires it to plugged into the Queensland Rail network throughout. Reach out to me when you think you will have that time available.
Regards,"
30-10-2025 15:28:30 - PDXC Integration (Work notes)
TASK8331940 Assigned To: Joel Bissmire
29-10-2025 11:25:48 - PDXC Integration (Work notes)
TASK8331940 Work Note Added by kaushika.t@dxc.com: Assigning the ticket to Desktop Support for further assistance - "Does this tablet need to be reset?
29-10-2025 11:25:08 - PDXC Integration (Additional comments)
TASK8331940 Comment Added ---&gt; User reassigned in asset registry:
Asset tag - SM231498|| Serial Number - 0F00PWK220701J || State - In use || Assigned to - Aidan Zunker.
29-10-2025 09:59:37 - Nicolette Brown (Work notes)
QLR ServiceNow Integration sc_req_item SCTASK0220479 created RITM5384739
</t>
  </si>
  <si>
    <t xml:space="preserve">
 2025-12-08 17:01:15 Joylen Ballena - State is Closed Complete was Open</t>
  </si>
  <si>
    <t xml:space="preserve">11-12-2025 11:08:50 - Casey Micklesson (Additional comments)
Hi Hannah, 
The supplier has advised this has been held up with the courier.
They have advised there is a slight delay and the items should hopefully arrive soon.
I am very sorry for the delay on this.
Thank you
08-12-2025 13:34:53 - Casey Micklesson (Additional comments)
Hi Hannah, 
Please be advised the stock did not arrive on Friday as advised by Telstra. 
I have followed up on this and will come back to you ASAP.
Thank you
05-12-2025 09:39:07 - Casey Micklesson (Additional comments)
HI Hannah,
ETA is still expected for today as advised by Telstra.
We are unsure of the time this will be delivered but if this is after our courier, the stock will be dispatched Monday.
Thank you,
03-12-2025 11:28:05 - Hannah Smyth (Additional comments)
Hi, Is the ETA on this one still 05/12?
26-11-2025 15:43:05 - Casey Micklesson (Additional comments)
Hi Hannah, 
The ETA for this has been updated to the 05/12.
Telstra has asked that if any stock arrives prior to this, it be allocated to your order.
Thanks!
26-11-2025 12:11:55 - Hannah Smyth (Additional comments)
reply from: hannah.smyth@qr.com.au
Hi team,
Any update on this ETA please?
Thanks,
Hannah
[Queensland Rail logo]
Hannah Smyth
SCS Delivery coordinator - tdrt
Upper Concourse, Central Station
Brisbane QLD 4001
W: queenslandrail.com.au&lt;http://queenslandrail.com.au/&gt;
[cid:image002.png@01DC5ECD.ADDADA60]
21-11-2025 13:02:06 - Casey Micklesson (Work notes)
Followed up on the stock with Telstra. 
Waiting updated ETA. 
Updated customer
21-11-2025 13:02:06 - Casey Micklesson (Additional comments)
Hi Hannah,
Please be advised we are still waiting on an ETA from Telstra, who have advised these are on backorder.
I will keep you updated on the status of this.
Thank you,
17-11-2025 14:31:13 - Casey Micklesson (Additional comments)
Hi Hannah,
Please be advised we are still waiting on an ETA from Telstra, who have advised these are on backorder.
I will keep you updated on the status of this.
Thank you,
12-11-2025 12:41:46 - Casey Micklesson (Additional comments)
Hi Hannah,
Please be advised we are still waiting on an ETA from Telstra, who have advised these are on backorder.
I will keep you updated on the status of this.
Thank you,
06-11-2025 14:56:28 - Casey Micklesson (Additional comments)
Hi Hannah,
Please be advised we are still waiting on an ETA from Telstra for this.
I have followed up with them this afternoon and will come back to you asap.
Thank you,
06-11-2025 14:56:28 - Casey Micklesson (Work notes)
Followed up with Telstra.
Order forms have been signed however, no confirmation of order has been received. 
Believe this may be stuck on a Telstra AE end. 
Updated customer in SNOW.
03-11-2025 14:46:46 - Casey Micklesson (Additional comments)
Hi Hannah, 
Please be advised we are still waiting on an ETA from Telstra for this. 
Thank you,
29-10-2025 10:58:33 - Casey Micklesson (Work notes)
Ordered stock with Telstra.
Waiting ETA.
29-10-2025 10:58:33 - Casey Micklesson (Additional comments)
Hi Hannah, 
Please be advised we have ordered the stock for you and are currently waiting on an ETA from Telstra.
I will keep you updated on the status of this request.
Thank you
28-10-2025 13:44:39 - Casey Micklesson (Work notes)
Please note your Order Reference Number:
15630408
28-10-2025 13:19:14 - Fiona Rendalls (Additional comments)
Reassigned to the Telstra Support Group for action.  
Global Service Desk - do not shut down this ticket.
</t>
  </si>
  <si>
    <t xml:space="preserve">12-12-2025 10:06:11 - PDXC Integration (Work notes)
TASK8328282 Work Note Added by michael.murakami@dxc.com: RTOA kiosk successfully set up at the RMC
CMDB record has been updated to In Use and the device has been assigned to Adam Elmore
12-12-2025 10:06:07 - PDXC Integration (Additional comments)
TASK8328282 Comment Added ---&gt; Hi, Adam!
An RTOA kiosk, TC191243, has been installed at the requested workstation. We will now close this request.
If you have any questions, please reach out to me at michael.murakami@qr.com.au.
Warm regards,
Michael Murakami
10-12-2025 12:01:58 - PDXC Integration (Work notes)
TASK8328282 Work Note Added by michael.murakami@dxc.com: Prepared TC191243 for this request:
- Device has been updated to 9.3.1129
- Device has been registered with qrqr-RTOA_kiosk2_prod
- Will head to RMC for installation around 1pm today
10-12-2025 09:46:04 - PDXC Integration (Work notes)
TASK8328282 Work Note Added by michael.murakami@dxc.com: Spoke to Aletia on 07 3072 0109:
- Confirmed a monitor won't be required, but a power cable and DP cable for the monitor on-site has been requested
- Aletia has requested the visit take place between 10am-3pm to avoid working during peak
- Provisioning a TC for the kiosk now
10-12-2025 06:03:05 - Aletia Woodford (Additional comments)
Hi
I have posted three requests, this makes the fourth requesting an update.
I also called the IT Service Desk on the 28/10/2025, requesting an update, who advised they would get someone to contact me.
To date, no response.
05-12-2025 09:17:25 - Cameron Horn (Work notes)
Adam Elmore called about the ticket and is looking for an update
Adam Elmore advised that they could be contacted on 30720109
14-11-2025 06:22:53 - Aletia Woodford (Additional comments)
Good morning.  Could I please request an update on this request.  Thank you - Aletia
05-11-2025 14:06:35 - Aletia Woodford (Additional comments)
Good afternoon.  Could I please request an update on this request.  Thank you - ALetia
29-10-2025 08:22:29 - PDXC Integration (Work notes)
TASK8328282 Assigned To: Michael Murakami
28-10-2025 10:25:26 - Gilbert Noble (Work notes)
QLR ServiceNow Integration sc_req_item SCTASK0220324 created RITM5382375
28-10-2025 10:22:31 - George Knight (Work notes)
Assigning to Desktop team as per KB0011252
</t>
  </si>
  <si>
    <t xml:space="preserve">
 2025-10-28 10:22:31 George Knight - Assignment Group is DXC Remote Desktop Support was Global Service Desk
 2025-10-28 10:24:34 Gilbert Noble - Assigned to is Gilbert Noble was 
 2025-10-28 10:25:05 Gilbert Noble - Assignment Group is DXC Desktop CBD was DXC Remote Desktop Support
 2025-12-12 10:06:11 PDXC Integration - State is Closed Complete was Work in Progress</t>
  </si>
  <si>
    <t xml:space="preserve">12-12-2025 17:26:46 - Hsin Shen (Additional comments)
Hi @Mark O'Connor,
CHG0054021 has been successfully deployed to Production and tested by visually examining the records in the ServiceNow back-end (ie. Assignment Group, Survey, 14x Notifications).  No requests were actually submitted in Production due to the confusion the test requests would cause to the business as well as the contamination of the reporting. 
The updated records can be found below...
Assignmen Group
[code]&lt;a href="https://queenslandrail.service-now.com/nav_to.do?uri=sys_user_group.do?sys_id=87a519fe4750a2d06793229df26d43f1" target=“_blank”&gt;PWS Services&lt;/a&gt;[/code] 
Survey
[code]&lt;a href="https://queenslandrail.service-now.com/nav_to.do?uri=asmt_metric_type.do?sys_id=5830ee201b4c7e10a0519687b04bcb3e%26sysparm_view=survey" target=“_blank”&gt;PWS Services Customer Satisfaction Survey&lt;/a&gt;[/code] 
(Click 'View Scorecard' Related Link o view updaed Metric Caegory and Assessment Metric names)
Survey Notification
[code]&lt;a href="https://queenslandrail.service-now.com/nav_to.do?uri=sysevent_email_action.do?sys_id=3955629f1b4c3e50a0519687b04bcb3b%26sysparm_view=advanced" target=“_blank”&gt;(DXC) Survey Invitation - PWS HR&lt;/a&gt;[/code] 
13x PWS Notifications
[code]&lt;a href="https://queenslandrail.service-now.com/nav_to.do?uri=sysevent_email_action.do?sys_id=f2791f5d1b4de210a0519687b04bcb84%26sysparm_view=advanced" target=“_blank”&gt;PWS  - Collaborators Added&lt;/a&gt;[/code] 
[code]&lt;a href="https://queenslandrail.service-now.com/nav_to.do?uri=sysevent_email_action.do?sys_id=4ee317951b4de210a0519687b04bcbcb%26sysparm_view=advanced" target=“_blank”&gt;PWS - Assigned to fulfiller&lt;/a&gt;[/code] 
[code]&lt;a href="https://queenslandrail.service-now.com/nav_to.do?uri=sysevent_email_action.do?sys_id=47396f94874aa610cc98862c8bbb35f3%26sysparm_view=advanced" target=“_blank”&gt;PWS - Assigned to Group-Insert&lt;/a&gt;[/code] 
[code]&lt;a href="https://queenslandrail.service-now.com/nav_to.do?uri=sysevent_email_action.do?sys_id=9b9b1b6f87fc2250cc98862c8bbb35e7%26sysparm_view=advanced" target=“_blank”&gt;PWS - Assigned to Group-Update &lt;/a&gt;[/code] 
[code]&lt;a href="https://queenslandrail.service-now.com/nav_to.do?uri=sysevent_email_action.do?sys_id=3a0c9f511b8de210a0519687b04bcbd0%26sysparm_view=advanced" target=“_blank”&gt;PWS - Case closed Cancelled&lt;/a&gt;[/code] 
[code]&lt;a href="https://queenslandrail.service-now.com/nav_to.do?uri=sysevent_email_action.do?sys_id=45ea1fdd1b4de210a0519687b04bcbea%26sysparm_view=advanced" target=“_blank”&gt;PWS - Case closed complete&lt;/a&gt;[/code] 
[code]&lt;a href="https://queenslandrail.service-now.com/nav_to.do?uri=sysevent_email_action.do?sys_id=ee9b93511b8de210a0519687b04bcbc9%26sysparm_view=advanced" target=“_blank”&gt;PWS - Case closed incomplete&lt;/a&gt;[/code] 
[code]&lt;a href="https://queenslandrail.service-now.com/nav_to.do?uri=sysevent_email_action.do?sys_id=125c31671b386610a0519687b04bcb76%26sysparm_view=advanced" target=“_blank”&gt;PWS - Case Registered&lt;/a&gt;[/code] 
[code]&lt;a href="https://queenslandrail.service-now.com/nav_to.do?uri=sysevent_email_action.do?sys_id=2db5d3d51b4de210a0519687b04bcb88%26sysparm_view=advanced" target=“_blank”&gt;PWS - Comments added-On Backend&lt;/a&gt;[/code] 
[code]&lt;a href="https://queenslandrail.service-now.com/nav_to.do?uri=sysevent_email_action.do?sys_id=1e48d7d91b4de210a0519687b04bcb7c%26sysparm_view=advanced" target=“_blank”&gt;PWS - Comments added-On Portal&lt;/a&gt;[/code] 
[code]&lt;a href="https://queenslandrail.service-now.com/nav_to.do?uri=sysevent_email_action.do?sys_id=1e6de0441bc5e610a0519687b04bcb9b%26sysparm_view=advanced" target=“_blank”&gt;PWS - Opened for Changed&lt;/a&gt;[/code] 
[code]&lt;a href="https://queenslandrail.service-now.com/nav_to.do?uri=sysevent_email_action.do?sys_id=a93ad39d1b4de210a0519687b04bcbe4%26sysparm_view=advanced" target=“_blank”&gt;PWS - Watchlist Added&lt;/a&gt;[/code] 
[code]&lt;a href="https://queenslandrail.service-now.com/nav_to.do?uri=sysevent_email_action.do?sys_id=ef849f951b4de210a0519687b04bcb46%26sysparm_view=advanced" target=“_blank”&gt;PWS - Work notes added&lt;/a&gt;[/code] 
For your convinience, I have also included screenshots in the attached "SCTASK0220268 PTV on PROD.docx" document to help you with the sign off.
Please review in PROD and let us know if you find any anomalies, thanks.
10-12-2025 15:48:04 - Hsin Shen (Additional comments)
Hi @Mark O'Connor,
Thanks for the confirmation. Yes we still need to continue looking into the BCC issue for 'trainingintegration@qr.com.au', I'll find some time to discuss this with Arjun and pick up where we and the Exchange teams has left off, apologies for the delay on this as we've been constantly smashed with priority tickets/projects.
10-12-2025 08:58:26 - Mark O'Connor (Additional comments)
Thanks John.
No other changes need to be made.
The solution delivered for trainingintegration@qr.com.au works well enough, although I think we still have the unresolved aspects of ‘bcc’ emails to that address creating IT Incidents. 
It’s more that this ticket was essentially about branding and unfortunately when it dipped into email config, we experienced a significant issue with a team not receiving emails for a full day and they are still trying to retrieve them.
It’s not unusual at all for issues to emerge when we try to make positive change in how SNOW interacts with mailboxes; I don’t recall a single instance where the setup has landed exactly as expected and I believe that any further change on email set up should be handled as a work package. Piece meal creates too much additional work when the solution has gaps.
Regards,
Mark
09-12-2025 20:04:53 - Hsin Shen (Additional comments)
Hi @Mark O'Connor,
Great thanks for the validations. 
CHG0054021 has been created and scheduled for PROD deployment on Friday 12-Dec at 5pm AEST.
The Forward rule will remain disabled as per RITM0270684, and the Send-as rule (to enable the custom FROM and REPLY-TO email addresses) has already been configured for DEV, TEST and PROD, ready to go.
Re the Forward rule, did you ONLY want to keep it disabled for 'PWSServices@qr.com.au', in order words, not allow user's email reply to be captured in the Additional Comments of the associated HRC record? Let me know if you wanted to disable any other pre-existing Forward rules that we have established and configured from past requirements for any other PWS email addresses, and turn off this functionality for other email addresses (eg. trainingintegration@qr.com.au), I can help with this.
09-12-2025 10:49:25 - Mark O'Connor (Additional comments)
Hi John,
I’ve reviewed all elements in DEV and all good to move to PROD without any forwarding on the PWS Services mailbox. 
Regards,
Mark
08-12-2025 20:44:24 - Hsin Shen (Additional comments)
Hi @Mark O'Connor,
Please note the latest updates from the PDXC team and myself in RITM0270684, where it was confirmed that the forwarding has been successfully disabled, and that there was an error from their end that caused the emails to stop being received.
08-12-2025 16:14:06 - Hsin Shen (Additional comments)
@Mark O'Connor,
Was this the case last time we applied a Forward rule (eg. trainingintegration@qr.com.au)? That all emails were not being received by the QR email address when they were forwarded to SNOW?
Just trying to understand whether there is an issue with the configuration for 'PWSServices@qr.com.au' in Exchange.
08-12-2025 16:09:06 - Hsin Shen (Additional comments)
Hi @Mark O'Connor,
Sorry to hear, I have updated RITM0270684 and asked them to remove the Forward rule. I have also pinged a contact on Teams whom I used to work with from the Exchange team, will let you know as soon as I hear back.
08-12-2025 16:01:57 - Mark O'Connor (Additional comments)
Hi John, 
Changes have bitten hard again.. apparently, all emails to PWSServices@qr.com.au are being forwarded to QueenslandRailTEST@service-now.com and the team have not been receiving emails at all today.
Can you please urgently do what you can on your end to have the above reversed. It wasn’t a requirement and has caused an issue for the fulfilment team today. 
Regards,
08-12-2025 15:04:58 - Hsin Shen (Additional comments)
Hi @Mark O'Connor,
Sorry one more test result - the attached 'screenshot05.png' image shows that the current Forward rule on 'PWSServices@qr.com.au' is working in TEST, and that the replied email is showing up correctly in the Addtional Comments in HRC0513801 in TEST.
Please let me know if you wanted to turn off this functionality for the 'PWSServices@qr.com.au' or 'PSSServices@qr.com.au' addresses.
08-12-2025 15:02:04 - Hsin Shen (Additional comments)
Hi @Mark O'Connor,
I've done further testing in TEST from my end, since the 'send-as' has been configured in Exchange via RITM0270684.
I have generated the following Email Log and had it fired out to my inbox via the Email Properties as test emails, to confirm that the Email Notification is correctly displaying the PWS email address in the FROM and REPLY-TO fields in my inbox (see attached 'screenshot03.png' and 'screenshot04.png' images).
Email Log
https://queenslandrailtest.service-now.com/nav_to.do?uri=sys_email.do?sys_id=a8ea5d77c3adf210faf1061ad0013120
(Click 'Preview Email' from the Related Links section to preveiw)
FYI.
08-12-2025 14:39:45 - Hsin Shen (Additional comments)
Hi @Mark O'Connor,
On DEV, you can find the generated Survey itself relating to HRC0512165 here...
https://queenslandraildev.service-now.com/service_management?id=take_survey&amp;instance_id=a43245bfc3e9f21086ec50d4e401319e
You can view the Survey Invite Notification for HRC0512165 on DEV here...
https://queenslandraildev.service-now.com/nav_to.do?uri=sys_email.do?sys_id=4d3289bfc3e9f21086ec50d4e401310f
(Click on the 'Preview Email' link under he Related Links section)
I have also moved the updates to TEST where you can review the related records via the links below...
Assignmen Group
[code]&lt;a href="https://queenslandrailtest.service-now.com/nav_to.do?uri=sys_user_group.do?sys_id=87a519fe4750a2d06793229df26d43f1" target=“_blank”&gt;PWS Services&lt;/a&gt;[/code] 
Survey
[code]&lt;a href="https://queenslandrailtest.service-now.com/nav_to.do?uri=asmt_metric_type.do?sys_id=5830ee201b4c7e10a0519687b04bcb3e%26sysparm_view=survey" target=“_blank”&gt;PWS Services Customer Satisfaction Survey&lt;/a&gt;[/code] 
(Click 'View Scorecard' Related Link o view updaed Metric Caegory and Assessment Metric names)
Survey Notification
[code]&lt;a href="https://queenslandrailtest.service-now.com/nav_to.do?uri=sysevent_email_action.do?sys_id=3955629f1b4c3e50a0519687b04bcb3b%26sysparm_view=advanced" target=“_blank”&gt;(DXC) Survey Invitation - PWS HR&lt;/a&gt;[/code] 
13x PWS Notifications
[code]&lt;a href="https://queenslandrailtest.service-now.com/nav_to.do?uri=sysevent_email_action.do?sys_id=f2791f5d1b4de210a0519687b04bcb84%26sysparm_view=advanced" target=“_blank”&gt;PWS  - Collaborators Added&lt;/a&gt;[/code] 
[code]&lt;a href="https://queenslandrailtest.service-now.com/nav_to.do?uri=sysevent_email_action.do?sys_id=4ee317951b4de210a0519687b04bcbcb%26sysparm_view=advanced" target=“_blank”&gt;PWS - Assigned to fulfiller&lt;/a&gt;[/code] 
[code]&lt;a href="https://queenslandrailtest.service-now.com/nav_to.do?uri=sysevent_email_action.do?sys_id=47396f94874aa610cc98862c8bbb35f3%26sysparm_view=advanced" target=“_blank”&gt;PWS - Assigned to Group-Insert&lt;/a&gt;[/code] 
[code]&lt;a href="https://queenslandrailtest.service-now.com/nav_to.do?uri=sysevent_email_action.do?sys_id=9b9b1b6f87fc2250cc98862c8bbb35e7%26sysparm_view=advanced" target=“_blank”&gt;PWS - Assigned to Group-Update &lt;/a&gt;[/code] 
[code]&lt;a href="https://queenslandrailtest.service-now.com/nav_to.do?uri=sysevent_email_action.do?sys_id=3a0c9f511b8de210a0519687b04bcbd0%26sysparm_view=advanced" target=“_blank”&gt;PWS - Case closed Cancelled&lt;/a&gt;[/code] 
[code]&lt;a href="https://queenslandrailtest.service-now.com/nav_to.do?uri=sysevent_email_action.do?sys_id=45ea1fdd1b4de210a0519687b04bcbea%26sysparm_view=advanced" target=“_blank”&gt;PWS - Case closed complete&lt;/a&gt;[/code] 
[code]&lt;a href="https://queenslandrailtest.service-now.com/nav_to.do?uri=sysevent_email_action.do?sys_id=ee9b93511b8de210a0519687b04bcbc9%26sysparm_view=advanced" target=“_blank”&gt;PWS - Case closed incomplete&lt;/a&gt;[/code] 
[code]&lt;a href="https://queenslandrailtest.service-now.com/nav_to.do?uri=sysevent_email_action.do?sys_id=125c31671b386610a0519687b04bcb76%26sysparm_view=advanced" target=“_blank”&gt;PWS - Case Registered&lt;/a&gt;[/code] 
[code]&lt;a href="https://queenslandrailtest.service-now.com/nav_to.do?uri=sysevent_email_action.do?sys_id=2db5d3d51b4de210a0519687b04bcb88%26sysparm_view=advanced" target=“_blank”&gt;PWS - Comments added-On Backend&lt;/a&gt;[/code] 
[code]&lt;a href="https://queenslandrailtest.service-now.com/nav_to.do?uri=sysevent_email_action.do?sys_id=1e48d7d91b4de210a0519687b04bcb7c%26sysparm_view=advanced" target=“_blank”&gt;PWS - Comments added-On Portal&lt;/a&gt;[/code] 
[code]&lt;a href="https://queenslandrailtest.service-now.com/nav_to.do?uri=sysevent_email_action.do?sys_id=1e6de0441bc5e610a0519687b04bcb9b%26sysparm_view=advanced" target=“_blank”&gt;PWS - Opened for Changed&lt;/a&gt;[/code] 
[code]&lt;a href="https://queenslandrailtest.service-now.com/nav_to.do?uri=sysevent_email_action.do?sys_id=a93ad39d1b4de210a0519687b04bcbe4%26sysparm_view=advanced" target=“_blank”&gt;PWS - Watchlist Added&lt;/a&gt;[/code] 
[code]&lt;a href="https://queenslandrailtest.service-now.com/nav_to.do?uri=sysevent_email_action.do?sys_id=ef849f951b4de210a0519687b04bcb46%26sysparm_view=advanced" target=“_blank”&gt;PWS - Work notes added&lt;/a&gt;[/code] 
Re the Exchange configurations via RITM0270684, no worries if you don't want a Forward rule for the new PWS email "PWSServices@qr.com.au", this was to simply enable the users to be able to reply back to the SNOW Notifications, which then will be received by SNOW and processed to update the HRC records by posting the reply email into the Additional Comments, as we have done in previous custom From/Reply-To PWS email addresses. (I have also updated the existing Inbound Email Action which creates Incidents from received emails, to EXCLUDE the 'PWSServices@qr.com.au' address in the update sets, so that emails received into SNOW from this address will NOT create unwanted Incidents). Please confirm if you would like to keep this functionality (to allow replies to be inserted as Additional Comments for replies to the 'PSSServices@qr.com.au' or 'PWSServices@qr.com.au' address), or to disable them. If you like to disable, I'll simply ask the Exchange team remove the Forward configuration via RITM0270684.
08-12-2025 13:28:36 - Mark O'Connor (Additional comments)
Hi John, 
Re RITM0270684, I just noticed the below. Is this replacing an existing forward rule? I’m not sure we had any forward rule set up for PSSServices@qr.com.au and want to avoid making any that brings about new and unexpected behaviour the fulfilment team:
Also rule created/enabled- for (PWSServices@qr.com.au" forwarded to "queenslandrailtest@service-now.com)
Rule name- (PWSServices forwarded to queenslandrailtest)
Regards,
Mark
08-12-2025 13:20:11 - Mark O'Connor (Additional comments)
Hi John,
Thanks for actioning the request for the exchange updates.
I’ve reviewed other aspects of this ticket and of all the items that I can validate in DEV, it’s looking good. What I can’t validate in DEV is whether a survey invite triggered off HRC0512165 and what the masking looks like on it, and all other notifications. I will be better placed to validate those aspects when moved to TEST.
Regards,
Mark
05-12-2025 13:16:50 - Hsin Shen (Additional comments)
Hi @Mark O'Connor,
I have submitted RITM0270684 on your behalf to request the Exchange configurations for the new "PWSServices@qr.com.au" email address (to enable the custom From and Reply-To address).
Please note that we will need to keep the current send-as/forward rules in place for the current "PSSServices@qr.com.au" address, otherwise if we turn this off now it will break the current Notifications in PROD. Once we have gone live with this ticket, I will ask the Exchange team to then turn off the rules for "PSSServices@qr.com.au", assuming that this email will no longer be required (as there are no other Notifications in ServiceNow using this email addess as the From/Reply-To address). FYI.
04-12-2025 18:59:58 - Hsin Shen (Additional comments)
Hi @Mark O'Connor,
I have completed the updates on DEV instance, would be great if you could perform a preliminary review on DEV while I create a separate request to get the email 'send-as' and forward rules updated in Exchange to point to the updated email address for the Notifications. Will let me know once they have pointed this to TEST, then I will migrate the updates to TEST for your review.
Assignmen Group
[code]&lt;a href="https://queenslandraildev.service-now.com/nav_to.do?uri=sys_user_group.do?sys_id=87a519fe4750a2d06793229df26d43f1" target=“_blank”&gt;PWS Services&lt;/a&gt;[/code] 
Survey
[code]&lt;a href="https://queenslandraildev.service-now.com/nav_to.do?uri=asmt_metric_type.do?sys_id=5830ee201b4c7e10a0519687b04bcb3e%26sysparm_view=survey" target=“_blank”&gt;PWS Services Customer Satisfaction Survey&lt;/a&gt;[/code] 
(Click 'View Scorecard' Related Link o view updaed Metric Caegory and Assessment Metric names)
Survey Notification
[code]&lt;a href="https://queenslandraildev.service-now.com/nav_to.do?uri=sysevent_email_action.do?sys_id=3955629f1b4c3e50a0519687b04bcb3b%26sysparm_view=advanced" target=“_blank”&gt;(DXC) Survey Invitation - PWS HR&lt;/a&gt;[/code] 
13x PWS Notifications
[code]&lt;a href="https://queenslandraildev.service-now.com/nav_to.do?uri=sysevent_email_action.do?sys_id=f2791f5d1b4de210a0519687b04bcb84%26sysparm_view=advanced" target=“_blank”&gt;PWS  - Collaborators Added&lt;/a&gt;[/code] 
[code]&lt;a href="https://queenslandraildev.service-now.com/nav_to.do?uri=sysevent_email_action.do?sys_id=4ee317951b4de210a0519687b04bcbcb%26sysparm_view=advanced" target=“_blank”&gt;PWS - Assigned to fulfiller&lt;/a&gt;[/code] 
[code]&lt;a href="https://queenslandraildev.service-now.com/nav_to.do?uri=sysevent_email_action.do?sys_id=47396f94874aa610cc98862c8bbb35f3%26sysparm_view=advanced" target=“_blank”&gt;PWS - Assigned to Group-Insert&lt;/a&gt;[/code] 
[code]&lt;a href="https://queenslandraildev.service-now.com/nav_to.do?uri=sysevent_email_action.do?sys_id=9b9b1b6f87fc2250cc98862c8bbb35e7%26sysparm_view=advanced" target=“_blank”&gt;PWS - Assigned to Group-Update &lt;/a&gt;[/code] 
[code]&lt;a href="https://queenslandraildev.service-now.com/nav_to.do?uri=sysevent_email_action.do?sys_id=3a0c9f511b8de210a0519687b04bcbd0%26sysparm_view=advanced" target=“_blank”&gt;PWS - Case closed Cancelled&lt;/a&gt;[/code] 
[code]&lt;a href="https://queenslandraildev.service-now.com/nav_to.do?uri=sysevent_email_action.do?sys_id=45ea1fdd1b4de210a0519687b04bcbea%26sysparm_view=advanced" target=“_blank”&gt;PWS - Case closed complete&lt;/a&gt;[/code] 
[code]&lt;a href="https://queenslandraildev.service-now.com/nav_to.do?uri=sysevent_email_action.do?sys_id=ee9b93511b8de210a0519687b04bcbc9%26sysparm_view=advanced" target=“_blank”&gt;PWS - Case closed incomplete&lt;/a&gt;[/code] 
[code]&lt;a href="https://queenslandraildev.service-now.com/nav_to.do?uri=sysevent_email_action.do?sys_id=125c31671b386610a0519687b04bcb76%26sysparm_view=advanced" target=“_blank”&gt;PWS - Case Registered&lt;/a&gt;[/code] 
[code]&lt;a href="https://queenslandraildev.service-now.com/nav_to.do?uri=sysevent_email_action.do?sys_id=2db5d3d51b4de210a0519687b04bcb88%26sysparm_view=advanced" target=“_blank”&gt;PWS - Comments added-On Backend&lt;/a&gt;[/code] 
[code]&lt;a href="https://queenslandraildev.service-now.com/nav_to.do?uri=sysevent_email_action.do?sys_id=1e48d7d91b4de210a0519687b04bcb7c%26sysparm_view=advanced" target=“_blank”&gt;PWS - Comments added-On Portal&lt;/a&gt;[/code] 
[code]&lt;a href="https://queenslandraildev.service-now.com/nav_to.do?uri=sysevent_email_action.do?sys_id=1e6de0441bc5e610a0519687b04bcb9b%26sysparm_view=advanced" target=“_blank”&gt;PWS - Opened for Changed&lt;/a&gt;[/code] 
[code]&lt;a href="https://queenslandraildev.service-now.com/nav_to.do?uri=sysevent_email_action.do?sys_id=a93ad39d1b4de210a0519687b04bcbe4%26sysparm_view=advanced" target=“_blank”&gt;PWS - Watchlist Added&lt;/a&gt;[/code] 
[code]&lt;a href="https://queenslandraildev.service-now.com/nav_to.do?uri=sysevent_email_action.do?sys_id=ef849f951b4de210a0519687b04bcb46%26sysparm_view=advanced" target=“_blank”&gt;PWS - Work notes added&lt;/a&gt;[/code] 
Please let me know if you find anything that requires further tweaking, thanks.
03-12-2025 22:23:37 - Hsin Shen (Additional comments)
Thanks @Mark O'Connor, yes confirming the new Survey header banner is large enough now, though the illustration section still seem very pixelated and heavily compressed, perhaps that's all they had to work with. Or if they have the original banner in hi-res, please ask them to share it with me and I'll apply a better compression from my end via my tools. If you think it's acceptable as it, we'll go ahead and just stick with it then.
03-12-2025 15:59:34 - Mark O'Connor (Additional comments)
Hi John, I'm told the attached image file is now higher resolution. Please give it a go and let me know the outcome. Regards, Mark.
03-12-2025 13:51:02 - Hsin Shen (Additional comments)
Hi @Mark O'Connor,
Actually, nevermind re Question 4, this was already on the list and I had simply missed it due to the similarity of the name of another Notification. Will get this one updated also. False alarm.
03-12-2025 13:49:19 - Hsin Shen (Additional comments)
Thanks for the confirmation @Mark O'Connor.
One more question...
4. I found another PSS notification currently using the same Email Template/Layout as the other 13x Notifications in the list. Did you also want to update this one - [code]&lt;a href="https://queenslandraildev.service-now.com/sysevent_email_action.do?sys_id=ee9b93511b8de210a0519687b04bcbc9&amp;sysparm_record_list=template%3dbd92548a1b51e210a0519687b04bcbc3%5eORDERBYaction_update&amp;sysparm_record_row=12&amp;sysparm_record_rows=13&amp;sysparm_record_target=sysevent_email_action&amp;sysparm_view=advanced&amp;sysparm_view_forced=true" target=“_blank”&gt;PSS - Case closed incomplete&lt;/a&gt;[/code] (table = P&amp;C Enquiry (sn_hr_core_case))?
03-12-2025 08:57:35 - Mark O'Connor (Additional comments)
Hi John,
Responses below, thanks.
1. The current PSS email header still says 'People, Safety and Sustainability Services', I'm assuming this also needs to be updated to say 'People, Wellbeing and Sustainability Services' instead? (See attached 'screenshot01.png') If so, I can help you edit the header image from my end
A: Thanks John, I thought I’d captured that change requirement, but I can see that I’d missed it on the ticket.
2. The provided email header image for the survey notification is in low res and looks pixelated. Are you or marketing able to provide it in the 1280x300px resolution with less image compression? Otherwise it will look pretty bad when users receive this in Outlook, especially on mobile these days given the standardised HD displays.
A: I’ll come back to you on this aspect. I had instructed the related business team to obtain a high res header image from our marketing team and it seems they may not have done that.
3. Within the Word doc, under the 'General Notifications associated to Assignment Group PSS Services' section, is item #10 a duplicate of item #9?
A: Yes, seems it’s a duplicate.
01-12-2025 16:42:12 - Hsin Shen (Additional comments)
Hi @Mark O'Connor,
Few questions...
1. The current PSS email header still says 'People, Safety and Sustainability Services', I'm assuming this also needs to be updated to say 'People, Wellbeing and Sustainability Services' instead? (See attached 'screenshot01.png') If so, I can help you edit the header image from my end
2. The provided email header image for the survey notification is in low res and looks pixelated. Are you or marketing able to provide it in the 1280x300px resolution with less image compression? Otherwise it will look pretty bad when users receive this in Outlook, especially on mobile these days given the standardised HD displays.
3. Within the Word doc, under the 'General Notifications associated to Assignment Group PSS Services' section, is item #10 a duplicate of item #9?
Please confirm the above, thanks.
</t>
  </si>
  <si>
    <t xml:space="preserve">10-12-2025 11:14:06 - Priya Thomas (Additional comments)
Changes imported to PR3 on 04/12/2025
10-12-2025 11:14:06 - Priya Thomas (Work notes)
Changes imported to PR3 on 04/12/2025
02-12-2025 13:43:42 - Priya Thomas (Additional comments)
Import scheduled in Transport run for 04/12/2025 under CHG0053892 (CTASK0049648)  
Service Now Number: REQ0262713 
Transport No and/or Descriptions:
DR3K981277 FIN REQ0262713 payment times change date format
Responsible person: Priya Thomas 
Systems affected: SAP ECC 
Who is affected: All users
How are users affected: Minor enhancements
For transports non Production updates:
Import into SR3 Y/N? Y 
Import into MR3 Y/N? Y
For SF promotions non Production updates:
Promote to T2 (Sandpit) Y/N? N
Promote to T1 (Mtce) Y/N? N
Are there any pre or post implementation activities Y/N:N
If yes, please detail : NA
Are there any TVARVS being created/updated, Y/N:N
If yes, please list details : NA
20-11-2025 13:21:10 - Priya Thomas (Work notes)
Awaiting moving to PR3
20-11-2025 12:33:40 - Anthony Lawson (Additional comments)
reply from: Anthony.Lawson@qr.com.au
Dear Priya, changes are okay to move to PR3. Thank you.
</t>
  </si>
  <si>
    <t xml:space="preserve">
 2025-10-27 11:53:53 Priya Thomas - Assignment Group is SAP Finance &amp; Controlling was Global Service Desk
 2025-11-20 13:21:18 Priya Thomas - State is Pending was Work in Progress
 2025-12-10 11:14:06 Priya Thomas - State is Closed Complete was Pending</t>
  </si>
  <si>
    <t xml:space="preserve">09-12-2025 13:23:03 - Exequiel Jarred Lopez (Additional comments)
Hello,
Closing this ticket now. Should you require further help, you may do so by raising another request.
Thank you!
09-12-2025 13:23:03 - Exequiel Jarred Lopez (Work notes)
Changes applied to production. Internal unit testing successful. No user feedback provided during alloted timeframe.
21-11-2025 16:42:28 - Exequiel Jarred Lopez (Additional comments)
Hello @Michael Cleary,
Changes have been deployed on production. I have verified that all items/tasks tagged under your name (Michael Cleary), has been assigned to Martyn Connor.
I also missed your question on your last comment - Yes, if there's anything that has been overlooked and found to be required for re-assignment in the future, we can perform this fix again on a different succeeding request/ticket.
Let me know if we can close this ticket now or if further help is required.
Thank you!
13-11-2025 13:16:17 - Exequiel Jarred Lopez (Additional comments)
Hello,
CHG0053747 has been raised to push this item for deployment on Nov 18.
I'll update this ticket again once the changes are live on production, then we'll be requiring you to verify it then in order to close this ticket.
Thank you!
10-11-2025 09:37:40 - Michael Cleary (Additional comments)
Those 4 tables look like they should cover it thank you, I assume if we have missed something and it needs to be updated after I leave it can still be done without me here as a break-fix?
I give approval for everything in Service Now to be transferred to Martyn Connor in perpetuity.
Best regards, Michael.
06-11-2025 14:58:11 - Exequiel Jarred Lopez (Additional comments)
Hello,
This is our second reminder regarding your ticket - RITM0266029 / SCTASK0220198, as we still have not heard back from you.
Please note that if we do not receive any update within 3 business days, your ticket will be closed due to inactivity, following our process.
Should you still require assistance, kindly update your ticket as soon as possible.
Thank you for understanding!
03-11-2025 16:39:31 - Exequiel Jarred Lopez (Additional comments)
Hello, I'll be updating the below tables on all instances as I've detected records that belong to you (Michael Cleary) on these tables. Customer testing will be difficult since some records on sub-production instance (DEV &amp; PROD) were created for testing purposes for other independent items/reasons.
Nonetheless, in order to complete customer testing on TEST, I'll need your approval regarding these tables. I'll be deploying and applying a fix script that will detect your items on the below tables and change the user to Martyn Connor.
 Let me know if this is okay with you or if I missed anything else, otherwise please provide feedback if this is okay for you to push/deploy to production.
Tables to be updated:
&gt; Task [task]
&gt; Reports [sys_report]
&gt; Scheduled Reports [sysauto_report]
&gt; Dashboards [pa_dashboard]
27-10-2025 14:30:35 - Michael Cleary (Additional comments)
I believe Martyn should already have the same groups and roles as me, if not more. If there is anything I have that he would require for the transferred things to work then add away.
27-10-2025 14:28:45 - Exequiel Jarred Lopez (Additional comments)
Hello, should Martyn Connor also be granted the same Groups &amp; Roles as you (Michael Cleary)? Thank you!
</t>
  </si>
  <si>
    <t xml:space="preserve">
 2025-10-27 11:53:24 Michael Cleary - Assignment Group is Service Now was Global Service Desk
 2025-10-27 12:07:20 John Shen - Assigned to is John Shen was 
 2025-10-27 13:09:23 John Shen - Assigned to is Jarred Lopez was John Shen
 2025-10-27 14:28:46 Jarred Lopez - State is Pending was Work in Progress
 2025-12-09 13:23:03 Jarred Lopez - State is Closed Complete was Pending</t>
  </si>
  <si>
    <t xml:space="preserve">09-12-2025 13:49:49 - Anne-Louise Keane (Work notes)
Anduap has tried to unit test this.  The request was to add this auth but it doesn't exist: ZPROJRESTR.  Added the rest and Anduap did unit testing and errored, see details under his unit test.
05-12-2025 15:59:49 - Anne-Louise Keane (Additional comments)
DR3K981380 600   R900081      SEC_REQ0262629_ Add auths into Z_EAMS_PPM_ADMIN_SUP
27-10-2025 11:21:14 - Anne-Louise Keane (Work notes)
Pending Dev transports - mid Nov.
</t>
  </si>
  <si>
    <t xml:space="preserve">11-12-2025 13:56:48 - PDXC Integration (Work notes)
TASK8320875 Assigned To: Jayapaul Matangi
11-12-2025 13:56:39 - PDXC Integration (Additional comments)
TASK8320875 Comment Added ---&gt; Hi Nguyen,
Thanks for the confirmation 
As per below comments we are closing the task.
11-12-2025 13:18:54 - Hien Nguyen (Additional comments)
Hi Jayapaul and IT SD,
Have confirmed with Scott that things are tracking well on his side.
Happy to close off the ticket as a result.
Thank you and kind regards,
Frank
10-12-2025 13:22:22 - PDXC Integration (Additional comments)
TASK8320875 Comment Added ---&gt; checking with Nguyen 
_____________________________________
Please find the comments from him:
Hi Jayapaul,
I haven't heard back from Scott yet, but ill email him now to confirm if he requires any further assistance on this matter.
@Hien Nguyen please loop us in the mail.
 Keeping this ticket in pending
10-12-2025 11:55:48 - PDXC Integration (Additional comments)
TASK8320875 Comment Added ---&gt; Hi Nguyen,
Can we have an update on this ?
04-12-2025 14:03:13 - Hien Nguyen (Additional comments)
Hi team,
updating this thread.
Scott Riedel has been able to successfully access his qr.com.au email and locate his reset instructions sent to him (to his QR email) regarding resetting his credentials for his Apple account.
Next step is for Apple to send through password reset via SMS to his phone. ETA next 5 business days.
Will update this ticket with further progress as it comes through.
28-11-2025 16:34:51 - PDXC Integration (Additional comments)
TASK8320875 Comment Added ---&gt; We have a meeting with QR's apple technical account manager next week to try and find a resolution.
24-11-2025 17:01:14 - PDXC Integration (Additional comments)
TASK8320875 Comment Added ---&gt; We have a meeting with QR's apple technical account manager next week to try and find a resolution.
19-11-2025 15:22:01 - PDXC Integration (Additional comments)
TASK8320875 Comment Added ---&gt; We have a meeting with QR's apple technical account manager next week to try and find a resolution.
18-11-2025 12:54:36 - Chad Walker (Additional comments)
reply from: Chad.Walker2@qr.com.au
Yes we are still facing the issue and the planned fix didn't work.  We have a meeting with QR's apple technical account manager next week to try and find a resolution.
17-11-2025 22:28:22 - PDXC Integration (Additional comments)
TASK8320875 Comment Added ---&gt; Hi, 
Are still facing the issue
17-11-2025 12:34:43 - PDXC Integration (Work notes)
TASK8320875 Assigned To: Jeevan N
17-11-2025 09:17:58 - PDXC Integration (Work notes)
TASK8320875 Assigned To: 
17-11-2025 09:17:53 - PDXC Integration (Work notes)
TASK8320875 Work Note Added by sravya.talasu@dxc.com: Hi Team,
Good day!
The mailbox sign is still blocked. Please check and unblock it.
Note: - We have fixed the error for this user mailbox - "scott.riedel@qr.com.au".
Thanks!
12-11-2025 10:12:29 - PDXC Integration (Work notes)
TASK8320875 Work Note Added by sravya.talasu@dxc.com: We have seen the user's mailbox has archive error. Currently, we are fixing it.
11-11-2025 10:01:09 - PDXC Integration (Work notes)
TASK8320875 Assigned To: sravya talasu
11-11-2025 10:01:07 - PDXC Integration (Additional comments)
TASK8320875 Comment Added ---&gt; Hi sravya,
As discussed on Teams, please look into this. I'm routing the ticket to your queue.
11-11-2025 09:59:19 - PDXC Integration (Work notes)
TASK8320875 Work Note Added by matangi.jayapaul@dxc.com: Added attachment ::  image (6).png
10-11-2025 16:11:10 - Chad Walker (Additional comments)
Work is still in progress on my side, I am working around Scott and my combined availability and when I attempted to help him last week I didn't have privileges in time to fix his MFA so will attempt to get it resolved tomorrow with him.
10-11-2025 15:53:59 - PDXC Integration (Additional comments)
TASK8320875 Comment Added ---&gt; Checking with sravya on this internally.
07-11-2025 15:26:00 - PDXC Integration (Work notes)
TASK8320875 Assigned To: Jayapaul Matangi
07-11-2025 10:14:33 - PDXC Integration (Work notes)
TASK8320875 Work Note Added by sravya.talasu@dxc.com: Hi Team,
Good day!
We can still see the user's sign is blocked. Please check the below screenshot for your reference.
Please unblock his sign in.
Thanks!
07-11-2025 10:14:29 - PDXC Integration (Work notes)
TASK8320875 Assigned To: 
07-11-2025 10:13:33 - PDXC Integration (Work notes)
TASK8320875 Work Note Added by sravya.talasu@dxc.com: Added attachment ::  Scott Riedel.png
06-11-2025 14:09:17 - PDXC Integration (Work notes)
TASK8320875 Work Note Added by sonia.pandey@dxc.com: Working internally with team
Will update details accordingly.
TASK8320875 Assigned To: sravya talasu
06-11-2025 13:49:00 - PDXC Integration (Additional comments)
TASK8320875 Comment Added ---&gt; Hi Team,
The account is enabled .
06-11-2025 08:32:49 - PDXC Integration (Work notes)
TASK8320875 Assigned To: 
06-11-2025 08:31:47 - PDXC Integration (Work notes)
TASK8320875 Work Note Added by sravya.talasu@dxc.com: Hi Team,
Good day!
The user sign in is blocked - "scott.riedel@qr.com.au".
Please unblock it.
Thanks!
05-11-2025 14:47:35 - PDXC Integration (Additional comments)
TASK8320875 Comment Added ---&gt; Hi @Chad Walker
scott.riedel@qr.com.au account seems to be reactivated now. 
Could you please check and let us know.
05-11-2025 14:46:50 - PDXC Integration (Work notes)
TASK8320875 Work Note Added by sonia.pandey@dxc.com: scott.riedel@qr.com.au account is found on exchange and m365 portal.
Informed requestor 
Awaiting further response.
05-11-2025 11:51:09 - PDXC Integration (Work notes)
TASK8320875 Assigned To: sravya talasu
05-11-2025 09:43:24 - Cameron Horn (Work notes)
Restored the R908243 account from the DRA recycling bin
Re-enabled the account
Assigning back to the DXC O365 Messaging team
Please action this ticket before midnight since the account will disable again it if is not actioned
05-11-2025 09:41:07 - Cameron Horn (Work notes)
Investigating
05-11-2025 08:53:37 - PDXC Integration (Work notes)
TASK8320875 Work Note Added by jeffrey.sil.sardin@dxc.com: SCTASK0220013 reassigned to GSD
05-11-2025 08:27:39 - PDXC Integration (Work notes)
TASK8320875 Assigned To: 
05-11-2025 08:27:07 - PDXC Integration (Work notes)
TASK8320875 Work Note Added by sravya.talasu@dxc.com: Hi SD Team,
Good day!
We can still this account is still ceased - "scott.riedel@qr.com.au".
Please check it once on your end.
Thanks!
04-11-2025 10:25:19 - PDXC Integration (Work notes)
TASK8320875 Work Note Added by sravya.talasu@dxc.com: We can see the user's account but it is having an exchange error
31-10-2025 19:28:10 - PDXC Integration (Additional comments)
TASK8339255 Comment Added ---&gt; Hi Chad,
Good day!
We found the same issue getting raise under# TASK8320875, therefore taking this as duplicate, we will further work under ticket# TASK8320875.
Please let us know for any issue. Thanks!
31-10-2025 14:51:14 - PDXC Integration (Work notes)
TASK8320875 Assigned To: sravya talasu
31-10-2025 13:21:13 - Zoe O'Brien (Work notes)
SDA created SCTASK0220793 to stop MIM from ceasing account
31-10-2025 13:16:42 - Zoe O'Brien (Work notes)
restored account in DRA
enabled account
Re-assigning to O365 Messaging to assist with error showing in the Exchange account
Hi Team,
We have restored the account in DRA. Please note as the account has been ceased the account will be disabled again at midnight QLD time
31-10-2025 12:11:57 - PDXC Integration (Work notes)
TASK8320875 Work Note Added by joylen.ballena@dxc.com: SCTASK0220013 assigned to GSD
31-10-2025 11:26:27 - PDXC Integration (Work notes)
TASK8320875 Assigned To: 
31-10-2025 11:25:47 - PDXC Integration (Work notes)
TASK8320875 Work Note Added by sravya.talasu@dxc.com: Hi SD Team,
The user is requesting to re-activate this user's account - "scott.riedel@qr.com.au".
I can see the user's profile was ceased. Please check and assist the user as per the request.
Thanks!
30-10-2025 12:43:38 - Chad Walker (Additional comments)
reply from: Chad.Walker2@qr.com.au
Hi IT SD,
Scott's email should be listed somewhere in one of our systems surely, I believe it was scott.riedel@qr.com.au
Thanks
Chad.
30-10-2025 11:49:30 - PDXC Integration (Additional comments)
TASK8320875 Comment Added ---&gt; Hi Chad,
Good day!
This is a follow-up email.
Could you please share the email address of Scott's so we can proceed with this ticket?
Please note that - In case no response is received by today's EOB, we assume no further support is required and proceed with archiving this case.
Thanks!
28-10-2025 12:17:49 - PDXC Integration (Additional comments)
TASK8320875 Comment Added ---&gt; Hi Chad,
Good day!
This is a follow-up email.
Could you please share the email address of Scott's so we can proceed with this ticket?
Thanks!
27-10-2025 11:02:23 - PDXC Integration (Additional comments)
TASK8320875 Comment Added ---&gt; Hi Chad,
Good day!
Could you please share the email address of Scott's so we can proceed with this ticket?
Thanks!
24-10-2025 17:35:19 - PDXC Integration (Additional comments)
TASK8320875 Comment Added ---&gt; Hi Chad,
Good day!
Will check this issue and get back to you.
Please allow me some time.
Thanks!
24-10-2025 15:11:59 - PDXC Integration (Work notes)
TASK8320875 Assigned To: sravya talasu
24-10-2025 09:22:32 - Raegan Munro (Work notes)
From: IT Service Desk 
Sent: Friday, 24 October 2025 10:21 AM
To: Walker, Chad &lt;Chad.Walker2@qr.com.au&gt;
Subject: RE: RITM0265839 / HRC0541928 - RE: Former employee wants temporary access to their account
Hi Chad, 
I have now raised a ticket in relation to this so we may investigate this further. Please see ticket no. RITM0265839 for further updates. 
We have reenabled the account, though there I still an Exchange error linked to Scott’s account that will prevent him from accessing his email. We have sent the ticket through to O365 to assist further and should hopefully be able to provide more of an update shortly. 
Kind regards,
RAEGAN MUNRO
SERVICE DESK ANALYST
Level 3. 21 Kirksway Place
Battery Point. Tasmania. 7004
PH: 07 3072 5000
Alt.PH: +61 7 3072 5000
Email: ITServiceDesk@qr.com.au
W: queenslandrail.com.au
24-10-2025 09:19:49 - Raegan Munro (Work notes)
QLR ServiceNow Integration sc_req_item SCTASK0220013 created RITM5377380
24-10-2025 09:19:29 - Raegan Munro (Work notes)
User has the following Exchange error linked to their account:
Exchange: An unknown error has occurred. Refer to correlation ID: da91068f-51fd-4683-a301-e694cb9ef816.;
Assigning to O365 for further assistance, please reassign to Service Desk once the Exchange error has been cleared.
24-10-2025 08:43:19 - Raegan Munro (Work notes)
Restored r908243 from the recycling bin and reenabled.
24-10-2025 08:39:30 - Raegan Munro (Work notes)
Investigating.
</t>
  </si>
  <si>
    <t xml:space="preserve">
 2025-10-24 08:12:17 Raegan Munro - Assigned to is Raegan Munro was 
 2025-10-24 09:19:29 Raegan Munro - Assignment Group is DXC O365 Messaging was Global Service Desk
 2025-10-24 17:35:17 PDXC Integration - State is Pending was Work in Progress
 2025-10-31 12:11:16 Joylen Ballena - Assignment Group is Global Service Desk was DXC O365 Messaging
 2025-10-31 12:21:55 Shane Kmet - Assigned to is Alex Badcock was 
 2025-10-31 13:16:42 Zoe O'Brien - Assignment Group is DXC O365 Messaging was Global Service Desk
 2025-11-05 08:53:11 Jeffrey Sardin - Assignment Group is Global Service Desk was DXC O365 Messaging
 2025-11-05 09:00:03 Shane Kmet - Assigned to is Raegan Munro was 
 2025-11-05 09:43:24 Cameron Horn - Assignment Group is DXC O365 Messaging was Global Service Desk
 2025-11-06 09:07:26 Joylen Ballena - Assignment Group is DXC Infra Active Directory was DXC O365 Messaging
 2025-11-07 08:04:23 Joylen Ballena - Assignment Group is DXC O365 Messaging was DXC Infra Active Directory
 2025-11-07 08:07:07 Joylen Ballena - State is Pending was Work in Progress
 2025-12-11 13:56:32 PDXC Integration - State is Work in Progress was Pending
 2025-12-11 13:56:42 PDXC Integration - State is Closed Complete was Work in Progress</t>
  </si>
  <si>
    <t xml:space="preserve">12-12-2025 16:05:34 - PDXC Integration (Work notes)
TASK8335401 Work Note Added by ehanneman2@dxc.com: From: McGrory, Anthony &lt;anthony.mcgrory@qr.com.au&gt; 
Sent: Friday, 12 December 2025 16:03
To: Hanneman, Eric &lt;eric.hanneman@qr.com.au&gt;
Subject: RE: TASK8335401 - General BAU Request (gather log files)
Hello Eric,
My apologies, I have been working away from the depot this week.
I am currently on leave until 29DEC2025.
Take Care,
Anthony McGrory
Signal Electrician Cert IV UEE41211
Electrician QLD C6930
A.M.  Institute Rail Signal Engineers (IRSE)
ACRS Registered Cabler A009877
Track Side Services, Toowoomba
0427 617656
12-12-2025 11:44:09 - PDXC Integration (Work notes)
TASK8335401 Work Note Added by ehanneman2@dxc.com: From: Hanneman, Eric 
Sent: Friday, 12 December 2025 11:43
To: McGrory, Anthony &lt;Anthony.McGrory@QR.COM.AU&gt;
Subject: RE: TASK8335401 - General BAU Request (gather log files)
Hi Anthony,
Would you have some time today or early next week for me to remote into your computer to grab the log files?  Should take 10 mins tops to complete.
Regards,
Eric
09-12-2025 15:29:38 - PDXC Integration (Work notes)
TASK8335401 Work Note Added by ehanneman2@dxc.com: From: Hanneman, Eric 
Sent: Tuesday, 9 December 2025 15:29
To: McGrory, Anthony &lt;Anthony.McGrory@QR.COM.AU&gt;
Subject: RE: TASK8335401 - General BAU Request (gather log files)
Hi Anthony,
Would you be able to assist sometime this week with gather log files?  I would need you to be in the office, hooked to an ethernet cable.
Thank you,
Eric
09-12-2025 15:27:48 - PDXC Integration (Work notes)
TASK8335401 Work Note Added by ehanneman2@dxc.com: From: Hanneman, Eric 
Sent: Thursday, 4 December 2025 10:34
To: McGrory, Anthony &lt;Anthony.McGrory@QR.COM.AU&gt;
Subject: RE: TASK8335401 - General BAU Request (gather log files)
Sorry, I’m still unable to see.  We may need to work on it later.  When’s the next time you’ll be in a office?
Regards,
Eric
ERIC HANNEMAN
ICT SITE SERVICES
RC1, Tech Bar, 
305 Edward St 
GPO Box-1429 • Brisbane, QLD 4000 
W: queenslandrail.com.au
Planned leave / Public Holiday: None
From: McGrory, Anthony &lt;anthony.mcgrory@qr.com.au&gt; 
Sent: Thursday, 4 December 2025 09:58
To: Hanneman, Eric &lt;eric.hanneman@qr.com.au&gt;
Subject: Re: TASK8335401 - General BAU Request (gather log files)
Global Connect is connected. Confirming Host Name QRST-UNBM4WK04K
Sent from my iPhone
04-12-2025 09:47:38 - PDXC Integration (Work notes)
TASK8335401 Work Note Added by ehanneman2@dxc.com: From: Hanneman, Eric 
Sent: Thursday, 4 December 2025 09:43
To: McGrory, Anthony &lt;Anthony.McGrory@QR.COM.AU&gt;
Subject: RE: TASK8335401 - General BAU Request (gather log files)
Hi Anthony,
Is global protect in a connected state?  I’m not able to see your computer online.
Regards,
Eric
ERIC HANNEMAN
ICT SITE SERVICES
RC1, Tech Bar, 
305 Edward St 
GPO Box-1429 • Brisbane, QLD 4000 
W: queenslandrail.com.au
Planned leave / Public Holiday: None
From: McGrory, Anthony &lt;anthony.mcgrory@qr.com.au&gt; 
Sent: Thursday, 4 December 2025 09:38
To: Hanneman, Eric &lt;eric.hanneman@qr.com.au&gt;
Subject: RE: TASK8335401 - General BAU Request (gather log files)
0936 - I am currently connected.
I work in the field, sporadic connection to Intranet, as required.
Regards,
Tony McGrory
04-12-2025 09:30:54 - PDXC Integration (Work notes)
TASK8335401 Work Note Added by ehanneman2@dxc.com: From: Hanneman, Eric 
Sent: Thursday, 4 December 2025 09:29
To: McGrory, Anthony &lt;Anthony.McGrory@QR.COM.AU&gt;
Subject: RE: TASK8335401 - General BAU Request (gather log files)
Hi Anthony,
It looks like someone from the Software Systems team wanted me to gather the following log files from TAS Client and Global Protect from your machine.  This was the notes in the ticket.
“I'm looking to retrieve some TAS Client and Global Protect logs from a users device as part of an investigation.
The log files i am after is located at:
%appdata%\TAS.Client\9855767d-fdf7-43aa-9c01-cbbbec9aa871.log
%appdata%\TAS.Client\f80a6e13-9cf4-4285-966a-f2a551fcf1a3.log
C:\Program Files\Palo Alto Networks\GlobalProtect\pan_gp_event.log
Can i please retrieve these logs from the following device:
User: McGrory, Anthony
Computer Name: QRST-UNBM4WK04K
Thanks,
Sean”
It looks like they have identified some sort of issue with TAS and Global Protect and are wanting to look at log files to see if they can correct an issue.
If you could, please let me know when you can log into the device and put it on the network (Global Protect in a connected state).
Thank you,
Eric
ERIC HANNEMAN
ICT SITE SERVICES
RC1, Tech Bar, 
305 Edward St 
GPO Box-1429 • Brisbane, QLD 4000 
W: queenslandrail.com.au
Planned leave / Public Holiday: None
From: McGrory, Anthony &lt;anthony.mcgrory@qr.com.au&gt; 
Sent: Thursday, 4 December 2025 07:32
To: Hanneman, Eric &lt;eric.hanneman@qr.com.au&gt;
Subject: Re: TASK8335401 - General BAU Request (gather log files)
Hello Eric, Have tried to phone you. What is this in relation to? My number is 0427593549.
Sent from my iPhone
03-12-2025 14:54:47 - PDXC Integration (Additional comments)
TASK8335401 Comment Added ---&gt; Awaiting response from Anthony, email sent.
03-12-2025 14:54:08 - PDXC Integration (Work notes)
TASK8335401 Work Note Added by ehanneman2@dxc.com: From: Hanneman, Eric 
Sent: Wednesday, 3 December 2025 14:53
To: McGrory, Anthony &lt;Anthony.McGrory@QR.COM.AU&gt;
Subject: TASK8335401 - General BAU Request (gather log files)
Hi Anthony,
I was passed a task that is requesting to gather some log files from your machine (SM231163, QRST-UNBM4WK04K).  I can do this remotely if your device is powered on and connected to Global Protect.  Could you let me know when your device is on the QR network?
Thank you,
Eric
25-11-2025 15:34:04 - PDXC Integration (Work notes)
TASK8335401 Work Note Added by ehanneman2@dxc.com: Device is not on the network today.  Will check to see if device is on / connected to GP tomorrow.
30-10-2025 15:29:57 - PDXC Integration (Work notes)
TASK8335401 Assigned To: Eric Hanneman
30-10-2025 08:43:15 - Gilbert Noble (Work notes)
QLR ServiceNow Integration sc_req_item SCTASK0219774 created RITM5387111
29-10-2025 09:16:03 - Gilbert Noble (Work notes)
QRST-UNBM4WK04K - device not online
28-10-2025 09:41:22 - Gilbert Noble (Work notes)
QRST-UNBM4WK04K is not online, nexthink shows it was online briefly this morning
27-10-2025 12:18:58 - Gilbert Noble (Work notes)
QRST-UNBM4WK04K still not online, Nexthink advises last seen on the 21st of October
24-10-2025 09:46:38 - Gilbert Noble (Work notes)
device still not online
23-10-2025 10:37:59 - Gilbert Noble (Work notes)
QRST-UNBM4WK04K is not online, unable to collect logs
22-10-2025 12:49:07 - Gilbert Noble (Work notes)
device not online
22-10-2025 12:07:47 - Frederic Shea (Work notes)
SDA assigning to DXC Remote Desktop Support
22-10-2025 11:49:50 - Frederic Shea (Work notes)
Investigating
</t>
  </si>
  <si>
    <t xml:space="preserve">12-12-2025 11:09:29 - PDXC Integration (Work notes)
TASK8324492 Work Note Added by sonia.pandey@dxc.com: MS working on 2510140030008540
11-12-2025 12:37:58 - PDXC Integration (Work notes)
TASK8324492 Work Note Added by sonia.pandey@dxc.com: Latest update via m365 on 2510140030008540 
Good morning Connor,
Can you please provide an update on this ticket as we have not seen any progress?
 Thank you,
Tyson
 Tyson Cook
ICT Program manager
RC1, Floor 12, 305 Edward Street
Brisbane, QLD 4000
T: 07 3072 2095
F: 07 3072 8259
W: queenslandrail.com.au
10-12-2025 11:44:08 - PDXC Integration (Work notes)
TASK8324492 Work Note Added by sonia.pandey@dxc.com: Via admin centre checked latest communication on 2510140030008540  by MS :
Hello Dave,
Greetings!
We can see that you are pursuing with the case handled by Ajay: 2511200040000823 with Azure team. 
Do let us know if you have any further query.
Thank you for being part of Microsoft family.
Best Regards,
Vaishali Narang
Email: inf_hyd_vainar@office365support.com
MS is working with Dave Street.
09-12-2025 12:40:48 - PDXC Integration (Work notes)
TASK8324492 Work Note Added by sonia.pandey@dxc.com: In MS support request 2510140030008540  it is mentioned that :  "Support Engineer Ajay has been working in the background with the Entra/Azure team. He will transfer ticket 2511200040000823 to the appropriate team today"
08-12-2025 16:28:18 - PDXC Integration (Work notes)
TASK8324492 Work Note Added by sonia.pandey@dxc.com: David Street - Working with Microsoft (ticket 2510140030008540 raised by DXC)
05-12-2025 17:36:08 - PDXC Integration (Work notes)
TASK8324492 Work Note Added by sonia.pandey@dxc.com: David Street - Working with Microsoft (ticket 2510140030008540 raised by DXC)
04-12-2025 19:45:34 - PDXC Integration (Work notes)
TASK8324492 Work Note Added by sonia.pandey@dxc.com: David Street - Working with Microsoft (ticket 2510140030008540 raised by DXC)
02-12-2025 12:46:49 - PDXC Integration (Work notes)
TASK8324492 Work Note Added by sonia.pandey@dxc.com: Update from Dave on MS case 2510140030008540 as below :
"We are now well over 48hrs since I changed that Label Policy to include both labels, and when I create a new Teams site with the Label set to Guests Allowed it is still creating the Group with the AllowToAddGuests setting set to false and disabling guest access."
Regards
Dave
02-12-2025 12:45:58 - PDXC Integration (Work notes)
TASK8324492 Work Note Added by sonia.pandey@dxc.com: Subject: Re: [EXTERNAL] Re: Teams/SPO Guest Invitation - TrackingID#2510140030008540
Also, to keep you up to date, we are now well over 48hrs since I changed that Label Policy to include both labels, and when I create a new Teams site with the Label set to Guests Allowed it is still creating the Group with the AllowToAddGuests setting set to false and disabling guest access.
Regards
Dave
From: Street, Dave &lt;Dave.Street@qr.com.au&gt;
Sent: Friday, 28 November 2025 12:59 PM
To: support &lt;support@mail.support.microsoft.com&gt;
Cc: inf_hyd_gagaw@microsoftsupport.com &lt;inf_hyd_gagaw@microsoftsupport.com&gt;
Subject: Re: [EXTERNAL] Re: Teams/SPO Guest Invitation - TrackingID#2510140030008540
Hi - Just to keep you in the loop, I'm not sure whether you would have seen this but your colleague Ajay Suresh Tarade on TrackingID#2511200040000823 has booked a meeting with me at 3.30pm AEST to discuss their findings. I can't tell whether there has been any consolidation of the two tickets but I didn't want to waste anyone's time.
Regards
Dave
01-12-2025 17:56:58 - PDXC Integration (Work notes)
TASK8324492 Work Note Added by sonia.pandey@dxc.com: MS is working on case 2510140030008540
Dave Street is checking with follow up with MS.
27-11-2025 12:56:44 - PDXC Integration (Work notes)
TASK8324492 Work Note Added by sonia.pandey@dxc.com: MS is working on case 2510140030008540
26-11-2025 14:43:34 - PDXC Integration (Work notes)
TASK8324492 Work Note Added by sonia.pandey@dxc.com: MS is working on case 2510140030008540
25-11-2025 13:07:38 - PDXC Integration (Work notes)
TASK8324492 Work Note Added by sonia.pandey@dxc.com: MS is working on case 2510140030008540
24-11-2025 14:35:44 - PDXC Integration (Work notes)
TASK8324492 Work Note Added by sonia.pandey@dxc.com: Checking with MS case 2510140030008540
20-11-2025 14:16:33 - PDXC Integration (Work notes)
TASK8324492 Work Note Added by sonia.pandey@dxc.com: Recent work note from MS case# 2510140030008540 -
When 'EnableMIPLabels' setting is disabled and manual update of 'AllowToAddGuests' settings to 'yes' is performed for a couple of Groups, invite new guests to the team (even if the label is set to Internal Only Sharing) is working.
However, that broke the Teams self-service provisioning i.e., Sensitivity Label was no longer visible &amp; in the 'Create New Team' panel and the Create button stayed disabled. Though create a new team by going through Entra Group creation works.
When setting EnableMIPLabels back to 'True', Create New Teams UI started working again when the Sensitivity label selector reappeared. Those groups where 'AllowToAddGuests' was set as 'True' have been set back to 'False'.
Requested explanation from Microsoft on how that setting is being managed in the back end, and what if anything would be triggering its creation and any updates, what are the conditions/data it uses, and from that what we should be looking for in the configuration. At the moment this feels like astronomy, trying to figure out what's going on by inference and elimination
18-11-2025 16:01:14 - Geoffrey Francis (Additional comments)
Please note that enabling a Queensland Rail Microsoft Team or Channel for file sharing with members of an external organisation is not currently supported.
A project is underway to enable this capability; however, technical issues have delayed progress. These issues are being investigated with Microsoft, and at this stage, we do not have an estimated timeframe for resolution.
In the interim, there are two options to facilitate file sharing:
 - Onboard External Users: The business can request provisioning a Queensland Rail account for each Deloitte team member (or other external organisation members) to allow access within MS Teams.
 - Use Hightail for File Sharing: External file sharing can be requested via Hightail.  Access is granted through a Software Access Request in Self Service. Approval is required from the user’s Level 4 manager or higher.
Please note that Hightail is not a full collaboration platform; it is primarily intended for file sharing where necessary.
Regards
Geoff Francis
Senior Manager ICT Security
18-11-2025 14:33:28 - PDXC Integration (Work notes)
TASK8324492 Work Note Added by sonia.pandey@dxc.com: Recent work note from MS case# 2510140030008540 -
When 'EnableMIPLabels' setting is disabled and manual update of 'AllowToAddGuests' settings to 'yes' is performed for a couple of Groups, invite new guests to the team (even if the label is set to Internal Only Sharing) is working.
However, that broke the Teams self-service provisioning i.e., Sensitivity Label was no longer visible &amp; in the 'Create New Team' panel and the Create button stayed disabled. Though create a new team by going through Entra Group creation works.
When setting EnableMIPLabels back to 'True', Create New Teams UI started working again when the Sensitivity label selector reappeared. Those groups where 'AllowToAddGuests' was set as 'True' have been set back to 'False'.
Requested explanation from Microsoft on how that setting is being managed in the back end, and what if anything would be triggering its creation and any updates, what are the conditions/data it uses, and from that what we should be looking for in the configuration. At the moment this feels like astronomy, trying to figure out what's going on by inference and elimination.
17-11-2025 12:29:43 - PDXC Integration (Work notes)
TASK8324492 Work Note Added by pkannan7@dxc.com: Recent work note from MS case# 2510140030008540 -
When 'EnableMIPLabels' setting is disabled and manual update of 'AllowToAddGuests' settings to 'yes' is performed for a couple of Groups, invite new guests to the team (even if the label is set to Internal Only Sharing) is working.
However, that broke the Teams self-service provisioning i.e., Sensitivity Label was no longer visible &amp; in the 'Create New Team' panel and the Create button stayed disabled. Though create a new team by going through Entra Group creation works.
When setting EnableMIPLabels back to 'True', Create New Teams UI started working again when the Sensitivity label selector reappeared. Those groups where 'AllowToAddGuests' was set as 'True' have been set back to 'False'.
Requested explanation from Microsoft on how that setting is being managed in the back end, and what if anything would be triggering its creation and any updates, what are the conditions/data it uses, and from that what we should be looking for in the configuration. At the moment this feels like astronomy, trying to figure out what's going on by inference and elimination.
14-11-2025 11:41:13 - PDXC Integration (Work notes)
TASK8324492 Work Note Added by sonia.pandey@dxc.com: We are following up with the case 2510140030008540 and will keep updating it accordingly.
13-11-2025 13:12:54 - PDXC Integration (Work notes)
TASK8324492 Work Note Added by sonia.pandey@dxc.com: Dave Street is already working with Microsoft through 2510140030008540.
Reported problem -&gt; In the Qld Rail tenant, Entra, Purview, Teams and SharePoint Online are configured to allow New and Existing Guests, but in a Teams site or SPO site that has been labelled External Sharing Allowed, the Add Members UI is not offering the "Add john.doe@domain.com" option.
We are also following up with the case and keep updating it.
12-11-2025 18:30:59 - PDXC Integration (Work notes)
TASK8324492 Work Note Added by pkannan7@dxc.com: Dave Street is already working with Microsoft through 2510140030008540. 
Reported problem -&gt; In the Qld Rail tenant, Entra, Purview, Teams and SharePoint Online are configured to allow New and Existing Guests, but in a Teams site or SPO site that has been labelled External Sharing Allowed, the Add Members UI is not offering the "Add john.doe@domain.com" option.
We are also following up with the case and keep updating it.
12-11-2025 12:01:13 - PDXC Integration (Work notes)
TASK8324492 Work Note Added by sonia.pandey@dxc.com: Checking internally with team
Will update details accordingly.
11-11-2025 14:13:59 - PDXC Integration (Work notes)
TASK8324492 Work Note Added by sonia.pandey@dxc.com: Checking internally with team
Will update details accordingly.
10-11-2025 10:12:33 - PDXC Integration (Work notes)
TASK8324492 Work Note Added by sonia.pandey@dxc.com: Checking internally with team
Will update details accordingly.
07-11-2025 13:17:14 - PDXC Integration (Work notes)
TASK8324492 Work Note Added by sonia.pandey@dxc.com: Checking internally with team
Will update details accordingly.
07-11-2025 13:12:44 - PDXC Integration (Work notes)
TASK8324492 Work Note Added by sonia.pandey@dxc.com: Checking internally with team
Will update details accordingly.
06-11-2025 14:38:20 - PDXC Integration (Work notes)
TASK8324492 Work Note Added by sonia.pandey@dxc.com: Checking internally with team
Will update details accordingly.
05-11-2025 12:38:12 - PDXC Integration (Work notes)
TASK8324492 Work Note Added by sonia.pandey@dxc.com: Checking internally with team
Will update details accordingly.
04-11-2025 10:44:37 - PDXC Integration (Work notes)
TASK8324492 Work Note Added by sonia.pandey@dxc.com: Checking internally with team
Will update details accordingly.
31-10-2025 12:54:19 - PDXC Integration (Work notes)
TASK8324492 Work Note Added by sonia.pandey@dxc.com: Checking internally with team
Will update details accordingly.
30-10-2025 13:57:28 - PDXC Integration (Work notes)
TASK8324492 Work Note Added by sonia.pandey@dxc.com: Checking internally with team
Will update details accordingly.
29-10-2025 12:05:49 - PDXC Integration (Work notes)
TASK8324492 Work Note Added by sonia.pandey@dxc.com: Checking internally with team
Will update details accordingly.
28-10-2025 12:27:18 - PDXC Integration (Work notes)
TASK8324492 Work Note Added by sonia.pandey@dxc.com: Checking internally with team
Will update details accordingly.
27-10-2025 17:38:37 - PDXC Integration (Work notes)
TASK8324492 Work Note Added by sonia.pandey@dxc.com: Checking internally with team
Will update details accordingly.
27-10-2025 17:38:30 - PDXC Integration (Additional comments)
TASK8324492 Comment Added ---&gt; .
27-10-2025 17:22:07 - PDXC Integration (Work notes)
TASK8324492 Assigned To: Sonia Pandey
27-10-2025 16:38:52 - George Knight (Work notes)
Assigning back to O365 team
This ticket should not have been sent back - the information required - list of users to be added - was in the work notes below - you need to scroll down.
See work notes below = Work notes•24-10-2025 14:02:37
Brian Ross: brross@deloitte.com.au
Natali Dale: ndale@deloitte.com.au
Leonard Villani: levillani@deloitte.com.au
Greg Stifanich: gstifanich@deloitte.com.au
27-10-2025 16:35:00 - George Knight (Work notes)
Investigating.
27-10-2025 16:33:29 - PDXC Integration (Work notes)
TASK8324492 Work Note Added by jeffrey.sil.sardin@dxc.com: SCTASK0219745 reassigned to GSD
27-10-2025 13:40:57 - PDXC Integration (Work notes)
TASK8324492 Work Note Added by sonia.pandey@dxc.com: User told user wants to add Deloitte company consultants to QR internal team channel - Critical Infrastructure Projects. 
User told Deloitte consultant names and email id has been provided to Raegan
Kindly provide the details on ticket and route the ticket again.
TASK8324492 Assigned To: 
27-10-2025 13:26:22 - PDXC Integration (Work notes)
TASK8324492 Assigned To: Sonia Pandey
27-10-2025 07:49:53 - Ashwath Raghuram (Additional comments)
Thanks Reagan. Can you please let me know what "full file sharing in Teams" means, At this stage we want to share the teams channel with Deloitte and yes they will have some files in it.
27-10-2025 07:36:37 - Raegan Munro (Work notes)
QLR ServiceNow Integration sc_req_item SCTASK0219745 created RITM5380055
27-10-2025 07:36:16 - Raegan Munro (Work notes)
Assigning to O365 as per KB0021060.
27-10-2025 07:36:16 - Raegan Munro (Additional comments)
Hi Ash, 
We have now received the relevant approvals and will reach out to the appropriate team to assist you further. 
Please be advised that if these employees need access for full file sharing in Teams they will need to be completely onboarded with QR accounts. If this is required please reach out to HR at HRCentral@qr.com.au for further assistance. 
Kind regards, 
Raegan.
27-10-2025 07:33:25 - Raegan Munro (Work notes)
From: Prgomet, Igor &lt;igor.prgomet@qr.com.au&gt; 
Sent: Sunday, 26 October 2025 11:00 AM
To: IT Service Desk &lt;ITServiceDesk@qr.com.au&gt;
Cc: Aldelfi,Alex &lt;alex.aldelfi@qr.com.au&gt;; Cook, Tyson &lt;Tyson.Cook@qr.com.au&gt;; Hale, Jonathan &lt;jonathan.hale@qr.com.au&gt;
Subject: RE: SCTASK0219745 - Need to add Deloitte consultants to team channel - Critical Infrastructure Projects
Hi Raegan,
Thanks for the names. Approved, however as noted below, these will need to be onboarded as QR users for full file sharing features in teams. 
Best regards,
IGOR PRGOMET
GSM INFORMATION SECURITY &amp; GOVERNANCE 
M: 0416 25 00 92
E: igor.prgomet@qr.com.au
Rail Centre 1, Level 10, 305 Edward Street
GPO Box 1429 4001 • Brisbane, Qld 4000
24-10-2025 14:02:37 - Raegan Munro (Work notes)
From: IT Service Desk 
Sent: Friday, 24 October 2025 3:02 PM
To: Prgomet, Igor &lt;igor.prgomet@qr.com.au&gt;
Cc: Aldelfi,Alex &lt;alex.aldelfi@qr.com.au&gt;; Cook, Tyson &lt;Tyson.Cook@qr.com.au&gt;; Hale, Jonathan &lt;Jonathan.Hale@QR.COM.AU&gt;
Subject: RE: SCTASK0219745 - Need to add Deloitte consultants to team channel - Critical Infrastructure Projects
Hi Igor, 
Ash has provided the following names:
Brian Ross: brross@deloitte.com.au
Natali Dale: ndale@deloitte.com.au
Leonard Villani: levillani@deloitte.com.au
Greg Stifanich: gstifanich@deloitte.com.au 
With this in mind can you please advise if this request is still approved?
Kind regards,
RAEGAN MUNRO
SERVICE DESK ANALYST
Level 3. 21 Kirksway Place
Battery Point. Tasmania. 7004
PH: 07 3072 5000
Alt.PH: +61 7 3072 5000
Email: ITServiceDesk@qr.com.au
W: queenslandrail.com.au
24-10-2025 14:01:10 - Raegan Munro (Work notes)
Investigating.
24-10-2025 13:44:31 - Ashwath Raghuram (Additional comments)
Brian Ross: brross@deloitte.com.au;  Natali Dale: ndale@deloitte.com.au; Leonard Villani: levillani@deloitte.com.au; Greg Stifanich: gstifanich@deloitte.com.au
24-10-2025 08:42:53 - Raegan Munro (Additional comments)
Hi Ash,
Can you please confirm the name of the Deloitte consultant so that we may pass this on to the relevant approver?
Kind regards, 
Raegan.
24-10-2025 08:42:14 - Raegan Munro (Work notes)
From: Prgomet, Igor &lt;igor.prgomet@qr.com.au&gt; 
Sent: Friday, 24 October 2025 9:22 AM
To: IT Service Desk &lt;ITServiceDesk@qr.com.au&gt;
Cc: Aldelfi,Alex &lt;alex.aldelfi@qr.com.au&gt;; Cook, Tyson &lt;Tyson.Cook@qr.com.au&gt;; Hale, Jonathan &lt;jonathan.hale@qr.com.au&gt;
Subject: RE: SCTASK0219745 - Need to add Deloitte consultants to team channel - Critical Infrastructure Projects
Hi Raegan,
Thanks for the below. Please advise the name of the Deloitte Consultant.  
This request I has my approval, and I understand that Deloitte is already federated with QR, however, if the access to file sharing is restricted under the current QR setup, the specific Deloitte user will need to be onboarded as a QR user for full file sharing. 
As per previous email, we are implementing the capability for Teams and Sharepoint file sharing with external partners, but this is an in-flight project which will be concluded in December 2025. 
Best regards,
IGOR PRGOMET
GSM INFORMATION SECURITY &amp; GOVERNANCE 
M: 0416 25 00 92
E: igor.prgomet@qr.com.au
Rail Centre 1, Level 10, 305 Edward Street
GPO Box 1429 4001 • Brisbane, Qld 4000
24-10-2025 07:35:05 - Raegan Munro (Work notes)
Pending approval from Igor.
23-10-2025 14:49:15 - George Knight (Additional comments)
Hi Ash 
We've sent the details of your request to Information Security &amp; Governance for review and we're awaiting their approval.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23-10-2025 14:47:02 - George Knight (Work notes)
Investigating.
23-10-2025 14:22:50 - Ashwath Raghuram (Additional comments)
Hi Raegan, Is there an update that can be shared?
23-10-2025 09:00:05 - Raegan Munro (Work notes)
.
23-10-2025 08:10:33 - Ashwath Raghuram (Additional comments)
Thanks Raegan, much appreciated.
23-10-2025 08:09:01 - Raegan Munro (Work notes)
From: IT Service Desk 
Sent: Thursday, 23 October 2025 9:09 AM
To: Prgomet, Igor &lt;igor.prgomet@qr.com.au&gt;
Subject: SCTASK0219745 - Need to add Deloitte consultants to team channel - Critical Infrastructure Projects
Hi Igor, 
We have received a request from Ash Raghuram (Project Manager) to add Deloitte consultants to their Critical Infrastructure Projects Teams channels. The business justification for this request is as follows:
"The purpose of this project is to assess the cost, risk, and time implications of relocating critical operational technology infrastructure currently housed in Rail Centre 1 (RC1) and Rail Centre 2 (RC2). The Head of SEQ has advised that a December 2025 Board Paper is required. The external SME has now been engaged and the work will be completed as a 6-week sprint."
As per KB0021060, could you please advise if you approve this request? Please be sure to reach out if any additional information is required from the Service Desk.
Kind regards,
RAEGAN MUNRO
SERVICE DESK ANALYST
Level 3. 21 Kirksway Place
Battery Point. Tasmania. 7004
PH: 07 3072 5000
Alt.PH: +61 7 3072 5000
Email: ITServiceDesk@qr.com.au
W: queenslandrail.com.au
23-10-2025 08:08:58 - Raegan Munro (Work notes)
Reaching out to Igor for approval.
23-10-2025 08:08:58 - Raegan Munro (Additional comments)
Hi Ash, 
Thankyou for the confirmation. 
I will now reach out for the relevant approval on our end and should be able to provide more of an update shortly. 
Kind regards, 
Raegan.
23-10-2025 08:06:20 - Raegan Munro (Work notes)
Investigating.
23-10-2025 07:56:29 - Ashwath Raghuram (Additional comments)
The external SME has now been engaged and the work will be completed as a 6-week sprint.
23-10-2025 07:55:50 - Ashwath Raghuram (Additional comments)
In addition: The Head of SEQ has advised that a December 2025 Board Paper is required.
23-10-2025 07:55:19 - Ashwath Raghuram (Additional comments)
Hi Raegan,  Please find the Business justification (from the recent preso). The purpose of this project is to assess the cost, risk, and time implications of relocating critical operational technology infrastructure currently housed in Rail Centre 1 (RC1) and Rail Centre 2 (RC2).
23-10-2025 07:52:18 - Raegan Munro (Work notes)
User has attached approval from Kirstine Pearce. 
Need business justification before requesting approval from Igor.
23-10-2025 07:52:18 - Raegan Munro (Additional comments)
Hi Ash, 
Thankyou for the confirmation. 
Can you please provide a business justification so that we may reach out for the relevant approval on our end and proceed with the ticket asap?
Kind regards, 
Raegan.
23-10-2025 07:50:49 - Raegan Munro (Work notes)
Investigating.
23-10-2025 07:46:58 - Ashwath Raghuram (Additional comments)
Hi Raegan, Please find the approval email attached in my earlier post, this project is a short sharp engagement with Deloitte (6 weeks), hence it will be super helpful if we can act quickly on it. Please let me know if you need Deloitte consultants email id.
23-10-2025 07:35:36 - Raegan Munro (Additional comments)
Hi Ash, 
I just wanted to reach out and confirm if you have had the opportunity to obtain the relevant level 3 management approval so we may proceed with this ticket accordingly?
Kind regards, 
Raegan.
22-10-2025 09:58:24 - Raegan Munro (Work notes)
Following KB0021060.
22-10-2025 09:58:24 - Raegan Munro (Additional comments)
Hi Ash, 
Thankyou for reaching out to the Queensland Rail IT Service Desk. 
Can you please attach email approval from a level 3 or above manager so we may investigate this further?
Kind regards, 
Raegan.
22-10-2025 09:57:19 - Raegan Munro (Work notes)
Investigating.
</t>
  </si>
  <si>
    <t>RITM0262557</t>
  </si>
  <si>
    <t xml:space="preserve">09-12-2025 12:51:06 - Exequiel Jarred Lopez (Additional comments)
Hi @Saurabh Dixit,
Change has been deployed by one of my colleagues. Can you re-test and verify this on production? Let me know if we are good to close this ticket or if there is anything you need help with regarding this ticket.
Thank you!
21-11-2025 19:12:31 - Exequiel Jarred Lopez (Work notes)
I will be OOO next week and cannot deploy this myself due to the lack of lead time. Below are the update sets to be deployed in the correct order (according to version #):
- (DXC) - SCTASK0219632 - EDP Data Access catalog creation v1
- (DXC) - SCTASK0219632 - EDP Data Access catalog creation v2
- (DXC) - SCTASK0219632 - EDP Data Access catalog creation v3
- (DXC) - SCTASK0219632 - EDP Data Access catalog creation v4
- (DXC) - SCTASK0219632 - EDP Data Access catalog creation v5
- (DXC) - SCTASK0219632 - EDP Data Access catalog creation v6
- (DXC) - SCTASK0219632 - EDP Data Access catalog creation v7
Here are the components that will be added:
1. New Catalog Item: EDP Data Access
(Self-Service view) https://queenslandrail.service-now.com/service_management?id=sc_cat_item&amp;sys_id=5ef77285834d7a5401c472626daad322
(Fulfiller view) https://queenslandrail.service-now.com/nav_to.do?uri=sc_cat_item.do?sys_id=5ef77285834d7a5401c472626daad322
2. Corresponding Workflow: (DXC) EDP Data Access
(WF Editor view) https://queenslandrail.service-now.com/workflow_ide.do?sysparm_wf_id=9b97166983113e5001c472626daad372&amp;sysparm_domain_restore=false&amp;sysparm_stack=no
(Record view) https://queenslandrail.service-now.com/nav_to.do?uri=wf_workflow.do?sys_id=9b97166983113e5001c472626daad372
21-11-2025 19:05:08 - Exequiel Jarred Lopez (Additional comments)
CHG0053844 has been created and is up for deployment by Nov 26.
21-11-2025 19:04:24 - Exequiel Jarred Lopez (Additional comments)
Added the ff. short description as discussed:
"This request is used to get access to Sensitive and Protected data on the Enterprise Data Platform"
21-11-2025 18:03:13 - Exequiel Jarred Lopez (Additional comments)
Latest updates have been deployed to TEST as well, awaiting your verification and feedback if we can push this to production. Thank you! @Saurabh Dixit
&gt; Removed "Request type" question
&gt; Removed "Renewal data" question
&gt; Removed 'Environment' field's "Development" option
19-11-2025 10:01:26 - Exequiel Jarred Lopez (Additional comments)
Changes have been deployed to TEST. Kindly verify and let me know if this ticket can be closed or if further assistance is required.
18-11-2025 14:00:02 - Saurabh Dixit (Additional comments)
3.  Catalog form should go to Line manager for first approval and should go to assignment groups (added into workflow tab)
4. We will create a separate request for assignment groups mentioned in workflow tab
18-11-2025 13:58:41 - Saurabh Dixit (Additional comments)
Hi Jarred, thanks for update, i have updated catalog form based on recent discussion and uploaded latest sheet. Here are the high level changes:
1. We dont need catalog form for Power BI access and EDP elevated access
2. The Catalog form "EDP Data Access" should come under ICT category now (Replace Databricks form name to EDP Data Access)
14-11-2025 14:31:00 - Exequiel Jarred Lopez (Additional comments)
Hello,
Changes have been applied. Kindly verify on test instance.
Thank you!
12-11-2025 15:01:38 - Saurabh Dixit (Additional comments)
added business description in EDP Data Access tab
12-11-2025 14:42:19 - Exequiel Jarred Lopez (Additional comments)
Hello,
Also adding below note on Power BI Access, based on our conversation.
"Note: All Data Consumers who need view access should select workspace name without "Data" suffix and role as Viewer in Dropdown"
12-11-2025 13:13:27 - Saurabh Dixit (Additional comments)
Uploaded latest sheet based on recent review:
Power BI Access template not required, Category can be removed and we can have only "EDP Data Access" catalog form under ICT
Drop Down changes: Removed Official from classifications and Added Finance in Domain and removed Write from Access Type
06-11-2025 18:10:59 - Exequiel Jarred Lopez (Additional comments)
Hello,
Additional changes have been created as discussed:
&gt; Added "People" EDP Data Access catalog item's "Domain Name" field
&gt; Email address field now auto-populates with requester's email address
&gt; Additional dropdown choices for Power BI Access catalog item's "Workspace Name" field
Kindly verify and provide feedback. Thank you!
06-11-2025 14:46:03 - Exequiel Jarred Lopez (Additional comments)
Hello,
Catalog items have been created and deployed on TEST. Kindly verify the below links and provide feedback if this is okay to push to PROD, otherwise let me know if there are any other issues.
Also please note, based on our discussion, the approval &amp; other tasks' workflow are to be serviced on a separate ticket. Thank you!
Databricks Access catalog item/form:
https://queenslandrailtest.service-now.com/service_management?id=sc_cat_item&amp;sys_id=5ef77285834d7a5401c472626daad322
Power BI Access catalog item/form:
https://queenslandrailtest.service-now.com/service_management?id=sc_cat_item&amp;sys_id=d401a8e18349be5401c472626daad343
05-11-2025 12:45:29 - Saurabh Dixit (Additional comments)
Hi Jarred, I have uploaded latest catalog sheet post our discussion. I have added 2 additional tabs on category and assignment group, I will create a separate request for SNow group though
04-11-2025 10:22:26 - Saurabh Dixit (Additional comments)
Hi Jarred, I have uploaded latest sheet (with 11Nov Suffix) which will have 3 different forms for request. Please create these request forms in test environment once all SNow Groups are created.
04-11-2025 09:44:34 - Saurabh Dixit (Additional comments)
Hi Jarred, As discussed in our last call, I am waiting for SNow groups to be created as per excel sheet i shared earlier. I will upload latest excel sheet today for SNow Forms
03-11-2025 15:41:31 - Exequiel Jarred Lopez (Additional comments)
Hello, just checking in on this ticket. We still need user feedback in order for us to proceed accordingly and deliver this item. Thank you!
30-10-2025 17:22:51 - Exequiel Jarred Lopez (Additional comments)
Hello, I noticed 2 separate sheets on the Excel field you've attached. Are you requesting for 2 catalog items to be created?
23-10-2025 09:09:04 - Saurabh Dixit (Additional comments)
Following Information Governor and Custodians can be part of SNow Group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23-10-2025 09:07:42 - Saurabh Dixit (Additional comments)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
21-10-2025 12:08:42 - Jeffrey Sardin (Work notes)
Hi Team. I've attached the email trail I have with the requester for additional info on this request.
</t>
  </si>
  <si>
    <t xml:space="preserve">
 2025-10-21 12:42:59 Lemuel So - Assigned to is Jarred Lopez was 
 2025-10-30 17:22:51 Jarred Lopez - State is Pending was Open
 2025-11-06 14:36:40 Jarred Lopez - State is Work in Progress was Pending
 2025-11-06 14:56:57 Jarred Lopez - State is Pending was Work in Progress</t>
  </si>
  <si>
    <t xml:space="preserve">09-12-2025 12:51:07 - Exequiel Jarred Lopez (Additional comments)
Hi @Saurabh Dixit,
Change has been deployed by one of my colleagues. Can you re-test and verify this on production? Let me know if we are good to close this ticket or if there is anything you need help with regarding this ticket.
Thank you!
21-11-2025 19:05:09 - Exequiel Jarred Lopez (Additional comments)
CHG0053844 has been created and is up for deployment by Nov 26.
21-11-2025 19:04:24 - Exequiel Jarred Lopez (Additional comments)
Added the ff. short description as discussed:
"This request is used to get access to Sensitive and Protected data on the Enterprise Data Platform"
21-11-2025 18:03:14 - Exequiel Jarred Lopez (Additional comments)
Latest updates have been deployed to TEST as well, awaiting your verification and feedback if we can push this to production. Thank you! @Saurabh Dixit
&gt; Removed "Request type" question
&gt; Removed "Renewal data" question
&gt; Removed 'Environment' field's "Development" option
19-11-2025 10:01:27 - Exequiel Jarred Lopez (Additional comments)
Changes have been deployed to TEST. Kindly verify and let me know if this ticket can be closed or if further assistance is required.
18-11-2025 14:00:02 - Saurabh Dixit (Additional comments)
3.  Catalog form should go to Line manager for first approval and should go to assignment groups (added into workflow tab)
4. We will create a separate request for assignment groups mentioned in workflow tab
18-11-2025 13:58:41 - Saurabh Dixit (Additional comments)
Hi Jarred, thanks for update, i have updated catalog form based on recent discussion and uploaded latest sheet. Here are the high level changes:
1. We dont need catalog form for Power BI access and EDP elevated access
2. The Catalog form "EDP Data Access" should come under ICT category now (Replace Databricks form name to EDP Data Access)
14-11-2025 14:31:01 - Exequiel Jarred Lopez (Additional comments)
Hello,
Changes have been applied. Kindly verify on test instance.
Thank you!
12-11-2025 15:01:38 - Saurabh Dixit (Additional comments)
added business description in EDP Data Access tab
12-11-2025 14:42:18 - Exequiel Jarred Lopez (Additional comments)
Hello,
Also adding below note on Power BI Access, based on our conversation.
"Note: All Data Consumers who need view access should select workspace name without "Data" suffix and role as Viewer in Dropdown"
12-11-2025 13:13:27 - Saurabh Dixit (Additional comments)
Uploaded latest sheet based on recent review:
Power BI Access template not required, Category can be removed and we can have only "EDP Data Access" catalog form under ICT
Drop Down changes: Removed Official from classifications and Added Finance in Domain and removed Write from Access Type
06-11-2025 18:10:59 - Exequiel Jarred Lopez (Additional comments)
Hello,
Additional changes have been created as discussed:
&gt; Added "People" EDP Data Access catalog item's "Domain Name" field
&gt; Email address field now auto-populates with requester's email address
&gt; Additional dropdown choices for Power BI Access catalog item's "Workspace Name" field
Kindly verify and provide feedback. Thank you!
06-11-2025 14:46:03 - Exequiel Jarred Lopez (Additional comments)
Hello,
Catalog items have been created and deployed on TEST. Kindly verify the below links and provide feedback if this is okay to push to PROD, otherwise let me know if there are any other issues.
Also please note, based on our discussion, the approval &amp; other tasks' workflow are to be serviced on a separate ticket. Thank you!
Databricks Access catalog item/form:
https://queenslandrailtest.service-now.com/service_management?id=sc_cat_item&amp;sys_id=5ef77285834d7a5401c472626daad322
Power BI Access catalog item/form:
https://queenslandrailtest.service-now.com/service_management?id=sc_cat_item&amp;sys_id=d401a8e18349be5401c472626daad343
05-11-2025 12:45:29 - Saurabh Dixit (Additional comments)
Hi Jarred, I have uploaded latest catalog sheet post our discussion. I have added 2 additional tabs on category and assignment group, I will create a separate request for SNow group though
04-11-2025 10:22:26 - Saurabh Dixit (Additional comments)
Hi Jarred, I have uploaded latest sheet (with 11Nov Suffix) which will have 3 different forms for request. Please create these request forms in test environment once all SNow Groups are created.
04-11-2025 09:44:34 - Saurabh Dixit (Additional comments)
Hi Jarred, As discussed in our last call, I am waiting for SNow groups to be created as per excel sheet i shared earlier. I will upload latest excel sheet today for SNow Forms
03-11-2025 15:41:32 - Exequiel Jarred Lopez (Additional comments)
Hello, just checking in on this ticket. We still need user feedback in order for us to proceed accordingly and deliver this item. Thank you!
30-10-2025 17:22:51 - Exequiel Jarred Lopez (Additional comments)
Hello, I noticed 2 separate sheets on the Excel field you've attached. Are you requesting for 2 catalog items to be created?
23-10-2025 15:59:27 - Izan Baizura Mohd Ismail (Work notes)
non kba related
23-10-2025 09:09:04 - Saurabh Dixit (Additional comments)
Following Information Governor and Custodians can be part of SNow Group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23-10-2025 09:07:42 - Saurabh Dixit (Additional comments)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
</t>
  </si>
  <si>
    <t xml:space="preserve">
 2025-10-23 15:59:27 Izan Baizura Mohd Ismail - State is Closed Complete was Open</t>
  </si>
  <si>
    <t xml:space="preserve">12-12-2025 13:10:41 - Tran Hoang (Additional comments)
Hi Mark,
Thanks for your confirmation. I have completed the updates on the form.
Regarding the attachments on the form, please kindly review and let me know your feedback.
You can use the following link to test. I will be available to fix the form if there are any further modifications.
https://queenslandrailtest.service-now.com/service_management?id=sc_cat_item&amp;sys_id=71606c831be179501ee87510dc4bcb55
Regards, 
Hoang Tran
09-12-2025 10:14:32 - Mark O'Connor (Additional comments)
Hi Tran,
Re the Priority field, this should’ve been captured as 'Priority = 4 - Low' in my design worksheets, thanks for picking this up and querying.
Re the attachments. understood and accepted; however, can you please include in the message / note that the attachments need to be added at the foot of the form at ‘Add Attachments’.
Regards,
Mark
03-12-2025 15:28:35 - Tran Hoang (Additional comments)
Hi Mark,
Your request is almost completed and there are a few things still need your clarification:
- Priority = 1 - Low: could you please confirm Priority = 1 or 4?
- Regarding the Attachments allowing multiple upload in every new section, the unique attachment type in SNow only allows to attach 1 attachment, so we have to use the default attachment ("Add attachments" button with the clip icon) to attach multiple attachments. For example, if "What do you need to request?" is "Submit an RTO Trainer Accreditation Process (TAP) Form", I will add a note "Attachments - Please attach the RTO TAP form/s (MD-18-118) and any associated documentation, for example, Class Attendance Sheet/s, Applicants Learning History." to inform user and does not allow user to submit if there is no attachment (demo as attached image). And other Attachments in this form will be the same.
Please kindly review and let me know your feedback.
Regards,
Hoang Tran
23-10-2025 16:00:39 - Izan Baizura Mohd Ismail (Work notes)
non kba related
</t>
  </si>
  <si>
    <t xml:space="preserve">12-12-2025 13:10:41 - Tran Hoang (Additional comments)
Hi Mark,
Thanks for your confirmation. I have completed the updates on the form.
Regarding the attachments on the form, please kindly review and let me know your feedback.
You can use the following link to test. I will be available to fix the form if there are any further modifications.
https://queenslandrailtest.service-now.com/service_management?id=sc_cat_item&amp;sys_id=71606c831be179501ee87510dc4bcb55
Regards, 
Hoang Tran
09-12-2025 10:14:32 - Mark O'Connor (Additional comments)
Hi Tran,
Re the Priority field, this should’ve been captured as 'Priority = 4 - Low' in my design worksheets, thanks for picking this up and querying.
Re the attachments. understood and accepted; however, can you please include in the message / note that the attachments need to be added at the foot of the form at ‘Add Attachments’.
Regards,
Mark
03-12-2025 15:28:35 - Tran Hoang (Additional comments)
Hi Mark,
Your request is almost completed and there are a few things still need your clarification:
- Priority = 1 - Low: could you please confirm Priority = 1 or 4?
- Regarding the Attachments allowing multiple upload in every new section, the unique attachment type in SNow only allows to attach 1 attachment, so we have to use the default attachment ("Add attachments" button with the clip icon) to attach multiple attachments. For example, if "What do you need to request?" is "Submit an RTO Trainer Accreditation Process (TAP) Form", I will add a note "Attachments - Please attach the RTO TAP form/s (MD-18-118) and any associated documentation, for example, Class Attendance Sheet/s, Applicants Learning History." to inform user and does not allow user to submit if there is no attachment (demo as attached image). And other Attachments in this form will be the same.
Please kindly review and let me know your feedback.
Regards,
Hoang Tran
25-11-2025 11:44:24 - Jeffrey Sardin (Work notes)
Hi @Tran Hoang. Just checking up on this. Thanks
</t>
  </si>
  <si>
    <t xml:space="preserve">09-12-2025 19:15:09 - Exequiel Jarred Lopez (Additional comments)
CHG0054019 has been created and is slated for deployment today.
09-12-2025 10:31:41 - Lemuel Benedict So (Work notes)
Remaining actions:
Rename Item: Commercial Governance Escalation Request
Add Description: Submit governance-related escalations for review at the Commercial Administration Meeting.
Raise Expedited change to move to production today – Christian to approve.
05-12-2025 09:45:40 - Christian Munro (Additional comments)
We just need to determine where this will be located in the SSR portal.
25-11-2025 11:48:25 - Jeffrey Sardin (Work notes)
Hi @Christian Munro. Just checking up on the creation of the groups as Nam mentioned. Thanks
25-11-2025 11:48:25 - Jeffrey Sardin (Additional comments)
Hi @Christian Munro. Just checking up on the creation of the groups as Nam mentioned. Thanks
28-10-2025 16:55:41 - Nam Nguyen (Additional comments)
Hello Munro,
This catalog item and the VTB have been moved to the test environment.
Please let me know when the groups have been fully created and this catalog item is ready to be moved to production.
Thank you!
28-10-2025 12:45:49 - Nam Nguyen (Work notes)
This catalog item has been moved to the test environment, and I have informed Munro.
22-10-2025 19:12:34 - Nam Nguyen (Additional comments)
Hello Munro,
I've attached the daily update document. I hope this document is helpful.
Please kindly review it.
Thank you!
22-10-2025 13:37:28 - Christian Munro (Additional comments)
I have a few questions for clarification:
1. Form Field – Governance Forum Details Should this field be set as mandatory? - Yes, this needs to be a selectable dropdown
2. Portal Visibility - Just myself until finalized.
o Currently, the item does not appear in the Service Portal because it has no category assigned. It can only be accessed via direct link 
o Could you provide a suitable category? - copy that of the "Process Review Form"
o And optionally, should I assign a User Criteria? (Should I follow the same setup as the Process Review Request item?) - Yes
3. Catalog Item Owner - Myself
o Who should be set as the owner of this catalog item and its associated VTB? - Myself
4. Workflow Behavior
o Could you confirm the expected behavior of the workflow for this item — especially how it handles task assignment and status updates? As below
Groups will be created for each "Governance Forum" and the task will be assigned to whichever is selected.
The task will automatically add an item to the VTB  under the lane of the "Governance Forum" that is selected
If the VTB is updated, this note will relay into the task
If the task is updated, this will relay into the VTB
22-10-2025 12:49:29 - Nam Nguyen (Additional comments)
Hello Munro,
I've attached the daily update document. Could you help review and clarify a few points?
Thank you!
21-10-2025 10:47:29 - Jeffrey Sardin (Work notes)
Hi Team. This new form doesn't require PDXC ebond.
20-10-2025 13:42:04 - Christian Munro (Additional comments)
Corre
</t>
  </si>
  <si>
    <t xml:space="preserve">
 2025-10-20 13:53:23 Nam Nguyen - State is Work in Progress was Open
 2025-12-09 16:36:46 Jarred Lopez - Assigned to is Jarred Lopez was Nam Nguyen
 2025-12-10 13:46:40 Nam Nguyen - Assigned to is Nam Nguyen was Jarred Lopez</t>
  </si>
  <si>
    <t xml:space="preserve">09-12-2025 19:15:09 - Exequiel Jarred Lopez (Additional comments)
CHG0054019 has been created and is slated for deployment today.
05-12-2025 09:45:39 - Christian Munro (Additional comments)
We just need to determine where this will be located in the SSR portal.
25-11-2025 11:48:26 - Jeffrey Sardin (Additional comments)
Hi @Christian Munro. Just checking up on the creation of the groups as Nam mentioned. Thanks
28-10-2025 16:55:41 - Nam Nguyen (Additional comments)
Hello Munro,
This catalog item and the VTB have been moved to the test environment.
Please let me know when the groups have been fully created and this catalog item is ready to be moved to production.
Thank you!
23-10-2025 16:02:17 - Izan Baizura Mohd Ismail (Work notes)
non kba related
22-10-2025 19:12:34 - Nam Nguyen (Additional comments)
Hello Munro,
I've attached the daily update document. I hope this document is helpful.
Please kindly review it.
Thank you!
22-10-2025 13:37:28 - Christian Munro (Additional comments)
I have a few questions for clarification:
1. Form Field – Governance Forum Details Should this field be set as mandatory? - Yes, this needs to be a selectable dropdown
2. Portal Visibility - Just myself until finalized.
o Currently, the item does not appear in the Service Portal because it has no category assigned. It can only be accessed via direct link 
o Could you provide a suitable category? - copy that of the "Process Review Form"
o And optionally, should I assign a User Criteria? (Should I follow the same setup as the Process Review Request item?) - Yes
3. Catalog Item Owner - Myself
o Who should be set as the owner of this catalog item and its associated VTB? - Myself
4. Workflow Behavior
o Could you confirm the expected behavior of the workflow for this item — especially how it handles task assignment and status updates? As below
Groups will be created for each "Governance Forum" and the task will be assigned to whichever is selected.
The task will automatically add an item to the VTB  under the lane of the "Governance Forum" that is selected
If the VTB is updated, this note will relay into the task
If the task is updated, this will relay into the VTB
22-10-2025 12:49:30 - Nam Nguyen (Additional comments)
Hello Munro,
I've attached the daily update document. Could you help review and clarify a few points?
Thank you!
20-10-2025 13:42:04 - Christian Munro (Additional comments)
Corre
</t>
  </si>
  <si>
    <t xml:space="preserve">09-12-2025 19:15:09 - Exequiel Jarred Lopez (Additional comments)
CHG0054019 has been created and is slated for deployment today.
05-12-2025 09:45:39 - Christian Munro (Additional comments)
We just need to determine where this will be located in the SSR portal.
25-11-2025 11:48:26 - Jeffrey Sardin (Additional comments)
Hi @Christian Munro. Just checking up on the creation of the groups as Nam mentioned. Thanks
28-10-2025 16:55:41 - Nam Nguyen (Additional comments)
Hello Munro,
This catalog item and the VTB have been moved to the test environment.
Please let me know when the groups have been fully created and this catalog item is ready to be moved to production.
Thank you!
22-10-2025 19:12:34 - Nam Nguyen (Additional comments)
Hello Munro,
I've attached the daily update document. I hope this document is helpful.
Please kindly review it.
Thank you!
22-10-2025 13:37:28 - Christian Munro (Additional comments)
I have a few questions for clarification:
1. Form Field – Governance Forum Details Should this field be set as mandatory? - Yes, this needs to be a selectable dropdown
2. Portal Visibility - Just myself until finalized.
o Currently, the item does not appear in the Service Portal because it has no category assigned. It can only be accessed via direct link 
o Could you provide a suitable category? - copy that of the "Process Review Form"
o And optionally, should I assign a User Criteria? (Should I follow the same setup as the Process Review Request item?) - Yes
3. Catalog Item Owner - Myself
o Who should be set as the owner of this catalog item and its associated VTB? - Myself
4. Workflow Behavior
o Could you confirm the expected behavior of the workflow for this item — especially how it handles task assignment and status updates? As below
Groups will be created for each "Governance Forum" and the task will be assigned to whichever is selected.
The task will automatically add an item to the VTB  under the lane of the "Governance Forum" that is selected
If the VTB is updated, this note will relay into the task
If the task is updated, this will relay into the VTB
22-10-2025 12:49:30 - Nam Nguyen (Additional comments)
Hello Munro,
I've attached the daily update document. Could you help review and clarify a few points?
Thank you!
20-10-2025 13:42:04 - Christian Munro (Additional comments)
Corre
20-10-2025 13:40:34 - Christian Munro (Work notes)
No PDXC Integration required.
20-10-2025 13:40:26 - Christian Munro (Additional comments)
No PDXC Integration required.
20-10-2025 13:40:26 - Christian Munro (Work notes)
No PDXC Integration required.
</t>
  </si>
  <si>
    <t xml:space="preserve">11-12-2025 08:21:12 - Darren Bennett (Work notes)
Task complete
09-12-2025 13:51:29 - Darren Bennett (Additional comments)
Hi Akmal, I've added you to the required AD group, you should soon have access to \\TNTDEVDWA104.test.qr.com.au\D\Software\USBKey where you'll find the informatica 10.5.3 client software and instructions, the project should arrange elevated privileges so you can install, and your colleagues should be able to help you with any issues.
Darren Bennett.
09-12-2025 13:51:29 - Darren Bennett (Work notes)
Added to corp\SQL_DW_DEV
09-12-2025 11:47:04 - PDXC Integration (Work notes)
TASK8305983 Work Note Added by joylen.ballena@dxc.com: SCTASK0219388 assigned to Corporate Data Warehouse
09-12-2025 09:38:28 - PDXC Integration (Work notes)
TASK8305983 Work Note Added by santhi.varthan@dxc.com: Hi Service Desk,
Please assign to Corporate Data Warehouse as listed in CMDB.
09-12-2025 09:03:45 - PDXC Integration (Work notes)
TASK8305983 Work Note Added by peter.huthwaite@dxc.com: I do not have access to the network location listed in the KBA. Please advise on how to proceed.
TASK8305983 Assigned To: 
08-12-2025 15:22:19 - PDXC Integration (Work notes)
TASK8305983 Work Note Added by peter.huthwaite@dxc.com: Network location listed in the KB is inaccessible. Refering to SAM team to provide a location to get the software from
27-10-2025 20:37:05 - Akmaludeen Ns (Additional comments)
please provide access to \\TNTDEVDWA104.test.qr.com.au\D\Software
22-10-2025 09:41:47 - PDXC Integration (Work notes)
TASK8305983 Assigned To: Peter Huthwaite
20-10-2025 16:07:50 - PDXC Integration (Additional comments)
TASK8305983 Comment Added ---&gt; Hi Desktop team,
Please install informatica Powercenter as per KB0020295.
Regards,
Andrew C
QR SAM Team
20-10-2025 08:56:39 - Steven Hodson (Work notes)
QLR ServiceNow Integration sc_req_item SCTASK0219388 created RITM5367214
</t>
  </si>
  <si>
    <t xml:space="preserve">
 2025-10-24 08:30:16 Joylen Ballena - Assignment Group is DXC Desktop CBD was DXC Software Asset Management
 2025-12-09 11:46:19 Joylen Ballena - Assignment Group is Corporate Data Warehouse was DXC Desktop CBD
 2025-12-09 13:41:27 Darren Bennett - Assigned to is Darren Bennett was 
 2025-12-11 08:21:12 Darren Bennett - State is Closed Complete was Open</t>
  </si>
  <si>
    <t xml:space="preserve">12-12-2025 09:35:29 - Joshua Warcon (Work notes)
Awaiting to be moved to Production 18.12
02-12-2025 07:34:59 - Joshua Warcon (Work notes)
Reached out to Brett on 2nd attempt.
17-11-2025 09:14:54 - Joshua Warcon (Work notes)
DR3K981221 LOG REQ0261902 material batch delete
12-11-2025 07:51:51 - Joshua Warcon (Additional comments)
Hi @Brett Fitzpatrick,
A program has been created to remove the lowercase batch and we are now up to the stage of testing it. 
I need to test 2 example materials to confirm if the program behaves as it should. 
I have reached out to you via Teams with more details. If you could respond and let me know, we can go from there.
Regards,
Josh
03-11-2025 11:25:20 - Joshua Warcon (Additional comments)
Hi @Brett Fitzpatrick,
Have you by any chance came across anymore Materials with Batch NEW and New?
Regards,
Josh
27-10-2025 08:49:37 - Joshua Warcon (Work notes)
AL seems to have closed this in fault. I meant for her just to close off Security Task. 
Re-opened and still working on this piece of work.
20-10-2025 06:32:23 - Joshua Warcon (Work notes)
Prachi has created The Material Batch Deletion Report program (ZSR_MATERIAL_BATCH_DELETE) which will require changes. 
FTS in progress
</t>
  </si>
  <si>
    <t xml:space="preserve">08-12-2025 13:13:44 - Chrystianna Cheon (Additional comments)
SOW v2.0 is approved by QR and fully signed.
Please note the following;
• This SOW will be undertaken on a Capped Time &amp; Materials basis at a cost of $34,450.00
• DXC PM TBC by @Parthasarathy, Karthikeyan Subbaiah
• Start date to be agreed between QR PM and DXC PM
08-12-2025 11:07:17 - Chrystianna Cheon (Additional comments)
SOW v2.0 submitted to QR for review and approval.
Please note the following:
• This SoW will expire 23rd of January 2026.
• Updated SOW to include updates as discussed , in particular the conversation deliverables.
• This Statement of Work will be undertaken on a Time and Materials basis with the Contract Sum as follows:
------------------------------------------------------------------------------------------------------------------------------------------------------
Fixed Price technical delivery of Project (refer to section 12.2) -
Time And Materials (refer to Section 12.3): $34,450.00
Total: $34,450.00
05-12-2025 11:22:44 - Chrystianna Cheon (Additional comments)
SOW v1.0 submitted to QR for review and approval.
Please note the following:
• This SoW will expire 23rd of January 2026
• This Statement of Work will be undertaken on a Capped Time and Materials basis with the Contract Sum as follows:
----------------------------------------------------------------------------------------------------------------------------------------------------------------
Contract Sum Component Cost (exclusive of GST)
Time And Materials (refer to Section 12.3): $34,450.00
Total: $34,450.00
17-10-2025 08:30:03 - Chrystianna Cheon (Additional comments)
New request received and assigned to Brad Hurley.
</t>
  </si>
  <si>
    <t>RITM0265061</t>
  </si>
  <si>
    <t xml:space="preserve">08-12-2025 14:03:27 - PDXC Integration (Additional comments)
TASK8313466 Comment Added ---&gt; Updating KB Articles and CI information today. Once accepted will advise commercials that Anaplan can be transferred across to 3P
28-11-2025 13:55:20 - PDXC Integration (Additional comments)
TASK8313466 Comment Added ---&gt; Anaplan has a pencilled in date of 5/12/2025 handover. TRIM will follow afterwards.
25-11-2025 09:17:05 - PDXC Integration (Additional comments)
TASK8313466 Comment Added ---&gt; Trim, Anaplan and Hastus Kick Off Meetings Scheduled with QR. Focus will be on the transfer of Anaplan, followed by TRIM
11-11-2025 09:47:14 - PDXC Integration (Additional comments)
TASK8313466 Comment Added ---&gt; Trim, Anaplan and Hastus Kick Off Meetings Scheduled with QR.
24-10-2025 12:33:19 - PDXC Integration (Work notes)
TASK8313466 Assigned To: David Dalla Costa
22-10-2025 14:05:21 - Braddon Hurley (Work notes)
QLR ServiceNow Integration sc_req_item SCTASK0219212 created RITM5372399
22-10-2025 14:02:58 - Braddon Hurley (Additional comments)
Re-Assigned to MAS BAU (DXC Application AUS) Assignment Group, at David Dalla Costa's request.
17-10-2025 08:29:47 - Chrystianna Cheon (Additional comments)
New request received and assigned to Brad Hurley.
</t>
  </si>
  <si>
    <t xml:space="preserve">
 2025-10-17 08:29:55 Chrystianna Cheon - Assigned to is Brad Hurley was 
 2025-10-22 14:04:55 Brad Hurley - Assignment Group is DXC Application AUS was DXC ICT Solutions Fulfillers</t>
  </si>
  <si>
    <t xml:space="preserve">12-12-2025 13:10:41 - Tran Hoang (Additional comments)
Hi Mark,
Thanks for your confirmation. I have completed the updates on the form.
Regarding the attachments on the form, please kindly review and let me know your feedback.
You can use the following link to test. I will be available to fix the form if there are any further modifications.
https://queenslandrailtest.service-now.com/service_management?id=sc_cat_item&amp;sys_id=71606c831be179501ee87510dc4bcb55
Regards, 
Hoang Tran
09-12-2025 10:14:32 - Mark O'Connor (Additional comments)
Hi Tran,
Re the Priority field, this should’ve been captured as 'Priority = 4 - Low' in my design worksheets, thanks for picking this up and querying.
Re the attachments. understood and accepted; however, can you please include in the message / note that the attachments need to be added at the foot of the form at ‘Add Attachments’.
Regards,
Mark
03-12-2025 15:28:35 - Tran Hoang (Additional comments)
Hi Mark,
Your request is almost completed and there are a few things still need your clarification:
- Priority = 1 - Low: could you please confirm Priority = 1 or 4?
- Regarding the Attachments allowing multiple upload in every new section, the unique attachment type in SNow only allows to attach 1 attachment, so we have to use the default attachment ("Add attachments" button with the clip icon) to attach multiple attachments. For example, if "What do you need to request?" is "Submit an RTO Trainer Accreditation Process (TAP) Form", I will add a note "Attachments - Please attach the RTO TAP form/s (MD-18-118) and any associated documentation, for example, Class Attendance Sheet/s, Applicants Learning History." to inform user and does not allow user to submit if there is no attachment (demo as attached image). And other Attachments in this form will be the same.
Please kindly review and let me know your feedback.
Regards,
Hoang Tran
20-10-2025 16:40:32 - Jeffrey Sardin (Work notes)
PDXC work not required. Forwarding request to QR SNOW team for action.
20-10-2025 16:40:32 - Jeffrey Sardin (Additional comments)
PDXC work not required. Forwarding request to QR SNOW team for action.
</t>
  </si>
  <si>
    <t>RITM0255577</t>
  </si>
  <si>
    <t xml:space="preserve">12-12-2025 10:26:08 - Nathan Perkins (Work notes)
cannot locate catalog item - cannot create request
12-12-2025 10:26:07 - Nathan Perkins (Additional comments)
Aletia, Sorry for the confusion, This unit has been prioritised and is on the bench as discussed yesterday. I will update RITM0258879 with the expected ETA information.
Kind Regards
Nathan
12-12-2025 10:18:36 - Nathan Perkins (Work notes)
cannot locate catalog item - cannot create request
12-12-2025 10:18:35 - Nathan Perkins (Additional comments)
Aletia, we still have a key component that is currently listed with the vendor as shipping 23/12/25, so I would not anticipate this device before mid Jan 2026. Sorry for the delays.
Kind Regards 
Nathan
10-12-2025 06:47:55 - Laura Kerehi (Work notes)
cannot locate catalog item - cannot create request
16-10-2025 08:36:15 - Nathan Perkins (Work notes)
cannot locate catalog item - cannot create request
16-10-2025 08:36:14 - Nathan Perkins (Additional comments)
Room Assessment completed. Proposed a CX100 device due to round trip cable length from floor box to screen location. Pricing approved.
16-10-2025 08:34:37 - Nathan Perkins (Work notes)
cannot locate catalog item - cannot create request
</t>
  </si>
  <si>
    <t>RITM0258879</t>
  </si>
  <si>
    <t xml:space="preserve">12-12-2025 10:37:19 - Nathan Perkins (Work notes)
cannot locate catalog item - cannot create request
12-12-2025 10:37:18 - Nathan Perkins (Additional comments)
Aletia, we still have a key component that is currently listed with the vendor as shipping 23/12/25, so I would not anticipate this device before mid Jan 2026. Sorry for the delays.
Kind Regards
Nathan
16-10-2025 08:33:17 - Nathan Perkins (Work notes)
cannot locate catalog item - cannot create request
</t>
  </si>
  <si>
    <t xml:space="preserve">28-11-2025 12:31:44 - PDXC Integration (Work notes)
TASK8414351 Assigned To: Kaushika Thiyagarajan
28-11-2025 12:31:38 - PDXC Integration (Additional comments)
TASK8414351 Comment Added ---&gt; Device → Accessories Only - No IT Asset Management action.
28-11-2025 09:27:14 - PDXC Integration (Work notes)
TASK8299575 Assigned To: Christopher Watson
28-11-2025 09:25:15 - PDXC Integration (Work notes)
TASK8299575 Work Note Added by christopher.watson2@dxc.com: Customer Collected
2 X QR2-PROC-PKM09-CR116
18-11-2025 09:57:48 - PDXC Integration (Work notes)
TASK8299575 Work Note Added by michael.murakami@dxc.com: Flo has responded, collection confirmed for later today
18-11-2025 09:05:23 - PDXC Integration (Work notes)
TASK8299575 Work Note Added by michael.murakami@dxc.com: Emailed Florency to organise collection
18-11-2025 09:05:14 - PDXC Integration (Additional comments)
TASK8299575 Comment Added ---&gt; Hello, Florency!
I'm contacting you today with regards to the following hardware requests:
2x Wireless keyboard &amp; Mice Set - TASK8299575
2x Display Port Cable - TASK8299576
1x Dell Docking Station - TASK8299577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16-10-2025 13:48:22 - PDXC Integration (Work notes)
TASK8299575 Assigned To: Michael Murakami
16-10-2025 08:06:13 - System (Work notes)
QLR ServiceNow Integration sc_req_item SCTASK0219108 created RITM5362560
</t>
  </si>
  <si>
    <t xml:space="preserve">
 2025-11-18 09:05:11 PDXC Integration - State is Pending was Open
 2025-11-28 09:27:03 PDXC Integration - State is Work in Progress was Pending
 2025-12-08 11:14:46 PDXC Integration - State is Closed Complete was Work in Progress</t>
  </si>
  <si>
    <t xml:space="preserve">28-11-2025 12:30:14 - PDXC Integration (Work notes)
TASK8414346 Assigned To: Kaushika Thiyagarajan
28-11-2025 12:30:04 - PDXC Integration (Additional comments)
TASK8414346 Comment Added ---&gt; Device → Accessories Only - No IT Asset Management action.
28-11-2025 09:24:38 - PDXC Integration (Work notes)
TASK8299576 Work Note Added by christopher.watson2@dxc.com: Customer Collected
2 X QR2-PROC-PDC02-CR116
TASK8299576 Assigned To: Christopher Watson
18-11-2025 10:00:58 - PDXC Integration (Work notes)
TASK8299576 Work Note Added by michael.murakami@dxc.com: Flo has responded, collection confirmed for later today
18-11-2025 09:05:29 - PDXC Integration (Work notes)
TASK8299576 Work Note Added by michael.murakami@dxc.com: Emailed Florency to organise collection
18-11-2025 09:05:20 - PDXC Integration (Additional comments)
TASK8299576 Comment Added ---&gt; Hello, Florency!
I'm contacting you today with regards to the following hardware requests:
2x Wireless keyboard &amp; Mice Set - TASK8299575
2x Display Port Cable - TASK8299576
1x Dell Docking Station - TASK8299577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16-10-2025 13:48:27 - PDXC Integration (Work notes)
TASK8299576 Assigned To: Michael Murakami
16-10-2025 08:06:13 - System (Work notes)
QLR ServiceNow Integration sc_req_item SCTASK0219107 created RITM5362559
</t>
  </si>
  <si>
    <t xml:space="preserve">
 2025-11-18 09:05:16 PDXC Integration - State is Pending was Open
 2025-11-28 09:24:30 PDXC Integration - State is Work in Progress was Pending
 2025-12-08 10:59:34 PDXC Integration - State is Closed Complete was Work in Progress</t>
  </si>
  <si>
    <t xml:space="preserve">28-11-2025 12:30:50 - PDXC Integration (Work notes)
TASK8414349 Assigned To: Kaushika Thiyagarajan
28-11-2025 12:30:41 - PDXC Integration (Additional comments)
TASK8414349 Comment Added ---&gt; Device → Accessories Only - No IT Asset Management action.
28-11-2025 09:26:29 - PDXC Integration (Work notes)
TASK8299577 Work Note Added by christopher.watson2@dxc.com: Customer Collected
1 X QR2-PROC-PDO08-CR116
TASK8299577 Assigned To: Christopher Watson
18-11-2025 10:01:03 - PDXC Integration (Work notes)
TASK8299577 Work Note Added by michael.murakami@dxc.com: Flo has responded, collection confirmed for later today
18-11-2025 09:05:43 - PDXC Integration (Work notes)
TASK8299577 Work Note Added by michael.murakami@dxc.com: Emailed Florency to organise collection
18-11-2025 09:05:27 - PDXC Integration (Additional comments)
TASK8299577 Comment Added ---&gt; Hello, Florency!
I'm contacting you today with regards to the following hardware requests:
2x Wireless keyboard &amp; Mice Set - TASK8299575
2x Display Port Cable - TASK8299576
1x Dell Docking Station - TASK8299577
The above is currently in stock and can be collected from the ICT Technical Support room on the ground floor of RC1. If you're unable to visit us today, please reach out to us before you visit to confirm stock availability.
Please reference this email during collection.
Warm regards,
Michael Murakami
16-10-2025 13:48:30 - PDXC Integration (Work notes)
TASK8299577 Assigned To: Michael Murakami
16-10-2025 08:06:13 - System (Work notes)
QLR ServiceNow Integration sc_req_item SCTASK0219109 created RITM5362561
</t>
  </si>
  <si>
    <t xml:space="preserve">
 2025-11-18 09:05:25 PDXC Integration - State is Pending was Open
 2025-11-28 09:26:26 PDXC Integration - State is Work in Progress was Pending
 2025-12-08 11:08:01 PDXC Integration - State is Closed Complete was Work in Progress</t>
  </si>
  <si>
    <t>RITM0264796</t>
  </si>
  <si>
    <t xml:space="preserve">10-12-2025 21:21:34 - PDXC Integration (Work notes)
TASK8442315 Assigned To: Kaushika Thiyagarajan
10-12-2025 21:21:16 - PDXC Integration (Additional comments)
TASK8442315 Comment Added ---&gt; Device deployed as per asset registry:
Asset Tag- LT250303|| Serial Number - 6WLVZF4 || State - In use || Assigned to - Stephen Van Breda.
10-12-2025 09:31:35 - PDXC Integration (Work notes)
TASK8296370 Work Note Added by isaac.nicholls@dxc.com: Customer collected
1 X Dell Pro Max 14
Asset : LT250303
Updated in CMDB
1 X QR2-PRO-7IN1TH-CR116
10-12-2025 09:16:08 - PDXC Integration (Work notes)
TASK8296370 Assigned To: Isaac Nicholls
10-12-2025 09:16:04 - PDXC Integration (Work notes)
TASK8296370 Work Note Added by isaac.nicholls@dxc.com: Hi Stephen
I am contacting you regarding your HW request for: 
• 1 x Dell Pro Max
• Asset: LT250303
• 1 x Dell 7 in 1
• 
Just advising you that it is ready for collection from the Build Room in RC1 Ground floor next to security.  
To the left of the elevators next to the security. 
Note that best collection times are between 8:30 – 10:00 and 10:30 to 15:30
Thank you
08-12-2025 12:20:26 - Stephen Van Breda (Additional comments)
reply from: Stephen.VanBreda@qr.com.au
Good morning
Please may you advise if there is an update on this new device?
Thanks
Stephen
[Queensland Rail logo]
Stephen Van Breda
a/group financial controller
Level 3, Rail Centre 1, 305 Edward Street,
Brisbane, Queensland 4000
T: +61 (07) 3072 9049
W: queenslandrail.com.au&lt;http://queenslandrail.com.au/&gt;
Queensland Rail embraces flexibility. Please do not feel the need to respond until your normal working hours.
12-11-2025 12:22:47 - Stephen Van Breda (Additional comments)
Is this 4 weeks from today or the 4 weeks it has already been on order?
12-11-2025 12:18:49 - PDXC Integration (Work notes)
TASK8296370 Work Note Added by christopher.watson2@dxc.com: We are currently awaiting the arrival of new devices.
ETA is about 4 weeks.
12-11-2025 12:18:43 - PDXC Integration (Additional comments)
TASK8296370 Comment Added ---&gt; We are currently awaiting the arrival of new devices.
ETA is about 4 weeks.
03-11-2025 15:17:28 - PDXC Integration (Work notes)
TASK8296370 Work Note Added by christopher.watson2@dxc.com: Waiting on the arrival of device before deploying.
15-10-2025 15:19:12 - PDXC Integration (Work notes)
TASK8296370 Assigned To: Christopher Watson
15-10-2025 11:00:30 - System (Work notes)
QLR ServiceNow Integration sc_req_item SCTASK0218990 created RITM5360303
</t>
  </si>
  <si>
    <t xml:space="preserve">
 2025-11-12 12:18:33 PDXC Integration - State is Pending was Open
 2025-12-10 09:31:44 PDXC Integration - State is Work in Progress was Pending</t>
  </si>
  <si>
    <t xml:space="preserve">11-12-2025 11:57:58 - Ivans Ignace (Work notes)
Closing sourcing request as the sourcing activity has commenced.
24-10-2025 14:04:09 - Ivans Ignace (Work notes)
Hi Darrin, 
I have sent a meeting request to discuss and understand your requirements. Please feel free to suggest another time if this doesn't work for you.
</t>
  </si>
  <si>
    <t xml:space="preserve">
 2025-10-24 14:04:09 Ivans Ignace - State is Work in Progress was Open
 2025-12-11 11:57:58 Ivans Ignace - State is Closed Incomplete was Work in Progress</t>
  </si>
  <si>
    <t>RITM0262190</t>
  </si>
  <si>
    <t xml:space="preserve">14-12-2025 10:10:42 - Benjamin Shegog (Work notes)
Received call from EU as request was raised in October with no updates.
Confirming that item has been ordered and will be shipped to EU
EU also wished to confirm that item being order was dell mobile device, rather than listed MS Surface pro device which is being discontinued
20-11-2025 08:01:04 - Shaun Weldon (Additional comments)
Hi there sorry to be a pain but my old Computer SM231335 is ridiculous to the point I have borrowed another computer for some programmes. it is very slow and continues to shut down.
30-10-2025 16:02:07 - Shaun Weldon (Additional comments)
No worries thank you for the update
30-10-2025 15:40:47 - PDXC Integration (Work notes)
TASK8292708 Work Note Added by christopher.watson2@dxc.com: Waiting on stock availability
30-10-2025 15:40:38 - PDXC Integration (Additional comments)
TASK8292708 Comment Added ---&gt; Hi
We are currently waiting on stock.
Unfortunately there is no ETA on the on this at the moment.
We will dispatch a device as soon as one becomes available.
You patience and understanding at this time is appreciated.
Thank you
21-10-2025 07:29:37 - Shaun Weldon (Additional comments)
Just checking on device
15-10-2025 09:12:22 - PDXC Integration (Work notes)
TASK8292708 Assigned To: Christopher Watson
14-10-2025 10:31:16 - System (Work notes)
QLR ServiceNow Integration sc_req_item SCTASK0218843 created RITM5357764
</t>
  </si>
  <si>
    <t xml:space="preserve">
 2025-10-30 15:40:36 PDXC Integration - State is Pending was Open</t>
  </si>
  <si>
    <t xml:space="preserve">12-12-2025 18:02:17 - PDXC Integration (Additional comments)
TASK8292664 Comment Added ---&gt; From: Cranley, Andrew &lt;andrew.cranley@qr.com.au&gt; On Behalf Of Software Asset Management - Queensland Rail
Sent: Friday, 12 December 2025 12:58 PM
To: PDL 3rd Party Technical Support &lt;PDL3rdPartyTechnicalSupport@qr.com.au&gt;
Cc: Varthan, Santhi &lt;santhi.varthan@qr.com.au&gt;
Subject: Card Exchange - licenses and serial numbers
Hi Paul and Co,
Can you please let me know what the serial numbers and activation codes are for the Cardexchange instances you manage?
We have an issue where the CardExchange for Ticketing license will not install - it's coming up with an error message that the supported license has been blacklisted, as the number of available activations has reached it's limit.
I know this isn't a CardExchange group you support, but Kalen from PPC has advised that he can disable this activation code and supply a new one, but if he does so and the code is used elsewhere in QR it could cause widespread issues for all users of CardExchange.
These are the details for the Ticketing instance of Card Exchange
From,
Andrew Cranley
04-12-2025 17:07:44 - PDXC Integration (Additional comments)
TASK8292664 Comment Added ---&gt; Unable to locate the PC on which the License Manager was originally installed.
The ticket RITM0122610, raised in 2022 for the installation, does not include any PC details.
Further investigation is required. I will be working closely with the vendor and the desktop support team to resolve the issue.
27-11-2025 14:35:17 - PDXC Integration (Additional comments)
TASK8292664 Comment Added ---&gt; Sent the details provided by Kaylea to Vendor to check if they able to assist with the issue.
27-11-2025 14:26:54 - PDXC Integration (Work notes)
TASK8292664 Work Note Added by santhi.varthan@dxc.com: RE: QR RITM0264654/pDXC RITM5357724 - Card Exchange Producer - Ticketing System-Santhi-

Sengstock, Kaylea
​
Software Asset Management - Queensland Rail​
Good morning,
PCID – SL232496 – Kaylea Sengstock
PCID – SL231853 - Stefanie Ardaba – Stefanie’s was working up to the time I requested access back and her access was then removed.
Another area of our business that have the same printer is the corporate passes section, sorry I don’t know any names for this area.
Kind Regards
Kaylea
Queensland Rail logo
Kaylea Sengstock
20-11-2025 16:40:53 - PDXC Integration (Work notes)
TASK8292664 Assigned To: Santhi Varthan
20-11-2025 16:35:33 - PDXC Integration (Work notes)
TASK8292664 Work Note Added by santhi.varthan@dxc.com: QR RITM0264654/pDXC RITM5357724 - Card Exchange Producer - Ticketing System
Varthan, Santhi
on behalf of Software Asset Management - Queensland Rail
​
Sengstock, Kaylea​
Hi Kaylea,
This is regarding the installation of CardExchange Producer – the ticketing system.
For some reason, the installation is keep on failing. I have reached out to the vendor, and they require the list of devices and users associated with the specific license.
Could you please provide the device details (e.g. PCID) and the users who are currently licensed or do you know anyone who has this license installed and working successfully.
Also, Based on RITM0122610, the installation was previously completed successfully. Could you please provide the details of the device on which the license was installed?
Hoping to resolve this issue as soon as possible. 
Thank you.
From,
-Santhi-
20-11-2025 08:49:48 - PDXC Integration (Work notes)
TASK8292664 Assigned To: 
18-11-2025 13:01:43 - PDXC Integration (Work notes)
TASK8292664 Work Note Added by nandha.vemishetty2@dxc.com: From: Vemishetty, Nandha &lt;Nandha.Vemishetty@QR.COM.AU&gt;
Sent: Tuesday, November 18, 2025 9:42 AM
To: Card Printing Solutions Support &lt;support@ppc.com.au&gt;; Software Asset Management - Queensland Rail &lt;QRSAM@QR.com.au&gt;
Cc: Noble, Gilbert &lt;gilbert.noble@qr.com.au&gt;
Subject: RE: Card Exchange Producer - Ticketing System
Hi Card Exchange Team,
Seems like the license can’t activate. I am not sure what’s happening with the application. It’s been more than a month working on this. Please see the attached screenshots.
Used, User’s Hostname, serial number and Asset tag and all of them says the same issue.
Hoping for a faster resolution as its causing too much of delay on the user’s assigned work.
Many thanks,
Nandha Vemishetty.
18-11-2025 13:01:38 - PDXC Integration (Work notes)
TASK8292664 Work Note Added by nandha.vemishetty2@dxc.com: got the remote access to the user's device and tried deleting the access database engine.
after then installed the Card exchange producer again after restart. 
The file was blocked by Airlock.
Michael generated the OTP to override for 1 hour and then tried installing. 
Fails to install as it's "unable to create the license directory".
Tried activating the license but it does says the license is blacklisted.
Following up with the Software Access Management team and Third party vendor.
14-11-2025 12:22:35 - PDXC Integration (Work notes)
TASK8292664 Work Note Added by nandha.vemishetty2@dxc.com: Hi Kaylea,
Please do let me know when you are back on your desk. I do have to try uninstalling Access Database engine and have to install it through the process of installing it via the Crad Exchange Producer installation.
Thanks.
14-11-2025 12:22:33 - PDXC Integration (Additional comments)
TASK8292664 Comment Added ---&gt; Hi Kaylea,
Please do let me know when you are back on your desk. I do have to try uninstalling Access Database engine and have to install it through the process of installing it via the Crad Exchange Producer installation.
Thanks.
14-11-2025 10:00:39 - PDXC Integration (Work notes)
TASK8292664 Assigned To: NANDHA VEMISHETTY
13-11-2025 16:22:39 - PDXC Integration (Work notes)
TASK8292664 Assigned To: Yeasinur Rahman Joy
13-11-2025 12:27:53 - PDXC Integration (Work notes)
TASK8292664 Assigned To: 
13-11-2025 12:27:33 - PDXC Integration (Work notes)
TASK8292664 Work Note Added by santhi.varthan@dxc.com: Added attachment ::  Re_ Card Exchange Producer - Ticketing System(1).eml
13-11-2025 12:27:10 - PDXC Integration (Work notes)
TASK8292664 Work Note Added by santhi.varthan@dxc.com: Hi Desktop Team,
As discussed with Nanda.
The PPC Vendor has confirmed that the existing installation file is the correct one.
Request Desktop Team (Nanda) to remove Card Exchange Producer from SL233295 (Tina Bhadu) and install it to SL232496 (Kaylea Sengstock).
12-11-2025 17:25:18 - PDXC Integration (Work notes)
TASK8292664 Assigned To: Santhi Varthan
12-11-2025 13:58:22 - PDXC Integration (Additional comments)
TASK8292664 Comment Added ---&gt; Reaching out PPC Support (Vendor) to confirm on the existing  .exe file that used for installation.
Or to provide the latest download to resolve the issue.
12-11-2025 12:24:39 - PDXC Integration (Work notes)
TASK8292664 Assigned To: 
12-11-2025 12:20:19 - PDXC Integration (Work notes)
TASK8292664 Work Note Added by nandha.vemishetty2@dxc.com: Added attachment ::  cardexchangeproducer.PNG
12-11-2025 12:18:23 - PDXC Integration (Work notes)
TASK8292664 Work Note Added by nandha.vemishetty2@dxc.com: downloaded the accessdatabaseengine file and then placed in C drive.
Confirmed Office 365 is in 32-bit version.
tried installing the Card Exchange producer from 
\\corp.qr.com.au\file\Software\To_Be_Tested\Card Exchange\CardExchangeProducer105011.exe
12-11-2025 10:52:18 - PDXC Integration (Additional comments)
TASK8292664 Comment Added ---&gt; Hi Kaylea,
I am reaching out to you again to check with the installation. I have to download he accessdatabaseengine so that the installation works for Card Exchange Producer.
Let me know when you are available for me to check with the installation.
Regards,
Nandha Vemishetty.
11-11-2025 08:32:01 - PDXC Integration (Additional comments)
TASK8292664 Comment Added ---&gt; Hi Kaylea,
As per the yesterday's follow-up, please let me know as soon as possible when you are on your desk.
Regards,
Nandha Vemishetty.
10-11-2025 15:00:07 - PDXC Integration (Additional comments)
TASK8292664 Comment Added ---&gt; Hi Kaylea,
just checking with your Card Exchange producer installation. Please let me know asap when you are on your desk.
Kind Regards,
Nandha Vemishetty.
07-11-2025 15:04:50 - PDXC Integration (Work notes)
TASK8292664 Assigned To: NANDHA VEMISHETTY
06-11-2025 17:53:10 - PDXC Integration (Work notes)
TASK8292664 Assigned To: 
06-11-2025 17:52:07 - PDXC Integration (Work notes)
TASK8292664 Work Note Added by santhi.varthan@dxc.com: Hi Desktop team (Nandha)
Could you please follow below steps provided by Vendor. (Refer attachment)
This message indicates that the system is attempting to install the 2016 Microsoft Access Database Engine. If the installation is not successful, you will need to install it manually. I have provided the steps below for your convenience.
    Close CardExchange
    Download Microsoft access database engine 32bit (download file called accessdatabaseengine.exe): https://www.microsoft.com/en-us/download/details.aspx?id=54920
    Move file C:\
    Open CMD in admin mode and run the following command: C:\accessdatabaseengine.exe /quiet
    Open CardExchange
06-11-2025 17:51:39 - PDXC Integration (Work notes)
TASK8292664 Work Note Added by santhi.varthan@dxc.com: Added attachment ::  Re_ Card Exchange Producer - Ticketing System.eml
06-11-2025 12:29:59 - PDXC Integration (Work notes)
TASK8292664 Work Note Added by nandha.vemishetty2@dxc.com: Installation still fails even after restarting the device. The installation is happening repetitively, but the app doesn't show up on the User's device.
05-11-2025 11:29:20 - PDXC Integration (Additional comments)
TASK8292664 Comment Added ---&gt; Checking with Vendor, what might have gone wrong during the installation?
Will update once we received the solutions.
05-11-2025 11:29:04 - PDXC Integration (Additional comments)
TASK8292664 Comment Added ---&gt; Checking with Vendor, what might have gone wrong during the installation?
Will update once we received the solutions.
05-11-2025 10:49:19 - PDXC Integration (Work notes)
TASK8292664 Assigned To: Santhi Varthan
05-11-2025 10:48:54 - PDXC Integration (Additional comments)
TASK8292664 Comment Added ---&gt; Investigating
05-11-2025 10:41:44 - Gilbert Noble (Work notes)
From: IT Service Desk 
Sent: Wednesday, 5 November 2025 11:41 AM
To: Software Asset Management - Queensland Rail &lt;QRSAM@QR.com.au&gt;
Subject: SCTASK0218827/RITM5357724 - case escalation
Hello, 
Please see the following escalation for a case in Software Asset Management queue
Ticket number: SCTASK0218827/RITM5357724
User name: Kaylea Sengstock
User contact phone number: 0730721735
Resolver group assigned: DXC Software Asset Management
Date original ticket was created: 30-10-2025
Brief description of the issue and nature of the Escalation (Aged ticket, poor response time, pre-mature closure etc.)
Rocky Voller called requesting to escalate this case as this has been preventing work from being completed.
Kind Regards
GILBERT NOBLE
REMOTE DESKTOP SUPPORT
Level 3, 21 Kirksway Place 
Battery Point, Tasmania 7004 
T: 07 3072 5000 
W: queenslandrail.com.au
E: ITservicedesk@qr.com.au
05-11-2025 10:38:35 - Gilbert Noble (Work notes)
Ticket number: SCTASK0218827/RITM5357724
User name: Kaylea Sengstock
User contact phone number: 0730721735
Resolver group assigned: DXC Software Asset Management
Date original ticket was created: 30-10-2025
Brief description of the issue and nature of the Escalation (Aged ticket, poor response time, pre-mature closure etc.)
Rocky Voller called requesting to escalate this case as this has been preventing work from being completed.
05-11-2025 10:36:48 - PDXC Integration (Work notes)
TASK8292664 Assigned To: 
05-11-2025 10:31:51 - Gilbert Noble (Work notes)
QRSL-73TIA53DIJ
OTP: 13525091
Tried the instructions, it failed to download anything on the first link saying nothing existed. 
contact with the Vendor is needed.
04-11-2025 11:38:49 - PDXC Integration (Work notes)
TASK8292664 Assigned To: NANDHA VEMISHETTY
04-11-2025 09:40:49 - PDXC Integration (Work notes)
TASK8292664 Assigned To: Yeasinur Rahman Joy
30-10-2025 15:07:37 - PDXC Integration (Work notes)
TASK8292664 Assigned To: 
30-10-2025 15:07:27 - PDXC Integration (Work notes)
TASK8292664 Work Note Added by santhi.varthan@dxc.com: Hi Desktop team,
Going back through old service calls I found this old ICT Client Request where Card Exchange Ticketing was to be moved from local PC installation with network sharing to installation on a license server - RITM0122610
Call includes the following info:
In order to install the license manager on to a server, please see documentation and installation links below:
- License Manager and Tools: https://www.ppc.com.au/kbase/download/cardexchange/CE_LicenseManager_v9.2.1.zip
- Machine ID: https://www.ppc.com.au/kbase/download/service_download_resources/MachineIDExchange.zip
- CardExchange Serial Number: 186578 Activation Code: 02B70917FC5D7040E5AA55377AA051879C
- Installation Manual/System Requirements: https://help.cardexchangesolutions.com/producer/en/network-license-installation.html
Then later there was this request - QR RITM0206330 / pDXC RITM4400863
Let me know if this works or else I will contact the vendor for further assistance.
30-10-2025 14:06:29 - PDXC Integration (Work notes)
TASK8292664 Work Note Added by nandha.vemishetty2@dxc.com: Text from Kaylea.
Hi Nandha, can you please advise what is happening with my access to Card Exchange? This is now urgent as the other person in my office has had their access removed without  request. 
Thanks Kaylea
29-10-2025 11:45:15 - PDXC Integration (Work notes)
TASK8292664 Assigned To: Santhi Varthan
29-10-2025 10:51:10 - PDXC Integration (Work notes)
TASK8292664 Work Note Added by nandha.vemishetty2@dxc.com: assigning the request back to the team responsible for it.
TASK8292664 Assigned To: 
29-10-2025 10:49:57 - PDXC Integration (Work notes)
TASK8292664 Work Note Added by nandha.vemishetty2@dxc.com: I have tried installation and then restarted the device as prompted but didn't reflect anything on the user's device.
Application wasn't found on the user's device.
Tried the activation link provided by Santhi Varthan, used the machine ID as the serial number and Hostname of the user's device. 
tried using the Asset tag as the machine ID and came up with the error stating its blacklisted. Image attached for further reference.
29-10-2025 10:49:47 - PDXC Integration (Work notes)
TASK8292664 Work Note Added by nandha.vemishetty2@dxc.com: Added attachment ::  License has been blacklisted.PNG
29-10-2025 10:41:27 - PDXC Integration (Work notes)
TASK8292664 Work Note Added by nandha.vemishetty2@dxc.com: alternative steps from Santhi Varthan.
Hi Nandha, Please try use this link https://cardexchangeid.com/support/tools/product-activation
It will ask you to enter the serial number and Activation code.
Serial Number: 186578
Activation Code: 02B70917FC5D7040E5AA55377AA051879C
Once you entered it will ask Machine ID
please try above steps and let me know if it works. Thank you
29-10-2025 09:32:44 - PDXC Integration (Additional comments)
TASK8292664 Comment Added ---&gt; Hi Kaylea,
I have received the comms from the team, I am just trying to work it on your device. Please let me know when you have got time for me to check with the device.
Kind Regards,
Nandha Vemishetty.
27-10-2025 15:23:57 - PDXC Integration (Work notes)
TASK8292664 Work Note Added by nandha.vemishetty2@dxc.com: waiting for the response from Santhi Varthan.
23-10-2025 15:51:17 - PDXC Integration (Work notes)
TASK8292664 Work Note Added by nandha.vemishetty2@dxc.com: tried installing the application from the location mentioned. 
It is installed and asked for the restart. When the restart was performed can't see any application.
Tried reading out to Santhi Varthan.
23-10-2025 14:55:48 - PDXC Integration (Additional comments)
TASK8292664 Comment Added ---&gt; Hi Kaylea,
Nandha here from ICT. I am checking with the request where you are asking for the installation of Cardexchange producer app.
Please do call me back so that I can remote onto the device and install the required application.
Kind Regards,
Nandha Vemishetty.
15-10-2025 09:15:12 - PDXC Integration (Work notes)
TASK8292664 Assigned To: NANDHA VEMISHETTY
14-10-2025 16:51:19 - PDXC Integration (Work notes)
TASK8292664 Assigned To: 
14-10-2025 16:51:09 - PDXC Integration (Work notes)
TASK8292664 Work Note Added by santhi.varthan@dxc.com: Hi Desktop Team,
Please install Card Exchange Producer - Ticketing System for Kaylea Sengstock.
\\corp.qr.com.au\file\Software\To_Be_Tested\Card Exchange\
File name you're looking for is: CardExchangeProducer105011.exe
- CardExchange Serial Number: 186578 
Activation Code: 02B70917FC5D7040E5AA55377AA051879C
14-10-2025 12:13:54 - PDXC Integration (Additional comments)
TASK8292664 Comment Added ---&gt; QrRITM0264654/pDXc RITM5357724 - Card Exchange Producer - Ticketing System
Varthan, Santhi
on behalf of Software Asset Management - Queensland Rail
​
Sengstock, Kaylea​
Hi Kaylea,
Received your request for Card Exchange Producer - Ticketing System.
Upon review you have previoulys purchase the license, and assigned to below users.
Is this request to purchase additional license? if yes, Are you going to raise purchase request or do you want SAM team to do?
Thank you.
From,
-Santhi-
14-10-2025 12:13:35 - PDXC Integration (Additional comments)
TASK8292664 Comment Added ---&gt; QrRITM0264654/pDXc RITM5357724 - Card Exchange Producer - Ticketing System
Varthan, Santhi
on behalf of Software Asset Management - Queensland Rail
​
Sengstock, Kaylea​
Hi Kaylea,
Received your request for Card Exchange Producer - Ticketing System.
Upon review you have previoulys purchase the license, and assigned to below users.
Is this request to purchase additional license? if yes, Are you going to raise purchase request or do you want SAM team to do?
Thank you.
From,
-Santhi-
14-10-2025 10:29:22 - PDXC Integration (Work notes)
TASK8292664 Assigned To: Santhi Varthan
14-10-2025 09:17:26 - Anthony Gurowski (Work notes)
QLR ServiceNow Integration sc_req_item SCTASK0218827 created RITM5357724
</t>
  </si>
  <si>
    <t xml:space="preserve">12-12-2025 12:46:21 - PDXC Integration (Work notes)
TASK8292676 Work Note Added by bibas.sapkota@dxc.com: checked there is no adobe pro dc installed, might have been deleted 
closing task
09-12-2025 10:10:42 - David Webber (Additional comments)
Hi Bibas. Anytime should be suitable. Thank you
09-12-2025 09:34:59 - PDXC Integration (Additional comments)
TASK8292676 Comment Added ---&gt; Hi David
can you confirm the suitable time for the uninstallation of the software?
Regards
Bibas
05-12-2025 13:43:54 - PDXC Integration (Work notes)
TASK8292676 Work Note Added by bibas.sapkota@dxc.com: called user on phone, no response
05-12-2025 13:43:20 - PDXC Integration (Additional comments)
TASK8292676 Comment Added ---&gt; Hi David 
can you confirm the suitable time for the uninstallation of the software? 
Regards 
Bibas
21-11-2025 12:17:19 - PDXC Integration (Work notes)
TASK8292676 Assigned To: Bibas Sapkota
15-10-2025 09:09:29 - PDXC Integration (Work notes)
TASK8292676 Assigned To: Harry Padia
14-10-2025 10:28:19 - PDXC Integration (Work notes)
TASK8292676 Work Note Added by santhi.varthan@dxc.com: Hi Desktop team,
Please uninstall Adobe Acrobat Pro DC from David.Millward@qr.com.au device.
14-10-2025 10:27:36 - PDXC Integration (Additional comments)
TASK8292676 Comment Added ---&gt; Access of Adobe Acrobat pro DC removed via DRA console for David.Millward@qr.com.au.
14-10-2025 09:29:37 - Andrew Kane (Work notes)
QLR ServiceNow Integration sc_req_item SCTASK0218769 created RITM5357734
14-10-2025 09:29:24 - Andrew Kane (Work notes)
This is the revoking/recovery of an Adobe Acrobat Pro subscription.
Passing to the DXC SAM team to manage.
</t>
  </si>
  <si>
    <t xml:space="preserve">
 2025-10-14 09:29:24 Andrew Kane - Assignment Group is DXC Software Asset Management was ICT Asset Mgt
 2025-10-14 10:28:21 PDXC Integration - State is Work in Progress was Open
 2025-12-12 12:46:26 PDXC Integration - State is Closed Complete was Work in Progress</t>
  </si>
  <si>
    <t>12-12-2025 16:42:52 - PDXC Integration (Work notes)
TASK8350530 Work Note Added by nayanp.joshi@dxc.com: &gt;&gt;Still Awaiting response for closure
11-12-2025 08:30:23 - PDXC Integration (Work notes)
TASK8350530 Work Note Added by nayanp.joshi@dxc.com: Requested for task closure
11-12-2025 08:30:18 - PDXC Integration (Work notes)
TASK8350530 Work Note Added by nayanp.joshi@dxc.com: Hello @Morris, Drew
Kindly let us know if we can resolve the case as there is no pending action from our end
Thanks,
Nayan P Joshi
From: Joshi, Nayan 
Sent: 09 December 2025 05:52
To: Morris, Drew; Dey, Diya
Cc: Kundeti, Lakshmi &lt;kundeti@dxc.com&gt;; Potala, Sravya; Kapadam, Ramya
Subject: RE: Ready for UAT : EVA+ Desktop 2610.3.0.25
Hello @Morris, Drew
Kindly let us know the ETA Time to complete the request
So that we can proceed with closure of this task accordingly
Thanks,
Nayan P Joshi
10-12-2025 16:29:19 - PDXC Integration (Work notes)
TASK8350530 Work Note Added by nayanp.joshi@dxc.com: &gt;&gt;Awaiting Response
09-12-2025 10:27:45 - PDXC Integration (Work notes)
TASK8350530 Work Note Added by nayanp.joshi@dxc.com: &gt;&gt;Requested for ETA time to complete UAT testing
&gt;&gt;AU
09-12-2025 10:27:38 - PDXC Integration (Work notes)
TASK8350530 Work Note Added by nayanp.joshi@dxc.com: From: Joshi, Nayan 
Sent: 09 December 2025 05:52
To: Morris, Drew; Dey, Diya
Cc: Kundeti, Lakshmi &lt;kundeti@dxc.com&gt;; Potala, Sravya; Kapadam, Ramya
Subject: RE: Ready for UAT : EVA+ Desktop 2610.3.0.25
Hello @Morris, Drew
Kindly let us know the ETA Time to complete the request
So that we can proceed with closure of this task accordingly
Thanks,
Nayan P Joshi
From: Joshi, Nayan 
Sent: 08 December 2025 08:25
To: Morris, Drew &lt;drew.morris@qr.com.au&gt;; Dey, Diya &lt;diya.dey@qr.com.au&gt;
Cc: Kundeti, Lakshmi &lt;kundeti@dxc.com&gt;; Potala, Sravya &lt;sravya.potala@qr.com.au&gt;; Kapadam, Ramya &lt;Ramya.Kapadam@QR.COM.AU&gt;
Subject: RE: Ready for UAT : EVA+ Desktop 2610.3.0.25
Hello @Morris, Drew
We have deployed the requested application for Chiguma Elimas Machine, request you to please test and let us know 
Once done let us know please if we can close this request 
For Jackson Clancy machine we have re-deployed the application and issue has been resolved
Thanks,
Nayan P Joshi
08-12-2025 13:05:05 - PDXC Integration (Work notes)
TASK8350530 Work Note Added by nayanp.joshi@dxc.com: &gt;&gt;Deployed the application to newly requested machine 
&gt;&gt;AU
08-12-2025 13:04:28 - PDXC Integration (Work notes)
TASK8350530 Work Note Added by nayanp.joshi@dxc.com: From: Joshi, Nayan 
Sent: 08 December 2025 08:25
To: Morris, Drew &lt;drew.morris@qr.com.au&gt;; Dey, Diya &lt;diya.dey@qr.com.au&gt;
Cc: Kundeti, Lakshmi &lt;kundeti@dxc.com&gt;; Potala, Sravya &lt;sravya.potala@qr.com.au&gt;; Kapadam, Ramya &lt;Ramya.Kapadam@QR.COM.AU&gt;
Subject: RE: Ready for UAT : EVA+ Desktop 2610.3.0.25
Hello @Morris, Drew
We have deployed the requested application for Chiguma Elimas Machine, request you to please test and let us know 
Once done let us know please if we can close this request 
For Jackson Clancy machine we have re-deployed the application and issue has been resolved
Thanks,
Nayan P Joshi
From: Morris, Drew &lt;drew.morris@qr.com.au&gt; 
Sent: 08 December 2025 04:55
To: Joshi, Nayan &lt;Nayan.Joshi@qr.com.au&gt;; Dey, Diya &lt;diya.dey@qr.com.au&gt;
Cc: Kundeti, Lakshmi &lt;kundeti@dxc.com&gt;; Potala, Sravya &lt;sravya.potala@qr.com.au&gt;; Kapadam, Ramya &lt;Ramya.Kapadam@QR.COM.AU&gt;
Subject: RE: Ready for UAT : EVA+ Desktop 2610.3.0.25
Importance: High
Morning all,
Could I please request your urgent assistance with Jackson Clancy’s software.
Summary of his current EVA Software:
1. EVA2 works fine now. but was getting uninstalled when he was trying to install EVA+ .25 (when he had access on software centre)
2. EVA+ .11 does not work. he can't open or uninstall it to try reinstall it. He needs this fixed ASAP to continue his daily duties.
3. EVA+ .25 isn't available on his software centre
Please rescind my request of utilising Jackson for UAT, as this is causing issues with conducting his daily duties.
Could I please request the latest EVA+ software be made available to Chiguma Elimas for UAT.
Thank you 
Drew Morris
NGR PROJECT MANAGER
Floor 14, 295 Ann Street 
295 Ann St GPO Box 1429 Brisbane 4001 • , 
M: 0477 517 561 
W: queenslandrail.com.au
From: Morris, Drew 
Sent: Monday, 8 December 2025 8:46 AM
To: Joshi, Nayan &lt;Nayan.Joshi@qr.com.au&gt;; Dey, Diya &lt;diya.dey@qr.com.au&gt;
Cc: Kundeti, Lakshmi &lt;kundeti@dxc.com&gt;; Potala, Sravya &lt;sravya.potala@qr.com.au&gt;; Kapadam, Ramya &lt;Ramya.Kapadam@QR.COM.AU&gt;
Subject: RE: Ready for UAT : EVA+ Desktop 2610.3.0.25
Hi Nayan,
Thank you for completing this. 
Yes, I would like to proceed with Jackson Clancy testing the software.
Thank you
04-12-2025 12:03:39 - PDXC Integration (Work notes)
TASK8350530 Work Note Added by nayanp.joshi@dxc.com: &gt;&gt;If no response need to resolve the task 
&gt;&gt;AU
04-12-2025 12:03:24 - PDXC Integration (Work notes)
TASK8350530 Work Note Added by nayanp.joshi@dxc.com: From: Joshi, Nayan 
Sent: 04 December 2025 07:33
To: Morris, Drew &lt;drew.morris@qr.com.au&gt;; Dey, Diya &lt;diya.dey@qr.com.au&gt;
Cc: Kundeti, Lakshmi &lt;kundeti@dxc.com&gt;; Potala, Sravya &lt;sravya.potala@qr.com.au&gt;; Kapadam, Ramya &lt;Ramya.Kapadam@QR.COM.AU&gt;
Subject: RE: Ready for UAT : EVA+ Desktop 2610.3.0.25
Hello @Morris, Drew
As per your suggestion, we have modified the package. The latest EVA+ version (Setup.EVA+ Desktop.x86_64.v2610.3.0.25.exe) will not replace the existing EVA2 or EVA+ versions currently in use within QR. Could you please confirm if we can proceed with deploying the modified package to Jackson Clancy for testing.
Thanks,
Nayan P Joshi
03-12-2025 18:17:42 - PDXC Integration (Additional comments)
TASK8350530 Comment Added ---&gt; Hello Andrew
As per your suggestion, we have modified the package. The latest EVA+ version (Setup.EVA+ Desktop.x86_64.v2610.3.0.25.exe) will not replace the existing EVA2 or EVA+ versions currently in use within QR. Could you please confirm if we can proceed with deploying the modified package to Jackson Clancy for testing.
03-12-2025 12:36:18 - PDXC Integration (Work notes)
TASK8350530 Work Note Added by nayanp.joshi@dxc.com: &gt;&gt;Package has been modified and deployed to test user
&gt;&gt;Test phase is currently being done 
&gt;&gt;AU
02-12-2025 12:41:54 - PDXC Integration (Work notes)
TASK8350530 Work Note Added by nayanp.joshi@dxc.com: &gt;&gt;Current Update
as requested we are modifying package that The latest EVA+ version (Setup.EVA+ Desktop.x86_64.v2610.3.0.25.exe) is not expected to replace the current versions of EVA2 or EVA+ that exist within QR.The issues forund int he latest software Setup.EVA+ Desktop.x86_64.v2610.3.0.25.exe is under investigation
02-12-2025 12:33:14 - PDXC Integration (Work notes)
TASK8350530 Work Note Added by nayanp.joshi@dxc.com: &gt;&gt;Checking internally to resolve the issue 
&gt;&gt;AU
01-12-2025 11:44:28 - PDXC Integration (Work notes)
TASK8350530 Work Note Added by nayanp.joshi@dxc.com: &gt;&gt;Working with user to resolve the issue 
&gt;&gt;Currently awaiting response from user to take remote
&gt;&gt;AU
01-12-2025 11:44:09 - PDXC Integration (Work notes)
TASK8350530 Work Note Added by nayanp.joshi@dxc.com: Hello Jackson 
Hope you are doing Well 
We see that you are unable to install the latest version of EVA + Software 
let us know please once you are available to check on this issue 
Morning, 
Yes, it uninstalls my EVA2 program, then fails to download. I've reset/shutdown my  laptop several times.
Oh okay can you please let us know if you need both the application 
Or EVA+ is fine 
I use the two versions below. Drew Morris wanted a comparison of the new .25 applications before it was released to the customer for use. 
oh okay 
you need both the application to be installed on the machine 
I have the circled ones installed and I use them daily, for my job. The new .25 application uninstalls EVA2 and doesn't install, shown in the first screenshot
okay sure 
from the software centre screenshot 
please click on status 
and send us the screenshot of the error 
Sorry, currently using EVA2, I can't have it uninstall again until later today
Okay to confirm .11 EVA + and ev2 works fine 
YEs
but when the .25 install that is when the old application is removed and the newest version does not unistall 
Uninstalls EVA2, leaves EVA+ .11 alone
Hello Jackson 
let us know if you are available for call  and check for further details after 2 hours please
28-11-2025 17:04:53 - PDXC Integration (Work notes)
TASK8350530 Work Note Added by nayanp.joshi@dxc.com: &gt;&gt;Requested for user details to contact the user and check 
&gt;&gt;AU
28-11-2025 17:04:48 - PDXC Integration (Work notes)
TASK8350530 Work Note Added by nayanp.joshi@dxc.com: Morris, Drew (External)
It keeps uninstalling EVA2 and the new EVA+ application doesn’t work
Let us know once the affected user is available 
to check
28-11-2025 11:33:55 - PDXC Integration (Work notes)
TASK8350530 Work Note Added by nayanp.joshi@dxc.com: &gt;&gt;Awaiting confirmation from user
&gt;&gt;AU
28-11-2025 11:33:48 - PDXC Integration (Work notes)
TASK8350530 Work Note Added by nayanp.joshi@dxc.com: Is it only for this machine 
as of now reported?
28-11-2025 11:33:09 - PDXC Integration (Work notes)
TASK8350530 Work Note Added by nayanp.joshi@dxc.com: Hello Morris 
Let us know if Jack was able to install the EVA Software
It keeps uninstalling EVA2 and the new EVA+ application doesn’t work
Oh okay 
Does it show as installed in software centre if yes
But the application is not functioning correctly?
27-11-2025 18:42:28 - PDXC Integration (Work notes)
TASK8350530 Work Note Added by nayanp.joshi@dxc.com: &gt;&gt;Advised the user to restart the machine and install again
&gt;&gt;AU
27-11-2025 11:14:25 - PDXC Integration (Work notes)
TASK8350530 Work Note Added by nayanp.joshi@dxc.com: &gt;&gt;AU
27-11-2025 11:13:38 - PDXC Integration (Work notes)
TASK8350530 Work Note Added by nayanp.joshi@dxc.com: Good Morning Nayan, Jack Clancy has tried to access the EVA+ Software
This is a fault code
is this something your team could help sresolve, so he can test the software?
Hello Morris 
Good morning 
Let us know if he has tried to restart the machine and checked once to install again 
i will let him konw and come back and advise you
sure thankyou
26-11-2025 11:30:54 - PDXC Integration (Work notes)
TASK8350530 Work Note Added by nayanp.joshi@dxc.com: &gt;&gt;AU
26-11-2025 11:30:34 - PDXC Integration (Work notes)
TASK8350530 Work Note Added by nayanp.joshi@dxc.com: Hi Nayan, to assist with UAT could i pelase request Jackson Clancy, SL231225 be deployed the EVA+ software to investigate the potential bug 
sure, once done will confirm 
hank you
Hello Morris
EVA desktop has been deployed to requested machine 
thank you
24-11-2025 11:51:18 - PDXC Integration (Work notes)
TASK8350530 Work Note Added by nayanp.joshi@dxc.com: &gt;&gt;User has requested to keep the task open until UAT Testing is completed
24-11-2025 11:50:59 - PDXC Integration (Work notes)
TASK8350530 Work Note Added by nayanp.joshi@dxc.com: As we see that this is tasking to complete the UAT testing Phase 
meanwhile can we go ahead and resolve the case please 
once your testing is complete please feel free to reach out to us without any issues
I will advise when we understand whether the funcationality issue is a software issue or a potential QR firewall issue
24-11-2025 11:44:48 - PDXC Integration (Work notes)
TASK8350530 Work Note Added by nayanp.joshi@dxc.com: Requested for closure
24-11-2025 11:44:34 - PDXC Integration (Work notes)
TASK8350530 Work Note Added by nayanp.joshi@dxc.com: Morning. so an issue has been flagged with the contracting company that supplied the software.
i am waiting on their investigation and findings before we can release the software for the greater QR
Oh okay 
As we see that this is tasking to complete the UAT testing Phase 
meanwhile can we go ahead and resolve the case please 
once your testing is complete please feel free to reach out to us without any issues
21-11-2025 11:03:43 - PDXC Integration (Work notes)
TASK8350530 Work Note Added by nayanp.joshi@dxc.com: &gt;&gt;AU
21-11-2025 11:03:33 - PDXC Integration (Work notes)
TASK8350530 Work Note Added by nayanp.joshi@dxc.com: Hello Morris
let us know once the UAT Testing is completed
will do
Hello Morris 
Can you please let us know the ETA for the UAT testing to be completed
20-11-2025 11:11:07 - PDXC Integration (Work notes)
TASK8350530 Work Note Added by nayanp.joshi@dxc.com: &gt;&gt;Awaiting user update 
&gt;&gt;Until the UAT Testing is completed user has asked to keep the task open
19-11-2025 14:39:59 - PDXC Integration (Additional comments)
TASK8350530 Comment Added ---&gt; Hello Morris
let us know once the UAT Testing is completed
18-11-2025 11:21:44 - PDXC Integration (Work notes)
TASK8350530 Work Note Added by nayanp.joshi@dxc.com: &gt;&gt;AU
18-11-2025 11:21:04 - PDXC Integration (Work notes)
TASK8350530 Work Note Added by nayanp.joshi@dxc.com: Hello Morris
let us know once the UAT Testing is completed
17-11-2025 11:54:43 - PDXC Integration (Work notes)
TASK8350530 Work Note Added by nayanp.joshi@dxc.com: user wants the task to be opened until the UAT testing is completed
14-11-2025 11:04:43 - PDXC Integration (Additional comments)
TASK8350530 Comment Added ---&gt; user wants the task to be opened until the UAT testing is completed
13-11-2025 11:14:09 - PDXC Integration (Work notes)
TASK8350530 Work Note Added by nayanp.joshi@dxc.com: &gt;&gt;user wants the task to be opened until the UAT testing is completed
&gt;&gt;AU
12-11-2025 11:10:13 - PDXC Integration (Work notes)
TASK8350530 Work Note Added by nayanp.joshi@dxc.com: &gt;&gt;Requested for closure
12-11-2025 11:09:53 - PDXC Integration (Work notes)
TASK8350530 Work Note Added by nayanp.joshi@dxc.com: Hello Morris
As we see that UAT testing will take time to finish, meanwhile can i go ahead and resolve the task  which is open?
11-11-2025 11:37:14 - PDXC Integration (Work notes)
TASK8350530 Work Note Added by nayanp.joshi@dxc.com: &gt;&gt;AU
11-11-2025 11:37:09 - PDXC Integration (Work notes)
TASK8350530 Work Note Added by nayanp.joshi@dxc.com: will do thank you. i am just waiting on a response from all our UAT Team,
Sure thankyou let us know once done
10-11-2025 18:22:30 - PDXC Integration (Work notes)
TASK8350530 Work Note Added by nayanp.joshi@dxc.com: &gt;&gt;UAT Testing Going on 
&gt;&gt;AU
10-11-2025 18:22:03 - PDXC Integration (Work notes)
TASK8350530 Work Note Added by nayanp.joshi@dxc.com: Hello Morris let us know if we can close the existing task which is opened and when your testing is complete let us know with the production plan we will proceed forward as requested
will do thank you. i am just waiting on a response from all our UAT Team,
10-11-2025 11:26:03 - PDXC Integration (Work notes)
TASK8350530 Work Note Added by nayanp.joshi@dxc.com: Hello Morris let us know if we can close the existing task which is opened and when your testing is complete let us know with the production plan we will proceed forward as requested
10-11-2025 11:25:59 - PDXC Integration (Work notes)
TASK8350530 Work Note Added by nayanp.joshi@dxc.com: &gt;&gt;AU
07-11-2025 10:57:03 - PDXC Integration (Work notes)
TASK8350530 Work Note Added by nayanp.joshi@dxc.com: &gt;&gt;UAT testing going on 
&gt;&gt;AU
07-11-2025 10:56:39 - PDXC Integration (Work notes)
TASK8350530 Work Note Added by nayanp.joshi@dxc.com: Hello Morris 
Hope you are doing well 
Reaching out regarding EVA+ Desktop 2610.3.0.25 Installation 
As we see that it is installed already let us know if we can resolve the case please 
Thankyou 
Hello Morris 
Regarding the AD group
which you have asked 
So After the UAT testing is completed to deploy the app for production 
we need the AD(DRA) group to deploy it to large no of users
ohhhhh ok
thank you for further understanding. 
WE have found a potential problem with this latest version.... we are still investigating to confirm whether this new software version is the cause.
I will let you know wonce our investigation is complete
sure 
please dont issue out for deployment yet
but yes.... it will be the same AD(DRA) Group, once everything is confirmed to fuction correctly
yes correct
06-11-2025 11:10:49 - PDXC Integration (Work notes)
TASK8350530 Work Note Added by nayanp.joshi@dxc.com: &gt;&gt;AU
06-11-2025 11:10:48 - PDXC Integration (Work notes)
TASK8350530 Work Note Added by nayanp.joshi@dxc.com: Hello Morris 
Regarding the AD group
which you have asked 
So After the UAT testing is completed to deploy the app for production 
we need the AD(DRA) group to deploy it to large no of users
05-11-2025 14:56:38 - PDXC Integration (Work notes)
TASK8350530 Work Note Added by nayanp.joshi@dxc.com: &gt;&gt;Requested for production plan deployment 
&gt;&gt;AU
05-11-2025 14:55:37 - PDXC Integration (Work notes)
TASK8350530 Work Note Added by nayanp.joshi@dxc.com: From: Joshi, Nayan 
Sent: 05 November 2025 10:25
To: Morris, Drew &lt;drew.morris@qr.com.au&gt;; Dey, Diya &lt;diya.dey@qr.com.au&gt;
Cc: Kundeti, Lakshmi &lt;kundeti@dxc.com&gt;; Potala, Sravya &lt;sravya.potala@qr.com.au&gt;; Kapadam, Ramya &lt;Ramya.Kapadam@QR.COM.AU&gt;
Subject: RE: Ready for UAT : EVA+ Desktop 2610.3.0.25
Hello Morris 
We can see that the previous application has been deployed in available using the AD group- AP_EVAplus_2610 please let us know the production plan for the deployment of this application 
Please let us know if you need the latest version application to be deployed to the same AD group?
Thanks,
Nayan P Joshi
From: Joshi, Nayan 
Sent: 05 November 2025 07:21
To: Morris, Drew &lt;drew.morris@qr.com.au&gt;; Dey, Diya &lt;diya.dey@qr.com.au&gt;
Cc: Kundeti, Lakshmi &lt;kundeti@dxc.com&gt;; Potala, Sravya &lt;sravya.potala@qr.com.au&gt;; Kapadam, Ramya &lt;Ramya.Kapadam@QR.COM.AU&gt;
Subject: RE: Ready for UAT : EVA+ Desktop 2610.3.0.25
Hello Morris 
Thank you for confirming to resolve the task and let us know the production deployment for this application 
Thanks,
Nayan P Joshi
From: Morris, Drew &lt;drew.morris@qr.com.au&gt; 
Sent: 05 November 2025 07:19
To: Joshi, Nayan &lt;Nayan.Joshi@qr.com.au&gt;; Dey, Diya &lt;diya.dey@qr.com.au&gt;
Cc: Kundeti, Lakshmi &lt;kundeti@dxc.com&gt;; Potala, Sravya &lt;sravya.potala@qr.com.au&gt;; Kapadam, Ramya &lt;Ramya.Kapadam@QR.COM.AU&gt;
Subject: RE: Ready for UAT : EVA+ Desktop 2610.3.0.25
Hi Nyan,
Apologies for the delay, I was on leave all last week.
I am happy to close this case.
Thank you for your support
Drew Morris
NGR PROJECT MANAGER
Floor 14, 295 Ann Street 
295 Ann St GPO Box 1429 Brisbane 4001 • , 
M: 0477 517 561 
W: queenslandrail.com.au
From: Joshi, Nayan &lt;Nayan.Joshi@qr.com.au&gt; 
Sent: Wednesday, 5 November 2025 11:41 AM
To: Morris, Drew &lt;drew.morris@qr.com.au&gt;; Dey, Diya &lt;diya.dey@qr.com.au&gt;
Cc: Kundeti, Lakshmi &lt;kundeti@dxc.com&gt;; Potala, Sravya &lt;sravya.potala@qr.com.au&gt;; Kapadam, Ramya &lt;Ramya.Kapadam@QR.COM.AU&gt;
Subject: RE: Ready for UAT : EVA+ Desktop 2610.3.0.25
Hello Morris 
if there is no pending actions from our end let us know if we are good to close the case
Thanks,
Nayan P Joshi
From: Morris, Drew &lt;drew.morris@qr.com.au&gt; 
Sent: 03 November 2025 08:46
To: Joshi, Nayan &lt;Nayan.Joshi@qr.com.au&gt;; Dey, Diya &lt;diya.dey@qr.com.au&gt;
Cc: Kundeti, Lakshmi &lt;kundeti@dxc.com&gt;; Potala, Sravya &lt;sravya.potala@qr.com.au&gt;; Kapadam, Ramya &lt;Ramya.Kapadam@QR.COM.AU&gt;
Subject: RE: Ready for UAT : EVA+ Desktop 2610.3.0.25
Hi Nayan,
The three users have confirmed successful download on their devices and are currently conducting their testing. 
Is this software now available for download from QR Portal?
Thanks 
Drew Morris
NGR PROJECT MANAGER
Floor 14, 295 Ann Street 
295 Ann St GPO Box 1429 Brisbane 4001 • , 
M: 0477 517 561 
W: queenslandrail.com.au
From: Joshi, Nayan &lt;Nayan.Joshi@qr.com.au&gt; 
Sent: Thursday, 30 October 2025 11:26 AM
To: Morris, Drew &lt;drew.morris@qr.com.au&gt;; Dey, Diya &lt;diya.dey@qr.com.au&gt;
Cc: Kundeti, Lakshmi &lt;kundeti@dxc.com&gt;; Potala, Sravya &lt;sravya.potala@qr.com.au&gt;; Kapadam, Ramya &lt;Ramya.Kapadam@QR.COM.AU&gt;
Subject: RE: Ready for UAT : EVA+ Desktop 2610.3.0.25
Hello Morris 
let us know if we are good to resolve this case if there is no pending action from us.
Thanks,
Nayan P Joshi
From: Joshi, Nayan 
Sent: 23 October 2025 10:26
To: Morris, Drew &lt;drew.morris@qr.com.au&gt;; Dey, Diya &lt;diya.dey@qr.com.au&gt;
Cc: Kundeti, Lakshmi &lt;kundeti@dxc.com&gt;; Potala, Sravya &lt;sravya.potala@qr.com.au&gt;; Kapadam, Ramya &lt;Ramya.Kapadam@QR.COM.AU&gt;
Subject: RE: Ready for UAT : EVA+ Desktop 2610.3.0.25
Hello Morris 
Sorry for the typo error, the application has been deployed via required mode only to the requested machine
Thanks,
Nayan P Joshi
From: Morris, Drew &lt;drew.morris@qr.com.au&gt; 
Sent: 23 October 2025 10:22
To: Joshi, Nayan &lt;Nayan.Joshi@qr.com.au&gt;; Dey, Diya &lt;diya.dey@qr.com.au&gt;
Cc: Kundeti, Lakshmi &lt;kundeti@dxc.com&gt;; Potala, Sravya &lt;sravya.potala@qr.com.au&gt;; Kapadam, Ramya &lt;Ramya.Kapadam@QR.COM.AU&gt;
Subject: RE: Ready for UAT : EVA+ Desktop 2610.3.0.25
Hi Nayan,
I was hoping we could make it available via Required mode. Is it possible to change the mode to ‘Required mode’?
If not, could you please step me through the process on how to download the software onto a PC?
Thanks 
Drew Morris
NGR PROJECT MANAGER
Floor 14, 295 Ann Street 
295 Ann St GPO Box 1429 Brisbane 4001 • , 
M: 0477 517 561 
W: queenslandrail.com.au
From: Joshi, Nayan &lt;Nayan.Joshi@qr.com.au&gt; 
Sent: Thursday, 23 October 2025 2:42 PM
To: Morris, Drew &lt;drew.morris@qr.com.au&gt;; Dey, Diya &lt;diya.dey@qr.com.au&gt;
Cc: Kundeti, Lakshmi &lt;kundeti@dxc.com&gt;; Potala, Sravya &lt;sravya.potala@qr.com.au&gt;; Kapadam, Ramya &lt;Ramya.Kapadam@QR.COM.AU&gt;
Subject: RE: Ready for UAT : EVA+ Desktop 2610.3.0.25
Hello Morris 
We have pushed the application to requested device via available mode please test and let us know the result 
Thanks,
Nayan P Joshi
From: Morris, Drew &lt;drew.morris@qr.com.au&gt; 
Sent: 23 October 2025 06:25
To: Dey, Diya &lt;diya.dey@qr.com.au&gt;
Cc: Kundeti, Lakshmi &lt;kundeti@dxc.com&gt;; Joshi, Nayan &lt;Nayan.Joshi@qr.com.au&gt;; Potala, Sravya &lt;sravya.potala@qr.com.au&gt;; Kapadam, Ramya &lt;Ramya.Kapadam@QR.COM.AU&gt;
Subject: RE: Ready for UAT : EVA+ Desktop 2610.3.0.25
Hi Diya,
As stated below, could I please also nominate a third UAT device. And deployed via required mode
David Collins
laptop asset tag: SL232145
laptop host name: QRSL-ZZTC7TTPNG
Thank you
Drew Morris
NGR PROJECT MANAGER
Floor 14, 295 Ann Street 
295 Ann St GPO Box 1429 Brisbane 4001 • , 
M: 0477 517 561 
W: queenslandrail.com.au
From: Morris, Drew 
Sent: Thursday, 23 October 2025 10:43 AM
To: Dey, Diya &lt;diya.dey@qr.com.au&gt;
Cc: Kundeti, Lakshmi &lt;kundeti@dxc.com&gt;; Joshi, Nayan &lt;Nayan.Joshi@qr.com.au&gt;; Potala, Sravya &lt;sravya.potala@qr.com.au&gt;; Kapadam, Ramya &lt;Ramya.Kapadam@QR.COM.AU&gt;
Subject: RE: Ready for UAT : EVA+ Desktop 2610.3.0.25
Hi Diya,
Could I please request the software be deployed in required mode. 
The Engineering manager has requested one more user be issued this software for the UAT. I will send through their asset tag once I receive it. 
One question, what feedback/confirmation do you require once the team have completed their acceptance testing?  
Thank you
Drew Morris
NGR PROJECT MANAGER
Floor 14, 295 Ann Street 
295 Ann St GPO Box 1429 Brisbane 4001 • , 
M: 0477 517 561 
W: queenslandrail.com.au
From: Dey, Diya &lt;diya.dey@qr.com.au&gt; 
Sent: Wednesday, 22 October 2025 3:30 PM
To: Morris, Drew &lt;drew.morris@qr.com.au&gt;
Cc: Kundeti, Lakshmi &lt;kundeti@dxc.com&gt;; Joshi, Nayan &lt;Nayan.Joshi@qr.com.au&gt;; Potala, Sravya &lt;sravya.potala@qr.com.au&gt;; Kapadam, Ramya &lt;Ramya.Kapadam@QR.COM.AU&gt;
Subject: RE: Ready for UAT : EVA+ Desktop 2610.3.0.25
Hello Drew,
Please let us know if you want the application to be deployed in available mode(user need to install from software centre) or required mode(it will be installed without user intervention)?
Thanks,
Diya Dey
From: Morris, Drew &lt;drew.morris@qr.com.au&gt; 
Sent: Wednesday, October 22, 2025 10:05 AM
To: Kapadam, Ramya &lt;Ramya.Kapadam@QR.COM.AU&gt;
Cc: Kundeti, Lakshmi &lt;kundeti@dxc.com&gt;; Dey, Diya &lt;diya.dey@qr.com.au&gt;; Joshi, Nayan &lt;Nayan.Joshi@qr.com.au&gt;; Potala, Sravya &lt;sravya.potala@qr.com.au&gt;
Subject: RE: Ready for UAT : EVA+ Desktop 2610.3.0.25
Hi Ramya,
Thank you for all your works, let’s proceed with the testing. 
I will notify the team to expect the software deployment.
Thanks  
Drew Morris
NGR PROJECT MANAGER
Floor 14, 295 Ann Street 
295 Ann St GPO Box 1429 Brisbane 4001 • , 
M: 0477 517 561 
W: queenslandrail.com.au
From: Kapadam, Ramya &lt;Ramya.Kapadam@QR.COM.AU&gt; 
Sent: Wednesday, 22 October 2025 2:05 PM
To: Morris, Drew &lt;drew.morris@qr.com.au&gt;
Cc: Kundeti, Lakshmi &lt;kundeti@dxc.com&gt;; Dey, Diya &lt;diya.dey@qr.com.au&gt;; Joshi, Nayan &lt;Nayan.Joshi@qr.com.au&gt;; Potala, Sravya &lt;sravya.potala@qr.com.au&gt;
Subject: Ready for UAT : EVA+ Desktop 2610.3.0.25
Hi Drew,
Good Day..!
The subjected application is ready for UAT testing. Please confirm if SCCM team can deploy application to below UAT devices.
SL234137
SL233422
Thanks,
05-11-2025 13:14:50 - PDXC Integration (Work notes)
TASK8350530 Assigned To: NAYAN P JOSHI
05-11-2025 13:14:47 - PDXC Integration (Additional comments)
TASK8350530 Comment Added ---&gt; checking
05-11-2025 13:12:27 - PDXC Integration (Work notes)
TASK8350530 Work Note Added by santhi.varthan@dxc.com: Hi SCCM,
Please confirm if AP_EVAplus_2610 AD group updated with latest updates. or is any new AD group created for this request.
If a new Ad group created, please provide the details.
Thank you.
05-11-2025 11:51:19 - PDXC Integration (Work notes)
TASK8313538 Work Note Added by nayanp.joshi@dxc.com: &gt;&gt;User confirmed to resolve the task
05-11-2025 11:41:20 - PDXC Integration (Work notes)
TASK8313538 Work Note Added by nayanp.joshi@dxc.com: Hello Morris 
if there is no pending actions from our end let us know if we are good to close the case
Thanks,
Nayan P Joshi
From: Morris, Drew &lt;drew.morris@qr.com.au&gt; 
Sent: 03 November 2025 08:46
To: Joshi, Nayan &lt;Nayan.Joshi@qr.com.au&gt;; Dey, Diya &lt;diya.dey@qr.com.au&gt;
Cc: Kundeti, Lakshmi &lt;kundeti@dxc.com&gt;; Potala, Sravya &lt;sravya.potala@qr.com.au&gt;; Kapadam, Ramya &lt;Ramya.Kapadam@QR.COM.AU&gt;
Subject: RE: Ready for UAT : EVA+ Desktop 2610.3.0.25
Hi Nayan,
The three users have confirmed successful download on their devices and are currently conducting their testing. 
Is this software now available for download from QR Portal?
Thanks 
Drew Morris
NGR PROJECT MANAGER
Floor 14, 295 Ann Street 
295 Ann St GPO Box 1429 Brisbane 4001 • , 
M: 0477 517 561 
W: queenslandrail.com.au
From: Joshi, Nayan &lt;Nayan.Joshi@qr.com.au&gt; 
Sent: Thursday, 30 October 2025 11:26 AM
To: Morris, Drew &lt;drew.morris@qr.com.au&gt;; Dey, Diya &lt;diya.dey@qr.com.au&gt;
Cc: Kundeti, Lakshmi &lt;kundeti@dxc.com&gt;; Potala, Sravya &lt;sravya.potala@qr.com.au&gt;; Kapadam, Ramya &lt;Ramya.Kapadam@QR.COM.AU&gt;
Subject: RE: Ready for UAT : EVA+ Desktop 2610.3.0.25
Hello Morris 
let us know if we are good to resolve this case if there is no pending action from us.
Thanks,
Nayan P Joshi
04-11-2025 11:27:19 - PDXC Integration (Work notes)
TASK8313538 Work Note Added by nayanp.joshi@dxc.com: &gt;&gt;UAT Testing going on
04-11-2025 11:27:00 - PDXC Integration (Work notes)
TASK8313538 Work Note Added by nayanp.joshi@dxc.com: Hello Morris, 
As of now currently the application has been pushed directly to the machine for UAT Testing, if you need the application to be available in Software centre it can be done ,let us know the machine name which you want to be deployed to 
Thanks,
Nayan P Joshi
From: Morris, Drew &lt;drew.morris@qr.com.au&gt; 
Sent: 03 November 2025 08:46
To: Joshi, Nayan &lt;Nayan.Joshi@qr.com.au&gt;; Dey, Diya &lt;diya.dey@qr.com.au&gt;
Cc: Kundeti, Lakshmi &lt;kundeti@dxc.com&gt;; Potala, Sravya &lt;sravya.potala@qr.com.au&gt;; Kapadam, Ramya &lt;Ramya.Kapadam@QR.COM.AU&gt;
Subject: RE: Ready for UAT : EVA+ Desktop 2610.3.0.25
Hi Nayan,
The three users have confirmed successful download on their devices and are currently conducting their testing. 
Is this software now available for download from QR Portal?
Thanks 
Drew Morris
NGR PROJECT MANAGER
Floor 14, 295 Ann Street 
295 Ann St GPO Box 1429 Brisbane 4001 • , 
M: 0477 517 561 
W: queenslandrail.com.au
From: Joshi, Nayan &lt;Nayan.Joshi@qr.com.au&gt; 
Sent: Thursday, 30 October 2025 11:26 AM
To: Morris, Drew &lt;drew.morris@qr.com.au&gt;; Dey, Diya &lt;diya.dey@qr.com.au&gt;
Cc: Kundeti, Lakshmi &lt;kundeti@dxc.com&gt;; Potala, Sravya &lt;sravya.potala@qr.com.au&gt;; Kapadam, Ramya &lt;Ramya.Kapadam@QR.COM.AU&gt;
Subject: RE: Ready for UAT : EVA+ Desktop 2610.3.0.25
Hello Morris 
let us know if we are good to resolve this case if there is no pending action from us.
Thanks,
03-11-2025 11:33:37 - PDXC Integration (Work notes)
TASK8313538 Work Note Added by nayanp.joshi@dxc.com: &gt;&gt;Reached user on teams 
&gt;&gt;If no response by EOD need to resolve the case
&gt;&gt;AU
03-11-2025 11:32:57 - PDXC Integration (Work notes)
TASK8313538 Work Note Added by nayanp.joshi@dxc.com: Hello Morris 
Hope you are doing well 
Reaching out regarding EVA+ Desktop 2610.3.0.25 Installation 
As we see that it is installed already let us know if we can resolve the case please 
Thankyou
30-10-2025 11:27:54 - PDXC Integration (Work notes)
TASK8313538 Work Note Added by nayanp.joshi@dxc.com: &gt;&gt;AU
30-10-2025 11:27:49 - PDXC Integration (Work notes)
TASK8313538 Work Note Added by nayanp.joshi@dxc.com: Hello Morris 
let us know if we are good to resolve this case if there is no pending action from us.
Thanks,
Nayan P Joshi
From: Joshi, Nayan 
Sent: 23 October 2025 10:26
To: Morris, Drew &lt;drew.morris@qr.com.au&gt;; Dey, Diya &lt;diya.dey@qr.com.au&gt;
Cc: Kundeti, Lakshmi &lt;kundeti@dxc.com&gt;; Potala, Sravya &lt;sravya.potala@qr.com.au&gt;; Kapadam, Ramya &lt;Ramya.Kapadam@QR.COM.AU&gt;
Subject: RE: Ready for UAT : EVA+ Desktop 2610.3.0.25
Hello Morris 
Sorry for the typo error, the application has been deployed via required mode only to the requested machine
30-10-2025 11:06:40 - PDXC Integration (Work notes)
TASK8313538 Work Note Added by nayanp.joshi@dxc.com: &gt;&gt;User status OOF
29-10-2025 13:07:57 - PDXC Integration (Work notes)
TASK8313538 Work Note Added by nayanp.joshi@dxc.com: &gt;&gt;AU
29-10-2025 13:07:40 - PDXC Integration (Additional comments)
TASK8313538 Comment Added ---&gt; Hello Morris
We see that the EVA+ Desktop 2610.3.0.25 has been installed successfully in all 3 devices
let us know if we are good to resolve the task
27-10-2025 11:49:57 - PDXC Integration (Work notes)
TASK8313538 Work Note Added by nayanp.joshi@dxc.com: Hello Morris
We see that the EVA+ Desktop 2610.3.0.25 has been installed successfully in all 3 devices 
let us know if we are good to resolve the task 
Thanks,
Nayan P Joshi
From: Joshi, Nayan 
Sent: 23 October 2025 10:26
To: Morris, Drew &lt;drew.morris@qr.com.au&gt;; Dey, Diya &lt;diya.dey@qr.com.au&gt;
Cc: Kundeti, Lakshmi &lt;kundeti@dxc.com&gt;; Potala, Sravya &lt;sravya.potala@qr.com.au&gt;; Kapadam, Ramya &lt;Ramya.Kapadam@QR.COM.AU&gt;
Subject: RE: Ready for UAT : EVA+ Desktop 2610.3.0.25
Hello Morris 
Sorry for the typo error, the application has been deployed via required mode only to the requested machine
Thanks,
Nayan P Joshi
From: Morris, Drew &lt;drew.morris@qr.com.au&gt; 
Sent: 23 October 2025 10:22
To: Joshi, Nayan &lt;Nayan.Joshi@qr.com.au&gt;; Dey, Diya &lt;diya.dey@qr.co...</t>
  </si>
  <si>
    <t>RITM0264472</t>
  </si>
  <si>
    <t xml:space="preserve">08-12-2025 14:32:17 - Safinat Dean (Work notes)
Quote with Simon Roberts - waiting for approval/feedback.
04-11-2025 09:50:39 - Safinat Dean (Work notes)
From: Saf Dean 
Sent: Tuesday, 4 November 2025 9:50 AM
To: nick.possingham@qr.com.au
Subject: RE: SR (RITM0264472) - Request for new A3 device 
Hi Nick,
Hope all is well with you.
Just to let you know an A3 colour device quote has been sent to DXC to gain approval – once approval is granted will inform you.
Thanks
Saf
From: Saf Dean 
Sent: Monday, 27 October 2025 12:48 PM
To: 'nick.possingham@qr.com.au' &lt;nick.possingham@qr.com.au&gt;
Subject: SR (RITM0264472) - Request for new A3 device 
Hi Nick,
Hope you’re well.
I left you a voicemail last week regarding this request.
Ricoh has received a service request for a colour A3 device at the following location:
Location: 58 Chale Street, Yeerongpilly QLD 4105
User: Simon Matthews-Frederick
Requirements: Colour A3/A4, print &amp; scan
Users on site: 10
Site contact: Nick Possingham – 0447 625 738
Justification: The QR Track Team has begun work at the Clapham Yard Stabling Yard for CRR RIS UNITY. This printer is to support their delivery and the work of embedded QR representatives operating from the Unity CRR office block at Chale Street, Yeerongpilly.
Please note – we are currently upgrading the software that supports the print environment (Streamline SLNX). The new Ricoh A3 models are not compatible with the current SLNX version. The Streamline upgrade project is expected to be completed within the next couple of months.
As a result, the delivery and installation of a new A3 device will be scheduled following the Streamline upgrade rollout.
I’ll keep you updated as we progress with the quotation and next steps.
Please feel free to reach out if you have any questions or concerns.
Kind regards,
Saf
04-11-2025 09:47:14 - Safinat Dean (Work notes)
From: Saf Dean 
Sent: Tuesday, 4 November 2025 9:47 AM
To: Roberts, Simon &lt;simon.roberts2@dxc.com&gt;
Cc: Elliot Dale &lt;edale@ricoh.com.au&gt;
Subject: (RITM0264472) - Request for new A3 device 
Hi Simon,
Please find attached the quote for a new A3 device (IM C3010 A3 CLR MFD) for the service request logged by Simon Matthews-Frederick.
Details and requirements:
Location: 58 Chale Street, Yeerongpilly 4105
User: Simon Matthews-Frederick
Requirements: Colour A3/A4, print and scan
Users at site: 10
Site contact: Nick Possingham (0447 625 738)
Justification: The QR Track Team has commenced work at Clapham Yard (Stabling Yard for CRR RIS UNITY). This printer is required to support their delivery activities, along with those of other embedded QR representatives. QR staff will be operating from the Unity CRR office block at Chale Street, Yeerongpilly.
According to the attached report, there are currently no underutilised A3 colour devices with zero volume available.
Kindly review and discuss the available options with QR and advise of the outcome.
Kind regards,
Saf
27-10-2025 12:49:12 - Safinat Dean (Work notes)
Request with Elliot to provide an A3 device quote.
27-10-2025 12:48:40 - Safinat Dean (Work notes)
From: Saf Dean 
Sent: Monday, 27 October 2025 12:48 PM
To: 'nick.possingham@qr.com.au' &lt;nick.possingham@qr.com.au&gt;
Subject: SR (RITM0264472) - Request for new A3 device 
Hi Nick,
Hope you’re well.
I left you a voicemail last week regarding this request.
Ricoh has received a service request for a colour A3 device at the following location:
Location: 58 Chale Street, Yeerongpilly QLD 4105
User: Simon Matthews-Frederick
Requirements: Colour A3/A4, print &amp; scan
Users on site: 10
Site contact: Nick Possingham – 0447 625 738
Justification: The QR Track Team has begun work at the Clapham Yard Stabling Yard for CRR RIS UNITY. This printer is to support their delivery and the work of embedded QR representatives operating from the Unity CRR office block at Chale Street, Yeerongpilly.
Please note – we are currently upgrading the software that supports the print environment (Streamline SLNX). The new Ricoh A3 models are not compatible with the current SLNX version. The Streamline upgrade project is expected to be completed within the next couple of months.
As a result, the delivery and installation of a new A3 device will be scheduled following the Streamline upgrade rollout.
I’ll keep you updated as we progress with the quotation and next steps.
Please feel free to reach out if you have any questions or concerns.
Kind regards,
Saf
14-10-2025 14:42:12 - Safinat Dean (Work notes)
Service Request received at Ricoh end- SDM to work with end user on an A3 device request, requirements  and space etc.
</t>
  </si>
  <si>
    <t xml:space="preserve">
 2025-10-14 14:42:12 Saf Dean - State is Pending was Open</t>
  </si>
  <si>
    <t xml:space="preserve">08-12-2025 17:28:51 - Joylen Ballena (Work notes)
Joel Bissmire
Work notes•2025-11-19 07:08:51
TASK8282699 Work Note Added by joel.bissmire@dxc.com: Device returned, YCWQPDX673
15-10-2025 13:18:49 - PDXC Integration (Work notes)
TASK8282699 Work Note Added by joel.bissmire@dxc.com: "Joel
I refer to our chat regarding the new iPad and you advised that it’s not in the system. Richard Keenan has advised that we hold this iPad until we can confirm it could be returned to the Tech Bar.
The 2 devices listed under Rob’s name are: Y9FNPGWLFW – iPad and CT46LQ32R7 – iPhone, which are yet to be returned.
I will be returning Richard’s new iPad to the Tech Bar today.
Thanks
Beaulah"
10-10-2025 10:27:29 - PDXC Integration (Work notes)
TASK8282699 Work Note Added by joel.bissmire@dxc.com: Reached out to Beaulah Lopes and asked if they can return Roberts iOS device,
Morning Beaulah Lopes,
I’m reaching out to you because you have raised a return request for Robert Bosiljevac’s iOS device, Serial YCWQPDX673. Are you able to deliver the device to RC1 Techbar or the Lab on ground floor, or do you require assistance?
Regards,
Joel Bissmire
09-10-2025 15:40:32 - PDXC Integration (Work notes)
TASK8282699 Assigned To: Joel Bissmire
09-10-2025 14:43:43 - Beaulah Lopes (Work notes)
QLR ServiceNow Integration sc_req_item SCTASK0218443 created RITM5351093
</t>
  </si>
  <si>
    <t xml:space="preserve">
 2025-12-08 17:28:51 Joylen Ballena - State is Closed Complete was Open</t>
  </si>
  <si>
    <t xml:space="preserve">11-12-2025 07:46:45 - Andrew Kane (Additional comments)
Quote 20251117-084351147 &gt; PO 4502974005 &gt; Invoice 260419 &gt; GR 5003120719
11-12-2025 07:46:45 - Andrew Kane (Work notes)
Quote 20251117-084351147 &gt; PO 4502974005 &gt; Invoice 260419 &gt; GR 5003120719
02-12-2025 16:52:22 - PDXC Integration (Additional comments)
TASK8282417 Comment Added ---&gt; 20251009 AC: AC contacted Sam Isaacs - yes AC to get quote
20251016 AC: Sam I advised that he needs more time re: quantities
20251030 AC: AC to contact Sam I
20251106 AC: Sam advised he replied 17/10 - confirming renewal required AND they'd like an additional 5 user licenses with ADM. He said they are also open to a renewal term longer than 1 year "for the right price". Quote requested from 12D Synergy
20251114 AC: Sent follow-up email to Mitch from Synergy to see where the renwal quote is at
20251117 AC: received email from samuel.collison@12dsynergy.com (new 12d synergy contact) 
Quote Reference: 20251117-084351147
1 x 12d Synergy Software
25 x Advanced Data Management (incl. Workflows) Subscription
Printed quote to pdf and sent details to Travis Hart for approval
20251126 AC: Sent followup email to team for approval - received approval from Travis  - PO requested - ICTVCME RITM0269552
20251127 AC: ICT Contracts added comment to request asking SAM team for additional information ie email approval is not sufficient approval and requires signature on a quote
20251128 AC: Sent to TH for signing - signed copy returned and attached to ICTVCME RITM026955
20251202 AC: PO 4502974005 raised pending release
09-10-2025 17:08:12 - PDXC Integration (Work notes)
TASK8282417 Assigned To: Andrew Cranley
09-10-2025 17:08:03 - PDXC Integration (Additional comments)
TASK8282417 Comment Added ---&gt; Sent email to Sam asking if this needs to be renewed and if so, how long for? ie 1, 2 or 3 year renewal term
09-10-2025 10:07:36 - Andrew Cranley (Work notes)
QLR ServiceNow Integration sc_req_item SCTASK0218326 created RITM5350856
</t>
  </si>
  <si>
    <t xml:space="preserve">09-12-2025 17:29:14 - Hien Nguyen (Additional comments)
Nil response provided and expiry date has now passed.
DSE is not endorsed and not approved.
If still applicable, a new DSE is to be raised
09-10-2025 15:17:35 - Hien Nguyen (Work notes)
Awaiting confirmation of remediation/patching.
</t>
  </si>
  <si>
    <t xml:space="preserve">
 2025-10-09 15:17:35 Frank Nguyen - State is Work in Progress was Open
 2025-10-10 08:50:45 Frank Nguyen - State is Pending was Work in Progress
 2025-12-09 17:29:41 Frank Nguyen - State is Closed Incomplete was Pending</t>
  </si>
  <si>
    <t>RITM0262720</t>
  </si>
  <si>
    <t xml:space="preserve">11-12-2025 09:26:08 - PDXC Integration (Work notes)
TASK8278986 Assigned To: Isaac Nicholls
11-12-2025 09:25:38 - PDXC Integration (Work notes)
TASK8278986 Work Note Added by isaac.nicholls@dxc.com: Hi Daniel
Looking at your request, there seems to be some discrepancies to the actual device requested.
Can you please confirm whether you require a high end device or tablet?
Thank you
11-12-2025 09:25:30 - PDXC Integration (Additional comments)
TASK8278986 Comment Added ---&gt; Hi Daniel
Looking at your request, there seems to be some discrepancies to the actual device requested.
Can you please confirm whether you require a high end device or tablet?
Thank you
10-10-2025 08:34:42 - PDXC Integration (Work notes)
TASK8278986 Work Note Added by christopher.watson2@dxc.com: Hi Mitchell
Just getting in touch Ref your request for a Microsoft Studio 2 high end device.
We are currently out of stock of the Surface 2's and awaiting on authorisation to purchase new high end devices.
Unfortunately the ETA on these devices is at least 4-6 weeks.
We will dispatch a device as soon as one becomes available.
You patience and understanding at this time is appreciated.
Thank you
10-10-2025 08:34:34 - PDXC Integration (Additional comments)
TASK8278986 Comment Added ---&gt; Hi Mitchell
Just getting in touch Ref your request for a Microsoft Studio 2 high end device.
We are currently out of stock of the Surface 2's and awaiting on authorisation to purchase new high end devices.
Unfortunately the ETA on these devices is at least 4-6 weeks.
We will dispatch a device as soon as one becomes available.
You patience and understanding at this time is appreciated.
Thank you
08-10-2025 16:02:49 - PDXC Integration (Work notes)
TASK8278986 Assigned To: Christopher Watson
08-10-2025 14:50:20 - System (Work notes)
QLR ServiceNow Integration sc_req_item SCTASK0218243 created RITM5348474
</t>
  </si>
  <si>
    <t xml:space="preserve">
 2025-10-10 08:34:32 PDXC Integration - State is Pending was Open</t>
  </si>
  <si>
    <t>RITM0262719</t>
  </si>
  <si>
    <t xml:space="preserve">11-12-2025 09:27:08 - PDXC Integration (Work notes)
TASK8278984 Assigned To: Isaac Nicholls
11-12-2025 09:26:18 - PDXC Integration (Work notes)
TASK8278984 Work Note Added by isaac.nicholls@dxc.com: Message sent to customer on ticket TASK8278986
Hi Daniel
Looking at your request, there seems to be some discrepancies to the actual device requested.
Can you please confirm whether you require a high end device or tablet?
Thank you
29-10-2025 15:00:48 - PDXC Integration (Work notes)
TASK8278984 Work Note Added by christopher.watson2@dxc.com: Waiting on Studio 2 / Dell Pro Max 14 Premium
29-10-2025 15:00:37 - PDXC Integration (Additional comments)
TASK8278984 Comment Added ---&gt; Still waiting on Studio 2 / Dell Pro Max 14 Premium
There is no current ETA
A device will be dispatched to you upon availability.
20-10-2025 13:29:04 - PDXC Integration (Work notes)
TASK8278984 Assigned To: Christopher Watson
20-10-2025 13:28:59 - PDXC Integration (Work notes)
TASK8278984 Assigned To: Jaymesh Sharma
08-10-2025 16:02:09 - PDXC Integration (Work notes)
TASK8278984 Assigned To: Christopher Watson
08-10-2025 14:50:20 - System (Work notes)
QLR ServiceNow Integration sc_req_item SCTASK0218242 created RITM5348473
</t>
  </si>
  <si>
    <t xml:space="preserve">
 2025-10-29 15:00:31 PDXC Integration - State is Pending was Open</t>
  </si>
  <si>
    <t xml:space="preserve">11-12-2025 11:13:31 - Jeffrey Sardin (Work notes)
work completed by desktop cbd
11-12-2025 11:13:07 - Jeffrey Sardin (Additional comments)
work completed by desktop cbd
11-12-2025 11:13:07 - Jeffrey Sardin (Work notes)
work completed by desktop cbd
14-10-2025 12:34:31 - Andrew Kane (Work notes)
QLR ServiceNow Integration sc_req_item SCTASK0218225 created RITM5357824
14-10-2025 12:34:19 - Andrew Kane (Work notes)
This is one for the DXC Asset Team to address.
If the asset is no longer assigned to Shantall Thomsett, then it will stop being billed to Shantall Thomsett in the next ICT Cost Centre report.
08-10-2025 14:50:20 - Fiona Rendalls (Work notes)
Reassigned to ICT Asset Management to work with DXC to work through scenario.
INC0523080 indicates new equipment was provided to Shantall to fix the memory storage issues.
2 laptops still assigned so needing to work through why the returned laptop doesn't appear to have been logged as returned and where that laptop is.
08-10-2025 14:50:20 - Fiona Rendalls (Additional comments)
Reassigned to ICT Asset management to resolve.
</t>
  </si>
  <si>
    <t xml:space="preserve">
 2025-10-08 14:50:20 Fiona Rendalls - Assignment Group is ICT Asset Mgt was ICT Telecoms
 2025-10-14 12:34:19 Andrew Kane - Assignment Group is DXC Asset Management was ICT Asset Mgt
 2025-12-11 11:13:31 Jeffrey Sardin - State is Closed Complete was Work in Progress</t>
  </si>
  <si>
    <t xml:space="preserve">09-12-2025 12:00:57 - Exequiel Jarred Lopez (Work notes)
User was able to successfully verify and test the changes post-deployment.
05-12-2025 10:33:46 - George Masvaure (Additional comments)
reply from: george.masvaure@qr.com.au
Morning,
I can confirm that I can view the queue.
Thanks
Kind Regards,
[Queensland Rail logo]
GEORGE MASVAURE
ICT PROGRAM MANAGER
RC1-10, 305 Edward St
Brisbane, QLD 4000
Planned leave: 19 Dec ’25  – 2 Jan ‘26
04-12-2025 17:14:36 - Exequiel Jarred Lopez (Additional comments)
Hello @George Masvaure,
Just following up on this ticket. Are we good to close this?
Thank you!
21-11-2025 19:36:21 - Exequiel Jarred Lopez (Additional comments)
Hello @George Masvaure,
CHG has been deployed and 'QTMP Train DNA' queue is now in production. Kindly verify and let me know if we are good to close this ticket or if further help is required.
Thank you!
QTMP Train DNA group/queue:
https://queenslandrail.service-now.com/nav_to.do?uri=sys_user_group.do?sys_id=e537b1188374fe5001c472626daad3b2
19-11-2025 08:52:07 - Exequiel Jarred Lopez (Additional comments)
CHG0053803 has been created. This item is up for deployment on Nov 21. Thank you!
18-11-2025 08:01:54 - George Masvaure (Additional comments)
reply from: george.masvaure@qr.com.au
Thank you.
Kind Regards,
[Queensland Rail logo]
GEORGE MASVAURE
ICT PROGRAM MANAGER
RC1-10, 305 Edward St
Brisbane, QLD 4000
Planned leave: 19 Dec ’25  – 2 Jan ‘26
17-11-2025 17:03:08 - Exequiel Jarred Lopez (Additional comments)
Hey @George Masvaure,
I've added the ff. users and attached a screenshot of the queue/group for your reference.
Let me know if there's anything else you need for the fulfilment of this request, otherwise let me know if we are good to push this to production.
Thank you!
17-11-2025 09:10:49 - George Masvaure (Additional comments)
reply from: george.masvaure@qr.com.au
No worries:
Damien - damien.berry@qr.com.au&lt;mailto:damien.berry@qr.com.au&gt;
Anthony - anthony.hobart@qr.com.au&lt;mailto:anthony.hobart@qr.com.au&gt;
Kind Regards,
[Queensland Rail logo]
GEORGE MASVAURE
ICT PROGRAM MANAGER
RC1-10, 305 Edward St
Brisbane, QLD 4000
Planned leave: 19 Dec ’25  – 2 Jan ‘26
14-11-2025 16:01:18 - Exequiel Jarred Lopez (Additional comments)
Hey @George Masvaure,
Apologies for the confusion, I need the email addresses of the below users because I can't seem to find them on the system:
&gt; Damien Berry
&gt; Anthony Hobart
The users/email addresses you've mentioned are already added to the group. I just need the details of those 2 users I've mentioned above.
Thank you!
14-11-2025 15:55:44 - George Masvaure (Additional comments)
reply from: george.masvaure@qr.com.au
Thank you. Below is their detail:
usha.kalyanaraman@qr.com.au&lt;mailto:usha.kalyanaraman@qr.com.au&gt;
scott.nguyen@qr.com.au&lt;mailto:scott.nguyen@qr.com.au&gt;
amelia.paynter@qr.com.au&lt;mailto:amelia.paynter@qr.com.au&gt; and myself
george.masvaure@qr.com.au&lt;mailto:george.masvaure@qr.com.au&gt;
Kind Regards,
[Queensland Rail logo]
GEORGE MASVAURE
ICT PROGRAM MANAGER
RC1-10, 305 Edward St
Brisbane, QLD 4000
Planned leave: 19 Dec ’25  – 2 Jan ‘26
14-11-2025 14:11:39 - Exequiel Jarred Lopez (Additional comments)
Hey @George Masvaure,
I was able to add these users, except for "Damien Berry" &amp; "Anthony Hobart" as I can't find their user records in the system.
Would you know what their User IDs and email addresses are? That would help me fulfill this request.
Thank you!
13-11-2025 13:14:37 - George Masvaure (Additional comments)
Please add the following in the Resolver Group: George Masvaure, Usha Kalyanaraman, Amelia Paynter, Damien Berry, Scott Nguyen, Anthony Hobart
10-11-2025 14:41:20 - George Masvaure (Additional comments)
reply from: george.masvaure@qr.com.au
Hello,
Meeting has been scheduled.
Thanks
Kind Regards,
[Queensland Rail logo]
GEORGE MASVAURE
ICT PROGRAM MANAGER
RC1-10, 305 Edward St
Brisbane, QLD 4000
Planned leave: 19 Dec ’25  – 2 Jan ‘26
06-11-2025 14:56:38 - Exequiel Jarred Lopez (Additional comments)
Hello George,
I sincerely apologize for this re-occurring issue. I suggest we get together on a call so we can conduct the UAT together via my account. Please feel free to set a time and block my calendar for this.
Thank you!
04-11-2025 12:02:31 - George Masvaure (Additional comments)
reply from: george.masvaure@qr.com.au
Hello,
I am still getting the same message unfortunately:
[cid:image001.png@01DC4D82.AED64F00]
Kind Regards,
[Queensland Rail logo]
GEORGE MASVAURE
ICT PROGRAM MANAGER
RC1-10, 305 Edward St
Brisbane, QLD 4000
Planned leave: 19 Dec ’25  – 2 Jan ‘26
03-11-2025 15:32:28 - Exequiel Jarred Lopez (Additional comments)
Hello, my apologies, I'm unsure why this keeps occurring. I've removed your user record from locked out status. Kindly re-test and verify the link below. Thank you!
29-10-2025 12:40:23 - George Masvaure (Additional comments)
reply from: george.masvaure@qr.com.au
Hello,
I was going to test again but I am back to this message when I click the link: https://queenslandrailtest.service-now.com/sys_user_group.do?sys_id=e537b1188374fe5001c472626daad3b2&amp;sysparm_record_target=sys_user_group&amp;sysparm_record_row=1&amp;sysparm_record_rows=1&amp;sysparm_record_list=nameSTARTSWITHqtmp%5EORDERBYname
[cid:image009.png@01DC48D0.F0032E50]
Thanks
Kind Regards,
[Queensland Rail logo]
GEORGE MASVAURE
ICT PROGRAM MANAGER
RC1-10, 305 Edward St
Brisbane, QLD 4000
Planned leave: 14 Nov 2025
29-10-2025 12:09:48 - Exequiel Jarred Lopez (Additional comments)
Hello! Yes, this is verification that the group exists on the backend/fulfiller view, but let me know what should be our metric to measure a successful output for this requirement since I'm not entirely sure how to test this asides from a technical standpoint. Otherwise, let me know if this is good for you, so we can proceed in pushing this to production. Thank you!
27-10-2025 15:54:01 - George Masvaure (Additional comments)
reply from: george.masvaure@qr.com.au
Hi Exequiel,
The link takes me to the below screen, is this the expected result?
[cid:image001.png@01DC4759.BF032CB0]
Thanks
Kind Regards,
[Queensland Rail logo]
GEORGE MASVAURE
ICT PROGRAM MANAGER
RC1-10, 305 Edward St
Brisbane, QLD 4000
Planned leave: 14 Nov 2025
27-10-2025 14:34:05 - Exequiel Jarred Lopez (Additional comments)
Hello, can you try re-testing now? I checked and noticed your user record was inactive again, probably due to some collateral integration. I've reversed this and your access should be fine now.
22-10-2025 09:33:40 - George Masvaure (Additional comments)
reply from: george.masvaure@qr.com.au
Hi Exequiel,
I am still getting the below message:
[cid:image009.png@01DC4336.ACE00610]
Kind Regards,
[Queensland Rail logo]
GEORGE MASVAURE
ICT PROGRAM MANAGER
RC1-10, 305 Edward St
Brisbane, QLD 4000
Planned leave: 14 Nov 2025
21-10-2025 18:20:55 - Exequiel Jarred Lopez (Additional comments)
Hello! I saw that your user record was inactive on the DEV &amp; TEST instances, I've reactivated it and removed it from locked out status. Kindly re-test and let me know if there are any more issues. Thank you!
21-10-2025 13:27:09 - George Masvaure (Additional comments)
reply from: george.masvaure@qr.com.au
Hello,
I get the following window when I click the link provided below.
[cid:image009.png@01DC428E.3B24A9C0]
Kind Regards,
[Queensland Rail logo]
GEORGE MASVAURE
ICT PROGRAM MANAGER
RC1-10, 305 Edward St
Brisbane, QLD 4000
Planned leave: 14 Nov 2025
21-10-2025 13:21:04 - Exequiel Jarred Lopez (Additional comments)
Hello, I've created the new queue. Kindly verify on TEST instance if this is okay for you to push to production, otherwise let me know if there are any issues or concerns. Thank you!
QTMP Train DNA group:
https://queenslandrailtest.service-now.com/sys_user_group.do?sys_id=e537b1188374fe5001c472626daad3b2&amp;sysparm_record_target=sys_user_group&amp;sysparm_record_row=1&amp;sysparm_record_rows=1&amp;sysparm_record_list=nameSTARTSWITHqtmp%5EORDERBYname
20-10-2025 15:26:47 - Exequiel Jarred Lopez (Additional comments)
Hello, I've sent a Teams Meeting for Oct 21 (Tue); 3PM AEST / 1PM PHT, for us to discuss this further. Let me know if this time works for you. Thank you!
Subject:
Update RE: RITM0264072 - Create new ServiceNow Queue
13-10-2025 15:34:57 - George Masvaure (Additional comments)
Hi Exequiel
I don't see any open fields for me to populate the required info into. Could we please get onto a call when you have a moment? Thanks
13-10-2025 14:54:09 - Exequiel Jarred Lopez (Additional comments)
Hello,
This is a gentle follow-up regarding your ticket - SCTASK218210
In order for us to proceed with resolving your request, we require your response &amp; feedback.
Kindly update the ticket or provide a response within 7 business days so that we may proceed accordingly.
Thank you!
10-10-2025 19:19:39 - Exequiel Jarred Lopez (Additional comments)
Hello,
I'll need further information to help me fulfil this request. Can you provide the ff. details?
Company Name: Deloitte
Company Code:
Integrations:
Type*: Works in Client ITSM / Works in SP ITSM
ESM Participant Type*: Service Provider / Service Integrator / Client
Parent Company:
*for 'Type' &amp; 'ESM Participant Type' fields, choose/specify only  from the listed options
Momentarily putting this ticket to on hold while awaiting for new information.
Thank you!
</t>
  </si>
  <si>
    <t xml:space="preserve">
 2025-10-09 08:48:42 Lemuel So - Assigned to is Jarred Lopez was 
 2025-10-10 19:14:59 Jarred Lopez - State is Work in Progress was Open
 2025-10-10 19:19:43 Jarred Lopez - State is Pending was Work in Progress
 2025-11-21 19:36:21 Jarred Lopez - State is Delivered was Pending
 2025-12-09 12:00:57 Jarred Lopez - State is Closed Complete was Delivered</t>
  </si>
  <si>
    <t>RITM0264015</t>
  </si>
  <si>
    <t xml:space="preserve">10-12-2025 21:19:28 - PDXC Integration (Work notes)
TASK8442541 Assigned To: Kaushika Thiyagarajan
10-12-2025 21:17:56 - PDXC Integration (Additional comments)
TASK8442541 Comment Added ---&gt; Device deployed as per asset registry:
Asset Tag- LT250330|| Serial Number - 9L3WZF4 || State - In use || Assigned to - Ursula Piper.
10-12-2025 13:24:18 - PDXC Integration (Work notes)
TASK8278798 Work Note Added by isaac.nicholls@dxc.com: Customer collected
1 X Dell Pro Max 14
Asset : LT250330
Updated in CMDB
1 X QR2-PRO-7IN1TH-CR116
09-12-2025 11:44:38 - PDXC Integration (Work notes)
TASK8278798 Assigned To: Isaac Nicholls
09-12-2025 11:44:34 - PDXC Integration (Work notes)
TASK8278798 Work Note Added by isaac.nicholls@dxc.com: Hi Kim
I am contacting you regarding your HW request for: 
• 1 x Dell Pro Max 14
• Ursula Piper
• Asset: 250330
• 1 x Dell 7 in 1
Just advising you that it is ready for collection from the Build Room in RC1 Ground floor next to security.  
To the left of the elevators next to the security. 
Note that best collection times are between 8:30 – 10:00 and 10:30 to 15:30
Thank you
10-10-2025 09:25:32 - PDXC Integration (Work notes)
TASK8278798 Work Note Added by christopher.watson2@dxc.com: Hi Kim
Just getting in touch Ref your request for a Microsoft Studio 2 high end device.
We are currently out of stock of the Surface 2's and awaiting on authorisation to purchase new high end devices.
Unfortunately the ETA on these is at least 4-6 weeks.
We will dispatch a device as soon as one becomes available.
You patience and understanding at this time is appreciated.
Thank you
10-10-2025 09:24:25 - PDXC Integration (Additional comments)
TASK8278798 Comment Added ---&gt; Hi Kim
Just getting in touch Ref your request for a Microsoft Studio 2 high end device.
We are currently out of stock of the Surface 2's and awaiting on authorisation to purchase new high end devices.
Unfortunately the ETA on these is at least 4-6 weeks.
We will dispatch a device as soon as one becomes available.
You patience and understanding at this time is appreciated.
Thank you
08-10-2025 15:42:22 - PDXC Integration (Work notes)
TASK8278798 Assigned To: Christopher Watson
08-10-2025 11:03:10 - System (Work notes)
QLR ServiceNow Integration sc_req_item SCTASK0218161 created RITM5348287
</t>
  </si>
  <si>
    <t xml:space="preserve">
 2025-10-10 09:23:50 PDXC Integration - State is Pending was Open
 2025-12-10 13:24:25 PDXC Integration - State is Work in Progress was Pending</t>
  </si>
  <si>
    <t xml:space="preserve">08-12-2025 22:49:19 - Izan Baizura Mohd Ismail (Work notes)
non kba related
</t>
  </si>
  <si>
    <t xml:space="preserve">
 2025-12-08 22:49:19 Izan Baizura Mohd Ismail - State is Closed Complete was Open</t>
  </si>
  <si>
    <t>RITM0262596</t>
  </si>
  <si>
    <t xml:space="preserve">12-12-2025 09:02:22 - PDXC Integration (Work notes)
TASK8265041 Work Note Added by isaac.nicholls@dxc.com: As per TASK8395331, customer does not require a 7 in 1/Travel Hub
10-12-2025 09:02:45 - PDXC Integration (Work notes)
TASK8265041 Work Note Added by isaac.nicholls@dxc.com: Hi Samuel
I am contacting you regarding your HW request for: 
• 1 x Dell Pro Max 14
• Asset: LT250311
• 1 x Dell 7 in 1
• 
Just advising you that it is ready for collection from the Build Room in RC1 Ground floor next to security.  
To the left of the elevators next to the security. 
Note that best collection times are between 8:30 – 10:00 and 10:30 to 15:30
Thank you
09-12-2025 11:33:34 - PDXC Integration (Work notes)
TASK8265041 Assigned To: Isaac Nicholls
12-11-2025 09:43:29 - PDXC Integration (Work notes)
TASK8265041 Work Note Added by joel.bissmire@dxc.com: Morning Chris, here is a request that is already in the Config Ship spreadsheet
TASK8265041 Assigned To: Christopher Watson
30-10-2025 09:39:59 - PDXC Integration (Work notes)
TASK8265041 Assigned To: Joel Bissmire
02-10-2025 11:01:17 - PDXC Integration (Additional comments)
TASK8265041 Comment Added ---&gt; Added to Config Ship
02-10-2025 10:53:49 - PDXC Integration (Work notes)
TASK8265041 Assigned To: Colin Crowther
02-10-2025 09:55:46 - System (Work notes)
QLR ServiceNow Integration sc_req_item SCTASK0217708 created RITM5338483
</t>
  </si>
  <si>
    <t xml:space="preserve">
 2025-10-02 11:01:15 PDXC Integration - State is Pending was Open</t>
  </si>
  <si>
    <t>RITM0263140</t>
  </si>
  <si>
    <t xml:space="preserve">09-12-2025 15:02:28 - PDXC Integration (Work notes)
TASK8438752 Assigned To: Kaushika Thiyagarajan
09-12-2025 15:02:20 - PDXC Integration (Additional comments)
TASK8438752 Comment Added ---&gt; Device deployed as per asset registry:
Asset Tag- LT250299|| Serial Number - 64YVZF4 || State - In use || Assigned to - Danny Van Wanrooy.
09-12-2025 11:48:35 - PDXC Integration (Work notes)
TASK8253907 Work Note Added by isaac.nicholls@dxc.com: Customer collected
1 X Dell Pro Max 14
Asset : SL250299
Updated in CMDB
1 X QR2-PRO-7IN1TH-CR116
09-12-2025 10:52:24 - PDXC Integration (Work notes)
TASK8253907 Assigned To: Isaac Nicholls
09-12-2025 10:51:24 - PDXC Integration (Work notes)
TASK8253907 Work Note Added by isaac.nicholls@dxc.com: Hi Danny
I am contacting you regarding your HW request for: 
• 1 x Dell Pro Max 14
• Asset: LT250299
• 1 x Dell 7 in 1
• 
Just advising you that it is ready for collection from the Build Room in RC1 Ground floor next to security.  
To the left of the elevators next to the security. 
Note that best collection times are between 8:30 – 10:00 and 10:30 to 15:30
Thank you
12-11-2025 09:43:13 - PDXC Integration (Work notes)
TASK8253907 Work Note Added by joel.bissmire@dxc.com: Morning Chris, here is a request that is already in the Config Ship spreadsheet
TASK8253907 Assigned To: Christopher Watson
30-10-2025 09:39:19 - PDXC Integration (Work notes)
TASK8253907 Assigned To: Joel Bissmire
30-09-2025 08:06:27 - PDXC Integration (Additional comments)
TASK8253907 Comment Added ---&gt; Added to Config Ship
30-09-2025 07:59:32 - PDXC Integration (Work notes)
TASK8253907 Assigned To: Colin Crowther
29-09-2025 16:23:19 - System (Work notes)
QLR ServiceNow Integration sc_req_item SCTASK0217326 created RITM5331359
</t>
  </si>
  <si>
    <t xml:space="preserve">
 2025-09-30 08:05:19 PDXC Integration - State is Pending was Open
 2025-12-09 11:48:30 PDXC Integration - State is Work in Progress was Pending</t>
  </si>
  <si>
    <t>RITM0262918</t>
  </si>
  <si>
    <t xml:space="preserve">09-12-2025 09:39:43 - Chau Nguyen (Additional comments)
Hi Rachel,
It has been some time since your last update.
Have you had a chance to review and provide an update on this ticket please?
Thank you for your attention.
Regards,
Chau Nguyen
25-11-2025 11:58:08 - Chau Nguyen (Additional comments)
Hi Rachel,
I've made a deeper investigation and there are a few unknown choices that need your mapping or I can clear them to be empty:
bundaberg
cairns
maryborough
toowoomba
Please kindly review and let me know your feedback.
Regards,
Chau Nguyen
21-11-2025 15:03:02 - Rachel Taylor (Additional comments)
Hi Chau,
Thank you for your patience, sorry it's taken me a while to come back to you.
We don't have a record of the previous ''Preferred Training Location'' field values, however, the new/current ''Preferred Training Location'' field values can be found below: 
The picklist for the Preferred Training Location field has been updated to the below:
Vendor Site
Ayr Depot - 81 Railway Street
Banyo - 257E Tufnell Road
Barcaldine MUD - 30 Oak Street
Bowen Depot - 2 Leichhardt Street
Brisbane Central – 305 Edward Street, Brisbane
Bundaberg MUD - McLean Street, Bundaberg Central
Bundaberg MUD - 9 Hanbury Street, North Bundaberg
Cairns  - Redlynch Depot - Cnr Intake / Kamerunga Road
Cairns  - Portsmith - Rollingstock Depot - B Block, Cnr Ray Jones Drive &amp; Lyons Street
Cannon Hill Depot - 7 Andrew Street
Charleville Track &amp; Structures Depot - No. 1 Park St, Charleville
Charters Towers MUD - New Queen Road
Chinchilla Depot - 15A Wambo Street
Cloncurry MUD - Station Street
Cloncurry Station - Hutchinson Parade
Dalby Depot - Cnr John &amp; Hunter Street
Gracemere - Wheatboard Road              
Hughenden MUD - McLay Street
Inglewood Track Depot - Texas Road
Innisfail Depot - Cassowary Street
Laidley Depot - 1 Pike Street
Longreach Depot - Sandpiper Street
Mackay Station &amp; Travel Centre - 2 Connors Road
Mareeba Depot - 9 Strattman Street
Maryborough Trackside Systems Depot - 180 Lennox Street 
Maryborough - Baddow MUD - Slaughterhouse Road
Mayne                  
Miriam Vale MUD - 1 Chapman Street
Mt Isa MUD - Station Street
Bundaberg Station - McLean Street
Bundaberg MUD - 9 Hanbury Street 
Redbank Depot - 5 General MacArthur Place
Rockhampton Station - 320 George Street
Roma Plant &amp; Track Depot - 21 Chrystal Street
Geebung - Sunshine Training Centre - 281A Bilsen Rd-2
Toowoomba Inventory Depot - Bellevue Street
Toowoomba Plant Depot - Cnr Railway &amp; Taylor Street
Toowoomba Track &amp; Structures (Willbowburn Depot) - Cnr North &amp; Davidson Street
Toowoomba Wayside Systems - 1 Mill Street
Townsville Old Station - 502 Flinders Road
Warwick Infrastructure Depot - 6 Schnitzerling Street
Yandina - School Road
Eagle Farm - Qantas Drive Depot - 59-61 Qantas Drive
Other
I hope this helps but please let me know if I can assist further.
Thanks,
Rachel
13-11-2025 12:04:42 - Chau Nguyen (Additional comments)
Hi Rachel,
It has been some time since your last update.
Have you had a chance to review and provide an update on this ticket please?
Thank you for your attention.
Regards,
Chau Nguyen
05-11-2025 15:12:51 - Chau Nguyen (Additional comments)
Hi Rachel,
Thank you for reaching out to Service Now team.
Upon investigation, it seems RITM0254622 added new choices and removed old choices instead of updating old choices for 'Preferred Training Location' field, therefore old requests are still keeping old choices.
To fix the report, I suggest you can manually update old choices to their new choices, or you can let me know old - new choices list and I can update for you.
Please kindly review and let me know your feedback.
Regards,
Chau Nguyen
</t>
  </si>
  <si>
    <t xml:space="preserve">
 2025-09-26 14:26:26 Lemuel So - Assigned to is Chau Nguyen was 
 2025-11-05 15:12:54 Chau Nguyen - State is Pending was Open</t>
  </si>
  <si>
    <t>RITM0262766</t>
  </si>
  <si>
    <t xml:space="preserve">09-12-2025 09:59:55 - PDXC Integration (Work notes)
TASK8242659 Assigned To: Isaac Nicholls
09-12-2025 09:55:38 - PDXC Integration (Work notes)
TASK8242659 Work Note Added by isaac.nicholls@dxc.com: Hi Alicia
I am contacting you regarding your HW request for: 
• 1 x Dell Pro Max 14
• Anant Gupta
• Asset: LT250298
• 1 x Dell 7 in 1
Just advising you that it is ready for collection from the Build Room in RC1 Ground floor next to security.  
To the left of the elevators next to the security. 
Note that best collection times are between 8:30 – 10:00 and 10:30 to 15:30
Thank you
29-10-2025 13:06:59 - PDXC Integration (Work notes)
TASK8242659 Work Note Added by christopher.watson2@dxc.com: Still waiting on Studio 2 / Dell Pro Max 14 Premium
There is no current ETA
A device will be dispatched to you upon availability.
26-09-2025 14:26:59 - PDXC Integration (Work notes)
TASK8242659 Work Note Added by christopher.watson2@dxc.com: CORRECTION - ASSET NO : SL222355
26-09-2025 14:26:39 - PDXC Integration (Work notes)
TASK8242659 Work Note Added by christopher.watson2@dxc.com: Previsioned and shipped.
Billing Code - 
1 x QR2-PRO-7IN1TH-CR116
CMDB Update with Temp Device Details
26-09-2025 14:14:32 - PDXC Integration (Work notes)
TASK8242659 Work Note Added by christopher.watson2@dxc.com: User requested a standard devise as temp measure until high end device is available.
Supply a SL4 - Asset : 222335 with a Dell 7 in 1 Dock.
26-09-2025 13:45:39 - PDXC Integration (Work notes)
TASK8242659 Work Note Added by christopher.watson2@dxc.com: Added attachment ::  Re_ RITM0262766_ Microsoft Surface Laptop Studio 2.msg
26-09-2025 12:02:59 - PDXC Integration (Work notes)
TASK8242659 Work Note Added by christopher.watson2@dxc.com: Hi Alicia
Just getting in touch Ref your request for a Microsoft Studio 2 high end device.
We are currently out of stock of the Surface 2's and awaiting on authorisation to purchase new high end devices.
Unfortunately the ETA on these devices is 4-6 weeks.
We will dispatch a device as soon as one becomes available.
You patience and understanding at this time is appreciated.
Thank you
26-09-2025 12:02:58 - PDXC Integration (Additional comments)
TASK8242659 Comment Added ---&gt; Hi Alicia
Just getting in touch Ref your request for a Microsoft Studio 2 high end device.
We are currently out of stock of the Surface 2's and awaiting on authorisation to purchase new high end devices.
Unfortunately the ETA on these devices is 4-6 weeks.
We will dispatch a device as soon as one becomes available.
You patience and understanding at this time is appreciated.
Thank you
24-09-2025 15:42:00 - PDXC Integration (Work notes)
TASK8242659 Assigned To: Christopher Watson
24-09-2025 14:43:55 - System (Work notes)
QLR ServiceNow Integration sc_req_item SCTASK0216918 created RITM5323859
</t>
  </si>
  <si>
    <t xml:space="preserve">
 2025-09-26 12:02:54 PDXC Integration - State is Pending was Open</t>
  </si>
  <si>
    <t>RITM0262744</t>
  </si>
  <si>
    <t xml:space="preserve">11-12-2025 14:25:03 - Hien Nguyen (Work notes)
.
11-12-2025 14:21:51 - Hien Nguyen (Work notes)
changing status to adjust to close out workflow
11-12-2025 14:19:07 - Hien Nguyen (Work notes)
.
08-10-2025 15:00:48 - Hien Nguyen (Work notes)
Withdrawing DSE request, to be replaced with RITM0264104 to incorporate appropriate timeframe for the exemption.
08-10-2025 15:00:48 - Hien Nguyen (Additional comments)
Withdrawing DSE request, to be replaced with RITM0264104 to incorporate appropriate timeframe for the exemption.
02-10-2025 09:32:34 - Hien Nguyen (Work notes)
Email sent to Randall and Tony to confirm timeframe asked.
Hi Tony and Randall,
Just looking over the DSE for the:
Cisco NX-OS Software Sensitive Log Information Disclosure Vulnerability Medium CVE-2025-20290
Just wanted to double check that the exemption period requested is for a year?
The commentary suggests that the upcoming CHG requests early Oct (now).
01-10-2025 16:08:28 - Hien Nguyen (Additional comments)
Correction to previous comment - Comment submitted in incorrect DSE. Please disregard my previous comment.
01-10-2025 16:05:02 - Hien Nguyen (Additional comments)
RFI submitted to Tom. Awaiting response/further details before assessment.
</t>
  </si>
  <si>
    <t xml:space="preserve">
 2025-10-02 09:32:34 Frank Nguyen - State is Work in Progress was Open
 2025-10-08 15:00:48 Frank Nguyen - State is Closed Skipped was Work in Progress
 2025-12-11 14:19:07 Frank Nguyen - State is Closed Incomplete was Closed Skipped
 2025-12-11 14:21:51 Frank Nguyen - State is Work in Progress was Closed Incomplete
 2025-12-11 14:25:03 Frank Nguyen - State is Closed Skipped was Work in Progress</t>
  </si>
  <si>
    <t xml:space="preserve">09-12-2025 13:48:40 - Gilbert Noble (Additional comments)
Hello Natasha, 
the Dell tablet 7350 has the Per month cost of $59.44 
They are still available but in high demand so the wait time is extended from normal. 
If you need further assistance or have any questions please contact the Service Desk.
Kind regards,
Queensland Rail
Gilbert Noble
REMOTE DESKTOP SUPPORT
Level 3, 21 Kirksway Place
Battery Point, Tasmania 7004
T: 07 3072 5000
W: queenslandrail.com.au
E: ITservicedesk@qr.com.au
09-12-2025 13:48:40 - Gilbert Noble (Work notes)
the Dell tablet 7350 has the Per month cost of $59.44
05-11-2025 15:46:19 - Grant Mendes (Work notes)
QLR ServiceNow Integration sc_req_item SCTASK0216857 created RITM5397780
16-10-2025 09:48:12 - Frederic Shea (Work notes)
IBC - Natasha Lock
User is reaching out for an update on this matter
User would prefer the update via email if possible: Natasha.Lock@qr.com.au
alt contact: 07 3072 0079 (Mon-Thu / 06:00-14:30)
15-10-2025 06:48:01 - Cameron Horn (Work notes)
From: Lock, Natasha &lt;Natasha.Lock@qr.com.au&gt; 
Sent: Wednesday, October 15, 2025 7:42 AM
To: IT Service Desk &lt;ITServiceDesk@qr.com.au&gt;
Cc: Strathie, Mitchel &lt;Mitchel.Strathie@qr.com.au&gt;
Subject: RITM0262698 - cost of Dell Tablet
Good Morning,
I am following up on RITM0262698 as it’s been 21 days and I still don’t have costings for the Dell tablet 7350 and protective case which is available for order internally.
I am just escalating this as I simply need to understand what the cost is to the business.  
Regards,
NATASHA LOCK
TSD ASSET COORDINATOR
Level 1, 56 Abbotsford Road 
Bowen Hills, 4006 
T: 07 30720079
F: +61 7 3606 5828 
W: queenslandrail.com.au
13-10-2025 07:41:16 - Natasha Lock (Additional comments)
Following up please as it's been over two weeks.  I am simply looking for pricing please for Dell tablets and QR laptops.
24-09-2025 13:14:45 - Fiona Rendalls (Additional comments)
Ticket moved to DXC Desktop Support in order to give this pricing.
24-09-2025 13:14:45 - Fiona Rendalls (Work notes)
Ticket moved to DXC Desktop Support in order to give this pricing.
</t>
  </si>
  <si>
    <t xml:space="preserve">
 2025-09-24 13:14:45 Fiona Rendalls - State is Work in Progress was Open
 2025-11-05 15:46:08 Grant Mendes - Assignment Group is DXC Desktop CBD was Desktop Support
 2025-12-09 13:48:40 Gilbert Noble - State is Closed Complete was Work in Progress</t>
  </si>
  <si>
    <t>RITM0262554</t>
  </si>
  <si>
    <t xml:space="preserve">09-12-2025 15:43:44 - PDXC Integration (Additional comments)
TASK8238524 Comment Added ---&gt; Awaiting response from Stephen, email sent after SAP HANA ODBC driver installed.
09-12-2025 15:42:25 - PDXC Integration (Work notes)
TASK8238524 Work Note Added by ehanneman2@dxc.com: From: Hanneman, Eric 
Sent: Tuesday, 9 December 2025 15:42
To: Wyer, Stephen &lt;stephen.wyer@qr.com.au&gt;
Subject: TASK8238524 - Licensing task - ODBC 32-bit drive
Hi Stephen,
Could you please confirm if the SAP HANA ODBC driver install was successful?
Thank you,
Eric
09-12-2025 15:39:44 - PDXC Integration (Work notes)
TASK8238524 Work Note Added by ehanneman2@dxc.com: Called Steve, remotely accessed his computer. 
Copied software to local C:/Temp folder and installed software.
Steve to test and provide an update.
25-11-2025 15:38:34 - PDXC Integration (Work notes)
TASK8238524 Work Note Added by ehanneman2@dxc.com: Device is not on the network / ping-able today, will try again tomorrow.
Need to copy - \\sccm\datasources$\SoftwarePackages\SAP\SAPHANAClient_2.2.27_R1\Final\Files\HDB_CLIENT_WINDOWS_X86_32
to \\QRST-yPDkZz59oo\c$\Temp
Next, call / email to arrange time to install software
23-09-2025 17:00:40 - PDXC Integration (Work notes)
TASK8238524 Assigned To: Eric Hanneman
23-09-2025 16:14:22 - PDXC Integration (Work notes)
TASK8238524 Assigned To: 
23-09-2025 16:13:42 - PDXC Integration (Work notes)
TASK8238524 Work Note Added by santhi.varthan@dxc.com: Hi Desktop Team,
Please assist with the installation of ODBC 32-bit drive - HDBODBC32.
As per KB0021741 the file located at :
Copy files from \\sccm\datasources$\SoftwarePackages\SAP\SAPHANAClient_2.2.27_R1\Final\Files\HDB_CLIENT_WINDOWS_X86_32
23-09-2025 16:09:29 - PDXC Integration (Work notes)
TASK8238524 Assigned To: Santhi Varthan
23-09-2025 14:57:48 - James Hunt (Work notes)
QLR ServiceNow Integration sc_req_item SCTASK0216773 created RITM5321104
</t>
  </si>
  <si>
    <t xml:space="preserve">
 2025-09-23 16:09:20 PDXC Integration - State is Work in Progress was Open
 2025-12-09 15:43:06 PDXC Integration - State is Pending was Work in Progress</t>
  </si>
  <si>
    <t>RITM0262568</t>
  </si>
  <si>
    <t xml:space="preserve">11-12-2025 12:36:57 - Trinity Maxwell (Additional comments)
Good afternoon, has there been any update on this?
18-11-2025 16:17:21 - Casey Micklesson (Additional comments)
Hi Trinity, 
We have a meeting tomorrow with a network person to get some more information on this.
I will come back to you tomorrow.
Thank you
27-10-2025 15:38:17 - Casey Micklesson (Additional comments)
Hi Trinity,
We have received the usage report back and are currently looking at the options.
We are going to engage the Telstra Network team to look further into the network traffic and will come back to you.
Thank you,
14-10-2025 11:18:36 - Casey Micklesson (Additional comments)
Hi Trinity,
Please be advised we have submitted to Telstra to have a full usage report provided for this service.
We are currently waiting to hear about this so we can investigate further.
Thank you,
03-10-2025 13:29:46 - Kirby Liles (Additional comments)
Hi Trinity, 
Thank you for the information, we will continue to look into this for you and we ill let you know if we require any further information. 
Kind Regards,
30-09-2025 10:17:50 - Trinity Maxwell (Additional comments)
reply from: trinity.maxwell@qr.com.au
There are approximately 6 devices at any one time.
A mixture of laptops and mobiles.
Regards
[Queensland Rail logo]
TRINITY MAXWELL
ngr BUSINESS SUPPORT OFFICER
Level 14, 295 Ann Street
GPO Box 1429 Brisbane, QLD 4001
W: queenslandrail.com.au&lt;https://urldefense.com/v3/__http:/queenslandrail.com.au/__;!!OewlTa1rXg!VYkferrmqvShSSIOefyyZO-9Gc045v1P59UR6gj3ruAi1g5a_Ex4QRxKu5aydG8pBIJxcpPQIYkJcv6qLdD8uINk_0ouVtzDCQ$&gt;
30-09-2025 09:57:04 - Casey Micklesson (Additional comments)
Hi Trinity,
Can you please confirm a few details for me 
- How many people are connecting to this device
- Roughly how many devices are connecting
- Of the devices connecting, can you please advise what hey are? E.g. mobiles/ tablets/ laptops / computers
Thank you,
30-09-2025 08:49:46 - Trinity Maxwell (Additional comments)
reply from: trinity.maxwell@qr.com.au
Good morning
Please see below comments from my team at Wulkuraka.
Good Morning Trinity,
We’ve restarted the device and confirmed the firmware is up to date. The 5G signal strength shows 2 out of 4 bars. A quick speed test returned a download speed of ~2 Mbps.
After relocating the device closer to the window, the signal strength remained unchanged, but the download speed slightly improved to around 3.5 Mbps. Unfortunately, this speed is still insufficient for sharing across multiple users.
Any other suggestions? Thanks!
Regards,
TH
[Queensland Rail logo]
TRINITY MAXWELL
ngr BUSINESS SUPPORT OFFICER
Level 14, 295 Ann Street
GPO Box 1429 Brisbane, QLD 4001
W: queenslandrail.com.au&lt;https://urldefense.com/v3/__http:/queenslandrail.com.au/__;!!OewlTa1rXg!VYkferrmqvShSSIOefyyZO-9Gc045v1P59UR6gj3ruAi1g5a_Ex4QRxKu5aydG8pBIJxcpPQIYkJcv6qLdD8uINk_0ouVtzDCQ$&gt;
29-09-2025 07:57:40 - Trinity Maxwell (Additional comments)
reply from: trinity.maxwell@qr.com.au
Good morning,
I don’t work from Wulkuraka but I will check in with the team who do.
Regards
[Queensland Rail logo]
TRINITY MAXWELL
ngr BUSINESS SUPPORT OFFICER
Level 14, 295 Ann Street
GPO Box 1429 Brisbane, QLD 4001
W: queenslandrail.com.au&lt;https://urldefense.com/v3/__http:/queenslandrail.com.au/__;!!OewlTa1rXg!VYkferrmqvShSSIOefyyZO-9Gc045v1P59UR6gj3ruAi1g5a_Ex4QRxKu5aydG8pBIJxcpPQIYkJcv6qLdD8uINk_0ouVtzDCQ$&gt;
29-09-2025 07:54:10 - Casey Micklesson (Additional comments)
Hi Trinity,
Just wanting to please reach out and see if you had been able to complete the below steps and if this has improved the service?
Thank you,
24-09-2025 11:37:02 - Fiona Rendalls (Additional comments)
The ticket says there is an increase in staff but is not specific in numbers using the Nighthawk at any given time.  The equipment limitation is to up to 32 devices  can connect at any one time. Please give numbers of people who would be using the nighthawk please so we understand numbers.
I've looked at data consumption of the service over 7 months and it ranges from 20GB-43GB during a month, which isn't large data consumption considering there is a group using this service.
Troubleshooting:
* Restart the device - turn it off, wait a minute, turn it back on.
* Update the firmware - Netgear regularly release firmware updates for product performance - https://kb.netgear.com/23960/How-do-I-manually-update-the-firmware-on-my-NETGEAR-router.  **I think your connectivity might improve with this update**
* check the signal strength (when the Nighthawk is slowing - is it the location of the Nighthawk that needs to be moved to a spot with better signal (usually near a window for example).  Is it 4G or 5G network on the screen when it is slowing? Take a photo of the front of the equipment to show number of bars (signal strength) and 4G/5G connection.  
If the Nighthawk is being used at the Wulkuraka NGR Rail Maintenance Depot, Dixon Street then the closest Telstra tower is just over 500m away at 113 Toongarra Rd which is a 4GX/5G tower so ideally the Nightgear should be positioned on that side of the building near a window to get best signal.
If you can look at doing the troubleshooting to try and improve the connectivity please.  If that doesn't work, there will need to be other solutions sought because the equipment you have is only a year old and newer equipment so there would need other options looked into to resolve the issue.
24-09-2025 09:10:37 - Casey Micklesson (Work notes)
Reached out to Fiona. 
Customer is currently using a Nighthawk for running of internet at the Alstom's Facility in Wulkuraka.
Believe this may require more than a Nighthawk.
Waiting confirmation.
24-09-2025 09:10:37 - Casey Micklesson (Additional comments)
Hi Trinity,
Thank you for this information.
We are currently investigating the information provided and will come back to you shortly.
Thank you,
24-09-2025 08:52:20 - Trinity Maxwell (Additional comments)
reply from: trinity.maxwell@qr.com.au
Please see attached email from Infoview regarding our monthly statement.
[Queensland Rail logo]
TRINITY MAXWELL
ngr BUSINESS SUPPORT OFFICER
Level 14, 295 Ann Street
GPO Box 1429 Brisbane, QLD 4001
W: queenslandrail.com.au&lt;https://urldefense.com/v3/__http:/queenslandrail.com.au/__;!!OewlTa1rXg!VYkferrmqvShSSIOefyyZO-9Gc045v1P59UR6gj3ruAi1g5a_Ex4QRxKu5aydG8pBIJxcpPQIYkJcv6qLdD8uINk_0ouVtzDCQ$&gt;
24-09-2025 08:01:13 - Trinity Maxwell (Additional comments)
reply from: trinity.maxwell@qr.com.au
Good morning
We have a QR office set up at Alstom’s Facility in Wulkuraka,. This internet is exclusively used by our QR team who work from this site each week.
Due to a number of projects currently running there has been an increase in staff in this office. It has been reported to me that since this has occurred, the speed has decreased noticeably.
I have received verbal approval from the Senior Manager of NGR team to increase the speed.
Hopefully this helps.
Regards
[Queensland Rail logo]
TRINITY MAXWELL
ngr BUSINESS SUPPORT OFFICER
Level 14, 295 Ann Street
GPO Box 1429 Brisbane, QLD 4001
W: queenslandrail.com.au&lt;https://urldefense.com/v3/__http:/queenslandrail.com.au/__;!!OewlTa1rXg!VYkferrmqvShSSIOefyyZO-9Gc045v1P59UR6gj3ruAi1g5a_Ex4QRxKu5aydG8pBIJxcpPQIYkJcv6qLdD8uINk_0ouVtzDCQ$&gt;
23-09-2025 15:39:42 - Kirby Liles (Work notes)
Waiting for further information before proceeding
23-09-2025 15:39:42 - Kirby Liles (Additional comments)
Hi Trinity,
Thank you for reaching out. We would be more than happy to look into this for you.
Before we proceed, I have a few questions to help us better understand the situation:
- Could you please advise how you are using this device?
- Are you receiving any notifications indicating you have exceeded your data limit, or have you noticed any reduction in speed?
Additionally, if you are experiencing any other issues with the device, please let us know. The more information you can provide, the better we will be able to assist you.
Thank you,
Kind regards,
23-09-2025 12:50:45 - Kirby Liles (Work notes)
Please note your Order Reference Number:
15627189
23-09-2025 12:32:21 - Shane Kmet (Work notes)
Assigningto Telstra Support for review and support, if supported by this team
</t>
  </si>
  <si>
    <t xml:space="preserve">
 2025-09-23 12:32:21 Shane Kmet - Assignment Group is Telstra Support was Global Service Desk
 2025-09-23 12:50:45 Kirby Liles - State is Work in Progress was Open
 2025-09-23 15:39:42 Kirby Liles - State is Pending was Work in Progress
 2025-10-03 13:29:46 Kirby Liles - State is Work in Progress was Pending</t>
  </si>
  <si>
    <t xml:space="preserve">09-12-2025 12:51:07 - Exequiel Jarred Lopez (Additional comments)
Hi @Saurabh Dixit,
Change has been deployed by one of my colleagues. Can you re-test and verify this on production? Let me know if we are good to close this ticket or if there is anything you need help with regarding this ticket.
Thank you!
21-11-2025 19:05:08 - Exequiel Jarred Lopez (Additional comments)
CHG0053844 has been created and is up for deployment by Nov 26.
21-11-2025 19:04:24 - Exequiel Jarred Lopez (Additional comments)
Added the ff. short description as discussed:
"This request is used to get access to Sensitive and Protected data on the Enterprise Data Platform"
21-11-2025 18:03:13 - Exequiel Jarred Lopez (Additional comments)
Latest updates have been deployed to TEST as well, awaiting your verification and feedback if we can push this to production. Thank you! @Saurabh Dixit
&gt; Removed "Request type" question
&gt; Removed "Renewal data" question
&gt; Removed 'Environment' field's "Development" option
19-11-2025 10:01:27 - Exequiel Jarred Lopez (Additional comments)
Changes have been deployed to TEST. Kindly verify and let me know if this ticket can be closed or if further assistance is required.
18-11-2025 14:00:01 - Saurabh Dixit (Additional comments)
3.  Catalog form should go to Line manager for first approval and should go to assignment groups (added into workflow tab)
4. We will create a separate request for assignment groups mentioned in workflow tab
18-11-2025 13:58:41 - Saurabh Dixit (Additional comments)
Hi Jarred, thanks for update, i have updated catalog form based on recent discussion and uploaded latest sheet. Here are the high level changes:
1. We dont need catalog form for Power BI access and EDP elevated access
2. The Catalog form "EDP Data Access" should come under ICT category now (Replace Databricks form name to EDP Data Access)
14-11-2025 14:31:01 - Exequiel Jarred Lopez (Additional comments)
Hello,
Changes have been applied. Kindly verify on test instance.
Thank you!
12-11-2025 15:01:38 - Saurabh Dixit (Additional comments)
added business description in EDP Data Access tab
12-11-2025 14:42:18 - Exequiel Jarred Lopez (Additional comments)
Hello,
Also adding below note on Power BI Access, based on our conversation.
"Note: All Data Consumers who need view access should select workspace name without "Data" suffix and role as Viewer in Dropdown"
12-11-2025 13:13:27 - Saurabh Dixit (Additional comments)
Uploaded latest sheet based on recent review:
Power BI Access template not required, Category can be removed and we can have only "EDP Data Access" catalog form under ICT
Drop Down changes: Removed Official from classifications and Added Finance in Domain and removed Write from Access Type
06-11-2025 18:10:59 - Exequiel Jarred Lopez (Additional comments)
Hello,
Additional changes have been created as discussed:
&gt; Added "People" EDP Data Access catalog item's "Domain Name" field
&gt; Email address field now auto-populates with requester's email address
&gt; Additional dropdown choices for Power BI Access catalog item's "Workspace Name" field
Kindly verify and provide feedback. Thank you!
06-11-2025 14:46:03 - Exequiel Jarred Lopez (Additional comments)
Hello,
Catalog items have been created and deployed on TEST. Kindly verify the below links and provide feedback if this is okay to push to PROD, otherwise let me know if there are any other issues.
Also please note, based on our discussion, the approval &amp; other tasks' workflow are to be serviced on a separate ticket. Thank you!
Databricks Access catalog item/form:
https://queenslandrailtest.service-now.com/service_management?id=sc_cat_item&amp;sys_id=5ef77285834d7a5401c472626daad322
Power BI Access catalog item/form:
https://queenslandrailtest.service-now.com/service_management?id=sc_cat_item&amp;sys_id=d401a8e18349be5401c472626daad343
05-11-2025 12:45:29 - Saurabh Dixit (Additional comments)
Hi Jarred, I have uploaded latest catalog sheet post our discussion. I have added 2 additional tabs on category and assignment group, I will create a separate request for SNow group though
04-11-2025 10:22:25 - Saurabh Dixit (Additional comments)
Hi Jarred, I have uploaded latest sheet (with 11Nov Suffix) which will have 3 different forms for request. Please create these request forms in test environment once all SNow Groups are created.
04-11-2025 09:44:34 - Saurabh Dixit (Additional comments)
Hi Jarred, As discussed in our last call, I am waiting for SNow groups to be created as per excel sheet i shared earlier. I will upload latest excel sheet today for SNow Forms
03-11-2025 15:41:32 - Exequiel Jarred Lopez (Additional comments)
Hello, just checking in on this ticket. We still need user feedback in order for us to proceed accordingly and deliver this item. Thank you!
30-10-2025 17:22:51 - Exequiel Jarred Lopez (Additional comments)
Hello, I noticed 2 separate sheets on the Excel field you've attached. Are you requesting for 2 catalog items to be created?
23-10-2025 09:09:03 - Saurabh Dixit (Additional comments)
Following Information Governor and Custodians can be part of SNow Group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23-10-2025 09:07:42 - Saurabh Dixit (Additional comments)
Information Governor Name "Assets:- Adnan Zafar,
Projects: -Mark Buckingham,
RailOps: -Benjamin Rowe,Enrique Bustamante,Tony Bennett,
Safety: -Wayne Parrington ,
People: -Ian Fox,"
Data Custodian Name "Assets:-Matt Dalton (primary),Andrew Ryan (secondary)
Projects: -James Hunt (primary), Simon Richardson (secondary)
RailOps: -Stuart Bowler, Mel Fyfe
Safety: -Emma Grigore
People: -Angela Aldridge "
21-10-2025 12:07:50 - Jeffrey Sardin (Additional comments)
PDXC work not required. Forwarding request to QR SNOW team for action.
21-10-2025 12:07:50 - Jeffrey Sardin (Work notes)
PDXC work not required. Forwarding request to QR SNOW team for action.
10-10-2025 13:50:03 - Saurabh Dixit (Additional comments)
Template attached
10-10-2025 12:51:02 - Jeffrey Sardin (Additional comments)
Hi Saurabh. I still don't see the template you mentioned in the request description. can you please email it to me directly so I could take a look and design the new form accordingly?
Sardin, Jeffrey Silva &lt;jeffrey.sil.sardin@dxc.com&gt;
09-10-2025 12:24:32 - Saurabh Dixit (Additional comments)
any update on this please?
01-10-2025 14:13:47 - Saurabh Dixit (Additional comments)
Apologies for delay :)
26-09-2025 10:50:28 - Jeffrey Sardin (Additional comments)
@Saurabh Dixit Please upload the template for reference.
24-09-2025 08:44:28 - Jeffrey Sardin (Work notes)
Hi @Saurabh Dixit. You might have forgotten to attach the template for the new forms.
24-09-2025 08:44:28 - Jeffrey Sardin (Additional comments)
Hi @Saurabh Dixit. You might have forgotten to attach the template for the new forms.
</t>
  </si>
  <si>
    <t xml:space="preserve">
 2025-09-24 08:44:28 Jeffrey Sardin - State is Work in Progress was Open
 2025-10-21 12:07:50 Jeffrey Sardin - State is Closed Complete was Work in Progress</t>
  </si>
  <si>
    <t xml:space="preserve">
 2025-09-23 08:26:04 PDXC Integration - State is Pending was Open
 2025-12-05 12:51:49 PDXC Integration - State is Work in Progress was Pending
 2025-12-08 16:53:58 PDXC Integration - State is Closed Complete was Work in Progress</t>
  </si>
  <si>
    <t>RITM0262447</t>
  </si>
  <si>
    <t xml:space="preserve">12-12-2025 10:41:01 - PDXC Integration (Work notes)
TASK8235056 Work Note Added by isaac.nicholls@dxc.com: Hi Jerome
I am contacting you regarding your HW request for: 
• 1 x Dell Pro Max 14
• Asset: LT250318
• 1 x Dell 7 in 1
• 
Just advising you that it is ready for collection from the Build Room in RC1 Ground floor next to security, to the left of the elevators.
Note that best collection times are between 8:30 – 10:00 and 10:30 to 15:30
Thank you
12-12-2025 10:28:35 - Jerome Abalahin (Additional comments)
Yes, I would also require a travel hub. Thank you.
12-12-2025 10:27:45 - Jerome Abalahin (Additional comments)
Hi,
12-12-2025 10:19:46 - PDXC Integration (Work notes)
TASK8235056 Assigned To: Isaac Nicholls
12-12-2025 10:19:41 - PDXC Integration (Work notes)
TASK8235056 Work Note Added by isaac.nicholls@dxc.com: We now have stock available for this request.
Can you please let me know whether you also require a Travel Hub?
Thank you
12-12-2025 10:19:31 - PDXC Integration (Additional comments)
TASK8235056 Comment Added ---&gt; We now have stock available for this request.
Can you please let me know whether you also require a Travel Hub?
Thank you
10-12-2025 12:09:07 - Jerome Abalahin (Additional comments)
Hi Jacen, I have attached the approval email from my level 4 manager (Travis Hart). Is there any updates on this request?
12-11-2025 09:41:59 - PDXC Integration (Work notes)
TASK8235056 Work Note Added by joel.bissmire@dxc.com: Morning Chris, here is a request that is already in the Config Ship spreadsheet
TASK8235056 Assigned To: Christopher Watson
30-10-2025 09:40:03 - PDXC Integration (Work notes)
TASK8235056 Assigned To: Joel Bissmire
23-09-2025 08:21:06 - PDXC Integration (Additional comments)
TASK8235056 Comment Added ---&gt; Added to Config Ship
23-09-2025 07:58:09 - PDXC Integration (Work notes)
TASK8235056 Assigned To: Colin Crowther
22-09-2025 16:55:04 - System (Work notes)
QLR ServiceNow Integration sc_req_item SCTASK0216644 created RITM5318619
</t>
  </si>
  <si>
    <t xml:space="preserve">
 2025-09-23 08:21:01 PDXC Integration - State is Pending was Open</t>
  </si>
  <si>
    <t xml:space="preserve">09-12-2025 15:03:59 - PDXC Integration (Work notes)
TASK8438726 Assigned To: Kaushika Thiyagarajan
09-12-2025 15:03:51 - PDXC Integration (Additional comments)
TASK8438726 Comment Added ---&gt; Device deployed as per asset registry:
Asset Tag- LT250305|| Serial Number - JXRVZF4 || State - In use || Assigned to - David Duncan.
09-12-2025 11:20:24 - PDXC Integration (Work notes)
TASK8234979 Work Note Added by isaac.nicholls@dxc.com: Customer collected
1 X Dell Pro Max 14
Asset : SL250305
Updated in CMDB
QR2-PRO-7IN1TH-CR116
09-12-2025 09:33:54 - PDXC Integration (Work notes)
TASK8234979 Work Note Added by isaac.nicholls@dxc.com: Hi David
I am contacting you regarding your HW request for: 
• 1 x Dell Pro Max 14
• Asset: LT250305
• 1 X Dell 7 in 1
• 
Just advising you that it is ready for collection from the Build Room in RC1 Ground floor next to security.  
To the left of the elevators next to the security. 
Note that best collection times are between 8:30 – 10:00 and 10:30 to 15:30
Thank you
09-12-2025 09:28:16 - PDXC Integration (Work notes)
TASK8234979 Assigned To: Isaac Nicholls
13-11-2025 07:22:20 - David Duncan (Additional comments)
Hello, I have just returned from leave and was wondering about how this is proceeding?
12-11-2025 09:40:53 - PDXC Integration (Work notes)
TASK8234979 Work Note Added by joel.bissmire@dxc.com: Morning Chris, here is a request that is already in the Config Ship spreadsheet
TASK8234979 Assigned To: Christopher Watson
30-10-2025 09:39:26 - PDXC Integration (Work notes)
TASK8234979 Assigned To: Joel Bissmire
23-09-2025 08:31:08 - David Duncan (Additional comments)
I was looking at my location info on the form. Update to Level 14, 295 Ann Street and contact number for me is 0437688823, then there won't be any mix up.
23-09-2025 08:19:21 - PDXC Integration (Additional comments)
TASK8234979 Comment Added ---&gt; Added to Config Ship
23-09-2025 07:57:59 - PDXC Integration (Work notes)
TASK8234979 Assigned To: Colin Crowther
22-09-2025 16:07:32 - System (Work notes)
QLR ServiceNow Integration sc_req_item SCTASK0216638 created RITM5318546
</t>
  </si>
  <si>
    <t xml:space="preserve">
 2025-09-23 08:19:20 PDXC Integration - State is Pending was Open
 2025-12-09 11:19:32 PDXC Integration - State is Work in Progress was Pending
 2025-12-11 14:46:28 PDXC Integration - State is Closed Complete was Work in Progress</t>
  </si>
  <si>
    <t xml:space="preserve">10-12-2025 14:22:58 - PDXC Integration (Work notes)
TASK8234850 Work Note Added by ehanneman2@dxc.com: Called 0730721464, confirmed via call with Matt Green's assistant that a device had been delivered 2 weeks ago.  The request has been fulfilled.
03-12-2025 13:52:08 - PDXC Integration (Work notes)
TASK8234850 Work Note Added by ehanneman2@dxc.com: From: Hanneman, Eric 
Sent: Wednesday, 3 December 2025 13:52
To: Green, Matthew &lt;Matthew.Green@qr.com.au&gt;
Subject: RE: TASK8234850 - General BAU Request (Requesting ThinClient to display RTOA in office)
Hi Matt,
Apologies for the 2 month wait… we have new thin client devices in stock now.  I’ve configured one as an RTOA device and it’s ready.  
The next time I’ll be out near RMC will be next week.  What part of RMC are you located at?
Regards,
Eric
03-12-2025 13:46:05 - PDXC Integration (Work notes)
TASK8234850 Work Note Added by ehanneman2@dxc.com: Assigned TC191429 to Matthew in CMDB.
03-12-2025 13:38:05 - PDXC Integration (Work notes)
TASK8234850 Work Note Added by ehanneman2@dxc.com: Configured TC191429 as an RTOA kiosk.  Will need to work on getting the device to Matthew.
30-09-2025 16:01:23 - PDXC Integration (Work notes)
TASK8234850 Work Note Added by ehanneman2@dxc.com: From: Hanneman, Eric 
Sent: Tuesday, 30 September 2025 16:01
To: Green, Matthew &lt;Matthew.Green@qr.com.au&gt;
Subject: RE: TASK8234850 - General BAU Request (Requesting ThinClient to display RTOA in office)
Hi Matt,
Thank you for the update.  I’ll prep a thin client and will let you know when it’s ready for pickup.
Regards,
Eric
30-09-2025 16:00:10 - PDXC Integration (Work notes)
TASK8234850 Work Note Added by ehanneman2@dxc.com: From: Green, Matthew &lt;Matthew.Green@qr.com.au&gt; 
Sent: Monday, 29 September 2025 16:25
To: Hanneman, Eric &lt;eric.hanneman@qr.com.au&gt;
Subject: RE: TASK8234850 - General BAU Request (Requesting ThinClient to display RTOA in office)
Hi Eric
I don’t have a device, this is a new request.
MATT GREEN
SENIOR MANAGER RM PRODUCT STRATEGY AND PLANNING
Ground Floor RMC,  
80 Mayne Rd Bowen Hills 4006 • Brisbane,  
T: 8920236
M: 0400526069
F:  
W: queenslandrail.com.au
29-09-2025 15:38:17 - PDXC Integration (Additional comments)
TASK8234850 Comment Added ---&gt; Awaiting response from Matthew, email sent.
29-09-2025 15:37:42 - PDXC Integration (Work notes)
TASK8234850 Work Note Added by ehanneman2@dxc.com: From: Hanneman, Eric 
Sent: Monday, 29 September 2025 15:37
To: Green, Matthew &lt;Matthew.Green@qr.com.au&gt;
Subject: TASK8234850 - General BAU Request (Requesting ThinClient to display RTOA in office)
Hi Matthew,
I was passed a task raised under your name that states you are requesting an RTOA thin client “to be displayed in office”.  Do you have a device already on-site that is no longer working or is this a new request for an asset?
Regards,
Eric
23-09-2025 10:06:22 - PDXC Integration (Work notes)
TASK8234850 Assigned To: Eric Hanneman
22-09-2025 13:36:17 - Gilbert Noble (Work notes)
QLR ServiceNow Integration sc_req_item SCTASK0216592 created RITM5318429
22-09-2025 12:17:19 - Cameron Horn (Work notes)
Assigning to the DXC Remote Desktop Support team to assist
</t>
  </si>
  <si>
    <t xml:space="preserve">
 2025-09-22 12:13:02 Cameron Horn - Assigned to is Zoe O'Brien was 
 2025-09-22 12:17:19 Cameron Horn - Assignment Group is DXC Remote Desktop Support was Global Service Desk
 2025-09-22 13:36:01 Gilbert Noble - Assignment Group is DXC Desktop CBD was DXC Remote Desktop Support
 2025-09-29 15:38:15 PDXC Integration - State is Pending was Work in Progress
 2025-11-25 15:39:40 PDXC Integration - State is Work in Progress was Pending
 2025-12-10 14:23:02 PDXC Integration - State is Closed Complete was Work in Progress</t>
  </si>
  <si>
    <t>12-12-2025 19:33:21 - PDXC Integration (Work notes)
TASK8365971 Work Note Added by sonia.pandey@dxc.com: Received no response on availability today.
Need to reach out to user on Monday.
12-12-2025 10:51:33 - PDXC Integration (Work notes)
TASK8365971 Work Note Added by sonia.pandey@dxc.com: Pinged user on teams and asked availability for today
Awaiting response.
12-12-2025 10:51:00 - PDXC Integration (Additional comments)
TASK8365971 Comment Added ---&gt; Hi @Neva Woolmer
Please let me your availability for today so we can connect and try to troubleshoot issue.
Thank you.
11-12-2025 11:00:38 - PDXC Integration (Work notes)
TASK8365971 Work Note Added by sonia.pandey@dxc.com: Pinged user on teams and asked availability for call so we can try to fix issue.
Awaiting response.
11-12-2025 11:00:17 - PDXC Integration (Additional comments)
TASK8365971 Comment Added ---&gt; Hi @Neva Woolmer
Please let me know your availability when can I call you to proceed with issue further 
Thank you.
10-12-2025 11:42:28 - PDXC Integration (Work notes)
TASK8365971 Work Note Added by sonia.pandey@dxc.com: User is OOO today hence will be connecting tomorrow to proceed with outlook profile creation to fix issue.
09-12-2025 20:15:28 - PDXC Integration (Work notes)
TASK8365971 Work Note Added by sonia.pandey@dxc.com: User asked to contact on Thursday 
Next actions : recreate outlook profile &gt; check shared mailbox &gt; if not showing up anymore in outlook provide access to user again and try to test issue.
09-12-2025 15:29:54 - PDXC Integration (Work notes)
TASK8365971 Work Note Added by sonia.pandey@dxc.com: Called user on teams
Took remote
Checked email accounts via control panel and confirmed that user has removed her primary account instead of shared mailbox thatswhy user was getting error 
Hence added user's account to via control panel and set her email account as default 
Coming back to primary issue of unable to send emails from SMB "industrial engagement"
Removed user's access to the SMB temporarily
Relaunched outlook app, still able to see industrial engagement added to outlook in left side, also as additional account separately , when tried removing as separate account it gives error - "You cannot remove this account until you have set another account as default.
Before you can remove this account, you must add another email account as the primary account for this profile."
Tried sending test email , able to send/receive email from "industrial engagement" mailbox however user dont have access to SMB since we have removed temporraily but still user able to send email from it.
Suspecting that outlook current profile is corrupt.
Need to check with recreating profile for user for outlook and then will try to fix further issues.
User is in meeting hence awaiting her availability.
09-12-2025 12:38:57 - PDXC Integration (Additional comments)
TASK8365971 Comment Added ---&gt; Hi @Neva Woolmer
Please let me know when can we connect to discuss this issue.
Thank you.
09-12-2025 12:38:44 - PDXC Integration (Work notes)
TASK8365971 Work Note Added by sonia.pandey@dxc.com: Awaiting further clarification to assist user.
09-12-2025 12:38:18 - PDXC Integration (Work notes)
TASK8365971 Work Note Added by sonia.pandey@dxc.com: User re-confirmed on teams that she is unable to launch outlook till now.
09-12-2025 12:37:24 - PDXC Integration (Work notes)
TASK8365971 Work Note Added by sonia.pandey@dxc.com: SMB IndustryEngagement@qr.com.au was mapped separately (confirmed by user) hence guided user to remove it from separate mapping.
For unknown reason user was unable to launch outlook app
Asked user to try launching app tomorrow again.
User told today that she is able to access outlook again.
Asked user if she is able to send/receive emails or not.
Awaiting response.
08-12-2025 16:24:43 - PDXC Integration (Work notes)
TASK8365971 Work Note Added by sonia.pandey@dxc.com: User told they are unable to send the email from industryengagement@qr.com.au mailbox as email is sitting in outbox.
She has also checked with owner of SMB and she is also facing issues with it.
Asked user to double check on how the SMB is mapped.
Provided steps to user on teams, awaiting response.
05-12-2025 17:33:38 - PDXC Integration (Work notes)
TASK8365971 Work Note Added by sonia.pandey@dxc.com: Hi @Neva Woolmer
Please check on your end and let us know if there is any issues.
Thank you.
05-12-2025 17:33:14 - PDXC Integration (Work notes)
TASK8365971 Work Note Added by sonia.pandey@dxc.com: User told on teams that she will check on her end and will provide confirmation accordingly.
We are waiting for further response.
04-12-2025 18:49:38 - PDXC Integration (Work notes)
TASK8365971 Work Note Added by sonia.pandey@dxc.com: User told on teams that she will check on her end and will provide confirmation accordingly.
We are waiting for further response.
04-12-2025 18:47:18 - PDXC Integration (Work notes)
TASK8365971 Work Note Added by sonia.pandey@dxc.com: Added attachment ::  exchange.png
04-12-2025 18:46:38 - PDXC Integration (Work notes)
TASK8365971 Work Note Added by sonia.pandey@dxc.com: Email address and other attributes have been updated successfully via AD for Industry engagement shared mailbox on StrategicComms SMB.
Informed user and asked to check.
Awaiting further response.
04-12-2025 17:15:54 - PDXC Integration (Work notes)
TASK8365971 Work Note Added by sonia.pandey@dxc.com: Tried updating the attributes from AD for shared mailbox Strategic Comms to Industry Engagement.
However got the error : "the directory service is unavailable."
Trying to save changes from AD , checking internally with team.
03-12-2025 15:59:08 - PDXC Integration (Work notes)
TASK8365971 Work Note Added by sonia.pandey@dxc.com: Checking internally with team
Will update details accordingly.
02-12-2025 19:16:35 - PDXC Integration (Work notes)
TASK8365971 Work Note Added by sonia.pandey@dxc.com: Since the ticket has been routed back to us by the AD team after their updates, we are now checking whether it is feasible to update the email address for the "Industry Engagement" shared mailbox, as it is still showing as "StrategicComms@QR.COM.AU"
Note: In our last action, we were able to update the shared mailbox "Strategic Comms" name to "Industry Engagement", but we were unable to change the email address due to some issues. As the AD team has now completed their actions, we assume that we should be able to modify the email address as well to "IndustryEngagement@qr.com.au
27-11-2025 12:45:54 - PDXC Integration (Work notes)
TASK8365971 Work Note Added by sonia.pandey@dxc.com: Since the ticket has been routed back to us by the AD team after their updates, we are now checking whether it is feasible to update the email address for the "Industry Engagement" shared mailbox, as it is still showing as "StrategicComms@QR.COM.AU"
Note: In our last action, we were able to update the shared mailbox "Strategic Comms" name to "Industry Engagement", but we were unable to change the email address due to some issues. As the AD team has now completed their actions, we assume that we should be able to modify the email address as well to "IndustryEngagement@qr.com.au
26-11-2025 15:42:34 - PDXC Integration (Work notes)
TASK8365971 Work Note Added by sonia.pandey@dxc.com: Since the ticket has been routed back to us by the AD team after their updates, we are now checking whether it is feasible to update the email address for the "Industry Engagement" shared mailbox, as it is still showing as "StrategicComms@QR.COM.AU"
Note: In our last action, we were able to update the shared mailbox "Strategic Comms" name to "Industry Engagement", but we were unable to change the email address due to some issues. As the AD team has now completed their actions, we assume that we should be able to modify the email address as well to "IndustryEngagement@qr.com.au
26-11-2025 15:41:40 - PDXC Integration (Additional comments)
TASK8365971 Comment Added ---&gt; .
26-11-2025 05:34:28 - PDXC Integration (Work notes)
TASK8365971 Assigned To: Sonia Pandey
25-11-2025 19:39:28 - PDXC Integration (Work notes)
TASK8365971 Work Note Added by nancy@dxc.com: Hi Team,
As per the request we have restored the account make below changes and again move the Account in Recycle bin.
userPrincipalName -&gt; "IndustryEngagement@QR.COM.AU" to "IndustryEngagement1@QR.COM.AU"
sAMAccountName -&gt; "IndustryEngagement" to "IndustryEngagement1"
PAF:-
TASK8365971 Assigned To: 
25-11-2025 19:37:39 - PDXC Integration (Work notes)
TASK8365971 Work Note Added by nancy@dxc.com: Added attachment ::  TASK8365971.png
20-11-2025 15:18:55 - Laura Kerehi (Work notes)
QLR ServiceNow Integration sc_req_item SCTASK0216531 updated RITM5318449
20-11-2025 15:18:12 - Laura Kerehi (Additional comments)
This has not been completed - reopening request
11-11-2025 14:08:19 - PDXC Integration (Work notes)
TASK8234868 Work Note Added by sonia.pandey@dxc.com: Checking internally with team
Will update details accordingly.
10-11-2025 18:09:25 - PDXC Integration (Additional comments)
TASK8234868 Comment Added ---&gt; .
10-11-2025 17:13:19 - PDXC Integration (Work notes)
TASK8234868 Assigned To: Sonia Pandey
10-11-2025 15:22:43 - PDXC Integration (Work notes)
TASK8234868 Work Note Added by matangi.jayapaul@dxc.com: Added attachment ::  Industry_2025-11-10 104206.png
10-11-2025 15:22:43 - PDXC Integration (Work notes)
TASK8234868 Assigned To: 
10-11-2025 15:22:39 - PDXC Integration (Work notes)
TASK8234868 Work Note Added by matangi.jayapaul@dxc.com: Added attachment ::  Industry_.png
10-11-2025 15:22:36 - PDXC Integration (Additional comments)
Hi Kannan,
Please find the screenshots below.
The email address has been updated to "IndustryEngagement1@QR.COM.AU", but the logon name has not changed yet and appears greyed out.
This is because the account is currently disabled and located in the recycle bin.
We need to restore the account before we can make any changes to it.
Could you please share your thoughts on this?
10-11-2025 15:20:50 - PDXC Integration (Work notes)
TASK8234868 Work Note Added by matangi.jayapaul@dxc.com: Additional comments copied from RITM5318449 - Hi Kannan,
Please find the screenshots below.
The email address has been updated to "IndustryEngagement1@QR.COM.AU", but the logon name has not changed yet and appears greyed out.
This is because the account is currently disabled and located in the recycle bin.
We need to restore the account before we can make any changes to it.
Could you please share your thoughts on this?
10-11-2025 15:18:13 - PDXC Integration (Work notes)
Added attachment ::  Industry_2025-11-10 104206.png
10-11-2025 15:13:13 - PDXC Integration (Work notes)
Added attachment ::  Industry_.png
10-11-2025 09:18:20 - PDXC Integration (Work notes)
TASK8234868 Assigned To: Jayapaul Matangi
10-11-2025 00:26:33 - PDXC Integration (Work notes)
TASK8234868 Work Note Added by pkannan7@dxc.com: @Nancy .
You were looking into is the the wrong AD Object i.e., "corp.qr.com.au/Exchange/Shared Mailboxes/Industry Engagement". 
This should remain untouched!!
What we are looking to change is the AD object residing in the Recyle Bin i.e., "corp.qr.com.au/NetIQRecycleBin/Industry Engagement".
Our request is to change the below attributes on "corp.qr.com.au/NetIQRecycleBin/Industry Engagement".
userPrincipalName -&gt; "IndustryEngagement@QR.COM.AU" to "IndustryEngagement1@QR.COM.AU"
sAMAccountName -&gt; "IndustryEngagement" to "IndustryEngagement1"
Once completed, please send it back to us.
Thanks!
TASK8234868 Assigned To: 
07-11-2025 19:35:29 - PDXC Integration (Work notes)
TASK8234868 Assigned To: Sonia Pandey
07-11-2025 18:17:20 - PDXC Integration (Work notes)
TASK8234868 Work Note Added by nancy@dxc.com: Hi Team,
We have verified that the UPN for the account associated with the email ID IndustryEngagement@qr.com.au is currently set to "StrategicComms"
Kindly confirm if this needs to be updated to IndustryEngagement1.
TASK8234868 Assigned To: 
07-11-2025 15:25:33 - PDXC Integration (Work notes)
TASK8234868 Assigned To: Nancy .
07-11-2025 15:07:49 - PDXC Integration (Work notes)
TASK8234868 Work Note Added by sonia.pandey@dxc.com: Can you please make this below attribute changes on the disabled object "corp.qr.com.au/NetIQRecycleBin/Industry Engagement"?
userPrincipalName -&gt; IndustryEngagement@QR.COM.AU to IndustryEngagement1@QR.COM.AU
sAMAccountName -&gt; IndustryEngagement to IndustryEngagement1
Once completed, please send it back to us as we need to assign this to another mailbox.
TASK8234868 Assigned To: 
07-11-2025 14:38:34 - PDXC Integration (Work notes)
TASK8234868 Work Note Added by sonia.pandey@dxc.com: On DRA the email address for shared mailbox "Industry Engagement" showing correct as &lt;industryengagement@qr.com.au&gt;
However on exchange it still shows old email address &lt;StrategicComms@QR.COM.AU&gt; hence checking via AD to update email address 
Will update further details accordingly.
06-11-2025 15:03:04 - PDXC Integration (Work notes)
TASK8234868 Work Note Added by sonia.pandey@dxc.com: Added attachment ::  DRA.png
06-11-2025 15:02:59 - PDXC Integration (Work notes)
TASK8234868 Work Note Added by sonia.pandey@dxc.com: Name /email address updated via DRA
06-11-2025 15:02:29 - PDXC Integration (Work notes)
TASK8234868 Work Note Added by sonia.pandey@dxc.com: User confirmed the name should be updated as : Industry Engagement with email address : industryengagement@qr.com.au
Asked user to wait for time to get it sync in exchange side.
Will be asking for the confirmation from user in some time.
06-11-2025 14:37:47 - PDXC Integration (Work notes)
TASK8234868 Work Note Added by sonia.pandey@dxc.com: Pinged user on teams and asked about display name and email addresss which she wants to update on mailbox strategiccomms@qr.com.au
Awaiting response.
06-11-2025 14:37:12 - PDXC Integration (Additional comments)
TASK8234868 Comment Added ---&gt; Hi @Neva Woolmer
We are trying currently to rename the StrategicComms@QR.COM.AU mailbox to industryengagement@qr.com.au 
Before we go ahead please confirm if you want both the name and email address to be updated. 
Email address should be : industryengagement@qr.com.au 
Display name : Industry Engagement 
Could you please confirm if the same kind of changes you want to proceed with and after that we will proceed.
Thank you
05-11-2025 12:11:19 - PDXC Integration (Work notes)
TASK8234868 Work Note Added by sonia.pandey@dxc.com: User want the required mailbox deleted at the earliest as she dont want to wait till 25th nov.
Checking internally with team.
04-11-2025 18:35:59 - PDXC Integration (Work notes)
TASK8234868 Work Note Added by sonia.pandey@dxc.com: User dont want to wait a further 30 days for the deletion of mailbox.
Checking internally if its possible to delete SMB industryengagement@qr.com.au before soft deletion period. Will update details accordingly.
04-11-2025 10:44:19 -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31-10-2025 13:43:57 -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30-10-2025 13:57:19 -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29-10-2025 11:58:20 -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28-10-2025 12:42:07 -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27-10-2025 13:23:07 - PDXC Integration (Work notes)
TASK8234868 Work Note Added by sonia.pandey@dxc.com: Added attachment ::  powershell.png
27-10-2025 13:22:49 - PDXC Integration (Work notes)
TASK8234868 Work Note Added by sonia.pandey@dxc.com: Checked in powershell with cmd to check soft deletion details.
Found that : the mailbox was deleted ~1 month ago, Exchange Online currently counts 30 days from 26-10-2025, so permanent deletion is scheduled for 25-11-2025.
Screenshot attached
Informed user on teams and asked to wait. 
Below are the cmds that ran in powershell :
 Get-Mailbox -Identity "industryengagement@qr.com.au" -ErrorAction SilentlyContinue
PS C:\WINDOWS\System32&gt; Get-Mailbox -SoftDeletedMailbox -Identity "industryengagement@qr.com.au" -ErrorAction SilentlyContinue
Name                      Alias           Database                       ProhibitSendQuota    ExternalDirectoryObjectId
----                      -----           --------                       -----------------    -------------------------
Industry Engagement       IndustryEnga... AUSP300DG045-db287             99 GB (106,300,44...
 Get-Mailbox -SoftDeletedMailbox -Identity "industryengagement@qr.com.au" | Select-Object DisplayName,WhenSoftDeleted,RetentionExpiryDate
DisplayName         WhenSoftDeleted     RetentionExpiryDate
-----------         ---------------     -------------------
Industry Engagement 26-10-2025 11:14:35
Get-Mailbox -SoftDeletedMailbox -Identity "industryengagement@qr.com.au" |
&gt;&gt; Select-Object DisplayName,
&gt;&gt;               @{Name="WhenSoftDeleted";Expression={$_.WhenSoftDeleted}},
&gt;&gt;               @{Name="RetentionExpiryDate";Expression={$_.WhenSoftDeleted.AddDays(30)}},
&gt;&gt;               @{Name="RemainingDays";Expression={($_.WhenSoftDeleted.AddDays(30) - (Get-Date)).Days}}
DisplayName         WhenSoftDeleted     RetentionExpiryDate RemainingDays
-----------         ---------------     ------------------- -------------
Industry Engagement 26-10-2025 11:14:35 25-11-2025 11:14:35            29
24-10-2025 07:35:28 - Neva Woolmer (Additional comments)
reply from: neva.woolmer@qr.com.au
Good morning,
I am following up the below ticket.
I understand the waiting period will be up tomorrow and the strategiccomms@qr.com.au&lt;mailto:strategiccomms@qr.com.au&gt; mailbox will be able to be renamed to industryengagement@qr.com.au&lt;mailto:industryengagement@qr.com.au&gt; at this point in time.
Could you please action this request to rename by Monday 27 October?
Thank you,
Neva Woolmer
23-10-2025 14:08:09 - PDXC Integration (Work notes)
TASK8234868 Work Note Added by sonia.pandey@dxc.com: User asked to keep ticket on hold till the deletion of shared mailbox and completion of the request.
22-10-2025 13:41:39 - PDXC Integration (Work notes)
TASK8234868 Work Note Added by sonia.pandey@dxc.com: User asked to keep ticket on hold till the deletion of shared mailbox and completion of the request.
17-10-2025 12:45:02 - PDXC Integration (Work notes)
TASK8234868 Work Note Added by sonia.pandey@dxc.com: User asked to keep ticket on hold till the deletion of shared mailbox and completion of the request.
16-10-2025 11:31:39 - PDXC Integration (Work notes)
TASK8234868 Work Note Added by sonia.pandey@dxc.com: Asked user to wait till permanent deltion of shared mailbox and raise another request to update of industryengagement@qr.com.au name/email address to strategiccomms@qr.com.au attaching the ticket number as reference
Awaiting response.
16-10-2025 11:30:53 - PDXC Integration (Additional comments)
TASK8234868 Comment Added ---&gt; Hi @Neva Woolmer
Since the complete deletion will take approximately 10 more days, we won’t be able to keep this ticket on hold for that duration. 
Therefore, I kindly request you to raise a new request around 25th October regarding the update of industryengagement@qr.com.au name/email address to strategiccomms@qr.com.au.
Please mention the current RITM request number in the comments of the new task so we can refer to the previous progress.
Could you please confirm if we can close the current request.
15-10-2025 14:13:15 - PDXC Integration (Work notes)
TASK8234868 Work Note Added by sonia.pandey@dxc.com: User confirmed that mailbox &lt;industryengagement@qr.com.au&gt; has been already deleted 
Checked if mailbox under soft deleted via powershell cmd 
It shows under soft deleted 
WhenSoftDeleted: 25-09-2025 11:14:22
Default retention (30 days): 25-10-2025 11:14:22
After this period, the name modification can be done for user.
15-10-2025 12:53:29 - PDXC Integration (Work notes)
TASK8234868 Work Note Added by sonia.pandey@dxc.com: Pinged user on teams to check latest update on request RITM0262858 , awaiting response.
15-10-2025 12:53:01 - PDXC Integration (Additional comments)
TASK8234868 Comment Added ---&gt; Hi @Neva Woolmer
Any recent update on deletion request ticket RITM0262858 so that we can hold ticket accordingly
14-10-2025 11:20:25 - PDXC Integration (Additional comments)
TASK8234868 Comment Added ---&gt; Hi @Neva Woolmer
Any recent update on deletion request ticket RITM0262858 so that we can hold ticket accordingly
14-10-2025 11:19:49 - PDXC Integration (Work notes)
TASK8234868 Work Note Added by sonia.pandey@dxc.com: Awaiting update from user on deletion of another shared mailbox.
13-10-2025 09:44:02 - PDXC Integration (Work notes)
TASK8234868 Work Note Added by sonia.pandey@dxc.com: Awaiting update from user on deletion of another shared mailbox
13-10-2025 09:43:56 - PDXC Integration (Additional comments)
TASK8234868 Comment Added ---&gt; Hi @Neva Woolmer
Any recent update on deletion request ticket RITM0262858 so that we can hold ticket accordingly
10-10-2025 15:16:42 - PDXC Integration (Work notes)
TASK8234868 Work Note Added by sonia.pandey@dxc.com: Awaiting update from user on deletion of another shared mailbox
10-10-2025 15:16:30 - PDXC Integration (Additional comments)
TASK8234868 Comment Added ---&gt; Hi @Neva Woolmer
Any recent update on deletion request ticket RITM0262858 so that we can hold ticket accordingly
09-10-2025 14:10:50 - PDXC Integration (Work notes)
TASK8234868 Work Note Added by sonia.pandey@dxc.com: Awaiting update from user on deletion of another shared mailbox
09-10-2025 14:10:46 - PDXC Integration (Additional comments)
TASK8234868 Comment Added ---&gt; Hi @Neva Woolmer
Any recent update on deletion request ticket RITM0262858 so that we can hold ticket accordingly
08-10-2025 14:02:42 - PDXC Integration (Work notes)
TASK8234868 Work Note Added by sonia.pandey@dxc.com: Deletion request ticket - RITM0262858
Awaiting deletion of another shared mailbox for further actions.
07-10-2025 14:29:19 - PDXC Integration (Work notes)
TASK8234868 Work Note Added by sonia.pandey@dxc.com: Deletion request ticket - RITM0262858
Awaiting deletion of another shared mailbox for further actions.
03-10-2025 14:11:20 - PDXC Integration (Work notes)
TASK8234868 Work Note Added by sonia.pandey@dxc.com: User confirmed that she did raise a new request for deletion and attached it to a new ticket requesting mailbox deletion.
Deletion request ticket - RITM0262858
Awaiting deletion of another shared mailbox for further actions.
02-10-2025 13:27:02 - PDXC Integration (Work notes)
TASK8234868 Work Note Added by sonia.pandey@dxc.com: User confirmed that she did raise a new request for deletion and attached it to a new ticket requesting mailbox deletion.
Deletion request ticket - RITM0262858
Awaiting deletion of another shared mailbox for further actions.
01-10-2025 11:14:39 - PDXC Integration (Work notes)
TASK8234868 Work Note Added by sonia.pandey@dxc.com: User confirmed that she did raise a new request for deletion and attached it to a new ticket requesting mailbox deletion.
Deletion request ticket - RITM0262858
30-09-2025 12:10:39 - PDXC Integration (Work notes)
TASK8234868 Work Note Added by sonia.pandey@dxc.com: User confirmed that she did raise a new request for deletion and attached it to a new ticket requesting mailbox deletion.
Deletion request ticket - RITM0262858
29-09-2025 10:55:32 - PDXC Integration (Work notes)
TASK8234868 Work Note Added by sonia.pandey@dxc.com: Deletion request ticket - RITM0262858
29-09-2025 10:12:11 - PDXC Integration (Additional comments)
TASK8234868 Comment Added ---&gt; Hi @Neva Woolmer
Can you please provide me ticket number for the mailbox deletion request so that we can mention it in existing ticket.
29-09-2025 10:11:35 - PDXC Integration (Work notes)
TASK8234868 Work Note Added by sonia.pandey@dxc.com: Awaiting deletion of mailbox as per new ticket raised by user.
26-09-2025 14:30:49 - PDXC Integration (Work notes)
TASK8234868 Work Note Added by sonia.pandey@dxc.com: User confirmed that she did raise a new request for deletion and attached it to a new ticket requesting mailbox deletion.
26-09-2025 12:46:13 - Neva Woolmer (Additional comments)
reply from: neva.woolmer@qr.com.au
Good afternoon,
Yes, please see attached approval for deletion. I also raised another ticket requesting this deletion.
Thank you
Neva
26-09-2025 12:24:22 - PDXC Integration (Work notes)
TASK8234868 Work Note Added by sonia.pandey@dxc.com: Pinged user on teams and asked if she got the approval from owner to delete mailbox also if she raised the request for deletion.
Awaiting response
26-09-2025 12:23:27 - PDXC Integration (Additional comments)
TASK8234868 Comment Added ---&gt; Hi Neva.
Were you able to get approval from owner of mailbox and also if another request raised for deletion?
25-09-2025 09:23:09 - PDXC Integration (Work notes)
TASK8234868 Work Note Added by sonia.pandey@dxc.com: Pinged user on teams and inform all the details that user need to raise new request for deletion with proper approval of owner and the reason of deletion. 
After 30 soft deletion of mailbox the name of shared mailbox can be modify
Awaiting response,
25-09-2025 09:20:54 - PDXC Integration (Additional comments)
TASK8234868 Comment Added ---&gt; Hi @Neva Woolmer, 
I checked internally with the team regarding the deletion process.
As per the process, you will need to raise a new request for the deletion of the shared mailbox industryengagement@qr.com.au. Once raised, we will link that request’s reference number to the current ticket so I can assist you further.
Additionally, please attach the mailbox owner’s approval for deleting industryengagement@qr.com.au, clearly stating the reason for deletion. 
This will help the concerned team verify and proceed with the request.
Once the mailbox is deleted, it will remain in a soft-deleted state for approximately 30 days. After this period, the name modification can be completed for you.
24-09-2025 16:59:09 - PDXC Integration (Work notes)
TASK8234868 Work Note Added by sonia.pandey@dxc.com: Checked internally with team regarding the deletion of shared mailbox &lt;industryengagement@qr.com.au&gt;
Need to get approval on the deletion from user/owner with proper explanation on why user need to delete the mailbox 
Once we get the approval, we need to ask user to raise new request for the deletion of mailbox &lt;industryengagement@qr.com.au&gt; once it is done then only we can rename the name of shared mailbox &lt;strategiccomms@qr.com.au&gt; to &lt;industryengagement@qr.com.au&gt;
As user is OOO today will inform the above details user tomorrow.
24-09-2025 09:51:32 - PDXC Integration (Work notes)
TASK8234868 Work Note Added by sonia.pandey@dxc.com: User has confirmed to delete the mailbox industryengagement@qr.com.au so that same name/email address can be used for strategiccomms@qr.com.au
23-09-2025 17:11:29 - PDXC Integration (Work notes)
TASK8234868 Work Note Added by sonia.pandey@dxc.com: User want the shared mailbox strategiccomms@qr.com.au name to be modify as current mailbox Industryengagement@qr.com.au
Informed user that In order to use the email/name industryengagement@qr.com.au for the mailbox StrategicComms@qr.com.au, the existing Industry Engagement mailbox must first be deleted.
This is because an email address that already exists in our environment cannot be reassigned to another mailbox.
Once the Industry Engagement mailbox is disabled, it will remain in a soft-deleted state for 30 days. Only after it is fully deleted can the address industryengagement@qr.com.au be assigned to the StrategicComms mailbox.
You have two options:
Delete the Industry Engagement mailbox, wait 30 days for complete deletion, and then rename StrategicComms to industryengagement@qr.com.au.
Alternatively, rename StrategicComms immediately to a variation such as industryengagement1@qr.com.au.
Awaiting further response from user.
23-09-2025 17:10:39 - PDXC Integration (Additional comments)
TASK8234868 Comment Added ---&gt; Hi @Neva Woolmer
In order to use the email/name industryengagement@qr.com.au for the mailbox StrategicComms@qr.com.au, the existing Industry Engagement mailbox must first be deleted. 
This is because an email address that already exists in our environment cannot be reassigned to another mailbox.
Once the Industry Engagement mailbox is disabled, it will remain in a soft-deleted state for 30 days. Only after it is fully deleted can the address industryengagement@qr.com.au be assigned to the StrategicComms mailbox.
You have two options:
Delete the Industry Engagement mailbox, wait 30 days for complete deletion, and then rename StrategicComms to industryengagement@qr.com.au.
Alternatively, rename StrategicComms immediately to a variation such as industryengagement1@qr.com.au.
22-09-2025 15:32:00 - PDXC Integration (Work notes)
TASK8234868 Work Note Added by sonia.pandey@dxc.com: Pinged user on teams 
User told wants to either rename shared mailbox name or want to combine them
Suggested user 2 approach, either to rename mailbox ename the existing IndustryEngagement mailbox to something else (e.g. industryengagement-old@qr.com.au).
Rename StrategicComms to industryengagement@qr.com.au or Add strategiccomms@qr.com.au as an alias to industryengagement@qr.com.au, so that any emails sent to strategiccomms@qr.com.au are delivered to the Industry Engagement mailbox.
Awaiting response
22-09-2025 15:31:51 - PDXC Integration (Additional comments)
TASK8234868 Comment Added ---&gt; Hi @Neva Woolmer
We can take two approaches for this request:
Option 1 – Rename Mailboxes
Rename the existing IndustryEngagement mailbox to something else (e.g. industryengagement-old@qr.com.au).
Rename StrategicComms to industryengagement@qr.com.au.
Option 2 – Combine Mailboxes
Add strategiccomms@qr.com.au as an alias to industryengagement@qr.com.au, so that any emails sent to strategiccomms@qr.com.au are delivered to the Industry Engagement mailbox.
Once confirmed, remove or disable the old StrategicComms mailbox, as it would no longer exist independently.
Could you please confirm which option you would like us to proceed with?
22-09-2025 14:49:59 - PDXC Integration (Work notes)
TASK8234868 Assigned T...</t>
  </si>
  <si>
    <t xml:space="preserve">12-12-2025 10:53:18 - Arjun Rammohan Nagabandla (Additional comments)
As per conversation with Laura on 12th December, closing this task. No further action required
12-12-2025 10:53:18 - Arjun Rammohan Nagabandla (Work notes)
As per conversation with Laura on 12th December, closing this task. No further action required
03-12-2025 10:55:41 - Laura Hogan (Additional comments)
Hi there, can i please have an update on the below that this RITM is closed out and the change number and date once the change is completed please.
26-11-2025 14:33:07 - Laura Hogan (Additional comments)
Hi there, all the items on this RITM number have been actioned and completed so this RITM can now be closed. Please move to PROD and advise me of the change number and date of change once completed. Thank you.
15-10-2025 08:19:13 - Laura Hogan (Additional comments)
Apologies, thank you for sending through that meeting request i will speak with you then.
15-10-2025 08:18:58 - Laura Hogan (Additional comments)
Hi Thai,
15-10-2025 02:10:12 - Thai Nam Hoang (Additional comments)
Hi @Laura Hogan,
I have sent you the meeting invitation on  2PM your time. Hope this works for you.
Sorry for late response due to long queue of ticket to resolve.
08-10-2025 09:09:55 - Laura Hogan (Additional comments)
reply from: laura.hogan@qr.com.au
Hi Thai,
Thank you for your responses below I have some further questions and think it might be easier to set up a call with you if I could please.
Would you please let me know when the best time is to ring you, my work hours are Monday to Friday 7am – 3pm (Brisbane time). Below are the further questions I have in blue:
  1.  The New UI autosave in the planning console: ON by default, unless it's turn off explicitly in project setting.
     *   Is this something that a user could do or an admin?
  1.  Issues Identified in UAT: I can confirm that this is current behaviour. However it cannot be fixed now as a customization (as this is under core layer of platform) , this requires to raise ticket to ServiceNow support or wait for future upgrade/batch. What is a work around for indenting?
     *   What is a work around for indenting?
  2.  When entering new tasks in the Planning Console, pressing 'Enter' automatically creates another new task. How can this behaviour be disabled?
  3.  We can hide it in ServiceNow instance by changing or disable the old ULR. However it's not possible if user bookmark it already.
     *   Is there a way you can show us it being hidden, but not permanently as we still require the classic workspace for testing for the next couple of months.
  1.  Instead of the true or false for the key milestone can we have a tick box like in PROD and the screenshot below:
PROD Planning Console
UAT Planning Console
[cid:image008.png@01DC3833.02D010B0]
[cid:image009.png@01DC3833.02D010B0]
     *   I am also having issues assigning tasks as key milestones using the drop down functions when the task is in “work in progress” and “pending”. This is something that would be easier to show you over a call rather than trying to explain over email.
Can I please confirm with you also, have you been assigned the other RITM numbers for our UI testing? Please see all the RITM numbers below:
RITM0262336
Planning Console
RITM0262340
Status Report
RITM0262344
Financials
RITM0262345
New Functionality
Thanks,
[Queensland Rail logo]
Laura Hogan
Senior digital portfolio coordinator
RC1-12, 305 Edward Street
Brisbane, 4001
T: 07 3072 2482
W: queenslandrail.com.au&lt;http://queenslandrail.com.au/&gt;
06-10-2025 16:32:09 - Thai Nam Hoang (Additional comments)
Hi @Laura Hogan,
1. The  Project Advanced Security plug-in is paid plugin, however I don't have infomation about how much exactly it is, this question need to be direct to QLR Account Manager.
2. We can hide it in ServiceNow instance by changin or disable the old ULR. However it's not possible if user bookmark it already.
3. For things in attachment:
Key Milestones : I have added into TEST instance, now you can personalize to select &amp; arrange those desired columns.
The New UI autosave in the planning console: ON by default, unless it's turn off explicitly in project setting.
Parent/Child Tasks : yes can drag &amp; drop
Tasks up/down and indent: no, it's impossible to do as this is lying in the core layer of platform.
Issues Identified in UAT: I can confirm that this is current behaviour. However it cannot be fixed now as a customization (as this is under core layer of platform) , this requires to raise ticket to Servicenow support or wait for future upgrade/batch.
</t>
  </si>
  <si>
    <t xml:space="preserve">
 2025-09-22 08:44:44 Michael Cleary - Assigned to is Raegan Munro was 
 2025-09-22 09:04:39 Michael Cleary - Assignment Group is Service Now was Global Service Desk
 2025-09-26 15:01:11 Nam Nguyen - State is Pending was Work in Progress
 2025-09-30 09:23:26 Lemuel So - Assigned to is Thai Hoang was 
 2025-10-02 21:59:42 Thai Hoang - State is Pending was Work in Progress
 2025-10-06 16:32:09 Thai Hoang - State is Delivered was Pending
 2025-12-12 10:53:18 Arjun Nagabandla - State is Closed Complete was Delivered</t>
  </si>
  <si>
    <t xml:space="preserve">10-12-2025 13:06:49 - PDXC Integration (Additional comments)
TASK8230921 Comment Added ---&gt; KBA pending review.
05-12-2025 12:07:43 - PDXC Integration (Additional comments)
TASK8230921 Comment Added ---&gt; Policy transition pending KBA submission into QR SNOW.
24-11-2025 11:46:37 - PDXC Integration (Additional comments)
TASK8230921 Comment Added ---&gt; Policy still in testing.
14-11-2025 10:04:03 - PDXC Integration (Work notes)
TASK8230921 Work Note Added by daniel.mcaulay@dxc.com: Policy testing and design for 7 day MFA policy is currently in testing. Waiting on sign-in logs to accumulate to assess policy success prior to implementation.
05-11-2025 16:29:54 - PDXC Integration (Work notes)
TASK8230921 Work Note Added by daniel.mcaulay@dxc.com: Phase 1 implemented. Pending phase 2 implementation.
29-10-2025 15:54:48 - PDXC Integration (Additional comments)
Second round of change recommendations submitted to QR.
29-10-2025 15:54:47 - PDXC Integration (Work notes)
TASK8230921 Work Note Added by daniel.mcaulay@dxc.com: Additional comments copied from RITM5315828 - Second round of change recommendations submitted to QR.
24-10-2025 11:02:08 - PDXC Integration (Additional comments)
Added additional CA request for Genesys
24-10-2025 10:58:17 - PDXC Integration (Work notes)
TASK8230921 Work Note Added by daniel.mcaulay@dxc.com: Additional comments copied from RITM5315828 - Added additional CA request for Genesys
20-10-2025 12:01:47 - PDXC Integration (Additional comments)
TASK8230921 Comment Added ---&gt; First round conditional access changes complete. Submitting list of future changes for QR review.
08-10-2025 10:48:43 - PDXC Integration (Work notes)
TASK8230921 Work Note Added by daniel.mcaulay@dxc.com: First round conditional access changes still in progress. Pending validation to migrate last remaining policies.
26-09-2025 14:07:39 - PDXC Integration (Work notes)
TASK8230921 Work Note Added by daniel.mcaulay@dxc.com: RITM is part of a series of changes for conditional access changes and is expected to take some time to close off. State will be left in pending until change requests are completed.
24-09-2025 15:31:40 - PDXC Integration (Work notes)
TASK8230921 Assigned To: Daniel McAulay
22-09-2025 11:12:15 - PDXC Integration (Additional comments)
TASK8230921 Comment Added ---&gt; Waiting on approval for initiative to begin.
22-09-2025 11:07:09 - PDXC Integration (Work notes)
TASK8230921 Assigned To: 
19-09-2025 13:47:49 - PDXC Integration (Work notes)
TASK8230921 Assigned To: Jeevan N
19-09-2025 13:19:52 - Shane Kmet (Work notes)
QLR ServiceNow Integration sc_req_item SCTASK0216402 created RITM5315828
19-09-2025 13:19:30 - Shane Kmet (Work notes)
Assigning to DXC Infra Active Directory for support
</t>
  </si>
  <si>
    <t xml:space="preserve">10-12-2025 14:10:54 - Liam Bryan (Work notes)
Carl called,
requested ETA on delivery.
03-12-2025 12:50:02 - Carl Ackerley (Additional comments)
hi just wondering if there any updates on this devices delivery date thankyou
12-11-2025 10:28:42 - PDXC Integration (Additional comments)
TASK8223329 Comment Added ---&gt; We are currently awaiting the arrival of new high end laptops.
ETA is about 4 weeks.
30-10-2025 14:23:54 - Gilbert Noble (Additional comments)
We are currently waiting on stock of the new high end devices.
Unfortunately there is no ETA on the on this at the moment.
We will dispatch a device as soon as one becomes available.
You patience and understanding at this time is appreciated.
15-10-2025 12:21:08 - Carl Ackerley (Additional comments)
is there any update on time frame for this new device regards
01-10-2025 11:12:09 - PDXC Integration (Work notes)
TASK8223329 Work Note Added by christopher.watson2@dxc.com: We are currently out of stock of the Surface 2's and awaiting on authorisation to purchase new high end devices.
Unfortunately there is no ETA on this at the moment.
We will dispatch a device as soon as one becomes available.
You patience and understanding at this time is appreciated.
Thank you
19-09-2025 10:22:48 - PDXC Integration (Work notes)
TASK8223329 Work Note Added by christopher.watson2@dxc.com: Emailed user advising that replacement devices are on their way and will be dispatched ASAP when they become available.
19-09-2025 10:22:45 - PDXC Integration (Additional comments)
TASK8223329 Comment Added ---&gt; Hi Carl
Just getting in touch Ref your request for a Microsoft Studio 2 high end device.
We are currently out of stock of the Surface 2's and awaiting on authorisation to purchase new high end devices.
Unfortunately there is no ETA on this at the moment.
We will dispatch a device as soon as one becomes available.
You patience and understanding at this time is appreciated.
Thank you
18-09-2025 08:37:20 - PDXC Integration (Work notes)
TASK8223329 Assigned To: Christopher Watson
17-09-2025 15:52:51 - Zoe O'Brien (Work notes)
QLR ServiceNow Integration sc_req_item SCTASK0216152 created RITM5310772
17-09-2025 15:52:38 - Zoe O'Brien (Work notes)
Assigning to Desktop CBD
17-09-2025 15:52:29 - Zoe O'Brien (Work notes)
Investigating
</t>
  </si>
  <si>
    <t xml:space="preserve">10-12-2025 14:34:52 - PDXC Integration (Additional comments)
TASK8223318 Comment Added ---&gt; our team has made some changes in test citrix for read-only role. 
next plan is to amend the read only access in the Citrix ADM.
02-12-2025 09:52:34 - Sathish Kumar Arjunan Sekar (Additional comments)
Team, this is taking way longer than expected. If its too complex to set up RO, let's look at what existing role would suit well for reporting and close this out please. Thanks.
02-12-2025 09:38:04 - PDXC Integration (Additional comments)
TASK8223318 Comment Added ---&gt; The team is still working on how to set read-only permission especially for reporting tab.
28-11-2025 08:53:09 - PDXC Integration (Work notes)
TASK8223318 Work Note Added by vanessa.swarbrick@dxc.com: The team is still working on how to set read-only permission especially for reporting tab.
07-11-2025 10:31:39 - PDXC Integration (Work notes)
TASK8223318 Work Note Added by vanessa.swarbrick@dxc.com: The team is still working on how to set read-only permission especially for reporting tab.
03-11-2025 09:48:40 - PDXC Integration (Work notes)
TASK8223318 Work Note Added by vanessa.swarbrick@dxc.com: he team is still working on how to set read-only permission especially for reporting tab.
30-10-2025 08:43:59 - PDXC Integration (Work notes)
TASK8223318 Work Note Added by vanessa.swarbrick@dxc.com: the team is still working on how to set read-only permission especially for reporting tab.
30-10-2025 08:43:57 - PDXC Integration (Work notes)
TASK8223318 Work Note Added by vanessa.swarbrick@dxc.com: the team is still working on how to set read-only permission especially for reporting tab.
24-10-2025 10:43:29 - PDXC Integration (Work notes)
TASK8223318 Work Note Added by vanessa.swarbrick@dxc.com: the team is still working on how to set read-only permission especially for reporting purpose.
24-10-2025 10:43:21 - PDXC Integration (Additional comments)
TASK8223318 Comment Added ---&gt; the team is still working on how to set read-only permission especially for reporting purpose.
17-10-2025 12:25:12 - PDXC Integration (Work notes)
TASK8223318 Work Note Added by vanessa.swarbrick@dxc.com: plan to raising change to change the permission
17-10-2025 12:25:10 - PDXC Integration (Additional comments)
TASK8223318 Comment Added ---&gt; plan to raising change to change the permission
15-10-2025 12:00:52 - PDXC Integration (Work notes)
TASK8223318 Work Note Added by vanessa.swarbrick@dxc.com: Hi Sathish, 
Noted. 
we're planning to raise a change to complete the task before request for further testing
13-10-2025 12:21:06 - Sathish Kumar Arjunan Sekar (Additional comments)
Hi Vanessa and team, 
With further review with Vajravelu we have identified that I would need admin-RO access to https://cptprdmas101 as well. 
Could you enable this too please? Thanks.
13-10-2025 11:40:09 - PDXC Integration (Additional comments)
TASK8223318 Comment Added ---&gt; Hi @Sathish Kumar Arjunan Sekar,
Apology for the delay. 
Our team still trying to find the right script to amend the permission. 
we'll raise a change once we find it out and keep you update to test your access again once it's completed.
08-10-2025 11:13:13 - PDXC Integration (Work notes)
TASK8223318 Work Note Added by vanessa.swarbrick@dxc.com: Still waiting internal Citrix team to discuss and working on changing permission on the current AD group set up.
estimation: there should be further update today
06-10-2025 11:26:57 - PDXC Integration (Additional comments)
TASK8223318 Comment Added ---&gt; Currently discussing within Citrix team, we're working on changing permission on the current AD group set up.
30-09-2025 16:45:59 - PDXC Integration (Work notes)
TASK8223318 Work Note Added by vanessa.swarbrick@dxc.com: Initially it was the O account that was added, AD team has added Satish's A_O account. 
Requested Satish to test the account again and login using A_O account.
30-09-2025 15:53:50 - PDXC Integration (Work notes)
TASK8223318 Work Note Added by vanessa.swarbrick@dxc.com: Currently checking with AD team, waiting response.
26-09-2025 10:56:19 - PDXC Integration (Work notes)
TASK8223318 Work Note Added by vanessa.swarbrick@dxc.com: User still has issue with the access, currently still try to find out the root cause, despite user has been added to the appropriate AD group.
25-09-2025 10:37:42 - PDXC Integration (Additional comments)
TASK8223318 Comment Added ---&gt; Reached out to Sathish via Teams. waiting for response.
18-09-2025 15:07:07 - PDXC Integration (Additional comments)
TASK8223318 Comment Added ---&gt; Hi @Sathish Kumar Arjunan Sekar,
The AD team has added you to the appropriate AD group, which should now grant you read-only access to the Citrix management console.
Could you please verify that you're able to access it and let us know if it's working?
Thank you!
18-09-2025 15:02:00 - PDXC Integration (Work notes)
TASK8223318 Assigned To: Vanessa Swarbrick
18-09-2025 14:34:29 - PDXC Integration (Work notes)
TASK8223318 Work Note Added by nancy@dxc.com: Hi vanessa,
As requested, we have added the user account Sathish Arjunan Sekar (O917767) to CORP\XEN_NS_READONLY
18-09-2025 14:14:09 - PDXC Integration (Work notes)
TASK8223318 Work Note Added by vanessa.swarbrick@dxc.com: Hi AD team, 
Could you please add Sathish Arjunan Sekar (O917767) to CORP\XEN_NS_READONLY?
Thank you !
TASK8223318 Assigned To: 
18-09-2025 14:13:18 - PDXC Integration (Work notes)
TASK8223318 Work Note Added by vanessa.swarbrick@dxc.com: Found the appropriate group: 
CORP\XEN_NS_READONLY : Add users to this group to grant them read only access to the Netscalers.
Rights: read-only
18-09-2025 14:00:29 - PDXC Integration (Work notes)
TASK8223318 Work Note Added by vanessa.swarbrick@dxc.com: To get access to Citrix, a user just need to be added in the right AD group. 
However, we dont currently have Read-only privilege to access Citrix Management console .
Currently discuss with Citrix management team and AD team.
18-09-2025 10:00:31 - PDXC Integration (Work notes)
TASK8223318 Assigned To: Vanessa Swarbrick
17-09-2025 15:48:41 - Shane Kmet (Work notes)
Sathish Arjunan Sekar
O917767
Assigning to DXC Security Citrix Management for suport
17-09-2025 15:48:37 - Shane Kmet (Work notes)
QLR ServiceNow Integration sc_req_item SCTASK0216147 created RITM5310765
</t>
  </si>
  <si>
    <t>RITM0261901</t>
  </si>
  <si>
    <t xml:space="preserve">09-12-2025 06:56:32 - Joshua Warcon (Work notes)
Meeting discussion with Jo, Kirsty, Ben, Josh and Scott;
Ben 
Not getting all data to warehouse team because of Sloc, they use ZMB26 as base data, then other Transactions for WO and STO etc
Put all information together and send it to Kirstys team, they review and decide what items are going to be sent out. That information gets passed to Rekas team in the warehouse who collect the items and send them off. 
If Sloc data was included, Scott is wanting to cut the whole process down and pretty much the warehouse team just do the whole lot
Josh 
Josh will still  be running daily report for Reservations and WO data - 
Automate - is it a combination of all  together? If we are able to included the Receiving Sloc on ZMB26, it would resolve the STO side of things.
Get data from HANA. If table is missing, put in a request to get access to it. 
Will send link to put in a request 
Kirsty 
Needs Storage Location field 
Compare STO to Receiving Sloc - require field because they work a lot at Sloc level. If the team could run it, they could pick and post/send which they currently can not hence why the long process
14-11-2025 13:29:50 - Joshua Warcon (Work notes)
Have an in person meeting with Ben 18th Nov to discuss in further detail.
28-10-2025 08:41:23 - Joshua Warcon (Work notes)
Ben Kramer has provided process below:
Here are the broad steps for building the picklist:
1. Start with ZMB26 at plant 1229.
2. Get data from MB52 at 1229. Use material number to search for stock on hand and bin locations.
3. Get data from SQ00 KEYMRPMAT at 1229. Use material number to search for MRP controller, safety stock and planned delivery times.
4. Get data from IW39 for the work orders found in ZMB26. Use work order and order item to search for work order description, functional location,  functional location description, unloading point, main work centre, main work centre description &amp; revision.
5. Get data from ME80FN for the transport orders found in ZMB26. Use transport order and order item to search for plant and storage location.
6. Get data from MM60 at 1229. Use material number to search for valuation.
20-10-2025 13:19:39 - Joshua Warcon (Work notes)
Have reached out to Ben Kramer as I have had no response - awaiting to see what he says. 
Depending on what is provided it may be easier to see this process in person.
14-10-2025 10:29:22 - Kirsty Nielsen (Additional comments)
Attached is today's picklist, this process will be amended to only include work orders if we can get the STO storage location into ZMB26. Currently it is run by Ben Kramer daily. Our BA Kurt McDonald was originally running it but he has since left the business.
Ben would have a step by step process of this that Kurt used to run it, he might be able to provide it.
If the storage location for receiving plant in STOs was in ZMB26, it would eliminate this whole process for the daily picklist for transport orders and the warehouse could just run ZMB26, export and have their list of transport orders with accurate delivery locations to action throughout the physical pick process.
14-10-2025 09:34:32 - Joshua Warcon (Additional comments)
Hi @Kirsty Nielsen, 
Just trying to understand your last response and have a few more questions. 
What is the manual daily report? Are you able to provide. 
Are you are to provide what is being exported? 
Who currently runs this process?
An example of a step by step input and output would help.
Regards,
Josh
10-10-2025 12:28:59 - Kirsty Nielsen (Additional comments)
Hey Josh,
Currently for our warehouse to run our picklist, they need to export ZMB26, and then also export multiple other reports to create a workable picklist with all the details needed in order for picks to be picked and sent to the correct location.
Our BA runs this manual picklist process daily which is then sent to our Inventory Planners who review the data, select their picks for the week and send to the warehouse for physical picking, the Inventory Planners also add in the delivery location details for the transport orders.
We would like to remove this process and streamline the picking process for the warehouse to be self-sufficient in processing transport orders; however, they cannot do that while the STO storage location isn't in ZMB26 as that is the key needed to identify the physical location for STOs.
With that field available, the warehouse can run ZMB26 daily, export the picks for STOs and physically pick. It removes the need for a manual daily report to be created and then reviewed through 2 different teams prior to picking.
10-10-2025 12:19:30 - Joshua Warcon (Additional comments)
Hi @Kirsty Nielsen,
I've found that the Pick List is made up of 3 things;
- Reservations that have been created
- Reservations created from Orders
- Purchase Orders. 
I've done some testing in ZMB26 and found that only Reservations include Receiving Storage locations. At this stage, I am not sure if it can be changed but if possibile, what business need would this be addressing? 
Regards,
Josh
10-10-2025 09:15:44 - Joshua Warcon (Work notes)
Had a discussion with Kirsty. 
The Description above is inaccurate. 
She is wanting the Receiving Storage Location field to populate which is currently does not.
22-09-2025 10:27:56 - Joshua Warcon (Work notes)
Waiting to chat to Kirsty - she is on leave until Monday 29th September 2025.
</t>
  </si>
  <si>
    <t xml:space="preserve">
 2025-09-17 10:22:48 Josh Warcon - Assigned to is Josh Warcon was 
 2025-09-22 10:27:56 Josh Warcon - State is Pending was Open</t>
  </si>
  <si>
    <t>RITM0261628</t>
  </si>
  <si>
    <t xml:space="preserve">14-12-2025 23:21:01 - Andrew Kane (Additional comments)
Agreement &gt; PO 4502948120 &gt; Invoice 8006792820 &gt; GR 5003121758
14-12-2025 23:21:01 - Andrew Kane (Work notes)
Agreement &gt; PO 4502948120 &gt; Invoice 8006792820 &gt; GR 5003121758
17-09-2025 15:27:37 - Maria Parinas (Work notes)
PO 4502948120 has been raised and released
17-09-2025 15:27:13 - Maria Parinas (Additional comments)
PO 4502948120 has been raised and released
17-09-2025 14:12:08 - Maria Parinas (Additional comments)
PO 4502948120 has been raised and awaiting release by Gavin F
16-09-2025 11:26:26 - Yoko Bell (Work notes)
Assigned to ICT Asset Mg.t
16-09-2025 09:40:19 - Yoko Bell (Work notes)
Emailed Purchasing Support.
</t>
  </si>
  <si>
    <t xml:space="preserve">
 2025-09-15 12:25:19 Yoko Bell - Assigned to is Yoko Bell was 
 2025-09-16 11:26:29 Yoko Bell - Assignment Group is ICT Asset Mgt was Contracts Queue 
 2025-09-16 16:21:40 Cecil Parinas - Assigned to is Cecil Parinas was 
 2025-09-17 14:12:13 Cecil Parinas - State is Pending was Work in Progress
 2025-09-17 15:27:37 Cecil Parinas - State is Closed Complete was Pending</t>
  </si>
  <si>
    <t xml:space="preserve">12-12-2025 16:47:15 - Tran Hoang (Additional comments)
Aged request, to be handled outside of ServiceNow if unresolved.  Please contact payroll.support@qr.com.au
11-09-2025 17:08:51 - Cameron Horn (Work notes)
Assigning to the Payroll Support team as per KB0010638
</t>
  </si>
  <si>
    <t xml:space="preserve">
 2025-09-11 17:08:51 Cameron Horn - Assignment Group is Payroll Support was Global Service Desk
 2025-12-12 16:49:11 Tran Hoang - State is Closed Complete was Open</t>
  </si>
  <si>
    <t xml:space="preserve">12-12-2025 14:51:11 - PDXC Integration (Work notes)
TASK8207738 Work Note Added by ehanneman2@dxc.com: Added attachment ::  Capture_1.JPG
12-12-2025 14:50:28 - PDXC Integration (Work notes)
TASK8207738 Work Note Added by ehanneman2@dxc.com: Verified that Teams premium license is active on Jess's account.
28-10-2025 15:08:55 - Jesseica Palmer (Additional comments)
Hi Team - just wanted to confirm if this is actioned/complete?
24-09-2025 08:02:10 - Andrew Kane (Work notes)
Quote S000473609 &gt; PO 4502947643 &gt; Invoice SIN000320063 &gt; GR 5003089049
23-09-2025 12:45:40 - Jesseica Palmer (Additional comments)
reply from: jess.palmer@qr.com.au
When I was in a meeting yesterday, I tried to hit the transcribe button but it would not let me. I was not the meeting owner, could that have been why?
Kind regards,
[Queensland Rail logo]
JESSEICA PALMER
BUSINESS SUPPORT COORDINATOR
TRANSFORMATION OFFICE - GROWTH
Rail Centre 1 – Level 10
305 Edward Street
GPO Box1429 • Brisbane, QLD 4000
W: queenslandrail.com.au&lt;http://queenslandrail.com.au/&gt;
23-09-2025 10:37:42 - PDXC Integration (Work notes)
TASK8207738 Work Note Added by sonia.pandey@dxc.com: Hi team , if its not in your scope then requesting to kindly route ticket Desktop CBD QLR team. 
Thank you
23-09-2025 10:20:47 - PDXC Integration (Work notes)
TASK8207738 Assigned To: Eric Hanneman
23-09-2025 10:12:43 - PDXC Integration (Work notes)
TASK8207738 Work Note Added by sonia.pandey@dxc.com: Hi team,
We have assigned the teams premium license, now user wants to know if anything else needs to be setup on her end or not.
Kindly check and confirm the same
Thank you.
TASK8207738 Assigned To: 
23-09-2025 10:10:12 - PDXC Integration (Additional comments)
TASK8207738 Comment Added ---&gt; Hi @Jesseica Palmer
Licensing part is done from our end, we believe nothing else needs to be done now however for confirmation I will route this ticket to concern team so that they can confirm accordingly.
Thank you.
22-09-2025 09:30:11 - Jesseica Palmer (Additional comments)
reply from: jess.palmer@qr.com.au
Thank you. Is there anything I need to do to have this set up on my account? Or will it be updated automatically?
Kind regards,
[Queensland Rail logo]
JESSEICA PALMER
BUSINESS SUPPORT COORDINATOR
TRANSFORMATION OFFICE - GROWTH
Rail Centre 1 – Level 10
305 Edward Street
GPO Box1429 • Brisbane, QLD 4000
W: queenslandrail.com.au&lt;http://queenslandrail.com.au/&gt;
22-09-2025 09:21:41 - PDXC Integration (Additional comments)
TASK8207738 Comment Added ---&gt; Hi @Jesseica Palmer
We have assigned you Microsoft team premium license
Could you please check and let us know if you need any further assistance on it
Thank you
22-09-2025 09:20:39 - PDXC Integration (Work notes)
TASK8207738 Work Note Added by sonia.pandey@dxc.com: MS team premium license assigned
Informed user and asked if she needs further assistance
Awaiting response
19-09-2025 11:46:20 - PDXC Integration (Additional comments)
TASK8207738 Comment Added ---&gt; Hi @Jesseica Palmer
We have assigned you Microsoft team premium license
Could you please check and let us know if you need any further assistance on it
Thank you.
19-09-2025 11:45:29 - PDXC Integration (Work notes)
TASK8207738 Work Note Added by sonia.pandey@dxc.com: MS team premium license assigned
Informed user and asked if she needs further assistance
Awaiting response
18-09-2025 18:32:48 - PDXC Integration (Work notes)
TASK8207738 Work Note Added by sonia.pandey@dxc.com: MS team premium license assigned
Informed user and asked if she needs further assistance
Awaiting response
18-09-2025 18:32:08 - PDXC Integration (Additional comments)
TASK8207738 Comment Added ---&gt; Hi @Jesseica Palmer
We have assigned you Microsoft team premium license
Could you please check and let us know if you need any further assistance on it
Thank you.
18-09-2025 12:19:07 - PDXC Integration (Additional comments)
TASK8207738 Comment Added ---&gt; Hi @Jesseica Palmer
We have assigned you Microsoft team premium license
Could you please check and let us know if you need any further assistance on it
Thank you.
18-09-2025 12:18:59 - PDXC Integration (Work notes)
TASK8207738 Work Note Added by sonia.pandey@dxc.com: MS team premium license assigned
Informed user and asked if she needs further assistance
Awaiting response
17-09-2025 18:37:23 - PDXC Integration (Additional comments)
TASK8207738 Comment Added ---&gt; Hi @Jesseica Palmer
We have assigned you Microsoft team premium license 
Could you please check and let us know if you need any further assistance on it
Thank you.
17-09-2025 18:36:44 - PDXC Integration (Work notes)
TASK8207738 Work Note Added by sonia.pandey@dxc.com: MS team premium license assigned
Informed user and asked if she needs further assistance
Awaiting response
17-09-2025 17:45:58 - PDXC Integration (Work notes)
TASK8207738 Work Note Added by sonia.pandey@dxc.com: Checking internally with team
Will update actions accordingly
TASK8207738 Assigned To: Sonia Pandey
17-09-2025 17:45:53 - PDXC Integration (Additional comments)
TASK8207738 Comment Added ---&gt; .
17-09-2025 17:36:48 - PDXC Integration (Work notes)
TASK8207738 Assigned To: 
17-09-2025 17:36:28 - PDXC Integration (Work notes)
TASK8207738 Work Note Added by santhi.varthan@dxc.com: Hi Messaging team,
Purchasing has been completed.
Please assign the Microsoft Teams Premium for Jesseica Palmer as per KB0021403.
16-09-2025 18:01:42 - PDXC Integration (Additional comments)
TASK8207738 Comment Added ---&gt; PO 4502947643 raised.
Pending Order Confirmation.
11-09-2025 16:52:28 - PDXC Integration (Additional comments)
TASK8207738 Comment Added ---&gt; RITM0261415 raised for ICT Asset management to arrange Purchase Order.
11-09-2025 16:52:08 - PDXC Integration (Work notes)
TASK8207738 Work Note Added by santhi.varthan@dxc.com: Added attachment ::  S000473609 Queensland Rail Limited-1.pdf
11-09-2025 16:51:53 - PDXC Integration (Additional comments)
TASK8207738 Comment Added ---&gt; RITM0261415 raised for ICT Asset management to arrange Purchase Order.
11-09-2025 10:33:59 - PDXC Integration (Work notes)
TASK8207738 Assigned To: Santhi Varthan
11-09-2025 08:53:15 - Daryl Kirkhope (Work notes)
QLR ServiceNow Integration sc_req_item SCTASK0215469 created RITM5300051
</t>
  </si>
  <si>
    <t xml:space="preserve">
 2025-09-11 10:33:52 PDXC Integration - State is Work in Progress was Open
 2025-09-11 16:52:21 PDXC Integration - State is Pending was Work in Progress
 2025-09-17 17:36:37 PDXC Integration - State is Work in Progress was Pending
 2025-09-17 17:45:49 PDXC Integration - State is Pending was Work in Progress
 2025-12-12 14:51:46 PDXC Integration - State is Work in Progress was Pending
 2025-12-12 14:51:53 PDXC Integration - State is Closed Complete was Work in Progress</t>
  </si>
  <si>
    <t xml:space="preserve">
 2025-09-11 08:24:30 PDXC Integration - State is Pending was Open
 2025-12-05 09:00:39 PDXC Integration - State is Work in Progress was Pending
 2025-12-08 16:16:39 PDXC Integration - State is Closed Complete was Work in Progress</t>
  </si>
  <si>
    <t xml:space="preserve">11-12-2025 13:12:32 - Hien Nguyen (Additional comments)
Hi all,
Please find attched, written approval from GSM IS&amp;G (Igor) re: Brandsec renewal.
Thank you and kind regards,
Frank
02-12-2025 12:27:42 - PDXC Integration (Additional comments)
TASK8204377 Comment Added ---&gt; 20251127 AC: AC to follow-up with Frank
20251202 AC: Sent email to Frank to see if he recommends renewal or not. Received Franks recommendation to proceed. Sent email to Brandsec requesting quote for renewal
19-11-2025 14:05:45 - PDXC Integration (Additional comments)
TASK8204377 Comment Added ---&gt; 20250911 AC: sent email to chad re: renewal
20251030 AC: AC to reach back out to Chad
20251103 AC: Received Chad's OoO message - he is seconded to Sequence
20251106 AC: emailled frank and igor
20251112 AC: Frank contacted chad waiting on more info
20251117 AC: Frank asked for additional information regarding approval - advised approval comes from ICT Operations GSM after recommendation from security (ie last year Jo G, this year will be ville)
11-09-2025 12:31:09 - PDXC Integration (Work notes)
TASK8204377 Assigned To: Andrew Cranley
11-09-2025 12:30:21 - PDXC Integration (Additional comments)
TASK8204377 Comment Added ---&gt; Sent email to Chad Walker to see if QR will be renewing Brandsec for another year
10-09-2025 16:12:31 - Andrew Cranley (Work notes)
QLR ServiceNow Integration sc_req_item SCTASK0215430 created RITM5297629
</t>
  </si>
  <si>
    <t xml:space="preserve">14-12-2025 23:20:55 - Andrew Kane (Work notes)
Agreement &gt; PO 4502948120 &gt; Invoice 8006792820 &gt; GR 5003121758
14-12-2025 23:20:55 - Andrew Kane (Additional comments)
Agreement &gt; PO 4502948120 &gt; Invoice 8006792820 &gt; GR 5003121758
02-12-2025 12:09:49 - PDXC Integration (Additional comments)
TASK8204262 Comment Added ---&gt; 20251127 AK: No invoice on PO 4502948120
20251202 AC: No response from Kent or Sonya at Deloitte
27-11-2025 09:25:32 - PDXC Integration (Additional comments)
TASK8204262 Comment Added ---&gt; Sent email to Sonya and Kent at Deloitte and asked for ETA on receiving renewal Invoice
14-11-2025 12:04:19 - PDXC Integration (Additional comments)
TASK8204262 Comment Added ---&gt; 20251113 AK: No invoice on PO 4502948120
Coming any day now, just not today
27-10-2025 13:37:49 - PDXC Integration (Additional comments)
TASK8204262 Comment Added ---&gt; based on previous renewals the Invoice will be issued on the renewal date (13/11/202x)
24-10-2025 15:18:05 - PDXC Integration (Additional comments)
TASK8204262 Comment Added ---&gt; 20250918 AC: PO 4502948120 raised and released - pending invoice
20250925 AK: No invoice on PO 4502948120
20251002 AK: No invoice on PO 4502948120
20251009 AK: No invoice on PO 4502948120
20251016 AK: No invoice on PO 4502948120
purchase details added to FNMS - pending Invoice
15-09-2025 12:26:32 - PDXC Integration (Additional comments)
TASK8204262 Comment Added ---&gt; Budget confirmation from AK - PO requested - ICT VCME RITM0261628
11-09-2025 11:29:50 - PDXC Integration (Work notes)
TASK8204262 Assigned To: Andrew Cranley
11-09-2025 11:29:45 - PDXC Integration (Additional comments)
TASK8204262 Comment Added ---&gt; forwarded approval to ICT AM for budget approval to spend
11-09-2025 11:25:43 - PDXC Integration (Additional comments)
TASK8204262 Comment Added ---&gt; From: Cane, Steve &lt;Steve.Cane@qr.com.au&gt;
Sent: 11 September 2025 06:08
To: Software Asset Management - Queensland Rail &lt;QRSAM@QR.com.au&gt;
Subject: Re: RITM0261247 / Deloitte DTT Software Tools
Hi Andrew, 
Yes will want to continue to use these tools for at least the next 2 to 3 years. 
Steve
10-09-2025 14:36:03 - Andrew Cranley (Work notes)
QLR ServiceNow Integration sc_req_item SCTASK0215380 created RITM5297542
</t>
  </si>
  <si>
    <t>RITM0260652</t>
  </si>
  <si>
    <t xml:space="preserve">09-12-2025 01:39:48 - PDXC Integration (Work notes)
TASK8189836 Work Note Added by v.nagolu@dxc.com: The user is out of office, and as for the status, he will return on 08 December 2025.
27-11-2025 18:10:18 - PDXC Integration (Work notes)
TASK8189836 Work Note Added by v.nagolu@dxc.com: TASK8189836 Work Note Added by v.nagolu@dxc.com: The user is out of office, and as for the status, he will return on 08 December 2025.
20-11-2025 14:07:08 - PDXC Integration (Work notes)
TASK8189836 Work Note Added by v.nagolu@dxc.com: The user is out of office, and as for the status, he will return on 08 December 2025.
18-11-2025 20:05:48 - PDXC Integration (Work notes)
TASK8189836 Work Note Added by v.nagolu@dxc.com: TASK8189836 Work Note Added by v.nagolu@dxc.com: The user is out of office, and as for the status, he will return on 08 December 2025.
10-11-2025 17:43:44 - PDXC Integration (Work notes)
TASK8189836 Work Note Added by v.nagolu@dxc.com: The user is out of office, and as for the status, he will return on 08 December 2025.
07-11-2025 12:19:43 - PDXC Integration (Work notes)
TASK8189836 Work Note Added by v.nagolu@dxc.com: The user is out of office, and as for the status, he will return on 08 December 2025.
28-10-2025 01:00:07 - PDXC Integration (Work notes)
TASK8189836 Work Note Added by v.nagolu@dxc.com: Hi Muhammad Shoaib Mulla,
As discussed on the Teams chat, once you are connected to the corporate Wi-Fi or LAN, please generate the traffic between the following source and destination to verify connectivity:
Source: 10.40.0.166
Destination: 20.53.46.128
Thank you,
Venkateshwarlu Nagolu
24-10-2025 11:18:58 - PDXC Integration (Work notes)
TASK8189836 Work Note Added by v.nagolu@dxc.com: Hi Muhammad Shoaib Mulla,
As discussed on the Teams chat, once you are connected to the corporate Wi-Fi or LAN, please generate the traffic between the following source and destination to verify connectivity:
Source: 10.40.0.166
Destination: 20.53.46.128
Thank you,
Venkateshwarlu Nagolu
17-10-2025 15:19:01 - PDXC Integration (Additional comments)
TASK8189836 Comment Added ---&gt; Could you please generate the traffic from the below source and destination.
Source :- 10.40.0.166 
Destination:-  20.53.46.128
15-10-2025 15:11:29 - PDXC Integration (Work notes)
TASK8189836 Assigned To: Venkateshwarlu Nagolu
15-10-2025 15:11:18 - PDXC Integration (Additional comments)
TASK8189836 Comment Added ---&gt; Hi Venkat,
As discussed, TASK assigned to you.
10-10-2025 08:12:29 - PDXC Integration (Work notes)
TASK8189836 Assigned To: Ajay Negi
09-10-2025 08:42:52 - PDXC Integration (Work notes)
TASK8189836 Work Note Added by yeasinurrahman.joy@dxc.com: I reached out to Shoaib regarding access to the Amplify API through Power BI.
Shoaib confirmed that the connectivity issue is still unresolved.
I asked if he was in the office and connected via LAN.
Shoaib responded that he is in the office but connected via Wi-Fi (GWLAN-1), as LAN cable access doesn't work for him, possibly due to being a contractor.
/ The issue remains unresolved. /
TASK8189836 Assigned To: 
08-10-2025 15:25:59 - PDXC Integration (Work notes)
TASK8189836 Assigned To: Yeasinur Rahman Joy
08-10-2025 10:06:59 - PDXC Integration (Work notes)
TASK8189836 Assigned To: 
08-10-2025 10:06:50 - PDXC Integration (Additional comments)
TASK8189836 Comment Added ---&gt; Hi Desktop team,
Please if you can help Shoaib to connect his Laptop  to LAN cable or Corporate Wifi and check if issue gets resolved.
30-09-2025 12:50:33 - PDXC Integration (Additional comments)
TASK8189836 Comment Added ---&gt; From: Negi, Ajay 
Sent: 30 September 2025 08:09
To: Mulla, Shoaib &lt;Shoaib.Mulla@qr.com.au&gt;
Cc: Anakkathil Udayan, Vishnu &lt;v.anakkathiludayan@dxc.com&gt;; Swarbrick, Vanessa &lt;vanessa.swarbrick@dxc.com&gt;
Subject: RE: topics for discussion
Hi Shoaib
Can you please try to connect your laptop through LAN cable or Corporate Wifi and check 
Also, if you can connect to service desk to check how to connect to corporate Wifi.
Thanks and Regards,
Ajay Negi
Cybersecurity Firewall Services-Australia
DXC Technologies
Galaxy Business Park,PlotNo A44/45,Block A &amp; B
Sector 62, Noida(U.P.)-201301
Mobile | +91-9818029051
24-09-2025 15:32:57 - PDXC Integration (Additional comments)
TASK8189836 Comment Added ---&gt; Hi Shoaib,
I will create the change and share the change number shortly
19-09-2025 15:33:57 - PDXC Integration (Additional comments)
TASK8189836 Comment Added ---&gt; Hi Shoaib,
As discussed, please try to make a connection from  source  to destination for the logs.
17-09-2025 14:50:17 - PDXC Integration (Additional comments)
TASK8189836 Comment Added ---&gt; From: Mulla, Shoaib &lt;Shoaib.Mulla@qr.com.au&gt; 
Sent: 15 September 2025 06:10
To: Negi, Ajay &lt;anegi24@dxc.com&gt;
Subject: Re: topics for discussion
Hi Ajay
I will be able to test on Wed. I am WFH today and tomorrow. 
Thanks
Shoaib
________________________________________
From: Negi, Ajay &lt;anegi24@dxc.com&gt;
Sent: Monday, September 15, 2025 10:37 AM
To: Mulla, Shoaib &lt;Shoaib.Mulla@qr.com.au&gt;
Cc: Anakkathil Udayan, Vishnu &lt;v.anakkathiludayan@dxc.com&gt;
Subject: RE: topics for discussion 
Hi Shoaib, Thanks for the confirmation !! Please if you can try to access, I will pull out fresh logs from the firewall. Thanks and Regards, Ajay Negi Cybersecurity Firewall Services-Australia DXC Technologies Galaxy Business Park,PlotNo A44/45,Block
Hi Shoaib,
Thanks for the confirmation !!
Please if you can try to access, I will pull out fresh logs from the firewall.
Thanks and Regards,
Ajay Negi
Cybersecurity Firewall Services-Australia
DXC Technologies
Galaxy Business Park,PlotNo A44/45,Block A &amp; B
Sector 62, Noida(U.P.)-201301
Mobile | +91-9818029051
From: Mulla, Shoaib &lt;Shoaib.Mulla@qr.com.au&gt;
Sent: 15 September 2025 05:17
To: Negi, Ajay &lt;anegi24@dxc.com&gt;
Cc: Anakkathil Udayan, Vishnu &lt;v.anakkathiludayan@dxc.com&gt;
Subject: Fw: topics for discussion
FYI.
________________________________________
From: Nirmal Cherian &lt;nirmal@amplify-now.com&gt;
Sent: Monday, September 15, 2025 9:36 AM
To: Mulla, Shoaib &lt;Shoaib.Mulla@qr.com.au&gt;
Cc: Crompton, Antonia &lt;antonia.crompton@qr.com.au&gt;
Subject: Re: topics for discussion
Hi Shoaib, Yes, my reporting team used ping command to confirm the IP address of the MS SQL Server (amplify-au-api. database. windows. net) and it's 20. 53. 46. 128. Nirmal Joseph Cherian | Implementation Consultant Amplify-Now Pty Ltd. Mobile: +61
Hi Shoaib,
Yes, my reporting team used ping command to confirm the IP address of the MS SQL Server (amplify-au-api.database.windows.net) and it's 20.53.46.128.
Nirmal Joseph Cherian | Implementation Consultant  
Amplify-Now Pty Ltd. 
Mobile: +61 480 233 859  
Email: nirmal@amplify-now.com
________________________________________
From: Mulla, Shoaib &lt;Shoaib.Mulla@qr.com.au&gt;
Sent: Friday, 12 September 2025 3:16 PM
To: Nirmal Cherian &lt;nirmal@amplify-now.com&gt;
Cc: Crompton, Antonia &lt;antonia.crompton@qr.com.au&gt;
Subject: Fw: topics for discussion
Hi Nirmal
Following is a message from QR's network support. Coud you please confirm the IP address for the SQL server.
Thanks
Shoaib
12-09-2025 15:08:03 - PDXC Integration (Additional comments)
TASK8189836 Comment Added ---&gt; From: Negi, Ajay 
Sent: 12 September 2025 10:35
To: 'Mulla, Shoaib' &lt;Shoaib.Mulla@qr.com.au&gt;
Cc: Anakkathil Udayan, Vishnu &lt;v.anakkathiludayan@dxc.com&gt;
Subject: RE: topics for discussion
Hi Shoaib,
Please if you can get the SQL servers IP address confirmed as below:-
20.53.46.128 and 20.53.46.129
Thanks and Regards,
Ajay Negi
Cybersecurity Firewall Services-Australia
DXC Technologies
Galaxy Business Park,PlotNo A44/45,Block A &amp; B
Sector 62, Noida(U.P.)-201301
Mobile | +91-9818029051
10-09-2025 16:10:29 - PDXC Integration (Additional comments)
TASK8189836 Comment Added ---&gt; From: Mulla, Shoaib &lt;Shoaib.Mulla@qr.com.au&gt; 
Sent: 10 September 2025 10:51
To: Negi, Ajay &lt;anegi24@dxc.com&gt;
Subject: Re: TASK8189836/RITM5287602 - Amplify API Access through Power BI
Hi Ajay
I am available on Friday between 9:30am and 12:00 noon. OR on Friday between 2:00 pm and 3:30pm. Please let me know what suits you. 
Thanks
Shoaib
09-09-2025 11:46:28 - PDXC Integration (Additional comments)
TASK8189836 Comment Added ---&gt; From: Negi, Ajay 
Sent: 09 September 2025 07:16
To: shoaib.mulla@qr.com.au
Subject: TASK8189836/RITM5287602 - Amplify API Access through Power BI
Hi Shoaib,
This is regarding the subjected Task, please suggest your availability for a call to check if the traffic is getting dropped on the firewall.
Thanks and Regards,
Ajay Negi
Cybersecurity Firewall Services-Australia
DXC Technologies
Galaxy Business Park,PlotNo A44/45,Block A &amp; B
Sector 62, Noida(U.P.)-201301
Mobile | +91-9818029051
08-09-2025 14:22:03 - PDXC Integration (Additional comments)
TASK8189836 Comment Added ---&gt; Hi Shoab,
Please if we can have a call to check on the   flow for this traffic and see if firewall is blocking it.
05-09-2025 16:38:16 - PDXC Integration (Additional comments)
TASK8189836 Comment Added ---&gt; Working on this Task.
05-09-2025 09:05:49 - PDXC Integration (Work notes)
TASK8189836 Assigned To: Ajay Negi
04-09-2025 16:24:23 - Frederic Shea (Work notes)
QLR ServiceNow Integration sc_req_item SCTASK0214812 created RITM5287602
04-09-2025 16:24:04 - Frederic Shea (Work notes)
SDA assigning to DXC Security Firewall Management
</t>
  </si>
  <si>
    <t xml:space="preserve">
 2025-09-04 16:22:53 Shane Kmet - Assigned to is Zoe O'Brien was 
 2025-09-04 16:24:04 Fred Shea - Assignment Group is DXC Security Firewall Management was Global Service Desk
 2025-09-05 16:38:15 PDXC Integration - State is Pending was Work in Progress
 2025-10-17 15:16:50 PDXC Integration - State is Work in Progress was Pending
 2025-10-17 15:18:59 PDXC Integration - State is Pending was Work in Progress</t>
  </si>
  <si>
    <t>RITM0260597</t>
  </si>
  <si>
    <t xml:space="preserve">09-12-2025 15:31:32 - Chrystianna Cheon (Additional comments)
SOW v3.0 submitted to QR for review and approval.
Please note the following:
• This SoW will expire 30th of January 2026 (was 16th of January 2026)
• Scope has been reduced to a Minor Works project model, and the Disaster Recovery test Recovery Time Objective (RTO) has been stated.
• This Statement of Work will be undertaken on a Fixed Price basis with the Contract Sum as follows:
-----------------------------------------------------------------------------------------------------------------------------------------------------------------------------------------------
Fixed Price technical delivery of Project (refer to section 12.2): $92,620.00 was $94,996.00  
Time And Materials (refer to Section 12.3): $0.00   
Fixed Managed Services (refer section 12.4.1)
Total: $92,620.00 was $94,996.00
26-11-2025 12:21:07 - Chrystianna Cheon (Additional comments)
SOW v2.0 submitted to QR for review and approval
Please note the following:
• This SoW will expire 16th of January 2026 (was 31st of October 2025)
• Scope has been reduced to the TMS Staging environment only at the Customer’s request.
• This Statement of Work will be undertaken on a Fixed Price basis with the Contract Sum as follows:
---------------------------------------------------------------------------------------------------------------------------------------------
Fixed Price technical delivery of Project (refer to section 12.2) $94,996.00 was $108,848.00 
Time And Materials (refer to Section 12.3) $0.00 was $3,806.00 
Fixed Managed Services (refer section 12.4.1)   - 
Total: $94,996.00 was $112,654.00
21-10-2025 15:36:18 - Chrystianna Cheon (Additional comments)
SOW v1.0 submitted to QR for review and approval
Please note the following:
• This SoW will expire 31st of October 2025
• Costs have been broken out by Non-Production and Production, per Marcus Sanker’s request (in meeting held 1st of October, 2025)
• This Statement of Work will be undertaken on a Fixed Price and Capped Time and Materials basis with the Contract Sum as follows:
Non-Production
Contract Sum Component Cost (exclusive of GST)
Fixed Price technical delivery of Project (refer to section 12.2): $108,848.00
Time And Materials (refer to Section 12.3): $3,806.00
Fixed Managed Services (refer section 12.4.1) -
Total: $112,654.00
Production
Contract Sum Component Cost (exclusive of GST)
Fixed Price technical delivery of Project (refer to section 12.2): $40,767.00
Time And Materials (refer to Section 12.3): $9,515.00
Fixed Managed Services (refer section 12.4.1): $764.76
Total: $51,046.76
05-09-2025 11:12:08 - Chrystianna Cheon (Additional comments)
New request received and assigned to Brad Hurley.
</t>
  </si>
  <si>
    <t xml:space="preserve">
 2025-09-05 11:12:24 Chrystianna Cheon - Assigned to is Brad Hurley was </t>
  </si>
  <si>
    <t xml:space="preserve">
 2025-09-05 08:42:45 PDXC Integration - State is Pending was Open
 2025-12-04 15:05:16 PDXC Integration - State is Work in Progress was Pending
 2025-12-08 15:40:48 PDXC Integration - State is Closed Complete was Work in Progress</t>
  </si>
  <si>
    <t xml:space="preserve">
 2025-09-05 08:35:46 PDXC Integration - State is Pending was Open
 2025-12-02 10:54:07 PDXC Integration - State is Work in Progress was Pending
 2025-12-08 11:54:12 PDXC Integration - State is Closed Complete was Work in Progress</t>
  </si>
  <si>
    <t xml:space="preserve">08-12-2025 10:28:26 - Riley Thomas (Additional comments)
Hi Nicole.
Could you please try again.
Kind regards,
Riley
08-12-2025 10:28:26 - Riley Thomas (Work notes)
User was not apart of QR InetUser Social Media anymore
Readded user to QR InetUser Social Media
05-12-2025 21:13:55 - Nicole Kemp (Additional comments)
reply from: nicole.kemp@qr.com.au
Hi Team,
I’ve had trouble creating, editing, and deleting posts in the native Facebook environment recently.
Issues experienced: when I create a post, it doesn’t save (save ‘circle’ (spinning blue wheel) keeps turning, does not complete or time out). The same occurs when attempting to edit a post.
When I attempt to remove a post, the below error appeared:
[cid:image003.png@01DC662B.DD9FDA60]
My permissions were extended with the request noted here, however I’m wondering if you could please take a look to ensure there hasn’t been anything go astray?
Many thanks and kind regards,
Nic
[Queensland Rail logo]
Nic Kemp
Customer Communications Lead (Relief)
Rail Management Centre - Level 2
80 Mayne Road
Bowen Hills, QLD 4006
T: 07 3072 9200
M: 0438 040 190
W: queenslandrail.com.au&lt;http://queenslandrail.com.au/&gt;
01-09-2025 13:03:06 - Cameron Horn (Work notes)
Closing ticket due to the access being provided
01-09-2025 12:49:36 - Nicole Kemp (Additional comments)
Lovely, thanks Michael!
01-09-2025 12:47:34 - Michael Cleary (Work notes)
Verified approval, added user to "QR InetUser Social Media" as per KB0010048.
01-09-2025 12:47:34 - Michael Cleary (Additional comments)
Thanks for that Nic,
I've now added the relevant permissions to your profile to grant this access, they may take an hour or so to apply.
Best regards, Michael.
01-09-2025 12:33:01 - Nicole Kemp (Additional comments)
Hiya, please see email approval attachment :)
01-09-2025 12:26:25 - Michael Cleary (Additional comments)
Hey Nic,
Can you please provide the approval from Marcus? This needs to be gathered by yourself, not IT.
Best regards, Michael.
</t>
  </si>
  <si>
    <t xml:space="preserve">12-12-2025 10:37:18 - Nathan Perkins (Work notes)
cannot locate catalog item - cannot create request
12-12-2025 10:37:16 - Nathan Perkins (Additional comments)
Aletia, we still have a key component that is currently listed with the vendor as shipping 23/12/25, so I would not anticipate this device before mid Jan 2026. Sorry for the delays.
Kind Regards
Nathan
16-10-2025 08:33:16 - Nathan Perkins (Work notes)
cannot locate catalog item - cannot create request
16-10-2025 08:33:14 - Nathan Perkins (Work notes)
Updated RITM0258879 with room assessment information
16-10-2025 08:32:36 - Nathan Perkins (Work notes)
cannot locate catalog item - cannot create request
16-10-2025 08:32:33 - Nathan Perkins (Additional comments)
Room Assessment completed. Proposed a CX100 device due to round trip cable length from floor box to screen location. Pricing approved.
01-09-2025 08:17:30 - Martyn Connor (Work notes)
cannot locate catalog item - cannot create request
</t>
  </si>
  <si>
    <t xml:space="preserve">
 2025-10-16 08:33:14 Nathan Perkins - State is Closed Complete was Open</t>
  </si>
  <si>
    <t xml:space="preserve">12-12-2025 14:43:21 - PDXC Integration (Work notes)
TASK8171639 Work Note Added by ehanneman2@dxc.com: SL232487, SN: 0F017MK22393FB has been reimaged and is in use by another QR employee now.  Software has been removed by reimage.
03-09-2025 14:16:49 - PDXC Integration (Work notes)
TASK8171639 Assigned To: Eric Hanneman
03-09-2025 12:23:40 - PDXC Integration (Work notes)
TASK8171639 Assigned To: 
03-09-2025 12:23:29 - PDXC Integration (Additional comments)
TASK8171639 Comment Added ---&gt; User unable to remove Meridian from PC. 
Forwarding to Desktop Team to Assist.
03-09-2025 09:45:47 - PDXC Integration (Additional comments)
TASK8171639 Comment Added ---&gt; User removed from Civil vault. 
Advised user on steps to remove  software from PC. This may need to be actioned by the SD though.
03-09-2025 09:45:10 - PDXC Integration (Additional comments)
TASK8171639 Comment Added ---&gt; User removed from Civil vault. 
Advised user on steps to remove  software from PC. This may need to be actioned by the SD though.
03-09-2025 09:43:33 - PDXC Integration (Additional comments)
TASK8171639 Comment Added ---&gt; Customer ha
02-09-2025 15:23:08 - PDXC Integration (Additional comments)
TASK8171639 Comment Added ---&gt; Follow up sent regarding request.
01-09-2025 13:49:28 - PDXC Integration (Additional comments)
TASK8171639 Comment Added ---&gt; Email sent to user getting information on which vaults user has access to. 
Once received, will proceed to revoke user access.
01-09-2025 09:08:29 - PDXC Integration (Work notes)
TASK8171639 Assigned To: Robert William
28-08-2025 07:15:02 - Robert Hill (Work notes)
QLR ServiceNow Integration sc_req_item SCTASK0213896 created RITM5274819
</t>
  </si>
  <si>
    <t xml:space="preserve">
 2025-09-01 13:47:50 PDXC Integration - State is Work in Progress was Open
 2025-09-01 13:49:18 PDXC Integration - State is Pending was Work in Progress
 2025-09-03 09:43:29 PDXC Integration - State is Work in Progress was Pending
 2025-09-03 09:45:45 PDXC Integration - State is Pending was Work in Progress
 2025-12-12 14:43:25 PDXC Integration - State is Work in Progress was Pending
 2025-12-12 14:43:27 PDXC Integration - State is Closed Complete was Work in Progress</t>
  </si>
  <si>
    <t xml:space="preserve">12-12-2025 07:58:39 - Surojit Bhattacharjee (Work notes)
Closing task. Please discuss with Rama in case if this is still an issue.
</t>
  </si>
  <si>
    <t xml:space="preserve">
 2025-08-26 08:52:19 Surojit Bhattacharjee - State is Work in Progress was Open
 2025-12-12 07:58:39 Surojit Bhattacharjee - State is Closed Complete was Work in Progress</t>
  </si>
  <si>
    <t xml:space="preserve">16-10-2025 08:15:39 - PDXC Integration (Work notes)
TASK8148368 Assigned To: Eric Hanneman
25-08-2025 13:37:49 - PDXC Integration (Work notes)
TASK8148368 Work Note Added by jeffrey.sil.sardin@dxc.com: SCTASK0212868 reassigned to DXC Desktop CBD
20-08-2025 13:12:59 - PDXC Integration (Work notes)
TASK8148368 Assigned To: Peter Huthwaite
19-08-2025 14:35:19 - PDXC Integration (Work notes)
TASK8148368 Assigned To: 
19-08-2025 14:35:09 - PDXC Integration (Work notes)
TASK8148368 Work Note Added by santhi.varthan@dxc.com: Hi Desktop team,
As per KB0010737, please install for Samantha Spall
\\sccm\datasources$\SoftwarePackages\Queensland Rail\QR_NoLockOut_1.0_R01\Final
19-08-2025 14:32:19 - PDXC Integration (Work notes)
TASK8148368 Assigned To: Santhi Varthan
19-08-2025 12:20:06 - Alan Jones (Work notes)
QLR ServiceNow Integration sc_req_item SCTASK0212868 created RITM5258729
</t>
  </si>
  <si>
    <t xml:space="preserve">
 2025-08-19 14:31:49 PDXC Integration - State is Work in Progress was Open
 2025-08-25 13:37:34 Jeffrey Sardin - Assignment Group is DXC Desktop CBD was DXC Software Asset Management
 2025-12-12 12:23:15 PDXC Integration - State is Closed Complete was Work in Progress</t>
  </si>
  <si>
    <t>RITM0258667</t>
  </si>
  <si>
    <t xml:space="preserve">10-12-2025 15:47:49 - Domenico Macri (Additional comments)
How is this progressing??
14-10-2025 07:53:44 - Domenico Macri (Additional comments)
6 Please
13-10-2025 12:31:15 - PDXC Integration (Additional comments)
TASK8148387 Comment Added ---&gt; Hi Domenic,
I can finally order Desktops now, they should be arriving early November.  How many do you need?
20-08-2025 13:11:00 - PDXC Integration (Work notes)
TASK8148387 Assigned To: Grant Mendes
19-08-2025 12:47:52 - George Knight (Work notes)
QLR ServiceNow Integration sc_req_item SCTASK0212857 created RITM5258745
19-08-2025 12:47:33 - George Knight (Work notes)
Assigning to desktop team to assist further.
From: IT Service Desk 
Sent: Tuesday, 19 August 2025 12:00 PM
To: Macri, Domenic &lt;Domenic.Macri@qr.com.au&gt;
Subject: RE: RITM0258667 FW: IT incident Number 540860
Hi Domenic
I have raised RITM0258667 and I will assign it to the desktop team to discuss your needs and assist you further.
Kind regards,
George Knight
IT Service Desk Analyst
Level 3, 21 Kirksway Place
Battery Point, Tasmania 7004
T: 07 3072 5000
W: queenslandrail.com.au
E: ITservicedesk@qr.com.au
19-08-2025 11:59:24 - George Knight (Work notes)
Investigating.
</t>
  </si>
  <si>
    <t xml:space="preserve">
 2025-08-19 11:59:24 George Knight - Assigned to is George Knight was 
 2025-08-19 12:47:33 George Knight - Assignment Group is DXC Desktop CBD was Global Service Desk</t>
  </si>
  <si>
    <t>RITM0258495</t>
  </si>
  <si>
    <t xml:space="preserve">12-12-2025 08:36:08 - David Barbeler (Work notes)
Spoke to Grant and advised a second plotter is required for RC1-4. DXC to arrange quote for second plotter and delivery.
12-12-2025 08:19:30 - David Barbeler (Work notes)
Received quote from DXC (Ricoh), requested confirmation of delivery address from Nathan Ward to include in quote.
08-12-2025 14:33:39 - Safinat Dean (Work notes)
Simon asked Ricoh to source an HP device quote - Ricoh Account manager exploring options.
18-11-2025 16:50:04 - Safinat Dean (Work notes)
From: Saf Dean 
Sent: Tuesday, 18 November 2025 4:50 PM
To: Roberts, Simon &lt;simon.roberts2@dxc.com&gt;
Cc: Elliot Dale &lt;edale@ricoh.com.au&gt;
Subject: FW: RITM0258495 - Service Request for HP DesignJet T230 Plotter
Hello Simon,
One more SR is open – the user requested an HP device. I reached out to the Service Desk to check where this should be routed. They advised that it is currently being reviewed and asked that we keep the SR open.
Could you please advise how you would like to proceed with this SR?
Regards,
Saf
15-09-2025 16:42:52 - Safinat Dean (Work notes)
From: Saf Dean 
Sent: Monday, 15 September 2025 4:42 PM
To: 'Connor, Martyn Jon' &lt;mconnor9@dxc.com&gt;; Ballena, Joylen &lt;joylen.ballena@qr.com.au&gt;
Cc: IT Service Desk &lt;ITServiceDesk@qr.com.au&gt;
Subject: RE: RITM0258495 - Service Request for HP DesignJet T230 Plotter
Hey Martyn,
I see this SR is still in Ricoh queue. Do have an update for me on this – can this be closed or moved to another queue etc…
Appreciate the support.
Thanks
Saf
From: Connor, Martyn Jon &lt;mconnor9@dxc.com&gt; 
Sent: Thursday, 28 August 2025 9:33 AM
To: Ballena, Joylen &lt;joylen.ballena@qr.com.au&gt;; Saf Dean &lt;safinatdean@ricoh.com.au&gt;
Cc: IT Service Desk &lt;ITServiceDesk@qr.com.au&gt;
Subject: RE: RITM0258495 - Service Request for HP DesignJet T230 Plotter
HI Joylen,
We just discussed this is SOD and Sam is taking a look into it. 
Don’t close the request at this stage. 
Kind Regards
MARTYN CONNOR
SERVICE DESK TEAM LEADER
Level 3, 21 Kirksway Place 
Battery Point, Tasmania 7004 
T: 07 3072 5000 
W: queenslandrail.com.au
E: ITservicedesk@qr.com.au
From: Ballena, Joylen &lt;joylen.ballena@qr.com.au&gt; 
Sent: Thursday, August 28, 2025 9:31 AM
To: Saf Dean &lt;safinatdean@ricoh.com.au&gt;; Connor, Martyn Jon &lt;mconnor9@dxc.com&gt;
Cc: IT Service Desk &lt;ITServiceDesk@qr.com.au&gt;
Subject: RE: RITM0258495 - Service Request for HP DesignJet T230 Plotter
Thanks, Saf. I am not sure if we have a team that supports this as well. If none, we may have to close the SR. 
Hello Martyn,
Do you have any idea if we have a team that supports HP DesignJet Plotter? Appreciate your assistance. 
Thanks.
  Joylen Ballena
  Service Request Management
Advance leave notice: 
From: Saf Dean &lt;safinatdean@ricoh.com.au&gt; 
Sent: Thursday, 28 August 2025 6:53 am
To: Ballena, Joylen &lt;joylen.ballena@qr.com.au&gt;; IT Service Desk &lt;ITServiceDesk@qr.com.au&gt;
Subject: FW: RITM0258495 - Service Request for HP DesignJet T230 Plotter
Importance: High
Morning Joylen, Could you please remove SR (RITM0258495) from the RICOH Print SDM group and assign it to the appropriate DXC/QR team that can assist Nathan with his HP Plotter request? While I could close the SR, since he's requesting a device—and
Morning Joylen,
Could you please remove SR (RITM0258495) from the RICOH Print SDM group and assign it to the appropriate DXC/QR team that can assist Nathan with his HP Plotter request?
While I could close the SR, since he's requesting a device—and specifically an HP—it would be more appropriate to redirect it to the correct contact within the DXC or QR environment.
Looking forward to your response.
Thanks,
Saf
28-08-2025 08:59:30 - Safinat Dean (Work notes)
From: Saf Dean 
Sent: Thursday, 28 August 2025 8:53 AM
To: Ballena, Joylen &lt;joylen.ballena@qr.com.au&gt;; IT Service Desk &lt;itservicedesk@qr.com.au&gt;
Subject: FW: RITM0258495 - Service Request for HP DesignJet T230 Plotter
Importance: High
Morning Joylen,
Could you please remove SR (RITM0258495) from the RICOH Print SDM group and assign it to the appropriate DXC/QR team that can assist Nathan with his HP Plotter request?
While I could close the SR, since he's requesting a device—and specifically an HP—it would be more appropriate to redirect it to the correct contact within the DXC or QR environment.
Looking forward to your response.
Thanks,
Saf
From: Saf Dean 
Sent: Thursday, 28 August 2025 8:47 AM
To: Ward, Nathan &lt;nathan.ward2@qr.com.au&gt;
Subject: RE: RITM0258495 - Service Request for HP DesignJet T230 Plotter
Morning Nathan,
Thank you for responding – on that note Ricoh doesn't need to work any further on this Service Request.
I will inform your IT desk to close the SR that was sent to Ricoh.
Enjoy the rest of your day.
Thanks
Saf
From: Ward, Nathan &lt;nathan.ward2@qr.com.au&gt; 
Sent: Thursday, 28 August 2025 7:40 AM
To: Saf Dean &lt;safinatdean@ricoh.com.au&gt;
Subject: RE: RITM0258495 - Service Request for HP DesignJet T230 Plotter
Hi Saf,
No we want the HP Designjet T230.
I have my own DIGITAL BUSINESS PARTNER working on this request now, Laura Kerehi.
Please address any concerns through her.
Kind regards
NATHAN WARD
SYSTEMS TECHNICIAN 
(Power Systems and Control)
Shed 4, 347 Bilsen Rd
Geebung, QLD 4034 
M: 0428 621 319 
nathan.ward2@qr.com.au
From: Saf Dean &lt;safinatdean@ricoh.com.au&gt; 
Sent: Wednesday, 27 August 2025 12:16 PM
To: Ward, Nathan &lt;nathan.ward2@qr.com.au&gt;
Subject: RITM0258495 - Service Request for HP DesignJet T230 Plotter
Afternoon Nathan, We have received a service request from you regarding a new HP DesignJet T230 Plotter for at 80 Mayne Road, Bowen Hills QLD 4006. This appears to be a request to replace your current, redundant HP Plotter. Please note that
Afternoon Nathan,
We have received a service request from you regarding a new HP DesignJet T230 Plotter for at 80 Mayne Road, Bowen Hills QLD 4006. This appears to be a request to replace your current, redundant HP Plotter.
Please note that Ricoh is only able to provide Ricoh Plotters. We do currently have Ricoh Plotters in use within the QR environment.
Would you be happy for us to proceed with obtaining a quote for a Ricoh Plotter as a replacement?
Looking forward to your response.
Kind regards,
Saf
27-08-2025 12:16:23 - Safinat Dean (Work notes)
From: Saf Dean 
Sent: Wednesday, 27 August 2025 12:16 PM
To: nathan.ward2@qr.com.au
Subject: RITM0258495 - Service Request for HP DesignJet T230 Plotter
Afternoon Nathan,
We have received a service request from you regarding a new HP DesignJet T230 Plotter for at 80 Mayne Road, Bowen Hills QLD 4006. This appears to be a request to replace your current, redundant HP Plotter.
Please note that Ricoh is only able to provide Ricoh Plotters. We do currently have Ricoh Plotters in use within the QR environment.
Would you be happy for us to proceed with obtaining a quote for a Ricoh Plotter as a replacement?
Looking forward to your response.
Kind regards,
Saf
21-08-2025 16:29:50 - Safinat Dean (Work notes)
Received - will get in touch with end user to understand the HP device request as Ricoh can only provide a Ricoh Plotter.
</t>
  </si>
  <si>
    <t xml:space="preserve">
 2025-08-21 16:29:51 Saf Dean - State is Pending was Open</t>
  </si>
  <si>
    <t xml:space="preserve">12-12-2025 14:56:48 - PDXC Integration (Work notes)
TASK8138701 Work Note Added by ehanneman2@dxc.com: Asset SM231447, SN: 0F005BS222101J, Hostname: QRST-7JGK9SQCG1 is currently being used by Jelich, Todor and last checking date - 11/12/2025, 6:54:47 pm.  Global Protect 6.2.8 is installed and working correctly.
12-12-2025 14:53:08 - PDXC Integration (Work notes)
TASK8138701 Work Note Added by ehanneman2@dxc.com: From: Crabbe, Ian &lt;Ian.Crabbe@qr.com.au&gt; 
Sent: Monday, 29 September 2025 16:25
To: Hanneman, Eric &lt;eric.hanneman@qr.com.au&gt;
Subject: RE: TASK8138701 - Site Support Service Task (Global Protect)
Hi Eric,
As far as I know that one is working but they are intermittent, I have been helping my staff by trying to get their tablets up and running as they fail. They always fail after an update.
Cheers
IAN CRABBE
ACTING DRIVER IN CHARGE
Portsmith B Block, Portsmith B Block 
Ray Jones Drive Portsmith 4870 • Cairns, Qld  
T: 
M: 0418 880 580 
F:  
W: queenslandrailtravel.com.au
29-09-2025 16:20:20 - PDXC Integration (Work notes)
TASK8138701 Work Note Added by ehanneman2@dxc.com: From: Hanneman, Eric 
Sent: Monday, 29 September 2025 16:20
To: Crabbe, Ian &lt;Ian.Crabbe@qr.com.au&gt;
Subject: TASK8138701 - Site Support Service Task (Global Protect)
Hi Ian,
I was going through a back log of tasks and came across one that you had raised.  Do you have Global Protect on your laptop (sm231447) and is it working correctly now?  Can this task be resolve or do you require further assistance?
Regards,
Eric
29-09-2025 16:15:02 - PDXC Integration (Work notes)
TASK8138701 Work Note Added by ehanneman2@dxc.com: Verified (via NexThink) that Global Protect 6.2.8 is installed on QRST-7JGK9SQCG1 (sm231447).
19-08-2025 10:24:47 - PDXC Integration (Additional comments)
TASK8138701 Comment Added ---&gt; Awaiting call w/ Ian in 30 mins.
19-08-2025 10:23:59 - PDXC Integration (Work notes)
TASK8138701 Work Note Added by ehanneman2@dxc.com: Called and spoke to Ian on 07 42319208.  He stated that the device belongs to another user (who is on holidays).  Asked if I could use him to do some initial troubleshooting, asked to be called back in 30 mins.
18-08-2025 10:50:49 - PDXC Integration (Work notes)
TASK8138701 Assigned To: Eric Hanneman
14-08-2025 14:47:28 - Craig Maguire (Work notes)
QLR ServiceNow Integration sc_req_item SCTASK0212437 created RITM5252304
</t>
  </si>
  <si>
    <t xml:space="preserve">
 2025-08-19 10:24:35 PDXC Integration - State is Pending was Open
 2025-12-12 14:56:43 PDXC Integration - State is Work in Progress was Pending
 2025-12-12 14:56:45 PDXC Integration - State is Closed Complete was Work in Progress</t>
  </si>
  <si>
    <t xml:space="preserve">11-12-2025 10:57:18 - PDXC Integration (Work notes)
TASK8134013 Work Note Added by joel.bissmire@dxc.com: Device Primary user already updated in Intune, bit too late to after reassigning to initiate a wipe
30-10-2025 15:51:24 - PDXC Integration (Work notes)
TASK8134013 Assigned To: Joel Bissmire
14-08-2025 13:14:39 - PDXC Integration (Work notes)
TASK8134013 Assigned To: Michael Murakami
13-08-2025 11:04:49 - PDXC Integration (Work notes)
TASK8134013 Work Note Added by kaushika.t@dxc.com: Ipad - Assigning the ticket to Desktop Support for further assistance.
13-08-2025 11:03:01 - PDXC Integration (Additional comments)
TASK8134013 Comment Added ---&gt; User reassigned in asset registry:
Asset tag - SL232618|| Serial Number - 0F3BC3423383FB || State - In use || Assigned to - Mark Heuston.
13-08-2025 08:05:17 - Jean Pameron (Work notes)
QLR ServiceNow Integration sc_req_item SCTASK0212295 created RITM5249099
</t>
  </si>
  <si>
    <t xml:space="preserve">
 2025-12-11 10:57:14 PDXC Integration - State is Closed Complete was Open</t>
  </si>
  <si>
    <t xml:space="preserve">11-12-2025 11:11:28 - PDXC Integration (Work notes)
TASK8126958 Work Note Added by joel.bissmire@dxc.com: Device Primary user is already set to Mark, bit too late to wipe the device now since it has been in use for a while.
30-10-2025 15:51:17 - PDXC Integration (Work notes)
TASK8126958 Assigned To: Joel Bissmire
18-08-2025 10:27:40 - PDXC Integration (Work notes)
TASK8126958 Assigned To: Michael Murakami
11-08-2025 16:57:34 - PDXC Integration (Additional comments)
TASK8126958 Comment Added ---&gt; Assigning the ticket to Desktop Support for further assistance.
11-08-2025 13:29:28 - Fiona Rendalls (Work notes)
QLR ServiceNow Integration sc_req_item SCTASK0212004 created RITM5244249
11-08-2025 13:29:17 - Fiona Rendalls (Additional comments)
Moved to DXC Intune Team to unenroll association from old owner Douglas Henrich who has left QR so that the new owner can setup the iphone.
Mobile:  0460635343
iPhone 14 IMEI 354715681795741
11-08-2025 13:29:17 - Fiona Rendalls (Work notes)
Moved to DXC Intune Team to unenroll association from old owner Douglas Henrich who has left QR so that the new owner can setup the iphone.
Mobile:  0460635343
iPhone 14 IMEI 354715681795741
11-08-2025 13:28:05 - Fiona Rendalls (Additional comments)
Hi Jean, 
Thanks for advising that you will be taking over iPhone service 0460635343 and iPhone 14 IMEI 354715681795741 (currently assigned to Douglas Henrich). 
Douglas is currently enrolled in this device so needs to action as per below for the changeover to be made so there are action points that need to be made by the alternative (1b - below) in order for the new owner to follow their instructions in (2).
I did notice other equipment assigned to him which I'm assuming you are dealing with via other tickets.  
Step 1 b:  instructions - previous owner (Douglas Henrich is no longer with QR) - unenroll and erase contents for new owner .  This ticket moves to the cue for **DXC Intune Team** to do a device wipe and follow their instructions.
**I have moved this ticket to DXC Intune, however look at Step 2 because once DXC intune do their wipe, you need to advise the new owner, Mark Heuston to setup the device so it can be recorded
 Step 2:  Instructions - new owner (Mark Heuston)  **Can only be done after Step 1 has been done**
* Proceed to setup and enrol device via DEP following User Guide - 
Intune - https://queenslandrail.service-now.com/service_management?id=kb_article_view&amp;sysparm_article=KB0020604 
Once the new user has setup and enrolled the device,  it will then as part of integration from the Mobile Device Management System (MDM) automatically update our Telecoms Expense Management system (TEMs) with the new user details. 
Any issues or urgent confirmation required please let us know.  
Thankyou and have a lovely day.
11-08-2025 09:04:44 - Gilbert Noble (Work notes)
Jean Pameron reached out via chat, 
triggered device wipe in Intune
11-08-2025 09:01:02 - Jean Pameron (Additional comments)
Hi, could you also please wipe the data remotely? I have had to log in to get the ME number. Thank you
</t>
  </si>
  <si>
    <t xml:space="preserve">
 2025-08-11 13:28:05 Fiona Rendalls - Assigned to is Fiona Rendalls was 
 2025-08-11 13:29:17 Fiona Rendalls - Assignment Group is DXC Intune Support was ICT Telecoms
 2025-12-11 11:11:32 PDXC Integration - State is Closed Complete was Work in Progress</t>
  </si>
  <si>
    <t>RITM0257668</t>
  </si>
  <si>
    <t xml:space="preserve">09-12-2025 01:41:34 - PDXC Integration (Work notes)
TASK8123726 Work Note Added by v.nagolu@dxc.com: Raising a change to implement inline cloud analysis in vulnerability protection profiles, this will be implemented in test only and will be tested by the security teams before going to production
20-11-2025 14:32:44 - PDXC Integration (Work notes)
TASK8123726 Work Note Added by v.nagolu@dxc.com: Raising a change to implement inline cloud analysis in vulnerability protection profiles, this will be implemented in test only and will be tested by the security teams before going to production
18-11-2025 20:10:08 - PDXC Integration (Work notes)
TASK8123726 Work Note Added by v.nagolu@dxc.com: Raising a change to implement inline cloud analysis in vulnerability protection profiles, this will be implemented in test only and will be tested by the security teams before going to production
10-11-2025 17:45:29 - PDXC Integration (Work notes)
TASK8123726 Work Note Added by v.nagolu@dxc.com: CHG1414918—Adding the Inline Cloud Analysis on Vulnerability Protection Profiles in existing test Policies 
Scheduled on  10 Nov 2025
07-11-2025 14:39:30 - PDXC Integration (Work notes)
TASK8123726 Work Note Added by v.nagolu@dxc.com: Raised Change Request CHG1414918-Adding the Inline Cloud Analysis on Vulnerability Protection Profiles in existing test Policies
We are currently awaiting approval, and the change will be implemented once approval is received.
28-10-2025 01:01:49 - PDXC Integration (Work notes)
TASK8123726 Work Note Added by v.nagolu@dxc.com: CHG1396857-Implementation has been completed successfully. Awaiting confirmation of test results to validate the change.
24-10-2025 11:13:07 - PDXC Integration (Work notes)
TASK8123726 Work Note Added by v.nagolu@dxc.com: I have created the change request, and it is currently under implementation.
16-10-2025 15:50:46 - PDXC Integration (Additional comments)
TASK8123726 Comment Added ---&gt; Raised Change Request CHG1396857 to implement Inline Cloud Analysis in the Vulnerability Protection Profiles applied to the existing policy.
We are currently awaiting approval, and the change will be implemented once approval is received.
16-10-2025 15:50:22 - PDXC Integration (Work notes)
TASK8123726 Work Note Added by v.nagolu@dxc.com: Raised Change Request CHG1396857 to implement Inline Cloud Analysis in the Vulnerability Protection Profiles applied to the existing policy.
We are currently awaiting approval, and the change will be implemented once approval is received.
13-10-2025 19:05:29 - PDXC Integration (Work notes)
TASK8123726 Work Note Added by v.nagolu@dxc.com: TASK8123726_RITM5241904-CHG1350863 has been implemented for test user, now we are creating te change request for all the users
08-10-2025 13:19:49 - PDXC Integration (Work notes)
TASK8123726 Work Note Added by v.nagolu@dxc.com: Added attachment ::  TASK8123726_RITM5241904-CHG1350863 - Enable Inline Cloud Analysis on Vulnerability Protection Pr.msg
15-08-2025 09:09:49 - PDXC Integration (Additional comments)
TASK8123726 Comment Added ---&gt; Raising a change to implement inline cloud analysis in vulnerability protection profiles, this will be implemented in test only and will be tested by the security teams before going to production
15-08-2025 09:09:09 - PDXC Integration (Work notes)
TASK8123726 Work Note Added by harrison.mabb@dxc.com: Raising a change to implement inline cloud analysis in vulnerability protection profiles, this will be implemented in test only and will be tested by the security teams before going to production
13-08-2025 10:36:19 - PDXC Integration (Work notes)
TASK8123726 Assigned To: Venkateshwarlu Nagolu
08-08-2025 10:35:01 - Raegan Munro (Work notes)
QLR ServiceNow Integration sc_req_item SCTASK0211880 created RITM5241904
08-08-2025 10:34:47 - Raegan Munro (Work notes)
Assigning to Firewall for further assistance.
</t>
  </si>
  <si>
    <t xml:space="preserve">
 2025-08-08 10:34:47 Raegan Munro - Assignment Group is DXC Security Firewall Management was Global Service Desk
 2025-08-15 09:09:44 PDXC Integration - State is Pending was Open
 2025-10-16 15:46:25 PDXC Integration - State is Work in Progress was Pending
 2025-10-16 15:50:41 PDXC Integration - State is Pending was Work in Progress</t>
  </si>
  <si>
    <t xml:space="preserve">12-12-2025 10:26:07 - Nathan Perkins (Work notes)
cannot locate catalog item - cannot create request
12-12-2025 10:26:04 - Nathan Perkins (Additional comments)
Aletia, Sorry for the confusion, This unit has been prioritised and is on the bench as discussed yesterday. I will update RITM0258879 with the expected ETA information.
Kind Regards
Nathan
12-12-2025 10:18:35 - Nathan Perkins (Work notes)
cannot locate catalog item - cannot create request
12-12-2025 10:18:32 - Nathan Perkins (Additional comments)
Aletia, we still have a key component that is currently listed with the vendor as shipping 23/12/25, so I would not anticipate this device before mid Jan 2026. Sorry for the delays.
Kind Regards 
Nathan
16-10-2025 08:36:14 - Nathan Perkins (Work notes)
cannot locate catalog item - cannot create request
16-10-2025 08:36:11 - Nathan Perkins (Additional comments)
Room Assessment completed. Proposed a CX100 device due to round trip cable length from floor box to screen location. Pricing approved.
16-10-2025 08:34:36 - Nathan Perkins (Work notes)
cannot locate catalog item - cannot create request
16-10-2025 08:34:34 - Nathan Perkins (Work notes)
Updated RITM0255577 with room assessment information
28-07-2025 09:14:15 - Igor Prgomet (Work notes)
cannot locate catalog item - cannot create request
</t>
  </si>
  <si>
    <t xml:space="preserve">
 2025-10-16 08:34:34 Nathan Perkins - State is Closed Complete was Open</t>
  </si>
  <si>
    <t xml:space="preserve">08-12-2025 17:22:31 - Joylen Ballena (Work notes)
Alex Aldelfi
Additional comments•17-10-2025 09:05:58
This has been resolved and can be closed off
17-10-2025 09:05:58 - Alex Aldelfi (Additional comments)
This has been resolved and can be closed off
25-07-2025 11:28:23 - Michael Cleary (Work notes)
PAM queue is now selectable.
25-07-2025 11:21:31 - Michael Cleary (Work notes)
Chasing PAM team for access.
24-07-2025 13:35:30 - Michael Cleary (Work notes)
Working with PAM team, they have requested reassignment but group is not selectable for SCTASKs.
24-07-2025 11:24:05 - Michael Cleary (Work notes)
Investigating.
24-07-2025 10:06:27 - Alex Aldelfi (Additional comments)
Hi Raegan, I think that there is a group for admins of PAM and also need the role assigned in the PAM application itself. Please reach out to Daniel Hodgson for more details. I also shared this RITM number with him already
24-07-2025 09:13:33 - Raegan Munro (Additional comments)
Hi Alex, 
Thankyou for reaching out to the Queensland Rail IT Service Desk. 
Can you please confirm if you require this access within the PAM application? Additionally, can you please confirm what groups you require access to, or alternatively provide an example of another employee with the same level of access you require so that we can mirror this to your account?
Kind regards, 
Raegan.
24-07-2025 09:13:33 - Raegan Munro (Work notes)
Reaching out to user to confirm what access is required.
24-07-2025 09:12:05 - Raegan Munro (Work notes)
Investigating.
</t>
  </si>
  <si>
    <t xml:space="preserve">
 2025-07-24 09:00:56 Michael Cleary - Assigned to is George Knight was 
 2025-07-24 09:13:33 Raegan Munro - State is Pending was Work in Progress
 2025-07-24 13:35:30 Michael Cleary - Assigned to is Michael Cleary was George Knight
 2025-07-25 11:28:23 Michael Cleary - Assignment Group is DXC E8 PAM Hypercare was Global Service Desk
 2025-12-08 17:22:31 Joylen Ballena - State is Closed Complete was Pending</t>
  </si>
  <si>
    <t>RITM0255438</t>
  </si>
  <si>
    <t xml:space="preserve">09-12-2025 01:39:09 - PDXC Integration (Work notes)
TASK8069461 Work Note Added by v.nagolu@dxc.com: The user is still unable to access the OT – Ubuntu Linux updates through download.docker.com. We are currently troubleshooting the issue.
08-12-2025 16:24:38 - PDXC Integration (Work notes)
TASK8069461 Work Note Added by v.nagolu@dxc.com: The user is still unable to access the OT – Ubuntu Linux updates through download.docker.com. We are currently troubleshooting the issue.
20-11-2025 14:15:19 - PDXC Integration (Work notes)
TASK8069461 Work Note Added by v.nagolu@dxc.com: User is now presenting a SSL certificate error that we are attempting to troubleshoot with the user
18-11-2025 20:06:53 - PDXC Integration (Work notes)
TASK8069461 Work Note Added by v.nagolu@dxc.com: User is now presenting a SSL certificate error that we are attempting to troubleshoot with the user
10-11-2025 17:42:34 - PDXC Integration (Work notes)
TASK8069461 Work Note Added by v.nagolu@dxc.com: User is now presenting a SSL certificate error that we are attempting to troubleshoot with the user
07-11-2025 15:45:23 - PDXC Integration (Work notes)
TASK8069461 Work Note Added by harrison.mabb@dxc.com: User is now presenting a SSL certificate error that we are attempting to troubleshoot with the user
28-10-2025 01:02:47 - PDXC Integration (Work notes)
TASK8069461 Work Note Added by v.nagolu@dxc.com: The user is still unable to access the OT – Ubuntu Linux updates through download.docker.com. We are currently troubleshooting the issue.
24-10-2025 11:19:59 - PDXC Integration (Work notes)
TASK8069461 Work Note Added by v.nagolu@dxc.com: The user is still unable to access the OT – Ubuntu Linux updates through download.docker.com. We are currently troubleshooting the issue.
16-10-2025 13:50:29 - PDXC Integration (Additional comments)
TASK8069461 Comment Added ---&gt; CHG1336654—change has been implemented for Update firewall rule to allow to OT - Ubuntu Linux updates using download.docker.com
We are doing the test with the user
16-10-2025 13:50:09 - PDXC Integration (Work notes)
TASK8069461 Work Note Added by v.nagolu@dxc.com: HG1336654—change has been implemented for Update firewall rule to allow to OT - Ubuntu Linux updates using download.docker.com
We are doing the test with the user
13-10-2025 19:04:02 - PDXC Integration (Work notes)
TASK8069461 Work Note Added by v.nagolu@dxc.com: TASK8069461 Work Note Added by v.nagolu@dxc.com: CHG1336654—change has been implemented for Update firewall rule to allow to OT - Ubuntu Linux updates using download.docker.com
We are doing the test with the user
05-08-2025 12:06:59 - PDXC Integration (Work notes)
TASK8069461 Work Note Added by v.nagolu@dxc.com: CHG1336654—change has been implemented for Update firewall rule to allow to OT - Ubuntu Linux updates using download.docker.com
01-08-2025 13:59:12 - PDXC Integration (Work notes)
TASK8069461 Work Note Added by v.nagolu@dxc.com: A change has been raised for this task ( CHG1336654-Update firewall rule to allow to OT - Ubuntu Linux updates using download.docker.com )
28-07-2025 16:59:00 - PDXC Integration (Work notes)
TASK8069461 Work Note Added by v.nagolu@dxc.com: Working on the  TASK8069461 / RITM5204916
28-07-2025 16:58:50 - PDXC Integration (Additional comments)
TASK8069461 Comment Added ---&gt; Working on the TASK8069461 / RITM5204916
23-07-2025 10:06:02 - PDXC Integration (Work notes)
TASK8069461 Work Note Added by v.nagolu@dxc.com: We have raised a change request and are working on that. 
CHG1325183 - Identify essential traffic hitting 'EIOP Blanket Rule 002' and create specific policies to handle it separately to improve visibility and control.
22-07-2025 16:48:23 - PDXC Integration (Work notes)
TASK8069461 Work Note Added by v.nagolu@dxc.com: Working on this Task
21-07-2025 11:51:30 - PDXC Integration (Work notes)
TASK8069461 Assigned To: Venkateshwarlu Nagolu
18-07-2025 11:45:54 - Zoe O'Brien (Work notes)
QLR ServiceNow Integration sc_req_item SCTASK0209700 created RITM5204916
18-07-2025 11:45:40 - Zoe O'Brien (Work notes)
Assigning to Security Firewall Management
</t>
  </si>
  <si>
    <t xml:space="preserve">
 2025-07-18 11:45:40 Zoe O'Brien - Assignment Group is DXC Security Firewall Management was Global Service Desk
 2025-07-22 16:48:08 PDXC Integration - State is Work in Progress was Open
 2025-07-28 16:58:14 PDXC Integration - State is Pending was Work in Progress
 2025-10-16 13:49:11 PDXC Integration - State is Work in Progress was Pending
 2025-10-16 13:50:27 PDXC Integration - State is Pending was Work in Progress</t>
  </si>
  <si>
    <t xml:space="preserve">
 2025-08-22 14:44:56 PDXC Integration - State is Pending was Open
 2025-12-03 15:31:46 PDXC Integration - State is Work in Progress was Pending
 2025-12-08 15:29:33 PDXC Integration - State is Closed Complete was Work in Progress</t>
  </si>
  <si>
    <t>RITM0254339</t>
  </si>
  <si>
    <t xml:space="preserve">08-12-2025 17:09:47 - Joylen Ballena (Additional comments)
Close to continue under RITM0268692
25-11-2025 12:55:59 - Chau Nguyen (Additional comments)
Hi Kate,
Thank you for the information.
Upon review, it seems they are new changes requirement, not issue of previous changes.
Please no worries, I will close this ticket and continue your request for both Further Changes Required 4 &amp; 5 under RITM0268692.
Regards,
Chau Nguyen
25-11-2025 12:03:58 - Kate Rylands (Additional comments)
Hi Jeffrey please see my attachment Further Changes Required 5.pdf
25-11-2025 10:56:08 - Jeffrey Sardin (Additional comments)
Hi @Kate Rylands. Just following up if there are some things that you want to be changed or if this request can be closed. Thanks.
20-11-2025 15:17:20 - Chau Nguyen (Additional comments)
Hi Kate,
Please no worries, let me know the issue in Prod and I will fix as soon as possible.
Regards,
Chau Nguyen
20-11-2025 15:05:01 - Kate Rylands (Additional comments)
Thanks Chau, there's still a few things that aren't perfect. Do I raise another request to sort these out? Please note I have raised RITM0268692 to sort out the Further Changes 4
20-11-2025 14:36:40 - Chau Nguyen (Additional comments)
Hi Kate,
I'm happy to notify you that your request has been successfully released into Prod.
Please kindly review and let me know your feedback.
Regards,
Chau Nguyen
18-11-2025 13:11:27 - Chau Nguyen (Additional comments)
Hi Kate,
Unfortunately, CHG0053793 has been approved and unable to cancel now.
Could you please finalize your requirement and raise another request (as the same as this one) to continue please? Link: https://queenslandrail.service-now.com/service_management?id=sc_cat_item&amp;sys_id=7b9706e81bb506501ee87510dc4bcb1e
I hope for your understanding to this inconvenience.
Regards,
Chau Nguyen
18-11-2025 12:43:58 - Kate Rylands (Additional comments)
Hi Chau, Sorry just have further changes required since I cancelled the requests I tested. See Attached.
17-11-2025 17:50:24 - Chau Nguyen (Additional comments)
Hi Kate,
Thank you for the confirmation.
I've raised change CHG0053793, waiting for approval and the release will be ready on 20-Nov-2025.
Regards,
Chau Nguyen
17-11-2025 13:03:35 - Kate Rylands (Additional comments)
thanks Chau, all looks good. happy for it to go live. thanks for your help with this.
17-11-2025 12:48:00 - Chau Nguyen (Additional comments)
Hi Kate,
Thank you, I've updated as following "Further Changes Required 3" file.
Please kindly review and let me know your feedback.
Regards,
Chau Nguyen
13-11-2025 13:55:17 - Kate Rylands (Additional comments)
Hi Chau - thanks. BGR Form &amp; Heritage Exemption Form are correct. Still outstanding issues for Property Request. See attachment.
13-11-2025 12:39:53 - Chau Nguyen (Additional comments)
Hi Kate,
Thank you, I've updated as following "Further Changes Required 2" file.
Please kindly review and let me know your feedback.
Regards,
Chau Nguyen
12-11-2025 11:56:14 - Kate Rylands (Additional comments)
Hi Chau - Thanks - those changes are correct. Just have a few additional ones regarding the back of house email function.
11-11-2025 13:45:52 - Chau Nguyen (Additional comments)
Hi Kate,
It has been some time since your last update.
Have you had a chance to review and provide an update on this ticket please?
Thank you for your attention.
Regards,
Chau Nguyen
29-10-2025 17:06:31 - Chau Nguyen (Additional comments)
Hi Kate,
Thank you, I've updated as following "Further Changes Required" file.
Please kindly review and let me know your feedback.
Regards,
Chau Nguyen
28-10-2025 15:22:58 - Kate Rylands (Additional comments)
sorry it'll be Property Transaction Services - Disposal &amp; Acquisitions. thanks
27-10-2025 15:05:23 - Chau Nguyen (Additional comments)
Hi Kate,
Regarding "Property BGR stakeholder access and BGR types" form's Assignment team change, I cannot find "Property Transactions Services" team as following your requirement but there are:
Property Transactions Services - Leasing/Licensing
Property Transactions Services - Disposal &amp; Acquisitions 
Property Transactions Services - Contracts
Could you please let me know which is the correct team?
Regards,
Chau Nguyen
23-10-2025 14:59:58 - Kate Rylands (Additional comments)
added attachment
23-10-2025 14:29:05 - Kate Rylands (Additional comments)
Hi - i've tested it - it's still not solved/requested changes still outstanding. The Property Team Email address however has been created so is available for Quang to continue as required.
23-10-2025 13:54:32 - Chau Nguyen (Additional comments)
Hi Kate,
Here is the Test url: https://queenslandrailtest.service-now.com/
Regards,
Chau Nguyen
23-10-2025 13:46:38 - Kate Rylands (Additional comments)
Hi can someone please send me the test url
23-10-2025 12:57:14 - Jeffrey Sardin (Additional comments)
Hi @Kate Rylands. Please advise if you have tested the form. Thanks
23-10-2025 12:56:32 - Jeffrey Sardin (Additional comments)
Hi @Kate Durward. Please advise if you have tested the form. Thanks
21-10-2025 12:47:28 - Chau Nguyen (Additional comments)
Hi Kate,
It has been some time since your last update.
Have you had a chance to review and provide an update on this ticket please?
Thank you for your attention.
Regards,
Chau Nguyen
14-10-2025 14:11:25 - Chau Nguyen (Additional comments)
Hi Kate,
It has been some time since your last update.
Could you review and provide an update on this ticket please?
Thank you for your attention.
Regards,
Chau Nguyen
26-09-2025 12:43:55 - Dac Quang Vuong (Additional comments)
Hi Kate,
Thank you for your patience.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unfortunately, due to the limitation of the features that ServiceNow provides us with, we are not able to assist you with achieving this. My apologies for the inconvenience.
Could you please agree with the behavior that in the 'Email' feature in the ticket, the users need to enter the CC email manually? We have been trying our best to make this auto-populated based on the condition of the ticket but we unfortunately are not able to make it.
Regards,
Quang Vuong
18-09-2025 02:24:08 - Dac Quang Vuong (Additional comments)
Hi Kate,
Thank you so much for your understanding and your patience. We have just moved the latest implementation for your requirement to the TEST instance.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we are still working on fixing this. Before that, could you please check if there are any other issues happening with our development for this in TEST instance so that we can help you achieve what you would like to have? I suggest that you should check if the three forms are in the correct catalog, category, and the behavior when our end users submit the form, and the ticket or the auto-generated email and email feature, e.g they should work as you expected or 90% expected something like that.
Please feel free to reach out if you have any questions or concerns.
Regards,
Quang Vuong
16-09-2025 11:00:20 - Kate Rylands (Additional comments)
sorry correct we only require 
- Property BGR stakeholder access and BGR types (QRPropertyTeam@qr.com.au)
- Application – Heritage Exemption Certificate (QRHeritage@qr.com.au)
- Property Request (QRPropertyTeam@qr.com.au)
16-09-2025 10:59:25 - Kate Rylands (Additional comments)
hi Quang: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16-09-2025 07:30:21 - Dac Quang Vuong (Additional comments)
Hi @Kate Rylands,
Thank you so much for your patience. Good news that we have the new general email which is named 'QRPropertyTeam@qr.com.au' created so that I can continue on the development for your outstanding requirement. Could you please advise if you require the ONLY THREE FORMS AS BELOW: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or you require ALL THE OTHER FORMS which are used for submitting the 'Corporate Services' records (e.g 'Procurement Exemption' form, etc) to be applied this new general email?
Regards,
Quang Vuong
12-09-2025 09:39:39 - Jeffrey Sardin (Additional comments)
@Dac Quang Vuong. Please raise a CR to push this to prod. Thanks
12-08-2025 16:37:34 - Dac Quang Vuong (Additional comments)
Hi Kate,
Thank you so much for your patience. My sincere apologies for the delay for implementing this. I have just moved the implementation for this request to TEST instance. Could you please kindly review this?
Please feel free to reach out if you have any questions or if you would like to be informed about the test plan for this.
Regards,
Quang Vuong
09-07-2025 14:13:40 - Izan Baizura Mohd Ismail (Work notes)
non kba related
</t>
  </si>
  <si>
    <t xml:space="preserve">
 2025-07-09 14:13:40 Izan Baizura Mohd Ismail - State is Closed Complete was Open</t>
  </si>
  <si>
    <t xml:space="preserve">08-12-2025 17:09:47 - Joylen Ballena (Additional comments)
Close to continue under RITM0268692
25-11-2025 12:56:27 - Chau Nguyen (Work notes)
Close to continue under RITM0268692
25-11-2025 12:55:59 - Chau Nguyen (Additional comments)
Hi Kate,
Thank you for the information.
Upon review, it seems they are new changes requirement, not issue of previous changes.
Please no worries, I will close this ticket and continue your request for both Further Changes Required 4 &amp; 5 under RITM0268692.
Regards,
Chau Nguyen
25-11-2025 12:03:58 - Kate Rylands (Additional comments)
Hi Jeffrey please see my attachment Further Changes Required 5.pdf
25-11-2025 10:56:08 - Jeffrey Sardin (Additional comments)
Hi @Kate Rylands. Just following up if there are some things that you want to be changed or if this request can be closed. Thanks.
20-11-2025 15:17:20 - Chau Nguyen (Additional comments)
Hi Kate,
Please no worries, let me know the issue in Prod and I will fix as soon as possible.
Regards,
Chau Nguyen
20-11-2025 15:05:01 - Kate Rylands (Additional comments)
Thanks Chau, there's still a few things that aren't perfect. Do I raise another request to sort these out? Please note I have raised RITM0268692 to sort out the Further Changes 4
20-11-2025 14:36:39 - Chau Nguyen (Additional comments)
Hi Kate,
I'm happy to notify you that your request has been successfully released into Prod.
Please kindly review and let me know your feedback.
Regards,
Chau Nguyen
18-11-2025 13:11:27 - Chau Nguyen (Additional comments)
Hi Kate,
Unfortunately, CHG0053793 has been approved and unable to cancel now.
Could you please finalize your requirement and raise another request (as the same as this one) to continue please? Link: https://queenslandrail.service-now.com/service_management?id=sc_cat_item&amp;sys_id=7b9706e81bb506501ee87510dc4bcb1e
I hope for your understanding to this inconvenience.
Regards,
Chau Nguyen
18-11-2025 12:43:58 - Kate Rylands (Additional comments)
Hi Chau, Sorry just have further changes required since I cancelled the requests I tested. See Attached.
17-11-2025 17:50:24 - Chau Nguyen (Additional comments)
Hi Kate,
Thank you for the confirmation.
I've raised change CHG0053793, waiting for approval and the release will be ready on 20-Nov-2025.
Regards,
Chau Nguyen
17-11-2025 13:03:35 - Kate Rylands (Additional comments)
thanks Chau, all looks good. happy for it to go live. thanks for your help with this.
17-11-2025 12:48:00 - Chau Nguyen (Additional comments)
Hi Kate,
Thank you, I've updated as following "Further Changes Required 3" file.
Please kindly review and let me know your feedback.
Regards,
Chau Nguyen
13-11-2025 13:55:18 - Kate Rylands (Additional comments)
Hi Chau - thanks. BGR Form &amp; Heritage Exemption Form are correct. Still outstanding issues for Property Request. See attachment.
13-11-2025 12:39:52 - Chau Nguyen (Additional comments)
Hi Kate,
Thank you, I've updated as following "Further Changes Required 2" file.
Please kindly review and let me know your feedback.
Regards,
Chau Nguyen
12-11-2025 11:56:14 - Kate Rylands (Additional comments)
Hi Chau - Thanks - those changes are correct. Just have a few additional ones regarding the back of house email function.
11-11-2025 13:45:52 - Chau Nguyen (Additional comments)
Hi Kate,
It has been some time since your last update.
Have you had a chance to review and provide an update on this ticket please?
Thank you for your attention.
Regards,
Chau Nguyen
29-10-2025 17:06:31 - Chau Nguyen (Additional comments)
Hi Kate,
Thank you, I've updated as following "Further Changes Required" file.
Please kindly review and let me know your feedback.
Regards,
Chau Nguyen
28-10-2025 15:22:59 - Kate Rylands (Additional comments)
sorry it'll be Property Transaction Services - Disposal &amp; Acquisitions. thanks
27-10-2025 15:05:23 - Chau Nguyen (Additional comments)
Hi Kate,
Regarding "Property BGR stakeholder access and BGR types" form's Assignment team change, I cannot find "Property Transactions Services" team as following your requirement but there are:
Property Transactions Services - Leasing/Licensing
Property Transactions Services - Disposal &amp; Acquisitions 
Property Transactions Services - Contracts
Could you please let me know which is the correct team?
Regards,
Chau Nguyen
23-10-2025 14:59:58 - Kate Rylands (Additional comments)
added attachment
23-10-2025 14:29:05 - Kate Rylands (Additional comments)
Hi - i've tested it - it's still not solved/requested changes still outstanding. The Property Team Email address however has been created so is available for Quang to continue as required.
23-10-2025 13:54:31 - Chau Nguyen (Additional comments)
Hi Kate,
Here is the Test url: https://queenslandrailtest.service-now.com/
Regards,
Chau Nguyen
23-10-2025 13:46:38 - Kate Rylands (Additional comments)
Hi can someone please send me the test url
23-10-2025 12:57:14 - Jeffrey Sardin (Additional comments)
Hi @Kate Rylands. Please advise if you have tested the form. Thanks
23-10-2025 12:56:32 - Jeffrey Sardin (Additional comments)
Hi @Kate Durward. Please advise if you have tested the form. Thanks
21-10-2025 12:47:28 - Chau Nguyen (Additional comments)
Hi Kate,
It has been some time since your last update.
Have you had a chance to review and provide an update on this ticket please?
Thank you for your attention.
Regards,
Chau Nguyen
14-10-2025 14:11:25 - Chau Nguyen (Additional comments)
Hi Kate,
It has been some time since your last update.
Could you review and provide an update on this ticket please?
Thank you for your attention.
Regards,
Chau Nguyen
10-10-2025 11:20:04 - Jeffrey Sardin (Work notes)
@Chau Nguyen - Please follow this up with Kate and action as needed.
07-10-2025 13:56:32 - Dac Quang Vuong (Work notes)
Waiting for Kate's UAT result.
26-09-2025 12:43:55 - Dac Quang Vuong (Additional comments)
Hi Kate,
Thank you for your patience.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unfortunately, due to the limitation of the features that ServiceNow provides us with, we are not able to assist you with achieving this. My apologies for the inconvenience.
Could you please agree with the behavior that in the 'Email' feature in the ticket, the users need to enter the CC email manually? We have been trying our best to make this auto-populated based on the condition of the ticket but we unfortunately are not able to make it.
Regards,
Quang Vuong
18-09-2025 02:24:07 - Dac Quang Vuong (Additional comments)
Hi Kate,
Thank you so much for your understanding and your patience. We have just moved the latest implementation for your requirement to the TEST instance.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we are still working on fixing this. Before that, could you please check if there are any other issues happening with our development for this in TEST instance so that we can help you achieve what you would like to have? I suggest that you should check if the three forms are in the correct catalog, category, and the behavior when our end users submit the form, and the ticket or the auto-generated email and email feature, e.g they should work as you expected or 90% expected something like that.
Please feel free to reach out if you have any questions or concerns.
Regards,
Quang Vuong
16-09-2025 11:00:21 - Kate Rylands (Additional comments)
sorry correct we only require 
- Property BGR stakeholder access and BGR types (QRPropertyTeam@qr.com.au)
- Application – Heritage Exemption Certificate (QRHeritage@qr.com.au)
- Property Request (QRPropertyTeam@qr.com.au)
16-09-2025 10:59:25 - Kate Rylands (Additional comments)
hi Quang: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16-09-2025 07:30:21 - Dac Quang Vuong (Additional comments)
Hi @Kate Rylands,
Thank you so much for your patience. Good news that we have the new general email which is named 'QRPropertyTeam@qr.com.au' created so that I can continue on the development for your outstanding requirement. Could you please advise if you require the ONLY THREE FORMS AS BELOW: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or you require ALL THE OTHER FORMS which are used for submitting the 'Corporate Services' records (e.g 'Procurement Exemption' form, etc) to be applied this new general email?
Regards,
Quang Vuong
12-09-2025 14:52:05 - Dac Quang Vuong (Work notes)
Hi @Jeffrey Sardin,
The general mailbox used for auto-generated email from QR SNOW has just been created so that I need to continue on development for this requirement. Not 100% done so that I cannot raise a CR to push this into PROD. Please wait for my implementation and the next UAT result and confirmation from Kate before I can move this into PROD. My apologies for this inconvenience.
Please feel free to reach out if you have any questions.
Regards,
Quang Vuong
12-09-2025 09:39:39 - Jeffrey Sardin (Additional comments)
@Dac Quang Vuong. Please raise a CR to push this to prod. Thanks
12-09-2025 09:39:39 - Jeffrey Sardin (Work notes)
@Dac Quang Vuong. Please raise a CR to push this to prod. Thanks
12-08-2025 16:37:34 - Dac Quang Vuong (Additional comments)
Hi Kate,
Thank you so much for your patience. My sincere apologies for the delay for implementing this. I have just moved the implementation for this request to TEST instance. Could you please kindly review this?
Please feel free to reach out if you have any questions or if you would like to be informed about the test plan for this.
Regards,
Quang Vuong
12-08-2025 16:36:18 - Dac Quang Vuong (Work notes)
Hi @Jeffrey Sardin,
This has been moved to TEST. I will notify Kate to test this.
Regards,
Quang Vuong
12-08-2025 15:56:12 - Jeffrey Sardin (Work notes)
Hi @Quang Vuong. Any update on this, please?
</t>
  </si>
  <si>
    <t xml:space="preserve">
 2025-07-09 12:30:44 Quang Vuong - Assigned to is Quang Vuong was 
 2025-07-09 12:30:47 Quang Vuong - State is Work in Progress was Open
 2025-10-03 15:42:44 Quang Vuong - State is Pending was Work in Progress
 2025-10-07 13:44:07 Quang Vuong - Assigned to is Chau Nguyen was Quang Vuong
 2025-11-25 12:56:27 Chau Nguyen - State is Closed Complete was Pending</t>
  </si>
  <si>
    <t>RITM0254382</t>
  </si>
  <si>
    <t xml:space="preserve">12-12-2025 12:08:41 - PDXC Integration (Work notes)
TASK8043011 Work Note Added by ehanneman2@dxc.com: From: Hanneman, Eric 
Sent: Friday, 12 December 2025 12:07
To: Millroy, Alex &lt;alex.millroy@qr.com.au&gt;
Subject: RE: TASK8043011 - Licensing task - Google Authenticator or Microsoft Authenticator
Hi Alex,
I just reached out to you on the number listed in the request (07 3072 0720) and left my phone number.  I can assist you over the phone today or I can also provide a set of instructions below that you can follow.
How to setup 2 factor authentication for a QR account
• Open a browser and proceed to - https://aka.ms/MFASetup
• Once on the site, provide QR credentials (email address and password).
• The page should display like below and what you need to setup is on the Security info section.  Click on Add sign-in method.
• The following methods will be presented.  You’ll need to determine which method you will provide a second factor, for authenticating yourself.  You may want to choose the bottom option and then provide a phone number as an example.  
• When you need to authenticate yourself with a second factor, you’ll receive a phone call to the number of your choice that will give you a 6 digit code and you’ll need to use / provide on the laptop (screen prompt) you are attempting to access. 
If you need any assistance with setting this up, please give me a call at 0473 101 455.
Thank you,
Eric
12-12-2025 12:08:11 - PDXC Integration (Work notes)
TASK8043011 Work Note Added by ehanneman2@dxc.com: From: Millroy, Alex &lt;alex.millroy@qr.com.au&gt; 
Sent: Friday, 12 December 2025 09:03
To: Hanneman, Eric &lt;eric.hanneman@qr.com.au&gt;
Subject: RE: TASK8043011 - Licensing task - Google Authenticator or Microsoft Authenticator
Hi Eric, 
Just touching base about this one as I will need this resolved by the new year as I am stepping into the role that needs to be able to action these tasks. 
I will be available for a call today or next week. 
Kind regards,
ALEX MILLROY
PEOPLE ADVISER
Rail Centre 1, Level 2, 305 Edward Street, Brisbane 
HR Central has transitioned to a digital intake model. To submit your requests, simply use our extensive catalogue of Self-Service forms.
If you have questions or need guidance, explore our ‘How-To’ articles for support with processes and answers to common questions for employees and leaders.
In preparation for the Christmas/New Year holiday period, please ensure all new People Connect workflows are submitted prior to Monday 15 December 2025.  Please note, any workflows submitted after Monday 15 December 2025, may not be processed until after 2 January 2025 and will experience a delay due to HR Central closing for the Christmas period. If you need assistance with actioning a workflow, please contact HR Central via Self-Service.
29-09-2025 16:23:59 - PDXC Integration (Work notes)
TASK8043011 Work Note Added by ehanneman2@dxc.com: From: Hanneman, Eric 
Sent: Monday, 29 September 2025 16:22
To: Millroy, Alex &lt;alex.millroy@qr.com.au&gt;
Subject: RE: TASK8043011 - Licensing task - Google Authenticator or Microsoft Authenticator
Hi Alex, 
Thank you for the response back.  Would you have a few minutes for a call / possible remote session?
Regards,
Eric
29-09-2025 16:22:52 - PDXC Integration (Work notes)
TASK8043011 Work Note Added by ehanneman2@dxc.com: From: Millroy, Alex &lt;alex.millroy@qr.com.au&gt; 
Sent: Monday, 29 September 2025 16:13
To: Hanneman, Eric &lt;eric.hanneman@qr.com.au&gt;
Subject: RE: TASK8043011 - Licensing task - Google Authenticator or Microsoft Authenticator
Hi Eric, 
Thanks for reaching out. No, I could not set it up on my computer and left a message on the ticket with availability. As I don’t have a QR issued mobile device I will not be setting it up on my mobile. 
Kind regards,
ALEX MILLROY
ACTING SENIOR PEOPLE OFFICER
Rail Centre 1, Level 2, 305 Edward Street, Brisbane 
For all general HR advice and assistance, please contact HR Central 
E: hrcentral@qr.com.au 
Did you know you can submit your HR Central requests via Self-Service forms instead of emailing the HR Central inbox, as well as access ‘How-To’ articles providing employees and leaders with guidance on processes and common questions?”
29-09-2025 16:04:02 - PDXC Integration (Work notes)
TASK8043011 Work Note Added by ehanneman2@dxc.com: From: Hanneman, Eric 
Sent: Monday, 29 September 2025 16:03
To: Millroy, Alex &lt;alex.millroy@qr.com.au&gt;
Subject: TASK8043011 - Licensing task - Google Authenticator or Microsoft Authenticator
Hi Alex,
I was going through a back log of requests and came across this one.  Were you able to setup 2 factor authentication on your QR account?  Were you able to link a mobile device to your MFA account?  Is further assistance required on this request? 
Regards,
Eric
26-08-2025 08:52:49 - Alexandra Millroy (Additional comments)
Hi Team, I called back last week and was told I would receive a call back. I will be on leave as of this afternoon, returning next week if a call is not possible today.
14-08-2025 15:49:18 - PDXC Integration (Additional comments)
TASK8043011 Comment Added ---&gt; Called and left VM on 07 30720720 for Alex. Awaiting call back.
14-08-2025 15:48:50 - PDXC Integration (Work notes)
TASK8043011 Work Note Added by ehanneman2@dxc.com: Called and left VM on 07 30720720 for Alex.  Awaiting call back.
28-07-2025 19:16:02 - Alexandra Millroy (Additional comments)
Hi Team, Any update please?
16-07-2025 10:13:24 - Alexandra Millroy (Additional comments)
Hi Team, I responded via email to the Software Asset Management Email to advise that the option wasn't available to me with a screenshot. Is this note for me?
16-07-2025 09:19:30 - PDXC Integration (Additional comments)
TASK8043011 Comment Added ---&gt; Eric,
Are you able to get onto this please.
11-07-2025 14:58:08 - PDXC Integration (Work notes)
TASK8043011 Assigned To: Eric Hanneman
10-07-2025 16:54:53 - PDXC Integration (Work notes)
TASK8043011 Assigned To: 
10-07-2025 16:54:38 - PDXC Integration (Work notes)
TASK8043011 Work Note Added by santhi.varthan@dxc.com: Added attachment ::  RE_ RITM0254382 - Google Authenticator or Microsoft Authenticator.eml
10-07-2025 16:54:22 - PDXC Integration (Work notes)
TASK8043011 Work Note Added by santhi.varthan@dxc.com: Hi Desktop team,
Please assist Alex with the installation of Microsoft Authenticator.
The steps to install provided, however he needs help.
if you are not the right team to support this request, could you please assign to appropriate team.
09-07-2025 12:43:36 - PDXC Integration (Additional comments)
TASK8043011 Comment Added ---&gt; Sent an email with step to set up Microsoft Authenticator.
09-07-2025 12:43:12 - PDXC Integration (Work notes)
TASK8043011 Work Note Added by santhi.varthan@dxc.com: Added attachment ::  MFA - How to setup Multi-Factor Authentication.docx
09-07-2025 12:42:51 - PDXC Integration (Additional comments)
TASK8043011 Comment Added ---&gt; RITM0254382 - Google Authenticator or Microsoft Authenticator

.docx
MFA - H...ation.docx
Varthan, Santhi
on behalf of Software Asset Management - Queensland Rail
​
Millroy, Alex​
Hi Alex,
In regards to your request for Microsoft Authenticator.
Please refer to KB0011772 for setting up Multi-Factor Authentication. I have also attached an extract from KB0011772 with instructions on how to set up Microsoft Authenticator.
Let me know if you able to access it, if not I will assign the ticket to Desktop team to assist you further.
Thank you.
From,
-Santhi-
09-07-2025 12:03:58 - PDXC Integration (Work notes)
TASK8043011 Assigned To: Santhi Varthan
09-07-2025 11:04:13 - Ceri Hugo (Work notes)
QLR ServiceNow Integration sc_req_item SCTASK0208634 created RITM5186333
</t>
  </si>
  <si>
    <t xml:space="preserve">
 2025-07-09 12:03:49 PDXC Integration - State is Work in Progress was Open
 2025-07-09 12:43:35 PDXC Integration - State is Pending was Work in Progress
 2025-07-10 16:54:45 PDXC Integration - State is Work in Progress was Pending
 2025-07-23 13:47:43 Joylen Ballena - Assignment Group is DXC Desktop CBD was DXC Software Asset Management
 2025-08-14 15:49:17 PDXC Integration - State is Pending was Work in Progress</t>
  </si>
  <si>
    <t xml:space="preserve">08-12-2025 17:09:47 - Joylen Ballena (Additional comments)
Close to continue under RITM0268692
25-11-2025 12:55:59 - Chau Nguyen (Additional comments)
Hi Kate,
Thank you for the information.
Upon review, it seems they are new changes requirement, not issue of previous changes.
Please no worries, I will close this ticket and continue your request for both Further Changes Required 4 &amp; 5 under RITM0268692.
Regards,
Chau Nguyen
25-11-2025 12:03:58 - Kate Rylands (Additional comments)
Hi Jeffrey please see my attachment Further Changes Required 5.pdf
25-11-2025 10:56:08 - Jeffrey Sardin (Additional comments)
Hi @Kate Rylands. Just following up if there are some things that you want to be changed or if this request can be closed. Thanks.
20-11-2025 15:17:20 - Chau Nguyen (Additional comments)
Hi Kate,
Please no worries, let me know the issue in Prod and I will fix as soon as possible.
Regards,
Chau Nguyen
20-11-2025 15:05:01 - Kate Rylands (Additional comments)
Thanks Chau, there's still a few things that aren't perfect. Do I raise another request to sort these out? Please note I have raised RITM0268692 to sort out the Further Changes 4
20-11-2025 14:36:40 - Chau Nguyen (Additional comments)
Hi Kate,
I'm happy to notify you that your request has been successfully released into Prod.
Please kindly review and let me know your feedback.
Regards,
Chau Nguyen
18-11-2025 13:11:27 - Chau Nguyen (Additional comments)
Hi Kate,
Unfortunately, CHG0053793 has been approved and unable to cancel now.
Could you please finalize your requirement and raise another request (as the same as this one) to continue please? Link: https://queenslandrail.service-now.com/service_management?id=sc_cat_item&amp;sys_id=7b9706e81bb506501ee87510dc4bcb1e
I hope for your understanding to this inconvenience.
Regards,
Chau Nguyen
18-11-2025 12:43:58 - Kate Rylands (Additional comments)
Hi Chau, Sorry just have further changes required since I cancelled the requests I tested. See Attached.
17-11-2025 17:50:24 - Chau Nguyen (Additional comments)
Hi Kate,
Thank you for the confirmation.
I've raised change CHG0053793, waiting for approval and the release will be ready on 20-Nov-2025.
Regards,
Chau Nguyen
17-11-2025 13:03:35 - Kate Rylands (Additional comments)
thanks Chau, all looks good. happy for it to go live. thanks for your help with this.
17-11-2025 12:48:00 - Chau Nguyen (Additional comments)
Hi Kate,
Thank you, I've updated as following "Further Changes Required 3" file.
Please kindly review and let me know your feedback.
Regards,
Chau Nguyen
13-11-2025 13:55:18 - Kate Rylands (Additional comments)
Hi Chau - thanks. BGR Form &amp; Heritage Exemption Form are correct. Still outstanding issues for Property Request. See attachment.
13-11-2025 12:39:53 - Chau Nguyen (Additional comments)
Hi Kate,
Thank you, I've updated as following "Further Changes Required 2" file.
Please kindly review and let me know your feedback.
Regards,
Chau Nguyen
12-11-2025 11:56:14 - Kate Rylands (Additional comments)
Hi Chau - Thanks - those changes are correct. Just have a few additional ones regarding the back of house email function.
11-11-2025 13:45:52 - Chau Nguyen (Additional comments)
Hi Kate,
It has been some time since your last update.
Have you had a chance to review and provide an update on this ticket please?
Thank you for your attention.
Regards,
Chau Nguyen
29-10-2025 17:06:31 - Chau Nguyen (Additional comments)
Hi Kate,
Thank you, I've updated as following "Further Changes Required" file.
Please kindly review and let me know your feedback.
Regards,
Chau Nguyen
28-10-2025 15:22:58 - Kate Rylands (Additional comments)
sorry it'll be Property Transaction Services - Disposal &amp; Acquisitions. thanks
27-10-2025 15:05:23 - Chau Nguyen (Additional comments)
Hi Kate,
Regarding "Property BGR stakeholder access and BGR types" form's Assignment team change, I cannot find "Property Transactions Services" team as following your requirement but there are:
Property Transactions Services - Leasing/Licensing
Property Transactions Services - Disposal &amp; Acquisitions 
Property Transactions Services - Contracts
Could you please let me know which is the correct team?
Regards,
Chau Nguyen
23-10-2025 14:59:58 - Kate Rylands (Additional comments)
added attachment
23-10-2025 14:29:05 - Kate Rylands (Additional comments)
Hi - i've tested it - it's still not solved/requested changes still outstanding. The Property Team Email address however has been created so is available for Quang to continue as required.
23-10-2025 13:54:32 - Chau Nguyen (Additional comments)
Hi Kate,
Here is the Test url: https://queenslandrailtest.service-now.com/
Regards,
Chau Nguyen
23-10-2025 13:46:38 - Kate Rylands (Additional comments)
Hi can someone please send me the test url
23-10-2025 12:57:15 - Jeffrey Sardin (Additional comments)
Hi @Kate Rylands. Please advise if you have tested the form. Thanks
23-10-2025 12:56:33 - Jeffrey Sardin (Additional comments)
Hi @Kate Durward. Please advise if you have tested the form. Thanks
21-10-2025 12:47:28 - Chau Nguyen (Additional comments)
Hi Kate,
It has been some time since your last update.
Have you had a chance to review and provide an update on this ticket please?
Thank you for your attention.
Regards,
Chau Nguyen
14-10-2025 14:11:25 - Chau Nguyen (Additional comments)
Hi Kate,
It has been some time since your last update.
Could you review and provide an update on this ticket please?
Thank you for your attention.
Regards,
Chau Nguyen
26-09-2025 12:43:55 - Dac Quang Vuong (Additional comments)
Hi Kate,
Thank you for your patience.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unfortunately, due to the limitation of the features that ServiceNow provides us with, we are not able to assist you with achieving this. My apologies for the inconvenience.
Could you please agree with the behavior that in the 'Email' feature in the ticket, the users need to enter the CC email manually? We have been trying our best to make this auto-populated based on the condition of the ticket but we unfortunately are not able to make it.
Regards,
Quang Vuong
18-09-2025 02:24:08 - Dac Quang Vuong (Additional comments)
Hi Kate,
Thank you so much for your understanding and your patience. We have just moved the latest implementation for your requirement to the TEST instance.
About the issue 'cc: Email address in email function needs to match the system notification email for all Property Requests &amp; all system Confirmation email signatures 
needs to be the same as the Email function &amp; all system generated emails needs 'From' needs to be 'Property Team'.', we are still working on fixing this. Before that, could you please check if there are any other issues happening with our development for this in TEST instance so that we can help you achieve what you would like to have? I suggest that you should check if the three forms are in the correct catalog, category, and the behavior when our end users submit the form, and the ticket or the auto-generated email and email feature, e.g they should work as you expected or 90% expected something like that.
Please feel free to reach out if you have any questions or concerns.
Regards,
Quang Vuong
16-09-2025 11:00:21 - Kate Rylands (Additional comments)
sorry correct we only require 
- Property BGR stakeholder access and BGR types (QRPropertyTeam@qr.com.au)
- Application – Heritage Exemption Certificate (QRHeritage@qr.com.au)
- Property Request (QRPropertyTeam@qr.com.au)
16-09-2025 10:59:25 - Kate Rylands (Additional comments)
hi Quang: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16-09-2025 07:30:21 - Dac Quang Vuong (Additional comments)
Hi @Kate Rylands,
Thank you so much for your patience. Good news that we have the new general email which is named 'QRPropertyTeam@qr.com.au' created so that I can continue on the development for your outstanding requirement. Could you please advise if you require the ONLY THREE FORMS AS BELOW:
- Property BGR stakeholder access and BGR types
- Application – Heritage Exemption Certificate
- Property Request
to have the emails written using the 'Email' button inside the 'Corporate Services' records and all the auto-generated emails from the system sent out under the new general email 'QRPropertyTeam@qr.com.au' or you require ALL THE OTHER FORMS which are used for submitting the 'Corporate Services' records (e.g 'Procurement Exemption' form, etc) to be applied this new general email?
Regards,
Quang Vuong
12-09-2025 09:39:39 - Jeffrey Sardin (Additional comments)
@Dac Quang Vuong. Please raise a CR to push this to prod. Thanks
12-08-2025 16:37:34 - Dac Quang Vuong (Additional comments)
Hi Kate,
Thank you so much for your patience. My sincere apologies for the delay for implementing this. I have just moved the implementation for this request to TEST instance. Could you please kindly review this?
Please feel free to reach out if you have any questions or if you would like to be informed about the test plan for this.
Regards,
Quang Vuong
09-07-2025 12:24:39 - Jeffrey Sardin (Work notes)
PDXC work not required
</t>
  </si>
  <si>
    <t xml:space="preserve">
 2025-07-09 12:24:39 Jeffrey Sardin - State is Closed Skipped was Open</t>
  </si>
  <si>
    <t>RITM0253215</t>
  </si>
  <si>
    <t xml:space="preserve">08-12-2025 14:35:14 - Safinat Dean (Work notes)
Quote with Simon Roberts for approval -waiting for feedback
04-11-2025 12:02:20 - Safinat Dean (Work notes)
From: Saf Dean 
Sent: Tuesday, 4 November 2025 12:02 PM
To: Devlin, Paul &lt;paul.devlin@qr.com.au&gt;
Subject: FW: Exhibition printer (RITM0253215)
Hi Paul,
Hope you're doing well.
Just a quick update — we've agreed with DXC to use a single RITM number for your request (Relocation &amp; new A3 device).
Ricoh has sent an A3 device quote to DXC, who will now seek approval from QR management. Once we hear more, I’ll update you here.
Thanks again for your patience.
Kind regards,
Saf
04-11-2025 11:55:47 - Safinat Dean (Work notes)
From: Saf Dean 
Sent: Tuesday, 4 November 2025 11:55 AM
To: simon.roberts2@dxc.com
Cc: Elliot Dale &lt;edale@ricoh.com.au&gt;
Subject: Exhibition ASM office New A3 Device Request (RITM0253215)
Hi Simon,
 Please find attached an A3 device quote for a SR logged by Paul Devlin (RITM0253215)
Details:
User - Paul Devlin (Paul.Devlin@qr.com.au)
Requirements – Colour A3,A4, print, scan, and fax with dedicated tray 
Users at site - 30
Justification - New Station (ASM Office does not have a suitable printer the one in this office needs to be moved to the ticket office (IM C400F - 3913P850673). The printer in the ATM office to be moved to Exhibition Ticket office (Same station different office) and a new A3 to be fitted at the Exhibition ASM office.
According to the attached report, there are currently 2 x underutilized A3 colour devices with zero volume available.
3100RB20401 A3 Colour MFD IMC3000 56 0 0 0 20,000 NaN 1,545 3,058 4,603 0% Connected QUEENSLAND RAIL, ALPHA RAILWAY STATION, DEPOT, SHAKESPEARE STREET, ALPHA   QLD  4724
3108RB20346 A3 Colour MFD IMC3000 74 0 0 0 20,000 NaN 3,424 1,207 4,631 0% Connected QUEENSLAND RAIL, MURRUMBA DOWNS RAILWAY STATION, ONYX DRIVE, MURRUMBA DOWNS QLD  4503
Please review, discuss the available options with QR and advise of the outcome.
Kind regards,
Saf
04-11-2025 10:18:32 - Safinat Dean (Work notes)
We have agreed with Martin to use one RITM # for both the request - Relocation and New A3 device quote. Have informed DXC billing as well. Have asked Elliot (AM) to provide an A3 device quote.
27-10-2025 10:44:10 - Safinat Dean (Work notes)
From: Saf Dean 
Sent: Monday, 27 October 2025 10:43 AM
To: 'Oakley, Martin' &lt;martin.oakley@qr.com.au&gt;
Subject: RE: Exhibition printer (RITM0253215)
Importance: High
Morning Martin,
We can surely accommodate that – however for billing purposes we are required to have one RITM number per request. I am more then happy to use same RITM number (RITM0253215) for relocation and ask Elliot to use the same RITM to quote for a new A3 device for the same location.
We will just have one RITM # showing twice in the billing records with different amounts reflecting a new device and the other the relocation cost. Are you happy with this proposal?
Regards
Saf
From: Oakley, Martin &lt;martin.oakley@qr.com.au&gt; 
Sent: Thursday, 23 October 2025 8:06 AM
To: Saf Dean &lt;safinatdean@ricoh.com.au&gt;
Subject: RE: Exhibition printer (RITM0253215)
Hi Saf,
RITM0253215 was a request for a new device and then also added in the justification  notes that they want the IM C400F  moved to the ticket office.   I guess that’s why he is saying the only request was his one asking for a new printer.
He is a general manager so would be best if we can proceed with the new printer on this request rather than making him raise another. Are we able to do that?
From: Saf Dean &lt;safinatdean@ricoh.com.au&gt; 
Sent: Tuesday, 21 October 2025 5:54 PM
To: Oakley, Martin &lt;martin.oakley@qr.com.au&gt;
Subject: FW: Exhibition printer (RITM0253215)
Hey Martin, You may remember this Relocation request by Exhibition Station - they are asking for new A3 device however we only have one SR for a Relocation. I have informed them to log another SR for a new device but no response. Wondering how
Hey Martin,
You may remember this Relocation request by Exhibition Station - they are asking for new A3 device however we only have one SR for a Relocation. I have informed them to log another SR for a new device but no response.
Wondering how to proceed here on with this request. 
Thoughts?
Thanks
Saf
05-09-2025 13:28:17 - Safinat Dean (Work notes)
From: Saf Dean 
Sent: Friday, 5 September 2025 1:28 PM
To: Devlin, Paul &lt;paul.devlin@qr.com.au&gt;
Subject: FW: Exhibition printer 
Hey Paul,
Thankyou for the note below- kindly note you can only raise one Service Request per device. This may not have been informed to you by your service desk.
The attached SR is still open for the relocation for serial # 3913P850673 – however you need to raise anther SR for a new device request. Please kindly put the Service Request through and it will come through to Ricoh. 
Please let me know once the new service request has been logged.
Thanks
Saf
From: Devlin, Paul &lt;Paul.Devlin@qr.com.au&gt; 
Sent: Tuesday, 2 September 2025 8:16 AM
To: Saf Dean &lt;safinatdean@ricoh.com.au&gt;
Subject: RE: Exhibition printer 
Hi 
When I did my request, I asked for an A3 printer to be fitted in ASM office and the A4 Printer that is on Site to be moved to the ticket office, there was no other request by Brad just the one for myself
So as far as I am aware my request asked for the printer out their ATM to be moved to Exhibition Ticket office ( Same station different office ) and a new A3 to be fitted at the Exhibition ASM office  
It stats all this in the request, Brad did not request any printer 
PAUL DEVLIN
ACTING GSM
Fortitude Valley Stn, Fortitude Valley Stn 
230 Brunswick St Fortitude Valley 4006 • Bne,  
T: 07 30728452
M: 0467849889
F: +61 7 3235 1012 
W: queenslandrail.com.au
From: Saf Dean &lt;safinatdean@ricoh.com.au&gt; 
Sent: Wednesday, 20 August 2025 10:25 AM
To: Devlin, Paul &lt;Paul.Devlin@qr.com.au&gt;; Dewey, Brad &lt;brad.dewey@qr.com.au&gt;
Cc: Heidke, Ian &lt;Ian.Heidke@qr.com.au&gt;; Hill, William &lt;William.Hill@qr.com.au&gt;
Subject: RE: Exhibition printer 
Good morning Paul, Attached is your request to Relocate the device from one office to the other, supported via the email conversation (attached). Which Ricoh had organised, however Brad advised we cannot move until a new device is organised
Good morning Paul,
Attached is your request to Relocate the device from one office to the other, supported via the email conversation (attached). Which Ricoh had organised, however Brad advised we cannot move until a new device is organised for the ASM office- my question is who put the order for the new device as Ricoh hasn’t received a new device order. Can I leave this with you and @Dewey, Brad to discuss and inform Ricoh the outcome.
Please kindly note – if there isn’t any new printer request with a separate RITM # - then you will have to put a new service request for a new printer for the ASM office.
Many thanks
Saf
20-08-2025 10:27:25 - Safinat Dean (Work notes)
From: Saf Dean 
Sent: Wednesday, 20 August 2025 10:25 AM
To: Devlin, Paul &lt;Paul.Devlin@qr.com.au&gt;; Dewey, Brad &lt;brad.dewey@qr.com.au&gt;
Cc: Heidke, Ian &lt;Ian.Heidke@qr.com.au&gt;; Hill, William &lt;William.Hill@qr.com.au&gt;
Subject: RE: Exhibition printer 
Good morning Paul,
Attached is your request to Relocate the device from one office to the other, supported via the email conversation (attached). Which Ricoh had organised, however Brad advised we cannot move until a new device is organised for the ASM office- my question is who put the order for the new device as Ricoh hasn’t received a new device order. Can I leave this with you and @Dewey, Brad to discuss and inform Ricoh the outcome.
Please kindly note – if there isn’t any new printer request with a separate RITM # - then you will have to put a new service request for a new printer for the ASM office.
Many thanks
Saf
From: Devlin, Paul &lt;Paul.Devlin@qr.com.au&gt; 
Sent: Friday, 15 August 2025 10:15 PM
To: Saf Dean &lt;safinatdean@ricoh.com.au&gt;; Dewey, Brad &lt;brad.dewey@qr.com.au&gt;
Cc: Heidke, Ian &lt;Ian.Heidke@qr.com.au&gt;; Hill, William &lt;William.Hill@qr.com.au&gt;
Subject: Re: Exhibition printer 
Hi 
I did it all on line explained what I want ( printer that's prints A3 had to say how many staff would be at the station )
This is all I got back 
Paul
________________________________________
From: Saf Dean &lt;safinatdean@ricoh.com.au&gt;
Sent: Thursday, 14 August 2025 4:42 PM
To: Devlin, Paul &lt;Paul.Devlin@qr.com.au&gt;; Dewey, Brad &lt;brad.dewey@qr.com.au&gt;
Cc: Heidke, Ian &lt;Ian.Heidke@qr.com.au&gt;; Hill, William &lt;William.Hill@qr.com.au&gt;
Subject: RE: Exhibition printer 
Hey Paul, This is the current Relocation request which we know about – what I am after is the new printer Request for this station that @Dewey, Brad is referring to. He says a new printer request was put through so until they get the new device-
Hey Paul,
This is the current Relocation request which we know about – what I am after is the new printer Request for this station that @Dewey, Brad is referring to. He says a new printer request was put through so until they get the new device- we cannot relocate the current device.
So, can someone please advise me who put that new printer request and what is the RITM number for that request?
Wait to hear from you soon.
Thanks
Saf
______________________________________________________________________ 
Saf Dean  |  Service Delivery Manager  |  Ricoh Australia Pty Ltd
Mobile: 0474 440 720
 |  Web: ricoh.com.au
Work smarter with Insights@Work,our  LinkedIn Newsletter - Subscribe Now
From: Devlin, Paul &lt;Paul.Devlin@qr.com.au&gt; 
Sent: Tuesday, 12 August 2025 7:20 PM
To: Saf Dean &lt;safinatdean@ricoh.com.au&gt;; Dewey, Brad &lt;brad.dewey@qr.com.au&gt;
Cc: Heidke, Ian &lt;Ian.Heidke@qr.com.au&gt;; Hill, William &lt;William.Hill@qr.com.au&gt;
Subject: Re: Exhibition printer 
Hi 
Please see attached email with all INFO regarding printers. Can we please fold off until after Ekka say anytime after 25/08/2025
RITM0253215 - Printer Service Request
Thankyou
Paul 
________________________________________
From: Saf Dean &lt;safinatdean@ricoh.com.au&gt;
Sent: Tuesday, 12 August 2025 11:57 AM
To: Dewey, Brad &lt;brad.dewey@qr.com.au&gt;; Devlin, Paul &lt;Paul.Devlin@qr.com.au&gt;
Cc: Heidke, Ian &lt;Ian.Heidke@qr.com.au&gt;; Hill, William &lt;William.Hill@qr.com.au&gt;
Subject: RE: Exhibition printer
[EXTERNAL EMAIL]:
This email originated from outside Queensland Rail. Do not click on links or open attachments unless you recognise the sender and know the content is safe.
Report Phish
Afternoon Brad,
Thank you for the phone call. As discussed, I contacted Paul regarding the new order request but was unable to reach him.
@Devlin, Paul – could you please provide the RITM reference number for the new device request? I’d like to follow up with Ricoh to confirm if the request has been received and check on its status.
Looking forward to your response.
Thanks,
Saf
______________________________________________________________________ 
Saf Dean  |  Service Delivery Manager  |  Ricoh Australia Pty Ltd
Mobile: 0474 440 720
 |  Web: ricoh.com.au
Work smarter with Insights@Work,our  LinkedIn Newsletter - Subscribe Now
-----Original Message-----
From: Dewey, Brad &lt;brad.dewey@qr.com.au&gt;
Sent: Tuesday, 12 August 2025 11:19 AM
To: Saf Dean &lt;safinatdean@ricoh.com.au&gt;
Cc: Heidke, Ian &lt;Ian.Heidke@qr.com.au&gt;; Devlin, Paul &lt;Paul.Devlin@qr.com.au&gt;; Hill, William &lt;William.Hill@qr.com.au&gt;
Subject: Exhibition printer
Hi Saf,
I’m following up on a printer that’s been ordered for the Ekka station. I had a company arrive today to relocate a printer however they are unable to do so before we get the new machine that was ordered. I have called your number 3 times and left a message. Can you pls give me a call/advise the eta on the new machine as it’s urgently needed. You will also need to the organise the tech company to come back and move the machine in the station masters office to the communication room.
12-08-2025 12:20:39 - Safinat Dean (Work notes)
From: Saf Dean 
Sent: Tuesday, 12 August 2025 12:20 PM
To: Oakley, Martin &lt;martin.oakley@qr.com.au&gt;
Subject: RE: URGENT - Relocation quote - 37462 - DXC TECHNOLOGY AUS PTY LTD ( RITM0253215)
Afternoon Martin,
An update on this relocation: it was scheduled for today with Paul (see attached email), but the job was futile as the station master (Brad Dewey, ASM1 Exhibition Station) refused to move the device until their new device arrives.
I just spoke with Paul, and he will be sending me his RITM number shortly so I can check the status of his new device request. He has also asked to keep the relocation request open for now, as they plan to move the device once the new one arrives.
The Ricoh facilities team have left the site. Please note that the futile fee will be charged for this relocation. I am currently confirming the fee amount with the OFT team and will update you once I know.
Thanks,
Saf
From: Oakley, Martin &lt;martin.oakley@qr.com.au&gt; 
Sent: Thursday, 7 August 2025 1:28 PM
To: Saf Dean &lt;safinatdean@ricoh.com.au&gt;
Subject: RE: URGENT - Relocation quote - 37462 - DXC TECHNOLOGY AUS PTY LTD ( RITM0253215)
Hi Saf,
Have just received approval
11-08-2025 10:00:23 - Safinat Dean (Work notes)
From: Dheeraj Vashist &lt;dheerajvashist@ricoh.com.au&gt; 
Sent: Saturday, 9 August 2025 8:16 PM
To: Paul.Devlin@qr.com.au
Cc: Elliot Dale &lt;edale@ricoh.com.au&gt;; Saf Dean &lt;safinatdean@ricoh.com.au&gt;
Subject: Re Location Assessment ID: 37462 - DXC TECHNOLOGY AUS PTY LTD, Bowen Hills Que 4006.
Hi Paul,
Please be advised, re location and installation details are confirmed as follows:
Re location Date: Tuesday 12/08/2025, morning
Installation by Ricoh Technician: Tuesday 12/08/2025, afternoon
Re location Booking Ref: KK 27724 and Ricoh Tech Booking Request ID: SV2508090041
Ricoh device Model: IMC400F - Serial No: 3913P850673
Re location from Existing Location : ASM office Exhibition Station, 600 Gregory Terrace Bowen Hills Que 4006 - Deliver to new Location: Ticket office at exhibition station, 600 Gregory Terrace Bowen Hills Que 4006.
Site Contact: Paul Devlin - Ph: 0730728452 | M: N/A
Let me know if you have any questions.
Kind Regards,
Dheeraj
07-08-2025 14:14:10 - Safinat Dean (Work notes)
Approval just received from DXC - SDM has asked Ricoh OFT team to organize the Relocation with end user.
06-08-2025 10:56:07 - Safinat Dean (Work notes)
From: Saf Dean 
Sent: Wednesday, 6 August 2025 10:55 AM
To: 'Devlin, Paul' &lt;Paul.Devlin@qr.com.au&gt;
Subject: RE: RITM0253215 - Printer Service Request 
Importance: High
Morning Paul,
Hope you’re well.
Just a quick update — Ricoh sent the relocation quote to DXC (Martin Oakley) on 28th July to seek approval from QR management, but we’ve yet to receive any response or approval.
I followed up with Martin again this morning and will keep you informed as soon as we hear back.
I also reiterated the urgency of the relocation and that the device is required in time for Ekka Day.
Will keep you posted as soon as I receive an update from DXC.
Regards,
Saf
06-08-2025 10:45:37 - Safinat Dean (Work notes)
From: Saf Dean 
Sent: Wednesday, 6 August 2025 10:45 AM
To: 'Oakley, Martin' &lt;martin.oakley@qr.com.au&gt;
Subject: RE: URGENT - Relocation quote - 37462 - DXC TECHNOLOGY AUS PTY LTD ( RITM0253215)
Importance: High
Morning Martin,
This was an urgent request by the end user – they wanted the device for Ekka day (next week Wednesday)
Please advise if you have had any luck with approval yet? 
Please note we may not be able to book this last moment as booking slots may be not available 
Thanks
Saf
From: Saf Dean 
Sent: Monday, 28 July 2025 4:13 PM
To: Oakley, Martin &lt;martin.oakley@qr.com.au&gt;
Subject: URGENT - Relocation quote - 37462 - DXC TECHNOLOGY AUS PTY LTD ( RITM0253215)
Importance: High
 Hi Martin,
Please find the attached quote for approval. 
SR received for relocation – it is urgent according to Paul – they need it for Ekka this year.
Model: IMC400F - Serial Number: 3913P850673
From Existing Location : ASM office Exhibition Station, 600 Gregory Terrace Bowen Hills Que 4006 - Deliver to new Location: Ticket office at exhibition station, 600 Gregory Terrace Bowen Hills Que 4006.
Site Contact: Paul Devlin - Ph: 0730728452
Once the quote has been approved, please confirm by return email.
Wait to hear from you soon.
Thanks
Saf
28-07-2025 16:14:05 - Safinat Dean (Work notes)
From: Saf Dean 
Sent: Monday, 28 July 2025 4:13 PM
To: Oakley, Martin &lt;martin.oakley@qr.com.au&gt;
Subject: URGENT - Relocation quote - 37462 - DXC TECHNOLOGY AUS PTY LTD ( RITM0253215)
Importance: High
 Hi Martin,
Please find the attached quote for approval. 
SR received for relocation – it is urgent according to Paul – they need it for Ekka this year.
Model: IMC400F - Serial Number: 3913P850673
From Existing Location : ASM office Exhibition Station, 600 Gregory Terrace Bowen Hills Que 4006 - Deliver to new Location: Ticket office at exhibition station, 600 Gregory Terrace Bowen Hills Que 4006.
Site Contact: Paul Devlin - Ph: 0730728452
Once the quote has been approved, please confirm by return email.
Wait to hear from you soon.
Thanks
Saf
24-07-2025 10:13:38 - Safinat Dean (Work notes)
Assessment ID 37462 - requested OFT to send formal quote - Relocation request for after 18th August.
___________________________________________________________________________________________
From: Devlin, Paul &lt;Paul.Devlin@qr.com.au&gt; 
Sent: Tuesday, 15 July 2025 1:30 PM
To: Saf Dean &lt;safinatdean@ricoh.com.au&gt;
Subject: Re: RITM0253215 - Printer Service Request 
Hi 
No, remove the below Printer from the ASM office Exhibition Station   and relocate to Ticket office at exhibition station  
Serial Number is 3913P850673 RICOH
Address 
600 Gregory Terrace Bowen Hills 4006
Needs to be done before 21/07/2025 or after 18/08/2025 
Paul Devlin
Acting GSM
Fortitude Valley Stn, Fortitude Valley Stn 
230 Brunswick St Fortitude Valley 4006 • Bne,  
T: 07 30728452
M: 0467849889
F: +61 7 3235 1012 
W: queenslandrail.com.au
________________________________________
From: Saf Dean &lt;safinatdean@ricoh.com.au&gt;
Sent: Monday, July 14, 2025 2:54 PM
To: Devlin, Paul &lt;Paul.Devlin@qr.com.au&gt;
Subject: RITM0253215 - Printer Service Request 
[EXTERNAL EMAIL]:
This email originated from outside Queensland Rail. Do not click on links or open attachments unless you recognise the sender and know the content is safe.
Report Phish
Hi Paul,
Hope you are well.
Ricoh has received a SR – there is no mentioned of any printer serial number in the service request.
Under justification you have added notes:-
New Station
ASM Office does not have a suitable printer the on in this office needs to be moved to the ticket office (IM C400F)
Reading this – you are asking to move a device from Exhibition Station, Bowen Bridge Road to ASMoffice. If this is correct – can you please share the serial number of the device you want to relocate.
Also, can you pleased provide physical address for both locations?
Wait to hear from you soon.
Thanks
Saf
15-07-2025 14:50:44 - Safinat Dean (Work notes)
Relocation request has been sent to OFT team to gain formal quote - waiting for response
15-07-2025 14:50:02 - Safinat Dean (Work notes)
From: Devlin, Paul &lt;Paul.Devlin@qr.com.au&gt; 
Sent: Tuesday, 15 July 2025 1:30 PM
To: Saf Dean &lt;safinatdean@ricoh.com.au&gt;
Subject: Re: RITM0253215 - Printer Service Request 
Hi 
No, remove the below Printer from the ASM office Exhibition Station   and relocate to Ticket office at exhibition station  
Serial Number is 3913P850673 RICOH
Address 
600 Gregory Terrace Bowen Hills 4006
Needs to be done before 21/07/2025 or after 18/08/2025 
Paul Devlin
Acting GSM
Fortitude Valley Stn, Fortitude Valley Stn 
230 Brunswick St Fortitude Valley 4006 • Bne,  
T: 07 30728452
M: 0467849889
F: +61 7 3235 1012 
W: queenslandrail.com.au
14-07-2025 14:55:28 - Safinat Dean (Work notes)
From: Saf Dean 
Sent: Monday, 14 July 2025 2:55 PM
To: Paul.Devlin@qr.com.au
Subject: RITM0253215 - Printer Service Request 
Hi Paul,
Hope you are well.
Ricoh has received a SR – there is no mentioned of any printer serial number in the service request.
Under justification you have added notes:-
New Station
ASM Office does not have a suitable printer the on in this office needs to be moved to the ticket office (IM C400F)
Reading this – you are asking to move a device from Exhibition Station, Bowen Bridge Road to ASMoffice. If this is correct – can you please share the serial number of the device you want to relocate.
Also, can you pleased provide physical address for both locations?
Wait to hear from you soon.
Thanks
Saf
</t>
  </si>
  <si>
    <t xml:space="preserve">
 2025-07-14 14:55:28 Saf Dean - State is Pending was Open</t>
  </si>
  <si>
    <t xml:space="preserve">12-12-2025 12:13:28 - PDXC Integration (Work notes)
TASK8005034 Work Note Added by ehanneman2@dxc.com: Ran a query through NexThink to ascertain if Access installed on device.  Came back with the following results.
Based on my analysis, Microsoft 365: Access is not installed on device QRDT-CNWIWWUDTS.
However, I did find one Access-related package: Assigned Access Lock app (version 1000.19041.4239.0)1, which is a Windows system component used for kiosk mode functionality, not the Microsoft Access database application you're likely looking for.
The device QRDT-CNWIWWUDTS is a desktop OptiPlex 7070 running Windows 10 Enterprise 22H21 and has been used by multiple users, but it doesn't have Microsoft 365: Access installed.
29-09-2025 15:53:59 - PDXC Integration (Work notes)
TASK8005034 Work Note Added by ehanneman2@dxc.com: Ran query in NexThink, MS Access is not installed on QRDT-CNWIWWUDTS (DT192076).  Closing task.
18-08-2025 09:42:59 - PDXC Integration (Work notes)
TASK8005034 Assigned To: Eric Hanneman
01-07-2025 10:32:26 - PDXC Integration (Additional comments)
TASK8005034 Comment Added ---&gt; Hi @Michael Weston
could you please arrange a time for remote access to uninstall MS Access from the desktop?
Regards
Arun
25-06-2025 14:29:08 - PDXC Integration (Work notes)
TASK8005034 Assigned To: ARUN SAI GADDILA
25-06-2025 10:24:23 - PDXC Integration (Work notes)
TASK8005034 Assigned To: 
25-06-2025 10:24:19 - PDXC Integration (Work notes)
TASK8005034 Work Note Added by santhi.varthan@dxc.com: Hi Desktop Team,
Please uninstall Microsoft Access from DT192076
25-06-2025 10:23:27 - PDXC Integration (Additional comments)
TASK8005034 Comment Added ---&gt; Checked DRA account no, Microsoft Access appears.
25-06-2025 10:01:58 - PDXC Integration (Work notes)
TASK8005034 Assigned To: Santhi Varthan
25-06-2025 09:40:17 - Aidan Currie (Work notes)
QLR ServiceNow Integration sc_req_item SCTASK0207213 created RITM5160205
</t>
  </si>
  <si>
    <t xml:space="preserve">
 2025-06-25 10:01:47 PDXC Integration - State is Work in Progress was Open
 2025-07-01 10:32:24 PDXC Integration - State is Pending was Work in Progress
 2025-12-12 12:13:41 PDXC Integration - State is Work in Progress was Pending
 2025-12-12 12:13:46 PDXC Integration - State is Closed Complete was Work in Progress</t>
  </si>
  <si>
    <t xml:space="preserve">12-12-2025 16:47:15 - Tran Hoang (Additional comments)
Aged request, to be handled outside of ServiceNow if unresolved.  Please contact payroll.support@qr.com.au
16-06-2025 14:07:46 - Kun-Hsien Tang (Work notes)
Assign to Payroll Support as per KB0012189 .
</t>
  </si>
  <si>
    <t xml:space="preserve">
 2025-06-16 08:55:45 Asif Hussain - Assignment Group is SAP Security was SAP Payroll
 2025-06-16 14:07:46 Tom Tang - Assignment Group is Payroll Support was SAP Security
 2025-12-12 16:49:11 Tran Hoang - State is Closed Complete was Open</t>
  </si>
  <si>
    <t xml:space="preserve">12-12-2025 16:47:16 - Tran Hoang (Additional comments)
Aged request, to be handled outside of ServiceNow if unresolved.  Please contact payroll.support@qr.com.au
</t>
  </si>
  <si>
    <t xml:space="preserve">
 2025-06-16 08:53:43 Asif Hussain - Assignment Group is SAP Security was SAP Payroll
 2025-06-16 14:06:37 Tom Tang - Assignment Group is Payroll Support was SAP Security
 2025-12-12 16:49:12 Tran Hoang - State is Closed Complete was Open</t>
  </si>
  <si>
    <t xml:space="preserve">08-12-2025 11:15:45 - Asif Hussain (Work notes)
Unit test results paased and attached with this task.
18-06-2025 12:14:00 - Asif Hussain (Work notes)
Peer review on Unit test results performed.
</t>
  </si>
  <si>
    <t xml:space="preserve">
 2025-06-18 12:14:00 Asif Hussain - State is Closed Complete was Open</t>
  </si>
  <si>
    <t>RITM0248900</t>
  </si>
  <si>
    <t xml:space="preserve">08-12-2025 14:44:20 - Safinat Dean (Work notes)
From: Saf Dean 
Sent: Monday, 8 December 2025 2:44 PM
To: Kampe, Thor &lt;thor.kampe@qr.com.au&gt;; Kampe, Thor &lt;thor.kampe@qr.com.au&gt;
Subject: RE: RITM0248900 - Request for new A3 device @ Mayne Yard - TRM Depot (Q Block), 33 Lanham Street, Bowen Hills, Queensland 4006
Hey Luke ,
Hope you are well.
Unfortunately – I haven’t received any approval from DXC yet as the Streamline upgrade is still ongoing. This should finish in couple of weeks meaning once DXC approve for your device the delivery and install will take place early next year.
I will keep you informed as we make progress.
Thanks
Saf
18-11-2025 15:18:48 - Safinat Dean (Work notes)
From: Saf Dean 
Sent: Wednesday, 5 November 2025 6:03 PM
To: simon.roberts2@dxc.com
Cc: Elliot Dale &lt;edale@ricoh.com.au&gt;
Subject: FW: RITM0248900 - Request for new A3 device @ Mayne Yard - TRM Depot (Q Block), 33 Lanham Street, Bowen Hills, Queensland 4006
Hello Simon,
Sending this your way now - An A3 colour device quote for Luke Kampe. User requirements in the below email.
According to the attached report – there appears to be 2 x underutilised A3 colour devices showing 0 volume . There may be potential to relocate this device to fulfil the current service request.
3100RB20401 A3 Colour MFD IMC3000 56 0 0 0 20,000 NaN 1,545 3,058 4,603 0% Connected QUEENSLAND RAIL, ALPHA RAILWAY STATION, DEPOT, SHAKESPEARE STREET, ALPHA   QLD  4724
3108RB20346 A3 Colour MFD IMC3000 74 0 0 0 20,000 NaN 3,424 1,207 4,631 0% Connected QUEENSLAND RAIL, MURRUMBA DOWNS RAILWAY STATION, ONYX DRIVE, MURRUMBA DOWNS QLD  4503
Contact for devices listed as:
3100RB20401 - lachlan.valler@qr.com.au (04 29875458)
3108RB20346 - donna.ferris@qr.com.au (07 30721021)
Kindly discuss options with QR and inform the outcome please.
Regards
Saf
From: Saf Dean 
Sent: Friday, 26 September 2025 11:57 AM
To: Oakley, Martin &lt;martin.oakley@qr.com.au&gt;
Cc: Elliot Dale &lt;edale@ricoh.com.au&gt;
Subject: RITM0248900 - Request for new A3 device @ Mayne Yard - TRM Depot (Q Block), 33 Lanham Street, Bowen Hills, Queensland 4006
Morning Martin,
A service request was logged by Luke Kampe for an A3 device. His requirements are outlined below.
Please find attached a quote with two options:
• IMC3010
• IMC4510
I have advised Luke that the Streamline upgrade project is currently in its pilot phase and expected to be ready for deployment in the next couple of months. Delivery and installation will therefore be subject to the Streamline upgrade rollout.
Location:
Mayne Yard – TRM Depot (Q Block)
33 Lanham Street, Bowen Hills, Queensland 4006
Requirements:
• Colour A3/A4
• Print/Scan
• Fax to email
• Finisher
• Dedicated tray
• Stapling, binding, or hole-punching capabilities
User: Thor.Kampe@qr.com.au
Phone: T: 07 3072 3235 | M: 04 2454 8210
Could you please seek approval from QR management and advise once approved?
Thanks,
Saf
26-09-2025 12:07:45 - Safinat Dean (Work notes)
From: Saf Dean 
Sent: Friday, 26 September 2025 12:07 PM
To: Torr, Luke &lt;luke.torr@qr.com.au&gt;
Subject: FW: RITM0248900 - Request for new A3 device @ Mayne Yard - TRM Depot (Q Block), 33 Lanham Street, Bowen Hills, Queensland 4006
Hi Luke,
Hope you are doing well.
Just letting you know that Ricoh has submitted a quote with two A3 device options to DXC for QR management approval. 
Once approval is received, I’ll update you. Please note that delivery and installation will be aligned with the Streamline upgrade rollout.
You have wonderful weekend.
Thanks
Saf
26-09-2025 11:57:38 - Safinat Dean (Work notes)
From: Saf Dean 
Sent: Friday, 26 September 2025 11:57 AM
To: Oakley, Martin &lt;martin.oakley@qr.com.au&gt;
Cc: Elliot Dale &lt;edale@ricoh.com.au&gt;
Subject: RITM0248900 - Request for new A3 device @ Mayne Yard - TRM Depot (Q Block), 33 Lanham Street, Bowen Hills, Queensland 4006
Morning Martin,
A service request was logged by Luke Kampe for an A3 device. His requirements are outlined below.
Please find attached a quote with two options:
• IMC3010
• IMC4510
I have advised Luke that the Streamline upgrade project is currently in its pilot phase and expected to be ready for deployment in the next couple of months. Delivery and installation will therefore be subject to the Streamline upgrade rollout.
Location:
Mayne Yard – TRM Depot (Q Block)
33 Lanham Street, Bowen Hills, Queensland 4006
Requirements:
• Colour A3/A4
• Print/Scan
• Fax to email
• Finisher
• Dedicated tray
• Stapling, binding, or hole-punching capabilities
User: Thor.Kampe@qr.com.au
Phone: T: 07 3072 3235 | M: 04 2454 8210
Could you please seek approval from QR management and advise once approved?
Thanks,
Saf
18-09-2025 14:12:47 - Safinat Dean (Work notes)
With Account Manager for quote - however delivery &amp; install subject to Streamline upgrade project rollout.
18-09-2025 14:12:07 - Safinat Dean (Work notes)
From: Saf Dean 
Sent: Thursday, 18 September 2025 2:11 PM
To: Elliot Dale &lt;edale@ricoh.com.au&gt;
Subject: FW: RITM0248900 - Request for new A3 device @ Mayne Yard - TRM Depot (Q Block), 33 Lanham Street, Bowen Hills, Queensland 4006
Hi Elliot,
Can you please provide a quote for an A3 device with install and delivery subject to Streamline upgrade project rollout.
Location - Mayne Yard - TRM Depot (Q Block), 33 Lanham Street, Bowen Hills, Queensland 4006
Requirements- 
• Colour A3/A4
• Print/Scan
• Fax to email
• Finisher
• Dedicated tray
• Stapling, binding, or hole-punching capabilities
User - Thor.Kampe@qr.com.au
Phone
T: 07 3072 3235
M: 04 2454 8210
Thanks
Saf
From: Saf Dean 
Sent: Tuesday, 16 September 2025 11:30 AM
To: 'Kampe, Thor' &lt;Thor.Kampe@qr.com.au&gt;
Subject: RE: RITM0248900 - Request for new A3 device 
Hi Thor,
Hope you're doing well.
The Streamline upgrade project is currently in its pilot phase and is expected to be ready for deployment in the next couple of months. Given the timeline, it's likely close enough to go ahead and quote/request the order for the new model, as the upgrade should be completed by the time the device is delivered.
I'll ask the account manager to prepare a quote for the A3 device as per your request. Please kindly note that delivery and installation will be dependent on the Streamline upgrade project rollout.
Your requirements are noted as follows:
• Colour A3/A4
• Print/Scan
• Fax to email
• Finisher
• Dedicated tray
• Stapling, binding, or hole-punching capabilities
Appreciate your patience, and I’ll keep you updated as things progress.
Thanks,
Saf
16-09-2025 11:31:06 - Safinat Dean (Work notes)
From: Saf Dean 
Sent: Tuesday, 16 September 2025 11:30 AM
To: 'Kampe, Thor' &lt;Thor.Kampe@qr.com.au&gt;
Subject: RE: RITM0248900 - Request for new A3 device 
Hi Thor,
Hope you're doing well.
The Streamline upgrade project is currently in its pilot phase and is expected to be ready for deployment in the next couple of months. Given the timeline, it's likely close enough to go ahead and quote/request the order for the new model, as the upgrade should be completed by the time the device is delivered.
I'll ask the account manager to prepare a quote for the A3 device as per your request. Please kindly note that delivery and installation will be dependent on the Streamline upgrade project rollout.
Your requirements are noted as follows:
• Colour A3/A4
• Print/Scan
• Fax to email
• Finisher
• Dedicated tray
• Stapling, binding, or hole-punching capabilities
Appreciate your patience, and I’ll keep you updated as things progress.
Thanks,
Saf
From: Kampe, Thor &lt;Thor.Kampe@qr.com.au&gt; 
Sent: Monday, 15 September 2025 6:47 AM
To: Saf Dean &lt;safinatdean@ricoh.com.au&gt;
Subject: RE: RITM0248900 - Request for new A3 device 
Good morning Saf,
Any update on getting the A3 printer working with the SLNX software?
Cheers
THOR KAMPE
TRAINING &amp; WORKPLACE DEVELOPMENT OFFICER
Mayne Yard - TRM Depot (Q Block), 33 Lanham Street 
Bowen Hills, Queensland 4006 
T: 07 3072 3235
M: 04 2454 8210
F:  
W: queenslandrail.com.au
From: Saf Dean &lt;safinatdean@ricoh.com.au&gt; 
Sent: Friday, 27 June 2025 11:08
To: Kampe, Thor &lt;Thor.Kampe@qr.com.au&gt;
Subject: RE: RITM0248900 - Request for new A3 device 
Morning &amp; happy Friday Thor, No issues-will keep your SR open, let’s touch base early to mid-August – I can then update you on the project progress and we plan next steps then on… Enjoy your weekend. Thanks Saf ______________________________________________________________________
Morning &amp; happy Friday Thor,
No issues-will keep your SR open, let’s touch base early to mid-August – I can then update you on the project progress and we plan next steps then on…
Enjoy your weekend.
Thanks
Saf
______________________________________________________________________
Saf Dean  |  Service Delivery Manager  |  Ricoh Australia Pty Ltd
Mobile: 0474 440 720
 |  Web: ricoh.com.au
Work smarter with Insights@Work,our  LinkedIn Newsletter - Subscribe Now
From: Kampe, Thor &lt;Thor.Kampe@qr.com.au&gt; 
Sent: Friday, 27 June 2025 8:39 AM
To: Saf Dean &lt;safinatdean@ricoh.com.au&gt;
Subject: RE: RITM0248900 - Request for new A3 device 
Good morning Saf,
I’ll have to wait for the A3 then – I print hundreds of manuals and learner guides, and thousands of assessments each year, and really need those features! 😉
Cheers
THOR KAMPE
TRAINING &amp; WORKPLACE DEVELOPMENT OFFICER
Mayne Yard - TRM Depot (Q Block), 33 Lanham Street 
Bowen Hills, Queensland 4006 
T: 07 3072 3235
M: 04 2454 8210
F:  
W: queenslandrail.com.au
From: Saf Dean &lt;safinatdean@ricoh.com.au&gt; 
Sent: Thursday, 26 June 2025 13:47
To: Kampe, Thor &lt;Thor.Kampe@qr.com.au&gt;
Subject: RE: RITM0248900 - Request for new A3 device 
Hi Thor, No Ricoh A4 devices has staple, binding, or hole punching capability unfortunately. Only A3 devices have that option. Regards Saf ______________________________________________________________________ Saf Dean | Service Delivery Manager
Hi Thor,
No Ricoh A4 devices has staple, binding, or hole punching capability unfortunately.  Only A3 devices have that option. 
Regards
Saf
______________________________________________________________________
Saf Dean  |  Service Delivery Manager  |  Ricoh Australia Pty Ltd
Mobile: 0474 440 720
 |  Web: ricoh.com.au
Work smarter with Insights@Work,our  LinkedIn Newsletter - Subscribe Now
From: Kampe, Thor &lt;Thor.Kampe@qr.com.au&gt; 
Sent: Friday, 20 June 2025 6:30 AM
To: Saf Dean &lt;safinatdean@ricoh.com.au&gt;
Subject: RE: RITM0248900 - Request for new A3 device 
Good morning Saf,
Will the A4 printer still have the staple and stack accessory?
I don’t often use A3 – and if I need too, there are other printers close by.
Cheers
THOR KAMPE
TRAINING &amp; WORKPLACE DEVELOPMENT OFFICER
Mayne Yard - TRM Depot (Q Block), 33 Lanham Street 
Bowen Hills, Queensland 4006 
T: 07 3072 3235
M: 04 2454 8210
F:  
W: queenslandrail.com.au
From: Saf Dean &lt;safinatdean@ricoh.com.au&gt; 
Sent: Thursday, 19 June 2025 13:30
To: Kampe, Thor &lt;Thor.Kampe@qr.com.au&gt;
Subject: RE: RITM0248900 - Request for new A3 device 
Hi Thor, Yes, that is correct - it’s paper size. You have requested A3, A4 device hence I had to inform you currently we can only supply A4 devices. Thanks Saf ______________________________________________________________________ Saf Dean |
Hi Thor,
Yes, that is correct - it’s paper size. You have requested A3, A4 device hence I had to inform you currently we can only supply A4 devices.
Thanks
Saf
______________________________________________________________________
Saf Dean  |  Service Delivery Manager  |  Ricoh Australia Pty Ltd
Mobile: 0474 440 720
 |  Web: ricoh.com.au
Work smarter with Insights@Work,our  LinkedIn Newsletter - Subscribe Now
From: Kampe, Thor &lt;Thor.Kampe@qr.com.au&gt; 
Sent: Thursday, 19 June 2025 1:56 PM
To: Saf Dean &lt;safinatdean@ricoh.com.au&gt;
Subject: RE: RITM0248900 - Request for new A3 device 
Hi Saf,
I’m not sure what the difference in the devices is – is it just the paper size?
Cheers
THOR KAMPE
TRAINING &amp; WORKPLACE DEVELOPMENT OFFICER
Mayne Yard - TRM Depot (Q Block), 33 Lanham Street 
Bowen Hills, Queensland 4006 
T: 07 3072 3235
M: 04 2454 8210
F:  
W: queenslandrail.com.au
From: Saf Dean &lt;safinatdean@ricoh.com.au&gt; 
Sent: Thursday, 19 June 2025 11:36
To: Kampe, Thor &lt;Thor.Kampe@qr.com.au&gt;
Subject: RITM0248900 - Request for new A3 device 
Hi Thor, I hope this message finds you well. As noted in ServiceNow, you've indicated plans to relocate by the end of this month. I wanted to provide an update regarding the deployment of print devices. Due to the current status of the Streamline
Hi Thor,
I hope this message finds you well.
As noted in ServiceNow, you've indicated plans to relocate by the end of this month. I wanted to provide an update regarding the deployment of print devices.
Due to the current status of the Streamline NX (SLNX) software—which supports our print environment—we are unable to deploy any A3 devices at this time. The new Ricoh models are not compatible with the existing SLNX version. However, there is an active project underway to upgrade the software, with an expected completion date around 8th August.
Ricoh will still provide a quote for an A3 device, but please note that deployment will be postponed until the updated solution and print queue are ready.
In the meantime, A4 devices are fully supported and can be deployed without any restrictions.
Please let us know if you have any questions or if there's anything further we can assist with. We look forward to hearing from you soon.
Warm Regards
Saf
27-06-2025 11:09:32 - Safinat Dean (Work notes)
From: Saf Dean 
Sent: Friday, 27 June 2025 11:08 AM
To: Kampe, Thor &lt;Thor.Kampe@qr.com.au&gt;
Subject: RE: RITM0248900 - Request for new A3 device 
Morning &amp; happy Friday Thor,
No issues-will keep your SR open, let’s touch base early to mid-August – I can then update you on the project progress and we plan next steps then on…
Enjoy your weekend.
Thanks
Saf
From: Kampe, Thor &lt;Thor.Kampe@qr.com.au&gt; 
Sent: Friday, 27 June 2025 8:39 AM
To: Saf Dean &lt;safinatdean@ricoh.com.au&gt;
Subject: RE: RITM0248900 - Request for new A3 device 
Good morning Saf,
I’ll have to wait for the A3 then – I print hundreds of manuals and learner guides, and thousands of assessments each year, and really need those features! 😉
Cheers
THOR KAMPE
TRAINING &amp; WORKPLACE DEVELOPMENT OFFICER
Mayne Yard - TRM Depot (Q Block), 33 Lanham Street 
Bowen Hills, Queensland 4006 
T: 07 3072 3235
M: 04 2454 8210
F:  
W: queenslandrail.com.au
From: Saf Dean &lt;safinatdean@ricoh.com.au&gt; 
Sent: Thursday, 26 June 2025 13:47
To: Kampe, Thor &lt;Thor.Kampe@qr.com.au&gt;
Subject: RE: RITM0248900 - Request for new A3 device 
Hi Thor, No Ricoh A4 devices has staple, binding, or hole punching capability unfortunately. Only A3 devices have that option. Regards Saf ______________________________________________________________________ Saf Dean | Service Delivery Manager
Hi Thor,
No Ricoh A4 devices has staple, binding, or hole punching capability unfortunately.  Only A3 devices have that option. 
Regards
Saf
______________________________________________________________________
Saf Dean  |  Service Delivery Manager  |  Ricoh Australia Pty Ltd
Mobile: 0474 440 720
 |  Web: ricoh.com.au
Work smarter with Insights@Work,our  LinkedIn Newsletter - Subscribe Now
From: Kampe, Thor &lt;Thor.Kampe@qr.com.au&gt; 
Sent: Friday, 20 June 2025 6:30 AM
To: Saf Dean &lt;safinatdean@ricoh.com.au&gt;
Subject: RE: RITM0248900 - Request for new A3 device 
Good morning Saf,
Will the A4 printer still have the staple and stack accessory?
I don’t often use A3 – and if I need too, there are other printers close by.
Cheers
THOR KAMPE
TRAINING &amp; WORKPLACE DEVELOPMENT OFFICER
Mayne Yard - TRM Depot (Q Block), 33 Lanham Street 
Bowen Hills, Queensland 4006 
T: 07 3072 3235
M: 04 2454 8210
F:  
W: queenslandrail.com.au
From: Saf Dean &lt;safinatdean@ricoh.com.au&gt; 
Sent: Thursday, 19 June 2025 13:30
To: Kampe, Thor &lt;Thor.Kampe@qr.com.au&gt;
Subject: RE: RITM0248900 - Request for new A3 device 
Hi Thor, Yes, that is correct - it’s paper size. You have requested A3, A4 device hence I had to inform you currently we can only supply A4 devices. Thanks Saf ______________________________________________________________________ Saf Dean |
Hi Thor,
Yes, that is correct - it’s paper size. You have requested A3, A4 device hence I had to inform you currently we can only supply A4 devices.
Thanks
Saf
______________________________________________________________________
Saf Dean  |  Service Delivery Manager  |  Ricoh Australia Pty Ltd
Mobile: 0474 440 720
 |  Web: ricoh.com.au
Work smarter with Insights@Work,our  LinkedIn Newsletter - Subscribe Now
From: Kampe, Thor &lt;Thor.Kampe@qr.com.au&gt; 
Sent: Thursday, 19 June 2025 1:56 PM
To: Saf Dean &lt;safinatdean@ricoh.com.au&gt;
Subject: RE: RITM0248900 - Request for new A3 device 
Hi Saf,
I’m not sure what the difference in the devices is – is it just the paper size?
Cheers
THOR KAMPE
TRAINING &amp; WORKPLACE DEVELOPMENT OFFICER
Mayne Yard - TRM Depot (Q Block), 33 Lanham Street 
Bowen Hills, Queensland 4006 
T: 07 3072 3235
M: 04 2454 8210
F:  
W: queenslandrail.com.au
From: Saf Dean &lt;safinatdean@ricoh.com.au&gt; 
Sent: Thursday, 19 June 2025 11:36
To: Kampe, Thor &lt;Thor.Kampe@qr.com.au&gt;
Subject: RITM0248900 - Request for new A3 device 
Hi Thor, I hope this message finds you well. As noted in ServiceNow, you've indicated plans to relocate by the end of this month. I wanted to provide an update regarding the deployment of print devices. Due to the current status of the Streamline
Hi Thor,
I hope this message finds you well.
As noted in ServiceNow, you've indicated plans to relocate by the end of this month. I wanted to provide an update regarding the deployment of print devices.
Due to the current status of the Streamline NX (SLNX) software—which supports our print environment—we are unable to deploy any A3 devices at this time. The new Ricoh models are not compatible with the existing SLNX version. However, there is an active project underway to upgrade the software, with an expected completion date around 8th August.
Ricoh will still provide a quote for an A3 device, but please note that deployment will be postponed until the updated solution and print queue are ready.
In the meantime, A4 devices are fully supported and can be deployed without any restrictions.
Please let us know if you have any questions or if there's anything further we can assist with. We look forward to hearing from you soon.
Warm Regards
Saf
19-06-2025 11:36:28 - Safinat Dean (Work notes)
From: Saf Dean 
Sent: Thursday, 19 June 2025 1:36 PM
To: Thor.Kampe@qr.com.au
Subject: RITM0248900 - Request for new A3 device 
Hi Thor,
I hope this message finds you well.
As noted in ServiceNow, you've indicated plans to relocate by the end of this month. I wanted to provide an update regarding the deployment of print devices.
Due to the current status of the Streamline NX (SLNX) software—which supports our print environment—we are unable to deploy any A3 devices at this time. The new Ricoh models are not compatible with the existing SLNX version. However, there is an active project underway to upgrade the software, with an expected completion date around 8th August.
Ricoh will still provide a quote for an A3 device, but please note that deployment will be postponed until the updated solution and print queue are ready.
In the meantime, A4 devices are fully supported and can be deployed without any restrictions.
Please let us know if you have any questions or if there's anything further we can assist with. We look forward to hearing from you soon.
Warm Regards
Saf
10-06-2025 07:56:23 - Thor Kampe (Additional comments)
I must relocate my office by the end of the month. Thanks
09-06-2025 16:42:03 - Safinat Dean (Additional comments)
@Thor Kampe - Ricoh has received your request for an A3 device - Can you please advise what sort of time frame you need this device by?
09-06-2025 16:41:02 - Safinat Dean (Work notes)
Request received at Ricoh end - SDM working with Account Manager to understand if A3 devices can be quoted now.
</t>
  </si>
  <si>
    <t xml:space="preserve">
 2025-06-09 16:42:14 Saf Dean - State is Pending was Open</t>
  </si>
  <si>
    <t>RITM0241495</t>
  </si>
  <si>
    <t xml:space="preserve">12-12-2025 18:06:28 - PDXC Integration (Work notes)
TASK8449585 Assigned To: Kaushika Thiyagarajan
12-12-2025 18:06:17 - PDXC Integration (Additional comments)
TASK8449585 Comment Added ---&gt; Device deployed as per asset registry:
Asset Tag- TB250400|| Serial Number - 419VZF4 || State - In use || Assigned to - David Roberts.
12-12-2025 12:41:11 - PDXC Integration (Work notes)
TASK7898381 Work Note Added by isaac.nicholls@dxc.com: Customer collected
1 X Dell 7350 Tablet
Asset : TB250400
Updated in CMDB
1 X QR2-PROC-MTD-CR116
12-12-2025 11:34:38 - PDXC Integration (Work notes)
TASK7898381 Assigned To: Isaac Nicholls
12-12-2025 11:34:28 - PDXC Integration (Work notes)
TASK7898381 Work Note Added by isaac.nicholls@dxc.com: Hi David
I am contacting you regarding your HW request for: 
• 1 x Dell 7350 Tablet
• Asset: TB250400
• 1 x Surface Travel Hub
• 
Just advising you that it is ready for collection from the Build Room in RC1 Ground floor next to security, to the left of the elevators.
Note that best collection times are between 8:30 – 10:00 and 10:30 to 15:30
Thank you
12-11-2025 11:59:43 - PDXC Integration (Work notes)
TASK7898381 Work Note Added by christopher.watson2@dxc.com: We are currently awaiting the arrival of new devices.
ETA is about 4 weeks.
12-11-2025 11:59:34 - PDXC Integration (Additional comments)
TASK7898381 Comment Added ---&gt; We are currently awaiting the arrival of new devices.
ETA is about 4 weeks.
12-11-2025 09:31:10 - PDXC Integration (Work notes)
TASK7898381 Assigned To: Christopher Watson
12-11-2025 09:31:05 - PDXC Integration (Additional comments)
TASK7898381 Comment Added ---&gt; Morning Chris, here is a request that is already in the Config Ship spreadsheet
30-10-2025 09:39:40 - PDXC Integration (Work notes)
TASK7898381 Assigned To: Joel Bissmire
15-05-2025 09:44:46 - David Roberts (Additional comments)
Hi, the reason for this request is because I recently underwent shoulder surgery and would like the lightest possible device to minimise the weight I have to carry to and from work. It's dissapointing to say the least that this wont be addressed until later this year. Please advise if there is a way this can be escalated.
15-05-2025 09:26:57 - PDXC Integration (Additional comments)
TASK7898381 Comment Added ---&gt; Unfortunately, we currently do not have any suitable stock of tablets available. 
Suitable stock is not expected until later in the year.
If you require an alternative device, such as a laptop, please let us know, and we will work on providing an alternative solution.
15-05-2025 09:02:01 - System (Work notes)
TASK7898381 Assigned To: Colin Crowther
14-05-2025 14:36:23 - System (Work notes)
QLR ServiceNow Integration sc_req_item SCTASK0202850 created RITM5083791
</t>
  </si>
  <si>
    <t xml:space="preserve">
 2025-11-12 11:59:32 PDXC Integration - State is Pending was Open
 2025-12-12 12:41:26 PDXC Integration - State is Work in Progress was Pending</t>
  </si>
  <si>
    <t xml:space="preserve">
 2025-05-13 15:04:30 PDXC Integration - State is Work in Progress was Open
 2025-05-14 14:21:01 PDXC Integration - State is Pending was Work in Progress
 2025-05-22 13:10:24 PDXC Integration - State is Work in Progress was Pending
 2025-05-22 14:22:48 PDXC Integration - State is Pending was Work in Progress
 2025-05-27 22:33:39 PDXC Integration - State is Work in Progress was Pending
 2025-05-28 13:48:52 PDXC Integration - State is Pending was Work in Progress
 2025-07-14 15:11:06 PDXC Integration - State is Work in Progress was Pending
 2025-07-14 17:13:52 PDXC Integration - State is Pending was Work in Progress
 2025-07-17 13:19:14 PDXC Integration - State is Work in Progress was Pending
 2025-07-22 11:59:44 PDXC Integration - State is Pending was Work in Progress
 2025-08-26 12:14:13 PDXC Integration - State is Work in Progress was Pending
 2025-09-18 17:31:07 PDXC Integration - State is Pending was Work in Progress
 2025-12-02 16:47:31 PDXC Integration - State is Work in Progress was Pending
 2025-12-08 13:17:07 PDXC Integration - State is Closed Complete was Work in Progress</t>
  </si>
  <si>
    <t xml:space="preserve">26-11-2025 17:31:04 - PDXC Integration (Work notes)
TASK8407407 Assigned To: Kaushika Thiyagarajan
26-11-2025 17:30:43 - PDXC Integration (Additional comments)
TASK8407407 Comment Added ---&gt; No asset deployed - No IT Asset Management action.
As per the comments: -
"TASK7855762 Work Note Added by joel.bissmire@dxc.com: User has already been assigned a device and it actively using it."
Closing this request.
26-11-2025 14:10:24 - PDXC Integration (Work notes)
TASK7855762 Work Note Added by joel.bissmire@dxc.com: User has already been assigned a device  and it actively using it.
31-10-2025 13:51:07 - PDXC Integration (Work notes)
TASK7855762 Work Note Added by joel.bissmire@dxc.com: Reached out to Reece to confirm the asset currently assigned ot them and confirm if this new starter request is still required,
"Afternoon Reece,
I'm reaching out as I've been assigned an old New Starter request for yourself. I can see that you are currently using a Surface Pro. Could you please confirm the asset tag of this device and confirm if the new starter request is still required?
Regards,"
30-10-2025 09:43:42 - PDXC Integration (Work notes)
TASK7855762 Assigned To: Joel Bissmire
28-04-2025 14:34:55 - System (Work notes)
TASK7855762 Assigned To: Colin Crowther
28-04-2025 14:34:47 - PDXC Integration (Additional comments)
TASK7855762 Comment Added ---&gt; Unfortunately, we currently do not have any suitable stock of tablets available. 
Suitable stock is not expected until later in the year.
If you require an alternative device, such as a laptop, please let us know, and we will work on providing an alternative solution.
28-04-2025 14:05:25 - System (Work notes)
QLR ServiceNow Integration sc_req_item SCTASK0200992 created RITM5053288
</t>
  </si>
  <si>
    <t xml:space="preserve">
 2025-12-08 10:17:13 PDXC Integration - State is Closed Complete was Open</t>
  </si>
  <si>
    <t xml:space="preserve">09-12-2025 10:00:34 - PDXC Integration (Work notes)
TASK7812053 Work Note Added by michael.murakami@dxc.com: CMDB record for SM231678 has been updated to In Stock/Pending Disposal
09-12-2025 10:00:04 - PDXC Integration (Work notes)
TASK7812053 Work Note Added by michael.murakami@dxc.com: Notified Charmaine of cost of buyout:
"Hi, Charmaine!
I'm reaching out to advise that a resolution has been chosen and approved by the ICT Asset Management team for the Surface Pro 8, SM231678, brought in with water damage under incident INC0527046. A buyout of the device has been approved and a charge of $1,163.93 will be applied to your cost centre.
As a replacement device, SM230037, has been provided as part of this process, we will consider this incident resolved.
If you have any questions, please feel free to reach out to me via email (michael.murakami@qr.com.au), Teams, or on 07 3072 1700.
Warm regards,
Michael Murakami"
09-12-2025 09:36:08 - PDXC Integration (Work notes)
TASK7812053 Work Note Added by michael.murakami@dxc.com: Gavin has responded with an approval for a buyout (see attached). Approval has been forwarded to the Buying team to organise the buyout with HPEFS and to organise the charge to QR:
"Hi, Cilla!
As per Gavin's below request, please organise a buyout for the following device:
AT: SM231678
SN: 0F01KE7232901J
Appreciate your help! 🙂
Michael"
09-12-2025 09:36:02 - PDXC Integration (Additional comments)
TASK7812053 Comment Added ---&gt; Hi, Charmaine!
09-12-2025 09:35:54 - PDXC Integration (Work notes)
TASK7812053 Work Note Added by michael.murakami@dxc.com: Added attachment ::  Fw: Buyout:Repair Approval for Non-Warranty Device – INC0527046.pdf
09-12-2025 09:35:38 - PDXC Integration (Work notes)
TASK7812053 Work Note Added by michael.murakami@dxc.com: Deleted attachment ::  Fw_ Buyout_Repair Approval for Non-Warranty Device – INC0527046.msg
09-12-2025 09:27:39 - PDXC Integration (Work notes)
TASK7812053 Work Note Added by michael.murakami@dxc.com: Added attachment ::  Fw_ Buyout_Repair Approval for Non-Warranty Device – INC0527046.msg
05-12-2025 10:42:38 - PDXC Integration (Work notes)
TASK7812053 Work Note Added by michael.murakami@dxc.com: Emailed Gavin to organise approval for the charge:
"Hi, Gavin!
I'm reaching out to organise approval for the buyout/repair for a damaged device reported under INC0527046:
AT: SM231678
SN: 0F01KE7232901J
Fault: Surface tablet was used in the rain and is water damaged. Touch screen doesn't work on some parts of the screen. Keyboard also doesn't work.
The cost of a buyout is $1,163.93; the cost of a repair is $1,205.71.
RECOMMENDATION: Repair and retain in fleet
Please let me know which you would prefer, and we will organise the charge.
Warm regards,
Michael Murakami
ICT
  SITE Services
305 Edward St
Brisbane, QLD 4000
E: michael.murakami@qr.com.au
P: (07) 3072 1700"
05-12-2025 10:42:36 - PDXC Integration (Additional comments)
TASK7812053 Comment Added ---&gt; A repair has been recommended, awaiting approval for charge
05-12-2025 10:09:08 - PDXC Integration (Work notes)
TASK7812053 Work Note Added by michael.murakami@dxc.com: A buyout will cost $1,163.93 (see attached)
05-12-2025 10:08:34 - PDXC Integration (Work notes)
TASK7812053 Work Note Added by michael.murakami@dxc.com: Added attachment ::  DXC - QLD Rail _ Buyout Quote_ 1 Nov 2025 effective_SN#0F01KE7232901J - RITM5022523.xlsx
17-10-2025 11:16:32 - PDXC Integration (Work notes)
TASK7812053 Work Note Added by michael.murakami@dxc.com: - SM231355 has been deployed to replace the damaged device. CMDB record has been updated to In Use and the device has been assigned to Charmaine Harrison
- A buyout quote has been requested for SM231355 (see attached)
- A current estimate for repair has been obtained, repair is still estimated to be $1,205.71 (see attached)
17-10-2025 11:15:13 - PDXC Integration (Work notes)
TASK7812053 Work Note Added by michael.murakami@dxc.com: Added attachment ::  SurfaceDeviceRepairEstimate-17_10_2025 - INC36551134.pdf
17-10-2025 11:12:22 - PDXC Integration (Work notes)
TASK7812053 Work Note Added by michael.murakami@dxc.com: Added attachment ::  Buyout Quote Request  RITM5022523 - Queensland Rail.msg
23-09-2025 10:20:42 - PDXC Integration (Work notes)
TASK7812053 Assigned To: Michael Murakami
22-09-2025 11:54:42 - PDXC Integration (Work notes)
TASK7812053 Work Note Added by pbloomfield@dxc.com: Please assign to Michael
23-04-2025 10:02:50 - PDXC Integration (Additional comments)
Followed Up with vendor, looking for payout figure.
23-04-2025 10:02:17 - System (Work notes)
TASK7812053 Work Note Added by pbloomfield@dxc.com: Additional comments copied from RITM5022523 - Followed Up with vendor, looking for payout figure.
14-04-2025 10:19:11 - System (Work notes)
TASK7812053 Work Note Added by pbloomfield@dxc.com: Additional comments copied from RITM5022523 - Have requested a buyout figure.
Waiting on Reply.
14-04-2025 10:19:09 - PDXC Integration (Additional comments)
Have requested a buyout figure.
Waiting on Reply.
10-04-2025 11:08:38 - System (Work notes)
TASK7812053 Work Note Added by michael.murakami@dxc.com: Reassigning to Billing to obtain buyout quote
TASK7812053 Assigned To: 
10-04-2025 08:59:34 - System (Work notes)
TASK7812053 Assigned To: Jacen Warriner
09-04-2025 14:06:38 - System (Work notes)
TASK7812053 Work Note Added by kaushika.t@dxc.com: User wants to return the asset SM231678.
Assigning the ticket to Desktop Support for further assistance.
09-04-2025 08:41:19 - Michael Murakami (Work notes)
QLR ServiceNow Integration sc_req_item SCTASK0199573 created RITM5022523
</t>
  </si>
  <si>
    <t xml:space="preserve">
 2025-12-05 10:42:34 PDXC Integration - State is Pending was Open
 2025-12-09 10:00:33 PDXC Integration - State is Work in Progress was Pending
 2025-12-09 10:00:37 PDXC Integration - State is Closed Complete was Work in Progress</t>
  </si>
  <si>
    <t>RITM0242210</t>
  </si>
  <si>
    <t xml:space="preserve">08-12-2025 14:45:00 - Safinat Dean (Work notes)
This is still with Simon Roberts for approval- waiting DXC
13-10-2025 17:38:57 - Safinat Dean (Work notes)
From: Saf Dean 
Sent: Monday, 13 October 2025 5:19 PM
To: Oakley, Martin &lt;martin.oakley@qr.com.au&gt;
Subject: RITM0242210 / SCTASK0197013 - Request for New A3 Printer
Afternoon Martin,
A service request was logged by Damien Cousemacker for an A3 device. His requirements are outlined below.
Attached a quote for an IMC3010.
I have advised Damien that the Streamline upgrade project is currently in its pilot phase and expected to be ready for deployment in the next couple of months. Delivery and installation will therefore be subject to the Streamline upgrade rollout.
Location : Mayne complex, Lanham St (off O'Connell Tce), BOWEN HILLS QLD 4006 (MAYNE)
Requirements:
Print, Scan, Colour,  A4 &amp; A3
Users on site – 7
User - Damien Cousemacker ( Damien.Cousemacker@qr.com.au)
Could you please seek approval from QR management and advise once approved?
Thanks,
Saf
08-10-2025 12:35:09 - Safinat Dean (Work notes)
From: Saf Dean 
Sent: Wednesday, 8 October 2025 12:35 PM
To: Elliot Dale &lt;edale@ricoh.com.au&gt;
Subject: RITM0242210 / SCTASK0197013 - Request for New Printer
Hi Elliot,
Kindly provide a quote for an A3 device - Delivery /installation will be subject to the Streamline upgrade rollout.
Requirements:
Print, Scan, Colour,  A4 &amp; A3
Users on site – 7
Justification: 
Team operating out of a satellite Depot, require access to print SWMS, Documentation for completing and Safley planning their works.
TN Maps timesheets ETC. something compact rather than the large printer in bigger depots.
Location : Mayne complex, Lanham St (off O'Connell Tce), BOWEN HILLS QLD 4006 (MAYNE)
User - Damien Cousemacker ( Damien.Cousemacker@qr.com.au)
T: 07 30721956
M: 0447043975
Thanks
Saf
03-09-2025 17:26:35 - Safinat Dean (Work notes)
From: Saf Dean 
Sent: Wednesday, 3 September 2025 5:26 PM
To: Oakley, Martin &lt;martin.oakley@qr.com.au&gt;
Subject: FW: RITM0242210 / SCTASK0197013 - Request for New Printer
Hi Martin,
The user is chasing for an update now – can you please advise if you have had any luck with approval?
Thanks
Saf
From: Saf Dean 
Sent: Tuesday, 13 May 2025 10:39 AM
To: Oakley, Martin &lt;martin.oakley@qr.com.au&gt;
Subject: RE: RITM0242210 / SCTASK0197013 - Request for New Printer
Hi Martin,
Any update on this quote approval yet?
Many thanks
Saf
From: Saf Dean 
Sent: Monday, 7 April 2025 3:01 PM
To: Oakley, Martin &lt;martin.oakley@qr.com.au&gt;
Subject: RE: RITM0242210 / SCTASK0197013 - Request for New Printer
Hi Martin,
No, there isn’t any colour devices available for relocation as far as I am aware.
Correct – IMC300F is a small desktop device which will be more suitable for a smaller team.
Hope that helps.
Thanks
Saf
From: Oakley, Martin &lt;martin.oakley@qr.com.au&gt; 
Sent: Friday, 4 April 2025 7:20 PM
To: Saf Dean &lt;safinatdean@ricoh.com.au&gt;
Subject: RE: RITM0242210 / SCTASK0197013 - Request for New Printer
Hi Saf ,are there any suitable for relocation?
Also  note the quotes are always for IM C300F and IM C400F.   I don’t have any ability to determine which is suitable. I wudl guess that for only 7 users, the smaller IM C300F is appropriate.   Is  that correct?
From: Saf Dean &lt;safinatdean@ricoh.com.au&gt; 
Sent: Friday, 4 April 2025 1:36 PM
To: Oakley, Martin &lt;martin.oakley@qr.com.au&gt;
Subject: RITM0242210 / SCTASK0197013 - Request for New Printer
Afternoon Martin, We have received a SR for a new printer, details as below. Quote attached with 2 options. Justification: Team operating out of a satellite Depot, require access to print SWMS, Documentation for completing and Safley planning
Afternoon Martin,
We have received a SR for a new printer, details as below. Quote attached with 2 options.
Justification: 
Team operating out of a satellite Depot, require access to print SWMS, Documentation for completing and Safley planning their works.
TN Maps timesheets ETC. something compact rather than the large printer in bigger depots.
Requirements:
Print, Scan, Colour,  A4 
Users on site – 7
Location : Mayne complex, Lanham St (off O'Connell Tce), BOWEN HILLS QLD 4006 (MAYNE)
User – (Damien Cousemacker)  Damien.Cousemacker@qr.com.au
T: 07 30721956
M: 0447043975
Please kindly discuss, gain approval from QR – let me know the outcome.
Thanks
Saf
13-05-2025 10:39:01 - Safinat Dean (Work notes)
From: Saf Dean 
Sent: Tuesday, 13 May 2025 10:39 AM
To: 'Oakley, Martin' &lt;martin.oakley@qr.com.au&gt;
Subject: RE: RITM0242210 / SCTASK0197013 - Request for New Printer
Hi Martin,
Any update on this quote approval yet?
Many thanks
Saf
From: Saf Dean 
Sent: Monday, 7 April 2025 3:01 PM
To: Oakley, Martin &lt;martin.oakley@qr.com.au&gt;
Subject: RE: RITM0242210 / SCTASK0197013 - Request for New Printer
Hi Martin,
No, there isn’t any colour devices available for relocation as far as I am aware.
Correct – IMC300F is a small desktop device which will be more suitable for a smaller team.
Hope that helps.
Thanks
Saf
From: Oakley, Martin &lt;martin.oakley@qr.com.au&gt; 
Sent: Friday, 4 April 2025 7:20 PM
To: Saf Dean &lt;safinatdean@ricoh.com.au&gt;
Subject: RE: RITM0242210 / SCTASK0197013 - Request for New Printer
Hi Saf ,are there any suitable for relocation?
Also  note the quotes are always for IM C300F and IM C400F.   I don’t have any ability to determine which is suitable. I wudl guess that for only 7 users, the smaller IM C300F is appropriate.   Is  that correct?
From: Saf Dean &lt;safinatdean@ricoh.com.au&gt; 
Sent: Friday, 4 April 2025 1:36 PM
To: Oakley, Martin &lt;martin.oakley@qr.com.au&gt;
Subject: RITM0242210 / SCTASK0197013 - Request for New Printer
Afternoon Martin, We have received a SR for a new printer, details as below. Quote attached with 2 options. Justification: Team operating out of a satellite Depot, require access to print SWMS, Documentation for completing and Safley planning
Afternoon Martin,
We have received a SR for a new printer, details as below. Quote attached with 2 options.
Justification: 
Team operating out of a satellite Depot, require access to print SWMS, Documentation for completing and Safley planning their works.
TN Maps timesheets ETC. something compact rather than the large printer in bigger depots.
Requirements:
Print, Scan, Colour,  A4 
Users on site – 7
Location : Mayne complex, Lanham St (off O'Connell Tce), BOWEN HILLS QLD 4006 (MAYNE)
User – (Damien Cousemacker)  Damien.Cousemacker@qr.com.au
T: 07 30721956
M: 0447043975
Please kindly discuss, gain approval from QR – let me know the outcome.
Thanks
Saf
13-05-2025 10:37:11 - Safinat Dean (Work notes)
No update from DXC yet on quote approval - chase Martin today.
07-04-2025 15:02:13 - Safinat Dean (Work notes)
From: Saf Dean 
Sent: Monday, 7 April 2025 3:01 PM
To: Oakley, Martin &lt;martin.oakley@qr.com.au&gt;
Subject: RE: RITM0242210 / SCTASK0197013 - Request for New Printer
Hi Martin,
No, there isn’t any colour devices available for relocation as far as I am aware.
Correct – IMC300F is a small desktop device which will be more suitable for a smaller team.
Hope that helps.
Thanks
Saf
From: Oakley, Martin &lt;martin.oakley@qr.com.au&gt; 
Sent: Friday, 4 April 2025 7:20 PM
To: Saf Dean &lt;safinatdean@ricoh.com.au&gt;
Subject: RE: RITM0242210 / SCTASK0197013 - Request for New Printer
Hi Saf ,are there any suitable for relocation?
Also  note the quotes are always for IM C300F and IM C400F.   I don’t have any ability to determine which is suitable. I wudl guess that for only 7 users, the smaller IM C300F is appropriate.   Is  that correct?
From: Saf Dean &lt;safinatdean@ricoh.com.au&gt; 
Sent: Friday, 4 April 2025 1:36 PM
To: Oakley, Martin &lt;martin.oakley@qr.com.au&gt;
Subject: RITM0242210 / SCTASK0197013 - Request for New Printer
Afternoon Martin, We have received a SR for a new printer, details as below. Quote attached with 2 options. Justification: Team operating out of a satellite Depot, require access to print SWMS, Documentation for completing and Safley planning
Afternoon Martin,
We have received a SR for a new printer, details as below. Quote attached with 2 options.
Justification: 
Team operating out of a satellite Depot, require access to print SWMS, Documentation for completing and Safley planning their works.
TN Maps timesheets ETC. something compact rather than the large printer in bigger depots.
Requirements:
Print, Scan, Colour,  A4 
Users on site – 7
Location : Mayne complex, Lanham St (off O'Connell Tce), BOWEN HILLS QLD 4006 (MAYNE)
User – (Damien Cousemacker)  Damien.Cousemacker@qr.com.au
T: 07 30721956
M: 0447043975
Please kindly discuss, gain approval from QR – let me know the outcome.
Thanks
Saf
04-04-2025 13:37:07 - Safinat Dean (Additional comments)
New device quote is with DXC to gain approval from QR management
04-04-2025 13:36:11 - Safinat Dean (Work notes)
From: Saf Dean 
Sent: Friday, 4 April 2025 1:36 PM
To: Oakley, Martin &lt;martin.oakley@qr.com.au&gt;
Subject: RITM0242210 / SCTASK0197013 - Request for New Printer
Afternoon Martin,
We have received a SR for a new printer, details as below. Quote attached with 2 options.
Justification: 
Team operating out of a satellite Depot, require access to print SWMS, Documentation for completing and Safley planning their works.
TN Maps timesheets ETC. something compact rather than the large printer in bigger depots.
Requirements:
Print, Scan, Colour,  A4 
Users on site – 7
Location : Mayne complex, Lanham St (off O'Connell Tce), BOWEN HILLS QLD 4006 (MAYNE)
User – (Damien Cousemacker)  Damien.Cousemacker@qr.com.au
T: 07 30721956
M: 0447043975
Please kindly discuss, gain approval from QR – let me know the outcome.
Thanks
Saf
31-03-2025 11:10:31 - Safinat Dean (Work notes)
From: Saf Dean 
Sent: Monday, 31 March 2025 11:10 AM
To: Elliot Dale &lt;edale@ricoh.com.au&gt;
Subject: RITM0242210 / SCTASK0197013 - Request for New Printer
Morning Elliot,
Hope you had a good weekend.
We have received a SR for a new printer, details as below. Please provide a quote for new device with delivery and install.
Justification: 
Team operating out of a satellite Depot, require access to print SWMS, Documentation for completing and Safley planning their works.
TN Maps timesheets ETC. something compact rather than the large printer in bigger depots.
Requirements:
Print, Scan, Colour,  A4 
Users on site – 7
Location : Mayne complex, Lanham St (off O'Connell Tce), BOWEN HILLS QLD 4006 (MAYNE)
User – (Damien Cousemacker)  Damien.Cousemacker@qr.com.au
T: 07 30721956
M: 0447043975
Thanks
Saf
26-03-2025 12:18:00 - Safinat Dean (Work notes)
From: Saf Dean 
Sent: Wednesday, 26 March 2025 12:18 PM
To: Damien.Cousemacker@qr.com.au
Subject: RITM0242210 / SCTASK0197013 - Request for New Printer
Hi Damien,
Hope you are well.
We have received a SR for a new printer, details as below..
Justification: 
Team operating out of a satellite Depot, require access to print SWMS, Documentation for completing and Safley planning their works.
TN Maps timesheets ETC. something compact rather than the large printer in bigger depots.
Your Requirements:
Print, Scan, Colour,  A4 &amp; A3
Users on site – 7
Location : Mayne complex, Lanham St (off O'Connell Tce), BOWEN HILLS QLD 4006 (MAYNE)
Please note – we cannot provide you with an A3 device now due to the status of the Streamline NX (SLNX) software which supports the devices and print environment, the new Ricoh models don't support the current SLNX version, there is an ongoing project addressing updating the software – the project has had significant delays too, hopping to be completed by end of June25.
We could provide you a quote for A4 colour device if that suits your needs. 
Wait to hear from you soon.
Thanks
Saf
</t>
  </si>
  <si>
    <t xml:space="preserve">
 2025-03-26 12:18:07 Saf Dean - State is Pending was Open</t>
  </si>
  <si>
    <t>RITM0242554</t>
  </si>
  <si>
    <t xml:space="preserve">08-12-2025 14:46:19 - Safinat Dean (Work notes)
New device quote was sent to Simon Roberts on 10th Nov25- waiting for approval from DXC
05-11-2025 16:48:27 - Safinat Dean (Work notes)
Have requested AM for an A4 device quote for the unit as 3rd printer
05-11-2025 16:48:00 - Safinat Dean (Work notes)
From: Markos, Reka &lt;reka.markos@qr.com.au&gt; 
Sent: Wednesday, 5 November 2025 4:19 PM
To: Saf Dean &lt;safinatdean@ricoh.com.au&gt;
Subject: RE: RITM0242554/ CS2503180263 - Serial # Y178HB01528 
Hi Saf,
Apologies for my late response, I just recently got the formal approval to proceed with a 3rd printer.
Our site currently supports 25 employees operating across multiple sheds. At present, the limited access to only 2 printers has resulted delays and reduced efficiency particularly when printing essential documents such as picklists, labels and operational forms.
Installing a 3rd printer would ensure that everyone has reliable access to printing, minimizing downtime caused by staff walking between areas and improve overall workflow efficiency and productivity.
I’m looking to have similar printer than the one below:
401362 DXC TECHNOLOGY AUS PTY LTD(401362) Reporting Y178HB01528 MP402SPF 58:38:79:1C:9A:D9
Any further information is required, please let me know.
Regards,
Reka
REKA MARKOS
WAREHOUSE &amp; LOGISTICS COORDINATOR
347 Bilsen Road
Geebung, QLD 4034
M: 0467 452 392
T: 0730 725 201 
W: queenslandrail.com.au
05-11-2025 12:43:35 - Safinat Dean (Work notes)
From: Saf Dean 
Sent: Wednesday, 5 November 2025 12:43 PM
To: 'Markos, Reka' &lt;reka.markos@qr.com.au&gt;
Subject: RE: RITM0242554/ CS2503180263 - Serial # Y178HB01528 
Hello Reka,
May I please get a response to my email below – appreciate your attention to this please.
Thanks
Saf
From: Saf Dean 
Sent: Wednesday, 8 October 2025 12:17 PM
To: 'Markos, Reka' &lt;reka.markos@qr.com.au&gt;
Subject: RE: RITM0242554/ CS2503180263 - Serial # Y178HB01528 
Afternoon Reka,
I hope you’re well. I’ve just left you a voicemail.
Regarding the request for an additional device at IML Distribution Centre – 347 Bilsen Road, Geebung, I’ve been informed there are currently two devices at that address (details below). The service team has informed both devices are running well.
ACCOUNT
NUMBER CUSTOMER NAME CONNECTION
STATUS SERIAL MODEL MAC
ADDRESS INSTALL
DATE @REMOTE 
LAST REPORT HOSTNAME
IP ADDRESS @REMOTE
ON @REMOTE
APPLIANCE ADDRESS STATE POST
CODE
401362 DXC TECHNOLOGY AUS PTY LTD(401362) Reporting Y178HB01528 MP402SPF 58:38:79:1C:9A:D9 17/10/2019 07/10/2025 10.127.36.159 SLNX C78242E5E13 QUEENSLAND RAIL SUNSHINE DEPOT IML DISTRIBUTION CENTRE 347 BILSEN ROAD GEEBUNG QLD 4034
401362 DXC TECHNOLOGY AUS PTY LTD(401362) Reporting 3108RB20390 IMC3000 58:38:79:1B:C6:FC 29/07/2019 07/10/2025 10.127.36.27 SLNX C7840450789 QUEENSLAND RAIL SUNSHINE DEPOT IML DISTRIBUTION CENTRE 347 BILSEN ROAD GEEBUNG QLD 4034
Given the site has approximately 25 users, two devices should generally be sufficient for a site of this size. Could you please confirm if your business requirements have changed, or if there are now more users on site, which is why a third device is needed?
Once I have your feedback, I’ll discuss this further with DXC to see if we can obtain approval for a third device at that location.
I look forward to hearing from you soon.
Thanks,
Saf
08-10-2025 12:17:24 - Safinat Dean (Work notes)
From: Saf Dean 
Sent: Wednesday, 8 October 2025 12:17 PM
To: 'Markos, Reka' &lt;reka.markos@qr.com.au&gt;
Subject: RE: RITM0242554/ CS2503180263 - Serial # Y178HB01528 
Afternoon Reka,
I hope you’re well. I’ve just left you a voicemail.
Regarding the request for an additional device at IML Distribution Centre – 347 Bilsen Road, Geebung, I’ve been informed there are currently two devices at that address (details below). The service team has informed both devices are running well.
ACCOUNT
NUMBER CUSTOMER NAME CONNECTION
STATUS SERIAL MODEL MAC
ADDRESS INSTALL
DATE @REMOTE 
LAST REPORT HOSTNAME
IP ADDRESS @REMOTE
ON @REMOTE
APPLIANCE ADDRESS STATE POST
CODE
401362 DXC TECHNOLOGY AUS PTY LTD(401362) Reporting Y178HB01528 MP402SPF 58:38:79:1C:9A:D9 17/10/2019 07/10/2025 10.127.36.159 SLNX C78242E5E13 QUEENSLAND RAIL SUNSHINE DEPOT IML DISTRIBUTION CENTRE 347 BILSEN ROAD GEEBUNG QLD 4034
401362 DXC TECHNOLOGY AUS PTY LTD(401362) Reporting 3108RB20390 IMC3000 58:38:79:1B:C6:FC 29/07/2019 07/10/2025 10.127.36.27 SLNX C7840450789 QUEENSLAND RAIL SUNSHINE DEPOT IML DISTRIBUTION CENTRE 347 BILSEN ROAD GEEBUNG QLD 4034
Given the site has approximately 25 users, two devices should generally be sufficient for a site of this size. Could you please confirm if your business requirements have changed, or if there are now more users on site, which is why a third device is needed?
Once I have your feedback, I’ll discuss this further with DXC to see if we can obtain approval for a third device at that location.
I look forward to hearing from you soon.
Thanks,
Saf
30-07-2025 12:41:39 - Safinat Dean (Work notes)
No response from user
24-07-2025 10:49:04 - Safinat Dean (Work notes)
From: Saf Dean 
Sent: Thursday, 24 July 2025 10:48 AM
To: Markos, Reka &lt;reka.markos@qr.com.au&gt;
Subject: RE: RITM0242554/ CS2503180263 - Serial # Y178HB01528 
Hi Reka,
Hope you are well.
Following up on my query below- not sure if the 2nd printer is still required… do you have space for a desktop printer and is there a patched network port to use for the 2nd printer?
Once I hear confirmation then I will request quote for the small printer and get that sent to DXC to gain approval from QR management. 
Thanks
Saf
From: Saf Dean 
Sent: Tuesday, 13 May 2025 11:51 AM
To: Markos, Reka &lt;reka.markos@qr.com.au&gt;
Subject: FW: RITM0242554/ CS2503180263 - Serial # Y178HB01528 
Morning Reka,
Hope you are well. 
Apologies I seemed to have missed your response below. 
I understand that you are after a second colour printer A4 for your requirement – assuming you’re after a small desktop printer and you have space for that as well.
Wait to hear back from you soon.
Thanks
Saf
From: Markos, Reka &lt;reka.markos@qr.com.au&gt; 
Sent: Friday, 28 March 2025 1:31 PM
To: Saf Dean &lt;safinatdean@ricoh.com.au&gt;
Subject: RE: RITM0242554/ CS2503180263 - Serial # Y178HB01528 
Hi Saf,
We would like to have an additional printer (coloured preferred) as a 2nd one.
Thank you.
Regards,
Reka
REKA MARKOS
WAREHOUSE &amp; LOGISTICS COORDINATOR
347 Bilsen Road
Geebung, QLD 4034
M: 0467 452 392
T: 0730 725 201 
W: queenslandrail.com.au
From: Saf Dean &lt;safinatdean@ricoh.com.au&gt; 
Sent: Thursday, 27 March 2025 10:04 AM
To: Markos, Reka &lt;reka.markos@qr.com.au&gt;
Subject: RE: RITM0242554/ CS2503180263 - Serial # Y178HB01528 
Hi Reka, Thanks for responding - just so I have understood this correctly, you would like a 2nd printer on site given the current device (5 years of age) may give you more issues. Or are you asking to completely remove the current device and
Hi Reka,
Thanks for responding - just so I have understood this correctly, you would like a 2nd printer on site given the current device (5 years of age) may give you more issues. 
Or are you asking to completely remove the current device and replace that with a new coloured device?
Wait to hear from you soon. 
Thanks
Saf
______________________________________________________________________
Saf Dean  |  Service Delivery Manager  |  Ricoh Australia Pty Ltd
Mobile: 0474 440 720
 |  Web: ricoh.com.au
Work smarter with Insights@Work,our  LinkedIn Newsletter - Subscribe Now
From: Markos, Reka &lt;reka.markos@qr.com.au&gt; 
Sent: Wednesday, 26 March 2025 12:39 PM
To: Saf Dean &lt;safinatdean@ricoh.com.au&gt;
Subject: RE: RITM0242554/ CS2503180263 - Serial # Y178HB01528 
Hi Saf,
Apologies for my late response, I have asked the team to test before any decisions are made.
Just got the feedback today that the scanning function was not working and needed several restarts, being an older machine I feel that there will be more reoccurring issues.
As we have received the approval from our management for a new printer, can we please proceed with ordering a new one? We would also love to look to the options of a coloured printer with similar size?
Many thanks
Regards,
Reka
REKA MARKOS
WAREHOUSE &amp; LOGISTICS COORDINATOR
347 Bilsen Road
Geebung, QLD 4034
M: 0467 452 392
T: 0730 725 201 
W: queenslandrail.com.au
From: Saf Dean &lt;safinatdean@ricoh.com.au&gt; 
Sent: Wednesday, 26 March 2025 11:55 AM
To: Markos, Reka &lt;reka.markos@qr.com.au&gt;
Subject: RE: RITM0242554/ CS2503180263 - Serial # Y178HB01528 
Hi Reka, May I please get a response to my email below as we have an open SR under your name. Many thanks Saf ______________________________________________________________________ Saf Dean | Service Delivery Manager
Hi Reka,
May I please get a response to my email below as we have an open SR under your name.
Many thanks
Saf
______________________________________________________________________
Saf Dean  |  Service Delivery Manager  |  Ricoh Australia Pty Ltd
Mobile: 0474 440 720
 |  Web: ricoh.com.au
Work smarter with Insights@Work,our  LinkedIn Newsletter   Subscribe Now
From: Saf Dean 
Sent: Friday, 21 March 2025 12:01 PM
To: reka.markos@qr.com.au
Subject: RITM0242554/ CS2503180263 - Serial # Y178HB01528 
Hi Reka,
Hope you are well.
I have received a SR from you regarding a new printer as you mentioned the current printer (s/n Y178HB01528) is old etc. 
You also logged an incident (CS2503180263) regarding the old printer – I have chatted with our service manager- he confirmed the device is fixed now and he is confident the machine will be good moving forward.
Given the current device is in working condition – shall I now close your service request for new device?
Wait to hear from you soon.
Thanks
Saf
13-05-2025 10:42:01 - Safinat Dean (Work notes)
SDM to work on new quote for 2nd device as per end user request.
13-05-2025 10:41:32 - Safinat Dean (Work notes)
From: Markos, Reka &lt;reka.markos@qr.com.au&gt; 
Sent: Friday, 28 March 2025 1:31 PM
To: Saf Dean &lt;safinatdean@ricoh.com.au&gt;
Subject: RE: RITM0242554/ CS2503180263 - Serial # Y178HB01528 
Hi Saf,
We would like to have an additional printer (coloured preferred) as a 2nd one.
Thank you.
Regards,
Reka
REKA MARKOS
WAREHOUSE &amp; LOGISTICS COORDINATOR
347 Bilsen Road
Geebung, QLD 4034
M: 0467 452 392
T: 0730 725 201 
W: queenslandrail.com.au
From: Saf Dean &lt;safinatdean@ricoh.com.au&gt; 
Sent: Thursday, 27 March 2025 10:04 AM
To: Markos, Reka &lt;reka.markos@qr.com.au&gt;
Subject: RE: RITM0242554/ CS2503180263 - Serial # Y178HB01528 
Hi Reka, Thanks for responding - just so I have understood this correctly, you would like a 2nd printer on site given the current device (5 years of age) may give you more issues. Or are you asking to completely remove the current device and
Hi Reka,
Thanks for responding - just so I have understood this correctly, you would like a 2nd printer on site given the current device (5 years of age) may give you more issues. 
Or are you asking to completely remove the current device and replace that with a new coloured device?
Wait to hear from you soon. 
Thanks
Saf
______________________________________________________________________
Saf Dean  |  Service Delivery Manager  |  Ricoh Australia Pty Ltd
Mobile: 0474 440 720
 |  Web: ricoh.com.au
Work smarter with Insights@Work,our  LinkedIn Newsletter - Subscribe Now
From: Markos, Reka &lt;reka.markos@qr.com.au&gt; 
Sent: Wednesday, 26 March 2025 12:39 PM
To: Saf Dean &lt;safinatdean@ricoh.com.au&gt;
Subject: RE: RITM0242554/ CS2503180263 - Serial # Y178HB01528 
Hi Saf,
Apologies for my late response, I have asked the team to test before any decisions are made.
Just got the feedback today that the scanning function was not working and needed several restarts, being an older machine I feel that there will be more reoccurring issues.
As we have received the approval from our management for a new printer, can we please proceed with ordering a new one? We would also love to look to the options of a coloured printer with similar size?
Many thanks
Regards,
Reka
REKA MARKOS
WAREHOUSE &amp; LOGISTICS COORDINATOR
347 Bilsen Road
Geebung, QLD 4034
M: 0467 452 392
T: 0730 725 201 
W: queenslandrail.com.au
From: Saf Dean &lt;safinatdean@ricoh.com.au&gt; 
Sent: Wednesday, 26 March 2025 11:55 AM
To: Markos, Reka &lt;reka.markos@qr.com.au&gt;
Subject: RE: RITM0242554/ CS2503180263 - Serial # Y178HB01528 
Hi Reka, May I please get a response to my email below as we have an open SR under your name. Many thanks Saf ______________________________________________________________________ Saf Dean | Service Delivery Manager
Hi Reka,
May I please get a response to my email below as we have an open SR under your name.
Many thanks
Saf
______________________________________________________________________
Saf Dean  |  Service Delivery Manager  |  Ricoh Australia Pty Ltd
Mobile: 0474 440 720
 |  Web: ricoh.com.au
Work smarter with Insights@Work,our  LinkedIn Newsletter   Subscribe Now
From: Saf Dean 
Sent: Friday, 21 March 2025 12:01 PM
To: reka.markos@qr.com.au
Subject: RITM0242554/ CS2503180263 - Serial # Y178HB01528 
Hi Reka,
Hope you are well.
I have received a SR from you regarding a new printer as you mentioned the current printer (s/n Y178HB01528) is old etc. 
You also logged an incident (CS2503180263) regarding the old printer – I have chatted with our service manager- he confirmed the device is fixed now and he is confident the machine will be good moving forward.
Given the current device is in working condition – shall I now close your service request for new device?
Wait to hear from you soon.
Thanks
Saf
26-03-2025 12:19:07 - Safinat Dean (Work notes)
From: Saf Dean 
Sent: Wednesday, 26 March 2025 11:55 AM
To: reka.markos@qr.com.au
Subject: RE: RITM0242554/ CS2503180263 - Serial # Y178HB01528 
Hi Reka,
May I please get a response to my email below as we have an open SR under your name.
Many thanks
Saf
From: Saf Dean 
Sent: Friday, 21 March 2025 12:01 PM
To: reka.markos@qr.com.au
Subject: RITM0242554/ CS2503180263 - Serial # Y178HB01528 
Hi Reka,
Hope you are well.
I have received a SR from you regarding a new printer as you mentioned the current printer (s/n Y178HB01528) is old etc. 
You also logged an incident (CS2503180263) regarding the old printer – I have chatted with our service manager- he confirmed the device is fixed now and he is confident the machine will be good moving forward.
Given the current device is in working condition – shall I now close your service request for new device?
Wait to hear from you soon.
Thanks
Saf
21-03-2025 12:01:46 - Safinat Dean (Work notes)
From: Saf Dean 
Sent: Friday, 21 March 2025 12:01 PM
To: reka.markos@qr.com.au
Subject: RITM0242554/ CS2503180263 - Serial # Y178HB01528 
Hi Reka,
Hope you are well.
I have received a SR from you regarding a new printer as you mentioned the current printer (s/n Y178HB01528) is old etc. 
You also logged an incident (CS2503180263) regarding the old printer – I have chatted with our service manager- he confirmed the device is fixed now and he is confident the machine will be good moving forward.
Given the current device is in working condition – shall I now close your service request for new device?
Wait to hear from you soon.
Thanks
Saf
</t>
  </si>
  <si>
    <t xml:space="preserve">
 2025-03-21 12:01:52 Saf Dean - State is Pending was Open</t>
  </si>
  <si>
    <t>RITM0241983</t>
  </si>
  <si>
    <t xml:space="preserve">08-12-2025 14:47:05 - Safinat Dean (Work notes)
This is waiting on DXC -Simon Roberts - approval not received yet.
05-11-2025 17:53:59 - Safinat Dean (Work notes)
From: Saf Dean 
Sent: Wednesday, 5 November 2025 12:37 PM
To: simon.roberts2@dxc.com
Cc: Elliot Dale &lt;edale@ricoh.com.au&gt;
Subject: FW: RITM0241983/ SCTASK0196802 - Request for New A3 Device 
Hello Simon,
This is for an A3 device request for 320 Murray Street, Rockhampton, Q 4700 (Rockhampton Traincrew depot).  Two x device options quoted by Elliot. Requirements listed in the email below.
According to the attached report – there appears to be 2 x underutilised A3 colour devices showing 0 volume . There may be potential to relocate this device to fulfil the current service request.
3100RB20401 A3 Colour MFD IMC3000 56 0 0 0 20,000 NaN 1,545 3,058 4,603 0% Connected QUEENSLAND RAIL, ALPHA RAILWAY STATION, DEPOT, SHAKESPEARE STREET, ALPHA   QLD  4724
3108RB20346 A3 Colour MFD IMC3000 74 0 0 0 20,000 NaN 3,424 1,207 4,631 0% Connected QUEENSLAND RAIL, MURRUMBA DOWNS RAILWAY STATION, ONYX DRIVE, MURRUMBA DOWNS QLD  4503
Contact for devices listed as:
3100RB20401 - lachlan.valler@qr.com.au (04 29875458)
3108RB20346 - donna.ferris@qr.com.au (07 30721021)
Kindly discuss options with QR and inform the outcome please.
Regards
Saf
From: Saf Dean 
Sent: Monday, 13 October 2025 5:05 PM
To: Oakley, Martin &lt;martin.oakley@qr.com.au&gt;
Cc: Elliot Dale &lt;edale@ricoh.com.au&gt;
Subject: RITM0241983/ SCTASK0196802 - Request for New A3 Device 
Morning Martin,
A service request was logged by Alan Harrison for an A3 device. His requirements are outlined below.
Attached a quote with two options:
• IMC3010
• IMC4510
I have advised Alan that the Streamline upgrade project is currently in its pilot phase and expected to be ready for deployment in the next couple of months. Delivery and installation will therefore be subject to the Streamline upgrade rollout.
Location - 320 Murray Street, Rockhampton, Q 4700 (Rockhampton Traincrew depot)
User - ALAN HARRISON
EMAIL - alan.harrison@qr.com.au
Phone- 0437577570
Requirements – A3 colour, print, scan &amp; copier 
Users – approx. 10
Could you please seek approval from QR management and advise once approved?
Thanks,
Saf
13-10-2025 17:07:39 - Safinat Dean (Work notes)
From: Saf Dean 
Sent: Monday, 13 October 2025 5:05 PM
To: Oakley, Martin &lt;martin.oakley@qr.com.au&gt;
Cc: Elliot Dale &lt;edale@ricoh.com.au&gt;
Subject: RITM0241983/ SCTASK0196802 - Request for New A3 Device 
Morning Martin,
A service request was logged by Alan Harrison for an A3 device. His requirements are outlined below.
Attached a quote with two options:
• IMC3010
• IMC4510
I have advised Alan that the Streamline upgrade project is currently in its pilot phase and expected to be ready for deployment in the next couple of months. Delivery and installation will therefore be subject to the Streamline upgrade rollout.
Location - 320 Murray Street, Rockhampton, Q 4700 (Rockhampton Traincrew depot)
User - ALAN HARRISON
EMAIL - alan.harrison@qr.com.au
Phone- 0437577570
Requirements – A3 colour, print, scan &amp; copier 
Users – approx. 10
Could you please seek approval from QR management and advise once approved?
Thanks,
Saf
08-10-2025 11:00:33 - Safinat Dean (Work notes)
From: Saf Dean 
Sent: Wednesday, 8 October 2025 11:00 AM
To: Elliot Dale &lt;edale@ricoh.com.au&gt;
Subject: RITM0241983/ SCTASK0196802 - Request for New A3 Device 
Hi Elliot,
Please provide an A3 device quote - Delivery /installation will be subject to the Streamline upgrade rollout.
Location - 320 Murray Street, Rockhampton, Q 4700 (Rockhampton Traincrew depot)
User - ALAN HARRISON
EMAIL - alan.harrison@qr.com.au
Phone-  0437577570
Requirements – A3 colour, print, scan &amp; copier 
Users – approx. 10
Thanks
Saf
25-06-2025 16:24:09 - Safinat Dean (Work notes)
From: Saf Dean 
Sent: Wednesday, 25 June 2025 10:18 AM
To: Harrison, Alan &lt;alan.harrison@qr.com.au&gt;
Subject: RE: RITM0241983/ SCTASK0196802 - Request for New Device 
Morning Alan,
No problem, we will keep the SR open – the Streamline SLNX software upgrade project is still open, currently looking at mid-August to finish. We then can supply you an A3 device.
Thanks
Saf
From: Harrison, Alan &lt;alan.harrison@qr.com.au&gt; 
Sent: Wednesday, 25 June 2025 7:30 AM
To: Saf Dean &lt;safinatdean@ricoh.com.au&gt;
Subject: RE: RITM0241983/ SCTASK0196802 - Request for New Device 
Hi Saf,
We still require the Ricoh that also prints A3 and A4.
The device I have in Rockhampton is one that is on loan from another area of QR.
We are waiting on Ricoh to deliver as asked for.
Keep this OPEN please.
Also any updates on when this will be delivered?
Regards
Alan
ALAN HARRISON
DRIVER IN CHARGE
TOWNSVILLE- ROCKHAMPTON
Tve Stn-New, Tve Stn-New 
4-8 Charters Towers Rd Townsville 4810 • Townsville,  
T: +61 7 47676135
M: 0437577570
F: +61 7 4772 8332 
W: queenslandrail.com.au
From: Saf Dean &lt;safinatdean@ricoh.com.au&gt; 
Sent: Tuesday, 24 June 2025 4:11 PM
To: Harrison, Alan &lt;alan.harrison@qr.com.au&gt;
Subject: FW: RITM0241983/ SCTASK0196802 - Request for New Device 
Importance: High
Hi Alan, With regards to this SR- do we still need to keep this open – I believe you have moved a device to Rockhampton already? Wait to hear from you soon. Thanks Saf ______________________________________________________________________ Saf
Hi Alan,
With regards to this SR- do we still need to keep this open – I believe you have moved a device to Rockhampton already?
Wait to hear from you soon. 
Thanks
Saf
24-06-2025 16:11:45 - Safinat Dean (Work notes)
From: Saf Dean 
Sent: Tuesday, 24 June 2025 4:11 PM
To: alan.harrison@qr.com.au
Subject: FW: RITM0241983/ SCTASK0196802 - Request for New Device 
Importance: High
Hi Alan,
With regards to this SR- do we still need to keep this open – I believe you have moved a device to Rockhampton already?
Wait to hear from you soon. 
Thanks
Saf
From: Saf Dean 
Sent: Tuesday, 22 April 2025 5:18 PM
To: Dunstan, Monique &lt;Monique.Dunstan@qr.com.au&gt;; Oakley, Martin &lt;martin.oakley@qr.com.au&gt;
Cc: Harrison, Alan &lt;alan.harrison@qr.com.au&gt;; IT Service Desk &lt;ITServiceDesk@qr.com.au&gt;
Subject: RE: RITM0241983/ SCTASK0196802 - Request for New Device 
Hi Monique,
I am not aware of any current A3 spare device in QR that can be utilised in Rockhampton.
@Oakley, Martin – you may want to discuss this with Monique further…
Thanks
Saf
From: Dunstan, Monique &lt;Monique.Dunstan@qr.com.au&gt; 
Sent: Tuesday, 22 April 2025 4:25 PM
To: Saf Dean &lt;safinatdean@ricoh.com.au&gt;
Cc: Harrison, Alan &lt;alan.harrison@qr.com.au&gt;; IT Service Desk &lt;ITServiceDesk@qr.com.au&gt;
Subject: Re: RITM0241983/ SCTASK0196802 - Request for New Device 
Hi, 
We really need an A3 for this depot.  Is there a spare one within Qld Rail that can utilised in Rockhampton?  Or a different supplier? 
Thanks 
Monique 
On 22 Apr 2025, at 4:08 pm, Saf Dean &lt;safinatdean@ricoh.com.au&gt; wrote:
Hi Alan &amp; Monique, I see you have been following up on the SR for a new A3 device – as per the attached email dated 18th March, Ricoh is not able to provide you with an A3 device for now - until the streamline NZ software upgrade is completed. 
Hi Alan &amp; Monique, 
I see you have been following up on the SR for a new A3 device – as per the attached email dated 18th March, Ricoh is not able to provide you with an A3 device for now - until the streamline NX software upgrade is completed.
Ricoh can provide a quote for an A4 device if that suits your needs. Please kindly let me know your thoughts.
Wait to hear from you soon.
Thanks
Saf
13-05-2025 10:51:00 - Safinat Dean (Work notes)
SDM discussing with Ricoh account manager
13-05-2025 10:50:34 - Safinat Dean (Work notes)
From: Oakley, Martin &lt;martin.oakley@qr.com.au&gt; 
Sent: Tuesday, 29 April 2025 1:17 PM
To: Saf Dean &lt;safinatdean@ricoh.com.au&gt;
Subject: RE: RITM0241983/ SCTASK0196802 - Request for New Device 
Hi Saf,
Yes I think post streamline is the answer.   I think the timeframes would line up to keep this open anyway. 
Can we get  a quote for the new model  proposed for A3 colour.   I would like to ask Simon to add the new devices to standard devices available. I think it need sQR agreement to add to the list so beeter to commence now.
Actually, I think streamline upgrades will have commenced long before delivery of the new device and Rockhampton may have already been upgraded.   Shouldn’t we be able to deploy the new device with upgraded  streamline, even if the rest of Rockhampton is not upgraded yet?
From: Saf Dean &lt;safinatdean@ricoh.com.au&gt; 
Sent: Tuesday, 29 April 2025 10:59 AM
To: Oakley, Martin &lt;martin.oakley@qr.com.au&gt;
Subject: FW: RITM0241983/ SCTASK0196802 - Request for New Device 
Hey Martin, Not sure if you have had the time to chat with the end user yet, kindly let me know the outcome – if we need to keep this SR still open and deal with it when the streamline NX project is completed. Wait to hear from you soon. Thanks
Hey Martin,
Not sure if you have had the time to chat with the end user yet, kindly let me know the outcome – if we need to keep this SR still open and deal with it when the streamline NX project is completed.
Wait to hear from you soon.
Thanks
Saf’
29-04-2025 10:59:25 - Safinat Dean (Work notes)
From: Saf Dean 
Sent: Tuesday, 29 April 2025 10:59 AM
To: Oakley, Martin &lt;martin.oakley@qr.com.au&gt;
Subject: FW: RITM0241983/ SCTASK0196802 - Request for New Device 
Hey Martin,
Not sure if you have had the time to chat with the end user yet, kindly let me know the outcome – if we need to keep this SR still open and deal with it when the streamline NX project is completed.
Wait to hear from you soon.
Thanks
Saf’
From: Saf Dean 
Sent: Tuesday, 22 April 2025 5:18 PM
To: Dunstan, Monique &lt;Monique.Dunstan@qr.com.au&gt;; Oakley, Martin &lt;martin.oakley@qr.com.au&gt;
Cc: Harrison, Alan &lt;alan.harrison@qr.com.au&gt;; IT Service Desk &lt;ITServiceDesk@qr.com.au&gt;
Subject: RE: RITM0241983/ SCTASK0196802 - Request for New Device 
Hi Monique,
I am not aware of any current A3 spare device in QR that can be utilised in Rockhampton.
@Oakley, Martin – you may want to discuss this with Monique further…
Thanks
Saf
From: Dunstan, Monique &lt;Monique.Dunstan@qr.com.au&gt; 
Sent: Tuesday, 22 April 2025 4:25 PM
To: Saf Dean &lt;safinatdean@ricoh.com.au&gt;
Cc: Harrison, Alan &lt;alan.harrison@qr.com.au&gt;; IT Service Desk &lt;ITServiceDesk@qr.com.au&gt;
Subject: Re: RITM0241983/ SCTASK0196802 - Request for New Device 
Hi, 
We really need an A3 for this depot.  Is there a spare one within Qld Rail that can utilised in Rockhampton?  Or a different supplier? 
Thanks 
Monique
23-04-2025 07:05:51 - Raegan Munro (Work notes)
From: Saf Dean &lt;safinatdean@ricoh.com.au&gt; 
Sent: Tuesday, 22 April 2025 5:18 PM
To: Dunstan, Monique &lt;Monique.Dunstan@qr.com.au&gt;; Oakley, Martin &lt;martin.oakley@qr.com.au&gt;
Cc: Harrison, Alan &lt;alan.harrison@qr.com.au&gt;; IT Service Desk &lt;ITServiceDesk@qr.com.au&gt;
Subject: RE: RITM0241983/ SCTASK0196802 - Request for New Device 
Hi Monique, I am not aware of any current A3 spare device in QR that can be utilised in Rockhampton. @Oakley, Martin – you may want to discuss this with Monique further… Thanks Saf ______________________________________________________________________
ZjQcmQRYFpfptBannerStart
[EXTERNAL EMAIL]: 
This email originated from outside Queensland Rail. Do not click on links or open attachments unless you recognise the sender and know the content is safe. 
    Report Phish     
ZjQcmQRYFpfptBannerEnd
Hi Monique,
I am not aware of any current A3 spare device in QR that can be utilised in Rockhampton.
@Oakley, Martin – you may want to discuss this with Monique further…
Thanks
Saf
______________________________________________________________________
Saf Dean  |  Service Delivery Manager  |  Ricoh Australia Pty Ltd
Mobile: 0474 440 720
 |  Web: ricoh.com.au
Work smarter with Insights@Work,our  LinkedIn Newsletter - Subscribe Now
From: Dunstan, Monique &lt;Monique.Dunstan@qr.com.au&gt; 
Sent: Tuesday, 22 April 2025 4:25 PM
To: Saf Dean &lt;safinatdean@ricoh.com.au&gt;
Cc: Harrison, Alan &lt;alan.harrison@qr.com.au&gt;; IT Service Desk &lt;ITServiceDesk@qr.com.au&gt;
Subject: Re: RITM0241983/ SCTASK0196802 - Request for New Device 
Hi, 
We really need an A3 for this depot.  Is there a spare one within Qld Rail that can utilised in Rockhampton?  Or a different supplier? 
Thanks 
Monique 
On 22 Apr 2025, at 4:08 pm, Saf Dean &lt;safinatdean@ricoh.com.au&gt; wrote:
Hi Alan &amp; Monique, I see you have been following up on the SR for a new A3 device – as per the attached email dated 18th March, Ricoh is not able to provide you with an A3 device for now - until the streamline NZ software upgrade is completed. 
Hi Alan &amp; Monique, 
I see you have been following up on the SR for a new A3 device – as per the attached email dated 18th March, Ricoh is not able to provide you with an A3 device for now - until the streamline NX software upgrade is completed.
Ricoh can provide a quote for an A4 device if that suits your needs. Please kindly let me know your thoughts.
Wait to hear from you soon.
Thanks
Saf
______________________________________________________________________
Saf Dean  |  Service Delivery Manager  |  Ricoh Australia Pty Ltd
Mobile: 0474 440 720
 |  Web: ricoh.com.au
Work smarter with Insights@Work,our  LinkedIn Newsletter - Subscribe Now
&lt;image765544.jpg&gt;
&lt;mime-attachment&gt;
Queensland Rail Email Disclaimer : https://www.queenslandrail.com.au/aboutus/legal/email-disclaimer
22-04-2025 16:34:36 - Safinat Dean (Work notes)
From: Saf Dean 
Sent: Tuesday, 22 April 2025 4:08 PM
To: alan.harrison@qr.com.au; Monique.Dunstan@qr.com.au; IT Service Desk &lt;ITServiceDesk@qr.com.au&gt;
Subject: FW: RITM0241983/ SCTASK0196802 - Request for New Device 
Hi Alan &amp; Monique, 
I see you have been following up on the SR for a new A3 device – as per the attached email dated 18th March, Ricoh is not able to provide you with an A3 device for now - until the streamline NZ software upgrade is completed.
Ricoh can provide a quote for an A4 device if that suits your needs. Please kindly let me know your thoughts.
Wait to hear from you soon.
Thanks
Saf
17-04-2025 10:01:33 - Raegan Munro (Work notes)
From: Vimlesh Rattan &lt;vrattan@ricoh.com.au&gt; 
Sent: Thursday, 17 April 2025 8:52 AM
To: IT Service Desk &lt;ITServiceDesk@qr.com.au&gt;
Cc: Rap_Ricoh SDM Enquiries &lt;Ricoh_SDM_Enquiries@ricoh.com.au&gt;; Saf Dean &lt;safinatdean@ricoh.com.au&gt;
Subject: RE: RITM0241983/ SCTASK0196802 - Request for New Device 
Morning Raegan I requested the account manager to follow up on the below request and update all asap. Regards Vim ______________________________________________________________________ Vimlesh Rattan | Service Delivery
ZjQcmQRYFpfptBannerStart
[EXTERNAL EMAIL]: 
This email originated from outside Queensland Rail. Do not click on links or open attachments unless you recognise the sender and know the content is safe. 
    Report Phish     
ZjQcmQRYFpfptBannerEnd
Morning Raegan
I requested the account manager to follow up on the below request and update all asap.
Regards
Vim
______________________________________________________________________
Vimlesh Rattan  |  Service Delivery Manager  |  Ricoh Australia Pty Ltd
Mobile: 0460 700 897
 |  Web: ricoh.com.au
Work smarter with Insights@Work,our  LinkedIn Newsletter - Subscribe Now
16-04-2025 14:40:59 - Alexander Badcock (Work notes)
Hi Team
Monique called the SD advising they need a A3 printer.
Was wondering whether one can be reused from an old site or what are the options to get a A3 printer.
Thanks,
Alex
16-04-2025 14:38:48 - Alexander Badcock (Additional comments)
From: Dunstan, Monique &lt;Monique.Dunstan@qr.com.au&gt; 
Sent: Wednesday, 16 April 2025 2:33 PM
To: IT Service Desk &lt;ITServiceDesk@qr.com.au&gt;
Subject: FW: RITM0241983/ SCTASK0196802 - Request for New Device 
Hi Alex, 
As discussed.
Thanks 
Monique
From: Harrison, Alan &lt;alan.harrison@qr.com.au&gt; 
Sent: Wednesday, 16 April 2025 2:08 PM
To: Dunstan, Monique &lt;Monique.Dunstan@qr.com.au&gt;
Subject: FW: RITM0241983/ SCTASK0196802 - Request for New Device 
FYI
Regards
Alan
ALAN HARRISON
DRIVER IN CHARGE
TOWNSVILLE- ROCKHAMPTON
Tve Stn-New, Tve Stn-New 
4-8 Charters Towers Rd Townsville 4810 • Townsville,  
T: +61 7 47676135
M: 0437577570
F: +61 7 4772 8332 
W: queenslandrail.com.au
From: Saf Dean &lt;safinatdean@ricoh.com.au&gt; 
Sent: Tuesday, 18 March 2025 3:02 PM
To: Harrison, Alan &lt;alan.harrison@qr.com.au&gt;
Subject: RITM0241983/ SCTASK0196802 - Request for New Device 
Hi Alan, Hope you are well. We have received a SR for a new device, details as below. . Justification: We are currently in the process of setting up a new Rockhampton Traincrew depot/team at 320 Murray St, Rockhampton. We require a print/scanner/copier
ZjQcmQRYFpfptBannerStart
[EXTERNAL EMAIL]: 
This email originated from outside Queensland Rail. Do not click on links or open attachments unless you recognise the sender and know the content is safe. 
    Report Phish     
ZjQcmQRYFpfptBannerEnd
Hi Alan,
Hope you are well.
We have received a SR for a new device, details as below..
Justification: 
We are currently in the process of setting up a new Rockhampton Traincrew depot/team at 320 Murray St, Rockhampton.  We require a print/scanner/copier to be installed at this location for the incoming new starts and employees that will be located at this site within the next few weeks.
Your Requirements:
Print, Scan, Colour,  A4 &amp; A3
Users on site – 10
Location : 320 Murray Street, Rockhampton, Q 4700
Please note – we can’t provide you with an A3 device now due to the status of the Streamline NX (SLNX) software which supports the devices and print environment, we won’t be able to provide a quote for a new A3 device. The new Ricoh models don't support the current SLNX version, there is an ongoing project addressing updating the software – the project has had significant delays too, hopping to be completed by end of June25.
We could provide you a quote for A4 colour device if that suits your needs. 
Wait to hear from you soon.
Thanks
Saf
______________________________________________________________________
Saf Dean  |  Service Delivery Manager  |  Ricoh Australia Pty Ltd
Mobile: 0474 440 720
 |  Web: ricoh.com.au
16-04-2025 14:05:56 - Raegan Munro (Work notes)
From: IT Service Desk 
Sent: Wednesday, 16 April 2025 2:06 PM
To: 'Rap_Ricoh SDM Enquiries' &lt;Ricoh_SDM_Enquiries@ricoh.com.au&gt;; Saf Dean &lt;safinatdean@ricoh.com.au&gt;
Cc: Vimlesh Rattan &lt;vrattan@ricoh.com.au&gt;
Subject: RE: RITM0241983/ SCTASK0196802 - Request for New Device 
Hi Vim, 
The ticket no. in question is RITM024198, and is currently sitting with DXC Vendor RICOH Print SDM.
The justification for this request is as follows:
"We are currently in the process of setting up a new Rockhampton Traincrew depot/team at 320 Murray St, Rockhampton.  We require a print/scanner/copier to be installed at this location for the incoming new starts and employees that will be located at this site within the next few weeks."
Please reach out if any further information is required from the Service Desk. 
Kind regards,
RAEGAN MUNRO
SERVICE DESK ANALYST
Level 3. 21 Kirksway Place
Battery Point. Tasmania. 7004
PH: 07 3072 5000
Alt.PH: +61 7 3072 5000
Email: ITServiceDesk@qr.com.au
W: queenslandrail.com.au
From: Rap_Ricoh SDM Enquiries &lt;Ricoh_SDM_Enquiries@ricoh.com.au&gt; 
Sent: Wednesday, 16 April 2025 1:58 PM
To: IT Service Desk &lt;ITServiceDesk@qr.com.au&gt;; Saf Dean &lt;safinatdean@ricoh.com.au&gt;
Cc: Vimlesh Rattan &lt;vrattan@ricoh.com.au&gt;
Subject: RE: RITM0241983/ SCTASK0196802 - Request for New Device 
Hi Raegan Can you kindly provide the original request from Monique? What's the serial number of the device that needs to be replaced or is it a new device? Regards Vim ______________________________________________________________________
ZjQcmQRYFpfptBannerStart
[EXTERNAL EMAIL]: 
This email originated from outside Queensland Rail. Do not click on links or open attachments unless you recognise the sender and know the content is safe. 
    Report Phish     
ZjQcmQRYFpfptBannerEnd
Hi Raegan
Can you kindly provide the original request from Monique?
What's the serial number of the device that needs to be replaced or is it a new device?
Regards
Vim
______________________________________________________________________
Rap_Ricoh SDM Enquiries
Web: ricoh.com.au
LinkedIn Newsletter - Subscribe Now
16-04-2025 13:45:32 - Raegan Munro (Work notes)
From: IT Service Desk 
Sent: Wednesday, 16 April 2025 1:45 PM
To: Ricoh_SDM_Enquiries@ricoh.com.au; Saf Dean &lt;safinatdean@ricoh.com.au&gt;
Subject: FW: RITM0241983/ SCTASK0196802 - Request for New Device 
Hi Team, 
As you are currently listed as Saf's delegate can you please advise if this is something that you are able to assist with?
Kind regards,
RAEGAN MUNRO
SERVICE DESK ANALYST
Level 3. 21 Kirksway Place
Battery Point. Tasmania. 7004
PH: 07 3072 5000
Alt.PH: +61 7 3072 5000
Email: ITServiceDesk@qr.com.au
W: queenslandrail.com.au
16-04-2025 13:45:29 - Raegan Munro (Work notes)
Forwarding email to Ricoh_SDM_Enquiries@ricoh.com.au as per Saf's OOO.
16-04-2025 13:44:20 - Raegan Munro (Work notes)
From: Saf Dean &lt;safinatdean@ricoh.com.au&gt; 
Sent: Wednesday, 16 April 2025 1:41 PM
To: IT Service Desk &lt;ITServiceDesk@qr.com.au&gt;
Subject: Automatic reply: RITM0241983/ SCTASK0196802 - Request for New Device 
Thank you for your email. I am away from work till the 22nd April. For any urgent enquiries/escalation, please email Ricoh_SDM_Enquiries@ ricoh. com. au Service queries: Please click on the below link https: //www. ricoh. com. au/support/service-request
ZjQcmQRYFpfptBannerStart
[EXTERNAL EMAIL]: 
This email originated from outside Queensland Rail. Do not click on links or open attachments unless you recognise the sender and know the content is safe. 
    Report Phish     
ZjQcmQRYFpfptBannerEnd
Thank you for your email. I am away from work till the 22nd April.
For any urgent enquiries/escalation, please email Ricoh_SDM_Enquiries@ricoh.com.au
Service queries: Please click on the below link https://www.ricoh.com.au/support/service-request or to speak with our Helpdesk, call 1300 362 577 
Consumables queries:  e-mail supplies@ricoh.com.au
Regards
Saf
16-04-2025 13:41:16 - George Knight (Work notes)
Monique Dunstan called for an update - best contact - 07 47676041
Advised to touch base with Alan to confirm email for approval has been replied to.
From: IT Service Desk 
Sent: Wednesday, 16 April 2025 1:41 PM
To: Saf Dean &lt;safinatdean@ricoh.com.au&gt;
Subject: RITM0241983/ SCTASK0196802 - Request for New Device 
Hi Saf
Monique Dunstan called for an update about the printer - best contact - 07 47676041 / Monique.Dunstan@qr.com.au
They sent a message as well “Can someone please advise where this request is at? This item is now becoming an urgent matter. Thanks”
Are you able to provide them with an update? Thanks.
Kind regards,
George Knight
IT Service Desk Analyst
Level 3, 21 Kirksway Place 
Battery Point, Tasmania 7004 
T: 07 3072 5000 
W: queenslandrail.com.au
E: ITservicedesk@qr.com.au
16-04-2025 13:23:28 - Monique Dunstan (Additional comments)
Can someone please advise where this request is at? This item is now becoming an urgent matter.  Thanks
18-03-2025 14:59:18 - Safinat Dean (Work notes)
From: Saf Dean 
Sent: Tuesday, 18 March 2025 2:57 PM
To: alan.harrison@qr.com.au
Subject: RITM0241983/ SCTASK0196802 - Request for New Device 
Hi Alan,
Hope you are well.
We have received a SR for a new device, details as below..
Justification: 
We are currently in the process of setting up a new Rockhampton Traincrew depot/team at 320 Murray St, Rockhampton.  We require a print/scanner/copier to be installed at this location for the incoming new starts and employees that will be located at this site within the next few weeks.
Your Requirements:
Print, Scan, Colour,  A4 &amp; A3
Users on site – 10
Location : 320 Murray Street, Rockhampton, Q 4700
Please note – we can’t provide you with an A3 device now due to the status of the Streamline NX (SLNX) software which supports the devices and print environment, we won’t be able to provide a quote for a new A3 device. The new Ricoh models don't support the current SLNX version, there is an ongoing project addressing updating the software – the project has had significant delays too, hopping to be completed by end of June25.
We could provide you a quote for A4 colour device if that suits your needs. 
Wait to hear from you soon.
Thanks
Saf
18-03-2025 14:57:38 - Safinat Dean (Work notes)
From: Saf Dean 
Sent: Tuesday, 18 March 2025 2:57 PM
To: alan.harrison@qr.com.au
Subject: RITM0241983/ SCTASK0196802 - Request for New Device 
Hi Jordan, Hope you are well. We have received a SR for a new device, Details as below. . Justification: TMR have now vacated level 14, 295 Ann Street and are now limited to 1 printer. With TMR leaving there will be additional QR employees moving
Hi Alan,
Hope you are well.
We have received a SR for a new device, details as below..
Justification: 
We are currently in the process of setting up a new Rockhampton Traincrew depot/team at 320 Murray St, Rockhampton.  We require a print/scanner/copier to be installed at this location for the incoming new starts and employees that will be located at this site within the next few weeks.
Your Requirements:
Print, Scan, Colour,  A4 &amp; A3
Users on site – 10
Location : 320 Murray Street, Rockhampton, Q 4700
Please note – we can’t provide you with an A3 device now due to the status of the Streamline NX (SLNX) software which supports the devices and print environment, we won’t be able to provide a quote for a new A3 device. The new Ricoh models don't support the current SLNX version, there is an ongoing project addressing updating the software – the project has had significant delays too, hopping to be completed by end of June25.
We could provide you a quote for A4 colour device if that suits your needs. 
Wait to hear from you soon.
Thanks
Saf
</t>
  </si>
  <si>
    <t xml:space="preserve">
 2025-03-18 14:57:41 Saf Dean - State is Pending was Open
 2025-04-16 14:40:59 Alex Badcock - State is Work in Progress was Pending
 2025-04-22 16:34:42 Saf Dean - State is Pending was Work in Progress</t>
  </si>
  <si>
    <t xml:space="preserve">12-12-2025 16:47:16 - Tran Hoang (Additional comments)
Aged request, to be handled outside of ServiceNow if unresolved.  Please contact payroll.support@qr.com.au
18-12-2024 12:26:46 - Asif Hussain (Work notes)
Assigning payroll support to check security and get more info from user so that it can be replicated. a step by step screen shot should be obtained from user and attached with the request.
</t>
  </si>
  <si>
    <t xml:space="preserve">
 2024-12-16 12:21:39 Asif Hussain - Assigned to is Asif Hussain was 
 2024-12-18 12:26:46 Asif Hussain - State is Work in Progress was Open
 2025-12-12 16:48:56 Tran Hoang - State is Open was Work in Progress
 2025-12-12 16:49:12 Tran Hoang - State is Closed Complete was Open</t>
  </si>
  <si>
    <t>RITM0229786</t>
  </si>
  <si>
    <t xml:space="preserve">08-12-2025 16:11:37 - Safinat Dean (Work notes)
this is with Simon Roberts (DXC) waiting approval/feedback
29-10-2025 17:11:51 - Safinat Dean (Additional comments)
@Russell Wood -noted. Please kindly note Ricoh has provided a device quote to DXC to obtain approval and once approved i will inform you.
29-10-2025 17:10:27 - Safinat Dean (Work notes)
From: Saf Dean 
Sent: Wednesday, 29 October 2025 5:10 PM
To: simon.roberts2@dxc.com
Cc: Elliot Dale &lt;edale@ricoh.com.au&gt;
Subject: FW: RITM0229786/SCTASK0185060 (Colour A4 device)
Hi Simon,
One more old SR. This is for Colour A4 device, according to the report attached – we don’t have any underutilised A4 colour with 0 volume.
Please seek approval and inform outcome.
Thanks
Saf
08-10-2025 10:15:05 - Russell Wood (Additional comments)
Thanks for asking. Yes, this is still required.
08-10-2025 10:14:09 - Russell Wood (Additional comments)
Hi,
08-10-2025 09:38:51 - Safinat Dean (Additional comments)
@Russell Wood - hope all is well with you, I am checking to see if this device is still required?
30-07-2025 12:40:45 - Safinat Dean (Work notes)
NOTES_
From: Elliot Dale &lt;edale@ricoh.com.au&gt; 
Sent: Tuesday, 17 December 2024 9:43 AM
To: Saf Dean &lt;safinatdean@ricoh.com.au&gt;; Oakley, Martin &lt;martin.oakley@qr.com.au&gt;; Roberts, Simon &lt;simon.roberts2@dxc.com&gt;
Subject: Re: RITM0229786/SCTASK0185060
Hi Martin,
The main difference between both devices is the print speed and paper tray capacity.
The IM C300F is a 30ppm print speed device which hold 250 sheets of A4 in the one tray.
The IM C400F is a 43ppm print speed device which hold 500 sheets of A4 in the one tray.
Thanks,
Elliot 
______________________________________________________________________
Elliot Dale  |  Workplace Technology Sales Executive  |  Ricoh Australia Pty Ltd
Mobile: 0435 815 997
 |  Web: ricoh.com.au
________________________________________
From: Saf Dean &lt;safinatdean@ricoh.com.au&gt;
Sent: Monday, 16 December 2024 5:55 PM
To: Oakley, Martin &lt;martin.oakley@qr.com.au&gt;; Roberts, Simon &lt;simon.roberts2@dxc.com&gt;; Elliot Dale &lt;edale@ricoh.com.au&gt;
Subject: FW: RITM0229786/SCTASK0185060 
Hi Martin,
Yes, I am not aware of any colour devices currently available – so you good to let them know non available for relocation. 
The 2nd question, I will leave that to @Elliot Dale to answer.
Thanks
Saf
______________________________________________________________________
Saf Dean  |  Service Delivery Manager  |  Ricoh Australia Pty Ltd
Mobile: 0474 440 720
 |  Web: ricoh.com.au
From: Oakley, Martin &lt;martin.oakley@qr.com.au&gt; 
Sent: Monday, 16 December 2024 5:50 PM
To: Saf Dean &lt;safinatdean@ricoh.com.au&gt;; Roberts, Simon &lt;simon.roberts2@dxc.com&gt;
Subject: RE: RITM0229786/SCTASK0185060
Hi Saf,
QR will ask if we have confirmed no suitable devices for relocation.
Given these are colour printers,  are you good with me saying there are no suitable options?
Is there any good reason to choose the slightly more expensive C400 over the C300?
I believe both are on the standard list of printer. @Roberts, Simon, please advise if this is not the case
From: Saf Dean &lt;safinatdean@ricoh.com.au&gt; 
Sent: Monday, December 16, 2024 4:17 PM
To: Oakley, Martin &lt;martin.oakley@qr.com.au&gt;
Subject: RITM0229786/SCTASK0185060
Hi Martin, Please find attached quote for 2 x options for Russell’s request. He also advised that his had approval for the device already. Can you please kindly get this to QR management for approval. Requirement - colour A4, print &amp; scan
Hi Martin,
Please find attached quote for 2 x options for Russell’s request. He also advised that his had approval for the device already. Can you please kindly get this to QR management for approval. 
Requirement - colour A4, print &amp; scan device
Location: Slaughterhouse Road, Baddow Maryborough Qld 
User - Russell.Wood2@qr.com.au
Two options.
IM C300F | A4 Colour Multifunction Printer | Ricoh
IM C400F | A4 Colour Multifunction Printer | Ricoh
Many thanks
Saf
30-07-2025 12:39:58 - Safinat Dean (Additional comments)
Ricoh update - Quote was sent to DXC to gain approval from QR management in Feb - No update received/ approvals from DXC (Martin Oakley) yet on quote approval.
30-07-2025 12:39:58 - Safinat Dean (Work notes)
No update from Dxc yet on quote approval
03-02-2025 17:52:07 - Safinat Dean (Work notes)
No update from Dxc yet on quote approval
16-12-2024 16:17:18 - Safinat Dean (Work notes)
From: Saf Dean 
Sent: Monday, 16 December 2024 4:17 PM
To: Oakley, Martin &lt;martin.oakley@qr.com.au&gt;
Subject: RITM0229786/SCTASK0185060
Hi Martin,
Please find attached quote for 2 x options for Russell’s request. He also advised that his had approval for the device already. Can you please kindly get this to QR management for approval. 
Requirement - colour A4, print &amp; scan device
Location: Slaughterhouse Road, Baddow Maryborough Qld 
User - Russell.Wood2@qr.com.au
Two options.
IM C300F | A4 Colour Multifunction Printer | Ricoh
IM C400F | A4 Colour Multifunction Printer | Ricoh
Many thanks
Saf
09-12-2024 12:05:28 - Safinat Dean (Work notes)
From: Saf Dean 
Sent: Monday, 9 December 2024 12:05 PM
To: Elliot Dale &lt;edale@ricoh.com.au&gt;
Subject: RITM0229786/SCTASK0185060
Hello Elliot,
Can you please provide me a quote for a new device with delivery &amp; install.
Requirement - colour A4, print &amp; scan device
Location: Slaughterhouse Road, Baddow Maryborough Qld 
User - Russell.Wood2@qr.com.au
05-12-2024 16:35:03 - Safinat Dean (Work notes)
From: Saf Dean 
Sent: Thursday, 5 December 2024 4:35 PM
To: Russell.Wood2@qr.com.au
Subject: RITM0229786/SCTASK0185060
Hi Russell,
You have logged a service request – I am trying to figure out… are you asking to replace your current printer that is not working since 2010, is this a Ricoh device, if so what is the serial number please?
Location: Slaughterhouse Road, Baddow Maryborough Qld - Is there a street # to this address?
Wait to hear from you soon.
Many thanks
Saf
</t>
  </si>
  <si>
    <t xml:space="preserve">
 2024-12-05 16:35:08 Saf Dean - State is Pending was Open</t>
  </si>
  <si>
    <t xml:space="preserve">08-12-2025 12:31:37 - Sara Quayle (Additional comments)
Hello team, following up on this. Can you please remove the devices or escalate this please?
05-12-2025 10:02:54 - PDXC Integration (Work notes)
TASK7449315 Work Note Added by joel.bissmire@dxc.com: Device has been reassigned to Paul Devlin, until it can be collected
03-11-2025 08:34:52 - Sara Quayle (Additional comments)
Hello, this is still open. Can you please remove these PC's from me and backdate the payments from July 2025 to stations. This is when I left Stations and my current area is being charged for the PC's.
14-10-2025 07:33:30 - Sara Quayle (Additional comments)
Hello, you received a response from Paul Devlin explaining where the device is. Please remove this device from me. Thank you
09-10-2025 09:48:40 - PDXC Integration (Work notes)
TASK7449315 Work Note Added by joel.bissmire@dxc.com: Device pick-up for Fortitude Valley needs to be Scheduled
08-10-2025 14:56:22 - PDXC Integration (Additional comments)
TASK7449315 Comment Added ---&gt; Afternoon Sara,
I've been assigned the task that was following up the return of your old Device, DT19192. Do you still possess the device? If not, can you inform us of where it is?
Regards,
Joel Bissmire
08-10-2025 11:48:29 - PDXC Integration (Work notes)
TASK7449315 Assigned To: Joel Bissmire
02-06-2025 11:47:07 - System (Work notes)
TASK7449315 Assigned To: Jacen Warriner
22-01-2025 14:57:59 - System (Work notes)
TASK7449315 Work Note Added by jason.reeder@dxc.com: Still In use - not returned
08-01-2025 13:17:05 - System (Work notes)
TASK7449315 Assigned To: Jason Reeder
19-11-2024 06:50:24 - System (Work notes)
TASK7449315 Assigned To: Nandha Vemishetty
18-11-2024 16:53:40 - PDXC Integration (Additional comments)
TASK7449315 Comment Added ---&gt; Assigning the ticket to Desktop Support for further assistance.
18-11-2024 15:49:48 - System (Work notes)
TASK7449315 Work Note Added by nandha.vemishetty@dxc.com: Additional comments copied from RITM4766941 - Howdy Sara, 
You have an old device assigned to you that is marked for return because it has been refreshed. 
It looks like you have been assigned with 4 assets (SL233366 - Microsoft Corporation Surface Laptop 6 for Business, DT192616 - Dell OptiPlex 7070, SL231813 - Microsoft Corporation, and DT191924 - Dell OptiPlex 7070). The asset DT192616 - Dell OptiPlex 7070 (last logged in user was by yourself in October 2024), and DT191924 - Dell OptiPlex 7070 (last logged in user was Boris Czubatynskyj in October 2024) has been refreshed and marked to be return.
Please continue to use the assets SL233366 - Microsoft Corporation Surface Laptop 6 for Business (looks like your daily use device), and SL231813 - Microsoft Corporation (should be shared device) for the daily work activities.
Right now, we are trying to recover the asset (DT192616 - Dell OptiPlex 7070, and DT191924 - Dell OptiPlex 7070) as the asset was refreshed and out of lease. Please note, it is important that this device is returned to prevent any billing issues that could arise.   
If you are local to the city, you can drop it off at 
Drop off locations: 
- RC Tech Bar (Adjacent to QR Lost property between RC1 and RC2) 
- Mayne Tech Bar (Next to D block in Mayne rail yard) 
- RC1 Technical Support Room (Ground floor of RC1, behind Security, opposite despatch) 
If you need it picked up, we should start with confirming your pickup address - XXXX 
Phone number – XXXX. 
And the dimensions of the box to be picked up. – h x w x l in cm and weight in kg. 
Once I have all of that, I can get a courier to come pick it up from you : )
Many thanks,
Nandha Vemishetty.
18-11-2024 15:49:33 - PDXC Integration (Additional comments)
Howdy Sara, 
You have an old device assigned to you that is marked for return because it has been refreshed. 
It looks like you have been assigned with 4 assets (SL233366 - Microsoft Corporation Surface Laptop 6 for Business, DT192616 - Dell OptiPlex 7070, SL231813 - Microsoft Corporation, and DT191924 - Dell OptiPlex 7070). The asset DT192616 - Dell OptiPlex 7070 (last logged in user was by yourself in October 2024), and DT191924 - Dell OptiPlex 7070 (last logged in user was Boris Czubatynskyj in October 2024) has been refreshed and marked to be return.
Please continue to use the assets SL233366 - Microsoft Corporation Surface Laptop 6 for Business (looks like your daily use device), and SL231813 - Microsoft Corporation (should be shared device) for the daily work activities.
Right now, we are trying to recover the asset (DT192616 - Dell OptiPlex 7070, and DT191924 - Dell OptiPlex 7070) as the asset was refreshed and out of lease. Please note, it is important that this device is returned to prevent any billing issues that could arise.   
If you are local to the city, you can drop it off at 
Drop off locations: 
- RC Tech Bar (Adjacent to QR Lost property between RC1 and RC2) 
- Mayne Tech Bar (Next to D block in Mayne rail yard) 
- RC1 Technical Support Room (Ground floor of RC1, behind Security, opposite despatch) 
If you need it picked up, we should start with confirming your pickup address - XXXX 
Phone number – XXXX. 
And the dimensions of the box to be picked up. – h x w x l in cm and weight in kg. 
Once I have all of that, I can get a courier to come pick it up from you : )
Many thanks,
Nandha Vemishetty.
18-11-2024 15:35:24 - Nandha Vemishetty (Work notes)
QLR ServiceNow Integration sc_req_item SCTASK0184233 created RITM4766941
</t>
  </si>
  <si>
    <t>RITM0229542</t>
  </si>
  <si>
    <t xml:space="preserve">08-12-2025 12:31:54 - Sara Quayle (Additional comments)
Hello team, following up on this. Can you please remove the devices or escalate this please?
03-11-2025 08:34:25 - Sara Quayle (Additional comments)
Hello, this is still open. Can you please remove these PC's from me and backdate the payments from July 2025 to stations. This is when I left Stations and my current area is being charged for the PC's.
15-10-2025 11:48:39 - PDXC Integration (Work notes)
TASK7449311 Work Note Added by joel.bissmire@dxc.com: Device is awaiting pickup from Fortitude Valley
14-10-2025 12:29:40 - PDXC Integration (Work notes)
TASK7449311 Assigned To: Joel Bissmire
14-10-2025 07:34:30 - Sara Quayle (Additional comments)
Hello, you received a response from Paul Devlin explaining where the device is. Please remove this device from me. Thank you
17-06-2025 14:06:09 - PDXC Integration (Work notes)
TASK7449311 Work Note Added by jacen.warriner@dxc.com: DT191783 - missing under investigation
DT192616 - unused 8 months
DT191924 - unused 8 months
DT192698 - unused 8 months
PC166780 - unused 8 months
DT191533 - unused 8 months
DT192411 - unused 8 months
17-06-2025 14:01:18 - PDXC Integration (Work notes)
TASK7449311 Work Note Added by jacen.warriner@dxc.com: Hi Jacen,
These were returned already. I have nothing outstanding. 
Thank you, Sara
17-06-2025 13:57:38 - PDXC Integration (Work notes)
TASK7449311 Work Note Added by jacen.warriner@dxc.com: Howdy Sara,
I've inherited a few tickets from last year. I noticed in the notes of this one, you have a few assets to return, is it possible to help by booking a courier to picke them up? They will need to be boxed for shipping. =) Please let me know if I can help.
Many thanks,
Jace
02-06-2025 16:15:43 - System (Work notes)
TASK7449311 Assigned To: Jacen Warriner
08-01-2025 13:16:51 - System (Work notes)
TASK7449311 Assigned To: Jason Reeder
20-11-2024 11:44:48 - System (Work notes)
TASK7449311 Work Note Added by nandha.vemishetty@dxc.com: Additional comments copied from RITM4766937 - From: Quayle, Sara &lt;Sara.Quayle@qr.com.au&gt; 
Sent: Wednesday, 20 November 2024 11:21 AM
To: Vemishetty, Nandha &lt;Nandha.Vemishetty@QR.COM.AU&gt;
Cc: SurfacePCrefresh &lt;SurfacePCrefresh@QR.COM.AU&gt;; Warriner, Jacen &lt;Jacen.Warriner@qr.com.au&gt;
Subject: RE: Return of Refresh device.
Hi Nandha.
I emailed Surface Refresh on 07/11/2024  to come collect the following desktops. I am unable to bring them because there’s too many so they need to be collected by car and I do not have access to a car. 
I have the following PC’s: 
Asset tag: 
DT191783
DT192616
DT191924
DT192698
PC166780
DT191533
DT192411
Thank you 
Sara
20-11-2024 11:44:36 - PDXC Integration (Additional comments)
From: Quayle, Sara &lt;Sara.Quayle@qr.com.au&gt; 
Sent: Wednesday, 20 November 2024 11:21 AM
To: Vemishetty, Nandha &lt;Nandha.Vemishetty@QR.COM.AU&gt;
Cc: SurfacePCrefresh &lt;SurfacePCrefresh@QR.COM.AU&gt;; Warriner, Jacen &lt;Jacen.Warriner@qr.com.au&gt;
Subject: RE: Return of Refresh device.
Hi Nandha.
I emailed Surface Refresh on 07/11/2024  to come collect the following desktops. I am unable to bring them because there’s too many so they need to be collected by car and I do not have access to a car. 
I have the following PC’s: 
Asset tag: 
DT191783
DT192616
DT191924
DT192698
PC166780
DT191533
DT192411
Thank you 
Sara
19-11-2024 06:50:29 - System (Work notes)
TASK7449311 Assigned To: Nandha Vemishetty
18-11-2024 16:53:07 - PDXC Integration (Additional comments)
TASK7449311 Comment Added ---&gt; Assigning the ticket to Desktop Support for further assistance.
18-11-2024 15:51:09 - System (Work notes)
TASK7449311 Work Note Added by nandha.vemishetty@dxc.com: Additional comments copied from RITM4766937 - Howdy Sara, 
You have an old device assigned to you that is marked for return because it has been refreshed. 
It looks like you have been assigned with 4 assets (SL233366 - Microsoft Corporation Surface Laptop 6 for Business, DT192616 - Dell OptiPlex 7070, SL231813 - Microsoft Corporation, and DT191924 - Dell OptiPlex 7070). The asset DT192616 - Dell OptiPlex 7070 (last logged in user was by yourself in October 2024), and DT191924 - Dell OptiPlex 7070 (last logged in user was Boris Czubatynskyj in October 2024) has been refreshed and marked to be return.
Please continue to use the assets SL233366 - Microsoft Corporation Surface Laptop 6 for Business (looks like your daily use device), and SL231813 - Microsoft Corporation (should be shared device) for the daily work activities.
Right now, we are trying to recover the asset (DT192616 - Dell OptiPlex 7070, and DT191924 - Dell OptiPlex 7070) as the asset was refreshed and out of lease. Please note, it is important that this device is returned to prevent any billing issues that could arise.   
If you are local to the city, you can drop it off at 
Drop off locations: 
- RC Tech Bar (Adjacent to QR Lost property between RC1 and RC2) 
- Mayne Tech Bar (Next to D block in Mayne rail yard) 
- RC1 Technical Support Room (Ground floor of RC1, behind Security, opposite despatch) 
If you need it picked up, we should start with confirming your pickup address - XXXX 
Phone number – XXXX. 
And the dimensions of the box to be picked up. – h x w x l in cm and weight in kg. 
Once I have all of that, I can get a courier to come pick it up from you : )
Many thanks,
Nandha Vemishetty.
18-11-2024 15:50:59 - PDXC Integration (Additional comments)
Howdy Sara, 
You have an old device assigned to you that is marked for return because it has been refreshed. 
It looks like you have been assigned with 4 assets (SL233366 - Microsoft Corporation Surface Laptop 6 for Business, DT192616 - Dell OptiPlex 7070, SL231813 - Microsoft Corporation, and DT191924 - Dell OptiPlex 7070). The asset DT192616 - Dell OptiPlex 7070 (last logged in user was by yourself in October 2024), and DT191924 - Dell OptiPlex 7070 (last logged in user was Boris Czubatynskyj in October 2024) has been refreshed and marked to be return.
Please continue to use the assets SL233366 - Microsoft Corporation Surface Laptop 6 for Business (looks like your daily use device), and SL231813 - Microsoft Corporation (should be shared device) for the daily work activities.
Right now, we are trying to recover the asset (DT192616 - Dell OptiPlex 7070, and DT191924 - Dell OptiPlex 7070) as the asset was refreshed and out of lease. Please note, it is important that this device is returned to prevent any billing issues that could arise.   
If you are local to the city, you can drop it off at 
Drop off locations: 
- RC Tech Bar (Adjacent to QR Lost property between RC1 and RC2) 
- Mayne Tech Bar (Next to D block in Mayne rail yard) 
- RC1 Technical Support Room (Ground floor of RC1, behind Security, opposite despatch) 
If you need it picked up, we should start with confirming your pickup address - XXXX 
Phone number – XXXX. 
And the dimensions of the box to be picked up. – h x w x l in cm and weight in kg. 
Once I have all of that, I can get a courier to come pick it up from you : )
Many thanks,
Nandha Vemishetty.
18-11-2024 15:33:31 - Nandha Vemishetty (Work notes)
QLR ServiceNow Integration sc_req_item SCTASK0184232 created RITM4766937
</t>
  </si>
  <si>
    <t>RITM0228567</t>
  </si>
  <si>
    <t xml:space="preserve">12-12-2025 11:24:11 - PDXC Integration (Work notes)
TASK7430417 Assigned To: Isaac Nicholls
12-12-2025 11:21:31 - PDXC Integration (Work notes)
TASK7430417 Work Note Added by isaac.nicholls@dxc.com: Hi Nicholas
I am contacting you regarding your HW request for: 
• 1 x Dell 7350 Tablet
• Asset: TB250393
• 1 x Surface Travel Hub
• 
Just advising you that it is ready for collection from the Build Room in RC1 Ground floor next to security, to the left of the elevators.
Note that best collection times are between 8:30 – 10:00 and 10:30 to 15:30
Thank you
12-11-2025 09:04:33 - PDXC Integration (Work notes)
TASK7430417 Assigned To: Christopher Watson
30-10-2025 09:41:20 - PDXC Integration (Work notes)
TASK7430417 Assigned To: Joel Bissmire
31-03-2025 14:35:15 - PDXC Integration (Additional comments)
TASK7430417 Comment Added ---&gt; The Microsoft Surface pro 8 went end of production in 2023
The Microsoft Surface Pro 9 was not compatible with Queensland Rail Applications
The Microsoft Surface Pro 10, released December 2024. will not run on Windows 10 (which is the current Queensland Rail SOE)
Windows 11 is due to be piloted on Queensland Rail network later this year.
24-03-2025 08:32:55 - PDXC Integration (Additional comments)
TASK7430417 Comment Added ---&gt; The Microsoft Surface pro 8 went end of production in 2023
The Microsoft Surface Pro 9 was not compatible with Queensland Rail Applications
The Microsoft Surface Pro 10, released December 2024. will not run on Windows 10 (which is the current Queensland Rail SOE)
Windows 11 is due to be piloted on Queensland Rail network later this year.
17-03-2025 09:30:48 - PDXC Integration (Additional comments)
TASK7430417 Comment Added ---&gt; Unfortunately, we currently do not have any suitable stock of tablets available. 
Suitable stock is not expected until later in the year.
If you require an alternative device, such as a laptop, please let us know, and we will work on providing an alternative solution.
10-03-2025 09:13:56 - System (Work notes)
TASK7430417 Work Note Added by ccrowther@dxc.com: We are still awaiting stock from Microsoft that is compliant with the Queensland Rail SOE
The last devices we tested were not compliant with Queensland Rail Windows 10 SOE
03-03-2025 08:06:26 - PDXC Integration (Additional comments)
TASK7430417 Comment Added ---&gt; We are still awaiting stock from Microsoft that is compliant with the Queensland Rail SOE
The last devices we tested were not compliant with Queensland Rail Windows 10 SOE
25-02-2025 08:19:16 - System (Work notes)
TASK7430417 Work Note Added by ccrowther@dxc.com: We are still awaiting stock from Microsoft that is compliant with the Queensland Rail SOE
The last devices we tested were not compliant with Queensland Rail Windows 10 SOE
18-02-2025 10:22:29 - System (Work notes)
TASK7430417 Work Note Added by ccrowther@dxc.com: We are still awaiting stock from Microsoft that is compliant with the Queensland Rail SOE
The last devices we tested were not compliant with Queensland Rail Windows 10 SOE
10-01-2025 10:12:57 - System (Work notes)
TASK7430417 Assigned To: Colin Crowther
10-01-2025 08:46:05 - System (Work notes)
TASK7430417 Assigned To: 
11-11-2024 13:58:43 - System (Work notes)
TASK7430417 Work Note Added by travis.teamo@dxc.com: Waiting on Surface Pro 8 LTE stock or replacement stock.
11-11-2024 12:52:36 - System (Work notes)
TASK7430417 Assigned To: Travis Te Amo
11-11-2024 12:13:50 - System (Work notes)
QLR ServiceNow Integration sc_req_item SCTASK0183300 created RITM4754315
</t>
  </si>
  <si>
    <t xml:space="preserve">
 2024-11-11 13:58:31 PDXC Integration - State is Pending was Open</t>
  </si>
  <si>
    <t>RITM0224897</t>
  </si>
  <si>
    <t xml:space="preserve">08-12-2025 16:13:37 - Safinat Dean (Work notes)
Devices are still required- new quote sent to Simon Roberts (DXC) on 5th November- waiting for approval/feedback.
27-10-2025 10:24:20 - Safinat Dean (Work notes)
Change of management from Rick to Carl
Carl wasn't aware of these request - his going to review and get back to me.. if these pointers are required etc.
27-10-2025 10:22:55 - Safinat Dean (Work notes)
From: Saf Dean 
Sent: Monday, 27 October 2025 10:19 AM
To: Saverin, Carl &lt;carl.saverin@qr.com.au&gt;
Subject: New A4 device request - Service Request RITM0224897, RITM0224461 &amp; RITM0224463_ logged by Rick Gifford 
Importance: High
Hi Carl,
As discussed last week - the 3 x service request was logged by Rick late last year. First one is for a new office and the other 2 are to have a second printer for redundancy.
Can you please kindly review and advise if these printers are still required at the below locations?
Rick also mentioned his was after an IM550F model.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Meal Room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Meal Room Traincrew Depot.  There is currently only one and this leaves nil redundancy when one fails.
# of People on this site: 25
Contact - Rick Gifford (0419384052)
Can you please let me know as soon as possible.
Thanks
Saf
19-03-2025 11:35:42 - Safinat Dean (Work notes)
From: Saf Dean 
Sent: Wednesday, 19 March 2025 11:33 AM
To: 'Oakley, Martin' &lt;martin.oakley@qr.com.au&gt;
Subject: RE: ESCALATION - FW: RITM0224455 &amp; RITM0233892
Morning Martin,
Again, the device has been returned by Rick Gifford today when KK went for delivery at Springfield Central – this was scheduled in advance on his request and the model was clearly stated, he requested that device to be sent to either Springfield Central or Wulkuraka. This was accommodated,  however - this time his mentioned the device is too big for request, space constraints etc. 
He requested that all 3 of his requests, his after a new device IM550F. I have informed him we had sent a quote (IM550F) for all 3 Service request late October to DXC/QR for approval – that wasn’t approved at the time however I will inform DXC of his requirements again (Fyi- attached email from October )
Let me know if you have luck getting the new devices quotes approved.
Thanks
Saf
03-02-2025 17:39:41 - Safinat Dean (Work notes)
From: Saf Dean 
Sent: Monday, 3 February 2025 5:37 PM
To: 'Oakley, Martin' &lt;martin.oakley@qr.com.au&gt;
Subject: RE: Request for new print devices - Service Request RITM0224897, RITM0224461 &amp; RITM0224463
Hi Martin,
Can you chase this one too with QR - last time Ken/Rick escalated his new printer request, I do sense they will escalate soon. It’s been open for we while. 
Thanks
Saf
From: Saf Dean 
Sent: Tuesday, 26 November 2024 11:35 AM
To: Oakley, Martin &lt;martin.oakley@qr.com.au&gt;
Subject: RE: Request for new print devices - Service Request RITM0224897, RITM0224461 &amp; RITM0224463
Hi Martin,
Please find attached quote for relocating the 3 x P311 devices to the new address for Rick’s request for “new device”.
Please discuss with QR and let me know, how would they want to proceed … new device or Relocation of these unused devices?
Many thanks
Saf
From: Oakley, Martin &lt;martin.oakley@qr.com.au&gt; 
Sent: Monday, 11 November 2024 6:02 PM
To: Saf Dean &lt;safinatdean@ricoh.com.au&gt;
Subject: RE: Request for new print devices - Service Request RITM0224897, RITM0224461 &amp; RITM0224463
Yes please.  It is not all that cost effective because  the relocation cost is high but it is still probably better than buying ne ones. 
From: Saf Dean &lt;safinatdean@ricoh.com.au&gt; 
Sent: Monday, November 11, 2024 5:27 PM
To: Oakley, Martin &lt;martin.oakley@qr.com.au&gt;
Subject: RE: Request for new print devices - Service Request RITM0224897, RITM0224461 &amp; RITM0224463
Importance: High
[EXTERNAL EMAIL: This email originated from outside your organisation. Do not click on links or open attachments unless you recognise the sender and know the content is safe]
Sorry Martin, 
I thought I had responded to you on this already – my bad☹
We have 4 x P311 sitting in storage (no longer needed confirmed by end user)  at CAIRNS TICKET OFFICE - P PLATFORM 2, RAILWAY STATION BUNDA STREET CAIRNS and RESHWATER TICKET OFFICE KAMERUNA ROAD FRESHWATER.
(A4 B/W printer, fax, scan, copy)                                      
P311 - 5872Z530123
P311 - 5872Z530127 
P311 - 5872Z530122  
 P311 - 5872Z530126 
I can provide a quote to move 3 devices from current location to these new locations. Let me know your thoughts.
Many thanks
Saf
______________________________________________________________________
Saf Dean  |  Service Delivery Manager  |  Ricoh Australia Pty Ltd
Mobile: 0474 440 720
 |  Web: ricoh.com.au
From: Oakley, Martin &lt;martin.oakley@qr.com.au&gt; 
Sent: Monday, 21 October 2024 11:06 PM
To: Saf Dean &lt;safinatdean@ricoh.com.au&gt;
Subject: FW: Request for new print devices - Service Request RITM0224897, RITM0224461 &amp; RITM0224463
Hi Saf,
QR have asked if there are underutilised printers to be used. 
I guess the B&amp;W are not so popular so may be some unused.
From: Grosvenor, Joanne &lt;Joanne.Grosvenor@qr.com.au&gt; 
Sent: Monday, October 21, 2024 1:49 PM
To: Oakley, Martin &lt;martin.oakley@qr.com.au&gt;
Cc: Bariesheff, Boris &lt;Boris.Bariesheff@qr.com.au&gt;
Subject: Re: Request for new print devices - Service Request RITM0224897, RITM0224461 &amp; RITM0224463
Hi Martin
Any under-utilised we can reallocate?
Before approve them 
Regards
Jo
Sent from my iPhone
On 21 Oct 2024, at 1:43 pm, Oakley, Martin &lt;martin.oakley@qr.com.au&gt; wrote:
Hi Jo,
Rick Gifford has raised 3 requests for new printers. These were approved by Ken McHugh
First one is for a new office and the other 2 are to have a second printer for redundancy.
Can you review and provide approval (or rejection) for these 3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26-11-2024 17:26:04 - Safinat Dean (Work notes)
Relocation quotes provide to move unused devices for Rick's request- waiting for DXC to advise approval
11-11-2024 17:28:04 - Safinat Dean (Work notes)
From: Saf Dean 
Sent: Monday, 11 November 2024 5:27 PM
To: Oakley, Martin &lt;martin.oakley@qr.com.au&gt;
Subject: RE: Request for new print devices - Service Request RITM0224897, RITM0224461 &amp; RITM0224463
Importance: High
Sorry Martin, 
I thought I had responded to you on this already – my bad☹
We have 4 x P311 sitting in storage (no longer needed confirmed by end user)  at CAIRNS TICKET OFFICE - P PLATFORM 2, RAILWAY STATION BUNDA STREET CAIRNS and RESHWATER TICKET OFFICE KAMERUNA ROAD FRESHWATER.
(A4 B/W printer, fax, scan, copy)                                      
P311 - 5872Z530123
P311 - 5872Z530127 
P311 - 5872Z530122  
 P311 - 5872Z530126 
I can provide a quote to move 3 devices from current location to these new locations. Let me know your thoughts.
Many thanks
Saf
From: Oakley, Martin &lt;martin.oakley@qr.com.au&gt; 
Sent: Monday, 21 October 2024 11:06 PM
To: Saf Dean &lt;safinatdean@ricoh.com.au&gt;
Subject: FW: Request for new print devices - Service Request RITM0224897, RITM0224461 &amp; RITM0224463
Hi Saf,
QR have asked if there are underutilised printers to be used. 
I guess the B&amp;W are not so popular so may be some unused.
From: Grosvenor, Joanne &lt;Joanne.Grosvenor@qr.com.au&gt; 
Sent: Monday, October 21, 2024 1:49 PM
To: Oakley, Martin &lt;martin.oakley@qr.com.au&gt;
Cc: Bariesheff, Boris &lt;Boris.Bariesheff@qr.com.au&gt;
Subject: Re: Request for new print devices - Service Request RITM0224897, RITM0224461 &amp; RITM0224463
Hi Martin
Any under-utilised we can reallocate?
Before approve them 
Regards
Jo
Sent from my iPhone
On 21 Oct 2024, at 1:43 pm, Oakley, Martin &lt;martin.oakley@qr.com.au&gt; wrote:
Hi Jo,
Rick Gifford has raised 3 requests for new printers. These were approved by Ken McHugh
First one is for a new office and the other 2 are to have a second printer for redundancy.
Can you review and provide approval (or rejection) for these 3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21-10-2024 10:06:09 - Safinat Dean (Work notes)
Quotes shared with DXC- waiting on quote approval
21-10-2024 10:05:43 - Safinat Dean (Work notes)
From: Saf Dean 
Sent: Monday, 21 October 2024 10:03 AM
To: Oakley, Martin &lt;martin.oakley@qr.com.au&gt;
Cc: Sully, Mark &lt;mark.sully@qr.com.au&gt;
Subject: Quote for new devices - Service Request RITM0224897, RITM0224461 &amp; RITM0224463
Morning Martin,
Please find attached quote for 3 x Service Request logged by Rick Gifford for new devices. The details &amp; requirements as below. 
Kindly reach out to QR/seek approval and let me know once approved. 
(1)
RITM0224897
Requirements: A4, b/w and Print &amp; Fax
Location: Springfield Central Traincrew Depot - TOI”s Office, Sir Llew Edward, Springfield Central Qld 4300
Justification: Require for new TOI's office at Springfield Central station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Wait to hear from you soon.
Many thanks
Saf
11-10-2024 11:22:09 - Safinat Dean (Work notes)
SR received by Ricoh for new device quote, Account manager working on quote.
</t>
  </si>
  <si>
    <t xml:space="preserve">
 2024-10-11 11:22:17 Saf Dean - State is Pending was Open</t>
  </si>
  <si>
    <t>RITM0224461</t>
  </si>
  <si>
    <t xml:space="preserve">08-12-2025 16:13:57 - Safinat Dean (Work notes)
Devices are still required- quote sent to Simon Roberts (DXC) on 5th November- waiting for approval/feedback.
27-10-2025 10:22:13 - Safinat Dean (Work notes)
Change of management from Rick to Carl.  
Carl wasn't aware of the request - his going to review and get back to me if these printers are required.
27-10-2025 10:21:11 - Safinat Dean (Work notes)
From: Saf Dean 
Sent: Monday, 27 October 2025 10:19 AM
To: Saverin, Carl &lt;carl.saverin@qr.com.au&gt;
Subject: New A4 device request - Service Request RITM0224897, RITM0224461 &amp; RITM0224463_ logged by Rick Gifford 
Importance: High
Hi Carl,
As discussed last week - the 3 x service request was logged by Rick late last year. First one is for a new office and the other 2 are to have a second printer for redundancy.
Can you please kindly review and advise if these printers are still required at the below locations?
Rick also mentioned his was after an IM550F model.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Meal Room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Meal Room Traincrew Depot.  There is currently only one and this leaves nil redundancy when one fails.
# of People on this site: 25
Contact - Rick Gifford (0419384052)
Can you please let me know as soon as possible.
Thanks
Saf
19-03-2025 11:34:26 - Safinat Dean (Work notes)
From: Saf Dean 
Sent: Wednesday, 19 March 2025 11:33 AM
To: 'Oakley, Martin' &lt;martin.oakley@qr.com.au&gt;
Subject: RE: ESCALATION - FW: RITM0224455 &amp; RITM0233892
Morning Martin,
Again, the device has been returned by Rick Gifford today when KK went for delivery at Springfield Central – this was scheduled in advance on his request and the model was clearly stated, he requested that device to be sent to either Springfield Central or Wulkuraka. This was accommodated,  however - this time his mentioned the device is too big for request, space constraints etc. 
He requested that all 3 of his requests, his after a new device IM550F. I have informed him we had sent a quote (IM550F) for all 3 Service request late October to DXC/QR for approval – that wasn’t approved at the time however I will inform DXC of his requirements again (Fyi- attached email from October )
Let me know if you have luck getting the new devices quotes approved.
Thanks
Saf
18-03-2025 11:22:40 - Safinat Dean (Work notes)
Delivery/install booked for 19th March.
18-03-2025 11:22:12 - Safinat Dean (Work notes)
IP reserved by DXC -  10.124.196.25
Tech job ( SV2503050097FW - by Oren)
18-03-2025 11:19:50 - Safinat Dean (Work notes)
From: Saf Dean 
Sent: Tuesday, 18 March 2025 9:30 AM
To: SEQ TSD Traincrew Depot Coordinator &lt;SEQTSDTraincrewDepotCoordinator@QR.COM.AU&gt;; Carlos Arias &lt;carias@ricoh.com.au&gt;
Subject: RE: Relocation request Assessment 36392 - DXC TECHNOLOGY AUS PTY LTD 
Thanks Rick. @Carlos Arias please kindly take the note of the contact number and inform the delivery team.
From: SEQ TSD Traincrew Depot Coordinator &lt;SEQTSDTraincrewDepotCoordinator@QR.COM.AU&gt; 
Sent: Tuesday, 18 March 2025 9:26 AM
To: Saf Dean &lt;safinatdean@ricoh.com.au&gt;
Cc: Carlos Arias &lt;carias@ricoh.com.au&gt;
Subject: RE: Relocation request Assessment 36392 - DXC TECHNOLOGY AUS PTY LTD 
Hi Saf,
As far as I have been informed there is an active LAN port to connect the printer to.
Please inform the delivery people and technician that I will be the site contact. 0428 620 310
Kind Regards
Rick Gifford 
Traincrew Depot Coordinator
BHAB (Bowen Hills Administration Building)
Ground Floor, 69 Mayne Road
Bowen Hills, QLD 4006
M: 0428 620 310
It's been emotional.
From: Saf Dean &lt;safinatdean@ricoh.com.au&gt; 
Sent: Tuesday, 18 March 2025 9:02 AM
To: SEQ TSD Traincrew Depot Coordinator &lt;SEQTSDTraincrewDepotCoordinator@QR.COM.AU&gt;
Cc: Carlos Arias &lt;carias@ricoh.com.au&gt;
Subject: FW: Relocation request Assessment 36392 - DXC TECHNOLOGY AUS PTY LTD 
Morning Rick, Hope all is well with you. This relocation is set for tomorrow. Do you have a patched network port to use for this device on site? Thanks Saf ______________________________________________________________________
Morning Rick,
Hope all is well with you. This relocation is set for tomorrow. 
Do you have a patched network port to use for this device on site?
Thanks
Saf
______________________________________________________________________
Saf Dean  |  Service Delivery Manager  |  Ricoh Australia Pty Ltd
Mobile: 0474 440 720
 |  Web: ricoh.com.au
From: Gifford, Rick &lt;Rick.Gifford@qr.com.au&gt; 
Sent: Monday, 10 March 2025 10:55 AM
To: Carlos Arias &lt;carias@ricoh.com.au&gt;
Cc: Saf Dean &lt;safinatdean@ricoh.com.au&gt;
Subject: RE: Relocation request Assessment 36392 - DXC TECHNOLOGY AUS PTY LTD 
That’s Brilliant Carlos, appreciate you accommodating my request.
Kind Regards
Rick Gifford 
Traincrew Depot Coordinator
BHAB (Bowen Hills Administration Building)
Ground Floor, 69 Mayne Road
Bowen Hills, QLD 4006
M: 0428 620 310
It's been emotional.
From: Carlos Arias &lt;carias@ricoh.com.au&gt; 
Sent: Monday, 10 March 2025 10:47 AM
To: Gifford, Rick &lt;Rick.Gifford@qr.com.au&gt;
Cc: Saf Dean &lt;safinatdean@ricoh.com.au&gt;
Subject: Re: Relocation request Assessement 36392 - DXC TECHNOLOGY AUS PTY LTD 
Hi Rick, Makes sense, thank you for confirming. I have moved the job and the technician for the 19/03 AM time as well. Stay safe, Carlos ______________________________________________________________________ Carlos
Hi Rick, 
Makes sense, thank you for confirming. 
I have moved the job and the technician for the 19/03 AM time as well. 
Stay safe,
Carlos
10-03-2025 10:44:39 - Safinat Dean (Work notes)
From: Gifford, Rick &lt;Rick.Gifford@qr.com.au&gt; 
Sent: Monday, 10 March 2025 10:39 AM
To: Carlos Arias &lt;carias@ricoh.com.au&gt;
Cc: Saf Dean &lt;safinatdean@ricoh.com.au&gt;
Subject: RE: Relocation request Assessement 36392 - DXC TECHNOLOGY AUS PTY LTD 
Hi Carlos,
With the current weather conditions and chaos at the moment I would request that the below request be postponed till next week where I will have a better chance of securing a person to be on site to meet the delivery and technician.
Kind Regards
Rick Gifford 
Traincrew Depot Coordinator
BHAB (Bowen Hills Administration Building)
Ground Floor, 69 Mayne Road
Bowen Hills, QLD 4006
M: 0428 620 310
It's been emotional.
From: Carlos Arias &lt;carias@ricoh.com.au&gt; 
Sent: Monday, 10 March 2025 10:27 AM
To: Gifford, Rick &lt;Rick.Gifford@qr.com.au&gt;
Cc: Saf Dean &lt;safinatdean@ricoh.com.au&gt;
Subject: Relocation request Assessement 36392 - DXC TECHNOLOGY AUS PTY LTD 
Hi Rick, Hope you are well. Please note that I have booked the relocation of device IMC3000 s/n 3108RC20300 in Meal Room -Sir Llew Edward,, Sir Llew Edwards Drive Springfield Central Que 4300 for tomorrow 11/03. The team is asked to relocate
Hi Rick, 
Hope you are well. 
Please note that I have booked the relocation of device IMC3000 s/n 3108RC20300 in Meal Room -Sir Llew Edward,, Sir Llew Edwards Drive Springfield Central Que 4300 for tomorrow 11/03.
The team is asked to relocate the device at the new location between 9-11AM. 
A Ricoh technician is booked at 11AM for installing the device. Let me know if that suits you well.
Job reference 46888.
Technician reference SV2503050097
Thank you,
Carlos
03-02-2025 17:38:56 - Safinat Dean (Work notes)
From: Saf Dean 
Sent: Monday, 3 February 2025 5:37 PM
To: 'Oakley, Martin' &lt;martin.oakley@qr.com.au&gt;
Subject: RE: Request for new print devices - Service Request RITM0224897, RITM0224461 &amp; RITM0224463
Hi Martin,
Can you chase this one too with QR - last time Ken/Rick escalated his new printer request, I do sense they will escalate soon. It’s been open for we while. 
Thanks
Saf
From: Saf Dean 
Sent: Tuesday, 26 November 2024 11:35 AM
To: Oakley, Martin &lt;martin.oakley@qr.com.au&gt;
Subject: RE: Request for new print devices - Service Request RITM0224897, RITM0224461 &amp; RITM0224463
Hi Martin,
Please find attached quote for relocating the 3 x P311 devices to the new address for Rick’s request for “new device”.
Please discuss with QR and let me know, how would they want to proceed … new device or Relocation of these unused devices?
Many thanks
Saf
From: Oakley, Martin &lt;martin.oakley@qr.com.au&gt; 
Sent: Monday, 11 November 2024 6:02 PM
To: Saf Dean &lt;safinatdean@ricoh.com.au&gt;
Subject: RE: Request for new print devices - Service Request RITM0224897, RITM0224461 &amp; RITM0224463
Yes please.  It is not all that cost effective because  the relocation cost is high but it is still probably better than buying ne ones. 
From: Saf Dean &lt;safinatdean@ricoh.com.au&gt; 
Sent: Monday, November 11, 2024 5:27 PM
To: Oakley, Martin &lt;martin.oakley@qr.com.au&gt;
Subject: RE: Request for new print devices - Service Request RITM0224897, RITM0224461 &amp; RITM0224463
Importance: High
[EXTERNAL EMAIL: This email originated from outside your organisation. Do not click on links or open attachments unless you recognise the sender and know the content is safe]
Sorry Martin, 
I thought I had responded to you on this already – my bad☹
We have 4 x P311 sitting in storage (no longer needed confirmed by end user)  at CAIRNS TICKET OFFICE - P PLATFORM 2, RAILWAY STATION BUNDA STREET CAIRNS and RESHWATER TICKET OFFICE KAMERUNA ROAD FRESHWATER.
(A4 B/W printer, fax, scan, copy)                                      
P311 - 5872Z530123
P311 - 5872Z530127 
P311 - 5872Z530122  
 P311 - 5872Z530126 
I can provide a quote to move 3 devices from current location to these new locations. Let me know your thoughts.
Many thanks
Saf
______________________________________________________________________
Saf Dean  |  Service Delivery Manager  |  Ricoh Australia Pty Ltd
Mobile: 0474 440 720
 |  Web: ricoh.com.au
From: Oakley, Martin &lt;martin.oakley@qr.com.au&gt; 
Sent: Monday, 21 October 2024 11:06 PM
To: Saf Dean &lt;safinatdean@ricoh.com.au&gt;
Subject: FW: Request for new print devices - Service Request RITM0224897, RITM0224461 &amp; RITM0224463
Hi Saf,
QR have asked if there are underutilised printers to be used. 
I guess the B&amp;W are not so popular so may be some unused.
From: Grosvenor, Joanne &lt;Joanne.Grosvenor@qr.com.au&gt; 
Sent: Monday, October 21, 2024 1:49 PM
To: Oakley, Martin &lt;martin.oakley@qr.com.au&gt;
Cc: Bariesheff, Boris &lt;Boris.Bariesheff@qr.com.au&gt;
Subject: Re: Request for new print devices - Service Request RITM0224897, RITM0224461 &amp; RITM0224463
Hi Martin
Any under-utilised we can reallocate?
Before approve them 
Regards
Jo
Sent from my iPhone
On 21 Oct 2024, at 1:43 pm, Oakley, Martin &lt;martin.oakley@qr.com.au&gt; wrote:
Hi Jo,
Rick Gifford has raised 3 requests for new printers. These were approved by Ken McHugh
First one is for a new office and the other 2 are to have a second printer for redundancy.
Can you review and provide approval (or rejection) for these 3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26-11-2024 17:26:24 - Safinat Dean (Work notes)
Relocation quotes provide to move unused devices for Rick's request- waiting for DXC to advise approval
11-11-2024 17:28:27 - Safinat Dean (Work notes)
From: Saf Dean 
Sent: Monday, 11 November 2024 5:27 PM
To: Oakley, Martin &lt;martin.oakley@qr.com.au&gt;
Subject: RE: Request for new print devices - Service Request RITM0224897, RITM0224461 &amp; RITM0224463
Importance: High
Sorry Martin, 
I thought I had responded to you on this already – my bad☹
We have 4 x P311 sitting in storage (no longer needed confirmed by end user)  at CAIRNS TICKET OFFICE - P PLATFORM 2, RAILWAY STATION BUNDA STREET CAIRNS and RESHWATER TICKET OFFICE KAMERUNA ROAD FRESHWATER.
(A4 B/W printer, fax, scan, copy)                                      
P311 - 5872Z530123
P311 - 5872Z530127 
P311 - 5872Z530122  
 P311 - 5872Z530126 
I can provide a quote to move 3 devices from current location to these new locations. Let me know your thoughts.
Many thanks
Saf
From: Oakley, Martin &lt;martin.oakley@qr.com.au&gt; 
Sent: Monday, 21 October 2024 11:06 PM
To: Saf Dean &lt;safinatdean@ricoh.com.au&gt;
Subject: FW: Request for new print devices - Service Request RITM0224897, RITM0224461 &amp; RITM0224463
Hi Saf,
QR have asked if there are underutilised printers to be used. 
I guess the B&amp;W are not so popular so may be some unused.
From: Grosvenor, Joanne &lt;Joanne.Grosvenor@qr.com.au&gt; 
Sent: Monday, October 21, 2024 1:49 PM
To: Oakley, Martin &lt;martin.oakley@qr.com.au&gt;
Cc: Bariesheff, Boris &lt;Boris.Bariesheff@qr.com.au&gt;
Subject: Re: Request for new print devices - Service Request RITM0224897, RITM0224461 &amp; RITM0224463
Hi Martin
Any under-utilised we can reallocate?
Before approve them 
Regards
Jo
Sent from my iPhone
On 21 Oct 2024, at 1:43 pm, Oakley, Martin &lt;martin.oakley@qr.com.au&gt; wrote:
Hi Jo,
Rick Gifford has raised 3 requests for new printers. These were approved by Ken McHugh
First one is for a new office and the other 2 are to have a second printer for redundancy.
Can you review and provide approval (or rejection) for these 3 
(1)
RITM0224897
Requirements: A4, b/w and Print &amp; Fax
Location: Springfield Central Traincrew Depot - TOI”s Office, Sir Llew Edward, Springfield Central Qld 4300
Justification: Require for new TOI's office at Springfield Central station 
 Contact - Rick Gifford (0419384052)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21-10-2024 10:07:05 - Safinat Dean (Work notes)
Quotes shared with DXC - waiting on approval from them
21-10-2024 10:06:38 - Safinat Dean (Work notes)
From: Saf Dean 
Sent: Monday, 21 October 2024 10:03 AM
To: Oakley, Martin &lt;martin.oakley@qr.com.au&gt;
Cc: Sully, Mark &lt;mark.sully@qr.com.au&gt;
Subject: Quote for new devices - Service Request RITM0224897, RITM0224461 &amp; RITM0224463
Morning Martin,
Please find attached quote for 3 x Service Request logged by Rick Gifford for new devices. The details &amp; requirements as below. 
Kindly reach out to QR/seek approval and let me know once approved. 
(1)
RITM0224897
Requirements: A4, b/w and Print &amp; Fax
Location: Springfield Central Traincrew Depot - TOI”s Office, Sir Llew Edward, Springfield Central Qld 4300
Justification: Require for new TOI's office at Springfield Central station 
(2)
RITM0224461
Requirements: A4, b/w and Print
Location: Springfield Central Traincrew Depot - Meal Room, Sir Llew Edward, Springfield Central Qld 4300
Justification: A second printer is required for this Traincrew Depot.  There is currently only one and this leaves nil redundancy when one fails.
# of People on this site: 25
Contact - Rick Gifford (0419384052)
(3)
RITM0224463
Requirements: A4, b/w and Print
Location: Wulkuraka Traincrew Depot - Traincrew Meal Room, Whistle Stop place, Wulkuraka QLD 4305
Justification: A second printer is required for this Traincrew Depot.  There is currently only one and this leaves nil redundancy when one fails.
# of People on this site: 25
Contact - Rick Gifford (0419384052)
Wait to hear from you soon.
Many thanks
Saf
09-10-2024 14:25:09 - Safinat Dean (Work notes)
From: Saf Dean 
Sent: Wednesday, October 9, 2024 2:22 PM
To: Gifford, Rick &lt;Rick.Gifford@qr.com.au&gt;
Subject: RITM0224461 &amp; RITM0224463 - Service Request for new devices 
Hi Rick, 
Hope you are well.
We have received 2 x SR for new devices – I have reached out to the Account Manager to provide a quote, once available I will share this DXC for approval.
Keep you posted.
Many thanks
Saf
09-10-2024 14:17:46 - Safinat Dean (Work notes)
Request for new device received - Ricoh Account Manager working on quote.
</t>
  </si>
  <si>
    <t xml:space="preserve">
 2024-10-09 14:25:16 Saf Dean - State is Pending was Open</t>
  </si>
  <si>
    <t xml:space="preserve">12-12-2025 16:47:16 - Tran Hoang (Additional comments)
Aged request, to be handled outside of ServiceNow if unresolved.  Please contact payroll.support@qr.com.au
03-10-2024 18:06:18 - Shane Kmet (Work notes)
Assigning to Payroll Support for support, as per KB0010638
</t>
  </si>
  <si>
    <t xml:space="preserve">
 2024-10-03 18:06:18 Shane Kmet - Assignment Group is Payroll Support was Global Service Desk
 2025-12-12 16:49:13 Tran Hoang - State is Closed Complete was Open</t>
  </si>
  <si>
    <t xml:space="preserve">09-12-2025 07:24:40 - PDXC Integration (Additional comments)
TASK7321425 Comment Added ---&gt; Went through with Jo, we went through the request and ended up where she knows now how the relationship with her dynamic collection works to the 'property sets' ... but more importantly she knows how to look at a documents properties and identify which field she wants in a property set and how to tell us what she needs in reports 'property sets' going forward
08-12-2025 16:05:04 - PDXC Integration (Work notes)
TASK7321425 Assigned To: Jon Hall
12-12-2024 14:15:26 - System (Work notes)
TASK7321425 Work Note Added by florin.florea@dxc.com: Added attachment ::  RE TASK7321425 - Meridian Quality Vault - Building Reports_2.msg
12-12-2024 14:14:11 - PDXC Integration (Additional comments)
TASK7321425 Comment Added ---&gt; Added an email with more details about the “RE working To-do” dynamic collection the user has created.
Putting it in Pending until PowerWeb is implemented.
12-12-2024 14:11:34 - System (Work notes)
TASK7321425 Work Note Added by florin.florea@dxc.com: Added attachment ::  RE TASK7321425 - Meridian Quality Vault - Building Reports.msg
12-12-2024 14:10:33 - PDXC Integration (Additional comments)
TASK7321425 Comment Added ---&gt; The user said: You may leave it open until after PowerWeb is finally implemented because I will need a big shakeup of Meridian’s reporting abilities. (please see attached email)
03-10-2024 13:17:07 - System (Work notes)
TASK7321425 Assigned To: Florin Florea
03-10-2024 09:14:45 - Scott Large (Work notes)
QLR ServiceNow Integration sc_req_item SCTASK0178671 created RITM4680580
03-10-2024 09:14:31 - Scott Large (Work notes)
Per KB0010149   - Assigning through to Application Aus.
</t>
  </si>
  <si>
    <t xml:space="preserve">
 2024-10-03 09:14:30 Scott Large - State is Work in Progress was Open
 2024-12-12 14:16:47 PDXC Integration - State is Pending was Work in Progress
 2025-12-09 07:24:03 PDXC Integration - State is Work in Progress was Pending
 2025-12-09 07:24:46 PDXC Integration - State is Closed Complete was Work in Progress</t>
  </si>
  <si>
    <t>RITM0223141</t>
  </si>
  <si>
    <t xml:space="preserve">08-12-2025 16:14:36 - Safinat Dean (Work notes)
Quote with Simon (DXC) waiting for approval
29-10-2025 16:48:36 - Safinat Dean (Work notes)
From: Saf Dean 
Sent: Wednesday, 29 October 2025 4:45 PM
To: simon.roberts2@dxc.com
Cc: Elliot Dale &lt;edale@ricoh.com.au&gt;
Subject: FW: RITM0223141 - New Printer Request
Hi Simon,
This request is for an A4 mono device at TEQA Test Hut, Mayne Rail Complex, 33 Lanham Street, Bowen Hills, QLD 4006. End user confirmed last week the device is still required.
From the attached report, there appears to be an A4 mono device at Mayne E Block showing 0 volume. There may be potential to relocate this device to fulfil the current service request.
DXC TECHNOLOGY AUS PTY LTD(401362) Y178HC00742 A4 Mono MFD MP402SPF 75 0   0 10,000   139   139 0% Connected MAYNE E BLOCK, 33 LANHAM STREET, BOWEN HILLS  4006
Device contact listed as brooke.locale@qr.com.au (07 30721244)
Kindly discuss options with QR and inform the outcome please.
Regards
Saf
From: Saf Dean 
Sent: Monday, 3 February 2025 5:45 PM
To: Oakley, Martin &lt;martin.oakley@qr.com.au&gt;
Subject: FW: RITM0223141 - New Printer Request
Hey Martin- Please kindly chase this too- an old quote with Elliot that is open that we need to know if this is approved or not. 
From: Saf Dean 
Sent: Friday, 27 September 2024 10:49 AM
To: Sully, Mark &lt;mark.sully@qr.com.au&gt;
Cc: Oakley, Martin &lt;martin.oakley@qr.com.au&gt;
Subject: RITM0223141 - New Printer Request
Hi Mark,
A service request logged by Olivia Barrett for a small, desktop, B&amp;W Printer. 
Please find attached quote for IM 550F.
Requirements - small, desktop, B&amp;W Print &amp; Scan, similar to the RICOH MP 402.
Location - TEQA TEST HUT, Mayne Rail Complex, 33 Lanham Street, Bowen Hills, Qld 4006
User – Olivia Barrett
Please seek approval for quote and let me know once approved.
Many thanks
Saf
29-10-2025 16:47:50 - Safinat Dean (Additional comments)
@Nathan Lloyd-Jones noted - Ricoh has informed DXC the device is still required; we have supplied a new device quote and there is potential we may have a repurposed QR device that can be relocated to this unit - once approval is obtained I will inform you.
08-10-2025 10:40:42 - Nathan Lloyd-Jones (Additional comments)
Yes, this is still required.  Test hut is now operational, and staff are having to travel back to main workshop to print
08-10-2025 08:29:32 - Safinat Dean (Additional comments)
@Nathan Lloyd-Jones - hope you are well, can you please advise if this device is still required?
30-07-2025 12:27:44 - Safinat Dean (Additional comments)
Update - Quote still with DXC to seek approval from QR management
03-02-2025 17:45:48 - Safinat Dean (Additional comments)
Quote still with DXC to seek approval from QR management
03-02-2025 17:45:17 - Safinat Dean (Work notes)
From: Saf Dean 
Sent: Monday, 3 February 2025 5:45 PM
To: Oakley, Martin &lt;martin.oakley@qr.com.au&gt;
Subject: FW: RITM0223141 - New Printer Request
Hey Martin- Please kindly chase this too- an old quote with Elliot that is open that we need to know if this is approved or not. 
From: Saf Dean 
Sent: Friday, 27 September 2024 10:49 AM
To: Sully, Mark &lt;mark.sully@qr.com.au&gt;
Cc: Oakley, Martin &lt;martin.oakley@qr.com.au&gt;
Subject: RITM0223141 - New Printer Request
Hi Mark,
A service request logged by Olivia Barrett for a small, desktop, B&amp;W Printer. 
Please find attached quote for IM 550F.
Requirements - small, desktop, B&amp;W Print &amp; Scan, similar to the RICOH MP 402.
Location - TEQA TEST HUT, Mayne Rail Complex, 33 Lanham Street, Bowen Hills, Qld 4006
User – Olivia Barrett
Please seek approval for quote and let me know once approved.
Many thanks
Saf
17-01-2025 16:12:13 - Safinat Dean (Work notes)
No updates from DXC on this quote still.
27-09-2024 10:58:24 - Safinat Dean (Work notes)
User informed of the progress.
27-09-2024 10:51:45 - Safinat Dean (Work notes)
From: Saf Dean 
Sent: Friday, September 27, 2024 12:49 PM
To: Sully, Mark &lt;mark.sully@qr.com.au&gt;
Cc: Oakley, Martin &lt;martin.oakley@qr.com.au&gt;
Subject: RITM0223141 - New Printer Request
Hi Mark,
A service request logged by Olivia Barrett for a small, desktop, B&amp;W Printer. 
Please find attached quote for IM 550F.
Requirements - small, desktop, B&amp;W Print &amp; Scan, similar to the RICOH MP 402.
Location - TEQA TEST HUT, Mayne Rail Complex, 33 Lanham Street, Bowen Hills, Qld 4006
User – Olivia Barrett
Please seek approval for quote and let me know once approved.
Many thanks
Saf
</t>
  </si>
  <si>
    <t xml:space="preserve">
 2024-09-27 10:51:51 Saf Dean - State is Pending was Open</t>
  </si>
  <si>
    <t>RITM0222867</t>
  </si>
  <si>
    <t xml:space="preserve">08-12-2025 16:15:50 - Safinat Dean (Work notes)
still with Simon- waiting for approval
29-10-2025 15:59:39 - Safinat Dean (Work notes)
From: Saf Dean 
Sent: Wednesday, 29 October 2025 3:58 PM
To: simon.roberts2@dxc.com
Cc: Elliot Dale &lt;edale@ricoh.com.au&gt;
Subject: FW: RITM0222867/SCTASK0177565 - Service Request Redbank Track Depot
Hi Simon,
Sending this your way – request for A3 device, can you please seek approval for this as well.
Thanks
Saf
From: Elliot Dale &lt;edale@ricoh.com.au&gt; 
Sent: Wednesday, 17 September 2025 5:16 PM
To: Saf Dean &lt;safinatdean@ricoh.com.au&gt;; Oakley, Martin &lt;martin.oakley@qr.com.au&gt;
Subject: Re: RITM0222867/SCTASK0177565 - Service Request Redbank Track Depot
Hi Martin,
The status of the project means we can prepare to deploy Ricoh's latest devices and technology across our A3 and A4 devices.
I can organise a summary of all devices which will be available and I'll get that across.
For this RITM I've provided two options for review the Ricoh IM C3010 30ppm and IM C4510 45ppm A3 Colour MFDs. 
Quote attached, it provides a high level overview of the device and specifications, along with optional configurations for paper finishing.
Let me know if you have any questions or need further clarification.
Kind regards,
Elliot
______________________________________________________________________ 
Elliot Dale  |  Workplace Technology Sales Executive  |  Ricoh Australia Pty Ltd
Mobile: 0435 815 997
 |  Web: ricoh.com.au
Work smarter with Insights@Work,our  LinkedIn Newsletter - Subscribe Now
________________________________________
From: Saf Dean &lt;safinatdean@ricoh.com.au&gt;
Sent: Monday, 15 September 2025 5:51 PM
To: Oakley, Martin &lt;martin.oakley@qr.com.au&gt;; Elliot Dale &lt;edale@ricoh.com.au&gt;
Subject: RE: RITM0222867/SCTASK0177565 - Service Request Redbank Track Depot 
Hi Elliot,
Could you please advise the current A3 model printers available for Queensland Rail?
This unit require a colour A3/A4 print &amp; scan device for the following location:
5 General MacArthur Place, Redbank QLD 4301
We previously provided a quote for an A4 device (attached), which can now be closed. Please issue a new quote for an A3 device, including delivery and installation, noting that timing will depend on the ongoing Streamline software upgrade project.
Thanks,
Saf
______________________________________________________________________ 
Saf Dean  |  Service Delivery Manager  |  Ricoh Australia Pty Ltd
Mobile: 0474 440 720
 |  Web: ricoh.com.au
Work smarter with Insights@Work,our  LinkedIn Newsletter - Subscribe Now
From: Oakley, Martin &lt;martin.oakley@qr.com.au&gt; 
Sent: Monday, 15 September 2025 4:11 PM
To: Brown, Russell - ISG &lt;Russell.J.Brown@qr.com.au&gt;; Stewart, David &lt;David.Stewart@qr.com.au&gt;; Saf Dean &lt;safinatdean@ricoh.com.au&gt;
Cc: Callander, Jeffrey &lt;Jeffrey.Callander@qr.com.au&gt;; Berrell, Shayne &lt;Shayne.Berrell@qr.com.au&gt;
Subject: RE: RITM0222867/SCTASK0177565 - Service Request Redbank Track Depot
Hi Russell,
The Streamline upgrade project is currently in pilot  and almost ready to deploy. It is probably close enough to order the new model as the upgrade project should be ready by the time it is delivered.
@Saf Dean, do we have the new models of A3 printers defined yet?
From: Brown, Russell - ISG &lt;Russell.J.Brown@qr.com.au&gt; 
Sent: Monday, 15 September 2025 3:09 PM
To: Oakley, Martin &lt;martin.oakley@qr.com.au&gt;; Stewart, David &lt;David.Stewart@qr.com.au&gt;
Cc: Callander, Jeffrey &lt;Jeffrey.Callander@qr.com.au&gt;; Berrell, Shayne &lt;Shayne.Berrell@qr.com.au&gt;; Saf Dean &lt;safinatdean@ricoh.com.au&gt;
Subject: RE: RITM0222867/SCTASK0177565 - Service Request Redbank Track Depot
Martin,
                  I’m trying to find out the progress of the 2 new printers for Redbank Multi User Depot, the old one they have is playing up again,
they have somebody from IT coming out tomorrow to have a look at it, but it sounds like it’s on it’s last legs.
The new ones only require A3 and A4 they don’t have a need for A5.
Shayne Berrell is the Depot Coordinator at Redbank so he is the best contact.
Cheers Russell.
RUSSELL BROWN
TRACK OPERATIONS COORDINATOR (SOUTH)
Redbank Mud, Redbank MUD 
5 General MacArthur Place Redbank 4301 • Redbank, Queensland  
M: 0414817327 
W: queenslandrail.com.au
From: Oakley, Martin &lt;martin.oakley@qr.com.au&gt; 
Sent: Thursday, 26 June 2025 12:50 PM
To: Brown, Russell - ISG &lt;Russell.J.Brown@qr.com.au&gt;; Stewart, David &lt;David.Stewart@qr.com.au&gt;
Cc: Callander, Jeffrey &lt;Jeffrey.Callander@qr.com.au&gt;; Berrell, Shayne &lt;Shayne.Berrell@qr.com.au&gt;; Saf Dean &lt;safinatdean@ricoh.com.au&gt;
Subject: RE: RITM0222867/SCTASK0177565 - Service Request Redbank Track Depot
There is a project underway to upgrade printer software system – called streamline. Until it is deployed, we are unable to get new A3 printers as the available models are not compatible with the old version of the software. 
I would hope the project is progressed far enough in the next month or 2 to enable new A3 printers to be used . Until  then our options are A4 devices or identifying existing  underutilised devices for relocation. 
From: Brown, Russell - ISG &lt;Russell.J.Brown@qr.com.au&gt; 
Sent: Thursday, 26 June 2025 12:23 PM
To: Oakley, Martin &lt;martin.oakley@qr.com.au&gt;; Stewart, David &lt;David.Stewart@qr.com.au&gt;
Cc: Callander, Jeffrey &lt;Jeffrey.Callander@qr.com.au&gt;; Berrell, Shayne &lt;Shayne.Berrell@qr.com.au&gt;; Saf Dean &lt;safinatdean@ricoh.com.au&gt;
Subject: RE: RITM0222867/SCTASK0177565 - Service Request Redbank Track Depot
Hey mate,
                        They print out A3, A4, and A5 as well as Scan.
Thanks
RUSSELL BROWN
TRACK OPERATIONS COORDINATOR (SOUTH)
Redbank Mud, Redbank MUD 
5 General MacArthur Place Redbank 4301 • Redbank, Queensland  
M: 0414817327 
W: queenslandrail.com.au
From: Oakley, Martin &lt;martin.oakley@qr.com.au&gt; 
Sent: Thursday, 26 June 2025 12:17 PM
To: Brown, Russell - ISG &lt;Russell.J.Brown@qr.com.au&gt;; Stewart, David &lt;David.Stewart@qr.com.au&gt;
Cc: Callander, Jeffrey &lt;Jeffrey.Callander@qr.com.au&gt;; Berrell, Shayne &lt;Shayne.Berrell@qr.com.au&gt;; Saf Dean &lt;safinatdean@ricoh.com.au&gt;
Subject: RE: RITM0222867/SCTASK0177565 - Service Request Redbank Track Depot
Hi Russell,
Is it  A4 colour print /scan devices needed for Redbank?
From: Brown, Russell - ISG &lt;Russell.J.Brown@qr.com.au&gt; 
Sent: Thursday, 26 June 2025 11:28 AM
To: Stewart, David &lt;David.Stewart@qr.com.au&gt;
Cc: Callander, Jeffrey &lt;Jeffrey.Callander@qr.com.au&gt;; Berrell, Shayne &lt;Shayne.Berrell@qr.com.au&gt;; Saf Dean &lt;safinatdean@ricoh.com.au&gt;; Oakley, Martin &lt;martin.oakley@qr.com.au&gt;
Subject: FW: RITM0222867/SCTASK0177565 - Service Request Redbank Track Depot
Dave,
               Could you re-approve these 2 printers, Rowan approved the printer when you were away last year,
I did get approval for 1 printer from Rowan, then I realised 1 printer for the size of Redbank track depot wouldn’t be enough 
I asked Rowan for approval for 2 printers which I thought he did but not certain.
The reason for 2 printers is the old one isn’t working properly and the multi user depot has anything from 40 – 50 people from all disciplines
Track gang, Production gang, Structures gang, Vegetation Control,  PO’S and signal nodes if one breaks down we’ve got back up.
Cheers Browny.
RUSSELL BROWN
TRACK OPERATIONS COORDINATOR (SOUTH)
Redbank Mud, Redbank MUD 
5 General MacArthur Place Redbank 4301 • Redbank, Queensland  
M: 0414817327 
W: queenslandrail.com.au
From: Saf Dean &lt;safinatdean@ricoh.com.au&gt; 
Sent: Tuesday, 24 June 2025 3:18 PM
To: Brown, Russell - ISG &lt;Russell.J.Brown@qr.com.au&gt;
Subject: RE: RITM0222867/SCTASK0177565 - Service Request Redbank Track Depot
Afternoon Russell, Hope you are keeping well. Helpdesk has sent a request to update you on this – unfortunately, there is no update from Ricoh end. We have not received any approvals to proceed hence the delay. I have sent a follow up again
Afternoon Russell,
Hope you are keeping well. 
Helpdesk has sent a request to update you on this – unfortunately, there is no update from Ricoh end. We have not received any approvals to proceed hence the delay.
I have sent a follow up again to Martin Oakley today as soon as I know more I will update you.
Thanks
Saf
______________________________________________________________________
Saf Dean  |  Service Delivery Manager  |  Ricoh Australia Pty Ltd
Mobile: 0474 440 720
 |  Web: ricoh.com.au
Work smarter with Insights@Work,our  LinkedIn Newsletter - Subscribe Now
From: Saf Dean 
Sent: Friday, 30 May 2025 1:46 PM
To: Brown, Russell - ISG &lt;Russell.J.Brown@qr.com.au&gt;
Subject: RE: RITM0222867/SCTASK0177565 - Service Request Redbank Track Depot
Hi Russell,
The quote was sent to DXC (Martin Oakley) late last year to seek approval from QR management; however, Ricoh has not heard any approvals yet.
A follow up was sent to Martin in Feb as well. Unfortunately, Ricoh cannot proceed without appropriate approvals.
I have just sent another email asking for an update on approval. As soon as I get some update I will inform you.
Regards
Saf
From: Brown, Russell - ISG &lt;Russell.J.Brown@qr.com.au&gt; 
Sent: Tuesday, 1 April 2025 10:17 AM
To: Saf Dean &lt;safinatdean@ricoh.com.au&gt;
Subject: RE: RITM0222867/SCTASK0177565 - Service Request Redbank Track Depot
Dean,
                Where are we at with the new printer, I have approval for the 1 printer, the old printer is continually breaking down and 
we have 40 people using this one printer that’s why I went back to the level 4 manager who was Rowan Sadler at the time to get
permission for 2 new printers.
Could you let me know what I have to do to get this moving.
Cheers Russell.  
RUSSELL BROWN
TRACK OPERATIONS COORDINATOR (SOUTH)
Redbank Mud, Redbank MUD 
5 General MacArthur Place Redbank 4301 • Redbank, Queensland  
M: 0414817327 
W: queenslandrail.com.au
From: Saf Dean &lt;safinatdean@ricoh.com.au&gt; 
Sent: Wednesday, 25 September 2024 10:07 AM
To: Brown, Russell - ISG &lt;Russell.J.Brown@qr.com.au&gt;
Subject: RITM0222867/SCTASK0177565 - Service Request 
[EXTERNAL EMAIL: This email originated from outside your organisation. Do not click on links or open attachments unless you recognise the sender and know the content is safe]
Hi Russell,
Hope you are well.
We have received a service request that you logged.
I see you have an IM C3000 (3109R620346) device, are you asking to upgrade this model or are you asking to retain this device and have an additional device?
Many thanks
Saf
______________________________________________________________________
Saf Dean  |  Service Delivery Manager  |  Ricoh Australia Pty Ltd
Mobile: 0474 440 720
 |  Web: ricoh.com.au
P.S.Ricoh's Gold Cisco Partner status means top-tier networking expertise for you.
Find out more:Cloud &amp; IT Infrastructure Solutions for Your Business | Ricoh
Queensland Rail Email Disclaimer : https://www.queenslandrail.com.au/aboutus/legal/email-disclaimer 
Queensland Rail Email Disclaimer : https://www.queenslandrail.com.au/aboutus/legal/email-disclaimer
19-09-2025 11:37:45 - Safinat Dean (Work notes)
Hi Martin,
The status of the project means we can prepare to deploy Ricoh's latest devices and technology across our A3 and A4 devices.
I can organise a summary of all devices which will be available and I'll get that across.
For this RITM I've provided two options for review the Ricoh IM C3010 30ppm and IM C4510 45ppm A3 Colour MFDs. 
Quote attached, it provides a high level overview of the device and specifications, along with optional configurations for paper finishing.
Let me know if you have any questions or need further clarification.
Kind regards,
Elliot
15-09-2025 17:52:34 - Safinat Dean (Work notes)
From: Saf Dean 
Sent: Monday, 15 September 2025 5:52 PM
To: 'Oakley, Martin' &lt;martin.oakley@qr.com.au&gt;; Elliot Dale &lt;edale@ricoh.com.au&gt;
Subject: RE: RITM0222867/SCTASK0177565 - Service Request Redbank Track Depot
Hi Elliot,
Could you please advise the current A3 model printers available for Queensland Rail?
This unit require a colour A3/A4 print &amp; scan device for the following location:
5 General MacArthur Place, Redbank QLD 4301
We previously provided a quote for an A4 device (attached), which can now be closed. Please issue a new quote for an A3 device, including delivery and installation, noting that timing will depend on the ongoing Streamline software upgrade project.
Thanks,
Saf
24-06-2025 15:19:48 - Safinat Dean (Work notes)
From: Saf Dean 
Sent: Tuesday, 24 June 2025 12:15 PM
To: IT Service Desk &lt;ITServiceDesk@qr.com.au&gt;; Oakley, Martin &lt;moakley5@dxc.com&gt;
Subject: RE: RITM0222867 | SCTASK0177565: Printer Request for 5 General Mcarthur Place Redbank
@Oakley, Martin – this is still with you , not sure how you got on with QR. The quote was written late last year- would you like a new quote now?
From: IT Service Desk &lt;ITServiceDesk@qr.com.au&gt; 
Sent: Tuesday, 24 June 2025 12:05 PM
To: Saf Dean &lt;safinatdean@ricoh.com.au&gt;; Oakley, Martin &lt;moakley5@dxc.com&gt;
Subject: RITM0222867 | SCTASK0177565: Printer Request for 5 General Mcarthur Place Redbank
Hi Saf
RE: RITM0222867  | SCTASK0177565: Printer Request for 5 General Mcarthur Place Redbank
Russell Brown called for an update - best contact 0414817327
This ticket has already been escalated and they haven’t heard anything yet about both printers.
Kind regards,
George Knight
IT Service Desk Analyst
Level 3, 21 Kirksway Place 
Battery Point, Tasmania 7004 
T: 07 3072 5000 
W: queenslandrail.com.au
E: ITservicedesk@qr.com.au
24-06-2025 15:19:14 - Safinat Dean (Work notes)
From: Saf Dean 
Sent: Tuesday, 24 June 2025 3:18 PM
To: Brown, Russell - ISG &lt;Russell.J.Brown@qr.com.au&gt;
Subject: RE: RITM0222867/SCTASK0177565 - Service Request Redbank Track Depot
Afternoon Russell,
Hope you are keeping well. 
Helpdesk has sent a request to update you on this – unfortunately, there is no update from Ricoh end. We have not received any approvals to proceed hence the delay.
I have sent a follow up again to Martin Oakley today as soon as I know more I will update you.
Thanks
Saf
From: Saf Dean 
Sent: Friday, 30 May 2025 1:46 PM
To: Brown, Russell - ISG &lt;Russell.J.Brown@qr.com.au&gt;
Subject: RE: RITM0222867/SCTASK0177565 - Service Request Redbank Track Depot
Hi Russell,
The quote was sent to DXC (Martin Oakley) late last year to seek approval from QR management; however, Ricoh has not heard any approvals yet.
A follow up was sent to Martin in Feb as well. Unfortunately, Ricoh cannot proceed without appropriate approvals.
I have just sent another email asking for an update on approval. As soon as I get some update I will inform you.
Regards
Saf
From: Brown, Russell - ISG &lt;Russell.J.Brown@qr.com.au&gt; 
Sent: Tuesday, 1 April 2025 10:17 AM
To: Saf Dean &lt;safinatdean@ricoh.com.au&gt;
Subject: RE: RITM0222867/SCTASK0177565 - Service Request Redbank Track Depot
Dean,
                Where are we at with the new printer, I have approval for the 1 printer, the old printer is continually breaking down and 
we have 40 people using this one printer that’s why I went back to the level 4 manager who was Rowan Sadler at the time to get
permission for 2 new printers.
Could you let me know what I have to do to get this moving.
Cheers Russell.  
RUSSELL BROWN
TRACK OPERATIONS COORDINATOR (SOUTH)
Redbank Mud, Redbank MUD 
5 General MacArthur Place Redbank 4301 • Redbank, Queensland  
M: 0414817327 
W: queenslandrail.com.au
From: Saf Dean &lt;safinatdean@ricoh.com.au&gt; 
Sent: Wednesday, 25 September 2024 10:07 AM
To: Brown, Russell - ISG &lt;Russell.J.Brown@qr.com.au&gt;
Subject: RITM0222867/SCTASK0177565 - Service Request 
[EXTERNAL EMAIL: This email originated from outside your organisation. Do not click on links or open attachments unless you recognise the sender and know the content is safe]
Hi Russell,
Hope you are well.
We have received a service request that you logged.
I see you have an IM C3000 (3109R620346) device, are you asking to upgrade this model or are you asking to retain this device and have an additional device?
Many thanks
Saf
24-06-2025 12:48:25 - Raegan Munro (Work notes)
From: Saf Dean &lt;safinatdean@ricoh.com.au&gt; 
Sent: Tuesday, 24 June 2025 12:15 PM
To: IT Service Desk &lt;ITServiceDesk@qr.com.au&gt;; Oakley, Martin &lt;moakley5@dxc.com&gt;
Subject: RE: RITM0222867 | SCTASK0177565: Printer Request for 5 General Mcarthur Place Redbank
@ Oakley, Martin – this is still with you , not sure how you got on with QR. The quote was written late last year- would you like a new quote now? ______________________________________________________________________ Saf Dean | Service
ZjQcmQRYFpfptBannerStart
[EXTERNAL EMAIL]: 
This email originated from outside Queensland Rail. Do not click on links or open attachments unless you recognise the sender and know the content is safe. 
    Report Phish     
ZjQcmQRYFpfptBannerEnd
@Oakley, Martin – this is still with you , not sure how you got on with QR. The quote was written late last year- would you like a new quote now?
______________________________________________________________________
Saf Dean  |  Service Delivery Manager  |  Ricoh Australia Pty Ltd
Mobile: 0474 440 720
 |  Web: ricoh.com.au
Work smarter with Insights@Work,our  LinkedIn Newsletter - Subscribe Now
24-06-2025 12:06:04 - George Knight (Work notes)
Russell Brown called for an update - best contact 0414817327
From: IT Service Desk 
Sent: Tuesday, 24 June 2025 12:05 PM
To: Saf Dean &lt;safinatdean@ricoh.com.au&gt;; Oakley, Martin &lt;moakley5@dxc.com&gt;
Subject: RITM0222867 | SCTASK0177565: Printer Request for 5 General Mcarthur Place Redbank
Hi Saf
RE: RITM0222867  | SCTASK0177565: Printer Request for 5 General Mcarthur Place Redbank
Russell Brown called for an update - best contact 0414817327
This ticket has already been escalated and they haven’t heard anything yet about both printers.
Kind regards,
George Knight
IT Service Desk Analyst
Level 3, 21 Kirksway Place 
Battery Point, Tasmania 7004 
T: 07 3072 5000 
W: queenslandrail.com.au
E: ITservicedesk@qr.com.au
30-05-2025 13:51:09 - Safinat Dean (Work notes)
From: Saf Dean 
Sent: Friday, 30 May 2025 1:42 PM
To: Oakley, Martin &lt;martin.oakley@qr.com.au&gt;
Subject: Escalation - FW: RITM0222867 - new printer request 
Hi Martin,
This user Russell Brown is chasing us for an update on his request for 2nd printer- Attached quote was sent last year, can you please advise if you have had any discussion on approval yet.
Wait to hear from you soon. 
Thanks
Saf
From: Saf Dean 
Sent: Monday, 17 February 2025 2:55 PM
To: Oakley, Martin &lt;martin.oakley@qr.com.au&gt;
Subject: FW: RITM0222867 - new printer request 
Hey Martin,
The end user is chasing for an update and is asking what next steps for escalation is.
Can you please chase this with QR.
Thanks
Saf
From: Saf Dean 
Sent: Monday, 3 February 2025 5:30 PM
To: Oakley, Martin &lt;martin.oakley@qr.com.au&gt;
Subject: FW: RITM0222867 - new printer request 
Hi Martin,
This quote is open with Elliot – can you please chase this with QR. If they are going to approve this or not?
Wait to hear from you soon.
Thanks
Saf
From: Saf Dean 
Sent: Thursday, 21 November 2024 4:52 PM
To: Oakley, Martin &lt;martin.oakley@qr.com.au&gt;
Subject: RITM0222867 - new printer request 
HI Martin,
Please find a quote for new device. 
Russel has put a request to have a 2nd device on site. They already have one on site which is starting to cause issues. I have checked the service call on their current device (IM C3000 s/n 3109R620346), only 2 so far this year, but he says they need another printer on site etc.
He said his happy with small b/w printer on site as 2nd printer.
Please seek approval and let me know the outcome.
Many thanks
Saf
30-05-2025 13:50:01 - Safinat Dean (Additional comments)
@Russell Brown I have sent you an email update just before - this is still with DXC to seek approval from QR management. Unfortunately, Ricoh cannot proceed without appropriate approvals. BTW I have followed up with Martin Oakley today and have informed that you are chasing for an update.
22-05-2025 10:56:44 - Russell Brown (Additional comments)
Dean where are we at with these new printers, I was talking to the boys out at Redbank this morning and they said they haven't heard anything, can we get the people from Ricoh to contact Shayne Berrell 0419610272 to let him know when or if their going to arrive.
17-02-2025 14:55:34 - Safinat Dean (Work notes)
From: Saf Dean 
Sent: Monday, 17 February 2025 2:55 PM
To: Oakley, Martin &lt;martin.oakley@qr.com.au&gt;
Subject: FW: RITM0222867 - new printer request 
Hey Martin,
The end user is chasing for an update and is asking what next steps for escalation is.
Can you please chase this with QR.
Thanks
Saf
From: Saf Dean 
Sent: Monday, 3 February 2025 5:30 PM
To: Oakley, Martin &lt;martin.oakley@qr.com.au&gt;
Subject: FW: RITM0222867 - new printer request 
Hi Martin,
This quote is open with Elliot – can you please chase this with QR. If they are going to approve this or not?
Wait to hear from you soon.
Thanks
Saf
From: Saf Dean 
Sent: Thursday, 21 November 2024 4:52 PM
To: Oakley, Martin &lt;martin.oakley@qr.com.au&gt;
Subject: RITM0222867 - new printer request 
HI Martin,
Please find a quote for new device. 
Russel has put a request to have a 2nd device on site. They already have one on site which is starting to cause issues. I have checked the service call on their current device (IM C3000 s/n 3109R620346), only 2 so far this year, but he says they need another printer on site etc.
He said his happy with small b/w printer on site as 2nd printer.
Please seek approval and let me know the outcome.
Many thanks
Saf
17-02-2025 14:54:21 - Safinat Dean (Additional comments)
@Russell Brown - thank you for your note, based on our processes DXC has to provide Ricoh approval in order for us to proceed. A device quote was sent to DXC (Martin Oakley)
I will follow up again today and let him know you are asking for next steps for escalation.
04-02-2025 12:47:08 - Russell Brown (Additional comments)
Approval was received by Rowan Sadler, I spoke to Rowan while he was in charge and said that I require 2 printers because at the depot there is 40 people sharing 1 printer and it kept malfunctioning and couldn't print. I rang Rico and they said they were chasing it up but haven't received any correspondence. What are the next steps from here?
03-02-2025 17:31:00 - Safinat Dean (Additional comments)
Update - Quote with DXC since Nov24 to seek approval from QR management
03-02-2025 17:30:13 - Safinat Dean (Work notes)
From: Saf Dean 
Sent: Monday, 3 February 2025 5:30 PM
To: Oakley, Martin &lt;martin.oakley@qr.com.au&gt;
Subject: FW: RITM0222867 - new printer request 
Hi Martin,
This quote is open with Elliot – can you please chase this with QR. If they are going to approve this or not?
Wait to hear from you soon.
Thanks
Saf
From: Saf Dean 
Sent: Thursday, 21 November 2024 4:52 PM
To: Oakley, Martin &lt;martin.oakley@qr.com.au&gt;
Subject: RITM0222867 - new printer request 
HI Martin,
Please find a quote for new device. 
Russel has put a request to have a 2nd device on site. They already have one on site which is starting to cause issues. I have checked the service call on their current device (IM C3000 s/n 3109R620346), only 2 so far this year, but he says they need another printer on site etc.
He said his happy with small b/w printer on site as 2nd printer.
Please seek approval and let me know the outcome.
Many thanks
Saf
26-11-2024 17:28:04 - Safinat Dean (Work notes)
New device quote sent to DXC to gain approval from QR management on 21st November. Waiting for response.
21-11-2024 16:53:25 - Safinat Dean (Work notes)
Quote sent to DXC to seek approval 
&gt;&gt;
From: Saf Dean 
Sent: Thursday, 21 November 2024 4:52 PM
To: Oakley, Martin &lt;martin.oakley@qr.com.au&gt;
Subject: RITM0222867 - new printer request 
HI Martin,
Please find a quote for new device. 
Russel has put a request to have a 2nd device on site. They already have one on site which is starting to cause issues. I have checked the service call on their current device (IM C3000 s/n 3109R620346), only 2 so far this year, but he says they need another printer on site etc.
He said his happy with small b/w printer on site as 2nd printer.
Please seek approval and let me know the outcome.
Many thanks
Saf
21-11-2024 10:38:32 - George Knight (Work notes)
Russell called for an update - advised to reach out to Safinat about available models 
Best contact 0414817327
11-11-2024 11:57:32 - Safinat Dean (Work notes)
Update - SDM has been in touch with end user, Russel. He is asking for a new device to replace their current device IM C3000 s/n 3109R620346 which is 5 years old and has had 2 service call this year.  SDM discussing options with account manager as A3 option is not available until the SLNX version upgrade is completed.  Russel mentioned, there is approx. 40 staff at depot with only 1 x printer.  Option could be retaining current device and have another A4 device as 2nd device. SDM asked Account manager to advise which device will be suitable etc.. will update user once info available
01-10-2024 11:24:50 - George Knight (Work notes)
From: donotreply@ricoh.com.au &lt;donotreply@ricoh.com.au&gt; 
Sent: Tuesday, October 1, 2024 7:18 AM
To: IT Service Desk &lt;ITServiceDesk@qr.com.au&gt;
Subject: New Ricoh Ticket CS2410010072
[EXTERNAL EMAIL: This email originated from outside your organisation. Do not click on links or open attachments unless you recognise the sender and know the content is safe]
Dear Russell Brown, 
Thank you for contacting Ricoh Australia.
A new ticket has been opened with the following details: 
Ticket No.: CS2410010072
Serial Number: 3109R620346
Product Name: IMC3000
Purchase Order Number: 
Reference: 
Problem Description: Related Problems: A02 Lines (Feed direction) - customer advises lines when printing - ongoing issues, device is to be replaced but needs fix in the meantime
Location and contact details: 
Contact Name: Russell Brown
Contact Number: 0414817327
Customer: 401362 (DXC TECHNOLOGY AUS PTY LTD)
Site: 401362-463 (DXC TECHNOLOGY AUSTRALIA PL (QUEENS)
Machine Location Address: 5 GENERAL MACARTHUR PLACE REDBANK QLD 4301
This is an automatic message, If you have any queries regarding your ticket, please do not hesitate in contacting us on 1300 362 577.
For further support utilising our, How-to videos, Training Materials, and Knowledge Base, please use this link Training 
Kind regards,
Ricoh
25-09-2024 10:12:04 - Safinat Dean (Work notes)
From: Saf Dean 
Sent: Wednesday, September 25, 2024 12:07 PM
To: Russell.J.Brown@qr.com.au
Subject: RITM0222867/SCTASK0177565 - Service Request 
Hi Russell,
Hope you are well.
We have received a service request that you logged.
I see you have an IM C3000 (3109R620346) device, are you asking to upgrade this model or are you asking to retain this device and have an additional device?
Many thanks
Saf
</t>
  </si>
  <si>
    <t xml:space="preserve">
 2024-09-25 10:12:10 Saf Dean - State is Pending was Open</t>
  </si>
  <si>
    <t xml:space="preserve">08-12-2025 17:07:14 - Joylen Ballena (Work notes)
see below
23-09-2024 10:57:24 - Benjamin Collyer (Work notes)
Indicator created "Ethics and Investigations Closed"
Indicator created "Safe Station Closed"
Indicator created "Industrial Relations Closed"
Indicator created "Case Management Closed"
Formula Indicator to add all 4 indicators together "P&amp;C All Case Outcome Types"
Temp dashboard "Ben Test PA Dashboard" created
Data for Case Management and Safe Stations visible. Only 2 Safe Station records have Outcome Types, Ethic Investigation mostly have Outcomes Types.   Industrial Relations mostly have Outcome Types, but is a very small data set (37 records).
Breakdowns are not working!
13-09-2024 11:26:26 - Benjamin Collyer (Additional comments)
Hi Mark,
FYI work has started on this request and I should be able to finish it off next week.
Ben
13-09-2024 11:24:49 - Benjamin Collyer (Work notes)
Breakdown source created "Ethics＆Investigations Case.Outcome Type"
Breakdown source created "Safe Station and Case Management.Outcome Type"
Breakdown source created "Industrial Relations Case.Outcome Type"
Breakdown created "HR.Outcome Type".  Breakdown mappings creted for 4 tables
Indicator source created "HR.Case.Ethics.Closed.Today"
Indicator source created "HR.Case.SafeStation.Closed.Today"
Indicator source created "HR.Case.IndustrialRelations.Closed.Today"
Indicator source created "HR.Case.CaseMan.Closed.Today"
TODO Indicator created "Ethics and Investigations Closed"
TODO Indicator created "Safe Station Closed"
TODO Indicator created "Industrial Relations Closed"
TODO Indicator created "Case Management Closed"
TODO Formular Indicator to add all 4 indicators together
03-09-2024 10:49:06 - Nathan Chandra (Work notes)
P &amp; C Case Management - warning_type
Ethics＆Investigations Case - u_ei_outcome_type
Safe Station - u_warning_type
03-09-2024 09:44:08 - Nathan Chandra (Work notes)
Call with Mark today explaining Requirements in further detail 
Test Report Made by Mark - https://queenslandrailtest.service-now.com/nav_to.do?uri=sys_report_template.do%3Fjvar_report_id%3D712842651b089210263321f7b04bcb86
First avenue of investigation will be to find out differences in 
• Outcome type [P＆C Case Management] 
• Outcome Type [Ethics＆Investigations Case] 
• Outcome type [Safe Station]
02-09-2024 15:50:54 - Nathan Chandra (Additional comments)
Hi @Mark O'Connor, 
I will send you an invite for 9.30 tomorrow
Thanks
Nathan Chandra 
DXC
02-09-2024 11:38:05 - Mark O'Connor (Additional comments)
Hi Nathan, I can chat anytime between 1:30pn and 4:30pm today, or between 9am to 10am tomorrow.
02-09-2024 10:07:39 - Nathan Chandra (Additional comments)
Hi @Mark O'Connor, 
Thanks for raising this, can you let me know your availability to discuss this peice of work? 
Thanks 
Nathan Chandra 
DXC
</t>
  </si>
  <si>
    <t xml:space="preserve">
 2024-09-02 09:35:36 Lemuel So - Assigned to is Nathan Chandra was 
 2024-09-02 10:07:39 Nathan Chandra - State is Work in Progress was Open
 2024-09-05 10:01:27 Nathan Chandra - Assignment Group is  was Service Now
 2025-12-08 17:04:14 Joylen Ballena - Assignment Group is Service Now was 
 2025-12-08 17:07:14 Joylen Ballena - State is Closed Complete was Work in Progress</t>
  </si>
  <si>
    <t xml:space="preserve">
 2024-11-01 10:48:57 PDXC Integration - State is Pending was Open
 2025-12-05 09:57:05 PDXC Integration - State is Work in Progress was Pending
 2025-12-08 16:21:45 PDXC Integration - State is Closed Complete was Work in Progress</t>
  </si>
  <si>
    <t xml:space="preserve">08-12-2025 17:06:10 - Joylen Ballena (Work notes)
Benjamin Collyer
Work notes•19-08-2024 12:41:12
Kai Ryan has been allocated to QR Managed Services to support Tyson Cook with the Guided Setup for SPM.
19-08-2024 12:41:12 - Benjamin Collyer (Work notes)
Kai Ryan has been allocated to QR Managed Services to support Tyson Cook with the Guided Setup for SPM.
19-08-2024 11:39:07 - Quang Vuong (Additional comments)
Hi Tyson,
I understand. I will reach out to him for the assistance on how to configure this.
Regards,
Quang Vuong
19-08-2024 08:37:54 - Tyson Cook (Additional comments)
reply from: Tyson.Cook@qr.com.au
Hi Quang Vuong,
These features have not previously been available, please reach out to @Collyer, Benjamin&lt;mailto:bcollyer@dxc.com&gt; for assistance on how to configure this.
Thank you,
Tyson
16-08-2024 13:44:24 - Quang Vuong (Additional comments)
Hi Tyson,
'The Strategic Planning, in particular Portfolio plans and Planning prioritization', about this, these features have been existing in our QR instance and I think there is nothing to be configured for now for Strategic Portfolio Planning within the PPM module. You could try using them maybe in TEST instance first and if you have any questions or issues while using it in TEST or Production instance, please raise a new request to us so that we can investigate on it and assist you further.
Please feel free to reach out if you have any questions.
Regards,
Quang Vuong
15-08-2024 13:52:06 - Tyson Cook (Additional comments)
reply from: Tyson.Cook@qr.com.au
Hi Quang Vuong,
We would like to make use of the Strategic Planning, in particular Portfolio plans and Planning prioritization.
Thank you,
Tyson
14-08-2024 13:25:56 - Quang Vuong (Additional comments)
Hi Tyson,
Thank you for contacting us. Could you please advise what feature(s) or requirement(s) within the PPM module you are going to use for your work? This will help us investigate further what setup(s) are required for you to utilise the SPM.
Regards,
Quang Vuong
</t>
  </si>
  <si>
    <t xml:space="preserve">
 2024-08-14 12:39:38 Lemuel So - Assigned to is Quang Vuong was 
 2024-08-14 12:41:06 Quang Vuong - State is Work in Progress was Open
 2024-08-14 13:26:00 Quang Vuong - State is Pending was Work in Progress
 2024-08-19 12:41:27 Quang Vuong - Assignment Group is  was Service Now
 2025-12-08 17:05:31 Joylen Ballena - Assignment Group is Service Now was 
 2025-12-08 17:06:10 Joylen Ballena - State is Closed Complete was Pending</t>
  </si>
  <si>
    <t xml:space="preserve">11-12-2025 09:57:44 - Safinat Dean (Work notes)
as per below notes
11-12-2025 09:57:20 - Safinat Dean (Work notes)
Device delivered and it's connected via USB as Tim is using the device in his Ute. The device is on Web read have informed Tim on monthly basis he will need to provide manual reads - his happy to do so. Closing the SR.
08-12-2025 16:16:55 - Safinat Dean (Work notes)
Deliver and install booked for 12th Dec 2025 with end user.
19-11-2025 11:00:02 - Safinat Dean (Work notes)
Relocation approved by Simon - OFT to proceed with relocation now.
19-11-2025 09:28:11 - Safinat Dean (Work notes)
From: Saf Dean 
Sent: Wednesday, 19 November 2025 9:27 AM
To: Roberts, Simon &lt;simon.roberts2@dxc.com&gt;
Cc: Elliot Dale &lt;edale@ricoh.com.au&gt;
Subject: FW: Printer enquiry - RITM0214120
Good morning Simon,
Please find attached the quote to relocate the P311 from Yeerongpilly to Eagle Farm for Tim Polack’s service request.
Kindly advise once approved.
Thanks,
Saf
From: Saf Dean 
Sent: Tuesday, 11 November 2025 2:13 PM
To: Roberts, Simon &lt;simon.roberts2@dxc.com&gt;; Elliot Dale &lt;edale@ricoh.com.au&gt;
Subject: FW: Printer enquiry - RITM0214120
Hey Simon,
Here’s the conversation with Tim Polack - he initially wanted a colour device, and while few options were discussed, he ultimately chose the P311 due to its size.
We now have a P311 at 799 Fairfield Road, Yeerongpilly QLD 4105 (attached email), which is no longer required.
I’ll arrange a quote for relocation from Yeerongpilly to 59–61 Qantas Drive, Eagle Farm QLD 4009, so you can assess the relocation cost versus a new device.
I’ll get back to you soon with that relocation quote.
Kind regards,
Saf
01-09-2025 18:21:36 - Safinat Dean (Work notes)
No update from DXC yet
30-07-2025 12:25:52 - Safinat Dean (Additional comments)
@Timothy Polack - hello Tim. A quote was sent to DXC (Martin Oakley) to gain approval from QR management; however Ricoh has not received any approval yet - I have again followed up with Martin today - once I get an update will let you know.
30-07-2025 12:22:33 - Safinat Dean (Work notes)
From: Saf Dean 
Sent: Wednesday, 30 July 2025 12:22 PM
To: Oakley, Martin &lt;martin.oakley@qr.com.au&gt;
Subject: FW: Printer Request- RITM0214120 / TASK0169073
Hi Martin,
This quote is from late last year – happy to provide a new one for same device if approved- The end user is chasing for a update please.
Thanks
Saf
From: Saf Dean 
Sent: Wednesday, 11 December 2024 6:05 PM
To: Oakley, Martin &lt;martin.oakley@qr.com.au&gt;
Subject: FW: Printer Request- RITM0214120 / TASK0169073
Hi Martin,
End user is chasing for an update – can you please advise if you have any update on approval yet?
Many thanks
Saf 
From: Saf Dean 
Sent: Friday, 27 September 2024 11:12 AM
To: Sully, Mark &lt;mark.sully@qr.com.au&gt;; Oakley, Martin &lt;martin.oakley@qr.com.au&gt;
Subject: FW: Printer Request- RITM0214120 / TASK0169073
Hi Mark, 
Tim is chasing for an update again- can you pls follow this up with QR and advise if the quote is approved/not approved?
Many thanks
Saf
From: Saf Dean 
Sent: Monday, August 26, 2024 11:47 AM
To: Oakley, Martin &lt;martin.oakley@qr.com.au&gt;
Cc: Sully, Mark &lt;mark.sully@qr.com.au&gt;
Subject: RE: Printer Request- RITM0214120 / TASK0169073
Morning Martin,
The end user “Tim Polack” is chasing for an update – can you please follow this up and advise the outcome?
Many thanks
Saf
From: Saf Dean 
Sent: Wednesday, July 31, 2024 9:44 AM
To: Oakley, Martin &lt;martin.oakley@qr.com.au&gt;
Cc: Sully, Mark &lt;mark.sully@qr.com.au&gt;
Subject: Printer Request- RITM0214120 / TASK0169073
Morning Martin,
Tim put through a service request for a portable printer – advised him the only options we have is as below and currently we will not be able to provide him with an A3 printer until the new software for the printers are deployed in Qrail.  
Tim is happy with A4 b/w printer and he has selected P311 (A4 - b/w printer).
Request Requirements – Colour,A3, A4, print &amp; scan
Site address - 59-61 Qantas Drive eagle Farm 4009
Site contact - Tim.Polack@qr.com.au
Phone - 0437184668
Justification - This is an enquiry. Our front-end teams including track coordinators and protection officers, were after a portable printer for their crew. This is to assist with printing certain safety documents when needed when working regionally. A depot is not always readily available
Can you please seek approval for the attached quote and let me know the outcome?
27-04-2025 10:48:42 - Timothy Polack (Additional comments)
Hi there with the printer request for my car, It wouldn't even matter if it was only a A4 colour printer, How is this request going
20-02-2025 09:21:39 - Timothy Polack (Additional comments)
hi, I'm just wondering how this request is going as it's nearly 8 months
17-01-2025 16:13:57 - Safinat Dean (Additional comments)
Ricoh sent device quote to DXC to seek approval from QR management - no update from DXC on quote approval yet.
11-12-2024 18:08:24 - Safinat Dean (Additional comments)
Ricoh sent device quote to DXC to seek approval from QR management - no update from DXC on quote approval yet.
11-12-2024 18:05:27 - Safinat Dean (Work notes)
From: Saf Dean 
Sent: Wednesday, 11 December 2024 6:05 PM
To: Oakley, Martin &lt;martin.oakley@qr.com.au&gt;
Subject: FW: Printer Request- RITM0214120 / TASK0169073
Hi Martin,
End user is chasing for an update – can you please advise if you have any update on approval yet?
Many thanks
Saf 
From: Saf Dean 
Sent: Friday, 27 September 2024 11:12 AM
To: Sully, Mark &lt;mark.sully@qr.com.au&gt;; Oakley, Martin &lt;martin.oakley@qr.com.au&gt;
Subject: FW: Printer Request- RITM0214120 / TASK0169073
Hi Mark, 
Tim is chasing for an update again- can you pls follow this up with QR and advise if the quote is approved/not approved?
Many thanks
Saf
From: Saf Dean 
Sent: Monday, August 26, 2024 11:47 AM
To: Oakley, Martin &lt;martin.oakley@qr.com.au&gt;
Cc: Sully, Mark &lt;mark.sully@qr.com.au&gt;
Subject: RE: Printer Request- RITM0214120 / TASK0169073
Morning Martin,
The end user “Tim Polack” is chasing for an update – can you please follow this up and advise the outcome?
Many thanks
Saf
From: Saf Dean 
Sent: Wednesday, July 31, 2024 9:44 AM
To: Oakley, Martin &lt;martin.oakley@qr.com.au&gt;
Cc: Sully, Mark &lt;mark.sully@qr.com.au&gt;
Subject: Printer Request- RITM0214120 / TASK0169073
Morning Martin,
Tim put through a service request for a portable printer – advised him the only options we have is as below and currently we will not be able to provide him with an A3 printer until the new software for the printers are deployed in Qrail.  
Tim is happy with A4 b/w printer and he has selected P311 (A4 - b/w printer).
Request Requirements – Colour,A3, A4, print &amp; scan
Site address - 59-61 Qantas Drive eagle Farm 4009
Site contact - Tim.Polack@qr.com.au
Phone - 0437184668
Justification - This is an enquiry. Our front-end teams including track coordinators and protection officers, were after a portable printer for their crew. This is to assist with printing certain safety documents when needed when working regionally. A depot is not always readily available
Can you please seek approval for the attached quote and let me know the outcome?
A4 colour printer
A4 mono printer
Many thanks
Saf
19-11-2024 12:23:10 - Jack Rogers (Additional comments)
Hi team, is there any update on the below process? thank you
27-09-2024 11:12:19 - Safinat Dean (Work notes)
From: Saf Dean 
Sent: Friday, September 27, 2024 1:12 PM
To: Sully, Mark &lt;mark.sully@qr.com.au&gt;; Oakley, Martin &lt;martin.oakley@qr.com.au&gt;
Subject: FW: Printer Request- RITM0214120 / TASK0169073
Hi Mark, 
Tim is chasing for an update again- can you pls follow this up with QR and advise if the quote is approved/not approved?
Many thanks
Saf
From: Saf Dean 
Sent: Monday, August 26, 2024 11:47 AM
To: Oakley, Martin &lt;martin.oakley@qr.com.au&gt;
Cc: Sully, Mark &lt;mark.sully@qr.com.au&gt;
Subject: RE: Printer Request- RITM0214120 / TASK0169073
Morning Martin,
The end user "Tim Polack" is chasing for an update – can you please follow this up and advise the outcome?
Many thanks
Saf
26-08-2024 09:52:05 - Safinat Dean (Work notes)
Followed up with DXC and quote was sent to Martin on 29th July.
26-08-2024 09:51:26 - Safinat Dean (Work notes)
From: Saf Dean 
Sent: Monday, August 26, 2024 9:47 AM
To: Oakley, Martin &lt;martin.oakley@qr.com.au&gt;
Cc: Sully, Mark &lt;mark.sully@qr.com.au&gt;
Subject: RE: Printer Request- RITM0214120 / TASK0169073
Morning Martin,
The end user “Tim Polack” is chasing for an update – can you please follow this up and advise the outcome?
Many thanks
Saf
From: Saf Dean 
Sent: Wednesday, July 31, 2024 9:44 AM
To: Oakley, Martin &lt;martin.oakley@qr.com.au&gt;
Cc: Sully, Mark &lt;mark.sully@qr.com.au&gt;
Subject: Printer Request- RITM0214120 / TASK0169073
Morning Martin,
Tim put through a service request for a portable printer – advised him the only options we have is as below and currently we will not be able to provide him with an A3 printer until the new software for the printers are deployed in Qrail.  
Tim is happy with A4 b/w printer and he has selected P311 (A4 - b/w printer).
Request Requirements – Colour,A3, A4, print &amp; scan
Site address - 59-61 Qantas Drive eagle Farm 4009
Site contact - Tim.Polack@qr.com.au
Phone - 0437184668
Justification - This is an enquiry. Our front-end teams including track coordinators and protection officers, were after a portable printer for their crew. This is to assist with printing certain safety documents when needed when working regionally. A depot is not always readily available
Can you please seek approval for the attached quote and let me know the outcome?
A4 colour printer
A4 mono printer
Many thanks
Saf
31-07-2024 09:45:03 - Safinat Dean (Work notes)
From: Saf Dean 
Sent: Wednesday, July 31, 2024 9:44 AM
To: Oakley, Martin &lt;martin.oakley@qr.com.au&gt;
Cc: Sully, Mark &lt;mark.sully@qr.com.au&gt;
Subject: Printer Request- RITM0214120 / TASK0169073
Morning Martin,
Tim put through a service request for a portable printer – advised him the only options we have is as below and currently we will not be able to provide him with an A3 printer until the new software for the printers are deployed in Qrail.  
Tim is happy with A4 b/w printer and he has selected P311 (A4 - b/w printer).
Request Requirements – Colour,A3, A4, print &amp; scan
Site address - 59-61 Qantas Drive eagle Farm 4009
Site contact - Tim.Polack@qr.com.au
Phone - 0437184668
Justification - This is an enquiry. Our front-end teams including track coordinators and protection officers, were after a portable printer for their crew. This is to assist with printing certain safety documents when needed when working regionally. A depot is not always readily available
Can you please seek approval for the attached quote and let me know the outcome? 
Many thanks
Saf
29-07-2024 11:59:37 - Safinat Dean (Work notes)
Tim confirmed his okay with P311- Ricoh working on quote for P311- A4 b/w -13kg.
29-07-2024 10:05:18 - Safinat Dean (Work notes)
From: Saf Dean 
Sent: Monday, July 29, 2024 10:02 AM
To: Tim.Polack@qr.com.au
Subject: Printer enquiry - RITM0214120
Morning Tim,
You have a service request, enquiring about portable printer options.
Your requirements – Colour,A3, A4, print &amp; scan
 Justification - This is an enquiry. Our front-end teams including track coordinators and protection officers, were after a portable printer for their crew. This is to assist with printing certain safety documents when needed when working regionally. A depot is not always readily available
Just letting you know – there is an open SR from last year( RITM0162190) under Gary McGarrigal – I reached out to him last week and I am discussing printer options below. His advised option B will suit. 
Not sure if your request/enquiry is for the same team -please do confirm.
Currently we will not be able to provide you with an A3 printer until the new software for the printers are deployed in Qrail. Unfortunately, we do not have any ETA on this. 
Ricoh current options are as below…
A4 colour printer
 PC311W - 25kg (400mmx450mmx334mm)
A4 mono printer
 P311 - 13kg  (370mmx 392mmx262mm)
Please advise your thoughts on these device sizes, wait to hear from you soon.
Many thanks
Saf
17-07-2024 09:53:26 - David Stewart (Work notes)
cannot locate catalog item - cannot create request
</t>
  </si>
  <si>
    <t xml:space="preserve">
 2024-07-18 14:56:53 Joylen Ballena - Assignment Group is DXC Vendor RICOH Print SDM was DXC Central Team
 2024-07-29 10:05:18 Saf Dean - State is Pending was Open
 2025-12-11 09:57:44 Saf Dean - State is Closed Complete was Pending</t>
  </si>
  <si>
    <t xml:space="preserve">12-12-2025 16:47:17 - Tran Hoang (Additional comments)
Aged request, to be handled outside of ServiceNow if unresolved.  Please contact payroll.support@qr.com.au
17-06-2024 11:16:00 - Light Dadson (Work notes)
Assigning to PeopleConnect
</t>
  </si>
  <si>
    <t xml:space="preserve">
 2024-06-17 11:16:00 Light Dadson - Assignment Group is PeopleConnect was Global Service Desk
 2024-06-17 11:20:55 Shaun Sanewski - Assignment Group is Payroll Support was PeopleConnect
 2025-12-12 16:49:14 Tran Hoang - State is Closed Complete was Open</t>
  </si>
  <si>
    <t xml:space="preserve">12-12-2025 16:47:17 - Tran Hoang (Additional comments)
Aged request, to be handled outside of ServiceNow if unresolved.  Please contact payroll.support@qr.com.au
13-06-2024 14:07:16 - Asif Hussain (Work notes)
Assigning to Payroll support to assigning security.
</t>
  </si>
  <si>
    <t xml:space="preserve">
 2024-06-13 14:07:16 Asif Hussain - Assignment Group is Payroll Support was SAP Payroll
 2025-12-12 16:49:14 Tran Hoang - State is Closed Complete was Open</t>
  </si>
  <si>
    <t xml:space="preserve">12-12-2025 16:47:17 - Tran Hoang (Additional comments)
Aged request, to be handled outside of ServiceNow if unresolved.  Please contact payroll.support@qr.com.au
07-06-2024 06:21:28 - Amber Player (Additional comments)
Please delete this request.  No longer required as I have gained access to what I need.
06-06-2024 09:55:58 - Amber Player (Additional comments)
Hi - Can i please be given an update on this request?
15-05-2024 14:56:31 - Gilbert Noble (Work notes)
Investigating
</t>
  </si>
  <si>
    <t xml:space="preserve">
 2024-05-15 14:33:39 Scott Large - Assigned to is Gilbert Noble was 
 2024-05-15 14:57:52 Gilbert Noble - Assignment Group is Payroll Support was Global Service Desk
 2025-12-12 16:48:56 Tran Hoang - State is Open was Work in Progress
 2025-12-12 16:49:15 Tran Hoang - State is Closed Complete was Open</t>
  </si>
  <si>
    <t xml:space="preserve">12-12-2025 16:47:18 - Tran Hoang (Additional comments)
Aged request, to be handled outside of ServiceNow if unresolved.  Please contact payroll.support@qr.com.au
03-06-2024 10:14:21 - Amanda Mole (Additional comments)
Can I please get an update on when this access will be granted?
</t>
  </si>
  <si>
    <t xml:space="preserve">
 2024-05-08 14:06:49 Anita Davenport-Smith - Assignment Group is Payroll Support was PeopleConnect
 2025-12-12 16:49:15 Tran Hoang - State is Closed Complete was Open</t>
  </si>
  <si>
    <t xml:space="preserve">11-12-2025 16:43:10 - Rachel McGann (Work notes)
Contract status for these contracts was discussed with the Contract Advisor in 2024 when this service ticket was raised, including reviewing contract extension options available.
A combined tender for multiple regions within a greater geographic scope (including those detailed in this service ticker) is currently underway and planned to be released to market in 2026 ahead of expiry dates for current contracts.
12-03-2024 08:11:15 - Thomas O'Reilly (Work notes)
Hi Rachel,
Can you see if there are any extension options for these contracts. I would prefer that they are extended rather than a new tender sent out to market.
Thanks,
Tom
</t>
  </si>
  <si>
    <t xml:space="preserve">
 2024-03-12 08:11:14 Tom O'Reilly - Assigned to is Rachel McGann was 
 2025-12-11 16:43:10 Rachel McGann - State is Closed Complete was Work in Progress</t>
  </si>
  <si>
    <t xml:space="preserve">12-12-2025 16:47:18 - Tran Hoang (Additional comments)
Aged request, to be handled outside of ServiceNow if unresolved.  Please contact payroll.support@qr.com.au
04-04-2024 12:14:56 - Zoe O'Brien (Work notes)
Gus Ponting called IT Service Desk in regards to this request
user is wanting a follow up as Rosalind is still unable to access the travel or leave tiles in myapps
08-03-2024 10:55:18 - Anita Davenport-Smith (Work notes)
Hi Team, can you please assist.
08-03-2024 10:44:27 - Scott Large (Work notes)
Based on previous ticket - INC0351775 as an example, it looks like PeopleConnect look after these issues.
08-03-2024 10:41:31 - Scott Large (Work notes)
Investigating
</t>
  </si>
  <si>
    <t xml:space="preserve">
 2024-03-06 14:18:56 Shane Kmet - Assigned to is George Knight was 
 2024-03-08 10:44:27 Scott Large - Assignment Group is PeopleConnect was Global Service Desk
 2024-03-08 10:55:18 Anita Davenport-Smith - Assignment Group is Payroll Support was PeopleConnect
 2025-12-12 16:48:56 Tran Hoang - State is Open was Work in Progress
 2025-12-12 16:49:16 Tran Hoang - State is Closed Complete was Open</t>
  </si>
  <si>
    <t xml:space="preserve">14-05-2025 10:03:57 - PDXC Integration (Additional comments)
TASK6666059 Comment Added ---&gt; I checked with the requester if this request is still needed. User replied on Teams:
[Beck, Nicholas 16/04 15:37]
Hi Florin, this is still needed, however I was told to wait until Meridian's been upgraded. Is it best to close the request, then open it back up again later?
[Florin Florea 16/04 15:37]
We'll keep it open, just to remind us that it's still needed after the upgrade
09-02-2024 11:43:48 - System (Work notes)
TASK6666059 Work Note Added by drobin37@dxc.com: Ticket #18971 has been raised with Onset to discuss possible approaches to perform the above. Waiting on feedback.
08-02-2024 12:01:33 - Cameron Horn (Work notes)
QLR ServiceNow Integration sc_req_item SCTASK0150041 created RITM4238216
08-02-2024 12:01:04 - Cameron Horn (Work notes)
Assigning to the DXC Application AUS team to assist
08-02-2024 12:00:18 - Cameron Horn (Work notes)
Investigating
</t>
  </si>
  <si>
    <t xml:space="preserve">
 2024-02-07 13:12:50 Scott Large - Assigned to is Gilbert Noble was 
 2024-02-08 12:01:04 Cameron Horn - Assignment Group is DXC Application AUS was Global Service Desk
 2024-02-09 11:43:15 PDXC Integration - State is Pending was Work in Progress
 2025-12-10 13:56:34 Christian Munro - State is Closed Skipped was Pending</t>
  </si>
  <si>
    <t>RITM0194061</t>
  </si>
  <si>
    <t xml:space="preserve">08-12-2025 16:17:26 - Safinat Dean (Work notes)
still with Simon - waiting for approval .
29-10-2025 16:24:58 - Safinat Dean (Work notes)
From: Saf Dean 
Sent: Wednesday, 29 October 2025 4:17 PM
To: simon.roberts2@dxc.com
Cc: Elliot Dale &lt;edale@ricoh.com.au&gt;
Subject: FW: A4 Colour Device quote - RITM0194061 / SCTASK0149213
Hello Simon,
Another older one – this request is for colour A4 device. According to the report attached – we don't have any underutilised A4 colour with 0 volume.
Please seek approval and inform outcome.
Thanks
Saf
From: Saf Dean 
Sent: Wednesday, 30 July 2025 10:19 AM
To: Oakley, Martin &lt;martin.oakley@qr.com.au&gt;
Subject: FW: Device quote - RITM0194061 / SCTASK0149213
Hi Martin,
This is one of the old SR for an A4 device - do you have any update on this quote? 
Thanks
Saf
From: Saf Dean 
Sent: Friday, 17 January 2025 3:51 PM
To: Oakley, Martin &lt;martin.oakley@qr.com.au&gt;
Subject: Device quote - RITM0194061 / SCTASK0149213
Hi Martin,
Please find attached new device quote for a SR (RITM0194061) received by Michael Kozera. 
Justification - Scanning of multiple forms to be stored electronically.
Requirements – Colour A4 with print &amp; scan.
Location - Mayne M Block 33 Lanham St Bowen Hills 4006
Please kindly seek approval from QR and let me know the outcome.
Many thanks
Saf
29-10-2025 16:23:48 - Safinat Dean (Additional comments)
@Michael Kozera - thanks for responding - noted. Pls note Ricoh is waiting on Quote approval from DXC for the new A3 color device - I will update once we get approval
22-10-2025 10:25:14 - Michael Kozera (Additional comments)
Hi yes please. And yes i believe we do.
22-10-2025 10:07:42 - Safinat Dean (Additional comments)
@Michael Kozera - I tried ringing through your number (0421089029) just before but no luck - can you please kindly confirm you still require a new device at Mayne M Block 33 Lanham St Bowen Hills 4006. Also confirm you have an active network port for the printer.
30-07-2025 10:19:54 - Safinat Dean (Work notes)
From: Saf Dean 
Sent: Wednesday, 30 July 2025 10:19 AM
To: Oakley, Martin &lt;martin.oakley@qr.com.au&gt;
Subject: FW: Device quote - RITM0194061 / SCTASK0149213
Hi Martin,
This is one of the old SR for an A4 device - do you have any update on this quote? 
Thanks
Saf
From: Saf Dean 
Sent: Friday, 17 January 2025 3:51 PM
To: Oakley, Martin &lt;martin.oakley@qr.com.au&gt;
Subject: Device quote - RITM0194061 / SCTASK0149213
Hi Martin,
Please find attached new device quote for a SR (RITM0194061) received by Michael Kozera. 
Justification - Scanning of multiple forms to be stored electronically.
Requirements – Colour A4 with print &amp; scan.
Location - Mayne M Block 33 Lanham St Bowen Hills 4006
Please kindly seek approval from QR and let me know the outcome.
Many thanks
Saf
24-06-2025 15:24:32 - Safinat Dean (Work notes)
No update from DXC on quote approval
19-03-2025 11:39:06 - Safinat Dean (Work notes)
no update from DXC
03-02-2025 17:57:25 - Safinat Dean (Work notes)
No update from DXC yet
17-01-2025 15:52:24 - Safinat Dean (Additional comments)
A new device quote has been sent to DXC to discuss and gain approval - once Ricoh gets approval from DXC, you will be informed.
17-01-2025 15:51:26 - Safinat Dean (Work notes)
From: Saf Dean 
Sent: Friday, 17 January 2025 3:51 PM
To: Oakley, Martin &lt;martin.oakley@qr.com.au&gt;
Subject: Device quote - RITM0194061 / SCTASK0149213
Hi Martin,
Please find attached new device quote for a SR (RITM0194061) received by Michael Kozera. 
Justification - Scanning of multiple forms to be stored electronically.
Requirements – Colour A4 with print &amp; scan.
Location - Mayne M Block 33 Lanham St Bowen Hills 4006
Please kindly seek approval from QR and let me know the outcome.
Many thanks
Saf
11-12-2024 17:47:28 - Safinat Dean (Work notes)
From: Saf Dean 
Sent: Wednesday, 11 December 2024 5:47 PM
To: Elliot Dale &lt;edale@ricoh.com.au&gt;
Subject: DXC - Quote Required - RITM0194061 / SCTASK0149213
Importance: High
Hi Elliot,
Please provide a quote for new device with delivery and install.
Requirements – Colour A4 with print &amp; scan.
Location - Mayne M Block 33 Lanham St Bowen Hills 4006
User - Michael Kozera
Many thanks
Saf
24-06-2024 17:30:43 - Michael Kozera (Additional comments)
Hi, yes it is still required.
24-06-2024 16:36:54 - Safinat Dean (Additional comments)
@Michael Kozera - sorry I am confused with your comments, is this SR still valid - do you need extra printer at 33 Lanham Street?
18-06-2024 13:41:40 - Michael Kozera (Additional comments)
I haven't spoken to anyone.
18-06-2024 12:25:34 - Safinat Dean (Additional comments)
From: Saf Dean 
Sent: Tuesday, June 18, 2024 12:25 PM
To: michael.kozera@qr.com.au
Subject: RE: Request for printer - RITM0194061
May I please get a response to my query below?
From: Saf Dean 
Sent: Thursday, May 30, 2024 8:55 PM
To: michael.kozera@qr.com.au
Subject: RE: Request for printer - RITM0194061
HI Michael,
I see your response- you are still waiting for a new printer; however, we have received another request from Robert Rooks that a printer with serial number 3121M120275 is already at 33 Lanham Street and now needs to be moved to Sunshine coast.
So, there is a printer there already. 
Can you review your request and discuss this with Robert and let me know please?
Many thanks
Saf
From: Saf Dean 
Sent: Tuesday, May 28, 2024 4:33 PM
To: michael.kozera@qr.com.au
Subject: Request for printer - RITM0194061
Hi Michael,
I see there is an open service request from January for you for a printer at Mayne M Block 33 Lanham St Bowen Hills 4006.
Is your request still valid? 
Many thanks
Saf
30-05-2024 20:55:54 - Safinat Dean (Additional comments)
From: Saf Dean 
Sent: Thursday, May 30, 2024 8:55 PM
To: 'michael.kozera@qr.com.au' &lt;michael.kozera@qr.com.au&gt;
Subject: RE: Request for printer - RITM0194061
HI Michael,
I see your response- you are still waiting for a new printer; however, we have received another request from Robert Rooks that a printer with serial number 3121M120275 is already at 33 Lanham Street and now needs to be moved to Sunshine coast.
So, there is a printer there already. 
Can you review your request and discuss this with Robert and let me know please?
Many thanks
Saf
29-05-2024 07:35:22 - Michael Kozera (Additional comments)
Hi, yes it is. Still waiting.
28-05-2024 16:34:01 - Safinat Dean (Additional comments)
followed up with the end user, waiting response.
28-05-2024 16:33:34 - Safinat Dean (Additional comments)
From: Saf Dean 
Sent: Tuesday, May 28, 2024 4:33 PM
To: michael.kozera@qr.com.au
Subject: Request for printer - RITM0194061
Hi Michael,
I see there is an open service request from January for you for a printer at Mayne M Block 33 Lanham St Bowen Hills 4006.
Is your request still valid? 
Many thanks
Saf
01-02-2024 07:03:01 - Wayne Cathro (Work notes)
QLR ServiceNow Integration sc_req_item SCTASK0149213 created RITM4225189
</t>
  </si>
  <si>
    <t xml:space="preserve">
 2024-09-02 14:01:50 Saf Dean - State is Pending was Open
 2025-10-14 15:27:14 Joylen Ballena - Assignment Group is DXC Vendor RICOH Print SDM was DXC Central Team</t>
  </si>
  <si>
    <t xml:space="preserve">12-12-2025 16:47:18 - Tran Hoang (Additional comments)
Aged request, to be handled outside of ServiceNow if unresolved.  Please contact payroll.support@qr.com.au
28-09-2023 16:21:01 - Cameron Horn (Work notes)
Assigning to the Payroll Support team to assist
</t>
  </si>
  <si>
    <t xml:space="preserve">
 2023-09-28 16:21:01 Cameron Horn - Assignment Group is Payroll Support was Global Service Desk
 2025-12-12 16:49:16 Tran Hoang - State is Closed Complete was Open</t>
  </si>
  <si>
    <t xml:space="preserve">12-12-2025 16:47:18 - Tran Hoang (Additional comments)
Aged request, to be handled outside of ServiceNow if unresolved.  Please contact payroll.support@qr.com.au
25-07-2023 13:20:00 - Steven Cane (Work notes)
reassigned to Payroll support.
</t>
  </si>
  <si>
    <t xml:space="preserve">
 2023-07-25 13:17:05 Joel Baker - Assignment Group is PeopleConnect was Global Service Desk
 2023-07-25 13:20:00 Steve Cane - Assignment Group is Payroll Support was PeopleConnect
 2025-12-12 16:49:17 Tran Hoang - State is Closed Complete was Open</t>
  </si>
  <si>
    <t>RITM0167495</t>
  </si>
  <si>
    <t xml:space="preserve">08-12-2025 14:30:44 - Safinat Dean (Work notes)
Quote with Simon Roberts - waiting for feedback/approval
21-10-2025 17:36:55 - Safinat Dean (Work notes)
Kora Buase and Deb Dobbs are both point of contact for this SR. Deb has confirmed they still require the A2 device-  A3 device quote with Martin as off  13th October delivery &amp; install subject to project close out.
21-10-2025 17:28:55 - Safinat Dean (Work notes)
From: Dobbs, Deb &lt;deb.dobbs@qr.com.au&gt; 
Sent: Tuesday, 14 October 2025 7:21 AM
To: Saf Dean &lt;safinatdean@ricoh.com.au&gt;; Buase, Kora &lt;kora.buase@qr.com.au&gt;; Dobbs, Deb &lt;deb.dobbs@qr.com.au&gt;
Subject: RE: RITM0167495 - request for A3 printer 
Good morning Saf, 
Sorry it was our LDO yesterday.  yes we do still require an A3 printer in our stores department as this would be me sufficient for us.
Thank you.
Regards,
DEBORAH DOBBS
MATERIALS SUPPORT OFFICER
Loading Bay 4, 59-61 Cnr 
Qantas Dr &amp; Litsea St 
Brisbane Airport, Qld 4008 
M: 0400 082 999
13-10-2025 18:08:32 - Safinat Dean (Work notes)
From: Saf Dean 
Sent: Monday, 13 October 2025 6:08 PM
To: Oakley, Martin &lt;martin.oakley@qr.com.au&gt;
Subject: Ricoh - DXC Quote - RITM0167495/ SCTASK0122997
Afternoon Martin,
This is one of the oldest service requests, originally raised by Sam Naufal for an A3 device. The intent was to keep it open until the Streamline project concluded and a new device could be installed.
In March, Sam confirmed they still required a printer for the SAR Stores, 59–61 Qantas Drive location. I reached out again earlier this month for reconfirmation, but I’m still waiting on a response.
Now that the SLNX project is nearing completion, we’re able to revisit this request. Ricoh has provided an A3 device quote for QR’s approval.
Details:
• Location: SAR Stores, 59–61 Qantas Drive
• Users: 40
• Requirements: Colour, A3/A4, Print, Scan
• User notes: The current printer needs to be replaced with a fit-for-purpose A3-capable device. A3 printing is essential for the Stores team to produce Bills of Materials. There are no other printers in the SAR Stores area, and staff currently need to walk to the office area to print these documents.
• User contact: Sam.Naufal@qr.com.au
I’ll update you once I hear back from the end user. In the meantime, please find the A3 device quote for your reference.
Thanks,
Saf
30-07-2025 10:15:31 - Safinat Dean (Work notes)
No changes - project still ongoing
30-07-2025 10:14:42 - Safinat Dean (Additional comments)
No changes as the SLNX upgrade project is still ongoing hence we can't supply A3 device. SR will remain open.
24-06-2025 15:23:11 - Safinat Dean (Work notes)
No changes - project still ongoing
03-02-2025 17:56:40 - Safinat Dean (Work notes)
No changes
11-12-2024 17:39:59 - Safinat Dean (Additional comments)
No changes as the SLNX upgrade project is still ongoing hence can't supply A3 device.  SR will remain open.
11-12-2024 17:39:59 - Safinat Dean (Work notes)
No changes as the SLNX upgrade project is still ongoing hence can't supply A3 device.
25-09-2024 10:34:51 - Safinat Dean (Work notes)
No change - status still as below.
01-07-2024 12:35:40 - Safinat Dean (Work notes)
No changes - status as below
03-06-2024 09:01:25 - Safinat Dean (Work notes)
As per the notes below- keeping this open - currently pending due to ongoing project (Streamline NX software upgrade)
03-06-2024 08:58:47 - Safinat Dean (Additional comments)
From: Cornish, Adam &lt;adam.cornish@qr.com.au&gt; 
Sent: Monday, June 3, 2024 7:57 AM
To: Saf Dean &lt;safinatdean@ricoh.com.au&gt;; Naufal, Sam &lt;Sam.Naufal@qr.com.au&gt;; Sparkes, Michael - Wayside Tech &lt;Michael.Sparkes@qr.com.au&gt;; Jeays, Anna &lt;anna.jeays@qr.com.au&gt;
Subject: RE: RITM0167495 - request for A3 printer 
Good morning,
Please keep this request open as the A3 printer is still required.
Thanks,
ADAM CORNISH
MATERIALS AND SERVICES OFFICER
Loading Bay 4, 59-61 Qantas Dr 
Brisbane Airport, QLD 4008 
T: 0417 399 436 
W: queenslandrail.com.au
------------------------------------------------------------------------------------------------------------------------------------------------------------------------------------
From: Saf Dean &lt;safinatdean@ricoh.com.au&gt; 
Sent: Friday, May 31, 2024 4:51 PM
To: Naufal, Sam &lt;Sam.Naufal@qr.com.au&gt;; Sparkes, Michael - Wayside Tech &lt;Michael.Sparkes@qr.com.au&gt;; Cornish, Adam &lt;adam.cornish@qr.com.au&gt;; Jeays, Anna &lt;anna.jeays@qr.com.au&gt;
Subject: RE: RITM0167495 - request for A3 printer 
[EXTERNAL EMAIL: This email originated from outside your organisation. Do not click on links or open attachments unless you recognise the sender and know the content is safe]
Please, someone kindly respond to my request. 
______________________________________________________________________
Saf Dean  |  Service Delivery Manager  |  Ricoh Australia Pty Ltd
------------------------------------------------------------------------------------------------------------------------------------------------------------------------------------------
From: Naufal, Sam &lt;Sam.Naufal@qr.com.au&gt; 
Sent: Friday, May 31, 2024 8:33 AM
To: Sparkes, Michael - Wayside Tech &lt;Michael.Sparkes@qr.com.au&gt;; Cornish, Adam &lt;adam.cornish@qr.com.au&gt;; Jeays, Anna &lt;anna.jeays@qr.com.au&gt;
Cc: Saf Dean &lt;safinatdean@ricoh.com.au&gt;
Subject: FW: RITM0167495 - request for A3 printer 
Hi All,
The below request was raised in March 2023 for an A3 printer at the Stores.
Can you please respond to Saf?
Thanks,
SAM NAUFAL
SENIOR COMMERCIAL ANALYST
CAPITAL INVESTMENT &amp; PLANNING – SEQ ASSETS 
RC2-7, 309 Edward Street 
Brisbane, QLD 4001 
T: (07) 3072 5539
W: queenslandrail.com.au
From: Saf Dean &lt;safinatdean@ricoh.com.au&gt; 
Sent: Thursday, May 30, 2024 9:26 PM
To: Naufal, Sam &lt;Sam.Naufal@qr.com.au&gt;
Subject: RITM0167495 - request for A3 printer 
[EXTERNAL EMAIL: This email originated from outside your organisation. Do not click on links or open attachments unless you recognise the sender and know the content is safe]
Hi Sam,
We have an open request for you – for an A3 printer- Ricoh had informed earlier in March, Ricoh cannot provide an A3 devices until the current version of the Streamline NX software upgrade … currently pending the ongoing project.
Can we close this Service request, or would you like to keep this open?
Many thanks
Saf
______________________________________________________________________
Saf Dean  |  Service Delivery Manager  |  Ricoh Australia Pty Ltd
Mobile: 0474 440 720
 |  Web: ricoh.com.au
30-05-2024 21:26:50 - Safinat Dean (Additional comments)
From: Saf Dean 
Sent: Thursday, May 30, 2024 9:26 PM
To: Sam.Naufal@qr.com.au
Subject: RITM0167495 - request for A3 printer 
Hi Sam,
We have an open request for you – for an A3 printer- Ricoh had informed earlier in March, Ricoh cannot provide an A3 devices until the current version of the Streamline NX software upgrade … currently pending the ongoing project.
Can we close this Service request, or would you like to keep this open?
Many thanks
Saf
28-02-2024 11:22:07 - Zoe O'Brien (Work notes)
From: Cornish, Adam &lt;adam.cornish@qr.com.au&gt; 
Sent: Wednesday, February 28, 2024 8:58 AM
To: IT Service Desk &lt;ITServiceDesk@qr.com.au&gt;
Subject: RE: RITM0167495 - Printer Purchase Qantas Drive 
Good morning,
We already have a b/w A4 printer. The requirement for A3 colour is job specific. Thanks for looking at that for me.
Regards,
ADAM CORNISH
MATERIALS AND SERVICES OFFICER
Loading Bay 4, 59-61 Qantas Dr 
Brisbane Airport, QLD 4008 
T: 0417 399 436 
W: queenslandrail.com.au
28-02-2024 10:40:22 - Zoe O'Brien (Work notes)
From: Saf Dean &lt;safinatdean@ricoh.com.au&gt; 
Sent: Tuesday, February 27, 2024 5:32 PM
To: Sully, Mark &lt;msully@dxc.com&gt;; IT Service Desk &lt;ITServiceDesk@qr.com.au&gt;
Cc: Vimlesh Rattan &lt;vrattan@ricoh.com.au&gt;
Subject: RE: RITM0167495 - Printer Purchase Qantas Drive 
[EXTERNAL EMAIL: This email originated from outside your organisation. Do not click on links or open attachments unless you recognise the sender and know the content is safe]
Afternoon Mark,
Hope you are well.
Below is the underutilised list, and one of which could be relocated to SAR Stores at 59-61 Quantas Drive.
3108RB20083 IMC3000 QUEENSLAND RAIL MAYNE RAIL COMPLEX K BLOCK - DLP SHED 33 LANHAM STREET BOWEN HILLS   QLD 20,000 1%
3108RC20297 IMC3000 EXHIBITION RAILWAY STATION PLATFORM 1 ARRIVALS BOWENBRIDGE RD BOWEN HILLS  QLD 20,000 1%
3108RB20340 IMC3000 EXHIBITION RAILWAY STATION PLATFORM 1 ARRIVALS BOWENBRIDGE RD BOWEN HILLS  QLD 20,000 0%
3108RB20425 IMC3000 QUEENSLAND RAIL EMERGENCY CONTROL CENTER GROUND REGIONAL FREIGHT CONTROL 56 ABBOTSFORD ROAD BOWEN HILLS QLD 20,000 0%
3108RB20300 IMC3000 QUEENSLAND RAIL MAYNE RAIL COMPLEX, A BLOCK LOWER 33 LANHAM STREET BOWEN HILLS   QLD 20,000 0%
3108RC20300 IMC3000 EXHIBITION RAILWAY STATION PLATFORM 1 ARRIVALS BOWENBRIDGE RD BOWEN HILLS  QLD 20,000 0%
3128MB20209 IMC4500 UPPER C BLOCK MAYNE, 33 LANHAM STREET BOWEN HILLS   QLD 50,000 1%
Please let us know how you would like to proceed with this, wait to hear from you soon.
Many thanks
Saf 
______________________________________________________________________
Saf Dean  |  Service Delivery Manager  |  Ricoh Australia Pty Ltd
Mobile: 0474 440 720
 |  Web: ricoh.com.au
26-02-2024 10:32:43 - Zoe O'Brien (Work notes)
From: Sully, Mark &lt;msully@dxc.com&gt; 
Sent: Monday, February 26, 2024 7:45 AM
To: Vimlesh Rattan &lt;vrattan@ricoh.com.au&gt;; IT Service Desk &lt;ITServiceDesk@qr.com.au&gt;
Cc: Saf Dean &lt;safinatdean@ricoh.com.au&gt;
Subject: RE: RITM0167495 - Printer Purchase Qantas Drive 
[EXTERNAL EMAIL: This email originated from outside your organisation. Do not click on links or open attachments unless you recognise the sender and know the content is safe]
Hi Vim,
Have we got any underutilised near that location but not RMC?
Mark
Mark Sully
Account Run Lead
Queensland Rail 
100 Brookes Street, Fortitude Valley, QLD 4006, Australia
Global Infrastructure Services | mob: +61431 693 207 | msully@dxc.com |
Planned Leave 28th March – 22nd May
26-02-2024 10:18:32 - PDXC Integration (Additional comments)
TASK6034260 Comment Added ---&gt; Request By Sam Naufal/ Adam Cornish -  RITM0167495 -  replace current printer for A3 fit for purpose printing  for SAR Stores at 59-61 Quantas Drive- SDM responded today with update to Jarred
23-02-2024 16:53:10 - Shane Kmet (Work notes)
IT Service Desk 
Sent: Friday, February 23, 2024 5:53 PM
To: Cornish, Adam &lt;Adam.Cornish@QR.COM.AU&gt;
Subject: RE: RITM0167495 - Printer Purchase Qantas Drive 
Good afternoon Adam,
Touching base on ticket RITM0167495 / Printer Request, which was raised by Sam Naufal
We have had a response back from Ricoh, from your latest request for an update. Please see feedback as per Ricoh on printer availabilities.
Please advise if the below option is suitable or not, we will pass back to the Ricoh team.
"I just found out that Ricoh cannot supply any new A3 printers until the new software for the printers are deployed in Qrail.
Unfortunately I do not have any ETA on this.
Will a A4 b/w printer work for Adam in the interim?
Thank you,
Shane Kmet
Senior service desk analyst
Level 3, 21 Kirksway Place
Battery Point, Tasmania 7004
T: 07 3072 5000
W: queenslandrail.com.au  
E: ITservicedesk@qr.com.au
23-02-2024 16:44:34 - Shane Kmet (Work notes)
Adam Cornish
0417 399 436
OB call to Adam to relay the feedback (No A3 printers available, no ETA. Ricoh asking if A4 b/w printer would work for Adam in the interim)
NA - left VM
23-02-2024 16:41:48 - Shane Kmet (Work notes)
Vimlesh Rattan &lt;vrattan@ricoh.com.au&gt; 
Sent: Friday, February 23, 2024 5:20 PM
To: IT Service Desk &lt;ITServiceDesk@qr.com.au&gt;; Sully, Mark &lt;msully@dxc.com&gt;
Cc: Saf Dean &lt;safinatdean@ricoh.com.au&gt;
Subject: RE: RITM0167495 - Printer Purchase Qantas Drive 
[EXTERNAL EMAIL: This email originated from outside your organisation. Do not click on links or open attachments unless you recognise the sender and know the content is safe]
Hi Jarred
I just found out that Ricoh cannot supply any new A3 printers until the new software for the printers are deployed in Qrail.
Unfortunately I do not have any ETA on this.
Will a A4 b/w printer work for Adam in the interim?
Regards
Vim
______________________________________________________________________​​​​
Vimlesh Rattan
 | 
Service Delivery Manager
 | 
Ricoh Australia Pty Ltd
Mobile:  0481 314 000 &lt;tel:%200481%20314%20000&gt; 
 | 
Web: ricoh.com.au  
​
23-02-2024 07:11:50 - Jarred Dahl (Work notes)
From: IT Service Desk 
Sent: Friday, February 23, 2024 8:11 AM
To: Vimlesh Rattan &lt;vrattan@ricoh.com.au&gt;
Subject: RE: RITM0167495 - Printer Purchase Qantas Drive 
Hi Vimlesh,
Just reaching out in regards of this request that appears to be still ongoing.
Adam Cornish called and advised that Sam Naufal no longer works in the same role and Adam would like updates instead.
Their best contact number is 0417 399 436.
Are you able to please provide an update on this ticket?
Kind regards,
JARRED DAHL
SENIOR SERVICE DESK ANALYST
Level 3. 21 Kirksway Place
Battery Point. Tasmania. 7004
PH: 07 3072 5000
Alt.PH: +61 7 3072 5000
Email: ITServiceDesk@qr.com.au
W: queenslandrail.com.au
23-02-2024 07:09:07 - Jarred Dahl (Work notes)
Adam Cornish - 0417 399 436 - User had called Service Desk and advised that Sam Naufal no longer works for this part of the business anymore and would like updates to be made to Adam instead.
23-02-2024 07:06:51 - Jarred Dahl (Work notes)
User called about this ticket and would like an update.
07-12-2023 10:11:06 - Cameron Horn (Work notes)
From: Vimlesh Rattan &lt;vrattan@ricoh.com.au&gt; 
Sent: Thursday, 7 December 2023 11:10 AM
To: IT Service Desk &lt;ITServiceDesk@qr.com.au&gt;
Subject: RE: RITM0167495 - Printer Purchase Qantas Drive 
[EXTERNAL EMAIL: This email originated from outside your organisation. Do not click on links or open attachments unless you recognise the sender and know the content is safe]
Hi Cameron
This is still with Qrail to approve the replacement device.
Regards
Vim
07-12-2023 08:01:54 - Cameron Horn (Work notes)
From: IT Service Desk 
Sent: Thursday, 7 December 2023 9:02 AM
To: Vimlesh Rattan &lt;vrattan@ricoh.com.au&gt;
Subject: FW: RITM0167495 - Printer Purchase Qantas Drive 
Importance: High
Good morning Vim,
Could you please provide an update for Elizabeth about the below printer request?
Kind regards,
Cameron Horn
Associate Customer Support
Level 3, 21 Kirksway Place
Battery Point, Tas 7004
PH: 07 3072 5000
Email: ITServiceDesk@qr.com.au
W: queenslandrail.com.au
From: Hogg, Elizabeth &lt;Elizabeth.Hogg@qr.com.au&gt; 
Sent: Wednesday, 6 December 2023 10:30 PM
To: IT Service Desk &lt;ITServiceDesk@qr.com.au&gt;
Cc: Cornish, Adam &lt;adam.cornish@qr.com.au&gt;; Sparkes, Michael - Wayside Tech &lt;Michael.Sparkes@qr.com.au&gt;; Signal Asset Renewals Stores &lt;SignalAssetRenewalsStores@qr.com.au&gt;; Hogg, Elizabeth &lt;Elizabeth.Hogg@qr.com.au&gt;
Subject: RE: RITM0167495 - Printer Purchase Qantas Drive 
Importance: High
Hi, 
I am following up again on the status of the printer order under request RITM0167495 
Kind Regards, 
LIZ HOGG
SUPERVISING ADMINISTRATION OFFICER
NETWORK MAINTENANCE – SIGNALLING &amp; TELECOMMUNICATION
Qantas Drive MUD, 59-61 Qantas Drive 
Brisbane Airport, QLD 4008 
T: +61 7 3072 7753  M: +61 487 775 202
01-11-2023 14:03:13 - Light Dadson (Work notes)
From: Vimlesh Rattan &lt;vrattan@ricoh.com.au&gt; 
Sent: Wednesday, November 1, 2023 1:17 PM
To: IT Service Desk &lt;ITServiceDesk@qr.com.au&gt;; Rattan, Vimlesh &lt;vimlesh.rattan@qr.com.au&gt;
Subject: RE: RITM0167495 - Printer Request
[EXTERNAL EMAIL: This email originated from outside your organisation. Do not click on links or open attachments unless you recognise the sender and know the content is safe]
Hi Johan
Our account manager is getting a quote ready for Qrail to approve.
Once this is approved, printer will be delivered for installation.
Regards
Vim
______________________________________________________________________
Vimlesh Rattan  |  Service Delivery Manager  |  Ricoh Australia Pty Ltd
Mobile:  0481 314 000
 |  Web: ricoh.com.au
01-11-2023 09:44:34 - Light Dadson (Work notes)
From: IT Service Desk 
Sent: Wednesday, November 1, 2023 10:44 AM
To: Vimlesh Rattan &lt;vrattan@ricoh.com.au&gt;; Rattan, Vimlesh &lt;Vimlesh.Rattan@QR.COM.AU&gt;
Subject: RITM0167495 - Printer Request
Hey Vim
We have a Liz (Elizabeth) Hogg looking for an update on the Printer Request RITM0167495 / SCTASK0122997
please see the attached PDF File for more details
Kind Regards,
JOHAN DADSON
ASSISTANT CUSTOMER SUPPORT
Level 3. 21 Kirksway Place
Battery Point. Tasmania. 7004
PH: 07 3072 5000
Alt.PH: +61 7 3072 5000
Email: ITServiceDesk@qr.com.au
25-10-2023 13:38:28 - Cameron Horn (Work notes)
From: Hogg, Elizabeth &lt;Elizabeth.Hogg@qr.com.au&gt; 
Sent: Wednesday, 25 October 2023 2:33 PM
To: IT Service Desk &lt;ITServiceDesk@qr.com.au&gt;
Cc: Cornish, Adam &lt;adam.cornish@qr.com.au&gt;; Sparkes, Michael - Wayside Tech &lt;Michael.Sparkes@qr.com.au&gt;; Signal Asset Renewals Stores &lt;SignalAssetRenewalsStores@qr.com.au&gt;; Hogg, Elizabeth &lt;Elizabeth.Hogg@qr.com.au&gt;
Subject: RITM0167495 - Printer Purchase Qantas Drive 
Hi, 
Could I please request an update on the status of the attached IT Equipment order for a Printer at Qantas Drive? 
Kind Regards, 
LIZ HOGG
SUPERVISING ADMINISTRATION OFFICER
NETWORK MAINTENANCE – SIGNALLING &amp; TELECOMMUNICATION
Qantas Drive MUD, 59-61 Qantas Drive 
Brisbane Airport, QLD 4008 
T: +61 7 3072 7753  M: +61 487 775 202
14-06-2023 09:48:55 - David Millers (Work notes)
QLR ServiceNow Integration sc_req_item SCTASK0122997 created RITM3820994
</t>
  </si>
  <si>
    <t xml:space="preserve">
 2024-06-03 09:01:24 Saf Dean - State is Pending was Open</t>
  </si>
  <si>
    <t xml:space="preserve">12-12-2025 16:47:19 - Tran Hoang (Additional comments)
Aged request, to be handled outside of ServiceNow if unresolved.  Please contact payroll.support@qr.com.au
05-06-2023 13:59:27 - Anne-Louise Keane (Work notes)
Service Desk assigned this to our queue in the first instance but Poorna had asked that they assign to you guys.  Let me know if you need support though.
05-06-2023 11:52:56 - Alexander Dennison (Work notes)
assigning to sap security as this access is not granted by SD
05-06-2023 08:40:14 - Poorna Shettigar (Work notes)
Hi Team, could you please assign payroll access related requests to Payroll Support first and if the request needs further investigation to SAP Security please.
</t>
  </si>
  <si>
    <t xml:space="preserve">
 2023-06-05 08:40:14 Poorna Shettigar - Assignment Group is Global Service Desk was SAP Payroll
 2023-06-05 09:05:47 Shane Kmet - Assigned to is Johan Dadson was 
 2023-06-05 11:52:56 Alex Dennison - Assignment Group is SAP Security was Global Service Desk
 2023-06-05 13:59:44 Anne-Louise Keane - Assignment Group is Payroll Support was SAP Security
 2025-12-12 16:49:17 Tran Hoang - State is Closed Complete was Open</t>
  </si>
  <si>
    <t xml:space="preserve">12-12-2025 16:47:19 - Tran Hoang (Additional comments)
Aged request, to be handled outside of ServiceNow if unresolved.  Please contact payroll.support@qr.com.au
01-06-2023 10:49:09 - Poorna Shettigar (Work notes)
Please assist. Redirecting the request.
</t>
  </si>
  <si>
    <t xml:space="preserve">
 2023-06-01 10:49:09 Poorna Shettigar - Assignment Group is Payroll Support was SAP Payroll
 2025-12-12 16:49:18 Tran Hoang - State is Closed Complete was Open</t>
  </si>
  <si>
    <t xml:space="preserve">12-12-2025 16:47:19 - Tran Hoang (Additional comments)
Aged request, to be handled outside of ServiceNow if unresolved.  Please contact payroll.support@qr.com.au
31-05-2023 10:05:33 - Poorna Shettigar (Work notes)
Redirecting the request to Payroll support for SARF for Prod access.
</t>
  </si>
  <si>
    <t xml:space="preserve">
 2023-05-31 10:05:32 Poorna Shettigar - Assignment Group is Payroll Support was SAP Payroll
 2025-12-12 16:49:19 Tran Hoang - State is Closed Complete was Open</t>
  </si>
  <si>
    <t xml:space="preserve">12-12-2025 16:47:20 - Tran Hoang (Additional comments)
Aged request, to be handled outside of ServiceNow if unresolved.  Please contact payroll.support@qr.com.au
09-05-2023 08:27:53 - Alexander Dennison (Work notes)
assigning to payroll support as per noted from INC0394907
09-05-2023 08:18:19 - Monique Nacsa (Additional comments)
reply from: Monique.Nacsa@qr.com.au
Good morning Joel,
Sorry wrong use of description. The “other” apps I was referring to was my other widgets in Myapps (these widgets).
[cid:image003.png@01D9824E.A4F83450]
Sorry for the misunderstanding.
Have a great day!
[Queensland Rail logo]
MONIQUE NACSA
Security Program Adviser
Security Infrastructure and Compliance
Level 7, 30 Makerston Street
Brisbane QLD 4000
T: 0420977054
[cid:image004.jpg@01D9824E.A4F83450]
08-05-2023 17:19:12 - Joel Baker (Additional comments)
Good morning Monique,
I have verified that the ticket INC0394907 is still being processed for the leave widget. I was wondering what the "other" apps you mentioned in the ticket were?
Kind regards, 
Joel
05-05-2023 09:32:09 - Cameron Horn (Additional comments)
Good morning Monique,
I have verified that the ticket INC0394907 is still being processed for the leave widget. I was wondering what the "other" apps you mentioned in the ticket were? 
Kind regards,
Cameron
05-05-2023 09:29:53 - Cameron Horn (Work notes)
Investigating
05-05-2023 09:19:49 - Monique Nacsa (Additional comments)
reply from: Monique.Nacsa@qr.com.au
Good morning Cameron,
These are the only apps I have appearing on myapps page. I don’t have the My Leave Request widget which I require in my new position. In my previous position I used paper copies to submit my leave requests.
[cid:image001.png@01D97F31.CC02C940]
Is the Widget that I require.
[cid:image004.png@01D97F32.AA3F7C80]
Thank you.
[Queensland Rail logo]
MONIQUE NACSA
Security Program Adviser
Security Infrastructure and Compliance
Level 7, 30 Makerston Street
Brisbane QLD 4000
T: 0420977054
[cid:image005.jpg@01D97F32.AA3F7C80]
04-05-2023 13:24:39 - Cameron Horn (Additional comments)
Good afternoon Monique,
Could you please advise what you other app is?
Kind regards,
Cameron
</t>
  </si>
  <si>
    <t xml:space="preserve">
 2023-05-04 09:52:32 Jarred Dahl - Assigned to is Johan Dadson was 
 2023-05-04 13:24:38 Cameron Horn - State is Pending was Work in Progress
 2023-05-09 08:27:53 Alex Dennison - Assignment Group is Payroll Support was Global Service Desk
 2025-12-12 16:48:56 Tran Hoang - State is Open was Pending
 2025-12-12 16:49:20 Tran Hoang - State is Closed Complete was Open</t>
  </si>
  <si>
    <t xml:space="preserve">12-12-2025 16:47:20 - Tran Hoang (Additional comments)
Aged request, to be handled outside of ServiceNow if unresolved.  Please contact payroll.support@qr.com.au
05-02-2024 09:10:02 - Charles Kila Pat (Additional comments)
Please Close
17-04-2023 12:16:37 - Shaun Sanewski (Work notes)
Team,
Charlie Kila Pat (913781) does not have ESS Leave Requestor.
</t>
  </si>
  <si>
    <t xml:space="preserve">
 2023-04-17 12:16:37 Shaun Sanewski - Assignment Group is Payroll Support was PeopleConnect
 2025-12-12 16:49:20 Tran Hoang - State is Closed Complete was Open</t>
  </si>
  <si>
    <t xml:space="preserve">12-12-2025 16:47:20 - Tran Hoang (Additional comments)
Aged request, to be handled outside of ServiceNow if unresolved.  Please contact payroll.support@qr.com.au
05-02-2024 09:10:26 - Charles Kila Pat (Additional comments)
Please Close
18-10-2023 10:47:32 - Charles Kila Pat (Additional comments)
Resolved. Please Close
14-04-2023 10:49:15 - Gilbert Noble (Work notes)
Investigating
</t>
  </si>
  <si>
    <t xml:space="preserve">
 2023-04-13 09:28:59 Shane Kmet - Assigned to is Fred Shea was 
 2023-04-14 10:49:29 Gilbert Noble - Assignment Group is Payroll Support was Global Service Desk
 2025-12-12 16:48:56 Tran Hoang - State is Open was Work in Progress
 2025-12-12 16:49:21 Tran Hoang - State is Closed Complete was Open</t>
  </si>
  <si>
    <t xml:space="preserve">12-12-2025 16:47:20 - Tran Hoang (Additional comments)
Aged request, to be handled outside of ServiceNow if unresolved.  Please contact payroll.support@qr.com.au
14-04-2023 11:33:29 - Shaun Sanewski (Work notes)
Team,  Please assist Chris as he is unable to access his pay slip.
</t>
  </si>
  <si>
    <t xml:space="preserve">
 2023-04-13 06:56:53 Shane Kmet - Assigned to is Alex Dennison was 
 2023-04-14 10:04:47 Alex Dennison - Assignment Group is PeopleConnect was Global Service Desk
 2023-04-14 11:33:29 Shaun Sanewski - Assignment Group is Payroll Support was PeopleConnect
 2025-12-12 16:48:56 Tran Hoang - State is Open was Work in Progress
 2025-12-12 16:49:21 Tran Hoang - State is Closed Complete was Open</t>
  </si>
  <si>
    <t xml:space="preserve">12-12-2025 16:47:21 - Tran Hoang (Additional comments)
Aged request, to be handled outside of ServiceNow if unresolved.  Please contact payroll.support@qr.com.au
06-04-2023 08:41:44 - Shaun Sanewski (Work notes)
Please assign this task to Payroll Support.  The user requires ESS Travel Expenses Requestor which is assigned by Payroll.  This does not relate to People Connect.
</t>
  </si>
  <si>
    <t xml:space="preserve">
 2023-04-05 11:28:22 Shane Kmet - Assigned to is Matthew Zimic was 
 2023-04-06 08:36:57 Alex Dennison - Assignment Group is PeopleConnect was Global Service Desk
 2023-04-06 08:41:44 Shaun Sanewski - Assignment Group is Global Service Desk was PeopleConnect
 2023-04-06 08:55:18 Jarred Dahl - Assigned to is Joel Baker was 
 2023-04-06 09:01:44 Matthew Zimic - Assignment Group is Payroll Support was Global Service Desk
 2025-12-12 16:48:57 Tran Hoang - State is Open was Work in Progress
 2025-12-12 16:49:22 Tran Hoang - State is Closed Complete was Open</t>
  </si>
  <si>
    <t xml:space="preserve">12-12-2025 16:47:21 - Tran Hoang (Additional comments)
Aged request, to be handled outside of ServiceNow if unresolved.  Please contact payroll.support@qr.com.au
17-03-2023 12:12:42 - Tien-Nam Duong (Work notes)
Emailed employee SARF and advised to apply for required access
16-03-2023 17:13:01 - Prachi Mozar (Work notes)
Assigning task to Payroll Support.
16-03-2023 16:12:01 - Poorna Shettigar (Work notes)
Access Request- Reassigning it to SAP Security
</t>
  </si>
  <si>
    <t xml:space="preserve">
 2023-03-16 10:20:22 Jarred Dahl - Assigned to is Cameron Horn was 
 2023-03-16 15:43:01 Alex Dennison - Assignment Group is SAP Payroll was Global Service Desk
 2023-03-16 16:12:01 Poorna Shettigar - Assignment Group is SAP Security was SAP Payroll
 2023-03-16 17:13:01 Prachi Mozar - Assignment Group is Payroll Support was SAP Security
 2025-12-12 16:48:57 Tran Hoang - State is Open was Work in Progress
 2025-12-12 16:49:22 Tran Hoang - State is Closed Complete was Open</t>
  </si>
  <si>
    <t xml:space="preserve">12-12-2025 16:47:21 - Tran Hoang (Additional comments)
Aged request, to be handled outside of ServiceNow if unresolved.  Please contact payroll.support@qr.com.au
04-01-2023 13:11:55 - Light Dadson (Work notes)
From: Ruddell, Bradley &lt;bradley.ruddell@qr.com.au&gt; 
Sent: Wednesday, 4 January 2023 2:06 PM
To: IT Service Desk &lt;ITServiceDesk@qr.com.au&gt;
Subject: RE: Submit ICT General Request - RITM0148856 (Brad Ruddell) - Receipt Confirmation
Hi,
I am checking on the status of this request.
Are there any issues with the details requested?
Thanks
Brad
BRAD RUDDELL
PURCHASING SUPPORT OFFICER
RC1-3,  
305 Edward St GPO Box 1429 BNE 4001 • BNE,  
T: 07 30722960
M: 
F: 8928493 
W: queenslandrail.com.au
03-01-2023 12:16:44 - Joel Baker (Work notes)
Following KB0010256 
Passing ticket to Payroll Support as per KB.
03-01-2023 12:12:29 - Joel Baker (Work notes)
investigating
</t>
  </si>
  <si>
    <t xml:space="preserve">
 2023-01-03 11:12:31 Jarred Dahl - Assigned to is Cameron Horn was 
 2023-01-03 12:16:44 Joel Baker - Assignment Group is Payroll Support was Global Service Desk
 2025-12-12 16:48:57 Tran Hoang - State is Open was Work in Progress
 2025-12-12 16:49:23 Tran Hoang - State is Closed Complete was Open</t>
  </si>
  <si>
    <t xml:space="preserve">12-12-2025 16:47:21 - Tran Hoang (Additional comments)
Aged request, to be handled outside of ServiceNow if unresolved.  Please contact payroll.support@qr.com.au
18-11-2022 11:32:45 - Cameron Horn (Work notes)
Assigning to the Payroll Support team
Hi team is this something your team could assist with, if not please advise if there is another team that could assist.
</t>
  </si>
  <si>
    <t xml:space="preserve">
 2022-11-17 14:12:05 Michael Cleary - Assigned to is Matthew Zimic was 
 2022-11-18 11:32:45 Cameron Horn - Assignment Group is Payroll Support was Global Service Desk
 2025-12-12 16:48:57 Tran Hoang - State is Open was Work in Progress
 2025-12-12 16:49:23 Tran Hoang - State is Closed Complete was Open</t>
  </si>
  <si>
    <t xml:space="preserve">12-12-2025 16:47:22 - Tran Hoang (Additional comments)
Aged request, to be handled outside of ServiceNow if unresolved.  Please contact payroll.support@qr.com.au
08-11-2022 08:19:04 - Gilbert Noble (Work notes)
assigning payroll support to assist and advise
08-11-2022 08:09:48 - Kylie Grant (Additional comments)
OK thanks for the link, request now sent through the correct channel
</t>
  </si>
  <si>
    <t xml:space="preserve">
 2022-11-08 08:06:28 Shane Kmet - Assigned to is Gilbert Noble was 
 2022-11-08 08:19:04 Gilbert Noble - Assignment Group is Payroll Support was Global Service Desk
 2025-12-12 16:48:57 Tran Hoang - State is Open was Work in Progress
 2025-12-12 16:49:24 Tran Hoang - State is Closed Complete was Open</t>
  </si>
  <si>
    <t xml:space="preserve">12-12-2025 16:47:22 - Tran Hoang (Additional comments)
Aged request, to be handled outside of ServiceNow if unresolved.  Please contact payroll.support@qr.com.au
04-11-2022 12:41:10 - Shane Kmet (Work notes)
John Ezzy
Read Only access - https://sapportal.qr.com.au/irj/portal    
Assigning to Payroll Support for support - user requesting "To complete current Audits, I require access to all Station Customer Service employees MSS Leave History Report"
04-11-2022 12:36:33 - Shane Kmet (Work notes)
Investigating
</t>
  </si>
  <si>
    <t xml:space="preserve">
 2022-11-04 12:36:25 Shane Kmet - Assigned to is Shane Kmet was 
 2022-11-04 12:41:10 Shane Kmet - Assignment Group is Payroll Support was Global Service Desk
 2025-12-12 16:48:57 Tran Hoang - State is Open was Work in Progress
 2025-12-12 16:49:24 Tran Hoang - State is Closed Complete was Open</t>
  </si>
  <si>
    <t xml:space="preserve">12-12-2025 16:47:22 - Tran Hoang (Additional comments)
Aged request, to be handled outside of ServiceNow if unresolved.  Please contact payroll.support@qr.com.au
28-09-2022 08:11:04 - Dale Godwin (Additional comments)
Added ES Timesheet &amp; DRA.
Access should now exist.
Emailed  Grant advising access should now exist.
28-09-2022 08:11:04 - Dale Godwin (Work notes)
Added ES Timesheet &amp; DRA.
Access should now exist.
Emailed  Grant advising access should now exist.
27-09-2022 15:24:50 - Cameron Horn (Work notes)
Received a call from the Financial Control team advising that they are the wrong team to assign the ticket to
Assigning to the Payroll Support team
Hi team, is this something your team could assist with or point us in the right direction for who could provide the tiles
27-09-2022 14:00:21 - Grant Edmunds (Additional comments)
messages from grant edmunds relate to RITM0139153
27-09-2022 13:57:34 - Grant Edmunds (Additional comments)
It allows you to put in any sick leave or leave yourself.
27-09-2022 13:57:04 - Grant Edmunds (Additional comments)
I have been advised by my manager the tile is is titled My Timesheet.
27-09-2022 13:42:13 - Cameron Horn (Work notes)
Assigning to the Financial Control team to assist with the timesheet tile as per KB0011545
</t>
  </si>
  <si>
    <t xml:space="preserve">
 2022-09-27 13:42:13 Cameron Horn - Assignment Group is Financial Control was Global Service Desk
 2022-09-27 15:24:50 Cameron Horn - Assignment Group is Payroll Support was Financial Control
 2022-09-28 08:11:04 Dale Godwin - State is Delivered was Open
 2025-12-12 16:48:57 Tran Hoang - State is Open was Delivered
 2025-12-12 16:49:25 Tran Hoang - State is Closed Complete was Open</t>
  </si>
  <si>
    <t xml:space="preserve">12-12-2025 16:47:23 - Tran Hoang (Additional comments)
Aged request, to be handled outside of ServiceNow if unresolved.  Please contact payroll.support@qr.com.au
25-11-2021 13:47:39 - Margaret Selff (Additional comments)
People Connect advised that Payroll are responsible for maintaining the the Capacity Utilization Level field.  Assigned a  task to Payroll Support for assistance (SCTASK0070063) refers
</t>
  </si>
  <si>
    <t xml:space="preserve">
 2025-12-12 16:48:57 Tran Hoang - State is Open was Work in Progress
 2025-12-12 16:49:25 Tran Hoang - State is Closed Complete was Open</t>
  </si>
  <si>
    <t xml:space="preserve">12-12-2025 16:47:22 - Tran Hoang (Additional comments)
Aged request, to be handled outside of ServiceNow if unresolved.  Please contact payroll.support@qr.com.au
26-11-2021 15:29:08 - Dale Godwin (Work notes)
The 2 open ESS security roles have been delimited. There were no other ESS or MSS security open.
26-11-2021 15:29:08 - Dale Godwin (Additional comments)
The 2 open ESS security roles have been delimited. There were no other ESS or MSS security open.
25-11-2021 10:52:32 - Matthew Zimic (Work notes)
Awaiting Response.
24-11-2021 16:33:23 - Matthew Zimic (Additional comments)
Hi Paul,
Are you aware as to how or who had applied this access to Natasha?
Kind Regards,
Matthew Zimic.
</t>
  </si>
  <si>
    <t xml:space="preserve">12-12-2025 16:47:22 - Tran Hoang (Additional comments)
Aged request, to be handled outside of ServiceNow if unresolved.  Please contact payroll.support@qr.com.au
12-11-2021 12:24:14 - Light Dadson (Work notes)
Assigning to Payroll Support as per request
</t>
  </si>
  <si>
    <t xml:space="preserve">
 2025-12-12 16:48:57 Tran Hoang - State is Open was Work in Progress
 2025-12-12 16:49:26 Tran Hoang - State is Closed Complete was Open</t>
  </si>
  <si>
    <t xml:space="preserve">12-12-2025 16:47:23 - Tran Hoang (Additional comments)
Aged request, to be handled outside of ServiceNow if unresolved.  Please contact payroll.support@qr.com.au
25-11-2021 13:50:14 - Margaret Selff (Work notes)
People Connect advised that Payroll are responsible for maintaining the the Capacity Utilization Level field. Assigned a task to Payroll Support for assistance (SCTASK0070063) refers
25-11-2021 13:47:39 - Margaret Selff (Additional comments)
People Connect advised that Payroll are responsible for maintaining the the Capacity Utilization Level field.  Assigned a  task to Payroll Support for assistance (SCTASK0070063) refers
09-11-2021 20:14:16 - Shaun Sanewski (Work notes)
BSGRD is populated from Job/Info Cap Util field.
09-11-2021 18:22:02 - Margaret Selff (Work notes)
Re-assigning to People Connect.  Please refer to work notes below.
09-11-2021 18:19:57 - Margaret Selff (Work notes)
The following information may assist People Connect answer customer's request for information relating to CAP Util data.
The QR_IntegrationFieldandValueMapping spreadsheet from SAP Jam site for EHCM Project shows that field PA0008_BSGRD (Capacity Utilization Level) is included in the Transformation Template Z_EMP_JOB  and is mapped to EC Field Name "customDouble1" EC Field Description "CAP Util" .
</t>
  </si>
  <si>
    <t xml:space="preserve">
 2025-12-12 16:48:58 Tran Hoang - State is Open was Closed Complete
 2025-12-12 16:49:26 Tran Hoang - State is Closed Complete was Open</t>
  </si>
  <si>
    <t xml:space="preserve">12-12-2025 16:47:23 - Tran Hoang (Additional comments)
Aged request, to be handled outside of ServiceNow if unresolved.  Please contact payroll.support@qr.com.au
16-08-2021 16:37:31 - Jennifer Truss (Work notes)
Assign to Payroll support to assist
16-08-2021 16:32:03 - Asif Hussain (Work notes)
Discussed with Jenny and assigning it to her to look into security.
13-08-2021 08:08:52 - Asif Hussain (Work notes)
Under review
11-08-2021 10:28:43 - Cameron Horn (Work notes)
Verified that the user was trying to access the inbox via the https://sapportal.qr.com.au/irj/portal site
Recently had contact with HR and they advised that payroll would need to assist
Escalating to the SAP Payroll team to assist with the request
</t>
  </si>
  <si>
    <t xml:space="preserve">
 2025-12-12 16:48:58 Tran Hoang - State is Open was Work in Progress
 2025-12-12 16:49:27 Tran Hoang - State is Closed Complete was Open</t>
  </si>
  <si>
    <t xml:space="preserve">14-12-2025 21:55:12 - PDXC Integration (Work notes)
Opened By User is Unknown : TRAP_Alerts@qr.com.au@QR
14-12-2025 21:54:54 - System (Work notes)
Platform DXC Integration incident INC0577884 updated INC40925967
14-12-2025 21:54:02 - PDXC Integration (Work notes)
Opened By User is Unknown : TRAP_Alerts@qr.com.au@QR
</t>
  </si>
  <si>
    <t xml:space="preserve">
 2025-12-14 21:53:23 TRAP Alerts - State is New was New</t>
  </si>
  <si>
    <t xml:space="preserve">
 2025-12-14 21:53:22 TRAP Alerts - State is Closed was Closed</t>
  </si>
  <si>
    <t xml:space="preserve">14-12-2025 20:05:32 - PDXC Integration (Work notes)
Assigned to Nancy ..
14-12-2025 20:01:51 - PDXC Integration (Work notes)
Vendor Referenced this CI Value on Creation not found in database : SCOM
Vendor Referenced this Business Service Value on Creation not found in database : SCOM
14-12-2025 20:01:28 - Tyler Kerslake (Work notes)
Platform DXC Integration incident INC0577881 created INC40925104
</t>
  </si>
  <si>
    <t xml:space="preserve">
 2025-12-14 20:05:26 PDXC Integration - State is Work in Progress was New</t>
  </si>
  <si>
    <t xml:space="preserve">14-12-2025 16:44:51 - PDXC Integration (Work notes)
Assigned to Nancy ..
14-12-2025 15:39:41 - PDXC Integration (Work notes)
Vendor Referenced this CI Value on Creation not found in database : CPTPRDMON116
Vendor Referenced this Business Service Value on Creation not found in database : SCOM
14-12-2025 15:39:17 - Benjamin Shegog (Work notes)
Platform DXC Integration incident INC0577876 created INC40923039
</t>
  </si>
  <si>
    <t xml:space="preserve">
 2025-12-14 16:44:50 PDXC Integration - State is Work in Progress was New</t>
  </si>
  <si>
    <t xml:space="preserve">14-12-2025 09:10:31 - PDXC Integration (Work notes)
Opened By User is Unknown : TRAP_Alerts@qr.com.au@QR
14-12-2025 09:10:09 - TRAP Alerts (Work notes)
Platform DXC Integration incident INC0577870 created INC40919673
</t>
  </si>
  <si>
    <t xml:space="preserve">
 2025-12-14 09:09:52 TRAP Alerts - State is New was New</t>
  </si>
  <si>
    <t xml:space="preserve">
 2025-12-14 07:01:15 DoNotReply QLR - State is New was New</t>
  </si>
  <si>
    <t xml:space="preserve">14-12-2025 03:29:42 - PDXC Integration (Work notes)
Incident resolved due to closure of alert: Alert64764749
14-12-2025 03:29:42 - PDXC Integration (Work notes)
Incident resolved due to closure of alert: Alert64764749
Incident resolved automatically by return-to-normal condition detected by monitoring system.
14-12-2025 03:29:42 - PDXC Integration (Work notes)
Incident resolved due to closure of alert: Alert64764749
Incident resolved automatically by return-to-normal condition detected by monitoring system.&lt;br/&gt;This alert has been updated by business rule 'Copy alert updates to incident'.
Description has changed. Previous: OPEN Problem P-2512877 in environment QLR-11_ENV01
Problem detected at: 16:52 (UTC) 13.12.2025
1 impacted service
Web service
framework.tn
Response time degradation
81.4 requests/min impacted
The current response time (385 ms) exceeds the auto-detected baseline (207 ms) by 86 %
Service method: All methods affected
Root cause
Based on our dependency analysis all incidents are part of the same overall problem.
https://dxcdynatrace-io.sso.glb.platform.dxc.com/e/c9be27d8-6982-42a7-9fb5-78ea9087067f/#problems/problemdetails;pid=-8205012112337063207_1765644420000V2,
 Tags- MAP ID:QLR_DT_CI_010, HN;:CAFPRDWAP101.corp.qr.com.au, CAFPRDWAP201.corp.qr.com.au, webMethods Services, QLR Integration Support, customProperties_Node_IP:10.32.64.10, 10.32.64.11
14-12-2025 03:29:41 - PDXC Integration (Work notes)
Incident resolved due to closure of alert: Alert64764749
Incident resolved automatically by return-to-normal condition detected by monitoring system.&lt;br/&gt;Backsync to Dynatrace - Status code: 201. Dynatrace Problem P-2512877 has been updated with new comment based on resolution/closure of ServiceNow incident INC40917153. The Dynatrace Problem was intentionally left Open.
14-12-2025 03:29:32 - PDXC Integration (Work notes)
The related alert Alert64764749 state is now Closed
14-12-2025 03:27:22 - PDXC Integration (Work notes)
Backsync to Dynatrace - Status code: 201. Dynatrace Problem P-2512877 has been updated with new comment based on creation of ServiceNow incident INC40917153.
---START---{EventSourceSendingServer:undefined,EventSourceExternalId:undefined}---END---
14-12-2025 03:27:22 - PDXC Integration (Work notes)
Backsync to Dynatrace - Status code: 201. Dynatrace Problem P-2512877 has been updated with new comment based on creation of ServiceNow incident INC40917153.
---START---{EventSourceSendingServer:undefined,EventSourceExternalId:undefined}---END---
14-12-2025 03:27:20 -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&lt;/td&gt;&lt;td&gt;SERVICE-183C7820146F0DBD&lt;/td&gt;&lt;/tr&gt;&lt;tr&gt;&lt;td&gt;UUID: &lt;/td&gt;&lt;td&gt;DT-8205012112337063207_1765644420000V2_SERVICE-183C7820146F0DBD_SERVICE_RESPONSE_TIME_DEGRADED&lt;/td&gt;&lt;/tr&gt;&lt;tr&gt;&lt;td&gt;HN;&lt;/td&gt;&lt;td&gt;CAFPRDWAP101.corp.qr.com.au,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10.32.64.11&lt;/td&gt;&lt;/tr&gt;&lt;tr&gt;&lt;td&gt;affectedRequestsPerMinute&lt;/td&gt;&lt;td&gt;57.2&lt;/td&gt;&lt;/tr&gt;&lt;tr&gt;&lt;td&gt;annotationDescription&lt;/td&gt;&lt;td&gt;The current response time (~384.4 ms) exceeds the auto-detected baseline (~206.85 ms) by 85.83 %.
Service framework.tn has a slowdown.&lt;/td&gt;&lt;/tr&gt;&lt;tr&gt;&lt;td&gt;displayId&lt;/td&gt;&lt;td&gt;P-2512877&lt;/td&gt;&lt;/tr&gt;&lt;tr&gt;&lt;td&gt;dynatraceEnvironment&lt;/td&gt;&lt;td&gt;c9be27d8-6982-42a7-9fb5-78ea9087067f&lt;/td&gt;&lt;/tr&gt;&lt;tr&gt;&lt;td&gt;endTime&lt;/td&gt;&lt;td&gt;1765645440000&lt;/td&gt;&lt;/tr&gt;&lt;tr&gt;&lt;td&gt;entityId&lt;/td&gt;&lt;td&gt;SERVICE-183C7820146F0DBD&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-8205012112337063207_1765644420000V2&lt;/td&gt;&lt;/tr&gt;&lt;tr&gt;&lt;td&gt;problemImpact&lt;/td&gt;&lt;td&gt;SERVICES&lt;/td&gt;&lt;/tr&gt;&lt;tr&gt;&lt;td&gt;problemUrl&lt;/td&gt;&lt;td&gt;https://dxcdynatrace-io.sso.glb.platform.dxc.com/e/c9be27d8-6982-42a7-9fb5-78ea9087067f/#problems/problemdetails;pid=-8205012112337063207_1765644420000V2&lt;/td&gt;&lt;/tr&gt;&lt;tr&gt;&lt;td&gt;referenceResponseTime50thPercentile&lt;/td&gt;&lt;td&gt;206851&lt;/td&gt;&lt;/tr&gt;&lt;tr&gt;&lt;td&gt;referenceResponseTime90thPercentile&lt;/td&gt;&lt;td&gt;1324601.5&lt;/td&gt;&lt;/tr&gt;&lt;tr&gt;&lt;td&gt;runEventRules&lt;/td&gt;&lt;td&gt;true&lt;/td&gt;&lt;/tr&gt;&lt;tr&gt;&lt;td&gt;service&lt;/td&gt;&lt;td&gt;framework.tn&lt;/td&gt;&lt;/tr&gt;&lt;tr&gt;&lt;td&gt;serviceMethodGroup&lt;/td&gt;&lt;td&gt;Default requests&lt;/td&gt;&lt;/tr&gt;&lt;tr&gt;&lt;td&gt;severities response time 50th percentile&lt;/td&gt;&lt;td&gt;384399.5&lt;/td&gt;&lt;/tr&gt;&lt;tr&gt;&lt;td&gt;severities unit&lt;/td&gt;&lt;td&gt;microsecond (µs)&lt;/td&gt;&lt;/tr&gt;&lt;tr&gt;&lt;td&gt;severityLevel&lt;/td&gt;&lt;td&gt;PERFORMANCE&lt;/td&gt;&lt;/tr&gt;&lt;tr&gt;&lt;td&gt;startTime&lt;/td&gt;&lt;td&gt;1765644420000&lt;/td&gt;&lt;/tr&gt;&lt;tr&gt;&lt;td&gt;status&lt;/td&gt;&lt;td&gt;CLOSED&lt;/td&gt;&lt;/tr&gt;&lt;tr&gt;&lt;td&gt;tags&lt;/td&gt;&lt;td&gt;QLR Integration Support, webMethods Services&lt;/td&gt;&lt;/tr&gt;&lt;/table&gt;[/code]
14-12-2025 03:27:17 -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&lt;/td&gt;&lt;td&gt;SERVICE-183C7820146F0DBD&lt;/td&gt;&lt;/tr&gt;&lt;tr&gt;&lt;td&gt;UUID: &lt;/td&gt;&lt;td&gt;DT-8205012112337063207_1765644420000V2_SERVICE-183C7820146F0DBD_SERVICE_RESPONSE_TIME_DEGRADED&lt;/td&gt;&lt;/tr&gt;&lt;tr&gt;&lt;td&gt;HN;&lt;/td&gt;&lt;td&gt;CAFPRDWAP101.corp.qr.com.au,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10.32.64.11&lt;/td&gt;&lt;/tr&gt;&lt;tr&gt;&lt;td&gt;affectedRequestsPerMinute&lt;/td&gt;&lt;td&gt;57.2&lt;/td&gt;&lt;/tr&gt;&lt;tr&gt;&lt;td&gt;annotationDescription&lt;/td&gt;&lt;td&gt;The current response time (~384.4 ms) exceeds the auto-detected baseline (~206.85 ms) by 85.83 %.
Service framework.tn has a slowdown.&lt;/td&gt;&lt;/tr&gt;&lt;tr&gt;&lt;td&gt;displayId&lt;/td&gt;&lt;td&gt;P-2512877&lt;/td&gt;&lt;/tr&gt;&lt;tr&gt;&lt;td&gt;dynatraceEnvironment&lt;/td&gt;&lt;td&gt;c9be27d8-6982-42a7-9fb5-78ea9087067f&lt;/td&gt;&lt;/tr&gt;&lt;tr&gt;&lt;td&gt;endTime&lt;/td&gt;&lt;td&gt;1765645440000&lt;/td&gt;&lt;/tr&gt;&lt;tr&gt;&lt;td&gt;entityId&lt;/td&gt;&lt;td&gt;SERVICE-183C7820146F0DBD&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-8205012112337063207_1765644420000V2&lt;/td&gt;&lt;/tr&gt;&lt;tr&gt;&lt;td&gt;problemImpact&lt;/td&gt;&lt;td&gt;SERVICES&lt;/td&gt;&lt;/tr&gt;&lt;tr&gt;&lt;td&gt;problemUrl&lt;/td&gt;&lt;td&gt;https://dxcdynatrace-io.sso.glb.platform.dxc.com/e/c9be27d8-6982-42a7-9fb5-78ea9087067f/#problems/problemdetails;pid=-8205012112337063207_1765644420000V2&lt;/td&gt;&lt;/tr&gt;&lt;tr&gt;&lt;td&gt;referenceResponseTime50thPercentile&lt;/td&gt;&lt;td&gt;206851&lt;/td&gt;&lt;/tr&gt;&lt;tr&gt;&lt;td&gt;referenceResponseTime90thPercentile&lt;/td&gt;&lt;td&gt;1324601.5&lt;/td&gt;&lt;/tr&gt;&lt;tr&gt;&lt;td&gt;runEventRules&lt;/td&gt;&lt;td&gt;true&lt;/td&gt;&lt;/tr&gt;&lt;tr&gt;&lt;td&gt;service&lt;/td&gt;&lt;td&gt;framework.tn&lt;/td&gt;&lt;/tr&gt;&lt;tr&gt;&lt;td&gt;serviceMethodGroup&lt;/td&gt;&lt;td&gt;Default requests&lt;/td&gt;&lt;/tr&gt;&lt;tr&gt;&lt;td&gt;severities response time 50th percentile&lt;/td&gt;&lt;td&gt;384399.5&lt;/td&gt;&lt;/tr&gt;&lt;tr&gt;&lt;td&gt;severities unit&lt;/td&gt;&lt;td&gt;microsecond (µs)&lt;/td&gt;&lt;/tr&gt;&lt;tr&gt;&lt;td&gt;severityLevel&lt;/td&gt;&lt;td&gt;PERFORMANCE&lt;/td&gt;&lt;/tr&gt;&lt;tr&gt;&lt;td&gt;startTime&lt;/td&gt;&lt;td&gt;1765644420000&lt;/td&gt;&lt;/tr&gt;&lt;tr&gt;&lt;td&gt;status&lt;/td&gt;&lt;td&gt;CLOSED&lt;/td&gt;&lt;/tr&gt;&lt;tr&gt;&lt;td&gt;tags&lt;/td&gt;&lt;td&gt;QLR Integration Support, webMethods Services&lt;/td&gt;&lt;/tr&gt;&lt;/table&gt;[/code]
14-12-2025 03:27:12 - PDXC Integration (Work notes)
---START---{EventSourceSendingServer:undefined,EventSourceExternalId:undefined}---END---
14-12-2025 03:27:05 -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&lt;/td&gt;&lt;td&gt;SERVICE-183C7820146F0DBD&lt;/td&gt;&lt;/tr&gt;&lt;tr&gt;&lt;td&gt;UUID: &lt;/td&gt;&lt;td&gt;DT-8205012112337063207_1765644420000V2_SERVICE-183C7820146F0DBD_SERVICE_RESPONSE_TIME_DEGRADED&lt;/td&gt;&lt;/tr&gt;&lt;tr&gt;&lt;td&gt;HN;&lt;/td&gt;&lt;td&gt;CAFPRDWAP101.corp.qr.com.au,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10.32.64.11&lt;/td&gt;&lt;/tr&gt;&lt;tr&gt;&lt;td&gt;affectedRequestsPerMinute&lt;/td&gt;&lt;td&gt;57.2&lt;/td&gt;&lt;/tr&gt;&lt;tr&gt;&lt;td&gt;annotationDescription&lt;/td&gt;&lt;td&gt;The current response time (~384.4 ms) exceeds the auto-detected baseline (~206.85 ms) by 85.83 %.
Service framework.tn has a slowdown.&lt;/td&gt;&lt;/tr&gt;&lt;tr&gt;&lt;td&gt;displayId&lt;/td&gt;&lt;td&gt;P-2512877&lt;/td&gt;&lt;/tr&gt;&lt;tr&gt;&lt;td&gt;dynatraceEnvironment&lt;/td&gt;&lt;td&gt;c9be27d8-6982-42a7-9fb5-78ea9087067f&lt;/td&gt;&lt;/tr&gt;&lt;tr&gt;&lt;td&gt;endTime&lt;/td&gt;&lt;td&gt;1765645440000&lt;/td&gt;&lt;/tr&gt;&lt;tr&gt;&lt;td&gt;entityId&lt;/td&gt;&lt;td&gt;SERVICE-183C7820146F0DBD&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-8205012112337063207_1765644420000V2&lt;/td&gt;&lt;/tr&gt;&lt;tr&gt;&lt;td&gt;problemImpact&lt;/td&gt;&lt;td&gt;SERVICES&lt;/td&gt;&lt;/tr&gt;&lt;tr&gt;&lt;td&gt;problemUrl&lt;/td&gt;&lt;td&gt;https://dxcdynatrace-io.sso.glb.platform.dxc.com/e/c9be27d8-6982-42a7-9fb5-78ea9087067f/#problems/problemdetails;pid=-8205012112337063207_1765644420000V2&lt;/td&gt;&lt;/tr&gt;&lt;tr&gt;&lt;td&gt;referenceResponseTime50thPercentile&lt;/td&gt;&lt;td&gt;206851&lt;/td&gt;&lt;/tr&gt;&lt;tr&gt;&lt;td&gt;referenceResponseTime90thPercentile&lt;/td&gt;&lt;td&gt;1324601.5&lt;/td&gt;&lt;/tr&gt;&lt;tr&gt;&lt;td&gt;runEventRules&lt;/td&gt;&lt;td&gt;true&lt;/td&gt;&lt;/tr&gt;&lt;tr&gt;&lt;td&gt;service&lt;/td&gt;&lt;td&gt;framework.tn&lt;/td&gt;&lt;/tr&gt;&lt;tr&gt;&lt;td&gt;serviceMethodGroup&lt;/td&gt;&lt;td&gt;Default requests&lt;/td&gt;&lt;/tr&gt;&lt;tr&gt;&lt;td&gt;severities response time 50th percentile&lt;/td&gt;&lt;td&gt;384399.5&lt;/td&gt;&lt;/tr&gt;&lt;tr&gt;&lt;td&gt;severities unit&lt;/td&gt;&lt;td&gt;microsecond (µs)&lt;/td&gt;&lt;/tr&gt;&lt;tr&gt;&lt;td&gt;severityLevel&lt;/td&gt;&lt;td&gt;PERFORMANCE&lt;/td&gt;&lt;/tr&gt;&lt;tr&gt;&lt;td&gt;startTime&lt;/td&gt;&lt;td&gt;1765644420000&lt;/td&gt;&lt;/tr&gt;&lt;tr&gt;&lt;td&gt;status&lt;/td&gt;&lt;td&gt;CLOSED&lt;/td&gt;&lt;/tr&gt;&lt;tr&gt;&lt;td&gt;tags&lt;/td&gt;&lt;td&gt;QLR Integration Support, webMethods Services&lt;/td&gt;&lt;/tr&gt;&lt;/table&gt;[/code]
</t>
  </si>
  <si>
    <t xml:space="preserve">
 2025-12-14 03:29:31 PDXC Integration - State is Work in Progress was New
 2025-12-14 03:29:33 PDXC Integration - State is Resolved was Work in Progress</t>
  </si>
  <si>
    <t xml:space="preserve">14-12-2025 03:26:42 - PDXC Integration (Work notes)
Incident resolved due to closure of alert: Alert64764407
Incident resolved automatically by return-to-normal condition detected by monitoring system.&lt;br/&gt;Backsync to Dynatrace - Status code: 201. Dynatrace Problem P-2512878 has been updated with new comment based on resolution/closure of ServiceNow incident INC40917104. The Dynatrace Problem was intentionally left Open.
14-12-2025 03:26:42 - PDXC Integration (Work notes)
Incident resolved due to closure of alert: Alert64764407
Incident resolved automatically by return-to-normal condition detected by monitoring system.
14-12-2025 03:26:41 - PDXC Integration (Work notes)
Incident resolved due to closure of alert: Alert64764407
Incident resolved automatically by return-to-normal condition detected by monitoring system.&lt;br/&gt;This alert has been updated by business rule 'Copy alert updates to incident'.
Description has changed. Previous: OPEN Problem P-2512878 in environment QLR-11_ENV01
Problem detected at: 17:05 (UTC) 13.12.2025
1 impacted service
Web service
adapter.faid.restful.provider
Failure rate increase
16.6 requests/min impacted
by a failure rate increase to 94 %
Service method: All methods affected
Root cause
Web service
adapter.faid.restful.provider
Failure rate increase
16.6 requests/min impacted
by a failure rate increase to 94 %
Service method: All methods affected
https://dxcdynatrace-io.sso.glb.platform.dxc.com/e/c9be27d8-6982-42a7-9fb5-78ea9087067f/#problems/problemdetails;pid=2314346637212664863_1765645200000V2,
 Tags- MAP ID:QLR_DT_CI_010, HN;:CAFPRDWAP101.corp.qr.com.au, CAFPRDWAP201.corp.qr.com.au, webMethods Services, QLR Integration Support, customProperties_Node_IP:10.32.64.10, 10.32.64.11
14-12-2025 03:26:41 - PDXC Integration (Work notes)
Incident resolved due to closure of alert: Alert64764407
14-12-2025 03:26:23 - PDXC Integration (Work notes)
The related alert Alert64764407 state is now Closed
14-12-2025 03:20:23 - PDXC Integration (Work notes)
Backsync to Dynatrace - Status code: 201. Dynatrace Problem P-2512878 has been updated with new comment based on creation of ServiceNow incident INC40917104.
---START---{EventSourceSendingServer:undefined,EventSourceExternalId:undefined}---END---
14-12-2025 03:20:21 - PDXC Integration (Work notes)
Backsync to Dynatrace - Status code: 201. Dynatrace Problem P-2512878 has been updated with new comment based on creation of ServiceNow incident INC40917104.
---START---{EventSourceSendingServer:undefined,EventSourceExternalId:undefined}---END---
14-12-2025 03:20:17 -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&lt;/td&gt;&lt;td&gt;SERVICE-42BE371695F66656&lt;/td&gt;&lt;/tr&gt;&lt;tr&gt;&lt;td&gt;UUID: &lt;/td&gt;&lt;td&gt;DT2314346637212664863_1765645200000V2_SERVICE-42BE371695F66656_FAILURE_RATE_INCREASED&lt;/td&gt;&lt;/tr&gt;&lt;tr&gt;&lt;td&gt;HN;&lt;/td&gt;&lt;td&gt;CAFPRDWAP101.corp.qr.com.au,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10.32.64.11&lt;/td&gt;&lt;/tr&gt;&lt;tr&gt;&lt;td&gt;affectedRequestsPerMinute&lt;/td&gt;&lt;td&gt;16.6&lt;/td&gt;&lt;/tr&gt;&lt;tr&gt;&lt;td&gt;annotationDescription&lt;/td&gt;&lt;td&gt;The error rate increased to 94.3 %.
Service adapter.faid.restful.provider has a failure rate increase.&lt;/td&gt;&lt;/tr&gt;&lt;tr&gt;&lt;td&gt;displayId&lt;/td&gt;&lt;td&gt;P-2512878&lt;/td&gt;&lt;/tr&gt;&lt;tr&gt;&lt;td&gt;dynatraceEnvironment&lt;/td&gt;&lt;td&gt;c9be27d8-6982-42a7-9fb5-78ea9087067f&lt;/td&gt;&lt;/tr&gt;&lt;tr&gt;&lt;td&gt;endTime&lt;/td&gt;&lt;td&gt;-1&lt;/td&gt;&lt;/tr&gt;&lt;tr&gt;&lt;td&gt;entityId&lt;/td&gt;&lt;td&gt;SERVICE-42BE371695F66656&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2314346637212664863_1765645200000V2&lt;/td&gt;&lt;/tr&gt;&lt;tr&gt;&lt;td&gt;problemImpact&lt;/td&gt;&lt;td&gt;SERVICES&lt;/td&gt;&lt;/tr&gt;&lt;tr&gt;&lt;td&gt;problemUrl&lt;/td&gt;&lt;td&gt;https://dxcdynatrace-io.sso.glb.platform.dxc.com/e/c9be27d8-6982-42a7-9fb5-78ea9087067f/#problems/problemdetails;pid=2314346637212664863_1765645200000V2&lt;/td&gt;&lt;/tr&gt;&lt;tr&gt;&lt;td&gt;runEventRules&lt;/td&gt;&lt;td&gt;true&lt;/td&gt;&lt;/tr&gt;&lt;tr&gt;&lt;td&gt;service&lt;/td&gt;&lt;td&gt;adapter.faid.restful.provider&lt;/td&gt;&lt;/tr&gt;&lt;tr&gt;&lt;td&gt;serviceMethodGroup&lt;/td&gt;&lt;td&gt;Default requests&lt;/td&gt;&lt;/tr&gt;&lt;tr&gt;&lt;td&gt;severities failure rate&lt;/td&gt;&lt;td&gt;94.299675&lt;/td&gt;&lt;/tr&gt;&lt;tr&gt;&lt;td&gt;severities unit&lt;/td&gt;&lt;td&gt;percent (%)&lt;/td&gt;&lt;/tr&gt;&lt;tr&gt;&lt;td&gt;severityLevel&lt;/td&gt;&lt;td&gt;ERROR&lt;/td&gt;&lt;/tr&gt;&lt;tr&gt;&lt;td&gt;startTime&lt;/td&gt;&lt;td&gt;1765645200000&lt;/td&gt;&lt;/tr&gt;&lt;tr&gt;&lt;td&gt;status&lt;/td&gt;&lt;td&gt;OPEN&lt;/td&gt;&lt;/tr&gt;&lt;tr&gt;&lt;td&gt;tags&lt;/td&gt;&lt;td&gt;QLR Integration Support, webMethods Services&lt;/td&gt;&lt;/tr&gt;&lt;/table&gt;[/code]
14-12-2025 03:20:14 -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&lt;/td&gt;&lt;td&gt;SERVICE-42BE371695F66656&lt;/td&gt;&lt;/tr&gt;&lt;tr&gt;&lt;td&gt;UUID: &lt;/td&gt;&lt;td&gt;DT2314346637212664863_1765645200000V2_SERVICE-42BE371695F66656_FAILURE_RATE_INCREASED&lt;/td&gt;&lt;/tr&gt;&lt;tr&gt;&lt;td&gt;HN;&lt;/td&gt;&lt;td&gt;CAFPRDWAP101.corp.qr.com.au,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10.32.64.11&lt;/td&gt;&lt;/tr&gt;&lt;tr&gt;&lt;td&gt;affectedRequestsPerMinute&lt;/td&gt;&lt;td&gt;16.6&lt;/td&gt;&lt;/tr&gt;&lt;tr&gt;&lt;td&gt;annotationDescription&lt;/td&gt;&lt;td&gt;The error rate increased to 94.3 %.
Service adapter.faid.restful.provider has a failure rate increase.&lt;/td&gt;&lt;/tr&gt;&lt;tr&gt;&lt;td&gt;displayId&lt;/td&gt;&lt;td&gt;P-2512878&lt;/td&gt;&lt;/tr&gt;&lt;tr&gt;&lt;td&gt;dynatraceEnvironment&lt;/td&gt;&lt;td&gt;c9be27d8-6982-42a7-9fb5-78ea9087067f&lt;/td&gt;&lt;/tr&gt;&lt;tr&gt;&lt;td&gt;endTime&lt;/td&gt;&lt;td&gt;-1&lt;/td&gt;&lt;/tr&gt;&lt;tr&gt;&lt;td&gt;entityId&lt;/td&gt;&lt;td&gt;SERVICE-42BE371695F66656&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2314346637212664863_1765645200000V2&lt;/td&gt;&lt;/tr&gt;&lt;tr&gt;&lt;td&gt;problemImpact&lt;/td&gt;&lt;td&gt;SERVICES&lt;/td&gt;&lt;/tr&gt;&lt;tr&gt;&lt;td&gt;problemUrl&lt;/td&gt;&lt;td&gt;https://dxcdynatrace-io.sso.glb.platform.dxc.com/e/c9be27d8-6982-42a7-9fb5-78ea9087067f/#problems/problemdetails;pid=2314346637212664863_1765645200000V2&lt;/td&gt;&lt;/tr&gt;&lt;tr&gt;&lt;td&gt;runEventRules&lt;/td&gt;&lt;td&gt;true&lt;/td&gt;&lt;/tr&gt;&lt;tr&gt;&lt;td&gt;service&lt;/td&gt;&lt;td&gt;adapter.faid.restful.provider&lt;/td&gt;&lt;/tr&gt;&lt;tr&gt;&lt;td&gt;serviceMethodGroup&lt;/td&gt;&lt;td&gt;Default requests&lt;/td&gt;&lt;/tr&gt;&lt;tr&gt;&lt;td&gt;severities failure rate&lt;/td&gt;&lt;td&gt;94.299675&lt;/td&gt;&lt;/tr&gt;&lt;tr&gt;&lt;td&gt;severities unit&lt;/td&gt;&lt;td&gt;percent (%)&lt;/td&gt;&lt;/tr&gt;&lt;tr&gt;&lt;td&gt;severityLevel&lt;/td&gt;&lt;td&gt;ERROR&lt;/td&gt;&lt;/tr&gt;&lt;tr&gt;&lt;td&gt;startTime&lt;/td&gt;&lt;td&gt;1765645200000&lt;/td&gt;&lt;/tr&gt;&lt;tr&gt;&lt;td&gt;status&lt;/td&gt;&lt;td&gt;OPEN&lt;/td&gt;&lt;/tr&gt;&lt;tr&gt;&lt;td&gt;tags&lt;/td&gt;&lt;td&gt;QLR Integration Support, webMethods Services&lt;/td&gt;&lt;/tr&gt;&lt;/table&gt;[/code]
14-12-2025 03:20:01 -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&lt;/td&gt;&lt;td&gt;SERVICE-42BE371695F66656&lt;/td&gt;&lt;/tr&gt;&lt;tr&gt;&lt;td&gt;UUID: &lt;/td&gt;&lt;td&gt;DT2314346637212664863_1765645200000V2_SERVICE-42BE371695F66656_FAILURE_RATE_INCREASED&lt;/td&gt;&lt;/tr&gt;&lt;tr&gt;&lt;td&gt;HN;&lt;/td&gt;&lt;td&gt;CAFPRDWAP101.corp.qr.com.au,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10.32.64.11&lt;/td&gt;&lt;/tr&gt;&lt;tr&gt;&lt;td&gt;affectedRequestsPerMinute&lt;/td&gt;&lt;td&gt;16.6&lt;/td&gt;&lt;/tr&gt;&lt;tr&gt;&lt;td&gt;annotationDescription&lt;/td&gt;&lt;td&gt;The error rate increased to 94.3 %.
Service adapter.faid.restful.provider has a failure rate increase.&lt;/td&gt;&lt;/tr&gt;&lt;tr&gt;&lt;td&gt;displayId&lt;/td&gt;&lt;td&gt;P-2512878&lt;/td&gt;&lt;/tr&gt;&lt;tr&gt;&lt;td&gt;dynatraceEnvironment&lt;/td&gt;&lt;td&gt;c9be27d8-6982-42a7-9fb5-78ea9087067f&lt;/td&gt;&lt;/tr&gt;&lt;tr&gt;&lt;td&gt;endTime&lt;/td&gt;&lt;td&gt;-1&lt;/td&gt;&lt;/tr&gt;&lt;tr&gt;&lt;td&gt;entityId&lt;/td&gt;&lt;td&gt;SERVICE-42BE371695F66656&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2314346637212664863_1765645200000V2&lt;/td&gt;&lt;/tr&gt;&lt;tr&gt;&lt;td&gt;problemImpact&lt;/td&gt;&lt;td&gt;SERVICES&lt;/td&gt;&lt;/tr&gt;&lt;tr&gt;&lt;td&gt;problemUrl&lt;/td&gt;&lt;td&gt;https://dxcdynatrace-io.sso.glb.platform.dxc.com/e/c9be27d8-6982-42a7-9fb5-78ea9087067f/#problems/problemdetails;pid=2314346637212664863_1765645200000V2&lt;/td&gt;&lt;/tr&gt;&lt;tr&gt;&lt;td&gt;runEventRules&lt;/td&gt;&lt;td&gt;true&lt;/td&gt;&lt;/tr&gt;&lt;tr&gt;&lt;td&gt;service&lt;/td&gt;&lt;td&gt;adapter.faid.restful.provider&lt;/td&gt;&lt;/tr&gt;&lt;tr&gt;&lt;td&gt;serviceMethodGroup&lt;/td&gt;&lt;td&gt;Default requests&lt;/td&gt;&lt;/tr&gt;&lt;tr&gt;&lt;td&gt;severities failure rate&lt;/td&gt;&lt;td&gt;94.299675&lt;/td&gt;&lt;/tr&gt;&lt;tr&gt;&lt;td&gt;severities unit&lt;/td&gt;&lt;td&gt;percent (%)&lt;/td&gt;&lt;/tr&gt;&lt;tr&gt;&lt;td&gt;severityLevel&lt;/td&gt;&lt;td&gt;ERROR&lt;/td&gt;&lt;/tr&gt;&lt;tr&gt;&lt;td&gt;startTime&lt;/td&gt;&lt;td&gt;1765645200000&lt;/td&gt;&lt;/tr&gt;&lt;tr&gt;&lt;td&gt;status&lt;/td&gt;&lt;td&gt;OPEN&lt;/td&gt;&lt;/tr&gt;&lt;tr&gt;&lt;td&gt;tags&lt;/td&gt;&lt;td&gt;QLR Integration Support, webMethods Services&lt;/td&gt;&lt;/tr&gt;&lt;/table&gt;[/code]
14-12-2025 03:20:01 - PDXC Integration (Work notes)
---START---{EventSourceSendingServer:undefined,EventSourceExternalId:undefined}---END---
</t>
  </si>
  <si>
    <t xml:space="preserve">
 2025-12-14 03:26:23 PDXC Integration - State is Work in Progress was New
 2025-12-14 03:26:34 PDXC Integration - State is Resolved was Work in Progress</t>
  </si>
  <si>
    <t xml:space="preserve">14-12-2025 02:20:47 - Au Huynh (Work notes)
If this job fails, support will handle on next business day as part of BAU support. NO NEED to call support team.
If this job fails, the next scheduled job will execute as there is no data dependence between jobs.
If failure occurs on week-end (Friday, or Saturday) job should continue to run next night.
</t>
  </si>
  <si>
    <t xml:space="preserve">13-12-2025 23:33:01 - PDXC Integration (Work notes)
Assigned to Prachi Kale.
&lt;br/&gt;[incident].[parent_incident] supplied value [INC40854398] failed [Unable to determine reference]&lt;br/&gt;Failed to update the releated lists: None of the affectedCis provided by QLDRail_INC exist in ServiceNow: CAHPRDSEC001. Cannot updated the affected CIs. (F8EDD3803DBA431AAEBD3E035F7CA1DD)
13-12-2025 23:32:41 - Au Huynh (Work notes)
Platform DXC Integration incident INC0577864 updated INC40908613
13-12-2025 23:32:34 - Au Huynh (Work notes)
Total CPU Utilization Percentage is too high 
  Alert Description 
Source:    Microsoft Windows Server 2019 Datacenter 
Full Path Name:    CAHPRDSEC001.corp.qr.com.au\Microsoft Windows Server 2019 Datacenter 
Alert Monitor:    Total CPU Utilization Percentage 
Created:    13/12/2025 11:37:01 PM 
  The threshold for the Processor Information\% Processor Time\_Total performance counter has been exceeded. The values that exceeded the threshold are: 95.483772277832% CPU and a processor queue length of 36.
13-12-2025 21:34:19 - PDXC Integration (Work notes)
Assigned to Prachi Kale.
&lt;br/&gt;[incident].[parent_incident] supplied value [INC40854398] failed [Unable to determine reference]
13-12-2025 21:34:11 - PDXC Integration (Work notes)
Assigned to Prachi Kale.
&lt;br/&gt;[incident].[parent_incident] supplied value [INC40854398] failed [Unable to determine reference]
13-12-2025 21:34:08 - PDXC Integration (Additional comments)
manasa.u2@dxc.com: Issue :- Total CPU Utilization Percentage and Committed Memory in Use is too high
Findings:- The server is in hung state.
Steps taken :- We have sented a mail for to reboot the server.
13-12-2025 19:36:21 - PDXC Integration (Work notes)
Assigned to Prachi Kale.
13-12-2025 19:36:14 - PDXC Integration (Additional comments)
manasa.u2@dxc.com: Hello "Benjamin Shegog”, Thanks for raising the incident. The incident has been acknowledged and if we need further information related to the incident, 
we will reach out to you
13-12-2025 19:35:51 - PDXC Integration (Work notes)
Assigned to Prachi Kale.
13-12-2025 14:17:02 - PDXC Integration (Work notes)
Vendor Referenced this CI Value on Creation not found in database : CAHPRDSEC001
Vendor Referenced this Business Service Value on Creation not found in database : SCOM
13-12-2025 14:16:47 - Benjamin Shegog (Work notes)
Platform DXC Integration incident INC0577864 created INC40908613
</t>
  </si>
  <si>
    <t xml:space="preserve">
 2025-12-13 18:44:12 PDXC Integration - Assignment Group is DXC CloudOps was DXC Server WINTEL
 2025-12-13 19:35:51 PDXC Integration - State is Work in Progress was New
 2025-12-13 21:34:08 PDXC Integration - State is On Hold was Work in Progress</t>
  </si>
  <si>
    <t xml:space="preserve">15-12-2025 00:49:42 - PDXC Integration (Work notes)
Assigned to Dang Phu Le.
13-12-2025 14:15:48 - PDXC Integration (Work notes)
Added attachment ::  QLDRail_INC added (CNDEF0001178) - controlM.png
13-12-2025 14:15:34 - Benjamin Shegog (Work notes)
Platform DXC Integration incident INC0577863 created INC40908598
</t>
  </si>
  <si>
    <t xml:space="preserve">
 2025-12-15 00:49:39 PDXC Integration - State is Work in Progress was New</t>
  </si>
  <si>
    <t xml:space="preserve">
 2025-12-13 12:18:55 TRAP Alerts - State is Closed was Closed</t>
  </si>
  <si>
    <t xml:space="preserve">
 2025-12-13 10:58:52 TRAP Alerts - State is Closed was Closed</t>
  </si>
  <si>
    <t xml:space="preserve">
 2025-12-13 07:35:49 TRAP Alerts - State is Closed was Closed</t>
  </si>
  <si>
    <t xml:space="preserve">
 2025-12-13 07:01:53 DoNotReply QLR - State is New was New</t>
  </si>
  <si>
    <t xml:space="preserve">13-12-2025 12:03:32 - Sandeep Boyapati (Work notes)
Platform DXC Integration incident INC0577855 updated INC40904691
13-12-2025 12:03:26 - Sandeep Boyapati (Work notes)
Hey Shital,
The effected user is below
User: James Russel / EXT2774 
Email: james.Russell2@aurizon.com.au
Contact: 0749320257
Location: Rockhampton
Company: Aurizon
Following troubleshoot techniques  already tried but still same issue , could you please contact the above user for other solutions .
Thanks In advance
13-12-2025 12:03:26 - Sandeep Boyapati (Additional comments)
Hey Shital,
The effected user is below
User: James Russel / EXT2774 
Email: james.Russell2@aurizon.com.au
Contact: 0749320257
Location: Rockhampton
Company: Aurizon
Following troubleshoot techniques  already tried but still same issue , could you please contact the above user for other solutions .
Thanks In advance
13-12-2025 11:29:09 - PDXC Integration (Work notes)
Assigned to Shital Shinde.
13-12-2025 11:29:09 - PDXC Integration (Work notes)
Assigned to Shital Shinde.
13-12-2025 11:29:06 - PDXC Integration (Additional comments)
shital.shinde@dxc.com: From: Shinde, Shital &lt;shital.shinde@dxc.com&gt; 
Sent: Saturday, December 13, 2025 6:58 AM
To: sandeep.boyapati@qr.com.au
Cc: Workplace Noida iDO 2 Citrix AUS &lt;wpnido2ctxaus@dxc.com&gt;
Subject: QR | INC40904691 - RTOA fails to Launch, E-Fatal Error
Hi Sandeep,
Good day!
This email is regarding the subjected incident INC40904691.
Kindly follow the steps mentioned below:
Clear all the browsing cache and cookies (Ctrl+Shift+Del within browser)   reboot the computer  then try accessing Citrix.
Also, Reset Citrix Receiver/Workspace -:
• Right click on Citrix Receiver/workspace icon   (should be visible in taskbar of your local pc)
• Click on advanced preferences.
• Click on Reset receiver/workspace
Kindly let us know the status of this issue after trying the above steps.
Best Regards,
Shital Shinde
VDA Modern Workplace
13-12-2025 07:09:21 - PDXC Integration (Work notes)
Assigned to Shital Shinde.
13-12-2025 07:05:51 - Sandeep Boyapati (Work notes)
Platform DXC Integration incident INC0577855 created INC40904691
</t>
  </si>
  <si>
    <t xml:space="preserve">
 2025-12-13 07:09:14 PDXC Integration - State is Work in Progress was New
 2025-12-13 11:29:06 PDXC Integration - State is On Hold was Work in Progress</t>
  </si>
  <si>
    <t xml:space="preserve">
 2025-12-13 05:34:32 TRAP Alerts - State is Closed was Closed</t>
  </si>
  <si>
    <t xml:space="preserve">13-12-2025 11:47:38 - PDXC Integration (Work notes)
Assigned to priyadharshini k.
&lt;br/&gt;[incident].[cmdb_ci] supplied value [CATPRDAMQ101] failed [More than one match found]
13-12-2025 11:47:38 - PDXC Integration (Work notes)
Assigned to priyadharshini k.
&lt;br/&gt;[incident].[cmdb_ci] supplied value [CATPRDAMQ101] failed [More than one match found]
13-12-2025 11:47:32 - PDXC Integration (Additional comments)
prachi.kale@dxc.com: issue : Health Service Heartbeat Failure &amp;  Failed to Connect to Computer
Finding : The  alert was trigger due to server is in auto start and stopped state
Next update : The  alert was trigger due to server is in auto start and stopped state now server is in stopped state.
13-12-2025 11:46:28 - PDXC Integration (Work notes)
Assigned to priyadharshini k.
&lt;br/&gt;[incident].[cmdb_ci] supplied value [CATPRDAMQ101] failed [More than one match found]
13-12-2025 05:35:51 - PDXC Integration (Work notes)
Assigned to priyadharshini k.
13-12-2025 05:35:42 - PDXC Integration (Work notes)
Assigned to priyadharshini k.
13-12-2025 05:35:34 - PDXC Integration (Additional comments)
subham.singh@dxc.com: This Ticket has been Acknowledged.
13-12-2025 05:32:42 - PDXC Integration (Work notes)
Vendor Referenced this CI Value on Creation not found in database : CATPRDAMQ101
Vendor Referenced this Business Service Value on Creation not found in database : SCOM
13-12-2025 05:31:08 - Harrison McGuiness (Work notes)
Platform DXC Integration incident INC0577853 created INC40903690
</t>
  </si>
  <si>
    <t xml:space="preserve">
 2025-12-13 05:35:34 PDXC Integration - State is Work in Progress was New
 2025-12-13 11:47:33 PDXC Integration - State is On Hold was Work in Progress</t>
  </si>
  <si>
    <t xml:space="preserve">13-12-2025 14:25:18 - PDXC Integration (Work notes)
Assigned to Lohitha Nulu.
&lt;br/&gt;[incident].[cmdb_ci] supplied value [CAHPRDSEC001] failed [More than one match found]&lt;br/&gt;[incident].[parent_incident] supplied value [INC40854398] failed [Unable to determine reference]
13-12-2025 05:43:18 - PDXC Integration (Work notes)
Assigned to Lohitha Nulu.
&lt;br/&gt;[incident].[parent_incident] supplied value [INC40854398] failed [Unable to determine reference]
13-12-2025 05:43:11 - PDXC Integration (Work notes)
Assigned to Lohitha Nulu.
13-12-2025 05:42:28 - PDXC Integration (Work notes)
Assigned to Lohitha Nulu.
13-12-2025 05:42:18 - PDXC Integration (Additional comments)
lohitha.nulu@dxc.com: Issue: Total CPU Utilization Percentage is too high
Findings: After rebooting also both CPU and memory utilization is high for the server CAHPRDSEC001.
Steps Taken:  Upon checking, CPU and memory consumption on the CAHPRDSEC001 server are consistently above the threshold due to high Cortex usage. Additionally, the server is using a Standard B2s size (2 vCPUs, 4 GiB memory), this is also contributing to the high CPU and memory utilization. Resizing this server will fix the issue. so we have sent mail to the same for the user
13-12-2025 05:36:48 - PDXC Integration (Work notes)
Assigned to Lohitha Nulu.
13-12-2025 05:36:45 - PDXC Integration (Additional comments)
lohitha.nulu@dxc.com: Hello "Team, Thanks for raising the incident. The incident has been acknowledged and if we need further information related to the incident, we will reach out to you.
13-12-2025 05:29:18 - PDXC Integration (Work notes)
Assigned to Lohitha Nulu.
13-12-2025 05:29:01 - PDXC Integration (Work notes)
Vendor Referenced this CI Value on Creation not found in database : CAHPRDSEC001
Vendor Referenced this Business Service Value on Creation not found in database : SCOM
13-12-2025 05:28:29 - Harrison McGuiness (Work notes)
Platform DXC Integration incident INC0577852 created INC40903669
</t>
  </si>
  <si>
    <t xml:space="preserve">
 2025-12-13 05:29:11 PDXC Integration - State is Work in Progress was New
 2025-12-13 05:42:18 PDXC Integration - State is On Hold was Work in Progress</t>
  </si>
  <si>
    <t xml:space="preserve">13-12-2025 05:45:18 - PDXC Integration (Work notes)
Assigned to Pranay Yara.
&lt;br/&gt;Known alert on same host ending with '162' and with same user account, and IP, rosterADSmon.exe is a known process. Previously validated in INC38501202, INC40466750 and INC40203453. The hash is not found in VT, so the process/.exe file is likely an internal or custom tool. Moreover, because the command includes the word 'schedule', it is not indicative of an attacker. It appears to be a legitimate scheduled activity that triggers every two weeks, as evidenced by similar alerts with host ending with '162', IP and rosterADSmon.exe process in the past. Closing the case.
13-12-2025 05:45:08 - PDXC Integration (Work notes)
Assigned to Pranay Yara.
&lt;br/&gt;Known alert on same host ending with '162' and with same user account, and IP, rosterADSmon.exe is a known process. Previously validated in INC38501202, INC40466750 and INC40203453. The hash is not found in VT, so the process/.exe file is likely an internal or custom tool. Moreover, because the command includes the word 'schedule', it is not indicative of an attacker. It appears to be a legitimate scheduled activity that triggers every two weeks, as evidenced by similar alerts with host ending with '162', IP and rosterADSmon.exe process in the past. Closing the case.
13-12-2025 05:45:00 - PDXC Integration (Additional comments)
p.yara@dxc.com: Known alert on same host ending with '162' and with same user account, and IP, rosterADSmon.exe is a known process. Previously validated in INC38501202, INC40466750 and INC40203453. The hash is not found in VT, so the process/.exe file is likely an internal or custom tool. Moreover, because the command includes the word 'schedule', it is not indicative of an attacker. It appears to be a legitimate scheduled activity that triggers every two weeks, as evidenced by similar alerts with host ending with '162', IP and rosterADSmon.exe process in the past. Closing the case.
13-12-2025 05:38:01 - PDXC Integration (Work notes)
Assigned to Pranay Yara.
13-12-2025 05:37:56 - PDXC Integration (Additional comments)
p.yara@dxc.com: The Unit 42 Managed Services Team investigated ID-30947 - Execution of an uncommon process with a local/domain user SID at an early startup stage with a suspicious characteristics by Windows system binary
After a thorough review, we were unable to confirm the legitimacy of the file rosterADSmon.exe. Our analysis using OSINT engines and host-based popularity metrics did not yield sufficient information to classify this file as benign. Given that it was executed near the host's startup time—a potential indicator of a persistence mechanism when misused—we believe it is prudent to verify its legitimacy with you.
Could you confirm whether the file rosterADSmon.exe serves a legitimate purpose within your organization? If you are not familiar with this file or its designation, we highly recommend following the suggestions outlined below.
Recommendations:
- Uninstall and remove all related files from the host
- Add the related hash to the XDR block list
- Educate user regarding acceptable and approved software usage policies
Host details:
- Host: test.qr.com.au\TATUATAPP162
- IP Address: 10.32.144.100
- OS: Windows - Windows Server 2019 [10.0 (Build 17763)]
- Username: NT AUTHORITY\SYSTEM
Alert details:
- Time: 2025-12-12 15:15:43 UTC
- Alert Name: Execution of an uncommon process with a local/domain user SID at an early startup stage with a suspicious characteristics by Windows system binary
- Alert Description: The process rosterADSmon.exe was executed within 29 seconds from boot by the Causality Group Owner (CGO):svchost.exe. According to the CGO "C:\Windows\system32\svchost.exe -k netsvcs -p -s Schedule", the attacker probably created Scheduled task. Try running the command "schtasks /query /v /fo LIST" to list all scheduled task. The execution chain may indicate on a possible persistence mechanism on boot. This behavior was seen on 2 hosts and 3 unique days in the last 30 days
- Action: Detected
- Command Line: "C:\Roster\APP\rosterADSmon.exe"
Action details:
- Action Process Image Name: rosterADSmon.exe
- Action Process Image SHA256: b4b97c4bf0bd6cb67b41f8c5af32f805261b6e52202d192ef07d4fc3938d3a89
- Action Process Signature: Unsigned - None
- Action Process Image Command Line: "C:\Roster\APP\rosterADSmon.exe"
Actor details:
- Actor Process Image Name: svchost.exe
- Actor Process Image SHA256: 2b105fb153b1bcd619b95028612b3a93c60b953eef6837d3bb0099e4207aaf6b
- Actor Process Signature: Signed - Microsoft Corporation
- Actor Process Command Line: C:\Windows\system32\svchost.exe -k netsvcs -p -s Schedule
13-12-2025 02:04:58 - PDXC Integration (Work notes)
Assigned to Pranay Yara.
13-12-2025 01:43:22 - PDXC Integration (Work notes)
Opened By User is Unknown : email.integration.mdr_unit 42@QR
Vendor Referenced this CI Value on Creation not found in database : Cortex XDR
Vendor Referenced this Business Service Value on Creation not found in database : Cortex XDR
13-12-2025 01:42:45 - Palo Alto MDR Service – Unit 42 (Work notes)
Platform DXC Integration incident INC0577850 created INC40901144
</t>
  </si>
  <si>
    <t xml:space="preserve">
 2025-12-13 02:04:56 PDXC Integration - State is Work in Progress was On Hold
 2025-12-13 05:45:00 PDXC Integration - State is Resolved was Work in Progress</t>
  </si>
  <si>
    <t xml:space="preserve">13-12-2025 01:31:08 - PDXC Integration (Work notes)
Incident resolved due to closure of alert: Alert64632552
Incident resolved automatically by return-to-normal condition detected by monitoring system.
13-12-2025 01:31:01 - PDXC Integration (Work notes)
Incident resolved due to closure of alert: Alert64632552
Incident resolved automatically by return-to-normal condition detected by monitoring system.&lt;br/&gt;Backsync to Dynatrace - Status code: 201. Dynatrace Problem P-2512724 has been updated with new comment based on resolution/closure of ServiceNow incident INC40900851. The Dynatrace Problem was intentionally left Open.
13-12-2025 01:31:01 - PDXC Integration (Work notes)
Incident resolved due to closure of alert: Alert64632552
Incident resolved automatically by return-to-normal condition detected by monitoring system.&lt;br/&gt;This alert has been updated by business rule 'Copy alert updates to incident'.
Description has changed. Previous: OPEN Problem P-2512724 in environment QLR-11_ENV01
Problem detected at: 14:43 (UTC) 12.12.2025
1 impacted service
Web service
framework.tn
Response time degradation
355 requests/min impacted
The current response time (2.97 min) exceeds the auto-detected baseline (358 ms) by 49,715 %
Service method: All methods affected
Root cause
Based on our dependency analysis all incidents are part of the same overall problem.
https://dxcdynatrace-io.sso.glb.platform.dxc.com/e/c9be27d8-6982-42a7-9fb5-78ea9087067f/#problems/problemdetails;pid=1447087637847529854_1765550280000V2,
 Tags- customProperties_Node_IP:10.32.64.10, 10.32.64.11, MAP ID:QLR_DT_CI_010, HN;:CAFPRDWAP101.corp.qr.com.au, CAFPRDWAP201.corp.qr.com.au, webMethods Services, QLR Integration Support
13-12-2025 01:30:58 - PDXC Integration (Work notes)
Incident resolved due to closure of alert: Alert64632552
13-12-2025 01:30:38 - PDXC Integration (Work notes)
The related alert Alert64632552 state is now Closed
13-12-2025 01:21:31 - PDXC Integration (Work notes)
Backsync to Dynatrace - Status code: 201. Dynatrace Problem P-2512724 has been updated with new comment based on creation of ServiceNow incident INC40900851.
---START---{EventSourceSendingServer:undefined,EventSourceExternalId:undefined}---END---
13-12-2025 01:21:29 -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&lt;/td&gt;&lt;td&gt;DT1447087637847529854_1765550280000V2_SERVICE-E48F7727C02D1587_SERVICE_RESPONSE_TIME_DEGRADED&lt;/td&gt;&lt;/tr&gt;&lt;tr&gt;&lt;td&gt;HN;&lt;/td&gt;&lt;td&gt;CAFPRDWAP101.corp.qr.com.au,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10.32.64.11&lt;/td&gt;&lt;/tr&gt;&lt;tr&gt;&lt;td&gt;affectedRequestsPerMinute&lt;/td&gt;&lt;td&gt;125.8&lt;/td&gt;&lt;/tr&gt;&lt;tr&gt;&lt;td&gt;annotationDescription&lt;/td&gt;&lt;td&gt;The current response time (~1.41 s) exceeds the auto-detected baseline (~553.69 ms) by 155.43 %.
Service framework.tn has a slowdown.&lt;/td&gt;&lt;/tr&gt;&lt;tr&gt;&lt;td&gt;displayId&lt;/td&gt;&lt;td&gt;P-2512724&lt;/td&gt;&lt;/tr&gt;&lt;tr&gt;&lt;td&gt;dynatraceEnvironment&lt;/td&gt;&lt;td&gt;c9be27d8-6982-42a7-9fb5-78ea9087067f&lt;/td&gt;&lt;/tr&gt;&lt;tr&gt;&lt;td&gt;endTime&lt;/td&gt;&lt;td&gt;1765551480000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1447087637847529854_1765550280000V2&lt;/td&gt;&lt;/tr&gt;&lt;tr&gt;&lt;td&gt;problemImpact&lt;/td&gt;&lt;td&gt;SERVICES&lt;/td&gt;&lt;/tr&gt;&lt;tr&gt;&lt;td&gt;problemUrl&lt;/td&gt;&lt;td&gt;https://dxcdynatrace-io.sso.glb.platform.dxc.com/e/c9be27d8-6982-42a7-9fb5-78ea9087067f/#problems/problemdetails;pid=1447087637847529854_1765550280000V2&lt;/td&gt;&lt;/tr&gt;&lt;tr&gt;&lt;td&gt;referenceResponseTime50thPercentile&lt;/td&gt;&lt;td&gt;553688&lt;/td&gt;&lt;/tr&gt;&lt;tr&gt;&lt;td&gt;referenceResponseTime90thPercentile&lt;/td&gt;&lt;td&gt;4547771.5&lt;/td&gt;&lt;/tr&gt;&lt;tr&gt;&lt;td&gt;runEventRules&lt;/td&gt;&lt;td&gt;true&lt;/td&gt;&lt;/tr&gt;&lt;tr&gt;&lt;td&gt;service&lt;/td&gt;&lt;td&gt;framework.tn&lt;/td&gt;&lt;/tr&gt;&lt;tr&gt;&lt;td&gt;serviceMethodGroup&lt;/td&gt;&lt;td&gt;Default requests&lt;/td&gt;&lt;/tr&gt;&lt;tr&gt;&lt;td&gt;severities response time 50th percentile&lt;/td&gt;&lt;td&gt;1414265&lt;/td&gt;&lt;/tr&gt;&lt;tr&gt;&lt;td&gt;severities response time 90th percentile&lt;/td&gt;&lt;td&gt;571294850&lt;/td&gt;&lt;/tr&gt;&lt;tr&gt;&lt;td&gt;severities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webMethods Services&lt;/td&gt;&lt;/tr&gt;&lt;/table&gt;[/code]
13-12-2025 01:20:59 - PDXC Integration (Work notes)
Backsync to Dynatrace - Status code: 201. Dynatrace Problem P-2512724 has been updated with new comment based on creation of ServiceNow incident INC40900851.
---START---{EventSourceSendingServer:undefined,EventSourceExternalId:undefined}---END---
13-12-2025 01:20:50 -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&lt;/td&gt;&lt;td&gt;DT1447087637847529854_1765550280000V2_SERVICE-E48F7727C02D1587_SERVICE_RESPONSE_TIME_DEGRADED&lt;/td&gt;&lt;/tr&gt;&lt;tr&gt;&lt;td&gt;HN;&lt;/td&gt;&lt;td&gt;CAFPRDWAP101.corp.qr.com.au,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10.32.64.11&lt;/td&gt;&lt;/tr&gt;&lt;tr&gt;&lt;td&gt;affectedRequestsPerMinute&lt;/td&gt;&lt;td&gt;125.8&lt;/td&gt;&lt;/tr&gt;&lt;tr&gt;&lt;td&gt;annotationDescription&lt;/td&gt;&lt;td&gt;The current response time (~1.41 s) exceeds the auto-detected baseline (~553.69 ms) by 155.43 %.
Service framework.tn has a slowdown.&lt;/td&gt;&lt;/tr&gt;&lt;tr&gt;&lt;td&gt;displayId&lt;/td&gt;&lt;td&gt;P-2512724&lt;/td&gt;&lt;/tr&gt;&lt;tr&gt;&lt;td&gt;dynatraceEnvironment&lt;/td&gt;&lt;td&gt;c9be27d8-6982-42a7-9fb5-78ea9087067f&lt;/td&gt;&lt;/tr&gt;&lt;tr&gt;&lt;td&gt;endTime&lt;/td&gt;&lt;td&gt;1765551480000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1447087637847529854_1765550280000V2&lt;/td&gt;&lt;/tr&gt;&lt;tr&gt;&lt;td&gt;problemImpact&lt;/td&gt;&lt;td&gt;SERVICES&lt;/td&gt;&lt;/tr&gt;&lt;tr&gt;&lt;td&gt;problemUrl&lt;/td&gt;&lt;td&gt;https://dxcdynatrace-io.sso.glb.platform.dxc.com/e/c9be27d8-6982-42a7-9fb5-78ea9087067f/#problems/problemdetails;pid=1447087637847529854_1765550280000V2&lt;/td&gt;&lt;/tr&gt;&lt;tr&gt;&lt;td&gt;referenceResponseTime50thPercentile&lt;/td&gt;&lt;td&gt;553688&lt;/td&gt;&lt;/tr&gt;&lt;tr&gt;&lt;td&gt;referenceResponseTime90thPercentile&lt;/td&gt;&lt;td&gt;4547771.5&lt;/td&gt;&lt;/tr&gt;&lt;tr&gt;&lt;td&gt;runEventRules&lt;/td&gt;&lt;td&gt;true&lt;/td&gt;&lt;/tr&gt;&lt;tr&gt;&lt;td&gt;service&lt;/td&gt;&lt;td&gt;framework.tn&lt;/td&gt;&lt;/tr&gt;&lt;tr&gt;&lt;td&gt;serviceMethodGroup&lt;/td&gt;&lt;td&gt;Default requests&lt;/td&gt;&lt;/tr&gt;&lt;tr&gt;&lt;td&gt;severities response time 50th percentile&lt;/td&gt;&lt;td&gt;1414265&lt;/td&gt;&lt;/tr&gt;&lt;tr&gt;&lt;td&gt;severities response time 90th percentile&lt;/td&gt;&lt;td&gt;571294850&lt;/td&gt;&lt;/tr&gt;&lt;tr&gt;&lt;td&gt;severities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webMethods Services&lt;/td&gt;&lt;/tr&gt;&lt;/table&gt;[/code]
13-12-2025 01:20:11 - PDXC Integration (Work notes)
---START---{EventSourceSendingServer:undefined,EventSourceExternalId:undefined}---END---
13-12-2025 01:20:06 -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&lt;/td&gt;&lt;td&gt;SERVICE-E48F7727C02D1587&lt;/td&gt;&lt;/tr&gt;&lt;tr&gt;&lt;td&gt;UUID: &lt;/td&gt;&lt;td&gt;DT1447087637847529854_1765550280000V2_SERVICE-E48F7727C02D1587_SERVICE_RESPONSE_TIME_DEGRADED&lt;/td&gt;&lt;/tr&gt;&lt;tr&gt;&lt;td&gt;HN;&lt;/td&gt;&lt;td&gt;CAFPRDWAP101.corp.qr.com.au, CAFPRDWAP201.corp.qr.com.au&lt;/td&gt;&lt;/tr&gt;&lt;tr&gt;&lt;td&gt;MAP ID&lt;/td&gt;&lt;td&gt;QLR_DT_CI_010&lt;/td&gt;&lt;/tr&gt;&lt;tr&gt;&lt;td&gt;Node IP&lt;/td&gt;&lt;td&gt;10.32.64.10, 10.32.64.11&lt;/td&gt;&lt;/tr&gt;&lt;tr&gt;&lt;td&gt;affectedRequestsPerMinute&lt;/td&gt;&lt;td&gt;125.8&lt;/td&gt;&lt;/tr&gt;&lt;tr&gt;&lt;td&gt;annotationDescription&lt;/td&gt;&lt;td&gt;The current response time (~1.41 s) exceeds the auto-detected baseline (~553.69 ms) by 155.43 %.
Service framework.tn has a slowdown.&lt;/td&gt;&lt;/tr&gt;&lt;tr&gt;&lt;td&gt;displayId&lt;/td&gt;&lt;td&gt;P-2512724&lt;/td&gt;&lt;/tr&gt;&lt;tr&gt;&lt;td&gt;dynatraceEnvironment&lt;/td&gt;&lt;td&gt;c9be27d8-6982-42a7-9fb5-78ea9087067f&lt;/td&gt;&lt;/tr&gt;&lt;tr&gt;&lt;td&gt;endTime&lt;/td&gt;&lt;td&gt;1765551480000&lt;/td&gt;&lt;/tr&gt;&lt;tr&gt;&lt;td&gt;entityId&lt;/td&gt;&lt;td&gt;SERVICE-E48F7727C02D1587&lt;/td&gt;&lt;/tr&gt;&lt;tr&gt;&lt;td&gt;entityName&lt;/td&gt;&lt;td&gt;framework.tn&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1447087637847529854_1765550280000V2&lt;/td&gt;&lt;/tr&gt;&lt;tr&gt;&lt;td&gt;problemImpact&lt;/td&gt;&lt;td&gt;SERVICES&lt;/td&gt;&lt;/tr&gt;&lt;tr&gt;&lt;td&gt;problemUrl&lt;/td&gt;&lt;td&gt;https://dxcdynatrace-io.sso.glb.platform.dxc.com/e/c9be27d8-6982-42a7-9fb5-78ea9087067f/#problems/problemdetails;pid=1447087637847529854_1765550280000V2&lt;/td&gt;&lt;/tr&gt;&lt;tr&gt;&lt;td&gt;referenceResponseTime50thPercentile&lt;/td&gt;&lt;td&gt;553688&lt;/td&gt;&lt;/tr&gt;&lt;tr&gt;&lt;td&gt;referenceResponseTime90thPercentile&lt;/td&gt;&lt;td&gt;4547771.5&lt;/td&gt;&lt;/tr&gt;&lt;tr&gt;&lt;td&gt;runEventRules&lt;/td&gt;&lt;td&gt;true&lt;/td&gt;&lt;/tr&gt;&lt;tr&gt;&lt;td&gt;service&lt;/td&gt;&lt;td&gt;framework.tn&lt;/td&gt;&lt;/tr&gt;&lt;tr&gt;&lt;td&gt;serviceMethodGroup&lt;/td&gt;&lt;td&gt;Default requests&lt;/td&gt;&lt;/tr&gt;&lt;tr&gt;&lt;td&gt;severities response time 50th percentile&lt;/td&gt;&lt;td&gt;1414265&lt;/td&gt;&lt;/tr&gt;&lt;tr&gt;&lt;td&gt;severities response time 90th percentile&lt;/td&gt;&lt;td&gt;571294850&lt;/td&gt;&lt;/tr&gt;&lt;tr&gt;&lt;td&gt;severities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webMethods Services&lt;/td&gt;&lt;/tr&gt;&lt;/table&gt;[/code]
</t>
  </si>
  <si>
    <t xml:space="preserve">
 2025-12-13 01:30:50 PDXC Integration - State is Work in Progress was New
 2025-12-13 01:30:53 PDXC Integration - State is Resolved was Work in Progress</t>
  </si>
  <si>
    <t xml:space="preserve">13-12-2025 01:04:49 - PDXC Integration (Work notes)
Incident resolved due to closure of alert: Alert64630031
Incident resolved automatically by return-to-normal condition detected by monitoring system.&lt;br/&gt;Backsync to Dynatrace - Status code: 201. Dynatrace Problem P-2512723 has been updated with new comment based on resolution/closure of ServiceNow incident INC40900541. The Dynatrace Problem was intentionally left Open.
13-12-2025 01:03:58 - PDXC Integration (Work notes)
Incident resolved due to closure of alert: Alert64630031
Incident resolved automatically by return-to-normal condition detected by monitoring system.
13-12-2025 01:03:11 - PDXC Integration (Work notes)
Incident resolved due to closure of alert: Alert64630031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4 impacted services
Web service
wm.tn.queuing
Response time degradation
99.2 requests/min impacted
The current response time (5.66 min) exceeds the auto-detected baseline (74.7 ms) by 454,355 %
Service method: All methods affected
Web service
qr.framework.library.system.health
Failure rate increase
70.4 requests/min impacted
by a failure rate increase to 1.54 %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OTIS Services, HN;:CAFPRDWAP101.corp.qr.com.au, CAFPRDWAP201.corp.qr.com.au, customProperties_Node_IP:10.32.32.75, 10.32.32.76, 10.32.64.10, 10.32.64.11, HN;:CAFPRDWAP101.corp.qr.com.au, CAFPRDWAP201.corp.qr.com.au, CATPRDOTI101.corp.qr.com.au, CATPRDOTI201.corp.qr.com.au, webMethods Services, MAP ID:QLR_DT_CI_008, QLR Integration Support
13-12-2025 01:02:58 - PDXC Integration (Work notes)
Incident resolved due to closure of alert: Alert64630031
13-12-2025 00:59:41 - PDXC Integration (Work notes)
The related alert Alert64630031 state is now Closed
13-12-2025 00:57:22 - PDXC Integration (Work notes)
Backsync to Dynatrace - Status code: 201. Dynatrace Problem P-2512723 has been updated with new comment based on creation of ServiceNow incident INC40900541.
---START---{EventSourceSendingServer:undefined,EventSourceExternalId:undefined}---END---
13-12-2025 00:57:21 -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&lt;/td&gt;&lt;td&gt;DT9047903877347574965_1765548660000V2_SERVICE-BE6D8AB34A2B8B42_SERVICE_RESPONSE_TIME_DEGRADED&lt;/td&gt;&lt;/tr&gt;&lt;tr&gt;&lt;td&gt;HN;&lt;/td&gt;&lt;td&gt;CAFPRDWAP101.corp.qr.com.au,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10.32.64.11&lt;/td&gt;&lt;/tr&gt;&lt;tr&gt;&lt;td&gt;affectedRequestsPerMinute&lt;/td&gt;&lt;td&gt;29&lt;/td&gt;&lt;/tr&gt;&lt;tr&gt;&lt;td&gt;annotationDescription&lt;/td&gt;&lt;td&gt;The current response time (5 min 22 s) exceeds the auto-detected baseline (~74.67 ms) by 432371.5 %.
Service wm.tn.queuing has a slowdown.&lt;/td&gt;&lt;/tr&gt;&lt;tr&gt;&lt;td&gt;displayId&lt;/td&gt;&lt;td&gt;P-2512723&lt;/td&gt;&lt;/tr&gt;&lt;tr&gt;&lt;td&gt;dynatraceEnvironment&lt;/td&gt;&lt;td&gt;c9be27d8-6982-42a7-9fb5-78ea9087067f&lt;/td&gt;&lt;/tr&gt;&lt;tr&gt;&lt;td&gt;endTime&lt;/td&gt;&lt;td&gt;1765551120000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eferenceResponseTime50thPercentile&lt;/td&gt;&lt;td&gt;74668&lt;/td&gt;&lt;/tr&gt;&lt;tr&gt;&lt;td&gt;referenceResponseTime90thPercentile&lt;/td&gt;&lt;td&gt;1545347.9&lt;/td&gt;&lt;/tr&gt;&lt;tr&gt;&lt;td&gt;runEventRules&lt;/td&gt;&lt;td&gt;true&lt;/td&gt;&lt;/tr&gt;&lt;tr&gt;&lt;td&gt;service&lt;/td&gt;&lt;td&gt;wm.tn.queuing&lt;/td&gt;&lt;/tr&gt;&lt;tr&gt;&lt;td&gt;serviceMethodGroup&lt;/td&gt;&lt;td&gt;Default requests&lt;/td&gt;&lt;/tr&gt;&lt;tr&gt;&lt;td&gt;severities response time 50th percentile&lt;/td&gt;&lt;td&gt;322917820&lt;/td&gt;&lt;/tr&gt;&lt;tr&gt;&lt;td&gt;severities response time 90th percentile&lt;/td&gt;&lt;td&gt;659742850&lt;/td&gt;&lt;/tr&gt;&lt;tr&gt;&lt;td&gt;severities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OTIS Services, webMethods Services&lt;/td&gt;&lt;/tr&gt;&lt;/table&gt;[/code]
13-12-2025 00:56:58 - PDXC Integration (Work notes)
Backsync to Dynatrace - Status code: 201. Dynatrace Problem P-2512723 has been updated with new comment based on creation of ServiceNow incident INC40900541.
---START---{EventSourceSendingServer:undefined,EventSourceExternalId:undefined}---END---
13-12-2025 00:56:53 -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&lt;/td&gt;&lt;td&gt;DT9047903877347574965_1765548660000V2_SERVICE-BE6D8AB34A2B8B42_SERVICE_RESPONSE_TIME_DEGRADED&lt;/td&gt;&lt;/tr&gt;&lt;tr&gt;&lt;td&gt;HN;&lt;/td&gt;&lt;td&gt;CAFPRDWAP101.corp.qr.com.au,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10.32.64.11&lt;/td&gt;&lt;/tr&gt;&lt;tr&gt;&lt;td&gt;affectedRequestsPerMinute&lt;/td&gt;&lt;td&gt;29&lt;/td&gt;&lt;/tr&gt;&lt;tr&gt;&lt;td&gt;annotationDescription&lt;/td&gt;&lt;td&gt;The current response time (5 min 22 s) exceeds the auto-detected baseline (~74.67 ms) by 432371.5 %.
Service wm.tn.queuing has a slowdown.&lt;/td&gt;&lt;/tr&gt;&lt;tr&gt;&lt;td&gt;displayId&lt;/td&gt;&lt;td&gt;P-2512723&lt;/td&gt;&lt;/tr&gt;&lt;tr&gt;&lt;td&gt;dynatraceEnvironment&lt;/td&gt;&lt;td&gt;c9be27d8-6982-42a7-9fb5-78ea9087067f&lt;/td&gt;&lt;/tr&gt;&lt;tr&gt;&lt;td&gt;endTime&lt;/td&gt;&lt;td&gt;1765551120000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eferenceResponseTime50thPercentile&lt;/td&gt;&lt;td&gt;74668&lt;/td&gt;&lt;/tr&gt;&lt;tr&gt;&lt;td&gt;referenceResponseTime90thPercentile&lt;/td&gt;&lt;td&gt;1545347.9&lt;/td&gt;&lt;/tr&gt;&lt;tr&gt;&lt;td&gt;runEventRules&lt;/td&gt;&lt;td&gt;true&lt;/td&gt;&lt;/tr&gt;&lt;tr&gt;&lt;td&gt;service&lt;/td&gt;&lt;td&gt;wm.tn.queuing&lt;/td&gt;&lt;/tr&gt;&lt;tr&gt;&lt;td&gt;serviceMethodGroup&lt;/td&gt;&lt;td&gt;Default requests&lt;/td&gt;&lt;/tr&gt;&lt;tr&gt;&lt;td&gt;severities response time 50th percentile&lt;/td&gt;&lt;td&gt;322917820&lt;/td&gt;&lt;/tr&gt;&lt;tr&gt;&lt;td&gt;severities response time 90th percentile&lt;/td&gt;&lt;td&gt;659742850&lt;/td&gt;&lt;/tr&gt;&lt;tr&gt;&lt;td&gt;severities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OTIS Services, webMethods Services&lt;/td&gt;&lt;/tr&gt;&lt;/table&gt;[/code]
13-12-2025 00:56:21 - PDXC Integration (Work notes)
---START---{EventSourceSendingServer:undefined,EventSourceExternalId:undefined}---END---
13-12-2025 00:56:16 -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&lt;/td&gt;&lt;td&gt;SERVICE-BE6D8AB34A2B8B42&lt;/td&gt;&lt;/tr&gt;&lt;tr&gt;&lt;td&gt;UUID: &lt;/td&gt;&lt;td&gt;DT9047903877347574965_1765548660000V2_SERVICE-BE6D8AB34A2B8B42_SERVICE_RESPONSE_TIME_DEGRADED&lt;/td&gt;&lt;/tr&gt;&lt;tr&gt;&lt;td&gt;HN;&lt;/td&gt;&lt;td&gt;CAFPRDWAP101.corp.qr.com.au,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10.32.64.11&lt;/td&gt;&lt;/tr&gt;&lt;tr&gt;&lt;td&gt;affectedRequestsPerMinute&lt;/td&gt;&lt;td&gt;29&lt;/td&gt;&lt;/tr&gt;&lt;tr&gt;&lt;td&gt;annotationDescription&lt;/td&gt;&lt;td&gt;The current response time (5 min 22 s) exceeds the auto-detected baseline (~74.67 ms) by 432371.5 %.
Service wm.tn.queuing has a slowdown.&lt;/td&gt;&lt;/tr&gt;&lt;tr&gt;&lt;td&gt;displayId&lt;/td&gt;&lt;td&gt;P-2512723&lt;/td&gt;&lt;/tr&gt;&lt;tr&gt;&lt;td&gt;dynatraceEnvironment&lt;/td&gt;&lt;td&gt;c9be27d8-6982-42a7-9fb5-78ea9087067f&lt;/td&gt;&lt;/tr&gt;&lt;tr&gt;&lt;td&gt;endTime&lt;/td&gt;&lt;td&gt;1765551120000&lt;/td&gt;&lt;/tr&gt;&lt;tr&gt;&lt;td&gt;entityId&lt;/td&gt;&lt;td&gt;SERVICE-BE6D8AB34A2B8B42&lt;/td&gt;&lt;/tr&gt;&lt;tr&gt;&lt;td&gt;entityName&lt;/td&gt;&lt;td&gt;wm.tn.queuing&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eferenceResponseTime50thPercentile&lt;/td&gt;&lt;td&gt;74668&lt;/td&gt;&lt;/tr&gt;&lt;tr&gt;&lt;td&gt;referenceResponseTime90thPercentile&lt;/td&gt;&lt;td&gt;1545347.9&lt;/td&gt;&lt;/tr&gt;&lt;tr&gt;&lt;td&gt;runEventRules&lt;/td&gt;&lt;td&gt;true&lt;/td&gt;&lt;/tr&gt;&lt;tr&gt;&lt;td&gt;service&lt;/td&gt;&lt;td&gt;wm.tn.queuing&lt;/td&gt;&lt;/tr&gt;&lt;tr&gt;&lt;td&gt;serviceMethodGroup&lt;/td&gt;&lt;td&gt;Default requests&lt;/td&gt;&lt;/tr&gt;&lt;tr&gt;&lt;td&gt;severities response time 50th percentile&lt;/td&gt;&lt;td&gt;322917820&lt;/td&gt;&lt;/tr&gt;&lt;tr&gt;&lt;td&gt;severities response time 90th percentile&lt;/td&gt;&lt;td&gt;659742850&lt;/td&gt;&lt;/tr&gt;&lt;tr&gt;&lt;td&gt;severities unit&lt;/td&gt;&lt;td&gt;microsecond (µs)&lt;/td&gt;&lt;/tr&gt;&lt;tr&gt;&lt;td&gt;severityLevel&lt;/td&gt;&lt;td&gt;PERFORMANCE&lt;/td&gt;&lt;/tr&gt;&lt;tr&gt;&lt;td&gt;startTime&lt;/td&gt;&lt;td&gt;1765550280000&lt;/td&gt;&lt;/tr&gt;&lt;tr&gt;&lt;td&gt;status&lt;/td&gt;&lt;td&gt;CLOSED&lt;/td&gt;&lt;/tr&gt;&lt;tr&gt;&lt;td&gt;tags&lt;/td&gt;&lt;td&gt;QLR Integration Support, OTIS Services, webMethods Services&lt;/td&gt;&lt;/tr&gt;&lt;/table&gt;[/code]
</t>
  </si>
  <si>
    <t xml:space="preserve">
 2025-12-13 01:02:03 PDXC Integration - State is Work in Progress was New
 2025-12-13 01:02:49 PDXC Integration - State is Resolved was Work in Progress</t>
  </si>
  <si>
    <t xml:space="preserve">13-12-2025 01:00:58 - PDXC Integration (Work notes)
Incident resolved due to closure of alert: Alert64630032
Incident resolved automatically by return-to-normal condition detected by monitoring system.
13-12-2025 01:00:58 - PDXC Integration (Work notes)
Incident resolved due to closure of alert: Alert64630032
Incident resolved automatically by return-to-normal condition detected by monitoring system.&lt;br/&gt;Backsync to Dynatrace - Status code: 201. Dynatrace Problem P-2512723 has been updated with new comment based on resolution/closure of ServiceNow incident INC40900542. The Dynatrace Problem was intentionally left Open.
13-12-2025 01:00:58 - PDXC Integration (Work notes)
Incident resolved due to closure of alert: Alert64630032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4 impacted services
Web service
wm.tn.queuing
Response time degradation
99.2 requests/min impacted
The current response time (5.66 min) exceeds the auto-detected baseline (74.7 ms) by 454,355 %
Service method: All methods affected
Web service
qr.framework.library.system.health
Failure rate increase
70.4 requests/min impacted
by a failure rate increase to 1.54 %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OTIS Services, HN;:CAFPRDWAP101.corp.qr.com.au, CAFPRDWAP201.corp.qr.com.au, customProperties_Node_IP:10.32.32.75, 10.32.32.76, 10.32.64.10, 10.32.64.11, HN;:CAFPRDWAP101.corp.qr.com.au, CAFPRDWAP201.corp.qr.com.au, CATPRDOTI101.corp.qr.com.au, CATPRDOTI201.corp.qr.com.au, webMethods Services, MAP ID:QLR_DT_CI_008, QLR Integration Support
13-12-2025 00:59:51 - PDXC Integration (Work notes)
Incident resolved due to closure of alert: Alert64630032
13-12-2025 00:59:41 - PDXC Integration (Work notes)
The related alert Alert64630032 state is now Closed
13-12-2025 00:58:01 - PDXC Integration (Work notes)
Backsync to Dynatrace - Status code: 201. Dynatrace Problem P-2512723 has been updated with new comment based on creation of ServiceNow incident INC40900542.
---START---{EventSourceSendingServer:undefined,EventSourceExternalId:undefined}---END---
13-12-2025 00:58:00 - PDXC Integration (Additional comments)
system: This alert came in from DYNATRACE:
[code]&lt;table&gt;&lt;tr&gt;&lt;td width=160px&gt;Category: &lt;/td&gt;&lt;td&gt;EdgeX-FAILURE_RATE_INCREASED&lt;/td&gt;&lt;/tr&gt;&lt;tr&gt;&lt;td&gt;Application: &lt;/td&gt;&lt;td&gt;SERVICE&lt;/td&gt;&lt;/tr&gt;&lt;tr&gt;&lt;td&gt;Object: &lt;/td&gt;&lt;td&gt;SERVICE-9EE771E4E668D254&lt;/td&gt;&lt;/tr&gt;&lt;tr&gt;&lt;td&gt;UUID: &lt;/td&gt;&lt;td&gt;DT9047903877347574965_1765548660000V2_SERVICE-9EE771E4E668D254_FAILURE_RATE_INCREASED&lt;/td&gt;&lt;/tr&gt;&lt;tr&gt;&lt;td&gt;HN;&lt;/td&gt;&lt;td&gt;CAFPRDWAP101.corp.qr.com.au,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10.32.64.11&lt;/td&gt;&lt;/tr&gt;&lt;tr&gt;&lt;td&gt;affectedRequestsPerMinute&lt;/td&gt;&lt;td&gt;35.2&lt;/td&gt;&lt;/tr&gt;&lt;tr&gt;&lt;td&gt;annotationDescription&lt;/td&gt;&lt;td&gt;The error rate increased to 1.54 %.
Service qr.framework.library.system.health has a failure rate increase.&lt;/td&gt;&lt;/tr&gt;&lt;tr&gt;&lt;td&gt;displayId&lt;/td&gt;&lt;td&gt;P-2512723&lt;/td&gt;&lt;/tr&gt;&lt;tr&gt;&lt;td&gt;dynatraceEnvironment&lt;/td&gt;&lt;td&gt;c9be27d8-6982-42a7-9fb5-78ea9087067f&lt;/td&gt;&lt;/tr&gt;&lt;tr&gt;&lt;td&gt;endTime&lt;/td&gt;&lt;td&gt;1765550820000&lt;/td&gt;&lt;/tr&gt;&lt;tr&gt;&lt;td&gt;entityId&lt;/td&gt;&lt;td&gt;SERVICE-9EE771E4E668D254&lt;/td&gt;&lt;/tr&gt;&lt;tr&gt;&lt;td&gt;entityName&lt;/td&gt;&lt;td&gt;qr.framework.library.system.health&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qr.framework.library.system.health&lt;/td&gt;&lt;/tr&gt;&lt;tr&gt;&lt;td&gt;serviceMethodGroup&lt;/td&gt;&lt;td&gt;Default requests&lt;/td&gt;&lt;/tr&gt;&lt;tr&gt;&lt;td&gt;severities failure rate&lt;/td&gt;&lt;td&gt;1.5384616&lt;/td&gt;&lt;/tr&gt;&lt;tr&gt;&lt;td&gt;severities unit&lt;/td&gt;&lt;td&gt;percent (%)&lt;/td&gt;&lt;/tr&gt;&lt;tr&gt;&lt;td&gt;severityLevel&lt;/td&gt;&lt;td&gt;ERROR&lt;/td&gt;&lt;/tr&gt;&lt;tr&gt;&lt;td&gt;startTime&lt;/td&gt;&lt;td&gt;1765550340000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13-12-2025 00:56:51 - PDXC Integration (Work notes)
Backsync to Dynatrace - Status code: 201. Dynatrace Problem P-2512723 has been updated with new comment based on creation of ServiceNow incident INC40900542.
---START---{EventSourceSendingServer:undefined,EventSourceExternalId:undefined}---END---
13-12-2025 00:56:46 - PDXC Integration (Additional comments)
system: This alert came in from DYNATRACE:
[code]&lt;table&gt;&lt;tr&gt;&lt;td width=160px&gt;Category: &lt;/td&gt;&lt;td&gt;EdgeX-FAILURE_RATE_INCREASED&lt;/td&gt;&lt;/tr&gt;&lt;tr&gt;&lt;td&gt;Application: &lt;/td&gt;&lt;td&gt;SERVICE&lt;/td&gt;&lt;/tr&gt;&lt;tr&gt;&lt;td&gt;Object: &lt;/td&gt;&lt;td&gt;SERVICE-9EE771E4E668D254&lt;/td&gt;&lt;/tr&gt;&lt;tr&gt;&lt;td&gt;UUID: &lt;/td&gt;&lt;td&gt;DT9047903877347574965_1765548660000V2_SERVICE-9EE771E4E668D254_FAILURE_RATE_INCREASED&lt;/td&gt;&lt;/tr&gt;&lt;tr&gt;&lt;td&gt;HN;&lt;/td&gt;&lt;td&gt;CAFPRDWAP101.corp.qr.com.au,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10.32.64.11&lt;/td&gt;&lt;/tr&gt;&lt;tr&gt;&lt;td&gt;affectedRequestsPerMinute&lt;/td&gt;&lt;td&gt;35.2&lt;/td&gt;&lt;/tr&gt;&lt;tr&gt;&lt;td&gt;annotationDescription&lt;/td&gt;&lt;td&gt;The error rate increased to 1.54 %.
Service qr.framework.library.system.health has a failure rate increase.&lt;/td&gt;&lt;/tr&gt;&lt;tr&gt;&lt;td&gt;displayId&lt;/td&gt;&lt;td&gt;P-2512723&lt;/td&gt;&lt;/tr&gt;&lt;tr&gt;&lt;td&gt;dynatraceEnvironment&lt;/td&gt;&lt;td&gt;c9be27d8-6982-42a7-9fb5-78ea9087067f&lt;/td&gt;&lt;/tr&gt;&lt;tr&gt;&lt;td&gt;endTime&lt;/td&gt;&lt;td&gt;1765550820000&lt;/td&gt;&lt;/tr&gt;&lt;tr&gt;&lt;td&gt;entityId&lt;/td&gt;&lt;td&gt;SERVICE-9EE771E4E668D254&lt;/td&gt;&lt;/tr&gt;&lt;tr&gt;&lt;td&gt;entityName&lt;/td&gt;&lt;td&gt;qr.framework.library.system.health&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qr.framework.library.system.health&lt;/td&gt;&lt;/tr&gt;&lt;tr&gt;&lt;td&gt;serviceMethodGroup&lt;/td&gt;&lt;td&gt;Default requests&lt;/td&gt;&lt;/tr&gt;&lt;tr&gt;&lt;td&gt;severities failure rate&lt;/td&gt;&lt;td&gt;1.5384616&lt;/td&gt;&lt;/tr&gt;&lt;tr&gt;&lt;td&gt;severities unit&lt;/td&gt;&lt;td&gt;percent (%)&lt;/td&gt;&lt;/tr&gt;&lt;tr&gt;&lt;td&gt;severityLevel&lt;/td&gt;&lt;td&gt;ERROR&lt;/td&gt;&lt;/tr&gt;&lt;tr&gt;&lt;td&gt;startTime&lt;/td&gt;&lt;td&gt;1765550340000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13-12-2025 00:56:12 - PDXC Integration (Work notes)
---START---{EventSourceSendingServer:undefined,EventSourceExternalId:undefined}---END---
13-12-2025 00:56:11 - PDXC Integration (Additional comments)
system: This alert came in from DYNATRACE:
[code]&lt;table&gt;&lt;tr&gt;&lt;td width=160px&gt;Category: &lt;/td&gt;&lt;td&gt;EdgeX-FAILURE_RATE_INCREASED&lt;/td&gt;&lt;/tr&gt;&lt;tr&gt;&lt;td&gt;Application: &lt;/td&gt;&lt;td&gt;SERVICE&lt;/td&gt;&lt;/tr&gt;&lt;tr&gt;&lt;td&gt;Object: &lt;/td&gt;&lt;td&gt;SERVICE-9EE771E4E668D254&lt;/td&gt;&lt;/tr&gt;&lt;tr&gt;&lt;td&gt;UUID: &lt;/td&gt;&lt;td&gt;DT9047903877347574965_1765548660000V2_SERVICE-9EE771E4E668D254_FAILURE_RATE_INCREASED&lt;/td&gt;&lt;/tr&gt;&lt;tr&gt;&lt;td&gt;HN;&lt;/td&gt;&lt;td&gt;CAFPRDWAP101.corp.qr.com.au,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10.32.64.11&lt;/td&gt;&lt;/tr&gt;&lt;tr&gt;&lt;td&gt;affectedRequestsPerMinute&lt;/td&gt;&lt;td&gt;35.2&lt;/td&gt;&lt;/tr&gt;&lt;tr&gt;&lt;td&gt;annotationDescription&lt;/td&gt;&lt;td&gt;The error rate increased to 1.54 %.
Service qr.framework.library.system.health has a failure rate increase.&lt;/td&gt;&lt;/tr&gt;&lt;tr&gt;&lt;td&gt;displayId&lt;/td&gt;&lt;td&gt;P-2512723&lt;/td&gt;&lt;/tr&gt;&lt;tr&gt;&lt;td&gt;dynatraceEnvironment&lt;/td&gt;&lt;td&gt;c9be27d8-6982-42a7-9fb5-78ea9087067f&lt;/td&gt;&lt;/tr&gt;&lt;tr&gt;&lt;td&gt;endTime&lt;/td&gt;&lt;td&gt;1765550820000&lt;/td&gt;&lt;/tr&gt;&lt;tr&gt;&lt;td&gt;entityId&lt;/td&gt;&lt;td&gt;SERVICE-9EE771E4E668D254&lt;/td&gt;&lt;/tr&gt;&lt;tr&gt;&lt;td&gt;entityName&lt;/td&gt;&lt;td&gt;qr.framework.library.system.health&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qr.framework.library.system.health&lt;/td&gt;&lt;/tr&gt;&lt;tr&gt;&lt;td&gt;serviceMethodGroup&lt;/td&gt;&lt;td&gt;Default requests&lt;/td&gt;&lt;/tr&gt;&lt;tr&gt;&lt;td&gt;severities failure rate&lt;/td&gt;&lt;td&gt;1.5384616&lt;/td&gt;&lt;/tr&gt;&lt;tr&gt;&lt;td&gt;severities unit&lt;/td&gt;&lt;td&gt;percent (%)&lt;/td&gt;&lt;/tr&gt;&lt;tr&gt;&lt;td&gt;severityLevel&lt;/td&gt;&lt;td&gt;ERROR&lt;/td&gt;&lt;/tr&gt;&lt;tr&gt;&lt;td&gt;startTime&lt;/td&gt;&lt;td&gt;1765550340000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t>
  </si>
  <si>
    <t xml:space="preserve">
 2025-12-13 00:59:40 PDXC Integration - State is Work in Progress was New
 2025-12-13 00:59:47 PDXC Integration - State is Resolved was Work in Progress</t>
  </si>
  <si>
    <t xml:space="preserve">13-12-2025 01:03:01 - PDXC Integration (Work notes)
Incident resolved due to closure of alert: Alert64630033
Incident resolved automatically by return-to-normal condition detected by monitoring system.
13-12-2025 01:02:58 - PDXC Integration (Work notes)
Incident resolved due to closure of alert: Alert64630033
Incident resolved automatically by return-to-normal condition detected by monitoring system.&lt;br/&gt;Backsync to Dynatrace - Status code: 201. Dynatrace Problem P-2512723 has been updated with new comment based on resolution/closure of ServiceNow incident INC40900543. The Dynatrace Problem was intentionally left Open.
13-12-2025 01:02:09 - PDXC Integration (Work notes)
Incident resolved due to closure of alert: Alert64630033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4 impacted services
Web service
wm.tn.queuing
Response time degradation
99.2 requests/min impacted
The current response time (5.66 min) exceeds the auto-detected baseline (74.7 ms) by 454,355 %
Service method: All methods affected
Web service
qr.framework.library.system.health
Failure rate increase
70.4 requests/min impacted
by a failure rate increase to 1.54 %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OTIS Services, HN;:CAFPRDWAP101.corp.qr.com.au, CAFPRDWAP201.corp.qr.com.au, customProperties_Node_IP:10.32.32.75, 10.32.32.76, 10.32.64.10, 10.32.64.11, HN;:CAFPRDWAP101.corp.qr.com.au, CAFPRDWAP201.corp.qr.com.au, CATPRDOTI101.corp.qr.com.au, CATPRDOTI201.corp.qr.com.au, webMethods Services, MAP ID:QLR_DT_CI_008, QLR Integration Support
13-12-2025 01:01:58 - PDXC Integration (Work notes)
Incident resolved due to closure of alert: Alert64630033
13-12-2025 00:59:38 - PDXC Integration (Work notes)
The related alert Alert64630033 state is now Closed
13-12-2025 00:57:22 - PDXC Integration (Work notes)
Backsync to Dynatrace - Status code: 201. Dynatrace Problem P-2512723 has been updated with new comment based on creation of ServiceNow incident INC40900543.
---START---{EventSourceSendingServer:undefined,EventSourceExternalId:undefined}---END---
13-12-2025 00:57:15 -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OTIS Services, webMethods Services&lt;/td&gt;&lt;/tr&gt;&lt;/table&gt;[/code]
13-12-2025 00:56:48 - PDXC Integration (Work notes)
Backsync to Dynatrace - Status code: 201. Dynatrace Problem P-2512723 has been updated with new comment based on creation of ServiceNow incident INC40900543.
---START---{EventSourceSendingServer:undefined,EventSourceExternalId:undefined}---END---
13-12-2025 00:56:48 -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OTIS Services, webMethods Services&lt;/td&gt;&lt;/tr&gt;&lt;/table&gt;[/code]
13-12-2025 00:56:11 - PDXC Integration (Work notes)
---START---{EventSourceSendingServer:undefined,EventSourceExternalId:undefined}---END---
13-12-2025 00:56:06 -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OTIS Services, webMethods Services&lt;/td&gt;&lt;/tr&gt;&lt;/table&gt;[/code]
</t>
  </si>
  <si>
    <t xml:space="preserve">
 2025-12-13 01:00:30 PDXC Integration - State is Work in Progress was New
 2025-12-13 01:01:58 PDXC Integration - State is Resolved was Work in Progress</t>
  </si>
  <si>
    <t xml:space="preserve">13-12-2025 01:02:28 - PDXC Integration (Work notes)
Incident resolved due to closure of alert: Alert64630029
Incident resolved automatically by return-to-normal condition detected by monitoring system.&lt;br/&gt;Backsync to Dynatrace - Status code: 201. Dynatrace Problem P-2512723 has been updated with new comment based on resolution/closure of ServiceNow incident INC40900522. The Dynatrace Problem was intentionally left Open.
13-12-2025 01:02:18 - PDXC Integration (Work notes)
Incident resolved due to closure of alert: Alert64630029
Incident resolved automatically by return-to-normal condition detected by monitoring system.
13-12-2025 01:01:58 - PDXC Integration (Work notes)
Incident resolved due to closure of alert: Alert64630029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4 impacted services
Web service
wm.tn.queuing
Response time degradation
99.2 requests/min impacted
The current response time (5.66 min) exceeds the auto-detected baseline (74.7 ms) by 454,355 %
Service method: All methods affected
Web service
qr.framework.library.system.health
Failure rate increase
70.4 requests/min impacted
by a failure rate increase to 1.54 %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OTIS Services, HN;:CAFPRDWAP101.corp.qr.com.au, CAFPRDWAP201.corp.qr.com.au, customProperties_Node_IP:10.32.32.75, 10.32.32.76, 10.32.64.10, 10.32.64.11, HN;:CAFPRDWAP101.corp.qr.com.au, CAFPRDWAP201.corp.qr.com.au, CATPRDOTI101.corp.qr.com.au, CATPRDOTI201.corp.qr.com.au, webMethods Services, MAP ID:QLR_DT_CI_008, QLR Integration Support
13-12-2025 00:59:39 - PDXC Integration (Work notes)
Incident resolved due to closure of alert: Alert64630029
13-12-2025 00:59:28 - PDXC Integration (Work notes)
The related alert Alert64630029 state is now Closed
13-12-2025 00:56:58 - PDXC Integration (Work notes)
Backsync to Dynatrace - Status code: 201. Dynatrace Problem P-2512723 has been updated with new comment based on creation of ServiceNow incident INC40900522.
This alert has been updated by business rule 'Copy alert updates to incident'.
Short Description has changed. Previous: Multiple service problems - wm
---START---{EventSourceSendingServer:undefined,EventSourceExternalId:undefined}---END---
13-12-2025 00:56:56 -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13-12-2025 00:56:32 - PDXC Integration (Work notes)
Backsync to Dynatrace - Status code: 201. Dynatrace Problem P-2512723 has been updated with new comment based on creation of ServiceNow incident INC40900522.
This alert has been updated by business rule 'Copy alert updates to incident'.
Short Description has changed. Previous: Multiple service problems - wm
---START---{EventSourceSendingServer:undefined,EventSourceExternalId:undefined}---END---
13-12-2025 00:56:30 -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13-12-2025 00:55:52 - PDXC Integration (Work notes)
Backsync to Dynatrace - Status code: 201. Dynatrace Problem P-2512723 has been updated with new comment based on creation of ServiceNow incident INC40900522.
This alert has been updated by business rule 'Copy alert updates to incident'.
Short Description has changed. Previous: Multiple service problems - wm
---START---{EventSourceSendingServer:undefined,EventSourceExternalId:undefined}---END---
13-12-2025 00:55:51 - PDXC Integration (Work notes)
---START---{EventSourceSendingServer:undefined,EventSourceExternalId:undefined}---END---
13-12-2025 00:55:49 -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13-12-2025 00:55:48 - PDXC Integration (Work notes)
This alert has been updated by business rule 'Copy alert updates to incident'.
Short Description has changed. Previous: Multiple service problems - wm
---START---{EventSourceSendingServer:undefined,EventSourceExternalId:undefined}---END---
13-12-2025 00:55:47 -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13-12-2025 00:55:44 -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13-12-2025 00:55:38 - PDXC Integration (Work notes)
---START---{EventSourceSendingServer:undefined,EventSourceExternalId:undefined}---END---
13-12-2025 00:55:34 -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&lt;/td&gt;&lt;td&gt;SERVICE-C8F3F217CF12BB96&lt;/td&gt;&lt;/tr&gt;&lt;tr&gt;&lt;td&gt;UUID: &lt;/td&gt;&lt;td&gt;DT9047903877347574965_1765548660000V2_SERVICE-C8F3F217CF12BB96_FAILURE_RATE_INCREASED&lt;/td&gt;&lt;/tr&gt;&lt;tr&gt;&lt;td&gt;HN;&lt;/td&gt;&lt;td&gt;CAFPRDWAP101.corp.qr.com.au, CAFPRDWAP201.corp.qr.com.au, CATPRDOTI101.corp.qr.com.au, CATPRDOTI201.corp.qr.com.au&lt;/td&gt;&lt;/tr&gt;&lt;tr&gt;&lt;td&gt;MAP ID&lt;/td&gt;&lt;td&gt;QLR_DT_CI_010&lt;/td&gt;&lt;/tr&gt;&lt;tr&gt;&lt;td&gt;Node IP&lt;/td&gt;&lt;td&gt;10.32.64.10, 10.32.64.11&lt;/td&gt;&lt;/tr&gt;&lt;tr&gt;&lt;td&gt;affectedRequestsPerMinute&lt;/td&gt;&lt;td&gt;1045.1384&lt;/td&gt;&lt;/tr&gt;&lt;tr&gt;&lt;td&gt;annotationDescription&lt;/td&gt;&lt;td&gt;The error rate increased to 0.77 %.
Service wm has a failure rate increase.&lt;/td&gt;&lt;/tr&gt;&lt;tr&gt;&lt;td&gt;displayId&lt;/td&gt;&lt;td&gt;P-2512723&lt;/td&gt;&lt;/tr&gt;&lt;tr&gt;&lt;td&gt;dynatraceEnvironment&lt;/td&gt;&lt;td&gt;c9be27d8-6982-42a7-9fb5-78ea9087067f&lt;/td&gt;&lt;/tr&gt;&lt;tr&gt;&lt;td&gt;endTime&lt;/td&gt;&lt;td&gt;1765550880000&lt;/td&gt;&lt;/tr&gt;&lt;tr&gt;&lt;td&gt;entityId&lt;/td&gt;&lt;td&gt;SERVICE-C8F3F217CF12BB96&lt;/td&gt;&lt;/tr&gt;&lt;tr&gt;&lt;td&gt;entityName&lt;/td&gt;&lt;td&gt;wm&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wm&lt;/td&gt;&lt;/tr&gt;&lt;tr&gt;&lt;td&gt;serviceMethodGroup&lt;/td&gt;&lt;td&gt;SQL Transactions&lt;/td&gt;&lt;/tr&gt;&lt;tr&gt;&lt;td&gt;severities failure rate&lt;/td&gt;&lt;td&gt;0.76839286&lt;/td&gt;&lt;/tr&gt;&lt;tr&gt;&lt;td&gt;severities unit&lt;/td&gt;&lt;td&gt;percent (%)&lt;/td&gt;&lt;/tr&gt;&lt;tr&gt;&lt;td&gt;severityLevel&lt;/td&gt;&lt;td&gt;ERROR&lt;/td&gt;&lt;/tr&gt;&lt;tr&gt;&lt;td&gt;startTime&lt;/td&gt;&lt;td&gt;1765550280000&lt;/td&gt;&lt;/tr&gt;&lt;tr&gt;&lt;td&gt;status&lt;/td&gt;&lt;td&gt;CLOSED&lt;/td&gt;&lt;/tr&gt;&lt;tr&gt;&lt;td&gt;tags&lt;/td&gt;&lt;td&gt;QLR Integration Support, OTIS Services, webMethods Services&lt;/td&gt;&lt;/tr&gt;&lt;/table&gt;[/code]
</t>
  </si>
  <si>
    <t xml:space="preserve">
 2025-12-13 00:59:31 PDXC Integration - State is Work in Progress was New
 2025-12-13 00:59:33 PDXC Integration - State is Resolved was Work in Progress</t>
  </si>
  <si>
    <t xml:space="preserve">13-12-2025 01:00:28 - PDXC Integration (Work notes)
Incident resolved due to closure of alert: Alert64629407
Incident resolved automatically by return-to-normal condition detected by monitoring system.&lt;br/&gt;Backsync to Dynatrace - Status code: 201. Dynatrace Problem P-2512723 has been updated with new comment based on resolution/closure of ServiceNow incident INC40900380. The Dynatrace Problem was intentionally left Open.
13-12-2025 01:00:01 - PDXC Integration (Work notes)
Incident resolved due to closure of alert: Alert64629407
Incident resolved automatically by return-to-normal condition detected by monitoring system.
13-12-2025 00:59:58 - PDXC Integration (Work notes)
Incident resolved due to closure of alert: Alert64629407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4 impacted services
Web service
wm.tn.queuing
Response time degradation
58 requests/min impacted
The current response time (5.38 min) exceeds the auto-detected baseline (74.7 ms) by 432,372 %
Service method: All methods affected
Web service
qr.framework.library.system.health
Failure rate increase
70.4 requests/min impacted
by a failure rate increase to 1.54 %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OTIS Services, HN;:CAFPRDWAP101.corp.qr.com.au, CAFPRDWAP201.corp.qr.com.au, customProperties_Node_IP:10.32.32.75, 10.32.32.76, 10.32.64.10, 10.32.64.11, HN;:CAFPRDWAP101.corp.qr.com.au, CAFPRDWAP201.corp.qr.com.au, CATPRDOTI101.corp.qr.com.au, CATPRDOTI201.corp.qr.com.au, webMethods Services, MAP ID:QLR_DT_CI_008, QLR Integration Support
13-12-2025 00:59:22 - PDXC Integration (Work notes)
Incident resolved due to closure of alert: Alert64629407
13-12-2025 00:58:31 - PDXC Integration (Work notes)
Incident resolved automatically by return-to-normal condition detected by monitoring system.
13-12-2025 00:57:18 - PDXC Integration (Work notes)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2 impacted services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HN;:CAFPRDWAP101.corp.qr.com.au, CAFPRDWAP201.corp.qr.com.au, webMethods Services, QLR Integration Support
13-12-2025 00:56:32 - PDXC Integration (Work notes)
Incident resolved automatically by return-to-normal condition detected by monitoring system.&lt;br/&gt;The related alert Alert64629407 state is now Closed
13-12-2025 00:56:31 - PDXC Integration (Work notes)
Incident resolved automatically by return-to-normal condition detected by monitoring system.
13-12-2025 00:56:28 - PDXC Integration (Work notes)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1 impacted service
Web service
framework.tn
Failure rate increase
293 requests/min impacted
by a failure rate increase to 4.21 %
Service method: All methods affected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HN;:CAFPRDWAP101.corp.qr.com.au, CAFPRDWAP201.corp.qr.com.au, webMethods Services, QLR Integration Support
13-12-2025 00:55:42 - PDXC Integration (Work notes)
Incident resolved automatically by return-to-normal condition detected by monitoring system.&lt;br/&gt;The related alert Alert64629325 state is now Closed
13-12-2025 00:54:22 - PDXC Integration (Work notes)
Incident resolved automatically by return-to-normal condition detected by monitoring system.&lt;br/&gt;This alert has been updated by business rule 'Copy alert updates to incident'.
Description has changed. Previous: OPEN Problem P-2512723 in environment QLR-11_ENV01
Problem detected at: 14:16 (UTC) 12.12.2025
3 impacted services
Web service
wm.tn.queuing
Response time degradation
58 requests/min impacted
The current response time (5.38 min) exceeds the auto-detected baseline (74.7 ms) by 432,372 %
Service method: All methods affected
Database service
wm
Failure rate increase
1.21k requests/min impacted
by a failure rate increase to 5 %
Service method: 2 Service methods
Root cause
Web service
framework.tn
Failure rate increase
293 requests/min impacted
by a failure rate increase to 4.21 %
Service method: All methods affected
https://dxcdynatrace-io.sso.glb.platform.dxc.com/e/c9be27d8-6982-42a7-9fb5-78ea9087067f/#problems/problemdetails;pid=9047903877347574965_1765548660000V2,
 Tags- customProperties_Node_IP:10.32.64.10, 10.32.64.11, MAP ID:QLR_DT_CI_010, HN;:CAFPRDWAP101.corp.qr.com.au, CAFPRDWAP201.corp.qr.com.au, webMethods Services, QLR Integration Support
13-12-2025 00:54:21 - PDXC Integration (Work notes)
The related alert Alert64629166 state is now Closed
13-12-2025 00:53:38 - PDXC Integration (Work notes)
The related alert Alert64629326 state is now Closed
13-12-2025 00:52:58 - PDXC Integration (Work notes)
Backsync to Dynatrace - Status code: 201. Dynatrace Problem P-2512723 has been updated with new comment based on creation of ServiceNow incident INC40900380.
13-12-2025 00:52:42 - PDXC Integration (Work notes)
This incident has been updated by Alert Optimizer.
[code]&lt;b&gt;*** New Correlation ***&lt;/b&gt;&lt;br&gt;&lt;br&gt; Desc: Multiple service problems - qr.framework.library.system.health
13-12-2025 00:51:38 - PDXC Integration (Work notes)
Backsync to Dynatrace - Status code: 201. Dynatrace Problem P-2512723 has been updated with new comment based on creation of ServiceNow incident INC40900380.
13-12-2025 00:50:38 - PDXC Integration (Work notes)
Backsync to Dynatrace - Status code: 201. Dynatrace Problem P-2512723 has been updated with new comment based on creation of ServiceNow incident INC40900380.
13-12-2025 00:50:01 - PDXC Integration (Work notes)
This incident has been updated by Alert Optimizer.
[code]&lt;b&gt;*** New Correlation ***&lt;/b&gt;&lt;br&gt;&lt;br&gt; Desc: Failure rate increase - wm
13-12-2025 00:49:48 - PDXC Integration (Work notes)
This incident has been updated by Alert Optimizer.
[code]&lt;b&gt;*** New Correlation ***&lt;/b&gt;&lt;br&gt;&lt;br&gt; Desc: Multiple service problems - wm.tn.queuing
13-12-2025 00:49:01 - PDXC Integration (Work notes)
This alert has been updated by business rule 'Copy alert updates to incident'.
Short Description has changed. Previous: Failure rate increase - framework.tn
13-12-2025 00:47:08 - PDXC Integration (Work notes)
Backsync to Dynatrace - Status code: 201. Dynatrace Problem P-2512723 has been updated with new comment based on creation of ServiceNow incident INC40900380.
---START---{EventSourceSendingServer:undefined,EventSourceExternalId:undefined}---END---
13-12-2025 00:47:06 - PDXC Integration (Additional comments)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webMethods Services&lt;/td&gt;&lt;/tr&gt;&lt;/table&gt;[/code]
system:  Assignment rules are now used for all cases when the CI can't be resolved or the CI has no support group.
13-12-2025 00:46:51 - PDXC Integration (Work notes)
Backsync to Dynatrace - Status code: 201. Dynatrace Problem P-2512723 has been updated with new comment based on creation of ServiceNow incident INC40900380.
---START---{EventSourceSendingServer:undefined,EventSourceExternalId:undefined}---END---
13-12-2025 00:46:46 - PDXC Integration (Additional comments)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webMethods Services&lt;/td&gt;&lt;/tr&gt;&lt;/table&gt;[/code]
system:  Assignment rules are now used for all cases when the CI can't be resolved or the CI has no support group.
13-12-2025 00:45:51 - PDXC Integration (Work notes)
---START---{EventSourceSendingServer:undefined,EventSourceExternalId:undefined}---END---
13-12-2025 00:45:45 - PDXC Integration (Additional comments)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&lt;/td&gt;&lt;td&gt;DT9047903877347574965_1765548660000V2_SERVICE-E48F7727C02D1587_FAILURE_RATE_INCREASED&lt;/td&gt;&lt;/tr&gt;&lt;tr&gt;&lt;td&gt;HN;&lt;/td&gt;&lt;td&gt;CAFPRDWAP101.corp.qr.com.au,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10.32.64.11&lt;/td&gt;&lt;/tr&gt;&lt;tr&gt;&lt;td&gt;affectedRequestsPerMinute&lt;/td&gt;&lt;td&gt;43.8&lt;/td&gt;&lt;/tr&gt;&lt;tr&gt;&lt;td&gt;annotationDescription&lt;/td&gt;&lt;td&gt;The error rate increased to 3.46 %.
Endpoint receive has a failure rate increase.&lt;/td&gt;&lt;/tr&gt;&lt;tr&gt;&lt;td&gt;displayId&lt;/td&gt;&lt;td&gt;P-2512723&lt;/td&gt;&lt;/tr&gt;&lt;tr&gt;&lt;td&gt;dynatraceEnvironment&lt;/td&gt;&lt;td&gt;c9be27d8-6982-42a7-9fb5-78ea9087067f&lt;/td&gt;&lt;/tr&gt;&lt;tr&gt;&lt;td&gt;endTime&lt;/td&gt;&lt;td&gt;1765549560000&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9047903877347574965_1765548660000V2&lt;/td&gt;&lt;/tr&gt;&lt;tr&gt;&lt;td&gt;problemImpact&lt;/td&gt;&lt;td&gt;SERVICES&lt;/td&gt;&lt;/tr&gt;&lt;tr&gt;&lt;td&gt;problemUrl&lt;/td&gt;&lt;td&gt;https://dxcdynatrace-io.sso.glb.platform.dxc.com/e/c9be27d8-6982-42a7-9fb5-78ea9087067f/#problems/problemdetails;pid=9047903877347574965_1765548660000V2&lt;/td&gt;&lt;/tr&gt;&lt;tr&gt;&lt;td&gt;runEventRules&lt;/td&gt;&lt;td&gt;true&lt;/td&gt;&lt;/tr&gt;&lt;tr&gt;&lt;td&gt;service&lt;/td&gt;&lt;td&gt;framework.tn&lt;/td&gt;&lt;/tr&gt;&lt;tr&gt;&lt;td&gt;serviceMethod&lt;/td&gt;&lt;td&gt;receive&lt;/td&gt;&lt;/tr&gt;&lt;tr&gt;&lt;td&gt;severities failure rate&lt;/td&gt;&lt;td&gt;3.4632034&lt;/td&gt;&lt;/tr&gt;&lt;tr&gt;&lt;td&gt;severities unit&lt;/td&gt;&lt;td&gt;percent (%)&lt;/td&gt;&lt;/tr&gt;&lt;tr&gt;&lt;td&gt;severityLevel&lt;/td&gt;&lt;td&gt;ERROR&lt;/td&gt;&lt;/tr&gt;&lt;tr&gt;&lt;td&gt;startTime&lt;/td&gt;&lt;td&gt;1765548660000&lt;/td&gt;&lt;/tr&gt;&lt;tr&gt;&lt;td&gt;status&lt;/td&gt;&lt;td&gt;CLOSED&lt;/td&gt;&lt;/tr&gt;&lt;tr&gt;&lt;td&gt;tags&lt;/td&gt;&lt;td&gt;QLR Integration Support, webMethods Services&lt;/td&gt;&lt;/tr&gt;&lt;/table&gt;[/code]
system:  Assignment rules are now used for all cases when the CI can't be resolved or the CI has no support group.
</t>
  </si>
  <si>
    <t xml:space="preserve">
 2025-12-13 00:59:14 PDXC Integration - State is Work in Progress was New
 2025-12-13 00:59:19 PDXC Integration - State is Resolved was Work in Progress</t>
  </si>
  <si>
    <t xml:space="preserve">13-12-2025 01:24:11 - PDXC Integration (Work notes)
Assigned to Dang Phu Le.
&lt;br/&gt;This issue has been resolved. All is good now. This INC can be closed.
13-12-2025 01:24:08 - PDXC Integration (Work notes)
Assigned to Dang Phu Le.
&lt;br/&gt;This issue has been resolved. All is good now. This INC can be closed.
13-12-2025 01:24:00 - PDXC Integration (Additional comments)
ple41@dxc.com: This issue has been resolved. All is good now. This INC can be closed.
13-12-2025 01:23:51 - PDXC Integration (Work notes)
Assigned to Dang Phu Le.
13-12-2025 00:48:18 - PDXC Integration (Work notes)
Failed to update the releated lists: None of the affectedCis provided by QLDRail_INC exist in ServiceNow: CATPRDCTM101. Cannot updated the affected CIs. (F8EDD3803DBA431AAEBD3E035F7CA1DD)
13-12-2025 00:47:52 - Harrison McGuiness (Work notes)
Platform DXC Integration incident INC0577842 updated INC40900399
13-12-2025 00:47:11 - PDXC Integration (Work notes)
Vendor Referenced this CI Value on Creation not found in database : CATPRDCTM101
13-12-2025 00:46:48 - Harrison McGuiness (Work notes)
Platform DXC Integration incident INC0577842 created INC40900399
</t>
  </si>
  <si>
    <t xml:space="preserve">
 2025-12-13 01:23:45 PDXC Integration - State is Work in Progress was New
 2025-12-13 01:24:00 PDXC Integration - State is Resolved was Work in Progress</t>
  </si>
  <si>
    <t xml:space="preserve">13-12-2025 01:25:08 - PDXC Integration (Work notes)
Assigned to Dang Phu Le.
&lt;br/&gt;This issue has been resolved. All is good now. This INC can be closed.
13-12-2025 01:25:01 - PDXC Integration (Work notes)
Assigned to Dang Phu Le.
&lt;br/&gt;This issue has been resolved. All is good now. This INC can be closed.
13-12-2025 01:24:53 - PDXC Integration (Additional comments)
ple41@dxc.com: This issue has been resolved. All is good now. This INC can be closed.
13-12-2025 01:24:38 - PDXC Integration (Work notes)
Assigned to Dang Phu Le.
13-12-2025 00:14:55 - Tyler Kerslake (Work notes)
Platform DXC Integration incident INC0577841 updated INC40899210
13-12-2025 00:14:49 - Tyler Kerslake (Work notes)
Time Status Origin Severity Message Notes Control-M Server Alert ID Host ID Member/File Name Job Name Order ID Application Sub Application Changed By Update Time Run As Run Counter Remedy Ticket Closed From EM
13/12/2025 01:00:10 Unread Control-M Server Very Urgent A Control-M gateway has failed.  Please investigate ASAP.  CTMPRD 729017 catprdctm101 lifecheckgtw.bat PHKEM_LIFECHECK_GATEWAYS 1fcmq HK CTMEM_Maint   emprduser 31
12-12-2025 23:46:19 - Tyler Kerslake (Work notes)
Platform DXC Integration incident INC0577841 updated INC40899210
12-12-2025 23:46:13 - Tyler Kerslake (Work notes)
Time Status Origin Severity Message Notes Control-M Server Alert ID Host ID Member/File Name Job Name Order ID Application Sub Application Changed By Update Time Run As Run Counter Remedy Ticket Closed From EM
13/12/2025 00:40:06 Unread Control-M Server Very Urgent A Control-M gateway has failed.  Please investigate ASAP.  CTMPRD 729016 catprdctm101 lifecheckgtw.bat PHKEM_LIFECHECK_GATEWAYS 1fcmq HK CTMEM_Maint   emprduser 30
12-12-2025 23:24:33 - Tyler Kerslake (Work notes)
Platform DXC Integration incident INC0577841 created INC40899210
</t>
  </si>
  <si>
    <t xml:space="preserve">
 2025-12-13 01:24:32 PDXC Integration - State is Work in Progress was New
 2025-12-13 01:24:53 PDXC Integration - State is Resolved was Work in Progress</t>
  </si>
  <si>
    <t xml:space="preserve">12-12-2025 23:50:31 - PDXC Integration (Work notes)
Assigned to Bahtiyar Yusuf.
&lt;br/&gt;Reviewed both interactive and non-interactive sign-in logs.
User has signed in to company resource via 185.104.138.157 (Germany) with MFA satisfaction on the same device used while at AU.
User is traveling overseas according to his sign-in login pattern.
IP involved in non malicious Germany based ISP IP.
No indication of account compromise can be observed.
No other security issue is detected.
Proceeding to close the ticket.&lt;br/&gt;Added attachment ::  query_data(2864).csv
12-12-2025 23:50:31 - PDXC Integration (Work notes)
Assigned to Bahtiyar Yusuf.
&lt;br/&gt;Reviewed both interactive and non-interactive sign-in logs.
User has signed in to company resource via 185.104.138.157 (Germany) with MFA satisfaction on the same device used while at AU.
User is traveling overseas according to his sign-in login pattern.
IP involved in non malicious Germany based ISP IP.
No indication of account compromise can be observed.
No other security issue is detected.
Proceeding to close the ticket.
12-12-2025 23:50:01 - PDXC Integration (Work notes)
Assigned to Bahtiyar Yusuf.
&lt;br/&gt;Reviewed both interactive and non-interactive sign-in logs.
User has signed in to company resource via 185.104.138.157 (Germany) with MFA satisfaction on the same device used while at AU.
User is traveling overseas according to his sign-in login pattern.
IP involved in non malicious Germany based ISP IP.
No indication of account compromise can be observed.
No other security issue is detected.
Proceeding to close the ticket.
12-12-2025 23:49:48 - PDXC Integration (Work notes)
Assigned to Bahtiyar Yusuf.
&lt;br/&gt;Reviewed both interactive and non-interactive sign-in logs.
User has signed in to company resource via 185.104.138.157 (Germany) with MFA satisfaction on the same device used while at AU.
User is traveling overseas according to his sign-in login pattern.
IP involved in non malicious Germany based ISP IP.
No indication of account compromise can be observed.
No other security issue is detected.
Proceeding to close the ticket.
12-12-2025 23:49:41 - PDXC Integration (Additional comments)
bahtiyar.yusuf@dxc.com: Reviewed both interactive and non-interactive sign-in logs.
User has signed in to company resource via 185.104.138.157 (Germany) with MFA satisfaction on the same device used while at AU.
User is traveling overseas according to his sign-in login pattern.
IP involved in non malicious Germany based ISP IP.
No indication of account compromise can be observed.
No other security issue is detected.
Proceeding to close the ticket.
12-12-2025 23:43:51 - PDXC Integration (Work notes)
Assigned to Bahtiyar Yusuf.
&lt;br/&gt;TimeGenerated [UTC] IPAddress UserPrincipalName Location ResultType ResultDescription AppDisplayName ConditionalAccessStatus Status UserAgent DeviceDetail
12/12/2025, 11:50:09.000 AM 185.104.138.157 scott.a.simpson@qr.com.au DE 0  Office 365 SharePoint Online success {"errorCode":0,"additionalDetails":"MFA requirement skipped due to remembered device"} Mozilla/5.0 (Linux; Android 10; K) AppleWebKit/537.36 (KHTML, like Gecko) Chrome/143.0.0.0 Mobile Safari/537.36 {"deviceId":"","operatingSystem":"Android","browser":"Chrome Mobile 143.0.0","isManaged":false}
12/12/2025, 11:50:21.000 AM 185.104.138.157 scott.a.simpson@qr.com.au DE 0  MyRoster-Auth success {"errorCode":0,"additionalDetails":"MFA requirement satisfied by claim in the token"} Mozilla/5.0 (Linux; Android 10; K) AppleWebKit/537.36 (KHTML, like Gecko) Chrome/143.0.0.0 Mobile Safari/537.36 {"deviceId":"","operatingSystem":"Android","browser":"Chrome Mobile 143.0.0","isManaged":false}
12/12/2025, 11:50:43.000 AM 185.104.138.157 scott.a.simpson@qr.com.au DE 0  One Outlook Web success {"errorCode":0,"additionalDetails":"MFA requirement satisfied by claim in the token"} Mozilla/5.0 (Linux; Android 10; K) AppleWebKit/537.36 (KHTML, like Gecko) Chrome/143.0.0.0 Mobile Safari/537.36 {"deviceId":"","operatingSystem":"Android","browser":"Chrome Mobile 143.0.0","isManaged":false}
12/12/2025, 11:50:08.000 AM 185.104.138.157 scott.a.simpson@qr.com.au DE 0  MyRoster-Auth success {"errorCode":0,"additionalDetails":"MFA requirement satisfied by claim in the token"} Mozilla/5.0 (Linux; Android 10; K) AppleWebKit/537.36 (KHTML, like Gecko) Chrome/143.0.0.0 Mobile Safari/537.36 {"deviceId":"","operatingSystem":"Android","browser":"Chrome Mobile 143.0.0","isManaged":false}
12/2/2025, 5:03:52.000 PM 49.179.76.141 scott.a.simpson@qr.com.au AU 0   SAP Cloud Identity Services - People Connect PRD success {"errorCode":0,"additionalDetails":"MFA requirement satisfied by claim in the token"} Mozilla/5.0 (Linux; Android 10; K) AppleWebKit/537.36 (KHTML, like Gecko) Chrome/142.0.0.0 Mobile Safari/537.36 {"deviceId":"","operatingSystem":"Android","browser":"Chrome Mobile 142.0.0","isManaged":false}
12/2/2025, 5:03:45.000 PM 49.179.76.141 scott.a.simpson@qr.com.au AU 0  MyRoster-Auth success {"errorCode":0,"additionalDetails":"MFA requirement satisfied by claim in the token"} Mozilla/5.0 (Linux; Android 10; K) AppleWebKit/537.36 (KHTML, like Gecko) Chrome/142.0.0.0 Mobile Safari/537.36 {"deviceId":"","operatingSystem":"Android","browser":"Chrome Mobile 142.0.0","isManaged":false}
12/2/2025, 5:03:47.000 PM 49.179.76.141 scott.a.simpson@qr.com.au AU 0  Office 365 SharePoint Online success {"errorCode":0,"additionalDetails":"MFA requirement skipped due to remembered device"} Mozilla/5.0 (Linux; Android 10; K) AppleWebKit/537.36 (KHTML, like Gecko) Chrome/142.0.0.0 Mobile Safari/537.36 {"deviceId":"","operatingSystem":"Android","browser":"Chrome Mobile 142.0.0","isManaged":false}
12/2/2025, 5:05:55.000 PM 49.179.76.141 scott.a.simpson@qr.com.au AU 0  SAP_MyApps_PRD success {"errorCode":0,"additionalDetails":"MFA requirement satisfied by claim in the token"} Mozilla/5.0 (Linux; Android 10; K) AppleWebKit/537.36 (KHTML, like Gecko) Chrome/142.0.0.0 Mobile Safari/537.36 {"deviceId":"","operatingSystem":"Android","browser":"Chrome Mobile 142.0.0","isManaged":false}
11/30/2025, 11:23:17.000 PM 58.104.36.157 scott.a.simpson@qr.com.au AU 0  MyRoster-Auth success {"errorCode":0,"additionalDetails":"MFA requirement satisfied by claim in the token"} Mozilla/5.0 (Linux; Android 10; K) AppleWebKit/537.36 (KHTML, like Gecko) Chrome/142.0.0.0 Mobile Safari/537.36 {"deviceId":"","operatingSystem":"Android","browser":"Chrome Mobile 142.0.0","isManaged":false}
11/30/2025, 11:24:01.000 PM 58.104.36.157 scott.a.simpson@qr.com.au AU 0  Office 365 SharePoint Online success {"errorCode":0,"additionalDetails":"MFA requirement skipped due to remembered device"} Mozilla/5.0 (Linux; Android 10; K) AppleWebKit/537.36 (KHTML, like Gecko) Chrome/142.0.0.0 Mobile Safari/537.36 {"deviceId":"","operatingSystem":"Android","browser":"Chrome Mobile 142.0.0","isManaged":false}
12-12-2025 23:36:28 - PDXC Integration (Work notes)
Assigned to Bahtiyar Yusuf.
&lt;br/&gt;IP Address  185.104.138.157
Proxy Type  
No VPN or Proxy Detected
Country Code  DE
Country Name  Germany
Region Name  Baden-Wurttemberg
City Name  Heidelberg
ISP  Icomera AB
Domain  icomera.com
Usage Type  (ISP) Fixed Line ISP
ASN  AS398830
AS  Icomera US Inc.
Elevation  114 meters
Atmospheric Pressure  1,000 hPa
Last Seen  -
Threat  -
Provider  -
Fraud Score  0
12-12-2025 23:36:02 - PDXC Integration (Work notes)
Assigned to Bahtiyar Yusuf.
12-12-2025 23:36:01 - PDXC Integration (Work notes)
Assigned to Bahtiyar Yusuf.
&lt;br/&gt;Dear Queensland Rail Team,
The Unit 42 Managed Services Team investigated ID-30943 - First successful SSO access from ASN in the organization
The user queenslandrail\R900263 successfully authenticated via SSO. The user accessed SSO via ASN 398830 . The connection was from Germany which the user connected on 0 days over the past 30 days. The authentication service used was Azure. The user accessed the SSO from the ICOMERA organization. A user authenticated using SSO from ASN 398830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queenslandrail\R900263
- IP Addresses: 185.104.138.157.
Alert details:
- Time: 2025-12-12 11:48:55 UTC
- Alert Name: First successful SSO access from ASN in the organization
- Alert Description: The user queenslandrail\R900263 successfully authenticated via SSO. The user accessed SSO via ASN 398830 . The connection was from Germany which the user connected on 0 days over the past 30 days. The authentication service used was Azure. The user accessed the SSO from the ICOMERA organization. A user authenticated using SSO from ASN 398830 for the first time
- Action: Detected
Best regards,
Unit 42 Managed Services team.
12-12-2025 22:12:25 - PDXC Integration (Work notes)
Opened By User is Unknown : email.integration.mdr_unit 42@QR
Vendor Referenced this CI Value on Creation not found in database : Cortex XDR
Vendor Referenced this Business Service Value on Creation not found in database : Cortex XDR
12-12-2025 22:11:43 - Palo Alto MDR Service – Unit 42 (Work notes)
Platform DXC Integration incident INC0577840 created INC40898228
</t>
  </si>
  <si>
    <t xml:space="preserve">
 2025-12-12 23:35:53 PDXC Integration - State is Work in Progress was On Hold
 2025-12-12 23:49:41 PDXC Integration - State is Resolved was Work in Progress</t>
  </si>
  <si>
    <t xml:space="preserve">
 2025-12-12 21:51:18 TRAP Alerts - State is Closed was Closed</t>
  </si>
  <si>
    <t xml:space="preserve">
 2025-12-12 20:57:48 TRAP Alerts - State is Closed was Closed</t>
  </si>
  <si>
    <t xml:space="preserve">12-12-2025 20:36:18 - PDXC Integration (Work notes)
[incident].[parent_incident] supplied value [INC40894648] failed [Unable to determine reference]
12-12-2025 20:35:58 - PDXC Integration (Work notes)
[incident].[parent_incident] supplied value [INC40894648] failed [Unable to determine reference]&lt;br/&gt;Please do contact Scott on 0424149087 prior to initiate the device scan as he said device might not be on and he make sure device is turned on for endpoint team to proceed with the scan.
12-12-2025 20:34:08 - PDXC Integration (Work notes)
[incident].[parent_incident] supplied value [INC40894648] failed [Unable to determine reference]&lt;br/&gt;Below are events I have managed to collected from Microsoft Defender Portal for endpoint QRSL-x0zBLFnRWJ surrounding the time of event Dec 12, 2025 3:46:27 PM
================================================
DeviceFileEvents
Dec 12, 2025 3:46:27 PM
"protocolhandler.exe" "ms-excel:ofe|or|TEAMS-MAGLEV.teamsSdk_ns.rwc|cid|c5fa06b0-47db-4875-9569-6578fac6becb|ct|1765514777945|u|https://queenslandrail.sharepoint.com/sites/AllocationandPlanningDayofOpps/Shared Documents/Shift Allocation Tracker/2025.12.14 Sunday.xlsm"
"EXCEL.EXE" /cid 8F16C9B0-025E-4820-88D2-8F602CD173B5 "https://queenslandrail.sharepoint.com/sites/AllocationandPlanningDayofOpps/Shared Documents/Shift Allocation Tracker/2025.12.14 Sunday.xlsm?OR=TEAMS-MAGLEV.teamsSdk_ns.rwc&amp;CID=c5fa06b0-47db-4875-9569-6578fac6becb&amp;CT=1765514777945"
successfully established connection with

auc-collabrtc.officeapps.live.com
URI
auc-collabrtc.officeapps.live.com
IP Address
52.108.8.12
Port
443
Protocol
Tcp
"EXCEL.EXE" /cid 8F16C9B0-025E-4820-88D2-8F602CD173B5 "https://queenslandrail.sharepoint.com/sites/AllocationandPlanningDayofOpps/Shared Documents/Shift Allocation Tracker/2025.12.14 Sunday.xlsm?OR=TEAMS-MAGLEV.teamsSdk_ns.rwc&amp;CID=c5fa06b0-47db-4875-9569-6578fac6becb&amp;CT=1765514777945"
C:\Users\r854102\AppData\Local\Microsoft\Windows\INetCache\Content.MSO\7383FE41.xlsm
explorer.exe opened the HTTP link https://queenslandrail.sharepoint.com/sites/AllocationandPlanningDayofOpps/Shared Documents/Shift Allocation Tracker/2025.12.14 Sunday.xlsm
excel.exe created file crewFinderBasic_20.02.2025-08.56.exe
excel.exe created process cmd.exe
cmd.exe /c robocopy "O:\MNE\Train Services Division\Roster\2 Rosters\Systems Design Team (Read Only)\DO NOT EDIT - Crew Avail Finder\Redbook Exe\_Internal" "C:\Users\Public\Documents\_internal" /E /XO /NFL /NDL /NJH /NJS
searchindexer.exe created process SearchProtocolHost.exe
"SearchProtocolHost.exe" Global\UsGthrFltPipeMssGthrPipe19_ Global\UsGthrCtrlFltPipeMssGthrPipe19 1 -2147483646 "Software\Microsoft\Windows Search" "Mozilla/4.0 (compatible; MSIE 6.0; Windows NT; MS Search 4.0 Robot)" "C:\ProgramData\Microsoft\Search\Data\Temp\usgthrsvc" "DownLevelDaemon"
cmd.exe created process Robocopy.exe
robocopy "O:\MNE\Train Services Division\Roster\2 Rosters\Systems Design Team (Read Only)\DO NOT EDIT - Crew Avail Finder\Redbook Exe\_Internal" "C:\Users\Public\Documents\_internal" /E /XO /NFL /NDL /NJH /NJS
excel.exe created file crewFinderAdv_20.02.2025-10.24.exe
EXCEL.EXE dropped a packed file crewFinderAdv_20.02.2025-10.24.exe
"protocolhandler.exe" "ms-excel:ofe|or|TEAMS-MAGLEV.teamsSdk_ns.rwc|cid|c5fa06b0-47db-4875-9569-6578fac6becb|ct|1765514777945|u|https://queenslandrail.sharepoint.com/sites/AllocationandPlanningDayofOpps/Shared Documents/Shift Allocation Tracker/2025.12.14 Sunday.xlsm"
"EXCEL.EXE" /cid 8F16C9B0-025E-4820-88D2-8F602CD173B5 "https://queenslandrail.sharepoint.com/sites/AllocationandPlanningDayofOpps/Shared Documents/Shift Allocation Tracker/2025.12.14 Sunday.xlsm?OR=TEAMS-MAGLEV.teamsSdk_ns.rwc&amp;CID=c5fa06b0-47db-4875-9569-6578fac6becb&amp;CT=1765514777945"
robocopy.exe created file base_library.zip
robocopy "O:\MNE\Train Services Division\Roster\2 Rosters\Systems Design Team (Read Only)\DO NOT EDIT - Crew Avail Finder\Redbook Exe\_Internal" "C:\Users\Public\Documents\_internal" /E /XO /NFL /NDL /NJH /NJS
robocopy.exe created file libcrypto-3.dll
robocopy "O:\MNE\Train Services Division\Roster\2 Rosters\Systems Design Team (Read Only)\DO NOT EDIT - Crew Avail Finder\Redbook Exe\_Internal" "C:\Users\Public\Documents\_internal" /E /XO /NFL /NDL /NJH /NJS
================================================
12-12-2025 20:33:32 - PDXC Integration (Work notes)
Requested User is Unknown : bahtiyar.yusuf@dxc.com&lt;br/&gt;[incident].[parent_incident] supplied value [INC40894648] failed [Unable to determine reference]
</t>
  </si>
  <si>
    <t xml:space="preserve">
 2025-12-12 20:06:02 TRAP Alerts - State is Closed was Closed</t>
  </si>
  <si>
    <t xml:space="preserve">12-12-2025 18:05:38 - PDXC Integration (Work notes)
Assigned to Veera Naga Lakshmi Prathyusha Kotha.
&lt;br/&gt;[incident].[cmdb_ci] supplied value [CAHPRDSEC001] failed [More than one match found]
12-12-2025 18:04:27 - PDXC Integration (Work notes)
Assigned to Veera Naga Lakshmi Prathyusha Kotha.
&lt;br/&gt;[incident].[cmdb_ci] supplied value [CAHPRDSEC001] failed [More than one match found]
12-12-2025 18:04:17 - PDXC Integration (Additional comments)
prachi.kale@dxc.com: issue : System Center Management Health Service Unloaded System Rule(s)
Finding :  Management Health Service Unloaded System Rule(s)
Next update : The CPU and memory is high above the threshold &amp; server is in hung state  we are working on it.
12-12-2025 18:04:01 - PDXC Integration (Work notes)
Assigned to Veera Naga Lakshmi Prathyusha Kotha.
&lt;br/&gt;[incident].[cmdb_ci] supplied value [CAHPRDSEC001] failed [More than one match found]
12-12-2025 18:03:58 - PDXC Integration (Work notes)
Assigned to Veera Naga Lakshmi Prathyusha Kotha.
&lt;br/&gt;[incident].[cmdb_ci] supplied value [CAHPRDSEC001] failed [More than one match found]&lt;br/&gt;Added attachment ::  image (62).png
12-12-2025 18:02:48 - PDXC Integration (Work notes)
Assigned to Veera Naga Lakshmi Prathyusha Kotha.
&lt;br/&gt;[incident].[cmdb_ci] supplied value [CAHPRDSEC001] failed [More than one match found]
12-12-2025 17:53:12 - PDXC Integration (Work notes)
Assigned to Veera Naga Lakshmi Prathyusha Kotha.
12-12-2025 17:51:08 - PDXC Integration (Work notes)
Vendor Referenced this CI Value on Creation not found in database : CAHPRDSEC001
Vendor Referenced this Business Service Value on Creation not found in database : SCOM
12-12-2025 17:50:49 - Shane Kmet (Work notes)
Platform DXC Integration incident INC0577833 created INC40895254
</t>
  </si>
  <si>
    <t xml:space="preserve">
 2025-12-12 17:53:07 PDXC Integration - State is Work in Progress was New
 2025-12-12 18:04:18 PDXC Integration - State is On Hold was Work in Progress</t>
  </si>
  <si>
    <t xml:space="preserve">12-12-2025 20:18:11 - PDXC Integration (Work notes)
Incident resolved due to closure of alert: Alert64591209
Incident resolved automatically by return-to-normal condition detected by monitoring system.&lt;br/&gt;Backsync to Dynatrace - Status code: 201. Dynatrace Problem P-2512627 has been updated with new comment based on resolution/closure of ServiceNow incident INC40894656. The Dynatrace Problem was intentionally left Open.
12-12-2025 20:18:09 - PDXC Integration (Work notes)
Incident resolved due to closure of alert: Alert64591209
Incident resolved automatically by return-to-normal condition detected by monitoring system.
12-12-2025 20:18:08 - PDXC Integration (Work notes)
Incident resolved due to closure of alert: Alert64591209
Incident resolved automatically by return-to-normal condition detected by monitoring system.&lt;br/&gt;This alert has been updated by business rule 'Copy alert updates to incident'.
Description has changed. Previous: OPEN Problem P-2512627 in environment QLR-11_ENV01
Problem detected at: 06:23 (UTC) 12.12.2025
1 impacted service
Web service
MainWO
Response time degradation
66.4 requests/min impacted
The current response time (338 ms) exceeds the auto-detected baseline (137 ms) by 146 %
Service method: All methods affected
Root cause
Based on our dependency analysis all incidents are part of the same overall problem.
https://dxcdynatrace-io.sso.glb.platform.dxc.com/e/c9be27d8-6982-42a7-9fb5-78ea9087067f/#problems/problemdetails;pid=6492233638730851551_1765520280000V2,
 Tags- ViziRail Services, customProperties_Node_IP:10.32.32.21, 10.32.32.22, 10.32.32.23, HN;:CATPRDVIZ100.corp.qr.com.au, CATPRDVIZ101.corp.qr.com.au, CATPRDVIZ200.corp.qr.com.au, MAP ID:QLR_DT_CI_002
12-12-2025 20:17:51 - PDXC Integration (Work notes)
Incident resolved due to closure of alert: Alert64591209
12-12-2025 20:17:32 - PDXC Integration (Work notes)
The related alert Alert64591209 state is now Closed
12-12-2025 16:54:49 - PDXC Integration (Work notes)
Backsync to Dynatrace - Status code: 201. Dynatrace Problem P-2512627 has been updated with new comment based on creation of ServiceNow incident INC40894656.
---START---{EventSourceSendingServer:undefined,EventSourceExternalId:undefined}---END---
12-12-2025 16:54:44 -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&lt;/td&gt;&lt;td&gt;DT6492233638730851551_1765520280000V2_SERVICE-1FF0F9674CDA0392_SERVICE_RESPONSE_TIME_DEGRADED&lt;/td&gt;&lt;/tr&gt;&lt;tr&gt;&lt;td&gt;HN;&lt;/td&gt;&lt;td&gt;CATPRDVIZ100.corp.qr.com.au,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10.32.32.23&lt;/td&gt;&lt;/tr&gt;&lt;tr&gt;&lt;td&gt;affectedRequestsPerMinute&lt;/td&gt;&lt;td&gt;32.4&lt;/td&gt;&lt;/tr&gt;&lt;tr&gt;&lt;td&gt;annotationDescription&lt;/td&gt;&lt;td&gt;The current response time (~337.53 ms) exceeds the auto-detected baseline (~137.28 ms) by 145.88 %.
Endpoint GetListUnlocked has a slowdown.&lt;/td&gt;&lt;/tr&gt;&lt;tr&gt;&lt;td&gt;displayId&lt;/td&gt;&lt;td&gt;P-2512627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6492233638730851551_1765520280000V2&lt;/td&gt;&lt;/tr&gt;&lt;tr&gt;&lt;td&gt;problemImpact&lt;/td&gt;&lt;td&gt;SERVICES&lt;/td&gt;&lt;/tr&gt;&lt;tr&gt;&lt;td&gt;problemUrl&lt;/td&gt;&lt;td&gt;https://dxcdynatrace-io.sso.glb.platform.dxc.com/e/c9be27d8-6982-42a7-9fb5-78ea9087067f/#problems/problemdetails;pid=6492233638730851551_1765520280000V2&lt;/td&gt;&lt;/tr&gt;&lt;tr&gt;&lt;td&gt;referenceResponseTime50thPercentile&lt;/td&gt;&lt;td&gt;137275&lt;/td&gt;&lt;/tr&gt;&lt;tr&gt;&lt;td&gt;referenceResponseTime90thPercentile&lt;/td&gt;&lt;td&gt;223815&lt;/td&gt;&lt;/tr&gt;&lt;tr&gt;&lt;td&gt;runEventRules&lt;/td&gt;&lt;td&gt;true&lt;/td&gt;&lt;/tr&gt;&lt;tr&gt;&lt;td&gt;service&lt;/td&gt;&lt;td&gt;MainWO&lt;/td&gt;&lt;/tr&gt;&lt;tr&gt;&lt;td&gt;serviceMethod&lt;/td&gt;&lt;td&gt;GetListUnlocked&lt;/td&gt;&lt;/tr&gt;&lt;tr&gt;&lt;td&gt;severities response time 50th percentile&lt;/td&gt;&lt;td&gt;337526&lt;/td&gt;&lt;/tr&gt;&lt;tr&gt;&lt;td&gt;severities unit&lt;/td&gt;&lt;td&gt;microsecond (µs)&lt;/td&gt;&lt;/tr&gt;&lt;tr&gt;&lt;td&gt;severityLevel&lt;/td&gt;&lt;td&gt;PERFORMANCE&lt;/td&gt;&lt;/tr&gt;&lt;tr&gt;&lt;td&gt;startTime&lt;/td&gt;&lt;td&gt;1765520280000&lt;/td&gt;&lt;/tr&gt;&lt;tr&gt;&lt;td&gt;status&lt;/td&gt;&lt;td&gt;OPEN&lt;/td&gt;&lt;/tr&gt;&lt;tr&gt;&lt;td&gt;tags&lt;/td&gt;&lt;td&gt;ViziRail Services&lt;/td&gt;&lt;/tr&gt;&lt;/table&gt;[/code]
12-12-2025 16:54:41 - PDXC Integration (Work notes)
Backsync to Dynatrace - Status code: 201. Dynatrace Problem P-2512627 has been updated with new comment based on creation of ServiceNow incident INC40894656.
---START---{EventSourceSendingServer:undefined,EventSourceExternalId:undefined}---END---
12-12-2025 16:54:31 -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&lt;/td&gt;&lt;td&gt;DT6492233638730851551_1765520280000V2_SERVICE-1FF0F9674CDA0392_SERVICE_RESPONSE_TIME_DEGRADED&lt;/td&gt;&lt;/tr&gt;&lt;tr&gt;&lt;td&gt;HN;&lt;/td&gt;&lt;td&gt;CATPRDVIZ100.corp.qr.com.au,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10.32.32.23&lt;/td&gt;&lt;/tr&gt;&lt;tr&gt;&lt;td&gt;affectedRequestsPerMinute&lt;/td&gt;&lt;td&gt;32.4&lt;/td&gt;&lt;/tr&gt;&lt;tr&gt;&lt;td&gt;annotationDescription&lt;/td&gt;&lt;td&gt;The current response time (~337.53 ms) exceeds the auto-detected baseline (~137.28 ms) by 145.88 %.
Endpoint GetListUnlocked has a slowdown.&lt;/td&gt;&lt;/tr&gt;&lt;tr&gt;&lt;td&gt;displayId&lt;/td&gt;&lt;td&gt;P-2512627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6492233638730851551_1765520280000V2&lt;/td&gt;&lt;/tr&gt;&lt;tr&gt;&lt;td&gt;problemImpact&lt;/td&gt;&lt;td&gt;SERVICES&lt;/td&gt;&lt;/tr&gt;&lt;tr&gt;&lt;td&gt;problemUrl&lt;/td&gt;&lt;td&gt;https://dxcdynatrace-io.sso.glb.platform.dxc.com/e/c9be27d8-6982-42a7-9fb5-78ea9087067f/#problems/problemdetails;pid=6492233638730851551_1765520280000V2&lt;/td&gt;&lt;/tr&gt;&lt;tr&gt;&lt;td&gt;referenceResponseTime50thPercentile&lt;/td&gt;&lt;td&gt;137275&lt;/td&gt;&lt;/tr&gt;&lt;tr&gt;&lt;td&gt;referenceResponseTime90thPercentile&lt;/td&gt;&lt;td&gt;223815&lt;/td&gt;&lt;/tr&gt;&lt;tr&gt;&lt;td&gt;runEventRules&lt;/td&gt;&lt;td&gt;true&lt;/td&gt;&lt;/tr&gt;&lt;tr&gt;&lt;td&gt;service&lt;/td&gt;&lt;td&gt;MainWO&lt;/td&gt;&lt;/tr&gt;&lt;tr&gt;&lt;td&gt;serviceMethod&lt;/td&gt;&lt;td&gt;GetListUnlocked&lt;/td&gt;&lt;/tr&gt;&lt;tr&gt;&lt;td&gt;severities response time 50th percentile&lt;/td&gt;&lt;td&gt;337526&lt;/td&gt;&lt;/tr&gt;&lt;tr&gt;&lt;td&gt;severities unit&lt;/td&gt;&lt;td&gt;microsecond (µs)&lt;/td&gt;&lt;/tr&gt;&lt;tr&gt;&lt;td&gt;severityLevel&lt;/td&gt;&lt;td&gt;PERFORMANCE&lt;/td&gt;&lt;/tr&gt;&lt;tr&gt;&lt;td&gt;startTime&lt;/td&gt;&lt;td&gt;1765520280000&lt;/td&gt;&lt;/tr&gt;&lt;tr&gt;&lt;td&gt;status&lt;/td&gt;&lt;td&gt;OPEN&lt;/td&gt;&lt;/tr&gt;&lt;tr&gt;&lt;td&gt;tags&lt;/td&gt;&lt;td&gt;ViziRail Services&lt;/td&gt;&lt;/tr&gt;&lt;/table&gt;[/code]
12-12-2025 16:54:28 - PDXC Integration (Work notes)
---START---{EventSourceSendingServer:undefined,EventSourceExternalId:undefined}---END---
12-12-2025 16:54:22 -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&lt;/td&gt;&lt;td&gt;DT6492233638730851551_1765520280000V2_SERVICE-1FF0F9674CDA0392_SERVICE_RESPONSE_TIME_DEGRADED&lt;/td&gt;&lt;/tr&gt;&lt;tr&gt;&lt;td&gt;HN;&lt;/td&gt;&lt;td&gt;CATPRDVIZ100.corp.qr.com.au,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10.32.32.23&lt;/td&gt;&lt;/tr&gt;&lt;tr&gt;&lt;td&gt;affectedRequestsPerMinute&lt;/td&gt;&lt;td&gt;32.4&lt;/td&gt;&lt;/tr&gt;&lt;tr&gt;&lt;td&gt;annotationDescription&lt;/td&gt;&lt;td&gt;The current response time (~337.53 ms) exceeds the auto-detected baseline (~137.28 ms) by 145.88 %.
Endpoint GetListUnlocked has a slowdown.&lt;/td&gt;&lt;/tr&gt;&lt;tr&gt;&lt;td&gt;displayId&lt;/td&gt;&lt;td&gt;P-2512627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6492233638730851551_1765520280000V2&lt;/td&gt;&lt;/tr&gt;&lt;tr&gt;&lt;td&gt;problemImpact&lt;/td&gt;&lt;td&gt;SERVICES&lt;/td&gt;&lt;/tr&gt;&lt;tr&gt;&lt;td&gt;problemUrl&lt;/td&gt;&lt;td&gt;https://dxcdynatrace-io.sso.glb.platform.dxc.com/e/c9be27d8-6982-42a7-9fb5-78ea9087067f/#problems/problemdetails;pid=6492233638730851551_1765520280000V2&lt;/td&gt;&lt;/tr&gt;&lt;tr&gt;&lt;td&gt;referenceResponseTime50thPercentile&lt;/td&gt;&lt;td&gt;137275&lt;/td&gt;&lt;/tr&gt;&lt;tr&gt;&lt;td&gt;referenceResponseTime90thPercentile&lt;/td&gt;&lt;td&gt;223815&lt;/td&gt;&lt;/tr&gt;&lt;tr&gt;&lt;td&gt;runEventRules&lt;/td&gt;&lt;td&gt;true&lt;/td&gt;&lt;/tr&gt;&lt;tr&gt;&lt;td&gt;service&lt;/td&gt;&lt;td&gt;MainWO&lt;/td&gt;&lt;/tr&gt;&lt;tr&gt;&lt;td&gt;serviceMethod&lt;/td&gt;&lt;td&gt;GetListUnlocked&lt;/td&gt;&lt;/tr&gt;&lt;tr&gt;&lt;td&gt;severities response time 50th percentile&lt;/td&gt;&lt;td&gt;337526&lt;/td&gt;&lt;/tr&gt;&lt;tr&gt;&lt;td&gt;severities unit&lt;/td&gt;&lt;td&gt;microsecond (µs)&lt;/td&gt;&lt;/tr&gt;&lt;tr&gt;&lt;td&gt;severityLevel&lt;/td&gt;&lt;td&gt;PERFORMANCE&lt;/td&gt;&lt;/tr&gt;&lt;tr&gt;&lt;td&gt;startTime&lt;/td&gt;&lt;td&gt;1765520280000&lt;/td&gt;&lt;/tr&gt;&lt;tr&gt;&lt;td&gt;status&lt;/td&gt;&lt;td&gt;OPEN&lt;/td&gt;&lt;/tr&gt;&lt;tr&gt;&lt;td&gt;tags&lt;/td&gt;&lt;td&gt;ViziRail Services&lt;/td&gt;&lt;/tr&gt;&lt;/table&gt;[/code]
</t>
  </si>
  <si>
    <t xml:space="preserve">
 2025-12-12 20:17:27 PDXC Integration - State is Work in Progress was New
 2025-12-12 20:17:47 PDXC Integration - State is Resolved was Work in Progress</t>
  </si>
  <si>
    <t xml:space="preserve">12-12-2025 20:37:08 - PDXC Integration (Work notes)
Assigned to Bahtiyar Yusuf.
&lt;br/&gt;Raised INC40896856 to Endpoint team for further investigation.
12-12-2025 20:36:32 - PDXC Integration (Work notes)
Assigned to Bahtiyar Yusuf.
12-12-2025 20:30:41 - PDXC Integration (Work notes)
Assigned to Bahtiyar Yusuf.
&lt;br/&gt;-Spoken to Scott (Scott.Brown@qr.com.au) over the phone call.
-Scott did recognize the file "https://queenslandrail.sharepoint.com/sites/AllocationandPlanningDayofOpps/Shared Documents/Shift Allocation Tracker/2025.12.14 Sunday.xlsm" and advised that it is used for roster purpose.
-However, Scott advised that he is not aware of any file copy attempts by cmd.exe and robocopy.exe from from a network share (O:\MNE\Train Services Division\Roster\2 Rosters\Systems Design Team (Read Only)\DO NOT EDIT - Crew Avail Finder\Redbook Exe\\\_Internal) to the local public folder (C:\Users\Public\Documents\\_internal.
-He said he get an an error pop up once when he tried to open the excel file from "https://queenslandrail.sharepoint.com/sites/AllocationandPlanningDayofOpps/Shared Documents/Shift Allocation Tracker/2025.12.14 Sunday.xlsm" via MS.Team chat.
-Questions remain unanswered for following:
   1. ms-teams.exe process initiating a file operation that created an executable file crewfinderadv\\_20.02.2025-10.24.exe in the public documents folder (C:\Users\Public\Documents\) 
    2. Opening an normal excel file from sharepoint triggered execution of cmd.exe and robocopy.exe to copy files from a network share (O:\MNE\Train Services Division\Roster\2 Rosters\Systems Design Team (Read Only)\DO NOT EDIT - Crew Avail Finder\Redbook Exe\\\_Internal) to the local public folder (C:\Users\Public\Documents\\_internal) 
-Need endpoint team to proceed with full device scan on "corp.qr.com.au\QRSL-x0zBLFnRWJ".
-Need endpoint team to analyse the above operations via process level to confirm the legitimacy of creation file "crewfinderadv\\_20.02.2025-10.24.exe" from ms team processing file operation. and also confirm the legitimacy of execution of "execution of cmd.exe and robocopy.exe"
Below are events I have managed to collected from Microsoft Defender Portal for endpoint QRSL-x0zBLFnRWJ surrounding the time of event Dec 12, 2025 3:46:27 PM
================================================
DeviceFileEvents
Dec 12, 2025 3:46:27 PM
"protocolhandler.exe" "ms-excel:ofe|or|TEAMS-MAGLEV.teamsSdk_ns.rwc|cid|c5fa06b0-47db-4875-9569-6578fac6becb|ct|1765514777945|u|https://queenslandrail.sharepoint.com/sites/AllocationandPlanningDayofOpps/Shared Documents/Shift Allocation Tracker/2025.12.14 Sunday.xlsm"
"EXCEL.EXE" /cid 8F16C9B0-025E-4820-88D2-8F602CD173B5 "https://queenslandrail.sharepoint.com/sites/AllocationandPlanningDayofOpps/Shared Documents/Shift Allocation Tracker/2025.12.14 Sunday.xlsm?OR=TEAMS-MAGLEV.teamsSdk_ns.rwc&amp;CID=c5fa06b0-47db-4875-9569-6578fac6becb&amp;CT=1765514777945"
successfully established connection with

auc-collabrtc.officeapps.live.com
URI
auc-collabrtc.officeapps.live.com
IP Address
52.108.8.12
Port
443
Protocol
Tcp
"EXCEL.EXE" /cid 8F16C9B0-025E-4820-88D2-8F602CD173B5 "https://queenslandrail.sharepoint.com/sites/AllocationandPlanningDayofOpps/Shared Documents/Shift Allocation Tracker/2025.12.14 Sunday.xlsm?OR=TEAMS-MAGLEV.teamsSdk_ns.rwc&amp;CID=c5fa06b0-47db-4875-9569-6578fac6becb&amp;CT=1765514777945"
C:\Users\r854102\AppData\Local\Microsoft\Windows\INetCache\Content.MSO\7383FE41.xlsm
explorer.exe opened the HTTP link https://queenslandrail.sharepoint.com/sites/AllocationandPlanningDayofOpps/Shared Documents/Shift Allocation Tracker/2025.12.14 Sunday.xlsm
excel.exe created file crewFinderBasic_20.02.2025-08.56.exe
excel.exe created process cmd.exe
cmd.exe /c robocopy "O:\MNE\Train Services Division\Roster\2 Rosters\Systems Design Team (Read Only)\DO NOT EDIT - Crew Avail Finder\Redbook Exe\_Internal" "C:\Users\Public\Documents\_internal" /E /XO /NFL /NDL /NJH /NJS
searchindexer.exe created process SearchProtocolHost.exe
"SearchProtocolHost.exe" Global\UsGthrFltPipeMssGthrPipe19_ Global\UsGthrCtrlFltPipeMssGthrPipe19 1 -2147483646 "Software\Microsoft\Windows Search" "Mozilla/4.0 (compatible; MSIE 6.0; Windows NT; MS Search 4.0 Robot)" "C:\ProgramData\Microsoft\Search\Data\Temp\usgthrsvc" "DownLevelDaemon" 
cmd.exe created process Robocopy.exe
robocopy  "O:\MNE\Train Services Division\Roster\2 Rosters\Systems Design Team (Read Only)\DO NOT EDIT - Crew Avail Finder\Redbook Exe\_Internal" "C:\Users\Public\Documents\_internal" /E /XO /NFL /NDL /NJH /NJS
excel.exe created file crewFinderAdv_20.02.2025-10.24.exe
EXCEL.EXE dropped a packed file crewFinderAdv_20.02.2025-10.24.exe
"protocolhandler.exe" "ms-excel:ofe|or|TEAMS-MAGLEV.teamsSdk_ns.rwc|cid|c5fa06b0-47db-4875-9569-6578fac6becb|ct|1765514777945|u|https://queenslandrail.sharepoint.com/sites/AllocationandPlanningDayofOpps/Shared Documents/Shift Allocation Tracker/2025.12.14 Sunday.xlsm"
"EXCEL.EXE" /cid 8F16C9B0-025E-4820-88D2-8F602CD173B5 "https://queenslandrail.sharepoint.com/sites/AllocationandPlanningDayofOpps/Shared Documents/Shift Allocation Tracker/2025.12.14 Sunday.xlsm?OR=TEAMS-MAGLEV.teamsSdk_ns.rwc&amp;CID=c5fa06b0-47db-4875-9569-6578fac6becb&amp;CT=1765514777945"
robocopy.exe created file base_library.zip
robocopy  "O:\MNE\Train Services Division\Roster\2 Rosters\Systems Design Team (Read Only)\DO NOT EDIT - Crew Avail Finder\Redbook Exe\_Internal" "C:\Users\Public\Documents\_internal" /E /XO /NFL /NDL /NJH /NJS
robocopy.exe created file libcrypto-3.dll
robocopy  "O:\MNE\Train Services Division\Roster\2 Rosters\Systems Design Team (Read Only)\DO NOT EDIT - Crew Avail Finder\Redbook Exe\_Internal" "C:\Users\Public\Documents\_internal" /E /XO /NFL /NDL /NJH /NJS
================================================
12-12-2025 18:35:01 - PDXC Integration (Work notes)
Assigned to Bahtiyar Yusuf.
12-12-2025 18:34:49 - PDXC Integration (Work notes)
Assigned to Bahtiyar Yusuf.
&lt;br/&gt;Dear Queensland Rail Team,
The Unit 42 Managed Services Team investigated ID-30935 - 'File Drop - 2554896526' along with 1 other issue generated by XDR Agent detected on host qrsl-x0zblfnrwj involving user corp\r854102
XDR observed the ms-teams.exe process initiating a file operation that created an executable file crewfinderadv\\_20.02.2025-10.24.exe in the public documents folder (C:\Users\Public\Documents\)
Upon investigation MDR team observed that this activity was triggered by an Excel process (EXCEL.EXE - PID 27244) attempting to open a SharePoint link.
- https://queenslandrail.sharepoint.com/sites/AllocationandPlanningDayofOpps/Shared Documents/Shift Allocation Tracker/2025.12.14 Sunday.xlsm
Which subsequently executed a command using cmd.exe and robocopy.exe to copy files from a network share (O:\MNE\Train Services Division\Roster\2 Rosters\Systems Design Team (Read Only)\DO NOT EDIT - Crew Avail Finder\Redbook Exe\\\_Internal) to the local public folder (C:\Users\Public\Documents\\_internal)
Although XDR has blocked the activity, since the behavioral detection rule likely triggered on file movement to a public folder, we are bringing this event to your attention to validate the legitimacy of the activity and confirm its usage with the involved user.
Recommendations:
- Kindly confirm if this activity is expected
Host details:
- Host: corp.qr.com.au\QRSL-x0zBLFnRWJ
- MAC: 04:bf:1b:cd:75:eb
- IP Address: 10.124.68.133
- OS: Windows - 10.0.19045
- Username: corp\R854102
Alert details:
- Time: 2025-12-12 04:46:30 UTC
- Alert Name: File Drop - 2554896526
- Alert Description: Malicious file creation in public folder
- Action: Prevented (Blocked)
- Command Line: "C:\Program Files\WindowsApps\MSTeams\_25290.205.4069.4894\_x64\_\_8wekyb3d8bbwe\ms-teams.exe"
Actor details:
- Actor Process Image Name: ms-teams.exe
- Actor Process Image Path: C:\Program Files\WindowsApps\MSTeams\_25290.205.4069.4894\_x64\_\_8wekyb3d8bbwe\ms-teams.exe
- Actor Process Image SHA256: 397019934227751d992a9a0f311d8ec0722d2d83d62922e34c6f85a73b3562ba
- Actor Process Signature: Signed - Microsoft Corporation
User DSS Info:
- Name: Brown, Scott
- Country: AU
- Upn: Scott.Brown@qr.com.au
- Title: TSD ALLOCATION AND PLANNING TEAM LEADER
- Department: TRAIN SERVICE DELIVERY
- Dn: CN=Brown\, Scott,OU=Standard,OU=zQLDRail SOE 7 BNEPRDFPS19 (Redirect19) Users,OU=QR Users,DC=corp,DC=qr,DC=com,DC=au
Best regards,
Unit 42 Managed Services team.
12-12-2025 16:53:28 - PDXC Integration (Work notes)
Opened By User is Unknown : email.integration.mdr_unit 42@QR
Vendor Referenced this CI Value on Creation not found in database : Cortex XDR
Vendor Referenced this Business Service Value on Creation not found in database : Cortex XDR
12-12-2025 16:53:11 - Palo Alto MDR Service – Unit 42 (Work notes)
Platform DXC Integration incident INC0577830 created INC40894648
</t>
  </si>
  <si>
    <t xml:space="preserve">
 2025-12-12 18:34:45 PDXC Integration - State is Work in Progress was On Hold</t>
  </si>
  <si>
    <t xml:space="preserve">12-12-2025 17:16:18 - PDXC Integration (Work notes)
Assigned to Ashish Anand.
&lt;br/&gt;Opened By User is Unknown : TRAP_Alerts@qr.com.au@QR
12-12-2025 17:16:11 - PDXC Integration (Work notes)
Assigned to Ashish Anand.
&lt;br/&gt;Opened By User is Unknown : TRAP_Alerts@qr.com.au@QR
12-12-2025 17:16:08 - PDXC Integration (Work notes)
Assigned to Ashish Anand.
&lt;br/&gt;Opened By User is Unknown : TRAP_Alerts@qr.com.au@QR&lt;br/&gt;Suspicious sender email address has been blocked !
12-12-2025 17:16:06 - PDXC Integration (Additional comments)
ashish.anand@dxc.com: Suspicious sender email address has been blocked !
12-12-2025 16:34:48 - PDXC Integration (Work notes)
Opened By User is Unknown : TRAP_Alerts@qr.com.au@QR
12-12-2025 16:34:32 - TRAP Alerts (Work notes)
Platform DXC Integration incident INC0577828 created INC40894456
</t>
  </si>
  <si>
    <t xml:space="preserve">
 2025-12-12 16:34:19 TRAP Alerts - State is New was New
 2025-12-12 17:15:58 PDXC Integration - State is Resolved was New</t>
  </si>
  <si>
    <t xml:space="preserve">12-12-2025 17:02:48 - PDXC Integration (Work notes)
Assigned to Benjamin Fry-Sutherland.
&lt;br/&gt;Proofpoint automated block and quarantine was executed successfully.
No action required.
12-12-2025 17:02:42 - PDXC Integration (Work notes)
Assigned to Benjamin Fry-Sutherland.
&lt;br/&gt;Proofpoint automated block and quarantine was executed successfully.
No action required.
12-12-2025 17:02:39 - PDXC Integration (Additional comments)
b.frysutherland@dxc.com: .
12-12-2025 17:01:58 - PDXC Integration (Work notes)
Assigned to Benjamin Fry-Sutherland.
12-12-2025 16:34:38 - PDXC Integration (Work notes)
Opened By User is Unknown : TRAP_Alerts@qr.com.au@QR
12-12-2025 16:34:15 - TRAP Alerts (Work notes)
Platform DXC Integration incident INC0577827 created INC40894451
</t>
  </si>
  <si>
    <t xml:space="preserve">
 2025-12-12 16:33:59 TRAP Alerts - State is New was New
 2025-12-12 17:01:48 PDXC Integration - State is Work in Progress was New
 2025-12-12 17:02:39 PDXC Integration - State is Resolved was Work in Progress</t>
  </si>
  <si>
    <t xml:space="preserve">12-12-2025 15:59:28 - Shane Kmet (Work notes)
914791
Updated DRA expiry date to be Jan 9, 2026, 5:00:03 PM
12-12-2025 15:58:17 - Shane Kmet (Work notes)
INVESTIGATING
</t>
  </si>
  <si>
    <t xml:space="preserve">
 2025-12-12 15:57:33 Shane Kmet - Assigned to is Zoe O'Brien was 
 2025-12-12 15:59:28 Shane Kmet - State is Resolved was Work in Progress</t>
  </si>
  <si>
    <t xml:space="preserve">
 2025-12-12 15:53:12 TRAP Alerts - State is Closed was Closed</t>
  </si>
  <si>
    <t xml:space="preserve">14-12-2025 15:52:54 - Sandeep Boyapati (Work notes)
Platform DXC Integration incident INC0577810 updated INC40894271
14-12-2025 15:52:49 - Sandeep Boyapati (Work notes)
Hello team, David called in about the same issue , can anyone able to look into this one
12-12-2025 16:14:42 - Zoe O'Brien (Work notes)
Platform DXC Integration incident INC0577810 created INC40894271
</t>
  </si>
  <si>
    <t xml:space="preserve">12-12-2025 15:50:01 - Gilbert Noble (Additional comments)
Hi Sam,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INC0577806.
Kind regards,
Queensland Rail
Gilbert Noble
REMOTE DESKTOP SUPPORT
Level 3, 21 Kirksway Place
Battery Point, Tasmania 7004
T: 07 3072 5000
W: queenslandrail.com.au
E: ITservicedesk@qr.com.au
12-12-2025 15:50:01 - Gilbert Noble (Work notes)
called user on 0730721501, no answer, left message
12-12-2025 15:44:34 - Gilbert Noble (Work notes)
Investigating
</t>
  </si>
  <si>
    <t xml:space="preserve">
 2025-12-12 15:30:10 Shane Kmet - Assigned to is Fred Shea was 
 2025-12-12 15:50:01 Gilbert Noble - State is On Hold was Work in Progress</t>
  </si>
  <si>
    <t xml:space="preserve">12-12-2025 15:58:59 - PDXC Integration (Work notes)
Incident resolved due to closure of alert: Alert64581361
Incident resolved automatically by return-to-normal condition detected by monitoring system.
12-12-2025 15:58:59 - PDXC Integration (Work notes)
Incident resolved due to closure of alert: Alert64581361
Incident resolved automatically by return-to-normal condition detected by monitoring system.&lt;br/&gt;Backsync to Dynatrace - Status code: 201. Dynatrace Problem P-2512626 has been updated with new comment based on resolution/closure of ServiceNow incident INC40893736. The Dynatrace Problem was intentionally left Open.
12-12-2025 15:58:48 - PDXC Integration (Work notes)
Incident resolved due to closure of alert: Alert64581361
Incident resolved automatically by return-to-normal condition detected by monitoring system.&lt;br/&gt;This alert has been updated by business rule 'Copy alert updates to incident'.
Description has changed. Previous: OPEN Problem P-2512626 in environment QLR-11_ENV01
Problem detected at: 04:50 (UTC) 12.12.2025
1 impacted service
Web service
MainWO
Response time degradation
68.2 requests/min impacted
The current response time (320 ms) exceeds the auto-detected baseline (137 ms) by 133 %
Service method: All methods affected
Root cause
Based on our dependency analysis all incidents are part of the same overall problem.
https://dxcdynatrace-io.sso.glb.platform.dxc.com/e/c9be27d8-6982-42a7-9fb5-78ea9087067f/#problems/problemdetails;pid=-8887768305409159242_1765514700000V2,
 Tags- ViziRail Services, customProperties_Node_IP:10.32.32.21, 10.32.32.22, 10.32.32.23, HN;:CATPRDVIZ100.corp.qr.com.au, CATPRDVIZ101.corp.qr.com.au, CATPRDVIZ200.corp.qr.com.au, MAP ID:QLR_DT_CI_002
12-12-2025 15:58:48 - PDXC Integration (Work notes)
Incident resolved due to closure of alert: Alert64581361
12-12-2025 15:57:22 - PDXC Integration (Work notes)
The related alert Alert64581361 state is now Closed
12-12-2025 15:22:11 - PDXC Integration (Work notes)
Backsync to Dynatrace - Status code: 201. Dynatrace Problem P-2512626 has been updated with new comment based on creation of ServiceNow incident INC40893736.
---START---{EventSourceSendingServer:undefined,EventSourceExternalId:undefined}---END---
12-12-2025 15:22:01 -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&lt;/td&gt;&lt;td&gt;DT-8887768305409159242_1765514700000V2_SERVICE-1FF0F9674CDA0392_SERVICE_RESPONSE_TIME_DEGRADED&lt;/td&gt;&lt;/tr&gt;&lt;tr&gt;&lt;td&gt;HN;&lt;/td&gt;&lt;td&gt;CATPRDVIZ100.corp.qr.com.au,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10.32.32.23&lt;/td&gt;&lt;/tr&gt;&lt;tr&gt;&lt;td&gt;affectedRequestsPerMinute&lt;/td&gt;&lt;td&gt;34.2&lt;/td&gt;&lt;/tr&gt;&lt;tr&gt;&lt;td&gt;annotationDescription&lt;/td&gt;&lt;td&gt;The current response time (~320.11 ms) exceeds the auto-detected baseline (~197.62 ms) by 61.98 %.
Service MainWO has a slowdown.&lt;/td&gt;&lt;/tr&gt;&lt;tr&gt;&lt;td&gt;displayId&lt;/td&gt;&lt;td&gt;P-2512626&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-8887768305409159242_1765514700000V2&lt;/td&gt;&lt;/tr&gt;&lt;tr&gt;&lt;td&gt;problemImpact&lt;/td&gt;&lt;td&gt;SERVICES&lt;/td&gt;&lt;/tr&gt;&lt;tr&gt;&lt;td&gt;problemUrl&lt;/td&gt;&lt;td&gt;https://dxcdynatrace-io.sso.glb.platform.dxc.com/e/c9be27d8-6982-42a7-9fb5-78ea9087067f/#problems/problemdetails;pid=-8887768305409159242_1765514700000V2&lt;/td&gt;&lt;/tr&gt;&lt;tr&gt;&lt;td&gt;referenceResponseTime50thPercentile&lt;/td&gt;&lt;td&gt;197624&lt;/td&gt;&lt;/tr&gt;&lt;tr&gt;&lt;td&gt;referenceResponseTime90thPercentile&lt;/td&gt;&lt;td&gt;457514.2&lt;/td&gt;&lt;/tr&gt;&lt;tr&gt;&lt;td&gt;runEventRules&lt;/td&gt;&lt;td&gt;true&lt;/td&gt;&lt;/tr&gt;&lt;tr&gt;&lt;td&gt;service&lt;/td&gt;&lt;td&gt;MainWO&lt;/td&gt;&lt;/tr&gt;&lt;tr&gt;&lt;td&gt;serviceMethodGroup&lt;/td&gt;&lt;td&gt;Default requests&lt;/td&gt;&lt;/tr&gt;&lt;tr&gt;&lt;td&gt;severities response time 50th percentile&lt;/td&gt;&lt;td&gt;320113.5&lt;/td&gt;&lt;/tr&gt;&lt;tr&gt;&lt;td&gt;severities unit&lt;/td&gt;&lt;td&gt;microsecond (µs)&lt;/td&gt;&lt;/tr&gt;&lt;tr&gt;&lt;td&gt;severityLevel&lt;/td&gt;&lt;td&gt;PERFORMANCE&lt;/td&gt;&lt;/tr&gt;&lt;tr&gt;&lt;td&gt;startTime&lt;/td&gt;&lt;td&gt;1765514700000&lt;/td&gt;&lt;/tr&gt;&lt;tr&gt;&lt;td&gt;status&lt;/td&gt;&lt;td&gt;OPEN&lt;/td&gt;&lt;/tr&gt;&lt;tr&gt;&lt;td&gt;tags&lt;/td&gt;&lt;td&gt;ViziRail Services&lt;/td&gt;&lt;/tr&gt;&lt;/table&gt;[/code]
12-12-2025 15:21:48 - PDXC Integration (Work notes)
Backsync to Dynatrace - Status code: 201. Dynatrace Problem P-2512626 has been updated with new comment based on creation of ServiceNow incident INC40893736.
---START---{EventSourceSendingServer:undefined,EventSourceExternalId:undefined}---END---
12-12-2025 15:21:43 -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&lt;/td&gt;&lt;td&gt;DT-8887768305409159242_1765514700000V2_SERVICE-1FF0F9674CDA0392_SERVICE_RESPONSE_TIME_DEGRADED&lt;/td&gt;&lt;/tr&gt;&lt;tr&gt;&lt;td&gt;HN;&lt;/td&gt;&lt;td&gt;CATPRDVIZ100.corp.qr.com.au,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10.32.32.23&lt;/td&gt;&lt;/tr&gt;&lt;tr&gt;&lt;td&gt;affectedRequestsPerMinute&lt;/td&gt;&lt;td&gt;34.2&lt;/td&gt;&lt;/tr&gt;&lt;tr&gt;&lt;td&gt;annotationDescription&lt;/td&gt;&lt;td&gt;The current response time (~320.11 ms) exceeds the auto-detected baseline (~197.62 ms) by 61.98 %.
Service MainWO has a slowdown.&lt;/td&gt;&lt;/tr&gt;&lt;tr&gt;&lt;td&gt;displayId&lt;/td&gt;&lt;td&gt;P-2512626&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-8887768305409159242_1765514700000V2&lt;/td&gt;&lt;/tr&gt;&lt;tr&gt;&lt;td&gt;problemImpact&lt;/td&gt;&lt;td&gt;SERVICES&lt;/td&gt;&lt;/tr&gt;&lt;tr&gt;&lt;td&gt;problemUrl&lt;/td&gt;&lt;td&gt;https://dxcdynatrace-io.sso.glb.platform.dxc.com/e/c9be27d8-6982-42a7-9fb5-78ea9087067f/#problems/problemdetails;pid=-8887768305409159242_1765514700000V2&lt;/td&gt;&lt;/tr&gt;&lt;tr&gt;&lt;td&gt;referenceResponseTime50thPercentile&lt;/td&gt;&lt;td&gt;197624&lt;/td&gt;&lt;/tr&gt;&lt;tr&gt;&lt;td&gt;referenceResponseTime90thPercentile&lt;/td&gt;&lt;td&gt;457514.2&lt;/td&gt;&lt;/tr&gt;&lt;tr&gt;&lt;td&gt;runEventRules&lt;/td&gt;&lt;td&gt;true&lt;/td&gt;&lt;/tr&gt;&lt;tr&gt;&lt;td&gt;service&lt;/td&gt;&lt;td&gt;MainWO&lt;/td&gt;&lt;/tr&gt;&lt;tr&gt;&lt;td&gt;serviceMethodGroup&lt;/td&gt;&lt;td&gt;Default requests&lt;/td&gt;&lt;/tr&gt;&lt;tr&gt;&lt;td&gt;severities response time 50th percentile&lt;/td&gt;&lt;td&gt;320113.5&lt;/td&gt;&lt;/tr&gt;&lt;tr&gt;&lt;td&gt;severities unit&lt;/td&gt;&lt;td&gt;microsecond (µs)&lt;/td&gt;&lt;/tr&gt;&lt;tr&gt;&lt;td&gt;severityLevel&lt;/td&gt;&lt;td&gt;PERFORMANCE&lt;/td&gt;&lt;/tr&gt;&lt;tr&gt;&lt;td&gt;startTime&lt;/td&gt;&lt;td&gt;1765514700000&lt;/td&gt;&lt;/tr&gt;&lt;tr&gt;&lt;td&gt;status&lt;/td&gt;&lt;td&gt;OPEN&lt;/td&gt;&lt;/tr&gt;&lt;tr&gt;&lt;td&gt;tags&lt;/td&gt;&lt;td&gt;ViziRail Services&lt;/td&gt;&lt;/tr&gt;&lt;/table&gt;[/code]
12-12-2025 15:21:38 -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&lt;/td&gt;&lt;td&gt;DT-8887768305409159242_1765514700000V2_SERVICE-1FF0F9674CDA0392_SERVICE_RESPONSE_TIME_DEGRADED&lt;/td&gt;&lt;/tr&gt;&lt;tr&gt;&lt;td&gt;HN;&lt;/td&gt;&lt;td&gt;CATPRDVIZ100.corp.qr.com.au,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10.32.32.23&lt;/td&gt;&lt;/tr&gt;&lt;tr&gt;&lt;td&gt;affectedRequestsPerMinute&lt;/td&gt;&lt;td&gt;34.2&lt;/td&gt;&lt;/tr&gt;&lt;tr&gt;&lt;td&gt;annotationDescription&lt;/td&gt;&lt;td&gt;The current response time (~320.11 ms) exceeds the auto-detected baseline (~197.62 ms) by 61.98 %.
Service MainWO has a slowdown.&lt;/td&gt;&lt;/tr&gt;&lt;tr&gt;&lt;td&gt;displayId&lt;/td&gt;&lt;td&gt;P-2512626&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-8887768305409159242_1765514700000V2&lt;/td&gt;&lt;/tr&gt;&lt;tr&gt;&lt;td&gt;problemImpact&lt;/td&gt;&lt;td&gt;SERVICES&lt;/td&gt;&lt;/tr&gt;&lt;tr&gt;&lt;td&gt;problemUrl&lt;/td&gt;&lt;td&gt;https://dxcdynatrace-io.sso.glb.platform.dxc.com/e/c9be27d8-6982-42a7-9fb5-78ea9087067f/#problems/problemdetails;pid=-8887768305409159242_1765514700000V2&lt;/td&gt;&lt;/tr&gt;&lt;tr&gt;&lt;td&gt;referenceResponseTime50thPercentile&lt;/td&gt;&lt;td&gt;197624&lt;/td&gt;&lt;/tr&gt;&lt;tr&gt;&lt;td&gt;referenceResponseTime90thPercentile&lt;/td&gt;&lt;td&gt;457514.2&lt;/td&gt;&lt;/tr&gt;&lt;tr&gt;&lt;td&gt;runEventRules&lt;/td&gt;&lt;td&gt;true&lt;/td&gt;&lt;/tr&gt;&lt;tr&gt;&lt;td&gt;service&lt;/td&gt;&lt;td&gt;MainWO&lt;/td&gt;&lt;/tr&gt;&lt;tr&gt;&lt;td&gt;serviceMethodGroup&lt;/td&gt;&lt;td&gt;Default requests&lt;/td&gt;&lt;/tr&gt;&lt;tr&gt;&lt;td&gt;severities response time 50th percentile&lt;/td&gt;&lt;td&gt;320113.5&lt;/td&gt;&lt;/tr&gt;&lt;tr&gt;&lt;td&gt;severities unit&lt;/td&gt;&lt;td&gt;microsecond (µs)&lt;/td&gt;&lt;/tr&gt;&lt;tr&gt;&lt;td&gt;severityLevel&lt;/td&gt;&lt;td&gt;PERFORMANCE&lt;/td&gt;&lt;/tr&gt;&lt;tr&gt;&lt;td&gt;startTime&lt;/td&gt;&lt;td&gt;1765514700000&lt;/td&gt;&lt;/tr&gt;&lt;tr&gt;&lt;td&gt;status&lt;/td&gt;&lt;td&gt;OPEN&lt;/td&gt;&lt;/tr&gt;&lt;tr&gt;&lt;td&gt;tags&lt;/td&gt;&lt;td&gt;ViziRail Services&lt;/td&gt;&lt;/tr&gt;&lt;/table&gt;[/code]
12-12-2025 15:21:38 - PDXC Integration (Work notes)
---START---{EventSourceSendingServer:undefined,EventSourceExternalId:undefined}---END---
</t>
  </si>
  <si>
    <t xml:space="preserve">
 2025-12-12 15:58:05 PDXC Integration - State is Work in Progress was New
 2025-12-12 15:58:45 PDXC Integration - State is Resolved was Work in Progress</t>
  </si>
  <si>
    <t xml:space="preserve">12-12-2025 17:08:01 - PDXC Integration (Work notes)
Assigned to Ashish Anand.
&lt;br/&gt;Opened By User is Unknown : TRAP_Alerts@qr.com.au@QR
12-12-2025 17:07:51 - PDXC Integration (Work notes)
Assigned to Ashish Anand.
&lt;br/&gt;Opened By User is Unknown : TRAP_Alerts@qr.com.au@QR
12-12-2025 17:07:49 - PDXC Integration (Work notes)
Assigned to Ashish Anand.
&lt;br/&gt;Opened By User is Unknown : TRAP_Alerts@qr.com.au@QR&lt;br/&gt;This email is a legit email, if you dont have any business with them unsubscribe and Delete this email.
12-12-2025 17:07:47 - PDXC Integration (Additional comments)
ashish.anand@dxc.com: This email is a legit email, if you dont have any business with them unsubscribe and Delete this email.
12-12-2025 15:00:48 - PDXC Integration (Work notes)
Opened By User is Unknown : TRAP_Alerts@qr.com.au@QR
12-12-2025 15:00:28 - TRAP Alerts (Work notes)
Platform DXC Integration incident INC0577800 created INC40893549
</t>
  </si>
  <si>
    <t xml:space="preserve">
 2025-12-12 15:00:12 TRAP Alerts - State is New was New
 2025-12-12 17:07:45 PDXC Integration - State is Resolved was New</t>
  </si>
  <si>
    <t xml:space="preserve">
 2025-12-12 15:00:11 TRAP Alerts - State is Closed was Closed</t>
  </si>
  <si>
    <t xml:space="preserve">14-12-2025 21:47:52 - PDXC Integration (Work notes)
Assigned to DIYA DEY.
&lt;br/&gt;Wsus services has been restarted
14-12-2025 21:47:32 - PDXC Integration (Work notes)
Assigned to DIYA DEY.
&lt;br/&gt;Wsus services has been restarted
14-12-2025 21:47:25 - PDXC Integration (Additional comments)
diya.dey@dxc.com: Wsus services has been restarted
14-12-2025 21:45:53 - PDXC Integration (Work notes)
Assigned to DIYA DEY.
12-12-2025 17:04:38 - PDXC Integration (Work notes)
Assigned to DIYA DEY.
12-12-2025 17:04:29 - PDXC Integration (Work notes)
Assigned to DIYA DEY.
12-12-2025 17:04:25 - PDXC Integration (Additional comments)
diya.dey@dxc.com: we are checking on this
12-12-2025 17:03:51 - PDXC Integration (Work notes)
Assigned to DIYA DEY.
12-12-2025 14:59:48 - PDXC Integration (Work notes)
Vendor Referenced this CI Value on Creation not found in database : CPTPRDMCM105
Vendor Referenced this Business Service Value on Creation not found in database : SCOM
12-12-2025 14:59:34 - Shane Kmet (Work notes)
Platform DXC Integration incident INC0577798 created INC40893542
</t>
  </si>
  <si>
    <t xml:space="preserve">
 2025-12-12 17:03:45 PDXC Integration - State is Work in Progress was New
 2025-12-12 17:04:25 PDXC Integration - State is On Hold was Work in Progress
 2025-12-14 21:45:44 PDXC Integration - State is Work in Progress was On Hold
 2025-12-14 21:47:25 PDXC Integration - State is Resolved was Work in Progress</t>
  </si>
  <si>
    <t xml:space="preserve">12-12-2025 14:57:21 - Shane Kmet (Work notes)
Closing as INC raised by Guest
</t>
  </si>
  <si>
    <t xml:space="preserve">
 2025-12-12 14:57:16 Shane Kmet - Assigned to is Fred Shea was 
 2025-12-12 14:57:21 Shane Kmet - State is Resolved was Work in Progress</t>
  </si>
  <si>
    <t xml:space="preserve">
 2025-12-12 14:51:51 TRAP Alerts - State is Closed was Closed</t>
  </si>
  <si>
    <t xml:space="preserve">12-12-2025 15:09:11 - Zoe O'Brien (Additional comments)
Hi David
Thanks for contacting the Queensland Rail IT Service Desk.
As disucssed, please wait 30 minutes and try sign into your account again.
If you are experiencing any further IT-related issues, please feel free to call 07 3072 5000 on option 1 or email us at ITServiceDesk@qr.com.au.
Kind regards,
Zoe
</t>
  </si>
  <si>
    <t xml:space="preserve">
 2025-12-12 15:09:11 Zoe O'Brien - State is On Hold was Work in Progress</t>
  </si>
  <si>
    <t xml:space="preserve">12-12-2025 14:40:12 - PDXC Integration (Work notes)
Assigned to Jacen Warriner.
12-12-2025 14:40:02 - PDXC Integration (Work notes)
Assigned to Jacen Warriner.
12-12-2025 14:39:58 - PDXC Integration (Additional comments)
jacen.warriner@dxc.com: INC on hold until next week
12-12-2025 14:33:38 - PDXC Integration (Work notes)
Assigned to Jacen Warriner.
&lt;br/&gt;Requested User is Unknown : jacen.warriner@dxc.com&lt;br/&gt;noticed the HDD was full - replaced with SL231577
12-12-2025 14:33:38 - PDXC Integration (Additional comments)
jacen.warriner@dxc.com: Howdy Amie,
We have a replacement laptop for you in the tech bar =)
</t>
  </si>
  <si>
    <t xml:space="preserve">
 2025-12-12 14:39:58 PDXC Integration - State is On Hold was Work in Progress</t>
  </si>
  <si>
    <t xml:space="preserve">
 2025-12-12 14:29:31 TRAP Alerts - State is Closed was Closed</t>
  </si>
  <si>
    <t xml:space="preserve">12-12-2025 14:49:11 - PDXC Integration (Work notes)
Added attachment ::  QLDRail_INC added (CNDEF0001178) - USB Device Driver failed.png
12-12-2025 14:48:58 - PDXC Integration (Work notes)
Added attachment ::  QLDRail_INC added (CNDEF0001178) - Windows Pdate error.png
12-12-2025 14:48:51 - PDXC Integration (Work notes)
Added attachment ::  QLDRail_INC added (CNDEF0001178) - Device manager error.png
12-12-2025 14:48:36 - Shane Kmet (Work notes)
Platform DXC Integration incident INC0577788 created INC40893465
</t>
  </si>
  <si>
    <t xml:space="preserve">12-12-2025 14:33:22 - PDXC Integration (Work notes)
Assigned to Dai Huong Duong.
&lt;br/&gt;[incident].[cmdb_ci] supplied value [SharePoint QLR] failed [More than one match found]
12-12-2025 14:31:41 - PDXC Integration (Work notes)
Vendor Referenced this Business Service Value on Creation not found in database : SharePoint QLR
12-12-2025 14:31:38 - Frederic Shea (Work notes)
Platform DXC Integration incident INC0577787 created INC40893345
</t>
  </si>
  <si>
    <t xml:space="preserve">
 2025-12-12 14:33:13 PDXC Integration - State is Work in Progress was New</t>
  </si>
  <si>
    <t xml:space="preserve">12-12-2025 14:18:51 - PDXC Integration (Work notes)
Assigned to Jaymesh Sharma.
&lt;br/&gt;Requested User is Unknown : james.sharma@dxc.com&lt;br/&gt;The following has been deployed: SL234397
CMDB Updated
User to return old device once new device setup completes
12-12-2025 14:18:48 - PDXC Integration (Additional comments)
james.sharma@dxc.com: The following has been deployed: SL234397
CMDB Updated
User to return old device once new device setup completes
</t>
  </si>
  <si>
    <t xml:space="preserve">12-12-2025 14:16:09 - PDXC Integration (Work notes)
Assigned to Jaymesh Sharma.
&lt;br/&gt;Requested User is Unknown : james.sharma@dxc.com&lt;br/&gt;The following has been deployed: SL234285
CMDB Updated
User to return old device once new device setup completes
12-12-2025 14:16:00 - PDXC Integration (Additional comments)
james.sharma@dxc.com: The following has been deployed: SL234285
CMDB Updated
User to return old device once new device setup completes
</t>
  </si>
  <si>
    <t xml:space="preserve">12-12-2025 14:06:58 - PDXC Integration (Work notes)
Assigned to Jaymesh Sharma.
&lt;br/&gt;Requested User is Unknown : james.sharma@dxc.com&lt;br/&gt;The following has been deployed: SL234395
CMDB Updated
User to return old device once new device setup completes
12-12-2025 14:06:57 - PDXC Integration (Additional comments)
james.sharma@dxc.com: The following has been deployed: SL234395
CMDB Updated
User to return old device once new device setup completes
</t>
  </si>
  <si>
    <t xml:space="preserve">12-12-2025 17:08:09 - PDXC Integration (Work notes)
Assigned to Thai Tuan Ngo.
&lt;br/&gt;[incident].[cmdb_ci] supplied value [SharePoint QLR] failed [More than one match found]&lt;br/&gt;clear cached will solve the issue. 
12-12-2025 17:08:02 - PDXC Integration (Work notes)
Assigned to Thai Tuan Ngo.
&lt;br/&gt;[incident].[cmdb_ci] supplied value [SharePoint QLR] failed [More than one match found]&lt;br/&gt;clear cached will solve the issue. 
12-12-2025 17:07:59 - PDXC Integration (Additional comments)
tngo33@dxc.com: clear cached will solve the issue. =&gt; user confirmed. 
12-12-2025 14:57:02 - PDXC Integration (Work notes)
Assigned to Thai Tuan Ngo.
&lt;br/&gt;[incident].[cmdb_ci] supplied value [SharePoint QLR] failed [More than one match found]
12-12-2025 14:57:01 - PDXC Integration (Additional comments)
tngo33@dxc.com: Hi Alan, 
The link you might be looking for is provided below. Please give it a try and let me know how it goes:
https://queenslandrail.sharepoint.com/Operations/SCS/Pages/MyRoster/MyRosterSCS.aspx
Regards,
Tuan
TUAN THAI NGO
MANAGED APPLICATIONS – SHAREPOINT
level 11 RC1, 305 Edward St GPO Box 1429 Bne 4001 
Brisbane,  
E: tuan.ngo@qr.com.au
W: queenslandrail.com.au
12-12-2025 14:31:18 - PDXC Integration (Work notes)
Assigned to Thai Tuan Ngo.
&lt;br/&gt;[incident].[cmdb_ci] supplied value [SharePoint QLR] failed [More than one match found]
12-12-2025 14:10:38 - PDXC Integration (Work notes)
Vendor Referenced this CI Value on Creation not found in database : Personal_BYOD_Mobile_Phone
Vendor Referenced this Business Service Value on Creation not found in database : SharePoint QLR
12-12-2025 14:10:27 - Raegan Munro (Work notes)
Platform DXC Integration incident INC0577779 created INC40893165
</t>
  </si>
  <si>
    <t xml:space="preserve">
 2025-12-12 14:31:15 PDXC Integration - State is Work in Progress was New
 2025-12-12 17:07:59 PDXC Integration - State is Resolved was Work in Progress</t>
  </si>
  <si>
    <t xml:space="preserve">12-12-2025 14:04:02 - PDXC Integration (Work notes)
Assigned to Jaymesh Sharma.
&lt;br/&gt;Requested User is Unknown : james.sharma@dxc.com&lt;br/&gt;The following has been deployed: SL234400
CMDB Updated
User to return old device once new device setup completes
12-12-2025 14:03:59 - PDXC Integration (Additional comments)
james.sharma@dxc.com: The following has been deployed: SL234400
CMDB Updated
User to return old device once new device setup completes
</t>
  </si>
  <si>
    <t xml:space="preserve">12-12-2025 14:24:29 - Zoe O'Brien (Work notes)
.
</t>
  </si>
  <si>
    <t xml:space="preserve">12-12-2025 16:51:58 - PDXC Integration (Work notes)
Assigned to Vanessa Swarbrick.
&lt;br/&gt;Thank you for reporting this email.
We've confirmed the email contains suspicious content and we've blocked the email address.
12-12-2025 16:51:42 - PDXC Integration (Work notes)
Assigned to Vanessa Swarbrick.
&lt;br/&gt;Thank you for reporting this email.
We've confirmed the email contains suspicious content and we've blocked the email address.
12-12-2025 16:51:39 - PDXC Integration (Additional comments)
vanessa.swarbrick@dxc.com: Thank you for reporting this email.
We've confirmed the email contains suspicious content and we've blocked the email address.
12-12-2025 16:50:59 - PDXC Integration (Work notes)
Assigned to Vanessa Swarbrick.
&lt;br/&gt;Thank you for reporting this email.
We've confirmed the email contains suspicious content and we've blocked the email address.
&lt;br/&gt;Sender: veronikabogdan24@gmail.com
12-12-2025 16:47:41 - PDXC Integration (Work notes)
Assigned to Vanessa Swarbrick.
12-12-2025 13:55:48 - PDXC Integration (Work notes)
Opened By User is Unknown : TRAP_Alerts@qr.com.au@QR
12-12-2025 13:55:07 - TRAP Alerts (Work notes)
Platform DXC Integration incident INC0577775 created INC40893026
</t>
  </si>
  <si>
    <t xml:space="preserve">
 2025-12-12 13:54:52 TRAP Alerts - State is New was New
 2025-12-12 16:47:35 PDXC Integration - State is Work in Progress was New
 2025-12-12 16:50:54 PDXC Integration - State is Resolved was Work in Progress</t>
  </si>
  <si>
    <t xml:space="preserve">12-12-2025 15:25:13 - Andy Phan (Work notes)
Platform DXC Integration incident INC0577772 created INC40893775
12-12-2025 15:25:05 - Andy Phan (Work notes)
Assigning to DXC Desktop CBD as per KB0010132
12-12-2025 14:36:21 - Andy Phan (Work notes)
Investigating
</t>
  </si>
  <si>
    <t xml:space="preserve">
 2025-12-12 14:03:50 Shane Kmet - Assigned to is Fred Shea was 
 2025-12-12 15:25:05 Andy Phan - Assignment Group is DXC Desktop CBD was Global Service Desk</t>
  </si>
  <si>
    <t xml:space="preserve">12-12-2025 13:39:38 - PDXC Integration (Work notes)
Assigned to Benjamin Fry-Sutherland.
&lt;br/&gt;103.176.216.104 belongs to an Australian ISP.
This does not constitute a security event and should not have been escalated.
12-12-2025 13:39:38 - PDXC Integration (Work notes)
Assigned to Benjamin Fry-Sutherland.
&lt;br/&gt;103.176.216.104 belongs to an Australian ISP.
This does not constitute a security event and should not have been escalated.
12-12-2025 13:39:35 - PDXC Integration (Additional comments)
b.frysutherland@dxc.com: .
12-12-2025 13:38:51 - PDXC Integration (Work notes)
Assigned to Benjamin Fry-Sutherland.
12-12-2025 13:25:50 - PDXC Integration (Work notes)
Opened By User is Unknown : email.integration.mdr_unit 42@QR
Vendor Referenced this CI Value on Creation not found in database : Cortex XDR
Vendor Referenced this Business Service Value on Creation not found in database : Cortex XDR
12-12-2025 13:25:18 - Palo Alto MDR Service – Unit 42 (Work notes)
Platform DXC Integration incident INC0577769 created INC40892806
</t>
  </si>
  <si>
    <t xml:space="preserve">
 2025-12-12 13:38:49 PDXC Integration - State is Work in Progress was On Hold
 2025-12-12 13:39:35 PDXC Integration - State is Resolved was Work in Progress</t>
  </si>
  <si>
    <t xml:space="preserve">12-12-2025 15:08:25 - Rachel Taylor (Additional comments)
Hi Kyle, that's great, thanks for letting me know! l'll close this ticket but please don't hesitate to reach out if we can assist further. Thanks, Rachel.
12-12-2025 15:01:03 - Kyle Evans (Additional comments)
Hi Rachel, perfect. That worked. Thanks so much for your help!
12-12-2025 14:56:24 - Rachel Taylor (Additional comments)
Hi Kyle, can you please try accessing People Connect under ''Key Links and Resources'' on [code]&lt;a href="https://queenslandrail.sharepoint.com/Pages/Default.aspx" target="_blank"&gt;the Hub&lt;/a&gt;[/code] and let me know if that resolves the issues you're experiencing? Thank you, Rachel
12-12-2025 14:52:07 - Clair Neate (Additional comments)
Hi Kyle,
I have created this ticket for your issue and assigned it to the relevant team
Kind Regards, 
Clair Neate
12-12-2025 14:52:07 - Clair Neate (Work notes)
All troubleshooting steps did not work. Not sure if it was an issue with the update or the people connect as everything is working fine after logging in to new laptop
</t>
  </si>
  <si>
    <t xml:space="preserve">
 2025-12-12 15:09:45 Rachel Taylor - Assigned to is Rachel Taylor was 
 2025-12-12 15:10:15 Rachel Taylor - State is Resolved was Work in Progress</t>
  </si>
  <si>
    <t xml:space="preserve">12-12-2025 14:23:51 - Pruthvish Patel (Work notes)
Assigning to Mobility Solutions(EAS team) for further investigation
12-12-2025 14:17:13 - Pruthvish Patel (Work notes)
Investigating
</t>
  </si>
  <si>
    <t xml:space="preserve">
 2025-12-12 14:03:47 Shane Kmet - Assigned to is Raegan Munro was 
 2025-12-12 14:23:51 Pruthvish Patel - Assignment Group is Mobility solutions (EAS Team) was Global Service Desk
 2025-12-12 15:09:29 Tharun Guddeti - Assignment Group is Obzervr Capture (Digital Maintainer) was Mobility solutions (EAS Team)</t>
  </si>
  <si>
    <t xml:space="preserve">13-12-2025 02:44:21 - PDXC Integration (Work notes)
CATPRDDSP101 &amp; CPTPRDIAS101 servers are not under our scope of servers we do not have access to the given servers
12-12-2025 18:33:00 - PDXC Integration (Additional comments)
brendin.louis@dxc.com: Server is linux base we are not having the access. linux team please check, please refer the screenshot.
12-12-2025 18:31:21 - PDXC Integration (Work notes)
Added attachment ::  image (3).jpg
12-12-2025 18:16:22 - PDXC Integration (Work notes)
CPTPRDIAS101.corp.qr.com.au .  server is not cloudops support Wintel team please check.
12-12-2025 16:33:08 - PDXC Integration (Work notes)
Assigned to Prachi Kale.
12-12-2025 16:32:58 - PDXC Integration (Additional comments)
sanmugam.vinayagam@dxc.com: Hi Team.
Please check   server status:CPTPRDIAS101.corp.qr.com.au . If this not under your team support, please route the ticket to Wintel team,
12-12-2025 15:20:41 - PDXC Integration (Work notes)
Assigned to Prachi Kale.
12-12-2025 15:20:38 - PDXC Integration (Work notes)
Assigned to Prachi Kale.
12-12-2025 15:20:34 - PDXC Integration (Additional comments)
prachi.kale@dxc.com: issue : The server has been unstable for the past few days and is intermittently connecting and disconnecting from the system.
Finding : The server is up and running fine
Next update : As we verified the server is up and running fine
12-12-2025 15:08:02 - PDXC Integration (Work notes)
Assigned to Prachi Kale.
12-12-2025 15:07:59 - PDXC Integration (Work notes)
Assigned to Prachi Kale.
&lt;br/&gt;Added attachment ::  Screenshot 2025-12-12 103709.png
12-12-2025 15:02:41 - PDXC Integration (Work notes)
Assigned to Prachi Kale.
12-12-2025 15:02:41 - PDXC Integration (Work notes)
Assigned to Prachi Kale.
&lt;br/&gt;Added attachment ::  Screenshot 2025-12-12 103145.png
12-12-2025 15:00:01 - PDXC Integration (Work notes)
Assigned to Prachi Kale.
&lt;br/&gt;Thanks for raising the incident. The incident has been acknowledged and we will start working on it immediately. In case we need further information related to the incident, we will contact you immediately. "
12-12-2025 13:48:58 - PDXC Integration (Work notes)
Assigned to Prachi Kale.
12-12-2025 13:46:29 - PDXC Integration (Additional comments)
brendin.louis@dxc.com: Server belonged to cloud team
12-12-2025 13:28:32 - PDXC Integration (Work notes)
Added attachment ::  QLDRail_INC added (CNDEF0001178) - Semperis2.png
12-12-2025 13:28:32 - PDXC Integration (Work notes)
Vendor Referenced this Business Service Value on Update not found in database : Semperis
12-12-2025 13:28:29 - PDXC Integration (Work notes)
Added attachment ::  QLDRail_INC added (CNDEF0001178) - Semperis.png
12-12-2025 13:28:21 - PDXC Integration (Work notes)
Added attachment ::  QLDRail_INC added (CNDEF0001178) - RE ERROR CATPRDDSP101CORP.QR.COM.AUDSP Semperis Monitor found.msg
12-12-2025 13:28:18 - System (Work notes)
Platform DXC Integration incident INC0577765 updated INC40892817
12-12-2025 13:28:08 - PDXC Integration (Work notes)
Vendor Referenced this Business Service Value on Creation not found in database : Semperis
12-12-2025 13:27:59 - PDXC Integration (Work notes)
Added attachment ::  QLDRail_INC added (CNDEF0001178) - Semperis2.png
12-12-2025 13:27:44 - Ruey Lim (Work notes)
Platform DXC Integration incident INC0577765 updated INC40892817
12-12-2025 13:27:40 - Ruey Lim (Work notes)
From: IT Service Desk 
Sent: Friday, 12 December 2025 1:57 PM
To: 'My Security Semperis' &lt;MySecuritySemperis@dxc.com&gt;
Subject: RE: INC0577765 [ERROR] [CATPRDDSP101]:[CORP.QR.COM.AU]:[DSP] Semperis Monitor found Errors.
Hi Team,
Thank you for reaching out to the Queensland Rail IT Service Desk.
I have now raised a ticket in relation to this and assigned it through to the appropriate team as requested. Please see ticket no. INC0577765 for further updates.
Kind Regards,
Ruey Yan Lim
Assistant Customer Support
12-12-2025 13:26:52 - PDXC Integration (Work notes)
Added attachment ::  QLDRail_INC added (CNDEF0001178) - Semperis.png
12-12-2025 13:26:41 - PDXC Integration (Work notes)
Added attachment ::  QLDRail_INC added (CNDEF0001178) - RE ERROR CATPRDDSP101CORP.QR.COM.AUDSP Semperis Monitor found.msg
12-12-2025 13:25:56 - Ruey Lim (Work notes)
Assigning to DXC Server WINTEL as per requested by Vinayagam Sanmugam
</t>
  </si>
  <si>
    <t xml:space="preserve">
 2025-12-12 13:46:29 PDXC Integration - Assignment Group is DXC CloudOps was DXC Server WINTEL
 2025-12-12 13:48:49 PDXC Integration - State is Work in Progress was New
 2025-12-12 15:20:34 PDXC Integration - State is On Hold was Work in Progress
 2025-12-12 18:16:17 PDXC Integration - Assignment Group is DXC Server WINTEL was DXC CloudOps
 2025-12-12 18:33:00 PDXC Integration - Assignment Group is DXC Server UNIX was DXC Server WINTEL
 2025-12-13 02:44:18 PDXC Integration - Assignment Group is Global Service Desk was DXC Server UNIX</t>
  </si>
  <si>
    <t xml:space="preserve">12-12-2025 14:55:12 - PDXC Integration (Work notes)
The Customer has responded back with address: 80 Mayne Road, Bowen Hills, 4006 QLD
A consumable order, 7332167, is being processed. 
Item: 1 x Waste Toner Bottle
Delivery timeframe 2-4 business days
12-12-2025 14:54:41 - PDXC Integration (Work notes)
None
The Customer has responded back with address: 80 Mayne Road, Bowen Hills, 4006 QLD
A consumable order, 7332167, is being processed. 
Item: 1 x Waste Toner Bottle
Delivery timeframe 2-4 business days
12-12-2025 14:32:04 - Ruey Lim (Work notes)
Platform DXC Integration incident INC0577763 updated INC40893256
12-12-2025 14:31:58 - Ruey Lim (Work notes)
From: donotreply@ricoh.com.au &lt;donotreply@ricoh.com.au&gt; 
Sent: Friday, 12 December 2025 3:01 PM
To: Robertson, Emily &lt;emily.robertston@qr.com.au&gt;
Subject: New Ricoh Ticket CS2512120197
Dear Emily Robertson, 
Thank you for contacting Ricoh Australia.
A new ticket has been opened with the following details: 
Ticket No.: CS2512120197
Serial Number: 3128MB20230
Product Name: IMC4500
Purchase Order Number: 
Reference: INC40893256
Problem Description: Serial does not exist: Post Code Contact Name: Emily Robertson Contact Phone Number: 30725223 Email Address: Emily.Robertson@qr.com.au Printer Serial Number: 3128MB20230 Printer IP: Severity Level: Not Urgent Issue/Request: New waste toner cartridge as it was recently changed 30725223 3128MB20230 Not sure what printer IP is - not urgent Requesting 1x waste toner replacement as it was recently changed over 2025-12-12 04:21:48 - PDXC Standard Incident (Additional comments) 12-12-2025 14:21:45 - Clair Neate (Additional comments) Hi Emily, I have assigned this to the relevant team Kind Regards, Clair Neate *****QLDRail_INC added comments (CNDEF0001178)***** 2025-12-12 04:21:48 - PDXC Standard Incident (Work notes) 12-12-2025 14:21:45 - Clair Neate (Work notes) waste toner cartridge required as it has been recently changed. *****QLDRail_INC added workNotes (CNDEF0001178)*****
Location and contact details: 
Contact Name: Emily Robertson
Contact Number: 30725223
Customer: 401362 (DXC TECHNOLOGY AUS PTY LTD)
Site: 401362-F92 (QUEENSLAND RAIL)
Machine Location Address: RAIL MANAGEMENT CENTRE MAYNE CONTROL, LEVEL 2 80 MAYNE ROAD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12-12-2025 14:22:43 - Emily Robertson (Additional comments)
thank you very much for your help
12-12-2025 14:22:42 - Emily Robertson (Additional comments)
oh ok, thanks - I didn't realise there was an other section that I could use
12-12-2025 14:22:41 - Clair Neate (Additional comments)
and request from there with the info I asked you to give me before
12-12-2025 14:22:40 - Clair Neate (Additional comments)
go into other
12-12-2025 14:22:39 - Clair Neate (Additional comments)
then
12-12-2025 14:22:38 - Clair Neate (Additional comments)
https://queenslandrail.service-now.com/service_management so thats the link
12-12-2025 14:22:37 - Clair Neate (Additional comments)
Im just checking for you
12-12-2025 14:22:36 - Emily Robertson (Additional comments)
do you know what it's called?
12-12-2025 14:22:35 - Emily Robertson (Additional comments)
is there a specific item to request under? sorry I coulnd't find the relevant one when I looked
12-12-2025 14:22:34 - Clair Neate (Additional comments)
oh ok
12-12-2025 14:22:33 - Clair Neate (Additional comments)
no you can just go through and request something then create a request
12-12-2025 14:22:32 - Emily Robertson (Additional comments)
Sorry - I'm still new
12-12-2025 14:22:31 - Clair Neate (Additional comments)
your self service portal
12-12-2025 14:22:30 - Emily Robertson (Additional comments)
Do you mean that I need to use the chat function next time?
12-12-2025 14:22:29 - Emily Robertson (Additional comments)
through where?
12-12-2025 14:22:28 - Clair Neate (Additional comments)
Your welcome
12-12-2025 14:22:27 - Emily Robertson (Additional comments)
ok thank you
12-12-2025 14:22:26 - Clair Neate (Additional comments)
If in future you go into your self service portal you will be able to request through there
12-12-2025 14:22:25 - Clair Neate (Additional comments)
So I will go ahead and get that ticket request sorted for you and get that moving
12-12-2025 14:22:24 - Emily Robertson (Additional comments)
that's ok
12-12-2025 14:22:23 - Clair Neate (Additional comments)
Ok so sorry about that I had a call as well I was trying to deal with both
12-12-2025 14:22:22 - Emily Robertson (Additional comments)
thank you
12-12-2025 14:22:21 - Clair Neate (Additional comments)
INC0577763 thats the ticket number
12-12-2025 14:22:21 - PDXC Integration (Work notes)
Vendor Referenced this CI Value on Creation not found in database : General Enquiries (Generic Ci)
Vendor Referenced this Business Service Value on Creation not found in database : Ricoh PCL6 Printer Drivers 2024
12-12-2025 14:22:20 - Clair Neate (Additional comments)
Just give me a sec I will get back to you sorry
12-12-2025 14:22:19 - Emily Robertson (Additional comments)
For next time, could you tell me the best pathway to create the ticket? I couldn't find the right option for this
12-12-2025 14:22:18 - Emily Robertson (Additional comments)
Requesting 1x waste toner replacement as it was recently changed over
12-12-2025 14:22:17 - Emily Robertson (Additional comments)
not urgent
12-12-2025 14:22:16 - Emily Robertson (Additional comments)
Not sure what printer IP is - is that the model type?
12-12-2025 14:22:15 - Emily Robertson (Additional comments)
3128MB20230
12-12-2025 14:22:14 - Emily Robertson (Additional comments)
30725223
12-12-2025 14:22:13 - Emily Robertson (Additional comments)
James Watkins
12-12-2025 14:22:12 - Emily Robertson (Additional comments)
emily.robertson@qr.com.au
12-12-2025 14:22:11 - Clair Neate (Additional comments)
I will go ahead and create the ticket and send you the number  so you can keep track of it
12-12-2025 14:22:10 - Emily Robertson (Additional comments)
30723705
12-12-2025 14:22:09 - Emily Robertson (Additional comments)
Emily Robertson
12-12-2025 14:22:08 - Emily Robertson (Additional comments)
4006
12-12-2025 14:22:07 - Emily Robertson (Additional comments)
ok thanks! I was going to ask what that is haha
12-12-2025 14:22:06 - Clair Neate (Additional comments)
don't worry about the top one
12-12-2025 14:22:05 - Clair Neate (Additional comments)
Dont worry about the top one
12-12-2025 14:22:04 - Clair Neate (Additional comments)
QLD Rail NOW Ticket Number
Post Code
Contact Name
Contact Phone Number
Email Address
Alternative Contact
Alternative Contact Phone Number
Printer Serial Number
Printer IP
Severity Level
Issue/Request Details
12-12-2025 14:22:03 - Emily Robertson (Additional comments)
all good
12-12-2025 14:22:02 - Clair Neate (Additional comments)
So I need some details from you then I can go ahead and create a ticket and assign to appropriate team
12-12-2025 14:22:01 - Emily Robertson (Additional comments)
that's ok
12-12-2025 14:22:00 - Clair Neate (Additional comments)
HI Emily sorry about the delay
12-12-2025 14:21:59 - Emily Robertson (Additional comments)
good
12-12-2025 14:21:58 - Emily Robertson (Additional comments)
all goof
12-12-2025 14:21:57 - Clair Neate (Additional comments)
Won't be too long
12-12-2025 14:21:56 - Emily Robertson (Additional comments)
thanks
12-12-2025 14:21:55 - Clair Neate (Additional comments)
Ok no worries I'm just finding out the process
12-12-2025 14:21:55 - Clair Neate (Work notes)
Platform DXC Integration incident INC0577763 created INC40893256
12-12-2025 14:21:54 - Emily Robertson (Additional comments)
I was told I have to contact IT to order this?
12-12-2025 14:21:53 - Emily Robertson (Additional comments)
yes I think so
12-12-2025 14:21:52 - Clair Neate (Additional comments)
I think it is
12-12-2025 14:21:51 - Emily Robertson (Additional comments)
I think so, sorry I'm not with the printers at the moment so can't check
12-12-2025 14:21:50 - Clair Neate (Additional comments)
Sorry is this a RICOH printer?
12-12-2025 14:21:49 - Emily Robertson (Additional comments)
thanks
12-12-2025 14:21:48 - Clair Neate (Additional comments)
Hi Emily let me look into this for you
12-12-2025 14:21:47 - Clair Neate (Additional comments)
Thank you for contacting  the ICT Service Desk.  I am looking into your question now and will be with you shortly.
12-12-2025 14:21:46 - Emily Robertson (Additional comments)
hello, I need to order a replacement waste toner cartridge for a printer in the RMC. The serial number is 3128MB20230 and it's an IMC4500
12-12-2025 14:21:45 - Clair Neate (Additional comments)
Hi Emily, 
I have assigned this to the relevant team
Kind Regards, 
Clair Neate
12-12-2025 14:21:45 - Clair Neate (Work notes)
waste toner cartridge required as it has been recently changed. 
</t>
  </si>
  <si>
    <t xml:space="preserve">
 2025-12-12 14:34:11 PDXC Integration - State is On Hold was Work in Progress
 2025-12-12 14:55:11 PDXC Integration - State is Resolved was On Hold</t>
  </si>
  <si>
    <t xml:space="preserve">12-12-2025 13:38:55 - Gilbert Noble (Work notes)
Platform DXC Integration incident INC0577762 created INC40892909
12-12-2025 13:38:47 - Gilbert Noble (Work notes)
called user on +61 421557565, user went to the tech bar
12-12-2025 13:37:44 - Gilbert Noble (Work notes)
device is offline
</t>
  </si>
  <si>
    <t xml:space="preserve">
 2025-12-12 13:34:32 Gilbert Noble - Assigned to is Gilbert Noble was 
 2025-12-12 13:38:47 Gilbert Noble - Assignment Group is DXC Desktop CBD was DXC Remote Desktop Support</t>
  </si>
  <si>
    <t xml:space="preserve">12-12-2025 13:37:22 - PDXC Integration (Work notes)
Assigned to Benjamin Fry-Sutherland.
&lt;br/&gt;Reviewing connection logs shows signins from AU and the US.
Given that the US connections originate from a mobile device and the source (149.40.56.10) is an anonymizer/VPN node this is most likely due to a consumer-grade VPN on a personal device, not a malicious actor.
12-12-2025 13:37:19 - PDXC Integration (Work notes)
Assigned to Benjamin Fry-Sutherland.
&lt;br/&gt;Reviewing connection logs shows signins from AU and the US.
Given that the US connections originate from a mobile device and the source (149.40.56.10) is an anonymizer/VPN node this is most likely due to a consumer-grade VPN on a personal device, not a malicious actor.
12-12-2025 13:37:09 - PDXC Integration (Additional comments)
b.frysutherland@dxc.com: .
12-12-2025 13:34:38 - PDXC Integration (Work notes)
Assigned to Benjamin Fry-Sutherland.
12-12-2025 13:06:54 - PDXC Integration (Work notes)
Opened By User is Unknown : email.integration.mdr_unit 42@QR
Vendor Referenced this CI Value on Creation not found in database : Cortex XDR
Vendor Referenced this Business Service Value on Creation not found in database : Cortex XDR
12-12-2025 13:06:23 - Palo Alto MDR Service – Unit 42 (Work notes)
Platform DXC Integration incident INC0577760 created INC40892642
</t>
  </si>
  <si>
    <t xml:space="preserve">
 2025-12-12 13:34:38 PDXC Integration - State is Work in Progress was On Hold
 2025-12-12 13:37:09 PDXC Integration - State is Resolved was Work in Progress</t>
  </si>
  <si>
    <t xml:space="preserve">12-12-2025 16:54:52 - Guest (Additional comments)
reply from: info@worksafeconnect.com
Hi Duane, Just confirming that Liam and Fred have been enrolled into the Working at Heights training on 14 January. A copy of the booking confirmation has been sent and should be received shortly. Kind regards, Kirsten Operations Team WorkSafe
Hi Duane,
Just confirming that Liam and Fred have been enrolled into the Working at Heights training on 14 January. A copy of the booking confirmation has been sent and should be received shortly.
Kind regards,
Kirsten
[photo]&lt;https://urldefense.com/v3/__http://www.worksafeconnect.com/__;!!OewlTa1rXg!Rz2JIzWbeZKswgz5Y1VREEx_xS3StwEyz06Nz9efk1-yILuMQsscNA4z9luXJmAqXNhae5MMg-RfCYgoUX9mHXQMXg$&gt;
Operations Team
WorkSafe Connect
Brisbane 07 3277 3282&lt;tel:0732773282&gt;   Townsville 07 4728 9866&lt;tel:0747289866&gt;
Team info@worksafeconnect.com&lt;mailto:info@worksafeconnect.com&gt;
Website www.worksafeconnect.com&lt;https://urldefense.com/v3/__https://www.worksafeconnect.com__;!!OewlTa1rXg!Rz2JIzWbeZKswgz5Y1VREEx_xS3StwEyz06Nz9efk1-yILuMQsscNA4z9luXJmAqXNhae5MMg-RfCYgoUX_LhTgJhw$&gt;
[facebook]&lt;https://urldefense.com/v3/__https://www.facebook.com/pages/WorkSafe-Connect/337172436303329__;!!OewlTa1rXg!Rz2JIzWbeZKswgz5Y1VREEx_xS3StwEyz06Nz9efk1-yILuMQsscNA4z9luXJmAqXNhae5MMg-RfCYgoUX9jaErmUA$&gt;
[linkedin]&lt;https://urldefense.com/v3/__https://www.linkedin.com/company/worksafe-connect__;!!OewlTa1rXg!Rz2JIzWbeZKswgz5Y1VREEx_xS3StwEyz06Nz9efk1-yILuMQsscNA4z9luXJmAqXNhae5MMg-RfCYgoUX__NdJlTA$&gt;
[youtube]&lt;https://urldefense.com/v3/__https://www.youtube.com/user/WorkSafeConnect__;!!OewlTa1rXg!Rz2JIzWbeZKswgz5Y1VREEx_xS3StwEyz06Nz9efk1-yILuMQsscNA4z9luXJmAqXNhae5MMg-RfCYgoUX8GR94gcw$&gt;
[App Banner Image]
12-12-2025 13:09:36 - Pruthvish Patel (Work notes)
Closing as INC raised by Guest
</t>
  </si>
  <si>
    <t xml:space="preserve">
 2025-12-12 13:09:36 Pruthvish Patel - State is Resolved was New</t>
  </si>
  <si>
    <t xml:space="preserve">
 2025-12-12 15:41:57 Lemuel So - Assigned to is Nam Nguyen was </t>
  </si>
  <si>
    <t xml:space="preserve">
 2025-12-12 12:41:40 Fred Shea - State is Resolved was New</t>
  </si>
  <si>
    <t xml:space="preserve">12-12-2025 12:56:57 - Pruthvish Patel (Work notes)
.
12-12-2025 12:56:05 - Guest (Additional comments)
reply from: trucks@sdstraining.edu.au
Hi Duane, I have attached the 2 that I have found in the correspondence regarding Brandon. The lessons would have only been: 2 hours at $125 per hour Total: $250. 00 Have a fantastic Christmas and an amazing and safe New Year. Kind Regards, Wendy
Hi Duane,
I have attached the 2 that I have found in the correspondence regarding Brandon.
The lessons would have only been:
2 hours at $125 per hour
Total: $250.00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12:35:36 - Shane Kmet (Work notes)
Closing as INC raised by Guest
</t>
  </si>
  <si>
    <t xml:space="preserve">
 2025-12-12 12:35:30 Shane Kmet - Assigned to is Zoe O'Brien was 
 2025-12-12 12:35:36 Shane Kmet - State is Resolved was Work in Progress</t>
  </si>
  <si>
    <t xml:space="preserve">12-12-2025 12:54:23 - Casey Micklesson (Work notes)
Please note your Order Reference Number:
15635611
</t>
  </si>
  <si>
    <t xml:space="preserve">
 2025-12-12 12:54:23 Casey Micklesson - Assigned to is Casey Micklesson was </t>
  </si>
  <si>
    <t xml:space="preserve">12-12-2025 12:34:57 - Zahra Gholami (Additional comments)
Hi Rob,
I noticed our conversation ended earlier, and I just wanted to check in.
 If you still need help or have any questions, feel free to come back anytime. I'm always happy to assist.
Wishing you a great rest of your day.
Best regards,
Zahra Gholami
12-12-2025 12:28:59 - Zahra Gholami (Additional comments)
can you please confirm which Power BI license you want ?
12-12-2025 12:28:58 - Rob Moss (Additional comments)
THank you.  It it helps,  the license is for Dave Smale EGM SEQ Assets
12-12-2025 12:28:57 - Zahra Gholami (Additional comments)
Thank you for contacting  the ICT Service Desk.  I am looking into your question now and will be with you shortly.
12-12-2025 12:28:56 - Rob Moss (Additional comments)
License for Power BI for Dave Smale
12-12-2025 12:28:55 - Zahra Gholami (Work notes)
the ICT Service Desk12m ago12 minutes ago
We're here to help. To assist you more efficiently, could you please provide your contact number and the name of your PC ?
RM
Rob Moss12m ago12 minutes ago
License for Power BI for Dave Smale
the ICT Service Desk12m ago12 minutes ago
Thank you for contacting the ICT Service Desk. Someone will be with you shortly to assist you.
ZG
Zahra Gholami11m ago11 minutes ago
Thank you for contacting  the ICT Service Desk.  I am looking into your question now and will be with you shortly.
RM
Rob Moss10m ago10 minutes ago
THank you.  It it helps,  the license is for Dave Smale EGM SEQ Assets
ZG
Zahra Gholami4m ago4 minutes ago
can you please confirm which Power BI license you want ?
RM
Rob Moss2m ago2 minutes ago
Rob Moss has left the support session
</t>
  </si>
  <si>
    <t xml:space="preserve">
 2025-12-12 12:34:57 Zahra Gholami - State is On Hold was Work in Progress
 2025-12-12 12:35:29 Shane Kmet - Assigned to is Zoe O'Brien was </t>
  </si>
  <si>
    <t xml:space="preserve">12-12-2025 12:05:51 - PDXC Integration (Work notes)
Assigned to Bibas Sapkota.
&lt;br/&gt;Requested User is Unknown : bibas.sapkota@dxc.com&lt;br/&gt;visited user on the desk 
reseated the cable 
swap the cable and works fine
issue resolved 
&lt;br/&gt;visited user on the desk 
reseated the cable 
swap the cable and works fine
issue resolved 
12-12-2025 12:05:45 - PDXC Integration (Additional comments)
bibas.sapkota@dxc.com: Hi Ashley
your issue has been resolved 
</t>
  </si>
  <si>
    <t xml:space="preserve">12-12-2025 12:05:32 - PDXC Integration (Work notes)
Assigned to Jacen Warriner.
&lt;br/&gt;Requested User is Unknown : jacen.warriner@dxc.com&lt;br/&gt;wiped ipad&lt;br/&gt;wiped ipad and contacted user
12-12-2025 12:05:23 - PDXC Integration (Additional comments)
jacen.warriner@dxc.com: Howdy Aaron,
I'm glad we could get your ipad wiped and back to you =)
</t>
  </si>
  <si>
    <t xml:space="preserve">12-12-2025 11:59:12 - PDXC Integration (Work notes)
Assigned to Michael Murakami.
12-12-2025 11:59:11 - PDXC Integration (Work notes)
Assigned to Michael Murakami.
12-12-2025 11:59:03 - PDXC Integration (Additional comments)
michael.murakami@dxc.com: Hi, Rena!
A replacement tablet has been organised and is being collected by Vicky Rogers this coming Monday.
If you have any questions, please give me a ring on 07 3072 1700.
Warm regards,
Michael Murakami
12-12-2025 11:58:52 - PDXC Integration (Work notes)
Assigned to Michael Murakami.
&lt;br/&gt;A replacement device has been prepared, TB250371. Vicky Rogers will be collecting this device on Monday, 15/12/25
12-12-2025 11:56:28 - PDXC Integration (Work notes)
Assigned to Michael Murakami.
&lt;br/&gt;Requested User is Unknown : michael.murakami@dxc.com
</t>
  </si>
  <si>
    <t xml:space="preserve">
 2025-12-12 11:58:51 PDXC Integration - State is On Hold was Work in Progress</t>
  </si>
  <si>
    <t xml:space="preserve">12-12-2025 18:23:11 - PDXC Integration (Work notes)
[incident].[cmdb_ci] supplied value [TATUATOTI201] failed [More than one match found]
12-12-2025 18:22:18 - PDXC Integration (Work notes)
[incident].[cmdb_ci] supplied value [TATUATOTI201] failed [More than one match found]&lt;br/&gt;Update : We have sign out the user from mentioned servers IT team please check on this issue.
12-12-2025 16:35:58 - PDXC Integration (Work notes)
Assigned to Prachi Kale.
&lt;br/&gt;[incident].[cmdb_ci] supplied value [TATUATOTI201] failed [More than one match found]
12-12-2025 16:35:51 - PDXC Integration (Work notes)
Assigned to Prachi Kale.
&lt;br/&gt;[incident].[cmdb_ci] supplied value [TATUATOTI201] failed [More than one match found]
12-12-2025 16:35:43 - PDXC Integration (Additional comments)
prachi.kale@dxc.com: We have disconnecting the user  from mentioned servers,IT service desk team please check on this
12-12-2025 16:33:55 - Shane Kmet (Work notes)
Platform DXC Integration incident INC0577738 updated INC40892041
12-12-2025 16:33:51 - Shane Kmet (Work notes)
Issue/s:
Anju Majithia called in, Admin account locked out again
Troubleshooting:
Foun d lock out is via 
A_R904920 RANI, ANJU (A_ACCOUNT) ICT_WebMethods_Team 12/12/2025 12:49:43 AM TATUATOTI201 10/12/2025 5:55:01 PM True
INC came back from CloudOps, confirmed the terminated the session
SID and DOB verified 
Unlocked Account in DRA
User tested access - account has locked out again
Per SCOM - locked out on TATUATWSC102
Source:    CPTPRDSRV112 
Full Path Name:    cptprdsrv112.corp.qr.com.au\CPTPRDSRV112\CPTPRDSRV112 
Alert Rule:    (Security Event ID 4740) - A user account was locked out 
Created:    12/12/2025 5:25:32 PM 
  Event Description: A user account was locked out.
Subject:
Security ID: NT AUTHORITY\SYSTEM
Account Name: CPTPRDSRV112$
Account Domain: CORP
Logon ID: 0x3e7
Account That Was Locked Out:
Security ID: CORP\A_R904920
Account Name: A_R904920
Additional Information:
Caller Computer Name: TATUATWSC102
--
***Assigning to DXC CloudOps
Team, users account is locking out consistently, and even on servers that user is not accessing
Eg Users account was locked on TATUATOTI201 
CloudOps terminated user account session, SD unlocked account in DRA and user tested access to TATUATOTI201 
Then straight up, account locked out TATUATWSC102 - **User advised has not logged in to this server
Please investigate these lock outs. The has to be a reason users account is continuously locking out.
Please provide finding to user and SD, its no good assigning back stating users account is terminated, only to lock out again shortly afterwards
=================================
Name: Anju Majithia
Service Number / User ID: A_R904920
12-12-2025 16:31:51 - PDXC Integration (Work notes)
Assigned to Prachi Kale.
&lt;br/&gt;[incident].[cmdb_ci] supplied value [TATUATOTI201] failed [More than one match found]
12-12-2025 16:31:09 - Shane Kmet (Work notes)
Platform DXC Integration incident INC0577738 updated INC40892041
12-12-2025 16:11:27 - Anju Majithia (Work notes)
Hi Team, could you please unlock my account again as i need to test whether its unblocked or not
12-12-2025 15:47:01 - PDXC Integration (Work notes)
[incident].[cmdb_ci] supplied value [TATUATOTI201] failed [More than one match found]
12-12-2025 15:46:42 - PDXC Integration (Work notes)
[incident].[cmdb_ci] supplied value [TATUATOTI201] failed [More than one match found]
12-12-2025 15:46:42 - PDXC Integration (Additional comments)
prachi.kale@dxc.com: Update : We have disconnecting the user IT service team please check
12-12-2025 15:41:51 - PDXC Integration (Work notes)
Assigned to Prachi Kale.
&lt;br/&gt;[incident].[cmdb_ci] supplied value [TATUATOTI201] failed [More than one match found]
12-12-2025 15:40:27 - Zoe O'Brien (Work notes)
Platform DXC Integration incident INC0577738 updated INC40892041
12-12-2025 15:40:21 - Zoe O'Brien (Work notes)
Description of Issue:
Anju Majithia called the IT Service Desk back regarding this issue
User advised that their account is still locked out
Troubleshooting:
Verified DOB &amp; service number
unlocked account
SDA checked lockout report and found the following servers were locking out their account:
CAFPRDWAP101
CAFPRDWAP101
CAFPRDWAP201
TATUATOTI101
TATUATOTI201
Assigning to CloudOps to disconnect the server sessions
============================ 
Username: Anju Majithia
Employee ID: R904920
Contact Number: 0478017714
Server Names: 
CAFPRDWAP101
CAFPRDWAP101
CAFPRDWAP201
TATUATOTI101
TATUATOTI201
12-12-2025 15:39:55 - Anju Majithia (Work notes)
Thanks, Zoe, for your time. just wanted to let you know that my account has locked out again within 5 minutes.
12-12-2025 15:26:30 - Zoe O'Brien (Work notes)
Investigating
12-12-2025 15:18:59 - Anju Majithia (Additional comments)
HI Shane - I just had an attempt, and my account is still locked not restored yet.
12-12-2025 15:18:59 - Anju Majithia (Work notes)
HI Shane - I just had an attempt, and my account is still locked not restored yet.
12-12-2025 14:53:43 - Shane Kmet (Additional comments)
Good afternoon Anju,
Per INC0577738 and the lock outs of your account A_R904920, the CloudOps team has cleared the recent session from server TATUATOTI201 
The PAM  team have checked stating "User is properly synced and connected to PAM". There are no other findings unforntueltly from either team.
In service desk checking, we can only identify two servers that your account has loced out on, over the past week
12th Dec for  server TATUATOTI201 
9th and 10th Dec for server CAFPRDWAP101
There are no other servers found or other days of lockouts recently.
With the account session being cleared today, I have unlcoked your account. PLease tet and let us know if your access is back restored?
Thank you,
Shane Kmet
Senior Service Desk Analyst
12-12-2025 14:53:43 - Shane Kmet (Work notes)
Unlocked useres account as CloudOps have confiemd the session was terminated
12-12-2025 14:26:08 - Shane Kmet (Work notes)
A_R904920
Account is currently locekd in DRA
No PAM emails for today 12/12/25
Checking SCOM - lock out is TATUATOTI201 (12/12/25)
A user account was locked out 
  Alert Description 
Source:    CPTPRDSRV112 
Full Path Name:    cptprdsrv112.corp.qr.com.au\CPTPRDSRV112\CPTPRDSRV112 
Alert Rule:    (Security Event ID 4740) - A user account was locked out 
Created:    12/12/2025 1:49:44 AM 
  Event Description: A user account was locked out.
Subject:
Security ID: NT AUTHORITY\SYSTEM
Account Name: CPTPRDSRV112$
Account Domain: CORP
Logon ID: 0x3e7
Account That Was Locked Out:
Security ID: CORP\A_R904920
Account Name: A_R904920
Additional Information:
Caller Computer Name: TATUATOTI201
12-12-2025 14:19:31 - Shane Kmet (Work notes)
**Lockout of TATUATOTI201 was from 4/12/25
A_R904920        RANI, ANJU (A_ACCOUNT)        ICT_WebMethods_Team            4/11/2025 8:52:13 PM                TATUATOTI101 4/11/2025 1:36:44 PM True
12-12-2025 14:16:43 - Shane Kmet (Work notes)
A_R904920
DXC Security PAM has sent ticket back to SD to determine servers users account is locking out on
Per this ticket, TATUATOTI201 was adivsed
User stated "Provide a list of all servers where A_R904920 currently has active sessions"
SD cannot identify as does not have access to see each/every server for if users account is active on them.
--
SD can check PAM alert emails mentioning A_R904920 (Checekd for this week)
No emails of account locking 12/12/25
No emails 11/12/25
10/12/25 - CAFPRDWAP101
9/12/25 - CAFPRDWAP101
12-12-2025 14:08:57 - Shane Kmet (Work notes)
Investigating
12-12-2025 13:48:31 - PDXC Integration (Work notes)
[incident].[cmdb_ci] supplied value [TATUATOTI201] failed [More than one match found]
12-12-2025 13:48:21 - PDXC Integration (Work notes)
[incident].[cmdb_ci] supplied value [TATUATOTI201] failed [More than one match found]&lt;br/&gt;User is properly synced and connected to PAM, redirecting to service desk team to investigate users request on the servers he is being locked on.
12-12-2025 13:44:48 - PDXC Integration (Work notes)
Assigned to Aiman Yousri.
&lt;br/&gt;[incident].[cmdb_ci] supplied value [TATUATOTI201] failed [More than one match found]&lt;br/&gt;Checking if user is properly synced and linked in PAM
12-12-2025 13:43:11 - PDXC Integration (Work notes)
Assigned to Aiman Yousri.
&lt;br/&gt;[incident].[cmdb_ci] supplied value [TATUATOTI201] failed [More than one match found]
12-12-2025 12:31:12 - Anju Majithia (Work notes)
Platform DXC Integration incident INC0577738 updated INC40892041
12-12-2025 12:31:07 - Anju Majithia (Work notes)
Hi team,
Could you please check whether my account A_R904920 has any active sessions on servers other than the one you recently disconnected me from?
I'm asking because my account keeps getting locked out on new servers, and it would be really helpful if someone could:
Provide a list of all servers where A_R904920 currently has active sessions, and
Disconnect those sessions to prevent further lockouts.
Thanks so much for your help.
Regards,
Anju
12-12-2025 12:31:07 - Anju Majithia (Additional comments)
Hi team,
Could you please check whether my account A_R904920 has any active sessions on servers other than the one you recently disconnected me from?
I'm asking because my account keeps getting locked out on new servers, and it would be really helpful if someone could:
Provide a list of all servers where A_R904920 currently has active sessions, and
Disconnect those sessions to prevent further lockouts.
Thanks so much for your help.
Regards,
Anju
12-12-2025 12:15:53 - Zahra Gholami (Work notes)
Platform DXC Integration incident INC0577738 updated INC40892041
12-12-2025 12:12:38 - Zahra Gholami (Work notes)
investigating
12-12-2025 12:10:31 - PDXC Integration (Work notes)
[incident].[cmdb_ci] supplied value [TATUATOTI201] failed [More than one match found]
12-12-2025 12:10:28 - PDXC Integration (Work notes)
[incident].[cmdb_ci] supplied value [TATUATOTI201] failed [More than one match found]&lt;br/&gt;Update : We have disconnected user for  this mentioned server  TATUATOTI201,IT desk team please check.
12-12-2025 12:06:08 - PDXC Integration (Work notes)
Assigned to Shilpi Gupta.
&lt;br/&gt;[incident].[cmdb_ci] supplied value [TATUATOTI201] failed [More than one match found]&lt;br/&gt;Thanks for raising the incident. The incident has been acknowledged and we will start working on it immediately. In case we need further information related to the incident, we will contact you immediately. "
12-12-2025 12:06:01 - PDXC Integration (Work notes)
Assigned to Shilpi Gupta.
&lt;br/&gt;[incident].[cmdb_ci] supplied value [TATUATOTI201] failed [More than one match found]
12-12-2025 12:04:29 - PDXC Integration (Work notes)
Assigned to Shilpi Gupta.
12-12-2025 12:00:41 - PDXC Integration (Work notes)
Vendor Referenced this CI Value on Creation not found in database : server
12-12-2025 12:00:20 - Raegan Munro (Work notes)
Platform DXC Integration incident INC0577738 created INC40892041
</t>
  </si>
  <si>
    <t xml:space="preserve">
 2025-12-12 12:04:25 PDXC Integration - State is Work in Progress was New
 2025-12-12 12:10:20 PDXC Integration - Assignment Group is Global Service Desk was DXC CloudOps
 2025-12-12 12:15:48 Zahra Gholami - Assignment Group is DXC Security PAM was Global Service Desk
 2025-12-12 13:48:19 PDXC Integration - Assignment Group is Global Service Desk was DXC Security PAM
 2025-12-12 14:03:46 Shane Kmet - Assigned to is Raegan Munro was 
 2025-12-12 14:53:43 Shane Kmet - State is On Hold was Work in Progress
 2025-12-12 15:19:06 Anju Majithia - State is Work in Progress was On Hold
 2025-12-12 15:40:21 Zoe O'Brien - Assignment Group is DXC CloudOps was Global Service Desk
 2025-12-12 15:46:42 PDXC Integration - State is On Hold was Work in Progress
 2025-12-12 15:47:37 Shane Kmet - Assigned to is Zoe O'Brien was 
 2025-12-12 16:11:27 Anju Majithia - State is Work in Progress was On Hold
 2025-12-12 16:31:03 Shane Kmet - Assignment Group is DXC CloudOps was Global Service Desk
 2025-12-12 16:35:43 PDXC Integration - State is On Hold was Work in Progress
 2025-12-12 18:22:10 PDXC Integration - Assignment Group is Global Service Desk was DXC CloudOps</t>
  </si>
  <si>
    <t xml:space="preserve">
 2025-12-12 11:40:31 TRAP Alerts - State is Closed was Closed</t>
  </si>
  <si>
    <t xml:space="preserve">12-12-2025 11:40:09 - Shane Kmet (Work notes)
Closing as INC raised by Guest
</t>
  </si>
  <si>
    <t xml:space="preserve">
 2025-12-12 11:40:01 Shane Kmet - Assigned to is Fred Shea was 
 2025-12-12 11:40:09 Shane Kmet - State is Resolved was Work in Progress</t>
  </si>
  <si>
    <t xml:space="preserve">12-12-2025 13:45:09 - PDXC Integration (Work notes)
Assigned to Kimberly Galino.
&lt;br/&gt;Temporary approval granted for 24 hours. OTP code provided. User advised to raise Other Request for Airlock Developer Policy. Vendor referenced Business Service Value not found in database.
12-12-2025 13:45:08 - PDXC Integration (Work notes)
Assigned to Kimberly Galino.
&lt;br/&gt;Temporary approval granted for 24 hours. OTP code provided. User advised to raise Other Request for Airlock Developer Policy. Vendor referenced Business Service Value not found in database.
12-12-2025 13:45:04 - PDXC Integration (Additional comments)
kgalino@dxc.com: Status: QR - Whitelisting Complete
Escalation: MEP
Action Done:
Whitelisted ALL executions related to the below file under OTP in Airlock
stopRunall.bat
 Runall.bat
RunWS2only.bat
Next Action:
For ticket closure
12-12-2025 12:01:11 - PDXC Integration (Work notes)
Assigned to Kimberly Galino.
12-12-2025 11:44:14 - PDXC Integration (Work notes)
Vendor Referenced this Business Service Value on Creation not found in database : Airlock Application Control
12-12-2025 11:42:55 - Raegan Munro (Work notes)
Platform DXC Integration incident INC0577733 created INC40891937
12-12-2025 11:42:40 - Raegan Munro (Additional comments)
Hi Nigel, 
Thank you for reaching out to the Queensland Rail IT Service Desk. 
As discussed, if you would like to gain access to the Airlock Developer Policy you will need to raise an "Other Request" through the Self-Service Portal. This can also be done through the  following link:
https://queenslandrail.service-now.com/service_management?id=sc_cat_item&amp;sys_id=fa2c4187db393700fe4b5e97f49619f2&amp;referrer=popular_items
If you have any further issues with this please feel free to contact us by calling 07 3072 5000 (we are option 1), or alternatively email us at ITServiceDesk@qr.com.au. 
Kind regards, 
Raegan. 
12-12-2025 11:42:40 - Raegan Munro (Work notes)
From: IT Service Desk 
Sent: Friday, 12 December 2025 12:41 PM
To: Hess, Nigel &lt;Nigel.Hess@QR.COM.AU&gt;
Subject: INC0577733 - Instructions for entering the OTP code into Airlock.
Hi Nigel, 
You have been given temporary approval for a limited duration to run UTC Simulator. 
You will be able to open this file/application for the next 24 hours only. 
Your OTP code is 01150985.
1. On the system where the OTP has been approved and issued for use, open the Airlock Enforcement Agent from the hidden icons menu on your taskbar.
2. Click the OTP Mode button in the top left corner of the Agent User interface.
3. Change the mode in the Select Mode dropdown menu to One Time Pad (OTP)
4. Enter the OTP code and click Apply
5. OTP Activated should display in the Agent User interface.
6. Result: You should now be able to run the application.
7. If further assistance is required, please contact the Service desk.
Kind regards,
RAEGAN MUNRO
SERVICE DESK ANALYST
Level 3. 21 Kirksway Place
Battery Point. Tasmania. 7004
PH: 07 3072 5000
Alt.PH: +61 7 3072 5000
Email: ITServiceDesk@qr.com.au
W: queenslandrail.com.au
</t>
  </si>
  <si>
    <t xml:space="preserve">
 2025-12-12 12:01:08 PDXC Integration - State is Work in Progress was New
 2025-12-12 13:45:04 PDXC Integration - State is Resolved was Work in Progress</t>
  </si>
  <si>
    <t xml:space="preserve">12-12-2025 13:16:57 - Zahra Gholami (Work notes)
unable to find a related incident 
User confirmed there is no IT problem with him
Resolving the ticket
</t>
  </si>
  <si>
    <t xml:space="preserve">
 2025-12-12 11:46:04 Zahra Gholami - Assigned to is Zahra Gholami was 
 2025-12-12 13:22:25 Zahra Gholami - State is Resolved was Work in Progress</t>
  </si>
  <si>
    <t xml:space="preserve">12-12-2025 13:10:23 - Zoe O'Brien (Work notes)
From: IT Service Desk 
Sent: Friday, 12 December 2025 2:10 PM
To: Brough, Luke &lt;Luke.Brough@qr.com.au&gt;
Cc: Campbell, Scott &lt;scott.campbell@qr.com.au&gt;; Schwartz, Iain &lt;Iain.Schwartz@qr.com.au&gt;; Strathie, Mitchel &lt;Mitchel.Strathie@qr.com.au&gt;; Quivooy, Kim &lt;Kim.Quivooy@qr.com.au&gt;
Subject: RE: INC0577730/RITM0271394 - Shared folder access for Hannah Smyth
Hi Luke,
Thank you for the response. I have started the process of granting Hannah access to the folder.
We looked into why you own the permissions for this folder, and it is because they were inherited from a folder beneath the requested folder (\\corp\corp\MNE\Train Services Division\Roster).
Kind regards,
ZOE O’BRIEN
ASSISTANT CUSTOMER SUPPORT
Level 3. 21 Kirksway Place
Battery Point. Tasmania. 7004
PH: 07 3072 5000
Alt.PH: +61 7 3072 5000
Email: ITServiceDesk@qr.com.au
W: queenslandrail.com.au
12-12-2025 12:44:57 - Zoe O'Brien (Work notes)
Created MNE_PS_TSD_ROSTER_R for read-only access
Added Hannah Smyth to MNE_PS_TSD_ROSTER_R in DRA
Added the read-only group to \\corp\corp\MNE\Train Services Division\Roster
Pending the completion of applying the security groups to all the files/folders
12-12-2025 12:18:41 - Zoe O'Brien (Work notes)
From: Brough, Luke &lt;Luke.Brough@qr.com.au&gt; 
Sent: Friday, 12 December 2025 1:10 PM
To: IT Service Desk &lt;ITServiceDesk@qr.com.au&gt;
Cc: Campbell, Scott &lt;scott.campbell@qr.com.au&gt;; Schwartz, Iain &lt;Iain.Schwartz@qr.com.au&gt;; Strathie, Mitchel &lt;Mitchel.Strathie@qr.com.au&gt;; Quivooy, Kim &lt;Kim.Quivooy@qr.com.au&gt;
Subject: RE: INC0577730/RITM0271394 - Shared folder access for Hannah Smyth
Hi,
I grant Hannah Smyth to have read only access to this folder.
Could we also please look into why I own the permissions for this folder. 
Regards 
LUKE BROUGH
TUTOR GUARD TEAM LEADER
1st Floor 69 Mayne rd 
Bowen Hills, 4006  
T: 07 30720262
M: 0439272216 
W: queenslandrail.com.au
12-12-2025 12:11:39 - Zoe O'Brien (Additional comments)
Hi Scott,
As discussed, we have reached out to the owner of the folder for approval to create a read-only access group to the folder.
Kind Regards
Zoe
12-12-2025 12:10:49 - Zoe O'Brien (Work notes)
From: IT Service Desk 
Sent: Friday, 12 December 2025 1:04 PM
To: Brough, Luke &lt;Luke.Brough@qr.com.au&gt;
Cc: Campbell, Scott &lt;scott.campbell@qr.com.au&gt;
Subject: INC0577730/RITM0271394 - Shared folder access for Hannah Smyth
Hi Luke,
We have received a request for Hannah Smyth (SCS Delivery Coordinator - TDRT) to be granted read-only access to \\corp\corp\MNE\Train Services Division\Roster\13 Rail Management Centre &amp; Operations\YARDS.
We have checked on our end and were unable to find a read-only access group for \\corp\corp\MNE\Train Services Division\Roster\13 Rail Management Centre &amp; Operations\YARDS.
As the current owner of the modify access group (MNE_PS_TSD_ROSTER), can you please confirm whether you approve of creating a read-only access group? 
Kind regards,
ZOE O'BRIEN
ASSISTANT CUSTOMER SUPPORT
Level 3. 21 Kirksway Place
Battery Point. Tasmania. 7004
PH: 07 3072 5000
Alt.PH: +61 7 3072 5000
Email: ITServiceDesk@qr.com.au
W: queenslandrail.com.au
</t>
  </si>
  <si>
    <t xml:space="preserve">
 2025-12-12 12:11:39 Zoe O'Brien - State is On Hold was Work in Progress</t>
  </si>
  <si>
    <t xml:space="preserve">12-12-2025 11:29:31 - PDXC Integration (Work notes)
Assigned to Bibas Sapkota.
&lt;br/&gt;Requested User is Unknown : bibas.sapkota@dxc.com&lt;br/&gt;phone has been setup 
authenticator installed 
mail signed in 
application installed &lt;br/&gt;phone has been setup 
authenticator installed 
mail signed in 
application installed 
12-12-2025 11:29:26 - PDXC Integration (Additional comments)
bibas.sapkota@dxc.com: Hi Anthony 
your issue has been resolved 
Regards 
Bibas 
</t>
  </si>
  <si>
    <t xml:space="preserve">12-12-2025 13:51:55 - Pruthvish Patel (Work notes)
SD called back User on 0467793392
SD did sys clean up, disk clean up
User confirmed having more space now
User also having issue with Device speakers, not working
SD ran troubleshoot for speakers, found out enhancements was disble
SD enable speakers enhancements, speakers working fine
Closing off the ticket
12-12-2025 13:03:53 - Pruthvish Patel (Work notes)
SD called back User advised he has meeting and to call back in 30 minutes
12-12-2025 12:14:47 - Pruthvish Patel (Additional comments)
Hi Peter,
I have checked all profile registered with PC 
I can see that the profile is occupying 22.2 GB is your profile only
12-12-2025 12:14:46 - Pruthvish Patel (Additional comments)
Thank you, you will see a prompt to accept permission shortly
12-12-2025 12:14:45 - Peter Gold (Additional comments)
no problem
12-12-2025 12:14:44 - Pruthvish Patel (Additional comments)
Do you mind if I remote in your Device and have a look
12-12-2025 12:14:43 - Peter Gold (Additional comments)
No
12-12-2025 12:14:42 - Pruthvish Patel (Additional comments)
Hi Peter
Is it a shared PC?
12-12-2025 12:14:41 - Pruthvish Patel (Additional comments)
Thank you for the information
12-12-2025 12:14:40 - Peter Gold (Additional comments)
RC2 brisbane
12-12-2025 12:14:39 - Peter Gold (Additional comments)
0467793392
12-12-2025 12:14:38 - Peter Gold (Additional comments)
QRSL-r6ockx8Wgo
12-12-2025 12:14:37 - Pruthvish Patel (Additional comments)
Hi Peter,
To look into your laptop's old profile could you please help me with below information:
PC Name: 
Contact Number:  
Location:
12-12-2025 12:14:36 - Pruthvish Patel (Additional comments)
Hi Peter,
I am looking into your issue, I will be with you shortly
12-12-2025 12:14:35 - Pruthvish Patel (Additional comments)
Thank you for contacting  the ICT Service Desk.  I am looking into your question now and will be with you shortly.
12-12-2025 12:14:34 - Peter Gold (Additional comments)
Hi can I please get the previous owner of my laptops profile removed. I had a space warning and the old profile is 20gb
</t>
  </si>
  <si>
    <t xml:space="preserve">
 2025-12-12 13:51:55 Pruthvish Patel - State is Resolved was Work in Progress</t>
  </si>
  <si>
    <t xml:space="preserve">12-12-2025 11:42:49 - PDXC Integration (Work notes)
Called and spoke to EU, advised WTB is integrated into the toner. Machine is currently displaying WTB almost full, confirmed customer has spare shelf stock to replace once WTB is full. Confirmed machine is currently still printing
12-12-2025 11:37:24 - Ruey Lim (Work notes)
Platform DXC Integration incident INC0577725 updated INC40891835
12-12-2025 11:37:19 - Ruey Lim (Work notes)
From: donotreply@ricoh.com.au &lt;donotreply@ricoh.com.au&gt; 
Sent: Friday, 12 December 2025 12:06 PM
To: Waring, Daniel &lt;Daniel.Waring@qr.com.au&gt;
Subject: New Ricoh Ticket CS2512120137
Dear Daniel Waring, 
Thank you for contacting Ricoh Australia.
A new ticket has been opened with the following details: 
Ticket No.: CS2512120137
Serial Number: Y178HB01623
Product Name: MP402SPF
Purchase Order Number: 
Reference: INC40891835
Problem Description: Serial does not exist: QLD Rail NOW Ticket Number: INC0577725 Post Code: 4226 Contact Name: Daniel Waring Contact Phone Number: 0437 126 228 (shift work) Email Address: Daniel.Waring@qr.com.au Alternative Contact: Andrew Tattis Alternative Contact Phone Number: 0400 121 721 Printer Serial Number: Y178HB01623 - SP3510SF Printer IP: n/a Severity Level: n/a Issue/Request Details: User called in, has a pointer at Robina, has a "Waste toner bottle full" error appears Needs to be serviced, replaced
Location and contact details: 
Contact Name: Daniel Waring
Contact Number: 07 56315002
Customer: 401362 (DXC TECHNOLOGY AUS PTY LTD)
Site: 401362-H67 (DXC TECHNOLOGY AUSTRALIA PL (QUEENS)
Machine Location Address: 5 CENTRELINE PLACE ROBINA QLD 4226
This is an automatic message, If you have any queries regarding your ticket, please do not hesitate in contacting us on 1300 362 577.
For further support utilising our, How-to videos, Training Materials, and Knowledge Base, please use this link Training 
Kind regards,
Ricoh
12-12-2025 11:31:31 - PDXC Integration (Work notes)
Vendor Referenced this CI Value on Creation not found in database : Y178HB01623 - SP3510SF
12-12-2025 11:31:09 - Shane Kmet (Work notes)
Platform DXC Integration incident INC0577725 created INC40891835
</t>
  </si>
  <si>
    <t xml:space="preserve">
 2025-12-12 11:42:41 PDXC Integration - State is Resolved was Work in Progress</t>
  </si>
  <si>
    <t xml:space="preserve">12-12-2025 11:35:04 - Brodie Shaw (Additional comments)
ok
12-12-2025 11:35:03 - Zahra Gholami (Additional comments)
what you need to do is to contact HR
12-12-2025 11:35:02 - Zahra Gholami (Additional comments)
after reviewing your request I found out that unfortunately we do not do that.
12-12-2025 11:35:01 - Zahra Gholami (Additional comments)
thank you for your patience
12-12-2025 11:35:00 - Zahra Gholami (Additional comments)
yes
12-12-2025 11:34:59 - Brodie Shaw (Additional comments)
Still there?
12-12-2025 11:34:58 - Brodie Shaw (Additional comments)
ok
12-12-2025 11:34:57 - Zahra Gholami (Additional comments)
Thank you Brodie , I will be with you shortly
12-12-2025 11:34:56 - Brodie Shaw (Additional comments)
Brandon Sandosham
+61 435 355 362 
brandon.sandosham@engagesq.com
Jayne Jones
0427 450 600
jayne.jones@engagesq.com 
Andrew Polydorou
0491615151
andrew.polydorou@engagesq.com
12-12-2025 11:34:55 - Brodie Shaw (Additional comments)
Hi - ive been ask to organise QR logins for some Engaged Squared resources - how would i do this
12-12-2025 11:34:54 - Zahra Gholami (Additional comments)
Thank you for contacting  the ICT Service Desk.  I am looking into your question now and will be with you shortly.
12-12-2025 11:34:53 - Brodie Shaw (Additional comments)
0420228676 - QRSL-JYESHOYBJM
</t>
  </si>
  <si>
    <t xml:space="preserve">12-12-2025 11:57:10 - Liam Bryan (Work notes)
Platform DXC Integration incident INC0577721 updated INC40891902
12-12-2025 11:57:01 - Shane Kmet (Work notes)
Platform DXC Integration incident INC0577721 updated INC40891902
12-12-2025 11:56:56 - Shane Kmet (Work notes)
donotreply@ricoh.com.au &lt;donotreply@ricoh.com.au&gt; 
Sent: Friday, 12 December 2025 12:56 PM
To: Barazza, Marco &lt;Marco.Barazza@qr.com.au&gt;
Subject: New Ricoh Ticket CS2512120141
Dear Marco Barazza, Thank you for contacting Ricoh Australia. A new ticket has been opened with the following details: Ticket No. : CS2512120141 Serial Number: 3128MB20532 Product Name: IMC4500 Purchase Order Number: INC40891902 Reference: INC40891902
ZjQcmQRYFpfptBannerStart
[EXTERNAL EMAIL]: 
This email originated from outside Queensland Rail. Do not click on links or open attachments unless you recognise the sender and know the content is safe. 
    Report Phish      ‌ 
ZjQcmQRYFpfptBannerEnd
Dear Marco Barazza, 
Thank you for contacting Ricoh Australia.
A new ticket has been opened with the following details: 
Ticket No.:
CS2512120141
Serial Number:
3128MB20532
Product Name:
IMC4500
Purchase Order Number:
INC40891902
Reference:
INC40891902
Problem Description:
[Integration Alert]:Machine does not exist in system 021149421657. QLD Rail NOW Ticket Number Post Code: 4001 Contact Name: Marco Barazza Contact Phone Number: 0414 855 921 Email Address: Marco.Barazza@qr.com.au   Printer Serial Number: 3128MB20532 Issue/Request Details: Description of Issue: Marco is unable to print a PDF using QR_Print. They do not see any jobs in their print queue. Troubleshooting: Remoted to PC, confimred there are no error messages when printing. Printed Test page, did not appear on printer. Removed print.corp.qr.com.au\QR_Print, restarted Print Spooler, added print.corp.qr.com.au\QR_Print, no change. Restarted PC, no change, confirmed issue is effecting all apps.
Location and contact details: 
Contact Name:
Marco Barazza
Contact Number:
0414 855 921
Customer:
401362 (DXC TECHNOLOGY AUS PTY LTD)
Site:
401362-H97 (DXC TECHNOLOGY AUS PTY LTD)
Machine Location Address:
QUEENSLAND RAIL LEVEL 10 295 ANN ST BRISBANE QLD 4000
This is an automatic message, If you have any queries regarding your ticket, please do not hesitate in contacting us on 1300 362 577.
For further support utilising our, How-to videos, Training Materials, and Knowledge Base, please use this link Training   
Kind regards,
Ricoh
12-12-2025 11:39:26 - Liam Bryan (Work notes)
Platform DXC Integration incident INC0577721 created INC40891902
</t>
  </si>
  <si>
    <t xml:space="preserve">
 2025-12-12 11:57:06 Liam Bryan - State is Work in Progress was New</t>
  </si>
  <si>
    <t xml:space="preserve">12-12-2025 11:23:41 - Raegan Munro (Work notes)
From: IT Service Desk 
Sent: Friday, 12 December 2025 12:23 PM
To: jplecarre@bigpond.com; Lecarre, Jean-Paul &lt;Jean-Paul.Lecarre@qr.com.au&gt;; Antonello, Brooke &lt;brooke.antonello@qr.com.au&gt;
Subject: INC0577718 - Geoblocking Exemption Request
Hi all,
Thank you for reaching out to the Queensland Rail IT Service Desk. 
Jean Paul, as discussed over the phone, if you would like to gain access to your account while overseas you will need to raise an "Other Request" through the Self-Service Portal. This can also be done through the following link:
https://queenslandrail.service-now.com/service_management?id=sc_cat_item&amp;sys_id=fa2c4187db393700fe4b5e97f49619f2&amp;referrer=popular_items
Please be sure to include the following when completing the request:
- Business Justification
- Location
- Access duration (maximum 12 months)
- Approval from a level 3 or above manager
Brooke, Jean-Paul has requested that I include you in this email for assistance raising the request as he does not currently have access to his account. 
If you have any further issues with this please feel free to contact us by calling 07 3072 5000 (we are option 1), or alternatively email us at ITServiceDesk@qr.com.au. 
Kind regards,
RAEGAN MUNRO
SERVICE DESK ANALYST
Level 3. 21 Kirksway Place
Battery Point. Tasmania. 7004
PH: 07 3072 5000
Alt.PH: +61 7 3072 5000
Email: ITServiceDesk@qr.com.au
W: queenslandrail.com.au
</t>
  </si>
  <si>
    <t xml:space="preserve">12-12-2025 11:28:51 - PDXC Integration (Work notes)
Assigned to John Bourke.
&lt;br/&gt;Reinstated account and restarted process.
12-12-2025 11:28:38 - PDXC Integration (Work notes)
Assigned to John Bourke.
&lt;br/&gt;Reinstated account and restarted process.
12-12-2025 11:28:36 - PDXC Integration (Additional comments)
jbourke3@dxc.com: Reinstated account and restarted process - closing ticket.
12-12-2025 11:27:08 - PDXC Integration (Work notes)
Assigned to John Bourke.
12-12-2025 11:25:46 - Raegan Munro (Work notes)
Platform DXC Integration incident INC0577717 updated INC40891780
12-12-2025 11:25:42 - Raegan Munro (Work notes)
From: IT Service Desk 
Sent: Friday, 12 December 2025 12:25 PM
To: Bourke, John &lt;john.bourke@qr.com.au&gt;
Subject: RE: INC0577717 - Bike Locker - Failed process
Hi John, 
I have now raised a ticket in relation to this and assigned it to the appropriate team as requested. 
Please see ticket no. INC0577717 for further updates. 
Kind regards,
RAEGAN MUNRO
SERVICE DESK ANALYST
Level 3. 21 Kirksway Place
Battery Point. Tasmania. 7004
PH: 07 3072 5000
Alt.PH: +61 7 3072 5000
Email: ITServiceDesk@qr.com.au
W: queenslandrail.com.au
12-12-2025 11:25:28 - PDXC Integration (Work notes)
Vendor Referenced this CI Value on Creation not found in database : BikeLocker
Vendor Referenced this Business Service Value on Creation not found in database : Bikelocker
12-12-2025 11:25:03 - Raegan Munro (Work notes)
Platform DXC Integration incident INC0577717 created INC40891780
12-12-2025 11:24:54 - Raegan Munro (Work notes)
Assigning to App Aus as requested by user. 
</t>
  </si>
  <si>
    <t xml:space="preserve">
 2025-12-12 11:27:01 PDXC Integration - State is Work in Progress was New
 2025-12-12 11:28:36 PDXC Integration - State is Resolved was Work in Progress</t>
  </si>
  <si>
    <t xml:space="preserve">12-12-2025 21:15:18 - PDXC Integration (Work notes)
Assigned to Jeevan N.
12-12-2025 11:07:38 - PDXC Integration (Work notes)
Vendor Referenced this Business Service Value on Creation not found in database : SCOM
12-12-2025 11:07:07 - Shane Kmet (Work notes)
Platform DXC Integration incident INC0577716 created INC40891660
</t>
  </si>
  <si>
    <t xml:space="preserve">
 2025-12-12 21:15:11 PDXC Integration - State is Work in Progress was New</t>
  </si>
  <si>
    <t xml:space="preserve">12-12-2025 15:17:38 - Tennille Christian (Additional comments)
Hi, I am requesting access to Obzervr on behalf of Shane in preparation for training. The three components I am referring to are Active Directory, creation of an Obzervr account (UAT 1265 tenant, supervisor access), and access to SAP UR3 environment. All of which are required for training.
12-12-2025 13:16:40 - Ruey Lim (Additional comments)
Hi Shane,
If you are requesting for access, you will have to raise a request depending on what you need access for instead of raising an incident. 
Could you please clarify if you are requesting for access or you are having issue to access Obzervr? Could you also please clarify what do you mean by "Require all 3 components: AD, SAP UR3, &amp; Obzervr Account"?
Kind regards,
Ruey Lim
12-12-2025 13:16:40 - Ruey Lim (Work notes)
Unsure of what user requires
Pending for clarification from user
12-12-2025 11:12:40 - Ruey Lim (Work notes)
Investigating
</t>
  </si>
  <si>
    <t xml:space="preserve">
 2025-12-12 11:03:08 Shane Kmet - Assigned to is Zoe O'Brien was 
 2025-12-12 13:16:40 Ruey Lim - State is On Hold was Work in Progress</t>
  </si>
  <si>
    <t xml:space="preserve">12-12-2025 10:41:35 - Shane Kmet (Work notes)
Closing as INC raised by Guest
</t>
  </si>
  <si>
    <t xml:space="preserve">
 2025-12-12 10:41:27 Shane Kmet - Assigned to is Fred Shea was 
 2025-12-12 10:41:35 Shane Kmet - State is Resolved was Work in Progress</t>
  </si>
  <si>
    <t xml:space="preserve">12-12-2025 10:57:25 - Tharun Kumar Guddeti (Additional comments)
advised user to make the required changes and call back if the issue persists.
12-12-2025 10:37:54 - Cameron Horn (Work notes)
Assigning to the Mobility solutions (EAS Team) team to investigate the issue
</t>
  </si>
  <si>
    <t xml:space="preserve">
 2025-12-12 10:57:25 Tharun Guddeti - State is On Hold was New
 2025-12-12 15:09:44 Tharun Guddeti - Assignment Group is Obzervr Capture (Digital Maintainer) was Mobility solutions (EAS Team)</t>
  </si>
  <si>
    <t xml:space="preserve">
 2025-12-12 10:26:58 Cameron Horn - Assigned to is Fred Shea was 
 2025-12-12 10:27:07 Cameron Horn - State is Resolved was Work in Progress</t>
  </si>
  <si>
    <t xml:space="preserve">12-12-2025 16:46:52 - Exequiel Jarred Lopez (Additional comments)
Hello!
CHG0054085 has been created and is slated for production deployment on December 17.
Thank you!
12-12-2025 16:40:52 - Mark O'Connor (Additional comments)
Thanks Jarred, I've validated in TEST and on behalf of Kath, the changes can move to PROD. Regards, Mark.
12-12-2025 16:33:57 - Exequiel Jarred Lopez (Additional comments)
Hello @Kath Lonsdale,
Changes have been applied to TEST instance. Kindly verify using the below links and let me know if we can push this to production or if there are other concerns.
Thank you!
(Test instance forms)
Application for a Travel Pass:
https://queenslandrailtest.service-now.com/service_management?id=sc_cat_item&amp;sys_id=9e6e3a4b87c0ba50cc98862c8bbb35ca
Application for Building Security Access:
https://queenslandrailtest.service-now.com/service_management?id=sc_cat_item&amp;sys_id=088dfb5d1b143a90a0519687b04bcbfb
Application for Queensland Rail Corporate Rail Passes:
https://queenslandrailtest.service-now.com/service_management?id=sc_cat_item&amp;sys_id=c4f3d8938788ba50cc98862c8bbb35c4
12-12-2025 10:53:50 - Pruthvish Patel (Work notes)
Assigning to Service Now as requested
12-12-2025 10:50:33 - Pruthvish Patel (Work notes)
Investigating
</t>
  </si>
  <si>
    <t xml:space="preserve">
 2025-12-12 10:26:58 Cameron Horn - Assigned to is Fred Shea was 
 2025-12-12 10:53:50 Pruthvish Patel - Assignment Group is Service Now was Global Service Desk
 2025-12-12 11:00:05 Lemuel So - Assigned to is Jarred Lopez was 
 2025-12-12 16:33:57 Jarred Lopez - State is On Hold was Work in Progress</t>
  </si>
  <si>
    <t xml:space="preserve">12-12-2025 11:43:02 - Clair Neate (Additional comments)
Hi Gavin, 
Your account has now been enabled in the system. It may take 30 minutes to replicate your end
Kind Regards, 
Clair Neate
12-12-2025 11:40:52 - Clair Neate (Work notes)
When account was extended it may not have been enabled in the system
at the same time. 
Have enabled a_ account for user 901590
Will notify user this has been fixed and it may take 30 mins to replicate
12-12-2025 11:40:52 - Clair Neate (Additional comments)
Hi Gavin, 
Your account was disabled in the system due the expiration date.
12-12-2025 11:16:03 - Clair Neate (Work notes)
a_ account is disabled in DRA
Normal account is fine
Not in a disabled OU
Account was extended as per SCTASK0224802 request on the 11.12.25
SD will enable the account and notify the user
12-12-2025 10:32:17 - Clair Neate (Work notes)
Investigating
</t>
  </si>
  <si>
    <t xml:space="preserve">
 2025-12-12 10:26:59 Cameron Horn - Assigned to is Fred Shea was 
 2025-12-12 11:44:32 Clair Neate - State is Resolved was Work in Progress</t>
  </si>
  <si>
    <t xml:space="preserve">12-12-2025 10:24:19 - Cameron Horn (Work notes)
Platform DXC Integration incident INC0577700 created INC40891307
12-12-2025 10:24:11 - Cameron Horn (Work notes)
Assigning to the DXC Desktop CBD team to assist wit the issue
</t>
  </si>
  <si>
    <t xml:space="preserve">12-12-2025 11:15:38 - PDXC Integration (Work notes)
Assigned to Florin Florea.
12-12-2025 11:15:02 - PDXC Integration (Work notes)
Assigned to David Robinson.
12-12-2025 10:31:31 - PDXC Integration (Work notes)
Vendor Referenced this CI Value on Creation not found in database : General Enquiries (Generic Ci)
Vendor Referenced this Business Service Value on Creation not found in database : ArcGIS
12-12-2025 10:31:26 - Clair Neate (Work notes)
Platform DXC Integration incident INC0577699 created INC40891361
12-12-2025 10:28:15 - Clair Neate (Additional comments)
Hi Barry, 
I have assigned this to the relevant team to action for you
Kind Regards,
Clair Neate
12-12-2025 10:27:17 - Clair Neate (Work notes)
Have assigned to DXC Application AUS
12-12-2025 10:15:04 - Clair Neate (Work notes)
Investigating
</t>
  </si>
  <si>
    <t xml:space="preserve">
 2025-12-12 10:26:59 Cameron Horn - Assigned to is Fred Shea was 
 2025-12-12 10:31:15 Clair Neate - Assignment Group is DXC Application AUS was Global Service Desk</t>
  </si>
  <si>
    <t xml:space="preserve">12-12-2025 10:28:11 - PDXC Integration (Work notes)
Assigned to Jayapaul Matangi.
12-12-2025 10:17:34 - Shane Kmet (Work notes)
Platform DXC Integration incident INC0577697 updated INC40891256
12-12-2025 10:17:30 - Shane Kmet (Work notes)
In checking Issac's EPA ticket for the recent updates that is also needed on the Admin accounts of Robert Kriebel, please see notes from RITM0270678 / RITM5453248
The following is to also apply to;
A_R915337
TA_R915337 
The ticket for Issac with the below notes and assignment for support top be provided is assigned to DXC Infra Active Directory
Assigning for review/support
Both ticekts require same support (RITM0270678 / RITM5453248 and INC0577697 (was RITM0270679/RITM5453250)
--
12-12-2025 09:56:22
To clarify, we are not requesting PAM access. We are requesting vsphere admin access to the following virtual machines CPFPRDSGB101 and TNFTSTSGB101.
and
12-12-2025 09:55:37
Hi, I would like groups created for this access. The groups names:
vsphere_pam_breakglass_prd
vsphere_pam_breakglass_tst
Descriptions
"Admin access for pam prod break glass appliances in vsphere"
"Admin access for pam test break glass appliances in vsphere"
I believe Alex Aldelfi would be the most appropriate group owner at this stage (for both). I don't believe we require vsphere access to any other servers at this stage.
Kind regards,
Isaac
12-12-2025 10:17:25 - Shane Kmet (Work notes)
Platform DXC Integration incident INC0577697 created INC40891256
12-12-2025 10:12:33 - Shane Kmet (Work notes)
***Correction
The EPA for Issac Flower is RITM0270678
12-12-2025 10:09:40 - Shane Kmet (Work notes)
Last update from Roberts EPA was
11-12-2025 10:48:07
TASK8445931 Comment Added ---&gt; Confirmed Robert Kriebel standard R915337 account is already linked to his A_R915337 and TA_R915337 accounts in PAM.
Screenshots attached
Closing Tas
</t>
  </si>
  <si>
    <t xml:space="preserve">
 2025-12-12 10:17:17 Shane Kmet - Assignment Group is DXC Infra Active Directory was Global Service Desk</t>
  </si>
  <si>
    <t xml:space="preserve">12-12-2025 17:27:21 - Zahra Gholami (Work notes)
ran the mailbox script
Primary email address; jewels.button@qr.com.au
12-12-2025 11:11:11 - Ruey Lim (Additional comments)
Hi Jewels,
Account changes/updates will only take place after business hour which would be 5pm QLD time. We will give you an update once we've done the changes. Could you also provide us your best contact number so we could call you to follow up this issue?
Kind regards,
Ruey Lim
12-12-2025 11:11:11 - Ruey Lim (Work notes)
Setting ticket stat to pending for reason below:
Name changes/updates could only process after 5pm QLD time
12-12-2025 10:11:07 - Ruey Lim (Work notes)
From: IT Service Desk 
Sent: Friday, 12 December 2025 10:41 AM
To: Button, Jewels &lt;Julie-Ann.Button@qr.com.au&gt;
Subject: RE: INC0577696 Request Commented for 'Employee Name Change (Jewels Button)' - RITM0271130
Hi Jewels,
Thank you for reaching out to the Queensland Rail IT Service Desk.
I have now raised a ticket in relation to this. Please see ticket no. INC0577696 for further updates.
Could you also please provide us your best contact number for follow-up purpose?
Kind Regards,
Ruey Yan Lim
Assistant Customer Support
12-12-2025 10:07:55 - Ruey Lim (Work notes)
Description:
User email address is still showing old name
========================
Troubleshooting:
Checked Microsoft 365 Admin user primary email address is still the old one, username is changed to the new one
Unable to change in Microsoft 365 Admin
Checked RITM0271130, not sure if SDA ran mailbox creation script
Will wait until 5pm QLD time to run the script 
=======================
User name: Jewels Button
Service ID: R918807
Contact number: TBC (Emailed User)
</t>
  </si>
  <si>
    <t xml:space="preserve">
 2025-12-12 11:11:11 Ruey Lim - State is On Hold was Work in Progress</t>
  </si>
  <si>
    <t xml:space="preserve">12-12-2025 10:36:48 - Frederic Shea (Additional comments)
Hey Sam,
We are just reaching out in regard to a ticket that you have active with us; INC0577695 - Outlook not updating / Network issues.
Could you please reach out on Monday so that we can assist you further with this matter, either by responding to this email or reaching out to us on 07 3072 5000.
Kind regards,
Frederic.
</t>
  </si>
  <si>
    <t xml:space="preserve">
 2025-12-12 10:36:48 Fred Shea - State is On Hold was Work in Progress</t>
  </si>
  <si>
    <t xml:space="preserve">12-12-2025 09:56:28 - Shane Kmet (Work notes)
Closing as INC raised by Guest
</t>
  </si>
  <si>
    <t xml:space="preserve">
 2025-12-12 09:56:28 Shane Kmet - State is Resolved was New</t>
  </si>
  <si>
    <t xml:space="preserve">12-12-2025 16:19:01 - PDXC Integration (Work notes)
Assigned to Tan Phong Huynh.
&lt;br/&gt;[incident].[cmdb_ci] supplied value [SharePoint QLR] failed [More than one match found]
12-12-2025 16:19:01 - PDXC Integration (Work notes)
Assigned to Tan Phong Huynh.
&lt;br/&gt;[incident].[cmdb_ci] supplied value [SharePoint QLR] failed [More than one match found]
12-12-2025 16:18:52 - PDXC Integration (Additional comments)
phongtan.huynh@dxc.com: Currently, we couldn't reproduce this case; most of the work is done from our side.
Please provide us with the data for those fields so we can investigate further.
Also, please provide us with a screenshot of the error.
12-12-2025 11:17:01 - PDXC Integration (Work notes)
Assigned to Tan Phong Huynh.
&lt;br/&gt;[incident].[cmdb_ci] supplied value [SharePoint QLR] failed [More than one match found]
12-12-2025 11:16:21 - PDXC Integration (Work notes)
[incident].[cmdb_ci] supplied value [SharePoint QLR] failed [More than one match found]
12-12-2025 10:08:38 - PDXC Integration (Work notes)
Vendor Referenced this CI Value on Creation not found in database : SharePoint QLR
Vendor Referenced this Business Service Value on Creation not found in database : SharePoint QLR
12-12-2025 10:08:18 - Pruthvish Patel (Work notes)
Platform DXC Integration incident INC0577691 created INC40891192
12-12-2025 10:01:16 - Pruthvish Patel (Work notes)
Investigating
</t>
  </si>
  <si>
    <t xml:space="preserve">
 2025-12-12 09:48:42 Shane Kmet - Assigned to is Fred Shea was 
 2025-12-12 10:08:09 Pruthvish Patel - Assignment Group is DXC Application Online Services was Global Service Desk
 2025-12-12 16:18:52 PDXC Integration - State is On Hold was Work in Progress</t>
  </si>
  <si>
    <t xml:space="preserve">
 2025-12-12 10:03:06 Tharun Guddeti - State is Resolved was New</t>
  </si>
  <si>
    <t xml:space="preserve">
 2025-12-12 09:30:02 TRAP Alerts - State is Closed was Closed</t>
  </si>
  <si>
    <t xml:space="preserve">12-12-2025 09:41:31 - PDXC Integration (Work notes)
Assigned to Dang Phu Le.
&lt;br/&gt;The same INC INC40887204. This INC can be closed.
Please check this one in INC40887204.
12-12-2025 09:41:21 - PDXC Integration (Work notes)
Assigned to Dang Phu Le.
&lt;br/&gt;The same INC INC40887204. This INC can be closed.
Please check this one in INC40887204.
12-12-2025 09:41:15 - PDXC Integration (Additional comments)
ple41@dxc.com: The same INC INC40887204. This INC can be closed.
Please check this one in INC40887204.
12-12-2025 09:38:52 - PDXC Integration (Work notes)
Assigned to Dang Phu Le.
12-12-2025 09:36:00 - Shane Kmet (Work notes)
Platform DXC Integration incident INC0577686 created INC40890947
</t>
  </si>
  <si>
    <t xml:space="preserve">
 2025-12-12 09:38:44 PDXC Integration - State is Work in Progress was New
 2025-12-12 09:41:15 PDXC Integration - State is Resolved was Work in Progress</t>
  </si>
  <si>
    <t xml:space="preserve">12-12-2025 09:40:03 - Zoe O'Brien (Work notes)
.
12-12-2025 09:38:17 - Guest (Additional comments)
reply from: client.services@pinnaclesafety.com.au
Hi Duane, Thank you for confirming, I’ve now locked in 20/01 and 28/01 for your training. As the next step, our Operations Team will be in touch within 72 hours to finalise the booking. They’ll confirm the following key details: Training location
Hi Duane,
Thank you for confirming, I’ve now locked in 20/01 and 28/01 for your training.
As the next step, our Operations Team will be in touch within 72 hours to finalise the booking. They’ll confirm the following key details:
  *   Training location
  *   Date and start time
  *   Practical training area requirements
  *   Classroom size and setup
  *   Equipment needs (if applicable)
Participant information, including:
  *   Full names
  *   Contact phone number
  *   Email addresses
  *   Residential addresses
  *   Unique Student Identifiers (USIs)
To help us stay on track, please have this information ready when our team gets in touch.
If there’s anything you need in the meantime or if you'd like to discuss any aspect of the training, feel free to reach out. We’re looking forward to supporting your team and delivering a successful session.
Wishing you a great day ahead.
Kind Regards
Kassandra Clancy
Client Services
M 0437 461 139
W www.pinnaclesafety.com.au&lt;https://urldefense.com/v3/__https://www.pinnaclesafety.com.au/__;!!OewlTa1rXg!TgHdW_LjtLiu6zZgcN6-FdE-BhF0b5_10U_EUp3jn7mR0y5IbX_W1-H3GIlnl2ee33gCD2m5vLs2Osu1auQXQ0QuEhuvaXm6m5-fJGX1zw$&gt;
Like us on Facebook!&lt;https://urldefense.com/v3/__https://www.facebook.com/pinnaclesafetyandtraining__;!!OewlTa1rXg!TgHdW_LjtLiu6zZgcN6-FdE-BhF0b5_10U_EUp3jn7mR0y5IbX_W1-H3GIlnl2ee33gCD2m5vLs2Osu1auQXQ0QuEhuvaXm6m5_6yhQA3Q$&gt;
[cid:828ea82f]
[Sent from Front]
</t>
  </si>
  <si>
    <t xml:space="preserve">
 2025-12-12 09:20:41 Fred Shea - State is Resolved was New</t>
  </si>
  <si>
    <t xml:space="preserve">
 2025-12-12 09:19:02 TRAP Alerts - State is Closed was Closed</t>
  </si>
  <si>
    <t xml:space="preserve">12-12-2025 09:31:41 - Raegan Munro (Additional comments)
Hi Paul, 
Thank you for reaching out to the Queensland Rail IT Service Desk. 
As discussed, I will continue clearing disk space on my end and should be able to provide more of an update shortly. 
If you have any further issues with this please feel free to contact us by calling 07 3072 5000 (we are option 1), or alternatively email us at ITServiceDesk@qr.com.au. 
Kind regards, 
Raegan.
</t>
  </si>
  <si>
    <t xml:space="preserve">
 2025-12-12 09:31:41 Raegan Munro - State is On Hold was Work in Progress</t>
  </si>
  <si>
    <t xml:space="preserve">12-12-2025 13:11:38 - PDXC Integration (Work notes)
Assigned to Ashish Anand.
&lt;br/&gt;Opened By User is Unknown : TRAP_Alerts@qr.com.au@QR
12-12-2025 13:11:31 - PDXC Integration (Work notes)
Assigned to Ashish Anand.
&lt;br/&gt;Opened By User is Unknown : TRAP_Alerts@qr.com.au@QR
12-12-2025 13:11:28 - PDXC Integration (Work notes)
Assigned to Ashish Anand.
&lt;br/&gt;Opened By User is Unknown : TRAP_Alerts@qr.com.au@QR&lt;br/&gt;This email is a legit email, if you dont have any business with them unsubscribe and Delete this email.
12-12-2025 13:11:23 - PDXC Integration (Additional comments)
ashish.anand@dxc.com: This email is a legit email, if you dont have any business with them unsubscribe and Delete this email.
12-12-2025 13:07:08 - PDXC Integration (Work notes)
Assigned to Ashish Anand.
12-12-2025 09:16:48 - PDXC Integration (Work notes)
Opened By User is Unknown : TRAP_Alerts@qr.com.au@QR
12-12-2025 09:16:19 - TRAP Alerts (Work notes)
Platform DXC Integration incident INC0577680 created INC40890768
</t>
  </si>
  <si>
    <t xml:space="preserve">
 2025-12-12 09:16:02 TRAP Alerts - State is New was New
 2025-12-12 13:07:08 PDXC Integration - State is Work in Progress was New
 2025-12-12 13:11:18 PDXC Integration - State is Resolved was Work in Progress</t>
  </si>
  <si>
    <t xml:space="preserve">
 2025-12-12 09:11:32 TRAP Alerts - State is Closed was Closed</t>
  </si>
  <si>
    <t xml:space="preserve">
 2025-12-12 09:20:50 Fred Shea - State is Resolved was New</t>
  </si>
  <si>
    <t xml:space="preserve">12-12-2025 09:20:08 - Frederic Shea (Work notes)
.
12-12-2025 09:14:00 - Anthony Curran-Smith (Additional comments)
Please close problem is fixed
12-12-2025 09:04:50 - Raegan Munro (Additional comments)
Hi Anthony, 
Thank you for reaching out to the Queensland Rail IT Service Desk.
We tried to contact you on 0422551320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INC0577675 when you do so.
We will also see any comments that you leave on this ticket if you would prefer to contact us that way.
Kind regards, 
Raegan.
</t>
  </si>
  <si>
    <t xml:space="preserve">
 2025-12-12 09:04:50 Raegan Munro - State is On Hold was Work in Progress
 2025-12-12 09:14:03 Anthony Curran-Smith - State is Resolved was On Hold</t>
  </si>
  <si>
    <t xml:space="preserve">12-12-2025 09:47:47 - Shane Kmet (Work notes)
Platform DXC Integration incident INC0577674 updated INC40890917
12-12-2025 09:47:41 - Shane Kmet (Work notes)
donotreply@ricoh.com.au &lt;donotreply@ricoh.com.au&gt; 
Sent: Friday, 12 December 2025 10:43 AM
To: Dayal, Sanjay &lt;Sanjay.Dayal@qr.com.au&gt;
Subject: New Ricoh Ticket CS2512120071
Dear Sanjay Dayal, Thank you for contacting Ricoh Australia. A new ticket has been opened with the following details: Ticket No. : CS2512120071 Serial Number: Y178HC00860 Product Name: MP402SPF Purchase Order Number: Reference: INC40890917 Problem
ZjQcmQRYFpfptBannerStart
[EXTERNAL EMAIL]: 
This email originated from outside Queensland Rail. Do not click on links or open attachments unless you recognise the sender and know the content is safe. 
    Report Phish      ‌ 
ZjQcmQRYFpfptBannerEnd
Dear Sanjay Dayal, 
Thank you for contacting Ricoh Australia.
A new ticket has been opened with the following details: 
Ticket No.:
CS2512120071
Serial Number:
Y178HC00860
Product Name:
MP402SPF
Purchase Order Number:
Reference:
INC40890917
Problem Description:
Contacted the customer, device serial is Y178HC00860 and site postcode is 4108. Assigning to Ricoh Field Technician for further assistance. *** Serial does not exist: Requesting on behalf of another user? = Yes Who is the request for? (The person who will use the service/product) = Sanjay Dayal User ID of requested for = R867096 Email address of requested for = Sanjay.Dayal@qr.com.au   What is the best contact number? = 0730728506 What is the Cost Centre number? = 5100512 PC Name = Printer Application Service = Ricoh PCL6 Printer Drivers 2024 Please provide a detailed description of the issue Lately, the document feeder has been jamming and displaying an error message. Even after clearing the pages and resetting the printer, the issue continues. I can use the flatbed for single-page scans, but the feeder is necessary for multi-page jobs. Could we have someone come out to inspect the printer? Station office hours at below; Mon to Wed - 05:30 to 12:30 Thur - 05:30 - 10:00 Frid - 05:30 - 10:30 2025-12-11 23:32:18 - PDXC Standard Incident (Work notes) Attachment(s) not E-bonded as they exceeded the allowed size of 3.7MB *****QLDRail_INC added workNotes (CNDEF0001178)*****
Location and contact details: 
Contact Name:
Sanjay Dayal
Contact Number:
07 30728506
Customer:
401362 (DXC TECHNOLOGY AUS PTY LTD)
Site:
401362-264 (DXC TECHNOLOGY AUSTRALIA PL (QUEENS)
Machine Location Address:
QUEENSLAND RAIL COOPERS PLAINS RAILWAY STATION HENLEY STREET COOPERS PLAINS QLD 4108
This is an automatic message, If you have any queries regarding your ticket, please do not hesitate in contacting us on 1300 362 577.
For further support utilising our, How-to videos, Training Materials, and Knowledge Base, please use this link Training   
Kind regards,
Ricoh
12-12-2025 09:40:41 - PDXC Integration (Work notes)
None
Contacted the customer, device serial is Y178HC00860 and site postcode is 4108. Assigning to Ricoh Field Technician for further assistance.
12-12-2025 09:40:32 - PDXC Integration (Work notes)
None
Contacted the customer, device serial is Y178HC00860 and site postcode is 4108. Assigning to Ricoh Field Technician for further assistance.
12-12-2025 09:32:58 - PDXC Integration (Work notes)
Vendor Referenced this CI Value on Creation not found in database : Y178HC00860 - SP3510SF
Vendor Referenced this Business Service Value on Creation not found in database : Ricoh PCL6 Printer Drivers 2024
12-12-2025 09:32:25 - Pruthvish Patel (Work notes)
Platform DXC Integration incident INC0577674 created INC40890917
12-12-2025 09:32:16 - Pruthvish Patel (Work notes)
Attachment(s) not E-bonded as they exceeded the allowed size of 3.7MB
12-12-2025 09:32:16 - Pruthvish Patel (Work notes)
Post Code 
Contact Name: Sanjay Dayal
Contact Phone Number: 0730728506
Email Address:  Sanjay.Dayal@qr.com.au
Alternative Contact
Alternative Contact Phone Number
Printer Serial Number : Y178HC00860
Printer IP : 
Severity Level
Issue/Request Details: Lately, the document feeder has been jamming and displaying an error message. Even after clearing the pages and resetting the printer, the issue continues. I can use the flatbed for single-page scans, but the feeder is necessary for multi‑page jobs. Could we have someone come out to inspect the printer?
Mon to Wed - 05:30 to 12:30
Thur - 05:30 - 10:00
Frid - 05:30 - 10:30
12-12-2025 09:22:04 - Pruthvish Patel (Work notes)
Investigating
</t>
  </si>
  <si>
    <t xml:space="preserve">
 2025-12-12 09:32:16 Pruthvish Patel - State is Work in Progress was New</t>
  </si>
  <si>
    <t xml:space="preserve">12-12-2025 12:31:22 - PDXC Integration (Work notes)
Assigned to Ashish Anand.
&lt;br/&gt;Disk usage for /opt/pancfg exceeds limit, 80 percent in use. Vendor Referenced CI Value on Creation not found in database : Azure Palo Alto FW. Attachment QLDRail_INC added (CNDEF0001178)
12-12-2025 12:31:09 - PDXC Integration (Work notes)
Assigned to Ashish Anand.
&lt;br/&gt;Disk usage for /opt/pancfg exceeds limit, 80 percent in use. Vendor Referenced CI Value on Creation not found in database : Azure Palo Alto FW. Attachment QLDRail_INC added (CNDEF0001178)
12-12-2025 12:31:08 - PDXC Integration (Work notes)
Assigned to Ashish Anand.
&lt;br/&gt;Disk usage for /opt/pancfg exceeds limit, 80 percent in use. Vendor Referenced CI Value on Creation not found in database : Azure Palo Alto FW. Attachment QLDRail_INC added (CNDEF0001178)&lt;br/&gt;Current Disk usage for /opt/pancfg  is limit, 76 percent in...
aanand210@DXCQLRMGT001&gt; show system disk-space
Filesystem      Size  Used Avail Use% Mounted on
/dev/root       7.9G  6.0G  1.6G  80% /
none             63G  132K   63G   1% /dev
/dev/sda5        24G   18G  5.5G  76% /opt/pancfg
/dev/sda6       5.9G  3.5G  2.2G  62% /opt/panrepo
tmpfs            63G  2.2G   61G   4% /dev/shm
cgroup_root      63G     0   63G   0% /cgroup
/dev/sda8        32G   16G   15G  53% /opt/panlogs
/dev/loop0      9.8G   23M  9.2G   1% /opt/logbuffer
/dev/sdb1       1.7T  1.5T  214G  88% /opt/panlogs/ld1
/dev/sdc1       1.7T  1.4T  233G  86% /opt/panlogs/ld2
/dev/sdd1       1.7T  1.4T  233G  86% /opt/panlogs/ld3
/dev/sde1       1.7T  1.4T  256G  85% /opt/panlogs/ld4
/dev/sdf1       1.7T  1.4T  256G  85% /opt/panlogs/ld5
tmpfs            12M   44K   12M   1% /opt/pancfg/mgmt/ssl/private
tmpfs            32M     0   32M   0% /mnt/pantmp
12-12-2025 12:31:05 - PDXC Integration (Additional comments)
ashish.anand@dxc.com: Current Disk usage for /opt/pancfg  is limit, 76 percent in...
aanand210@DXCQLRMGT001&gt; show system disk-space
Filesystem      Size  Used Avail Use% Mounted on
/dev/root       7.9G  6.0G  1.6G  80% /
none             63G  132K   63G   1% /dev
/dev/sda5        24G   18G  5.5G  76% /opt/pancfg
/dev/sda6       5.9G  3.5G  2.2G  62% /opt/panrepo
tmpfs            63G  2.2G   61G   4% /dev/shm
cgroup_root      63G     0   63G   0% /cgroup
/dev/sda8        32G   16G   15G  53% /opt/panlogs
/dev/loop0      9.8G   23M  9.2G   1% /opt/logbuffer
/dev/sdb1       1.7T  1.5T  214G  88% /opt/panlogs/ld1
/dev/sdc1       1.7T  1.4T  233G  86% /opt/panlogs/ld2
/dev/sdd1       1.7T  1.4T  233G  86% /opt/panlogs/ld3
/dev/sde1       1.7T  1.4T  256G  85% /opt/panlogs/ld4
/dev/sdf1       1.7T  1.4T  256G  85% /opt/panlogs/ld5
tmpfs            12M   44K   12M   1% /opt/pancfg/mgmt/ssl/private
tmpfs            32M     0   32M   0% /mnt/pantmp
12-12-2025 12:22:58 - PDXC Integration (Work notes)
Assigned to Ashish Anand.
12-12-2025 08:46:41 - PDXC Integration (Work notes)
Vendor Referenced this CI Value on Creation not found in database : Azure Palo Alto FW
12-12-2025 08:46:21 - PDXC Integration (Work notes)
Added attachment ::  QLDRail_INC added (CNDEF0001178) - DXCQLRMGT001 - SYSTEM ALERT  critical  Disk usage for optpanc.msg
12-12-2025 08:46:07 - Ruey Lim (Work notes)
Platform DXC Integration incident INC0577673 created INC40890512
</t>
  </si>
  <si>
    <t xml:space="preserve">
 2025-12-12 12:22:54 PDXC Integration - State is Work in Progress was New
 2025-12-12 12:31:03 PDXC Integration - State is Resolved was Work in Progress</t>
  </si>
  <si>
    <t xml:space="preserve">12-12-2025 13:01:41 - PDXC Integration (Work notes)
Assigned to Vanessa Swarbrick.
&lt;br/&gt;Thank you for reporting this email.
We've confirmed the email contains suspicious email and we've blocked the email address.
12-12-2025 13:01:38 - PDXC Integration (Work notes)
Assigned to Vanessa Swarbrick.
&lt;br/&gt;Thank you for reporting this email.
We've confirmed the email contains suspicious email and we've blocked the email address.
12-12-2025 13:01:30 - PDXC Integration (Additional comments)
vanessa.swarbrick@dxc.com: Thank you for reporting this email.
We've confirmed the email contains suspicious email and we've blocked the email address.
12-12-2025 13:00:08 - PDXC Integration (Work notes)
Assigned to Vanessa Swarbrick.
&lt;br/&gt;Sender: berudaigoe6@gmail.com
12-12-2025 13:00:01 - PDXC Integration (Work notes)
Assigned to Vanessa Swarbrick.
12-12-2025 08:36:31 - PDXC Integration (Work notes)
Opened By User is Unknown : TRAP_Alerts@qr.com.au@QR
12-12-2025 08:36:14 - TRAP Alerts (Work notes)
Platform DXC Integration incident INC0577672 created INC40890448
</t>
  </si>
  <si>
    <t xml:space="preserve">
 2025-12-12 08:35:59 TRAP Alerts - State is New was New
 2025-12-12 12:59:57 PDXC Integration - State is Work in Progress was New
 2025-12-12 13:01:30 PDXC Integration - State is Resolved was Work in Progress</t>
  </si>
  <si>
    <t xml:space="preserve">12-12-2025 09:21:03 - Pruthvish Patel (Work notes)
.
12-12-2025 09:20:23 - Guest (Additional comments)
reply from: client.services@pinnaclesafety.com.au
Hi Duane, Yes, I can confirm those dates are still available. Please let me know if you’d like to lock them in. Thanks, Kind Regards Kassandra Clancy Client Services M 0437 461 139 W www. pinnaclesafety. com. au Like us on Facebook! On December
Hi Duane,
Yes, I can confirm those dates are still available.
Please let me know if you’d like to lock them in.
Thanks,
Kind Regards
Kassandra Clancy
Client Services
M 0437 461 139
W www.pinnaclesafety.com.au&lt;https://urldefense.com/v3/__https://www.pinnaclesafety.com.au/__;!!OewlTa1rXg!W943CrgF1naLkmUMS9CIsrHPVX2sduHO1mVc-u7c0IC8IxxMBy2dfbdLr4r7bYQxm3b15a3kKduNVK5c3bWjuO0b5QYS8XU-9Ns5uEIvAA$&gt;
Like us on Facebook!&lt;https://urldefense.com/v3/__https://www.facebook.com/pinnaclesafetyandtraining__;!!OewlTa1rXg!W943CrgF1naLkmUMS9CIsrHPVX2sduHO1mVc-u7c0IC8IxxMBy2dfbdLr4r7bYQxm3b15a3kKduNVK5c3bWjuO0b5QYS8XU-9Nu4QAbI_A$&gt;
[cid:828ea82f]
[Sent from Front]
</t>
  </si>
  <si>
    <t xml:space="preserve">
 2025-12-12 08:37:51 Cameron Horn - Assigned to is Fred Shea was 
 2025-12-12 08:38:00 Cameron Horn - State is Resolved was Work in Progress</t>
  </si>
  <si>
    <t xml:space="preserve">12-12-2025 09:24:19 - Gilbert Noble (Work notes)
called user on 0409 104 936, 
remoted to computer
set onedrive to file on demand
ran sync command from KB0012125
user is restarting
</t>
  </si>
  <si>
    <t xml:space="preserve">
 2025-12-12 08:48:36 Gilbert Noble - Assigned to is Gilbert Noble was 
 2025-12-12 09:24:19 Gilbert Noble - State is Resolved was Work in Progress</t>
  </si>
  <si>
    <t xml:space="preserve">12-12-2025 10:21:28 - PDXC Integration (Work notes)
Assigned to Matthew Hohnke.
&lt;br/&gt;NB: added  AP_Microsoft_VisioProfessional_2016_ME for SCTASK0225412 to user Stuart Etherton, as workaround.  SAM and service desk having problems with this user object. Cameron will close the SCTASk.
12-12-2025 09:31:21 - PDXC Integration (Work notes)
Assigned to Matthew Hohnke.
&lt;br/&gt;specific happens for Cameron on DRA101 and for that 1 users account.  i can open ok from DRA101. See if i can see specific error given in the DRA log
12-12-2025 09:16:08 - PDXC Integration (Work notes)
Assigned to Matthew Hohnke.
12-12-2025 09:16:01 - PDXC Integration (Additional comments)
mhohnke@dxc.com: i could open account on both DRA servers  -might need to confirm still playing up for you.  I think maybe DRA101 was mid sync or having problems earlier
12-12-2025 08:41:48 - PDXC Integration (Work notes)
Assigned to Matthew Hohnke.
12-12-2025 08:27:28 - PDXC Integration (Work notes)
Vendor Referenced this CI Value on Creation not found in database : NetIQ Administration Products (DRA/ExA)
12-12-2025 08:27:21 - PDXC Integration (Work notes)
Added attachment ::  QLDRail_INC added (CNDEF0001178) - DRA error.png
12-12-2025 08:27:08 - PDXC Integration (Work notes)
Added attachment ::  QLDRail_INC added (CNDEF0001178) - DRA error web.png
12-12-2025 08:26:23 - Cameron Horn (Work notes)
Platform DXC Integration incident INC0577663 created INC40890383
12-12-2025 08:26:04 - Cameron Horn (Work notes)
Assigning to the DXC Application AUS team to investigate
</t>
  </si>
  <si>
    <t xml:space="preserve">
 2025-12-12 08:41:39 PDXC Integration - State is Work in Progress was New</t>
  </si>
  <si>
    <t xml:space="preserve">12-12-2025 09:18:54 - Hsin Shen (Additional comments)
Hi @Rachel Taylor,
As discussed in the email, there is specific mapping pre-configured on the portal's Progress Indicator widget, but from memory this mapping is only against the HRC's State/Stage, and does not reference the Approval field.
Will investigate further and see if there is a workaround for the issue.
</t>
  </si>
  <si>
    <t xml:space="preserve">
 2025-12-12 09:18:54 John Shen - State is On Hold was Work in Progress</t>
  </si>
  <si>
    <t xml:space="preserve">12-12-2025 12:47:29 - PDXC Integration (Work notes)
Assigned to Ashish Anand.
&lt;br/&gt;Opened By User is Unknown : TRAP_Alerts@qr.com.au@QR
12-12-2025 12:47:29 - PDXC Integration (Work notes)
Assigned to Ashish Anand.
&lt;br/&gt;Opened By User is Unknown : TRAP_Alerts@qr.com.au@QR
12-12-2025 12:47:23 - PDXC Integration (Additional comments)
ashish.anand@dxc.com: Suspicious sender email address has been blocked
12-12-2025 12:46:41 - PDXC Integration (Work notes)
Assigned to Ashish Anand.
&lt;br/&gt;Opened By User is Unknown : TRAP_Alerts@qr.com.au@QR&lt;br/&gt;Suspicious sender email address has been blocked
12-12-2025 08:06:52 - PDXC Integration (Work notes)
Opened By User is Unknown : TRAP_Alerts@qr.com.au@QR
12-12-2025 08:06:32 - TRAP Alerts (Work notes)
Platform DXC Integration incident INC0577660 created INC40890223
</t>
  </si>
  <si>
    <t xml:space="preserve">
 2025-12-12 08:06:16 TRAP Alerts - State is New was New
 2025-12-12 12:46:38 PDXC Integration - State is Resolved was New</t>
  </si>
  <si>
    <t xml:space="preserve">12-12-2025 10:47:24 - Gilbert Noble (Work notes)
called user on 0427 873 130, no answer, left message
12-12-2025 10:47:24 - Gilbert Noble (Additional comments)
Hi Noni,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INC0577655 and ask to speak to Gilbert Noble.
Kind regards,
Queensland Rail
Gilbert Noble
REMOTE DESKTOP SUPPORT
Level 3, 21 Kirksway Place
Battery Point, Tasmania 7004
T: 07 3072 5000
W: queenslandrail.com.au
E: ITservicedesk@qr.com.au
12-12-2025 08:20:32 - Liam Bryan (Work notes)
Assigning to DXC Remote Desktop Support for OneDrive assistance.
</t>
  </si>
  <si>
    <t xml:space="preserve">
 2025-12-12 08:39:50 Gilbert Noble - Assigned to is Gilbert Noble was 
 2025-12-12 10:47:24 Gilbert Noble - State is On Hold was Work in Progress</t>
  </si>
  <si>
    <t xml:space="preserve">12-12-2025 10:41:10 - Shane Kmet (Work notes)
.
12-12-2025 10:40:53 - Guest (Additional comments)
reply from: townsville@thejobshop.net.au
Good Morning, This email is to confirm the following registration booking for Peter Dalton: Confirmation of Upcoming Training Hi Peter. Below are the details for your upcoming Training. Course Details: Course Type: HLTAID011 - Provide First
Good Morning,
This email is to confirm the following registration booking for Peter Dalton:
Confirmation of Upcoming Training
Hi Peter.
Below are the details for your upcoming Training.
Course Details:
Course Type: HLTAID011 - Provide First Aid (1563327)
Course Venue: The Job Shop Townsville
Course Address: 256A CHARTERS TOWERS RD, HERMIT PARK QLD 4812, AUSTRALIA
Course Schedule: Friday 16th January, 2026 - 09:00am - 11:00am
This course is being delivered by the following Allens Training Partner:
Ultimate Employment Services T/As The Job Shop
04224404
townsville@thejobshop.net.au&lt;mailto:townsville@thejobshop.net.au&gt;
www.thejobshop.net.au&lt;https://urldefense.com/v3/__http://www.thejobshop.net.au__;!!OewlTa1rXg!QQjjLQ5V98N605W--EJ2866YYFNc-tv0VLBzHNrEuRaZ_v754Fhv-pjntqmuEjNFR9oXoLKjwKakd7FsOYoHxm5V_kE0hW9vXQ$&gt;
Please make sure you have logged into Training Desk and completed your enrolment information, along with any pre-course work requirements for your upcoming training.
Log into Training Desk&lt;https://urldefense.com/v3/__https://thejobshop.trainingdesk.com.au/course_invitations/97f8a9a62d3c93f92045/accept__;!!OewlTa1rXg!QQjjLQ5V98N605W--EJ2866YYFNc-tv0VLBzHNrEuRaZ_v754Fhv-pjntqmuEjNFR9oXoLKjwKakd7FsOYoHxm5V_kGfDLO1vA$&gt;
Contact Ultimate Employment Services T/As The Job Shop at townsville@thejobshop.net.au&lt;https://urldefense.com/v3/__http://thejobshop.net.au__;!!OewlTa1rXg!QQjjLQ5V98N605W--EJ2866YYFNc-tv0VLBzHNrEuRaZ_v754Fhv-pjntqmuEjNFR9oXoLKjwKakd7FsOYoHxm5V_kHf63xerg$&gt;, or call us on 0422224404.
Visit Ultimate Employment Services T/As The Job Shop at:
www.thejobshop.net.au&lt;https://urldefense.com/v3/__http://www.thejobshop.net.au__;!!OewlTa1rXg!QQjjLQ5V98N605W--EJ2866YYFNc-tv0VLBzHNrEuRaZ_v754Fhv-pjntqmuEjNFR9oXoLKjwKakd7FsOYoHxm5V_kE0hW9vXQ$&gt;
12-12-2025 08:05:38 - Pruthvish Patel (Work notes)
Closing as INC raised by Guest
</t>
  </si>
  <si>
    <t xml:space="preserve">
 2025-12-12 08:05:38 Pruthvish Patel - State is Resolved was New</t>
  </si>
  <si>
    <t xml:space="preserve">12-12-2025 07:37:11 - Raegan Munro (Additional comments)
Hi Sasa,
Thank you for reaching out to the Queensland Rail IT Service Desk. 
As discussed, please restart your device in 15 minutes and advise of the results. 
If you have any further issues with this please feel free to contact us by calling 07 3072 5000 (we are option 1), or alternatively email us at ITServiceDesk@qr.com.au. 
Kind regards, 
Raegan.
</t>
  </si>
  <si>
    <t xml:space="preserve">
 2025-12-12 07:37:11 Raegan Munro - State is On Hold was Work in Progress</t>
  </si>
  <si>
    <t xml:space="preserve">12-12-2025 09:37:32 - PDXC Integration (Work notes)
Assigned to Dang Phu Le.
&lt;br/&gt;The POS job failed this morning.
I have rerun the job. It's back to work as well now.
This INC can be closed.
12-12-2025 09:37:31 - PDXC Integration (Work notes)
Assigned to Dang Phu Le.
&lt;br/&gt;The POS job failed this morning.
I have rerun the job. It's back to work as well now.
This INC can be closed.
12-12-2025 09:37:23 - PDXC Integration (Additional comments)
ple41@dxc.com: The POS job failed this morning.
I have rerun the job. It's back to work as well now.
This INC can be closed.
12-12-2025 09:34:49 - PDXC Integration (Work notes)
Assigned to Dang Phu Le.
12-12-2025 07:15:11 - Liam Bryan (Work notes)
Platform DXC Integration incident INC0577645 created INC40889758
</t>
  </si>
  <si>
    <t xml:space="preserve">
 2025-12-12 09:34:42 PDXC Integration - State is Work in Progress was New
 2025-12-12 09:37:23 PDXC Integration - State is Resolved was Work in Progress</t>
  </si>
  <si>
    <t xml:space="preserve">12-12-2025 16:37:32 - Exequiel Jarred Lopez (Additional comments)
Hello @Alex Tucker,
Your user record was missing the needed roles to be an approver. I've assigned you the necessary role for this. Kindly verify and let me know if you can now approve the affected ticket or if there are still concerns regarding your approval access.
Thank you!
</t>
  </si>
  <si>
    <t xml:space="preserve">
 2025-12-12 09:59:03 Lemuel So - Assigned to is Jarred Lopez was 
 2025-12-12 16:37:32 Jarred Lopez - State is On Hold was Work in Progress</t>
  </si>
  <si>
    <t xml:space="preserve">12-12-2025 07:32:09 - Cameron Horn (Work notes)
Unable to provision the following:
918899
918867
918675
Provisioned the following:
918856
918901
918887
918845
907697
918855
918878
918851
12-12-2025 07:29:08 - Cameron Horn (Work notes)
Investigating
</t>
  </si>
  <si>
    <t xml:space="preserve">
 2025-12-12 07:02:53 DoNotReply QLR - State is New was New
 2025-12-12 07:27:36 Cameron Horn - Assigned to is Raegan Munro was 
 2025-12-12 07:32:09 Cameron Horn - State is Resolved was Work in Progress</t>
  </si>
  <si>
    <t xml:space="preserve">12-12-2025 07:59:23 - Raegan Munro (Work notes)
Description of Issue:
 User called in relation to this issue. 
Troubleshooting:
 Walked user through resetting their password on a non QR device. 
Call cut out - User called back and confirmed they were able to reset their password. 
User is now able to connect to Global Protect and access TAS as normal. 
============================ 
Username: Michael Seckington
Employee ID: R202939
PC Name: SM231587 / QRST-N6GHEPHO7X
Contact Number: 0473625548
12-12-2025 07:08:50 - Raegan Munro (Additional comments)
Hi Michael, 
Thank you for reaching out to the Queensland Rail IT Service Desk. 
As discussed, please give us a call back in around 30 minutes so we can assist with resetting your password. 
If you have any further issues with this please feel free to contact us by calling 07 3072 5000 (we are option 1), or alternatively email us at ITServiceDesk@qr.com.au. 
Kind regards, 
Raegan.
</t>
  </si>
  <si>
    <t xml:space="preserve">
 2025-12-12 07:08:50 Raegan Munro - State is On Hold was Work in Progress
 2025-12-12 07:59:23 Raegan Munro - State is Resolved was On Hold</t>
  </si>
  <si>
    <t xml:space="preserve">12-12-2025 07:56:53 - Liam Bryan (Work notes)
Quinn called,
tested global protect again, failed.
Restarted PC, failed,
connected to hotspot, failed.
Cleared Credential Manager,
Global now working,
user was prompted to update password by Windows,
updated successfully,
issue resolved.
12-12-2025 06:51:54 - Raegan Munro (Additional comments)
Hi Quinn, 
Thank you for reaching out to the Queensland Rail IT Service Desk. 
As discussed, please try resetting your password in around 30 minutes and advise of the results. 
If you have any further issues with this please feel free to contact us by calling 07 3072 5000 (we are option 1), or alternatively email us at ITServiceDesk@qr.com.au. 
Kind regards, 
Raegan.
</t>
  </si>
  <si>
    <t xml:space="preserve">
 2025-12-12 06:51:54 Raegan Munro - State is On Hold was Work in Progress
 2025-12-12 07:56:53 Liam Bryan - State is Resolved was On Hold</t>
  </si>
  <si>
    <t xml:space="preserve">12-12-2025 12:21:58 - PDXC Integration (Work notes)
Assigned to Ashish Anand.
&lt;br/&gt;Opened By User is Unknown : TRAP_Alerts@qr.com.au@QR
12-12-2025 12:21:51 - PDXC Integration (Work notes)
Assigned to Ashish Anand.
&lt;br/&gt;Opened By User is Unknown : TRAP_Alerts@qr.com.au@QR&lt;br/&gt;This email is a legit email, if you dont have any business with them unsubscribe and Delete this email
12-12-2025 12:21:48 - PDXC Integration (Work notes)
Assigned to Ashish Anand.
&lt;br/&gt;Opened By User is Unknown : TRAP_Alerts@qr.com.au@QR
12-12-2025 12:21:45 - PDXC Integration (Additional comments)
ashish.anand@dxc.com: This email is a legit email, if you dont have any business with them unsubscribe and Delete this email
12-12-2025 06:40:48 - PDXC Integration (Work notes)
Opened By User is Unknown : TRAP_Alerts@qr.com.au@QR
12-12-2025 06:40:15 - TRAP Alerts (Work notes)
Platform DXC Integration incident INC0577639 created INC40889444
</t>
  </si>
  <si>
    <t xml:space="preserve">
 2025-12-12 06:39:59 TRAP Alerts - State is New was New
 2025-12-12 12:21:42 PDXC Integration - State is Resolved was New</t>
  </si>
  <si>
    <t xml:space="preserve">12-12-2025 09:33:41 - Liam Bryan (Additional comments)
Hi Alan,
Let us know when the Adobe repair is complete so we can keep troubleshooting your print issues.
Kind regards,
Liam Bryan
12-12-2025 09:33:41 - Liam Bryan (Work notes)
Alan called, advised issue has reoccurred with same error.
Remoted to PC,
confirmed Adobe is showing the same error.
Attempted to run repair on Adobe Reader,
message stated another install was in progress.
Checked Windows Update and Company Portal, no installs/updates listed.
Restarted PC,
tested repair again,
repair started, but was taking time to compete.
Requested Alan callback once repair is complete.
</t>
  </si>
  <si>
    <t xml:space="preserve">
 2025-12-12 09:33:41 Liam Bryan - State is On Hold was Resolved</t>
  </si>
  <si>
    <t xml:space="preserve">12-12-2025 11:09:28 - PDXC Integration (Work notes)
Solved (Permanently)
12-12-2025 11:08:34 - PDXC Integration (Work notes)
None
I received an email from Jason advising that he was able to log in and register his card using his user ID. Closing the ticket.
12-12-2025 10:05:58 - PDXC Integration (Work notes)
None
I emailed Jason instructions to make sure he is logging in correctly with his user ID. I am awaiting a response.
12-12-2025 07:50:06 - Ruey Lim (Work notes)
Platform DXC Integration incident INC0577637 updated INC40889313
12-12-2025 07:50:00 - Ruey Lim (Work notes)
From: donotreply@ricoh.com.au &lt;donotreply@ricoh.com.au&gt; 
Sent: Friday, 12 December 2025 8:16 AM
To: Spencer, Jason &lt;Jason.Spencer@qr.com.au&gt;
Subject: New Ricoh Ticket CS2512120005
Dear Jason Spencer, 
Thank you for contacting Ricoh Australia.
A new ticket has been opened with the following details: 
Ticket No.: CS2512120005
Serial Number: Y178HC00864
Product Name: MP402SPF
Purchase Order Number: 
Reference: INC40889313
Problem Description: Serial does not exist: QLD Rail NOW Ticket Number: INC0577637 Post Code: 4006 Contact Name: Jason Spencer Contact Phone Number: 07 3072 9612/0432 012 446 Email Address:jason.spencer@qr.com.au Printer Serial Number: Y178HC00864/3128MB20230 Issue/Request Details: Jason cannot login to the printer with their swipe card or username/password. It was working normally until today. Jason also stated their co-worker had similar issues and also had to call IT.
Location and contact details: 
Contact Name: Jason Spencer
Contact Number: 07 30725550
Customer: 401362 (DXC TECHNOLOGY AUS PTY LTD)
Site: 401362-344 (DXC TECHNOLOGY AUSTRALIA PL (QUEENS)
Machine Location Address: QUEENSLAND RAIL RAIL MANAGEMENT CENTRE LEVEL 2 80 MAYNE ROAD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12-12-2025 06:27:42 - PDXC Integration (Work notes)
Vendor Referenced this CI Value on Creation not found in database : General Enquiries (Generic Ci)
12-12-2025 06:26:57 - Liam Bryan (Work notes)
Platform DXC Integration incident INC0577637 created INC40889313
</t>
  </si>
  <si>
    <t xml:space="preserve">
 2025-12-12 10:06:31 PDXC Integration - State is On Hold was Work in Progress
 2025-12-12 11:08:34 PDXC Integration - State is Resolved was On Hold</t>
  </si>
  <si>
    <t xml:space="preserve">12-12-2025 14:44:31 - PDXC Integration (Work notes)
Assigned to Robert William.
&lt;br/&gt;Attempted to call user on mobile but number was disconnected. Also, tried phone but no answer.
12-12-2025 06:48:38 - PDXC Integration (Work notes)
Assigned to Robert William.
12-12-2025 06:48:28 - PDXC Integration (Work notes)
Assigned to Robert William.
12-12-2025 06:48:23 - PDXC Integration (Additional comments)
robert.pau.william@dxc.com: @Thomas Williams - could you please clear browser cache and select the "All Time" Option - this should correct the issue. Please let us know how you go.
12-12-2025 06:48:22 - PDXC Integration (Work notes)
Assigned to Robert William.
12-12-2025 06:33:18 - PDXC Integration (Work notes)
Vendor Referenced this CI Value on Creation not found in database : Personal_BYOD_Mobile_Phone
Vendor Referenced this Business Service Value on Creation not found in database : My Roster
12-12-2025 06:32:25 - Raegan Munro (Work notes)
Platform DXC Integration incident INC0577636 created INC40889358
</t>
  </si>
  <si>
    <t xml:space="preserve">
 2025-12-12 06:47:48 PDXC Integration - State is Work in Progress was New
 2025-12-12 06:48:23 PDXC Integration - State is On Hold was Work in Progress</t>
  </si>
  <si>
    <t xml:space="preserve">12-12-2025 18:06:01 - PDXC Integration (Work notes)
Assigned to Lakshmi Kundeti.
&lt;br/&gt;Restarted SMS services. Vendor CI and Business Service not found in database.
12-12-2025 18:05:58 - PDXC Integration (Work notes)
Assigned to Lakshmi Kundeti.
&lt;br/&gt;Restarted SMS services. Vendor CI and Business Service not found in database.
12-12-2025 18:05:57 - PDXC Integration (Additional comments)
kundeti@dxc.com: ConfigMgr State migration point working fine now after restarted sms services
12-12-2025 18:05:11 - PDXC Integration (Work notes)
Assigned to Lakshmi Kundeti.
&lt;br/&gt;Restarted SMS services. Vendor CI and Business Service not found in database.
12-12-2025 18:05:03 - PDXC Integration (Additional comments)
kundeti@dxc.com: ConfigMgr State migration point working fine now after restarted sms services
12-12-2025 18:04:18 - PDXC Integration (Work notes)
Assigned to Lakshmi Kundeti.
12-12-2025 13:30:21 - PDXC Integration (Work notes)
Assigned to Lakshmi Kundeti.
12-12-2025 13:30:12 - PDXC Integration (Work notes)
Assigned to Lakshmi Kundeti.
12-12-2025 13:30:08 - PDXC Integration (Additional comments)
kundeti@dxc.com: we have restarted sms services.
12-12-2025 13:29:41 - PDXC Integration (Work notes)
Assigned to Lakshmi Kundeti.
12-12-2025 05:55:48 - PDXC Integration (Work notes)
Vendor Referenced this CI Value on Creation not found in database : CPTPRDMCM105
Vendor Referenced this Business Service Value on Creation not found in database : SCOM
12-12-2025 05:55:26 - Harrison McGuiness (Work notes)
Platform DXC Integration incident INC0577634 created INC40888932
</t>
  </si>
  <si>
    <t xml:space="preserve">
 2025-12-12 13:29:31 PDXC Integration - State is Work in Progress was New
 2025-12-12 13:30:08 PDXC Integration - State is On Hold was Work in Progress
 2025-12-12 18:04:14 PDXC Integration - State is Work in Progress was On Hold
 2025-12-12 18:05:03 PDXC Integration - State is Resolved was Work in Progress</t>
  </si>
  <si>
    <t xml:space="preserve">
 2025-12-12 05:26:39 TRAP Alerts - State is Closed was Closed</t>
  </si>
  <si>
    <t xml:space="preserve">12-12-2025 11:29:38 - PDXC Integration (Work notes)
Assigned to Eric Hanneman.
&lt;br/&gt;Provided work around getting to RTOA via Citrix. Bookmarked the link - https://xencorp.qr.com.au/Citrix/XenCorpWeb/ to user's favourites. User to pass link to a co-worker who is taking over.
12-12-2025 11:29:31 - PDXC Integration (Work notes)
Assigned to Eric Hanneman.
&lt;br/&gt;Provided work around getting to RTOA via Citrix. Bookmarked the link - https://xencorp.qr.com.au/Citrix/XenCorpWeb/ to user's favourites. User to pass link to a co-worker who is taking over.
12-12-2025 11:29:30 - PDXC Integration (Additional comments)
ehanneman2@dxc.com: Logged into laptop, Chris showed me what was happening.
Provided a work around getting to RTOA via Citrix.
Bookmarked the link - https://xencorp.qr.com.au/Citrix/XenCorpWeb/ to Chris' favourites.  Had Chris log in and RTOA opened successfully.
Chris to pass link to a co-worker who is taking over for him shortly.
Resolving incident.
12-12-2025 11:29:19 - PDXC Integration (Work notes)
Assigned to Eric Hanneman.
&lt;br/&gt;Logged into laptop, Chris showed me what was happening.
Provided a work around getting to RTOA via Citrix.
Bookmarked the link - https://xencorp.qr.com.au/Citrix/XenCorpWeb/ to Chris' favourites.  Had Chris log in and RTOA opened successfully.
Chris to pass link to a co-worker who is taking over for him shortly.
Resolving incident.
12-12-2025 09:05:38 - PDXC Integration (Work notes)
Assigned to Eric Hanneman.
12-12-2025 05:22:58 - Jarrod Cartledge (Work notes)
Platform DXC Integration incident INC0577630 updated INC40888553
12-12-2025 05:22:53 - Jarrod Cartledge (Work notes)
Local install of RTOA, assigning to DXC Desktop Metro.
12-12-2025 05:21:38 - Jarrod Cartledge (Work notes)
Platform DXC Integration incident INC0577630 created INC40888553
12-12-2025 05:21:28 - Jarrod Cartledge (Work notes)
Assigning to DXC Desktop Technology Citrix.
</t>
  </si>
  <si>
    <t xml:space="preserve">
 2025-12-12 05:22:53 Jarrod Cartledge - Assignment Group is DXC Desktop Metro was DXC Desktop Technology Citrix
 2025-12-12 09:05:33 PDXC Integration - State is Work in Progress was New
 2025-12-12 11:29:30 PDXC Integration - State is Resolved was Work in Progress</t>
  </si>
  <si>
    <t xml:space="preserve">12-12-2025 03:29:38 - PDXC Integration (Work notes)
Assigned to Automation User EventMgmt.
&lt;br/&gt;Incident resolved due to closure of alert: Alert64523336
Incident resolved automatically by return-to-normal condition detected by monitoring system.&lt;br/&gt;Backsync to Dynatrace - Status code: 201. Dynatrace Problem P-2512599 has been updated with new comment based on resolution/closure of ServiceNow incident INC40887246. The Dynatrace Problem was intentionally left Open.
This alert has been updated by business rule 'Copy alert updates to incident'.
Description has changed. Previous: OPEN Problem P-2512599 in environment QLR-11_ENV01
Problem detected at: 17:05 (UTC) 11.12.2025
1 impacted service
Web service
adapter.faid.restful.provider
Failure rate increase
27.6 requests/min impacted
by a failure rate increase to 94 %
Service method: All methods affected
Root cause
Based on our dependency analysis all incidents are part of the same overall problem.
https://dxcdynatrace-io.sso.glb.platform.dxc.com/e/c9be27d8-6982-42a7-9fb5-78ea9087067f/#problems/problemdetails;pid=-4305012431749868961_1765472400000V2,
 Tags- customProperties_Node_IP:10.32.64.10, 10.32.64.11, MAP ID:QLR_DT_CI_010, HN;:CAFPRDWAP101.corp.qr.com.au, CAFPRDWAP201.corp.qr.com.au, webMethods Services, QLR Integration Support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03:29:36 -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03:29:01 - PDXC Integration (Work notes)
Incident resolved due to closure of alert: Alert64523336
Incident resolved automatically by return-to-normal condition detected by monitoring system.&lt;br/&gt;Backsync to Dynatrace - Status code: 201. Dynatrace Problem P-2512599 has been updated with new comment based on resolution/closure of ServiceNow incident INC40887246. The Dynatrace Problem was intentionally left Open.
This alert has been updated by business rule 'Copy alert updates to incident'.
Description has changed. Previous: OPEN Problem P-2512599 in environment QLR-11_ENV01
Problem detected at: 17:05 (UTC) 11.12.2025
1 impacted service
Web service
adapter.faid.restful.provider
Failure rate increase
27.6 requests/min impacted
by a failure rate increase to 94 %
Service method: All methods affected
Root cause
Based on our dependency analysis all incidents are part of the same overall problem.
https://dxcdynatrace-io.sso.glb.platform.dxc.com/e/c9be27d8-6982-42a7-9fb5-78ea9087067f/#problems/problemdetails;pid=-4305012431749868961_1765472400000V2,
 Tags- customProperties_Node_IP:10.32.64.10, 10.32.64.11, MAP ID:QLR_DT_CI_010, HN;:CAFPRDWAP101.corp.qr.com.au, CAFPRDWAP201.corp.qr.com.au, webMethods Services, QLR Integration Support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03:28:59 -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03:28:58 - PDXC Integration (Work notes)
Incident resolved due to closure of alert: Alert64523336
Incident resolved automatically by return-to-normal condition detected by monitoring system.&lt;br/&gt;Backsync to Dynatrace - Status code: 201. Dynatrace Problem P-2512599 has been updated with new comment based on resolution/closure of ServiceNow incident INC40887246. The Dynatrace Problem was intentionally left Open.
This alert has been updated by business rule 'Copy alert updates to incident'.
Description has changed. Previous: OPEN Problem P-2512599 in environment QLR-11_ENV01
Problem detected at: 17:05 (UTC) 11.12.2025
1 impacted service
Web service
adapter.faid.restful.provider
Failure rate increase
27.6 requests/min impacted
by a failure rate increase to 94 %
Service method: All methods affected
Root cause
Based on our dependency analysis all incidents are part of the same overall problem.
https://dxcdynatrace-io.sso.glb.platform.dxc.com/e/c9be27d8-6982-42a7-9fb5-78ea9087067f/#problems/problemdetails;pid=-4305012431749868961_1765472400000V2,
 Tags- customProperties_Node_IP:10.32.64.10, 10.32.64.11, MAP ID:QLR_DT_CI_010, HN;:CAFPRDWAP101.corp.qr.com.au, CAFPRDWAP201.corp.qr.com.au, webMethods Services, QLR Integration Support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03:28:51 -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03:28:08 - PDXC Integration (Work notes)
Incident resolved due to closure of alert: Alert64523336
Incident resolved automatically by return-to-normal condition detected by monitoring system.&lt;br/&gt;This alert has been updated by business rule 'Copy alert updates to incident'.
Description has changed. Previous: OPEN Problem P-2512599 in environment QLR-11_ENV01
Problem detected at: 17:05 (UTC) 11.12.2025
1 impacted service
Web service
adapter.faid.restful.provider
Failure rate increase
27.6 requests/min impacted
by a failure rate increase to 94 %
Service method: All methods affected
Root cause
Based on our dependency analysis all incidents are part of the same overall problem.
https://dxcdynatrace-io.sso.glb.platform.dxc.com/e/c9be27d8-6982-42a7-9fb5-78ea9087067f/#problems/problemdetails;pid=-4305012431749868961_1765472400000V2,
 Tags- customProperties_Node_IP:10.32.64.10, 10.32.64.11, MAP ID:QLR_DT_CI_010, HN;:CAFPRDWAP101.corp.qr.com.au, CAFPRDWAP201.corp.qr.com.au, webMethods Services, QLR Integration Support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03:28:01 -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03:27:11 - PDXC Integration (Work notes)
Incident resolved due to closure of alert: Alert64523336&lt;br/&gt;The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03:27:04 -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03:26:38 - PDXC Integration (Work notes)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03:26:33 -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03:26:02 - PDXC Integration (Work notes)
The related alert Alert64523336 state is now Closed
Backsync to Dynatrace - Status code: 201. Dynatrace Problem P-2512599 has been updated with new comment based on creation of ServiceNow incident INC40887246.
---START---{EventSourceSendingServer:undefined,EventSourceExternalId:undefined}---END---
12-12-2025 03:25:55 -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03:25:11 - PDXC Integration (Work notes)
Backsync to Dynatrace - Status code: 201. Dynatrace Problem P-2512599 has been updated with new comment based on creation of ServiceNow incident INC40887246.
---START---{EventSourceSendingServer:undefined,EventSourceExternalId:undefined}---END---
12-12-2025 03:25:07 -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12-12-2025 03:24:28 - PDXC Integration (Work notes)
---START---{EventSourceSendingServer:undefined,EventSourceExternalId:undefined}---END---
12-12-2025 03:24:23 -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&lt;/td&gt;&lt;td&gt;SERVICE-458376CA9B98658E&lt;/td&gt;&lt;/tr&gt;&lt;tr&gt;&lt;td&gt;UUID: &lt;/td&gt;&lt;td&gt;DT-4305012431749868961_1765472400000V2_SERVICE-458376CA9B98658E_FAILURE_RATE_INCREASED&lt;/td&gt;&lt;/tr&gt;&lt;tr&gt;&lt;td&gt;HN;&lt;/td&gt;&lt;td&gt;CAFPRDWAP101.corp.qr.com.au,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10.32.64.11&lt;/td&gt;&lt;/tr&gt;&lt;tr&gt;&lt;td&gt;affectedRequestsPerMinute&lt;/td&gt;&lt;td&gt;27.6&lt;/td&gt;&lt;/tr&gt;&lt;tr&gt;&lt;td&gt;annotationDescription&lt;/td&gt;&lt;td&gt;The error rate increased to 93.83 %.
Service adapter.faid.restful.provider has a failure rate increase.&lt;/td&gt;&lt;/tr&gt;&lt;tr&gt;&lt;td&gt;displayId&lt;/td&gt;&lt;td&gt;P-2512599&lt;/td&gt;&lt;/tr&gt;&lt;tr&gt;&lt;td&gt;dynatraceEnvironment&lt;/td&gt;&lt;td&gt;c9be27d8-6982-42a7-9fb5-78ea9087067f&lt;/td&gt;&lt;/tr&gt;&lt;tr&gt;&lt;td&gt;endTime&lt;/td&gt;&lt;td&gt;-1&lt;/td&gt;&lt;/tr&gt;&lt;tr&gt;&lt;td&gt;entityId&lt;/td&gt;&lt;td&gt;SERVICE-458376CA9B98658E&lt;/td&gt;&lt;/tr&gt;&lt;tr&gt;&lt;td&gt;entityName&lt;/td&gt;&lt;td&gt;adapter.faid.restful.provid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-4305012431749868961_1765472400000V2&lt;/td&gt;&lt;/tr&gt;&lt;tr&gt;&lt;td&gt;problemImpact&lt;/td&gt;&lt;td&gt;SERVICES&lt;/td&gt;&lt;/tr&gt;&lt;tr&gt;&lt;td&gt;problemUrl&lt;/td&gt;&lt;td&gt;https://dxcdynatrace-io.sso.glb.platform.dxc.com/e/c9be27d8-6982-42a7-9fb5-78ea9087067f/#problems/problemdetails;pid=-4305012431749868961_1765472400000V2&lt;/td&gt;&lt;/tr&gt;&lt;tr&gt;&lt;td&gt;runEventRules&lt;/td&gt;&lt;td&gt;true&lt;/td&gt;&lt;/tr&gt;&lt;tr&gt;&lt;td&gt;service&lt;/td&gt;&lt;td&gt;adapter.faid.restful.provider&lt;/td&gt;&lt;/tr&gt;&lt;tr&gt;&lt;td&gt;serviceMethodGroup&lt;/td&gt;&lt;td&gt;Default requests&lt;/td&gt;&lt;/tr&gt;&lt;tr&gt;&lt;td&gt;severities failure rate&lt;/td&gt;&lt;td&gt;93.83202&lt;/td&gt;&lt;/tr&gt;&lt;tr&gt;&lt;td&gt;severities unit&lt;/td&gt;&lt;td&gt;percent (%)&lt;/td&gt;&lt;/tr&gt;&lt;tr&gt;&lt;td&gt;severityLevel&lt;/td&gt;&lt;td&gt;ERROR&lt;/td&gt;&lt;/tr&gt;&lt;tr&gt;&lt;td&gt;startTime&lt;/td&gt;&lt;td&gt;1765472400000&lt;/td&gt;&lt;/tr&gt;&lt;tr&gt;&lt;td&gt;status&lt;/td&gt;&lt;td&gt;OPEN&lt;/td&gt;&lt;/tr&gt;&lt;tr&gt;&lt;td&gt;tags&lt;/td&gt;&lt;td&gt;QLR Integration Support, webMethods Services&lt;/td&gt;&lt;/tr&gt;&lt;/table&gt;[/code]
</t>
  </si>
  <si>
    <t xml:space="preserve">
 2025-12-12 03:26:33 PDXC Integration - State is Work in Progress was New
 2025-12-12 03:27:04 PDXC Integration - State is Resolved was Work in Progress</t>
  </si>
  <si>
    <t xml:space="preserve">15-12-2025 00:48:12 - PDXC Integration (Work notes)
Assigned to Dang Phu Le.
&lt;br/&gt;The issue has been fixed. All is good now. This INC can be closed.
15-12-2025 00:48:01 - PDXC Integration (Work notes)
Assigned to Dang Phu Le.
&lt;br/&gt;The issue has been fixed. All is good now. This INC can be closed.
15-12-2025 00:47:51 - PDXC Integration (Additional comments)
ple41@dxc.com: The issue has been fixed. All is good now. This INC can be closed.
15-12-2025 00:47:01 - PDXC Integration (Work notes)
Assigned to Dang Phu Le.
12-12-2025 09:43:58 - PDXC Integration (Work notes)
Assigned to Dang Phu Le.
12-12-2025 09:43:12 - PDXC Integration (Work notes)
Assigned to Dang Phu Le.
12-12-2025 09:43:10 - PDXC Integration (Additional comments)
ple41@dxc.com: The CASPA server has been the issue related to Service Account. We're working on it.
12-12-2025 09:38:01 - PDXC Integration (Work notes)
Assigned to Dang Phu Le.
12-12-2025 03:22:06 - Au Huynh (Work notes)
Platform DXC Integration incident INC0577628 updated INC40887204
12-12-2025 03:22:01 - Au Huynh (Work notes)
No assignment group and action required in KBA.
SDA assigned to DXC Application Job Scheduling VNM group per previous ticket.
12-12-2025 03:20:41 - Au Huynh (Work notes)
Platform DXC Integration incident INC0577628 created INC40887204
</t>
  </si>
  <si>
    <t xml:space="preserve">
 2025-12-12 09:37:55 PDXC Integration - State is Work in Progress was New
 2025-12-12 09:43:10 PDXC Integration - State is On Hold was Work in Progress
 2025-12-15 00:46:54 PDXC Integration - State is Work in Progress was On Hold
 2025-12-15 00:47:51 PDXC Integration - State is Resolved was Work in Progress</t>
  </si>
  <si>
    <t xml:space="preserve">12-12-2025 07:15:32 - Pruthvish Patel (Work notes)
Investigating
</t>
  </si>
  <si>
    <t xml:space="preserve">
 2025-12-12 07:20:15 Pruthvish Patel - State is Resolved was New</t>
  </si>
  <si>
    <t xml:space="preserve">12-12-2025 04:15:22 - PDXC Integration (Work notes)
Assigned to Jayapaul Matangi.
12-12-2025 01:26:21 - PDXC Integration (Work notes)
Vendor Referenced this CI Value on Creation not found in database : SCOM
Vendor Referenced this Business Service Value on Creation not found in database : SCOM
12-12-2025 01:26:03 - Au Huynh (Work notes)
Platform DXC Integration incident INC0577626 created INC40885874
</t>
  </si>
  <si>
    <t xml:space="preserve">
 2025-12-12 04:15:20 PDXC Integration - State is Work in Progress was New</t>
  </si>
  <si>
    <t xml:space="preserve">12-12-2025 14:53:28 - PDXC Integration (Work notes)
Assigned to NANDHA VEMISHETTY.
12-12-2025 14:53:28 - PDXC Integration (Work notes)
Assigned to NANDHA VEMISHETTY.
12-12-2025 14:53:19 - PDXC Integration (Additional comments)
nandha.vemishetty2@dxc.com: contacted Semi to check with the device but unfortunately haven't heard back from them.
left voice note to give a callback on 0730723549.
12-12-2025 14:53:11 - PDXC Integration (Work notes)
Assigned to NANDHA VEMISHETTY.
&lt;br/&gt;contacted Semi to check with the device but unfortunately haven't heard back from them.
left voice note to give a callback on 0730723549.
12-12-2025 12:30:21 - PDXC Integration (Work notes)
Assigned to NANDHA VEMISHETTY.
12-12-2025 09:05:22 - PDXC Integration (Work notes)
Assigned to Jaymesh Sharma.
12-12-2025 08:52:14 - Gilbert Noble (Work notes)
Platform DXC Integration incident INC0577625 created INC40890559
</t>
  </si>
  <si>
    <t xml:space="preserve">
 2025-12-12 08:39:53 Gilbert Noble - Assigned to is Gilbert Noble was 
 2025-12-12 08:52:06 Gilbert Noble - Assignment Group is DXC Desktop CBD was DXC Remote Desktop Support
 2025-12-12 14:53:19 PDXC Integration - State is On Hold was Work in Progress</t>
  </si>
  <si>
    <t xml:space="preserve">12-12-2025 15:13:21 -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15:13:18 -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15:13:12 - PDXC Integration (Additional comments)
htran81@dxc.com: Resolved based on resolution of Parent Incident. 
Hi Kaylea,
The issue with CASPA is fixed, CASPA is working now.
The incident will be marked as resolved.
Kind regards,
Hai
12-12-2025 13:47:31 - PDXC Integration (Work notes)
Assigned to Hai Tran.
&lt;br/&gt;[incident].[parent_incident] supplied value [INC40879199] failed [Unable to determine reference]
12-12-2025 13:19:51 - PDXC Integration (Work notes)
Assigned to Hai Tran.
&lt;br/&gt;Control-M job failed for NETBI job related to CASPA.
12-12-2025 13:18:18 - PDXC Integration (Work notes)
Assigned to Hai Tran.
&lt;br/&gt;Brief:
Authentication failed when using service account to connect Azure SQL MI with prompting error message: "Cannot generate SSPI context. " and "The target principal name is incorrect." This occurred during Windows Authentication (Kerberos) handshake.
- Issue started after Service Account password changed after 1 day (we changed password on Tuesday 5:08pm, test the app was working fine until Thurday)
- Connection from other user account remain fine.
12-12-2025 08:57:29 - PDXC Integration (Work notes)
Assigned to Hai Tran.
11-12-2025 23:37:31 - Jarrod Cartledge (Work notes)
Platform DXC Integration incident INC0577624 created INC40884362
11-12-2025 23:37:22 - Jarrod Cartledge (Additional comments)
Hi Chom,
The Caspa issue appears to be a known issue, the support teams are investigating the issue.
Regards,
Jarrod Cartledge
</t>
  </si>
  <si>
    <t xml:space="preserve">
 2025-12-12 08:57:21 PDXC Integration - State is Work in Progress was New
 2025-12-12 15:13:12 PDXC Integration - State is Resolved was Work in Progress</t>
  </si>
  <si>
    <t xml:space="preserve">12-12-2025 18:02:39 - PDXC Integration (Work notes)
Assigned to Lakshmi Kundeti.
&lt;br/&gt;cleared required space
12-12-2025 18:02:37 - PDXC Integration (Additional comments)
kundeti@dxc.com: cleared required space
12-12-2025 18:02:21 - PDXC Integration (Work notes)
Assigned to Lakshmi Kundeti.
&lt;br/&gt;cleared required space
12-12-2025 18:02:21 - PDXC Integration (Work notes)
Assigned to Lakshmi Kundeti.
&lt;br/&gt;cleared required space
12-12-2025 18:02:14 - PDXC Integration (Additional comments)
kundeti@dxc.com: cleared required space
12-12-2025 18:01:41 - PDXC Integration (Work notes)
Assigned to Lakshmi Kundeti.
12-12-2025 18:01:08 - PDXC Integration (Work notes)
Assigned to Lakshmi Kundeti.
12-12-2025 18:01:04 - PDXC Integration (Additional comments)
kundeti@dxc.com: we have cleared required space.
12-12-2025 13:31:31 - PDXC Integration (Work notes)
Assigned to Lakshmi Kundeti.
12-12-2025 13:31:29 - PDXC Integration (Additional comments)
kundeti@dxc.com: we are cleanig up some space
12-12-2025 00:11:58 - PDXC Integration (Work notes)
Assigned to Lakshmi Kundeti.
12-12-2025 00:11:38 - PDXC Integration (Work notes)
Assigned to Lakshmi Kundeti.
12-12-2025 00:11:38 - PDXC Integration (Additional comments)
diya.dey@dxc.com: checking on this
11-12-2025 22:13:25 - PDXC Integration (Additional comments)
nitesh.knsk@dxc.com: The server is not under CloudOps support. Server WINTEL QLR, please check from your end
11-12-2025 22:08:19 - PDXC Integration (Work notes)
Assigned to Vaishnavi Singh.
11-12-2025 22:08:08 - PDXC Integration (Work notes)
Assigned to Vaishnavi Singh.
11-12-2025 22:08:07 - PDXC Integration (Additional comments)
sireesha.vaddiboyina@dxc.com: Acknowledged.
11-12-2025 22:06:08 - PDXC Integration (Work notes)
Vendor Referenced this CI Value on Creation not found in database : CPTPRDMCM105
Vendor Referenced this Business Service Value on Creation not found in database : SCOM
11-12-2025 22:05:44 - Au Huynh (Work notes)
Platform DXC Integration incident INC0577621 created INC40883263
</t>
  </si>
  <si>
    <t xml:space="preserve">
 2025-12-11 22:08:07 PDXC Integration - State is Work in Progress was New
 2025-12-11 22:13:26 PDXC Integration - Assignment Group is DXC Server WINTEL was DXC CloudOps
 2025-12-11 23:02:18 PDXC Integration - Assignment Group is DXC Desktop Technology SCCM was DXC Server WINTEL
 2025-12-12 00:11:38 PDXC Integration - State is On Hold was Work in Progress
 2025-12-12 18:01:04 PDXC Integration - State is Work in Progress was On Hold
 2025-12-12 18:02:14 PDXC Integration - State is Resolved was Work in Progress</t>
  </si>
  <si>
    <t xml:space="preserve">
 2025-12-11 20:32:59 TRAP Alerts - State is Closed was Closed</t>
  </si>
  <si>
    <t xml:space="preserve">11-12-2025 22:08:28 - PDXC Integration (Work notes)
Assigned to Miriyala Swathi Vineela.
&lt;br/&gt;IS Package Failed alert resolved as (DRA) Run Aggregations job ran successfully in the next runs.
11-12-2025 22:08:23 - PDXC Integration (Additional comments)
guest: reply from: sqlsupport@rocksolidsql.com
SR #: 137113764 [https://wwwau.rocksolidsql.com/RockSolid//ServiceRequests/ManageServiceRequest.aspx?ServiceRequestKey=d7dd64b5-f959-44b7-b9a2-8fc879e85cee] RockSolid Service Request
 Title:  QLR Incident INC40881166 has been assigned to group Database Admin Eclipse SQL 
 Task:  Manual DBA Task  Severity:  Severity 2 
 Instance:  TNTDEVSQL105 [https://wwwau.rocksolidsql.com/RockSolid//Instances/ManageInstance.aspx?InstanceKey=30512b80-f4b8-4d5a-92db-e7aa3ec551b6]  Status:  COMPLETED 
 Raised By:  PDXC, PDXC [mailto:csc@service-now.com]  Created:  12/11/2025 8:13:07 PM 
 Type:  Investigation  Site:  DXC - Queensland Rail 
Hello,
The current status of this service request is as follows:
(DRA) Run Aggregatios job ran successfully in the next runs. Hence closing the ticket.
Please respond to this email with any questions or updates.
Kind Regards
Swathi Miriyala
Senior SQL Database Administrator
 Description
From; IT Service Desk &lt;SMTP:csc@service-now.com&gt;
Sent; 12/11/2025 8:08:06 PM
To; Eclipse RockSolid SQL Support
Cc; 
Subject; QLR Incident INC40881166 has been assigned to group Database Admin Eclipse SQL
Short Description: IS Package Failed
Click here to view Incident: INC40881166&lt;https://nam12.safelinks.protection.outlook.com/?url=https://csc.service-now.com/nav_to.do?uri=incident.do%3Fsys_id=67a275b03bf1bedced30f5c964e45a38%26sysparm_stack=incident_list.do%3Fsysparm_query=active=true&amp;data=05|02|rocksolid.sqlsupport@dxc.com|ae944cabc45a460aed3808de3894d15c|93f33571550f43cfb09fcd331338d086|0|0|639010408989602673|Unknown|TWFpbGZsb3d8eyJFbXB0eU1hcGkiOnRydWUsIlYiOiIwLjAuMDAwMCIsIlAiOiJXaW4zMiIsIkFOIjoiTWFpbCIsIldUIjoyfQ==|0|||&amp;sdata=maZ/MMHI1JvhdrCBTodsds1RK8BaKhThZSf21gU0bF4=&amp;reserved=0&gt;
________________________________
Customer Name: Queensland Rail
Severity: 3 - Low
Priority: 4 - Low
Configuration item:
Category: Inquiry / Help
Comments:
Ref:MSG842826687_KT00d6xTsUvIMFNIOm
 History
Type Action Date Status Severity Assignment 
Investigation 12/11/2025 11:05:23 PM Completed  Miriyala, Swathi 
(DRA) Run Aggregatios job ran successfully in the next runs. Hence closing the ticket. 
Investigation 12/11/2025 10:56:30 PM In Progress  Miriyala, Swathi 
Accepted 
Investigation 12/11/2025 8:51:44 PM In Progress  Chinni, Ravindranath 
Step [QR Advice] execution status [Completed] 
Investigation 12/11/2025 8:51:25 PM In Progress  Chinni, Ravindranath 
Executing Step: QR Advice 
Investigation 12/11/2025 8:51:15 PM In Progress  Chinni, Ravindranath 
Executing Step: QR Advice 
Investigation 12/11/2025 8:51:08 PM In Progress  Chinni, Ravindranath 
checking 
Investigation 12/11/2025 8:13:07 PM Ready  Unassigned 
Service Request Creation
11-12-2025 22:05:28 - PDXC Integration (Work notes)
Assigned to Miriyala Swathi Vineela.
&lt;br/&gt;IS Package Failed alert resolved as (DRA) Run Aggregations job ran successfully in the next runs.
11-12-2025 22:05:28 - PDXC Integration (Work notes)
Assigned to Miriyala Swathi Vineela.
&lt;br/&gt;IS Package Failed alert resolved as (DRA) Run Aggregations job ran successfully in the next runs.
11-12-2025 22:05:23 - PDXC Integration (Additional comments)
svineela2@dxc.com: (DRA) Run Aggregatios job ran successfully in the next runs. Hence closing the ticket.
11-12-2025 22:05:08 - PDXC Integration (Work notes)
Assigned to Miriyala Swathi Vineela.
11-12-2025 22:05:03 - PDXC Integration (Additional comments)
svineela2@dxc.com: (DRA) Run Aggregatios job ran successfully in the next runs. Hence closing the ticket.
11-12-2025 21:47:48 - PDXC Integration (Work notes)
Assigned to Miriyala Swathi Vineela.
11-12-2025 19:18:08 - PDXC Integration (Additional comments)
guest: reply from: sqlsupport@rocksolidsql.com
SR #: 137113764 [https://wwwau.rocksolidsql.com/RockSolid//ServiceRequests/ManageServiceRequest.aspx?ServiceRequestKey=d7dd64b5-f959-44b7-b9a2-8fc879e85cee] RockSolid Service Request
 Title:  QLR Incident INC40881166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12/11/2025 8:13:07 PM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12/11/2025 8:08:06 PM
To; Eclipse RockSolid SQL Support
Cc; 
Subject; QLR Incident INC40881166 has been assigned to group Database Admin Eclipse SQL
Short Description: IS Package Failed
Click here to view Incident: INC40881166&lt;https://nam12.safelinks.protection.outlook.com/?url=https://csc.service-now.com/nav_to.do?uri=incident.do%3Fsys_id=67a275b03bf1bedced30f5c964e45a38%26sysparm_stack=incident_list.do%3Fsysparm_query=active=true&amp;data=05|02|rocksolid.sqlsupport@dxc.com|ae944cabc45a460aed3808de3894d15c|93f33571550f43cfb09fcd331338d086|0|0|639010408989602673|Unknown|TWFpbGZsb3d8eyJFbXB0eU1hcGkiOnRydWUsIlYiOiIwLjAuMDAwMCIsIlAiOiJXaW4zMiIsIkFOIjoiTWFpbCIsIldUIjoyfQ==|0|||&amp;sdata=maZ/MMHI1JvhdrCBTodsds1RK8BaKhThZSf21gU0bF4=&amp;reserved=0&gt;
________________________________
Customer Name: Queensland Rail
Severity: 3 - Low
Priority: 4 - Low
Configuration item:
Category: Inquiry / Help
Comments:
Ref:MSG842826687_KT00d6xTsUvIMFNIOm
 History
Type Action Date Status Severity Assignment 
Investigation 12/11/2025 8:13:07 PM Ready  Unassigned 
Service Request Creation
11-12-2025 19:07:58 - PDXC Integration (Work notes)
Vendor Referenced this CI Value on Creation not found in database : CPTPRDSQL219
Vendor Referenced this Business Service Value on Creation not found in database : SCOM
11-12-2025 19:07:37 - Au Huynh (Work notes)
Platform DXC Integration incident INC0577614 created INC40881166
</t>
  </si>
  <si>
    <t xml:space="preserve">
 2025-12-11 21:47:48 PDXC Integration - State is Work in Progress was New
 2025-12-11 22:05:23 PDXC Integration - State is Resolved was Work in Progress</t>
  </si>
  <si>
    <t xml:space="preserve">11-12-2025 22:08:28 - PDXC Integration (Work notes)
Assigned to Miriyala Swathi Vineela.
&lt;br/&gt;(DRA) Run Aggregatios job ran successfully in the next runs. Hence closing the ticket.
11-12-2025 22:08:21 - PDXC Integration (Additional comments)
guest: reply from: sqlsupport@rocksolidsql.com
SR #: 137113555 [https://wwwau.rocksolidsql.com/RockSolid//ServiceRequests/ManageServiceRequest.aspx?ServiceRequestKey=2384f15a-8eb9-4a2f-96ad-8c234e399aa0] RockSolid Service Request
 Title:  QLR Incident INC40881148 has been assigned to group Database Admin Eclipse SQL 
 Task:  Manual DBA Task  Severity:  Severity 2 
 Instance:  TNTDEVSQL105 [https://wwwau.rocksolidsql.com/RockSolid//Instances/ManageInstance.aspx?InstanceKey=30512b80-f4b8-4d5a-92db-e7aa3ec551b6]  Status:  COMPLETED 
 Raised By:  PDXC, PDXC [mailto:csc@service-now.com]  Created:  12/11/2025 8:08:25 PM 
 Type:  Investigation  Site:  DXC - Queensland Rail 
Hello,
The current status of this service request is as follows:
(DRA) Run Aggregatios job ran successfully in the next runs. Hence closing the ticket.
Please respond to this email with any questions or updates.
Kind Regards
Swathi Miriyala
Senior SQL Database Administrator
 Description
From; IT Service Desk &lt;SMTP:csc@service-now.com&gt;
Sent; 12/11/2025 8:06:21 PM
To; Eclipse RockSolid SQL Support
Cc; 
Subject; QLR Incident INC40881148 has been assigned to group Database Admin Eclipse SQL
Short Description: MSSQL Integration Services on Windows: Integration Service Package Failed
Click here to view Incident: INC40881148&lt;https://nam12.safelinks.protection.outlook.com/?url=https://csc.service-now.com/nav_to.do?uri=incident.do%3Fsys_id=9a5235303bf1bedced30f5c964e45ada%26sysparm_stack=incident_list.do%3Fsysparm_query=active=true&amp;data=05|02|rocksolid.sqlsupport@dxc.com|49354dd826b24269082608de3894930b|93f33571550f43cfb09fcd331338d086|0|0|639010407930095569|Unknown|TWFpbGZsb3d8eyJFbXB0eU1hcGkiOnRydWUsIlYiOiIwLjAuMDAwMCIsIlAiOiJXaW4zMiIsIkFOIjoiTWFpbCIsIldUIjoyfQ==|0|||&amp;sdata=xerUDde3j+P1/jh5KQiIvkU3w2aiFLKy/P1rMIQhVgs=&amp;reserved=0&gt;
________________________________
Customer Name: Queensland Rail
Severity: 3 - Low
Priority: 4 - Low
Configuration item:
Category: Inquiry / Help
Comments:
Ref:MSG842826252_GnqoKrMDQo6WpyIPzd
 History
Type Action Date Status Severity Assignment 
Investigation 12/11/2025 11:05:13 PM Completed  Miriyala, Swathi 
(DRA) Run Aggregatios job ran successfully in the next runs. Hence closing the ticket. 
Investigation 12/11/2025 10:56:14 PM In Progress  Miriyala, Swathi 
Accepted 
Investigation 12/11/2025 8:56:15 PM In Progress  Chinni, Ravindranath 
checking 
Investigation 12/11/2025 8:55:41 PM In Progress  Chinni, Ravindranath 
Step [QR Advice] execution status [Completed] 
Investigation 12/11/2025 8:55:30 PM In Progress  Chinni, Ravindranath 
Executing Step: QR Advice 
Investigation 12/11/2025 8:55:17 PM In Progress  Chinni, Ravindranath 
Executing Step: QR Advice 
Investigation 12/11/2025 8:55:09 PM In Progress  Chinni, Ravindranath 
checking 
Investigation 12/11/2025 8:08:25 PM Ready  Unassigned 
Service Request Creation
11-12-2025 22:06:28 - PDXC Integration (Work notes)
Assigned to Miriyala Swathi Vineela.
&lt;br/&gt;(DRA) Run Aggregatios job ran successfully in the next runs. Hence closing the ticket.
11-12-2025 22:05:43 - PDXC Integration (Work notes)
Assigned to Miriyala Swathi Vineela.
&lt;br/&gt;(DRA) Run Aggregatios job ran successfully in the next runs. Hence closing the ticket.
11-12-2025 22:05:35 - PDXC Integration (Additional comments)
svineela2@dxc.com: (DRA) Run Aggregatios job ran successfully in the next runs. Hence closing the ticket.
11-12-2025 22:04:58 - PDXC Integration (Work notes)
Assigned to Miriyala Swathi Vineela.
11-12-2025 22:04:56 - PDXC Integration (Additional comments)
svineela2@dxc.com: (DRA) Run Aggregatios job ran successfully in the next runs. Hence closing the ticket.
11-12-2025 21:47:58 - PDXC Integration (Work notes)
Assigned to Miriyala Swathi Vineela.
11-12-2025 19:10:53 - PDXC Integration (Additional comments)
guest: reply from: sqlsupport@rocksolidsql.com
SR #: 137113555 [https://wwwau.rocksolidsql.com/RockSolid//ServiceRequests/ManageServiceRequest.aspx?ServiceRequestKey=2384f15a-8eb9-4a2f-96ad-8c234e399aa0] RockSolid Service Request
 Title:  QLR Incident INC40881148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12/11/2025 8:08:25 PM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12/11/2025 8:06:21 PM
To; Eclipse RockSolid SQL Support
Cc; 
Subject; QLR Incident INC40881148 has been assigned to group Database Admin Eclipse SQL
Short Description: MSSQL Integration Services on Windows: Integration Service Package Failed
Click here to view Incident: INC40881148&lt;https://nam12.safelinks.protection.outlook.com/?url=https://csc.service-now.com/nav_to.do?uri=incident.do%3Fsys_id=9a5235303bf1bedced30f5c964e45ada%26sysparm_stack=incident_list.do%3Fsysparm_query=active=true&amp;data=05|02|rocksolid.sqlsupport@dxc.com|49354dd826b24269082608de3894930b|93f33571550f43cfb09fcd331338d086|0|0|639010407930095569|Unknown|TWFpbGZsb3d8eyJFbXB0eU1hcGkiOnRydWUsIlYiOiIwLjAuMDAwMCIsIlAiOiJXaW4zMiIsIkFOIjoiTWFpbCIsIldUIjoyfQ==|0|||&amp;sdata=xerUDde3j+P1/jh5KQiIvkU3w2aiFLKy/P1rMIQhVgs=&amp;reserved=0&gt;
________________________________
Customer Name: Queensland Rail
Severity: 3 - Low
Priority: 4 - Low
Configuration item:
Category: Inquiry / Help
Comments:
Ref:MSG842826252_GnqoKrMDQo6WpyIPzd
 History
Type Action Date Status Severity Assignment 
Investigation 12/11/2025 8:08:25 PM Ready  Unassigned 
Service Request Creation
11-12-2025 19:07:58 - PDXC Integration (Work notes)
Vendor Referenced this CI Value on Creation not found in database : CPTPRDSQL219
Vendor Referenced this Business Service Value on Creation not found in database : SCOM
11-12-2025 19:06:11 - Au Huynh (Work notes)
Platform DXC Integration incident INC0577613 created INC40881148
</t>
  </si>
  <si>
    <t xml:space="preserve">
 2025-12-11 21:47:49 PDXC Integration - State is Work in Progress was New
 2025-12-11 22:05:35 PDXC Integration - State is Resolved was Work in Progress</t>
  </si>
  <si>
    <t xml:space="preserve">12-12-2025 12:58:08 - PDXC Integration (Work notes)
Assigned to Vanessa Swarbrick.
&lt;br/&gt;Thank you for reporting this email.
We've blocked the email sender due to it's suspicious content. 
12-12-2025 12:58:02 - PDXC Integration (Work notes)
Assigned to Vanessa Swarbrick.
&lt;br/&gt;Thank you for reporting this email.
We've blocked the email sender due to it's suspicious content. 
12-12-2025 12:58:01 - PDXC Integration (Work notes)
Assigned to Vanessa Swarbrick.
&lt;br/&gt;Thank you for reporting this email.
We've blocked the email sender due to it's suspicious content. 
&lt;br/&gt;Sender: no-reply@cubiic.com.au
12-12-2025 12:57:59 - PDXC Integration (Additional comments)
vanessa.swarbrick@dxc.com: Thank you for reporting this email.
We've blocked the email sender due to it's suspicious content. 
12-12-2025 09:57:18 - PDXC Integration (Work notes)
Assigned to Vanessa Swarbrick.
11-12-2025 18:40:38 - PDXC Integration (Work notes)
Opened By User is Unknown : TRAP_Alerts@qr.com.au@QR
11-12-2025 18:40:15 - TRAP Alerts (Work notes)
Platform DXC Integration incident INC0577612 created INC40880817
</t>
  </si>
  <si>
    <t xml:space="preserve">
 2025-12-11 18:40:00 TRAP Alerts - State is New was New
 2025-12-12 09:57:18 PDXC Integration - State is Work in Progress was New
 2025-12-12 12:57:56 PDXC Integration - State is Resolved was Work in Progress</t>
  </si>
  <si>
    <t xml:space="preserve">13-12-2025 01:28:18 - PDXC Integration (Work notes)
Assigned to Bernard Jang.
&lt;br/&gt;User replied to email and confirmed the activity:
"
This was expected behaviour. I have software running a replica of the bombardier Orbita server for data analysis. 
I had not run the process for a while and as such it was a 40GB transfer from the FTP server. 
Bulk transfers such as this are expected 
In addition... 
The traffic is from a Virtual Machine running inside the SOE machine so that will be why the traffic appears to be tunnelled.
The traffic in question will be regular as I have a regular task running to extract data from the Alstom / Bombardier server for condition monitoring. What will be seen is regular large downloads from Orbita to my machine. 
Traffic from Orbita to QR is data files and QR to orbita is the FTP commands
"
13-12-2025 01:28:11 - PDXC Integration (Work notes)
Assigned to Bernard Jang.
&lt;br/&gt;User replied to email and confirmed the activity:
"
This was expected behaviour. I have software running a replica of the bombardier Orbita server for data analysis. 
I had not run the process for a while and as such it was a 40GB transfer from the FTP server. 
Bulk transfers such as this are expected 
In addition... 
The traffic is from a Virtual Machine running inside the SOE machine so that will be why the traffic appears to be tunnelled.
The traffic in question will be regular as I have a regular task running to extract data from the Alstom / Bombardier server for condition monitoring. What will be seen is regular large downloads from Orbita to my machine. 
Traffic from Orbita to QR is data files and QR to orbita is the FTP commands
"
13-12-2025 01:28:05 - PDXC Integration (Additional comments)
p.yara@dxc.com: User replied to email and confirmed the activity:
"
This was expected behaviour. I have software running a replica of the bombardier Orbita server for data analysis. 
I had not run the process for a while and as such it was a 40GB transfer from the FTP server. 
Bulk transfers such as this are expected 
In addition... 
The traffic is from a Virtual Machine running inside the SOE machine so that will be why the traffic appears to be tunnelled.
The traffic in question will be regular as I have a regular task running to extract data from the Alstom / Bombardier server for condition monitoring. What will be seen is regular large downloads from Orbita to my machine. 
Traffic from Orbita to QR is data files and QR to orbita is the FTP commands
"
11-12-2025 21:26:08 - PDXC Integration (Work notes)
Assigned to Bernard Jang.
11-12-2025 21:25:48 - PDXC Integration (Work notes)
Assigned to Bernard Jang.
11-12-2025 21:25:39 - PDXC Integration (Additional comments)
bjang@dxc.com: Sent device owner and email to verify data transfer.
11-12-2025 21:24:49 - PDXC Integration (Work notes)
Assigned to Bernard Jang.
11-12-2025 21:24:42 - PDXC Integration (Additional comments)
bjang@dxc.com: Sent device owner and email to verify data transfer.
From: MSS ANZ SOC &lt;mss.anz.soc@dxc.com&gt; 
Sent: Thursday, 11 December 2025 10:23 PM
To: Colin.Hambleton@qr.com.au
Cc: MSS ANZ SOC &lt;mss.anz.soc@dxc.com&gt;
Subject: P4 - INC40880165- QLR - Unusual SSH activity with tunnel characteristics to external destination
Hi Colin,
I'm contacting you from the DXC SOC. We provide security monitoring on behalf of Queensland Rail.
We understand that you are the owner of device ' QRSL-FWNh2qlkqG' and have observed its involvement in some unusual activity.
At 2025-12-11 06:13:56 UTC we observed unusual SSH activity with increased data transfer and an extended session was observed, which may suggest SSH tunnelling or sustained access. The session was performed by QRSL-FWNh2qlkqG to ftp.qngr.orbita-bombardier.com[.]au . We are seeking clarification to rule out unauthorized data exfiltration.
If you are aware of this activity, please get back to us within next 2 business days at the latest with an explanation. 
If you did NOT perform this activity, please get back to us ASAP so we can take remedial action.
Thanks and Regards, 
Bernard Jang
Security Analyst – Cyber Defense
Managed Cybersecurity Services (ANZ)
DXC Technology
11-12-2025 20:51:28 - PDXC Integration (Work notes)
Assigned to Bernard Jang.
&lt;br/&gt;Dear Queensland Rail Team,
The Unit 42 Managed Services Team investigated ID-30922 - Unusual SSH activity with tunnel characteristics to external destination
The host 192.168.229.1, 10.24.108.42, 192.168.0.43, 192.168.203.1 (corp.qr.com.au\QRSL-FWNh2qlkqG) performed unusual SSH activity that involved a higher than usual volume of data transfer and an abnormally long session. The connections were observed towards IP 59.100.186.233.
SSH can be a potential vector for attackers, as it allows remote access to systems and networks. Unusually high volumes of data transfer and abnormally long SSH sessions can indicate exfiltration of sensitive data from your network.
While the activity could be benign, its unusual nature warrants investigation.
Recommendations:
- Confirm if this is expected activity.
- If not expected, reset the user's credentials and terminate the SSH session.
- Implement a principle of least privilege by restricting SSH access to only the users and systems that require it for their roles.
- For enhanced security on port 22, implement key-based authentication and disable password-based authentication.
Host details:
- Host: corp.qr.com.au\QRSL-FWNh2qlkqG
IP Address: 192.168.229.1, 10.24.108.42, 192.168.0.43, 192.168.203.1
OS: Windows - Windows 10 [10.0 (Build 19045)]
Username: NT AUTHORITY\SYSTEM
Alert details:
- Time: 2025-12-11 06:13:56 UTC
- Alert Name: Unusual SSH activity with tunnel characteristics to external destination
- Alert Description: Unusual SSH activity was detected that involved a higher than usual volume of data transfer and an abnormally long session. This may indicate an SSH tunneling or prolonged access. The session was preformed by QRSL-FWNh2qlkqG to ftp.qngr.orbita-bombardier.com.au. The session volume in KB: 8407504
- Action: Detected
- Command Line: C:\Windows\SysWOW64\vmnat.exe
Actor details:
- Actor Process Image Name: vmnat.exe
- Actor Process Image Path: C:\Windows\SysWOW64\vmnat.exe
- Actor Process Image SHA256: 8abd2e44b28a87912dd7e5f2df8e306aa44b690807edc2c136a6818115252252
- Actor Process Signature: Signed - VMware, Inc.
Network details:
- Action Local IP: 10.24.108.42
- Action Local Port: 58090
- Action Remote IP: 59.100.186.233
- Action Remote Port: 22
- FW App ID: ip,tcp,ssh
Best regards,
Unit 42 Managed Services team.
11-12-2025 18:40:28 - PDXC Integration (Work notes)
Assigned to Bernard Jang.
11-12-2025 17:32:48 - PDXC Integration (Work notes)
Opened By User is Unknown : email.integration.mdr_unit 42@QR
Vendor Referenced this CI Value on Creation not found in database : Cortex XDR
Vendor Referenced this Business Service Value on Creation not found in database : Cortex XDR
11-12-2025 17:32:19 - Palo Alto MDR Service – Unit 42 (Work notes)
Platform DXC Integration incident INC0577610 created INC40880165
</t>
  </si>
  <si>
    <t xml:space="preserve">
 2025-12-11 18:40:26 PDXC Integration - State is Work in Progress was On Hold
 2025-12-11 21:25:39 PDXC Integration - State is On Hold was Work in Progress
 2025-12-13 01:28:05 PDXC Integration - State is Resolved was On Hold</t>
  </si>
  <si>
    <t xml:space="preserve">12-12-2025 12:17:38 - PDXC Integration (Work notes)
Assigned to Vanessa Swarbrick.
&lt;br/&gt;Opened By User is Unknown : TRAP_Alerts@qr.com.au@QR
12-12-2025 12:17:38 - PDXC Integration (Work notes)
Assigned to Vanessa Swarbrick.
&lt;br/&gt;Opened By User is Unknown : TRAP_Alerts@qr.com.au@QR
12-12-2025 12:17:31 - PDXC Integration (Work notes)
Assigned to Vanessa Swarbrick.
&lt;br/&gt;Opened By User is Unknown : TRAP_Alerts@qr.com.au@QR&lt;br/&gt;Suspicious email address has been blocked
12-12-2025 12:17:29 - PDXC Integration (Additional comments)
ashish.anand@dxc.com: Suspicious email address has been blocked
12-12-2025 09:57:21 - PDXC Integration (Work notes)
Assigned to Vanessa Swarbrick.
11-12-2025 17:29:59 - PDXC Integration (Work notes)
Opened By User is Unknown : TRAP_Alerts@qr.com.au@QR
11-12-2025 17:29:45 - TRAP Alerts (Work notes)
Platform DXC Integration incident INC0577609 created INC40880117
</t>
  </si>
  <si>
    <t xml:space="preserve">
 2025-12-11 17:29:30 TRAP Alerts - State is New was New
 2025-12-12 09:57:16 PDXC Integration - State is Work in Progress was New
 2025-12-12 12:17:27 PDXC Integration - State is Resolved was Work in Progress</t>
  </si>
  <si>
    <t xml:space="preserve">12-12-2025 09:38:28 - Shane Kmet (Work notes)
User confirmed that they can access their account successfully "ok thank you I was able to access my account "
O917052 - acc is active in DRA
O365AC - the exchange error is no longer present
resolved
11-12-2025 17:43:10 - Shane Kmet (Additional comments)
Hi Chris,
Your account was disabled due to inactivity. Accounts need to be logged on to every 90 days, if over 90 they will disable again.
Ive reenabled the account and provided you the temporary password
Please note there is approx a 30min replication time for the password to be recognised via Microsoft signin - eg at https://queenslandrail.sharepoint.com
There is unfortunate a broken O365 Exchange record for your account, hoping this replicates through and corrects. If does not over night, we will need an incident raised to the O365 team to correct.
Also note, with the temp password, if the account is not logged in to today, the account will disable again.
A bit of a catch 22, need to login, but O365 signin/account is corrupt.
Please try to access in 30mins or so, and let us know how this goes
Thank you,
Shane Kmet
Senior Service Desk Analyst
11-12-2025 17:37:42 - Shane Kmet (Work notes)
Contacted user
Verified user
QLDrail11#
--
O917052
Pelayo, Jason 
corp.qr.com.au/QR Users/Disabled Accounts 
DRA report ran - OU = OnePoint://CN=Pelayo, Jason,OU=Standard,OU=Brisbane (cptprdfps004) Redirect Users,OU=QR Users,DC=corp,DC=qr,DC=com,DC=au
O365 Signin is blocked and has exchange error
Exchange: An unknown error has occurred. Refer to correlation ID: 5b7c4e2d-1486-41a7-b890-cd404e67ad16.;
Moved acc back to correct OU
Enabled account in DRA
Unblocked O365 Signin
Ran User Mailbox script in hope to correct broken exchange record - **Pending replication
Reset password on account - advised user
</t>
  </si>
  <si>
    <t xml:space="preserve">
 2025-12-11 17:43:10 Shane Kmet - State is On Hold was Work in Progress
 2025-12-12 09:38:28 Shane Kmet - State is Resolved was On Hold</t>
  </si>
  <si>
    <t xml:space="preserve">12-12-2025 10:17:08 - PDXC Integration (Work notes)
Assigned to Scott Grieve.
12-12-2025 10:16:48 - PDXC Integration (Work notes)
Assigned to Scott Grieve.
&lt;br/&gt;Added attachment ::  INC0577607.msg
12-12-2025 09:28:18 - PDXC Integration (Work notes)
Assigned to Scott Grieve.
&lt;br/&gt;Accounts linked in PAM
12-12-2025 09:27:41 - PDXC Integration (Work notes)
Assigned to Scott Grieve.
&lt;br/&gt;Exception group removed
Standardaccounts_TST added
12-12-2025 08:48:08 - PDXC Integration (Work notes)
Assigned to Scott Grieve.
11-12-2025 17:21:59 - Shane Kmet (Work notes)
Platform DXC Integration incident INC0577607 created INC40880040
</t>
  </si>
  <si>
    <t xml:space="preserve">
 2025-12-12 08:47:59 PDXC Integration - State is Work in Progress was New</t>
  </si>
  <si>
    <t xml:space="preserve">12-12-2025 07:54:11 - PDXC Integration (Work notes)
Assigned to Gudla Harshitha.
&lt;br/&gt;We cleared up some C drive space.
12-12-2025 07:53:49 - PDXC Integration (Work notes)
Assigned to Gudla Harshitha.
&lt;br/&gt;We cleared up some C drive space.
12-12-2025 07:53:39 - PDXC Integration (Additional comments)
harshitha.gudla@dxc.com: Sorry I dropped of the call as it went on hold, please call me any time required. 
Hi Pandey, Amol
We cleaned up  the C drive
please check and confirm
Good Morning, thank you and appreciate your help on extended hours. Let me check and confirm 
Sure, let me know 
While launching I am getting the following error: 
kk one min
please check now
ica file got downloaded now and just logging on. 
kk 
Awesome, the C: drive is looking so much better now. Thank you so much  
Can we close the ticket?
What was the resolution on WinSXS folder, 
did it got removed ?? 
after disk cleanup 
yes
Yes please , thank you so much . The ticket can be closed out now 
Thank you once again  
Thanks for the confirmation 
it greatly helps me 
No problem
12-12-2025 07:51:03 - PDXC Integration (Work notes)
Assigned to Gudla Harshitha.
12-12-2025 06:32:01 - PDXC Integration (Work notes)
Assigned to Gudla Harshitha.
&lt;br/&gt;Added attachment ::  QLDRail_INC added (CNDEF0001178) - vdi_error_launching.png
12-12-2025 06:31:39 - Amol Pandey (Work notes)
Platform DXC Integration incident INC0577598 updated INC40880345
12-12-2025 06:30:42 - PDXC Integration (Work notes)
Assigned to Gudla Harshitha.
&lt;br/&gt;Added attachment ::  QLDRail_INC added (CNDEF0001178) - vdi_error_launching.png
12-12-2025 06:30:10 - Amol Pandey (Work notes)
Platform DXC Integration incident INC0577598 updated INC40880345
12-12-2025 06:28:57 - Amol Pandey (Work notes)
Platform DXC Integration incident INC0577598 updated INC40880345
12-12-2025 06:28:53 - Amol Pandey (Additional comments)
Hi, I wanted to follow up on my request, this morning I am not able to launch the VDI , has it been fixed ?? Request some status info so I can organize my work around it.
11-12-2025 19:11:08 - PDXC Integration (Work notes)
Assigned to Gudla Harshitha.
11-12-2025 19:10:59 - PDXC Integration (Work notes)
Assigned to Gudla Harshitha.
11-12-2025 19:10:55 - PDXC Integration (Additional comments)
harshitha.gudla@dxc.com: checking on it.
11-12-2025 18:10:08 - PDXC Integration (Work notes)
Assigned to Gudla Harshitha.
11-12-2025 17:55:39 - PDXC Integration (Work notes)
Vendor Referenced this CI Value on Creation not found in database : Citrix XenDesktop
Vendor Referenced this Business Service Value on Creation not found in database : Citrix XenDesktop
11-12-2025 17:55:18 - PDXC Integration (Work notes)
Added attachment ::  QLDRail_INC added (CNDEF0001178) - vdi_space_issue.png
11-12-2025 17:55:02 - George Knight (Work notes)
Platform DXC Integration incident INC0577598 created INC40880345
11-12-2025 17:54:48 - George Knight (Work notes)
Assigning to Desktop Technology Citrix as per KB0011530
</t>
  </si>
  <si>
    <t xml:space="preserve">
 2025-12-11 17:05:34 Shane Kmet - Assigned to is George Knight was 
 2025-12-11 17:54:48 George Knight - Assignment Group is DXC Desktop Technology Citrix was Global Service Desk
 2025-12-11 19:10:55 PDXC Integration - State is On Hold was Work in Progress
 2025-12-12 07:51:00 PDXC Integration - State is Work in Progress was On Hold
 2025-12-12 07:53:39 PDXC Integration - State is Resolved was Work in Progress</t>
  </si>
  <si>
    <t xml:space="preserve">12-12-2025 08:27:18 - PDXC Integration (Work notes)
Assigned to Gudla Harshitha.
&lt;br/&gt;Auto-resolved.
12-12-2025 08:27:11 - PDXC Integration (Work notes)
Assigned to Gudla Harshitha.
&lt;br/&gt;Auto-resolved.
12-12-2025 08:27:06 - PDXC Integration (Additional comments)
harshitha.gudla@dxc.com: The user can launch the VDI.
Hence, closing the ticket.
12-12-2025 08:23:41 - PDXC Integration (Work notes)
Assigned to Gudla Harshitha.
11-12-2025 19:10:28 - PDXC Integration (Work notes)
Assigned to Gudla Harshitha.
11-12-2025 19:10:18 - PDXC Integration (Work notes)
Assigned to Gudla Harshitha.
11-12-2025 19:10:14 - PDXC Integration (Additional comments)
harshitha.gudla@dxc.com: From: Gudla, Harshitha 
Sent: 11 December 2025 14:34
To: Street, Dave &lt;Dave.Street@qr.com.au&gt;
Cc: Workplace Noida iDO 2 Citrix AUS &lt;wpnido2ctxaus@dxc.com&gt;
Subject: INC40879751-Citrix VDI Win 10 fails to launch - accessing from secureaccess.qr.com.au 
Hi @Street, Dave
Good day!
Regarding the ticket, INC40879751-Citrix VDI Win 10 fails to launch - accessing from secureaccess.qr.com.au.
Is your issue resolved, or does it still persist?
Thanks &amp; Regards,
Harshitha
ICT Citrix Support
Team PDL: wpnido2ctxaus@dxc.com
11-12-2025 19:02:39 - PDXC Integration (Work notes)
Assigned to Gudla Harshitha.
11-12-2025 19:02:38 - PDXC Integration (Additional comments)
harshitha.gudla@dxc.com: Hi Street, Dave
Good day!
this is Harshitha from citrix team
we received your ticket regarding VDI issue
Is your issue resolved?
11-12-2025 18:04:28 - PDXC Integration (Work notes)
Assigned to Gudla Harshitha.
11-12-2025 17:59:37 - David Street (Work notes)
Platform DXC Integration incident INC0577597 updated INC40879751
11-12-2025 17:59:32 - David Street (Additional comments)
At about 6.55pm (5.55pm Bris) the remote desktop started working. I'd been trying to launch it periodically - did something change? I got the failure a good 6 or 7 times in a row (very slowly because it takes so long to launch)
11-12-2025 17:16:36 - David Street (Work notes)
Platform DXC Integration incident INC0577597 updated INC40879751
11-12-2025 17:16:31 - David Street (Additional comments)
I tried doing a full re-boot, same thing happens. I logging in to SecureAccess, then tried to Open the Win10 desktop, after several minutes of the spinning donut I get an error popup "Cannot start desktop "Standard WIN10 DESKTOP", I didn't get the download file.
11-12-2025 16:55:28 - PDXC Integration (Work notes)
Vendor Referenced this CI Value on Creation not found in database : Personal_BYOD_Computer
Vendor Referenced this Business Service Value on Creation not found in database : Citrix XenApp
11-12-2025 16:55:08 - George Knight (Work notes)
Platform DXC Integration incident INC0577597 created INC40879751
</t>
  </si>
  <si>
    <t xml:space="preserve">
 2025-12-11 18:04:20 PDXC Integration - State is Work in Progress was New
 2025-12-11 19:10:14 PDXC Integration - State is On Hold was Work in Progress
 2025-12-12 08:23:33 PDXC Integration - State is Work in Progress was On Hold
 2025-12-12 08:27:06 PDXC Integration - State is Resolved was Work in Progress</t>
  </si>
  <si>
    <t xml:space="preserve">11-12-2025 16:42:07 - Shane Kmet (Work notes)
.
</t>
  </si>
  <si>
    <t xml:space="preserve">12-12-2025 15:17:32 - PDXC Integration (Work notes)
Assigned to Hai Tran.
&lt;br/&gt;Authentication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morning.&lt;br/&gt;Issue fixed on Kerberos server, action performed by Chris, Park by running following command `Set-AzureADKerberosServer -Domain corp.qr.com.au -UserPrincipalName a_o902306@qr.com.au -SetupCloudTrust -Verbose`. Somehow the Principal Provide Name not sync.
12-12-2025 15:13:11 - PDXC Integration (Work notes)
Assigned to Hai Tran.
&lt;br/&gt;Authentication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15:13:01 - PDXC Integration (Work notes)
Assigned to Hai Tran.
&lt;br/&gt;Authentication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15:12:53 - PDXC Integration (Additional comments)
htran81@dxc.com: Hi Kaylea,
The issue with CASPA is fixed, CASPA is working now.
The incident will be marked as resolved.
Kind regards,
Hai
12-12-2025 13:47:28 - PDXC Integration (Work notes)
Assigned to Hai Tran.
&lt;br/&gt;Brief:
Authentication failed when using service account to connect Azure SQL MI with prompting error message: "Cannot generate SSPI context. " and "The target principal name is incorrect." This occurred during Windows Authentication (Kerberos) handshake.
- Issue started after Service Account password changed after 1 day (we changed password on Tuesday 5:08pm, test the app was working fine until Thurday)
- Connection from other user account remain fine.
- Control-M job failed for NETBI job related to CASPA this morning (friday 12/12)
11-12-2025 16:25:38 - PDXC Integration (Work notes)
Assigned to Hai Tran.
11-12-2025 16:25:34 - PDXC Integration (Additional comments)
htran81@dxc.com: HI Kaylea,
We are investigating the problem. We will keep you posted.
Kind regards,
Hai
11-12-2025 16:23:48 - PDXC Integration (Work notes)
Assigned to Hai Tran.
11-12-2025 15:54:08 - PDXC Integration (Work notes)
Added attachment ::  QLDRail_INC added (CNDEF0001178) - Caspa.png
11-12-2025 15:53:39 - Shane Kmet (Work notes)
Platform DXC Integration incident INC0577590 updated INC40879199
11-12-2025 15:53:38 - PDXC Integration (Work notes)
Vendor Referenced this CI Value on Creation not found in database : Customer Accounting Suburban Passenger Application (CASPA)
Vendor Referenced this Business Service Value on Creation not found in database : Customer Accounting Suburban Passenger Application (CASPA)
11-12-2025 15:53:29 - PDXC Integration (Work notes)
Added attachment ::  QLDRail_INC added (CNDEF0001178) - CASPA OUTAGE.msg
11-12-2025 15:53:26 - Shane Kmet (Work notes)
Platform DXC Integration incident INC0577590 updated INC40879199
11-12-2025 15:53:21 - Shane Kmet (Work notes)
Assigning to DXC Application VNM for support per KBA
Users cannot access https://caspa.corp.qr.com.au
11-12-2025 15:53:17 - Shane Kmet (Work notes)
Platform DXC Integration incident INC0577590 created INC40879199
</t>
  </si>
  <si>
    <t xml:space="preserve">
 2025-12-11 15:53:02 Shane Kmet - Assignment Group is DXC Application VNM was Global Service Desk
 2025-12-12 15:12:53 PDXC Integration - State is Resolved was Work in Progress</t>
  </si>
  <si>
    <t xml:space="preserve">11-12-2025 19:25:38 - PDXC Integration (Work notes)
Assigned to Bernard Jang.
&lt;br/&gt;ANALYSIS: 
Reviewed logs for the past 60 days for Donna.
Sign in patterns are consistent with overseas travel.
The same device is appearing in both NZ and AU sign-ins. Jumps between both regions are likely due to roaming service being turned on.
IPs across both regions are benign as per OSINT sources.
No suspicious office activity observed.
Activity is consistent with findings in recent case INC40832770 
No security concerns identified. Proceeding with ticket closure.
---------------------------
49.183.76.213 was not found in our database
ISP Optus Internet Pty Ltd
Usage Type Mobile ISP
ASN Unknown
Hostname(s) pa49-183-76-213.pa.vic.optusnet.com.au
Domain Name optus.net.au
Country 🇦🇺 Australia
City Melbourne, Victoria
-----------------------------
103.141.102.123 was found in our database!
This IP was reported 2 times. Confidence of Abuse is 0%:
ISP Freedom Internet Ltd.
Usage Type Fixed Line ISP
ASN AS139336
Domain Name freedominternet.co.nz
Country 🇳🇿 New Zealand
City Auckland, Auckland
11-12-2025 19:25:28 - PDXC Integration (Work notes)
Assigned to Bernard Jang.
&lt;br/&gt;ANALYSIS: 
Reviewed logs for the past 60 days for Donna.
Sign in patterns are consistent with overseas travel.
The same device is appearing in both NZ and AU sign-ins. Jumps between both regions are likely due to roaming service being turned on.
IPs across both regions are benign as per OSINT sources.
No suspicious office activity observed.
Activity is consistent with findings in recent case INC40832770 
No security concerns identified. Proceeding with ticket closure.
---------------------------
49.183.76.213 was not found in our database
ISP Optus Internet Pty Ltd
Usage Type Mobile ISP
ASN Unknown
Hostname(s) pa49-183-76-213.pa.vic.optusnet.com.au
Domain Name optus.net.au
Country 🇦🇺 Australia
City Melbourne, Victoria
-----------------------------
103.141.102.123 was found in our database!
This IP was reported 2 times. Confidence of Abuse is 0%:
ISP Freedom Internet Ltd.
Usage Type Fixed Line ISP
ASN AS139336
Domain Name freedominternet.co.nz
Country 🇳🇿 New Zealand
City Auckland, Auckland
11-12-2025 19:25:21 - PDXC Integration (Additional comments)
bjang@dxc.com: ANALYSIS: 
Reviewed logs for the past 60 days for Donna.
Sign in patterns are consistent with overseas travel.
The same device is appearing in both NZ and AU sign-ins. Jumps between both regions are likely due to roaming service being turned on.
IPs across both regions are benign as per OSINT sources.
No suspicious office activity observed.
Activity is consistent with findings in recent case INC40832770 
No security concerns identified. Proceeding with ticket closure.
---------------------------
49.183.76.213 was not found in our database
ISP Optus Internet Pty Ltd
Usage Type Mobile ISP
ASN Unknown
Hostname(s) pa49-183-76-213.pa.vic.optusnet.com.au
Domain Name optus.net.au
Country 🇦🇺 Australia
City Melbourne, Victoria
-----------------------------
103.141.102.123 was found in our database!
This IP was reported 2 times. Confidence of Abuse is 0%:
ISP Freedom Internet Ltd.
Usage Type Fixed Line ISP
ASN AS139336
Domain Name freedominternet.co.nz
Country 🇳🇿 New Zealand
City Auckland, Auckland
11-12-2025 19:24:28 - PDXC Integration (Work notes)
Assigned to Bernard Jang.
&lt;br/&gt;Dear Queensland Rail Team,
The Unit 42 Managed Services Team investigated ID-30921 - First successful SSO access from ASN in the organization
The user queenslandrail\R906603 successfully authenticated via SSO. The user accessed SSO via ASN 139336 . The connection was from New Zealand which the user connected on 1 days over the past 30 days. The authentication service used was Azure. The user accessed the SSO from the Freedom Internet Ltd. organization. A user authenticated using SSO from ASN 139336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queenslandrail\R906603
- IP Addresses: 103.141.102.123.
Alert details:
- Time: 2025-12-11 05:26:56 UTC
- Alert Name: First successful SSO access from ASN in the organization
- Alert Description: The user queenslandrail\R906603 successfully authenticated via SSO. The user accessed SSO via ASN 139336 . The connection was from New Zealand which the user connected on 1 days over the past 30 days. The authentication service used was Azure. The user accessed the SSO from the Freedom Internet Ltd. organization. A user authenticated using SSO from ASN 139336 for the first time
- Action: Detected
User DSS Info:
- Name: Hohepa, Donna
- Upn: donna.hohepa@qr.com.au
- Title: GUARD
- Department: TRAIN SERVICE DELIVERY
- Dn: CN=Hohepa\, Donna,OU=Standard,OU=Brisbane (cptprdfps004) Redirect Users,OU=QR Users,DC=corp,DC=qr,DC=com,DC=au
11-12-2025 18:35:28 - PDXC Integration (Work notes)
Assigned to Bernard Jang.
11-12-2025 15:47:28 - PDXC Integration (Work notes)
Opened By User is Unknown : email.integration.mdr_unit 42@QR
Vendor Referenced this CI Value on Creation not found in database : Cortex XDR
Vendor Referenced this Business Service Value on Creation not found in database : Cortex XDR
11-12-2025 15:47:08 - Palo Alto MDR Service – Unit 42 (Work notes)
Platform DXC Integration incident INC0577589 created INC40879147
</t>
  </si>
  <si>
    <t xml:space="preserve">
 2025-12-11 18:35:19 PDXC Integration - State is Work in Progress was On Hold
 2025-12-11 19:25:21 PDXC Integration - State is Resolved was Work in Progress</t>
  </si>
  <si>
    <t xml:space="preserve">12-12-2025 11:18:08 - PDXC Integration (Work notes)
Assigned to Eric Hanneman.
&lt;br/&gt;Repair of Adobe completed, no available updates. Test print successful. All is well now.
12-12-2025 11:18:08 - PDXC Integration (Work notes)
Assigned to Eric Hanneman.
&lt;br/&gt;Repair of Adobe completed, no available updates. Test print successful. All is well now.
12-12-2025 11:17:59 - PDXC Integration (Additional comments)
ehanneman2@dxc.com: Repair of Adobe completed, no available updates. Test print successful. Also ran all Windows updates that were missing.  All is well now, ok to resolve the incident.
12-12-2025 11:16:59 - PDXC Integration (Work notes)
Assigned to Eric Hanneman.
12-12-2025 11:16:48 - PDXC Integration (Work notes)
Assigned to Eric Hanneman.
&lt;br/&gt;Called Jenn and confirmed that all is well now.  Ok to resolve the incident.
11-12-2025 16:40:28 - PDXC Integration (Work notes)
Assigned to Eric Hanneman.
11-12-2025 16:40:18 - PDXC Integration (Work notes)
Assigned to Eric Hanneman.
11-12-2025 16:40:15 - PDXC Integration (Additional comments)
ehanneman2@dxc.com: Called Jenn / remotely accessed her machine.
She showed me what was going on and sent a test print to her local printer, printed correctly.
Initiated a repair of Acrobat, completed.
Also checked for update, no available updates. Current version is 25.001.20997.
Jenn has left for the day, will need to check back tomorrow to see if issue remains.
Kicked off running all missing Windows updates.
Locked computer for the night.  
Will check back tomorrow for an update.
11-12-2025 16:28:28 - PDXC Integration (Work notes)
Assigned to Eric Hanneman.
11-12-2025 16:27:28 - PDXC Integration (Work notes)
Called Jenn / remotely accessed her machine.
She showed me what was going on and sent a test print to her local printer.  The print came out just fine.
Initiated a repair of Acrobat, completed.
Also checked for update, no available updates.  Current version is 25.001.20997.
Jenn has left for the day, will need to check back tomorrow to see if issue remains.
11-12-2025 16:05:13 - George Knight (Work notes)
Platform DXC Integration incident INC0577588 updated INC40879280
11-12-2025 16:05:08 - George Knight (Work notes)
Called 0410 435 953 and spoke to Yeasin Joy for VIP handover,
11-12-2025 16:02:08 - PDXC Integration (Work notes)
Vendor Referenced this Business Service Value on Creation not found in database : Adobe Suite
11-12-2025 16:01:58 - PDXC Integration (Work notes)
Added attachment ::  QLDRail_INC added (CNDEF0001178) - INC0577588 document could not be printed error.png
11-12-2025 16:01:48 - George Knight (Work notes)
Platform DXC Integration incident INC0577588 created INC40879280
</t>
  </si>
  <si>
    <t xml:space="preserve">
 2025-12-11 16:01:31 George Knight - Assignment Group is DXC Desktop CBD was DXC Remote Desktop Support
 2025-12-11 16:28:27 PDXC Integration - State is Work in Progress was New
 2025-12-11 16:40:15 PDXC Integration - State is On Hold was Work in Progress
 2025-12-12 11:16:49 PDXC Integration - State is Work in Progress was On Hold
 2025-12-12 11:17:59 PDXC Integration - State is Resolved was Work in Progress</t>
  </si>
  <si>
    <t xml:space="preserve">
 2025-12-11 15:40:09 TRAP Alerts - State is Closed was Closed</t>
  </si>
  <si>
    <t xml:space="preserve">12-12-2025 11:16:38 - Scott Nguyen (Work notes)
Platform DXC Integration incident INC0577584 updated INC40879519
12-12-2025 11:16:30 - Scott Nguyen (Work notes)
Platform DXC Integration incident INC0577584 updated INC40879519
12-12-2025 11:16:26 - Scott Nguyen (Additional comments)
Test sendmail successfully, closing ticket, thank you.
11-12-2025 17:03:38 - PDXC Integration (Work notes)
Assigned to Suraj Rai.
11-12-2025 17:02:59 - PDXC Integration (Work notes)
Assigned to Suraj Rai.
11-12-2025 17:02:55 - PDXC Integration (Additional comments)
srai7@dxc.com: Hi @Scott Nguyen
Good Day!
We've checked the distribution list (PDL-QTMP-TrainDNA-System-Alerts@qr.com.au). As a member, you are not receiving copies of emails you send to the list. This is the default behavior for Microsoft 365 distribution lists — senders do not get a copy of their own messages when sending to a DL.
If you want to confirm that your test email was delivered, you can either:
BCC yourself when sending the email to the DL
Please let us know for any further query. Thanks!
11-12-2025 16:39:09 - PDXC Integration (Work notes)
Assigned to Suraj Rai.
11-12-2025 16:37:58 - PDXC Integration (Work notes)
Assigned to Sonia Pandey.
11-12-2025 16:26:18 - PDXC Integration (Work notes)
Vendor Referenced this CI Value on Creation not found in database : O365 - Exchange Online
11-12-2025 16:25:41 - George Knight (Work notes)
Platform DXC Integration incident INC0577584 created INC40879519
11-12-2025 16:25:31 - George Knight (Work notes)
Assigning to O365 Messaging team to assist with members not receiving emails sent to PDL.
PDL Created in RITM0271045
DRA: PDL-QTMP-TrainDNA-System-Alerts@qr.com.au confirmed created correctly
Members:
Berry, Damien
Hobart, Anthony
Nguyen, Scott
Paynter, Amelia
11-12-2025 16:16:56 - George Knight (Work notes)
Investigating.
</t>
  </si>
  <si>
    <t xml:space="preserve">
 2025-12-11 16:04:07 Shane Kmet - Assigned to is Zoe O'Brien was 
 2025-12-11 16:25:31 George Knight - Assignment Group is DXC O365 Messaging was Global Service Desk
 2025-12-11 17:02:55 PDXC Integration - State is On Hold was Work in Progress
 2025-12-12 11:16:32 Scott Nguyen - State is Resolved was On Hold</t>
  </si>
  <si>
    <t xml:space="preserve">12-12-2025 20:36:08 - PDXC Integration (Work notes)
Assigned to Duy Minh Nguyen.
12-12-2025 20:35:58 - PDXC Integration (Work notes)
Assigned to Duy Minh Nguyen.
12-12-2025 20:35:56 - PDXC Integration (Additional comments)
mnguyen83@dxc.com: Waiting for user confirmation
12-12-2025 15:09:11 - PDXC Integration (Work notes)
Assigned to Duy Minh Nguyen.
&lt;br/&gt;Attempt to follow up with Michelle via phone but couldnt reach. Left message.
11-12-2025 16:46:08 - PDXC Integration (Work notes)
Assigned to Duy Minh Nguyen.
11-12-2025 16:45:58 - PDXC Integration (Work notes)
Assigned to Duy Minh Nguyen.
11-12-2025 16:45:53 - PDXC Integration (Additional comments)
mnguyen83@dxc.com: @Michelle Coffey, could you please attach a screenshot of the error to the ticket for our investigation? From the trace logs, we can see that you were able to access MyRoster between 15:41 and 15:54. Has the issue resolved itself?
11-12-2025 15:41:48 - PDXC Integration (Work notes)
Vendor Referenced this CI Value on Creation not found in database : SharePoint QLR
Vendor Referenced this Business Service Value on Creation not found in database : SharePoint QLR
11-12-2025 15:41:32 - Shane Kmet (Work notes)
Platform DXC Integration incident INC0577583 created INC40879114
</t>
  </si>
  <si>
    <t xml:space="preserve">
 2025-12-11 16:45:53 PDXC Integration - State is Work in Progress was New
 2025-12-12 20:35:56 PDXC Integration - State is On Hold was Work in Progress</t>
  </si>
  <si>
    <t xml:space="preserve">12-12-2025 15:13:19 -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15:13:12 -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15:13:09 - PDXC Integration (Additional comments)
htran81@dxc.com: Resolved based on resolution of Parent Incident. 
Hi Kaylea,
The issue with CASPA is fixed, CASPA is working now.
The incident will be marked as resolved.
Kind regards,
Hai
11-12-2025 20:13:58 - PDXC Integration (Work notes)
Assigned to Hai Tran.
&lt;br/&gt;[incident].[parent_incident] supplied value [INC40879199] failed [Unable to determine reference]
11-12-2025 15:38:29 - PDXC Integration (Work notes)
Assigned to Hai Tran.
11-12-2025 15:38:24 - PDXC Integration (Additional comments)
htran81@dxc.com: Hi,
We have received the request and starting to investigation.
Kind regards,
Hai
11-12-2025 15:37:51 - PDXC Integration (Work notes)
Assigned to Hai Tran.
11-12-2025 15:33:28 - PDXC Integration (Work notes)
Vendor Referenced this Business Service Value on Creation not found in database : Customer Accounting Suburban Passenger Application (CASPA)
11-12-2025 15:32:49 - PDXC Integration (Work notes)
Added attachment ::  QLDRail_INC added (CNDEF0001178) - Screenshot 2025-12-11 162838.png
11-12-2025 15:32:38 - PDXC Integration (Work notes)
Added attachment ::  QLDRail_INC added (CNDEF0001178) - Screenshot 2025-12-11 162822.png
11-12-2025 15:32:32 - Zoe O'Brien (Work notes)
Platform DXC Integration incident INC0577581 created INC40879033
</t>
  </si>
  <si>
    <t xml:space="preserve">
 2025-12-11 15:37:39 PDXC Integration - State is Work in Progress was New
 2025-12-12 15:13:09 PDXC Integration - State is Resolved was Work in Progress</t>
  </si>
  <si>
    <t xml:space="preserve">12-12-2025 15:13:18 -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15:13:11 - PDXC Integration (Work notes)
Assigned to Hai Tran.
&lt;br/&gt;[incident].[parent_incident] supplied value [INC40879199] failed [Unable to determine reference]&lt;br/&gt;Close notes copied from Parent Incident: Authentication failed when using service account to connect Azure SQL MI with prompting error message: 'Cannot generate SSPI context. ' and 'The target principal name is incorrect.' This occurred during Windows Authentication (Kerberos) handshake. Issue started after Service Account password changed after 1 day. Connection from other user account remain fine. Control-M job failed for NETBI job related to CASPA this morning.
12-12-2025 15:13:07 - PDXC Integration (Additional comments)
htran81@dxc.com: Resolved based on resolution of Parent Incident. 
Hi Kaylea,
The issue with CASPA is fixed, CASPA is working now.
The incident will be marked as resolved.
Kind regards,
Hai
11-12-2025 20:13:38 - PDXC Integration (Work notes)
Assigned to Hai Tran.
&lt;br/&gt;[incident].[parent_incident] supplied value [INC40879199] failed [Unable to determine reference]
11-12-2025 16:23:38 - PDXC Integration (Work notes)
Assigned to Hai Tran.
11-12-2025 15:33:08 - PDXC Integration (Work notes)
Vendor Referenced this Business Service Value on Creation not found in database : Customer Accounting Suburban Passenger Application (CASPA)
11-12-2025 15:32:58 - PDXC Integration (Work notes)
Added attachment ::  QLDRail_INC added (CNDEF0001178) - Screenshot 2025-12-11 163209.jpg
11-12-2025 15:32:53 - Frederic Shea (Work notes)
Platform DXC Integration incident INC0577579 created INC40879039
11-12-2025 15:32:19 - Frederic Shea (Work notes)
Server Error in '/' Application.
Resolution of the dependency failed, type = "Qr.Caspa.App.AdminService", name = "(none)".
Exception occurred while: Calling constructor Qr.Caspa.Component.ReferenceData.ReferenceDataRetriever(Qr.Caspa.Component.ReferenceData.IReferenceDataManager referenceDataManager, Microsoft.Practices.EnterpriseLibrary.Caching.ICacheManager cacheManager).
Exception is: CaspaException - The underlying provider failed on Open.
-----------------------------------------------
At the time of the exception, the container was:
 Resolving Qr.Caspa.App.AdminService,(none)
 Resolving parameter "eventJourneyManager" of constructor DynamicModule.ns.Wrapped_AdminService_5d7c6a9499dc46119e207bea68113f44(Qr.Caspa.Component.ReferenceData.IReferenceDataManager referenceDataManager, Qr.Caspa.Component.ReferenceData.Core.IAdminSettingsManager adminSettingsManager, Qr.Caspa.Component.EventJourney.IEventJourneyManager eventJourneyManager)
   Resolving Qr.Caspa.Component.EventJourney.EventJourneyManager,(none) (mapped from Qr.Caspa.Component.EventJourney.IEventJourneyManager, (none))
   Resolving parameter "referenceDataRetriever" of constructor Qr.Caspa.Component.EventJourney.EventJourneyManager(Qr.Caspa.Data.IUnitOfWork entityUow, Qr.Caspa.Component.ReferenceData.IReferenceDataRetriever referenceDataRetriever, Qr.Caspa.Common.Security.ISecurityService securityService, Qr.Caspa.Component.FareVersions.IFareVersionManager fareVersionManager)
     Resolving Qr.Caspa.Component.ReferenceData.ReferenceDataRetriever,(none) (mapped from Qr.Caspa.Component.ReferenceData.IReferenceDataRetriever, (none))
     Calling constructor Qr.Caspa.Component.ReferenceData.ReferenceDataRetriever(Qr.Caspa.Component.ReferenceData.IReferenceDataManager referenceDataManager, Microsoft.Practices.EnterpriseLibrary.Caching.ICacheManager cacheManager)
Description: An unhandled exception occurred during the execution of the current web request. Please review the stack trace for more information about the error and where it originated in the code.
Exception Details: System.ServiceModel.FaultException`1[[System.ServiceModel.ExceptionDetail, System.ServiceModel, Version=3.0.0.0, Culture=neutral, PublicKeyToken=b77a5c561934e089]]: Resolution of the dependency failed, type = "Qr.Caspa.App.AdminService", name = "(none)".
Exception occurred while: Calling constructor Qr.Caspa.Component.ReferenceData.ReferenceDataRetriever(Qr.Caspa.Component.ReferenceData.IReferenceDataManager referenceDataManager, Microsoft.Practices.EnterpriseLibrary.Caching.ICacheManager cacheManager).
Exception is: CaspaException - The underlying provider failed on Open.
-----------------------------------------------
At the time of the exception, the container was:
 Resolving Qr.Caspa.App.AdminService,(none)
 Resolving parameter "eventJourneyManager" of constructor DynamicModule.ns.Wrapped_AdminService_5d7c6a9499dc46119e207bea68113f44(Qr.Caspa.Component.ReferenceData.IReferenceDataManager referenceDataManager, Qr.Caspa.Component.ReferenceData.Core.IAdminSettingsManager adminSettingsManager, Qr.Caspa.Component.EventJourney.IEventJourneyManager eventJourneyManager)
   Resolving Qr.Caspa.Component.EventJourney.EventJourneyManager,(none) (mapped from Qr.Caspa.Component.EventJourney.IEventJourneyManager, (none))
   Resolving parameter "referenceDataRetriever" of constructor Qr.Caspa.Component.EventJourney.EventJourneyManager(Qr.Caspa.Data.IUnitOfWork entityUow, Qr.Caspa.Component.ReferenceData.IReferenceDataRetriever referenceDataRetriever, Qr.Caspa.Common.Security.ISecurityService securityService, Qr.Caspa.Component.FareVersions.IFareVersionManager fareVersionManager)
     Resolving Qr.Caspa.Component.ReferenceData.ReferenceDataRetriever,(none) (mapped from Qr.Caspa.Component.ReferenceData.IReferenceDataRetriever, (none))
     Calling constructor Qr.Caspa.Component.ReferenceData.ReferenceDataRetriever(Qr.Caspa.Component.ReferenceData.IReferenceDataManager referenceDataManager, Microsoft.Practices.EnterpriseLibrary.Caching.ICacheManager cacheManager)
Source Error:
An unhandled exception was generated during the execution of the current web request. Information regarding the origin and location of the exception can be identified using the exception stack trace below.
Stack Trace:
[FaultException`1: Resolution of the dependency failed, type = "Qr.Caspa.App.AdminService", name = "(none)".
Exception occurred while: Calling constructor Qr.Caspa.Component.ReferenceData.ReferenceDataRetriever(Qr.Caspa.Component.ReferenceData.IReferenceDataManager referenceDataManager, Microsoft.Practices.EnterpriseLibrary.Caching.ICacheManager cacheManager).
Exception is: CaspaException - The underlying provider failed on Open.
-----------------------------------------------
At the time of the exception, the container was:
  Resolving Qr.Caspa.App.AdminService,(none)
  Resolving parameter "eventJourneyManager" of constructor DynamicModule.ns.Wrapped_AdminService_5d7c6a9499dc46119e207bea68113f44(Qr.Caspa.Component.ReferenceData.IReferenceDataManager referenceDataManager, Qr.Caspa.Component.ReferenceData.Core.IAdminSettingsManager adminSettingsManager, Qr.Caspa.Component.EventJourney.IEventJourneyManager eventJourneyManager)
    Resolving Qr.Caspa.Component.EventJourney.EventJourneyManager,(none) (mapped from Qr.Caspa.Component.EventJourney.IEventJourneyManager, (none))
    Resolving parameter "referenceDataRetriever" of constructor Qr.Caspa.Component.EventJourney.EventJourneyManager(Qr.Caspa.Data.IUnitOfWork entityUow, Qr.Caspa.Component.ReferenceData.IReferenceDataRetriever referenceDataRetriever, Qr.Caspa.Common.Security.ISecurityService securityService, Qr.Caspa.Component.FareVersions.IFareVersionManager fareVersionManager)
      Resolving Qr.Caspa.Component.ReferenceData.ReferenceDataRetriever,(none) (mapped from Qr.Caspa.Component.ReferenceData.IReferenceDataRetriever, (none))
      Calling constructor Qr.Caspa.Component.ReferenceData.ReferenceDataRetriever(Qr.Caspa.Component.ReferenceData.IReferenceDataManager referenceDataManager, Microsoft.Practices.EnterpriseLibrary.Caching.ICacheManager cacheManager)
]
   DynamicModule.ns.Wrapped_HomeController_93f2d5515b91401da7f889e646716ef5.Execute(RequestContext requestContext) +150
   System.Web.Mvc.ControllerBase.System.Web.Mvc.IController.Execute(RequestContext requestContext) +7
   System.Web.Mvc.&lt;&gt;c__DisplayClass8.&lt;BeginProcessRequest&gt;b__4() +34
   System.Web.Mvc.Async.&lt;&gt;c__DisplayClass1.&lt;MakeVoidDelegate&gt;b__0() +21
   System.Web.Mvc.Async.&lt;&gt;c__DisplayClass8`1.&lt;BeginSynchronous&gt;b__7(IAsyncResult _) +12
   System.Web.Mvc.Async.WrappedAsyncResult`1.End() +53
   System.Web.Mvc.MvcHandler.EndProcessRequest(IAsyncResult asyncResult) +30
   System.Web.Mvc.MvcHandler.System.Web.IHttpAsyncHandler.EndProcessRequest(IAsyncResult result) +7
   System.Web.CallHandlerExecutionStep.System.Web.HttpApplication.IExecutionStep.Execute() +8783582
   System.Web.HttpApplication.ExecuteStep(IExecutionStep step, Boolean&amp; completedSynchronously) +155
</t>
  </si>
  <si>
    <t xml:space="preserve">
 2025-12-11 15:32:34 Fred Shea - Assignment Group is DXC Application VNM was Global Service Desk
 2025-12-12 15:13:07 PDXC Integration - State is Resolved was Work in Progress</t>
  </si>
  <si>
    <t xml:space="preserve">11-12-2025 17:54:59 - PDXC Integration (Work notes)
Assigned to Jayapaul Matangi.
&lt;br/&gt;Accounts updated to A_O917421 and TA_O917421. Issue resolved per customer confirmation. Ticket closed.
11-12-2025 17:54:59 - PDXC Integration (Work notes)
Assigned to Jayapaul Matangi.
&lt;br/&gt;Accounts updated to A_O917421 and TA_O917421. Issue resolved per customer confirmation. Ticket closed.
11-12-2025 17:54:52 - PDXC Integration (Additional comments)
matangi.jayapaul@dxc.com: Thanks for the confirmation.
We are closing the ticket.
11-12-2025 17:53:19 - PDXC Integration (Work notes)
Assigned to Jayapaul Matangi.
11-12-2025 17:52:58 - PDXC Integration (Work notes)
Assigned to Jayapaul Matangi.
11-12-2025 17:52:55 - PDXC Integration (Additional comments)
matangi.jayapaul@dxc.com: Thanks for the confirmation.
We are closing the ticket.
11-12-2025 16:36:10 - PDXC Integration (Additional comments)
stefanie.wilkin@dxc.com: Thankyou Jayapaul Matangi, the accounts now appear correctly on our end.
See screenshot attached
You may proceed to close the INC
11-12-2025 16:33:28 - PDXC Integration (Work notes)
Added attachment ::  INC40878543 3.png
11-12-2025 16:30:33 - PDXC Integration (Additional comments)
matangi.jayapaul@dxc.com: Hi Stefanie,
Please confirm for the closure.
11-12-2025 16:23:11 - Zoe O'Brien (Work notes)
Platform DXC Integration incident INC0577575 updated INC40878543
11-12-2025 16:23:06 - Zoe O'Brien (Work notes)
Re-assigning to Infra Active Directory
Hi Team, 
If the issue is resolved, please close out the ticket
11-12-2025 16:15:31 - Zoe O'Brien (Work notes)
Investigating
11-12-2025 15:53:25 - PDXC Integration (Additional comments)
matangi.jayapaul@dxc.com: Hi Team,
Upon review there is no space for the both accounts  please find the below screenshots.
If anything required from AD end please reassign the ticket.
11-12-2025 15:50:48 - PDXC Integration (Work notes)
Assigned to Jayapaul Matangi.
11-12-2025 15:50:48 - PDXC Integration (Work notes)
Assigned to Jayapaul Matangi.
11-12-2025 15:50:48 - PDXC Integration (Work notes)
Assigned to Jayapaul Matangi.
&lt;br/&gt;Added attachment ::  image (10).png
11-12-2025 15:50:38 - PDXC Integration (Work notes)
Assigned to Jayapaul Matangi.
&lt;br/&gt;Added attachment ::  image (11).png
11-12-2025 15:48:38 - PDXC Integration (Work notes)
Assigned to Jayapaul Matangi.
11-12-2025 15:18:18 - PDXC Integration (Work notes)
Added attachment ::  INC40878543 2.png
Added attachment ::  INC40878543 1.png
11-12-2025 15:17:28 - PDXC Integration (Work notes)
Added attachment ::  INC40878543 2.png
Added attachment ::  INC40878543 1.png
11-12-2025 15:16:58 - PDXC Integration (Work notes)
Added attachment ::  INC40878543 1.png
11-12-2025 15:16:28 - PDXC Integration (Work notes)
Added attachment ::  INC40878543 1.png
11-12-2025 15:16:10 - PDXC Integration (Work notes)
Requested User is Unknown : stefanie.wilkin@dxc.com
</t>
  </si>
  <si>
    <t xml:space="preserve">
 2025-12-11 15:48:33 PDXC Integration - State is Work in Progress was New
 2025-12-11 15:53:25 PDXC Integration - Assignment Group is Global Service Desk was DXC Infra Active Directory
 2025-12-11 16:04:07 Shane Kmet - Assigned to is Zoe O'Brien was 
 2025-12-11 16:23:06 Zoe O'Brien - Assignment Group is DXC Infra Active Directory was Global Service Desk
 2025-12-11 16:30:33 PDXC Integration - State is On Hold was Work in Progress
 2025-12-11 17:52:55 PDXC Integration - State is Work in Progress was On Hold
 2025-12-11 17:54:52 PDXC Integration - State is Resolved was Work in Progress</t>
  </si>
  <si>
    <t xml:space="preserve">11-12-2025 15:48:13 - Shane Kmet (Work notes)
Closing as INC raised by Guest
</t>
  </si>
  <si>
    <t xml:space="preserve">
 2025-12-11 15:48:07 Shane Kmet - Assigned to is Fred Shea was 
 2025-12-11 15:48:13 Shane Kmet - State is Resolved was Work in Progress</t>
  </si>
  <si>
    <t xml:space="preserve">12-12-2025 11:07:22 - PDXC Integration (Work notes)
Assigned to Sonia Pandey.
12-12-2025 11:06:41 - PDXC Integration (Work notes)
Assigned to Sonia Pandey.
12-12-2025 11:06:28 - PDXC Integration (Work notes)
Assigned to Sonia Pandey.
&lt;br/&gt;MS case raised for the issue 2512090030007963
Awaiting further update.
11-12-2025 16:02:38 - PDXC Integration (Work notes)
Assigned to Sonia Pandey.
&lt;br/&gt;MS case already raised for the issue 2512090030007963
Awaiting further update.
11-12-2025 15:20:48 - PDXC Integration (Work notes)
Assigned to Sonia Pandey.
11-12-2025 15:20:08 - PDXC Integration (Work notes)
Assigned to Sonia Pandey.
11-12-2025 15:19:59 - PDXC Integration (Additional comments)
sonia.pandey@dxc.com: .
11-12-2025 15:19:58 - PDXC Integration (Work notes)
Assigned to Sonia Pandey.
&lt;br/&gt;Pinged user on teams and asked to provide screenshot.
Last time used : User not sure as only noticed 3:23pm
Checked on my end &gt; exchange centre&gt; public folder &gt; same error
No MS advisory/incident found specifically for this issue.
Checking internally with team , will update details accordingly.
11-12-2025 15:13:48 - PDXC Integration (Work notes)
Assigned to Sonia Pandey.
&lt;br/&gt;Added attachment ::  QLDRail_INC added (CNDEF0001178) - No public folders are showing - Error executing cmdlet.png
11-12-2025 15:13:25 - Shane Kmet (Work notes)
Platform DXC Integration incident INC0577569 updated INC40878699
11-12-2025 15:09:49 - PDXC Integration (Work notes)
Assigned to Sonia Pandey.
11-12-2025 15:03:28 - PDXC Integration (Work notes)
Vendor Referenced this CI Value on Creation not found in database : General Enquiries (Generic Ci)
11-12-2025 15:03:04 - Ryan Bell (Work notes)
Platform DXC Integration incident INC0577569 created INC40878699
</t>
  </si>
  <si>
    <t xml:space="preserve">
 2025-12-11 15:09:43 PDXC Integration - State is Work in Progress was New
 2025-12-11 15:19:57 PDXC Integration - State is On Hold was Work in Progress
 2025-12-12 11:06:24 PDXC Integration - State is Work in Progress was On Hold
 2025-12-12 11:07:13 PDXC Integration - State is On Hold was Work in Progress</t>
  </si>
  <si>
    <t xml:space="preserve">12-12-2025 18:03:48 - PDXC Integration (Work notes)
Assigned to Lakshmi Kundeti.
&lt;br/&gt;Restarted SMS services. Vendor CI and Business Service values not found in database.
12-12-2025 18:03:42 - PDXC Integration (Additional comments)
kundeti@dxc.com: ConfigMgr WSUS Synchronization Manager working fine after restarted sms services
12-12-2025 18:03:21 - PDXC Integration (Work notes)
Assigned to Lakshmi Kundeti.
&lt;br/&gt;Restarted SMS services. Vendor CI and Business Service values not found in database.
12-12-2025 18:03:08 - PDXC Integration (Work notes)
Assigned to Lakshmi Kundeti.
&lt;br/&gt;Restarted SMS services. Vendor CI and Business Service values not found in database.
12-12-2025 18:02:58 - PDXC Integration (Additional comments)
kundeti@dxc.com: ConfigMgr WSUS Synchronization Manager working fine after restarted sms services
12-12-2025 18:02:21 - PDXC Integration (Work notes)
Assigned to Lakshmi Kundeti.
11-12-2025 15:06:58 - PDXC Integration (Work notes)
Assigned to Lakshmi Kundeti.
11-12-2025 15:06:58 - PDXC Integration (Work notes)
Assigned to Lakshmi Kundeti.
11-12-2025 15:06:53 - PDXC Integration (Additional comments)
kundeti@dxc.com: we have restarted sms services.
11-12-2025 15:05:50 - PDXC Integration (Work notes)
Assigned to Lakshmi Kundeti.
11-12-2025 14:57:38 - PDXC Integration (Work notes)
Vendor Referenced this CI Value on Creation not found in database : CPTPRDMCM105
Vendor Referenced this Business Service Value on Creation not found in database : SCOM
11-12-2025 14:57:23 - Shane Kmet (Work notes)
Platform DXC Integration incident INC0577568 created INC40878654
</t>
  </si>
  <si>
    <t xml:space="preserve">
 2025-12-11 15:05:45 PDXC Integration - State is Work in Progress was New
 2025-12-11 15:06:53 PDXC Integration - State is On Hold was Work in Progress
 2025-12-12 18:02:20 PDXC Integration - State is Work in Progress was On Hold
 2025-12-12 18:02:58 PDXC Integration - State is Resolved was Work in Progress</t>
  </si>
  <si>
    <t xml:space="preserve">11-12-2025 14:56:16 - Shane Kmet (Work notes)
Closing as INC raised by Guest
</t>
  </si>
  <si>
    <t xml:space="preserve">
 2025-12-11 14:56:07 Shane Kmet - Assigned to is Zoe O'Brien was 
 2025-12-11 14:56:16 Shane Kmet - State is Resolved was Work in Progress</t>
  </si>
  <si>
    <t xml:space="preserve">11-12-2025 14:53:18 - PDXC Integration (Work notes)
Assigned to Jaymesh Sharma.
&lt;br/&gt;Requested User is Unknown : james.sharma@dxc.com&lt;br/&gt;The following has been deployed: SL234251
CMDB Updated
User to return old device once new device setup completes
11-12-2025 14:53:16 - PDXC Integration (Additional comments)
james.sharma@dxc.com: The following has been deployed: SL234251
CMDB Updated
User to return old device once new device setup completes
</t>
  </si>
  <si>
    <t xml:space="preserve">11-12-2025 14:56:01 - Frederic Shea (Work notes)
.
</t>
  </si>
  <si>
    <t xml:space="preserve">11-12-2025 14:50:21 - PDXC Integration (Work notes)
Assigned to Jaymesh Sharma.
&lt;br/&gt;Requested User is Unknown : james.sharma@dxc.com&lt;br/&gt;The following has been deployed:  SL234244
CMDB Updated
User to return old device once new device setup completes
11-12-2025 14:50:19 - PDXC Integration (Additional comments)
james.sharma@dxc.com: The following has been deployed:  SL234244
CMDB Updated
User to return old device once new device setup completes
</t>
  </si>
  <si>
    <t xml:space="preserve">12-12-2025 16:21:21 - Jia Tan (Work notes)
Platform DXC Integration incident INC0577560 updated INC40878598
12-12-2025 16:21:16 - Jia Tan (Work notes)
We have updated our code to align with Production schema sequence and have deployed the same.
Initial load has been completed and incremental has been triggered.
11-12-2025 16:23:38 - PDXC Integration (Work notes)
Assigned to Florin Florea.
11-12-2025 16:23:38 - PDXC Integration (Work notes)
Assigned to Florin Florea.
11-12-2025 16:23:28 - PDXC Integration (Work notes)
Assigned to Florin Florea.
&lt;br/&gt;This is currently assigned to Application AUS and is a project query, and unfortunately now an incident that can be resolved by this MAS Team. Will be placed into a pending customer, but likely to be resolved when the customer requests a prod to dev refresh of DB.
11-12-2025 16:23:28 - PDXC Integration (Additional comments)
david.dallacosta@dxc.com: This is currently assigned to Application AUS and is a project query, and unfortunately now an incident that cannot be resolved by this MAS Team. Will be placed into a pending customer, but likely to be resolved when the customer requests a prod to dev refresh of DB.
11-12-2025 15:32:38 - PDXC Integration (Work notes)
Assigned to Florin Florea.
11-12-2025 14:50:30 - Jia Tan (Work notes)
Platform DXC Integration incident INC0577560 created INC40878598
</t>
  </si>
  <si>
    <t xml:space="preserve">
 2025-12-11 15:32:36 PDXC Integration - State is Work in Progress was New
 2025-12-11 16:23:26 PDXC Integration - State is On Hold was Work in Progress</t>
  </si>
  <si>
    <t xml:space="preserve">11-12-2025 14:48:08 - PDXC Integration (Work notes)
Assigned to Jaymesh Sharma.
&lt;br/&gt;Requested User is Unknown : james.sharma@dxc.com&lt;br/&gt;The following has been deployed: SL234254
CMDB Updated
User to return old device once new device setup completes
11-12-2025 14:48:03 - PDXC Integration (Additional comments)
james.sharma@dxc.com: The following has been deployed: SL234254
CMDB Updated
User to return old device once new device setup completes
</t>
  </si>
  <si>
    <t xml:space="preserve">11-12-2025 14:42:58 - PDXC Integration (Work notes)
Assigned to Jaymesh Sharma.
&lt;br/&gt;Requested User is Unknown : james.sharma@dxc.com&lt;br/&gt;The following has been deployed: SL234245
CMDB Updated
User to return old device once new device setup completes
11-12-2025 14:42:53 - PDXC Integration (Additional comments)
james.sharma@dxc.com: The following has been deployed: SL234245
CMDB Updated
User to return old device once new device setup completes
</t>
  </si>
  <si>
    <t xml:space="preserve">12-12-2025 11:05:41 - PDXC Integration (Work notes)
Assigned to Duy Minh Nguyen.
&lt;br/&gt;Xsite station field remains blank after clearing cache, resetting browser, allowing pop-ups and redirects, and local network access. Issue persists after restarting PC, checking for updates, and installing pending updates. Vendor referenced business service value not found in database. Please continue to assist.
12-12-2025 11:05:31 - PDXC Integration (Work notes)
Assigned to Duy Minh Nguyen.
&lt;br/&gt;Xsite station field remains blank after clearing cache, resetting browser, allowing pop-ups and redirects, and local network access. Issue persists after restarting PC, checking for updates, and installing pending updates. Vendor referenced business service value not found in database. Please continue to assist.
12-12-2025 11:05:29 - PDXC Integration (Additional comments)
mnguyen83@dxc.com: Raymond confirmed xiste is working now, hence the ticket can be closed.
12-12-2025 10:59:38 - PDXC Integration (Work notes)
Assigned to Duy Minh Nguyen.
11-12-2025 15:08:54 - George Knight (Work notes)
Platform DXC Integration incident INC0577554 updated INC40878637
11-12-2025 15:08:50 - George Knight (Work notes)
Windows check for updates -15+ updates related to drivers- installing PENDING 
Xsite issue persists. Please continue to assist.
11-12-2025 15:04:55 - George Knight (Work notes)
Platform DXC Integration incident INC0577554 updated INC40878637
11-12-2025 15:04:51 - George Knight (Work notes)
Task Manager uptime 21 days 
Restarted PC
Windows check for updates - PENDING
Issue persists.
11-12-2025 14:54:59 - PDXC Integration (Work notes)
Vendor Referenced this Business Service Value on Creation not found in database : Network Access Infonet (Xsite)
11-12-2025 14:54:38 - PDXC Integration (Work notes)
Added attachment ::  QLDRail_INC added (CNDEF0001178) - INC0577554  Xsite station field is blank.png
11-12-2025 14:54:26 - George Knight (Work notes)
Platform DXC Integration incident INC0577554 created INC40878637
</t>
  </si>
  <si>
    <t xml:space="preserve">
 2025-12-12 10:59:30 PDXC Integration - State is Work in Progress was New
 2025-12-12 11:05:29 PDXC Integration - State is Resolved was Work in Progress</t>
  </si>
  <si>
    <t xml:space="preserve">11-12-2025 19:06:38 - PDXC Integration (Work notes)
Assigned to Bernard Jang.
&lt;br/&gt;ANALYSIS: 
Account owner of corp\r908989 is montgomery.pahlke@qr.com.au. 
A review of the last 60 days of sign in logs, show no connections from QRSS-3W9EQY0uOf to overseas IPs.
Overseas sign ins were only observed from personal Android from U.S VPN IP, 185.169.0.11.
Historical sign in patterns also show Montgomery passing mfa from VPN IP range 194.107.162.X, using his registered mobile number.
Sign in behavior shows no anomalous activity, with the user only accessing SAP, the roster and sharepoint.
Based on these findings, concluding Montgomery uses a VPN service on his personal devices. Classing events as benign activity.
----------------
Hostname:194.107.162.98
ASN:136787
ISP:PacketHub S.A.
Services:VPN Server
Country:Australia
State/Region:Queensland
City:Brisbane
-----------------
Hostname:185.169.0.11
ASN:141039
ISP:PacketHub S.A.
Services:VPN Server
Country:United States
State/Region:California
City:Santa Clara
11-12-2025 19:06:28 - PDXC Integration (Work notes)
Assigned to Bernard Jang.
&lt;br/&gt;ANALYSIS: 
Account owner of corp\r908989 is montgomery.pahlke@qr.com.au. 
A review of the last 60 days of sign in logs, show no connections from QRSS-3W9EQY0uOf to overseas IPs.
Overseas sign ins were only observed from personal Android from U.S VPN IP, 185.169.0.11.
Historical sign in patterns also show Montgomery passing mfa from VPN IP range 194.107.162.X, using his registered mobile number.
Sign in behavior shows no anomalous activity, with the user only accessing SAP, the roster and sharepoint.
Based on these findings, concluding Montgomery uses a VPN service on his personal devices. Classing events as benign activity.
----------------
Hostname:194.107.162.98
ASN:136787
ISP:PacketHub S.A.
Services:VPN Server
Country:Australia
State/Region:Queensland
City:Brisbane
-----------------
Hostname:185.169.0.11
ASN:141039
ISP:PacketHub S.A.
Services:VPN Server
Country:United States
State/Region:California
City:Santa Clara
11-12-2025 19:06:27 - PDXC Integration (Additional comments)
bjang@dxc.com: ANALYSIS: 
Account owner of corp\r908989 is montgomery.pahlke@qr.com.au. 
A review of the last 60 days of sign in logs, show no connections from QRSS-3W9EQY0uOf to overseas IPs.
Overseas sign ins were only observed from personal Android from U.S VPN IP, 185.169.0.11.
Historical sign in patterns also show Montgomery passing mfa from VPN IP range 194.107.162.X, using his registered mobile number.
Sign in behavior shows no anomalous activity, with the user only accessing SAP, the roster and sharepoint.
Based on these findings, concluding Montgomery uses a VPN service on his personal devices. Classing events as benign activity.
----------------
Hostname:194.107.162.98
ASN:136787
ISP:PacketHub S.A.
Services:VPN Server
Country:Australia
State/Region:Queensland
City:Brisbane
-----------------
Hostname:185.169.0.11
ASN:141039
ISP:PacketHub S.A.
Services:VPN Server
Country:United States
State/Region:California
City:Santa Clara
11-12-2025 18:34:28 - PDXC Integration (Work notes)
Assigned to Bernard Jang.
11-12-2025 14:40:58 - PDXC Integration (Work notes)
Opened By User is Unknown : email.integration.mdr_unit 42@QR
Vendor Referenced this CI Value on Creation not found in database : Cortex XDR
Vendor Referenced this Business Service Value on Creation not found in database : Cortex XDR
11-12-2025 14:40:38 - Palo Alto MDR Service – Unit 42 (Work notes)
Platform DXC Integration incident INC0577553 created INC40878512
</t>
  </si>
  <si>
    <t xml:space="preserve">
 2025-12-11 18:34:23 PDXC Integration - State is Work in Progress was On Hold
 2025-12-11 19:06:27 PDXC Integration - State is Resolved was Work in Progress</t>
  </si>
  <si>
    <t xml:space="preserve">11-12-2025 14:40:19 - PDXC Integration (Work notes)
Assigned to Jaymesh Sharma.
&lt;br/&gt;Requested User is Unknown : james.sharma@dxc.com&lt;br/&gt;The following has been deployed: SL233845
CMDB Updated
User to return old device once new device setup completes
11-12-2025 14:40:14 - PDXC Integration (Additional comments)
james.sharma@dxc.com: The following has been deployed: SL233845
CMDB Updated
User to return old device once new device setup completes
</t>
  </si>
  <si>
    <t xml:space="preserve">11-12-2025 16:38:32 - George Knight (Work notes)
Ticket closed by user, issue resolved.
11-12-2025 16:36:52 - George Knight (Work notes)
Investigating.
11-12-2025 15:04:25 - Sandra Millen (Additional comments)
I am not sure how it happened, I no longer have the macrosign error.
</t>
  </si>
  <si>
    <t xml:space="preserve">
 2025-12-11 14:42:21 Shane Kmet - Assigned to is George Knight was 
 2025-12-11 15:03:39 Sandra Millen - State is Resolved was Work in Progress
 2025-12-11 15:04:30 Sandra Millen - State is Work in Progress was Resolved
 2025-12-11 15:04:36 Sandra Millen - State is Resolved was Work in Progress</t>
  </si>
  <si>
    <t xml:space="preserve">11-12-2025 14:37:18 - PDXC Integration (Work notes)
Assigned to Jaymesh Sharma.
&lt;br/&gt;Requested User is Unknown : james.sharma@dxc.com&lt;br/&gt;The following has been deployed:
CMDB Updated: SL234242
User to return old device once new device setup completes
11-12-2025 14:37:10 - PDXC Integration (Additional comments)
james.sharma@dxc.com: The following has been deployed:
CMDB Updated: SL234242
User to return old device once new device setup completes
</t>
  </si>
  <si>
    <t xml:space="preserve">12-12-2025 09:19:36 - Frederic Shea (Work notes)
.
12-12-2025 09:15:03 - Guest (Additional comments)
reply from: info@brisbanetruckschool.com
Thank you 😊 Thank you for choosing Brisbane Truck School. Kind Regards, Cassie McLeod Administration Manager 07 3393 6628 | 0447 181 240 | info@ brisbanetruckschool. com www. brisbanetruckschool. com | www. facebook. com/brisbanetruckschool
Thank you 😊
Thank you for choosing Brisbane Truck School.
Kind Regards,
Cassie McLeod
Administration Manager
07 3393 6628 | 0447 181 240 | info@brisbanetruckschool.com&lt;mailto:info@brisbanetruckschool.com&gt;
www.brisbanetruckschool.com&lt;https://urldefense.com/v3/__http://www.brisbanetruckschool.com/__;!!OewlTa1rXg!QqUzRdArSGMyzHx7Zfo9UzUJV952PS3rYe2DIx_qIXYoi3rFxfNm5SyFXr49bG9RIb8q6LLGcT2tlAlukl3fuJsjAhEy$&gt; | www.facebook.com/brisbanetruckschool&lt;https://urldefense.com/v3/__http://www.facebook.com/brisbanetruckschool__;!!OewlTa1rXg!QqUzRdArSGMyzHx7Zfo9UzUJV952PS3rYe2DIx_qIXYoi3rFxfNm5SyFXr49bG9RIb8q6LLGcT2tlAlukl3fuF5_avCy$&gt;
33 Canberra St, Hemmant QLD 4174
[cid:image002.png@01DC6B47.B017EBC0]
12-12-2025 08:19:08 - Frederic Shea (Work notes)
.
12-12-2025 08:11:31 - Guest (Additional comments)
reply from: TrainingIntegration@QR.COM.AU
Hi Cassie,
Sorry, the mobile number is 0405 389 087.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11-12-2025 17:34:25 - George Knight (Work notes)
.
11-12-2025 16:43:10 - Guest (Additional comments)
reply from: info@brisbanetruckschool.com
Hi Duane Can you please check the mobile # for Danny Wood as we have received a message to say that it’s not him. Thank you 😊 Kind Regards, Cassie McLeod Administration Manager 07 3393 6628 | 0447 181 240 | info@ brisbanetruckschool. com
Hi Duane
Can you please check the mobile # for Danny Wood as we have received a message to say that it’s not him.
Thank you 😊
Kind Regards,
Cassie McLeod
Administration Manager
07 3393 6628 | 0447 181 240 | info@brisbanetruckschool.com&lt;mailto:info@brisbanetruckschool.com&gt;
www.brisbanetruckschool.com&lt;https://urldefense.com/v3/__http://www.brisbanetruckschool.com/__;!!OewlTa1rXg!QEAW_gS5GcEdna-N2s6M_CBRu9-2cDzVAUOjakrjTnulKtOsQjqxO2gP6tRXSE30kJuLj9bnck94FXUw3mJTUhjIXaMX$&gt; | www.facebook.com/brisbanetruckschool&lt;https://urldefense.com/v3/__http://www.facebook.com/brisbanetruckschool__;!!OewlTa1rXg!QEAW_gS5GcEdna-N2s6M_CBRu9-2cDzVAUOjakrjTnulKtOsQjqxO2gP6tRXSE30kJuLj9bnck94FXUw3mJTUt9YzHPP$&gt;
33 Canberra St, Hemmant QLD 4174
[cid:image002.png@01DC6ABC.E5C80880]
11-12-2025 14:35:13 - Shane Kmet (Work notes)
Closing as INC raised by Guest
</t>
  </si>
  <si>
    <t xml:space="preserve">
 2025-12-11 14:35:06 Shane Kmet - Assigned to is Fred Shea was 
 2025-12-11 14:35:13 Shane Kmet - State is Resolved was Work in Progress</t>
  </si>
  <si>
    <t xml:space="preserve">11-12-2025 14:33:58 - PDXC Integration (Work notes)
Assigned to Jaymesh Sharma.
&lt;br/&gt;Requested User is Unknown : james.sharma@dxc.com&lt;br/&gt;The following has been deployed: SL234289
CMDB Updated
User to return old device once new device setup completes
11-12-2025 14:33:57 - PDXC Integration (Additional comments)
james.sharma@dxc.com: The following has been deployed: SL234289
CMDB Updated
User to return old device once new device setup completes
</t>
  </si>
  <si>
    <t xml:space="preserve">11-12-2025 14:29:21 - PDXC Integration (Work notes)
Assigned to Jaymesh Sharma.
&lt;br/&gt;Requested User is Unknown : james.sharma@dxc.com&lt;br/&gt;The following has been deployed: SL234298
CMDB Updated
User to return old device once new device setup completes
11-12-2025 14:29:20 - PDXC Integration (Additional comments)
james.sharma@dxc.com: The following has been deployed: SL234298
CMDB Updated
User to return old device once new device setup completes
</t>
  </si>
  <si>
    <t xml:space="preserve">11-12-2025 14:29:57 - Shane Kmet (Work notes)
914674
Upadetd DRA expiory date to be Jan 9, 2026, 5:00:33 PM
11-12-2025 14:28:50 - Shane Kmet (Work notes)
Investigating
</t>
  </si>
  <si>
    <t xml:space="preserve">
 2025-12-11 14:28:42 Shane Kmet - Assigned to is Zoe O'Brien was 
 2025-12-11 14:29:57 Shane Kmet - State is Resolved was Work in Progress</t>
  </si>
  <si>
    <t xml:space="preserve">11-12-2025 15:01:12 - Clair Neate (Additional comments)
Hi Camilla, 
I have checked on your account in all the relevant databases and It should all be working fine for you now.
All showing up as enabled
If you need any help please don't hesitate to call the service desk back on 07 3072 5000 
Kind Regards, 
Clair Neate
11-12-2025 14:56:02 - Clair Neate (Work notes)
Checked account in intune and all was showing enabled
11-12-2025 14:53:12 - Clair Neate (Work notes)
Investigating
</t>
  </si>
  <si>
    <t xml:space="preserve">
 2025-12-11 14:56:10 Shane Kmet - Assigned to is George Knight was 
 2025-12-11 15:02:29 Clair Neate - State is Resolved was Work in Progress</t>
  </si>
  <si>
    <t xml:space="preserve">11-12-2025 14:25:18 - PDXC Integration (Work notes)
Assigned to Jaymesh Sharma.
&lt;br/&gt;Requested User is Unknown : james.sharma@dxc.com&lt;br/&gt;The following has been deployed: SL234344
CMDB Updated
User to return old device once new device setup completes
11-12-2025 14:25:16 - PDXC Integration (Additional comments)
james.sharma@dxc.com: The following has been deployed: SL234344
CMDB Updated
User to return old device once new device setup completes
</t>
  </si>
  <si>
    <t xml:space="preserve">
 2025-12-11 14:19:59 TRAP Alerts - State is Closed was Closed</t>
  </si>
  <si>
    <t xml:space="preserve">13-12-2025 01:36:49 - PDXC Integration (Work notes)
Assigned to Martin Szeto.
&lt;br/&gt;User replied to email and confirmed activity:
"
This is scheduled activity being completed under change request CHG0053988. 
For reference it is a one-off action to setup the Azure AD Kerberos server via a PowerShell command. The machine that run the PowerShell command was my QR laptop, which is not a domain controller. 
If you require any further information, please let me know.
"
13-12-2025 01:36:42 - PDXC Integration (Work notes)
Assigned to Martin Szeto.
&lt;br/&gt;User replied to email and confirmed activity:
"
This is scheduled activity being completed under change request CHG0053988. 
For reference it is a one-off action to setup the Azure AD Kerberos server via a PowerShell command. The machine that run the PowerShell command was my QR laptop, which is not a domain controller. 
If you require any further information, please let me know.
"
13-12-2025 01:36:41 - PDXC Integration (Additional comments)
p.yara@dxc.com: User replied to email and confirmed activity:
"
This is scheduled activity being completed under change request CHG0053988. 
For reference it is a one-off action to setup the Azure AD Kerberos server via a PowerShell command. The machine that run the PowerShell command was my QR laptop, which is not a domain controller. 
If you require any further information, please let me know.
"
11-12-2025 15:39:48 - PDXC Integration (Work notes)
Assigned to Martin Szeto.
11-12-2025 15:39:29 - PDXC Integration (Work notes)
Assigned to Martin Szeto.
&lt;br/&gt;ESM IM: Updating channel\contact type to event
11-12-2025 14:38:19 - PDXC Integration (Work notes)
Assigned to Martin Szeto.
11-12-2025 14:38:01 - PDXC Integration (Additional comments)
mszeto@dxc.com: Email sent to Jason
From: MSS ANZ SOC &lt;mss.anz.soc@dxc.com&gt; 
Sent: Thursday, 11 December 2025 3:37 PM
To: Keegan, Jason &lt;jason.keegan@dxc.com&gt;
Cc: MSS ANZ SOC &lt;mss.anz.soc@dxc.com&gt;
Subject: Unit42 MDR New Incident ID-30916, -Severity: Medium- QRSL-m2Eruz9Ybz initiated a replication request to CPTPRDSRV112, downloading 49312 bytes. Domain Controller
Hi Jason, this is DXC MSS SOC. We received an alert regarding activity from your account. Details as follows:
The Unit 42 Managed Services Team investigated ID-30916 - DCSync from a non domain controller from a non-standard process.
We observed the host QRSL-m2Eruz9Ybz initiated a replication request to the host CPTPRDSRV112 and downloaded 48.2 KiB of data.
The account corp\a\\_o911664, initiated a replication request to CPTPRDSRV112, which is a Domain controller. Over the past 30 days, the account was seen performing replications 0 days. The user is an administrative user in the domain. The user performing the replication is not a machine account, and is not a user used by Azure AD Connect platform. The user performing the replication, did it for the first time. This replication request made by this user is unusual.
While Domain Controllers (DC) normally share information through replication, unexpected replication activity could potentially indicate a malicious DCSync attack. This is a technique used to exploit the Microsoft Active Directory (AD) Domain Services, where the attacker mimics the behavior of a DC in order to request replication data from another DC. The replication data includes NTLM (NT LAN Manager) password hashes, which can be abused by the attacker in attempts to gain further unauthorized access and escalate their privileges.
Recommendations:
- Confirm if the source host is a DC and is expected to perform this action
- Consider installing the Cortex XDR agent on the host if it is currently unmanaged
Host details:
- Host: corp.qr.com.au\QRSL-m2Eruz9Ybz
- IP Address: 10.88.151.3
- OS: Windows - Windows 10 [10.0 (Build 19045)]
- Username: CORP\A\\\_O911664
Alert details:
- Time: 2025-12-11 03:10:28 UTC
- Alert Name: DCSync from a non domain controller from a non-standard process
- Alert Description: QRSL-m2Eruz9Ybz initiated a replication request to CPTPRDSRV112, downloading 49312 bytes. Domain Controllers share information through replication. Attackers may pose a compromised host as a DC to replicate data to it. Initiated from a non-standard process "powershell\\\_ise.exe"
- Action: Detected
Network details:
- Action Local IP: 10.88.151.3
- Action Local Port: 52642
- Action Remote IP: 10.16.140.12
- Action Remote Port: 49671
- FW App ID: ip,tcp,msrpc
User DSS Info:
- Name: KEEGAN, JASON (A\\\_ACCOUNT)
- Upn: A\\\_O911664@QR.COM.AU
- Dn: CN=KEEGAN\, JASON (A\\\_ACCOUNT),OU=Managed Service Provider,OU=Support Accounts,DC=corp,DC=qr,DC=com,DC=au
Would like to check with you if this was expected/legitimate, thanks.
Regards,
Martin Szeto
Security Analyst
Cybersecurity GIS
DXC Technology
T: +61 1800 942 970
E: mss.anz.soc@dxc.com
11-12-2025 14:32:26 - PDXC Integration (Additional comments)
mszeto@dxc.com: The Unit 42 Managed Services Team investigated ID-30916 - DCSync from a non domain controller from a non-standard process.
We observed the host QRSL-m2Eruz9Ybz initiated a replication request to the host CPTPRDSRV112 and downloaded 48.2 KiB of data.
The account corp\a\\_o911664, initiated a replication request to CPTPRDSRV112, which is a Domain controller. Over the past 30 days, the account was seen performing replications 0 days. The user is an administrative user in the domain. The user performing the replication is not a machine account, and is not a user used by Azure AD Connect platform. The user performing the replication, did it for the first time. This replication request made by this user is unusual.
While Domain Controllers (DC) normally share information through replication, unexpected replication activity could potentially indicate a malicious DCSync attack. This is a technique used to exploit the Microsoft Active Directory (AD) Domain Services, where the attacker mimics the behavior of a DC in order to request replication data from another DC. The replication data includes NTLM (NT LAN Manager) password hashes, which can be abused by the attacker in attempts to gain further unauthorized access and escalate their privileges.
Recommendations:
- Confirm if the source host is a DC and is expected to perform this action
- Consider installing the Cortex XDR agent on the host if it is currently unmanaged
Host details:
- Host: corp.qr.com.au\QRSL-m2Eruz9Ybz
- IP Address: 10.88.151.3
- OS: Windows - Windows 10 [10.0 (Build 19045)]
- Username: CORP\A\\\_O911664
Alert details:
- Time: 2025-12-11 03:10:28 UTC
- Alert Name: DCSync from a non domain controller from a non-standard process
- Alert Description: QRSL-m2Eruz9Ybz initiated a replication request to CPTPRDSRV112, downloading 49312 bytes. Domain Controllers share information through replication. Attackers may pose a compromised host as a DC to replicate data to it. Initiated from a non-standard process "powershell\\\_ise.exe"
- Action: Detected
Network details:
- Action Local IP: 10.88.151.3
- Action Local Port: 52642
- Action Remote IP: 10.16.140.12
- Action Remote Port: 49671
- FW App ID: ip,tcp,msrpc
User DSS Info:
- Name: KEEGAN, JASON (A\\\_ACCOUNT)
- Upn: A\\\_O911664@QR.COM.AU
- Dn: CN=KEEGAN\, JASON (A\\\_ACCOUNT),OU=Managed Service Provider,OU=Support Accounts,DC=corp,DC=qr,DC=com,DC=au
11-12-2025 14:18:29 - PDXC Integration (Work notes)
Opened By User is Unknown : email.integration.mdr_unit 42@QR
Vendor Referenced this CI Value on Creation not found in database : Cortex XDR
Vendor Referenced this Business Service Value on Creation not found in database : Cortex XDR
11-12-2025 14:17:58 - Palo Alto MDR Service – Unit 42 (Work notes)
Platform DXC Integration incident INC0577539 created INC40878337
</t>
  </si>
  <si>
    <t xml:space="preserve">
 2025-12-11 14:38:11 PDXC Integration - State is Work in Progress was On Hold
 2025-12-13 01:36:41 PDXC Integration - State is Resolved was Work in Progress</t>
  </si>
  <si>
    <t xml:space="preserve">11-12-2025 14:49:31 - Pruthvish Patel (Work notes)
Closing off the ticket as advised by User
11-12-2025 14:47:50 - Pruthvish Patel (Work notes)
INvestigating
11-12-2025 14:33:22 - Joanna Varga (Additional comments)
My mistake, this can be closed.
</t>
  </si>
  <si>
    <t xml:space="preserve">
 2025-12-11 14:26:26 Shane Kmet - Assigned to is George Knight was 
 2025-12-11 14:49:31 Pruthvish Patel - State is Resolved was Work in Progress</t>
  </si>
  <si>
    <t xml:space="preserve">11-12-2025 15:17:18 - PDXC Integration (Work notes)
Assigned to Tan Phong Huynh.
&lt;br/&gt;[incident].[cmdb_ci] supplied value [SharePoint QLR] failed [More than one match found]&lt;br/&gt;Vendor Referenced Business Service Value not found in database : Network Access Infonet (Xsite)
11-12-2025 15:17:14 - PDXC Integration (Work notes)
Assigned to Tan Phong Huynh.
&lt;br/&gt;[incident].[cmdb_ci] supplied value [SharePoint QLR] failed [More than one match found]&lt;br/&gt;Vendor Referenced Business Service Value not found in database : Network Access Infonet (Xsite)
11-12-2025 15:17:11 - PDXC Integration (Additional comments)
mnguyen83@dxc.com: It was a SQL MI connection string issue. Updated it, xsite application back to work now.
11-12-2025 14:37:49 - PDXC Integration (Work notes)
Assigned to Tan Phong Huynh.
&lt;br/&gt;[incident].[cmdb_ci] supplied value [SharePoint QLR] failed [More than one match found]
11-12-2025 14:22:18 - PDXC Integration (Work notes)
Vendor Referenced this Business Service Value on Creation not found in database : Network Access Infonet (Xsite)
11-12-2025 14:21:38 - PDXC Integration (Work notes)
Added attachment ::  QLDRail_INC added (CNDEF0001178) - Screenshot 2025-12-11 151824.png
11-12-2025 14:21:28 - PDXC Integration (Work notes)
Added attachment ::  QLDRail_INC added (CNDEF0001178) - Screenshot 2025-12-11 151631.png
11-12-2025 14:21:21 - Zoe O'Brien (Work notes)
Platform DXC Integration incident INC0577536 created INC40878364
</t>
  </si>
  <si>
    <t xml:space="preserve">
 2025-12-11 14:37:43 PDXC Integration - State is Work in Progress was New
 2025-12-11 15:17:11 PDXC Integration - State is Resolved was Work in Progress</t>
  </si>
  <si>
    <t xml:space="preserve">11-12-2025 15:08:31 - Casey Micklesson (Work notes)
Please note your Order Reference Number:
15635482
11-12-2025 14:19:48 - Raegan Munro (Additional comments)
Hi Gaven, 
Thank you for reaching out to the Queensland Rail IT Service Desk. 
As discussed, if you would like to order a new SIM card you will need to raise a "Mobile Features Request" through the Self-Service Portal. This can also be done through the following link:
https://queenslandrail.service-now.com/service_management?id=sc_cat_item&amp;sys_id=fc4a9e514f8222004a30fe501310c788
If you have any further issues with this please feel free to contact us by calling 07 3072 5000 (we are option 1), or alternatively email us at ITServiceDesk@qr.com.au. 
Kind regards, 
Raegan. 
</t>
  </si>
  <si>
    <t xml:space="preserve">
 2025-12-11 15:08:31 Casey Micklesson - Assigned to is Casey Micklesson was </t>
  </si>
  <si>
    <t xml:space="preserve">11-12-2025 15:40:10 - PDXC Integration (Work notes)
Assigned to David Robinson.
11-12-2025 14:48:08 - PDXC Integration (Work notes)
Vendor Referenced this Business Service Value on Creation not found in database : Meridian
11-12-2025 14:48:00 - Zoe O'Brien (Work notes)
Platform DXC Integration incident INC0577529 created INC40878572
11-12-2025 14:47:37 - Zoe O'Brien (Work notes)
Assigning to Application AUS to investigtae issue further
11-12-2025 14:45:17 - Zoe O'Brien (Work notes)
Investigating
</t>
  </si>
  <si>
    <t xml:space="preserve">
 2025-12-11 14:26:27 Shane Kmet - Assigned to is George Knight was 
 2025-12-11 14:47:37 Zoe O'Brien - Assignment Group is DXC Application AUS was Global Service Desk</t>
  </si>
  <si>
    <t xml:space="preserve">12-12-2025 06:39:12 - Raegan Munro (Additional comments)
Hi Darren,
I just wanted to follow up with you and determine if you are still having issues accessing your device?
If so, please give us a call on 07 3072 5000 (we are option 1), or alternatively email us at ITServiceDesk@qr.com.au so that we may complete further troubleshooting. Please be sure to cite incident no. INC0577523 when you do so. 
In the event that you are no longer having these issues please advise so that we may proceed with ticket closure. 
Kind regards, 
Raegan.
12-12-2025 06:38:43 - Raegan Munro (Work notes)
Investigating.
11-12-2025 14:04:05 - Frederic Shea (Additional comments)
Hey Darren,
We are just reaching out in regard to a ticket that you have active with us; INC0577523 - Unable to sign into device.
Please reach out if we can assist you further with this matter, either by responding to this email or reaching out to us on 07 3072 5000.
Kind regards,
Frederic.
</t>
  </si>
  <si>
    <t xml:space="preserve">
 2025-12-11 14:04:05 Fred Shea - State is On Hold was Work in Progress</t>
  </si>
  <si>
    <t xml:space="preserve">12-12-2025 08:59:01 - PDXC Integration (Work notes)
Assigned to Jeremiah Paul Alvarez.
&lt;br/&gt;Status: Report an ICT Incident/Problem (Brian Toon)
Escalation: MEP Team
Action done:
- Whitelisted blocked detections in Airlock
- Successfully moved the user device "QRSL-L0TM0JXZEQ" to the developers' group.
Next action:
- For ticket closure.
12-12-2025 08:58:59 - PDXC Integration (Work notes)
Assigned to Jeremiah Paul Alvarez.
&lt;br/&gt;Status: Report an ICT Incident/Problem (Brian Toon)
Escalation: MEP Team
Action done:
- Whitelisted blocked detections in Airlock
- Successfully moved the user device "QRSL-L0TM0JXZEQ" to the developers' group.
Next action:
- For ticket closure.
12-12-2025 08:58:52 - PDXC Integration (Additional comments)
jeremiahpaul.alvarez@dxc.com: Status: Report an ICT Incident/Problem (Brian Toon)
Escalation: MEP Team
Action done:
- Whitelisted blocked detections in Airlock
- Successfully moved the user device "QRSL-L0TM0JXZEQ" to the developers' group.
Next action:
- For ticket closure.
12-12-2025 08:49:01 - PDXC Integration (Work notes)
Assigned to Jeremiah Paul Alvarez.
11-12-2025 15:59:13 - Zahra Gholami (Work notes)
Platform DXC Integration incident INC0577522 updated INC40879164
11-12-2025 15:59:07 - Zahra Gholami (Work notes)
Additional info: 
 User advised that the issue began after upgrading to Windows 11. 
They believe the upgrade may have triggered the application/library failures.
11-12-2025 15:48:58 - PDXC Integration (Work notes)
Added attachment ::  QLDRail_INC added (CNDEF0001178) - Anaconda issue.png
11-12-2025 15:48:43 - Zahra Gholami (Work notes)
Platform DXC Integration incident INC0577522 created INC40879164
11-12-2025 15:45:34 - Zahra Gholami (Work notes)
assigning the ticket to   DXC Security End Point Protection per KB0021120
11-12-2025 15:43:47 - Zahra Gholami (Work notes)
SDA Called back to the user
user confirmed the information
11-12-2025 15:43:08 - Zahra Gholami (Work notes)
KB0021120 Airlock
Need the following:
Workstation ID/Hostname: QRSL-L0TM0JXZEQ
Blocked Application:
a couple of them
anaconda
navikia 
API.c python
Reason they need to run the application:
User is completing training.
•  Using Python to run Power BI–related processes.
•  User is Power BI staff.
•  A required Python library is failing — the issue is with the library, not the program or Anaconda.
Filename reported as blocked:
.         API.c
•  python‑312.pyc
•  pythonw.exe
Urgency (use Urgency Classification Matrix)
low
Is this a device driver (for new hardware) being blocked? (Note that this means only the driver, not the associated software)
No — it is associated with software, not a hardware driver.
Is this an internally developed application?
Not sure  
Application status in CMDB (approved or not in CMDB) - Yes - access approved in RITM0259325
How long has the user had this application? (i.e., is it an update to an existing application or has it been newly installed?)
Two months
11-12-2025 15:25:33 - Zahra Gholami (Work notes)
Call dropped before I was able to advise the user.
11-12-2025 15:21:59 - Zahra Gholami (Work notes)
SDA tried to provide instruction to the user
call disconnected
11-12-2025 15:19:11 - George Knight (Additional comments)
Hi Brian 
Thank you for contacting the Queensland Rail IT Service Desk today about Airlock blocking Anaconda.
We need more information to process your request:
1) Open Airlock and in the bottom right hand corner click Export log (which will appear on your desktop screen) and attach the Excel doc to the ticket.
2) When processing Airlock requests we also need the following:
(leave Application status in CMDB field for IT to fill out)
Workstation ID/Hostname: QRSL-L0TM0JXZEQ
Blocked Application: 
Reason they need to run the application:
Filename reported as blocked:
Urgency (use Urgency Classification Matrix)
Is this a device driver (for new hardware) being blocked? (Note that this means only the driver, not the associated software)
Is this an internally developed application?
Application status in CMDB (approved or not in CMDB) - Yes - access approved in RITM0259325
How long has the user had this application? (i.e., is it an update to an existing application or has it been newly installed?)
Please provide an urgency for this application to be unblocked (Urgency Classification Matrix):
Low:
No impact on work activities at all, the issue being reported is more just notice of something not working as expected
Medium:
The blocked file has the potential to impact work activities, but they can be worked around
High:
The blocked file has a high impact to their business operations and is impacting their ability to perform work.
Critical:
The blocked file is critical to their business operations and is impacting their ability to perform critical work.
================
To be able to generate your own Airlock codes - you can apply for Airlock Developer Policy (separate to this ticket). The process is:
Get approval email from your direct report manager for Airlock Developer Policy  that includes the asset tag and/or hostname of device and confirmation that it is used for software development purposes. Raise and attach email to an Other Request form:
https://queenslandrail.service-now.com/service_management?id=sc_cat_item&amp;sys_id=fa2c4187db393700fe4b5e97f49619f2
If none of the options displayed are appropriate select "no" or "none of the above".
Refer to KB0020810: "Other Request" form (previously named "General Request") – A user’s guide:
https://queenslandrail.service-now.com/kb_view.do?sysparm_article=KB0020810
Otherwise you can forward the approval email to the ITServiceDesk@qr.com.au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15:19:11 - George Knight (Work notes)
KB0021120  Airlock
Need the following:
Workstation ID/Hostname: QRSL-L0TM0JXZEQ
Blocked Application: 
Reason they need to run the application:
Filename reported as blocked:
Urgency (use Urgency Classification Matrix)
Is this a device driver (for new hardware) being blocked? (Note that this means only the driver, not the associated software)
Is this an internally developed application?
Application status in CMDB (approved or not in CMDB) - Yes - access approved in RITM0259325
How long has the user had this application? (i.e., is it an update to an existing application or has it been newly installed?)
11-12-2025 15:17:10 - Zahra Gholami (Work notes)
user called back
11-12-2025 15:15:08 - George Knight (Work notes)
Called 0730720322, no answer, left a VM
11-12-2025 14:38:55 - George Knight (Work notes)
Investigating.
</t>
  </si>
  <si>
    <t xml:space="preserve">
 2025-12-11 13:39:05 Pruthvish Patel - Assigned to is Ruey Lim was 
 2025-12-11 15:48:32 Zahra Gholami - Assignment Group is DXC Security End Point Protection was Global Service Desk
 2025-12-12 08:58:52 PDXC Integration - State is Resolved was Work in Progress</t>
  </si>
  <si>
    <t xml:space="preserve">11-12-2025 14:37:50 - Shane Kmet (Work notes)
related to INC0537465 
Ticket tikcet idicates PDXC Ref is INC37418743
</t>
  </si>
  <si>
    <t xml:space="preserve">
 2025-12-11 13:38:34 Pruthvish Patel - Assigned to is Clair Neate was 
 2025-12-11 14:36:59 Shane Kmet - Assignment Group is Service Now was Global Service Desk
 2025-12-11 15:34:11 Lemuel So - Assigned to is Nam Nguyen was </t>
  </si>
  <si>
    <t xml:space="preserve">11-12-2025 14:37:42 - Shane Kmet (Work notes)
related to INC0537465 
Ticket tikcet idicates PDXC Ref is INC37418743
</t>
  </si>
  <si>
    <t xml:space="preserve">
 2025-12-11 13:38:29 Pruthvish Patel - Assigned to is Ruey Lim was 
 2025-12-11 14:36:52 Shane Kmet - Assignment Group is Service Now was Global Service Desk
 2025-12-11 15:34:17 Lemuel So - Assigned to is Nam Nguyen was </t>
  </si>
  <si>
    <t xml:space="preserve">11-12-2025 13:52:28 - PDXC Integration (Work notes)
Assigned to Duy Minh Nguyen.
&lt;br/&gt;Security fix required updating JavaScript files. Clearing browser cache resolved the issue. User requested ticket to investigate ongoing issue with My Roster access.
11-12-2025 13:51:18 - PDXC Integration (Work notes)
Assigned to Duy Minh Nguyen.
&lt;br/&gt;Security fix required updating JavaScript files. Clearing browser cache resolved the issue. User requested ticket to investigate ongoing issue with My Roster access.
11-12-2025 13:51:09 - PDXC Integration (Additional comments)
mnguyen83@dxc.com: Clear browser cache will resolve the issue.
11-12-2025 13:49:51 - PDXC Integration (Work notes)
Assigned to Duy Minh Nguyen.
11-12-2025 13:49:48 - PDXC Integration (Work notes)
Assigned to Duy Minh Nguyen.
11-12-2025 13:49:42 - PDXC Integration (Additional comments)
mnguyen83@dxc.com: @Alan Atterton, there was a security fix that required updating the JavaScript files. Please clear the browser cache on your mobile device so it can load the updated files and the MyRoster page can function properly.
11-12-2025 13:41:19 - PDXC Integration (Work notes)
Vendor Referenced this CI Value on Creation not found in database : My Roster
Vendor Referenced this Business Service Value on Creation not found in database : My Roster
11-12-2025 13:41:09 - Zoe O'Brien (Work notes)
Platform DXC Integration incident INC0577519 created INC40878008
</t>
  </si>
  <si>
    <t xml:space="preserve">
 2025-12-11 13:49:42 PDXC Integration - State is Work in Progress was New
 2025-12-11 13:51:09 PDXC Integration - State is Resolved was Work in Progress</t>
  </si>
  <si>
    <t xml:space="preserve">11-12-2025 13:35:15 - Pruthvish Patel (Work notes)
Closing as INC raised by Guest
</t>
  </si>
  <si>
    <t xml:space="preserve">
 2025-12-11 13:35:15 Pruthvish Patel - State is Resolved was New</t>
  </si>
  <si>
    <t xml:space="preserve">
 2025-12-11 13:25:28 Fred Shea - State is Resolved was New</t>
  </si>
  <si>
    <t xml:space="preserve">11-12-2025 13:54:18 - Ronald Dixon (Additional comments)
this has been resolved. it was a restart of the local modem
</t>
  </si>
  <si>
    <t xml:space="preserve">
 2025-12-11 13:53:31 Ron Dixon - State is Resolved was New
 2025-12-11 13:56:35 Gilbert Noble - Assigned to is Gilbert Noble was </t>
  </si>
  <si>
    <t xml:space="preserve">11-12-2025 20:23:52 - Exequiel Jarred Lopez (Additional comments)
Hello @Kasey Rowe,
Your user record was missing the needed roles to be an approver. I've assigned you the necessary role for this. Kindly verify and let me know if you can now approve the affected ticket or if there are still concerns regarding your approval access.
Thank you!
</t>
  </si>
  <si>
    <t xml:space="preserve">
 2025-12-11 15:34:23 Lemuel So - Assigned to is Jarred Lopez was 
 2025-12-11 20:23:52 Jarred Lopez - State is On Hold was Work in Progress</t>
  </si>
  <si>
    <t xml:space="preserve">11-12-2025 14:52:28 - PDXC Integration (Work notes)
Assigned to Martin Szeto.
&lt;br/&gt;Reviewed logs, signon successful with MFA requirement satisfied by claim in the token using an Android device with a NZ VPN address.
A Windows10 device 'JR-DP3460-W10' also connected to QR network at the time. Alert likely triggered due to users VPN usage.
No security issue identified, proceeding to close case.
11-12-2025 14:52:28 - PDXC Integration (Work notes)
Assigned to Martin Szeto.
&lt;br/&gt;Reviewed logs, signon successful with MFA requirement satisfied by claim in the token using an Android device with a NZ VPN address.
A Windows10 device 'JR-DP3460-W10' also connected to QR network at the time. Alert likely triggered due to users VPN usage.
No security issue identified, proceeding to close case.
11-12-2025 14:52:22 - PDXC Integration (Additional comments)
mszeto@dxc.com: 116.90.74.124 was found in our database!
This IP was reported 6 times. Confidence of Abuse is 0%
ISP GSL Networks Pty LTD - Auckland
Usage Type Data Center/Web Hosting/Transit
ASN AS137409
Domain Name globalsecurelayer.com
Country 🇳🇿 New Zealand
City Auckland, Auckland
IP Address 116.90.74.124
VPN Detection VPN IP Address VPN Detected
This IP address is a VPN Connection.
ISP GSL Networks
Organization or VPN Provider NordVPN
202.146.30.18 - AU
R915265 - chris.binggeli@qr.com.au
Reviewed logs, signon successful with MFA requirement satisfied by claim in the token using an Android device with non-malicious NZ address.
A Windows10 device 'JR-DP3460-W10' also connected to QR network at the time. Alert likely triggered due to users VPN usage.
No security issue identified, proceeding to close case.
11-12-2025 14:46:49 - PDXC Integration (Work notes)
Assigned to Martin Szeto.
11-12-2025 14:39:45 - PDXC Integration (Additional comments)
mszeto@dxc.com: The Unit 42 Managed Services Team investigated ID-30914 - Impossible traveler - SSO
User connected from several remote countries, at least one of which is not commonly used in the organization, within a short period of time.
This may indicate the account is compromised.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corp\R915265
- IP Geolocation Info:
202.146.30.18 - AU
116.90.74.124 - NZ
Alert details:
- Time: 2025-12-11 02:43:08 UTC
- Alert Name: Impossible traveler - SSO
- Alert Description: User connected from several remote countries, at least one of which is not commonly used in the organization, within a short period of time.
This may indicate the account is compromised.
- Action: Detected
11-12-2025 13:09:08 - PDXC Integration (Work notes)
Opened By User is Unknown : email.integration.mdr_unit 42@QR
Vendor Referenced this CI Value on Creation not found in database : Cortex XDR
Vendor Referenced this Business Service Value on Creation not found in database : Cortex XDR
11-12-2025 13:08:52 - Palo Alto MDR Service – Unit 42 (Work notes)
Platform DXC Integration incident INC0577514 created INC40877674
</t>
  </si>
  <si>
    <t xml:space="preserve">
 2025-12-11 14:46:48 PDXC Integration - State is Work in Progress was On Hold
 2025-12-11 14:52:22 PDXC Integration - State is Resolved was Work in Progress</t>
  </si>
  <si>
    <t xml:space="preserve">11-12-2025 13:05:58 - PDXC Integration (Work notes)
Assigned to Jacen Warriner.
&lt;br/&gt;Requested User is Unknown : jacen.warriner@dxc.com&lt;br/&gt;team was using zero (0) instead of oscar (o) when signing into global protect. resolved that confusion.
ran gpupdate, windows updates and configuration manager actions. manually installed company portal from sccm powershell script.
after restart, everything was working nicely. only global protect did not auto sign in. Had to press connect.&lt;br/&gt;team was using zero (0) instead of oscar (o) when signing into global protect. resolved that confusion.
ran gpupdate, windows updates and configuration manager actions. manually installed company portal from sccm powershell script.
after restart, everything was working nicely. only global protect did not auto sign in. Had to press connect.
11-12-2025 13:05:50 - PDXC Integration (Additional comments)
jacen.warriner@dxc.com: Howdy Ness,
thanks for coming into the tech bar today, i'm glad we could get you up and running! If you have any other questions, or anything strange happening with your device, please drop in and say hi =)
</t>
  </si>
  <si>
    <t xml:space="preserve">12-12-2025 07:49:27 - Raegan Munro (Additional comments)
Hi Gaye,
I just wanted to follow up with you and determine if you are still having issues with your printer?
If so, please give us a call on 07 3072 5000 (we are option 1), or alternatively email us at ITServiceDesk@qr.com.au so that we may complete further troubleshooting. Please be sure to cite incident no. INC0577510 when you do so. 
In the event that you are no longer having these issues please advise so that we may proceed with ticket closure. 
Kind regards, 
Raegan.
12-12-2025 07:48:41 - Raegan Munro (Work notes)
Investigating.
11-12-2025 14:14:21 - Ruey Lim (Work notes)
Caller called SD
Tried to remote into user PC
Unable to connect via QRSL-VCRBHOIVFZ or 10.88.196.117
Will follow up again with user
11-12-2025 13:58:15 - Pruthvish Patel (Additional comments)
Hi Gaye,
Unfortunately, we are unable to add you to the printer network remotely. This process requires us to access your computer directly.
Could you please provide a preferred time when we can contact you and complete the setup to ensure the printer is added to your network?
If you have any further issues with this please feel free to contact us by calling 07 3072 5000 (we are option 1), or alternatively email us at ITServiceDesk@qr.com.au.
Kind regards,
Pruthvish
11-12-2025 13:53:39 - Pruthvish Patel (Work notes)
Investigating
11-12-2025 13:49:50 - Gaye Stafford (Additional comments)
reply from: gaye.stafford@qr.com.au
Hi,
Apologies I can’t ring at the moment.
I’m not on the printer network at the moment and need to be put on there.
[cid:image007.png@01DC6AA4.6CCBF940]
[cid:image008.png@01DC6AA4.B7252D40]
[Queensland Rail Travel logo]
Gaye Stafford
Travel Consultant
Rail Centre 2, level 1, 309 Edward
Brisbane, Qld 4000
T: 1800 872 467
W: queenslandrailtravel.com.au&lt;http://queenslandrailtravel.com.au/&gt;
[sigblock]
11-12-2025 13:19:21 - Pruthvish Patel (Additional comments)
Hi Gaye,
Thank you for reaching out to Queensland Rail Service Desk.
We have tried to reach you today regarding your printer issue, If you can contact us by calling 07 3072 5000 (we are option 1), or alternatively email us at ITServiceDesk@qr.com.au.
Please quote INC0577510 number when you call back.
Kind regards,
Pruthvish
11-12-2025 13:19:21 - Pruthvish Patel (Work notes)
SD called User on 0721459713, picked up by Mark (Colleague)
Mark tried to transfer call to Gaye, unable to connect
11-12-2025 13:08:21 - Pruthvish Patel (Work notes)
Investigating
</t>
  </si>
  <si>
    <t xml:space="preserve">
 2025-12-11 13:19:21 Pruthvish Patel - State is On Hold was New</t>
  </si>
  <si>
    <t xml:space="preserve">12-12-2025 07:48:13 - Raegan Munro (Additional comments)
Hi Sulu,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INC0577509 when you do so. 
In the event that you are no longer having these issues please advise so that we may proceed with ticket closure. 
Kind regards, 
Raegan.
12-12-2025 07:47:16 - Raegan Munro (Work notes)
Investigating.
11-12-2025 13:07:22 - George Knight (Additional comments)
Hi Sulu 
Thank you for contacting the Queensland Rail IT Service Desk today about Outlook classic not responding and gets not enough CPU error.
As discussed, when the Windows updates have finished, restart your PC, please ensure it is via Windows Start Menu &gt; Power icon &gt; Restart and not Shutdown or pressing the physical power button.
Test Outlook and reply to the ticket with the results.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13:05:25 - George Knight (Work notes)
Investigating.
</t>
  </si>
  <si>
    <t xml:space="preserve">
 2025-12-11 13:07:22 George Knight - State is On Hold was Work in Progress</t>
  </si>
  <si>
    <t xml:space="preserve">11-12-2025 12:45:18 - PDXC Integration (Work notes)
Assigned to Jacen Warriner.
&lt;br/&gt;Requested User is Unknown : jacen.warriner@dxc.com&lt;br/&gt;reimaged device - waiting at tech bar to be picked up by susan&lt;br/&gt;The team was using zero (0) instead of oscar (o) when logging into global protect. Once that confusion was resolved - we noticed that the initial setup had failed to complete. 
Windows updates was refusing to complete. company portal was installed, software centre was borked and would not load. ran sccm repair - did not resolve the software centre issue. Configuration manager would also not open (could not run actions). On top of all that, there was no qr wallpaper. ran gpupdate - restored wallpaper.
Ultimately reimaged the device and ran windows updates before resealing.
Global Protect kept refusing to activate on restart, which is odd, but only required a single button press to connect.
11-12-2025 12:45:10 - PDXC Integration (Additional comments)
jacen.warriner@dxc.com: Howdy Susan,
Thanks for coming in today, I'm sorry we couldn't repair it, but it is fresh as a daisy now and ready to sign you in =)
</t>
  </si>
  <si>
    <t xml:space="preserve">11-12-2025 13:55:59 - PDXC Integration (Work notes)
Assigned to Florin Florea.
11-12-2025 13:55:49 - PDXC Integration (Work notes)
Assigned to Florin Florea.
11-12-2025 13:55:45 - PDXC Integration (Additional comments)
florin.florea@dxc.com: Awaiting customer confirmation
11-12-2025 13:55:08 - PDXC Integration (Work notes)
Assigned to Florin Florea.
11-12-2025 13:55:07 - PDXC Integration (Additional comments)
florin.florea@dxc.com: From: Florea, Florin 
Sent: Thursday, 11 December 2025 13:52
To: Nagalingum, Logan &lt;logan.nagalingum@qr.com.au&gt;
Cc: Primavera &lt;Primavera@qr.com.au&gt;
Subject: INC40877613 - Logan did not receive the P6 v23 Desktop client upgrade software package to install
Hi Logan,
I’ve added you to the Primavera group.
You should see the Primavera app installer in Software Center on your PC in about 2-3 hours and you can install it then.
Please let me know if they experience any issues.
Regards,
Florin Florea
Application Support Analyst
11-12-2025 13:54:18 - PDXC Integration (Work notes)
Assigned to Florin Florea.
11-12-2025 13:54:15 - PDXC Integration (Additional comments)
florin.florea@dxc.com: I checked, and Logan was NOT part of the AP_Oracle_Primavera_P6_Desktop group, hence the P6 app isn't available for install on their PC.
I checked with Danny, and I got confirmation that I can add Logan to the group and that will solve the issue.
11-12-2025 13:48:00 - PDXC Integration (Work notes)
Assigned to Florin Florea.
11-12-2025 13:04:43 - PDXC Integration (Work notes)
Vendor Referenced this Business Service Value on Creation not found in database : Primavera
11-12-2025 13:04:36 - Andy Phan (Work notes)
Platform DXC Integration incident INC0577502 created INC40877613
11-12-2025 13:04:23 - Andy Phan (Work notes)
Assigning to the DXC Application AUS team to assist with the issue
11-12-2025 12:42:35 - Andy Phan (Work notes)
Investigating
</t>
  </si>
  <si>
    <t xml:space="preserve">
 2025-12-11 13:04:23 Andy Phan - State is Work in Progress was New
 2025-12-11 13:55:45 PDXC Integration - State is On Hold was Work in Progress</t>
  </si>
  <si>
    <t xml:space="preserve">11-12-2025 12:24:48 - PDXC Integration (Work notes)
Assigned to Jaymesh Sharma.
&lt;br/&gt;Requested User is Unknown : james.sharma@dxc.com&lt;br/&gt;Troubleshooting notes:
Refreshed device successfully. User collected device. 
11-12-2025 12:24:46 - PDXC Integration (Additional comments)
james.sharma@dxc.com: Troubleshooting notes:
Refreshed device successfully. User collected device. 
</t>
  </si>
  <si>
    <t xml:space="preserve">11-12-2025 16:27:08 - PDXC Integration (Work notes)
Assigned to Florin Florea.
11-12-2025 16:26:58 - PDXC Integration (Work notes)
Assigned to Florin Florea.
11-12-2025 16:26:51 - PDXC Integration (Additional comments)
david.dallacosta@dxc.com: This is currently assigned to Application AUS and is a project query, and unfortunately now an incident that cannot be resolved by this MAS Team. Will be placed into a pending customer, but likely to be resolved when the customer requests a prod to dev refresh of DB.
11-12-2025 16:26:48 - PDXC Integration (Work notes)
Assigned to Florin Florea.
&lt;br/&gt;This is currently assigned to Application AUS and is a project query, and unfortunately now an incident that cannot be resolved by this MAS Team. Will be placed into a pending customer, but likely to be resolved when the customer requests a prod to dev refresh of DB.
11-12-2025 15:26:08 - PDXC Integration (Work notes)
Assigned to Florin Florea.
11-12-2025 14:48:54 - Jia Tan (Work notes)
Platform DXC Integration incident INC0577495 created INC40878579
</t>
  </si>
  <si>
    <t xml:space="preserve">
 2025-12-11 15:26:05 PDXC Integration - State is Work in Progress was New
 2025-12-11 16:26:46 PDXC Integration - State is On Hold was Work in Progress</t>
  </si>
  <si>
    <t xml:space="preserve">11-12-2025 12:34:28 - PDXC Integration (Work notes)
Assigned to Eric Hanneman.
&lt;br/&gt;Coverage expired, battery life/warranty replacement not an option. SIM card in phone but not active, Martin needs to order new SIM via Self Service form and choose specific settings. Phone currently only usable on WIFI. Resolving incident.
11-12-2025 12:34:14 - PDXC Integration (Work notes)
Assigned to Eric Hanneman.
&lt;br/&gt;Coverage expired, battery life/warranty replacement not an option. SIM card in phone but not active, Martin needs to order new SIM via Self Service form and choose specific settings. Phone currently only usable on WIFI. Resolving incident.
11-12-2025 12:34:08 - PDXC Integration (Additional comments)
ehanneman2@dxc.com: Coverage expired, battery life/warranty replacement not an option. SIM card in phone but not active, Martin needs to order new SIM via Self Service form and choose specific settings. Phone currently only usable on WIFI.  Resolving incident.
11-12-2025 12:33:48 - PDXC Integration (Work notes)
Assigned to Eric Hanneman.
11-12-2025 12:33:48 - PDXC Integration (Work notes)
Assigned to Eric Hanneman.
&lt;br/&gt;Also called and left Martin a VM (on 0412 766 284) to pick up the device from the Mayne tech bar.
11-12-2025 12:33:41 - PDXC Integration (Additional comments)
ehanneman2@dxc.com: Coverage expired, battery life/warranty replacement not an option. SIM card in phone but not active, Martin needs to order new SIM via Self Service form and choose specific settings. Phone currently only usable on WIFI.  Resolving incident.
11-12-2025 12:31:08 - PDXC Integration (Work notes)
Assigned to Eric Hanneman.
&lt;br/&gt;From: Hanneman, Eric 
Sent: Thursday, 11 December 2025 12:30
To: Prowacki, Martin &lt;martin.prowacki@qr.com.au&gt;
Subject: INC40876965 - iPhone: Unable to use device (iPhone-DN71FC37F1)
Hi Martin,
I’ve reviewed the phone you brought into the Mayne tech bar this morning.  I’ve found that the phone is no longer under warranty.. so battery life / warranty replacement is no longer an option.
Phone SE (3rd generation)
Serial Number: DN71FC37F1
Purchased on 17 March 2023
Coverage Expired
Expired 17 March 2024
I also found that the device has a SIM card in it but is not active.  If you want to continue using the phone, a new SIM will need to be ordered via filling out this form - Form - Self Service.  These are the setting that you’ll need to choose (and fill in the rest of the form) and submit.
I can assist you with setting up the phone (currently on WIFI at the tech bar) but once you leave, you’ll only be able to use when close to a WIFI signal.
When you have a few minutes, please come back to the Mayne tech bar to retrieve the device.
Thank you,
Eric
11-12-2025 12:11:48 - PDXC Integration (Work notes)
Assigned to Eric Hanneman.
&lt;br/&gt;Joined phone to GWLAN1 WAP.  
Ran update on the device to 18.7.2
Will need Martin back in to the tech bar to walk through the Company Portal login.
He'll also need to lodge a request for an active SIM.
11-12-2025 12:08:49 - PDXC Integration (Work notes)
Assigned to Eric Hanneman.
&lt;br/&gt;Upon review of the phone, this is...
iPhone SE (3rd generation)
Serial Number: DN71FC37F1
Purchased on 17 March 2023
Coverage Expired
Expired 17 March 2024
The phone does not have a working SIM card.  SIM card in the phone, but not active.
11-12-2025 12:06:03 - PDXC Integration (Work notes)
Assigned to Eric Hanneman.
&lt;br/&gt;Requested User is Unknown : ehanneman2@dxc.com
</t>
  </si>
  <si>
    <t xml:space="preserve">
 2025-12-11 12:34:08 PDXC Integration - State is Resolved was Work in Progress</t>
  </si>
  <si>
    <t xml:space="preserve">12-12-2025 19:26:25 - Exequiel Jarred Lopez (Additional comments)
Hello,
Out-of-the-box, multirow variable sets (such as the "Pass/es requested" section on the affected form) don't normally support attachments, so there's bound to be no support in displaying them from ServiceNow, hence only the filename is being displayed there. I've tried bypassing this via scripts, but to no avail, so I'm tagging this as a known limitation.
What we can do is make the attachment mandatory and add instructions on the form to inform the user that picture/s need to be attached before submission.
Let me know how you want to approach this. Thank you!
12-12-2025 08:59:08 - Rakhi Singh (Additional comments)
Yes,  it is happening with all users and in all CORR records that the users are not able to view the jpg images attached to the CORR requests.
11-12-2025 20:40:41 - Exequiel Jarred Lopez (Additional comments)
Currently investigating on this. Have there been instances on other records where you were able to view the attached picture, is this issue consistent across all CORR records, or is this the first time we're encountering this? Thank you!
11-12-2025 12:03:47 - Raegan Munro (Work notes)
Assigning to SNOW for further assistance.
11-12-2025 12:03:24 - Raegan Munro (Work notes)
Investigating.
</t>
  </si>
  <si>
    <t xml:space="preserve">
 2025-12-11 12:03:47 Raegan Munro - Assignment Group is Service Now was Global Service Desk
 2025-12-11 15:34:28 Lemuel So - Assigned to is Jarred Lopez was 
 2025-12-11 20:40:41 Jarred Lopez - State is On Hold was Work in Progress</t>
  </si>
  <si>
    <t xml:space="preserve">12-12-2025 15:04:38 - PDXC Integration (Work notes)
Assigned to Jacen Warriner.
&lt;br/&gt;User unable to connect to Global Protect. Error: Connection failed. Attachment: QLDRail_INC added (CNDEF0001178) - Connection Failed.jpg
ERROR MESSAGE SPECIFICALLY SAYS NO VALID CERTIFICATE...
12-12-2025 15:04:31 - PDXC Integration (Work notes)
Assigned to Jacen Warriner.
&lt;br/&gt;User unable to connect to Global Protect. Error: Connection failed. Attachment: QLDRail_INC added (CNDEF0001178) - Connection Failed.jpg
ERROR MESSAGE SPECIFICALLY SAYS NO VALID CERTIFICATE...
12-12-2025 15:04:22 - PDXC Integration (Additional comments)
jacen.warriner@dxc.com: Howdy O'ngelique,
Thanks for coming into the tech bar today, it was a delightful visit. I'm glad we could get your problem solved so quickly - the error message was a big help in diagnosing the issue! =)
12-12-2025 15:03:42 - PDXC Integration (Work notes)
Assigned to Jacen Warriner.
&lt;br/&gt;User unable to connect to Global Protect. Error: Connection failed. Attachment: QLDRail_INC added (CNDEF0001178) - Connection Failed.jpg
ERROR MESSAGE SPECIFICALLY SAYS NO VALID CERTIFICATE...&lt;br/&gt;ran gpupdate to download wifi certificates. confirmed working on hotspot.
DEVICE WAS RUNNING WINDOWS 11 WHEN USER CAME INTO THE TECH BAR, but mentioned that no one was able to help her or get back to her.
12-12-2025 13:03:58 - PDXC Integration (Work notes)
Added attachment ::  QLDRail_INC added (CNDEF0001178) - Connection Failed.jpg
12-12-2025 13:03:37 - Gilbert Noble (Work notes)
Platform DXC Integration incident INC0577490 created INC40892612
12-12-2025 13:00:47 - Zahra Gholami (Work notes)
Name: O'ngelique Green
Employee ID:  R909360
PC Name:  QRSL-4YFVNS49K9
Contact Number: 1800 872 467 (this the office number for today - when calling please request to speak to O'ngelique Green  )
Location:RC2-1 Brisbane  
user needs this to be fixed by Monday next week so that she can work from home
12-12-2025 12:57:11 - Zahra Gholami (Work notes)
Assigning to DXC Remote Desktop Support as per KB0011309
12-12-2025 12:42:12 - Zahra Gholami (Work notes)
user called for following up
user is currently working from office 
user is unable to work from home as the issue is persisting
12-12-2025 07:47:01 - Raegan Munro (Additional comments)
Hi O'ngelique,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INC0577490 when you do so. 
In the event that you are no longer having these issues please advise so that we may proceed with ticket closure. 
Kind regards, 
Raegan.
12-12-2025 07:46:31 - Raegan Munro (Work notes)
Investigating.
11-12-2025 12:54:26 - Ruey Lim (Work notes)
From: Green, Ongelique &lt;ongelique.green@qr.com.au&gt; 
Sent: Thursday, 11 December 2025 1:14 PM
To: IT Service Desk &lt;ITServiceDesk@qr.com.au&gt;
Subject: RE: Contact number to continue troubleshooting process Ongelique Green
HI Ruey,
I have swapped over to my old CP and it is working fine. I will come into the office tomorrow and see what is going on with the new CP.
Thankyou 
O'ngelique
ONGELIQUE GREEN
TRAVEL CONSULTANT
Rail Centre 2 Level 1,  
309 Edward St GPO Box 1429 Brisbane 4001 • Brisbane,  
T: 07 21032813
F:  
W: queenslandrailtravel.com.au
=====================================================================
Will follow up with user tomorrow
11-12-2025 12:38:01 - Ruey Lim (Additional comments)
Hi Ongelique,
The previous call dropped as I could not hear you at all. I've also tried to call you on 0420301007 but no answer. Could you please provide me your best contact number so I could call you back to continue the process? 
If not, could you please call us on 07 3072 5000 (option 1) so we could assist you further with your issue?
Kind regards,
Ruey Lim
11-12-2025 12:38:01 - Ruey Lim (Work notes)
Pending for user to call back for further troubleshoot
11-12-2025 12:35:54 - Ruey Lim (Work notes)
Called user on 0420301007 but no answer
Left a VM, also sent email to user to get best contact number
Pending for user to call back
=============================
From: IT Service Desk 
Sent: Thursday, 11 December 2025 12:57 PM
To: Green, Ongelique &lt;ongelique.green@qr.com.au&gt;
Subject: Global Protect Troubleshoot
Hi Ongelique,
The previous call dropped as I could not hear you at all. Could you please provide me your best contact number so I could call you back to continue the process? 
Kind Regards,
</t>
  </si>
  <si>
    <t xml:space="preserve">
 2025-12-11 12:38:01 Ruey Lim - State is On Hold was Work in Progress
 2025-12-12 13:00:51 Zahra Gholami - Assignment Group is DXC Remote Desktop Support was Global Service Desk
 2025-12-12 13:03:22 Gilbert Noble - State is Work in Progress was On Hold
 2025-12-12 14:58:20 Jace Warriner - Assigned to is Jace Warriner was 
 2025-12-12 15:03:35 PDXC Integration - State is Resolved was Work in Progress</t>
  </si>
  <si>
    <t xml:space="preserve">12-12-2025 13:52:18 - Rachel Taylor (Additional comments)
Thank you Chau! Totally understand, appreciate your help.
12-12-2025 13:51:23 - Chau Nguyen (Additional comments)
Hi Rachel,
Thank you for reaching out to Service Now team.
Upon investigate, I suspect the latest global patch is the cause for this issue.
I will reach out to ServiceNow global and discuss a deeper investigation to find the true root cause and provide to you an update as soon as possible.
Unfortunately, due to year-end is coming and many team members are on scheduled leave, this may cause some delays in response times and updates.
My apologies for any inconvenience and hope for your understanding.
Regards,
Chau Nguyen
11-12-2025 12:02:25 - Raegan Munro (Work notes)
Assigning to SNOW for further assistance.
11-12-2025 12:01:33 - Raegan Munro (Work notes)
Investigating.
</t>
  </si>
  <si>
    <t xml:space="preserve">
 2025-12-11 12:02:25 Raegan Munro - Assignment Group is Service Now was Global Service Desk
 2025-12-11 12:57:28 Lemuel So - Assigned to is Chau Nguyen was 
 2025-12-12 13:51:23 Chau Nguyen - State is On Hold was Work in Progress</t>
  </si>
  <si>
    <t xml:space="preserve">11-12-2025 11:47:58 - PDXC Integration (Work notes)
Assigned to Bibas Sapkota.
&lt;br/&gt;Requested User is Unknown : bibas.sapkota@dxc.com&lt;br/&gt;sync through sync centre - issue persists 
map drive again same issue  
gp update done 
sfc/scan now done 
restarted device 
issue has been resolved 
confirmed by user &lt;br/&gt;Troubleshooting:
sync through sync centre - issue persists 
map drive again same issue  
gp update done 
sfc/scan now done 
restarted device 
issue has been resolved 
confirmed by user 
11-12-2025 11:47:48 - PDXC Integration (Additional comments)
bibas.sapkota@dxc.com: HI Jeffrey 
Your issue has been resolved 
Regards 
Bibas 
</t>
  </si>
  <si>
    <t xml:space="preserve">11-12-2025 15:03:38 - PDXC Integration (Work notes)
None
I spoke with Adam, and he said that his proximity card is in a holder with other proximity cards. I advised trying to take the card out when logging in to test if this is the problem. I will call him next Thursday to see if this has fixed the issue.
11-12-2025 12:04:33 - Raegan Munro (Work notes)
Platform DXC Integration incident INC0577486 updated INC40876915
11-12-2025 12:04:28 - Raegan Munro (Work notes)
From: donotreply@ricoh.com.au &lt;donotreply@ricoh.com.au&gt; 
Sent: Thursday, 11 December 2025 1:01 PM
To: Tonkin, Adam &lt;adam.tonkin@qr.com.au&gt;
Subject: New Ricoh Ticket CS2512110147
Dear Adam Tonkin, Thank you for contacting Ricoh Australia. A new ticket has been opened with the following details: Ticket No. : CS2512110147 Serial Number: Product Name: Purchase Order Number: INC40876915 Reference: INC40876915 Problem Description: 
ZjQcmQRYFpfptBannerStart
[EXTERNAL EMAIL]: 
This email originated from outside Queensland Rail. Do not click on links or open attachments unless you recognise the sender and know the content is safe. 
    Report Phish     
ZjQcmQRYFpfptBannerEnd
Dear Adam Tonkin, 
Thank you for contacting Ricoh Australia.
A new ticket has been opened with the following details: 
Ticket No.: CS2512110147
Serial Number: 
Product Name: 
Purchase Order Number: INC40876915
Reference: INC40876915
Problem Description: Serial does not exist: QLD Rail NOW Ticket Number: INC0577486 Post Code: 4006 Contact Name: Adam Tonkin Contact Phone Number: 0418446184 Email Address: adam.tonkin@qr.com.au Alternative Contact: N/A Alternative Contact Phone Number: N/A Printer Serial Number: Printer IP: Severity Level: Issue/Request Details: Description of Issue: User is unable to access RTOA from the Citrix workspace app on their mobile. Troubleshooting: Advised user that they will need to access RTOA through https://secureaccess.qr.com.au as per KB0020608. User advised that 9/10 times they access the printer using their go card they receive the error that the card is not registered. User advised that this is occurring across multiple printers. User does not have a printer nearby so is unable to provide a serial number. Assigning to Ricoh for further assistance.
Location and contact details: 
Contact Name: Adam Tonkin
Contact Number: 0418446184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11-12-2025 11:54:49 - PDXC Integration (Work notes)
Vendor Referenced this CI Value on Creation not found in database : Ricoh SLNX
11-12-2025 11:54:19 - Raegan Munro (Work notes)
Platform DXC Integration incident INC0577486 created INC40876915
</t>
  </si>
  <si>
    <t xml:space="preserve">
 2025-12-11 15:06:26 PDXC Integration - State is On Hold was Work in Progress</t>
  </si>
  <si>
    <t xml:space="preserve">11-12-2025 11:44:08 - PDXC Integration (Work notes)
Assigned to Bibas Sapkota.
&lt;br/&gt;Requested User is Unknown : bibas.sapkota@dxc.com&lt;br/&gt;signed in to global protect using service number instead of email 
system updates done 
clear cache for themes 
Gp update done 
software centre and company portal downloaded 
issue has been resolved &lt;br/&gt;Troubleshooting :
signed in to global protect using service number instead of email 
system updates done 
clear cache for themes 
Gp update done 
software centre and company portal downloaded 
issue has been resolved 
11-12-2025 11:44:02 - PDXC Integration (Additional comments)
bibas.sapkota@dxc.com: HI Anton 
your issue has been resolved 
</t>
  </si>
  <si>
    <t xml:space="preserve">12-12-2025 16:07:01 - PDXC Integration (Work notes)
Assigned to Vanessa Swarbrick.
&lt;br/&gt;Added exemptions on servers manually for Defender.
11-12-2025 15:36:28 - PDXC Integration (Work notes)
Assigned to Vanessa Swarbrick.
&lt;br/&gt;I've sent email to Lachlan for the update, waiting further confirmation re exclusion scanning for Tanium and Defender from ASO team.
11-12-2025 15:36:28 - PDXC Integration (Work notes)
Assigned to Vanessa Swarbrick.
11-12-2025 15:36:28 - PDXC Integration (Work notes)
Assigned to Vanessa Swarbrick.
11-12-2025 15:36:22 - PDXC Integration (Additional comments)
vanessa.swarbrick@dxc.com: I've sent email to Lachlan for the update, waiting further confirmation re exclusion scanning for Tanium and Defender from ASO team.
11-12-2025 14:04:08 - PDXC Integration (Work notes)
Assigned to Vanessa Swarbrick.
&lt;br/&gt;Action taken:
- Check alert/Issues tables in Cortex for CAFPRDWAP101 &amp; CAFPRDWAP201 in the last 7 days - no alerts detected 
- Received approval from Clinton to exclude scanning on directory:  E:\Applications\IBM\webMethods\11-1\ via Teams
- Created 2 new prevention policies 1 for PRD and 1 for UAT 
- Created exception to exclude scanning on endpoints listed for directory  E:\Applications\IBM\webMethods\11-1\ via Teams 
screenshot of new rules and exclusion configuration attached
11-12-2025 14:04:08 - PDXC Integration (Work notes)
Assigned to Vanessa Swarbrick.
11-12-2025 14:03:38 - PDXC Integration (Work notes)
Assigned to Vanessa Swarbrick.
&lt;br/&gt;Added attachment ::  Exception Rule Configuration - Screenshot.png
11-12-2025 14:03:38 - PDXC Integration (Work notes)
Assigned to Vanessa Swarbrick.
11-12-2025 14:03:38 - PDXC Integration (Work notes)
Assigned to Vanessa Swarbrick.
&lt;br/&gt;Added attachment ::  Prevential Policies Rules .png
11-12-2025 13:34:08 - PDXC Integration (Work notes)
Assigned to Vanessa Swarbrick.
11-12-2025 13:26:28 - PDXC Integration (Work notes)
Vendor Referenced this CI Value on on Update not found in database : CAFPRDWAP101
11-12-2025 13:26:11 - Lachlan Dowding (Work notes)
Platform DXC Integration incident INC0577484 updated INC40876966
11-12-2025 12:40:29 - PDXC Integration (Work notes)
Vendor Referenced this CI Value on on Update not found in database : CAFPRDWAP101
11-12-2025 12:40:03 - Lachlan Dowding (Work notes)
Platform DXC Integration incident INC0577484 updated INC40876966
11-12-2025 12:39:48 - PDXC Integration (Work notes)
Vendor Referenced this CI Value on on Update not found in database : CAFPRDWAP101
11-12-2025 12:39:35 - Lachlan Dowding (Work notes)
Platform DXC Integration incident INC0577484 updated INC40876966
11-12-2025 12:01:38 - PDXC Integration (Work notes)
Vendor Referenced this Business Service Value on Creation not found in database : Airlock Application Control
11-12-2025 12:01:22 - Raegan Munro (Work notes)
Platform DXC Integration incident INC0577484 created INC40876966
11-12-2025 12:01:07 - Raegan Munro (Work notes)
Assigning to Endpoint as requested by user.
11-12-2025 11:59:57 - Raegan Munro (Work notes)
Investigating.
</t>
  </si>
  <si>
    <t xml:space="preserve">
 2025-12-11 12:01:07 Raegan Munro - Assignment Group is DXC Security End Point Protection was Global Service Desk
 2025-12-11 13:34:06 PDXC Integration - State is Work in Progress was New
 2025-12-11 15:36:19 PDXC Integration - State is On Hold was Work in Progress</t>
  </si>
  <si>
    <t xml:space="preserve">11-12-2025 13:38:53 - Gilbert Noble (Work notes)
free space is at 34.7 GB
</t>
  </si>
  <si>
    <t xml:space="preserve">
 2025-12-11 12:55:51 Gilbert Noble - Assigned to is Gilbert Noble was 
 2025-12-11 13:38:53 Gilbert Noble - State is Resolved was Work in Progress</t>
  </si>
  <si>
    <t xml:space="preserve">
 2025-12-11 11:33:14 Raegan Munro - State is Resolved was New</t>
  </si>
  <si>
    <t xml:space="preserve">12-12-2025 13:43:44 - Raegan Munro (Additional comments)
Hi Alanna,
I just wanted to follow up with you and determine if you are still having issues with your network drive?
If so, please give us a call on 07 3072 5000 (we are option 1), or alternatively email us at ITServiceDesk@qr.com.au so that we may complete further troubleshooting. Please be sure to cite incident no. INC0577478 when you do so. 
In the event that you are no longer having these issues please advise so that we may proceed with ticket closure. 
Kind regards, 
Raegan.
12-12-2025 13:43:07 - Raegan Munro (Work notes)
Investigating.
11-12-2025 11:33:44 - George Knight (Additional comments)
Hi Alanna 
Thank you for contacting the Queensland Rail IT Service Desk today about Shared drive location is not available error.
When the gpupdate has finished - restart your PC, please ensure it is via Windows Start Menu &gt; Power icon &gt; Restart and not Shutdown or pressing the physical power button.
Reply to ticket with the results.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11:32:34 - George Knight (Work notes)
Investigating.
</t>
  </si>
  <si>
    <t xml:space="preserve">
 2025-12-11 11:33:44 George Knight - State is On Hold was Work in Progress</t>
  </si>
  <si>
    <t xml:space="preserve">12-12-2025 07:46:12 - Raegan Munro (Additional comments)
Hi Marie,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INC0577475 when you do so. 
In the event that you are no longer having these issues please advise so that we may proceed with ticket closure. 
Kind regards, 
Raegan.
12-12-2025 07:45:24 - Raegan Munro (Work notes)
Investigating.
11-12-2025 13:03:26 - Andy Phan (Additional comments)
Hi Marie,
Thank you for reaching out to the Queensland Rail IT Service Desk.
As discuss, please wait for the windows update to be completed and then restart the computer. 
If you have any further issues with this please feel free to contact us by calling 07 3072 5000 (we are option 1), or alternatively email us at ITServiceDesk@qr.com.au.
Kind regards,
Andy
11-12-2025 13:03:26 - Andy Phan (Work notes)
Pending user call back if there are any issues.
</t>
  </si>
  <si>
    <t xml:space="preserve">
 2025-12-11 13:03:26 Andy Phan - State is On Hold was Work in Progress</t>
  </si>
  <si>
    <t xml:space="preserve">
 2025-12-11 11:19:29 TRAP Alerts - State is Closed was Closed</t>
  </si>
  <si>
    <t xml:space="preserve">11-12-2025 12:04:48 - PDXC Integration (Work notes)
Assigned to Gudla Harshitha.
&lt;br/&gt;We did a director reset.
11-12-2025 12:04:48 - PDXC Integration (Work notes)
Assigned to Gudla Harshitha.
&lt;br/&gt;We did a director reset.
11-12-2025 12:04:42 - PDXC Integration (Additional comments)
harshitha.gudla@dxc.com: Hi Ryan John Nicoll
Good day!
we received your ticket regarding RTOA issue
Could you please try to launch the application and share the status?
Hi there
i have just got off the phone to IT at PN and they have fixed the issue thanks
can we proceed to close the ticket?
You can close the ticket 
thanks
Thanks for the confirmation
11-12-2025 11:49:08 - PDXC Integration (Work notes)
Assigned to Gudla Harshitha.
11-12-2025 11:26:08 - PDXC Integration (Work notes)
Vendor Referenced this CI Value on Creation not found in database : Citrix XenApp
11-12-2025 11:25:38 - Zoe O'Brien (Work notes)
Platform DXC Integration incident INC0577473 created INC40876629
</t>
  </si>
  <si>
    <t xml:space="preserve">
 2025-12-11 11:49:00 PDXC Integration - State is Work in Progress was New
 2025-12-11 12:04:42 PDXC Integration - State is Resolved was Work in Progress</t>
  </si>
  <si>
    <t xml:space="preserve">
 2025-12-11 11:09:39 TRAP Alerts - State is Closed was Closed</t>
  </si>
  <si>
    <t xml:space="preserve">12-12-2025 09:39:08 - PDXC Integration (Work notes)
Assigned to Yeasinur Rahman Joy.
&lt;br/&gt;Called user who reported they could not remote in because GlobalProtect was completely broken.
Advised user to navigate to:
File Explorer → C:\ → Program Files → Palo Alto Networks → GlobalProtect folder.
Instructed user to run GlobalProtect installer from that folder.
Installation completed successfully.
Device restarted, and user was able to log in.
Issue resolved.
12-12-2025 09:38:58 - PDXC Integration (Work notes)
Assigned to Yeasinur Rahman Joy.
&lt;br/&gt;Called user who reported they could not remote in because GlobalProtect was completely broken.
Advised user to navigate to:
File Explorer → C:\ → Program Files → Palo Alto Networks → GlobalProtect folder.
Instructed user to run GlobalProtect installer from that folder.
Installation completed successfully.
Device restarted, and user was able to log in.
Issue resolved.
12-12-2025 09:38:49 - PDXC Integration (Additional comments)
yeasinurrahman.joy@dxc.com: Hi Natalie,
I've reinstalled GlobalProtect on your device and restarted it. You should now be able to log in successfully. Please let me know if you face any further issues.
Thanks,
Yeasin
12-12-2025 09:05:32 - PDXC Integration (Work notes)
Assigned to Yeasinur Rahman Joy.
11-12-2025 14:06:08 - Gilbert Noble (Work notes)
Platform DXC Integration incident INC0577470 created INC40878245
</t>
  </si>
  <si>
    <t xml:space="preserve">
 2025-12-11 11:20:19 Gilbert Noble - Assigned to is Gilbert Noble was 
 2025-12-11 14:06:01 Gilbert Noble - Assignment Group is DXC Desktop CBD was DXC Remote Desktop Support
 2025-12-12 09:38:49 PDXC Integration - State is Resolved was Work in Progress</t>
  </si>
  <si>
    <t xml:space="preserve">11-12-2025 16:39:09 - PDXC Integration (Work notes)
Assigned to Jodel Noveno.
&lt;br/&gt;RITM0268394 not visible, re-routed to Service Desk. SDA checked request, reassigning to Security End Point Protection. Failed to update affected CIs: Airlock Application Control not found in ServiceNow.
11-12-2025 16:39:09 - PDXC Integration (Work notes)
Assigned to Jodel Noveno.
&lt;br/&gt;RITM0268394 not visible, re-routed to Service Desk. SDA checked request, reassigning to Security End Point Protection. Failed to update affected CIs: Airlock Application Control not found in ServiceNow.
11-12-2025 16:38:58 - PDXC Integration (Additional comments)
jodel.noveno@dxc.com: Status: RITM0268394 - Airlock access
Escalation: MEP
Action Done: Successfully adding User in Airlock portal
Next Action: Ticket Closure
11-12-2025 16:38:18 - PDXC Integration (Work notes)
Assigned to Jodel Noveno.
11-12-2025 16:38:09 - PDXC Integration (Work notes)
Assigned to Jodel Noveno.
&lt;br/&gt;Added attachment ::  User.png
11-12-2025 15:58:08 - PDXC Integration (Work notes)
Assigned to Jodel Noveno.
11-12-2025 15:52:36 - Zoe O'Brien (Work notes)
Platform DXC Integration incident INC0577466 updated INC40876921
11-12-2025 15:52:31 - Zoe O'Brien (Work notes)
SDA checked the request, the request number is RITM0268394 (PDXC: RITM5421287)
Reassigning ticket to Security End Point Protection
11-12-2025 14:52:38 - Zahra Gholami (Work notes)
investigating
11-12-2025 14:26:14 - PDXC Integration (Additional comments)
jodel.noveno@dxc.com: Status: RITM0268394 - Airlock access
Escalation: MEP
Action Done: Checked the RITM, but it is not visible on our end.
Next Action: Re-route to Service Desk.
Kindly ensure the RITM request is visible.
Thank you.
11-12-2025 12:38:38 - PDXC Integration (Work notes)
Assigned to Jodel Noveno.
11-12-2025 11:55:23 - PDXC Integration (Work notes)
Vendor Referenced this CI Value on Creation not found in database : Airlock Application Control
Vendor Referenced this Business Service Value on Creation not found in database : Airlock Application Control
11-12-2025 11:55:08 - Gilbert Noble (Work notes)
Platform DXC Integration incident INC0577466 created INC40876921
</t>
  </si>
  <si>
    <t xml:space="preserve">
 2025-12-11 12:38:28 PDXC Integration - State is Work in Progress was New
 2025-12-11 14:26:14 PDXC Integration - Assignment Group is Global Service Desk was DXC Security End Point Protection
 2025-12-11 14:27:05 Shane Kmet - Assigned to is George Knight was 
 2025-12-11 15:52:31 Zoe O'Brien - Assignment Group is DXC Security End Point Protection was Global Service Desk
 2025-12-11 16:38:59 PDXC Integration - State is Resolved was Work in Progress</t>
  </si>
  <si>
    <t xml:space="preserve">11-12-2025 11:09:28 - Shane Kmet (Work notes)
Closing as INC raised by Guest
</t>
  </si>
  <si>
    <t xml:space="preserve">
 2025-12-11 11:09:19 Shane Kmet - Assigned to is Fred Shea was 
 2025-12-11 11:09:28 Shane Kmet - State is Resolved was Work in Progress</t>
  </si>
  <si>
    <t xml:space="preserve">
 2025-12-11 10:59:51 TRAP Alerts - State is Closed was Closed</t>
  </si>
  <si>
    <t xml:space="preserve">11-12-2025 10:59:33 - Ryan Bell (Work notes)
From: IT Service Desk 
Sent: Thursday, 11 December 2025 11:28 AM
To: Sunny, Pinky &lt;pinky.sunny@qr.com.au&gt;
Subject: RE: Request Commented for 'Software Request (Pinky Sunny)' - RITM0270706
Hi Pinky, 
Our Admin/Security groups are usually restricted or unrestricted. This group AP_DigitalMaintainer-SSO is currently owned and managed by another security group: AP_DigitalMaintainer-SSO-Admin. 
However, AP_DigitalMaintainer-SSO-Admin does not have an owner and is not restricted. 
Your best option is to raise a "DRA Delegation Rights Request" where yourself or whoever you delegate will become a Directory and Resource Administrator. This way, you will be able to view who is in the group yourself and manually add and remove users from both groups without raising a request to Service Desk. You can delegate this to multiple users, and control the admin access of AP_DigitalMaintainer-SSO this way, instead of with a separate DRA group. 
You can do that at this link: Form - Self Service
Kind Regards,
Ryan Bell
Assistant Customer Support
From: Sunny, Pinky &lt;pinky.sunny@qr.com.au&gt; 
Sent: Wednesday, 10 December 2025 4:10 PM
To: IT Service Desk &lt;ITServiceDesk@qr.com.au&gt;
Subject: RE: Request Commented for 'Software Request (Pinky Sunny)' - RITM0270706
Thanks Ruey. Could you please send an extract of all users currently in that AD
Kind Regards
Pinky
PINKY MARY SUNNY
PRINCIPAL BUSINESS ANALYST
ASSET MANAGEMENT IMPROVEMENT
Rail Centre 2, Level 4 | 309 Edward Street, Brisbane, Qld 4000
E: pinky.sunny@qr.com.au
W: queenslandrail.com.au 
  Mon Tue Wed Thu Fri
WK1 Office Office Office WFH WFH
WK2 Office Office WFH WFH OFF
From: IT Service Desk &lt;ITServiceDesk@qr.com.au&gt; 
Sent: Wednesday, 10 December 2025 2:56 PM
To: Sunny, Pinky &lt;pinky.sunny@qr.com.au&gt;
Subject: RE: Request Commented for 'Software Request (Pinky Sunny)' - RITM0270706
Hi Pinky,
I have just added Lou Damico to "AP_DigitalMaintainer-SSO" and Jon Fraser was already added to the group when I checked in DRA. 
If you have any further issues, please feel free to contact us by calling 07 3072 5000 (we are option 1) or alternatively email us at ITServiceDesk@qr.com.au. 
Kind Regards,
Ruey Yan Lim
Assistant Customer Support
From: Sunny, Pinky &lt;pinky.sunny@qr.com.au&gt; 
Sent: Wednesday, 10 December 2025 1:27 PM
To: IT Service Desk &lt;ITServiceDesk@qr.com.au&gt;
Subject: RE: Request Commented for 'Software Request (Pinky Sunny)' - RITM0270706
Hi Team,
I could find the following in People Connect. Could you please check again. Also, AD should already be configured in Required mode.
Kind Regards
Pinky
PINKY MARY SUNNY
PRINCIPAL BUSINESS ANALYST
ASSET MANAGEMENT IMPROVEMENT
Rail Centre 2, Level 4 | 309 Edward Street, Brisbane, Qld 4000
E: pinky.sunny@qr.com.au
W: queenslandrail.com.au 
  Mon Tue Wed Thu Fri
WK1 Office Office Office WFH WFH
WK2 Office Office WFH WFH OFF
From: IT Service Desk &lt;ITServiceDesk@qr.com.au&gt; 
Sent: Wednesday, 10 December 2025 12:51 PM
To: Sunny, Pinky &lt;pinky.sunny@qr.com.au&gt;
Subject: RE: Request Commented for 'Software Request (Pinky Sunny)' - RITM0270706
Hi Sunny,
We have added the users listed in the excel file you've provided into "AP_DigitalMaintainer-SSO.
Except below users as we could not find them in our system:
Jon Fraser - -
Kenneth Braun Kenneth.braun@qr.com.au
R110199
Lou Damico - -
Mark Ryan Mark.ryan2@qr.com.au
R864268
Jay Peters Jay.peters@qr.com.au
R869366
Terry Hickson Terrence.hickson@qr.com.au
R300824
Unfortunately, the service desk does not have access to change this to "Required" mode. 
Kind Regards,
Ruey Yan Lim
Assistant Customer Support
From: Sunny, Pinky &lt;pinky.sunny@qr.com.au&gt; 
Sent: Wednesday, 10 December 2025 10:13 AM
To: IT Service Desk &lt;ITServiceDesk@qr.com.au&gt;
Subject: RE: Request Commented for 'Software Request (Pinky Sunny)' - RITM0270706
Hi Team,
Could I please confirm the action performed for this request:
Were the users added to Active Directory AP_DigitalMaintainer-SSO ?
Kind Regards
Pinky
PINKY MARY SUNNY
PRINCIPAL BUSINESS ANALYST
ASSET MANAGEMENT IMPROVEMENT
Rail Centre 2, Level 4 | 309 Edward Street, Brisbane, Qld 4000
E: pinky.sunny@qr.com.au
W: queenslandrail.com.au 
  Mon Tue Wed Thu Fri
WK1 Office Office Office WFH WFH
WK2 Office Office WFH WFH OFF
From: IT Service Desk &lt;servicenow.prd@qr.com.au&gt; 
Sent: Tuesday, 9 December 2025 10:41 AM
To: Sunny, Pinky &lt;pinky.sunny@qr.com.au&gt;
Subject: Request Commented for 'Software Request (Pinky Sunny)' - RITM0270706
  Your request has been commented.  
Hi Pinky,
A new comment/question has been added to your 'Software Request (Pinky Sunny)' request.
You can view the comment below, or check the request details and status from the Self Service portal.
Regards,
ICT Service Desk  
  Request Summary  
  Short description
Software Request (Pinky Sunny) 
Requested for
Pinky Sunny 
Request number
RITM0270706 
Opened by
Pinky Sunny 
  Comments
________________________________________
09-12-2025 00:40:59 GMT - Andy Phan Additional comments
Hi Pinky,
Directory and Resource Administrator (DRA) has been deployed to your account and it should be available from the Company Portal / Software Centre in the next hour or so. In some cases it can take up to a day for the change to reach through to your end.
If you have any issues with the installation or the software has not appeared after 24 hours please call us on 07 3072 5000 so that we can troubleshoot the issue.
Best regards,
Andy
      View more details
&gt; Request something
&gt; View how-to articles
&gt; Check the progress of my tickets
&gt; Report an ICT issue
&gt; And more
Ref:MSG8196293_CzBsj9Mc6j991EywXoQf
</t>
  </si>
  <si>
    <t xml:space="preserve">11-12-2025 12:04:06 - Raegan Munro (Work notes)
.
11-12-2025 11:57:50 - Guest (Additional comments)
reply from: townsville@thejobshop.net.au
Confirmation of Upcoming Training Hi Kaleb. Below are the details for your upcoming Training. Course Details: Course Type: HLTAID011 - Provide First Aid (1540308) Course Venue: The Job Shop Townsville Course Address: 256A CHARTERS TOWERS RD,
Confirmation of Upcoming Training
Hi Kaleb.
Below are the details for your upcoming Training.
Course Details:
Course Type: HLTAID011 - Provide First Aid (1540308)
Course Venue: The Job Shop Townsville
Course Address: 256A CHARTERS TOWERS RD, HERMIT PARK QLD 4812, AUSTRALIA
Course Schedule: Monday 22nd December, 2025 - 09:00am - 11:00am
This course is being delivered by the following Allens Training Partner:
Ultimate Employment Services T/As The Job Shop
0422224404
townsville@thejobshop.net.au&lt;mailto:townsville@thejobshop.net.au&gt;
www.thejobshop.net.au&lt;https://urldefense.com/v3/__http://www.thejobshop.net.au__;!!OewlTa1rXg!X0P2lB1nHdu6_nU0d5jNnEpSmDnGuKGwiK3CS3bcbwpRVnY4b6xZy3n5elWSq3Qq8khrFRs0I7BR2D6chlfU-aNrM4ZnESDX-g$&gt;
Please make sure you have logged into Training Desk and completed your enrolment information, along with any pre-course work requirements for your upcoming training.
Log into Training Desk&lt;https://urldefense.com/v3/__https://thejobshop.trainingdesk.com.au/course_invitations/ec86d6b37e8977860aee/accept?partner_student_token=4a5df51719e75893130c__;!!OewlTa1rXg!X0P2lB1nHdu6_nU0d5jNnEpSmDnGuKGwiK3CS3bcbwpRVnY4b6xZy3n5elWSq3Qq8khrFRs0I7BR2D6chlfU-aNrM4ZV3-uyYg$&gt;
Contact Ultimate Employment Services T/As The Job Shop at townsville@thejobshop.net.au&lt;https://urldefense.com/v3/__http://thejobshop.net.au__;!!OewlTa1rXg!X0P2lB1nHdu6_nU0d5jNnEpSmDnGuKGwiK3CS3bcbwpRVnY4b6xZy3n5elWSq3Qq8khrFRs0I7BR2D6chlfU-aNrM4ahgBnqjg$&gt;, or call us on 0422224404.
Visit Ultimate Employment Services T/As The Job Shop at:
www.thejobshop.net.au&lt;https://urldefense.com/v3/__http://www.thejobshop.net.au__;!!OewlTa1rXg!X0P2lB1nHdu6_nU0d5jNnEpSmDnGuKGwiK3CS3bcbwpRVnY4b6xZy3n5elWSq3Qq8khrFRs0I7BR2D6chlfU-aNrM4ZnESDX-g$&gt;
11-12-2025 11:09:24 - Shane Kmet (Work notes)
Closing as INC raised by Guest
</t>
  </si>
  <si>
    <t xml:space="preserve">
 2025-12-11 11:09:16 Shane Kmet - Assigned to is Fred Shea was 
 2025-12-11 11:09:24 Shane Kmet - State is Resolved was Work in Progress</t>
  </si>
  <si>
    <t xml:space="preserve">11-12-2025 13:55:57 - Gilbert Noble (Work notes)
called user on 0409264317, 
remoted to computer
set OneDrive to file on demand, 
ran the sync command from KB0012125 as the offline file cache was full at 50 GB
restarted the computer
issue resolved
</t>
  </si>
  <si>
    <t xml:space="preserve">
 2025-12-11 11:20:23 Gilbert Noble - Assigned to is Gilbert Noble was 
 2025-12-11 13:55:57 Gilbert Noble - State is Resolved was Work in Progress</t>
  </si>
  <si>
    <t xml:space="preserve">
 2025-12-11 10:40:19 TRAP Alerts - State is Closed was Closed</t>
  </si>
  <si>
    <t xml:space="preserve">11-12-2025 11:24:22 - Ruey Lim (Work notes)
Unlocked user TA_R901576 in DRA
11-12-2025 11:18:58 - Ruey Lim (Work notes)
Investigating
11-12-2025 11:15:17 - PDXC Integration (Additional comments)
v.harikrishna@dxc.com: Removed from active session. It service desk team pls  unlock account.
11-12-2025 11:02:08 - PDXC Integration (Work notes)
Assigned to Veerapaneni Harikrishna.
11-12-2025 10:47:28 - Zoe O'Brien (Work notes)
Platform DXC Integration incident INC0577452 updated INC40876234
11-12-2025 10:46:44 - Zoe O'Brien (Work notes)
Platform DXC Integration incident INC0577452 created INC40876234
</t>
  </si>
  <si>
    <t xml:space="preserve">
 2025-12-11 11:02:02 PDXC Integration - State is Work in Progress was New
 2025-12-11 11:15:17 PDXC Integration - Assignment Group is Global Service Desk was DXC CloudOps
 2025-12-11 11:24:22 Ruey Lim - State is Resolved was Work in Progress</t>
  </si>
  <si>
    <t xml:space="preserve">12-12-2025 13:42:49 - Raegan Munro (Work notes)
Issues was resolved in INC0577461.
11-12-2025 10:36:15 - Zoe O'Brien (Additional comments)
Hi Gwen 
Thanks for contacting the Queensland Rail IT Service Desk.
As discussed, please give us a call back when you are free to do so.
If you are experiencing any further IT-related issues, please feel free to call 07 3072 5000 on option 1 or email us at ITServiceDesk@qr.com.au.
Kind regards,
Zoe
</t>
  </si>
  <si>
    <t xml:space="preserve">
 2025-12-11 10:36:15 Zoe O'Brien - State is On Hold was Work in Progress
 2025-12-12 13:42:49 Raegan Munro - State is Resolved was On Hold</t>
  </si>
  <si>
    <t xml:space="preserve">12-12-2025 13:15:01 - PDXC Integration (Work notes)
Assigned to Azra Fathima.
12-12-2025 13:14:49 - PDXC Integration (Work notes)
Assigned to Azra Fathima.
12-12-2025 13:14:42 - PDXC Integration (Additional comments)
afathima@dxc.com: From: Fathima, Azra 
Sent: 12 December 2025 08:44
To: 'julie.ferguson@qr.com.au' &lt;julie.ferguson@qr.com.au&gt;
Cc: Pabbineedi, Satya Gopala Krishna &lt;s.pabbineedi@dxc.com&gt;; Muchetty, Bhagyashree &lt;bhagyashree.muchetty@dxc.com&gt;; SHARMA, SHAGUN &lt;shagun.sharma@dxc.com&gt;
Subject: QR:INC40876600-RWLAN QR Mobile Connection Issue
Hello Julie,
Good day.
This is regarding the incident mentioned in the subject line. We could see that the device with serial number : H33LDLX6YX is not enrolled in Intune.
Could you please follow the enrolment guide attached.
Note: Please don't connect to any corporate Wi-Fi (Queensland Rail Wi-Fi) during the enrolment process.
Thanks &amp; Regards
Azra Fathima
Modern Workplace
DXC Technology
Email ID – afathima@dxc.com
12-12-2025 10:27:08 - PDXC Integration (Work notes)
Assigned to Azra Fathima.
12-12-2025 09:41:32 - PDXC Integration (Work notes)
Added attachment ::  QLDRail_INC added (CNDEF0001178) - Screenshot_12-12-2025_9409_business.apple.com.jpeg
12-12-2025 09:41:08 - Casey Micklesson (Work notes)
Platform DXC Integration incident INC0577449 updated INC40876600
12-12-2025 09:40:57 - Casey Micklesson (Work notes)
HI Team,
As per ABM Screenshot, device is enrolled. 
Please assist the user.
Thank you,
11-12-2025 15:09:22 - Casey Micklesson (Work notes)
Please note your Order Reference Number:
15635483
11-12-2025 14:44:28 - Zoe O'Brien (Work notes)
Re-assigning to Telstra Support per the below work notes
11-12-2025 14:01:59 - PDXC Integration (Work notes)
Hello Team,
The device is not part of ABM, please transfer to Telstra support team.
Hello Telstra support team:
Please add the device to the ABM portal so the user can enrol the device in Intune.
11-12-2025 11:52:08 - PDXC Integration (Work notes)
Assigned to Azra Fathima.
11-12-2025 11:24:08 - PDXC Integration (Work notes)
Vendor Referenced this CI Value on Creation not found in database : InTune
Vendor Referenced this Business Service Value on Creation not found in database : InTune
11-12-2025 11:23:15 - Clair Neate (Work notes)
Platform DXC Integration incident INC0577449 created INC40876600
11-12-2025 11:23:07 - Clair Neate (Work notes)
Assigning to intune to have a look 
11-12-2025 11:23:07 - Clair Neate (Additional comments)
Hi Julie,
SD has assigned this ticket to the relevant team to get your issue resolved 
Kind Regards,
Clair Neate 
</t>
  </si>
  <si>
    <t xml:space="preserve">
 2025-12-11 14:01:57 PDXC Integration - Assignment Group is Global Service Desk was DXC Intune Support
 2025-12-11 14:26:20 Shane Kmet - Assigned to is Zoe O'Brien was 
 2025-12-11 14:44:28 Zoe O'Brien - Assignment Group is Telstra Support was Global Service Desk
 2025-12-11 15:09:22 Casey Micklesson - Assigned to is Casey Micklesson was 
 2025-12-12 09:40:57 Casey Micklesson - Assignment Group is DXC Intune Support was Telstra Support
 2025-12-12 13:14:42 PDXC Integration - State is On Hold was Work in Progress</t>
  </si>
  <si>
    <t xml:space="preserve">11-12-2025 10:52:12 - Raegan Munro (Work notes)
Closing and advising user to raise an Other Request.
11-12-2025 10:50:43 - Raegan Munro (Work notes)
Investigating.
11-12-2025 10:29:14 - Phoebe Hill (Additional comments)
Please note I do have a Copilot Licence. To claridy I need further access to the "Agents" / "Apps"
</t>
  </si>
  <si>
    <t xml:space="preserve">
 2025-12-11 10:52:12 Raegan Munro - State is Resolved was New</t>
  </si>
  <si>
    <t xml:space="preserve">11-12-2025 10:31:41 - Shane Kmet (Work notes)
Closing as INC raised by Guest
</t>
  </si>
  <si>
    <t xml:space="preserve">
 2025-12-11 10:31:21 Shane Kmet - Assigned to is Fred Shea was 
 2025-12-11 10:31:41 Shane Kmet - State is Resolved was Work in Progress</t>
  </si>
  <si>
    <t xml:space="preserve">11-12-2025 10:31:38 - Shane Kmet (Work notes)
Closing as INC raised by Guest
</t>
  </si>
  <si>
    <t xml:space="preserve">
 2025-12-11 10:31:22 Shane Kmet - Assigned to is Fred Shea was 
 2025-12-11 10:31:38 Shane Kmet - State is Resolved was Work in Progress</t>
  </si>
  <si>
    <t xml:space="preserve">12-12-2025 15:03:09 - Gloria Cheah (Additional comments)
@Domenic Macri, You can let us know what work centres you would like added and we will get this done for you.
11-12-2025 11:38:20 - Raegan Munro (Work notes)
Description of Issue:
 User called to advise that this was assigned to the incorrect team and to ensure that the Service Desk is not just defaulting to the Hypercare KB. 
Troubleshooting:
 Sent message to the Service Desk over Teams advising to follow more specific KB's for Obzervr issues.  
============================ 
Username: Tharun Guddeti
Employee ID: R912806
Contact Number: 3072 3353
11-12-2025 11:36:48 - Tharun Kumar Guddeti (Additional comments)
Hi Team
Please add the user to the required work centres
</t>
  </si>
  <si>
    <t xml:space="preserve">
 2025-12-11 11:36:21 Tharun Guddeti - Assignment Group is Obzervr Capture (Digital Maintainer) was Mobility solutions (EAS Team)
 2025-12-12 15:03:23 Gloria Cheah - State is Work in Progress was New</t>
  </si>
  <si>
    <t xml:space="preserve">11-12-2025 10:47:24 - Shane Kmet (Work notes)
.
11-12-2025 10:45:03 - Guest (Additional comments)
reply from: info@brisbanetruckschool.com
Good Morning Duane Unfortunately, Qld transport are usually booked out 4-6wks in advance all the time, therefore, the next available would fall end of January or early February. We look forward to hearing from you 😊 Kind Regards, Cassie McLeod
Good Morning Duane
Unfortunately, Qld transport are usually booked out 4-6wks in advance all the time, therefore, the next available would fall end of January or early February.
We look forward to hearing from you 😊
Kind Regards,
Cassie McLeod
Administration Manager
07 3393 6628 | 0447 181 240 | info@brisbanetruckschool.com&lt;mailto:info@brisbanetruckschool.com&gt;
www.brisbanetruckschool.com&lt;https://urldefense.com/v3/__http://www.brisbanetruckschool.com/__;!!OewlTa1rXg!WxOKjdOXOchK3Xej03PG3aHLdE8GP2VrPNp3hXMUzmqNkDwEKsaG9v04wJv8LVq62RzSGf7_-8OqXEKqYvgAtL4x8EAD$&gt; | www.facebook.com/brisbanetruckschool&lt;https://urldefense.com/v3/__http://www.facebook.com/brisbanetruckschool__;!!OewlTa1rXg!WxOKjdOXOchK3Xej03PG3aHLdE8GP2VrPNp3hXMUzmqNkDwEKsaG9v04wJv8LVq62RzSGf7_-8OqXEKqYvgAtKuUR3mX$&gt;
33 Canberra St, Hemmant QLD 4174
[cid:image002.png@01DC6A8A.EFC839E0]
11-12-2025 10:31:34 - Shane Kmet (Work notes)
Closing as INC raised by Guest
</t>
  </si>
  <si>
    <t xml:space="preserve">
 2025-12-11 10:31:21 Shane Kmet - Assigned to is Fred Shea was 
 2025-12-11 10:31:34 Shane Kmet - State is Resolved was Work in Progress</t>
  </si>
  <si>
    <t xml:space="preserve">11-12-2025 10:36:35 - Zoe O'Brien (Work notes)
.
11-12-2025 10:34:00 - Guest (Additional comments)
reply from: info@centralsafetytraining.com
Good Morning, Thank you for your enquiry. HSR Refresher This training is $350.?00 per person and is a 1 day course. Our next available dates are as follows at our Maryborough Depot: 18/12/2025 16/01/2026 02/03/2026 *All offered training dates
Good Morning,
Thank you for your enquiry.
HSR Refresher
This training is $350.00 per person and is a 1 day course. Our next available dates are as follows at our Maryborough Depot:
  *   18/12/2025
  *   16/01/2026
  *   02/03/2026
*All offered training dates are only valid for 72 hours, after this we may need to offer those dates to other clients.*
If you would like to make a booking or have any further questions, please let me know.
We look forward to hearing from you.
Kindest Regards,
Hayley Steadman
[cid:image002.png@01DC6A89.75DFB050]
This message and its attachments may contain legally privileged or confidential information. It is intended solely for the named addressee. If you are not the addressee indicated in this message (or responsible for delivery of the message to the addressee), you may not copy or deliver this message or its attachments to anyone  Rather, you should permanently delete this message and its attachments and kindly notify the sender at All States Training by reply email. No warranty is made that the email or attachment(s) are free from computer virus or other defect.
[Please consider the environment before printing]
 [cid:image004.png@01DC6A89.75DFB050] &lt;https://urldefense.com/v3/__https://www.facebook.com/allstatestrainingau__;!!OewlTa1rXg!R5UuSkGUzwj75wfzm5V9B3pZIDad4x-ZWX0fl72THIU_nY2gsIjJVC7sgnH584QlzpZ8h3K3wZzXCEHv4uyQv8iOV0bP1kw$&gt; [cid:image005.jpg@01DC6A89.75DFB050] &lt;https://urldefense.com/v3/__https://www.instagram.com/all_states_training/__;!!OewlTa1rXg!R5UuSkGUzwj75wfzm5V9B3pZIDad4x-ZWX0fl72THIU_nY2gsIjJVC7sgnH584QlzpZ8h3K3wZzXCEHv4uyQv8iOfh6XRWE$&gt;
11-12-2025 10:31:31 - Shane Kmet (Work notes)
Closing as INC raised by Guest
</t>
  </si>
  <si>
    <t xml:space="preserve">
 2025-12-11 10:31:21 Shane Kmet - Assigned to is Fred Shea was 
 2025-12-11 10:31:31 Shane Kmet - State is Resolved was Work in Progress</t>
  </si>
  <si>
    <t xml:space="preserve">12-12-2025 14:27:12 - PDXC Integration (Work notes)
Hello Team,
As discussed with Josh, we have initiated wipe from Intune. Please send it to Telstra support team.
Hello Telstra team:
As per the request, kindly remove the device from Intune registered and register it for Airwatch in ABM portal.
12-12-2025 14:24:29 - PDXC Integration (Work notes)
Assigned to Satya Gopala Krishna Pabbineedi.
&lt;br/&gt;From: Warcon, Josh &lt;josh.warcon@qr.com.au&gt; 
Sent: 12 December 2025 09:18
To: Fathima, Azra &lt;afathima@dxc.com&gt;
Cc: GDIC India Modern Workplace MDM team &lt;indiawpsmdm@dxc.com&gt;; Pabbineedi, Satya Gopala Krishna &lt;s.pabbineedi@dxc.com&gt;
Subject: RE: QR | INC40876009 | FW: Uninstall / Reinstall of mInventory on R43G0W60VM device only - Case Updated: 00775570
You are good to proceed. 
JOSH WARCON
SAP FUNCTIONAL ANALYST
11/RC1, 305 Edward Street 
Brisbane, QLD 4001 
T: 07 3072 3184
E: josh.warcon@qr.com.au 
W: queenslandrail.com.au
From: Fathima, Azra &lt;afathima@dxc.com&gt; 
Sent: Friday, 12 December 2025 1:46 PM
To: Warcon, Josh &lt;josh.warcon@qr.com.au&gt;
Cc: GDIC India Modern Workplace MDM team &lt;indiawpsmdm@dxc.com&gt;; Pabbineedi, Satya Gopala Krishna &lt;s.pabbineedi@dxc.com&gt;
Subject: RE: QR | INC40876009 | FW: Uninstall / Reinstall of mInventory on R43G0W60VM device only - Case Updated: 00775570
Hello Josh, Apologies, but I missed to inform that we will initiate wipe from Intune on that device and the all the data will be erased from that device. Once we initiate the wipe , we will transfer the ticket to Telstra team to remove it from
Hello Josh,
Apologies, but I missed to inform that we will initiate wipe from Intune on that device and the all the data will be erased from that device. 
Once we initiate the wipe , we will transfer the ticket to Telstra team to remove it from Intune ABM and assign to Airwatch.
Note: Once a wipe is initiated, all data on the device will be erased. Please ensure that all necessary data is backed up to OneDrive before we proceed.
Thanks &amp; Regards
Azra Fathima
Modern Workplace
DXC Technology
Email ID – afathima@dxc.com
From: Warcon, Josh &lt;josh.warcon@qr.com.au&gt; 
Sent: 12 December 2025 09:12
To: Fathima, Azra &lt;afathima@dxc.com&gt;; Pabbineedi, Satya Gopala Krishna &lt;s.pabbineedi@dxc.com&gt;
Cc: GDIC India Modern Workplace MDM team &lt;indiawpsmdm@dxc.com&gt;
Subject: RE: QR | INC40876009 | FW: Uninstall / Reinstall of mInventory on R43G0W60VM device only - Case Updated: 00775570
Thanks. 
JOSH WARCON
SAP FUNCTIONAL ANALYST
11/RC1, 305 Edward Street 
Brisbane, QLD 4001 
T: 07 3072 3184
E: josh.warcon@qr.com.au 
W: queenslandrail.com.au
From: Fathima, Azra &lt;afathima@dxc.com&gt; 
Sent: Friday, 12 December 2025 1:41 PM
To: Warcon, Josh &lt;josh.warcon@qr.com.au&gt;; Pabbineedi, Satya Gopala Krishna &lt;s.pabbineedi@dxc.com&gt;
Cc: GDIC India Modern Workplace MDM team &lt;indiawpsmdm@dxc.com&gt;
Subject: RE: QR | INC40876009 | FW: Uninstall / Reinstall of mInventory on R43G0W60VM device only - Case Updated: 00775570
Hello Josh, This is not in Intune scope, we will transfer the ticket to the Telstra team who can register the device in Airwatch. Thanks &amp; Regards Azra Fathima Modern Workplace DXC Technology Email ID – afathima@ dxc. com From: Warcon, Josh
Hello Josh,
This is not in Intune scope, we will transfer the ticket to the Telstra team who can register the device in Airwatch.
Thanks &amp; Regards
Azra Fathima
Modern Workplace
DXC Technology
Email ID – afathima@dxc.com
From: Warcon, Josh &lt;josh.warcon@qr.com.au&gt; 
Sent: 12 December 2025 08:43
To: Fathima, Azra &lt;afathima@dxc.com&gt;; Pabbineedi, Satya Gopala Krishna &lt;s.pabbineedi@dxc.com&gt;
Cc: GDIC India Modern Workplace MDM team &lt;indiawpsmdm@dxc.com&gt;
Subject: RE: QR | INC40876009 | FW: Uninstall / Reinstall of mInventory on R43G0W60VM device only - Case Updated: 00775570
Hi Azra,
I am told the device is still not showing in the Airwatch console as registered for enrolment though. 
You just need to log into the ABM and search for the device and then assign it to the AirWatch MDM.
12-12-2025 14:23:09 - PDXC Integration (Work notes)
Assigned to Satya Gopala Krishna Pabbineedi.
12-12-2025 14:22:58 - PDXC Integration (Work notes)
Assigned to Satya Gopala Krishna Pabbineedi.
&lt;br/&gt;From: Warcon, Josh &lt;josh.warcon@qr.com.au&gt; 
Sent: 12 December 2025 02:14
To: Pabbineedi, Satya Gopala Krishna &lt;s.pabbineedi@dxc.com&gt;
Cc: GDIC India Modern Workplace MDM team &lt;indiawpsmdm@dxc.com&gt;
Subject: RE: QR | INC40876009 | FW: Uninstall / Reinstall of mInventory on R43G0W60VM device only - Case Updated: 00775570
Hi Psgkrishna,
I can confirm the device needs to be transferred back to Airwatch.
11-12-2025 14:39:49 - PDXC Integration (Work notes)
Assigned to Satya Gopala Krishna Pabbineedi.
11-12-2025 14:39:48 - PDXC Integration (Work notes)
Assigned to Satya Gopala Krishna Pabbineedi.
11-12-2025 14:39:44 - PDXC Integration (Additional comments)
s.pabbineedi@dxc.com: From: Pabbineedi, Satya Gopala Krishna &lt;s.pabbineedi@dxc.com&gt; 
Sent: 11 December 2025 10:08
To: Warcon, Josh &lt;josh.warcon@qr.com.au&gt;
Cc: GDIC India Modern Workplace MDM team &lt;indiawpsmdm@dxc.com&gt;
Subject: QR | INC40876009 | FW: Uninstall / Reinstall of mInventory on R43G0W60VM device only - Case Updated: 00775570
Hi Josh,
Hope you are doing good 
Upon checking from the backend, we can confirm that the device R43G0W60VM is currently enrolled in Intune.
Kindly verify whether the enrolment and device are required to remain under ABM and Intune. If the device needs to be transferred to AirWatch, please confirm so that we can proceed with wiping and removing the device from Intune.
If the device should remain in Intune, please confirm so that we can proceed with closing the ticket.
Note: Once a wipe is initiated, all data on the device will be erased. Please ensure that all necessary data is backed up to OneDrive before we proceed.
Best Regards,
Psgkrishna 
Modern Management,MDM
DXC Technology
11-12-2025 13:18:22 - Joshua Warcon (Work notes)
Platform DXC Integration incident INC0577436 updated INC40876009
11-12-2025 13:18:16 - Joshua Warcon (Additional comments)
Hi @Satya Gopala Krishna Pabbineedi,
Are we able to put some priority on this ticket? 
I am the SME for the mInventory devices in QR and am responsible for testing any issues that are brought to attention.
Currently there are 9 issues awaiting to be addressed and tested which cannot happen until this is resolved.
Regards,
Josh
11-12-2025 10:27:48 - PDXC Integration (Work notes)
Assigned to Satya Gopala Krishna Pabbineedi.
11-12-2025 10:15:18 - PDXC Integration (Work notes)
Vendor Referenced this CI Value on Creation not found in database : Corporate Mobile Phones
11-12-2025 10:15:18 - PDXC Integration (Work notes)
Added attachment ::  QLDRail_INC added (CNDEF0001178) - FW_ Uninstall _ Reinstall of mInventory on R43G0W60VM device .msg
11-12-2025 10:15:02 - Gilbert Noble (Work notes)
Platform DXC Integration incident INC0577436 created INC40876009
</t>
  </si>
  <si>
    <t xml:space="preserve">
 2025-12-11 10:27:48 PDXC Integration - State is Work in Progress was New
 2025-12-11 14:39:44 PDXC Integration - State is On Hold was Work in Progress
 2025-12-12 14:22:56 PDXC Integration - State is Work in Progress was On Hold
 2025-12-12 14:27:11 PDXC Integration - Assignment Group is Global Service Desk was DXC Intune Support
 2025-12-12 14:29:02 Pruthvish Patel - Assignment Group is Telstra Support was Global Service Desk</t>
  </si>
  <si>
    <t xml:space="preserve">11-12-2025 10:24:43 - Pruthvish Patel (Work notes)
.
</t>
  </si>
  <si>
    <t xml:space="preserve">
 2025-12-11 10:11:19 TRAP Alerts - State is Closed was Closed</t>
  </si>
  <si>
    <t xml:space="preserve">12-12-2025 11:34:56 - PDXC Integration (Additional comments)
v.nagolu@dxc.com: Now the blank screen issue has been resolved. However, the user is still unable to log in to the webpage. He is encountering a Microsoft Authenticator error. Could you please check and help resolve the issue?
12-12-2025 11:30:04 - PDXC Integration (Work notes)
Assigned to Venkateshwarlu Nagolu.
12-12-2025 11:30:01 - PDXC Integration (Work notes)
Assigned to Venkateshwarlu Nagolu.
&lt;br/&gt;Added attachment ::  INC40876050-Authenticater issue .png
12-12-2025 11:29:52 - PDXC Integration (Work notes)
Assigned to Venkateshwarlu Nagolu.
12-12-2025 11:29:41 - PDXC Integration (Work notes)
Assigned to Venkateshwarlu Nagolu.
&lt;br/&gt;Added attachment ::  INC40876050-Firewall logs.png
11-12-2025 14:06:28 - PDXC Integration (Work notes)
Assigned to Venkateshwarlu Nagolu.
11-12-2025 14:06:19 - PDXC Integration (Work notes)
Assigned to Venkateshwarlu Nagolu.
11-12-2025 14:06:15 - PDXC Integration (Additional comments)
v.nagolu@dxc.com: Could you please test now
11-12-2025 14:05:49 - PDXC Integration (Work notes)
Assigned to Venkateshwarlu Nagolu.
11-12-2025 14:05:38 - PDXC Integration (Work notes)
Assigned to Venkateshwarlu Nagolu.
&lt;br/&gt;Added attachment ::  INC40876050.png
11-12-2025 11:37:28 - PDXC Integration (Work notes)
Assigned to Venkateshwarlu Nagolu.
11-12-2025 10:21:38 - PDXC Integration (Work notes)
Added attachment ::  QLDRail_INC added (CNDEF0001178) - INC0577429 Webpage only loads a blank screen, no error messag.png
11-12-2025 10:21:22 - George Knight (Work notes)
Platform DXC Integration incident INC0577429 created INC40876050
</t>
  </si>
  <si>
    <t xml:space="preserve">
 2025-12-11 11:37:26 PDXC Integration - State is Work in Progress was New
 2025-12-11 14:06:15 PDXC Integration - State is On Hold was Work in Progress
 2025-12-12 11:34:56 PDXC Integration - Assignment Group is Global Service Desk was DXC Security Firewall Management
 2025-12-12 11:40:01 Shane Kmet - Assigned to is Fred Shea was </t>
  </si>
  <si>
    <t xml:space="preserve">12-12-2025 12:11:21 - PDXC Integration (Work notes)
Assigned to Suraj Rai.
12-12-2025 12:11:13 - PDXC Integration (Additional comments)
srai7@dxc.com: Hi @Hilda Faumui
Good Day!
We've investigated the delivery issue with the address accessibility@qr.com.au
.
This email address does not exist in our system and cannot be found in Microsoft 365 or our mail environment.
Because the address is not a valid mailbox or distribution list, any emails sent to it will fail to deliver.
If you were provided this address by someone, please confirm the correct email address with them.
Thanks!
11-12-2025 16:36:18 - PDXC Integration (Work notes)
Assigned to Suraj Rai.
11-12-2025 16:36:13 - PDXC Integration (Additional comments)
srai7@dxc.com: Hi @Hilda Faumui
Good Day!
We've investigated the delivery issue with the address accessibility@qr.com.au
.
This email address does not exist in our system and cannot be found in Microsoft 365 or our mail environment.
Because the address is not a valid mailbox or distribution list, any emails sent to it will fail to deliver.
If you were provided this address by someone, please confirm the correct email address with them.
Thanks!
11-12-2025 14:10:28 - PDXC Integration (Work notes)
Assigned to Suraj Rai.
11-12-2025 14:10:18 - PDXC Integration (Work notes)
Assigned to Suraj Rai.
&lt;br/&gt;Checking on issue internally
Will update details accordingly.
11-12-2025 14:10:18 - PDXC Integration (Work notes)
Assigned to Suraj Rai.
11-12-2025 14:10:15 - PDXC Integration (Additional comments)
sonia.pandey@dxc.com: .
11-12-2025 10:28:08 - PDXC Integration (Work notes)
Assigned to Suraj Rai.
11-12-2025 10:04:18 - PDXC Integration (Work notes)
Vendor Referenced this CI Value on Creation not found in database : O365 - Exchange Online
11-12-2025 10:04:08 - PDXC Integration (Work notes)
Added attachment ::  QLDRail_INC added (CNDEF0001178) - Undeliverable error message.msg
11-12-2025 10:03:31 - Gilbert Noble (Work notes)
Platform DXC Integration incident INC0577428 created INC40875919
</t>
  </si>
  <si>
    <t xml:space="preserve">
 2025-12-11 10:28:02 PDXC Integration - State is Work in Progress was New
 2025-12-11 14:10:12 PDXC Integration - State is On Hold was Work in Progress</t>
  </si>
  <si>
    <t xml:space="preserve">12-12-2025 11:23:22 - Gilbert Noble (Work notes)
free space is at 46.7 GB
11-12-2025 10:39:29 - Gilbert Noble (Additional comments)
We are in the process of clearing disk space and will advise when done
Kind regards,
Queensland Rail
Gilbert Noble
REMOTE DESKTOP SUPPORT
Level 3, 21 Kirksway Place
Battery Point, Tasmania 7004
T: 07 3072 5000
W: queenslandrail.com.au
E: ITservicedesk@qr.com.au
11-12-2025 10:39:29 - Gilbert Noble (Work notes)
triggered clear stale profiles to 30 days
cleared ccm logs
</t>
  </si>
  <si>
    <t xml:space="preserve">
 2025-12-11 10:35:43 Gilbert Noble - Assigned to is Gilbert Noble was 
 2025-12-11 10:39:29 Gilbert Noble - State is On Hold was Work in Progress
 2025-12-12 11:23:22 Gilbert Noble - State is Resolved was On Hold</t>
  </si>
  <si>
    <t xml:space="preserve">11-12-2025 21:52:18 - PDXC Integration (Work notes)
Assigned to Alimarzed PK.
&lt;br/&gt;Instance are Up and online.png
11-12-2025 21:51:29 - PDXC Integration (Work notes)
Assigned to Alimarzed PK.
&lt;br/&gt;Instance are Up and online.png
11-12-2025 21:51:29 - PDXC Integration (Work notes)
Assigned to Alimarzed PK.
&lt;br/&gt;Instance are Up and online.png&lt;br/&gt;All SQL servers are up and running fine. AG is in sync. Attached screenshot for referece.
checked with Louis Brendin observed that it could be due to network glitch.
Resolving the ticket now
11-12-2025 21:51:29 - PDXC Integration (Additional comments)
alimarzed.p.k@dxc.com: All SQL Instances are up and running fine.
AG are in Sync.
Checked with Louis Brendin and confirmed 
11-12-2025 21:47:38 - PDXC Integration (Work notes)
Assigned to Alimarzed PK.
11-12-2025 21:47:28 - PDXC Integration (Work notes)
Assigned to Alimarzed PK.
&lt;br/&gt;Added attachment ::  Instance are Up and online.png
11-12-2025 12:23:08 - PDXC Integration (Work notes)
Assigned to Alimarzed PK.
11-12-2025 11:23:18 - PDXC Integration (Work notes)
Assigned to Dionisio T Manzo.
11-12-2025 11:22:09 - PDXC Integration (Work notes)
Assigned to Dionisio T Manzo.
11-12-2025 11:21:58 - PDXC Integration (Additional comments)
dionisio-t.manzo@dxc.com: Accepted
11-12-2025 10:06:05 - PDXC Integration (Additional comments)
guest: reply from: sqlsupport@rocksolidsql.com
SR #: 137098509 [https://wwwau.rocksolidsql.com/RockSolid//ServiceRequests/ManageServiceRequest.aspx?ServiceRequestKey=1425104a-f10e-4704-93bc-68dac6ac6f71] RockSolid Service Request
 Title:  QLR Incident INC40875889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12/11/2025 11:02:54 AM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12/11/2025 10:58:37 AM
To; Eclipse RockSolid SQL Support
Cc; 
Subject; QLR Incident INC40875889 has been assigned to group Database Admin Eclipse SQL
Short Description: Cluster resource group offline or partially online
Click here to view Incident: INC40875889&lt;https://nam12.safelinks.protection.outlook.com/?url=https://csc.service-now.com/nav_to.do?uri=incident.do%3Fsys_id=8ee47b6c3bb9fadced30f5c964e45a72%26sysparm_stack=incident_list.do%3Fsysparm_query=active=true&amp;data=05|02|rocksolid.sqlsupport@dxc.com|1378db44c0804f7ba49308de38480bae|93f33571550f43cfb09fcd331338d086|0|0|639010079259515922|Unknown|TWFpbGZsb3d8eyJFbXB0eU1hcGkiOnRydWUsIlYiOiIwLjAuMDAwMCIsIlAiOiJXaW4zMiIsIkFOIjoiTWFpbCIsIldUIjoyfQ==|0|||&amp;sdata=WodAYJ6dM8U1yTj/yCSRgqlr38W6QywZQ26h87R6jOs=&amp;reserved=0&gt;
________________________________
Customer Name: Queensland Rail
Severity: 3 - Low
Priority: 4 - Low
Configuration item:
Category: Database
Comments:
Ref:MSG842683236_tOMA2uGNjUIyJrgOTS
 History
Type Action Date Status Severity Assignment 
Investigation 12/11/2025 11:02:54 AM Ready  Unassigned 
Service Request Creation
11-12-2025 09:58:18 - PDXC Integration (Work notes)
Vendor Referenced this CI Value on Creation not found in database : SCOM
Vendor Referenced this Business Service Value on Creation not found in database : SCOM
11-12-2025 09:58:06 - Shane Kmet (Work notes)
Platform DXC Integration incident INC0577425 created INC40875889
</t>
  </si>
  <si>
    <t xml:space="preserve">
 2025-12-11 11:21:58 PDXC Integration - State is Work in Progress was New
 2025-12-11 21:51:23 PDXC Integration - State is Resolved was Work in Progress</t>
  </si>
  <si>
    <t xml:space="preserve">11-12-2025 10:55:18 - Alexander Badcock (Work notes)
User called back.
Remoted into PC.
Windows updates pending restart.
Advised user to restart PC.
PC was restarted and updates installed.
User was missing desktop icons, refreshed desktop icons came back
User was missing task bar short cuts, restarted explorer via task manager - icons returned.
User tested excel files they were having issues with - no longer having issues.
Advised we can close ticket.
11-12-2025 10:20:27 - Frederic Shea (Additional comments)
Hey Jocelyn,
We are just reaching out in regard to a ticket that you have active with us; INC0577424 - Excel keeps crashing / device performance.
Could you please reach out so that we can assist you further with this matter, either by responding to this email or reaching out to us on 07 3072 5000.
Kind regards,
Frederic.
</t>
  </si>
  <si>
    <t xml:space="preserve">
 2025-12-11 10:20:27 Fred Shea - State is On Hold was Work in Progress
 2025-12-11 10:55:18 Alex Badcock - State is Resolved was On Hold</t>
  </si>
  <si>
    <t xml:space="preserve">11-12-2025 15:19:42 - Shane Kmet (Work notes)
.
11-12-2025 15:15:10 - Guest (Additional comments)
reply from: credit.accounts@pinnaclesafety.com.au
Hi Duane, Thank you for your request. The booking for Chris Howell has now been made, and the booking confirmation and tax invoice have been sent via a separate email to you. Please forward the booking confirmation details onto the student(s),
Hi Duane,
Thank you for your request. The booking for Chris Howell has now been made, and the booking confirmation and tax invoice have been sent via a separate email to you.
Please forward the booking confirmation details onto the student(s), so that they have all the relevant information in preparation for their training.
If you have any questions, please let me know.
Kind Regards
Susan Terpening
CAC Sales and Service Specialist
T 1300 990 810
W www.pinnaclesafety.com.au&lt;https://urldefense.com/v3/__https://www.pinnaclesafety.com.au/__;!!OewlTa1rXg!SSiufUXCldub0kHAC5Xey4ms4Q_7YNewPY78MHgHR1c2MZ4Eazbe7IopiOZpmVDCASIZIWLYqlq_ilpLv8rf6nFS7TC5AMmc_tXljlQ3Kw$&gt;
Like us on Facebook!&lt;https://urldefense.com/v3/__https://www.facebook.com/pinnaclesafetyandtraining__;!!OewlTa1rXg!SSiufUXCldub0kHAC5Xey4ms4Q_7YNewPY78MHgHR1c2MZ4Eazbe7IopiOZpmVDCASIZIWLYqlq_ilpLv8rf6nFS7TC5AMmc_tXKd_z91Q$&gt;
[cid:2c22c893]
[Sent from Front]
11-12-2025 10:02:12 - Shane Kmet (Work notes)
Closing as INC raised by Guest
</t>
  </si>
  <si>
    <t xml:space="preserve">
 2025-12-11 10:00:17 Shane Kmet - Assigned to is Fred Shea was 
 2025-12-11 10:02:12 Shane Kmet - State is Resolved was Work in Progress</t>
  </si>
  <si>
    <t xml:space="preserve">11-12-2025 17:15:31 - George Knight (Work notes)
Declan Seefeld called
Added MFA - RITM0271370 - didn't realize incident was still open.
Issue resolved.
11-12-2025 17:05:11 - Zahra Gholami (Work notes)
User called
SDA verified user with his Date of Birth: 
16.06.2000
Declan Seefeld
SDA tried to remote into QRSL-FCIG1TROEO to set up MFA as per KB0011854 v7.0
Unable to remote
user advised that he does  not have internet connection 
user advised they will call back tomorrow to set a MFA
11-12-2025 16:45:54 - Zahra Gholami (Work notes)
user called 
16.06.2000
11-12-2025 16:31:38 - Zoe O'Brien (Work notes)
From: IT Service Desk 
Sent: Thursday, 11 December 2025 5:31 PM
To: Seefeld, Declan &lt;Declan.Seefeld@qr.com.au&gt;
Cc: Aldelfi,Alex &lt;alex.aldelfi@qr.com.au&gt;; Flower, Isaac &lt;isaac.flower@qr.com.au&gt;
Subject: RE: INC0577420 - Setup MFA for new A &amp; TA accounts
Hi Declan,
I just tried calling you regarding this issue.
I looked into this, and the reason you are seeing this error is because MFA isn't set up on your admin account.
When you are available, can you please give us a call on 07 3072 5000 (option 1), and we can assist with setting up the MFA. We need to verify you over the phone first.
Kind regards,
ZOE O’BRIEN
ASSISTANT CUSTOMER SUPPORT
Level 3. 21 Kirksway Place
Battery Point. Tasmania. 7004
PH: 07 3072 5000
Alt.PH: +61 7 3072 5000
Email: ITServiceDesk@qr.com.au
W: queenslandrail.com.au
11-12-2025 16:28:08 - Zoe O'Brien (Work notes)
Called 0406 537 187 - left VM
11-12-2025 16:28:05 - Zoe O'Brien (Work notes)
From: Seefeld, Declan &lt;Declan.Seefeld@qr.com.au&gt; 
Sent: Thursday, 11 December 2025 4:58 PM
To: IT Service Desk &lt;ITServiceDesk@qr.com.au&gt;
Cc: Aldelfi,Alex &lt;alex.aldelfi@qr.com.au&gt;; Flower, Isaac &lt;isaac.flower@qr.com.au&gt;
Subject: RE: INC0577420 - Setup MFA for new A &amp; TA accounts
Hey Zoe, 
Yes! Thanks for that. 
I have tried again, and been able to sign in with my a_o account and password. However, now getting stuck after the password screen (see screenshot below). 
Are you able to check the logs at all to see why this might be occurring? “Sign in was successful, but does not meet the criteria to access”.
11-12-2025 15:33:53 - Zoe O'Brien (Work notes)
From: IT Service Desk 
Sent: Thursday, 11 December 2025 4:34 PM
To: Seefeld, Declan &lt;Declan.Seefeld@qr.com.au&gt;
Subject: INC0577420 - Setup MFA for new A &amp; TA accounts
Hi Declan,
Just reaching out regarding your issues with your administrator account.
I can confirm I can see your account in the back end now, can you please try sign in and let us know if you are still getting the same error?
Kind regards,
ZOE O’BRIEN
ASSISTANT CUSTOMER SUPPORT
Level 3. 21 Kirksway Place
Battery Point. Tasmania. 7004
PH: 07 3072 5000
Alt.PH: +61 7 3072 5000
Email: ITServiceDesk@qr.com.au
W: queenslandrail.com.au
11-12-2025 15:33:31 - Zoe O'Brien (Work notes)
SDA checked the Admin Centre and AAD and confirmed that A_O917421 is now appearing
Sending the user an email to try sign in again
11-12-2025 15:03:26 - Zoe O'Brien (Work notes)
Description of Issue:
Declan Seefeld called the IT Service Desk back regarding this issue
User advised that they are still having issues signing into their account
Troubleshooting:
SDA checked AAD and Admin Centre - unable to find users admin account when searching for A_ O917421
SDA noticed that in DRA there is a space in their User ID
SDA removed the space in DRA - pending replication
SDA advised user to wait 30 minutes and try sign in again
============================ 
Username: Declan Seefeld
Employee ID: O917421
Contact Number: 0406537187
11-12-2025 10:03:38 - Liam Bryan (Additional comments)
Hi Declan,
Give is another call after 5PM AEST and we'll confirm if your accounts have finished replicating to M365.
Kind regards,
Liam Bryan
</t>
  </si>
  <si>
    <t xml:space="preserve">
 2025-12-11 10:03:38 Liam Bryan - State is On Hold was Work in Progress
 2025-12-11 17:15:31 George Knight - State is Resolved was On Hold</t>
  </si>
  <si>
    <t xml:space="preserve">12-12-2025 12:52:53 - PDXC Integration (Work notes)
Assigned to Robert William.
&lt;br/&gt;User cleared cache and is now working as expected. 
12-12-2025 12:51:21 - PDXC Integration (Work notes)
Assigned to Robert William.
&lt;br/&gt;User cleared cache and is now working as expected. 
12-12-2025 12:51:13 - PDXC Integration (Additional comments)
robert.pau.william@dxc.com: User cleared cache is now working as expected. 
11-12-2025 10:00:58 - PDXC Integration (Work notes)
Assigned to Robert William.
11-12-2025 10:00:49 - PDXC Integration (Work notes)
Assigned to Robert William.
11-12-2025 10:00:47 - PDXC Integration (Additional comments)
robert.pau.william@dxc.com: @Lisa Peek - Could you please clear cache but select the "All Time" option and then try again.
11-12-2025 09:59:28 - PDXC Integration (Work notes)
Assigned to Robert William.
11-12-2025 09:54:29 - Shane Kmet (Work notes)
Platform DXC Integration incident INC0577418 updated INC40875844
11-12-2025 09:54:25 - Shane Kmet (Work notes)
I have tested access to https://queenslandrail.sharepoint.com/operations/traincrew on my personal mobile, cannot access the site as my QR account does not have access permissions
Cannot verify if the SharePoint site is up, down/not working..
11-12-2025 09:53:18 - PDXC Integration (Work notes)
Vendor Referenced this CI Value on Creation not found in database : Personal_BYOD_Mobile_Phone
Vendor Referenced this Business Service Value on Creation not found in database : My Roster
11-12-2025 09:53:09 - Shane Kmet (Work notes)
Platform DXC Integration incident INC0577418 created INC40875844
</t>
  </si>
  <si>
    <t xml:space="preserve">
 2025-12-11 09:59:19 PDXC Integration - State is Work in Progress was New
 2025-12-11 10:00:47 PDXC Integration - State is On Hold was Work in Progress
 2025-12-12 12:51:13 PDXC Integration - State is Resolved was On Hold</t>
  </si>
  <si>
    <t xml:space="preserve">11-12-2025 09:47:48 - PDXC Integration (Work notes)
Incident resolved due to closure of alert: Alert64426920
Incident resolved automatically by return-to-normal condition detected by monitoring system.&lt;br/&gt;Backsync to Dynatrace - Status code: 201. Dynatrace Problem P-2512562 has been updated with new comment based on resolution/closure of ServiceNow incident INC40875776. The Dynatrace Problem was intentionally left Open.
11-12-2025 09:47:48 - PDXC Integration (Work notes)
Incident resolved due to closure of alert: Alert64426920
Incident resolved automatically by return-to-normal condition detected by monitoring system.
11-12-2025 09:47:38 - PDXC Integration (Work notes)
Incident resolved due to closure of alert: Alert64426920
Incident resolved automatically by return-to-normal condition detected by monitoring system.&lt;br/&gt;This alert has been updated by business rule 'Copy alert updates to incident'.
Description has changed. Previous: OPEN Problem P-2512562 in environment QLR-11_ENV01
Problem detected at: 23:28 (UTC) 10.12.2025
1 impacted service
Web service
qr.framework.support.exception.handler
Failure rate increase
26.6 requests/min impacted
by a failure rate increase to 85 %
Service method: All methods affected
Root cause
Based on our dependency analysis all incidents are part of the same overall problem.
https://dxcdynatrace-io.sso.glb.platform.dxc.com/e/c9be27d8-6982-42a7-9fb5-78ea9087067f/#problems/problemdetails;pid=-7645375045209760115_1765408980000V2,
 Tags- MAP ID:QLR_DT_CI_010, OTIS Services, customProperties_Node_IP:10.32.32.75, 10.32.32.76, 10.32.64.10, 10.32.64.11, HN;:CAFPRDWAP101.corp.qr.com.au, CAFPRDWAP201.corp.qr.com.au, CATPRDOTI101.corp.qr.com.au, CATPRDOTI201.corp.qr.com.au, webMethods Services, MAP ID:QLR_DT_CI_008, QLR Integration Support
11-12-2025 09:47:38 - PDXC Integration (Work notes)
Incident resolved due to closure of alert: Alert64426920
11-12-2025 09:47:29 - PDXC Integration (Work notes)
The related alert Alert64426920 state is now Closed
11-12-2025 09:43:38 - PDXC Integration (Work notes)
Backsync to Dynatrace - Status code: 201. Dynatrace Problem P-2512562 has been updated with new comment based on creation of ServiceNow incident INC40875776.
---START---{EventSourceSendingServer:undefined,EventSourceExternalId:undefined}---END---
11-12-2025 09:43:30 -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&lt;/td&gt;&lt;td&gt;DT-7645375045209760115_1765408980000V2_SERVICE-B0C7DDD05F3BA660_FAILURE_RATE_INCREASED&lt;/td&gt;&lt;/tr&gt;&lt;tr&gt;&lt;td&gt;HN;&lt;/td&gt;&lt;td&gt;CAFPRDWAP101.corp.qr.com.au,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10.32.64.11&lt;/td&gt;&lt;/tr&gt;&lt;tr&gt;&lt;td&gt;affectedRequestsPerMinute&lt;/td&gt;&lt;td&gt;16.2&lt;/td&gt;&lt;/tr&gt;&lt;tr&gt;&lt;td&gt;annotationDescription&lt;/td&gt;&lt;td&gt;The error rate increased to 37.33 %.
Service qr.framework.support.exception.handler has a failure rate increase.&lt;/td&gt;&lt;/tr&gt;&lt;tr&gt;&lt;td&gt;displayId&lt;/td&gt;&lt;td&gt;P-2512562&lt;/td&gt;&lt;/tr&gt;&lt;tr&gt;&lt;td&gt;dynatraceEnvironment&lt;/td&gt;&lt;td&gt;c9be27d8-6982-42a7-9fb5-78ea9087067f&lt;/td&gt;&lt;/tr&gt;&lt;tr&gt;&lt;td&gt;endTime&lt;/td&gt;&lt;td&gt;1765409820000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-7645375045209760115_1765408980000V2&lt;/td&gt;&lt;/tr&gt;&lt;tr&gt;&lt;td&gt;problemImpact&lt;/td&gt;&lt;td&gt;SERVICES&lt;/td&gt;&lt;/tr&gt;&lt;tr&gt;&lt;td&gt;problemUrl&lt;/td&gt;&lt;td&gt;https://dxcdynatrace-io.sso.glb.platform.dxc.com/e/c9be27d8-6982-42a7-9fb5-78ea9087067f/#problems/problemdetails;pid=-7645375045209760115_1765408980000V2&lt;/td&gt;&lt;/tr&gt;&lt;tr&gt;&lt;td&gt;runEventRules&lt;/td&gt;&lt;td&gt;true&lt;/td&gt;&lt;/tr&gt;&lt;tr&gt;&lt;td&gt;service&lt;/td&gt;&lt;td&gt;qr.framework.support.exception.handler&lt;/td&gt;&lt;/tr&gt;&lt;tr&gt;&lt;td&gt;serviceMethodGroup&lt;/td&gt;&lt;td&gt;Default requests&lt;/td&gt;&lt;/tr&gt;&lt;tr&gt;&lt;td&gt;severities failure rate&lt;/td&gt;&lt;td&gt;37.333332&lt;/td&gt;&lt;/tr&gt;&lt;tr&gt;&lt;td&gt;severities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11-12-2025 09:43:28 -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&lt;/td&gt;&lt;td&gt;DT-7645375045209760115_1765408980000V2_SERVICE-B0C7DDD05F3BA660_FAILURE_RATE_INCREASED&lt;/td&gt;&lt;/tr&gt;&lt;tr&gt;&lt;td&gt;HN;&lt;/td&gt;&lt;td&gt;CAFPRDWAP101.corp.qr.com.au,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10.32.64.11&lt;/td&gt;&lt;/tr&gt;&lt;tr&gt;&lt;td&gt;affectedRequestsPerMinute&lt;/td&gt;&lt;td&gt;16.2&lt;/td&gt;&lt;/tr&gt;&lt;tr&gt;&lt;td&gt;annotationDescription&lt;/td&gt;&lt;td&gt;The error rate increased to 37.33 %.
Service qr.framework.support.exception.handler has a failure rate increase.&lt;/td&gt;&lt;/tr&gt;&lt;tr&gt;&lt;td&gt;displayId&lt;/td&gt;&lt;td&gt;P-2512562&lt;/td&gt;&lt;/tr&gt;&lt;tr&gt;&lt;td&gt;dynatraceEnvironment&lt;/td&gt;&lt;td&gt;c9be27d8-6982-42a7-9fb5-78ea9087067f&lt;/td&gt;&lt;/tr&gt;&lt;tr&gt;&lt;td&gt;endTime&lt;/td&gt;&lt;td&gt;1765409820000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-7645375045209760115_1765408980000V2&lt;/td&gt;&lt;/tr&gt;&lt;tr&gt;&lt;td&gt;problemImpact&lt;/td&gt;&lt;td&gt;SERVICES&lt;/td&gt;&lt;/tr&gt;&lt;tr&gt;&lt;td&gt;problemUrl&lt;/td&gt;&lt;td&gt;https://dxcdynatrace-io.sso.glb.platform.dxc.com/e/c9be27d8-6982-42a7-9fb5-78ea9087067f/#problems/problemdetails;pid=-7645375045209760115_1765408980000V2&lt;/td&gt;&lt;/tr&gt;&lt;tr&gt;&lt;td&gt;runEventRules&lt;/td&gt;&lt;td&gt;true&lt;/td&gt;&lt;/tr&gt;&lt;tr&gt;&lt;td&gt;service&lt;/td&gt;&lt;td&gt;qr.framework.support.exception.handler&lt;/td&gt;&lt;/tr&gt;&lt;tr&gt;&lt;td&gt;serviceMethodGroup&lt;/td&gt;&lt;td&gt;Default requests&lt;/td&gt;&lt;/tr&gt;&lt;tr&gt;&lt;td&gt;severities failure rate&lt;/td&gt;&lt;td&gt;37.333332&lt;/td&gt;&lt;/tr&gt;&lt;tr&gt;&lt;td&gt;severities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11-12-2025 09:43:28 - PDXC Integration (Work notes)
Backsync to Dynatrace - Status code: 201. Dynatrace Problem P-2512562 has been updated with new comment based on creation of ServiceNow incident INC40875776.
---START---{EventSourceSendingServer:undefined,EventSourceExternalId:undefined}---END---
11-12-2025 09:43:08 -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&lt;/td&gt;&lt;td&gt;DT-7645375045209760115_1765408980000V2_SERVICE-B0C7DDD05F3BA660_FAILURE_RATE_INCREASED&lt;/td&gt;&lt;/tr&gt;&lt;tr&gt;&lt;td&gt;HN;&lt;/td&gt;&lt;td&gt;CAFPRDWAP101.corp.qr.com.au,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10.32.64.11&lt;/td&gt;&lt;/tr&gt;&lt;tr&gt;&lt;td&gt;affectedRequestsPerMinute&lt;/td&gt;&lt;td&gt;16.2&lt;/td&gt;&lt;/tr&gt;&lt;tr&gt;&lt;td&gt;annotationDescription&lt;/td&gt;&lt;td&gt;The error rate increased to 37.33 %.
Service qr.framework.support.exception.handler has a failure rate increase.&lt;/td&gt;&lt;/tr&gt;&lt;tr&gt;&lt;td&gt;displayId&lt;/td&gt;&lt;td&gt;P-2512562&lt;/td&gt;&lt;/tr&gt;&lt;tr&gt;&lt;td&gt;dynatraceEnvironment&lt;/td&gt;&lt;td&gt;c9be27d8-6982-42a7-9fb5-78ea9087067f&lt;/td&gt;&lt;/tr&gt;&lt;tr&gt;&lt;td&gt;endTime&lt;/td&gt;&lt;td&gt;1765409820000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-7645375045209760115_1765408980000V2&lt;/td&gt;&lt;/tr&gt;&lt;tr&gt;&lt;td&gt;problemImpact&lt;/td&gt;&lt;td&gt;SERVICES&lt;/td&gt;&lt;/tr&gt;&lt;tr&gt;&lt;td&gt;problemUrl&lt;/td&gt;&lt;td&gt;https://dxcdynatrace-io.sso.glb.platform.dxc.com/e/c9be27d8-6982-42a7-9fb5-78ea9087067f/#problems/problemdetails;pid=-7645375045209760115_1765408980000V2&lt;/td&gt;&lt;/tr&gt;&lt;tr&gt;&lt;td&gt;runEventRules&lt;/td&gt;&lt;td&gt;true&lt;/td&gt;&lt;/tr&gt;&lt;tr&gt;&lt;td&gt;service&lt;/td&gt;&lt;td&gt;qr.framework.support.exception.handler&lt;/td&gt;&lt;/tr&gt;&lt;tr&gt;&lt;td&gt;serviceMethodGroup&lt;/td&gt;&lt;td&gt;Default requests&lt;/td&gt;&lt;/tr&gt;&lt;tr&gt;&lt;td&gt;severities failure rate&lt;/td&gt;&lt;td&gt;37.333332&lt;/td&gt;&lt;/tr&gt;&lt;tr&gt;&lt;td&gt;severities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11-12-2025 09:43:08 - PDXC Integration (Work notes)
---START---{EventSourceSendingServer:undefined,EventSourceExternalId:undefined}---END---
</t>
  </si>
  <si>
    <t xml:space="preserve">
 2025-12-11 09:47:29 PDXC Integration - State is Work in Progress was New
 2025-12-11 09:47:35 PDXC Integration - State is Resolved was Work in Progress</t>
  </si>
  <si>
    <t xml:space="preserve">11-12-2025 09:47:58 - PDXC Integration (Work notes)
Incident resolved due to closure of alert: Alert64426860
Incident resolved automatically by return-to-normal condition detected by monitoring system.&lt;br/&gt;Backsync to Dynatrace - Status code: 201. Dynatrace Problem P-2512563 has been updated with new comment based on resolution/closure of ServiceNow incident INC40875771. The Dynatrace Problem was intentionally left Open.
11-12-2025 09:47:18 - PDXC Integration (Work notes)
Incident resolved due to closure of alert: Alert64426860
Incident resolved automatically by return-to-normal condition detected by monitoring system.&lt;br/&gt;This alert has been updated by business rule 'Copy alert updates to incident'.
Description has changed. Previous: OPEN Problem P-2512563 in environment QLR-11_ENV01
Problem detected at: 23:28 (UTC) 10.12.2025
1 impacted service
Web service
itops.main
Failure rate increase
44.8 requests/min impacted
by a failure rate increase to 8.77 %
Service method: All methods affected
Root cause
Based on our dependency analysis all incidents are part of the same overall problem.
https://dxcdynatrace-io.sso.glb.platform.dxc.com/e/c9be27d8-6982-42a7-9fb5-78ea9087067f/#problems/problemdetails;pid=-6399694428117609860_1765408980000V2,
 Tags- MAP ID:QLR_DT_CI_010, OTIS Services, customProperties_Node_IP:10.32.32.75, 10.32.32.76, HN;:CATPRDOTI101.corp.qr.com.au, CATPRDOTI201.corp.qr.com.au, webMethods Services, MAP ID:QLR_DT_CI_008, QLR Integration Support
11-12-2025 09:47:18 - PDXC Integration (Work notes)
Incident resolved due to closure of alert: Alert64426860
11-12-2025 09:47:18 - PDXC Integration (Work notes)
Incident resolved due to closure of alert: Alert64426860
Incident resolved automatically by return-to-normal condition detected by monitoring system.
11-12-2025 09:47:08 - PDXC Integration (Work notes)
The related alert Alert64426860 state is now Closed
11-12-2025 09:43:18 - PDXC Integration (Work notes)
Backsync to Dynatrace - Status code: 201. Dynatrace Problem P-2512563 has been updated with new comment based on creation of ServiceNow incident INC40875771.
---START---{EventSourceSendingServer:undefined,EventSourceExternalId:undefined}---END---
11-12-2025 09:43:09 -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&lt;/td&gt;&lt;td&gt;SERVICE-5FB7EE0FC8F595BD&lt;/td&gt;&lt;/tr&gt;&lt;tr&gt;&lt;td&gt;UUID: &lt;/td&gt;&lt;td&gt;DT-6399694428117609860_1765408980000V2_SERVICE-5FB7EE0FC8F595BD_FAILURE_RATE_INCREASED&lt;/td&gt;&lt;/tr&gt;&lt;tr&gt;&lt;td&gt;HN;&lt;/td&gt;&lt;td&gt;CATPRDOTI101.corp.qr.com.au, CATPRDOTI201.corp.qr.com.au&lt;/td&gt;&lt;/tr&gt;&lt;tr&gt;&lt;td&gt;MAP ID&lt;/td&gt;&lt;td&gt;QLR_DT_CI_010&lt;/td&gt;&lt;/tr&gt;&lt;tr&gt;&lt;td&gt;Node IP&lt;/td&gt;&lt;td&gt;10.32.32.75, 10.32.32.76&lt;/td&gt;&lt;/tr&gt;&lt;tr&gt;&lt;td&gt;affectedRequestsPerMinute&lt;/td&gt;&lt;td&gt;11.4&lt;/td&gt;&lt;/tr&gt;&lt;tr&gt;&lt;td&gt;annotationDescription&lt;/td&gt;&lt;td&gt;The error rate increased to 8.77 %.
Endpoint deliver_heartbeat has a failure rate increase.&lt;/td&gt;&lt;/tr&gt;&lt;tr&gt;&lt;td&gt;displayId&lt;/td&gt;&lt;td&gt;P-2512563&lt;/td&gt;&lt;/tr&gt;&lt;tr&gt;&lt;td&gt;dynatraceEnvironment&lt;/td&gt;&lt;td&gt;c9be27d8-6982-42a7-9fb5-78ea9087067f&lt;/td&gt;&lt;/tr&gt;&lt;tr&gt;&lt;td&gt;endTime&lt;/td&gt;&lt;td&gt;1765409580000&lt;/td&gt;&lt;/tr&gt;&lt;tr&gt;&lt;td&gt;entityId&lt;/td&gt;&lt;td&gt;SERVICE-5FB7EE0FC8F595BD&lt;/td&gt;&lt;/tr&gt;&lt;tr&gt;&lt;td&gt;entityName&lt;/td&gt;&lt;td&gt;itop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-6399694428117609860_1765408980000V2&lt;/td&gt;&lt;/tr&gt;&lt;tr&gt;&lt;td&gt;problemImpact&lt;/td&gt;&lt;td&gt;SERVICES&lt;/td&gt;&lt;/tr&gt;&lt;tr&gt;&lt;td&gt;problemUrl&lt;/td&gt;&lt;td&gt;https://dxcdynatrace-io.sso.glb.platform.dxc.com/e/c9be27d8-6982-42a7-9fb5-78ea9087067f/#problems/problemdetails;pid=-6399694428117609860_1765408980000V2&lt;/td&gt;&lt;/tr&gt;&lt;tr&gt;&lt;td&gt;runEventRules&lt;/td&gt;&lt;td&gt;true&lt;/td&gt;&lt;/tr&gt;&lt;tr&gt;&lt;td&gt;service&lt;/td&gt;&lt;td&gt;itops.main&lt;/td&gt;&lt;/tr&gt;&lt;tr&gt;&lt;td&gt;serviceMethod&lt;/td&gt;&lt;td&gt;deliver_heartbeat&lt;/td&gt;&lt;/tr&gt;&lt;tr&gt;&lt;td&gt;severities failure rate&lt;/td&gt;&lt;td&gt;8.77193&lt;/td&gt;&lt;/tr&gt;&lt;tr&gt;&lt;td&gt;severities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11-12-2025 09:43:01 - PDXC Integration (Work notes)
Backsync to Dynatrace - Status code: 201. Dynatrace Problem P-2512563 has been updated with new comment based on creation of ServiceNow incident INC40875771.
---START---{EventSourceSendingServer:undefined,EventSourceExternalId:undefined}---END---
11-12-2025 09:42:54 -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&lt;/td&gt;&lt;td&gt;SERVICE-5FB7EE0FC8F595BD&lt;/td&gt;&lt;/tr&gt;&lt;tr&gt;&lt;td&gt;UUID: &lt;/td&gt;&lt;td&gt;DT-6399694428117609860_1765408980000V2_SERVICE-5FB7EE0FC8F595BD_FAILURE_RATE_INCREASED&lt;/td&gt;&lt;/tr&gt;&lt;tr&gt;&lt;td&gt;HN;&lt;/td&gt;&lt;td&gt;CATPRDOTI101.corp.qr.com.au, CATPRDOTI201.corp.qr.com.au&lt;/td&gt;&lt;/tr&gt;&lt;tr&gt;&lt;td&gt;MAP ID&lt;/td&gt;&lt;td&gt;QLR_DT_CI_010&lt;/td&gt;&lt;/tr&gt;&lt;tr&gt;&lt;td&gt;Node IP&lt;/td&gt;&lt;td&gt;10.32.32.75, 10.32.32.76&lt;/td&gt;&lt;/tr&gt;&lt;tr&gt;&lt;td&gt;affectedRequestsPerMinute&lt;/td&gt;&lt;td&gt;11.4&lt;/td&gt;&lt;/tr&gt;&lt;tr&gt;&lt;td&gt;annotationDescription&lt;/td&gt;&lt;td&gt;The error rate increased to 8.77 %.
Endpoint deliver_heartbeat has a failure rate increase.&lt;/td&gt;&lt;/tr&gt;&lt;tr&gt;&lt;td&gt;displayId&lt;/td&gt;&lt;td&gt;P-2512563&lt;/td&gt;&lt;/tr&gt;&lt;tr&gt;&lt;td&gt;dynatraceEnvironment&lt;/td&gt;&lt;td&gt;c9be27d8-6982-42a7-9fb5-78ea9087067f&lt;/td&gt;&lt;/tr&gt;&lt;tr&gt;&lt;td&gt;endTime&lt;/td&gt;&lt;td&gt;1765409580000&lt;/td&gt;&lt;/tr&gt;&lt;tr&gt;&lt;td&gt;entityId&lt;/td&gt;&lt;td&gt;SERVICE-5FB7EE0FC8F595BD&lt;/td&gt;&lt;/tr&gt;&lt;tr&gt;&lt;td&gt;entityName&lt;/td&gt;&lt;td&gt;itop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-6399694428117609860_1765408980000V2&lt;/td&gt;&lt;/tr&gt;&lt;tr&gt;&lt;td&gt;problemImpact&lt;/td&gt;&lt;td&gt;SERVICES&lt;/td&gt;&lt;/tr&gt;&lt;tr&gt;&lt;td&gt;problemUrl&lt;/td&gt;&lt;td&gt;https://dxcdynatrace-io.sso.glb.platform.dxc.com/e/c9be27d8-6982-42a7-9fb5-78ea9087067f/#problems/problemdetails;pid=-6399694428117609860_1765408980000V2&lt;/td&gt;&lt;/tr&gt;&lt;tr&gt;&lt;td&gt;runEventRules&lt;/td&gt;&lt;td&gt;true&lt;/td&gt;&lt;/tr&gt;&lt;tr&gt;&lt;td&gt;service&lt;/td&gt;&lt;td&gt;itops.main&lt;/td&gt;&lt;/tr&gt;&lt;tr&gt;&lt;td&gt;serviceMethod&lt;/td&gt;&lt;td&gt;deliver_heartbeat&lt;/td&gt;&lt;/tr&gt;&lt;tr&gt;&lt;td&gt;severities failure rate&lt;/td&gt;&lt;td&gt;8.77193&lt;/td&gt;&lt;/tr&gt;&lt;tr&gt;&lt;td&gt;severities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11-12-2025 09:42:48 - PDXC Integration (Work notes)
---START---{EventSourceSendingServer:undefined,EventSourceExternalId:undefined}---END---
11-12-2025 09:42:46 -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&lt;/td&gt;&lt;td&gt;SERVICE-5FB7EE0FC8F595BD&lt;/td&gt;&lt;/tr&gt;&lt;tr&gt;&lt;td&gt;UUID: &lt;/td&gt;&lt;td&gt;DT-6399694428117609860_1765408980000V2_SERVICE-5FB7EE0FC8F595BD_FAILURE_RATE_INCREASED&lt;/td&gt;&lt;/tr&gt;&lt;tr&gt;&lt;td&gt;HN;&lt;/td&gt;&lt;td&gt;CATPRDOTI101.corp.qr.com.au, CATPRDOTI201.corp.qr.com.au&lt;/td&gt;&lt;/tr&gt;&lt;tr&gt;&lt;td&gt;MAP ID&lt;/td&gt;&lt;td&gt;QLR_DT_CI_010&lt;/td&gt;&lt;/tr&gt;&lt;tr&gt;&lt;td&gt;Node IP&lt;/td&gt;&lt;td&gt;10.32.32.75, 10.32.32.76&lt;/td&gt;&lt;/tr&gt;&lt;tr&gt;&lt;td&gt;affectedRequestsPerMinute&lt;/td&gt;&lt;td&gt;11.4&lt;/td&gt;&lt;/tr&gt;&lt;tr&gt;&lt;td&gt;annotationDescription&lt;/td&gt;&lt;td&gt;The error rate increased to 8.77 %.
Endpoint deliver_heartbeat has a failure rate increase.&lt;/td&gt;&lt;/tr&gt;&lt;tr&gt;&lt;td&gt;displayId&lt;/td&gt;&lt;td&gt;P-2512563&lt;/td&gt;&lt;/tr&gt;&lt;tr&gt;&lt;td&gt;dynatraceEnvironment&lt;/td&gt;&lt;td&gt;c9be27d8-6982-42a7-9fb5-78ea9087067f&lt;/td&gt;&lt;/tr&gt;&lt;tr&gt;&lt;td&gt;endTime&lt;/td&gt;&lt;td&gt;1765409580000&lt;/td&gt;&lt;/tr&gt;&lt;tr&gt;&lt;td&gt;entityId&lt;/td&gt;&lt;td&gt;SERVICE-5FB7EE0FC8F595BD&lt;/td&gt;&lt;/tr&gt;&lt;tr&gt;&lt;td&gt;entityName&lt;/td&gt;&lt;td&gt;itop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-6399694428117609860_1765408980000V2&lt;/td&gt;&lt;/tr&gt;&lt;tr&gt;&lt;td&gt;problemImpact&lt;/td&gt;&lt;td&gt;SERVICES&lt;/td&gt;&lt;/tr&gt;&lt;tr&gt;&lt;td&gt;problemUrl&lt;/td&gt;&lt;td&gt;https://dxcdynatrace-io.sso.glb.platform.dxc.com/e/c9be27d8-6982-42a7-9fb5-78ea9087067f/#problems/problemdetails;pid=-6399694428117609860_1765408980000V2&lt;/td&gt;&lt;/tr&gt;&lt;tr&gt;&lt;td&gt;runEventRules&lt;/td&gt;&lt;td&gt;true&lt;/td&gt;&lt;/tr&gt;&lt;tr&gt;&lt;td&gt;service&lt;/td&gt;&lt;td&gt;itops.main&lt;/td&gt;&lt;/tr&gt;&lt;tr&gt;&lt;td&gt;serviceMethod&lt;/td&gt;&lt;td&gt;deliver_heartbeat&lt;/td&gt;&lt;/tr&gt;&lt;tr&gt;&lt;td&gt;severities failure rate&lt;/td&gt;&lt;td&gt;8.77193&lt;/td&gt;&lt;/tr&gt;&lt;tr&gt;&lt;td&gt;severities unit&lt;/td&gt;&lt;td&gt;percent (%)&lt;/td&gt;&lt;/tr&gt;&lt;tr&gt;&lt;td&gt;severityLevel&lt;/td&gt;&lt;td&gt;ERROR&lt;/td&gt;&lt;/tr&gt;&lt;tr&gt;&lt;td&gt;startTime&lt;/td&gt;&lt;td&gt;1765408980000&lt;/td&gt;&lt;/tr&gt;&lt;tr&gt;&lt;td&gt;status&lt;/td&gt;&lt;td&gt;CLOSED&lt;/td&gt;&lt;/tr&gt;&lt;tr&gt;&lt;td&gt;tags&lt;/td&gt;&lt;td&gt;OTIS Services, QLR Integration Support, webMethods Services&lt;/td&gt;&lt;/tr&gt;&lt;/table&gt;[/code]
</t>
  </si>
  <si>
    <t xml:space="preserve">
 2025-12-11 09:47:07 PDXC Integration - State is Work in Progress was New
 2025-12-11 09:47:10 PDXC Integration - State is Resolved was Work in Progress</t>
  </si>
  <si>
    <t xml:space="preserve">11-12-2025 11:17:24 - Raegan Munro (Work notes)
Closing and advising user to raise an Other Request.
11-12-2025 11:16:17 - Raegan Munro (Work notes)
Investigating.
</t>
  </si>
  <si>
    <t xml:space="preserve">
 2025-12-11 09:59:23 Shane Kmet - Assigned to is George Knight was 
 2025-12-11 11:17:24 Raegan Munro - State is Resolved was Work in Progress</t>
  </si>
  <si>
    <t xml:space="preserve">11-12-2025 11:13:59 -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11-12-2025 11:13:58 -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11-12-2025 11:13:54 -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11-12-2025 11:12:19 - PDXC Integration (Work notes)
Assigned to Veerapaneni Harikrishna.
11-12-2025 11:12:09 - PDXC Integration (Additional comments)
v.harikrishna@dxc.com: Hello "Ruey Lim", Thanks for raising the incident. The incident has been acknowledged and if we need further information related to the incident, we will reach out to you.
11-12-2025 10:00:19 - PDXC Integration (Work notes)
Assigned to Veerapaneni Harikrishna.
11-12-2025 09:55:58 - PDXC Integration (Work notes)
Added attachment ::  QLDRail_INC added (CNDEF0001178) - FiredSev3 Azure Monitor Alert customer-queensraildev-vpn-gw-C.msg
11-12-2025 09:55:47 - Ruey Lim (Work notes)
Platform DXC Integration incident INC0577412 updated INC40875767
11-12-2025 09:54:39 - PDXC Integration (Work notes)
Added attachment ::  QLDRail_INC added (CNDEF0001178) - FiredSev3 Azure Monitor Alert customer-queensrailltd-vpn-gw-C.msg
11-12-2025 09:54:15 - Ruey Lim (Work notes)
Platform DXC Integration incident INC0577412 updated INC40875767
11-12-2025 09:45:18 - PDXC Integration (Work notes)
Added attachment ::  QLDRail_INC added (CNDEF0001178) - FiredSev3 Azure Monitor Alert customer-queensraildev-vpn-gw-D.msg
11-12-2025 09:44:49 - Ruey Lim (Work notes)
Platform DXC Integration incident INC0577412 updated INC40875767
11-12-2025 09:44:29 - PDXC Integration (Work notes)
Added attachment ::  QLDRail_INC added (CNDEF0001178) - FiredSev3 Azure Monitor Alert customer-queensrailltd-vpn-gw-D.msg
11-12-2025 09:44:15 - Ruey Lim (Work notes)
Platform DXC Integration incident INC0577412 updated INC40875767
11-12-2025 09:43:58 - PDXC Integration (Work notes)
Added attachment ::  QLDRail_INC added (CNDEF0001178) - FiredSev3 Azure Monitor Alert customer-queensrailltd-vpn-gw-C.msg
11-12-2025 09:43:42 - Ruey Lim (Work notes)
Platform DXC Integration incident INC0577412 updated INC40875767
11-12-2025 09:42:28 - PDXC Integration (Work notes)
Added attachment ::  QLDRail_INC added (CNDEF0001178) - FiredSev3 Azure Monitor Alert customer-queensrailltd-vpn-gw-D.msg
11-12-2025 09:42:28 - PDXC Integration (Work notes)
Added attachment ::  QLDRail_INC added (CNDEF0001178) - FiredSev3 Azure Monitor Alert customer-queensraildev-vpn-gw-D.msg
11-12-2025 09:42:28 - PDXC Integration (Work notes)
Vendor Referenced this CI Value on Creation not found in database : Azure Palo Alto FW
11-12-2025 09:42:08 - PDXC Integration (Work notes)
Added attachment ::  QLDRail_INC added (CNDEF0001178) - FiredSev3 Azure Monitor Alert customer-queensraildev-vpn-gw-C.msg
11-12-2025 09:42:00 - Ruey Lim (Work notes)
Platform DXC Integration incident INC0577412 created INC40875767
</t>
  </si>
  <si>
    <t xml:space="preserve">
 2025-12-11 10:00:17 PDXC Integration - State is Work in Progress was New
 2025-12-11 11:13:54 PDXC Integration - State is Resolved was Work in Progress</t>
  </si>
  <si>
    <t xml:space="preserve">11-12-2025 14:02:59 - Shane Kmet (Work notes)
.
11-12-2025 14:02:30 - Guest (Additional comments)
reply from: TrainingIntegration@QR.COM.AU
Hi Sally,
Please find attached purchase order for LVR/CPR on 12 January 2026 at QR Sunshine Depot.
Please let me know if you need any further information.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11-12-2025 11:11:34 - Zoe O'Brien (Work notes)
.
11-12-2025 11:11:10 - Guest (Additional comments)
reply from: bruce@providefirstaidgoldcoast.com.au
Hi Duane, No worries, our other trainer Oak can do this one for you. Bruce is doing one on the Gold Coast that day Regards Sally Skea Provide First Aid 0413513835 www. providefirstaidgoldcoast. com. au -------- Original message -------- From: Training
Hi Duane,
No worries, our other trainer Oak can do this one for you. Bruce is doing one on the Gold Coast that day
Regards
Sally Skea
Provide First Aid
0413513835
www.providefirstaidgoldcoast.com.au&lt;https://urldefense.com/v3/__http://www.providefirstaidgoldcoast.com.au__;!!OewlTa1rXg!XYceHWfNRmgl0CZRFO-Xq6-gHwu87D3GEiCrLtZoqD9k4DevmqLyuRPi0_97IO3kVvbZdqwG-iaSlQ-FbUSLylTVomlqKjeCKDrw$&gt;
-------- Original message --------
11-12-2025 10:02:06 - Shane Kmet (Work notes)
Closing as INC raised by Guest
</t>
  </si>
  <si>
    <t xml:space="preserve">
 2025-12-11 10:00:18 Shane Kmet - Assigned to is Fred Shea was 
 2025-12-11 10:02:06 Shane Kmet - State is Resolved was Work in Progress</t>
  </si>
  <si>
    <t xml:space="preserve">11-12-2025 12:34:28 - PDXC Integration (Work notes)
Assigned to Martin Szeto.
&lt;br/&gt;US address checked to be a VPN address per OSINT.
Reviewed logs for past 7 days, successful signon with MFA requirement satisfied by claim in the token from both an Andriod and Win10 device to SAP_MyApps_PRD at around the same time.
No other activity observed to indicate a security issue, alert triggered due to user VPN usage.
Proceeding to close case.
11-12-2025 12:34:18 - PDXC Integration (Work notes)
Assigned to Martin Szeto.
&lt;br/&gt;US address checked to be a VPN address per OSINT.
Reviewed logs for past 7 days, successful signon with MFA requirement satisfied by claim in the token from both an Andriod and Win10 device to SAP_MyApps_PRD at around the same time.
No other activity observed to indicate a security issue, alert triggered due to user VPN usage.
Proceeding to close case.
11-12-2025 12:34:16 - PDXC Integration (Additional comments)
mszeto@dxc.com: 216.73.163.211 was found in our database!
This IP was reported 120 times. Confidence of Abuse is 33%
ISP Bandito Networks
Usage Type Data Center/Web Hosting/Transit
ASN AS206092
Domain Name bandito.net
Country 🇺🇸 United States of America
City San Francisco, California
US address checked to be a VPN address per OSINT.
Reviewed logs for past 7 days, successful signon with MFA requirement satisfied by claim in the token from both an Andriod and Win10 device to SAP_MyApps_PRD at around the same time.
No other activity observed to indicate a security issue, alert triggered due to user VPN usage.
Proceeding to close case.
11-12-2025 12:22:38 - PDXC Integration (Work notes)
Assigned to Martin Szeto.
11-12-2025 09:53:38 - PDXC Integration (Work notes)
ESM IM: Updating channel\contact type to 'event'
11-12-2025 09:34:18 - PDXC Integration (Work notes)
Opened By User is Unknown : email.integration.mdr_unit 42@QR
Vendor Referenced this CI Value on Creation not found in database : Cortex XDR
Vendor Referenced this Business Service Value on Creation not found in database : Cortex XDR
11-12-2025 09:34:02 - Palo Alto MDR Service – Unit 42 (Work notes)
Platform DXC Integration incident INC0577408 created INC40875714
</t>
  </si>
  <si>
    <t xml:space="preserve">
 2025-12-11 12:22:37 PDXC Integration - State is Work in Progress was On Hold
 2025-12-11 12:34:16 PDXC Integration - State is Resolved was Work in Progress</t>
  </si>
  <si>
    <t xml:space="preserve">11-12-2025 11:08:29 - Shane Kmet (Work notes)
.
11-12-2025 11:03:11 - Guest (Additional comments)
reply from: info@worksafeconnect.com
Good morning Duane, Thank you for booking with us. I have enrolled Nilesh and Paul into the CPR/LVR course for the 7th January, David for the 14th January and Bronte for the 13th February. Booking confirmations will follow shortly. If you have
Good morning Duane,
Thank you for booking with us.
I have enrolled Nilesh and Paul into the CPR/LVR course for the 7th January, David for the 14th January and Bronte for the 13th February. Booking confirmations will follow shortly.
If you have any questions or concerns, please let me know.
Kind regards,
Nic.
[photo]&lt;https://urldefense.com/v3/__http://www.worksafeconnect.com/__;!!OewlTa1rXg!UyoB-2hdCwYK2jII1qtyJ75bedGIvLCYQfZBTu_bXSzzF2Q_iFt0MgslCu51o8XrEyLhnF2VjOnX9OLe6WfYBcf6-g$&gt;
Operations Team
WorkSafe Connect
Brisbane 07 3277 3282&lt;tel:0732773282&gt;   Townsville 07 4728 9866&lt;tel:0747289866&gt;
Team info@worksafeconnect.com&lt;mailto:info@worksafeconnect.com&gt;
Website www.worksafeconnect.com&lt;https://urldefense.com/v3/__https://www.worksafeconnect.com__;!!OewlTa1rXg!UyoB-2hdCwYK2jII1qtyJ75bedGIvLCYQfZBTu_bXSzzF2Q_iFt0MgslCu51o8XrEyLhnF2VjOnX9OLe6WfO4HdvxQ$&gt;
[facebook]&lt;https://urldefense.com/v3/__https://www.facebook.com/pages/WorkSafe-Connect/337172436303329__;!!OewlTa1rXg!UyoB-2hdCwYK2jII1qtyJ75bedGIvLCYQfZBTu_bXSzzF2Q_iFt0MgslCu51o8XrEyLhnF2VjOnX9OLe6WdD3LeyCg$&gt;
[linkedin]&lt;https://urldefense.com/v3/__https://www.linkedin.com/company/worksafe-connect__;!!OewlTa1rXg!UyoB-2hdCwYK2jII1qtyJ75bedGIvLCYQfZBTu_bXSzzF2Q_iFt0MgslCu51o8XrEyLhnF2VjOnX9OLe6Wcjvpb9Aw$&gt;
[youtube]&lt;https://urldefense.com/v3/__https://www.youtube.com/user/WorkSafeConnect__;!!OewlTa1rXg!UyoB-2hdCwYK2jII1qtyJ75bedGIvLCYQfZBTu_bXSzzF2Q_iFt0MgslCu51o8XrEyLhnF2VjOnX9OLe6WftYTbq4Q$&gt;
[App Banner Image]
11-12-2025 10:01:59 - Shane Kmet (Work notes)
Closing as INC raised by Guest
</t>
  </si>
  <si>
    <t xml:space="preserve">
 2025-12-11 10:00:18 Shane Kmet - Assigned to is Fred Shea was 
 2025-12-11 10:01:59 Shane Kmet - State is Resolved was Work in Progress</t>
  </si>
  <si>
    <t xml:space="preserve">11-12-2025 15:20:48 - Frederic Shea (Work notes)
IBC - Rachel Lester
SDA confirmed the order number with User
pending delivery
11-12-2025 10:49:40 - Casey Micklesson (Work notes)
Please note your Order Reference Number:
15635414
11-12-2025 10:05:16 - Liam Bryan (Work notes)
Assigning to Telstra Support for assistance.
</t>
  </si>
  <si>
    <t xml:space="preserve">
 2025-12-11 10:49:40 Casey Micklesson - Assigned to is Casey Micklesson was </t>
  </si>
  <si>
    <t xml:space="preserve">
 2025-12-11 09:25:59 TRAP Alerts - State is Closed was Closed</t>
  </si>
  <si>
    <t xml:space="preserve">12-12-2025 16:51:41 - PDXC Integration (Work notes)
Assigned to John Bourke.
&lt;br/&gt;Requested update from user:
Hi Kate,
Just looking to update your ticket and following up on my email below, are you able to advise?
Thanks,
JOHN BOURKE
11-12-2025 11:14:08 - PDXC Integration (Work notes)
Assigned to John Bourke.
11-12-2025 11:13:59 - PDXC Integration (Work notes)
Assigned to John Bourke.
11-12-2025 11:13:56 - PDXC Integration (Additional comments)
jbourke3@dxc.com: Requested feedback from user:
Hi Kate,
If possible, could you send me through a copy of your Word document?  I'd like to check if the Macrosine certificate is sticking or dropping off.
Cheers,
JOHN BOURKE
11-12-2025 10:51:38 - PDXC Integration (Work notes)
Assigned to John Bourke.
11-12-2025 10:45:48 - PDXC Integration (Work notes)
Added attachment ::  QLDRail_INC added (CNDEF0001178) - Screenshot 2025-12-11 103623.png
11-12-2025 10:45:33 - Gilbert Noble (Work notes)
Platform DXC Integration incident INC0577401 created INC40876218
11-12-2025 10:45:22 - Gilbert Noble (Work notes)
assigning to Application AUS to advise, Macrosine should manage the errors
</t>
  </si>
  <si>
    <t xml:space="preserve">
 2025-12-11 10:35:53 Gilbert Noble - Assigned to is Gilbert Noble was 
 2025-12-11 10:45:22 Gilbert Noble - Assignment Group is DXC Application AUS was DXC Remote Desktop Support
 2025-12-11 11:13:56 PDXC Integration - State is On Hold was Work in Progress</t>
  </si>
  <si>
    <t xml:space="preserve">11-12-2025 10:01:45 - Shane Kmet (Work notes)
Closing as INC raised by Guest
</t>
  </si>
  <si>
    <t xml:space="preserve">
 2025-12-11 10:00:18 Shane Kmet - Assigned to is Fred Shea was 
 2025-12-11 10:01:45 Shane Kmet - State is Resolved was Work in Progress</t>
  </si>
  <si>
    <t xml:space="preserve">11-12-2025 14:09:26 - Gilbert Noble (Work notes)
called user on 0408763054, 
issue was resolved at tech bar
11-12-2025 10:56:44 - Gilbert Noble (Work notes)
no contact number in ticket or on profile, phone number from MFA: +61 408763054
</t>
  </si>
  <si>
    <t xml:space="preserve">
 2025-12-11 09:33:07 Gilbert Noble - Assigned to is Gilbert Noble was 
 2025-12-11 14:09:26 Gilbert Noble - State is Resolved was Work in Progress</t>
  </si>
  <si>
    <t xml:space="preserve">
 2025-12-11 08:56:29 TRAP Alerts - State is Closed was Closed</t>
  </si>
  <si>
    <t xml:space="preserve">11-12-2025 09:58:11 - Clair Neate (Work notes)
User will lodge a request for new desktop
</t>
  </si>
  <si>
    <t xml:space="preserve">11-12-2025 12:11:29 - PDXC Integration (Work notes)
Assigned to Bibas Sapkota.
&lt;br/&gt;Restored 2x iPhone using iTunes. Device ready for pickup in tech bar.
11-12-2025 12:11:21 - PDXC Integration (Work notes)
Assigned to Bibas Sapkota.
&lt;br/&gt;Restored 2x iPhone using iTunes. Device ready for pickup in tech bar.
11-12-2025 12:11:20 - PDXC Integration (Additional comments)
bibas.sapkota@dxc.com: device is ready for pickup at techbar
11-12-2025 08:49:58 - PDXC Integration (Work notes)
Assigned to Bibas Sapkota.
&lt;br/&gt;Requested User is Unknown : bibas.sapkota@dxc.com&lt;br/&gt;troubleshooting :
restore iphone using itunes 
device ready for pickup in tech bar 
11-12-2025 08:49:52 - PDXC Integration (Additional comments)
bibas.sapkota@dxc.com: Hi Trent 
your device is ready for pick up
</t>
  </si>
  <si>
    <t xml:space="preserve">
 2025-12-11 12:11:20 PDXC Integration - State is Resolved was Work in Progress</t>
  </si>
  <si>
    <t xml:space="preserve">12-12-2025 18:58:21 - PDXC Integration (Work notes)
Assigned to Brendin Louis.
12-12-2025 18:58:12 - PDXC Integration (Additional comments)
brendin.louis@dxc.com: From: Oakley, Martin &lt;moakley5@dxc.com&gt; 
Sent: 12 December 2025 14:04
To: Romaguera, Christopher &lt;cromaguera@dxc.com&gt;; Bradford, Randall Craig &lt;randall.bradford@dxc.com&gt;; Adriaan Venter &lt;adriaan.venter@nomadrail.com&gt;; Wright, Bill &lt;Bill.Wright@qr.com.au&gt;; Louis, Brendin &lt;brendin.louis@dxc.com&gt;
Cc: Wintel Midrange QR &lt;ITO_Midrange_Wintel_QR@dxc.com&gt;; Sully, Mark &lt;msully@dxc.com&gt;; Hohnke, Matthew &lt;mhohnke@dxc.com&gt;
Subject: RE: INC40876509--DTI Fleetmanager cannot send updates to trains
Yes port 10000 and 9007 are the only 2 ports named as being required. 
Need Randall or FW team to identify why this is not matching the DTI/Nomad rule
Martin Oakley
ANZ State Government Industry Run
DXC Technology
T +61 409 484 267
moakley5@dxc.com
Brisbane, Australia
DXC.com | LinkedIn | Instagram | TikTok | YouTube
12-12-2025 18:15:08 - PDXC Integration (Work notes)
Assigned to Brendin Louis.
12-12-2025 18:15:07 - PDXC Integration (Additional comments)
brendin.louis@dxc.com: From: Romaguera, Christopher &lt;cromaguera@dxc.com&gt; 
Sent: 12 December 2025 12:55
To: Bradford, Randall Craig &lt;randall.bradford@dxc.com&gt;; Oakley, Martin &lt;moakley5@dxc.com&gt;; Adriaan Venter &lt;adriaan.venter@nomadrail.com&gt;; Wright, Bill &lt;Bill.Wright@qr.com.au&gt;; Louis, Brendin &lt;brendin.louis@dxc.com&gt;
Cc: Wintel Midrange QR &lt;ITO_Midrange_Wintel_QR@dxc.com&gt;; Sully, Mark &lt;msully@dxc.com&gt;; Hohnke, Matthew &lt;mhohnke@dxc.com&gt;
Subject: RE: INC40876509--DTI Fleetmanager cannot send updates to trains
Hi All,
Do you know if this access is required? 
Chris
From: Bradford, Randall Craig &lt;randall.bradford@dxc.com&gt; 
Sent: Friday, 12 December 2025 4:54 PM
To: Oakley, Martin &lt;moakley5@dxc.com&gt;; Adriaan Venter &lt;adriaan.venter@nomadrail.com&gt;; Romaguera, Christopher &lt;cromaguera@dxc.com&gt;; Wright, Bill &lt;Bill.Wright@qr.com.au&gt;; Louis, Brendin &lt;brendin.louis@dxc.com&gt;
Cc: Wintel Midrange QR &lt;ITO_Midrange_Wintel_QR@dxc.com&gt;; Sully, Mark &lt;msully@dxc.com&gt;; Hohnke, Matthew &lt;mhohnke@dxc.com&gt;
Subject: RE: INC40876509--DTI Fleetmanager cannot send updates to trains
However, I do see the reverse path when traffic sessions is from the trains going to 10.16.137.235 getting denied on port 9007 and 10000.
Kind regards,
Randall Bradford
Advisor Network Account Architect, Government Integrated Delivery Hub, ANZ, Government Integrated Delivery Hub, ANZ
DXC Technology
Advanced Leave Notification: Dec24-Jan9
From: Bradford, Randall Craig 
Sent: Friday, 12 December 2025 4:49 PM
To: Oakley, Martin &lt;moakley5@dxc.com&gt;; Adriaan Venter &lt;adriaan.venter@nomadrail.com&gt;; Romaguera, Christopher &lt;cromaguera@dxc.com&gt;; Wright, Bill &lt;Bill.Wright@qr.com.au&gt;; Louis, Brendin &lt;brendin.louis@dxc.com&gt;
Cc: Wintel Midrange QR &lt;ITO_Midrange_Wintel_QR@dxc.com&gt;; Sully, Mark &lt;msully@dxc.com&gt;; Hohnke, Matthew &lt;mhohnke@dxc.com&gt;
Subject: RE: INC40876509--DTI Fleetmanager cannot send updates to trains
The SIG FWs traffic via the IPSec tunnel showing tcp-fin.
Kind regards,
Randall Bradford
Advisor Network Account Architect, Government Integrated Delivery Hub, ANZ, Government Integrated Delivery Hub, ANZ
DXC Technology
Advanced Leave Notification: Dec24-Jan9
12-12-2025 15:01:08 - PDXC Integration (Work notes)
Assigned to Brendin Louis.
12-12-2025 15:01:01 - PDXC Integration (Additional comments)
brendin.louis@dxc.com: From: Oakley, Martin &lt;moakley5@dxc.com&gt; 
Sent: 12 December 2025 10:29
To: Adriaan Venter &lt;adriaan.venter@nomadrail.com&gt;; Romaguera, Christopher &lt;cromaguera@dxc.com&gt;; Wright, Bill &lt;Bill.Wright@qr.com.au&gt;; Louis, Brendin &lt;brendin.louis@dxc.com&gt;
Cc: Wintel Midrange QR &lt;ITO_Midrange_Wintel_QR@dxc.com&gt;; Sully, Mark &lt;msully@dxc.com&gt;; Hohnke, Matthew &lt;mhohnke@dxc.com&gt;; Bradford, Randall Craig &lt;randall.bradford@dxc.com&gt;
Subject: RE: INC40876509--DTI Fleetmanager cannot send updates to trains
@Wright, Bill
What are you seeing in the DTI logs?
Martin Oakley
ANZ State Government Industry Run
DXC Technology
T +61 409 484 267
moakley5@dxc.com
Brisbane, Australia
DXC.com | LinkedIn | Instagram | TikTok | YouTube
12-12-2025 14:55:32 - PDXC Integration (Work notes)
Assigned to Brendin Louis.
12-12-2025 14:55:24 - PDXC Integration (Additional comments)
brendin.louis@dxc.com: From: Adriaan Venter &lt;adriaan.venter@nomadrail.com&gt; 
Sent: 12 December 2025 10:09
To: Oakley, Martin &lt;moakley5@dxc.com&gt;; Romaguera, Christopher &lt;cromaguera@dxc.com&gt;; Wright, Bill &lt;Bill.Wright@qr.com.au&gt;; Louis, Brendin &lt;brendin.louis@dxc.com&gt;
Cc: Wintel Midrange QR &lt;ITO_Midrange_Wintel_QR@dxc.com&gt;; Sully, Mark &lt;msully@dxc.com&gt;; Hohnke, Matthew &lt;mhohnke@dxc.com&gt;; Bradford, Randall Craig &lt;randall.bradford@dxc.com&gt;
Subject: Re: INC40876509--DTI Fleetmanager cannot send updates to trains
 Some people who received this message don't often get email from adriaan.venter@nomadrail.com. Learn why this is important 
Martin, 
If the Nomad trace can see traffic from to and from 10.16.137.235 then surely it means ipsec tunnel is up. - yes it does
Can you validate that Nomad is receiving the data transfers which are not reaching the trains? - I cannot validate the data as I can only see the network in the middle, I have no access to ontrain systems NOR to DTI side
Doesn't a trace entry like those confirm data is sent form the DTI server to the train? - it confirms some data is sent yes, which indicates the network is OK, as per below you can see QR is asking to look at the application side on the DTI server
Adriaan Venter
DevOps Manager
Nomad Digital
Level 4, 190 St Georges Terrace   6000 Perth   Australia
 ,
  Perth
  6000
 ,
  Australia
Tel:  +61 862311444
Mobile:  +61 408543847
Email: 
adriaan.venter@nomadrail.com
www.nomad-digital.com
Nomad Digital Pty Ltd
Level 4, 190 St Georges Tce
PERTH WA 6000
Australia
ACN: 152 725 936
CONFIDENTIALITY: This e-mail and any attachments are confidential and may be privileged. If you are not a named recipient, please notify the sender immediately and do not disclose the contents to another person, use it for any purpose, or store or copy the information in any medium.
DATA PROTECTION: Nomad Digital is committed to privacy by default and design. If you have any questions in relation to data protection, including how your personal data is being processed, please refer to the privacy notices at https://nomad-digital.com or contact dpo@nomadrail.com. 
CYBERCRIME AND FRAUD: If you receive an email purporting to be from someone at Nomad Digital seeking direct payment to bank details different to those previously given to you, it is unlikely to be genuine. Do not reply or act on any of the information contained therein and contact information.security@nomadrail.com immediately.
12-12-2025 14:33:38 - PDXC Integration (Work notes)
Assigned to Brendin Louis.
12-12-2025 14:33:36 - PDXC Integration (Additional comments)
brendin.louis@dxc.com: From: Oakley, Martin &lt;moakley5@dxc.com&gt; 
Sent: 12 December 2025 10:02
To: Adriaan Venter &lt;adriaan.venter@nomadrail.com&gt;; Romaguera, Christopher &lt;cromaguera@dxc.com&gt;; Wright, Bill &lt;Bill.Wright@qr.com.au&gt;; Louis, Brendin &lt;brendin.louis@dxc.com&gt;
Cc: Wintel Midrange QR &lt;ITO_Midrange_Wintel_QR@dxc.com&gt;; Sully, Mark &lt;msully@dxc.com&gt;; Hohnke, Matthew &lt;mhohnke@dxc.com&gt;; Bradford, Randall Craig &lt;randall.bradford@dxc.com&gt;
Subject: RE: INC40876509--DTI Fleetmanager cannot send updates to trains
Hi Adriann,
If the Nomad trace can see traffic from to and from 10.16.137.235 then surely it means ipsec tunnel is up.
Can you validate that Nomad is receiving the data transfers which are  not reaching the trains?
Doesn't a trace entry like those confirm data is sent form the DTI server to the train?
14:06:32.161778 AF IPv4 (2), length 62: 10.16.137.235.64967 &gt; 10.14.105.2.10000: Flags [P.], seq 1:19, ack 1, win 1024, length 18
Martin Oakley
ANZ State Government Industry Run
DXC Technology
T +61 409 484 267
moakley5@dxc.com
Brisbane, Australia
DXC.com | LinkedIn | Instagram | TikTok | YouTube 
From: Adriaan Venter &lt;adriaan.venter@nomadrail.com&gt; 
Sent: Friday, 12 December 2025 2:21 PM
To: Romaguera, Christopher &lt;cromaguera@dxc.com&gt;; Wright, Bill &lt;Bill.Wright@qr.com.au&gt;; Louis, Brendin &lt;brendin.louis@dxc.com&gt;
Cc: Wintel Midrange QR &lt;ITO_Midrange_Wintel_QR@dxc.com&gt;; Sully, Mark &lt;msully@dxc.com&gt;; Hohnke, Matthew &lt;mhohnke@dxc.com&gt;; Oakley, Martin &lt;moakley5@dxc.com&gt;
Subject: Re: INC40876509--DTI Fleetmanager cannot send updates to trains
 Some people who received this message don't often get email from adriaan.venter@nomadrail.com. Learn why this is important 
Christopher
On Nomad side from train to our ipsec tunnel I can confirm no changes.
Can you check on DXC side from DTI environment to your ipsec edge for any changes.
Adriaan Venter
DevOps Manager
Nomad Digital
Level 4, 190 St Georges Terrace   6000 Perth   Australia
 ,
  Perth
  6000
 ,
  Australia
Tel:  +61 862311444
Mobile:  +61 408543847
Email: 
adriaan.venter@nomadrail.com
www.nomad-digital.com
Nomad Digital Pty Ltd
Level 4, 190 St Georges Tce
PERTH WA 6000
Australia
ACN: 152 725 936
CONFIDENTIALITY: This e-mail and any attachments are confidential and may be privileged. If you are not a named recipient, please notify the sender immediately and do not disclose the contents to another person, use it for any purpose, or store or copy the information in any medium.
DATA PROTECTION: Nomad Digital is committed to privacy by default and design. If you have any questions in relation to data protection, including how your personal data is being processed, please refer to the privacy notices at https://nomad-digital.com or contact dpo@nomadrail.com. 
CYBERCRIME AND FRAUD: If you receive an email purporting to be from someone at Nomad Digital seeking direct payment to bank details different to those previously given to you, it is unlikely to be genuine. Do not reply or act on any of the information contained therein and contact information.security@nomadrail.com immediately.
________________________________________
From: Romaguera, Christopher &lt;cromaguera@dxc.com&gt;
Sent: Friday, December 12, 2025 12:15 PM
To: Wright, Bill &lt;Bill.Wright@qr.com.au&gt;; Louis, Brendin &lt;brendin.louis@dxc.com&gt;; Adriaan Venter &lt;adriaan.venter@nomadrail.com&gt;
Cc: Wintel Midrange QR &lt;ITO_Midrange_Wintel_QR@dxc.com&gt;; Sully, Mark &lt;msully@dxc.com&gt;; Hohnke, Matthew &lt;mhohnke@dxc.com&gt;; Oakley, Martin &lt;moakley5@dxc.com&gt;
Subject: RE: INC40876509--DTI Fleetmanager cannot send updates to trains 
CAUTION: This email originated from outside of the organisation. Do not click on a link or open an attachment unless you recognise the sender and know the content is safe.  
________________________________________
Before we start restoring,
Can we confirm network connectivity from the server to the trains have not been impacted by any network/firewall changes. Restoring back 24 days ago could have some impacts. Lets keep it as a last resort and then work through any issues that may have.
Chris
12-12-2025 14:25:02 - PDXC Integration (Work notes)
Assigned to Brendin Louis.
12-12-2025 14:24:48 - PDXC Integration (Additional comments)
brendin.louis@dxc.com: From: Adriaan Venter &lt;adriaan.venter@nomadrail.com&gt; 
Sent: 12 December 2025 09:42
To: Wright, Bill &lt;Bill.Wright@qr.com.au&gt;; Louis, Brendin &lt;brendin.louis@dxc.com&gt;
Cc: Wintel Midrange QR &lt;ITO_Midrange_Wintel_QR@dxc.com&gt;; Romaguera, Christopher &lt;cromaguera@dxc.com&gt;; Sully, Mark &lt;msully@dxc.com&gt;; Hohnke, Matthew &lt;mhohnke@dxc.com&gt;; Oakley, Martin &lt;moakley5@dxc.com&gt;; ND APAC Support &lt;nd-apac-support@nomadrail.com&gt;
Subject: Re: INC40876509--DTI Fleetmanager cannot send updates to trains
 Some people who received this message don't often get email from adriaan.venter@nomadrail.com. Learn why this is important 
Bill
On Nomad side I had a look at the ipsec tunnel towards the DTI environment and traffic flows as normal
 see attached txt file
From the DTI server to the trains i.e.
4:06:32.064240 AF IPv4 (2), length 146: 10.16.137.235.64898 &gt; 10.14.249.2.445: Flags [P.], seq 1457:1559, ack 26057, win 1024, length 102 SMB PACKET: SMBtrans2 (REQUEST)
14:06:32.071728 AF IPv4 (2), length 36: 10.16.137.235 &gt; 10.14.249.3: ICMP echo request, id 19, seq 6058, length 12
14:06:32.084358 AF IPv4 (2), length 160: 10.14.105.2.10000 &gt; 10.16.137.235.64965: Flags [P.], seq 1:117, ack 19, win 65517, length 116
And trains answering
4:06:32.064240 AF IPv4 (2), length 146: 10.16.137.235.64898 &gt; 10.14.249.2.445: Flags [P.], seq 1457:1559, ack 26057, win 1024, length 102 SMB PACKET: SMBtrans2 (REQUEST)
14:06:32.071728 AF IPv4 (2), length 36: 10.16.137.235 &gt; 10.14.249.3: ICMP echo request, id 19, seq 6058, length 12
14:06:32.084358 AF IPv4 (2), length 160: 10.14.105.2.10000 &gt; 10.16.137.235.64965: Flags [P.], seq 1:117, ack 19, win 65517, length 116
No issue on our side from what I can see
Adriaan
Adriaan Venter
DevOps Manager
Nomad Digital
Level 4, 190 St Georges Terrace   6000 Perth   Australia
 ,
  Perth
  6000
 ,
  Australia
Tel:  +61 862311444
Mobile:  +61 408543847
Email: 
adriaan.venter@nomadrail.com
www.nomad-digital.com
Nomad Digital Pty Ltd
Level 4, 190 St Georges Tce
PERTH WA 6000
Australia
ACN: 152 725 936
CONFIDENTIALITY: This e-mail and any attachments are confidential and may be privileged. If you are not a named recipient, please notify the sender immediately and do not disclose the contents to another person, use it for any purpose, or store or copy the information in any medium.
DATA PROTECTION: Nomad Digital is committed to privacy by default and design. If you have any questions in relation to data protection, including how your personal data is being processed, please refer to the privacy notices at https://nomad-digital.com or contact dpo@nomadrail.com. 
CYBERCRIME AND FRAUD: If you receive an email purporting to be from someone at Nomad Digital seeking direct payment to bank details different to those previously given to you, it is unlikely to be genuine. Do not reply or act on any of the information contained therein and contact information.security@nomadrail.com immediately.
________________________________________
From: Wright, Bill &lt;Bill.Wright@qr.com.au&gt;
Sent: Friday, December 12, 2025 11:52 AM
To: Louis, Brendin &lt;brendin.louis@dxc.com&gt;; Adriaan Venter &lt;adriaan.venter@nomadrail.com&gt;
Cc: Wintel Support - Alerts &lt;ITO_Midrange_Wintel_QR@dxc.com&gt;; Romaguera, Christopher &lt;cromaguera@dxc.com&gt;; Sully, Mark &lt;msully@dxc.com&gt;; Hohnke, Matthew &lt;mhohnke@dxc.com&gt;; Oakley, Martin &lt;moakley5@dxc.com&gt;
Subject: RE: INC40876509--DTI Fleetmanager cannot send updates to trains 
CAUTION: This email originated from outside of the organisation. Do not click on a link or open an attachment unless you recognise the sender and know the content is safe.  
________________________________________
Louis
From our test results today, the issue has not been fixed.
The application does not send data to the trains.
We look to be receiving data ok.
The issue looks to have originated 24 days ago due to no camera checks being received (request by Autoarchiver application every 7 days)
Can we look to a restore point over 24 days ago, or if possible from our last timetable update which successfully done on the 20/10/2024.
Going by this information, it may also be that something that has been updated on the DXC server firewall that has stopped data traffic from the DTI server to the trains.
Adriaan
From Nomad, can you look at data coming from the Train (and CCU) to the DTI server and from the DTI server to the trains (CCU)
Should be constant traffic in both directions.
Can you pass on the results to all of us?
Bill Wright
Technical Adviser (Electronic Sys)
Mayne C Block U, 33 Lanham St 
Bowen Hills, Queensland 4006 
M: 0409765766
12-12-2025 13:16:02 - PDXC Integration (Work notes)
Assigned to Brendin Louis.
12-12-2025 13:16:01 - PDXC Integration (Additional comments)
brendin.louis@dxc.com: From: Louis, Brendin &lt;brendin.louis@dxc.com&gt; 
Sent: 12 December 2025 08:44
To: Bill.Wright@qr.com.au
Cc: Wintel Midrange QR &lt;ITO_Midrange_Wintel_QR@dxc.com&gt;; Romaguera, Christopher &lt;cromaguera@dxc.com&gt;; Sully, Mark &lt;msully@dxc.com&gt;; Hohnke, Matthew &lt;mhohnke@dxc.com&gt;; Oakley, Martin &lt;moakley5@dxc.com&gt;
Subject: RE: INC40876509--DTI Fleetmanager cannot send updates to trains
Hi @Bill.Wright@qr.com.au,
Please check and confirm. If everything looks good, we will proceed to close the incident.
Thanks &amp; regards
Brendin Louis
ITO Svc Delivery Cons –QR\LFS 
DXC Technology
Email :- Brendin.louis@dxc.com
11-12-2025 17:07:19 - PDXC Integration (Work notes)
Assigned to Brendin Louis.
11-12-2025 17:07:17 - PDXC Integration (Additional comments)
brendin.louis@dxc.com: From: Louis, Brendin &lt;brendin.louis@dxc.com&gt; 
Sent: 11 December 2025 12:36
To: Bill.Wright@qr.com.au
Cc: Wintel Midrange QR &lt;ITO_Midrange_Wintel_QR@dxc.com&gt;; Romaguera, Christopher &lt;cromaguera@dxc.com&gt;; Sully, Mark &lt;msully@dxc.com&gt;; Hohnke, Matthew &lt;mhohnke@dxc.com&gt;; Oakley, Martin &lt;moakley5@dxc.com&gt;
Subject: RE: INC40876509--DTI Fleetmanager cannot send updates to trains
Hi @Bill.Wright@qr.com.au,
We have rebooted the server. It is now up and running. Please refer to the screenshot and confirm.
Thanks &amp; regards
Brendin Louis
ITO Svc Delivery Cons –QR\LFS 
DXC Technology
Email :- Brendin.louis@dxc.com
11-12-2025 16:40:38 - PDXC Integration (Additional comments)
brendin.louis@dxc.com: From: Oakley, Martin &lt;moakley5@dxc.com&gt; 
Sent: 11 December 2025 11:32
To: Louis, Brendin &lt;brendin.louis@dxc.com&gt;
Cc: Wintel Midrange QR &lt;ITO_Midrange_Wintel_QR@dxc.com&gt;; Romaguera, Christopher &lt;cromaguera@dxc.com&gt;; Sully, Mark &lt;msully@dxc.com&gt;; Hohnke, Matthew &lt;mhohnke@dxc.com&gt;; Bill.Wright@qr.com.au
Subject: RE: INC40876509--DTI Fleetmanager cannot send updates to trains
Approved to reboot.
Martin Oakley
M +61 409 484 267
DXC Technology
dxc.technology / Twitter / Facebook / LinkedIn
11-12-2025 16:40:38 - PDXC Integration (Work notes)
Assigned to Brendin Louis.
11-12-2025 11:45:28 - PDXC Integration (Work notes)
Assigned to Brendin Louis.
11-12-2025 11:45:18 - PDXC Integration (Work notes)
Assigned to Brendin Louis.
11-12-2025 11:45:13 - PDXC Integration (Additional comments)
brendin.louis@dxc.com: From: Louis, Brendin &lt;brendin.louis@dxc.com&gt; 
Sent: 11 December 2025 07:14
To: Oakley, Martin &lt;moakley5@dxc.com&gt;
Cc: Wintel Midrange QR &lt;ITO_Midrange_Wintel_QR@dxc.com&gt;; Romaguera, Christopher &lt;cromaguera@dxc.com&gt;; Sully, Mark &lt;msully@dxc.com&gt;; Hohnke, Matthew &lt;mhohnke@dxc.com&gt;; Bill.Wright@qr.com.au
Subject: INC40876509--DTI Fleetmanager cannot send updates to trains
Hi Martin,
Good day!!
We have received a incident INC40876509 for server reboot, Please review and provide your approval to proceed.
---------------------------------------------------------------------------------------------------
IT Service desk
DTI server - CPTPRDDTI101
The DTI app - QR Fleetmanager cannot send updates to the QR trains connected.
We have restarted the service but this did not fix the problem.
I am requesting a reboot of the server to be done ASAP. Please ensure this is done this morning.
I give my approval now for this to happen ASAP as it will not affect operations of our rail network.
If this does not work, we will look at a restore when the system was working last.
[Queensland Rail logo]
Bill Wright
Technical Adviser (Electronic Sys)
Mayne C Block U, 33 Lanham St
Bowen Hills, Queensland 4006
M: 0409765766
Thanks &amp; regards
Brendin Louis
ITO Svc Delivery Cons –QR\LFS 
DXC Technology
Email :- Brendin.louis@dxc.com
11-12-2025 11:34:58 - PDXC Integration (Work notes)
Assigned to Brendin Louis.
11-12-2025 11:15:44 - Shane Kmet (Work notes)
Platform DXC Integration incident INC0577385 updated INC40876509
11-12-2025 11:15:40 - Shane Kmet (Work notes)
Assignied to DXC Server WINTEL for server restart
User reporting issues of the DTI service not running on the server, fault reported "The DTI app - QR Fleetmanager cannot send updates to the QR trains connected."
11-12-2025 11:15:19 - PDXC Integration (Work notes)
Vendor Referenced this CI Value on Creation not found in database : CPTPRDDTI101
Vendor Referenced this Business Service Value on Creation not found in database : DTI
11-12-2025 11:14:56 - Shane Kmet (Work notes)
Platform DXC Integration incident INC0577385 created INC40876509
</t>
  </si>
  <si>
    <t xml:space="preserve">
 2025-12-11 09:59:11 Shane Kmet - Assigned to is Fred Shea was 
 2025-12-11 11:14:38 Shane Kmet - Assignment Group is DXC Server WINTEL was Global Service Desk
 2025-12-11 11:45:13 PDXC Integration - State is On Hold was Work in Progress</t>
  </si>
  <si>
    <t xml:space="preserve">11-12-2025 11:26:16 - Mary Jane Galon (Work notes)
Hi Team - Good day. Upon checking, assigned roles are already expired. Seeking your assistance to kindly check. Thank you.
</t>
  </si>
  <si>
    <t xml:space="preserve">
 2025-12-11 11:26:16 Jane Galon - Assignment Group is Payroll Support was SAP Basis
 2025-12-12 15:17:51 Nam Duong - State is Resolved was Work in Progress</t>
  </si>
  <si>
    <t xml:space="preserve">11-12-2025 15:47:11 - Frank Ditullio (Work notes)
To resolve this issue, the production URL used for deliveries to SIM5S was changed to the "pre-production" URL tested from QR webMethods UAT. Firewall rules were already in place between QR webMethods production and SIMS5S production. All outstanding ViziRail incidents have been delivered. Customer has been informed. Closing incident.
11-12-2025 15:47:11 - Frank Ditullio (Additional comments)
To resolve this issue, the production URL used for deliveries to SIM5S was changed to the "pre-production" URL tested from QR webMethods UAT. Firewall rules were already in place between QR webMethods production and SIMS5S production. All outstanding ViziRail incidents have been delivered. Customer has been informed. Closing incident.
11-12-2025 08:49:59 - Frank Ditullio (Additional comments)
Following at outage at SIMS5S, documents queued during the outage started to fail once the queue was re-enabled. I have informed the customer and Elen Devassy at SIMS. Elen has said they are looking into this error.
11-12-2025 08:49:59 - Frank Ditullio (Work notes)
Following at outage at SIMS5S, documents queued during the outage started to fail once the queue was re-enabled. I have informed the customer and Elen Devassy at SIMS. Elen has said they are looking into this error.
</t>
  </si>
  <si>
    <t xml:space="preserve">
 2025-12-11 08:49:59 Frank Ditullio - State is On Hold was Work in Progress
 2025-12-11 15:47:11 Frank Ditullio - State is Resolved was On Hold</t>
  </si>
  <si>
    <t xml:space="preserve">
 2025-12-11 08:53:18 Liam Bryan - State is Resolved was Work in Progress</t>
  </si>
  <si>
    <t xml:space="preserve">12-12-2025 11:14:51 - PDXC Integration (Work notes)
Assigned to Eric Hanneman.
12-12-2025 11:14:41 - PDXC Integration (Work notes)
Assigned to Eric Hanneman.
&lt;br/&gt;Awaiting response from Nadia, email sent.
11-12-2025 16:03:48 - PDXC Integration (Work notes)
Assigned to Eric Hanneman.
11-12-2025 16:03:38 - PDXC Integration (Work notes)
Assigned to Eric Hanneman.
11-12-2025 16:03:36 - PDXC Integration (Additional comments)
ehanneman2@dxc.com: Awaiting response from Nadia, email sent.
11-12-2025 16:00:28 - PDXC Integration (Work notes)
Assigned to Eric Hanneman.
&lt;br/&gt;From: Hanneman, Eric 
Sent: Thursday, 11 December 2025 16:00
To: Ribeiro, Nadia &lt;nadia.ribeiro@qr.com.au&gt;
Subject: INC40875515 - Issues running Excel report
Hi Nadia,
I was passed an incident raised under your name that states you’re experiencing an issue running an Excel report while working from home.  Would you have some time this week or early next to review via remote assistance / phone call?
Regards,
Eric
11-12-2025 10:03:18 - PDXC Integration (Work notes)
Assigned to Eric Hanneman.
11-12-2025 09:10:38 - PDXC Integration (Work notes)
Added attachment ::  QLDRail_INC added (CNDEF0001178) - Screenshot 2025-12-11 094357.png
11-12-2025 09:10:18 - PDXC Integration (Work notes)
Added attachment ::  QLDRail_INC added (CNDEF0001178) - Screenshot 2025-12-11 094228.png
11-12-2025 09:09:58 - PDXC Integration (Work notes)
Added attachment ::  QLDRail_INC added (CNDEF0001178) - Screenshot 2025-12-11 094125.png
11-12-2025 09:09:46 - Zoe O'Brien (Work notes)
Platform DXC Integration incident INC0577379 created INC40875515
</t>
  </si>
  <si>
    <t xml:space="preserve">
 2025-12-11 10:03:05 PDXC Integration - State is Work in Progress was New
 2025-12-11 16:03:37 PDXC Integration - State is On Hold was Work in Progress</t>
  </si>
  <si>
    <t xml:space="preserve">12-12-2025 06:35:26 - Raegan Munro (Additional comments)
Hi Nick,
I just wanted to follow up with you and determine if you are still having issues accessing Global Protect?
If so, please give us a call on 07 3072 5000 (we are option 1), or alternatively email us at ITServiceDesk@qr.com.au so that we may complete further troubleshooting. Please be sure to cite incident no. INC0577375 when you do so. 
In the event that you are no longer having these issues please advise so that we may proceed with ticket closure. 
Kind regards, 
Raegan.
12-12-2025 06:33:43 - Raegan Munro (Work notes)
Investigating.
11-12-2025 08:26:56 - Raegan Munro (Additional comments)
Hi Nick, 
Thank you for reaching out to the Queensland Rail IT Service Desk. 
As discussed, please try resetting your password again in 30 minutes and advise of the results. 
If you have any further issues with this please feel free to contact us by calling 07 3072 5000 (we are option 1), or alternatively email us at ITServiceDesk@qr.com.au. 
Kind regards, 
Raegan.
</t>
  </si>
  <si>
    <t xml:space="preserve">
 2025-12-11 08:26:56 Raegan Munro - State is On Hold was Work in Progress</t>
  </si>
  <si>
    <t xml:space="preserve">11-12-2025 10:00:55 - Shane Kmet (Work notes)
Closing as INC raised by Guest
11-12-2025 08:25:40 - Guest (Additional comments)
reply from: rhaugh@hostsafetytraining.com.au
Good Morning, Thank you for your email. It looks like only 6 participants attended the training, see attached attendance sheet. Let me know if I can help with anything else. Kind regards, Riley Haugh RTO Administrator rhaugh@ hostsafetytraining. com. au
Good Morning,
Thank you for your email.
It looks like only 6 participants attended the training, see attached attendance sheet.
Let me know if I can help with anything else.
Kind regards,
Riley Haugh
RTO Administrator
[cid:83f8a589-5d9b-497e-adfc-02d15d3d2cbb]
[cid:0262bee1-9259-445a-9f2a-a73c261d30c6]
rhaugh@hostsafetytraining.com.au
[cid:663b2cf2-4bdb-4121-988a-1b8cc680fb3c]
17 Industrial Avenue, Caloundra West, QLD, 4551&lt;https://urldefense.com/v3/__https://maps.app.goo.gl/pam1GxNXALPGoxrs9__;!!OewlTa1rXg!SxgSLAecsgYFesX58itMvIgdB9arzx46gOyqXpPr4itETrHTP95AD0DsKqPGgMXc_hKRmuxrCu49LiQZl-ne0EPYx_1-ogOgiw$&gt;
9 Hilliard Street, Gladstone Central, QLD, 4680&lt;https://urldefense.com/v3/__https://maps.app.goo.gl/Np6MyM55PFsFFbTn7__;!!OewlTa1rXg!SxgSLAecsgYFesX58itMvIgdB9arzx46gOyqXpPr4itETrHTP95AD0DsKqPGgMXc_hKRmuxrCu49LiQZl-ne0EPYx_0prF39lg$&gt;
[cid:0a857fb0-f666-4645-929a-881a1d018cfd]
1300 631 011
[cid:07c7ba41-f53d-483d-8dd3-f507bb8d06cf]
www.hostsafetytraining.com.au&lt;https://urldefense.com/v3/__http://www.hostsafetytraining.com.au/__;!!OewlTa1rXg!SxgSLAecsgYFesX58itMvIgdB9arzx46gOyqXpPr4itETrHTP95AD0DsKqPGgMXc_hKRmuxrCu49LiQZl-ne0EPYx_2zghve6g$&gt;
Host Safety and Training (RTO:40772) is a Parabellum International company.
If you receive this message in error, please immediately delete it and all copies of it from your system, destroy any hard copies of it and notify the sender.
Connect with us [cid:375103e6-6d26-4ec9-bcdd-80eca362f73e] &lt;https://urldefense.com/v3/__https://www.linkedin.com/company/host-safety-and-training/__;!!OewlTa1rXg!SxgSLAecsgYFesX58itMvIgdB9arzx46gOyqXpPr4itETrHTP95AD0DsKqPGgMXc_hKRmuxrCu49LiQZl-ne0EPYx_2SKGhaoQ$&gt; [cid:c775353e-8ee4-41cd-8013-fd383af037f1] &lt;https://urldefense.com/v3/__https://www.facebook.com/hostsafetytraining/__;!!OewlTa1rXg!SxgSLAecsgYFesX58itMvIgdB9arzx46gOyqXpPr4itETrHTP95AD0DsKqPGgMXc_hKRmuxrCu49LiQZl-ne0EPYx_30CB3h9Q$&gt;
</t>
  </si>
  <si>
    <t xml:space="preserve">
 2025-12-11 10:00:19 Shane Kmet - Assigned to is Fred Shea was 
 2025-12-11 10:00:55 Shane Kmet - State is Resolved was Work in Progress</t>
  </si>
  <si>
    <t xml:space="preserve">11-12-2025 15:26:58 - PDXC Integration (Work notes)
Assigned to Ashish Anand.
&lt;br/&gt;Opened By User is Unknown : TRAP_Alerts@qr.com.au@QR, Abuse disposition: Spam, User: MacLeod, Stuart (r869574), Incident: [INC-23691] Team Updated in Threat Response
11-12-2025 15:26:18 - PDXC Integration (Work notes)
Assigned to Ashish Anand.
&lt;br/&gt;Opened By User is Unknown : TRAP_Alerts@qr.com.au@QR, Abuse disposition: Spam, User: MacLeod, Stuart (r869574), Incident: [INC-23691] Team Updated in Threat Response
11-12-2025 15:26:13 - PDXC Integration (Additional comments)
ashish.anand@dxc.com: This email is a legit email, if you dont have any business with them unsubscribe and Delete this email
11-12-2025 15:26:08 - PDXC Integration (Work notes)
Assigned to Ashish Anand.
&lt;br/&gt;Opened By User is Unknown : TRAP_Alerts@qr.com.au@QR, Abuse disposition: Spam, User: MacLeod, Stuart (r869574), Incident: [INC-23691] Team Updated in Threat Response&lt;br/&gt;This email is a legit email, if you dont have any business with them unsubscribe and Delete this email
11-12-2025 08:10:08 - PDXC Integration (Work notes)
Opened By User is Unknown : TRAP_Alerts@qr.com.au@QR
11-12-2025 08:09:55 - TRAP Alerts (Work notes)
Platform DXC Integration incident INC0577373 created INC40875025
</t>
  </si>
  <si>
    <t xml:space="preserve">
 2025-12-11 08:09:39 TRAP Alerts - State is New was New
 2025-12-11 15:26:07 PDXC Integration - State is Resolved was New</t>
  </si>
  <si>
    <t xml:space="preserve">11-12-2025 08:09:29 - PDXC Integration (Work notes)
Incident resolved due to closure of alert: Alert64419735
Incident resolved automatically by return-to-normal condition detected by monitoring system.&lt;br/&gt;Backsync to Dynatrace - Status code: 201. Dynatrace Problem P-2512553 has been updated with new comment based on resolution/closure of ServiceNow incident INC40874931. The Dynatrace Problem was intentionally left Open.
11-12-2025 08:08:48 - PDXC Integration (Work notes)
Incident resolved due to closure of alert: Alert64419735
Incident resolved automatically by return-to-normal condition detected by monitoring system.
11-12-2025 08:08:08 - PDXC Integration (Work notes)
Incident resolved due to closure of alert: Alert64419735
Incident resolved automatically by return-to-normal condition detected by monitoring system.&lt;br/&gt;This alert has been updated by business rule 'Copy alert updates to incident'.
Description has changed. Previous: OPEN Problem P-2512553 in environment QLR-11_ENV01
Problem detected at: 21:47 (UTC) 10.12.2025
1 impacted service
Web service
framework.tn
Failure rate increase
134 requests/min impacted
by a failure rate increase to 7.86 %
Service method: All methods affected
Root cause
Web service
framework.tn
Failure rate increase
134 requests/min impacted
by a failure rate increase to 7.86 %
Service method: All methods affected
https://dxcdynatrace-io.sso.glb.platform.dxc.com/e/c9be27d8-6982-42a7-9fb5-78ea9087067f/#problems/problemdetails;pid=2175807905527406320_1765402920000V2,
 Tags- customProperties_Node_IP:10.32.64.10, 10.32.64.11, MAP ID:QLR_DT_CI_010, HN;:CAFPRDWAP101.corp.qr.com.au, CAFPRDWAP201.corp.qr.com.au, webMethods Services, QLR Integration Support
11-12-2025 08:07:29 - PDXC Integration (Work notes)
Incident resolved due to closure of alert: Alert64419735
11-12-2025 08:06:28 - PDXC Integration (Work notes)
The related alert Alert64419735 state is now Closed
11-12-2025 08:01:48 - PDXC Integration (Work notes)
Backsync to Dynatrace - Status code: 201. Dynatrace Problem P-2512553 has been updated with new comment based on creation of ServiceNow incident INC40874931.
---START---{EventSourceSendingServer:undefined,EventSourceExternalId:undefined}---END---
11-12-2025 08:01:45 -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&lt;/td&gt;&lt;td&gt;DT2175807905527406320_1765402920000V2_SERVICE-E48F7727C02D1587_FAILURE_RATE_INCREASED&lt;/td&gt;&lt;/tr&gt;&lt;tr&gt;&lt;td&gt;HN;&lt;/td&gt;&lt;td&gt;CAFPRDWAP101.corp.qr.com.au,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10.32.64.11&lt;/td&gt;&lt;/tr&gt;&lt;tr&gt;&lt;td&gt;affectedRequestsPerMinute&lt;/td&gt;&lt;td&gt;75.2&lt;/td&gt;&lt;/tr&gt;&lt;tr&gt;&lt;td&gt;annotationDescription&lt;/td&gt;&lt;td&gt;The error rate increased to 5.54 %.
Service framework.tn has a failure rate increase.&lt;/td&gt;&lt;/tr&gt;&lt;tr&gt;&lt;td&gt;displayId&lt;/td&gt;&lt;td&gt;P-2512553&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2175807905527406320_1765402920000V2&lt;/td&gt;&lt;/tr&gt;&lt;tr&gt;&lt;td&gt;problemImpact&lt;/td&gt;&lt;td&gt;SERVICES&lt;/td&gt;&lt;/tr&gt;&lt;tr&gt;&lt;td&gt;problemUrl&lt;/td&gt;&lt;td&gt;https://dxcdynatrace-io.sso.glb.platform.dxc.com/e/c9be27d8-6982-42a7-9fb5-78ea9087067f/#problems/problemdetails;pid=2175807905527406320_1765402920000V2&lt;/td&gt;&lt;/tr&gt;&lt;tr&gt;&lt;td&gt;runEventRules&lt;/td&gt;&lt;td&gt;true&lt;/td&gt;&lt;/tr&gt;&lt;tr&gt;&lt;td&gt;service&lt;/td&gt;&lt;td&gt;framework.tn&lt;/td&gt;&lt;/tr&gt;&lt;tr&gt;&lt;td&gt;serviceMethodGroup&lt;/td&gt;&lt;td&gt;Default requests&lt;/td&gt;&lt;/tr&gt;&lt;tr&gt;&lt;td&gt;severities failure rate&lt;/td&gt;&lt;td&gt;5.538461&lt;/td&gt;&lt;/tr&gt;&lt;tr&gt;&lt;td&gt;severities unit&lt;/td&gt;&lt;td&gt;percent (%)&lt;/td&gt;&lt;/tr&gt;&lt;tr&gt;&lt;td&gt;severityLevel&lt;/td&gt;&lt;td&gt;ERROR&lt;/td&gt;&lt;/tr&gt;&lt;tr&gt;&lt;td&gt;startTime&lt;/td&gt;&lt;td&gt;1765402920000&lt;/td&gt;&lt;/tr&gt;&lt;tr&gt;&lt;td&gt;status&lt;/td&gt;&lt;td&gt;OPEN&lt;/td&gt;&lt;/tr&gt;&lt;tr&gt;&lt;td&gt;tags&lt;/td&gt;&lt;td&gt;QLR Integration Support, webMethods Services&lt;/td&gt;&lt;/tr&gt;&lt;/table&gt;[/code]
11-12-2025 08:01:19 - PDXC Integration (Work notes)
Backsync to Dynatrace - Status code: 201. Dynatrace Problem P-2512553 has been updated with new comment based on creation of ServiceNow incident INC40874931.
---START---{EventSourceSendingServer:undefined,EventSourceExternalId:undefined}---END---
11-12-2025 08:01:15 -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&lt;/td&gt;&lt;td&gt;DT2175807905527406320_1765402920000V2_SERVICE-E48F7727C02D1587_FAILURE_RATE_INCREASED&lt;/td&gt;&lt;/tr&gt;&lt;tr&gt;&lt;td&gt;HN;&lt;/td&gt;&lt;td&gt;CAFPRDWAP101.corp.qr.com.au,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10.32.64.11&lt;/td&gt;&lt;/tr&gt;&lt;tr&gt;&lt;td&gt;affectedRequestsPerMinute&lt;/td&gt;&lt;td&gt;75.2&lt;/td&gt;&lt;/tr&gt;&lt;tr&gt;&lt;td&gt;annotationDescription&lt;/td&gt;&lt;td&gt;The error rate increased to 5.54 %.
Service framework.tn has a failure rate increase.&lt;/td&gt;&lt;/tr&gt;&lt;tr&gt;&lt;td&gt;displayId&lt;/td&gt;&lt;td&gt;P-2512553&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2175807905527406320_1765402920000V2&lt;/td&gt;&lt;/tr&gt;&lt;tr&gt;&lt;td&gt;problemImpact&lt;/td&gt;&lt;td&gt;SERVICES&lt;/td&gt;&lt;/tr&gt;&lt;tr&gt;&lt;td&gt;problemUrl&lt;/td&gt;&lt;td&gt;https://dxcdynatrace-io.sso.glb.platform.dxc.com/e/c9be27d8-6982-42a7-9fb5-78ea9087067f/#problems/problemdetails;pid=2175807905527406320_1765402920000V2&lt;/td&gt;&lt;/tr&gt;&lt;tr&gt;&lt;td&gt;runEventRules&lt;/td&gt;&lt;td&gt;true&lt;/td&gt;&lt;/tr&gt;&lt;tr&gt;&lt;td&gt;service&lt;/td&gt;&lt;td&gt;framework.tn&lt;/td&gt;&lt;/tr&gt;&lt;tr&gt;&lt;td&gt;serviceMethodGroup&lt;/td&gt;&lt;td&gt;Default requests&lt;/td&gt;&lt;/tr&gt;&lt;tr&gt;&lt;td&gt;severities failure rate&lt;/td&gt;&lt;td&gt;5.538461&lt;/td&gt;&lt;/tr&gt;&lt;tr&gt;&lt;td&gt;severities unit&lt;/td&gt;&lt;td&gt;percent (%)&lt;/td&gt;&lt;/tr&gt;&lt;tr&gt;&lt;td&gt;severityLevel&lt;/td&gt;&lt;td&gt;ERROR&lt;/td&gt;&lt;/tr&gt;&lt;tr&gt;&lt;td&gt;startTime&lt;/td&gt;&lt;td&gt;1765402920000&lt;/td&gt;&lt;/tr&gt;&lt;tr&gt;&lt;td&gt;status&lt;/td&gt;&lt;td&gt;OPEN&lt;/td&gt;&lt;/tr&gt;&lt;tr&gt;&lt;td&gt;tags&lt;/td&gt;&lt;td&gt;QLR Integration Support, webMethods Services&lt;/td&gt;&lt;/tr&gt;&lt;/table&gt;[/code]
11-12-2025 08:01:08 - PDXC Integration (Work notes)
---START---{EventSourceSendingServer:undefined,EventSourceExternalId:undefined}---END---
11-12-2025 08:01:07 -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&lt;/td&gt;&lt;td&gt;DT2175807905527406320_1765402920000V2_SERVICE-E48F7727C02D1587_FAILURE_RATE_INCREASED&lt;/td&gt;&lt;/tr&gt;&lt;tr&gt;&lt;td&gt;HN;&lt;/td&gt;&lt;td&gt;CAFPRDWAP101.corp.qr.com.au,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10.32.64.11&lt;/td&gt;&lt;/tr&gt;&lt;tr&gt;&lt;td&gt;affectedRequestsPerMinute&lt;/td&gt;&lt;td&gt;75.2&lt;/td&gt;&lt;/tr&gt;&lt;tr&gt;&lt;td&gt;annotationDescription&lt;/td&gt;&lt;td&gt;The error rate increased to 5.54 %.
Service framework.tn has a failure rate increase.&lt;/td&gt;&lt;/tr&gt;&lt;tr&gt;&lt;td&gt;displayId&lt;/td&gt;&lt;td&gt;P-2512553&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2175807905527406320_1765402920000V2&lt;/td&gt;&lt;/tr&gt;&lt;tr&gt;&lt;td&gt;problemImpact&lt;/td&gt;&lt;td&gt;SERVICES&lt;/td&gt;&lt;/tr&gt;&lt;tr&gt;&lt;td&gt;problemUrl&lt;/td&gt;&lt;td&gt;https://dxcdynatrace-io.sso.glb.platform.dxc.com/e/c9be27d8-6982-42a7-9fb5-78ea9087067f/#problems/problemdetails;pid=2175807905527406320_1765402920000V2&lt;/td&gt;&lt;/tr&gt;&lt;tr&gt;&lt;td&gt;runEventRules&lt;/td&gt;&lt;td&gt;true&lt;/td&gt;&lt;/tr&gt;&lt;tr&gt;&lt;td&gt;service&lt;/td&gt;&lt;td&gt;framework.tn&lt;/td&gt;&lt;/tr&gt;&lt;tr&gt;&lt;td&gt;serviceMethodGroup&lt;/td&gt;&lt;td&gt;Default requests&lt;/td&gt;&lt;/tr&gt;&lt;tr&gt;&lt;td&gt;severities failure rate&lt;/td&gt;&lt;td&gt;5.538461&lt;/td&gt;&lt;/tr&gt;&lt;tr&gt;&lt;td&gt;severities unit&lt;/td&gt;&lt;td&gt;percent (%)&lt;/td&gt;&lt;/tr&gt;&lt;tr&gt;&lt;td&gt;severityLevel&lt;/td&gt;&lt;td&gt;ERROR&lt;/td&gt;&lt;/tr&gt;&lt;tr&gt;&lt;td&gt;startTime&lt;/td&gt;&lt;td&gt;1765402920000&lt;/td&gt;&lt;/tr&gt;&lt;tr&gt;&lt;td&gt;status&lt;/td&gt;&lt;td&gt;OPEN&lt;/td&gt;&lt;/tr&gt;&lt;tr&gt;&lt;td&gt;tags&lt;/td&gt;&lt;td&gt;QLR Integration Support, webMethods Services&lt;/td&gt;&lt;/tr&gt;&lt;/table&gt;[/code]
</t>
  </si>
  <si>
    <t xml:space="preserve">
 2025-12-11 08:07:21 PDXC Integration - State is Work in Progress was New
 2025-12-11 08:07:27 PDXC Integration - State is Resolved was Work in Progress</t>
  </si>
  <si>
    <t xml:space="preserve">13-12-2025 07:25:13 - Anton Tuia (Additional comments)
reply from: anton.tuia@qr.com.au
Hey there,
This issue has been resolved thanks.
Get Outlook for iOS&lt;https://aka.ms/o0ukef&gt;
12-12-2025 11:22:30 - Gilbert Noble (Additional comments)
Hi Anton,
When you are available to do so, please contact the help desk via phone so that we can troubleshoot this issue further with you.
Alternatively, please respond to this message with your available times and I will call you then.
When you do contact the help desk please quote INC0577369 and ask to speak to Gilbert Noble.
Kind regards,
Queensland Rail
Gilbert Noble
REMOTE DESKTOP SUPPORT
Level 3, 21 Kirksway Place
Battery Point, Tasmania 7004
T: 07 3072 5000
W: queenslandrail.com.au
E: ITservicedesk@qr.com.au
11-12-2025 10:52:23 - Gilbert Noble (Additional comments)
Hi Anton,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INC0577369 and ask to speak to Gilbert Noble.
Kind regards,
Queensland Rail
Gilbert Noble
REMOTE DESKTOP SUPPORT
Level 3, 21 Kirksway Place
Battery Point, Tasmania 7004
T: 07 3072 5000
W: queenslandrail.com.au
E: ITservicedesk@qr.com.au
11-12-2025 10:52:23 - Gilbert Noble (Work notes)
called user on 0404264362, no answer, left message
</t>
  </si>
  <si>
    <t xml:space="preserve">
 2025-12-11 09:33:05 Gilbert Noble - Assigned to is Gilbert Noble was 
 2025-12-11 10:52:23 Gilbert Noble - State is On Hold was Work in Progress</t>
  </si>
  <si>
    <t xml:space="preserve">11-12-2025 10:24:58 - PDXC Integration (Work notes)
Solved (Permanently)
11-12-2025 10:24:29 - PDXC Integration (Work notes)
None
I changed the scanner setting on the printer. I spoke with Brett and confirmed that scanning was working. Closing the ticket.
11-12-2025 10:03:45 - Cameron Horn (Work notes)
Platform DXC Integration incident INC0577368 updated INC40874909
11-12-2025 10:03:41 - Cameron Horn (Work notes)
From: donotreply@ricoh.com.au &lt;donotreply@ricoh.com.au&gt; 
Sent: Thursday, December 11, 2025 9:06 AM
To: Fitzpatrick, Brett &lt;brett.fitzpatrick@qr.com.au&gt;
Subject: New Ricoh Ticket CS2512110026
Dear Brett Fitzpatrick, Thank you for contacting Ricoh Australia. A new ticket has been opened with the following details: Ticket No. : CS2512110026 Serial Number: Y178HB01528 Product Name: MP402SPF Purchase Order Number: Reference: INC40874909
ZjQcmQRYFpfptBannerStart
[EXTERNAL EMAIL]: 
This email originated from outside Queensland Rail. Do not click on links or open attachments unless you recognise the sender and know the content is safe. 
    Report Phish     
ZjQcmQRYFpfptBannerEnd
Dear Brett Fitzpatrick, 
Thank you for contacting Ricoh Australia.
A new ticket has been opened with the following details: 
Ticket No.: CS2512110026
Serial Number: Y178HB01528
Product Name: MP402SPF
Purchase Order Number: 
Reference: INC40874909
Problem Description: Serial does not exist: QLD Rail NOW Ticket Number: INC0577368 Post Code: 4034 (IML Depot-1) Contact Name: Brett Fitzpatrick Contact Phone Number: +61 408445208 Email Address: brett.fitzpatrick@qr.com.au Printer Serial Number: Y178HB01528 - SP3510SF Issue/Request Details: User is able to copy, but not scan Error: Scanner journal is full, can not send scan data this has happened before but resolved before raise User unaware of anyone else having this issue
Location and contact details: 
Contact Name: Brett Fitzpatrick
Contact Number: 07 30721331
Customer: 401362 (DXC TECHNOLOGY AUS PTY LTD)
Site: 401362-582 (DXC TECHNOLOGY AUSTRALIA PL (QUEENS)
Machine Location Address: QUEENSLAND RAIL SUNSHINE DEPOT IML DISTRIBUTION CENTRE 347 BILSEN ROAD GEEBUNG QLD 4034
This is an automatic message, If you have any queries regarding your ticket, please do not hesitate in contacting us on 1300 362 577.
For further support utilising our, How-to videos, Training Materials, and Knowledge Base, please use this link Training 
Kind regards,
Ricoh
11-12-2025 07:57:48 - PDXC Integration (Work notes)
Vendor Referenced this CI Value on Creation not found in database : Y178HB01528 - SP3510SF
11-12-2025 07:57:36 - Frederic Shea (Work notes)
Platform DXC Integration incident INC0577368 created INC40874909
</t>
  </si>
  <si>
    <t xml:space="preserve">
 2025-12-11 10:24:53 PDXC Integration - State is Resolved was Work in Progress</t>
  </si>
  <si>
    <t xml:space="preserve">11-12-2025 13:56:08 - PDXC Integration (Work notes)
Assigned to Ashish Anand.
11-12-2025 13:56:08 - PDXC Integration (Work notes)
Assigned to Ashish Anand.
11-12-2025 13:56:00 - PDXC Integration (Additional comments)
ashish.anand@dxc.com: Awaiting response from user
11-12-2025 11:29:19 - PDXC Integration (Work notes)
Assigned to Ashish Anand.
11-12-2025 07:50:54 - Raegan Munro (Work notes)
Platform DXC Integration incident INC0577366 created INC40874845
</t>
  </si>
  <si>
    <t xml:space="preserve">
 2025-12-11 11:29:10 PDXC Integration - State is Work in Progress was New
 2025-12-11 13:56:00 PDXC Integration - State is On Hold was Work in Progress</t>
  </si>
  <si>
    <t xml:space="preserve">12-12-2025 11:08:40 - Raegan Munro (Additional comments)
Hi Alex,
I just wanted to follow up with you and determine if you are still having issues with Content Manager?
If so, please give us a call on 07 3072 5000 (we are option 1), or alternatively email us at ITServiceDesk@qr.com.au so that we may complete further troubleshooting. Please be sure to cite incident no. INC0577364 when you do so. 
In the event that you are no longer having these issues please advise so that we may proceed with ticket closure. 
Kind regards, 
Raegan.
12-12-2025 11:08:40 - Raegan Munro (Work notes)
Unclear if issue is resolved, sending another customer note.
12-12-2025 11:07:36 - Raegan Munro (Work notes)
Investigating.
11-12-2025 10:00:23 - Pruthvish Patel (Additional comments)
Hi Alex,
I'm glad to hear that these issues have been fixed.
In the event that you are no longer having these issues please advise so that we may proceed with ticket closure.
If you have any further issues with this please feel free to contact us by calling 07 3072 5000 (we are option 1), or alternatively email us at ITServiceDesk@qr.com.au.
Kind regards,
Pruthvish
11-12-2025 09:56:14 - Pruthvish Patel (Work notes)
Investigating
11-12-2025 09:14:09 - Alexander Carr (Additional comments)
reply from: Alex.Carr@qr.com.au
Attention Liam the crosses are gone and all systems slow but operating,
Cheers Alex
11-12-2025 08:21:30 - Alexander Carr (Additional comments)
reply from: Alex.Carr@qr.com.au
Attention Liam,
The sync looks like it has finished, although I noticed the crosses that appeared on the word document are also on a few other docs,
Regards Alex
11-12-2025 08:11:21 - Liam Bryan (Additional comments)
Hi Alex,
Let us know if the Offline Files sync manages to complete successfully.
Kind regards,
Liam Bryan
</t>
  </si>
  <si>
    <t xml:space="preserve">
 2025-12-11 08:11:21 Liam Bryan - State is On Hold was Work in Progress</t>
  </si>
  <si>
    <t xml:space="preserve">12-12-2025 13:44:16 - Gilbert Noble (Work notes)
this will be managed in RITM0271301/ SCTASK0225346
12-12-2025 13:43:49 - Gilbert Noble (Work notes)
Investigating
11-12-2025 11:39:56 - Andy Phan (Additional comments)
Hi Sean,  
I've raised an Other Request and forwarded it to the appropriate team. I'll update you as soon as I receive a response.  
Kind regards,  
Andy
11-12-2025 11:39:56 - Andy Phan (Work notes)
Pending RITM0271301/ SCTASK0225346
11-12-2025 10:55:38 - Andy Phan (Work notes)
Investigating
</t>
  </si>
  <si>
    <t xml:space="preserve">
 2025-12-11 09:58:59 Shane Kmet - Assigned to is Zoe O'Brien was 
 2025-12-11 11:39:56 Andy Phan - State is On Hold was Work in Progress
 2025-12-12 13:44:16 Gilbert Noble - State is Resolved was On Hold</t>
  </si>
  <si>
    <t xml:space="preserve">11-12-2025 14:52:09 - PDXC Integration (Work notes)
Assigned to Ashish Anand.
&lt;br/&gt;Opened By User is Unknown : TRAP_Alerts@qr.com.au@QR
11-12-2025 14:52:09 - PDXC Integration (Work notes)
Assigned to Ashish Anand.
&lt;br/&gt;Opened By User is Unknown : TRAP_Alerts@qr.com.au@QR
11-12-2025 14:52:00 - PDXC Integration (Additional comments)
ashish.anand@dxc.com: This email is a legit email, if you dont have any business with them unsubscribe and Delete this email.
11-12-2025 14:51:58 - PDXC Integration (Work notes)
Assigned to Ashish Anand.
&lt;br/&gt;Opened By User is Unknown : TRAP_Alerts@qr.com.au@QR&lt;br/&gt;This email is a legit email, if you dont have any business with them unsubscribe and Delete this email.
11-12-2025 14:46:18 - PDXC Integration (Work notes)
Assigned to Ashish Anand.
11-12-2025 07:33:28 - PDXC Integration (Work notes)
Opened By User is Unknown : TRAP_Alerts@qr.com.au@QR
11-12-2025 07:33:25 - TRAP Alerts (Work notes)
Platform DXC Integration incident INC0577361 created INC40874702
</t>
  </si>
  <si>
    <t xml:space="preserve">
 2025-12-11 07:33:10 TRAP Alerts - State is New was New
 2025-12-11 14:46:14 PDXC Integration - State is Work in Progress was New
 2025-12-11 14:51:58 PDXC Integration - State is Resolved was Work in Progress</t>
  </si>
  <si>
    <t xml:space="preserve">
 2025-12-11 07:33:09 TRAP Alerts - State is Closed was Closed</t>
  </si>
  <si>
    <t xml:space="preserve">11-12-2025 10:00:47 - Shane Kmet (Work notes)
Closing as INC raised by Guest
</t>
  </si>
  <si>
    <t xml:space="preserve">
 2025-12-11 10:00:19 Shane Kmet - Assigned to is Fred Shea was 
 2025-12-11 10:00:47 Shane Kmet - State is Resolved was Work in Progress</t>
  </si>
  <si>
    <t xml:space="preserve">11-12-2025 11:36:28 - Pruthvish Patel (Work notes)
User having issue with printing from Adobe only, printing with word and excel works fine
SD checked uptime, showing 8 days
SD ran gpupdate, sync company portal, restarted device
User confirm can print through Adobe 
Issue resolved, Closing off the ticket
11-12-2025 11:11:17 - Pruthvish Patel (Work notes)
Investigating
</t>
  </si>
  <si>
    <t xml:space="preserve">
 2025-12-11 09:59:48 Shane Kmet - Assigned to is Zoe O'Brien was 
 2025-12-11 11:36:28 Pruthvish Patel - State is Resolved was Work in Progress</t>
  </si>
  <si>
    <t xml:space="preserve">11-12-2025 11:47:38 - PDXC Integration (Work notes)
Assigned to Gudla Harshitha.
&lt;br/&gt;We did a director reset.
11-12-2025 11:47:28 - PDXC Integration (Work notes)
Assigned to Gudla Harshitha.
&lt;br/&gt;We did a director reset.
11-12-2025 11:47:27 - PDXC Integration (Additional comments)
harshitha.gudla@dxc.com: From: Wesley Serow &lt;Wesley_Serow@pacificnational.com.au&gt; 
Sent: 11 December 2025 06:38
To: Gudla, Harshitha &lt;harshitha.gudla@qr.com.au&gt;
Cc: Workplace Noida iDO 2 Citrix AUS &lt;wpnido2ctxaus@dxc.com&gt;
Subject: RE: [External] INC40874696-Unable to access RTOA through Secure Access
Have tried again RTOA still not working, and now my Visyrail is not working either
Cheers
Wesley Serow
Terminal Controller 
Brisbane Freight Terminal
Kerry Rd, Acacia Ridge | QLD | 4108 | Australia
Phone 0730023705
E  Wesley_Serow@pacificnational.com.au
W  pacificnational.com.au
From: Gudla, Harshitha &lt;harshitha.gudla@qr.com.au&gt; 
Sent: Thursday, 11 December 2025 10:52 AM
To: Wesley Serow &lt;Wesley_Serow@pacificnational.com.au&gt;
Cc: Workplace Noida iDO 2 Citrix AUS &lt;wpnido2ctxaus@dxc.com&gt;
Subject: [External] INC40874696-Unable to access RTOA through Secure Access
Hi @Wesley Serow
Good day!
Regarding the ticket, INC40874696-Unable to access RTOA through Secure Access.
Could you please try to launch the application and share the status?
Thanks &amp; Regards,
Harshitha
ICT Citrix Support
Team PDL: wpnido2ctxaus@dxc.com
11-12-2025 11:21:39 - PDXC Integration (Work notes)
Assigned to Gudla Harshitha.
11-12-2025 10:52:48 - PDXC Integration (Work notes)
Assigned to Gudla Harshitha.
11-12-2025 10:52:39 - PDXC Integration (Additional comments)
harshitha.gudla@dxc.com: From: Gudla, Harshitha 
Sent: 11 December 2025 06:22
To: Wesley Serow &lt;wesley_serow@pacificnational.com.au&gt;
Cc: Workplace Noida iDO 2 Citrix AUS &lt;wpnido2ctxaus@dxc.com&gt;
Subject: INC40874696-Unable to access RTOA through Secure Access
Hi @Wesley Serow
Good day!
Regarding the ticket, INC40874696-Unable to access RTOA through Secure Access.
Could you please try to launch the application and share the status?
Thanks &amp; Regards,
Harshitha
ICT Citrix Support
Team PDL: wpnido2ctxaus@dxc.com
11-12-2025 09:19:50 - PDXC Integration (Work notes)
Assigned to Gudla Harshitha.
11-12-2025 09:19:49 - PDXC Integration (Work notes)
Assigned to Gudla Harshitha.
11-12-2025 09:19:40 - PDXC Integration (Additional comments)
harshitha.gudla@dxc.com: checking withe user,
11-12-2025 09:16:08 - PDXC Integration (Work notes)
Assigned to Gudla Harshitha.
11-12-2025 07:37:38 - PDXC Integration (Work notes)
Vendor Referenced this CI Value on on Update not found in database : Citrix XenApp
Vendor Referenced this Business Service Value on Update not found in database : Citrix XenApp
11-12-2025 07:37:14 - System (Work notes)
Platform DXC Integration incident INC0577353 updated INC40874696
11-12-2025 07:35:01 - Liam Bryan (Work notes)
Platform DXC Integration incident INC0577353 updated INC40874696
11-12-2025 07:34:38 - PDXC Integration (Work notes)
Vendor Referenced this CI Value on on Update not found in database : Citrix XenApp
Vendor Referenced this Business Service Value on Update not found in database : Citrix XenApp
11-12-2025 07:32:58 - PDXC Integration (Work notes)
Vendor Referenced this CI Value on Creation not found in database : Citrix XenApp
Vendor Referenced this Business Service Value on Creation not found in database : Citrix XenApp
11-12-2025 07:31:51 - Liam Bryan (Work notes)
Assigning to DXC Desktop Technology Citrix for assistance.
</t>
  </si>
  <si>
    <t xml:space="preserve">
 2025-12-11 07:34:46 Liam Bryan - State is Work in Progress was New
 2025-12-11 09:19:41 PDXC Integration - State is On Hold was Work in Progress
 2025-12-11 11:21:37 PDXC Integration - State is Work in Progress was On Hold
 2025-12-11 11:47:27 PDXC Integration - State is Resolved was Work in Progress</t>
  </si>
  <si>
    <t xml:space="preserve">
 2025-12-11 07:13:48 TRAP Alerts - State is Closed was Closed</t>
  </si>
  <si>
    <t xml:space="preserve">11-12-2025 12:13:08 - PDXC Integration (Work notes)
Assigned to Harry Mabb.
&lt;br/&gt;Vendor referenced CI value not found in database: Azure Palo Alto FW. Failed to update related lists. Checking Firewalls.
11-12-2025 12:13:08 - PDXC Integration (Work notes)
Assigned to Harry Mabb.
&lt;br/&gt;Vendor referenced CI value not found in database: Azure Palo Alto FW. Failed to update related lists. Checking Firewalls.
11-12-2025 12:13:03 - PDXC Integration (Additional comments)
harrison.mabb@dxc.com: Logged into the SIG Firewalls and can confirm the IPSEC tunnels are up and reporting healthy.
Resolving this ticket
11-12-2025 11:27:08 - PDXC Integration (Work notes)
Assigned to Harry Mabb.
&lt;br/&gt;Checking Firewalls
11-12-2025 11:26:28 - PDXC Integration (Work notes)
Assigned to Harry Mabb.
11-12-2025 09:52:08 - PDXC Integration (Work notes)
Assigned to Gouru Vivek.
&lt;br/&gt;Failed to update the releated lists: None of the affectedCis provided by QLDRail_INC exist in ServiceNow: Azure Palo Alto FW. Cannot updated the affected CIs. (F8EDD3803DBA431AAEBD3E035F7CA1DD)
11-12-2025 09:51:40 - Pruthvish Patel (Work notes)
Platform DXC Integration incident INC0577348 updated INC40875791
11-12-2025 09:51:37 - Pruthvish Patel (Work notes)
From: DXC-SIG-Palo &lt;DXC-SIG-Palo@qr.com.au&gt; 
Sent: Thursday, 11 December 2025 10:20 AM
To: IT Service Desk &lt;ITServiceDesk@qr.com.au&gt;
Subject: CPFFWLSRV203 - SYSTEM ALERT : critical : Tunnel IPSEC-QR-AzureSydney-Instance1 is up 
domain: 1
receive_time: 2025/12/11 09:49:53
serial: 013201014032
seqno: 7548819701817099474
actionflags: 0x8000000000000000
type: SYSTEM
subtype: vpn
config_ver: 2817
time_generated: 2025/12/11 09:49:53
high_res_timestamp: 2025-12-11T09:49:53.435+10:00
dg_hier_level_1: 0
dg_hier_level_2: 0
dg_hier_level_3: 0
dg_hier_level_4: 0
vsys_name: 
device_name: CPFFWLSRV203
vsys_id: 0
vsys: 
eventid: tunnel-status-up
object: IPSEC-QR-AzureSydney-Instance1
fmt: 0
id: 152
module: general
severity: critical
opaque: Tunnel IPSEC-QR-AzureSydney-Instance1 is up
dg_id: 0
tpl_id: 0
11-12-2025 09:50:29 - PDXC Integration (Work notes)
Assigned to Gouru Vivek.
11-12-2025 09:48:20 - PDXC Integration (Work notes)
Failed to update the releated lists: None of the affectedCis provided by QLDRail_INC exist in ServiceNow: Azure Palo Alto FW. Cannot updated the affected CIs. (F8EDD3803DBA431AAEBD3E035F7CA1DD)
11-12-2025 09:48:16 - Pruthvish Patel (Work notes)
Platform DXC Integration incident INC0577348 updated INC40875791
11-12-2025 09:48:02 - Pruthvish Patel (Work notes)
Platform DXC Integration incident INC0577348 updated INC40875791
11-12-2025 09:47:58 - Pruthvish Patel (Work notes)
SD called Talha Muhammad on 0434 521 221 (also sent ticket number on Teams)
11-12-2025 09:46:18 - PDXC Integration (Work notes)
Vendor Referenced this CI Value on Creation not found in database : Azure Palo Alto FW
11-12-2025 09:45:49 - PDXC Integration (Work notes)
Added attachment ::  QLDRail_INC added (CNDEF0001178) - CPFFWLSRV203 - SYSTEM ALERT _ critical _ Tunnel IPSEC-QR-Azur.msg
11-12-2025 09:44:59 - PDXC Integration (Work notes)
Added attachment ::  QLDRail_INC added (CNDEF0001178) - CPFFWLSRV203 - SYSTEM ALERT _ critical _ Tunnel IPSEC-QR-Azur.msg
11-12-2025 09:44:46 - Pruthvish Patel (Work notes)
Platform DXC Integration incident INC0577348 created INC40875791
</t>
  </si>
  <si>
    <t xml:space="preserve">
 2025-12-11 09:48:12 Pruthvish Patel - State is Work in Progress was New
 2025-12-11 12:13:03 PDXC Integration - State is Resolved was Work in Progress</t>
  </si>
  <si>
    <t xml:space="preserve">11-12-2025 10:25:14 - Shane Kmet (Work notes)
OUs = corp.qr.com.au/QR Users/Brisbane (cptprdfps004) Redirect Users/Standard/
Checking MIM
**Incorrectly created accounts
EXT3222 Brown, Robert
Was created from RITM0271181
Corrected DRA Acc Description to "External Customer Account "Ventia" - Removed " - TEMPLATE ACCOUNT MUST NEVER BE ENABLED (Non-Standard Account)"
Dane.Campbell-Carrol Campbell-Carroll, Dane
Was created from RITM0271108
R918881
Found User Logon Name has alraedy been corrfected to R918881 (this was corrected by the SDA creating account
-------------
R918816 Collins, Chris - is found as provisioned
R918869 Latu, Fisipuna - is found as provisioned
R918675 Peach, Andre - Your search key of: 'Service ID contains 918675' returned 0 results. Please try again.
O918886 S, Prabhu - is found as provisioned
11-12-2025 10:01:06 - Shane Kmet (Work notes)
Investigating
</t>
  </si>
  <si>
    <t xml:space="preserve">
 2025-12-11 07:01:10 DoNotReply QLR - State is New was New
 2025-12-11 10:00:19 Shane Kmet - Assigned to is Fred Shea was 
 2025-12-11 10:25:14 Shane Kmet - State is Resolved was Work in Progress</t>
  </si>
  <si>
    <t xml:space="preserve">12-12-2025 07:12:33 - Pruthvish Patel (Work notes)
Closing off the ticket as Issue resolved confirmed by User
12-12-2025 06:33:08 - Nytasha Tracey (Additional comments)
Morning 
Sap 8 successfully deployed. I still have issues with the export data but you can close this out and I will continue trying with this SAP 8 otherwise I will open a new ticket.
Thanks
Nytasha
12-12-2025 06:13:49 - Raegan Munro (Additional comments)
Hi Nytasha,
I just wanted to follow up with you and determine if you are still having issues with SAP?
If so, please give us a call on 07 3072 5000 (we are option 1), or alternatively email us at ITServiceDesk@qr.com.au so that we may complete further troubleshooting. Please be sure to cite incident no. INC0577340 when you do so. 
In the event that you are no longer having these issues please advise so that we may proceed with ticket closure. 
Kind regards,
Raegan.
12-12-2025 06:12:36 - Raegan Munro (Work notes)
Investigating.
11-12-2025 07:13:41 - Liam Bryan (Additional comments)
Hi Nytasha,
Please let us know if SAP 8.0 deploys to your PC successfully via Software Center or Company Portal.
Kind regards,
Liam Bryan
</t>
  </si>
  <si>
    <t xml:space="preserve">
 2025-12-11 07:13:41 Liam Bryan - State is On Hold was Work in Progress
 2025-12-12 07:12:33 Pruthvish Patel - State is Resolved was On Hold</t>
  </si>
  <si>
    <t xml:space="preserve">
 2025-12-11 06:40:09 TRAP Alerts - State is Closed was Closed</t>
  </si>
  <si>
    <t xml:space="preserve">11-12-2025 20:47:28 - PDXC Integration (Work notes)
Assigned to Tejashwini Naykar.
&lt;br/&gt;Backups are running fine and successful.&lt;br/&gt;[incident].[business_service] supplied value [Backup and Restore] failed [More than one match found]
11-12-2025 20:47:18 - PDXC Integration (Work notes)
Assigned to Tejashwini Naykar.
&lt;br/&gt;Backups are running fine and successful.&lt;br/&gt;[incident].[business_service] supplied value [Backup and Restore] failed [More than one match found]
11-12-2025 20:47:13 - PDXC Integration (Additional comments)
tejashwini.naykar@dxc.com: Backups are running fine and successful.
11-12-2025 09:00:58 - PDXC Integration (Work notes)
Assigned to Tejashwini Naykar.
11-12-2025 09:00:58 - PDXC Integration (Work notes)
Assigned to Tejashwini Naykar.
&lt;br/&gt;[incident].[business_service] supplied value [Backup and Restore] failed [More than one match found]
11-12-2025 06:19:38 - PDXC Integration (Work notes)
Failed to update the releated lists: None of the affectedCis provided by QLDRail_INC exist in ServiceNow: CPTPRDCLU115. Cannot updated the affected CIs. (F8EDD3803DBA431AAEBD3E035F7CA1DD)
11-12-2025 06:18:58 - PDXC Integration (Work notes)
Vendor Referenced this CI Value on Creation not found in database : CPTPRDCLU115
Vendor Referenced this Business Service Value on Creation not found in database : SCOM
11-12-2025 06:18:56 - Liam Bryan (Work notes)
Platform DXC Integration incident INC0577336 updated INC40873866
11-12-2025 06:18:51 - Liam Bryan (Work notes)
Additional alert:
    SQL Database Last Backup Check 
  Alert Description 
Source:    IWBWS_SP 
Full Path Name:    CPTPRDCLU115.corp.qr.com.au\S01\IWBWS_SP 
Alert Monitor:    SQL Database Last Backup Check 
Created:    11/12/2025 7:00:08 AM 
  Backup Failure Reason:
The last full or differential backup for database IWBWS_SP is more than 25 hours old!
Backup Type:
Full or differential backup
Number of Hours Threshold:
$Data/Context/Property[@Name='NumHours]$
Knowledge:     View additional knowledge... 
No knowledge was available for this alert. 
Hide knowledge
11-12-2025 06:18:13 - Liam Bryan (Work notes)
Platform DXC Integration incident INC0577336 created INC40873866
</t>
  </si>
  <si>
    <t xml:space="preserve">
 2025-12-11 09:00:50 PDXC Integration - State is Work in Progress was New
 2025-12-11 20:47:13 PDXC Integration - State is Resolved was Work in Progress</t>
  </si>
  <si>
    <t xml:space="preserve">12-12-2025 14:27:59 - PDXC Integration (Work notes)
Assigned to Lohitha Nulu.
&lt;br/&gt;[incident].[cmdb_ci] supplied value [CAHPRDSEC001] failed [More than one match found]&lt;br/&gt;[incident].[parent_incident] supplied value [INC40854398] failed [Unable to determine reference]
11-12-2025 10:27:48 - PDXC Integration (Work notes)
Assigned to Lohitha Nulu.
&lt;br/&gt;[incident].[cmdb_ci] supplied value [CAHPRDSEC001] failed [More than one match found]
11-12-2025 10:27:48 - PDXC Integration (Work notes)
Assigned to Lohitha Nulu.
&lt;br/&gt;[incident].[cmdb_ci] supplied value [CAHPRDSEC001] failed [More than one match found]
11-12-2025 10:27:38 - PDXC Integration (Additional comments)
v.harikrishna@dxc.com: Issue :- Total CPU Utilization Percentage and Committed Memory in Use is too high 
Findings:- The server is in hung state.
Steps taken :- We have sented a mail for to reboot the server.
11-12-2025 10:26:08 - PDXC Integration (Work notes)
Assigned to Lohitha Nulu.
&lt;br/&gt;[incident].[cmdb_ci] supplied value [CAHPRDSEC001] failed [More than one match found]
11-12-2025 10:26:00 - PDXC Integration (Additional comments)
v.harikrishna@dxc.com: Hello "Harrison McGuiness", Thanks for raising the incident. The incident has been acknowledged and if we need further information related to the incident, we will reach out to you.
11-12-2025 10:18:58 - PDXC Integration (Work notes)
Assigned to Lohitha Nulu.
&lt;br/&gt;[incident].[cmdb_ci] supplied value [CAHPRDSEC001] failed [More than one match found]
11-12-2025 05:59:48 - PDXC Integration (Work notes)
Assigned to Lohitha Nulu.
11-12-2025 05:58:48 - PDXC Integration (Work notes)
Vendor Referenced this CI Value on Creation not found in database : CAHPRDSEC001
Vendor Referenced this Business Service Value on Creation not found in database : SCOM
11-12-2025 05:57:36 - Harrison McGuiness (Work notes)
Platform DXC Integration incident INC0577329 created INC40873548
</t>
  </si>
  <si>
    <t xml:space="preserve">
 2025-12-11 05:59:38 PDXC Integration - State is Work in Progress was New
 2025-12-11 10:27:39 PDXC Integration - State is On Hold was Work in Progress</t>
  </si>
  <si>
    <t xml:space="preserve">12-12-2025 11:13:09 - PDXC Integration (Work notes)
Assigned to Eric Hanneman.
&lt;br/&gt;From: Hanneman, Eric 
Sent: Friday, 12 December 2025 11:12
To: Vethecan, Anthony &lt;anthony.vethecan@qr.com.au&gt;
Subject: RE: INC40875429 - Printer - Serial - Location
Hi Anthony,
I can assist you today.  What’s a good time to call?
Regards,
Eric
12-12-2025 11:11:38 - PDXC Integration (Work notes)
Assigned to Eric Hanneman.
&lt;br/&gt;Called and left VM for Antony on 0499408832.
12-12-2025 11:09:29 - PDXC Integration (Work notes)
Assigned to Eric Hanneman.
&lt;br/&gt;From: Vethecan, Anthony &lt;anthony.vethecan@qr.com.au&gt; 
Sent: Friday, 12 December 2025 08:42
To: Hanneman, Eric &lt;eric.hanneman@qr.com.au&gt;
Subject: RE: INC40875429 - Printer - Serial - Location
Hi Eric,
I work Monday to Friday and you can call me anytime regarding the above, it has  been approx. 4 weeks sine I was unable to print on both sides.
Thanks
ANTHONY VETHECAN
STATION MASTER (3RD CLASS)
Norman Park Station, Waite St Norman Park 4170 
Bne, Qld 4170 
T: 07 30728196
M: 0499408832
11-12-2025 15:46:48 - PDXC Integration (Work notes)
Assigned to Eric Hanneman.
11-12-2025 15:46:48 - PDXC Integration (Work notes)
Assigned to Eric Hanneman.
11-12-2025 15:46:44 - PDXC Integration (Additional comments)
ehanneman2@dxc.com: Awaiting response from Anthony, email sent.
11-12-2025 15:46:08 - PDXC Integration (Work notes)
Assigned to Eric Hanneman.
&lt;br/&gt;From: Hanneman, Eric 
Sent: Thursday, 11 December 2025 15:46
To: Vethecan, Anthony &lt;anthony.vethecan@qr.com.au&gt;
Subject: INC40875429 - Printer - Serial - Location
Hi Anthony,
I was passed an incident raised under your name that states you’re experiencing an issue printing PDF’s.  Would you have some time to review this week or early next week via remote assistance / phone call?
Regards,
Eric
11-12-2025 10:04:28 - PDXC Integration (Work notes)
Assigned to Eric Hanneman.
11-12-2025 09:01:28 - PDXC Integration (Work notes)
Vendor Referenced this CI Value on Creation not found in database : Y178HB01531 - SP3510SF
11-12-2025 09:01:16 - Gilbert Noble (Work notes)
Platform DXC Integration incident INC0577328 created INC40875429
</t>
  </si>
  <si>
    <t xml:space="preserve">
 2025-12-11 08:46:17 Gilbert Noble - Assigned to is Gilbert Noble was 
 2025-12-11 09:01:04 Gilbert Noble - Assignment Group is DXC Desktop CBD was DXC Remote Desktop Support
 2025-12-11 15:46:44 PDXC Integration - State is On Hold was Work in Progress</t>
  </si>
  <si>
    <t xml:space="preserve">
 2025-12-11 05:29:59 TRAP Alerts - State is Closed was Closed</t>
  </si>
  <si>
    <t xml:space="preserve">
 2025-12-11 05:35:57 Calem Garity - State is Resolved was Work in Progress</t>
  </si>
  <si>
    <t xml:space="preserve">11-12-2025 10:00:28 - Shane Kmet (Work notes)
Closing as INC raised by Guest
</t>
  </si>
  <si>
    <t xml:space="preserve">
 2025-12-11 10:00:17 Shane Kmet - Assigned to is Fred Shea was 
 2025-12-11 10:00:28 Shane Kmet - State is Resolved was Work in Progress</t>
  </si>
  <si>
    <t xml:space="preserve">13-12-2025 01:45:02 - PDXC Integration (Work notes)
Assigned to Bernard Jang.
&lt;br/&gt;User replied to email confirming VPN activity and the activity is not from a third party:
"
This was me signing in via a VPN, yes. I use a VPN with my personal devices, and it was set to the USA at the time I logged in. I had been hotspotting my laptop via my phone due to the Sim having unreliable connection to the internet at the time.
Do you have any further questions?
"
13-12-2025 01:45:01 - PDXC Integration (Work notes)
Assigned to Bernard Jang.
&lt;br/&gt;User replied to email confirming VPN activity and the activity is not from a third party:
"
This was me signing in via a VPN, yes. I use a VPN with my personal devices, and it was set to the USA at the time I logged in. I had been hotspotting my laptop via my phone due to the Sim having unreliable connection to the internet at the time.
Do you have any further questions?
"
13-12-2025 01:44:52 - PDXC Integration (Additional comments)
p.yara@dxc.com: User replied to email confirming VPN activity and the activity is not from a third party:
"
This was me signing in via a VPN, yes. I use a VPN with my personal devices, and it was set to the USA at the time I logged in. I had been hotspotting my laptop via my phone due to the Sim having unreliable connection to the internet at the time.
Do you have any further questions?
"
13-12-2025 01:43:49 - PDXC Integration (Work notes)
Assigned to Bernard Jang.
13-12-2025 01:43:46 - PDXC Integration (Additional comments)
p.yara@dxc.com: User replied to email confirming VPN activity and the activity is not from a third party:
"
This was me signing in via a VPN, yes. I use a VPN with my personal devices, and it was set to the USA at the time I logged in. I had been hotspotting my laptop via my phone due to the Sim having unreliable connection to the internet at the time.
Do you have any further questions?
"
11-12-2025 06:14:23 - PDXC Integration (Work notes)
Assigned to Bernard Jang.
11-12-2025 06:14:18 - PDXC Integration (Work notes)
Assigned to Bernard Jang.
11-12-2025 06:14:13 - PDXC Integration (Additional comments)
bjang@dxc.com: Email sent to user to verify sign in activity
11-12-2025 06:14:08 - PDXC Integration (Work notes)
Assigned to Bernard Jang.
&lt;br/&gt;From: MSS ANZ SOC &lt;mss.anz.soc@dxc.com&gt; 
Sent: Thursday, 11 December 2025 7:10 AM
To: 'Alessandro.Serafini@QR.COM.AU' &lt;Alessandro.Serafini@QR.COM.AU&gt;
Cc: MSS ANZ SOC &lt;mss.anz.soc@dxc.com&gt;; 'Tyrone.Garner@qr.com.au' &lt;Tyrone.Garner@qr.com.au&gt;
Subject: P4 - INC40872001- QLR - Successful authentication from unusual U.S IP address
Hi Alessandro,
I'm contacting you from the DXC SOC. We provide security monitoring on behalf of Queensland Rail.                                                                                                                                        
We understand that you are the owner of the account 'R914390' and have observed its involvement in some unusual activity.
At 10/12/2025, 5:17:21 pm UTC, we observed a successful sign-in from the U.S. IP address "159.26.99.195", which we are seeking clarification on due to the unusual time and location of the event.
This activity appears consistent with VPN use. To rule out any potential third-party access to your account, please confirm whether this was you.
If you are aware of this activity, please get back to us within next 2 business days at the latest with an explanation. 
If you did NOT perform this activity, please get back to us ASAP so we can take remedial action.
Thanks and Regards, 
Bernard Jang
Security Analyst – Cyber Defense
Managed Cybersecurity Services (ANZ)
DXC Technology
11-12-2025 04:26:08 - PDXC Integration (Work notes)
Assigned to Bernard Jang.
11-12-2025 03:37:38 - PDXC Integration (Work notes)
Opened By User is Unknown : email.integration.mdr_unit 42@QR
Vendor Referenced this CI Value on Creation not found in database : Cortex XDR
Vendor Referenced this Business Service Value on Creation not found in database : Cortex XDR
11-12-2025 03:37:10 - Palo Alto MDR Service – Unit 42 (Work notes)
Platform DXC Integration incident INC0577321 created INC40872001
</t>
  </si>
  <si>
    <t xml:space="preserve">
 2025-12-11 04:26:02 PDXC Integration - State is Work in Progress was On Hold
 2025-12-11 06:14:07 PDXC Integration - State is On Hold was Work in Progress
 2025-12-13 01:43:46 PDXC Integration - State is Work in Progress was On Hold
 2025-12-13 01:44:52 PDXC Integration - State is Resolved was Work in Progress</t>
  </si>
  <si>
    <t xml:space="preserve">11-12-2025 17:34:48 - PDXC Integration (Work notes)
Assigned to DIYA DEY.
&lt;br/&gt;services has been restarted its working now
11-12-2025 17:34:38 - PDXC Integration (Work notes)
Assigned to DIYA DEY.
&lt;br/&gt;services has been restarted its working now
11-12-2025 17:34:37 - PDXC Integration (Additional comments)
diya.dey@dxc.com: services has been restarted its working now
11-12-2025 17:13:18 - PDXC Integration (Work notes)
Assigned to DIYA DEY.
11-12-2025 10:37:09 - PDXC Integration (Work notes)
Assigned to DIYA DEY.
11-12-2025 10:37:09 - PDXC Integration (Work notes)
Assigned to DIYA DEY.
11-12-2025 10:37:03 - PDXC Integration (Additional comments)
diya.dey@dxc.com: Services needs to be restarted
11-12-2025 10:35:49 - PDXC Integration (Work notes)
Assigned to DIYA DEY.
11-12-2025 02:48:38 - PDXC Integration (Work notes)
Vendor Referenced this CI Value on Creation not found in database : CPTPRDMCM105
Vendor Referenced this Business Service Value on Creation not found in database : SCOM
11-12-2025 02:48:12 - Harrison McGuiness (Work notes)
Platform DXC Integration incident INC0577320 created INC40871123
</t>
  </si>
  <si>
    <t xml:space="preserve">
 2025-12-11 10:35:43 PDXC Integration - State is Work in Progress was New
 2025-12-11 10:37:04 PDXC Integration - State is On Hold was Work in Progress
 2025-12-11 17:13:17 PDXC Integration - State is Work in Progress was On Hold
 2025-12-11 17:34:38 PDXC Integration - State is Resolved was Work in Progress</t>
  </si>
  <si>
    <t xml:space="preserve">
 2025-12-11 01:17:21 TRAP Alerts - State is Closed was Closed</t>
  </si>
  <si>
    <t xml:space="preserve">
 2025-12-11 01:17:20 TRAP Alerts - State is Closed was Closed</t>
  </si>
  <si>
    <t xml:space="preserve">
 2025-12-11 01:17:19 TRAP Alerts - State is Closed was Closed</t>
  </si>
  <si>
    <t xml:space="preserve">12-12-2025 13:45:21 - Gilbert Noble (Additional comments)
Hi Lucas,
When you are available to do so, please contact the help desk via phone so that we can troubleshoot this issue further with you.
Alternatively, please respond to this message with your available times and I will call you then.
When you do contact the help desk please quote INC0577315.
Kind regards,
Queensland Rail
Gilbert Noble
REMOTE DESKTOP SUPPORT
Level 3, 21 Kirksway Place
Battery Point, Tasmania 7004
T: 07 3072 5000
W: queenslandrail.com.au
E: ITservicedesk@qr.com.au
12-12-2025 13:44:53 - Gilbert Noble (Work notes)
Investigating
11-12-2025 11:08:22 - Raegan Munro (Additional comments)
Hi Lucas, 
Thank you for reaching out to the Queensland Rail IT Service Desk.
We tried to contact you on 0488477262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INC0577315 when you do so.
We will also see any comments that you leave on this ticket if you would prefer to contact us that way.
Kind regards, 
Raegan.
11-12-2025 11:08:22 - Raegan Munro (Work notes)
Calling user on 0488477262 - No answer but left a voicemail.
11-12-2025 11:06:37 - Raegan Munro (Work notes)
Investigating.
</t>
  </si>
  <si>
    <t xml:space="preserve">
 2025-12-11 09:58:59 Shane Kmet - Assigned to is Zoe O'Brien was 
 2025-12-11 11:08:22 Raegan Munro - State is On Hold was Work in Progress</t>
  </si>
  <si>
    <t xml:space="preserve">11-12-2025 08:37:38 - PDXC Integration (Work notes)
ESM IM: Updating channel\contact type to event
10-12-2025 21:04:02 - PDXC Integration (Work notes)
Added attachment ::  ERROR_USR_QR_SN_DXC_SN.20251210103348.csv
See the attached file(s) for more information
10-12-2025 21:03:53 - PDXC Integration (Work notes)
See the attached file(s) for more information
</t>
  </si>
  <si>
    <t xml:space="preserve">10-12-2025 20:40:38 - PDXC Integration (Work notes)
Incident resolved due to closure of alert: Alert64364503
Incident resolved automatically by return-to-normal condition detected by monitoring system.
10-12-2025 20:39:54 - PDXC Integration (Work notes)
Incident resolved due to closure of alert: Alert64364503
Incident resolved automatically by return-to-normal condition detected by monitoring system.&lt;br/&gt;Backsync to Dynatrace - Status code: 201. Dynatrace Problem P-2512537 has been updated with new comment based on resolution/closure of ServiceNow incident INC40866174. The Dynatrace Problem was intentionally left Open.
10-12-2025 20:39:45 - PDXC Integration (Work notes)
Incident resolved due to closure of alert: Alert64364503
Incident resolved automatically by return-to-normal condition detected by monitoring system.&lt;br/&gt;This alert has been updated by business rule 'Copy alert updates to incident'.
Description has changed. Previous: OPEN Problem P-2512537 in environment QLR-11_ENV01
Problem detected at: 08:47 (UTC) 10.12.2025
1 impacted service
Web service
MainWO
Response time degradation
14.2 requests/min impacted
The current response time (337 ms) exceeds the auto-detected baseline (190 ms) by 77 %
Service method: All methods affected
Root cause
Based on our dependency analysis all incidents are part of the same overall problem.
https://dxcdynatrace-io.sso.glb.platform.dxc.com/e/c9be27d8-6982-42a7-9fb5-78ea9087067f/#problems/problemdetails;pid=-1540522628808203974_1765356120000V2,
 Tags- ViziRail Services, customProperties_Node_IP:10.32.32.21, 10.32.32.22, 10.32.32.23, HN;:CATPRDVIZ100.corp.qr.com.au, CATPRDVIZ101.corp.qr.com.au, CATPRDVIZ200.corp.qr.com.au, MAP ID:QLR_DT_CI_002
10-12-2025 20:39:04 - PDXC Integration (Work notes)
Incident resolved due to closure of alert: Alert64364503
10-12-2025 20:37:24 - PDXC Integration (Work notes)
The related alert Alert64364503 state is now Closed
10-12-2025 20:28:28 - PDXC Integration (Work notes)
Backsync to Dynatrace - Status code: 201. Dynatrace Problem P-2512537 has been updated with new comment based on creation of ServiceNow incident INC40866174.
---START---{EventSourceSendingServer:undefined,EventSourceExternalId:undefined}---END---
10-12-2025 20:28:24 -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&lt;/td&gt;&lt;td&gt;DT-1540522628808203974_1765356120000V2_SERVICE-1FF0F9674CDA0392_SERVICE_RESPONSE_TIME_DEGRADED&lt;/td&gt;&lt;/tr&gt;&lt;tr&gt;&lt;td&gt;HN;&lt;/td&gt;&lt;td&gt;CATPRDVIZ100.corp.qr.com.au,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10.32.32.23&lt;/td&gt;&lt;/tr&gt;&lt;tr&gt;&lt;td&gt;affectedRequestsPerMinute&lt;/td&gt;&lt;td&gt;14.2&lt;/td&gt;&lt;/tr&gt;&lt;tr&gt;&lt;td&gt;annotationDescription&lt;/td&gt;&lt;td&gt;The current response time (~337.14 ms) exceeds the auto-detected baseline (~190.04 ms) by 77.41 %.
Service MainWO has a slowdown.&lt;/td&gt;&lt;/tr&gt;&lt;tr&gt;&lt;td&gt;displayId&lt;/td&gt;&lt;td&gt;P-2512537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-1540522628808203974_1765356120000V2&lt;/td&gt;&lt;/tr&gt;&lt;tr&gt;&lt;td&gt;problemImpact&lt;/td&gt;&lt;td&gt;SERVICES&lt;/td&gt;&lt;/tr&gt;&lt;tr&gt;&lt;td&gt;problemUrl&lt;/td&gt;&lt;td&gt;https://dxcdynatrace-io.sso.glb.platform.dxc.com/e/c9be27d8-6982-42a7-9fb5-78ea9087067f/#problems/problemdetails;pid=-1540522628808203974_1765356120000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percentile&lt;/td&gt;&lt;td&gt;337139&lt;/td&gt;&lt;/tr&gt;&lt;tr&gt;&lt;td&gt;severities unit&lt;/td&gt;&lt;td&gt;microsecond (µs)&lt;/td&gt;&lt;/tr&gt;&lt;tr&gt;&lt;td&gt;severityLevel&lt;/td&gt;&lt;td&gt;PERFORMANCE&lt;/td&gt;&lt;/tr&gt;&lt;tr&gt;&lt;td&gt;startTime&lt;/td&gt;&lt;td&gt;1765356120000&lt;/td&gt;&lt;/tr&gt;&lt;tr&gt;&lt;td&gt;status&lt;/td&gt;&lt;td&gt;OPEN&lt;/td&gt;&lt;/tr&gt;&lt;tr&gt;&lt;td&gt;tags&lt;/td&gt;&lt;td&gt;ViziRail Services&lt;/td&gt;&lt;/tr&gt;&lt;/table&gt;[/code]
system:  Assignment rules are now used for all cases when the CI can't be resolved or the CI has no support group.
10-12-2025 20:28:18 - PDXC Integration (Work notes)
Backsync to Dynatrace - Status code: 201. Dynatrace Problem P-2512537 has been updated with new comment based on creation of ServiceNow incident INC40866174.
---START---{EventSourceSendingServer:undefined,EventSourceExternalId:undefined}---END---
10-12-2025 20:28:10 -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&lt;/td&gt;&lt;td&gt;DT-1540522628808203974_1765356120000V2_SERVICE-1FF0F9674CDA0392_SERVICE_RESPONSE_TIME_DEGRADED&lt;/td&gt;&lt;/tr&gt;&lt;tr&gt;&lt;td&gt;HN;&lt;/td&gt;&lt;td&gt;CATPRDVIZ100.corp.qr.com.au,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10.32.32.23&lt;/td&gt;&lt;/tr&gt;&lt;tr&gt;&lt;td&gt;affectedRequestsPerMinute&lt;/td&gt;&lt;td&gt;14.2&lt;/td&gt;&lt;/tr&gt;&lt;tr&gt;&lt;td&gt;annotationDescription&lt;/td&gt;&lt;td&gt;The current response time (~337.14 ms) exceeds the auto-detected baseline (~190.04 ms) by 77.41 %.
Service MainWO has a slowdown.&lt;/td&gt;&lt;/tr&gt;&lt;tr&gt;&lt;td&gt;displayId&lt;/td&gt;&lt;td&gt;P-2512537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-1540522628808203974_1765356120000V2&lt;/td&gt;&lt;/tr&gt;&lt;tr&gt;&lt;td&gt;problemImpact&lt;/td&gt;&lt;td&gt;SERVICES&lt;/td&gt;&lt;/tr&gt;&lt;tr&gt;&lt;td&gt;problemUrl&lt;/td&gt;&lt;td&gt;https://dxcdynatrace-io.sso.glb.platform.dxc.com/e/c9be27d8-6982-42a7-9fb5-78ea9087067f/#problems/problemdetails;pid=-1540522628808203974_1765356120000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percentile&lt;/td&gt;&lt;td&gt;337139&lt;/td&gt;&lt;/tr&gt;&lt;tr&gt;&lt;td&gt;severities unit&lt;/td&gt;&lt;td&gt;microsecond (µs)&lt;/td&gt;&lt;/tr&gt;&lt;tr&gt;&lt;td&gt;severityLevel&lt;/td&gt;&lt;td&gt;PERFORMANCE&lt;/td&gt;&lt;/tr&gt;&lt;tr&gt;&lt;td&gt;startTime&lt;/td&gt;&lt;td&gt;1765356120000&lt;/td&gt;&lt;/tr&gt;&lt;tr&gt;&lt;td&gt;status&lt;/td&gt;&lt;td&gt;OPEN&lt;/td&gt;&lt;/tr&gt;&lt;tr&gt;&lt;td&gt;tags&lt;/td&gt;&lt;td&gt;ViziRail Services&lt;/td&gt;&lt;/tr&gt;&lt;/table&gt;[/code]
system:  Assignment rules are now used for all cases when the CI can't be resolved or the CI has no support group.
10-12-2025 20:28:08 - PDXC Integration (Work notes)
---START---{EventSourceSendingServer:undefined,EventSourceExternalId:undefined}---END---
10-12-2025 20:28:04 -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&lt;/td&gt;&lt;td&gt;DT-1540522628808203974_1765356120000V2_SERVICE-1FF0F9674CDA0392_SERVICE_RESPONSE_TIME_DEGRADED&lt;/td&gt;&lt;/tr&gt;&lt;tr&gt;&lt;td&gt;HN;&lt;/td&gt;&lt;td&gt;CATPRDVIZ100.corp.qr.com.au,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10.32.32.23&lt;/td&gt;&lt;/tr&gt;&lt;tr&gt;&lt;td&gt;affectedRequestsPerMinute&lt;/td&gt;&lt;td&gt;14.2&lt;/td&gt;&lt;/tr&gt;&lt;tr&gt;&lt;td&gt;annotationDescription&lt;/td&gt;&lt;td&gt;The current response time (~337.14 ms) exceeds the auto-detected baseline (~190.04 ms) by 77.41 %.
Service MainWO has a slowdown.&lt;/td&gt;&lt;/tr&gt;&lt;tr&gt;&lt;td&gt;displayId&lt;/td&gt;&lt;td&gt;P-2512537&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-1540522628808203974_1765356120000V2&lt;/td&gt;&lt;/tr&gt;&lt;tr&gt;&lt;td&gt;problemImpact&lt;/td&gt;&lt;td&gt;SERVICES&lt;/td&gt;&lt;/tr&gt;&lt;tr&gt;&lt;td&gt;problemUrl&lt;/td&gt;&lt;td&gt;https://dxcdynatrace-io.sso.glb.platform.dxc.com/e/c9be27d8-6982-42a7-9fb5-78ea9087067f/#problems/problemdetails;pid=-1540522628808203974_1765356120000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percentile&lt;/td&gt;&lt;td&gt;337139&lt;/td&gt;&lt;/tr&gt;&lt;tr&gt;&lt;td&gt;severities unit&lt;/td&gt;&lt;td&gt;microsecond (µs)&lt;/td&gt;&lt;/tr&gt;&lt;tr&gt;&lt;td&gt;severityLevel&lt;/td&gt;&lt;td&gt;PERFORMANCE&lt;/td&gt;&lt;/tr&gt;&lt;tr&gt;&lt;td&gt;startTime&lt;/td&gt;&lt;td&gt;1765356120000&lt;/td&gt;&lt;/tr&gt;&lt;tr&gt;&lt;td&gt;status&lt;/td&gt;&lt;td&gt;OPEN&lt;/td&gt;&lt;/tr&gt;&lt;tr&gt;&lt;td&gt;tags&lt;/td&gt;&lt;td&gt;ViziRail Services&lt;/td&gt;&lt;/tr&gt;&lt;/table&gt;[/code]
system:  Assignment rules are now used for all cases when the CI can't be resolved or the CI has no support group.
</t>
  </si>
  <si>
    <t xml:space="preserve">
 2025-12-10 20:38:12 PDXC Integration - State is Work in Progress was New
 2025-12-10 20:38:58 PDXC Integration - State is Resolved was Work in Progress</t>
  </si>
  <si>
    <t xml:space="preserve">12-12-2025 02:54:31 - PDXC Integration (Work notes)
Assigned to Tan Phong Huynh.
&lt;br/&gt;[incident].[cmdb_ci] supplied value [SharePoint QLR] failed [More than one match found]&lt;br/&gt;Cleared browser cache, issue persists. Affected CIs not found in ServiceNow: My Roster.
12-12-2025 02:54:09 - PDXC Integration (Work notes)
Assigned to Tan Phong Huynh.
&lt;br/&gt;[incident].[cmdb_ci] supplied value [SharePoint QLR] failed [More than one match found]&lt;br/&gt;Cleared browser cache, issue persists. Affected CIs not found in ServiceNow: My Roster.
12-12-2025 02:54:06 - PDXC Integration (Additional comments)
phongtan.huynh@dxc.com: Clear browser cache will resolve the issue.
11-12-2025 14:24:11 - PDXC Integration (Additional comments)
Resolved based on resolution of Parent Incident. phongtan.huynh@dxc.com: Clear browser cache on mobile device resolved the issue.
11-12-2025 11:32:08 - PDXC Integration (Work notes)
Assigned to Tan Phong Huynh.
&lt;br/&gt;[incident].[cmdb_ci] supplied value [SharePoint QLR] failed [More than one match found]
11-12-2025 11:31:58 - PDXC Integration (Work notes)
Assigned to Tan Phong Huynh.
&lt;br/&gt;[incident].[cmdb_ci] supplied value [SharePoint QLR] failed [More than one match found]&lt;br/&gt;Hi @Asif Iqbal
Please clear your browser cache and try it again, let me know how it goes.
Regards,
11-12-2025 11:07:38 - PDXC Integration (Work notes)
Vendor Referenced this CI Value on Creation not found in database : My Roster
Vendor Referenced this Business Service Value on Creation not found in database : My Roster
11-12-2025 11:07:18 - George Knight (Work notes)
Platform DXC Integration incident INC0577309 created INC40876423
11-12-2025 11:07:09 - George Knight (Work notes)
Assigning Child ticket to  Application Online Services as per parent ticket INC0577298
11-12-2025 11:04:27 - Raegan Munro (Additional comments)
Hi Asif,
I just wanted to follow up with you and determine if you are still having issues accessing My Roster?
If so, please give us a call on 07 3072 5000 (we are option 1), or alternatively email us at ITServiceDesk@qr.com.au so that we may complete further troubleshooting. Please be sure to cite incident no. INC0577309 when you do so.
In the event that you are no longer having these issues please advise so that we may proceed with ticket closure.
Kind regards,
Raegan.
11-12-2025 09:13:28 - System (Work notes)
Work note copied from Parent Incident: Assigned to Tan Phong Huynh.
&lt;br/&gt;[incident].[cmdb_ci] supplied value [SharePoint QLR] failed [More than one match found]&lt;br/&gt;Called Tony. Tony was no avaliable but it looks like the issue may have been resolved.
11-12-2025 08:20:20 - Raegan Munro (Additional comments)
Hi Asif,
I just wanted to follow up with you and determine if you are still having issues accessing My Roster?
If so, please give us a call on 07 3072 5000 (we are option 1), or alternatively email us at ITServiceDesk@qr.com.au so that we may complete further troubleshooting. Please be sure to cite incident no. INC0577309 when you do so. 
In the event that you are no longer having these issues please advise so that we may proceed with ticket closure. 
Kind regards, 
Raegan.
11-12-2025 08:19:51 - Raegan Munro (Work notes)
Investigating.
10-12-2025 20:39:30 - Calem Garity (Work notes)
Work note copied from Parent Incident: Platform DXC Integration incident INC0577298 updated INC40864602
10-12-2025 20:39:25 - Calem Garity (Work notes)
Work note copied from Parent Incident: Received a call from an end-user Daniel Bartlett that was experiencing this issue with the application
Noted that this was specifically occurring within the 'job card' section of the app where when attempting to access the job cards the app would endlessly spin and never load
Performed troubleshooting and cleared safari history/cache and logged back into app
Job card section loads now
Roster center still receiving calls from traincrew for this issue may likely need to advise traincrew through the steps of settings &gt; safari &gt; History &gt; Clear
10-12-2025 20:33:33 - Harrison McGuiness (Work notes)
Work note copied from Parent Incident: Platform DXC Integration incident INC0577298 updated INC40864602
</t>
  </si>
  <si>
    <t xml:space="preserve">
 2025-12-11 11:04:27 Raegan Munro - State is On Hold was Work in Progress
 2025-12-11 11:07:09 George Knight - State is Work in Progress was On Hold
 2025-12-11 14:24:11 PDXC Integration - State is Resolved was Work in Progress</t>
  </si>
  <si>
    <t xml:space="preserve">10-12-2025 21:29:58 - PDXC Integration (Work notes)
Assigned to Dionisio T Manzo.
&lt;br/&gt;Cluster resource groups SQLPRDCLU015 and SQLPRDCLU014 offline or partially online. Vendor Business Service Value not found in database. Attachments added.
10-12-2025 21:29:29 - PDXC Integration (Work notes)
Assigned to Dionisio T Manzo.
&lt;br/&gt;Cluster resource groups SQLPRDCLU015 and SQLPRDCLU014 offline or partially online. Vendor Business Service Value not found in database. Attachments added.&lt;br/&gt;Added attachment ::  137074613h.jpg
10-12-2025 21:29:14 - PDXC Integration (Work notes)
Assigned to Dionisio T Manzo.
&lt;br/&gt;Cluster resource groups SQLPRDCLU015 and SQLPRDCLU014 offline or partially online. Vendor Business Service Value not found in database. Attachments added.
10-12-2025 21:28:24 - PDXC Integration (Work notes)
Assigned to Dionisio T Manzo.
&lt;br/&gt;Cluster resource groups SQLPRDCLU015 and SQLPRDCLU014 offline or partially online. Vendor Business Service Value not found in database. Attachments added.&lt;br/&gt;Added attachment ::  137074613g.jpg
10-12-2025 21:28:24 - PDXC Integration (Work notes)
Assigned to Dionisio T Manzo.
&lt;br/&gt;Cluster resource groups SQLPRDCLU015 and SQLPRDCLU014 offline or partially online. Vendor Business Service Value not found in database. Attachments added.
10-12-2025 21:27:29 - PDXC Integration (Work notes)
Assigned to Dionisio T Manzo.
&lt;br/&gt;Cluster resource groups SQLPRDCLU015 and SQLPRDCLU014 offline or partially online. Vendor Business Service Value not found in database. Attachments added.&lt;br/&gt;Added attachment ::  137074613F.jpg
10-12-2025 21:26:58 - PDXC Integration (Work notes)
Assigned to Dionisio T Manzo.
&lt;br/&gt;Cluster resource groups SQLPRDCLU015 and SQLPRDCLU014 offline or partially online. Vendor Business Service Value not found in database. Attachments added.
10-12-2025 21:26:58 - PDXC Integration (Work notes)
Assigned to Dionisio T Manzo.
&lt;br/&gt;Cluster resource groups SQLPRDCLU015 and SQLPRDCLU014 offline or partially online. Vendor Business Service Value not found in database. Attachments added.&lt;br/&gt;Added attachment ::  137074613e.jpg
10-12-2025 21:26:08 - PDXC Integration (Work notes)
Assigned to Dionisio T Manzo.
&lt;br/&gt;Cluster resource groups SQLPRDCLU015 and SQLPRDCLU014 offline or partially online. Vendor Business Service Value not found in database. Attachments added.
10-12-2025 21:26:04 - PDXC Integration (Work notes)
Assigned to Dionisio T Manzo.
&lt;br/&gt;Cluster resource groups SQLPRDCLU015 and SQLPRDCLU014 offline or partially online. Vendor Business Service Value not found in database. Attachments added.
10-12-2025 21:26:04 - PDXC Integration (Work notes)
Assigned to Dionisio T Manzo.
&lt;br/&gt;Cluster resource groups SQLPRDCLU015 and SQLPRDCLU014 offline or partially online. Vendor Business Service Value not found in database. Attachments added.&lt;br/&gt;Added attachment ::  137074613D.jpg
10-12-2025 21:25:58 - PDXC Integration (Work notes)
Assigned to Dionisio T Manzo.
&lt;br/&gt;Cluster resource groups SQLPRDCLU015 and SQLPRDCLU014 offline or partially online. Vendor Business Service Value not found in database. Attachments added.&lt;br/&gt;Added attachment ::  137074613C.jpg
10-12-2025 21:25:48 - PDXC Integration (Work notes)
Assigned to Dionisio T Manzo.
&lt;br/&gt;Cluster resource groups SQLPRDCLU015 and SQLPRDCLU014 offline or partially online. Vendor Business Service Value not found in database. Attachments added.
10-12-2025 21:25:08 - PDXC Integration (Work notes)
Assigned to Dionisio T Manzo.
&lt;br/&gt;Cluster resource groups SQLPRDCLU015 and SQLPRDCLU014 offline or partially online. Vendor Business Service Value not found in database. Attachments added.&lt;br/&gt;Added attachment ::  137074613B.jpg
10-12-2025 21:24:58 - PDXC Integration (Work notes)
Assigned to Dionisio T Manzo.
&lt;br/&gt;Cluster resource groups SQLPRDCLU015 and SQLPRDCLU014 offline or partially online. Vendor Business Service Value not found in database. Attachments added.
10-12-2025 21:24:14 - PDXC Integration (Work notes)
Assigned to Dionisio T Manzo.
&lt;br/&gt;Cluster resource groups SQLPRDCLU015 and SQLPRDCLU014 offline or partially online. Vendor Business Service Value not found in database. Attachments added.&lt;br/&gt;Added attachment ::  137074613A.jpg
10-12-2025 21:24:08 - PDXC Integration (Work notes)
Assigned to Dionisio T Manzo.
&lt;br/&gt;Cluster resource groups SQLPRDCLU015 and SQLPRDCLU014 offline or partially online. Vendor Business Service Value not found in database. Attachments added.
10-12-2025 21:23:59 - PDXC Integration (Work notes)
Assigned to Dionisio T Manzo.
&lt;br/&gt;Cluster resource groups SQLPRDCLU015 and SQLPRDCLU014 offline or partially online. Vendor Business Service Value not found in database. Attachments added.&lt;br/&gt;Added attachment ::  137074613.jpg
10-12-2025 21:23:28 - PDXC Integration (Work notes)
Assigned to Dionisio T Manzo.
&lt;br/&gt;Cluster resource groups SQLPRDCLU015 and SQLPRDCLU014 offline or partially online. Vendor Business Service Value not found in database. Attachments added.&lt;br/&gt;Deleted attachment ::  137074419h.jpg
10-12-2025 21:23:25 - PDXC Integration (Work notes)
Assigned to Dionisio T Manzo.
&lt;br/&gt;Cluster resource groups SQLPRDCLU015 and SQLPRDCLU014 offline or partially online. Vendor Business Service Value not found in database. Attachments added.&lt;br/&gt;Deleted attachment ::  137074419g.jpg
10-12-2025 21:23:09 - PDXC Integration (Work notes)
Assigned to Dionisio T Manzo.
&lt;br/&gt;Cluster resource groups SQLPRDCLU015 and SQLPRDCLU014 offline or partially online. Vendor Business Service Value not found in database. Attachments added.&lt;br/&gt;Deleted attachment ::  137074419F.jpg
10-12-2025 21:23:08 - PDXC Integration (Work notes)
Assigned to Dionisio T Manzo.
&lt;br/&gt;Cluster resource groups SQLPRDCLU015 and SQLPRDCLU014 offline or partially online. Vendor Business Service Value not found in database. Attachments added.&lt;br/&gt;Deleted attachment ::  137074419E.jpg
10-12-2025 21:22:39 - PDXC Integration (Work notes)
Assigned to Dionisio T Manzo.
&lt;br/&gt;Cluster resource groups SQLPRDCLU015 and SQLPRDCLU014 offline or partially online. Vendor Business Service Value not found in database. Attachments added.&lt;br/&gt;Deleted attachment ::  137074419D.jpg
10-12-2025 21:22:18 - PDXC Integration (Work notes)
Assigned to Dionisio T Manzo.
&lt;br/&gt;Cluster resource groups SQLPRDCLU015 and SQLPRDCLU014 offline or partially online. Vendor Business Service Value not found in database. Attachments added.&lt;br/&gt;Deleted attachment ::  137074419C.jpg
10-12-2025 21:22:18 - PDXC Integration (Work notes)
Assigned to Dionisio T Manzo.
&lt;br/&gt;Cluster resource groups SQLPRDCLU015 and SQLPRDCLU014 offline or partially online. Vendor Business Service Value not found in database. Attachments added.&lt;br/&gt;Deleted attachment ::  137074419B.jpg
10-12-2025 21:21:58 - PDXC Integration (Work notes)
Assigned to Dionisio T Manzo.
&lt;br/&gt;Cluster resource groups SQLPRDCLU015 and SQLPRDCLU014 offline or partially online. Vendor Business Service Value not found in database. Attachments added.&lt;br/&gt;Deleted attachment ::  137074419A.jpg
10-12-2025 21:21:34 - PDXC Integration (Work notes)
Assigned to Dionisio T Manzo.
&lt;br/&gt;Cluster resource groups SQLPRDCLU015 and SQLPRDCLU014 offline or partially online. Vendor Business Service Value not found in database. Attachments added.&lt;br/&gt;Deleted attachment ::  137074419.jpg
10-12-2025 21:15:58 - PDXC Integration (Work notes)
Assigned to Dionisio T Manzo.
&lt;br/&gt;Cluster resource groups SQLPRDCLU015 and SQLPRDCLU014 offline or partially online. Vendor Business Service Value not found in database. Attachments added.
10-12-2025 21:15:54 - PDXC Integration (Work notes)
Assigned to Dionisio T Manzo.
&lt;br/&gt;Cluster resource groups SQLPRDCLU015 and SQLPRDCLU014 offline or partially online. Vendor Business Service Value not found in database. Attachments added.
10-12-2025 21:15:50 - PDXC Integration (Additional comments)
dionisio-t.manzo@dxc.com: The sql aog last failover is 01/12/2025. The database were online. Please see screenshot for more information. Resolving ticket.
10-12-2025 21:15:28 - PDXC Integration (Work notes)
Assigned to Dionisio T Manzo.
10-12-2025 21:15:19 - PDXC Integration (Work notes)
Assigned to Dionisio T Manzo.
10-12-2025 21:15:19 - PDXC Integration (Work notes)
Assigned to Dionisio T Manzo.
&lt;br/&gt;Added attachment ::  137074419h.jpg
10-12-2025 21:15:15 - PDXC Integration (Work notes)
Assigned to Dionisio T Manzo.
&lt;br/&gt;Added attachment ::  137074419g.jpg
10-12-2025 21:14:58 - PDXC Integration (Work notes)
Assigned to Dionisio T Manzo.
10-12-2025 21:14:49 - PDXC Integration (Work notes)
Assigned to Dionisio T Manzo.
&lt;br/&gt;Added attachment ::  137074419F.jpg
10-12-2025 21:14:34 - PDXC Integration (Work notes)
Assigned to Dionisio T Manzo.
&lt;br/&gt;Added attachment ::  137074419E.jpg
10-12-2025 21:14:34 - PDXC Integration (Work notes)
Assigned to Dionisio T Manzo.
10-12-2025 21:13:44 - PDXC Integration (Work notes)
Assigned to Dionisio T Manzo.
10-12-2025 21:13:38 - PDXC Integration (Work notes)
Assigned to Dionisio T Manzo.
&lt;br/&gt;Added attachment ::  137074419D.jpg
10-12-2025 21:13:34 - PDXC Integration (Work notes)
Assigned to Dionisio T Manzo.
10-12-2025 21:13:14 - PDXC Integration (Work notes)
Assigned to Dionisio T Manzo.
&lt;br/&gt;Added attachment ::  137074419C.jpg
10-12-2025 21:12:38 - PDXC Integration (Work notes)
Assigned to Dionisio T Manzo.
10-12-2025 21:12:08 - PDXC Integration (Work notes)
Assigned to Dionisio T Manzo.
&lt;br/&gt;Added attachment ::  137074419B.jpg
10-12-2025 21:11:34 - PDXC Integration (Work notes)
Assigned to Dionisio T Manzo.
10-12-2025 21:11:24 - PDXC Integration (Work notes)
Assigned to Dionisio T Manzo.
&lt;br/&gt;Added attachment ::  137074419A.jpg
10-12-2025 21:10:44 - PDXC Integration (Work notes)
Assigned to Dionisio T Manzo.
10-12-2025 21:10:08 - PDXC Integration (Work notes)
Assigned to Dionisio T Manzo.
&lt;br/&gt;Added attachment ::  137074419.jpg
10-12-2025 20:35:48 - PDXC Integration (Work notes)
Assigned to Dionisio T Manzo.
10-12-2025 20:35:38 - PDXC Integration (Work notes)
Assigned to Dionisio T Manzo.
10-12-2025 20:35:31 - PDXC Integration (Additional comments)
dionisio-t.manzo@dxc.com: Accepted
10-12-2025 19:59:04 - PDXC Integration (Work notes)
Vendor Referenced this Business Service Value on Creation not found in database : SCOM
10-12-2025 19:58:57 - Harrison McGuiness (Work notes)
Platform DXC Integration incident INC0577308 created INC40865747
</t>
  </si>
  <si>
    <t xml:space="preserve">
 2025-12-10 20:35:31 PDXC Integration - State is Work in Progress was New
 2025-12-10 21:15:50 PDXC Integration - State is Resolved was Work in Progress</t>
  </si>
  <si>
    <t xml:space="preserve">11-12-2025 03:44:18 - PDXC Integration (Work notes)
Assigned to Bernard Jang.
&lt;br/&gt;ANALYSIS: 
This alert was triggered by contractor Rafay Ansari, signing in from Pakistan. Per Entra ID profile, his primary mobile is prefixed with +44 country code, indicating he is based in the UK.
A review of sign in activity for the past 60 days shows a pattern consistent with overseas travel.  Rafay was seen signing  in from  UK IPs up until the 12th of November, followed by sign ins from Pakistan IPs starting from the 5th of December. The gap between the sign-ins across regions suggests that travel between those locations is plausible. Furthermore, Rafay was seen passing mfa from both regions from a windows 10 device using his registered mobile number. Sign in behaviour was also consistent across both regions, with Office 365 and Sharepoint being accessed on a regular basis. No suspicious activity or signs of compromise detected.
CONCLUSION:  No evidence of malicious activity identified. Based on these findings, concluding overseas sign ins as expected activity. Proceeding with ticket closure.
OSINT check: 
82.0.14.237 was not found in our database
ISP Virgin Media Limited
Usage Type Fixed Line ISP
ASN Unknown
Hostname(s) cpc142640-benw12-2-0-cust748.16-2.cable.virginm.net
Domain Name virginmedia.com
Country 🇬🇧 United Kingdom of Great Britain and Northern Ireland
City Newcastle upon Tyne, England
2407:d000:24:e766:90e1:67c4:cc9c:20fb was not found in our database
ISP Nayatel (Pvt) Ltd
Usage Type Fixed Line ISP
ASN Unknown
Domain Name nayatel.com
Country 🇵🇰 Pakistan
City Islamabad, Islamabad
154.192.48.81 was found in our database!
This IP was reported 3 times. Confidence of Abuse is 2%:
ISP Nayatel Private Limited
Usage Type Fixed Line ISP
ASN AS23674
Domain Name nayatel.com
Country 🇵🇰 Pakistan
City Rawalpindi, Punjab
11-12-2025 03:44:09 - PDXC Integration (Work notes)
Assigned to Bernard Jang.
&lt;br/&gt;ANALYSIS: 
This alert was triggered by contractor Rafay Ansari, signing in from Pakistan. Per Entra ID profile, his primary mobile is prefixed with +44 country code, indicating he is based in the UK.
A review of sign in activity for the past 60 days shows a pattern consistent with overseas travel.  Rafay was seen signing  in from  UK IPs up until the 12th of November, followed by sign ins from Pakistan IPs starting from the 5th of December. The gap between the sign-ins across regions suggests that travel between those locations is plausible. Furthermore, Rafay was seen passing mfa from both regions from a windows 10 device using his registered mobile number. Sign in behaviour was also consistent across both regions, with Office 365 and Sharepoint being accessed on a regular basis. No suspicious activity or signs of compromise detected.
CONCLUSION:  No evidence of malicious activity identified. Based on these findings, concluding overseas sign ins as expected activity. Proceeding with ticket closure.
OSINT check: 
82.0.14.237 was not found in our database
ISP Virgin Media Limited
Usage Type Fixed Line ISP
ASN Unknown
Hostname(s) cpc142640-benw12-2-0-cust748.16-2.cable.virginm.net
Domain Name virginmedia.com
Country 🇬🇧 United Kingdom of Great Britain and Northern Ireland
City Newcastle upon Tyne, England
2407:d000:24:e766:90e1:67c4:cc9c:20fb was not found in our database
ISP Nayatel (Pvt) Ltd
Usage Type Fixed Line ISP
ASN Unknown
Domain Name nayatel.com
Country 🇵🇰 Pakistan
City Islamabad, Islamabad
154.192.48.81 was found in our database!
This IP was reported 3 times. Confidence of Abuse is 2%:
ISP Nayatel Private Limited
Usage Type Fixed Line ISP
ASN AS23674
Domain Name nayatel.com
Country 🇵🇰 Pakistan
City Rawalpindi, Punjab
11-12-2025 03:44:08 - PDXC Integration (Work notes)
Assigned to Bernard Jang.
&lt;br/&gt;ANALYSIS: 
This alert was triggered by contractor Rafay Ansari, signing in from Pakistan. Per Entra ID profile, his primary mobile is prefixed with +44 country code, indicating he is based in the UK.
A review of sign in activity for the past 60 days shows a pattern consistent with overseas travel.  Rafay was seen signing  in from  UK IPs up until the 12th of November, followed by sign ins from Pakistan IPs starting from the 5th of December. The gap between the sign-ins across regions suggests that travel between those locations is plausible. Furthermore, Rafay was seen passing mfa from both regions from a windows 10 device using his registered mobile number. Sign in behaviour was also consistent across both regions, with Office 365 and Sharepoint being accessed on a regular basis. No suspicious activity or signs of compromise detected.
CONCLUSION:  No evidence of malicious activity identified. Based on these findings, concluding overseas sign ins as expected activity. Proceeding with ticket closure.
OSINT check: 
82.0.14.237 was not found in our database
ISP Virgin Media Limited
Usage Type Fixed Line ISP
ASN Unknown
Hostname(s) cpc142640-benw12-2-0-cust748.16-2.cable.virginm.net
Domain Name virginmedia.com
Country 🇬🇧 United Kingdom of Great Britain and Northern Ireland
City Newcastle upon Tyne, England
2407:d000:24:e766:90e1:67c4:cc9c:20fb was not found in our database
ISP Nayatel (Pvt) Ltd
Usage Type Fixed Line ISP
ASN Unknown
Domain Name nayatel.com
Country 🇵🇰 Pakistan
City Islamabad, Islamabad
154.192.48.81 was found in our database!
This IP was reported 3 times. Confidence of Abuse is 2%:
ISP Nayatel Private Limited
Usage Type Fixed Line ISP
ASN AS23674
Domain Name nayatel.com
Country 🇵🇰 Pakistan
City Rawalpindi, Punjab&lt;br/&gt;ANALYSIS: 
This alert was triggered by contractor Rafay Ansari, signing in from Pakistan. Per Entra ID profile, his primary mobile is prefixed with +44 country code, indicating he is based in the UK.
A review of sign in activity for the past 60 days shows a pattern consistent with overseas travel.  Rafay was seen signing  in from  UK IPs up until the 12th of November, followed by sign ins from Pakistan IPs starting from the 5th of December. The gap between the sign-ins across regions suggests that travel between those locations is plausible. Furthermore, Rafay was seen passing mfa from both regions from a windows 10 device using his registered mobile number. Sign in behaviour was also consistent across both regions, with Office 365 and Sharepoint being accessed on a regular basis. No suspicious activity or signs of compromise detected.
CONCLUSION:  No evidence of malicious activity identified. Based on these findings, concluding overseas sign ins as expected activity. Proceeding with ticket closure.
OSINT check: 
82.0.14.237 was not found in our database
ISP Virgin Media Limited
Usage Type Fixed Line ISP
ASN Unknown
Hostname(s) cpc142640-benw12-2-0-cust748.16-2.cable.virginm.net
Domain Name virginmedia.com
Country 🇬🇧 United Kingdom of Great Britain and Northern Ireland
City Newcastle upon Tyne, England
2407:d000:24:e766:90e1:67c4:cc9c:20fb was not found in our database
ISP Nayatel (Pvt) Ltd
Usage Type Fixed Line ISP
ASN Unknown
Domain Name nayatel.com
Country 🇵🇰 Pakistan
City Islamabad, Islamabad
154.192.48.81 was found in our database!
This IP was reported 3 times. Confidence of Abuse is 2%:
ISP Nayatel Private Limited
Usage Type Fixed Line ISP
ASN AS23674
Domain Name nayatel.com
Country 🇵🇰 Pakistan
City Rawalpindi, Punjab
11-12-2025 03:44:05 - PDXC Integration (Additional comments)
bjang@dxc.com: ANALYSIS: 
This alert was triggered by contractor Rafay Ansari, signing in from Pakistan. Per Entra ID profile, his primary mobile is prefixed with +44 country code, indicating he is based in the UK.
A review of sign in activity for the past 60 days shows a pattern consistent with overseas travel.  Rafay was seen signing  in from  UK IPs up until the 12th of November, followed by sign ins from Pakistan IPs starting from the 5th of December. The gap between the sign-ins across regions suggests that travel between those locations is plausible. Furthermore, Rafay was seen passing mfa from both regions from a windows 10 device using his registered mobile number. Sign in behaviour was also consistent across both regions, with Office 365 and Sharepoint being accessed on a regular basis. No suspicious activity or signs of compromise detected.
CONCLUSION:  No evidence of malicious activity identified. Based on these findings, concluding overseas sign ins as expected activity. Proceeding with ticket closure.
OSINT check: 
82.0.14.237 was not found in our database
ISP Virgin Media Limited
Usage Type Fixed Line ISP
ASN Unknown
Hostname(s) cpc142640-benw12-2-0-cust748.16-2.cable.virginm.net
Domain Name virginmedia.com
Country 🇬🇧 United Kingdom of Great Britain and Northern Ireland
City Newcastle upon Tyne, England
2407:d000:24:e766:90e1:67c4:cc9c:20fb was not found in our database
ISP Nayatel (Pvt) Ltd
Usage Type Fixed Line ISP
ASN Unknown
Domain Name nayatel.com
Country 🇵🇰 Pakistan
City Islamabad, Islamabad
154.192.48.81 was found in our database!
This IP was reported 3 times. Confidence of Abuse is 2%:
ISP Nayatel Private Limited
Usage Type Fixed Line ISP
ASN AS23674
Domain Name nayatel.com
Country 🇵🇰 Pakistan
City Rawalpindi, Punjab
10-12-2025 19:29:24 - PDXC Integration (Work notes)
Assigned to Bernard Jang.
10-12-2025 19:23:48 - PDXC Integration (Work notes)
Opened By User is Unknown : email.integration.mdr_unit 42@QR
Vendor Referenced this CI Value on Creation not found in database : Cortex XDR
Vendor Referenced this Business Service Value on Creation not found in database : Cortex XDR
10-12-2025 19:23:15 - Palo Alto MDR Service – Unit 42 (Work notes)
Platform DXC Integration incident INC0577307 created INC40865340
</t>
  </si>
  <si>
    <t xml:space="preserve">
 2025-12-10 19:29:14 PDXC Integration - State is Work in Progress was On Hold
 2025-12-11 03:44:03 PDXC Integration - State is Resolved was Work in Progress</t>
  </si>
  <si>
    <t xml:space="preserve">11-12-2025 12:18:58 - PDXC Integration (Work notes)
Assigned to Harry Mabb.
&lt;br/&gt;Added 193.34.213.150 to the blocklist in Cortex, which is enabled on the Firewalls. This IP is now blocked.
Resolving this ticket
11-12-2025 12:18:48 - PDXC Integration (Work notes)
Assigned to Harry Mabb.
&lt;br/&gt;Added 193.34.213.150 to the blocklist in Cortex, which is enabled on the Firewalls. This IP is now blocked.
Resolving this ticket
11-12-2025 12:18:46 - PDXC Integration (Additional comments)
harrison.mabb@dxc.com: Added 193.34.213.150 to the blocklist in Cortex, which is enabled on the Firewalls. This IP is now blocked.
Resolving this ticket
11-12-2025 12:17:38 - PDXC Integration (Work notes)
Assigned to Harry Mabb.
&lt;br/&gt;Added 193.34.213.150 to the blocklist in Cortex, which is enabled on the Firewalls. This IP is now blocked
11-12-2025 11:31:28 - PDXC Integration (Work notes)
Assigned to Harry Mabb.
10-12-2025 18:32:02 - PDXC Integration (Work notes)
Requested User is Unknown : bjang@dxc.com
</t>
  </si>
  <si>
    <t xml:space="preserve">
 2025-12-11 11:31:19 PDXC Integration - State is Work in Progress was New
 2025-12-11 12:18:46 PDXC Integration - State is Resolved was Work in Progress</t>
  </si>
  <si>
    <t xml:space="preserve">11-12-2025 14:24:19 - PDXC Integration (Work notes)
Assigned to Tan Phong Huynh.
&lt;br/&gt;[incident].[cmdb_ci] supplied value [SharePoint QLR] failed [More than one match found]&lt;br/&gt;Clearing browser cache resolved the issue for Daniel Bartlett. Advised traincrew to clear history/cache in Safari for Roster center.
11-12-2025 14:24:18 - PDXC Integration (Work notes)
Assigned to Tan Phong Huynh.
&lt;br/&gt;[incident].[cmdb_ci] supplied value [SharePoint QLR] failed [More than one match found]&lt;br/&gt;Clearing browser cache resolved the issue for Daniel Bartlett. Advised traincrew to clear history/cache in Safari for Roster center.
11-12-2025 14:24:11 - PDXC Integration (Additional comments)
phongtan.huynh@dxc.com: Clear browser cache on mobile device resolved the issue.
11-12-2025 09:13:28 - PDXC Integration (Work notes)
Assigned to Tan Phong Huynh.
&lt;br/&gt;[incident].[cmdb_ci] supplied value [SharePoint QLR] failed [More than one match found]&lt;br/&gt;Called Tony. Tony was no avaliable but it looks like the issue may have been resolved.
10-12-2025 20:39:30 - Calem Garity (Work notes)
Platform DXC Integration incident INC0577298 updated INC40864602
10-12-2025 20:39:25 - Calem Garity (Work notes)
Received a call from an end-user Daniel Bartlett that was experiencing this issue with the application
Noted that this was specifically occurring within the 'job card' section of the app where when attempting to access the job cards the app would endlessly spin and never load
Performed troubleshooting and cleared safari history/cache and logged back into app
Job card section loads now
Roster center still receiving calls from traincrew for this issue may likely need to advise traincrew through the steps of settings &gt; safari &gt; History &gt; Clear
10-12-2025 20:33:33 - Harrison McGuiness (Work notes)
Platform DXC Integration incident INC0577298 updated INC40864602
10-12-2025 18:50:58 - PDXC Integration (Work notes)
Assigned to Tan Phong Huynh.
&lt;br/&gt;[incident].[cmdb_ci] supplied value [SharePoint QLR] failed [More than one match found]
10-12-2025 18:50:15 - PDXC Integration (Work notes)
Assigned to Tan Phong Huynh.
&lt;br/&gt;[incident].[cmdb_ci] supplied value [SharePoint QLR] failed [More than one match found]&lt;br/&gt;Hi @Tony Peters,
Please clear your browser cache and try it again, let me know how it goes.
Regards,
10-12-2025 18:24:57 - Calem Garity (Work notes)
Platform DXC Integration incident INC0577298 created INC40864602
</t>
  </si>
  <si>
    <t xml:space="preserve">
 2025-12-10 18:50:07 PDXC Integration - State is Work in Progress was New
 2025-12-11 14:24:11 PDXC Integration - State is Resolved was Work in Progress</t>
  </si>
  <si>
    <t xml:space="preserve">12-12-2025 14:29:41 - PDXC Integration (Work notes)
Assigned to Prachi Kale.
&lt;br/&gt;[incident].[cmdb_ci] supplied value [CAHPRDSEC001] failed [More than one match found]&lt;br/&gt;[incident].[parent_incident] supplied value [INC40854398] failed [Unable to determine reference]
12-12-2025 12:50:55 - Liam Bryan (Work notes)
Platform DXC Integration incident INC0577293 updated INC40864317
12-12-2025 12:50:47 - Liam Bryan (Work notes)
Percentage of Committed Memory in Use is too high 
  Alert Description 
Source:    Microsoft Windows Server 2019 Datacenter 
Full Path Name:    CAHPRDSEC001.corp.qr.com.au\Microsoft Windows Server 2019 Datacenter 
Alert Monitor:    Percentage of Committed Memory in Use 
Created:    12/12/2025 1:32:14 PM 
  The threshold for the Memory\% Committed Bytes In Use performance counter has been exceeded.
Knowledge:     View additional knowledge... 
Summary
The % Committed Bytes In Use (Memory\% Committed Bytes In Use) for the system has exceeded the threshold. Overall system performance may significantly diminish which will result in poor operating system and application performance.
The % Committed Bytes In Use performance counter represents the ratio of Memory\Committed Bytes to the Memory\Commit Limit. Committed Bytes is the amount of committed virtual memory while Commit Limit is the amount of virtual memory that can be committed without having to extend the paging file(s).
When this performance threshold has been exceeded, it often indicates that the page file could not be expanded, or expanded fast enough, to satisfy application memory requirements.
Causes
The amount of available physical memory can become low under the following circumstances:
• Too many applications are running simultaneously on the computer.
• An application may be leaking memory over time.
Resolutions
To confirm whether excessive paging is occurring, add the Avg. Disk sec/Transfer (a physical disk counter) and Pages/sec counter values. If the product of these counters exceeds 0.1, paging is taking more than 10 percent of disk access time. If this occurs over a long period, you probably need more memory.
Next, check for excessive paging due to running applications. If possible, stop the application with the highest working set value, and see if that dramatically changes the paging rate. If you suspect excessive paging, check the Pages/sec counter in System Monitor. This counter, which is part of the Memory object type, shows the number of pages that had to be read from disk because they were not in physical memory. (Notice the difference between this counter and Page Faults/sec, which indicates only that data was not immediately available in the specified working set in memory.)
To address a low physical memory condition an administrator may chose one or more of the following options:
• Close or stop one or more applications, services, processes
• Add additional Physical Memory to the computer
• Move applications to one or more additional computers (applicable to Servers only)
If the system has been adequately provisioned with physical memory and application load but it continually exceeds the available physical memory threshold over time it’s possible that an application is leaking memory. To identify an application that is leaking memory an administrator can do the following:
Open up System Monitor and monitor the following system wide performance counters over time:
• Paging File\% Usage
• Paging File\%
• Memory\Pool Nonpaged Bytes
• Memory\Pool Paged Bytes
If any one of these counters continually increase over time it is possible that an application may be leaking memory. To view recent history for these performance counters you can use the following view:
If the system appears to be leaking memory, the specific application can be identified by monitoring the following counters for each running process using System Monitor:
• Process\Page File Bytes
• Process\Pool Nonpaged Bytes
• Process\Pool Paged Bytes
• Process\Private Bytes
• Process\Thread Count
If a consistent and significant increase in any of these counters is observed it may be necessary to contact the application vendor for support.
Hide knowledge
11-12-2025 14:12:38 - PDXC Integration (Work notes)
Assigned to Prachi Kale.
&lt;br/&gt;[incident].[cmdb_ci] supplied value [CAHPRDSEC001] failed [More than one match found]&lt;br/&gt;Failed to update the releated lists: None of the affectedCis provided by QLDRail_INC exist in ServiceNow: CAHPRDSEC001. Cannot updated the affected CIs. (F8EDD3803DBA431AAEBD3E035F7CA1DD)
11-12-2025 14:12:10 - Cameron Horn (Work notes)
Platform DXC Integration incident INC0577293 updated INC40864317
11-12-2025 14:12:05 - Cameron Horn (Work notes)
Percentage of Committed Memory in Use is too high 
  Alert Description 
Source:    Microsoft Windows Server 2019 Datacenter 
Full Path Name:    CAHPRDSEC001.corp.qr.com.au\Microsoft Windows Server 2019 Datacenter 
Alert Monitor:    Percentage of Committed Memory in Use 
Created:    11/12/2025 2:53:00 PM 
  The threshold for the Memory\% Committed Bytes In Use performance counter has been exceeded.
10-12-2025 18:18:19 - PDXC Integration (Work notes)
Assigned to Prachi Kale.
&lt;br/&gt;[incident].[cmdb_ci] supplied value [CAHPRDSEC001] failed [More than one match found]
10-12-2025 18:18:18 - PDXC Integration (Work notes)
Assigned to Prachi Kale.
&lt;br/&gt;[incident].[cmdb_ci] supplied value [CAHPRDSEC001] failed [More than one match found]
10-12-2025 18:18:10 - PDXC Integration (Additional comments)
prachi.kale@dxc.com: issue : Percentage of Committed Memory in Use is too high
Finding : The server is hung state
next update : The server is hung state we have sent mail for downtime to reboot the server.
10-12-2025 18:17:34 - PDXC Integration (Work notes)
Assigned to Prachi Kale.
&lt;br/&gt;[incident].[cmdb_ci] supplied value [CAHPRDSEC001] failed [More than one match found]&lt;br/&gt;Thanks for raising the incident. The incident has been acknowledged and we will start working on it immediately. In case we need further information related to the incident, we will contact you immediately. "
10-12-2025 18:08:54 - PDXC Integration (Work notes)
Assigned to Prachi Kale.
&lt;br/&gt;[incident].[cmdb_ci] supplied value [CAHPRDSEC001] failed [More than one match found]
10-12-2025 18:04:18 - PDXC Integration (Work notes)
Assigned to Prachi Kale.
10-12-2025 18:01:58 - PDXC Integration (Work notes)
Vendor Referenced this CI Value on Creation not found in database : CAHPRDSEC001
Vendor Referenced this Business Service Value on Creation not found in database : SCOM
10-12-2025 18:01:39 - Shane Kmet (Work notes)
Platform DXC Integration incident INC0577293 created INC40864317
</t>
  </si>
  <si>
    <t xml:space="preserve">
 2025-12-10 18:04:17 PDXC Integration - State is Work in Progress was New
 2025-12-10 18:18:10 PDXC Integration - State is On Hold was Work in Progress</t>
  </si>
  <si>
    <t xml:space="preserve">12-12-2025 11:22:18 - Gilbert Noble (Additional comments)
Hi Andreas,
When you are available to do so, please contact the help desk via phone so that we can troubleshoot this issue further with you.
Alternatively, please respond to this message with your available times and I will call you then.
When you do contact the help desk please quote INC0577291 and ask to speak to Gilbert Noble.
Kind regards,
Queensland Rail
Gilbert Noble
REMOTE DESKTOP SUPPORT
Level 3, 21 Kirksway Place
Battery Point, Tasmania 7004
T: 07 3072 5000
W: queenslandrail.com.au
E: ITservicedesk@qr.com.au
11-12-2025 13:42:45 - Gilbert Noble (Additional comments)
Hi Andreas,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INC0577291 and ask to speak to Gilbert Noble.
Kind regards,
Queensland Rail
Gilbert Noble
REMOTE DESKTOP SUPPORT
Level 3, 21 Kirksway Place
Battery Point, Tasmania 7004
T: 07 3072 5000
W: queenslandrail.com.au
E: ITservicedesk@qr.com.au
11-12-2025 13:42:45 - Gilbert Noble (Work notes)
called user on 0414812727, no answer, left message
</t>
  </si>
  <si>
    <t xml:space="preserve">
 2025-12-11 08:46:25 Gilbert Noble - Assigned to is Gilbert Noble was 
 2025-12-11 13:42:45 Gilbert Noble - State is On Hold was Work in Progress</t>
  </si>
  <si>
    <t xml:space="preserve">11-12-2025 02:15:08 - PDXC Integration (Work notes)
Assigned to Bernard Jang.
&lt;br/&gt;ANALYSIS: 
Past 60 days of sign in logs for Alexander Kiefer shows only sign in activity from benign Swiss IP addresses. Moreover, historically, he has previously been seen passing mfa from  these swiss IPs. As per Entra ID, his MFA is setup using a primary mobile number prefixed with swiss country code +41. Additionally, Alexander's work hours as specified on his outlook profile are from 3 am to 12 pm, suggesting he is a different time zone. 
There is no indication of any malicious activity from his sign in logs and no signs of compromise.
CONCLUSION: Entra ID shows Alexander is a contractor and all evidence strongly indicates that he is based in Switzerland. Concluding sign ins from Swiss IPs as expected activity. Proceeding with ticket closure.
OSINT check: 
194.230.144.103 was not found in our database
ISP sunrise, Switzerland
Usage Type Mobile ISP
ASN Unknown
Hostname(s) mob-194-230-144-103.cgn.sunrise.net
Domain Name sunrise.ch
Country 🇨🇭 Switzerland
City Zurich, Zurich
195.141.97.154 was not found in our database
ISP Sunrise Communications AG
Usage Type Fixed Line ISP
ASN Unknown
Domain Name sunrise.ch
Country 🇨🇭 Switzerland
City Winterthur, Zurich
145.40.194.198 was not found in our database
ISP Iway AG
Usage Type Fixed Line ISP
ASN Unknown
Hostname(s) 198.194.40.145.ftth.as8758.net
Domain Name iway.ch
Country 🇨🇭 Switzerland
City Zurich, Zurich
147.161.246.112 was found in our database!
This IP was reported 1 times. Confidence of Abuse is 0%:
ISP Zscaler Zurich
Usage Type Data Center/Web Hosting/Transit
ASN AS62044
Domain Name zscaler.com
Country 🇨🇭 Switzerland
City Zurich, Zurich
11-12-2025 02:14:58 - PDXC Integration (Work notes)
Assigned to Bernard Jang.
&lt;br/&gt;ANALYSIS: 
Past 60 days of sign in logs for Alexander Kiefer shows only sign in activity from benign Swiss IP addresses. Moreover, historically, he has previously been seen passing mfa from  these swiss IPs. As per Entra ID, his MFA is setup using a primary mobile number prefixed with swiss country code +41. Additionally, Alexander's work hours as specified on his outlook profile are from 3 am to 12 pm, suggesting he is a different time zone. 
There is no indication of any malicious activity from his sign in logs and no signs of compromise.
CONCLUSION: Entra ID shows Alexander is a contractor and all evidence strongly indicates that he is based in Switzerland. Concluding sign ins from Swiss IPs as expected activity. Proceeding with ticket closure.
OSINT check: 
194.230.144.103 was not found in our database
ISP sunrise, Switzerland
Usage Type Mobile ISP
ASN Unknown
Hostname(s) mob-194-230-144-103.cgn.sunrise.net
Domain Name sunrise.ch
Country 🇨🇭 Switzerland
City Zurich, Zurich
195.141.97.154 was not found in our database
ISP Sunrise Communications AG
Usage Type Fixed Line ISP
ASN Unknown
Domain Name sunrise.ch
Country 🇨🇭 Switzerland
City Winterthur, Zurich
145.40.194.198 was not found in our database
ISP Iway AG
Usage Type Fixed Line ISP
ASN Unknown
Hostname(s) 198.194.40.145.ftth.as8758.net
Domain Name iway.ch
Country 🇨🇭 Switzerland
City Zurich, Zurich
147.161.246.112 was found in our database!
This IP was reported 1 times. Confidence of Abuse is 0%:
ISP Zscaler Zurich
Usage Type Data Center/Web Hosting/Transit
ASN AS62044
Domain Name zscaler.com
Country 🇨🇭 Switzerland
City Zurich, Zurich
11-12-2025 02:14:50 - PDXC Integration (Additional comments)
bjang@dxc.com: ANALYSIS: 
Past 60 days of sign in logs for Alexander Kiefer shows only sign in activity from benign Swiss IP addresses. Moreover, historically, he has previously been seen passing mfa from  these swiss IPs. As per Entra ID, his MFA is setup using a primary mobile number prefixed with swiss country code +41. Additionally, Alexander's work hours as specified on his outlook profile are from 3 am to 12 pm, suggesting he is a different time zone. 
There is no indication of any malicious activity from his sign in logs and no signs of compromise.
CONCLUSION: Entra ID shows Alexander is a contractor and all evidence strongly indicates that he is based in Switzerland. Concluding sign ins from Swiss IPs as expected activity. Proceeding with ticket closure.
OSINT check: 
194.230.144.103 was not found in our database
ISP sunrise, Switzerland
Usage Type Mobile ISP
ASN Unknown
Hostname(s) mob-194-230-144-103.cgn.sunrise.net
Domain Name sunrise.ch
Country 🇨🇭 Switzerland
City Zurich, Zurich
195.141.97.154 was not found in our database
ISP Sunrise Communications AG
Usage Type Fixed Line ISP
ASN Unknown
Domain Name sunrise.ch
Country 🇨🇭 Switzerland
City Winterthur, Zurich
145.40.194.198 was not found in our database
ISP Iway AG
Usage Type Fixed Line ISP
ASN Unknown
Hostname(s) 198.194.40.145.ftth.as8758.net
Domain Name iway.ch
Country 🇨🇭 Switzerland
City Zurich, Zurich
147.161.246.112 was found in our database!
This IP was reported 1 times. Confidence of Abuse is 0%:
ISP Zscaler Zurich
Usage Type Data Center/Web Hosting/Transit
ASN AS62044
Domain Name zscaler.com
Country 🇨🇭 Switzerland
City Zurich, Zurich
11-12-2025 02:14:38 - PDXC Integration (Work notes)
Assigned to Bernard Jang.
&lt;br/&gt;ANALYSIS: 
Past 60 days of sign in logs for Alexander Kiefer shows only sign in activity from benign Swiss IP addresses. Moreover, historically, he has previously been seen passing mfa from  these swiss IPs. As per Entra ID, his MFA is setup using a primary mobile number prefixed with swiss country code +41. Additionally, Alexander's work hours as specified on his outlook profile are from 3 am to 12 pm, suggesting he is a different time zone. 
There is no indication of any malicious activity from his sign in logs and no signs of compromise.
CONCLUSION: Entra ID shows Alexander is a contractor and all evidence strongly indicates that he is based in Switzerland. Concluding sign ins from Swiss IPs as expected activity. Proceeding with ticket closure.
OSINT check: 
194.230.144.103 was not found in our database
ISP sunrise, Switzerland
Usage Type Mobile ISP
ASN Unknown
Hostname(s) mob-194-230-144-103.cgn.sunrise.net
Domain Name sunrise.ch
Country 🇨🇭 Switzerland
City Zurich, Zurich
195.141.97.154 was not found in our database
ISP Sunrise Communications AG
Usage Type Fixed Line ISP
ASN Unknown
Domain Name sunrise.ch
Country 🇨🇭 Switzerland
City Winterthur, Zurich
145.40.194.198 was not found in our database
ISP Iway AG
Usage Type Fixed Line ISP
ASN Unknown
Hostname(s) 198.194.40.145.ftth.as8758.net
Domain Name iway.ch
Country 🇨🇭 Switzerland
City Zurich, Zurich
147.161.246.112 was found in our database!
This IP was reported 1 times. Confidence of Abuse is 0%:
ISP Zscaler Zurich
Usage Type Data Center/Web Hosting/Transit
ASN AS62044
Domain Name zscaler.com
Country 🇨🇭 Switzerland
City Zurich, Zurich&lt;br/&gt;ANALYSIS: 
Past 60 days of sign in logs for Alexander Kiefer shows only sign in activity from benign Swiss IP addresses. Moreover, historically, he has previously been seen passing mfa from  these swiss IPs. As per Entra ID, his MFA is setup using a primary mobile number prefixed with swiss country code +41. Additionally, Alexander's work hours as specified on his outlook profile are from 3 am to 12 pm, suggesting he is a different time zone. 
There is no indication of any malicious activity from his sign in logs and no signs of compromise.
CONCLUSION: Entra ID shows Alexander is a contractor and all evidence strongly indicates that he is based in Switzerland. Concluding sign ins from Swiss IPs as expected activity. Proceeding with ticket closure.
OSINT check: 
194.230.144.103 was not found in our database
ISP sunrise, Switzerland
Usage Type Mobile ISP
ASN Unknown
Hostname(s) mob-194-230-144-103.cgn.sunrise.net
Domain Name sunrise.ch
Country 🇨🇭 Switzerland
City Zurich, Zurich
195.141.97.154 was not found in our database
ISP Sunrise Communications AG
Usage Type Fixed Line ISP
ASN Unknown
Domain Name sunrise.ch
Country 🇨🇭 Switzerland
City Winterthur, Zurich
145.40.194.198 was not found in our database
ISP Iway AG
Usage Type Fixed Line ISP
ASN Unknown
Hostname(s) 198.194.40.145.ftth.as8758.net
Domain Name iway.ch
Country 🇨🇭 Switzerland
City Zurich, Zurich
147.161.246.112 was found in our database!
This IP was reported 1 times. Confidence of Abuse is 0%:
ISP Zscaler Zurich
Usage Type Data Center/Web Hosting/Transit
ASN AS62044
Domain Name zscaler.com
Country 🇨🇭 Switzerland
City Zurich, Zurich
10-12-2025 18:45:24 - PDXC Integration (Work notes)
Assigned to Bernard Jang.
10-12-2025 17:32:08 - PDXC Integration (Work notes)
Opened By User is Unknown : email.integration.mdr_unit 42@QR
Vendor Referenced this CI Value on Creation not found in database : Cortex XDR
Vendor Referenced this Business Service Value on Creation not found in database : Cortex XDR
10-12-2025 17:31:35 - Palo Alto MDR Service – Unit 42 (Work notes)
Platform DXC Integration incident INC0577289 created INC40863993
</t>
  </si>
  <si>
    <t xml:space="preserve">
 2025-12-10 18:45:23 PDXC Integration - State is Work in Progress was On Hold
 2025-12-11 02:14:37 PDXC Integration - State is Resolved was Work in Progress</t>
  </si>
  <si>
    <t xml:space="preserve">10-12-2025 17:29:12 - George Knight (Work notes)
.
10-12-2025 17:10:03 - Shane Kmet (Work notes)
Contacting user for unlocked of account
There is no server identified
Verified user 
unlocked account
User tested access - confirmed that the access is restored now
10-12-2025 17:05:08 - Shane Kmet (Work notes)
User emailed again - advised had raised a ticket on INC40862932
Cannot access, there is no QR SNOW ticket matching
--
Chinni, Ravindranath &lt;ravindranath.chinni@dxc.com&gt; 
Sent: Wednesday, 10 December 2025 5:29 PM
To: IT Service Desk &lt;ITServiceDesk@qr.com.au&gt;
Subject: RE: Unlock My Test account - TA_MSP1471
Hi @'IT Service Desk', I have raised a ticket for the same INC40862932. Please check Thanks,&amp; Regards , Ravindranath Chinni, SQL Database Administrator, DXC Technology M +91 9618816005. 24x7 SQL Server Support (AU) 1300-247-DBA / (NZ) 0508-247-DBA
ZjQcmQRYFpfptBannerStart
[EXTERNAL EMAIL]: 
This email originated from outside Queensland Rail. Do not click on links or open attachments unless you recognise the sender and know the content is safe. 
    Report Phish      ‌ 
ZjQcmQRYFpfptBannerEnd
Hi @'IT Service Desk'  ,
I have raised a ticket for the same INC40862932. Please check
Thanks,&amp; Regards ,
Ravindranath Chinni,
SQL Database Administrator,
DXC Technology
M +91 9618816005.
24x7 SQL Server Support
(AU) 1300-247-DBA / (NZ) 0508-247-DBA / (Int) +61 2 8315 1607
E-mail: rocksolid.sqlsupport@dxc.com
10-12-2025 17:04:08 - Shane Kmet (Work notes)
TA_MSP1471
Checked DRA -  Confirmed account is locked
Checking PAM lockout emails - this is not locked out on either server or PC
TA_MSP1471 CHINNI, RAVI (TA_ACCOUNT) ICT_Database_Admin_Team_TST 9/12/2025 8:28:07 PM  7/12/2025 3:10:24 AM True
</t>
  </si>
  <si>
    <t xml:space="preserve">
 2025-12-10 17:10:03 Shane Kmet - State is Resolved was Work in Progress</t>
  </si>
  <si>
    <t xml:space="preserve">12-12-2025 13:38:10 - Cameron Horn (Work notes)
Added the following to ICT_3rd_Party_Apps_Tech_Team
CATPRDWSM101_LocalAdmin
CATPRDWSM102_LocalAdmin
12-12-2025 13:38:10 - Cameron Horn (Additional comments)
Good afternoon Justin,
I have just added the following groups to the ICT_3rd_Party_Apps_Tech_Team group:
CATPRDWSM101_LocalAdmin
CATPRDWSM102_LocalAdmin
There might be a little replication time but please check and advise if this allows you to access the servers.
I will keep this ticket on hold until we verify that you are able to access the servers.
Kind regards,
Cameron
12-12-2025 13:34:36 - Cameron Horn (Work notes)
From: Nguyen, Frank &lt;frank.nguyen@qr.com.au&gt; 
Sent: Friday, December 12, 2025 2:34 PM
To: IT Service Desk &lt;ITServiceDesk@qr.com.au&gt;; PDL DI ICT Security &lt;PDLICTSecurity@qr.com.au&gt;
Cc: Bariesheff, Boris &lt;Boris.Bariesheff@qr.com.au&gt;; Carlson, Justin &lt;justin.carlson@qr.com.au&gt;
Subject: Re: INC0577285: Re-raise of RITM0270598 Elevated Privileges Application Add Servers to ICT_3rd_Party_Apps_Tech_Team
Hi IT SD,
Following KB0011030  - This is approved.
Kind regards,
Frank Nguyen
A/ Manager ICT Security
Rail Centre 1, Level 12, 305 Edward St, Brisbane, QLD 4000 
GPO Box 1429 • Brisbane, QLD 4000 
T: 07 3072 5054 
W: queenslandrail.com.au
12-12-2025 13:25:20 - Cameron Horn (Work notes)
From: IT Service Desk 
Sent: Friday, December 12, 2025 2:25 PM
To: PDL DI ICT Security &lt;PDLICTSecurity@qr.com.au&gt;
Cc: Bariesheff, Boris &lt;Boris.Bariesheff@qr.com.au&gt;; Carlson, Justin &lt;justin.carlson@qr.com.au&gt;
Subject: FW: INC0577285: Re-raise of RITM0270598 Elevated Privileges Application Add Servers to ICT_3rd_Party_Apps_Tech_Team
Good afternoon team,
I am following up on the below email for the following servers to be added to the ICT_3rd_Party_Apps_Tech_Team group:
CATPRDWSM101_LocalAdmin 
CATPRDWSM102_LocalAdmin
This ticket has now been escalated by Boris Bariesheff advising the following:
“we have an expiring certificate that will expire on the weekend and this needs to be action ASAP so that my team can be able to log into the servers and extend the certificate”
Please advise if this can be approved as soon as possible so we can add the servers to the group.
Kind regards,
Cameron Horn
Senior Service Desk Analyst
Level 3, 21 Kirksway Place
Battery Point, Tas 7004
PH: 07 3072 5000
Email: ITServiceDesk@qr.com.au
W: queenslandrail.com.au
11-12-2025 10:24:48 - Martyn Connor (Work notes)
Pending Security.
10-12-2025 17:27:07 - George Knight (Additional comments)
Hi Justin 
I have emailed the security team to action your request as per KB0011030.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17:27:07 - George Knight (Work notes)
PENDING response from PDLICTSecurity@qr.com.au
Follow KB0011030  
From: IT Service Desk 
Sent: Wednesday, 10 December 2025 6:25 PM
To: PDL DI ICT Security &lt;PDLICTSecurity@qr.com.au&gt;
Subject: INC0577285: Re-raise of RITM0270598 Elevated Privileges Application Add Servers to ICT_3rd_Party_Apps_Tech_Team
Hi Security Team
The IT Service Desk received RITM0270598 Elevated Privileges Application Add Servers to   ICT_3rd_Party_Apps_Tech_Team
Apologies, access was provided incorrectly and the process set out in KB0011030  was not followed. I have reversed the access and raised INC0577285,
Justin Carlson R905267 from the 3rd part team as requested that the following servers be added to ICT_3rd_Party_Apps_Tech_Team.
CATPRDWSM101_LocalAdmin 
CATPRDWSM102_LocalAdmin
The owner of ICT_3rd_Party_Apps_Tech_Team owner is Boris Bariesheff – see approval email attached.
The current ICT_3rd_Party_Apps_Tech_Team members are:
CARLSON, JUSTIN (A_ACCOUNT) A_R905267
CHALLINOR, PAUL (A_ACCOUNT) A_BDC0039
GEORGIOU, GEORGE (A_ACCOUNT) A_R907028
HO, KIEN (A_ACCOUNT) A_R900097
Madrid, Ibris (A_ ACCOUNT) A_R911931
ROBINSON, DAVID (A_ACCOUNT) A_O905760
SMITH, JASON (A_ACCOUNT) A_R852391
Justification: "We are currently supporting the application, and we need to be able to login to both of these servers."
As per KB0011030, please review the request and action if approved.
Kind regards,
George Knight
IT Service Desk Analyst
Level 3, 21 Kirksway Place 
Battery Point, Tasmania 7004 
T: 07 3072 5000 
W: queenslandrail.com.au
E: ITservicedesk@qr.com.au
10-12-2025 17:20:40 - George Knight (Work notes)
ICT_3rd_Party_Apps_Tech_Team members are:
CARLSON, JUSTIN (A_ACCOUNT)   A_R905267
CHALLINOR, PAUL (A_ACCOUNT)   A_BDC0039
GEORGIOU, GEORGE (A_ACCOUNT)   A_R907028
HO, KIEN (A_ACCOUNT)   A_R900097
Madrid, Ibris (A_ ACCOUNT)   A_R911931
ROBINSON, DAVID (A_ACCOUNT)   A_O905760
SMITH, JASON (A_ACCOUNT)   A_R852391
10-12-2025 17:14:38 - George Knight (Work notes)
ICT_3rd_Party_Apps_Tech_Team owner is Boris 
From: Bariesheff, Boris &lt;Boris.Bariesheff@qr.com.au&gt;
Sent: Friday, 5 December 2025 9:46 AM
To: IT Service Desk &lt;ITServiceDesk@qr.com.au&gt;; PDL 3rd Party Technical Support &lt;PDL3rdPartyTechnicalSupport@qr.com.au&gt;; Ho, Kien &lt;Kien.Ho@qr.com.au&gt;
Subject: Re: SCTASK0224675 - Servers added to 3rd party admin group
Hi IT service desk
Please add the servers to the group
Boris Bariesheff
3rd Party Applications Manager
RC1 FL11, 305 Edward St
Brisbane, QLD 4000
T: Internal 8922478 External +61 7 3072 2478
W: queenslandrail.com.au
10-12-2025 17:14:23 - George Knight (Work notes)
RITM0270598 closed - message after closure:
Justin Carlson Additional comments•10-12-2025 15:33:40 reply from: justin.carlson@qr.com.au
"Hi There,
We cannot login to the servers still, access has not been granted.
Can you please add the 3rd Party technical group to the local admin on these servers.
Many thanks
Justin
JUSTIN CARLSON
PRINCIPAL SYSTEMS ANALYST
Rc1-11, RC1-11
305 Edward St GPO Box 1429 Bne 4001 * Bne,
T: 07 30723401
M: 0421782485
F: 8928261
W: queenslandrail.com.au&lt;http://queenslandrail.com.au/&gt; "
Troubleshooting:
DRA: "CATPRDWSM101" and "CATPRDWSM102" added to members instead of members of ICT_3rd_Party_Apps_Tech_Team
Servers were added instead of local admin
Removed CATPRDWSM101 and CATPRDWSM102 from members
KB0011030 was not followed - groups need to be added by security team.
ICT_3rd_Party_Apps_Tech_Team owner is Boris
Groups that need to be added - owner is DXC Staff Access - approval still needed
CATPRDWSM101_LocalAdmin
CATPRDWSM102_LocalAdmin
10-12-2025 17:06:51 - George Knight (Work notes)
Investigating.
</t>
  </si>
  <si>
    <t xml:space="preserve">
 2025-12-10 17:27:07 George Knight - State is On Hold was Work in Progress</t>
  </si>
  <si>
    <t xml:space="preserve">10-12-2025 17:23:54 - PDXC Integration (Work notes)
Incident resolved due to closure of alert: Alert64345319
Incident resolved automatically by return-to-normal condition detected by monitoring system.&lt;br/&gt;Backsync to Dynatrace - Status code: 201. Dynatrace Problem P-2512511 has been updated with new comment based on resolution/closure of ServiceNow incident INC40863626. The Dynatrace Problem was intentionally left Open.
10-12-2025 17:23:04 - PDXC Integration (Work notes)
Incident resolved due to closure of alert: Alert64345319
Incident resolved automatically by return-to-normal condition detected by monitoring system.
10-12-2025 17:22:58 - PDXC Integration (Work notes)
Incident resolved due to closure of alert: Alert64345319
Incident resolved automatically by return-to-normal condition detected by monitoring system.&lt;br/&gt;This alert has been updated by business rule 'Copy alert updates to incident'.
Description has changed. Previous: OPEN Problem P-2512511 in environment QLR-11_ENV01
Problem detected at: 06:23 (UTC) 10.12.2025
1 impacted service
Web service
MainWO
Response time degradation
69.6 requests/min impacted
The current response time (332 ms) exceeds the auto-detected baseline (80.1 ms) by 314 %
Service method: All methods affected
Root cause
Based on our dependency analysis all incidents are part of the same overall problem.
https://dxcdynatrace-io.sso.glb.platform.dxc.com/e/c9be27d8-6982-42a7-9fb5-78ea9087067f/#problems/problemdetails;pid=-6687698140810843657_1765347480000V2,
 Tags- ViziRail Services, customProperties_Node_IP:10.32.32.21, 10.32.32.22, 10.32.32.23, HN;:CATPRDVIZ100.corp.qr.com.au, CATPRDVIZ101.corp.qr.com.au, CATPRDVIZ200.corp.qr.com.au, MAP ID:QLR_DT_CI_002
10-12-2025 17:22:14 - PDXC Integration (Work notes)
Incident resolved due to closure of alert: Alert64345319
10-12-2025 17:21:25 - PDXC Integration (Work notes)
The related alert Alert64345319 state is now Closed
10-12-2025 16:55:05 - PDXC Integration (Work notes)
Backsync to Dynatrace - Status code: 201. Dynatrace Problem P-2512511 has been updated with new comment based on creation of ServiceNow incident INC40863626.
---START---{EventSourceSendingServer:undefined,EventSourceExternalId:undefined}---END---
10-12-2025 16:54:58 -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&lt;/td&gt;&lt;td&gt;DT-6687698140810843657_1765347480000V2_SERVICE-1FF0F9674CDA0392_SERVICE_RESPONSE_TIME_DEGRADED&lt;/td&gt;&lt;/tr&gt;&lt;tr&gt;&lt;td&gt;HN;&lt;/td&gt;&lt;td&gt;CATPRDVIZ100.corp.qr.com.au,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10.32.32.23&lt;/td&gt;&lt;/tr&gt;&lt;tr&gt;&lt;td&gt;affectedRequestsPerMinute&lt;/td&gt;&lt;td&gt;35&lt;/td&gt;&lt;/tr&gt;&lt;tr&gt;&lt;td&gt;annotationDescription&lt;/td&gt;&lt;td&gt;The current response time (~331.73 ms) exceeds the auto-detected baseline (~190.04 ms) by 74.56 %.
Service MainWO has a slowdown.&lt;/td&gt;&lt;/tr&gt;&lt;tr&gt;&lt;td&gt;displayId&lt;/td&gt;&lt;td&gt;P-2512511&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-6687698140810843657_1765347480000V2&lt;/td&gt;&lt;/tr&gt;&lt;tr&gt;&lt;td&gt;problemImpact&lt;/td&gt;&lt;td&gt;SERVICES&lt;/td&gt;&lt;/tr&gt;&lt;tr&gt;&lt;td&gt;problemUrl&lt;/td&gt;&lt;td&gt;https://dxcdynatrace-io.sso.glb.platform.dxc.com/e/c9be27d8-6982-42a7-9fb5-78ea9087067f/#problems/problemdetails;pid=-6687698140810843657_1765347480000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percentile&lt;/td&gt;&lt;td&gt;331727&lt;/td&gt;&lt;/tr&gt;&lt;tr&gt;&lt;td&gt;severities unit&lt;/td&gt;&lt;td&gt;microsecond (µs)&lt;/td&gt;&lt;/tr&gt;&lt;tr&gt;&lt;td&gt;severityLevel&lt;/td&gt;&lt;td&gt;PERFORMANCE&lt;/td&gt;&lt;/tr&gt;&lt;tr&gt;&lt;td&gt;startTime&lt;/td&gt;&lt;td&gt;1765347480000&lt;/td&gt;&lt;/tr&gt;&lt;tr&gt;&lt;td&gt;status&lt;/td&gt;&lt;td&gt;OPEN&lt;/td&gt;&lt;/tr&gt;&lt;tr&gt;&lt;td&gt;tags&lt;/td&gt;&lt;td&gt;ViziRail Services&lt;/td&gt;&lt;/tr&gt;&lt;/table&gt;[/code]
10-12-2025 16:54:38 - PDXC Integration (Work notes)
Backsync to Dynatrace - Status code: 201. Dynatrace Problem P-2512511 has been updated with new comment based on creation of ServiceNow incident INC40863626.
---START---{EventSourceSendingServer:undefined,EventSourceExternalId:undefined}---END---
10-12-2025 16:54:34 - PDXC Integration (Work notes)
---START---{EventSourceSendingServer:undefined,EventSourceExternalId:undefined}---END---
10-12-2025 16:54:32 -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&lt;/td&gt;&lt;td&gt;DT-6687698140810843657_1765347480000V2_SERVICE-1FF0F9674CDA0392_SERVICE_RESPONSE_TIME_DEGRADED&lt;/td&gt;&lt;/tr&gt;&lt;tr&gt;&lt;td&gt;HN;&lt;/td&gt;&lt;td&gt;CATPRDVIZ100.corp.qr.com.au,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10.32.32.23&lt;/td&gt;&lt;/tr&gt;&lt;tr&gt;&lt;td&gt;affectedRequestsPerMinute&lt;/td&gt;&lt;td&gt;35&lt;/td&gt;&lt;/tr&gt;&lt;tr&gt;&lt;td&gt;annotationDescription&lt;/td&gt;&lt;td&gt;The current response time (~331.73 ms) exceeds the auto-detected baseline (~190.04 ms) by 74.56 %.
Service MainWO has a slowdown.&lt;/td&gt;&lt;/tr&gt;&lt;tr&gt;&lt;td&gt;displayId&lt;/td&gt;&lt;td&gt;P-2512511&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-6687698140810843657_1765347480000V2&lt;/td&gt;&lt;/tr&gt;&lt;tr&gt;&lt;td&gt;problemImpact&lt;/td&gt;&lt;td&gt;SERVICES&lt;/td&gt;&lt;/tr&gt;&lt;tr&gt;&lt;td&gt;problemUrl&lt;/td&gt;&lt;td&gt;https://dxcdynatrace-io.sso.glb.platform.dxc.com/e/c9be27d8-6982-42a7-9fb5-78ea9087067f/#problems/problemdetails;pid=-6687698140810843657_1765347480000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percentile&lt;/td&gt;&lt;td&gt;331727&lt;/td&gt;&lt;/tr&gt;&lt;tr&gt;&lt;td&gt;severities unit&lt;/td&gt;&lt;td&gt;microsecond (µs)&lt;/td&gt;&lt;/tr&gt;&lt;tr&gt;&lt;td&gt;severityLevel&lt;/td&gt;&lt;td&gt;PERFORMANCE&lt;/td&gt;&lt;/tr&gt;&lt;tr&gt;&lt;td&gt;startTime&lt;/td&gt;&lt;td&gt;1765347480000&lt;/td&gt;&lt;/tr&gt;&lt;tr&gt;&lt;td&gt;status&lt;/td&gt;&lt;td&gt;OPEN&lt;/td&gt;&lt;/tr&gt;&lt;tr&gt;&lt;td&gt;tags&lt;/td&gt;&lt;td&gt;ViziRail Services&lt;/td&gt;&lt;/tr&gt;&lt;/table&gt;[/code]
10-12-2025 16:54:27 - PDXC Integration (Additional comments)
system:  Assignment rules are now used for all cases when the CI can't be resolved or the CI has no support group.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&lt;/td&gt;&lt;td&gt;DT-6687698140810843657_1765347480000V2_SERVICE-1FF0F9674CDA0392_SERVICE_RESPONSE_TIME_DEGRADED&lt;/td&gt;&lt;/tr&gt;&lt;tr&gt;&lt;td&gt;HN;&lt;/td&gt;&lt;td&gt;CATPRDVIZ100.corp.qr.com.au,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10.32.32.23&lt;/td&gt;&lt;/tr&gt;&lt;tr&gt;&lt;td&gt;affectedRequestsPerMinute&lt;/td&gt;&lt;td&gt;35&lt;/td&gt;&lt;/tr&gt;&lt;tr&gt;&lt;td&gt;annotationDescription&lt;/td&gt;&lt;td&gt;The current response time (~331.73 ms) exceeds the auto-detected baseline (~190.04 ms) by 74.56 %.
Service MainWO has a slowdown.&lt;/td&gt;&lt;/tr&gt;&lt;tr&gt;&lt;td&gt;displayId&lt;/td&gt;&lt;td&gt;P-2512511&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-6687698140810843657_1765347480000V2&lt;/td&gt;&lt;/tr&gt;&lt;tr&gt;&lt;td&gt;problemImpact&lt;/td&gt;&lt;td&gt;SERVICES&lt;/td&gt;&lt;/tr&gt;&lt;tr&gt;&lt;td&gt;problemUrl&lt;/td&gt;&lt;td&gt;https://dxcdynatrace-io.sso.glb.platform.dxc.com/e/c9be27d8-6982-42a7-9fb5-78ea9087067f/#problems/problemdetails;pid=-6687698140810843657_1765347480000V2&lt;/td&gt;&lt;/tr&gt;&lt;tr&gt;&lt;td&gt;referenceResponseTime50thPercentile&lt;/td&gt;&lt;td&gt;190038.5&lt;/td&gt;&lt;/tr&gt;&lt;tr&gt;&lt;td&gt;referenceResponseTime90thPercentile&lt;/td&gt;&lt;td&gt;435285&lt;/td&gt;&lt;/tr&gt;&lt;tr&gt;&lt;td&gt;runEventRules&lt;/td&gt;&lt;td&gt;true&lt;/td&gt;&lt;/tr&gt;&lt;tr&gt;&lt;td&gt;service&lt;/td&gt;&lt;td&gt;MainWO&lt;/td&gt;&lt;/tr&gt;&lt;tr&gt;&lt;td&gt;serviceMethodGroup&lt;/td&gt;&lt;td&gt;Default requests&lt;/td&gt;&lt;/tr&gt;&lt;tr&gt;&lt;td&gt;severities response time 50th percentile&lt;/td&gt;&lt;td&gt;331727&lt;/td&gt;&lt;/tr&gt;&lt;tr&gt;&lt;td&gt;severities unit&lt;/td&gt;&lt;td&gt;microsecond (µs)&lt;/td&gt;&lt;/tr&gt;&lt;tr&gt;&lt;td&gt;severityLevel&lt;/td&gt;&lt;td&gt;PERFORMANCE&lt;/td&gt;&lt;/tr&gt;&lt;tr&gt;&lt;td&gt;startTime&lt;/td&gt;&lt;td&gt;1765347480000&lt;/td&gt;&lt;/tr&gt;&lt;tr&gt;&lt;td&gt;status&lt;/td&gt;&lt;td&gt;OPEN&lt;/td&gt;&lt;/tr&gt;&lt;tr&gt;&lt;td&gt;tags&lt;/td&gt;&lt;td&gt;ViziRail Services&lt;/td&gt;&lt;/tr&gt;&lt;/table&gt;[/code]
</t>
  </si>
  <si>
    <t xml:space="preserve">
 2025-12-10 17:21:25 PDXC Integration - State is Work in Progress was New
 2025-12-10 17:22:10 PDXC Integration - State is Resolved was Work in Progress</t>
  </si>
  <si>
    <t xml:space="preserve">11-12-2025 09:50:25 - Clair Neate (Additional comments)
Hi Hayden,
Thanks for contacting the Queensland Rail IT Service Desk. 
Glad to hear your issues are now resolved! 
If you are experiencing any further IT-related issues, please feel free to call 07 3072 5000 on option 1 or email us at ITServiceDesk@qr.com.au. 
Kind regards, 
Clair Neate
11-12-2025 09:41:12 - Clair Neate (Work notes)
User called to update SD 
Did a restart twice TAS still not showing in the software Centre
Followed steps in KB0010757
Followed from step 2. 
Production
TAS Client Click PRD TAS Client link (works in Acrobat/IE-mode) or copy-and-paste the path below into File Explorer:
\\CPTPRDNAS102.corp.qr.com.au\TAS\ClickOnce\TAS.Client.PRD.application
TAS Manager Click PRD TAS Manager link (works in Acrobat/IE-mode) or copy-and-paste the path below into File Explorer:
\\CPTPRDNAS102.corp.qr.com.au\TAS\ClickOnce\TAS.Manager.PRD.application
After following above steps the TAS launcher app downloaded onto the PC and he was able to access. 
Hayden is happy for SD to now close the ticket
11-12-2025 09:34:09 - Clair Neate (Work notes)
Investigating
11-12-2025 08:21:56 - Andy Phan (Work notes)
Pending user response
11-12-2025 08:21:56 - Andy Phan (Additional comments)
Hi Hayden, 
Did you encounter any problems with the TAS software showing up in the Software Centre, and were you able to install it through the Software Centre?
If you have any further issues with this please feel free to contact us by calling 07 3072 5000 (we are option 1), or alternatively email us at ITServiceDesk@qr.com.au.
Kind regards, 
Andy
11-12-2025 08:14:15 - Andy Phan (Work notes)
Investigating
10-12-2025 16:58:28 - Shane Kmet (Additional comments)
Hi Hayden 
Thank you for contacting the Queensland Rail IT Service Desk today, regarding missing TAS software on QRSL-O8LFCGBA4L, after the PC was updated to Windows 11.
Please restart the PC tonight or tomorrow morning and then check after some time whether TAS software is available for installing via Software Centre.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t>
  </si>
  <si>
    <t xml:space="preserve">
 2025-12-10 16:58:28 Shane Kmet - State is On Hold was Work in Progress
 2025-12-11 09:51:26 Clair Neate - State is Resolved was On Hold</t>
  </si>
  <si>
    <t xml:space="preserve">11-12-2025 07:37:50 - Domenico Macri (Additional comments)
reply from: Domenic.Macri@qr.com.au
Great thanks!
Cheers
[Queensland Rail logo]
DOMENIC MACRI
ASSET MAINTENANCE COordinator – far north
Redlynch MUD
Cnr Intake/Kamerunga Rd • Cairns, QLD 4870
M: 0418 784 003
W: queenslandrail.com.au&lt;http://queenslandrail.com.au/&gt;
11-12-2025 07:14:03 - Cameron Horn (Work notes)
.
11-12-2025 07:12:21 - Guest (Additional comments)
reply from: TrainingIntegration@QR.COM.AU
Hi Dom,
I found a copy of the booking confirmations that were sent from Pro-Lift Training on Tuesday.  They were sent direct to the employee, but I have attached a copy in case you need them.
I hope that helps.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17:09:10 - Domenico Macri (Additional comments)
reply from: Domenic.Macri@qr.com.au
Hi Duane,
Ok I just wasn’t sure. Can you please find out start and finish times please as I’m not sure if the participants have received anything.
Cheers
Dom
Sent from my iPhone
10-12-2025 16:43:16 - Shane Kmet (Work notes)
Closing as INC raised by Guest
</t>
  </si>
  <si>
    <t xml:space="preserve">
 2025-12-10 16:43:16 Shane Kmet - State is Resolved was New</t>
  </si>
  <si>
    <t xml:space="preserve">11-12-2025 14:45:29 - PDXC Integration (Work notes)
Assigned to Vanessa Swarbrick.
&lt;br/&gt;User is Unknown, Opened By User is Unknown, Caller User is Unknown
11-12-2025 14:45:19 - PDXC Integration (Work notes)
Assigned to Vanessa Swarbrick.
&lt;br/&gt;User is Unknown, Opened By User is Unknown, Caller User is Unknown
11-12-2025 14:45:18 - PDXC Integration (Work notes)
Assigned to Vanessa Swarbrick.
&lt;br/&gt;User is Unknown, Opened By User is Unknown, Caller User is Unknown&lt;br/&gt;This email is a legit email, if you dont have any business with them unsubscribe and Delete this email.
11-12-2025 14:45:17 - PDXC Integration (Additional comments)
ashish.anand@dxc.com: This email is a legit email, if you dont have any business with them unsubscribe and Delete this email.
11-12-2025 14:26:38 - PDXC Integration (Work notes)
Assigned to Vanessa Swarbrick.
10-12-2025 16:29:29 - PDXC Integration (Work notes)
Opened By User is Unknown : TRAP_Alerts@qr.com.au@QR
10-12-2025 16:29:19 - TRAP Alerts (Work notes)
Platform DXC Integration incident INC0577279 created INC40863392
</t>
  </si>
  <si>
    <t xml:space="preserve">
 2025-12-10 16:29:05 TRAP Alerts - State is New was New
 2025-12-11 14:26:35 PDXC Integration - State is Work in Progress was New
 2025-12-11 14:45:14 PDXC Integration - State is Resolved was Work in Progress</t>
  </si>
  <si>
    <t xml:space="preserve">11-12-2025 16:35:48 - PDXC Integration (Work notes)
Assigned to Vanessa Swarbrick.
&lt;br/&gt;Thanks for reporting this email. 
This message is unlikely a threat. If the message seems irrelevant or you weren't expecting it, please ignore or delete it.
11-12-2025 16:35:48 - PDXC Integration (Work notes)
Assigned to Vanessa Swarbrick.
&lt;br/&gt;Thanks for reporting this email. 
This message is unlikely a threat. If the message seems irrelevant or you weren't expecting it, please ignore or delete it.
11-12-2025 16:35:48 - PDXC Integration (Work notes)
Assigned to Vanessa Swarbrick.
&lt;br/&gt;Thanks for reporting this email. 
This message is unlikely a threat. If the message seems irrelevant or you weren't expecting it, please ignore or delete it.&lt;br/&gt;Sender: otc@wfs.cloud
11-12-2025 16:35:42 - PDXC Integration (Additional comments)
vanessa.swarbrick@dxc.com: Thanks for reporting this email. 
This message is unlikely a threat. If the message seems irrelevant or you weren't expecting it, please ignore or delete it.
11-12-2025 13:27:38 - PDXC Integration (Work notes)
Assigned to Vanessa Swarbrick.
10-12-2025 16:29:09 - PDXC Integration (Work notes)
Opened By User is Unknown : TRAP_Alerts@qr.com.au@QR
10-12-2025 16:28:57 - TRAP Alerts (Work notes)
Platform DXC Integration incident INC0577278 created INC40863387
</t>
  </si>
  <si>
    <t xml:space="preserve">
 2025-12-10 16:28:35 TRAP Alerts - State is New was New
 2025-12-11 13:27:37 PDXC Integration - State is Work in Progress was New
 2025-12-11 16:35:40 PDXC Integration - State is Resolved was Work in Progress</t>
  </si>
  <si>
    <t xml:space="preserve">10-12-2025 16:45:20 - Cynthia Mackenzie (Additional comments)
I just realised what the time is and I have to get to an appointment - is there a way you could email me the instructions? cynthia.mackenzie@qr.com.au
10-12-2025 16:45:19 - Zahra Gholami (Additional comments)
thank you for your patience while I am reviewing this request
10-12-2025 16:45:18 - Zahra Gholami (Additional comments)
I will be with you shortly
10-12-2025 16:45:17 - Zahra Gholami (Additional comments)
Thank you for the information
10-12-2025 16:45:16 - Cynthia Mackenzie (Additional comments)
Thanks I know of the data request but it only allows to request for individuals not a whole team
10-12-2025 16:45:15 - Zahra Gholami (Additional comments)
please bear with me
10-12-2025 16:45:14 - Zahra Gholami (Additional comments)
I can find the link for you
10-12-2025 16:45:13 - Zahra Gholami (Additional comments)
It should be data request
10-12-2025 16:45:12 - Zahra Gholami (Additional comments)
Thank you for contacting  the ICT Service Desk.  I am looking into your question now and will be with you shortly.
10-12-2025 16:45:11 - Cynthia Mackenzie (Additional comments)
Hello - what is the request type I need to submit to change folder permissions to allow our whole team access to a specific corp drive folder that was locked years ago by someone and now no longer needs to be locked?
</t>
  </si>
  <si>
    <t xml:space="preserve">
 2025-12-10 16:47:31 Zahra Gholami - State is Resolved was New</t>
  </si>
  <si>
    <t xml:space="preserve">12-12-2025 14:27:59 - PDXC Integration (Work notes)
Assigned to Prachi Kale.
&lt;br/&gt;[incident].[cmdb_ci] supplied value [CAHPRDSEC001] failed [More than one match found]&lt;br/&gt;[incident].[parent_incident] supplied value [INC40854398] failed [Unable to determine reference]
11-12-2025 19:09:39 - PDXC Integration (Work notes)
Assigned to Prachi Kale.
&lt;br/&gt;[incident].[cmdb_ci] supplied value [CAHPRDSEC001] failed [More than one match found]&lt;br/&gt;Failed to update the releated lists: None of the affectedCis provided by QLDRail_INC exist in ServiceNow: CAHPRDSEC001. Cannot updated the affected CIs. (F8EDD3803DBA431AAEBD3E035F7CA1DD)
11-12-2025 19:09:06 - Au Huynh (Work notes)
Platform DXC Integration incident INC0577276 updated INC40863344
11-12-2025 19:09:01 - Au Huynh (Work notes)
System Center Management Health Service Unloaded System Rule(s) 
  Alert Description 
Source:    CAHPRDSEC001.corp.qr.com.au 
Full Path Name:    Microsoft.SystemCenter.AgentWatchersGroup\CAHPRDSEC001.corp.qr.com.au 
Alert Monitor:    System Rules Unloaded 
Created:    11/12/2025 7:15:23 PM 
  The System Center Management Health Service EBB7D967-C6B5-7E35-D551-F71B672C3B33 running on host CAHPRDSEC001.corp.qr.com.au and serving management group with id {55DD0F32-ECFA-0717-70F5-884769171C24} is not healthy. Some system rules failed to load.
10-12-2025 17:24:14 - PDXC Integration (Work notes)
Assigned to Prachi Kale.
&lt;br/&gt;[incident].[cmdb_ci] supplied value [CAHPRDSEC001] failed [More than one match found]
10-12-2025 17:23:44 - PDXC Integration (Work notes)
Assigned to Prachi Kale.
&lt;br/&gt;[incident].[cmdb_ci] supplied value [CAHPRDSEC001] failed [More than one match found]&lt;br/&gt;issue : System Center Management Health Service Unloaded System Rule(s)
Finding : The server is in hung state
Next update : The server is in hung state we have sent mail for downtime to reboot the server.
10-12-2025 17:23:44 - PDXC Integration (Work notes)
Assigned to Prachi Kale.
&lt;br/&gt;[incident].[cmdb_ci] supplied value [CAHPRDSEC001] failed [More than one match found]
10-12-2025 17:23:41 - PDXC Integration (Additional comments)
prachi.kale@dxc.com: issue : System Center Management Health Service Unloaded System Rule(s)
Finding : The server is in hung state
Next update : The server is in hung state we have sent mail for downtime to reboot the server.
10-12-2025 16:33:05 - PDXC Integration (Work notes)
Assigned to Prachi Kale.
&lt;br/&gt;[incident].[cmdb_ci] supplied value [CAHPRDSEC001] failed [More than one match found]
10-12-2025 16:29:59 - PDXC Integration (Work notes)
Assigned to Shilpi Gupta.
&lt;br/&gt;[incident].[cmdb_ci] supplied value [CAHPRDSEC001] failed [More than one match found]
10-12-2025 16:28:38 - PDXC Integration (Work notes)
Assigned to guduru shilpa.
&lt;br/&gt;[incident].[cmdb_ci] supplied value [CAHPRDSEC001] failed [More than one match found]
10-12-2025 16:28:38 - PDXC Integration (Work notes)
Assigned to guduru shilpa.
10-12-2025 16:24:28 - PDXC Integration (Work notes)
Vendor Referenced this CI Value on Creation not found in database : CAHPRDSEC001
Vendor Referenced this Business Service Value on Creation not found in database : SCOM
10-12-2025 16:24:05 - Shane Kmet (Work notes)
Platform DXC Integration incident INC0577276 created INC40863344
</t>
  </si>
  <si>
    <t xml:space="preserve">
 2025-12-10 16:28:34 PDXC Integration - State is Work in Progress was New
 2025-12-10 17:23:35 PDXC Integration - State is On Hold was Work in Progress</t>
  </si>
  <si>
    <t xml:space="preserve">11-12-2025 11:08:27 - Pruthvish Patel (Work notes)
SD called User on 0730725124
User confirmed can access those missing emails in online archives, no action required from SDA
Closing off the ticket
11-12-2025 10:51:29 - Pruthvish Patel (Work notes)
Investigating
10-12-2025 16:26:03 - Bree Davies (Additional comments)
Further to this request, if things are not showing in my inbox, have you moved them to my online archive?
</t>
  </si>
  <si>
    <t xml:space="preserve">
 2025-12-10 16:29:19 Shane Kmet - Assigned to is Zoe O'Brien was 
 2025-12-11 11:08:27 Pruthvish Patel - State is Resolved was Work in Progress</t>
  </si>
  <si>
    <t xml:space="preserve">11-12-2025 09:18:59 - Raegan Munro (Work notes)
Closing and advising user to raise an Other Request.
11-12-2025 09:17:25 - Raegan Munro (Work notes)
Investigating.
</t>
  </si>
  <si>
    <t xml:space="preserve">
 2025-12-10 16:29:20 Shane Kmet - Assigned to is Zoe O'Brien was 
 2025-12-11 09:18:59 Raegan Munro - State is Resolved was Work in Progress</t>
  </si>
  <si>
    <t xml:space="preserve">11-12-2025 09:39:55 - Raegan Munro (Work notes)
Description of Issue:
 User called in relation to this issue. 
Troubleshooting:
 Verified users DOB and service number. 
Unlocked account. 
User can now access their account as normal. 
============================ 
Username: Harshitha Gudla
Employee ID: O915099
Contact Number: +91 9640041821
10-12-2025 16:28:19 - PDXC Integration (Work notes)
[incident].[cmdb_ci] supplied value [CAFPRDSFT101] failed [More than one match found]
10-12-2025 16:28:08 - PDXC Integration (Work notes)
[incident].[cmdb_ci] supplied value [CAFPRDSFT101] failed [More than one match found]
10-12-2025 16:28:03 - PDXC Integration (Additional comments)
prachi.kale@dxc.com: Update : We have disconnected the user from this server CAFPRDSFT101,CATPRDDDC201 and below server is not under cloudops support
CITRXALb48001
CITRXALc0004
CITRXALc0018
IT service desk team please check
10-12-2025 16:26:58 - PDXC Integration (Work notes)
Assigned to Prachi Kale.
&lt;br/&gt;[incident].[cmdb_ci] supplied value [CAFPRDSFT101] failed [More than one match found]&lt;br/&gt;Thanks for raising the incident. The incident has been acknowledged and we will start working on it immediately. In case we need further information related to the incident, we will contact you immediately. "
10-12-2025 16:24:18 - PDXC Integration (Work notes)
Assigned to Prachi Kale.
&lt;br/&gt;[incident].[cmdb_ci] supplied value [CAFPRDSFT101] failed [More than one match found]
10-12-2025 16:18:54 - PDXC Integration (Work notes)
Assigned to Prachi Kale.
10-12-2025 16:14:58 - PDXC Integration (Work notes)
Vendor Referenced this CI Value on Creation not found in database : CAFPRDSFT101
10-12-2025 16:14:41 - Zoe O'Brien (Work notes)
Platform DXC Integration incident INC0577272 created INC40863245
</t>
  </si>
  <si>
    <t xml:space="preserve">
 2025-12-10 16:18:50 PDXC Integration - State is Work in Progress was New
 2025-12-10 16:28:03 PDXC Integration - State is On Hold was Work in Progress
 2025-12-10 16:29:27 Shane Kmet - Assigned to is Zoe O'Brien was 
 2025-12-11 09:39:55 Raegan Munro - State is Resolved was On Hold</t>
  </si>
  <si>
    <t xml:space="preserve">12-12-2025 14:29:11 - PDXC Integration (Work notes)
Assigned to SHIRISHA Mushkam.
&lt;br/&gt;[incident].[cmdb_ci] supplied value [CAHPRDSEC001] failed [More than one match found]&lt;br/&gt;[incident].[parent_incident] supplied value [INC40854398] failed [Unable to determine reference]
10-12-2025 16:29:55 - PDXC Integration (Work notes)
Assigned to SHIRISHA Mushkam.
&lt;br/&gt;[incident].[cmdb_ci] supplied value [CAHPRDSEC001] failed [More than one match found]
10-12-2025 16:29:44 - PDXC Integration (Work notes)
Assigned to SHIRISHA Mushkam.
&lt;br/&gt;[incident].[cmdb_ci] supplied value [CAHPRDSEC001] failed [More than one match found]
10-12-2025 16:29:39 - PDXC Integration (Additional comments)
prachi.kale@dxc.com: issue : Percentage of Committed Memory in Use is too high
Finding : the server is in hung state
next update the server is in hung state we have sent mail for downtime to reboot the server.
10-12-2025 16:09:04 - PDXC Integration (Work notes)
Assigned to SHIRISHA Mushkam.
&lt;br/&gt;[incident].[cmdb_ci] supplied value [CAHPRDSEC001] failed [More than one match found]
10-12-2025 16:08:55 - PDXC Integration (Work notes)
Assigned to SHIRISHA Mushkam.
&lt;br/&gt;[incident].[cmdb_ci] supplied value [CAHPRDSEC001] failed [More than one match found]&lt;br/&gt;Thanks for raising the incident. The incident has been acknowledged and we will start working on it immediately. In case we need further information related to the incident, we will contact you immediately. "
10-12-2025 16:07:04 - PDXC Integration (Work notes)
Assigned to SHIRISHA Mushkam.
10-12-2025 16:03:04 - PDXC Integration (Work notes)
Vendor Referenced this CI Value on Creation not found in database : CAHPRDSEC001
Vendor Referenced this Business Service Value on Creation not found in database : SCOM
10-12-2025 16:02:40 - Shane Kmet (Work notes)
Platform DXC Integration incident INC0577270 created INC40863119
</t>
  </si>
  <si>
    <t xml:space="preserve">
 2025-12-10 16:06:59 PDXC Integration - State is Work in Progress was New
 2025-12-10 16:29:39 PDXC Integration - State is On Hold was Work in Progress</t>
  </si>
  <si>
    <t xml:space="preserve">10-12-2025 17:08:18 - PDXC Integration (Work notes)
Assigned to Sonia Pandey.
&lt;br/&gt;From O365 messaging perspective - All services are good &amp; emails were delivered both internally &amp; externally without delay from both servers.
Health check is fine from M365, all services running
Emails are delivering fine from both the servers 
10-12-2025 17:08:14 - PDXC Integration (Work notes)
Assigned to Sonia Pandey.
&lt;br/&gt;From O365 messaging perspective - All services are good &amp; emails were delivered both internally &amp; externally without delay from both servers.
Health check is fine from M365, all services running
Emails are delivering fine from both the servers 
&lt;br/&gt;From O365 messaging perspective - All services are good &amp; emails were delivered both internally &amp; externally without delay from both servers
Health check is fine from M365, all services running
Emails are delivering fine from both the servers
10-12-2025 17:08:09 - PDXC Integration (Work notes)
Assigned to Sonia Pandey.
&lt;br/&gt;From O365 messaging perspective - All services are good &amp; emails were delivered both internally &amp; externally without delay from both servers.
Health check is fine from M365, all services running
Emails are delivering fine from both the servers 
10-12-2025 17:08:07 - PDXC Integration (Additional comments)
sonia.pandey@dxc.com: From O365 messaging perspective - All services are good &amp; emails were delivered both internally &amp; externally without delay from both servers.
Health check is fine from M365, all services running
Emails are delivering fine from both the servers 
10-12-2025 16:23:58 - PDXC Integration (Work notes)
Assigned to Sonia Pandey.
10-12-2025 16:01:54 - PDXC Integration (Work notes)
Vendor Referenced this CI Value on Creation not found in database : SCOM
Vendor Referenced this Business Service Value on Creation not found in database : SCOM
10-12-2025 16:01:42 - Shane Kmet (Work notes)
Platform DXC Integration incident INC0577269 created INC40863106
</t>
  </si>
  <si>
    <t xml:space="preserve">
 2025-12-10 16:23:55 PDXC Integration - State is Work in Progress was New
 2025-12-10 17:08:04 PDXC Integration - State is Resolved was Work in Progress</t>
  </si>
  <si>
    <t xml:space="preserve">11-12-2025 11:05:08 - PDXC Integration (Work notes)
Assigned to Jayapaul Matangi.
&lt;br/&gt;[incident].[cmdb_ci] supplied value [CATPRDADC401] failed [More than one match found]
10-12-2025 17:56:14 - PDXC Integration (Work notes)
[incident].[cmdb_ci] supplied value [CATPRDADC401] failed [More than one match found]
10-12-2025 17:55:54 - PDXC Integration (Work notes)
[incident].[cmdb_ci] supplied value [CATPRDADC401] failed [More than one match found]
10-12-2025 17:55:52 - PDXC Integration (Additional comments)
prachi.kale@dxc.com: Hi AD team please check on this
10-12-2025 17:55:14 - PDXC Integration (Work notes)
Assigned to Vamsi Krishna.
&lt;br/&gt;[incident].[cmdb_ci] supplied value [CATPRDADC401] failed [More than one match found]&lt;br/&gt;Thanks for raising the incident. The incident has been acknowledged and we will start working on it immediately. In case we need further information related to the incident, we will contact you immediately. "
10-12-2025 16:10:44 - PDXC Integration (Work notes)
Assigned to Vamsi Krishna.
&lt;br/&gt;[incident].[cmdb_ci] supplied value [CATPRDADC401] failed [More than one match found]
10-12-2025 16:03:34 - PDXC Integration (Work notes)
Assigned to Vamsi Krishna.
10-12-2025 16:00:49 - PDXC Integration (Work notes)
Vendor Referenced this CI Value on Creation not found in database : CATPRDADC401
Vendor Referenced this Business Service Value on Creation not found in database : SCOM
10-12-2025 16:00:31 - Shane Kmet (Work notes)
Platform DXC Integration incident INC0577268 created INC40863103
</t>
  </si>
  <si>
    <t xml:space="preserve">
 2025-12-10 16:03:28 PDXC Integration - State is Work in Progress was New
 2025-12-10 17:55:52 PDXC Integration - State is On Hold was Work in Progress</t>
  </si>
  <si>
    <t xml:space="preserve">12-12-2025 04:15:52 - PDXC Integration (Work notes)
Assigned to Jayapaul Matangi.
&lt;br/&gt;[incident].[cmdb_ci] supplied value [CATPRDADC101] failed [More than one match found]
11-12-2025 18:56:28 - PDXC Integration (Work notes)
[incident].[cmdb_ci] supplied value [CATPRDADC101] failed [More than one match found]
10-12-2025 19:56:49 - PDXC Integration (Work notes)
Assigned to SHIRISHA Mushkam.
&lt;br/&gt;[incident].[cmdb_ci] supplied value [CATPRDADC101] failed [More than one match found]
10-12-2025 19:56:44 - PDXC Integration (Work notes)
Assigned to SHIRISHA Mushkam.
&lt;br/&gt;[incident].[cmdb_ci] supplied value [CATPRDADC101] failed [More than one match found]
10-12-2025 19:56:43 - PDXC Integration (Additional comments)
prachi.kale@dxc.com: issue : Unexpected Server Shutdown
Finding : The server was rebooted 
Next update : We have sent an email for AD team to check there side is they perform any activity waiting for there response.
10-12-2025 16:30:28 - PDXC Integration (Work notes)
Assigned to SHIRISHA Mushkam.
&lt;br/&gt;[incident].[cmdb_ci] supplied value [CATPRDADC101] failed [More than one match found]
10-12-2025 16:30:24 - PDXC Integration (Work notes)
Assigned to SHIRISHA Mushkam.
&lt;br/&gt;[incident].[cmdb_ci] supplied value [CATPRDADC101] failed [More than one match found]&lt;br/&gt;Thanks for raising the incident. The incident has been acknowledged and we will start working on it immediately. In case we need further information related to the incident, we will contact you immediately. "
10-12-2025 16:07:45 - PDXC Integration (Work notes)
Assigned to SHIRISHA Mushkam.
10-12-2025 15:59:35 - PDXC Integration (Work notes)
Vendor Referenced this CI Value on Creation not found in database : CATPRDADC101
Vendor Referenced this Business Service Value on Creation not found in database : SCOM
10-12-2025 15:59:19 - Shane Kmet (Work notes)
Platform DXC Integration incident INC0577267 created INC40863096
</t>
  </si>
  <si>
    <t xml:space="preserve">
 2025-12-10 16:07:43 PDXC Integration - State is Work in Progress was New
 2025-12-10 19:56:43 PDXC Integration - State is On Hold was Work in Progress
 2025-12-11 18:56:20 PDXC Integration - Assignment Group is DXC Infra Active Directory was DXC CloudOps</t>
  </si>
  <si>
    <t xml:space="preserve">10-12-2025 16:04:28 - PDXC Integration (Work notes)
Assigned to Eric Hanneman.
&lt;br/&gt;Request for IT Equipment (Accessory only) - Self Service. Fill in top information, tick Other accessories and check box marked Dell Pen – for Latitude 7350 Detachable.
10-12-2025 16:04:18 - PDXC Integration (Work notes)
Assigned to Eric Hanneman.
&lt;br/&gt;Request for IT Equipment (Accessory only) - Self Service. Fill in top information, tick Other accessories and check box marked Dell Pen – for Latitude 7350 Detachable.
10-12-2025 16:04:16 - PDXC Integration (Additional comments)
ehanneman2@dxc.com: Sent email with instructions to Julie, resolving incident.
10-12-2025 16:01:44 - PDXC Integration (Work notes)
Assigned to Eric Hanneman.
&lt;br/&gt;From: Hanneman, Eric 
Sent: Wednesday, 10 December 2025 16:00
To: Chiem, Julie &lt;Julie.Chiem@qr.com.au&gt;
Subject: INC40862452 - Question: Dell tablet received does not have pen, how can one be obtained? 
Hi Julie,
Someone from your team had come by the Mayne tech bar with a question on how to obtain a Dell tablet pen.  I’ve researched and found that the accessory can be requested here -  Request for IT Equipment (Accessory only) - Self Service.
You’ll need to fill in the top information and then Tick Other accessories and check the box marked Dell Pen – for Latitude 7350 Detachable.
Regards,
Eric
10-12-2025 15:57:26 - PDXC Integration (Work notes)
Assigned to Eric Hanneman.
&lt;br/&gt;Requested User is Unknown : ehanneman2@dxc.com
</t>
  </si>
  <si>
    <t xml:space="preserve">
 2025-12-10 16:04:16 PDXC Integration - State is Resolved was Work in Progress</t>
  </si>
  <si>
    <t xml:space="preserve">11-12-2025 15:44:08 - PDXC Integration (Work notes)
Assigned to Jayapaul Matangi.
&lt;br/&gt;The given zone has been resolving now from the given server, Hence closing this request
C:\Users\mjayapaul&gt;nslookup CATPRDADC202
Server: CPTPRDSRV111.corp.qr.com.au
Address: 10.16.140.11
Name: CATPRDADC202.corp.qr.com.au
Address: 10.32.0.5
11-12-2025 15:43:59 - PDXC Integration (Work notes)
Assigned to Jayapaul Matangi.
&lt;br/&gt;The given zone has been resolving now from the given server, Hence closing this request
C:\Users\mjayapaul&gt;nslookup CATPRDADC202
Server: CPTPRDSRV111.corp.qr.com.au
Address: 10.16.140.11
Name: CATPRDADC202.corp.qr.com.au
Address: 10.32.0.5
11-12-2025 15:43:57 - PDXC Integration (Additional comments)
matangi.jayapaul@dxc.com: The given zone has been resolving now from the given server, Hence closing this request
C:\Users\mjayapaul&gt;nslookup CATPRDADC202
Server: CPTPRDSRV111.corp.qr.com.au
Address: 10.16.140.11
Name: CATPRDADC202.corp.qr.com.au
Address: 10.32.0.5
11-12-2025 15:43:28 - PDXC Integration (Work notes)
Assigned to Jayapaul Matangi.
11-12-2025 15:43:24 - PDXC Integration (Additional comments)
matangi.jayapaul@dxc.com: The given zone has been resolving now from the given server, Hence closing this request
C:\Users\mjayapaul&gt;nslookup CATPRDADC202
Server:  CPTPRDSRV111.corp.qr.com.au
Address:  10.16.140.11
Name:    CATPRDADC202.corp.qr.com.au
Address:  10.32.0.5
10-12-2025 16:22:38 - PDXC Integration (Work notes)
Assigned to Jayapaul Matangi.
10-12-2025 16:01:04 - PDXC Integration (Work notes)
Failed to update the releated lists: None of the affectedCis provided by QLDRail_INC exist in ServiceNow: CATPRDADC202. Cannot updated the affected CIs. (F8EDD3803DBA431AAEBD3E035F7CA1DD)
10-12-2025 15:58:09 - Shane Kmet (Work notes)
Platform DXC Integration incident INC0577265 updated INC40863085
10-12-2025 15:58:05 - Shane Kmet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Zone 32.32.10.in-addr.arpa on CATPRDADC401.corp.qr.com.au False Windows DNS - Active Directory Integrated Zone Conflict 0 10/12/2025 5:47:59 AM UTC  00:09:58.9347641  
Critical Zone 32.32.10.in-addr.arpa on CATPRDADC401.corp.qr.com.au False Windows DNS - Active Directory Integrated Zone Conflict 0 10/12/2025 5:41:27 AM UTC  00:16:30.5647641  
Critical Zone 32.32.10.in-addr.arpa on CATPRDADC401.corp.qr.com.au False Windows DNS - Active Directory Integrated Zone Conflict 0 10/12/2025 5:18:17 AM UTC  00:39:40.7047641  
Critical Zone 32.32.10.in-addr.arpa on CATPRDADC401.corp.qr.com.au False Windows DNS - Active Directory Integrated Zone Conflict 0 10/12/2025 5:31:22 AM UTC  00:26:35.2217641  
Critical Zone 177.32.10.in-addr.arpa on CPTPRDSRV211.corp.qr.com.au False Windows DNS - Active Directory Integrated Zone Operation Failed 0 10/12/2025 5:12:07 AM UTC  00:45:50.3887641  
Critical Zone 32.32.10.in-addr.arpa on CATPRDADC101.corp.qr.com.au False Windows DNS - Active Directory Integrated Zone Conflict 0 10/12/2025 5:04:01 AM UTC  00:53:56.8317641
10-12-2025 15:57:44 - PDXC Integration (Work notes)
Vendor Referenced this CI Value on Creation not found in database : CATPRDADC202
Vendor Referenced this Business Service Value on Creation not found in database : SCOM
10-12-2025 15:57:34 - Shane Kmet (Work notes)
Platform DXC Integration incident INC0577265 created INC40863085
</t>
  </si>
  <si>
    <t xml:space="preserve">
 2025-12-10 16:22:37 PDXC Integration - State is Work in Progress was New
 2025-12-11 15:43:57 PDXC Integration - State is Resolved was Work in Progress</t>
  </si>
  <si>
    <t xml:space="preserve">12-12-2025 11:07:38 - PDXC Integration (Work notes)
Assigned to Eric Hanneman.
11-12-2025 15:41:08 - PDXC Integration (Work notes)
Assigned to Eric Hanneman.
&lt;br/&gt;Also found manual driver package for SL4 here - 
https://support.microsoft.com/en-us/surface/download-drivers-and-firmware-for-surface-09bb2e09-2a4b-cb69-0951-078a7739e120
Perhaps downloading and manually installing may work?
11-12-2025 15:29:58 - PDXC Integration (Work notes)
Assigned to Eric Hanneman.
&lt;br/&gt;After all updates were installed, restarted device.
Had Bruce try hitting the Windows + P at the same time.  No external monitors were detected.
Installed Firmware on Dell Dock WD19 (6830GX2).  Restarted device.  Tested, no external monitors detected.
Held Ctrl+Shift+Win key+B key+Power down through the restart (post process).  Tested once logged in, no external monitors detected.
Bruce did confirm he was able to plug his personal laptop into the dock and display to external monitors worked.
Asked Bruce to go into a QR office to see if the laptop could display out to external monitor through a different dock.  He is WFH and can be in the office next Tuesday.  Bruce will call me back after 9:30am.
11-12-2025 14:33:09 - PDXC Integration (Work notes)
Assigned to Eric Hanneman.
&lt;br/&gt;Also downloaded firmware update for the dock that's connecting the laptop to his WFH monitors.
Dell Dock - WD19 
https://www.dell.com/support/product-details/en-au/servicetag/0-L3VHN0hZaFRZeVpyRjRWRm9iWXFzUT090/drivers
11-12-2025 14:07:38 - PDXC Integration (Work notes)
Assigned to Eric Hanneman.
&lt;br/&gt;After remotely accessing Bruce's laptop, found that there were a bunch of updates that still were pending installation via Windows Update.  Currently running through, installing them.
11-12-2025 13:25:38 - PDXC Integration (Work notes)
Assigned to Eric Hanneman.
&lt;br/&gt;From: Howell, Bruce &lt;Bruce.Howell@qr.com.au&gt; 
Sent: Thursday, 11 December 2025 12:44
To: Hanneman, Eric &lt;eric.hanneman@qr.com.au&gt;
Subject: Re: INC0577264 (INC40864103) - Global Protect issues, monitors stop working after hard reset
Eric,
The monitors are still not working.
Thank you.
Bruce Howell 
Get Outlook for Android
11-12-2025 12:42:08 - PDXC Integration (Work notes)
Assigned to Eric Hanneman.
11-12-2025 12:42:08 - PDXC Integration (Work notes)
Assigned to Eric Hanneman.
11-12-2025 12:42:02 - PDXC Integration (Additional comments)
ehanneman2@dxc.com: Awaiting response from Bruce, email sent.
11-12-2025 12:41:38 - PDXC Integration (Work notes)
Assigned to Eric Hanneman.
&lt;br/&gt;From: Hanneman, Eric 
Sent: Thursday, 11 December 2025 12:41
To: Howell, Bruce &lt;Bruce.Howell@qr.com.au&gt;
Subject: INC0577264 (INC40864103) - Global Protect issues, monitors stop working after hard reset
Hi Bruce,
I was passed an incident raised under your name that states you’re experiencing an issue with Global Protect (solved?) and your external monitor(s) have stopped working.  Can you confirm all is good now or if you still require assistance?
Thank you,
Eric
11-12-2025 10:07:38 - PDXC Integration (Work notes)
Assigned to Eric Hanneman.
10-12-2025 17:41:47 - Shane Kmet (Work notes)
Platform DXC Integration incident INC0577264 updated INC40864103
10-12-2025 17:41:43 - Shane Kmet (Work notes)
Assigning to DXC Desktop CBD for support
Users QR PC is not working with monitors (User has confirmed monitors are working by using a personal PC)
10-12-2025 17:41:39 - Shane Kmet (Work notes)
Platform DXC Integration incident INC0577264 created INC40864103
10-12-2025 17:33:28 - Bruce Howell (Additional comments)
George, I waited until everything had downloaded then restarted the pc as per instruction. I restarted 3 times but the displays still do not work. I tested the displays on my personal pc and they do work.
10-12-2025 16:24:15 - George Knight (Additional comments)
Hi Bruce 
Thank you for contacting the Queensland Rail IT Service Desk today about Global Protect issues, monitors stop working after hard reset.
As discussed, restart your PC when updates done - please ensure it is via Windows Start Menu &gt; Power icon &gt; Restart and not Shutdown or pressing the physical power button.
Reply to the ticket with the results.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16:23:20 - George Knight (Work notes)
Investigating.
</t>
  </si>
  <si>
    <t xml:space="preserve">
 2025-12-10 16:24:15 George Knight - State is On Hold was Work in Progress
 2025-12-10 17:41:31 Shane Kmet - State is Work in Progress was On Hold
 2025-12-11 12:42:03 PDXC Integration - State is On Hold was Work in Progress</t>
  </si>
  <si>
    <t xml:space="preserve">10-12-2025 16:41:01 - Shane Kmet (Work notes)
Closing as INC raised by Guest
</t>
  </si>
  <si>
    <t xml:space="preserve">
 2025-12-10 16:41:01 Shane Kmet - State is Resolved was New</t>
  </si>
  <si>
    <t xml:space="preserve">11-12-2025 08:22:23 - Zoe O'Brien (Work notes)
.
11-12-2025 08:20:07 - Guest (Additional comments)
reply from: bookings@accell.com.au
Hi Duane Thanks for confirming re: RIW numbers. Please confirm when you expect to have a PO as I would like to start booking travel, bearing in mind its peak season. Thanks From: Training Integration &lt;TrainingIntegration@ QR. COM. AU&gt; Sent: 
Hi Duane
Thanks for confirming re: RIW numbers.
Please confirm when you expect to have a PO as I would like to start booking travel, bearing in mind its peak season.
Thanks
[cid:image002.png@01DC6A76.8E8ECA40]
11-12-2025 08:15:42 - Pruthvish Patel (Work notes)
.
11-12-2025 08:13:10 - Guest (Additional comments)
reply from: bookings@accell.com.au
Great thanks Rachel From: Sidney, Rachel &lt;Rachel. Sidney@ qr. com. au&gt; Sent: Thursday, 11 December 2025 7: 58 AM To: Training Integration &lt;TrainingIntegration@ QR. COM. AU&gt; Cc: Accell Bookings &lt;bookings@ accell. com. au&gt; Subject: RE: 
Great thanks Rachel
[cid:image002.png@01DC6A75.AB7F8050]
11-12-2025 08:00:02 - Rachel Sidney (Additional comments)
reply from: Rachel.Sidney@qr.com.au
Good Morning All
Please find attached mud map of Sunshine Training Centre.
Kind regards
[Queensland Rail logo]
Rachel Sidney
Training Scheduler
Sunshine Depot, 281a Bilsen Road
Geebung, Queensland 4034
T:
M: 0459892750
F:
W: queenslandrail.com.au&lt;http://queenslandrail.com.au&gt;
10-12-2025 16:40:48 - Shane Kmet (Work notes)
Closing as INC raised by Guest
</t>
  </si>
  <si>
    <t xml:space="preserve">
 2025-12-10 16:40:48 Shane Kmet - State is Resolved was New</t>
  </si>
  <si>
    <t xml:space="preserve">11-12-2025 13:56:28 - PDXC Integration (Work notes)
Assigned to Duy Minh Nguyen.
&lt;br/&gt;Clearing browser cache resolved the issue of My Roster being unavailable. User confirmed that MyRoster is working again.
11-12-2025 13:56:28 - PDXC Integration (Work notes)
Assigned to Duy Minh Nguyen.
&lt;br/&gt;Clearing browser cache resolved the issue of My Roster being unavailable. User confirmed that MyRoster is working again.
11-12-2025 13:56:23 - PDXC Integration (Additional comments)
mnguyen83@dxc.com: Clear browser cache on mobile device resolved the issue.
11-12-2025 08:47:58 - PDXC Integration (Work notes)
Assigned to Duy Minh Nguyen.
&lt;br/&gt;Called user and has confirmed that MyRoster is working again after cache clearing.
10-12-2025 16:18:04 - PDXC Integration (Work notes)
Assigned to Duy Minh Nguyen.
10-12-2025 16:17:44 - PDXC Integration (Work notes)
Assigned to Duy Minh Nguyen.
10-12-2025 16:17:44 - PDXC Integration (Additional comments)
mnguyen83@dxc.com: Hi @David Mehlert,
Please clear your browser cache and try it again, let me know how it goes.
Regards,
Minh
10-12-2025 16:07:34 - PDXC Integration (Work notes)
Vendor Referenced this CI Value on Creation not found in database : Corporate Mobile Phones
Vendor Referenced this Business Service Value on Creation not found in database : My Roster
10-12-2025 16:07:10 - Zoe O'Brien (Work notes)
Platform DXC Integration incident INC0577261 created INC40863170
</t>
  </si>
  <si>
    <t xml:space="preserve">
 2025-12-10 16:17:44 PDXC Integration - State is Work in Progress was New
 2025-12-11 13:56:23 PDXC Integration - State is Resolved was Work in Progress</t>
  </si>
  <si>
    <t xml:space="preserve">11-12-2025 16:29:19 - PDXC Integration (Work notes)
Assigned to Vanessa Swarbrick.
&lt;br/&gt;Thank you for reporting this email.
We've confirmed the email contains suspicious content and we've blocked the email address.
11-12-2025 16:29:08 - PDXC Integration (Work notes)
Assigned to Vanessa Swarbrick.
&lt;br/&gt;Thank you for reporting this email.
We've confirmed the email contains suspicious content and we've blocked the email address.
11-12-2025 16:29:07 - PDXC Integration (Additional comments)
vanessa.swarbrick@dxc.com: Thank you for reporting this email.
We've confirmed the email contains suspicious content and we've blocked the email address.
11-12-2025 16:28:28 - PDXC Integration (Work notes)
Assigned to Vanessa Swarbrick.
&lt;br/&gt;Thank you for reporting this email.
We've confirmed the email contains suspicious content and we've blocked the email address.
&lt;br/&gt;Sender: yurlovmisha1796@gmail.com
11-12-2025 11:50:58 - PDXC Integration (Work notes)
Assigned to Vanessa Swarbrick.
10-12-2025 15:49:54 - PDXC Integration (Work notes)
Opened By User is Unknown : TRAP_Alerts@qr.com.au@QR
10-12-2025 15:49:33 - TRAP Alerts (Work notes)
Platform DXC Integration incident INC0577260 created INC40863022
</t>
  </si>
  <si>
    <t xml:space="preserve">
 2025-12-10 15:49:19 TRAP Alerts - State is New was New
 2025-12-11 11:50:50 PDXC Integration - State is Work in Progress was New
 2025-12-11 16:28:26 PDXC Integration - State is Resolved was Work in Progress</t>
  </si>
  <si>
    <t xml:space="preserve">10-12-2025 16:40:36 - Shane Kmet (Work notes)
Closing as INC raised by Guest
</t>
  </si>
  <si>
    <t xml:space="preserve">
 2025-12-10 16:40:36 Shane Kmet - State is Resolved was New</t>
  </si>
  <si>
    <t xml:space="preserve">11-12-2025 11:42:48 - PDXC Integration (Work notes)
Assigned to Yeasinur Rahman Joy.
&lt;br/&gt;Visited site, checked sound system, no issues observed, advised user to contact Service Desk if problem reoccurs
11-12-2025 11:42:48 - PDXC Integration (Work notes)
Assigned to Yeasinur Rahman Joy.
&lt;br/&gt;Visited site, checked sound system, no issues observed, advised user to contact Service Desk if problem reoccurs
11-12-2025 11:42:38 - PDXC Integration (Additional comments)
yeasinurrahman.joy@dxc.com: Hi Robert,
I visited 295 Ann Street, Upper Ground, Room B to check the reported audio issue. You were offsite, so I was escorted into the room. A meeting was in progress, and I confirmed the sound system is working correctly—no issues observed.
The issue appears resolved. If the problem occurs again, please contact the Service Desk for assistance.
Thanks,
Yeasin
11-12-2025 11:41:58 - PDXC Integration (Work notes)
Assigned to Yeasinur Rahman Joy.
&lt;br/&gt;Visited 295 Ann Street, Upper Ground, Room B (Meeting Room). Called Robert, but he was offsite, so I requested someone to escort me in.
Checked the meeting room and noticed a meeting was in progress. Verified that the sound system was working correctly—no issues observed.
The issue appears to be resolved. Advised the user to contact the Service Desk if the problem reoccurs.
11-12-2025 10:07:28 - PDXC Integration (Work notes)
Assigned to Yeasinur Rahman Joy.
10-12-2025 16:42:34 - PDXC Integration (Work notes)
Vendor Referenced this CI Value on Creation not found in database : General Enquiries (Generic Ci)
10-12-2025 16:42:19 - Shane Kmet (Work notes)
Platform DXC Integration incident INC0577258 created INC40863510
10-12-2025 16:42:09 - Shane Kmet (Work notes)
This is an issue that will need on site suport
Assigning to DXC Desktop CBD
10-12-2025 16:04:48 - Ryan Bell (Work notes)
From: IT Service Desk 
Sent: Wednesday, 10 December 2025 4:25 PM
To: Daniel, Robert &lt;robert.daniel@qr.com.au&gt;
Subject: RE: Audio issues with speakers in ROOM B, Upper ground floor, 295 Ann St 
Hi Robert,
To help troubleshoot this issue, would you be able to attend the room again and give us a call on 07 3072 5000 (option 1)?
I’ve raised you a ticket with the reference INC0577258, if you could quote this on the call then the agent will be able to see our emails as well. 
Kind Regards,
Ryan Bell
Assistant Customer Support
From: Daniel, Robert &lt;robert.daniel@qr.com.au&gt; 
Sent: Wednesday, 10 December 2025 1:54 PM
To: IT Service Desk &lt;ITServiceDesk@qr.com.au&gt;
Subject: Audio issues with speakers in ROOM B, Upper ground floor, 295 Ann St 
Hi service desk Team,
Just like to report an issue with the speakers in room B, upper ground floor – 295 Ann St Brisbane.
I held a meeting in this room yesterday and had a lot of difficulty trying to understand everyone that was online, due to the distortion with the speakers.  Everyone in the room were only hearing every second word, so I had to resort to using my laptop speakers.
Thanks Team.
Regards.
Rob.
ROBERT DANIEL
SENIOR SAFETY ADVISER
RC 2, FLOOR 4, 309 EDWARD ST 
Brisbane, Queensland 4001 
T: 
M: 0428087322
F:  
W: queenslandrail.com.au
10-12-2025 16:03:16 - Ryan Bell (Work notes)
Awaiting User to call when able to attend room with the speaker.
10-12-2025 16:03:16 - Ryan Bell (Additional comments)
Hi Robert, 
Apologies for not calling you myself, I just wanted to ensure you have access to this room before calling you and wasting your time. 
Please don't hesitate to call us or email us with your best contact number when you are ready to troubleshoot. 
Kind Regards, 
Ryan B
10-12-2025 15:58:49 - Ryan Bell (Work notes)
Advised Robert to call when he is able to attend the room for us to troubleshoot, pending his call. 
</t>
  </si>
  <si>
    <t xml:space="preserve">
 2025-12-10 16:03:16 Ryan Bell - State is On Hold was Work in Progress
 2025-12-10 16:42:09 Shane Kmet - State is Work in Progress was On Hold
 2025-12-11 11:42:38 PDXC Integration - State is Resolved was Work in Progress</t>
  </si>
  <si>
    <t xml:space="preserve">11-12-2025 10:38:47 - Ryan Bell (Work notes)
Closing as per KB0011350
11-12-2025 10:38:21 - Ryan Bell (Work notes)
Investigating
</t>
  </si>
  <si>
    <t xml:space="preserve">
 2025-12-10 16:28:26 Shane Kmet - Assigned to is George Knight was 
 2025-12-11 10:38:47 Ryan Bell - State is Resolved was Work in Progress</t>
  </si>
  <si>
    <t xml:space="preserve">10-12-2025 15:50:45 - PDXC Integration (Work notes)
Assigned to Bibas Sapkota.
&lt;br/&gt;missing ou changed to surface laptop in DRA, restarted device, issue resolved
10-12-2025 15:50:08 - PDXC Integration (Work notes)
Assigned to Bibas Sapkota.
&lt;br/&gt;missing ou changed to surface laptop in DRA, restarted device, issue resolved
10-12-2025 15:50:00 - PDXC Integration (Additional comments)
bibas.sapkota@dxc.com: The issue has been resolved 
10-12-2025 15:48:59 - PDXC Integration (Work notes)
troubleshooting :
missing ou 
changed to surface laptop in DRA 
restarted device 
issue resolved
10-12-2025 15:35:17 - George Knight (Work notes)
Platform DXC Integration incident INC0577255 created INC40862898
</t>
  </si>
  <si>
    <t xml:space="preserve">
 2025-12-10 15:50:00 PDXC Integration - State is Resolved was New</t>
  </si>
  <si>
    <t xml:space="preserve">12-12-2025 11:07:04 - Raegan Munro (Work notes)
From: Reich, Tyler &lt;Tyler.Reich@qr.com.au&gt; 
Sent: Friday, 12 December 2025 12:07 PM
To: IT Service Desk &lt;ITServiceDesk@qr.com.au&gt;
Subject: Automatic reply: INC0577253 - Global Protect issues
Thank you for your email.
I am currently on leave and will be returning the 15th of December .
For all emergencies or urgent Wayside matters, please contact Matthew Atkinson directly on 0428 861 489.
Kind regards,
Tyler Reich
Your email has not been FWD but I am reviewing my emails periodically.
12-12-2025 11:06:44 - Raegan Munro (Work notes)
From: IT Service Desk 
Sent: Friday, 12 December 2025 12:06 PM
To: Reich, Tyler &lt;Tyler.Reich@qr.com.au&gt;
Subject: INC0577253 - Global Protect issues
Hi Tyler,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INC0577253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11:06:09 - Raegan Munro (Work notes)
Investigating.
11-12-2025 08:49:54 - Raegan Munro (Additional comments)
Hi Tyler,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INC0577253 when you do so. 
In the event that you are no longer having these issues please advise so that we may proceed with ticket closure. 
Kind regards, 
Raegan.
11-12-2025 08:49:24 - Raegan Munro (Work notes)
Investigating.
10-12-2025 15:40:03 - Zoe O'Brien (Additional comments)
Hi Tyler 
Thanks for contacting the Queensland Rail IT Service Desk.
As discussed, please wait 10-15 minutes and try signing in again.
If you are experiencing any further IT-related issues, please feel free to call 07 3072 5000 on option 1 or email us at ITServiceDesk@qr.com.au.
Kind regards,
Zoe
</t>
  </si>
  <si>
    <t xml:space="preserve">
 2025-12-10 15:40:03 Zoe O'Brien - State is On Hold was Work in Progress</t>
  </si>
  <si>
    <t xml:space="preserve">
 2025-12-12 15:19:30 Nam Duong - State is Resolved was New</t>
  </si>
  <si>
    <t xml:space="preserve">10-12-2025 15:16:58 - PDXC Integration (Work notes)
Assigned to Jacen Warriner.
&lt;br/&gt;Requested User is Unknown : jacen.warriner@dxc.com&lt;br/&gt;gpupdate, company portal sync, windows updates. Software centre would not load. Ran SCCM repair script. Uninstalled and reinstalled projectwise. File pathing worked after this.&lt;br/&gt;gpupdate, company portal sync, windows updates. Software centre would not load. Ran SCCM repair script. Global protect crashed. Restarted. Uninstalled and reinstalled projectwise. File pathing worked after this.
10-12-2025 15:16:49 - PDXC Integration (Additional comments)
jacen.warriner@dxc.com: Howdy Sarah,
It was, as always, a pleasure to have you visit us at the tech bar. I hope the rest of your setup and work on the new high-power dell is MUCH smoother that the initial setup has proven to be! Please don't hesitate to reach out with any issues in the future!
</t>
  </si>
  <si>
    <t xml:space="preserve">12-12-2025 10:36:38 - Gilbert Noble (Additional comments)
Hello, 
It seems the original request was not processed correctly and the hardware side of it was closed incorrectly. 
I have fixed this one for you and raised REQ0267966 - RITM0271425 - Microsoft Surface Laptop 6
Kind regards,
Queensland Rail
Gilbert Noble
REMOTE DESKTOP SUPPORT
Level 3, 21 Kirksway Place
Battery Point, Tasmania 7004
T: 07 3072 5000
W: queenslandrail.com.au
E: ITservicedesk@qr.com.au
12-12-2025 10:36:38 - Gilbert Noble (Work notes)
raised REQ0267966
RITM0271425 - Microsoft Surface Laptop 6
12-12-2025 10:32:34 - Gilbert Noble (Work notes)
New Employee - RITM0265088/INC0577248
Name: Andre Peach
Position Address: Level 10 305 Edward St
Cost Centre: 10000041611138
12-12-2025 09:14:24 - Gilbert Noble (Work notes)
original new employee request was closed off incorrectly SCTASK0219236
12-12-2025 09:05:00 - Frederic Shea (Work notes)
Investigating
12-12-2025 08:36:20 - Candis Hockins (Additional comments)
reply from: Candis.Hockins@qr.com.au
This email may contain confidential or sensitive personal information for recruitment purposes only. Please do not copy, share, or store it without permission. If received in error or is no longer required, please delete from all folders (e.g. inbox, sent items, deleted items, archive, device recycle bin) within 24 hours.
Hi George,
Please see Christine’s approval attached as the DL4 manager.
Cost Centre is: 10000041611138
Location is: RC1 Floor 10
Do you require anything else?
Regards,
Candis
[Queensland Rail logo]
CANDIS HOCKINS
Recruitment Lead
Rail Centre 1 305 Edward Street,
Brisbane QLD, 4000
P: 07 3072 5448
candis.hockins@qr.com.au&lt;mailto:candis.hockins@qr.com.au&gt;
#qrcareers #whereconnectioncounts
You’ll connect Queensland. We’ll connect you to an amazing career. Learn more at our Careers Page&lt;https://jobs.queenslandrail.com.au/content/Search-Job-Opportunities/?locale=en_GB&gt; or follow us on LinkedIn, Facebook or Instagram. Internal Employees can learn more on The Hub&lt;https://queenslandrail.sharepoint.com/PeopleCentre/EmployeeCentre/Pages/Recruitment/Recruitment.aspx&gt;!
[cid:image002.png@01DC6B41.902E4530]&lt;https://au.linkedin.com/company/queensland-rail&gt;[cid:image003.png@01DC6B41.902E4530]&lt;facebook.com/queenslandrail&gt; [cid:image004.jpg@01DC6B41.902E4530] &lt;https://www.instagram.com/queenslandrail/?hl=en&gt;
[cid:image005.png@01DC6B41.902E4530]
The festive season is upon us, and during this time the Recruitment Team will be operating with reduced staffing levels.
Key Dates:
•         Monday, 15 December 2025 – Friday, 2 January 2026
o    Interviews and job offers will not be scheduled or processed during this time.
•         Monday, 5 January 2026
o    Normal recruitment activities will recommence.
We appreciate your understanding and encourage you to plan accordingly for any upcoming recruitment needs.
11-12-2025 17:32:55 - George Knight (Work notes)
PENDING
Once user replies with requested info
We need to raise an Other Request to the desktop team, and from that, they raise an equipment request. Can you please provide the following:
cost centre to charge:
location to send:
level 4 manager to approve:
11-12-2025 17:32:31 - George Knight (Work notes)
PENDING
Once user replies with requested info
We need to raise an Other Request to the desktop team, and from that, they raise an equipment request. Can you please provide the following:
cost centre to charge:
location to send:
level 4 manager to approve:
RITM0271099 New Employee Access (HR Admin) - Pending MIM
Your search key of: 'Service ID contains 918675' returned 0 results. Please try again.
Andre Peach O918675 SAP Employee history report is blank - MIM won't provision without it. Messaged HR through ticket - PENDING.
Reviewed RITM0265088 New Employee Access (End-User) - ticket was closed and Chris West (who opened the ticket) advised "Please raise a device request using form - "Request for IT Equipment(internal)" ".
11-12-2025 17:32:31 - George Knight (Additional comments)
Hi Candis 
I have reviewed RITM0271099 New Employee Access (HR Admin) for Andre Peach O918675 for their IT account creation - it is progressing but it has been held up by their SAP Employee history report being blank preventing another system from provisioning. I have contacted HR to have this updated. It should be completed soon.
I have also reviewed RITM0265088 New Employee Access (End-User) for Andre Peach O918675 which includes their request for a PC.  Chris West was messaged through that ticket as was advised to raise an equipment request for the PC. I have had a look at our system and I can't see that a ticket has been raised.
We need to raise an Other Request to the desktop team, and from that, they raise an equipment request. Can you please provide the following:
cost centre to charge:
location to send:
level 4 manager to approve: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11-12-2025 16:39:32 - George Knight (Work notes)
Investigating.
11-12-2025 15:38:26 - Candis Hockins (Additional comments)
Hi Andy, RITM0265088 - New Employee Access (End-User) request for Andre Peach.pdf
11-12-2025 10:19:23 - Andy Phan (Work notes)
Pending user response
11-12-2025 10:19:23 - Andy Phan (Additional comments)
Hi Candis, 
Andre Peach's account is still awaiting completion of several processes, and I do not see any equipment details associated with it.  
Would you be able to share an alternative ticket number regarding the IT equipment in question?  
Kind regards, 
Andy
11-12-2025 10:13:00 - Andy Phan (Work notes)
Investigating
</t>
  </si>
  <si>
    <t xml:space="preserve">
 2025-12-10 16:28:11 Shane Kmet - Assigned to is George Knight was 
 2025-12-11 10:19:23 Andy Phan - State is On Hold was Work in Progress
 2025-12-12 09:10:11 Gilbert Noble - State is Work in Progress was On Hold
 2025-12-12 10:36:38 Gilbert Noble - State is Resolved was Work in Progress</t>
  </si>
  <si>
    <t xml:space="preserve">11-12-2025 16:20:28 - PDXC Integration (Work notes)
Assigned to Jodel Noveno.
&lt;br/&gt;Whitelisted all Power-shell detection. Airlock blocking power-shell module issue resolved.
11-12-2025 16:20:18 - PDXC Integration (Work notes)
Assigned to Jodel Noveno.
&lt;br/&gt;Whitelisted all Power-shell detection. Airlock blocking power-shell module issue resolved.
11-12-2025 16:20:16 - PDXC Integration (Additional comments)
jodel.noveno@dxc.com: Status: Airlock blocking power-shell module
Escalation: MEP
Action Done: Whitelisting all Power-shell detection 
Next Action: Ticket Closure
11-12-2025 16:20:06 - PDXC Integration (Work notes)
Assigned to Jodel Noveno.
11-12-2025 16:20:01 - PDXC Integration (Additional comments)
jodel.noveno@dxc.com: Status: Airlock blocking power-shell module
Escalation: MEP
Action Done: Whitelisting all Power-shell detection 
Next Action: Ticket Closure
11-12-2025 16:19:08 - PDXC Integration (Work notes)
Assigned to Jodel Noveno.
&lt;br/&gt;Added attachment ::  detection.png
11-12-2025 16:19:08 - PDXC Integration (Work notes)
Assigned to Jodel Noveno.
11-12-2025 14:31:39 - PDXC Integration (Work notes)
Assigned to Jodel Noveno.
11-12-2025 12:45:28 - PDXC Integration (Work notes)
Added attachment ::  QLDRail_INC added (CNDEF0001178) - image.png
11-12-2025 12:45:13 - Zoe O'Brien (Work notes)
Platform DXC Integration incident INC0577247 updated INC40862777
11-12-2025 12:45:04 - Zoe O'Brien (Work notes)
Description of Issue:
Jason Keegan called the IT Service Desk back regarding this issue
Troubleshooting:
SDA provided an OTP code and confirmed that it successfully activated
Jason tried running the command again and confirmed that they are able to run it
Re-assigning to Security End Point Protection to assist further
============================ 
Username: Jason Keegan
Employee ID: O911664
PC Name: QRSL-M2ERUZ9YBZ
Contact Number: 0475209047
11-12-2025 12:34:56 - Andy Phan (Work notes)
Called user and left voicemail asking user to call us back on 07 3072 5000 (Option 1)
Pending user response.
11-12-2025 12:34:56 - Andy Phan (Additional comments)
Hi Jason,
I tried to reach you on +61 475209047.
Please contact us by calling 07 3072 5000 (select option 1) or alternatively email us at ITServiceDesk@qr.com.au so we can assist you further.
Kind regards,
Andy
11-12-2025 12:30:08 - Frederic Shea (Work notes)
SDA created OTP code to provide to User for 24 hour exemption
11-12-2025 10:41:24 - Andy Phan (Work notes)
Investigating
10-12-2025 15:52:04 - Jason Keegan (Additional comments)
You will need to unblock the whole path "C:\Users\o911664\AppData\Local\Temp". The folder the installer puts the PowerShell module in is deleted as soon as it gets blocked by Airlock. Thus, the below screenshot is inaccurate as that folder no longer exists.
10-12-2025 15:42:48 - Jason Keegan (Additional comments)
These exceptions were from a few days ago. The PowerShell module is in a temp folder that is no longer available. I have rerun the command now and attached a screenshot that shows it's current path. Could you please unblock this location. Thanks.
10-12-2025 15:33:33 - PDXC Integration (Additional comments)
kgalino@dxc.com: Status: QR - Whitelisting Complete
Escalation: MEP
Action Done:
Whitelisted ALL the executions related to Powershell in Airlock
Fie Path: C:\temp\GroupList.ps1
File Hash: 382ee3a5756ec08eaa9edf756b2817f3dab9786963b0fdd13d0fb19125d66664 
File Path: C:\Users\o911664\AppData\Local\Temp\4\606654360\AzureADHybridAuthenticationManagement.2.4.71.0\check-and-
File Hash: 838a10f1f9a5609c4a4028d7dcb81f135a9e178c76bd279edcc5ae150caff8d1 
File Path: C:\temp\GroupList.ps1 
File Hash: 60aad63f48cdc99b8898fd26198ca07e340c8bb1d184fe4a10014c03a51800ad 
Next Action:
Re-assign the case to Service Desk QLR to provide an OTP to the user. Kindly return the ticket to MEP once the OTP has been provided for further whitelisting.
10-12-2025 15:27:08 - PDXC Integration (Work notes)
Assigned to Kimberly Galino.
10-12-2025 15:24:04 - Frederic Shea (Work notes)
Platform DXC Integration incident INC0577247 created INC40862777
10-12-2025 15:23:56 - Frederic Shea (Work notes)
State: Online
Hostname: QRSL-m2Eruz9Ybz
Observed IP: 202.146.30.19
Local IP: 10.88.151.3
User @ Domain: O911664@CORP
Last Checkin: 10/12/2025 03:12:07 PM
Policy Version: v2865.2587
Disk Free: 79%
Operating System: Windows 10 x64 (Release: 22H2)
Client Version: 6.1.0.0
Group Name: Workstation Enforced
</t>
  </si>
  <si>
    <t xml:space="preserve">
 2025-12-10 15:27:01 PDXC Integration - State is Work in Progress was New
 2025-12-10 15:33:33 PDXC Integration - Assignment Group is Global Service Desk was DXC Security End Point Protection
 2025-12-10 16:29:12 Shane Kmet - Assigned to is George Knight was 
 2025-12-11 12:34:56 Andy Phan - State is On Hold was Work in Progress
 2025-12-11 12:45:04 Zoe O'Brien - State is Work in Progress was On Hold
 2025-12-11 16:20:16 PDXC Integration - State is Resolved was Work in Progress</t>
  </si>
  <si>
    <t xml:space="preserve">13-12-2025 02:01:51 - PDXC Integration (Work notes)
Assigned to Bahtiyar Yusuf.
&lt;br/&gt;User replied to email confirming it was VPN activity by them:
"
Yes - that is me. I am using onion over vpn on my personal host machine. If this is an issue, please let me know,
"
13-12-2025 02:01:38 - PDXC Integration (Work notes)
Assigned to Bahtiyar Yusuf.
&lt;br/&gt;User replied to email confirming it was VPN activity by them:
"
Yes - that is me. I am using onion over vpn on my personal host machine. If this is an issue, please let me know,
"
13-12-2025 02:01:33 - PDXC Integration (Additional comments)
p.yara@dxc.com: User replied to email confirming it was VPN activity by them:
"
Yes - that is me. I am using onion over vpn on my personal host machine. If this is an issue, please let me know,
"
13-12-2025 02:00:58 - PDXC Integration (Work notes)
Assigned to Bahtiyar Yusuf.
11-12-2025 08:39:28 - PDXC Integration (Work notes)
Assigned to Bahtiyar Yusuf.
11-12-2025 08:39:18 - PDXC Integration (Work notes)
Assigned to Bahtiyar Yusuf.
&lt;br/&gt;ESM IM: Updating channel\contact type to event
10-12-2025 17:40:18 - PDXC Integration (Work notes)
Assigned to Bahtiyar Yusuf.
10-12-2025 17:40:04 - PDXC Integration (Work notes)
Assigned to Bahtiyar Yusuf.
10-12-2025 17:39:59 - PDXC Integration (Additional comments)
bahtiyar.yusuf@dxc.com: Interactive sign-in log shows that user "su.nguyen@qr.com.au" has logged into MS.Team via TOR IP address of "23.129.64.197" on a MacOS device with MFA satisfaction.
This needs confirmation as the IP address involved is a US based TOR IP address.
Email has been sent to user "su.nguyen@qr.com.au " to confirm the legitimacy.
Pending reply from the user.
10-12-2025 17:39:44 - PDXC Integration (Work notes)
Assigned to Bahtiyar Yusuf.
&lt;br/&gt;Interactive sign-in log shows that user "su.nguyen@qr.com.au" has logged into MS.Team via TOR IP address of "23.129.64.197" on a MacOS device with MFA satisfaction.
This needs confirmation as the IP address involved is a US based TOR IP address.
Email has been sent to user "su.nguyen@qr.com.au " to confirm the legitimacy.
/////////////////////////////////////////////////////////////////////////
From: MSS ANZ SOC 
Sent: Wednesday, 10 December 2025 6:37 PM
To: Nguyen, Su &lt;Su.Nguyen@qr.com.au&gt;
Cc: michael.hwang@qr.com.au; helen.yoon@qr.com.au
Subject: Successful sign-in to company resources via TOR browser / IP address | INC40862584
Hi Su,
This is Bahtiyar DXC Security Operation Centre.
We provide Security Monitoring Service for Queensland Rail.
We've received an alert related to your QR account "su.nguyen@qr.com.au" activity.
Alert name: The user queenslandrail\O871396 successfully authenticated via SSO. The user accessed SSO via ASN 396507. | INC40862584
Alert details as below:
///////////////////////////////////////////////////////
The user queenslandrail\O871396 successfully authenticated via SSO. The user accessed SSO via ASN 396507 . The connection was from United States which the user connected on 0 days over the past 30 days. The authentication service used was Azure. The user accessed the SSO from the EMERALD-ONION organization. A user authenticated using SSO from ASN 396507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queenslandrail\O871396
- IP Addresses: 23.129.64.197.
Alert details:
- Time: 2025-12-10 04:46:20 UTC
- Alert Name: First successful SSO access from ASN in the organization
- Alert Description: The user queenslandrail\O871396 successfully authenticated via SSO. The user accessed SSO via ASN 396507 . The connection was from United States which the user connected on 0 days over the past 30 days. The authentication service used was Azure. The user accessed the SSO from the EMERALD-ONION organization. A user authenticated using SSO from ASN 396507 for the first time
- Action: Detected
User DSS Info:
- Name: Nguyen, Su
- Upn: su.nguyen@qr.com.au
- Title: CONTRACTOR
- Department: SEQ ASSETS
- Dn: CN=Nguyen\, Su,OU=Standard,OU=zQLDRail SOE 7 BNEPRDFPS18 (Redirect18) Users,OU=QR Users,DC=corp,DC=qr,DC=com,DC=au
Best regards,
Unit 42 Managed Services team.
///////////////////////////////////////////////////////
IP address of 23.129.64.197 is from TOR network.
Do you use TOR browser or TOR IP address on your device?
Upon checking sign-in logs, I can see that your account has successfully signed-in to Microsoft Team on a MacOs device via this TOR IP address.
TimeGenerated [UTC] IPAddress UserPrincipalName Location ResultType ResultDescription AppDisplayName ConditionalAccessStatus Status UserAgent DeviceDetail 
12/10/2025, 4:48:38.000 AM 23.129.64.197 su.nguyen@qr.com.au
US 0  Microsoft Teams success {"errorCode":0,"additionalDetails":"MFA requirement satisfied by claim in the token"} Mozilla/5.0 (compatible; MSAL 1.0) PKeyAuth/1.0 {"deviceId":"","operatingSystem":"MacOs","browser":"","isManaged":false}
12/10/2025, 4:48:52.118 AM 23.129.64.197 su.nguyen@qr.com.au
US 0  Microsoft Teams success {"errorCode":0,"additionalDetails":"MFA requirement satisfied by claim in the token"} Mozilla/5.0 (compatible; MSAL 1.0) PKeyAuth/1.0 {"deviceId":"","operatingSystem":"MacOs"}
Could you confirm if these successful sign in activities with TOR IP address is known to you and performed by you?
If TOR IP sign-in activities are known to you and performed by you, please do not access QR resources via TOR Browser / IPs per QR security policy.
 Thanks &amp; Kind Regards,
Bahtiyar Yusuf
Security Analyst – Cyber Defense
Managed Cyber Services (ANZ)
DXC Technology
T: 1800 942 970 (Primary)
T: +61 2 7250 1967 (Secondary)
E: mss.anz.soc@dxc.com 
/////////////////////////////////////////////////////////////////////////
Pending reply from the user.
10-12-2025 17:32:04 - PDXC Integration (Work notes)
Assigned to Bahtiyar Yusuf.
&lt;br/&gt;TimeGenerated [UTC] IPAddress UserPrincipalName Location ResultType ResultDescription AppDisplayName ConditionalAccessStatus Status UserAgent DeviceDetail
12/10/2025, 4:48:38.000 AM 23.129.64.197 su.nguyen@qr.com.au US 0  Microsoft Teams success {"errorCode":0,"additionalDetails":"MFA requirement satisfied by claim in the token"} Mozilla/5.0 (compatible; MSAL 1.0) PKeyAuth/1.0 {"deviceId":"","operatingSystem":"MacOs","browser":"","isManaged":false}
12/10/2025, 4:48:52.118 AM 23.129.64.197 su.nguyen@qr.com.au US 0  Microsoft Teams success {"errorCode":0,"additionalDetails":"MFA requirement satisfied by claim in the token"} Mozilla/5.0 (compatible; MSAL 1.0) PKeyAuth/1.0 {"deviceId":"","operatingSystem":"MacOs"}
10-12-2025 17:13:58 - PDXC Integration (Work notes)
Assigned to Bahtiyar Yusuf.
&lt;br/&gt;IP Address  23.129.64.197
Proxy Type  TOR [click here for details] 
Country Code  US
Country Name  United States of America
Region Name  Washington
City Name  Seattle
ISP  Emerald Onion
Domain  emeraldonion.org
Usage Type  (DCH) Data Center/Web Hosting/Transit
ASN  AS396507
AS  Emerald Onion
Elevation  34 meters
Atmospheric Pressure  1,009 hPa
Last Seen  1 day ago
Threat  SCANNER
Provider  Tor
Fraud Score  99
10-12-2025 17:04:08 - PDXC Integration (Work notes)
Assigned to Bahtiyar Yusuf.
10-12-2025 17:03:48 - PDXC Integration (Work notes)
Assigned to Bahtiyar Yusuf.
&lt;br/&gt;Dear Queensland Rail Team,
The Unit 42 Managed Services Team investigated ID-30889 - First successful SSO access from ASN in the organization
The user queenslandrail\O871396 successfully authenticated via SSO. The user accessed SSO via ASN 396507 . The connection was from United States which the user connected on 0 days over the past 30 days. The authentication service used was Azure. The user accessed the SSO from the EMERALD-ONION organization. A user authenticated using SSO from ASN 396507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queenslandrail\O871396
- IP Addresses: 23.129.64.197.
Alert details:
- Time: 2025-12-10 04:46:20 UTC
- Alert Name: First successful SSO access from ASN in the organization
- Alert Description: The user queenslandrail\O871396 successfully authenticated via SSO. The user accessed SSO via ASN 396507 . The connection was from United States which the user connected on 0 days over the past 30 days. The authentication service used was Azure. The user accessed the SSO from the EMERALD-ONION organization. A user authenticated using SSO from ASN 396507 for the first time
- Action: Detected
User DSS Info:
- Name: Nguyen, Su
- Upn: su.nguyen@qr.com.au
- Title: CONTRACTOR
- Department: SEQ ASSETS
- Dn: CN=Nguyen\, Su,OU=Standard,OU=zQLDRail SOE 7 BNEPRDFPS18 (Redirect18) Users,OU=QR Users,DC=corp,DC=qr,DC=com,DC=au
Best regards,
Unit 42 Managed Services team.
10-12-2025 15:05:38 - PDXC Integration (Work notes)
Opened By User is Unknown : email.integration.mdr_unit 42@QR
Vendor Referenced this CI Value on Creation not found in database : Cortex XDR
Vendor Referenced this Business Service Value on Creation not found in database : Cortex XDR
10-12-2025 15:05:09 - Palo Alto MDR Service – Unit 42 (Work notes)
Platform DXC Integration incident INC0577246 created INC40862584
</t>
  </si>
  <si>
    <t xml:space="preserve">
 2025-12-10 17:03:47 PDXC Integration - State is Work in Progress was On Hold
 2025-12-10 17:39:43 PDXC Integration - State is On Hold was Work in Progress
 2025-12-13 02:00:57 PDXC Integration - State is Work in Progress was On Hold
 2025-12-13 02:01:33 PDXC Integration - State is Resolved was Work in Progress</t>
  </si>
  <si>
    <t xml:space="preserve">12-12-2025 16:49:11 - PDXC Integration (Work notes)
Assigned to Kimberly Galino.
&lt;br/&gt;Whitelisted ALL executions related to Bentley under Blocked Executions in Airlock. Emailed user the OTP code.
12-12-2025 16:49:08 - PDXC Integration (Work notes)
Assigned to Kimberly Galino.
&lt;br/&gt;Whitelisted ALL executions related to Bentley under Blocked Executions in Airlock. Emailed user the OTP code.
12-12-2025 16:49:03 - PDXC Integration (Additional comments)
kgalino@dxc.com: Status: QR - Whitelisting Complete
Escalation: MEP
Action Done:
Whitelisted ALL executions related to Bentley under Blocked Executions in Airlock
Next Action:
For ticket closure
12-12-2025 16:06:32 - PDXC Integration (Work notes)
Assigned to Kimberly Galino.
12-12-2025 16:03:24 - Gilbert Noble (Work notes)
Platform DXC Integration incident INC0577245 updated INC40862512
12-12-2025 16:03:18 - Gilbert Noble (Work notes)
emailed user the OTP code
12-12-2025 16:03:00 - Gilbert Noble (Work notes)
generated OTP for QRSL-IPXKWU7L0N
OTP: 02468356
12-12-2025 15:59:07 - Gilbert Noble (Work notes)
Investigating
12-12-2025 14:19:30 - PDXC Integration (Additional comments)
kgalino@dxc.com: Status: QR - Whitelisting Complete
Escalation: MEP
Action Done:
Whitelisted ALL executions related to Bentley under Blocked Executions in Airlock
C:\Program Files\Bentley\ContextCapture Viewer\bin\
Next Action:
Assign the ticket to Service Desk QLR to provide OTP to user. Re-assign the ticket back to MEP once the is provided for further whitelisting. Thank you.
12-12-2025 14:00:11 - PDXC Integration (Work notes)
Assigned to Kimberly Galino.
12-12-2025 13:56:37 - Gilbert Noble (Work notes)
Platform DXC Integration incident INC0577245 updated INC40862512
11-12-2025 10:28:43 - Pruthvish Patel (Additional comments)
Hi Michael,
Thankyou for reaching out to the Queensland Rail IT Service Desk.
Can you please confirm the following so we may complete further troubleshooting:
• Workstation ID/Hostname : QRSL-4ADNDYS76Y
• Blocked Application : Bentley Acute3D Context Capture Viewer
• Reason they need to run the application.
• Filename reported as blocked.
• Urgency (use Urgency Classification Matrix)
• Is this a device driver (for new hardware) being blocked? (Note that this means only the driver, not the associated software)
• Is this an internally developed application?
• Application status in CMDB (approved or not in CMDB)
• How long has the user had this application? (i.e., is it an update to an existing application or has it been newly installed?)
Urgency Classification Matrix:
Critical The blocked file is critical to their business operations and is impacting their ability to perform critical work.
High The blocked file has a high impact to their business operations and is impacting their ability to perform work.
Medium The blocked file has the potential to impact work activities, but they can be worked around
Low No impact on work activities at all, the issue being reported is more just notice of something not working as expected
Kind regards,
Pruthvish Patel
11-12-2025 10:05:02 - Pruthvish Patel (Work notes)
Investigating
11-12-2025 08:11:19 - Justin Carlson (Work notes)
Bentley Acute3D Context Capture Viewer is not supported by 3rd Party Applications.
10-12-2025 15:01:35 - PDXC Integration (Work notes)
Requested User is Unknown : jacen.warriner@dxc.com&lt;br/&gt;Howdy! If this is not the correct team, please pass it on =)
This app will not load without airlock in OTP mode. (it loaded immediately after it was installed) Please help!
</t>
  </si>
  <si>
    <t xml:space="preserve">
 2025-12-11 08:11:19 Justin Carlson - Assignment Group is Global Service Desk was 3rd Party
 2025-12-11 09:59:11 Shane Kmet - Assigned to is Fred Shea was 
 2025-12-11 10:28:43 Pruthvish Patel - State is On Hold was Work in Progress
 2025-12-12 13:56:31 Gilbert Noble - Assignment Group is DXC Security End Point Protection was Global Service Desk
 2025-12-12 14:19:30 PDXC Integration - State is Work in Progress was On Hold
 2025-12-12 14:55:59 Shane Kmet - Assigned to is Zoe O'Brien was 
 2025-12-12 16:03:18 Gilbert Noble - Assignment Group is DXC Security End Point Protection was Global Service Desk
 2025-12-12 16:49:03 PDXC Integration - State is Resolved was Work in Progress</t>
  </si>
  <si>
    <t xml:space="preserve">11-12-2025 08:50:33 - Casey Micklesson (Work notes)
ZO
Zoe O'Brien
Work notes•10-12-2025 15:13:31
User advised that their SIM card just connected and confirmed that it is now working
user confirmed the ticket can now be closed
10-12-2025 15:13:31 - Zoe O'Brien (Work notes)
User advised that their SIM card just connected and confirmed that it is now working
user confirmed the ticket can now be closed
</t>
  </si>
  <si>
    <t xml:space="preserve">
 2025-12-11 08:50:33 Casey Micklesson - State is Resolved was New</t>
  </si>
  <si>
    <t xml:space="preserve">11-12-2025 08:31:40 - Liam Murphy (Additional comments)
reply from: Liam.Murphy@qr.com.au
Thanks for that Duane
</t>
  </si>
  <si>
    <t xml:space="preserve">
 2025-12-10 15:00:48 Pruthvish Patel - Assigned to is Andy Phan was 
 2025-12-10 16:31:01 Matthew Lever - State is Resolved was Work in Progress</t>
  </si>
  <si>
    <t xml:space="preserve">12-12-2025 12:31:22 - Clair Neate (Additional comments)
Hi Nicole, 
SD has spoken to Pravani today via teams phone call and she has confirmed her work for QR has now been completed. 
She confirmed this ticket can now be closed off. 
Kind Regards, 
Clair Neate
12-12-2025 12:29:08 - Clair Neate (Work notes)
Spoke to user via teams call
She has confirmed that the work she was doing for QR is now completed
Not sure why account extend was requested. 
Account has been disabled in DRA as originally was
12-12-2025 12:25:42 - Clair Neate (Work notes)
Investigating
12-12-2025 09:57:25 - Clair Neate (Work notes)
Pending user
12-12-2025 09:57:12 - Clair Neate (Work notes)
User's account is enabled. 
I have sent a message through teams for user to let me know when available for a chat to see if things are good there end. 
Will update once heard back from user
12-12-2025 09:34:52 - Clair Neate (Additional comments)
Hi Nicole,
Have had a look in the account and everything seems to be enabled again. I have reached out to Pavani via teams to let me know when available for a chat to make sure things are working ok. Account has definatly been extended. 
Kind Regards,
Clair Neate
12-12-2025 08:02:13 - Clair Neate (Work notes)
Investigating
12-12-2025 07:37:55 - Nicole Medd (Additional comments)
Hi team, can you please advise if Pravani's account has been extended?
11-12-2025 16:56:59 - Andy Phan (Work notes)
user (Renee Dunstan) called through 0412450587.  It is the listed number she put in, when users don't provide a number. 
Do not use 0412450587.
11-12-2025 16:27:00 - Andy Phan (Work notes)
Called user on 0412450587 and left voicemail asking user to call us back on 07 3072 5000 (Option 1)
Pending user response.
11-12-2025 16:27:00 - Andy Phan (Additional comments)
Hi Pavani,
I tried to reach you on 0412450587.
Please contact us by calling 07 3072 5000 (select option 1) or alternatively email us at ITServiceDesk@qr.com.au so we can assist you further.
Kind regards,
Andy
11-12-2025 16:25:10 - Andy Phan (Work notes)
Investigating
11-12-2025 16:12:19 - Clair Neate (Work notes)
Unable to find a number for the user to contact them in regards to this account
11-12-2025 15:35:50 - Clair Neate (Work notes)
Investigating
11-12-2025 15:26:38 - PDXC Integration (Work notes)
User (pavani.ns@qr.com.au) does not have the required license assigned, please assigned the appropriate license and verify.
11-12-2025 15:25:48 - PDXC Integration (Work notes)
Assigned to Suraj Rai.
11-12-2025 15:25:38 - PDXC Integration (Work notes)
Assigned to Suraj Rai.
&lt;br/&gt;Added attachment ::  NS Pavani License.png
10-12-2025 17:00:04 - PDXC Integration (Work notes)
Assigned to Suraj Rai.
10-12-2025 16:59:54 - PDXC Integration (Work notes)
Assigned to Suraj Rai.
&lt;br/&gt;Target Address wrongly updated in on-prem AD, corrected waiting for update
10-12-2025 16:59:54 - PDXC Integration (Work notes)
Assigned to Suraj Rai.
10-12-2025 16:59:52 - PDXC Integration (Additional comments)
srai7@dxc.com: Hi @Nicole Medd
Regarding - User Pavani N S correlation ID: 4d43d71f-8c23-4329-9003-a4e5bb065c33.;"
We have corrected the attributes in on-prem AD, waiting for sync, will update you further on this. Thanks!
10-12-2025 15:43:38 - PDXC Integration (Work notes)
Assigned to Suraj Rai.
10-12-2025 15:03:24 - Clair Neate (Work notes)
Platform DXC Integration incident INC0577240 created INC40862579
10-12-2025 15:03:16 - Clair Neate (Work notes)
Notes from extend request SCTASK0224876:
Contractor - Extend
917688
Pavani N S
DRA - O917688 - Acc is disabled (corp.qr.com.au/QR Users/Disabled Accounts) - Reenabled account, moved OU back to OnePoint://CN=N S, Pavani,OU=Standard,OU=Brisbane (cptprdfps004) Redirect Users,OU=QR Users,DC=corp,DC=qr,DC=com,DC=au
SAP UMR - HR Cease Date is 01.07.2026 - Updated UMR end date (was 30.06.2025) - Added back default O Roles
User mailbox - Unblocekd O365 Signin - Has exchange error "Exchange: An unknown error has occurred. Refer to correlation ID: aedd5c2e-96cd-48cd-82fb-9133eac6e553.;"
MIM - 917688 - is found provisioned
*Reran User Mailbox scritp on O917688
Pending whether corrects the Exchange error - If not, pls raise INC to O365 team to correct
O917688
DRA account is again disabled (non activity, Disabled Users"
Reenabled, moved back to correct OU
DRA - Mailbox has now populated with pavani.ns@qr.com.au
O365 - Unblocekd Signin - Has excahnge error "Exchange: An unknown error has occurred. Refer to correlation ID: 4d43d71f-8c23-4329-9003-a4e5bb065c33.;"
**Ran User Mailbox script on O917688
***Pending replcition, pending whtehr fixes excange error - ****If not, INC to O365 will be requried
*****Acc's likely to keep disabling, user access is requried
</t>
  </si>
  <si>
    <t xml:space="preserve">
 2025-12-10 16:59:50 PDXC Integration - State is On Hold was Work in Progress
 2025-12-11 15:26:37 PDXC Integration - State is Work in Progress was On Hold
 2025-12-11 15:48:43 Shane Kmet - Assigned to is Clair Neate was 
 2025-12-11 16:27:00 Andy Phan - State is On Hold was Work in Progress
 2025-12-12 12:33:05 Clair Neate - State is Resolved was On Hold</t>
  </si>
  <si>
    <t xml:space="preserve">
 2025-12-10 14:39:00 TRAP Alerts - State is Closed was Closed</t>
  </si>
  <si>
    <t xml:space="preserve">
 2025-12-10 14:38:59 TRAP Alerts - State is Closed was Closed</t>
  </si>
  <si>
    <t xml:space="preserve">12-12-2025 14:28:11 - PDXC Integration (Work notes)
Assigned to Prachi Kale.
&lt;br/&gt;[incident].[cmdb_ci] supplied value [CAHPRDSEC001] failed [More than one match found]&lt;br/&gt;[incident].[parent_incident] supplied value [INC40854398] failed [Unable to determine reference]
10-12-2025 14:41:34 - PDXC Integration (Work notes)
Assigned to Prachi Kale.
&lt;br/&gt;[incident].[cmdb_ci] supplied value [CAHPRDSEC001] failed [More than one match found]
10-12-2025 14:40:44 - PDXC Integration (Work notes)
Assigned to Prachi Kale.
&lt;br/&gt;[incident].[cmdb_ci] supplied value [CAHPRDSEC001] failed [More than one match found]
10-12-2025 14:40:35 - PDXC Integration (Additional comments)
prachi.kale@dxc.com: Thanks for raising the incident. The incident has been acknowledged and we will start working on it immediately. In case we need further information related to the incident, we will contact you immediately. "
10-12-2025 14:40:28 - PDXC Integration (Work notes)
Assigned to Prachi Kale.
&lt;br/&gt;[incident].[cmdb_ci] supplied value [CAHPRDSEC001] failed [More than one match found]
10-12-2025 14:35:04 - PDXC Integration (Work notes)
Assigned to Prachi Kale.
10-12-2025 14:32:24 - PDXC Integration (Work notes)
Vendor Referenced this CI Value on Creation not found in database : CAHPRDSEC001
Vendor Referenced this Business Service Value on Creation not found in database : SCOM
10-12-2025 14:32:17 - Shane Kmet (Work notes)
Platform DXC Integration incident INC0577233 created INC40862346
</t>
  </si>
  <si>
    <t xml:space="preserve">
 2025-12-10 14:34:56 PDXC Integration - State is Work in Progress was New
 2025-12-10 14:40:35 PDXC Integration - State is On Hold was Work in Progress</t>
  </si>
  <si>
    <t xml:space="preserve">
 2025-12-10 14:29:10 TRAP Alerts - State is Closed was Closed</t>
  </si>
  <si>
    <t xml:space="preserve">11-12-2025 16:27:28 - PDXC Integration (Work notes)
Assigned to Vanessa Swarbrick.
&lt;br/&gt;Thank you for reporting this email.
We've confirmed the email contains spam email and we've blocked the email address.
11-12-2025 16:26:48 - PDXC Integration (Work notes)
Assigned to Vanessa Swarbrick.
&lt;br/&gt;Thank you for reporting this email.
We've confirmed the email contains spam email and we've blocked the email address.
11-12-2025 16:26:38 - PDXC Integration (Work notes)
Assigned to Vanessa Swarbrick.
&lt;br/&gt;Thank you for reporting this email.
We've confirmed the email contains spam email and we've blocked the email address.
&lt;br/&gt;Thank you for reporting this email.
We've confirmed the email contains spam email and we've blocked the email address.
11-12-2025 16:26:38 - PDXC Integration (Additional comments)
vanessa.swarbrick@dxc.com: Thank you for reporting this email.
We've confirmed the email contains spam email and we've blocked the email address.
11-12-2025 16:20:02 - PDXC Integration (Work notes)
Assigned to Vanessa Swarbrick.
&lt;br/&gt;Sender: notifications@link.com
11-12-2025 11:21:58 - PDXC Integration (Work notes)
Assigned to Vanessa Swarbrick.
10-12-2025 14:20:24 - PDXC Integration (Work notes)
Opened By User is Unknown : TRAP_Alerts@qr.com.au@QR
10-12-2025 14:20:01 - TRAP Alerts (Work notes)
Platform DXC Integration incident INC0577227 created INC40862228
</t>
  </si>
  <si>
    <t xml:space="preserve">
 2025-12-10 14:19:46 TRAP Alerts - State is New was New
 2025-12-11 11:21:52 PDXC Integration - State is Work in Progress was New
 2025-12-11 16:26:36 PDXC Integration - State is Resolved was Work in Progress</t>
  </si>
  <si>
    <t xml:space="preserve">10-12-2025 17:00:48 - PDXC Integration (Work notes)
Assigned to Bahtiyar Yusuf.
&lt;br/&gt;Reviewed both interactive and non-interactive sign-in logs.
User "brian.sharp2@qr.com.au" has successfully signed-in to company resources on the same IP address of 203.3.109.196  with MFA satisfaction.
IP address involved is non malicious AU based IP.
No indication of account compromise can be observed.
No other security issue is detected.
Proceeding to close the ticket.
10-12-2025 17:00:35 - PDXC Integration (Work notes)
Assigned to Bahtiyar Yusuf.
&lt;br/&gt;Reviewed both interactive and non-interactive sign-in logs.
User "brian.sharp2@qr.com.au" has successfully signed-in to company resources on the same IP address of 203.3.109.196  with MFA satisfaction.
IP address involved is non malicious AU based IP.
No indication of account compromise can be observed.
No other security issue is detected.
Proceeding to close the ticket.
10-12-2025 17:00:32 - PDXC Integration (Additional comments)
bahtiyar.yusuf@dxc.com: Reviewed both interactive and non-interactive sign-in logs.
User "brian.sharp2@qr.com.au" has successfully signed-in to company resources on the same IP address of 203.3.109.196  with MFA satisfaction.
IP address involved is non malicious AU based IP.
No indication of account compromise can be observed.
No other security issue is detected.
Proceeding to close the ticket.
10-12-2025 16:56:08 - PDXC Integration (Work notes)
Assigned to Bahtiyar Yusuf.
&lt;br/&gt;IP Address  203.3.109.196
Proxy Type  
No VPN or Proxy Detected
Country Code  AU
Country Name  Australia
Region Name  Victoria
City Name  Melbourne
ISP  Crown Casino
Domain  crownmelbourne.com.au
Usage Type  (COM) Commercial
ASN  AS15830
AS  Equinix (EMEA) Acquisition Enterprises B.V.
Elevation  13 meters
Atmospheric Pressure  1,012 hPa
Last Seen  -
Threat  -
Provider  -
Fraud Score  0
10-12-2025 16:55:09 - PDXC Integration (Work notes)
Assigned to Bahtiyar Yusuf.
10-12-2025 16:54:38 - PDXC Integration (Work notes)
Dear Queensland Rail Team,
The Unit 42 Managed Services Team investigated ID-30885 - First successful SSO access from ASN in the organization
The user queenslandrail\R910475 successfully authenticated via SSO. The user accessed SSO via ASN 15830 . The connection was from Australia which the user connected on 26 days over the past 30 days. The authentication service used was Azure. The user accessed the SSO from the Equinix (EMEA) Acquisition Enterprises B.V. organization. A user authenticated using SSO from ASN 15830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queenslandrail\R910475
- IP Addresses: 203.3.109.196.
Alert details:
- Time: 2025-12-10 04:00:08 UTC
- Alert Name: First successful SSO access from ASN in the organization
- Alert Description: The user queenslandrail\R910475 successfully authenticated via SSO. The user accessed SSO via ASN 15830 . The connection was from Australia which the user connected on 26 days over the past 30 days. The authentication service used was Azure. The user accessed the SSO from the Equinix (EMEA) Acquisition Enterprises B.V. organization. A user authenticated using SSO from ASN 15830 for the first time
- Action: Detected
User DSS Info:
- Name: Sharp, Brian2
- Upn: brian.sharp2@qr.com.au
- Title: LOCOMOTIVE DRIVER CLASS II
- Department: TRAIN SERVICE DELIVERY
- Dn: CN=Sharp\, Brian2,OU=Standard,OU=Brisbane (cptprdfps004) Redirect Users,OU=QR Users,DC=corp,DC=qr,DC=com,DC=au
Best regards,
Unit 42 Managed Services team.
10-12-2025 14:20:20 - PDXC Integration (Work notes)
Opened By User is Unknown : email.integration.mdr_unit 42@QR
Vendor Referenced this CI Value on Creation not found in database : Cortex XDR
Vendor Referenced this Business Service Value on Creation not found in database : Cortex XDR
10-12-2025 14:19:47 - Palo Alto MDR Service – Unit 42 (Work notes)
Platform DXC Integration incident INC0577226 created INC40862226
</t>
  </si>
  <si>
    <t xml:space="preserve">
 2025-12-10 16:55:00 PDXC Integration - State is Work in Progress was On Hold
 2025-12-10 17:00:32 PDXC Integration - State is Resolved was Work in Progress</t>
  </si>
  <si>
    <t xml:space="preserve">12-12-2025 14:28:01 - PDXC Integration (Work notes)
Assigned to SHIRISHA Mushkam.
&lt;br/&gt;[incident].[cmdb_ci] supplied value [CAHPRDSEC001] failed [More than one match found]&lt;br/&gt;[incident].[parent_incident] supplied value [INC40854398] failed [Unable to determine reference]
10-12-2025 14:33:18 - PDXC Integration (Work notes)
Assigned to SHIRISHA Mushkam.
&lt;br/&gt;[incident].[cmdb_ci] supplied value [CAHPRDSEC001] failed [More than one match found]
10-12-2025 14:33:18 - PDXC Integration (Work notes)
Assigned to SHIRISHA Mushkam.
&lt;br/&gt;[incident].[cmdb_ci] supplied value [CAHPRDSEC001] failed [More than one match found]
10-12-2025 14:33:11 - PDXC Integration (Additional comments)
prachi.kale@dxc.com: issue : Percentage of Committed Memory in Use is too high
Finding : the server is in hung state
next update : the server is in hung state we have sent mail for downtime to reboot the server.
10-12-2025 14:32:28 - PDXC Integration (Work notes)
Assigned to SHIRISHA Mushkam.
&lt;br/&gt;[incident].[cmdb_ci] supplied value [CAHPRDSEC001] failed [More than one match found]&lt;br/&gt;Thanks for raising the incident. The incident has been acknowledged and we will start working on it immediately. In case we need further information related to the incident, we will contact you immediately. "
10-12-2025 14:14:24 - PDXC Integration (Work notes)
Assigned to SHIRISHA Mushkam.
&lt;br/&gt;[incident].[cmdb_ci] supplied value [CAHPRDSEC001] failed [More than one match found]
10-12-2025 14:09:08 - PDXC Integration (Work notes)
Assigned to SHIRISHA Mushkam.
10-12-2025 14:07:58 - PDXC Integration (Work notes)
Vendor Referenced this CI Value on Creation not found in database : CAHPRDSEC001
Vendor Referenced this Business Service Value on Creation not found in database : SCOM
10-12-2025 14:07:37 - Shane Kmet (Work notes)
Platform DXC Integration incident INC0577219 created INC40862144
</t>
  </si>
  <si>
    <t xml:space="preserve">
 2025-12-10 14:09:02 PDXC Integration - State is Work in Progress was New
 2025-12-10 14:33:11 PDXC Integration - State is On Hold was Work in Progress</t>
  </si>
  <si>
    <t xml:space="preserve">12-12-2025 08:31:39 - PDXC Integration (Work notes)
Assigned to NAYAN P JOSHI.
&lt;br/&gt;&gt;&gt;Reached user on qr side 
&gt;&gt;By Monday if no response from user need to resolve the case
Hello Barbara
Hope you are doing well
Reaching out regarding Snagit software not available
We have already Deployed Snagit software to your machine
Let us know if you are able to access the application without any issue
Thankyou
11-12-2025 09:24:58 - PDXC Integration (Work notes)
Assigned to NAYAN P JOSHI.
&lt;br/&gt;&gt;&gt;Reached user on teams 
&gt;&gt;AU
11-12-2025 09:24:48 - PDXC Integration (Work notes)
Assigned to NAYAN P JOSHI.
&lt;br/&gt;Hello Barbara
Hope you are doing well 
Reaching out regarding Snagit software not available 
We have already Deployed Snagit software to your machine
Let us know if you are able to access the application without any issue
Thankyou
10-12-2025 16:37:25 - PDXC Integration (Work notes)
Assigned to NAYAN P JOSHI.
10-12-2025 16:37:25 - PDXC Integration (Work notes)
Assigned to NAYAN P JOSHI.
&lt;br/&gt;&gt;&gt;AU
10-12-2025 16:37:19 - PDXC Integration (Additional comments)
nayanp.joshi@dxc.com: Hello Barbara 
We have Deployed Snagit software to your machine 
Which will be installed in your machine 
Please check after 30 mins from now 
Thankyou
10-12-2025 15:16:14 - PDXC Integration (Work notes)
Assigned to NAYAN P JOSHI.
10-12-2025 15:16:14 - PDXC Integration (Work notes)
Assigned to NAYAN P JOSHI.
10-12-2025 15:16:12 - PDXC Integration (Additional comments)
diya.dey@dxc.com: checking on this
10-12-2025 15:15:36 - PDXC Integration (Work notes)
Assigned to NAYAN P JOSHI.
10-12-2025 14:30:11 - Zahra Gholami (Work notes)
Platform DXC Integration incident INC0577215 created INC40862330
10-12-2025 14:28:49 - Zahra Gholami (Work notes)
user called 
user advised that the software is still missing in software centre after restarting the computer 
assigning to DXC Desktop Technology SCCM as per KB0010419
</t>
  </si>
  <si>
    <t xml:space="preserve">
 2025-12-10 14:30:04 Zahra Gholami - State is Work in Progress was Resolved
 2025-12-10 15:16:12 PDXC Integration - State is On Hold was Work in Progress</t>
  </si>
  <si>
    <t xml:space="preserve">10-12-2025 15:22:46 - Clair Neate (Work notes)
User called SD to see if there was an update
I talked user through clearing the cache in the browser
Asked user to close the browser and reopen 
Asked user to try the task again
All worked and user advised Sd can close the ticket off.
10-12-2025 15:22:46 - Clair Neate (Additional comments)
Hi Amy, 
Thanks for contacting the Queensland Rail IT Service Desk.
Glad we could get your issue resolved!
If you are experiencing any further IT-related issues, please feel free to call 07 3072 5000 on option 1 or email us at ITServiceDesk@qr.com.au.
Kind regards,
Clair Neate
10-12-2025 15:16:00 - Clair Neate (Work notes)
Investigating
</t>
  </si>
  <si>
    <t xml:space="preserve">
 2025-12-10 15:25:16 Clair Neate - Assignment Group is Win11 Service Desk was Win11 Project Hypercare
 2025-12-10 15:25:54 Clair Neate - State is Resolved was Work in Progress</t>
  </si>
  <si>
    <t xml:space="preserve">
 2025-12-10 13:59:09 TRAP Alerts - State is Closed was Closed</t>
  </si>
  <si>
    <t xml:space="preserve">10-12-2025 14:11:14 - PDXC Integration (Work notes)
Incident resolved due to closure of alert: Alert64325691
Incident resolved automatically by return-to-normal condition detected by monitoring system.&lt;br/&gt;Backsync to Dynatrace - Status code: 201. Dynatrace Problem P-2512489 has been updated with new comment based on resolution/closure of ServiceNow incident INC40862011. The Dynatrace Problem was intentionally left Open.
10-12-2025 14:10:28 - PDXC Integration (Work notes)
Incident resolved due to closure of alert: Alert64325691
Incident resolved automatically by return-to-normal condition detected by monitoring system.&lt;br/&gt;This alert has been updated by business rule 'Copy alert updates to incident'.
Description has changed. Previous: OPEN Problem P-2512489 in environment QLR-11_ENV01
Problem detected at: 03:22 (UTC) 10.12.2025
1 impacted service
Web service
qr.framework.support.exception.handler
Failure rate increase
39.8 requests/min impacted
by a failure rate increase to 26 %
Service method: All methods affected
Root cause
Based on our dependency analysis all incidents are part of the same overall problem.
https://dxcdynatrace-io.sso.glb.platform.dxc.com/e/c9be27d8-6982-42a7-9fb5-78ea9087067f/#problems/problemdetails;pid=9154343180199588844_1765336620000V2,
 Tags- MAP ID:QLR_DT_CI_010, OTIS Services, customProperties_Node_IP:10.32.32.75, 10.32.32.76, 10.32.64.10, 10.32.64.11, HN;:CAFPRDWAP101.corp.qr.com.au, CAFPRDWAP201.corp.qr.com.au, CATPRDOTI101.corp.qr.com.au, CATPRDOTI201.corp.qr.com.au, webMethods Services, MAP ID:QLR_DT_CI_008, QLR Integration Support
10-12-2025 14:10:24 - PDXC Integration (Work notes)
Incident resolved due to closure of alert: Alert64325691
Incident resolved automatically by return-to-normal condition detected by monitoring system.
10-12-2025 14:10:18 - PDXC Integration (Work notes)
Incident resolved due to closure of alert: Alert64325691
10-12-2025 14:10:11 - PDXC Integration (Work notes)
The related alert Alert64325691 state is now Closed
10-12-2025 13:53:35 - PDXC Integration (Work notes)
Backsync to Dynatrace - Status code: 201. Dynatrace Problem P-2512489 has been updated with new comment based on creation of ServiceNow incident INC40862011.
---START---{EventSourceSendingServer:undefined,EventSourceExternalId:undefined}---END---
10-12-2025 13:53:25 -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&lt;/td&gt;&lt;td&gt;DT9154343180199588844_1765336620000V2_SERVICE-B0C7DDD05F3BA660_FAILURE_RATE_INCREASED&lt;/td&gt;&lt;/tr&gt;&lt;tr&gt;&lt;td&gt;HN;&lt;/td&gt;&lt;td&gt;CAFPRDWAP101.corp.qr.com.au,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10.32.64.11&lt;/td&gt;&lt;/tr&gt;&lt;tr&gt;&lt;td&gt;affectedRequestsPerMinute&lt;/td&gt;&lt;td&gt;11.4&lt;/td&gt;&lt;/tr&gt;&lt;tr&gt;&lt;td&gt;annotationDescription&lt;/td&gt;&lt;td&gt;The error rate increased to 25.93 %.
Service qr.framework.support.exception.handler has a failure rate increase.&lt;/td&gt;&lt;/tr&gt;&lt;tr&gt;&lt;td&gt;displayId&lt;/td&gt;&lt;td&gt;P-2512489&lt;/td&gt;&lt;/tr&gt;&lt;tr&gt;&lt;td&gt;dynatraceEnvironment&lt;/td&gt;&lt;td&gt;c9be27d8-6982-42a7-9fb5-78ea9087067f&lt;/td&gt;&lt;/tr&gt;&lt;tr&gt;&lt;td&gt;endTime&lt;/td&gt;&lt;td&gt;1765337400000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9154343180199588844_1765336620000V2&lt;/td&gt;&lt;/tr&gt;&lt;tr&gt;&lt;td&gt;problemImpact&lt;/td&gt;&lt;td&gt;SERVICES&lt;/td&gt;&lt;/tr&gt;&lt;tr&gt;&lt;td&gt;problemUrl&lt;/td&gt;&lt;td&gt;https://dxcdynatrace-io.sso.glb.platform.dxc.com/e/c9be27d8-6982-42a7-9fb5-78ea9087067f/#problems/problemdetails;pid=9154343180199588844_1765336620000V2&lt;/td&gt;&lt;/tr&gt;&lt;tr&gt;&lt;td&gt;runEventRules&lt;/td&gt;&lt;td&gt;true&lt;/td&gt;&lt;/tr&gt;&lt;tr&gt;&lt;td&gt;service&lt;/td&gt;&lt;td&gt;qr.framework.support.exception.handler&lt;/td&gt;&lt;/tr&gt;&lt;tr&gt;&lt;td&gt;serviceMethodGroup&lt;/td&gt;&lt;td&gt;Default requests&lt;/td&gt;&lt;/tr&gt;&lt;tr&gt;&lt;td&gt;severities failure rate&lt;/td&gt;&lt;td&gt;25.925926&lt;/td&gt;&lt;/tr&gt;&lt;tr&gt;&lt;td&gt;severities unit&lt;/td&gt;&lt;td&gt;percent (%)&lt;/td&gt;&lt;/tr&gt;&lt;tr&gt;&lt;td&gt;severityLevel&lt;/td&gt;&lt;td&gt;ERROR&lt;/td&gt;&lt;/tr&gt;&lt;tr&gt;&lt;td&gt;startTime&lt;/td&gt;&lt;td&gt;1765336620000&lt;/td&gt;&lt;/tr&gt;&lt;tr&gt;&lt;td&gt;status&lt;/td&gt;&lt;td&gt;CLOSED&lt;/td&gt;&lt;/tr&gt;&lt;tr&gt;&lt;td&gt;tags&lt;/td&gt;&lt;td&gt;OTIS Services, QLR Integration Support, webMethods Services&lt;/td&gt;&lt;/tr&gt;&lt;/table&gt;[/code]
10-12-2025 13:52:58 - PDXC Integration (Work notes)
Backsync to Dynatrace - Status code: 201. Dynatrace Problem P-2512489 has been updated with new comment based on creation of ServiceNow incident INC40862011.
---START---{EventSourceSendingServer:undefined,EventSourceExternalId:undefined}---END---
10-12-2025 13:52:50 -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&lt;/td&gt;&lt;td&gt;DT9154343180199588844_1765336620000V2_SERVICE-B0C7DDD05F3BA660_FAILURE_RATE_INCREASED&lt;/td&gt;&lt;/tr&gt;&lt;tr&gt;&lt;td&gt;HN;&lt;/td&gt;&lt;td&gt;CAFPRDWAP101.corp.qr.com.au,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10.32.64.11&lt;/td&gt;&lt;/tr&gt;&lt;tr&gt;&lt;td&gt;affectedRequestsPerMinute&lt;/td&gt;&lt;td&gt;11.4&lt;/td&gt;&lt;/tr&gt;&lt;tr&gt;&lt;td&gt;annotationDescription&lt;/td&gt;&lt;td&gt;The error rate increased to 25.93 %.
Service qr.framework.support.exception.handler has a failure rate increase.&lt;/td&gt;&lt;/tr&gt;&lt;tr&gt;&lt;td&gt;displayId&lt;/td&gt;&lt;td&gt;P-2512489&lt;/td&gt;&lt;/tr&gt;&lt;tr&gt;&lt;td&gt;dynatraceEnvironment&lt;/td&gt;&lt;td&gt;c9be27d8-6982-42a7-9fb5-78ea9087067f&lt;/td&gt;&lt;/tr&gt;&lt;tr&gt;&lt;td&gt;endTime&lt;/td&gt;&lt;td&gt;1765337400000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9154343180199588844_1765336620000V2&lt;/td&gt;&lt;/tr&gt;&lt;tr&gt;&lt;td&gt;problemImpact&lt;/td&gt;&lt;td&gt;SERVICES&lt;/td&gt;&lt;/tr&gt;&lt;tr&gt;&lt;td&gt;problemUrl&lt;/td&gt;&lt;td&gt;https://dxcdynatrace-io.sso.glb.platform.dxc.com/e/c9be27d8-6982-42a7-9fb5-78ea9087067f/#problems/problemdetails;pid=9154343180199588844_1765336620000V2&lt;/td&gt;&lt;/tr&gt;&lt;tr&gt;&lt;td&gt;runEventRules&lt;/td&gt;&lt;td&gt;true&lt;/td&gt;&lt;/tr&gt;&lt;tr&gt;&lt;td&gt;service&lt;/td&gt;&lt;td&gt;qr.framework.support.exception.handler&lt;/td&gt;&lt;/tr&gt;&lt;tr&gt;&lt;td&gt;serviceMethodGroup&lt;/td&gt;&lt;td&gt;Default requests&lt;/td&gt;&lt;/tr&gt;&lt;tr&gt;&lt;td&gt;severities failure rate&lt;/td&gt;&lt;td&gt;25.925926&lt;/td&gt;&lt;/tr&gt;&lt;tr&gt;&lt;td&gt;severities unit&lt;/td&gt;&lt;td&gt;percent (%)&lt;/td&gt;&lt;/tr&gt;&lt;tr&gt;&lt;td&gt;severityLevel&lt;/td&gt;&lt;td&gt;ERROR&lt;/td&gt;&lt;/tr&gt;&lt;tr&gt;&lt;td&gt;startTime&lt;/td&gt;&lt;td&gt;1765336620000&lt;/td&gt;&lt;/tr&gt;&lt;tr&gt;&lt;td&gt;status&lt;/td&gt;&lt;td&gt;CLOSED&lt;/td&gt;&lt;/tr&gt;&lt;tr&gt;&lt;td&gt;tags&lt;/td&gt;&lt;td&gt;OTIS Services, QLR Integration Support, webMethods Services&lt;/td&gt;&lt;/tr&gt;&lt;/table&gt;[/code]
10-12-2025 13:52:48 - PDXC Integration (Work notes)
---START---{EventSourceSendingServer:undefined,EventSourceExternalId:undefined}---END---
10-12-2025 13:52:41 -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&lt;/td&gt;&lt;td&gt;SERVICE-B0C7DDD05F3BA660&lt;/td&gt;&lt;/tr&gt;&lt;tr&gt;&lt;td&gt;UUID: &lt;/td&gt;&lt;td&gt;DT9154343180199588844_1765336620000V2_SERVICE-B0C7DDD05F3BA660_FAILURE_RATE_INCREASED&lt;/td&gt;&lt;/tr&gt;&lt;tr&gt;&lt;td&gt;HN;&lt;/td&gt;&lt;td&gt;CAFPRDWAP101.corp.qr.com.au, CAFPRDWAP201.corp.qr.com.au, CATPRDOTI101.corp.qr.com.au, CATPRDOTI201.corp.qr.com.au&lt;/td&gt;&lt;/tr&gt;&lt;tr&gt;&lt;td&gt;MAP ID&lt;/td&gt;&lt;td&gt;QLR_DT_CI_010&lt;/td&gt;&lt;/tr&gt;&lt;tr&gt;&lt;td&gt;Node IP&lt;/td&gt;&lt;td&gt;10.32.32.75, 10.32.32.76, 10.32.64.10, 10.32.64.11&lt;/td&gt;&lt;/tr&gt;&lt;tr&gt;&lt;td&gt;affectedRequestsPerMinute&lt;/td&gt;&lt;td&gt;11.4&lt;/td&gt;&lt;/tr&gt;&lt;tr&gt;&lt;td&gt;annotationDescription&lt;/td&gt;&lt;td&gt;The error rate increased to 25.93 %.
Service qr.framework.support.exception.handler has a failure rate increase.&lt;/td&gt;&lt;/tr&gt;&lt;tr&gt;&lt;td&gt;displayId&lt;/td&gt;&lt;td&gt;P-2512489&lt;/td&gt;&lt;/tr&gt;&lt;tr&gt;&lt;td&gt;dynatraceEnvironment&lt;/td&gt;&lt;td&gt;c9be27d8-6982-42a7-9fb5-78ea9087067f&lt;/td&gt;&lt;/tr&gt;&lt;tr&gt;&lt;td&gt;endTime&lt;/td&gt;&lt;td&gt;1765337400000&lt;/td&gt;&lt;/tr&gt;&lt;tr&gt;&lt;td&gt;entityId&lt;/td&gt;&lt;td&gt;SERVICE-B0C7DDD05F3BA660&lt;/td&gt;&lt;/tr&gt;&lt;tr&gt;&lt;td&gt;entityName&lt;/td&gt;&lt;td&gt;qr.framework.support.exception.handler&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9154343180199588844_1765336620000V2&lt;/td&gt;&lt;/tr&gt;&lt;tr&gt;&lt;td&gt;problemImpact&lt;/td&gt;&lt;td&gt;SERVICES&lt;/td&gt;&lt;/tr&gt;&lt;tr&gt;&lt;td&gt;problemUrl&lt;/td&gt;&lt;td&gt;https://dxcdynatrace-io.sso.glb.platform.dxc.com/e/c9be27d8-6982-42a7-9fb5-78ea9087067f/#problems/problemdetails;pid=9154343180199588844_1765336620000V2&lt;/td&gt;&lt;/tr&gt;&lt;tr&gt;&lt;td&gt;runEventRules&lt;/td&gt;&lt;td&gt;true&lt;/td&gt;&lt;/tr&gt;&lt;tr&gt;&lt;td&gt;service&lt;/td&gt;&lt;td&gt;qr.framework.support.exception.handler&lt;/td&gt;&lt;/tr&gt;&lt;tr&gt;&lt;td&gt;serviceMethodGroup&lt;/td&gt;&lt;td&gt;Default requests&lt;/td&gt;&lt;/tr&gt;&lt;tr&gt;&lt;td&gt;severities failure rate&lt;/td&gt;&lt;td&gt;25.925926&lt;/td&gt;&lt;/tr&gt;&lt;tr&gt;&lt;td&gt;severities unit&lt;/td&gt;&lt;td&gt;percent (%)&lt;/td&gt;&lt;/tr&gt;&lt;tr&gt;&lt;td&gt;severityLevel&lt;/td&gt;&lt;td&gt;ERROR&lt;/td&gt;&lt;/tr&gt;&lt;tr&gt;&lt;td&gt;startTime&lt;/td&gt;&lt;td&gt;1765336620000&lt;/td&gt;&lt;/tr&gt;&lt;tr&gt;&lt;td&gt;status&lt;/td&gt;&lt;td&gt;CLOSED&lt;/td&gt;&lt;/tr&gt;&lt;tr&gt;&lt;td&gt;tags&lt;/td&gt;&lt;td&gt;OTIS Services, QLR Integration Support, webMethods Services&lt;/td&gt;&lt;/tr&gt;&lt;/table&gt;[/code]
</t>
  </si>
  <si>
    <t xml:space="preserve">
 2025-12-10 14:10:14 PDXC Integration - State is Work in Progress was New
 2025-12-10 14:10:18 PDXC Integration - State is Resolved was Work in Progress</t>
  </si>
  <si>
    <t xml:space="preserve">12-12-2025 13:39:47 - Ruey Lim (Work notes)
From: Thurkle, Jahrad &lt;jahrad.thurkle@qr.com.au&gt; 
Sent: Friday, 12 December 2025 1:59 PM
To: IT Service Desk &lt;ITServiceDesk@qr.com.au&gt;
Subject: RE: INC0577204 - Missing desktop icons
Hi Raegan,
Unfortunately, the issue has not yet been resolved. The updating process did not load as expected.
I will follow up on Monday next week to attempt to restore the desktop icons.
Regards,
JAHRAD THURKLE
PROTECTION OFFICER SUPERINTENDENT
281A Bilsen Rd-2, 281A Bilsen Rd-2 
Sunshine, QLD 4034 
M: 0438 460 221 
W: queenslandrail.com.au
 ========================================
User said will follow up on Monday
12-12-2025 06:15:59 - Raegan Munro (Work notes)
From: IT Service Desk 
Sent: Friday, 12 December 2025 7:16 AM
To: Thurkle, Jahrad &lt;jahrad.thurkle@qr.com.au&gt;
Subject: INC0577204 - Missing desktop icons
Hi Jahrad,
I just wanted to follow up with you and determine if you are still having issues with your missing desktop icons?
If so, please give us a call on 07 3072 5000 (we are option 1), or alternatively email us at ITServiceDesk@qr.com.au so that we may complete further troubleshooting. Please be sure to cite incident no. INC0577204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06:15:33 - Raegan Munro (Work notes)
Investigating.
11-12-2025 08:32:24 - Raegan Munro (Additional comments)
Hi Jahrad,
I just wanted to follow up with you and determine if you are still having issues with your missing desktop icons?
If so, please give us a call on 07 3072 5000 (we are option 1), or alternatively email us at ITServiceDesk@qr.com.au so that we may complete further troubleshooting. Please be sure to cite incident no. INC0577204 when you do so. 
In the event that you are no longer having these issues please advise so that we may proceed with ticket closure. 
Kind regards, 
Raegan.
11-12-2025 08:31:52 - Raegan Munro (Work notes)
Investigating.
10-12-2025 13:53:29 - Raegan Munro (Additional comments)
Hi Jahrad, 
Thank you for reaching out to the Queensland Rail IT Service Desk. 
As discussed, please restart your device once the gpupdate is complete and advise of the results. 
If you have any further issues with this please feel free to contact us by calling 07 3072 5000 (we are option 1), or alternatively email us at ITServiceDesk@qr.com.au. 
Kind regards, 
Raegan.
</t>
  </si>
  <si>
    <t xml:space="preserve">
 2025-12-10 13:53:29 Raegan Munro - State is On Hold was Work in Progress</t>
  </si>
  <si>
    <t xml:space="preserve">10-12-2025 13:50:18 - PDXC Integration (Work notes)
Incident resolved due to closure of alert: Alert64324774
Incident resolved automatically by return-to-normal condition detected by monitoring system.
10-12-2025 13:50:18 - PDXC Integration (Work notes)
Incident resolved due to closure of alert: Alert64324774
Incident resolved automatically by return-to-normal condition detected by monitoring system.&lt;br/&gt;Backsync to Dynatrace - Status code: 201. Dynatrace Problem P-2512490 has been updated with new comment based on resolution/closure of ServiceNow incident INC40861943. The Dynatrace Problem was intentionally left Open.
10-12-2025 13:50:00 - PDXC Integration (Work notes)
Incident resolved due to closure of alert: Alert64324774
10-12-2025 13:50:00 - PDXC Integration (Work notes)
Incident resolved due to closure of alert: Alert64324774
Incident resolved automatically by return-to-normal condition detected by monitoring system.&lt;br/&gt;This alert has been updated by business rule 'Copy alert updates to incident'.
Description has changed. Previous: OPEN Problem P-2512490 in environment QLR-11_ENV01
Problem detected at: 03:28 (UTC) 10.12.2025
1 impacted service
Web service
ptis.api.outbound.track_view.graphic_updates
Failure rate increase
113 requests/min impacted
by a failure rate increase to 3.33 %
Service method: All methods affected
Root cause
Web service
ptis.api.outbound.track_view.graphic_updates
Failure rate increase
113 requests/min impacted
by a failure rate increase to 3.33 %
Service method: All methods affected
https://dxcdynatrace-io.sso.glb.platform.dxc.com/e/c9be27d8-6982-42a7-9fb5-78ea9087067f/#problems/problemdetails;pid=-7908318894125690311_1765336980000V2,
 Tags- customProperties_Node_IP:10.32.64.10, 10.32.64.11, MAP ID:QLR_DT_CI_010, HN;:CAFPRDWAP101.corp.qr.com.au, CAFPRDWAP201.corp.qr.com.au, webMethods Services, QLR Integration Support
10-12-2025 13:49:24 - PDXC Integration (Work notes)
The related alert Alert64324774 state is now Closed
10-12-2025 13:44:24 - PDXC Integration (Work notes)
Backsync to Dynatrace - Status code: 201. Dynatrace Problem P-2512490 has been updated with new comment based on creation of ServiceNow incident INC40861943.
---START---{EventSourceSendingServer:undefined,EventSourceExternalId:undefined}---END---
10-12-2025 13:44:17 -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&lt;/td&gt;&lt;td&gt;DT-7908318894125690311_1765336980000V2_SERVICE-691A1788B28975BC_FAILURE_RATE_INCREASED&lt;/td&gt;&lt;/tr&gt;&lt;tr&gt;&lt;td&gt;HN;&lt;/td&gt;&lt;td&gt;CAFPRDWAP101.corp.qr.com.au,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10.32.64.11&lt;/td&gt;&lt;/tr&gt;&lt;tr&gt;&lt;td&gt;affectedRequestsPerMinute&lt;/td&gt;&lt;td&gt;47&lt;/td&gt;&lt;/tr&gt;&lt;tr&gt;&lt;td&gt;annotationDescription&lt;/td&gt;&lt;td&gt;The error rate increased to 1.42 %.
Endpoint _put has a failure rate increase.&lt;/td&gt;&lt;/tr&gt;&lt;tr&gt;&lt;td&gt;displayId&lt;/td&gt;&lt;td&gt;P-2512490&lt;/td&gt;&lt;/tr&gt;&lt;tr&gt;&lt;td&gt;dynatraceEnvironment&lt;/td&gt;&lt;td&gt;c9be27d8-6982-42a7-9fb5-78ea9087067f&lt;/td&gt;&lt;/tr&gt;&lt;tr&gt;&lt;td&gt;endTime&lt;/td&gt;&lt;td&gt;1765337580000&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-7908318894125690311_1765336980000V2&lt;/td&gt;&lt;/tr&gt;&lt;tr&gt;&lt;td&gt;problemImpact&lt;/td&gt;&lt;td&gt;SERVICES&lt;/td&gt;&lt;/tr&gt;&lt;tr&gt;&lt;td&gt;problemUrl&lt;/td&gt;&lt;td&gt;https://dxcdynatrace-io.sso.glb.platform.dxc.com/e/c9be27d8-6982-42a7-9fb5-78ea9087067f/#problems/problemdetails;pid=-7908318894125690311_1765336980000V2&lt;/td&gt;&lt;/tr&gt;&lt;tr&gt;&lt;td&gt;runEventRules&lt;/td&gt;&lt;td&gt;true&lt;/td&gt;&lt;/tr&gt;&lt;tr&gt;&lt;td&gt;service&lt;/td&gt;&lt;td&gt;ptis.api.outbound.track_view.graphic_updates&lt;/td&gt;&lt;/tr&gt;&lt;tr&gt;&lt;td&gt;serviceMethod&lt;/td&gt;&lt;td&gt;_put&lt;/td&gt;&lt;/tr&gt;&lt;tr&gt;&lt;td&gt;severities failure rate&lt;/td&gt;&lt;td&gt;1.4184396&lt;/td&gt;&lt;/tr&gt;&lt;tr&gt;&lt;td&gt;severities unit&lt;/td&gt;&lt;td&gt;percent (%)&lt;/td&gt;&lt;/tr&gt;&lt;tr&gt;&lt;td&gt;severityLevel&lt;/td&gt;&lt;td&gt;ERROR&lt;/td&gt;&lt;/tr&gt;&lt;tr&gt;&lt;td&gt;startTime&lt;/td&gt;&lt;td&gt;1765336980000&lt;/td&gt;&lt;/tr&gt;&lt;tr&gt;&lt;td&gt;status&lt;/td&gt;&lt;td&gt;CLOSED&lt;/td&gt;&lt;/tr&gt;&lt;tr&gt;&lt;td&gt;tags&lt;/td&gt;&lt;td&gt;QLR Integration Support, webMethods Services&lt;/td&gt;&lt;/tr&gt;&lt;/table&gt;[/code]
10-12-2025 13:44:08 - PDXC Integration (Work notes)
Backsync to Dynatrace - Status code: 201. Dynatrace Problem P-2512490 has been updated with new comment based on creation of ServiceNow incident INC40861943.
---START---{EventSourceSendingServer:undefined,EventSourceExternalId:undefined}---END---
10-12-2025 13:44:04 - PDXC Integration (Work notes)
---START---{EventSourceSendingServer:undefined,EventSourceExternalId:undefined}---END---
10-12-2025 13:44:03 -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&lt;/td&gt;&lt;td&gt;DT-7908318894125690311_1765336980000V2_SERVICE-691A1788B28975BC_FAILURE_RATE_INCREASED&lt;/td&gt;&lt;/tr&gt;&lt;tr&gt;&lt;td&gt;HN;&lt;/td&gt;&lt;td&gt;CAFPRDWAP101.corp.qr.com.au,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10.32.64.11&lt;/td&gt;&lt;/tr&gt;&lt;tr&gt;&lt;td&gt;affectedRequestsPerMinute&lt;/td&gt;&lt;td&gt;47&lt;/td&gt;&lt;/tr&gt;&lt;tr&gt;&lt;td&gt;annotationDescription&lt;/td&gt;&lt;td&gt;The error rate increased to 1.42 %.
Endpoint _put has a failure rate increase.&lt;/td&gt;&lt;/tr&gt;&lt;tr&gt;&lt;td&gt;displayId&lt;/td&gt;&lt;td&gt;P-2512490&lt;/td&gt;&lt;/tr&gt;&lt;tr&gt;&lt;td&gt;dynatraceEnvironment&lt;/td&gt;&lt;td&gt;c9be27d8-6982-42a7-9fb5-78ea9087067f&lt;/td&gt;&lt;/tr&gt;&lt;tr&gt;&lt;td&gt;endTime&lt;/td&gt;&lt;td&gt;1765337580000&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-7908318894125690311_1765336980000V2&lt;/td&gt;&lt;/tr&gt;&lt;tr&gt;&lt;td&gt;problemImpact&lt;/td&gt;&lt;td&gt;SERVICES&lt;/td&gt;&lt;/tr&gt;&lt;tr&gt;&lt;td&gt;problemUrl&lt;/td&gt;&lt;td&gt;https://dxcdynatrace-io.sso.glb.platform.dxc.com/e/c9be27d8-6982-42a7-9fb5-78ea9087067f/#problems/problemdetails;pid=-7908318894125690311_1765336980000V2&lt;/td&gt;&lt;/tr&gt;&lt;tr&gt;&lt;td&gt;runEventRules&lt;/td&gt;&lt;td&gt;true&lt;/td&gt;&lt;/tr&gt;&lt;tr&gt;&lt;td&gt;service&lt;/td&gt;&lt;td&gt;ptis.api.outbound.track_view.graphic_updates&lt;/td&gt;&lt;/tr&gt;&lt;tr&gt;&lt;td&gt;serviceMethod&lt;/td&gt;&lt;td&gt;_put&lt;/td&gt;&lt;/tr&gt;&lt;tr&gt;&lt;td&gt;severities failure rate&lt;/td&gt;&lt;td&gt;1.4184396&lt;/td&gt;&lt;/tr&gt;&lt;tr&gt;&lt;td&gt;severities unit&lt;/td&gt;&lt;td&gt;percent (%)&lt;/td&gt;&lt;/tr&gt;&lt;tr&gt;&lt;td&gt;severityLevel&lt;/td&gt;&lt;td&gt;ERROR&lt;/td&gt;&lt;/tr&gt;&lt;tr&gt;&lt;td&gt;startTime&lt;/td&gt;&lt;td&gt;1765336980000&lt;/td&gt;&lt;/tr&gt;&lt;tr&gt;&lt;td&gt;status&lt;/td&gt;&lt;td&gt;CLOSED&lt;/td&gt;&lt;/tr&gt;&lt;tr&gt;&lt;td&gt;tags&lt;/td&gt;&lt;td&gt;QLR Integration Support, webMethods Services&lt;/td&gt;&lt;/tr&gt;&lt;/table&gt;[/code]
10-12-2025 13:43:58 -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&lt;/td&gt;&lt;td&gt;DT-7908318894125690311_1765336980000V2_SERVICE-691A1788B28975BC_FAILURE_RATE_INCREASED&lt;/td&gt;&lt;/tr&gt;&lt;tr&gt;&lt;td&gt;HN;&lt;/td&gt;&lt;td&gt;CAFPRDWAP101.corp.qr.com.au,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10.32.64.11&lt;/td&gt;&lt;/tr&gt;&lt;tr&gt;&lt;td&gt;affectedRequestsPerMinute&lt;/td&gt;&lt;td&gt;47&lt;/td&gt;&lt;/tr&gt;&lt;tr&gt;&lt;td&gt;annotationDescription&lt;/td&gt;&lt;td&gt;The error rate increased to 1.42 %.
Endpoint _put has a failure rate increase.&lt;/td&gt;&lt;/tr&gt;&lt;tr&gt;&lt;td&gt;displayId&lt;/td&gt;&lt;td&gt;P-2512490&lt;/td&gt;&lt;/tr&gt;&lt;tr&gt;&lt;td&gt;dynatraceEnvironment&lt;/td&gt;&lt;td&gt;c9be27d8-6982-42a7-9fb5-78ea9087067f&lt;/td&gt;&lt;/tr&gt;&lt;tr&gt;&lt;td&gt;endTime&lt;/td&gt;&lt;td&gt;1765337580000&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-7908318894125690311_1765336980000V2&lt;/td&gt;&lt;/tr&gt;&lt;tr&gt;&lt;td&gt;problemImpact&lt;/td&gt;&lt;td&gt;SERVICES&lt;/td&gt;&lt;/tr&gt;&lt;tr&gt;&lt;td&gt;problemUrl&lt;/td&gt;&lt;td&gt;https://dxcdynatrace-io.sso.glb.platform.dxc.com/e/c9be27d8-6982-42a7-9fb5-78ea9087067f/#problems/problemdetails;pid=-7908318894125690311_1765336980000V2&lt;/td&gt;&lt;/tr&gt;&lt;tr&gt;&lt;td&gt;runEventRules&lt;/td&gt;&lt;td&gt;true&lt;/td&gt;&lt;/tr&gt;&lt;tr&gt;&lt;td&gt;service&lt;/td&gt;&lt;td&gt;ptis.api.outbound.track_view.graphic_updates&lt;/td&gt;&lt;/tr&gt;&lt;tr&gt;&lt;td&gt;serviceMethod&lt;/td&gt;&lt;td&gt;_put&lt;/td&gt;&lt;/tr&gt;&lt;tr&gt;&lt;td&gt;severities failure rate&lt;/td&gt;&lt;td&gt;1.4184396&lt;/td&gt;&lt;/tr&gt;&lt;tr&gt;&lt;td&gt;severities unit&lt;/td&gt;&lt;td&gt;percent (%)&lt;/td&gt;&lt;/tr&gt;&lt;tr&gt;&lt;td&gt;severityLevel&lt;/td&gt;&lt;td&gt;ERROR&lt;/td&gt;&lt;/tr&gt;&lt;tr&gt;&lt;td&gt;startTime&lt;/td&gt;&lt;td&gt;1765336980000&lt;/td&gt;&lt;/tr&gt;&lt;tr&gt;&lt;td&gt;status&lt;/td&gt;&lt;td&gt;CLOSED&lt;/td&gt;&lt;/tr&gt;&lt;tr&gt;&lt;td&gt;tags&lt;/td&gt;&lt;td&gt;QLR Integration Support, webMethods Services&lt;/td&gt;&lt;/tr&gt;&lt;/table&gt;[/code]
</t>
  </si>
  <si>
    <t xml:space="preserve">
 2025-12-10 13:49:53 PDXC Integration - State is Work in Progress was New
 2025-12-10 13:49:55 PDXC Integration - State is Resolved was Work in Progress</t>
  </si>
  <si>
    <t xml:space="preserve">11-12-2025 12:47:31 - PDXC Integration (Work notes)
Assigned to Jaymesh Sharma.
11-12-2025 12:47:30 - PDXC Integration (Additional comments)
james.sharma@dxc.com: scheduled to assist user on the 15/12/25.
11-12-2025 12:21:18 - PDXC Integration (Work notes)
Assigned to Jaymesh Sharma.
11-12-2025 12:21:15 - PDXC Integration (Additional comments)
james.sharma@dxc.com: Sent message to user on teams. awaiting reply.
11-12-2025 12:20:28 - PDXC Integration (Work notes)
Assigned to Jaymesh Sharma.
11-12-2025 12:20:28 - PDXC Integration (Work notes)
Assigned to Jaymesh Sharma.
11-12-2025 12:20:26 - PDXC Integration (Additional comments)
james.sharma@dxc.com: Sent message to user on teams. awaiting reply.
11-12-2025 10:05:58 - PDXC Integration (Work notes)
Assigned to Jaymesh Sharma.
11-12-2025 09:01:52 - Gilbert Noble (Work notes)
Platform DXC Integration incident INC0577200 created INC40875437
</t>
  </si>
  <si>
    <t xml:space="preserve">
 2025-12-11 08:46:22 Gilbert Noble - Assigned to is Gilbert Noble was 
 2025-12-11 09:01:44 Gilbert Noble - Assignment Group is DXC Desktop CBD was DXC Remote Desktop Support
 2025-12-11 12:20:26 PDXC Integration - State is On Hold was Work in Progress</t>
  </si>
  <si>
    <t xml:space="preserve">10-12-2025 14:12:24 - PDXC Integration (Work notes)
Incident resolved due to closure of alert: Alert64324535
Incident resolved automatically by return-to-normal condition detected by monitoring system.
10-12-2025 14:11:48 - PDXC Integration (Work notes)
Incident resolved due to closure of alert: Alert64324535
Incident resolved automatically by return-to-normal condition detected by monitoring system.&lt;br/&gt;Backsync to Dynatrace - Status code: 201. Dynatrace Problem P-2512488 has been updated with new comment based on resolution/closure of ServiceNow incident INC40861936. The Dynatrace Problem was intentionally left Open.
10-12-2025 14:11:44 - PDXC Integration (Work notes)
Incident resolved due to closure of alert: Alert64324535
Incident resolved automatically by return-to-normal condition detected by monitoring system.&lt;br/&gt;This alert has been updated by business rule 'Copy alert updates to incident'.
Description has changed. Previous: OPEN Problem P-2512488 in environment QLR-11_ENV01
Problem detected at: 03:22 (UTC) 10.12.2025
3 impacted services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Web service
otis.main
Failure rate increase
188 requests/min impacted
by a failure rate increase to 2.73 %
Service method: All methods affected
Web service
framework.tn
Failure rate increase
194 requests/min impacted
by a failure rate increase to 2.66 %
Service method: All methods affected
Root cause
Based on our dependency analysis all incidents are part of the same overall problem.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14:11:04 - PDXC Integration (Work notes)
Incident resolved due to closure of alert: Alert64324535
10-12-2025 14:09:34 - PDXC Integration (Work notes)
The related alert Alert64324535 state is now Closed
10-12-2025 13:51:18 - PDXC Integration (Work notes)
This alert has been updated by business rule 'Copy alert updates to incident'.
Short Description has changed. Previous: Failure rate increase - otis.main
Description has changed. Previous: OPEN Problem P-2512488 in environment QLR-11_ENV01
Problem detected at: 03:22 (UTC) 10.12.2025
2 impacted services
Web service
otis.main
Failure rate increase
51.2 requests/min impacted
by a failure rate increase to 2.73 %
Service method: All methods affected
Root cause
Web service
framework.tn
Failure rate increase
194 requests/min impacted
by a failure rate increase to 1.16 %
Service method: All methods affected
https://dxcdynatrace-io.sso.glb.platform.dxc.com/e/c9be27d8-6982-42a7-9fb5-78ea9087067f/#problems/problemdetails;pid=-7804357089593891546_1765336620000V2,
 Tags- customProperties_Node_IP:10.32.64.10, 10.32.64.11, MAP ID:QLR_DT_CI_010, OTIS Services, customProperties_Node_IP:10.32.32.75, 10.32.32.76, HN;:CAFPRDWAP101.corp.qr.com.au, CAFPRDWAP201.corp.qr.com.au, HN;:CATPRDOTI101.corp.qr.com.au, CATPRDOTI201.corp.qr.com.au, webMethods Services, MAP ID:QLR_DT_CI_008, QLR Integration Support
10-12-2025 13:43:14 - PDXC Integration (Work notes)
Backsync to Dynatrace - Status code: 201. Dynatrace Problem P-2512488 has been updated with new comment based on creation of ServiceNow incident INC40861936.
---START---{EventSourceSendingServer:undefined,EventSourceExternalId:undefined}---END---
10-12-2025 13:43:10 -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&lt;/td&gt;&lt;td&gt;DT-7804357089593891546_1765336620000V2_SERVICE-9518E7902BDACB88_FAILURE_RATE_INCREASED&lt;/td&gt;&lt;/tr&gt;&lt;tr&gt;&lt;td&gt;HN;&lt;/td&gt;&lt;td&gt;CAFPRDWAP101.corp.qr.com.au,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-2512488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10-12-2025 13:42:50 - PDXC Integration (Work notes)
Backsync to Dynatrace - Status code: 201. Dynatrace Problem P-2512488 has been updated with new comment based on creation of ServiceNow incident INC40861936.
---START---{EventSourceSendingServer:undefined,EventSourceExternalId:undefined}---END---
10-12-2025 13:42:47 -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&lt;/td&gt;&lt;td&gt;DT-7804357089593891546_1765336620000V2_SERVICE-9518E7902BDACB88_FAILURE_RATE_INCREASED&lt;/td&gt;&lt;/tr&gt;&lt;tr&gt;&lt;td&gt;HN;&lt;/td&gt;&lt;td&gt;CAFPRDWAP101.corp.qr.com.au,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-2512488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10-12-2025 13:42:44 - PDXC Integration (Work notes)
---START---{EventSourceSendingServer:undefined,EventSourceExternalId:undefined}---END---
10-12-2025 13:42:41 -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&lt;/td&gt;&lt;td&gt;DT-7804357089593891546_1765336620000V2_SERVICE-9518E7902BDACB88_FAILURE_RATE_INCREASED&lt;/td&gt;&lt;/tr&gt;&lt;tr&gt;&lt;td&gt;HN;&lt;/td&gt;&lt;td&gt;CAFPRDWAP101.corp.qr.com.au,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-2512488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t>
  </si>
  <si>
    <t xml:space="preserve">
 2025-12-10 14:10:04 PDXC Integration - State is Work in Progress was New
 2025-12-10 14:10:54 PDXC Integration - State is Resolved was Work in Progress</t>
  </si>
  <si>
    <t xml:space="preserve">10-12-2025 13:49:59 - PDXC Integration (Work notes)
Incident resolved due to closure of alert: Alert64324530
Incident resolved automatically by return-to-normal condition detected by monitoring system.
10-12-2025 13:49:54 - PDXC Integration (Work notes)
Incident resolved due to closure of alert: Alert64324530
Incident resolved automatically by return-to-normal condition detected by monitoring system.&lt;br/&gt;Backsync to Dynatrace - Status code: 201. Dynatrace Problem P-2512498 has been updated with new comment based on resolution/closure of ServiceNow incident INC40861934. The Dynatrace Problem was intentionally left Open.
10-12-2025 13:49:49 - PDXC Integration (Work notes)
Incident resolved due to closure of alert: Alert64324530
Incident resolved automatically by return-to-normal condition detected by monitoring system.&lt;br/&gt;This alert has been updated by business rule 'Copy alert updates to incident'.
Description has changed. Previous: OPEN Problem P-2512498 in environment QLR-11_ENV01
Problem detected at: 03:22 (UTC) 10.12.2025
2 impacted services
Web service
otis.main
Failure rate increase
51.2 requests/min impacted
by a failure rate increase to 2.73 %
Service method: All methods affected
Root cause
Web service
framework.tn
Failure rate increase
194 requests/min impacted
by a failure rate increase to 1.16 %
Service method: All methods affected
https://dxcdynatrace-io.sso.glb.platform.dxc.com/e/c9be27d8-6982-42a7-9fb5-78ea9087067f/#problems/problemdetails;pid=-1693856903485513660_1765336920000V2,
 Tags- customProperties_Node_IP:10.32.64.10, 10.32.64.11, MAP ID:QLR_DT_CI_010, OTIS Services, customProperties_Node_IP:10.32.32.75, 10.32.32.76, HN;:CAFPRDWAP101.corp.qr.com.au, CAFPRDWAP201.corp.qr.com.au, HN;:CATPRDOTI101.corp.qr.com.au, CATPRDOTI201.corp.qr.com.au, webMethods Services, MAP ID:QLR_DT_CI_008, QLR Integration Support
10-12-2025 13:49:49 - PDXC Integration (Work notes)
Incident resolved due to closure of alert: Alert64324530
10-12-2025 13:49:44 - PDXC Integration (Work notes)
Incident resolved automatically by return-to-normal condition detected by monitoring system.
10-12-2025 13:49:38 - PDXC Integration (Work notes)
The related alert Alert64324530 state is now Closed
10-12-2025 13:42:54 - PDXC Integration (Work notes)
Backsync to Dynatrace - Status code: 201. Dynatrace Problem P-2512498 has been updated with new comment based on creation of ServiceNow incident INC40861934.
---START---{EventSourceSendingServer:undefined,EventSourceExternalId:undefined}---END---
10-12-2025 13:42:49 -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&lt;/td&gt;&lt;td&gt;DT-1693856903485513660_1765336920000V2_SERVICE-9518E7902BDACB88_FAILURE_RATE_INCREASED&lt;/td&gt;&lt;/tr&gt;&lt;tr&gt;&lt;td&gt;HN;&lt;/td&gt;&lt;td&gt;CAFPRDWAP101.corp.qr.com.au,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-2512498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10-12-2025 13:42:34 - PDXC Integration (Work notes)
Backsync to Dynatrace - Status code: 201. Dynatrace Problem P-2512498 has been updated with new comment based on creation of ServiceNow incident INC40861934.
---START---{EventSourceSendingServer:undefined,EventSourceExternalId:undefined}---END---
10-12-2025 13:42:29 -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&lt;/td&gt;&lt;td&gt;DT-1693856903485513660_1765336920000V2_SERVICE-9518E7902BDACB88_FAILURE_RATE_INCREASED&lt;/td&gt;&lt;/tr&gt;&lt;tr&gt;&lt;td&gt;HN;&lt;/td&gt;&lt;td&gt;CAFPRDWAP101.corp.qr.com.au,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-2512498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10-12-2025 13:42:24 - PDXC Integration (Work notes)
---START---{EventSourceSendingServer:undefined,EventSourceExternalId:undefined}---END---
10-12-2025 13:42:21 - PDXC Integration (Additional comments)
system: This alert came in from DYNATRACE:
[code]&lt;table&gt;&lt;tr&gt;&lt;td width=160px&gt;Category: &lt;/td&gt;&lt;td&gt;EdgeX-FAILURE_RATE_INCREASED&lt;/td&gt;&lt;/tr&gt;&lt;tr&gt;&lt;td&gt;Application: &lt;/td&gt;&lt;td&gt;SERVICE&lt;/td&gt;&lt;/tr&gt;&lt;tr&gt;&lt;td&gt;Object: &lt;/td&gt;&lt;td&gt;SERVICE-9518E7902BDACB88&lt;/td&gt;&lt;/tr&gt;&lt;tr&gt;&lt;td&gt;UUID: &lt;/td&gt;&lt;td&gt;DT-1693856903485513660_1765336920000V2_SERVICE-9518E7902BDACB88_FAILURE_RATE_INCREASED&lt;/td&gt;&lt;/tr&gt;&lt;tr&gt;&lt;td&gt;HN;&lt;/td&gt;&lt;td&gt;CAFPRDWAP101.corp.qr.com.au,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10.32.64.11&lt;/td&gt;&lt;/tr&gt;&lt;tr&gt;&lt;td&gt;affectedRequestsPerMinute&lt;/td&gt;&lt;td&gt;51.2&lt;/td&gt;&lt;/tr&gt;&lt;tr&gt;&lt;td&gt;annotationDescription&lt;/td&gt;&lt;td&gt;The error rate increased to 2.73 %.
Service otis.main has a failure rate increase.&lt;/td&gt;&lt;/tr&gt;&lt;tr&gt;&lt;td&gt;displayId&lt;/td&gt;&lt;td&gt;P-2512498&lt;/td&gt;&lt;/tr&gt;&lt;tr&gt;&lt;td&gt;dynatraceEnvironment&lt;/td&gt;&lt;td&gt;c9be27d8-6982-42a7-9fb5-78ea9087067f&lt;/td&gt;&lt;/tr&gt;&lt;tr&gt;&lt;td&gt;endTime&lt;/td&gt;&lt;td&gt;1765337220000&lt;/td&gt;&lt;/tr&gt;&lt;tr&gt;&lt;td&gt;entityId&lt;/td&gt;&lt;td&gt;SERVICE-9518E7902BDACB88&lt;/td&gt;&lt;/tr&gt;&lt;tr&gt;&lt;td&gt;entityName&lt;/td&gt;&lt;td&gt;otis.mai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otis.main&lt;/td&gt;&lt;/tr&gt;&lt;tr&gt;&lt;td&gt;serviceMethodGroup&lt;/td&gt;&lt;td&gt;Default requests&lt;/td&gt;&lt;/tr&gt;&lt;tr&gt;&lt;td&gt;severities failure rate&lt;/td&gt;&lt;td&gt;2.734375&lt;/td&gt;&lt;/tr&gt;&lt;tr&gt;&lt;td&gt;severities unit&lt;/td&gt;&lt;td&gt;percent (%)&lt;/td&gt;&lt;/tr&gt;&lt;tr&gt;&lt;td&gt;severityLevel&lt;/td&gt;&lt;td&gt;ERROR&lt;/td&gt;&lt;/tr&gt;&lt;tr&gt;&lt;td&gt;startTime&lt;/td&gt;&lt;td&gt;1765336620000&lt;/td&gt;&lt;/tr&gt;&lt;tr&gt;&lt;td&gt;status&lt;/td&gt;&lt;td&gt;CLOSED&lt;/td&gt;&lt;/tr&gt;&lt;tr&gt;&lt;td&gt;tags&lt;/td&gt;&lt;td&gt;QLR Integration Support, OTIS Services, webMethods Services&lt;/td&gt;&lt;/tr&gt;&lt;/table&gt;[/code]
system:  Assignment rules are now used for all cases when the CI can't be resolved or the CI has no support group.
</t>
  </si>
  <si>
    <t xml:space="preserve">
 2025-12-10 13:49:34 PDXC Integration - State is Work in Progress was New
 2025-12-10 13:49:40 PDXC Integration - State is Resolved was Work in Progress</t>
  </si>
  <si>
    <t xml:space="preserve">11-12-2025 14:00:31 - PDXC Integration (Work notes)
Assigned to Florin Florea.
&lt;br/&gt;Client's local site cache cleared, backed up files to her documents folder and deleted them from cache location. Client will upload backed up file over the top of the one in question.
11-12-2025 14:00:28 - PDXC Integration (Work notes)
Assigned to Florin Florea.
&lt;br/&gt;Client's local site cache cleared, backed up files to her documents folder and deleted them from cache location. Client will upload backed up file over the top of the one in question.
11-12-2025 14:00:23 - PDXC Integration (Additional comments)
florin.florea@dxc.com: Client's local site cache cleared, backed up files to her documents folder and deleted them from cache location. Client will upload backed up file over the top of the one in question.
11-12-2025 13:58:58 - PDXC Integration (Work notes)
Assigned to Florin Florea.
11-12-2025 13:58:49 - PDXC Integration (Additional comments)
florin.florea@dxc.com: Jon Hall worked on this ticket and fixed the issue together with the customer:
just got the client to open up their local site cache and backup the files to her documents folder and delete them from the cache location
when she re-opened the doc (well one of them) it was all good, but second hadnt uploaded, and i confirmed by opening it myself and showing her
she will upload the backed up file over the top of the one in question
11-12-2025 11:16:08 - PDXC Integration (Work notes)
Assigned to Florin Florea.
11-12-2025 11:15:58 - PDXC Integration (Work notes)
Assigned to Florin Florea.
10-12-2025 16:11:30 - PDXC Integration (Work notes)
Vendor Referenced this CI Value on Creation not found in database : General Enquiries (Generic Ci)
Vendor Referenced this Business Service Value on Creation not found in database : Meridian
10-12-2025 16:11:28 - PDXC Integration (Work notes)
Added attachment ::  QLDRail_INC added (CNDEF0001178) - Elise Kirby Site Cache Log.png
10-12-2025 16:11:07 - Zahra Gholami (Work notes)
Platform DXC Integration incident INC0577196 created INC40863209
10-12-2025 16:10:44 - Zahra Gholami (Work notes)
as per KB0010149 - all the issue related to Meridian should be assigned to DXC Application AUS
10-12-2025 16:08:28 - Zahra Gholami (Work notes)
investigating
</t>
  </si>
  <si>
    <t xml:space="preserve">
 2025-12-10 14:32:59 Pruthvish Patel - Assigned to is Zahra Gholami was 
 2025-12-10 16:10:44 Zahra Gholami - Assignment Group is DXC Application AUS was Global Service Desk
 2025-12-11 14:00:23 PDXC Integration - State is Resolved was Work in Progress</t>
  </si>
  <si>
    <t xml:space="preserve">10-12-2025 14:15:34 - PDXC Integration (Work notes)
Incident resolved due to closure of alert: Alert64324534
Incident resolved automatically by return-to-normal condition detected by monitoring system.
10-12-2025 14:15:04 - PDXC Integration (Work notes)
Incident resolved due to closure of alert: Alert64324534
Incident resolved automatically by return-to-normal condition detected by monitoring system.&lt;br/&gt;Backsync to Dynatrace - Status code: 201. Dynatrace Problem P-2512488 has been updated with new comment based on resolution/closure of ServiceNow incident INC40861926. The Dynatrace Problem was intentionally left Open.
10-12-2025 14:14:18 - PDXC Integration (Work notes)
Incident resolved due to closure of alert: Alert64324534
10-12-2025 14:14:14 - PDXC Integration (Work notes)
Incident resolved due to closure of alert: Alert64324534
Incident resolved automatically by return-to-normal condition detected by monitoring system.&lt;br/&gt;This alert has been updated by business rule 'Copy alert updates to incident'.
Description has changed. Previous: OPEN Problem P-2512488 in environment QLR-11_ENV01
Problem detected at: 03:22 (UTC) 10.12.2025
3 impacted services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Web service
otis.main
Failure rate increase
188 requests/min impacted
by a failure rate increase to 2.73 %
Service method: All methods affected
Web service
framework.tn
Failure rate increase
194 requests/min impacted
by a failure rate increase to 2.66 %
Service method: All methods affected
Root cause
Based on our dependency analysis all incidents are part of the same overall problem.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14:13:24 - PDXC Integration (Work notes)
Incident resolved automatically by return-to-normal condition detected by monitoring system.
10-12-2025 14:12:44 - PDXC Integration (Work notes)
Incident resolved automatically by return-to-normal condition detected by monitoring system.
10-12-2025 14:12:34 - PDXC Integration (Work notes)
Incident resolved automatically by return-to-normal condition detected by monitoring system.
10-12-2025 14:12:24 - PDXC Integration (Work notes)
Incident resolved automatically by return-to-normal condition detected by monitoring system.&lt;br/&gt;This alert has been updated by business rule 'Copy alert updates to incident'.
Description has changed. Previous: OPEN Problem P-2512488 in environment QLR-11_ENV01
Problem detected at: 03:22 (UTC) 10.12.2025
4 impacted services
Database service
OTIS_ITOPS_SP
Failure rate increase
202 requests/min impacted
by a failure rate increase to 1.39 %
Service method: { call OTSP_ITOPS_Process_Train_Plan (?, ?, ?, ?, ?, ?, ?, ?, ?, ?, ?, ?, ?, ?, ?, ?, ?, ?, ?, ?, ?, ?, ?, ?) }
Web service
otis.main
Failure rate increase
188 requests/min impacted
by a failure rate increase to 2.73 %
Service method: All methods affected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Root cause
Web service
framework.tn
Failure rate increase
194 requests/min impacted
by a failure rate increase to 2.66 %
Service method: All methods affected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14:11:54 - PDXC Integration (Work notes)
Incident resolved automatically by return-to-normal condition detected by monitoring system.&lt;br/&gt;This alert has been updated by business rule 'Copy alert updates to incident'.
Description has changed. Previous: OPEN Problem P-2512488 in environment QLR-11_ENV01
Problem detected at: 03:22 (UTC) 10.12.2025
4 impacted services
Database service
OTIS_ITOPS_SP
Failure rate increase
202 requests/min impacted
by a failure rate increase to 1.39 %
Service method: { call OTSP_ITOPS_Process_Train_Plan (?, ?, ?, ?, ?, ?, ?, ?, ?, ?, ?, ?, ?, ?, ?, ?, ?, ?, ?, ?, ?, ?, ?, ?) }
Web service
otis.main
Failure rate increase
188 requests/min impacted
by a failure rate increase to 2.73 %
Service method: All methods affected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Root cause
Web service
framework.tn
Failure rate increase
194 requests/min impacted
by a failure rate increase to 2.66 %
Service method: All methods affected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14:11:14 - PDXC Integration (Work notes)
Incident resolved automatically by return-to-normal condition detected by monitoring system.&lt;br/&gt;This alert has been updated by business rule 'Copy alert updates to incident'.
Description has changed. Previous: OPEN Problem P-2512488 in environment QLR-11_ENV01
Problem detected at: 03:22 (UTC) 10.12.2025
4 impacted services
Database service
OTIS_ITOPS_SP
Failure rate increase
202 requests/min impacted
by a failure rate increase to 1.39 %
Service method: { call OTSP_ITOPS_Process_Train_Plan (?, ?, ?, ?, ?, ?, ?, ?, ?, ?, ?, ?, ?, ?, ?, ?, ?, ?, ?, ?, ?, ?, ?, ?) }
Web service
otis.main
Failure rate increase
188 requests/min impacted
by a failure rate increase to 2.73 %
Service method: All methods affected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Root cause
Web service
framework.tn
Failure rate increase
194 requests/min impacted
by a failure rate increase to 2.66 %
Service method: All methods affected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14:11:08 - PDXC Integration (Work notes)
The related alert Alert64325044 state is now Closed
10-12-2025 14:10:15 - PDXC Integration (Work notes)
The related alert Alert64324534 state is now Closed
10-12-2025 14:10:11 - PDXC Integration (Work notes)
The related alert Alert64325045 state is now Closed
10-12-2025 14:09:34 - PDXC Integration (Work notes)
The related alert Alert64326479 state is now Closed
10-12-2025 13:58:49 - PDXC Integration (Work notes)
Backsync to Dynatrace - Status code: 201. Dynatrace Problem P-2512488 has been updated with new comment based on creation of ServiceNow incident INC40861926.
10-12-2025 13:57:54 - PDXC Integration (Work notes)
This incident has been updated by Alert Optimizer.
[code]&lt;b&gt;*** New Correlation ***&lt;/b&gt;&lt;br&gt;&lt;br&gt; Desc: Multiple service problems - OTIS_ITOPS_SP
10-12-2025 13:57:54 - PDXC Integration (Work notes)
This alert has been updated by business rule 'Copy alert updates to incident'.
Description has changed. Previous: OPEN Problem P-2512488 in environment QLR-11_ENV01
Problem detected at: 03:22 (UTC) 10.12.2025
3 impacted services
Web service
framework.tn
Failure rate increase
194 requests/min impacted
by a failure rate increase to 2.66 %
Service method: All methods affected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Web service
otis.main
Failure rate increase
51.2 requests/min impacted
by a failure rate increase to 2.73 %
Service method: All methods affected
Root cause
Based on our dependency analysis all incidents are part of the same overall problem.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13:57:44 - PDXC Integration (Work notes)
This alert has been updated by business rule 'Copy alert updates to incident'.
Description has changed. Previous: OPEN Problem P-2512488 in environment QLR-11_ENV01
Problem detected at: 03:22 (UTC) 10.12.2025
3 impacted services
Web service
framework.tn
Failure rate increase
194 requests/min impacted
by a failure rate increase to 2.66 %
Service method: All methods affected
Web request service
Default Web Site:80,443 (/MyRoster)
Failure rate increase
41.4 requests/min impacted
by a failure rate increase to 5 %
Service method: All dynamic requests
Response time degradation
16 requests/min impacted
The current response time (53.4 s) within the slowest 10% exceeds the auto-detected baseline (3.76 s) by 1,321 %
Service method: /MyRoster/api/MyRoster/GetMyRoster
Web service
otis.main
Failure rate increase
51.2 requests/min impacted
by a failure rate increase to 2.73 %
Service method: All methods affected
Root cause
Based on our dependency analysis all incidents are part of the same overall problem.
https://dxcdynatrace-io.sso.glb.platform.dxc.com/e/c9be27d8-6982-42a7-9fb5-78ea9087067f/#problems/problemdetails;pid=-7804357089593891546_1765336620000V2,
 Tags- customProperties_Node_IP:10.32.64.10, 10.32.64.11, MAP ID:QLR_DT_CI_010, OTIS Services, customProperties_Node_IP:10.32.178.11, customProperties_Node_IP:10.32.32.75, 10.32.32.76, HN;:CAFPRDWAP101.corp.qr.com.au, CAFPRDWAP201.corp.qr.com.au, HN;:CATPRDOTI101.corp.qr.com.au, CATPRDOTI201.corp.qr.com.au, webMethods Services, MAP ID:QLR_DT_CI_008, QLR Integration Support, O365 Scripts Services
10-12-2025 13:51:08 - PDXC Integration (Work notes)
This alert has been updated by business rule 'Copy alert updates to incident'.
Short Description has changed. Previous: Group of alerts, Failure rate increase - framework.tn
Description has changed. Previous: OPEN Problem P-2512488 in environment QLR-11_ENV01
Problem detected at: 03:22 (UTC) 10.12.2025
2 impacted services
Web service
otis.main
Failure rate increase
51.2 requests/min impacted
by a failure rate increase to 2.73 %
Service method: All methods affected
Root cause
Web service
framework.tn
Failure rate increase
194 requests/min impacted
by a failure rate increase to 1.16 %
Service method: All methods affected
https://dxcdynatrace-io.sso.glb.platform.dxc.com/e/c9be27d8-6982-42a7-9fb5-78ea9087067f/#problems/problemdetails;pid=-7804357089593891546_1765336620000V2,
 Tags- customProperties_Node_IP:10.32.64.10, 10.32.64.11, MAP ID:QLR_DT_CI_010, OTIS Services, customProperties_Node_IP:10.32.32.75, 10.32.32.76, HN;:CAFPRDWAP101.corp.qr.com.au, CAFPRDWAP201.corp.qr.com.au, HN;:CATPRDOTI101.corp.qr.com.au, CATPRDOTI201.corp.qr.com.au, webMethods Services, MAP ID:QLR_DT_CI_008, QLR Integration Support
10-12-2025 13:45:48 - PDXC Integration (Work notes)
Backsync to Dynatrace - Status code: 201. Dynatrace Problem P-2512488 has been updated with new comment based on creation of ServiceNow incident INC40861926.
10-12-2025 13:45:45 - PDXC Integration (Work notes)
This incident has been updated by Alert Optimizer.
[code]&lt;b&gt;*** New Correlation ***&lt;/b&gt;&lt;br&gt;&lt;br&gt; Desc: Multiple service problems - Default Web Site:80,443 (/MyRoster)
10-12-2025 13:45:38 - PDXC Integration (Work notes)
Backsync to Dynatrace - Status code: 201. Dynatrace Problem P-2512488 has been updated with new comment based on creation of ServiceNow incident INC40861926.
10-12-2025 13:45:34 - PDXC Integration (Work notes)
This incident has been updated by Alert Optimizer.
[code]&lt;b&gt;*** New Correlation ***&lt;/b&gt;&lt;br&gt;&lt;br&gt; Desc: Multiple service problems - Default Web Site:80,443 (/MyRoster)
10-12-2025 13:42:58 - PDXC Integration (Work notes)
Backsync to Dynatrace - Status code: 201. Dynatrace Problem P-2512488 has been updated with new comment based on creation of ServiceNow incident INC40861926.
This alert has been updated by business rule 'Copy alert updates to incident'.
Short Description has changed. Previous: Failure rate increase - framework.tn
---START---{EventSourceSendingServer:undefined,EventSourceExternalId:undefined}---END---
10-12-2025 13:42:50 -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10-12-2025 13:42:38 - PDXC Integration (Work notes)
Backsync to Dynatrace - Status code: 201. Dynatrace Problem P-2512488 has been updated with new comment based on creation of ServiceNow incident INC40861926.
This alert has been updated by business rule 'Copy alert updates to incident'.
Short Description has changed. Previous: Failure rate increase - framework.tn
---START---{EventSourceSendingServer:undefined,EventSourceExternalId:undefined}---END---
10-12-2025 13:42:32 -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10-12-2025 13:42:15 - PDXC Integration (Work notes)
Backsync to Dynatrace - Status code: 201. Dynatrace Problem P-2512488 has been updated with new comment based on creation of ServiceNow incident INC40861926.
This alert has been updated by business rule 'Copy alert updates to incident'.
Short Description has changed. Previous: Failure rate increase - framework.tn
---START---{EventSourceSendingServer:undefined,EventSourceExternalId:undefined}---END---
10-12-2025 13:42:10 -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10-12-2025 13:42:09 - PDXC Integration (Work notes)
This alert has been updated by business rule 'Copy alert updates to incident'.
Short Description has changed. Previous: Failure rate increase - framework.tn
---START---{EventSourceSendingServer:undefined,EventSourceExternalId:undefined}---END---
10-12-2025 13:42:09 - PDXC Integration (Work notes)
---START---{EventSourceSendingServer:undefined,EventSourceExternalId:undefined}---END---
10-12-2025 13:42:08 -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10-12-2025 13:42:06 -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10-12-2025 13:41:39 - PDXC Integration (Work notes)
---START---{EventSourceSendingServer:undefined,EventSourceExternalId:undefined}---END---
10-12-2025 13:41:38 -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&lt;/td&gt;&lt;td&gt;DT-7804357089593891546_1765336620000V2_SERVICE-E48F7727C02D1587_FAILURE_RATE_INCREASED&lt;/td&gt;&lt;/tr&gt;&lt;tr&gt;&lt;td&gt;HN;&lt;/td&gt;&lt;td&gt;CAFPRDWAP101.corp.qr.com.au,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-2512488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-7804357089593891546_1765336620000V2&lt;/td&gt;&lt;/tr&gt;&lt;tr&gt;&lt;td&gt;problemImpact&lt;/td&gt;&lt;td&gt;SERVICES&lt;/td&gt;&lt;/tr&gt;&lt;tr&gt;&lt;td&gt;problemUrl&lt;/td&gt;&lt;td&gt;https://dxcdynatrace-io.sso.glb.platform.dxc.com/e/c9be27d8-6982-42a7-9fb5-78ea9087067f/#problems/problemdetails;pid=-7804357089593891546_1765336620000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OTIS Services, webMethods Services&lt;/td&gt;&lt;/tr&gt;&lt;/table&gt;[/code]
</t>
  </si>
  <si>
    <t xml:space="preserve">
 2025-12-10 14:13:58 PDXC Integration - State is Work in Progress was New
 2025-12-10 14:14:10 PDXC Integration - State is Resolved was Work in Progress</t>
  </si>
  <si>
    <t xml:space="preserve">10-12-2025 13:51:08 - PDXC Integration (Work notes)
Incident resolved due to closure of alert: Alert64324506
Incident resolved automatically by return-to-normal condition detected by monitoring system.
10-12-2025 13:51:04 - PDXC Integration (Work notes)
Incident resolved due to closure of alert: Alert64324506
Incident resolved automatically by return-to-normal condition detected by monitoring system.&lt;br/&gt;Backsync to Dynatrace - Status code: 201. Dynatrace Problem P-2512498 has been updated with new comment based on resolution/closure of ServiceNow incident INC40861920. The Dynatrace Problem was intentionally left Open.
10-12-2025 13:50:24 - PDXC Integration (Work notes)
Incident resolved due to closure of alert: Alert64324506
Incident resolved automatically by return-to-normal condition detected by monitoring system.&lt;br/&gt;This alert has been updated by business rule 'Copy alert updates to incident'.
Description has changed. Previous: OPEN Problem P-2512498 in environment QLR-11_ENV01
Problem detected at: 03:27 (UTC) 10.12.2025
1 impacted service
Web service
framework.tn
Failure rate increase
194 requests/min impacted
by a failure rate increase to 1.16 %
Service method: All methods affected
Root cause
Based on our dependency analysis all incidents are part of the same overall problem.
https://dxcdynatrace-io.sso.glb.platform.dxc.com/e/c9be27d8-6982-42a7-9fb5-78ea9087067f/#problems/problemdetails;pid=-1693856903485513660_1765336920000V2,
 Tags- customProperties_Node_IP:10.32.64.10, 10.32.64.11, MAP ID:QLR_DT_CI_010, HN;:CAFPRDWAP101.corp.qr.com.au, CAFPRDWAP201.corp.qr.com.au, webMethods Services, QLR Integration Support
10-12-2025 13:50:00 - PDXC Integration (Work notes)
Incident resolved due to closure of alert: Alert64324506
10-12-2025 13:49:34 - PDXC Integration (Work notes)
The related alert Alert64324506 state is now Closed
10-12-2025 13:43:49 - PDXC Integration (Work notes)
Backsync to Dynatrace - Status code: 201. Dynatrace Problem P-2512498 has been updated with new comment based on creation of ServiceNow incident INC40861920.
This alert has been updated by business rule 'Copy alert updates to incident'.
Short Description has changed. Previous: Failure rate increase - framework.tn
---START---{EventSourceSendingServer:undefined,EventSourceExternalId:undefined}---END---
10-12-2025 13:43:42 -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10-12-2025 13:43:34 - PDXC Integration (Work notes)
Backsync to Dynatrace - Status code: 201. Dynatrace Problem P-2512498 has been updated with new comment based on creation of ServiceNow incident INC40861920.
This alert has been updated by business rule 'Copy alert updates to incident'.
Short Description has changed. Previous: Failure rate increase - framework.tn
---START---{EventSourceSendingServer:undefined,EventSourceExternalId:undefined}---END---
10-12-2025 13:43:25 -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10-12-2025 13:43:03 - PDXC Integration (Work notes)
Backsync to Dynatrace - Status code: 201. Dynatrace Problem P-2512498 has been updated with new comment based on creation of ServiceNow incident INC40861920.
This alert has been updated by business rule 'Copy alert updates to incident'.
Short Description has changed. Previous: Failure rate increase - framework.tn
---START---{EventSourceSendingServer:undefined,EventSourceExternalId:undefined}---END---
10-12-2025 13:42:59 -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10-12-2025 13:42:57 - PDXC Integration (Work notes)
This alert has been updated by business rule 'Copy alert updates to incident'.
Short Description has changed. Previous: Failure rate increase - framework.tn
---START---{EventSourceSendingServer:undefined,EventSourceExternalId:undefined}---END---
10-12-2025 13:42:54 -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10-12-2025 13:42:09 - PDXC Integration (Work notes)
---START---{EventSourceSendingServer:undefined,EventSourceExternalId:undefined}---END---
10-12-2025 13:42:07 -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10-12-2025 13:41:39 - PDXC Integration (Work notes)
---START---{EventSourceSendingServer:undefined,EventSourceExternalId:undefined}---END---
10-12-2025 13:41:29 -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&lt;/td&gt;&lt;td&gt;DT-1693856903485513660_1765336920000V2_SERVICE-E48F7727C02D1587_FAILURE_RATE_INCREASED&lt;/td&gt;&lt;/tr&gt;&lt;tr&gt;&lt;td&gt;HN;&lt;/td&gt;&lt;td&gt;CAFPRDWAP101.corp.qr.com.au,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10.32.64.11&lt;/td&gt;&lt;/tr&gt;&lt;tr&gt;&lt;td&gt;affectedRequestsPerMinute&lt;/td&gt;&lt;td&gt;69&lt;/td&gt;&lt;/tr&gt;&lt;tr&gt;&lt;td&gt;annotationDescription&lt;/td&gt;&lt;td&gt;The error rate increased to 1.16 %.
Endpoint receive has a failure rate increase.&lt;/td&gt;&lt;/tr&gt;&lt;tr&gt;&lt;td&gt;displayId&lt;/td&gt;&lt;td&gt;P-2512498&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-1693856903485513660_1765336920000V2&lt;/td&gt;&lt;/tr&gt;&lt;tr&gt;&lt;td&gt;problemImpact&lt;/td&gt;&lt;td&gt;SERVICES&lt;/td&gt;&lt;/tr&gt;&lt;tr&gt;&lt;td&gt;problemUrl&lt;/td&gt;&lt;td&gt;https://dxcdynatrace-io.sso.glb.platform.dxc.com/e/c9be27d8-6982-42a7-9fb5-78ea9087067f/#problems/problemdetails;pid=-1693856903485513660_1765336920000V2&lt;/td&gt;&lt;/tr&gt;&lt;tr&gt;&lt;td&gt;runEventRules&lt;/td&gt;&lt;td&gt;true&lt;/td&gt;&lt;/tr&gt;&lt;tr&gt;&lt;td&gt;service&lt;/td&gt;&lt;td&gt;framework.tn&lt;/td&gt;&lt;/tr&gt;&lt;tr&gt;&lt;td&gt;serviceMethod&lt;/td&gt;&lt;td&gt;receive&lt;/td&gt;&lt;/tr&gt;&lt;tr&gt;&lt;td&gt;severities failure rate&lt;/td&gt;&lt;td&gt;1.1594204&lt;/td&gt;&lt;/tr&gt;&lt;tr&gt;&lt;td&gt;severities unit&lt;/td&gt;&lt;td&gt;percent (%)&lt;/td&gt;&lt;/tr&gt;&lt;tr&gt;&lt;td&gt;severityLevel&lt;/td&gt;&lt;td&gt;ERROR&lt;/td&gt;&lt;/tr&gt;&lt;tr&gt;&lt;td&gt;startTime&lt;/td&gt;&lt;td&gt;1765336920000&lt;/td&gt;&lt;/tr&gt;&lt;tr&gt;&lt;td&gt;status&lt;/td&gt;&lt;td&gt;OPEN&lt;/td&gt;&lt;/tr&gt;&lt;tr&gt;&lt;td&gt;tags&lt;/td&gt;&lt;td&gt;QLR Integration Support, webMethods Services&lt;/td&gt;&lt;/tr&gt;&lt;/table&gt;[/code]
</t>
  </si>
  <si>
    <t xml:space="preserve">
 2025-12-10 13:49:43 PDXC Integration - State is Work in Progress was New
 2025-12-10 13:49:56 PDXC Integration - State is Resolved was Work in Progress</t>
  </si>
  <si>
    <t xml:space="preserve">10-12-2025 13:53:03 - Shane Kmet (Work notes)
Closing as INC raised by Guest
</t>
  </si>
  <si>
    <t xml:space="preserve">
 2025-12-10 13:53:03 Shane Kmet - State is Resolved was New</t>
  </si>
  <si>
    <t xml:space="preserve">11-12-2025 12:04:18 - PDXC Integration (Work notes)
Assigned to Sonia Pandey.
&lt;br/&gt;Added planner back to teams channel &gt; Issue resolved.
11-12-2025 12:03:48 - PDXC Integration (Work notes)
Assigned to Sonia Pandey.
&lt;br/&gt;Added planner back to teams channel &gt; Issue resolved.
11-12-2025 12:03:38 - PDXC Integration (Additional comments)
sonia.pandey@dxc.com: Added planner back to teams channel &gt; Issue resolved.
11-12-2025 12:03:38 - PDXC Integration (Work notes)
Assigned to Sonia Pandey.
&lt;br/&gt;Added planner back to teams channel &gt; Issue resolved.&lt;br/&gt;Added planner back to teams channel &gt; Issue resolved.
11-12-2025 12:01:39 - PDXC Integration (Work notes)
Assigned to Sonia Pandey.
11-12-2025 12:01:29 - PDXC Integration (Work notes)
Assigned to Sonia Pandey.
&lt;br/&gt;Called user on teams and guided user with below steps :
Go to the affected Team &gt;Channel
Click the 3 dots next to the broken Planner tab
Select Remove
Click Add a Tab
Choose Tasks by Planner and To Do
Select Use an existing plan
Choose the correct plan: Manager TSD Training
User was able to add planner , no further assistance needed.
Ticket closed.
10-12-2025 20:00:29 - PDXC Integration (Work notes)
Assigned to Sonia Pandey.
&lt;br/&gt;Provided URL of planner web : https://planner.cloud.microsoft/ , user able to see plan via web planner however in teams app&gt; planner she is still facing issues.
We are currently checking internally with team and will update details accordingly.
10-12-2025 16:00:59 - Caitlin Parsons (Work notes)
Platform DXC Integration incident INC0577185 updated INC40861984
10-12-2025 16:00:55 - Caitlin Parsons (Additional comments)
Hi Sonia, as recently as yesterday. A new administrator was entering a heap of compliance evidence back-dated to July. Thanks!
10-12-2025 15:59:29 - PDXC Integration (Work notes)
Assigned to Sonia Pandey.
10-12-2025 15:59:28 - PDXC Integration (Work notes)
Assigned to Sonia Pandey.
&lt;br/&gt;Pinged user on teams and asked when was the last time they were able to access plans since its not accessible anymore.
Awaiting response.
10-12-2025 15:59:24 - PDXC Integration (Work notes)
Assigned to Sonia Pandey.
10-12-2025 15:59:23 - PDXC Integration (Additional comments)
sonia.pandey@dxc.com: Hi @Caitlin Parsons
Please confirm when was the last time you and others were able to access the plans in this teams channel since now it doesnt work (as mentioned in ticket).
10-12-2025 15:43:44 - PDXC Integration (Work notes)
Assigned to Sonia Pandey.
10-12-2025 14:00:54 - PDXC Integration (Work notes)
Assigned to Suraj Rai.
10-12-2025 13:51:06 - Ruey Lim (Work notes)
Platform DXC Integration incident INC0577185 updated INC40861984
10-12-2025 13:51:01 - Ruey Lim (Work notes)
From: IT Service Desk 
Sent: Wednesday, 10 December 2025 2:21 PM
To: Parsons, Caitlin &lt;caitlin.parsons@qr.com.au&gt;
Subject: RE: INC0577185 SEMS planner access issue
Hi Caitlin,
Thank you for reaching out to the Queensland Rail IT Service Desk.
I have now raised a ticket in relation to this and assigned it through to the appropriate team. Please see ticket no.INC0577185 for further updates.
Kind Regards,
Ruey Yan Lim
Assistant Customer Support
10-12-2025 13:49:59 - PDXC Integration (Work notes)
Vendor Referenced this CI Value on Creation not found in database : General Enquiries (Generic Ci)
10-12-2025 13:49:59 - PDXC Integration (Work notes)
Added attachment ::  QLDRail_INC added (CNDEF0001178) - Teams Planner Error 2.png
10-12-2025 13:49:55 - PDXC Integration (Work notes)
Added attachment ::  QLDRail_INC added (CNDEF0001178) - Teams Planner Error 1.png
10-12-2025 13:49:34 - Ruey Lim (Work notes)
Platform DXC Integration incident INC0577185 created INC40861984
10-12-2025 13:49:16 - Ruey Lim (Work notes)
Description of Issue:
User lost access to Teams Planner
Troubleshooting:
User lost access to one of the Planner in channel "FY25-26 SEMS"
Lost Planner name: Manager TSD Training 
Not just one user lost access to it
Unable to find any information on restoring the planner from a Service Desk level. 
Assigning to O365 team as per previous tickets and KBKB0011633 (INC0513505).
</t>
  </si>
  <si>
    <t xml:space="preserve">
 2025-12-10 14:00:52 PDXC Integration - State is Work in Progress was New
 2025-12-10 15:59:20 PDXC Integration - State is On Hold was Work in Progress
 2025-12-11 12:01:26 PDXC Integration - State is Work in Progress was On Hold
 2025-12-11 12:03:36 PDXC Integration - State is Resolved was Work in Progress</t>
  </si>
  <si>
    <t xml:space="preserve">10-12-2025 13:35:52 - Guest (Additional comments)
reply from: webadmin@imei.com.au
Case Created
Hi IT Service Desk,
Thank you for your enquiry.
We acknowledge receipt of your email and have logged your query with the following details:
Case Number  Date Logged
00775745  10/12/2025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00775745.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https://urldefense.com/v3/__https://www.imei.com.au/privacy-policy/__;!!OewlTa1rXg!QdUXnBQO70FkkA6AdlaNQmS1RNNs-sltt5oQwdJLmNJqdT_Kyl180wfHgQ_OCt8OaXCuYC8ixjro5JyVO_qP-g$ 
To unsubscribe from these emails click  here
ref:!00D900f76g.!500Od0ZxqOP:ref
[External Email] This email was sent from outside the organisation - be cautious, particularly with links and attachments.
[cid:outgoing_email_header_new.jpg@SNC.262bbeed1cff6f3e]
Incident: INC0577184
Short Description: Telstra (IMEI) MDM Mobility Support Request
Assignment group: AirWatch Support
State: New
Priority: 4 - Low
Requested by: Raegan Munro
Requested for: Narelle Gaylor
Description: **REQUESTOR DETAILS**
Requestor Name: Narelle Gaylor
Requestor Contact Number: 0749946725
Requestor Email Address: narelle.gaylor@qr.com.au
**AFFECTED USER DETAILS**
Affected User Name: Narelle Gaylor
Affected User Alternate Contact Number: 0749946725
Affected User Email Address: narelle.gaylor@qr.com.au
**MOBILE &amp; DEVICE DETAILS**
Mobile Service Number: +61487578013
Device Type: iPhone 14 (128 GB Midnight)
Device IMEI/Serial: _sMDMSHARED - GXT4FPYY0D
Is the device enrolled on MDM: Yes
Is the device a Corporate device: Yes
**CALL TYPE**
Reason for call:
N/A
MDM - Lost / Stolen or Termination Request
MDM - Unlock / Reset Smartphone Passcode Request
MDM - High Priority Incident Management
MDM - Application Support / RFI Request or Incident
MDM - Policy / Compliance Breach
MDM - Un-enrol / Enrol Mobile Device / New User Change
MDM - Device Wipe (Full) / Enterprise Wipe (Selective)
Description of incident request:
Description of Issue:
User is unable to connect to the Wi-Fi to set up a mobile without being prompted for a password.
Troubleshooting:
Confirmed user is a member of APP_MDM_USERS.
User does not believe this device is currently assigned to anyone.
The mobile has been wiped and is going through the initial set up, though they had the mobile for a few months before that.
Found _sMDMSHARED - GXT4FPYY0D enrolled in Airwatch.
Confirmed the mobile is still set up as a shared device - User advised that this is request but they would like to avoid the standard restrictions placed on shared devices as they need the app store and everything to be accessible.
Assigning to Airwatch as per KB0011334 .
============================
Username: Narelle Gaylor
Employee ID: R907828
PC Name: iPhone-GXT4FPYY0D / 0487478013
Contact Number: 0749946725
The above Incident has been assigned to your group for resolution. Please take appropriate action to have this incident assigned to an individual for resolution.
Please utilise the link below to view the current status or add additional comments.
INC0577184&lt;https://urldefense.com/v3/__https://queenslandrail.service-now.com/nav_to.do?uri=incident.do*3Fsys_id=3be91bd847b97ed06793229df26d4378*26sysparm_stack=incident_list.do*3Fsysparm_query=active=true__;JSUl!!OewlTa1rXg!QdUXnBQO70FkkA6AdlaNQmS1RNNs-sltt5oQwdJLmNJqdT_Kyl180wfHgQ_OCt8OaXCuYC8ixjro5JxKn1EFdg$ &gt;
ICT Service Desk
[cid:outgoing_email_footer_new.jpg@SNC.14ea514dfd4a5286]
Ref:MSG8205727_KGK4UnxtoQBfAnTWFAkS
Queensland Rail Email Disclaimer : https://urldefense.com/v3/__https://www.queenslandrail.com.au/aboutus/legal/email-disclaimer__;!!OewlTa1rXg!QdUXnBQO70FkkA6AdlaNQmS1RNNs-sltt5oQwdJLmNJqdT_Kyl180wfHgQ_OCt8OaXCuYC8ixjro5Jzf_HsNTw$
10-12-2025 13:35:50 - Guest (Additional comments)
reply from: webadmin@imei.com.au
Case Created
Hi IT Service Desk,
Thank you for your enquiry.
We acknowledge receipt of your email and have logged your query with the following details:
Case Number  Date Logged
00775744  10/12/2025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00775744.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https://urldefense.com/v3/__https://www.imei.com.au/privacy-policy/__;!!OewlTa1rXg!XZBtslSbmA3ux8zvSzckJnserwVSDgfHT1UTZAItoyH9xLP5M4vVav3O9mE4Qhwr3qJZ5Hw2crgb6ydgR72KRA$ 
To unsubscribe from these emails click  here
ref:!00D900f76g.!500Od0ZyDRJ:ref
[External Email] This email was sent from outside the organisation - be cautious, particularly with links and attachments.
[cid:_qr-notif-ss-spacer.gif@SNC.67e07844c8b8b62]
[cid:_qr-notif-ss-header-ict-incidents.png@SNC.afee939f7edb64ad]
[spacer]
[cid:_qr-notif-ss-spacer.gif@SNC.67e07844c8b8b62]
Your incident has been created.
[cid:_qr-notif-ss-spacer.gif@SNC.67e07844c8b8b62]
Hi Narelle,
Your incident 'Telstra (IMEI) MDM Mobility Support Request&lt;https://urldefense.com/v3/__https://queenslandrail.service-now.com/service_management?id=standard_ticket&amp;table=incident&amp;sys_id=3be91bd847b97ed06793229df26d4378__;!!OewlTa1rXg!XZBtslSbmA3ux8zvSzckJnserwVSDgfHT1UTZAItoyH9xLP5M4vVav3O9mE4Qhwr3qJZ5Hw2crgb6yfsWEfwRA$ &gt;' has been created. We are looking into your query, and will get back to you as soon as possible.
You can view the details of the incident below, or check its status from the Self Service&lt;https://urldefense.com/v3/__https://queenslandrail.service-now.com/service_management?id=standard_ticket&amp;table=incident&amp;sys_id=3be91bd847b97ed06793229df26d4378__;!!OewlTa1rXg!XZBtslSbmA3ux8zvSzckJnserwVSDgfHT1UTZAItoyH9xLP5M4vVav3O9mE4Qhwr3qJZ5Hw2crgb6yfsWEfwRA$ &gt; portal.
Regards,
ICT Service Desk
[cid:_qr-notif-ss-spacer.gif@SNC.67e07844c8b8b62]
[spacer]
[cid:_qr-notif-ss-spacer.gif@SNC.67e07844c8b8b62]
[cid:_qr-notif-ss-spacer.gif@SNC.67e07844c8b8b62]
Incident Summary
[cid:_qr-notif-ss-spacer.gif@SNC.67e07844c8b8b62]
[cid:_qr-notif-ss-spacer.gif@SNC.67e07844c8b8b62]
[cid:_qr-notif-ss-spacer.gif@SNC.67e07844c8b8b62]
Short description
Telstra (IMEI) MDM Mobility Support Request
Requested for
Narelle Gaylor
Incident number
INC0577184
Opened by
Raegan Munro
[cid:_qr-notif-ss-spacer.gif@SNC.67e07844c8b8b62]
[cid:_qr-notif-ss-spacer.gif@SNC.67e07844c8b8b62]
[cid:_qr-notif-ss-spacer.gif@SNC.67e07844c8b8b62]
[cid:_qr-notif-ss-spacer.gif@SNC.67e07844c8b8b62]
[cid:_qr-notif-ss-spacer.gif@SNC.67e07844c8b8b62]
View more details&lt;https://urldefense.com/v3/__https://queenslandrail.service-now.com/service_management?id=standard_ticket&amp;table=incident&amp;sys_id=3be91bd847b97ed06793229df26d4378__;!!OewlTa1rXg!XZBtslSbmA3ux8zvSzckJnserwVSDgfHT1UTZAItoyH9xLP5M4vVav3O9mE4Qhwr3qJZ5Hw2crgb6yfsWEfwRA$ &gt;
[cid:_qr-notif-ss-btn-arrow.png@SNC.46c847dd74caf939]&lt;https://urldefense.com/v3/__https://queenslandrail.service-now.com/service_management?id=standard_ticket&amp;table=incident&amp;sys_id=3be91bd847b97ed06793229df26d4378__;!!OewlTa1rXg!XZBtslSbmA3ux8zvSzckJnserwVSDgfHT1UTZAItoyH9xLP5M4vVav3O9mE4Qhwr3qJZ5Hw2crgb6yfsWEfwRA$ &gt;
[cid:_qr-notif-ss-spacer.gif@SNC.67e07844c8b8b62]
[cid:_qr-notif-ss-spacer.gif@SNC.67e07844c8b8b62]
[cid:_qr-notif-ss-spacer.gif@SNC.67e07844c8b8b62]
[cid:_qr-notif-ss-spacer.gif@SNC.67e07844c8b8b62]
[cid:_qr-notif-ss-foot-title.png@SNC.af7e738d6ea20291]
&gt; Request something
&gt; View how-to articles
&gt; Check the progress of my tickets
&gt; Report an ICT issue
&gt; And more
[cid:_qr-notif-ss-foot-btn.png@SNC.307ab8ada7f82d]&lt;https://urldefense.com/v3/__https://queenslandrail.service-now.com/service_management?id=ss_home__;!!OewlTa1rXg!XZBtslSbmA3ux8zvSzckJnserwVSDgfHT1UTZAItoyH9xLP5M4vVav3O9mE4Qhwr3qJZ5Hw2crgb6ydvMIJWhg$ &gt;
[cid:_qr-notif-ss-foot-img.png@SNC.6618e7472a95ea44]
[cid:_qr-notif-ss-spacer.gif@SNC.67e07844c8b8b62]
[cid:_qr-notif-ss-spacer.gif@SNC.67e07844c8b8b62]
[cid:_qr-notif-ss-spacer.gif@SNC.67e07844c8b8b62]
Ref:MSG8205728_3LTxmMMYHx241Y4jkYAY
Queensland Rail Email Disclaimer : https://urldefense.com/v3/__https://www.queenslandrail.com.au/aboutus/legal/email-disclaimer__;!!OewlTa1rXg!XZBtslSbmA3ux8zvSzckJnserwVSDgfHT1UTZAItoyH9xLP5M4vVav3O9mE4Qhwr3qJZ5Hw2crgb6ye1HiSqqw$
10-12-2025 13:33:10 - Raegan Munro (Work notes)
Description of Issue:
 User is unable to connect to the Wi-Fi to set up a mobile without being prompted for a password. 
Troubleshooting:
Confirmed user is a member of APP_MDM_USERS. 
User does not believe this device is currently assigned to anyone. 
The mobile has been wiped and is going through the initial set up, though they had the mobile for a few months before that. 
 Found _sMDMSHARED - GXT4FPYY0D enrolled in Airwatch.
Confirmed the mobile is still set up as a shared device - User advised that this is request but they would like to avoid the standard restrictions placed on shared devices as they need the app store and everything to be accessible. 
============================ 
Username: Narelle Gaylor
Employee ID: R907828
PC Name: iPhone-GXT4FPYY0D / 0487478013
Contact Number: 0749946725
</t>
  </si>
  <si>
    <t xml:space="preserve">12-12-2025 13:41:06 - Gilbert Noble (Additional comments)
Hi Peter,
When you are available to do so, please contact the help desk via phone so that we can troubleshoot this issue further with you.
Alternatively, please respond to this message with your available times and I will call you then.
When you do contact the help desk please quote INC0577183 and ask to speak to Gilbert Noble.
Kind regards,
Queensland Rail
Gilbert Noble
REMOTE DESKTOP SUPPORT
Level 3, 21 Kirksway Place
Battery Point, Tasmania 7004
T: 07 3072 5000
W: queenslandrail.com.au
E: ITservicedesk@qr.com.au
12-12-2025 13:41:06 - Gilbert Noble (Work notes)
account is disabled again, user failed to login after the enabling
12-12-2025 13:40:01 - Gilbert Noble (Work notes)
Investigating
11-12-2025 12:21:13 - George Knight (Work notes)
Peter Grant called back 
Account disabled again - didn't reset password yesterday.
Verified ID: Service number &amp; DOB in SAP.
DRA - enabled account - confirmed Peter still has password given yesterday - did not reset
Moved to default OU  corp.qr.com.au/QR Users/Brisbane (cptprdfps004) Redirect Users/Standard
O365 AC: checked email - no account or mail tab errors - unblocked sign in
Advised to wait 30 mins
Pending user confirmation.
11-12-2025 10:28:23 - Martyn Connor (Additional comments)
Hi Peter,
Just checking in to confirm your account is all working correctly. now.
Kind Regards
Martyn
10-12-2025 13:29:44 - George Knight (Additional comments)
Hi Peter 
Thank you for contacting the Queensland Rail IT Service Desk today about O406633 Account disabled.
As discussed, let us know if you can access your account or not.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13:29:00 - George Knight (Work notes)
Investigating.
</t>
  </si>
  <si>
    <t xml:space="preserve">
 2025-12-10 13:29:44 George Knight - State is On Hold was Work in Progress</t>
  </si>
  <si>
    <t xml:space="preserve">10-12-2025 16:18:38 - Zoe O'Brien (Work notes)
.
10-12-2025 15:49:40 - Guest (Additional comments)
reply from: TrainingIntegration@QR.COM.AU
Thanks Renee,
We have requested a copy of the HRWL for Dogging.  I’ll send it through as soon as we receive it.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13:52:55 - Shane Kmet (Work notes)
Closing as INC raised by Guest
10-12-2025 13:21:36 - Guest (Additional comments)
reply from: Renee.Hamilton@kallibr.com.au
Afternoon Duane, I have locked in the requested training. Confirmations have been sent to yourself and student. Can I also request the students High Risk Work Licence for the Dogging pre-req. Thank you. Renee Hamilton Senior Sales Consultant
Afternoon Duane,
I have locked in the requested training.
Confirmations have been sent to yourself and student.
Can I also request the students High Risk Work Licence for the Dogging pre-req.
Thank you.
Renee Hamilton
Senior Sales Consultant
1300 668 141
renee.hamilton&lt;mailto:renee.hamilton@kallibr.com.au&gt;@kallibr.com.au&lt;mailto:renee.hamilton@kallibr.com.au&gt;
[Kallibr]&lt;https://urldefense.com/v3/__https://kallibr.com.au/__;!!OewlTa1rXg!UAeeST8M5TMvOvuBdn9yKwRiCS6hoyFsRLXOIMH2z3-CjeabTn_Q7BLtcVej0_OS_NcjKpDUbGKgTsts-GtWzJ13luONzV6Ys5Y$&gt;
Sydney  |  Brisbane |  Melbourne
[LinkedIn]&lt;https://urldefense.com/v3/__https://www.linkedin.com/company/1691653/admin/__;!!OewlTa1rXg!UAeeST8M5TMvOvuBdn9yKwRiCS6hoyFsRLXOIMH2z3-CjeabTn_Q7BLtcVej0_OS_NcjKpDUbGKgTsts-GtWzJ13luONThfoFzU$&gt;  [YouTube] &lt;https://urldefense.com/v3/__https://www.youtube.com/channel/UCv2MwKaW-W4CsdK5sxgBYmA__;!!OewlTa1rXg!UAeeST8M5TMvOvuBdn9yKwRiCS6hoyFsRLXOIMH2z3-CjeabTn_Q7BLtcVej0_OS_NcjKpDUbGKgTsts-GtWzJ13luONTMbY7yM$&gt;   [Facebook] &lt;https://urldefense.com/v3/__https://www.facebook.com/kallibrgroup/__;!!OewlTa1rXg!UAeeST8M5TMvOvuBdn9yKwRiCS6hoyFsRLXOIMH2z3-CjeabTn_Q7BLtcVej0_OS_NcjKpDUbGKgTsts-GtWzJ13luONGluYws4$&gt;   [Instagram] &lt;https://urldefense.com/v3/__https://www.instagram.com/kallibr_training/?hl=en__;!!OewlTa1rXg!UAeeST8M5TMvOvuBdn9yKwRiCS6hoyFsRLXOIMH2z3-CjeabTn_Q7BLtcVej0_OS_NcjKpDUbGKgTsts-GtWzJ13luONfpuxRJw$&gt;
(RTO#32365)
</t>
  </si>
  <si>
    <t xml:space="preserve">
 2025-12-10 13:52:55 Shane Kmet - State is Resolved was New</t>
  </si>
  <si>
    <t xml:space="preserve">10-12-2025 13:36:08 - Pruthvish Patel (Work notes)
.
10-12-2025 13:32:17 - Pruthvish Patel (Additional comments)
Hi Dhirendra,
To reset the password for your admin account, please connect to the ICT PAM Corp Domain Portal via the Citrix Portal using your standard account credentials. Once logged in, you will be able to reset the password for your admin account.
If you are experiencing any further issues, please feel free to call 07 3072 5000 on option 1 or email us at ITServiceDesk@qr.com.au
Kind regards,
Pruthvish
10-12-2025 13:32:17 - Pruthvish Patel (Work notes)
User left the chat
10-12-2025 13:28:53 - Pruthvish Patel (Additional comments)
Not with admin account but with your normal account?
10-12-2025 13:28:52 - D Singh (Additional comments)
i dont access citrix using admin account
10-12-2025 13:28:51 - Pruthvish Patel (Additional comments)
Hi Dhirendra
Can you access Citrix workspace?
10-12-2025 13:28:50 - D Singh (Additional comments)
ok
10-12-2025 13:28:49 - Pruthvish Patel (Additional comments)
Hi Dhirendra,
I am looking into your query.
I will be with you shortly
10-12-2025 13:28:48 - D Singh (Additional comments)
they closed it without fixing it
10-12-2025 13:28:47 - D Singh (Additional comments)
This is the last ticket INC0571556
10-12-2025 13:28:46 - D Singh (Additional comments)
password reset
10-12-2025 13:28:45 - D Singh (Additional comments)
Hi Team I want to reset my Admin account i.e. a_r915470@qr.com.au
10-12-2025 13:28:44 - Pruthvish Patel (Additional comments)
Thank you for contacting  the ICT Service Desk.  I am looking into your question now and will be with you shortly.
10-12-2025 13:28:43 - D Singh (Additional comments)
HI Reset my Admin password
</t>
  </si>
  <si>
    <t xml:space="preserve">
 2025-12-10 13:32:17 Pruthvish Patel - State is On Hold was Work in Progress
 2025-12-10 13:34:33 D Singh - State is Resolved was On Hold</t>
  </si>
  <si>
    <t xml:space="preserve">10-12-2025 13:19:24 - Clair Neate (Additional comments)
Thank you
10-12-2025 13:19:23 - Kelly Chase (Additional comments)
thanks, you too.
10-12-2025 13:19:22 - Clair Neate (Additional comments)
Have a great day
10-12-2025 13:19:21 - Clair Neate (Additional comments)
Your very welcome.
10-12-2025 13:19:20 - Kelly Chase (Additional comments)
Yes that was all for today
10-12-2025 13:19:19 - Kelly Chase (Additional comments)
Thank you for your help.
10-12-2025 13:19:18 - Clair Neate (Additional comments)
Is that all I can help with today?
10-12-2025 13:19:17 - Clair Neate (Additional comments)
Oh ok. Well i'm glad it has been sorted for you
10-12-2025 13:19:16 - Kelly Chase (Additional comments)
Thanks Clair, I did it this time - it was because he was pressing login but you also needed to press again once the keyboard disappeared.  So the message he was getting was the original message not that the card failed to register.
10-12-2025 13:19:15 - Clair Neate (Additional comments)
So above each printer it should tell you how to register the card before using it
10-12-2025 13:19:14 - Kelly Chase (Additional comments)
When you say registering his card - as in log in like the printer asks
10-12-2025 13:19:13 - Clair Neate (Additional comments)
I was going top ask that. So can you try registering his card?
10-12-2025 13:19:12 - Kelly Chase (Additional comments)
This might be his first time printing though.
10-12-2025 13:19:11 - Kelly Chase (Additional comments)
He has been here since February
10-12-2025 13:19:10 - Clair Neate (Additional comments)
Is he new?
10-12-2025 13:19:09 - Kelly Chase (Additional comments)
Yes
10-12-2025 13:19:08 - Clair Neate (Additional comments)
Is he the only one having an issue?
10-12-2025 13:19:07 - Kelly Chase (Additional comments)
I don't think the issue is the card as we have tried 2 and tried manually logging in - none worked.
10-12-2025 13:19:06 - Clair Neate (Additional comments)
Does he have a card of his own yet?
10-12-2025 13:19:05 - Kelly Chase (Additional comments)
It wasn't registered, asked me to login which I did and it logged me in.
10-12-2025 13:19:04 - Clair Neate (Additional comments)
let me know how that goes
10-12-2025 13:19:03 - Clair Neate (Additional comments)
ok
10-12-2025 13:19:02 - Clair Neate (Additional comments)
If that was your card you will need to login with your details i would say
10-12-2025 13:19:01 - Kelly Chase (Additional comments)
no but i will try now
10-12-2025 13:19:00 - Clair Neate (Additional comments)
Ok and you tried to login with it?
10-12-2025 13:18:59 - Kelly Chase (Additional comments)
The white one is an old card that I had - but when we tapped it, it asked for login details so we assumed it hadn't been used before.
10-12-2025 13:18:58 - Clair Neate (Additional comments)
Is it a new card or old one? And has it been used before?
10-12-2025 13:18:57 - Kelly Chase (Additional comments)
He has tried 2 cards, his Go Card and a white card - he tried logging into both (registering) but both times he got the message card not registered.  We then tried just having him login directly and that didn't work either.
10-12-2025 13:18:56 - Clair Neate (Additional comments)
Hi Kelly sorry i typed that a bit hasty
10-12-2025 13:18:55 - Clair Neate (Additional comments)
Have they registered the card?
10-12-2025 13:18:54 - Clair Neate (Additional comments)
Thank you for contacting  the ICT Service Desk.  I am looking into your question now and will be with you shortly.
10-12-2025 13:18:53 - Kelly Chase (Additional comments)
User r917450 is unable to login to printer - we have tried his Go card and logging directly in - all say Failed to register or card not registered.
10-12-2025 13:18:52 - Clair Neate (Work notes)
User trying to print. seems like it was the first time printing. I asked the user if the card was registered. 
Card was not registered, asked user to register the card following instructions above the printer. 
User registered the card and it worked all fine.  
</t>
  </si>
  <si>
    <t xml:space="preserve">
 2025-12-10 12:54:45 TRAP Alerts - State is Closed was Closed</t>
  </si>
  <si>
    <t xml:space="preserve">10-12-2025 12:47:28 - PDXC Integration (Work notes)
Assigned to Jaymesh Sharma.
&lt;br/&gt;Requested User is Unknown : james.sharma@dxc.com&lt;br/&gt;The following has been deployed: SL234238
User to return old device once new device setup completes
CMDB Updated
10-12-2025 12:47:20 - PDXC Integration (Additional comments)
james.sharma@dxc.com: The following has been deployed: SL234238
User to return old device once new device setup completes
CMDB Updated
</t>
  </si>
  <si>
    <t xml:space="preserve">11-12-2025 13:24:58 - PDXC Integration (Work notes)
Assigned to Jacen Warriner.
&lt;br/&gt;Sim Christie's laptop is no longer functioning to acceptable standard. Assigned to DXC Desktop CBD team for a new replacement laptop. Sim works in RC1 and can be contacted at 0429671864. Attachment RE_ Sim Christie - Laptop replacement.pdf added.
11-12-2025 13:24:58 - PDXC Integration (Work notes)
Assigned to Jacen Warriner.
&lt;br/&gt;Sim Christie's laptop is no longer functioning to acceptable standard. Assigned to DXC Desktop CBD team for a new replacement laptop. Sim works in RC1 and can be contacted at 0429671864. Attachment RE_ Sim Christie - Laptop replacement.pdf added.&lt;br/&gt;raised RITM0271324
added order to config ship
11-12-2025 13:24:58 - PDXC Integration (Work notes)
Assigned to Jacen Warriner.
&lt;br/&gt;Sim Christie's laptop is no longer functioning to acceptable standard. Assigned to DXC Desktop CBD team for a new replacement laptop. Sim works in RC1 and can be contacted at 0429671864. Attachment RE_ Sim Christie - Laptop replacement.pdf added.
11-12-2025 13:24:55 - PDXC Integration (Additional comments)
jacen.warriner@dxc.com: Howdy Sheena/Sim,
I have raised a request for a replacement laptop for Sim. At this stage, all the surface laptops are still in lease (they were extended by 12 months from the date on the sticker). I will note in the request that you would like a newer device (performance issues noted) - the next batch of new devices are in testing and probably expected to be rolling out "early next year". I will contact you outside of this ticket to make sure we both have all the information and can work together to get the best outcome =)
Renaye Peters is the approver - RITM0271324
11-12-2025 10:06:08 - PDXC Integration (Work notes)
Assigned to Jacen Warriner.
11-12-2025 07:11:58 - PDXC Integration (Work notes)
Added attachment ::  QLDRail_INC added (CNDEF0001178) - RE_ Sim Christie - Laptop replacement.pdf
11-12-2025 07:11:36 - Cameron Horn (Work notes)
Platform DXC Integration incident INC0577172 created INC40874393
11-12-2025 07:11:21 - Cameron Horn (Work notes)
Sheena Richardson called the service desk and advised that the laptop was owned by Sim Christie
Sim Christie had asked Sheena Richardson to raise a ticket for the issue
Sheena Richardson advised that Sim works in RC1
Sheena Richardson advised that the contact number for Sim Christie is 0429671864
Sim Christie is listed as not working today
Assigning to the DXC Desktop CBD team to assist
10-12-2025 16:12:06 - Matthew Lever (Work notes)
SDA attempted to call user on 0745930146 - customer ended call
10-12-2025 16:12:06 - Matthew Lever (Additional comments)
Hi Sheena,
I tried to contact you on 0745930146 regarding this incident and it said "call ended by user" Could please contact the service desk via 07 3072 5000 (we are option 1).
When you do so please reference this incident number (INC0577172) and we will continue troubleshooting the issue.
Kind regards,
Matthew Lever
</t>
  </si>
  <si>
    <t xml:space="preserve">
 2025-12-10 14:32:43 Pruthvish Patel - Assigned to is Ruey Lim was 
 2025-12-10 16:12:06 Matthew Lever - State is On Hold was Work in Progress
 2025-12-11 07:11:21 Cameron Horn - State is Work in Progress was On Hold
 2025-12-11 13:24:52 PDXC Integration - State is Resolved was Work in Progress</t>
  </si>
  <si>
    <t xml:space="preserve">10-12-2025 13:42:34 - PDXC Integration (Work notes)
Assigned to Sumanjali Golla.
&lt;br/&gt;Space is cleared, please refer the attachment, alert triggered in scom hence routing the incident. 
10-12-2025 13:42:24 - PDXC Integration (Work notes)
Assigned to Sumanjali Golla.
&lt;br/&gt;Space is cleared, please refer the attachment, alert triggered in scom hence routing the incident. &lt;br/&gt;Alert has been closed in SCOM console.
10-12-2025 13:28:24 - PDXC Integration (Work notes)
Space is cleared, please refer the attachment, alert triggered in scom hence routing the incident. 
10-12-2025 13:28:15 - PDXC Integration (Work notes)
Space is cleared, please refer the attachment, alert triggered in scom hence routing the incident. 
10-12-2025 13:28:12 - PDXC Integration (Additional comments)
brendin.louis@dxc.com: Space is cleared, please refer the attachment, alert triggered in scom hence routing the incident.
10-12-2025 13:24:54 - PDXC Integration (Work notes)
Assigned to Brendin Louis.
10-12-2025 13:24:14 - PDXC Integration (Work notes)
Assigned to Brendin Louis.
&lt;br/&gt;Added attachment ::  image (7).jpg
10-12-2025 12:57:24 - PDXC Integration (Work notes)
Assigned to Brendin Louis.
10-12-2025 12:31:29 - PDXC Integration (Work notes)
Vendor Referenced this Business Service Value on Creation not found in database : SCOM
10-12-2025 12:31:09 - Shane Kmet (Work notes)
Platform DXC Integration incident INC0577168 created INC40861310
</t>
  </si>
  <si>
    <t xml:space="preserve">
 2025-12-10 12:57:23 PDXC Integration - State is Work in Progress was New
 2025-12-10 13:28:12 PDXC Integration - State is Resolved was Work in Progress</t>
  </si>
  <si>
    <t xml:space="preserve">11-12-2025 15:42:48 - PDXC Integration (Work notes)
Assigned to Jayapaul Matangi.
&lt;br/&gt;The given zone has been resolving now from the given server, Hence closing this request
11-12-2025 15:42:38 - PDXC Integration (Work notes)
Assigned to Jayapaul Matangi.
&lt;br/&gt;The given zone has been resolving now from the given server, Hence closing this request
11-12-2025 15:42:36 - PDXC Integration (Additional comments)
matangi.jayapaul@dxc.com: The given zone has been resolving now from the given server, Hence closing this request
C:\Users\mjayapaul&gt;nslookup CATPRDADC101
Server:  CPTPRDSRV111.corp.qr.com.au
Address:  10.16.140.11
Name:    CATPRDADC101.corp.qr.com.au
Address:  10.32.0.4
10-12-2025 16:21:48 - PDXC Integration (Work notes)
Assigned to Jayapaul Matangi.
10-12-2025 12:32:08 - PDXC Integration (Work notes)
Failed to update the releated lists: None of the affectedCis provided by QLDRail_INC exist in ServiceNow: CATPRDADC101. Cannot updated the affected CIs. (F8EDD3803DBA431AAEBD3E035F7CA1DD)
10-12-2025 12:31:35 - Liam Bryan (Work notes)
Platform DXC Integration incident INC0577167 updated INC40861304
10-12-2025 12:31:30 - Liam Bryan (Work notes)
Additional CATPRDADC101 alert:
    The Domain Controller has shutdown unexpectedly 
  Alert Description 
Source:    CATPRDADC101 
Full Path Name:    catprdadc101.corp.qr.com.au\CATPRDADC101 
Alert Rule:    The Domain Controller has shutdown unexpectedly 
Created:    10/12/2025 1:00:42 PM 
  The previous system shutdown at 11:57:55 AM on ‎12/‎10/‎2025 was unexpected.
Knowledge:     View additional knowledge... 
Summary
The domain controller has shutdown unexpectedly.
External Knowledge Sources
For more information, see:
• Microsoft Help and Support for Microsoft Windows Server 2008 and above
• Microsoft Knowledge Base
Hide knowledge
10-12-2025 12:30:18 - PDXC Integration (Work notes)
Vendor Referenced this CI Value on Creation not found in database : CATPRDADC101
Vendor Referenced this Business Service Value on Creation not found in database : SCOM
10-12-2025 12:30:04 - Shane Kmet (Work notes)
Platform DXC Integration incident INC0577167 created INC40861304
</t>
  </si>
  <si>
    <t xml:space="preserve">
 2025-12-10 16:21:43 PDXC Integration - State is Work in Progress was New
 2025-12-11 15:42:36 PDXC Integration - State is Resolved was Work in Progress</t>
  </si>
  <si>
    <t xml:space="preserve">11-12-2025 10:35:06 - Frederic Shea (Work notes)
SDA created mailbox
SDA updated user in MIM
11-12-2025 10:29:39 - Frederic Shea (Work notes)
Investigating
10-12-2025 13:03:39 - Frederic Shea (Additional comments)
Hey Dan,
We are just reaching out in regard to a ticket that you have active with us; INC0577165 - Contractor consultant access New.
We are currently pending replication for your account after it's creation and will reach out as soon as it is ready for access. 
Please reach out if we can assist you further with this matter, either by responding to this email or reaching out to us on 07 3072 5000.
Kind regards,
Frederic.
10-12-2025 12:57:24 - Frederic Shea (Work notes)
Pending:
Mailbox Creation
Confirming User in MIM
</t>
  </si>
  <si>
    <t xml:space="preserve">
 2025-12-10 13:03:39 Fred Shea - State is On Hold was Work in Progress
 2025-12-11 10:35:06 Fred Shea - State is Resolved was On Hold</t>
  </si>
  <si>
    <t xml:space="preserve">
 2025-12-10 12:20:38 TRAP Alerts - State is Closed was Closed</t>
  </si>
  <si>
    <t xml:space="preserve">11-12-2025 15:46:18 - PDXC Integration (Work notes)
Assigned to Jayapaul Matangi.
&lt;br/&gt;[incident].[cmdb_ci] supplied value [CATPRDADC101] failed [More than one match found]&lt;br/&gt;C:\Users\mjayapaul&gt;ping CATPRDADC101
Pinging CATPRDADC101.corp.qr.com.au [10.32.0.4] with 32 bytes of data:
Reply from 10.32.0.4: bytes=32 time=24ms TTL=126
Reply from 10.32.0.4: bytes=32 time=18ms TTL=126
Reply from 10.32.0.4: bytes=32 time=18ms TTL=126
Reply from 10.32.0.4: bytes=32 time=26ms TTL=126
Ping statistics for 10.32.0.4:
    Packets: Sent = 4, Received = 4, Lost = 0 (0% loss),
Approximate round trip times in milli-seconds:
    Minimum = 18ms, Maximum = 26ms, Average = 21ms
C:\Users\mjayapaul&gt;nslookup CATPRDADC101
Server:  CPTPRDSRV111.corp.qr.com.au
Address:  10.16.140.11
Name:    CATPRDADC101.corp.qr.com.au
Address:  10.32.0.4
11-12-2025 15:46:08 - PDXC Integration (Work notes)
Assigned to Jayapaul Matangi.
&lt;br/&gt;[incident].[cmdb_ci] supplied value [CATPRDADC101] failed [More than one match found]&lt;br/&gt;C:\Users\mjayapaul&gt;ping CATPRDADC101
Pinging CATPRDADC101.corp.qr.com.au [10.32.0.4] with 32 bytes of data:
Reply from 10.32.0.4: bytes=32 time=24ms TTL=126
Reply from 10.32.0.4: bytes=32 time=18ms TTL=126
Reply from 10.32.0.4: bytes=32 time=18ms TTL=126
Reply from 10.32.0.4: bytes=32 time=26ms TTL=126
Ping statistics for 10.32.0.4:
    Packets: Sent = 4, Received = 4, Lost = 0 (0% loss),
Approximate round trip times in milli-seconds:
    Minimum = 18ms, Maximum = 26ms, Average = 21ms
C:\Users\mjayapaul&gt;nslookup CATPRDADC101
Server:  CPTPRDSRV111.corp.qr.com.au
Address:  10.16.140.11
Name:    CATPRDADC101.corp.qr.com.au
Address:  10.32.0.4
11-12-2025 15:46:02 - PDXC Integration (Additional comments)
matangi.jayapaul@dxc.com: C:\Users\mjayapaul&gt;ping CATPRDADC101
Pinging CATPRDADC101.corp.qr.com.au [10.32.0.4] with 32 bytes of data:
Reply from 10.32.0.4: bytes=32 time=24ms TTL=126
Reply from 10.32.0.4: bytes=32 time=18ms TTL=126
Reply from 10.32.0.4: bytes=32 time=18ms TTL=126
Reply from 10.32.0.4: bytes=32 time=26ms TTL=126
Ping statistics for 10.32.0.4:
    Packets: Sent = 4, Received = 4, Lost = 0 (0% loss),
Approximate round trip times in milli-seconds:
    Minimum = 18ms, Maximum = 26ms, Average = 21ms
C:\Users\mjayapaul&gt;nslookup CATPRDADC101
Server:  CPTPRDSRV111.corp.qr.com.au
Address:  10.16.140.11
Name:    CATPRDADC101.corp.qr.com.au
Address:  10.32.0.4
11-12-2025 15:45:29 - PDXC Integration (Work notes)
Assigned to Jayapaul Matangi.
&lt;br/&gt;[incident].[cmdb_ci] supplied value [CATPRDADC101] failed [More than one match found]
11-12-2025 15:45:28 - PDXC Integration (Work notes)
Assigned to Jayapaul Matangi.
&lt;br/&gt;[incident].[cmdb_ci] supplied value [CATPRDADC101] failed [More than one match found]
11-12-2025 15:45:25 - PDXC Integration (Additional comments)
matangi.jayapaul@dxc.com: C:\Users\mjayapaul&gt;ping CATPRDADC101
Pinging CATPRDADC101.corp.qr.com.au [10.32.0.4] with 32 bytes of data:
Reply from 10.32.0.4: bytes=32 time=24ms TTL=126
Reply from 10.32.0.4: bytes=32 time=18ms TTL=126
Reply from 10.32.0.4: bytes=32 time=18ms TTL=126
Reply from 10.32.0.4: bytes=32 time=26ms TTL=126
Ping statistics for 10.32.0.4:
    Packets: Sent = 4, Received = 4, Lost = 0 (0% loss),
Approximate round trip times in milli-seconds:
    Minimum = 18ms, Maximum = 26ms, Average = 21ms
C:\Users\mjayapaul&gt;nslookup CATPRDADC101
Server:  CPTPRDSRV111.corp.qr.com.au
Address:  10.16.140.11
Name:    CATPRDADC101.corp.qr.com.au
Address:  10.32.0.4
10-12-2025 16:22:04 - PDXC Integration (Work notes)
Assigned to Jayapaul Matangi.
&lt;br/&gt;[incident].[cmdb_ci] supplied value [CATPRDADC101] failed [More than one match found]
10-12-2025 14:37:18 - PDXC Integration (Work notes)
[incident].[cmdb_ci] supplied value [CATPRDADC101] failed [More than one match found]
10-12-2025 14:37:14 - PDXC Integration (Work notes)
[incident].[cmdb_ci] supplied value [CATPRDADC101] failed [More than one match found]
10-12-2025 14:37:06 - PDXC Integration (Additional comments)
prachi.kale@dxc.com: Hi AD team please check on this
10-12-2025 12:44:54 - PDXC Integration (Work notes)
Assigned to Prachi Kale.
&lt;br/&gt;[incident].[cmdb_ci] supplied value [CATPRDADC101] failed [More than one match found]
10-12-2025 12:44:54 - PDXC Integration (Work notes)
Assigned to Prachi Kale.
&lt;br/&gt;[incident].[cmdb_ci] supplied value [CATPRDADC101] failed [More than one match found]&lt;br/&gt;Thanks for raising the incident. The incident has been acknowledged and we will start working on it immediately. In case we need further information related to the incident, we will contact you immediately. "
10-12-2025 12:04:48 - PDXC Integration (Work notes)
Assigned to Prachi Kale.
10-12-2025 12:04:09 - PDXC Integration (Work notes)
Vendor Referenced this CI Value on Creation not found in database : CATPRDADC101
Vendor Referenced this Business Service Value on Creation not found in database : SCOM
10-12-2025 12:03:23 - Shane Kmet (Work notes)
Platform DXC Integration incident INC0577157 created INC40861084
</t>
  </si>
  <si>
    <t xml:space="preserve">
 2025-12-10 12:04:47 PDXC Integration - State is Work in Progress was New
 2025-12-10 14:37:06 PDXC Integration - State is On Hold was Work in Progress
 2025-12-11 15:45:25 PDXC Integration - State is Work in Progress was On Hold
 2025-12-11 15:46:02 PDXC Integration - State is Resolved was Work in Progress</t>
  </si>
  <si>
    <t xml:space="preserve">10-12-2025 16:21:34 - PDXC Integration (Work notes)
Assigned to Jayapaul Matangi.
10-12-2025 12:08:48 - PDXC Integration (Work notes)
Failed to update the releated lists: None of the affectedCis provided by QLDRail_INC exist in ServiceNow: CATPRDADC101. Cannot updated the affected CIs. (F8EDD3803DBA431AAEBD3E035F7CA1DD)
10-12-2025 12:08:21 - Shane Kmet (Work notes)
Platform DXC Integration incident INC0577156 updated INC40861083
10-12-2025 12:08:17 - Shane Kmet (Work notes)
Windows DNS - Active Directory Integrated Zone Conflict 
  Alert Description 
Source:    Zone 32.32.10.in-addr.arpa on CATPRDADC101.corp.qr.com.au 
Full Path Name:    catprdadc101.corp.qr.com.au\Windows DNS Server on (CATPRDADC101.corp.qr.com.au)\Zone 32.32.10.in-addr.arpa on CATPRDADC101.corp.qr.com.au 
Alert Rule:    Microsoft Windows Server DNS ADI Zone Conflict 
Created:    10/12/2025 1:00:10 PM 
  Event ID: 4515
Event Source: Microsoft-Windows-DNS-Server-Service
Event Log: DNS Server
Event Description: The zone 32.32.10.in-addr.arpa was previously loaded from the directory partition DomainDnsZones.corp.qr.com.au but another copy of the zone has been found in directory partition ForestDnsZones.corp.qr.com.au. The DNS Server will ignore this new copy of the zone. Please resolve this conflict as soon as possible. 
If an administrator has moved this zone from one directory partition to another this may be a harmless transient condition. In this case, no action is necessary. The deletion of the original copy of the zone should soon replicate to this server. 
If there are two copies of this zone in two different directory partitions but this is not a transient caused by a zone move operation then one of these copies should be deleted as soon as possible to resolve this conflict. 
To change the replication scope of an application directory partition containing DNS zones and for more details on storing DNS zones in the application directory partitions, please see Help and Support.
10-12-2025 12:03:58 - PDXC Integration (Work notes)
Vendor Referenced this CI Value on Creation not found in database : CATPRDADC101
Vendor Referenced this Business Service Value on Creation not found in database : SCOM
10-12-2025 12:03:15 - Liam Bryan (Work notes)
Platform DXC Integration incident INC0577156 created INC40861083
</t>
  </si>
  <si>
    <t xml:space="preserve">
 2025-12-10 16:21:25 PDXC Integration - State is Work in Progress was New</t>
  </si>
  <si>
    <t xml:space="preserve">10-12-2025 16:22:24 - PDXC Integration (Work notes)
Assigned to Jayapaul Matangi.
&lt;br/&gt;[incident].[cmdb_ci] supplied value [CATPRDADC101] failed [More than one match found]
10-12-2025 14:37:28 - PDXC Integration (Work notes)
[incident].[cmdb_ci] supplied value [CATPRDADC101] failed [More than one match found]
10-12-2025 14:36:55 - PDXC Integration (Work notes)
[incident].[cmdb_ci] supplied value [CATPRDADC101] failed [More than one match found]
10-12-2025 14:36:48 - PDXC Integration (Additional comments)
prachi.kale@dxc.com: Hi AD team please check on this
10-12-2025 14:34:01 - PDXC Integration (Work notes)
Assigned to Prachi Kale.
&lt;br/&gt;[incident].[cmdb_ci] supplied value [CATPRDADC101] failed [More than one match found]&lt;br/&gt;Thanks for raising the incident. The incident has been acknowledged and we will start working on it immediately. In case we need further information related to the incident, we will contact you immediately. "
10-12-2025 12:04:14 - PDXC Integration (Work notes)
Assigned to Prachi Kale.
&lt;br/&gt;[incident].[cmdb_ci] supplied value [CATPRDADC101] failed [More than one match found]
10-12-2025 12:03:34 - PDXC Integration (Work notes)
Assigned to Prachi Kale.
10-12-2025 12:02:25 - PDXC Integration (Work notes)
Vendor Referenced this CI Value on Creation not found in database : CATPRDADC101
Vendor Referenced this Business Service Value on Creation not found in database : SCOM
10-12-2025 12:02:17 - Shane Kmet (Work notes)
Platform DXC Integration incident INC0577155 created INC40861077
</t>
  </si>
  <si>
    <t xml:space="preserve">
 2025-12-10 12:03:33 PDXC Integration - State is Work in Progress was New
 2025-12-10 14:36:49 PDXC Integration - State is On Hold was Work in Progress</t>
  </si>
  <si>
    <t xml:space="preserve">10-12-2025 12:06:43 - Shane Kmet (Work notes)
.
</t>
  </si>
  <si>
    <t xml:space="preserve">12-12-2025 21:03:32 - PDXC Integration (Work notes)
Assigned to Suraj Rai.
12-12-2025 21:03:31 - PDXC Integration (Work notes)
Assigned to Suraj Rai.
12-12-2025 21:03:23 - PDXC Integration (Additional comments)
srai7@dxc.com: Hi @Caroline Cano
Are you still facing issue, adding member to PDL using the shortcut? Please let us know. 
Thanks!
12-12-2025 21:03:21 - PDXC Integration (Work notes)
Assigned to Suraj Rai.
&lt;br/&gt;User Cano, Caroline &lt;caroline.cano@qr.com.au&gt;  is the owner of this PDL
12-12-2025 14:00:29 - PDXC Integration (Work notes)
Assigned to Suraj Rai.
12-12-2025 14:00:08 - PDXC Integration (Work notes)
Vendor Referenced this CI Value on Creation not found in database : General Enquiries (Generic Ci)
12-12-2025 13:59:49 - PDXC Integration (Work notes)
Added attachment ::  QLDRail_INC added (CNDEF0001178) - image
12-12-2025 13:59:48 - PDXC Integration (Work notes)
Added attachment ::  QLDRail_INC added (CNDEF0001178) - image
12-12-2025 13:59:41 - PDXC Integration (Work notes)
Added attachment ::  QLDRail_INC added (CNDEF0001178) - image
12-12-2025 13:59:18 - PDXC Integration (Work notes)
Added attachment ::  QLDRail_INC added (CNDEF0001178) - image
12-12-2025 13:59:11 - PDXC Integration (Work notes)
Added attachment ::  QLDRail_INC added (CNDEF0001178) - image
12-12-2025 13:59:10 - Gilbert Noble (Work notes)
Platform DXC Integration incident INC0577149 created INC40893053
12-12-2025 13:58:43 - Gilbert Noble (Work notes)
assigning to O365 to confirm send-to access has been added
11-12-2025 09:51:07 - Andy Phan (Work notes)
Pending user response
11-12-2025 09:51:07 - Andy Phan (Additional comments)
Hi Caroline,
I just wanted to follow up with the PDL issue. Are you able to Send to the PDL now? 
If you have any further issues with this please feel free to contact us by calling 07 3072 5000 (we are option 1) or alternatively email us at ITServiceDesk@qr.com.au. So that we may complete further troubleshooting. Please be sure to cite incident no. INC0577149 when you do so.
In the event that you are no longer having these issues please advise so that we may proceed with ticket closure.
Kind regards,
Andy
11-12-2025 09:45:39 - Andy Phan (Work notes)
Investigating
11-12-2025 09:05:49 - Caroline Cano (Additional comments)
reply from: caroline.cano@qr.com.au
Yes, this ticket was raised yesterday. I am unable to send to the PDL even though recipients have been added.
Has this been resolved?
c
Get Outlook for Android&lt;https://aka.ms/AAb9ysg&gt;
11-12-2025 08:21:26 - Raegan Munro (Additional comments)
Hi Caroline,
I just wanted to follow up with you and determine if you are still having issues modifying your PDL?
If so, please give us a call on 07 3072 5000 (we are option 1), or alternatively email us at ITServiceDesk@qr.com.au so that we may complete further troubleshooting. Please be sure to cite incident no. INC0577149 when you do so. 
In the event that you are no longer having these issues please advise so that we may proceed with ticket closure. 
Kind regards, 
Raegan.
11-12-2025 08:21:02 - Raegan Munro (Work notes)
Investigating.
10-12-2025 11:59:32 - Ruey Lim (Work notes)
Pending for user to provide contact number for further investigation
10-12-2025 11:59:32 - Ruey Lim (Additional comments)
Hi Caroline,
I have now raised a ticket in relation to this and assigned it through. Please see ticket no.INC0577149 for further updates.
Could you please provide us your best contact number so we could assist you further this issue? If not, could you please give us a call on 07 3072 5000 (option 1) when you are next available?
Kind Regards,
Ruey Lim
</t>
  </si>
  <si>
    <t xml:space="preserve">
 2025-12-10 11:59:32 Ruey Lim - State is On Hold was Work in Progress
 2025-12-12 13:58:43 Gilbert Noble - Assignment Group is DXC O365 Messaging was Global Service Desk
 2025-12-12 14:00:27 PDXC Integration - State is Work in Progress was On Hold
 2025-12-12 21:03:20 PDXC Integration - State is On Hold was Work in Progress</t>
  </si>
  <si>
    <t xml:space="preserve">11-12-2025 11:52:08 - PDXC Integration (Work notes)
Assigned to Jayapaul Matangi.
11-12-2025 11:51:28 - PDXC Integration (Work notes)
Assigned to Jayapaul Matangi.
11-12-2025 11:51:19 - PDXC Integration (Additional comments)
matangi.jayapaul@dxc.com: At present, the account is not disabled. We will continue to monitor the situation and share an update accordingly.
10-12-2025 12:17:48 - PDXC Integration (Work notes)
Assigned to Jayapaul Matangi.
10-12-2025 11:50:30 - Liam Bryan (Work notes)
Platform DXC Integration incident INC0577148 updated INC40860938
10-12-2025 11:46:39 - PDXC Integration (Work notes)
Vendor Referenced this CI Value on Creation not found in database : Personal_BYOD_Computer
10-12-2025 11:46:14 - Liam Bryan (Work notes)
Platform DXC Integration incident INC0577148 created INC40860938
</t>
  </si>
  <si>
    <t xml:space="preserve">
 2025-12-10 11:50:25 Liam Bryan - State is Work in Progress was New
 2025-12-11 11:51:19 PDXC Integration - State is On Hold was Work in Progress</t>
  </si>
  <si>
    <t xml:space="preserve">12-12-2025 12:18:12 - PDXC Integration (Work notes)
Assigned to Jaymesh Sharma.
12-12-2025 12:18:08 - PDXC Integration (Work notes)
Assigned to Jaymesh Sharma.
12-12-2025 12:18:07 - PDXC Integration (Additional comments)
james.sharma@dxc.com: Sent message to David via team. awaiting response
12-12-2025 09:05:41 - PDXC Integration (Work notes)
Assigned to Jaymesh Sharma.
12-12-2025 08:28:51 - Frederic Shea (Work notes)
Platform DXC Integration incident INC0577147 updated INC40861053
12-12-2025 08:28:47 - Frederic Shea (Work notes)
IBC - David Hodson (WFH)
User chasing an update on this matter
Best Contact: +61 418714795
11-12-2025 14:10:39 - Gilbert Noble (Work notes)
Platform DXC Integration incident INC0577147 updated INC40861053
11-12-2025 09:29:36 - Pruthvish Patel (Work notes)
Assigning to Remote Desktop Support Team for further investigation
11-12-2025 08:16:45 - Pruthvish Patel (Work notes)
Investigating
10-12-2025 12:21:08 - PDXC Integration (Work notes)
This is not something that M365 manages.
Thanks.
10-12-2025 11:59:53 - Raegan Munro (Work notes)
Platform DXC Integration incident INC0577147 created INC40861053
</t>
  </si>
  <si>
    <t xml:space="preserve">
 2025-12-10 12:21:01 PDXC Integration - Assignment Group is Global Service Desk was DXC O365 Messaging
 2025-12-10 14:32:37 Pruthvish Patel - Assigned to is Ruey Lim was 
 2025-12-11 09:29:36 Pruthvish Patel - Assignment Group is DXC Remote Desktop Support was Global Service Desk
 2025-12-11 09:33:01 Gilbert Noble - Assigned to is Gilbert Noble was 
 2025-12-11 14:10:35 Gilbert Noble - Assignment Group is DXC Desktop CBD was DXC Remote Desktop Support
 2025-12-12 12:18:07 PDXC Integration - State is On Hold was Work in Progress</t>
  </si>
  <si>
    <t xml:space="preserve">11-12-2025 08:34:00 - Raegan Munro (Work notes)
Closing as raised automatically by SNOW.
11-12-2025 08:33:21 - Raegan Munro (Work notes)
Investigating.
10-12-2025 13:59:01 - Matthew Lever (Additional comments)
Hi Amy,
This incident seems like you might've tried to recall a message in Outlook?
If not, are you still requiring assistance with your Power Bi installation? 
Please provide a contact number so we can follow-up or alternatively call us on 07 3072 5000 (we are option 1).
Kind regards,
Matthew Lever
10-12-2025 13:36:59 - Matthew Lever (Work notes)
Investigating.
</t>
  </si>
  <si>
    <t xml:space="preserve">
 2025-12-10 13:36:53 Matthew Lever - Assigned to is Matthew Lever was 
 2025-12-10 13:59:01 Matthew Lever - State is On Hold was Work in Progress
 2025-12-11 08:34:00 Raegan Munro - State is Resolved was On Hold</t>
  </si>
  <si>
    <t xml:space="preserve">10-12-2025 11:54:03 - Clair Neate (Work notes)
User has lodged a request 
INC0577139 through the self service portal
</t>
  </si>
  <si>
    <t xml:space="preserve">10-12-2025 13:05:08 - Isabelle Connor (Work notes)
Spoke with Lisa; another FLH was able to step in an action the need to replace a document of a task.
I believe it was a point in time system lag for Lisa.
10-12-2025 13:05:08 - Isabelle Connor (Additional comments)
Thanks Lisa, glad to hear the action against task was successfully perform by Skye-Maree. 
As mentioned, I believe this was a point in time system lag in which your action to replace a document against a task wasn't reflected in the system. 
Please ping me via Teams if you keep having troubles within Ariba this week.
10-12-2025 12:05:01 - Clair Neate (Work notes)
User name: Lisa Goulevitch
Service ID: R914453
Contact # 0730725179
lisa.goulevitch@qr.com.au
Asset Tag:  SL232494
PC name: QRSL-MFp6GIKXDW
Application: Ariba
Application gets stuck when trying to upload files. 
This is needed urgently as user stated they need the relevant files sent today.
10-12-2025 11:59:42 - Clair Neate (Additional comments)
Hi Lisa, 
I have assigned this ticket to the relevant team to help you resolve the issue your having with Ariba
Kind Regards, 
Clair Neate
10-12-2025 11:59:42 - Clair Neate (Work notes)
Lisa called the SD to find out how to lodge a request through the self service portal. 
SD walked user through the steps and followed up on the ticket to action this request and assign to the correct team.
10-12-2025 11:54:32 - Clair Neate (Work notes)
Investigating
</t>
  </si>
  <si>
    <t xml:space="preserve">
 2025-12-10 12:00:17 Clair Neate - State is Work in Progress was New
 2025-12-10 12:47:02 Isabelle Connor - Assigned to is Isabelle Connor was 
 2025-12-10 13:06:08 Isabelle Connor - State is Resolved was Work in Progress</t>
  </si>
  <si>
    <t xml:space="preserve">11-12-2025 14:37:58 - PDXC Integration (Work notes)
Assigned to NANDHA VEMISHETTY.
&lt;br/&gt;Performed hard reboot of Wyse 3040 Thin Client (TC191143). Issue persists as domain section is greyed out.
Found original ticket - INC0576270 [Resolved by Michael Murakami]
11-12-2025 14:37:48 - PDXC Integration (Work notes)
Assigned to NANDHA VEMISHETTY.
&lt;br/&gt;Performed hard reboot of Wyse 3040 Thin Client (TC191143). Issue persists as domain section is greyed out.
Found original ticket - INC0576270 [Resolved by Michael Murakami]
11-12-2025 14:37:46 - PDXC Integration (Additional comments)
nandha.vemishetty2@dxc.com: original ticket found - INC0576270
issue resolved.
11-12-2025 10:03:28 - PDXC Integration (Work notes)
Assigned to NANDHA VEMISHETTY.
10-12-2025 14:24:22 - PDXC Integration (Additional comments)
harshitha.gudla@dxc.com: Hi Team, 
We checked the device in the Wyse console
Tried restarting it from the console, but it remained the same
Assigning to your queue to perform a hard reboot of the device.
10-12-2025 14:21:48 - PDXC Integration (Work notes)
Assigned to Gudla Harshitha.
10-12-2025 14:21:48 - PDXC Integration (Work notes)
Assigned to Gudla Harshitha.
&lt;br/&gt;Added attachment ::  Screenshot 2025-12-10 095056.png
10-12-2025 14:02:33 - PDXC Integration (Work notes)
Assigned to Gudla Harshitha.
10-12-2025 14:00:09 - Andy Phan (Work notes)
Platform DXC Integration incident INC0577138 created INC40862071
</t>
  </si>
  <si>
    <t xml:space="preserve">
 2025-12-10 14:24:22 PDXC Integration - Assignment Group is DXC Desktop CBD was DXC Desktop Technology Citrix
 2025-12-11 14:37:46 PDXC Integration - State is Resolved was Work in Progress</t>
  </si>
  <si>
    <t xml:space="preserve">
 2025-12-10 11:25:24 TRAP Alerts - State is Closed was Closed</t>
  </si>
  <si>
    <t xml:space="preserve">12-12-2025 12:31:50 - Tran Hoang (Additional comments)
Hi @Bern McKitrick
I have.
Could you please test the approval using the link below and let me know if you can approve for the cloned "Enterprise Services Request: CORR0014415" ticket in Test instance?
https://queenslandrailtest.service-now.com/service_management?id=ss_approval&amp;table=sysapproval_approver&amp;sys_id=e3c997cc337d36d0eaaeae845d5c7bc7
The issue is likely caused by your account was not added to the Approval queue in Production instance. This can be resolved by raising either a "Software Request" or "a Create/Modify/Deactivate a ServiceNow Queue" request so I can add you to the appropriate queue.
If you cannot approve in Test, please let me know and I'll investigate further.
Thanks for your cooperation.
10-12-2025 14:49:06 - Tran Hoang (Additional comments)
Hi @Bern McKitrick
I have cloned the approval for "Enterprise Services Request: CORR0014415" to Test instance.
Could you please try approving it using the link below and let me know if you can approve for this ticket?
https://queenslandrailtest.service-now.com/service_management?id=ss_approval&amp;table=sysapproval_approver&amp;sys_id=e3c997cc337d36d0eaaeae845d5c7bc7
If you're able to approve this request, the issue in Production is likely because your account was not added to the Approval queue there, while it is already configured in Test and Development. This can be resolved by raising either a Software Request or a Create/Modify/Deactivate a ServiceNow Queue request so I can add you to the appropriate queue.
If you cannot approve in Test, please let me know and I'll investigate further.
Thanks for your cooperation.
10-12-2025 14:48:30 - Tran Hoang (Additional comments)
Hi @Bern McKitrick
I have cloned the approval for "Enterprise Services Request: CORR0014415" to Test instance.
Could you please try approving it using the link below and let me know if you can approve for this ticket?
https://queenslandrailtest.service-now.com/service_management?id=ss_approval&amp;table=sysapproval_approver&amp;sys_id=e3c997cc337d36d0eaaeae845d5c7bc7
If you’re able to approve this request, the issue in Production is likely because your account was not added to the Approval queue there, while it is already configured in Test and Development. This can be resolved by raising either a Software Request or a Create/Modify/Deactivate a ServiceNow Queue request so I can add you to the appropriate queue.
If you cannot approve in Test, please let me know and I’ll investigate further.
Thanks for your cooperation.
10-12-2025 11:20:46 - Ruey Lim (Work notes)
From: IT Service Desk 
Sent: Wednesday, 10 December 2025 11:50 AM
To: McKitrick, Bernard &lt;Bernard.McKitrick@qr.com.au&gt;
Subject: RE: INC0577130 An approval reply has failed to be processed by our system
Hi Bernard,
Thank you for reaching out to the Queensland Rail IT Service Desk.
I have now raised a ticket in relation to this and assigned it through to the appropriate team. Please see ticket no.INC0577130 for further updates.
Kind Regards,
Ruey Yan Lim
Assistant Customer Support
10-12-2025 11:18:43 - Ruey Lim (Work notes)
Troubleshooting:
User unable to approve request CORR0014415
SD team does not have access to this ticket type
Assumed that this issue is related to ServiceNow
Hence assigning the ticket to Service Now team for further investigation
Kindly assign it back to Service Desk if this is out of your scope
</t>
  </si>
  <si>
    <t xml:space="preserve">
 2025-12-10 11:52:29 Lemuel So - Assigned to is Tran Hoang was 
 2025-12-10 14:49:06 Tran Hoang - State is On Hold was Work in Progress</t>
  </si>
  <si>
    <t xml:space="preserve">10-12-2025 11:28:50 - Shane Kmet (Work notes)
Closing as INC raised by Guest
10-12-2025 11:15:57 - Guest (Additional comments)
reply from: jaym@major.com.au
Hey Duane, Yes there will be a theory component for the first 3-4 hours Cheers Jay Jay Medwin Course Advisor (07) 3177 7406 07 3489 7733 www. major. edu. au Notice &amp; Disclaimer This email message and any attached files may contain information
Hey Duane,
  Yes there will be a theory component for the first 3-4 hours
Cheers
Jay
Jay Medwin
Course Advisor
[cid:MTLogo_BlueRed_55_v3_069b26f6-c141-4c56-9ee7-3eaae6542082.png][cid:Skillslogo_8f5641bc-acdf-48a7-9c17-c1289c011b69.png]
[cid:Mobile_red_8476034f-80d8-441c-99d3-670bdbf6eee2.png] (07) 3177 7406
[cid:Phone_red_6e033858-3af7-4a31-945b-a38101b98cca.png] 07 3489 7733
[cid:World_red_644b8acd-a8c9-4a5e-928c-5a13209d8091.png] www.major.edu.au&lt;https://urldefense.com/v3/__http://www.major.com.au/__;!!OewlTa1rXg!TMpHZwErUYys8Yfaxlerv5ug40Su26Oho-4v7O3p3XzeE2sN1nDa3jcA1WVrY8jgvnr3mGdN7Rig6DUg2YTt$&gt;
   [cid:Facebook_red_16f2795f-c9a8-41cb-b8e2-08c4d19534c6.png] &lt;https://urldefense.com/v3/__https://www.facebook.com/MajorTR__;!!OewlTa1rXg!TMpHZwErUYys8Yfaxlerv5ug40Su26Oho-4v7O3p3XzeE2sN1nDa3jcA1WVrY8jgvnr3mGdN7Rig6IPS8PNj$&gt;   [cid:Instagram_red_279b8997-996f-4cfc-925c-4a8c36cbd0fe.png] &lt;https://urldefense.com/v3/__https://www.instagram.com/major_training__;!!OewlTa1rXg!TMpHZwErUYys8Yfaxlerv5ug40Su26Oho-4v7O3p3XzeE2sN1nDa3jcA1WVrY8jgvnr3mGdN7Rig6EcEYDKO$&gt;   [cid:Linkedin_red_20b66d19-0597-4692-8e4c-d07c13814b59.png] &lt;https://urldefense.com/v3/__https://www.linkedin.com/company/major-training-&amp;-recruitment/__;!!OewlTa1rXg!TMpHZwErUYys8Yfaxlerv5ug40Su26Oho-4v7O3p3XzeE2sN1nDa3jcA1WVrY8jgvnr3mGdN7Rig6BQKP-PX$&gt;
[cid:Footer_Bar_3_0a42c772-7570-4f9e-9140-6d78a29220c3.png]
[Merry Christmas from Major! (1640 x 550 px) (2) (1).jpg]
Notice &amp; Disclaimer
This email message and any attached files may contain information that is confidential and subject of legal privilege intended only for use by the individual or entity to which they are addressed. If you are not the intended recipient or the person responsible for delivering the message to the intended recipient be advised that you have received this message in error and that any use, copying, circulation, forwarding, printing or publication of this message or attached files is strictly forbidden, as is the disclosure of the information contained therein. If you have received this message in error, please notify the sender immediately and delete it from your Inbox.
</t>
  </si>
  <si>
    <t xml:space="preserve">
 2025-12-10 11:13:00 Ryan Bell - Assigned to is Matthew Lever was 
 2025-12-10 11:28:50 Shane Kmet - State is Resolved was Work in Progress</t>
  </si>
  <si>
    <t xml:space="preserve">
 2025-12-10 11:42:59 Tharun Guddeti - State is Resolved was New</t>
  </si>
  <si>
    <t xml:space="preserve">10-12-2025 11:13:45 - Guest (Additional comments)
reply from: webadmin@imei.com.au
Case Created
Hi IT Service Desk,
Thank you for your enquiry.
We acknowledge receipt of your email and have logged your query with the following details:
Case Number  Date Logged
00775646  10/12/2025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00775646.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https://urldefense.com/v3/__https://www.imei.com.au/privacy-policy/__;!!OewlTa1rXg!QmZuDuGjul3BYk0pl1o_MB-uyZRuIXIfNhfdLdIuMNQ5YvHs7NJ0Sr6BDMVycZjVWnlkHJTnlruKO3wjA43nqg$ 
To unsubscribe from these emails click  here
ref:!00D900f76g.!500Od0ZxhPn:ref
[External Email] This email was sent from outside the organisation - be cautious, particularly with links and attachments.
[cid:_qr-notif-ss-spacer.gif@SNC.62415256d18b622f]
[cid:_qr-notif-ss-header-ict-incidents.png@SNC.2f80336928a233e0]
[spacer]
[cid:_qr-notif-ss-spacer.gif@SNC.62415256d18b622f]
Your incident has been created.
[cid:_qr-notif-ss-spacer.gif@SNC.62415256d18b622f]
Hi Narelle,
Your incident 'Telstra (IMEI) MDM Mobility Support Request&lt;https://urldefense.com/v3/__https://queenslandrail.service-now.com/service_management?id=standard_ticket&amp;table=incident&amp;sys_id=eef8b2d047bd3ed06793229df26d43f8__;!!OewlTa1rXg!QmZuDuGjul3BYk0pl1o_MB-uyZRuIXIfNhfdLdIuMNQ5YvHs7NJ0Sr6BDMVycZjVWnlkHJTnlruKO3zyr_HNFQ$ &gt;' has been created. We are looking into your query, and will get back to you as soon as possible.
You can view the details of the incident below, or check its status from the Self Service&lt;https://urldefense.com/v3/__https://queenslandrail.service-now.com/service_management?id=standard_ticket&amp;table=incident&amp;sys_id=eef8b2d047bd3ed06793229df26d43f8__;!!OewlTa1rXg!QmZuDuGjul3BYk0pl1o_MB-uyZRuIXIfNhfdLdIuMNQ5YvHs7NJ0Sr6BDMVycZjVWnlkHJTnlruKO3zyr_HNFQ$ &gt; portal.
Regards,
ICT Service Desk
[cid:_qr-notif-ss-spacer.gif@SNC.62415256d18b622f]
[spacer]
[cid:_qr-notif-ss-spacer.gif@SNC.62415256d18b622f]
[cid:_qr-notif-ss-spacer.gif@SNC.62415256d18b622f]
Incident Summary
[cid:_qr-notif-ss-spacer.gif@SNC.62415256d18b622f]
[cid:_qr-notif-ss-spacer.gif@SNC.62415256d18b622f]
[cid:_qr-notif-ss-spacer.gif@SNC.62415256d18b622f]
Short description
Telstra (IMEI) MDM Mobility Support Request
Requested for
Narelle Gaylor
Incident number
INC0577119
Opened by
Zoe O'Brien
[cid:_qr-notif-ss-spacer.gif@SNC.62415256d18b622f]
[cid:_qr-notif-ss-spacer.gif@SNC.62415256d18b622f]
[cid:_qr-notif-ss-spacer.gif@SNC.62415256d18b622f]
[cid:_qr-notif-ss-spacer.gif@SNC.62415256d18b622f]
[cid:_qr-notif-ss-spacer.gif@SNC.62415256d18b622f]
View more details&lt;https://urldefense.com/v3/__https://queenslandrail.service-now.com/service_management?id=standard_ticket&amp;table=incident&amp;sys_id=eef8b2d047bd3ed06793229df26d43f8__;!!OewlTa1rXg!QmZuDuGjul3BYk0pl1o_MB-uyZRuIXIfNhfdLdIuMNQ5YvHs7NJ0Sr6BDMVycZjVWnlkHJTnlruKO3zyr_HNFQ$ &gt;
[cid:_qr-notif-ss-btn-arrow.png@SNC.9b2f892e8df0014a]&lt;https://urldefense.com/v3/__https://queenslandrail.service-now.com/service_management?id=standard_ticket&amp;table=incident&amp;sys_id=eef8b2d047bd3ed06793229df26d43f8__;!!OewlTa1rXg!QmZuDuGjul3BYk0pl1o_MB-uyZRuIXIfNhfdLdIuMNQ5YvHs7NJ0Sr6BDMVycZjVWnlkHJTnlruKO3zyr_HNFQ$ &gt;
[cid:_qr-notif-ss-spacer.gif@SNC.62415256d18b622f]
[cid:_qr-notif-ss-spacer.gif@SNC.62415256d18b622f]
[cid:_qr-notif-ss-spacer.gif@SNC.62415256d18b622f]
[cid:_qr-notif-ss-spacer.gif@SNC.62415256d18b622f]
[cid:_qr-notif-ss-foot-title.png@SNC.1661292accd7a1b]
&gt; Request something
&gt; View how-to articles
&gt; Check the progress of my tickets
&gt; Report an ICT issue
&gt; And more
[cid:_qr-notif-ss-foot-btn.png@SNC.3dd8f1bdf1f1723b]&lt;https://urldefense.com/v3/__https://queenslandrail.service-now.com/service_management?id=ss_home__;!!OewlTa1rXg!QmZuDuGjul3BYk0pl1o_MB-uyZRuIXIfNhfdLdIuMNQ5YvHs7NJ0Sr6BDMVycZjVWnlkHJTnlruKO3yx_dwG1A$ &gt;
[cid:_qr-notif-ss-foot-img.png@SNC.98b3f1e56c034b4d]
[cid:_qr-notif-ss-spacer.gif@SNC.62415256d18b622f]
[cid:_qr-notif-ss-spacer.gif@SNC.62415256d18b622f]
[cid:_qr-notif-ss-spacer.gif@SNC.62415256d18b622f]
Ref:MSG8203982_JtYFV7gpQvCVPCgQxXO8
Queensland Rail Email Disclaimer : https://urldefense.com/v3/__https://www.queenslandrail.com.au/aboutus/legal/email-disclaimer__;!!OewlTa1rXg!QmZuDuGjul3BYk0pl1o_MB-uyZRuIXIfNhfdLdIuMNQ5YvHs7NJ0Sr6BDMVycZjVWnlkHJTnlruKO3zUwEvivA$
10-12-2025 11:13:40 - Guest (Additional comments)
reply from: webadmin@imei.com.au
Case Created
Hi IT Service Desk,
Thank you for your enquiry.
We acknowledge receipt of your email and have logged your query with the following details:
Case Number  Date Logged
00775645  10/12/2025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00775645.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https://urldefense.com/v3/__https://www.imei.com.au/privacy-policy/__;!!OewlTa1rXg!XN0ggzk9Xwh1BG_CnBew5nv3toCzVDYrTVRuBY-sTM1YajEdlZgmpYP8UxRQceeNHFGBlZmxh_Vi290ZDa4iDw$ 
To unsubscribe from these emails click  here
ref:!00D900f76g.!500Od0ZxcoK:ref
[External Email] This email was sent from outside the organisation - be cautious, particularly with links and attachments.
[cid:outgoing_email_header_new.jpg@SNC.79d43616bda35fec]
Incident: INC0577119
Short Description: Telstra (IMEI) MDM Mobility Support Request
Assignment group: AirWatch Support
State: New
Priority: 4 - Low
Requested by: Zoe O'Brien
Requested for: Narelle Gaylor
Description: **REQUESTOR DETAILS**
Requestor Name: Narelle Gaylor
Requestor Contact Number: 0498379116
Requestor Email Address: narelle.gaylor@qr.com.au
**AFFECTED USER DETAILS**
Affected User Name: Narelle Gaylor
Affected User Alternate Contact Number: 0487578013
Affected User Email Address: narelle.gaylor@qr.com.au
**MOBILE &amp; DEVICE DETAILS**
Mobile Service Number: +61487578013
Device Type: iPhone 14
Device IMEI/Serial: GXT4FPYY0D
Is the device enrolled on MDM: YES
Is the device a Corporate device: YES
**CALL TYPE**
Reason for call:
MDM - Device Wipe (Full) / Enterprise Wipe (Selective)
Description of incident request:
Caitlin Gaylor called the IT Service Desk on behalf of Narelle Gaylor regarding RITM0264380
They advised that they are still having issues with the phone and the device needs to be transferred over to Narelle
SDA checked the request and confirmed that the ticket was closed out due to no response
SDA confirmed that the request was assigned to airwatch to wipe the device remotely
Assigning to AirWatch Support
The above Incident has been assigned to your group for resolution. Please take appropriate action to have this incident assigned to an individual for resolution.
Please utilise the link below to view the current status or add additional comments.
INC0577119&lt;https://urldefense.com/v3/__https://queenslandrail.service-now.com/nav_to.do?uri=incident.do*3Fsys_id=eef8b2d047bd3ed06793229df26d43f8*26sysparm_stack=incident_list.do*3Fsysparm_query=active=true__;JSUl!!OewlTa1rXg!XN0ggzk9Xwh1BG_CnBew5nv3toCzVDYrTVRuBY-sTM1YajEdlZgmpYP8UxRQceeNHFGBlZmxh_Vi291nSzh-vg$ &gt;
ICT Service Desk
[cid:outgoing_email_footer_new.jpg@SNC.9559d9c98e4b5dcb]
Ref:MSG8203985_6pyugH84WvECRcICfn6c
Queensland Rail Email Disclaimer : https://urldefense.com/v3/__https://www.queenslandrail.com.au/aboutus/legal/email-disclaimer__;!!OewlTa1rXg!XN0ggzk9Xwh1BG_CnBew5nv3toCzVDYrTVRuBY-sTM1YajEdlZgmpYP8UxRQceeNHFGBlZmxh_Vi290bPCK2og$
</t>
  </si>
  <si>
    <t xml:space="preserve">
 2025-12-10 10:54:25 TRAP Alerts - State is Closed was Closed</t>
  </si>
  <si>
    <t xml:space="preserve">11-12-2025 01:44:08 - PDXC Integration (Work notes)
Assigned to Tan Phong Huynh.
&lt;br/&gt;[incident].[cmdb_ci] supplied value [SharePoint QLR] failed [More than one match found]
11-12-2025 01:43:18 - PDXC Integration (Work notes)
Assigned to Tan Phong Huynh.
&lt;br/&gt;[incident].[cmdb_ci] supplied value [SharePoint QLR] failed [More than one match found]
11-12-2025 01:43:10 - PDXC Integration (Additional comments)
phongtan.huynh@dxc.com: The file recovery process is complete.
Regards,
10-12-2025 10:57:58 - PDXC Integration (Work notes)
Assigned to Tan Phong Huynh.
&lt;br/&gt;[incident].[cmdb_ci] supplied value [SharePoint QLR] failed [More than one match found]
10-12-2025 10:53:07 - Raegan Munro (Work notes)
Platform DXC Integration incident INC0577113 updated INC40860474
10-12-2025 10:53:03 - Raegan Munro (Work notes)
Calling Desktop on 0410 435 953 - Spoke to Yeasin Joy and advised of ticket number.
10-12-2025 10:50:04 - PDXC Integration (Work notes)
Vendor Referenced this Business Service Value on Creation not found in database : SharePoint QLR
10-12-2025 10:49:42 - Raegan Munro (Work notes)
Platform DXC Integration incident INC0577113 created INC40860474
10-12-2025 10:49:29 - Raegan Munro (Work notes)
Description of Issue:
 User called to request that this be looked into urgently. 
Troubleshooting:
 Assigning to Application Online as per Jordans previous ticket (INC0569695). 
============================ 
Username: Selene Harris
Employee ID: R912284
Contact Number: 0491 912 245
</t>
  </si>
  <si>
    <t xml:space="preserve">
 2025-12-10 10:49:29 Raegan Munro - Assignment Group is DXC Application Online Services was Global Service Desk
 2025-12-10 10:57:51 PDXC Integration - State is Work in Progress was New
 2025-12-11 01:43:10 PDXC Integration - State is On Hold was Work in Progress</t>
  </si>
  <si>
    <t xml:space="preserve">10-12-2025 18:02:25 - Shane Kmet (Work notes)
Platform DXC Integration incident INC0577111 updated INC40860368
10-12-2025 18:02:20 - Shane Kmet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Zone 28.146.202.in-addr.arpa on CPTPRDSRV211.corp.qr.com.au False Windows DNS - Active Directory Integrated Zone Operation Failed 0 10/12/2025 7:36:07 AM UTC  00:26:08.3583375  
Critical Zone 3.16.10.in-addr.arpa on CPTPRDSRV211.corp.qr.com.au False Windows DNS - Active Directory Integrated Zone Operation Failed 0 10/12/2025 7:48:07 AM UTC  00:14:08.7613375  
Critical Zone 32.32.10.in-addr.arpa on CPTPRDSRV211.corp.qr.com.au False Windows DNS - Active Directory Integrated Zone Operation Failed 0 10/12/2025 8:00:07 AM UTC  00:02:08.2983375
10-12-2025 17:16:24 - PDXC Integration (Work notes)
Assigned to Jayapaul Matangi.
&lt;br/&gt;Failed to update the releated lists: None of the affectedCis provided by QLDRail_INC exist in ServiceNow: CPTPRDSRV211. Cannot updated the affected CIs. (F8EDD3803DBA431AAEBD3E035F7CA1DD)
10-12-2025 17:15:53 - Shane Kmet (Work notes)
Platform DXC Integration incident INC0577111 updated INC40860368
10-12-2025 17:15:47 - Shane Kmet (Work notes)
Windows DNS - Active Directory Integrated Zone Operation Failed 
  Alert Description 
Source:    Zone 224.32.10.in-addr.arpa on CPTPRDSRV211.corp.qr.com.au 
Full Path Name:    cptprdsrv211.corp.qr.com.au\Windows DNS Server on (CPTPRDSRV211.corp.qr.com.au)\Zone 224.32.10.in-addr.arpa on CPTPRDSRV211.corp.qr.com.au 
Alert Rule:    Microsoft Windows Server DNS ADI Zone Operation Failed 
Created:    10/12/2025 6:00:07 PM 
  Event ID: 4004
Event Source: Microsoft-Windows-DNS-Server-Service
Event Log: DNS Server
Event Description: The DNS server was unable to complete directory service enumeration of zone 224.32.10.in-addr.arpa. This DNS server is configured to use information obtained from Active Directory for this zone and is unable to load the zone without it. Check that the Active Directory is functioning properly and repeat enumeration of the zone. The extended error debug information (which may be empty) is "". The event data contains the error.
10-12-2025 16:43:45 - Shane Kmet (Work notes)
Platform DXC Integration incident INC0577111 updated INC40860368
10-12-2025 16:43:41 - Shane Kmet (Work notes)
Windows DNS - Active Directory Integrated Zone Operation Failed 
  Alert Description 
Source:    Zone 20.32.10.in-addr.arpa on CPTPRDSRV211.corp.qr.com.au 
Full Path Name:    cptprdsrv211.corp.qr.com.au\Windows DNS Server on (CPTPRDSRV211.corp.qr.com.au)\Zone 20.32.10.in-addr.arpa on CPTPRDSRV211.corp.qr.com.au 
Alert Rule:    Microsoft Windows Server DNS ADI Zone Operation Failed 
Created:    10/12/2025 5:24:07 PM 
  Event ID: 4004
Event Source: Microsoft-Windows-DNS-Server-Service
Event Log: DNS Server
Event Description: The DNS server was unable to complete directory service enumeration of zone 20.32.10.in-addr.arpa. This DNS server is configured to use information obtained from Active Directory for this zone and is unable to load the zone without it. Check that the Active Directory is functioning properly and repeat enumeration of the zone. The extended error debug information (which may be empty) is "". The event data contains the error.
10-12-2025 16:27:39 - PDXC Integration (Work notes)
Assigned to Jayapaul Matangi.
&lt;br/&gt;Failed to update the releated lists: None of the affectedCis provided by QLDRail_INC exist in ServiceNow: CPTPRDSRV211. Cannot updated the affected CIs. (F8EDD3803DBA431AAEBD3E035F7CA1DD)
10-12-2025 16:27:03 - Shane Kmet (Work notes)
Platform DXC Integration incident INC0577111 updated INC40860368
10-12-2025 16:26:59 - Shane Kmet (Work notes)
Windows DNS - Active Directory Integrated Zone Operation Failed 
  Alert Description 
Source:    Zone 191.16.10.in-addr.arpa on CPTPRDSRV211.corp.qr.com.au 
Full Path Name:    cptprdsrv211.corp.qr.com.au\Windows DNS Server on (CPTPRDSRV211.corp.qr.com.au)\Zone 191.16.10.in-addr.arpa on CPTPRDSRV211.corp.qr.com.au 
Alert Rule:    Microsoft Windows Server DNS ADI Zone Operation Failed 
Created:    10/12/2025 5:12:07 PM 
  Event ID: 4004
Event Source: Microsoft-Windows-DNS-Server-Service
Event Log: DNS Server
Event Description: The DNS server was unable to complete directory service enumeration of zone 191.16.10.in-addr.arpa. This DNS server is configured to use information obtained from Active Directory for this zone and is unable to load the zone without it. Check that the Active Directory is functioning properly and repeat enumeration of the zone. The extended error debug information (which may be empty) is "". The event data contains the error.
10-12-2025 13:42:47 - Liam Bryan (Work notes)
Platform DXC Integration incident INC0577111 updated INC40860368
10-12-2025 13:42:43 - Liam Bryan (Work notes)
Additional alerts: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Zone 150.16.10.in-addr.arpa on CPTPRDSRV211.corp.qr.com.au False Windows DNS - Active Directory Integrated Zone Operation Failed 249 10/12/2025 3:24:07 AM UTC  00:18:26.5229146  
Critical Zone 16.32.10.in-addr.arpa on CPTPRDSRV211.corp.qr.com.au False Windows DNS - Active Directory Integrated Zone Operation Failed 249 10/12/2025 3:36:07 AM UTC  00:06:26.6159146
10-12-2025 13:23:28 - PDXC Integration (Work notes)
Assigned to Jayapaul Matangi.
&lt;br/&gt;Failed to update the releated lists: None of the affectedCis provided by QLDRail_INC exist in ServiceNow: CPTPRDSRV211. Cannot updated the affected CIs. (F8EDD3803DBA431AAEBD3E035F7CA1DD)
10-12-2025 13:23:02 - Liam Bryan (Work notes)
Platform DXC Integration incident INC0577111 updated INC40860368
10-12-2025 13:22:57 - Liam Bryan (Work notes)
Additional alerts: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Zone 137.16.10.in-addr.arpa on CPTPRDSRV211.corp.qr.com.au False Windows DNS - Active Directory Integrated Zone Operation Failed 0 10/12/2025 3:00:07 AM UTC  00:22:36.9087335  
Critical Zone 141.16.10.in-addr.arpa on CPTPRDSRV211.corp.qr.com.au False Windows DNS - Active Directory Integrated Zone Operation Failed 0 10/12/2025 3:12:06 AM UTC  00:10:37.7217335
10-12-2025 13:04:27 - Liam Bryan (Work notes)
Platform DXC Integration incident INC0577111 updated INC40860368
10-12-2025 13:04:21 - Liam Bryan (Work notes)
Windows DNS - Active Directory Integrated Zone Operation Failed 
  Alert Description 
Source:    Zone 136.16.10.in-addr.arpa on CPTPRDSRV211.corp.qr.com.au 
Full Path Name:    cptprdsrv211.corp.qr.com.au\Windows DNS Server on (CPTPRDSRV211.corp.qr.com.au)\Zone 136.16.10.in-addr.arpa on CPTPRDSRV211.corp.qr.com.au 
Alert Rule:    Microsoft Windows Server DNS ADI Zone Operation Failed 
Created:    10/12/2025 1:48:06 PM 
  Event ID: 4004
Event Source: Microsoft-Windows-DNS-Server-Service
Event Log: DNS Server
Event Description: The DNS server was unable to complete directory service enumeration of zone 136.16.10.in-addr.arpa. This DNS server is configured to use information obtained from Active Directory for this zone and is unable to load the zone without it. Check that the Active Directory is functioning properly and repeat enumeration of the zone. The extended error debug information (which may be empty) is "". The event data contains the error.
Knowledge:     View additional knowledge... 
Summary
You can configure the DNS Server service to use Active Directory Domain Services (AD DS) to store zone data. This makes it possible for the DNS server to rely on directory replication, which enhances security, reliability, and ease of administration.
Causes
The DNS server was unable to open a zone in Active Directory.
Resolutions
The DNS Server service relies on Active Directory Domain Services (AD DS) to store and retrieve information for AD DS-integrated zones. This error indicates that AD DS is not responding to requests from the DNS Server service. Ensure that AD DS is functioning properly, troubleshoot any problems, and then reload the zone.
For information about troubleshooting AD DS, see Active Directory Troubleshooting Topics (http://go.microsoft.com/fwlink/?LinkId=95789 ). 
To perform this procedure, you must have membership in Administrators, or you must have been delegated the appropriate authority.
To reload a zone:
• On the DNS server, start Server Manager. To start Server Manager, click Start, click Administrative Tools, and then click Server Manager.
• In the console tree, expand Roles, expand DNS Server, and then expand DNS.
• Expand the DNS server, and then expand the folder containing the zone that you want to reload.
• Right-click the zone, and then click Reload.
External Knowledge Sources
http://technet.microsoft.com/en-us/library/dd349587(v=ws.10).aspx
Hide knowledge
10-12-2025 11:17:58 - PDXC Integration (Work notes)
Assigned to Jayapaul Matangi.
&lt;br/&gt;Failed to update the releated lists: None of the affectedCis provided by QLDRail_INC exist in ServiceNow: CPTPRDSRV211. Cannot updated the affected CIs. (F8EDD3803DBA431AAEBD3E035F7CA1DD)
10-12-2025 11:17:10 - Liam Bryan (Work notes)
Platform DXC Integration incident INC0577111 updated INC40860368
10-12-2025 11:17:06 - Liam Bryan (Work notes)
Windows DNS - Active Directory Integrated Zone Operation Failed 
  Alert Description 
Source:    Zone 0.32.10.in-addr.arpa on CPTPRDSRV211.corp.qr.com.au 
Full Path Name:    cptprdsrv211.corp.qr.com.au\Windows DNS Server on (CPTPRDSRV211.corp.qr.com.au)\Zone 0.32.10.in-addr.arpa on CPTPRDSRV211.corp.qr.com.au 
Alert Rule:    Microsoft Windows Server DNS ADI Zone Operation Failed 
Created:    10/12/2025 10:59:47 AM 
  Event ID: 4004
Event Source: Microsoft-Windows-DNS-Server-Service
Event Log: DNS Server
Event Description: The DNS server was unable to complete directory service enumeration of zone 0.32.10.in-addr.arpa. This DNS server is configured to use information obtained from Active Directory for this zone and is unable to load the zone without it. Check that the Active Directory is functioning properly and repeat enumeration of the zone. The extended error debug information (which may be empty) is "". The event data contains the error.
Knowledge:     View additional knowledge... 
Summary
You can configure the DNS Server service to use Active Directory Domain Services (AD DS) to store zone data. This makes it possible for the DNS server to rely on directory replication, which enhances security, reliability, and ease of administration.
Causes
The DNS server was unable to open a zone in Active Directory.
Resolutions
The DNS Server service relies on Active Directory Domain Services (AD DS) to store and retrieve information for AD DS-integrated zones. This error indicates that AD DS is not responding to requests from the DNS Server service. Ensure that AD DS is functioning properly, troubleshoot any problems, and then reload the zone.
For information about troubleshooting AD DS, see Active Directory Troubleshooting Topics (http://go.microsoft.com/fwlink/?LinkId=95789 ). 
To perform this procedure, you must have membership in Administrators, or you must have been delegated the appropriate authority.
To reload a zone:
• On the DNS server, start Server Manager. To start Server Manager, click Start, click Administrative Tools, and then click Server Manager.
• In the console tree, expand Roles, expand DNS Server, and then expand DNS.
• Expand the DNS server, and then expand the folder containing the zone that you want to reload.
• Right-click the zone, and then click Reload.
External Knowledge Sources
http://technet.microsoft.com/en-us/library/dd349587(v=ws.10).aspx
Hide knowledge
10-12-2025 11:03:18 - PDXC Integration (Work notes)
Assigned to Jayapaul Matangi.
10-12-2025 10:38:58 - PDXC Integration (Work notes)
Vendor Referenced this CI Value on Creation not found in database : CPTPRDSRV211
Vendor Referenced this Business Service Value on Creation not found in database : SCOM
10-12-2025 10:38:15 - Shane Kmet (Work notes)
Platform DXC Integration incident INC0577111 created INC40860368
</t>
  </si>
  <si>
    <t xml:space="preserve">
 2025-12-10 11:03:10 PDXC Integration - State is Work in Progress was New</t>
  </si>
  <si>
    <t xml:space="preserve">11-12-2025 09:13:10 - Andy Phan (Work notes)
Called user and remoted into QRSL-RLWNCBHHGW
SDA removed IE compatibility setting and cleared the cache in Microsoft Edge. 
Checked for windows update and restarted PC. 
SDA Confirmed through remoting into QRSL-RLWNCBHHGW and checking Nexthink, that the PC is on windows 10. 
User confirmed that he was able to successfully launch SAP apps through both outlook and through SharePoint.
11-12-2025 08:27:44 - Andy Phan (Work notes)
Investigating
10-12-2025 11:22:38 - Matthew Lever (Work notes)
PLEASE REMOVE IE COMPATIBILITY SETTINGS ONCE CALLED BACK TO AVOID FURTHER ISSUES
10-12-2025 11:21:45 - Matthew Lever (Additional comments)
Hi Pat,
As discussed in our call, after those updates are done please give us a call on 07 3072 5000 (we are option 1) so that we may complete further troubleshooting . 
Please be sure to cite incident no. INC0577110 when you do so.
Kind regards,
Matthew Lever
10-12-2025 11:21:45 - Matthew Lever (Work notes)
The laptop became unresponsive, timing out 4 times during our call due to updates.
</t>
  </si>
  <si>
    <t xml:space="preserve">
 2025-12-10 11:21:45 Matthew Lever - State is On Hold was New
 2025-12-11 09:13:10 Andy Phan - State is Resolved was On Hold</t>
  </si>
  <si>
    <t xml:space="preserve">
 2025-12-10 10:28:45 TRAP Alerts - State is Closed was Closed</t>
  </si>
  <si>
    <t xml:space="preserve">11-12-2025 11:40:38 - PDXC Integration (Work notes)
Assigned to Bibas Sapkota.
&lt;br/&gt;Issue resolved after assigning new device. System updates done, Outlook setup with share mailbox, downloaded application, gpupdate done.
11-12-2025 11:40:28 - PDXC Integration (Work notes)
Assigned to Bibas Sapkota.
&lt;br/&gt;Issue resolved after assigning new device. System updates done, Outlook setup with share mailbox, downloaded application, gpupdate done.
11-12-2025 11:40:24 - PDXC Integration (Additional comments)
bibas.sapkota@dxc.com: Hi Carl 
your issue has been resolved 
regards 
Bibas
11-12-2025 11:39:58 - PDXC Integration (Work notes)
Assigned to Bibas Sapkota.
11-12-2025 11:39:08 - PDXC Integration (Work notes)
Assigned to Yeasinur Rahman Joy.
&lt;br/&gt;issue resolved after assigning new device 
system updates done 
outlook setup with share mailbox 
downloaded application 
gpupdate done
11-12-2025 11:29:28 - PDXC Integration (Work notes)
Assigned to Yeasinur Rahman Joy.
11-12-2025 11:29:21 - PDXC Integration (Additional comments)
bibas.sapkota@dxc.com: New device has been set up and picked up by Carol
11-12-2025 11:29:19 - PDXC Integration (Work notes)
Assigned to Yeasinur Rahman Joy.
&lt;br/&gt;New Device Sl222337 has been assigned to the user,
user will return back SL222417 in a day 
CMDB updated for new device
11-12-2025 10:17:49 - PDXC Integration (Work notes)
Assigned to Yeasinur Rahman Joy.
11-12-2025 10:17:08 - PDXC Integration (Work notes)
Assigned to Yeasinur Rahman Joy.
11-12-2025 10:16:58 - PDXC Integration (Additional comments)
yeasinurrahman.joy@dxc.com: Hi Carol,
I've tried reaching out to you regarding the issue with your device but haven't been able to get in touch. Could you please call me back at (07) 3072 3628 or contact me via Teams (yeasin.joy@qr.com.au)?
Please let me know a convenient time for you to connect, and we'll do our best to fix the issue promptly.
If the device needs repair or replacement, please visit RC1 Tech Bar or the Build Room on the Ground Floor of RC near Security.
Warm regards,
Yeasinur Rahman Joy
Queensland Rail
ICT Site Services
0730 723 628
Email: yeasin.joy@qr.com.au
11-12-2025 10:05:08 - PDXC Integration (Work notes)
Assigned to Yeasinur Rahman Joy.
10-12-2025 11:24:44 - PDXC Integration (Work notes)
Vendor Referenced this Business Service Value on Creation not found in database : SAP Business Client &amp; GUI
10-12-2025 11:24:37 - George Knight (Work notes)
Platform DXC Integration incident INC0577107 created INC40860758
10-12-2025 11:24:23 - George Knight (Work notes)
Carol Campos called back - 
Carol advised updates got stuck on pending install for various updates with percentages -  restarted PC -  updates not showing issue persists PC still slow
PC is hot to touch on top / very hot on underside and fan is making loud noises
Warranty expiry June 2025
Carol would like to discuss the possibility of a new PC but just wants a PC that works 
Carol would like to discuss a loan PC as well.
CMD: gpupdate /force - PENDING
Advised restart when done and to check for more updates.
Assigning to desktop team to assist further
10-12-2025 10:45:11 - Frederic Shea (Additional comments)
Hey Carol,
We are just reaching out in regard to a ticket that you have active with us; INC0577107 - Issues with SAP and Outlook responce time.
Please reach out if we can assist you further with this matter, either by responding to this email or reaching out to us on 07 3072 5000.
Kind regards,
Frederic.
</t>
  </si>
  <si>
    <t xml:space="preserve">
 2025-12-10 10:45:11 Fred Shea - State is On Hold was Work in Progress
 2025-12-10 11:24:23 George Knight - State is Work in Progress was On Hold
 2025-12-11 10:16:58 PDXC Integration - State is On Hold was Work in Progress
 2025-12-11 11:39:51 PDXC Integration - State is Work in Progress was On Hold
 2025-12-11 11:40:24 PDXC Integration - State is Resolved was Work in Progress</t>
  </si>
  <si>
    <t xml:space="preserve">10-12-2025 11:32:04 - Shane Kmet (Work notes)
Closing as INC raised by Guest
</t>
  </si>
  <si>
    <t xml:space="preserve">
 2025-12-10 10:26:57 Ryan Bell - Assigned to is Zahra Gholami was 
 2025-12-10 11:32:04 Shane Kmet - State is Resolved was Work in Progress</t>
  </si>
  <si>
    <t xml:space="preserve">11-12-2025 16:18:48 - PDXC Integration (Work notes)
Assigned to Vanessa Swarbrick.
&lt;br/&gt;Thanks for reporting this email. 
We didn't find any signs of malicious content. If the message seems irrelevant please ignore or delete it.
11-12-2025 16:18:39 - PDXC Integration (Work notes)
Assigned to Vanessa Swarbrick.
&lt;br/&gt;Thanks for reporting this email. 
We didn't find any signs of malicious content. If the message seems irrelevant please ignore or delete it.
&lt;br/&gt;Sender: dayna@emctech.com.au
11-12-2025 16:18:38 - PDXC Integration (Work notes)
Assigned to Vanessa Swarbrick.
&lt;br/&gt;Thanks for reporting this email. 
We didn't find any signs of malicious content. If the message seems irrelevant please ignore or delete it.
11-12-2025 16:18:32 - PDXC Integration (Additional comments)
vanessa.swarbrick@dxc.com: Thanks for reporting this email. 
We didn't find any signs of malicious content. If the message seems irrelevant please ignore or delete it.
11-12-2025 11:21:48 - PDXC Integration (Work notes)
Assigned to Vanessa Swarbrick.
10-12-2025 10:23:05 - PDXC Integration (Work notes)
Opened By User is Unknown : TRAP_Alerts@qr.com.au@QR
10-12-2025 10:22:48 - TRAP Alerts (Work notes)
Platform DXC Integration incident INC0577104 created INC40860247
</t>
  </si>
  <si>
    <t xml:space="preserve">
 2025-12-10 10:22:35 TRAP Alerts - State is New was New
 2025-12-11 11:21:45 PDXC Integration - State is Work in Progress was New
 2025-12-11 16:18:30 PDXC Integration - State is Resolved was Work in Progress</t>
  </si>
  <si>
    <t xml:space="preserve">10-12-2025 10:29:56 - Shane Kmet (Work notes)
918093
Updated DRA expiry date to be Dec 10, 2025, 5:00:35 PM
10-12-2025 10:28:52 - Shane Kmet (Work notes)
Investigating
</t>
  </si>
  <si>
    <t xml:space="preserve">
 2025-12-10 10:26:56 Ryan Bell - Assigned to is Zahra Gholami was 
 2025-12-10 10:29:56 Shane Kmet - State is Resolved was Work in Progress</t>
  </si>
  <si>
    <t xml:space="preserve">11-12-2025 15:44:58 - PDXC Integration (Work notes)
Assigned to Jayapaul Matangi.
&lt;br/&gt;The given zone has been resolving now from the given server, Hence closing this request
11-12-2025 15:44:48 - PDXC Integration (Work notes)
Assigned to Jayapaul Matangi.
&lt;br/&gt;The given zone has been resolving now from the given server, Hence closing this request
11-12-2025 15:44:44 - PDXC Integration (Additional comments)
matangi.jayapaul@dxc.com: The given zone has been resolving now from the given server, Hence closing this request
C:\Users\mjayapaul&gt;nslookup CPTPRDSRV211
Server:  CPTPRDSRV111.corp.qr.com.au
Address:  10.16.140.11
Name:    CPTPRDSRV211.corp.qr.com.au
Address:  10.16.140.13
10-12-2025 11:03:14 - PDXC Integration (Work notes)
Assigned to Jayapaul Matangi.
10-12-2025 10:14:26 - PDXC Integration (Work notes)
Vendor Referenced this Business Service Value on Creation not found in database : SCOM
10-12-2025 10:13:49 - Shane Kmet (Work notes)
Platform DXC Integration incident INC0577098 created INC40860170
</t>
  </si>
  <si>
    <t xml:space="preserve">
 2025-12-10 11:03:07 PDXC Integration - State is Work in Progress was New
 2025-12-11 15:44:44 PDXC Integration - State is Resolved was Work in Progress</t>
  </si>
  <si>
    <t xml:space="preserve">10-12-2025 12:31:38 - PDXC Integration (Work notes)
Assigned to Bibas Sapkota.
&lt;br/&gt;Deleted theme cache file from app data, gp update done, restarted device, wallpaper is back with QR logo, issue resolved
10-12-2025 12:30:58 - PDXC Integration (Work notes)
Assigned to Bibas Sapkota.
&lt;br/&gt;Deleted theme cache file from app data, gp update done, restarted device, wallpaper is back with QR logo, issue resolved
10-12-2025 12:30:58 - PDXC Integration (Work notes)
Assigned to Bibas Sapkota.
&lt;br/&gt;remoted into the device 
deleted theme cache file from app data 
Gp update done 
restarted the device 
wallpaper is back qith QR logo
issue resolved
10-12-2025 12:30:57 - PDXC Integration (Additional comments)
bibas.sapkota@dxc.com: HI Rick 
the issue has been resolved 
10-12-2025 10:36:18 - PDXC Integration (Work notes)
Assigned to Bibas Sapkota.
10-12-2025 10:21:24 - Zoe O'Brien (Work notes)
Platform DXC Integration incident INC0577097 created INC40860238
</t>
  </si>
  <si>
    <t xml:space="preserve">
 2025-12-10 10:36:12 PDXC Integration - State is Work in Progress was New
 2025-12-10 12:30:57 PDXC Integration - State is Resolved was Work in Progress</t>
  </si>
  <si>
    <t xml:space="preserve">10-12-2025 14:55:55 - Shane Kmet (Work notes)
.
10-12-2025 14:45:42 - Guest (Additional comments)
reply from: TrainingIntegration@QR.COM.AU
Fantastic!  Thanks Sarah.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14:29:50 - Pruthvish Patel (Work notes)
.
10-12-2025 14:29:12 - Guest (Additional comments)
reply from: training@acquiredawareness.com.au
Good Afternoon Duane, Thanks for your email. The below have now been booked into the Traffic Control Course on the 7th of January at our Brendale Depot. I have CC’d training integration into the booking confirmations sent, as well as attached
Good Afternoon Duane,
Thanks for your email.
The below have now been booked into the Traffic Control Course on the 7th of January at our Brendale Depot.
I have CC’d training integration into the booking confirmations sent, as well as attached to this email.
Also attached is the invoice. I will send this through to the accounts department as well.
Any queries, please don’t hesitate to reach out.
Kind Regards,
Sarah Townsend
RTO Operations Assistant
Acquired Awareness Traffic Management Pty Ltd
Acquired Awareness Training Centre Pty Ltd (RTO # 40905)
13 Leonard Crescent, Brendale Queensland 4500
PO Box 5757, Brendale Queensland 4500
P 07 3881 3008 (option 3)  E training@acquiredawareness.com.au&lt;mailto:training@acquiredawareness.com.au&gt;
W www.acquiredawareness.com.au&lt;https://urldefense.com/v3/__http://www.acquiredawareness.com.au/__;!!OewlTa1rXg!Sw2wVrdGjLXcOUsYup7y-CvhG494fdg4hZQklBbQK3pY-xIZd-tyOJinEjowsFDfmRuNp8kFmt4wsWb2QmJPGX_l3G__8lsfWrU$&gt;
[cid:image002.png@01DC69E0.A3A93B40]
P Please consider the environment before printing this email
Warning: This email, (including any attachments transmitted with it) may contain confidential, private, or legally privileged information. Any unauthorised review, use, alteration, transmission, disclosure, distribution, print, or copy of this email (including any attachments) by an unintended recipient, person, any entity including but not limited to a business entity, representative entity, government entity, private entity, public entity or any computer system, phone system, electronic system, manual system, any system they have in place, is prohibited, without receiving appropriate authority to do so. If you are not the intended recipient, you must not disclose or use the information contained in it. If you have received this email in error, please notify us immediately by return email and destroy the original message and all copies of the message (including any attachments transmitted with it). Any right that the sender may have under copyright law and any confidential or legal professional privilege is not waived or lost by any mistaken delivery of the email. Acquired Awareness is not responsible for any changes made to a document other than those made by Acquired Awareness. Acquired Awareness accepts no liability for any damage caused by this email or its attachments due to viruses, interference, interception, corruption, or unauthorised access. Acquired Awareness accepts no responsibility for the content of any email which is sent by an employee, which is of a personal nature and opinions contained in these emails do not necessarily reflect the opinions of Acquired Awareness.
10-12-2025 10:28:34 - Shane Kmet (Work notes)
Closing as INC raised by Guest
</t>
  </si>
  <si>
    <t xml:space="preserve">
 2025-12-10 10:26:55 Ryan Bell - Assigned to is Zahra Gholami was 
 2025-12-10 10:28:34 Shane Kmet - State is Resolved was Work in Progress</t>
  </si>
  <si>
    <t xml:space="preserve">12-12-2025 13:34:20 - Gilbert Noble (Work notes)
called user on teams
installed the printer as per KB0021724
confirmed showing in printers and devices
restarted the computer
launched centaman and checked if the printer showed, confirmed showing, 
user sent a ticket and will advise if any issues arise
12-12-2025 13:20:05 - Gilbert Noble (Work notes)
OTP: 12440442
12-12-2025 13:09:34 - Gilbert Noble (Work notes)
called 1300655826, spoke to Dawn, 
Ben is on break, best to message on Teams
12-12-2025 11:39:56 - Ann Blackburn (Additional comments)
Hi, Ben Scott - phone: 1300 655 826 or contact via Teams
12-12-2025 11:29:10 - Gilbert Noble (Additional comments)
Hello,
Can you please confirm the full name and contact details of the person needing the printer setup?
Kind regards,
Queensland Rail
Gilbert Noble
REMOTE DESKTOP SUPPORT
Level 3, 21 Kirksway Place
Battery Point, Tasmania 7004
T: 07 3072 5000
W: queenslandrail.com.au
E: ITservicedesk@qr.com.au
11-12-2025 09:02:50 - Gilbert Noble (Additional comments)
Hello, 
Can you please confirm the full name and contact details of the person needing the printer setup?
Kind regards,
Queensland Rail
Gilbert Noble
REMOTE DESKTOP SUPPORT
Level 3, 21 Kirksway Place
Battery Point, Tasmania 7004
T: 07 3072 5000
W: queenslandrail.com.au
E: ITservicedesk@qr.com.au
10-12-2025 11:47:06 - Zahra Gholami (Work notes)
Assigning to desktop team as per KB0021724
</t>
  </si>
  <si>
    <t xml:space="preserve">
 2025-12-10 10:26:54 Ryan Bell - Assigned to is Zahra Gholami was 
 2025-12-10 11:47:06 Zahra Gholami - Assignment Group is DXC Remote Desktop Support was Global Service Desk
 2025-12-11 08:46:28 Gilbert Noble - Assigned to is Gilbert Noble was 
 2025-12-11 09:02:50 Gilbert Noble - State is On Hold was Work in Progress
 2025-12-12 13:34:20 Gilbert Noble - State is Resolved was On Hold</t>
  </si>
  <si>
    <t xml:space="preserve">10-12-2025 12:21:14 - PDXC Integration (Work notes)
Assigned to Eric Hanneman.
&lt;br/&gt;Issue resolved by Brad coming to Mayne tech bar, syncing in Company Portal, running gpupdate from command prompt, and ensuring device compliance in Software Center. Device is now working correctly.
10-12-2025 12:21:08 - PDXC Integration (Work notes)
Assigned to Eric Hanneman.
&lt;br/&gt;Issue resolved by Brad coming to Mayne tech bar, syncing in Company Portal, running gpupdate from command prompt, and ensuring device compliance in Software Center. Device is now working correctly.
10-12-2025 12:21:04 - PDXC Integration (Work notes)
Assigned to Eric Hanneman.
10-12-2025 12:21:03 - PDXC Integration (Additional comments)
ehanneman2@dxc.com: Brad came by the Mayne tech bar.  We were able to successfully connect to Global Protect in the Mayne tech bar on and off WIFI.
Ran a Sync in Company Portal.
Ran a gpupdate from a command prompt.
Made sure that device was compliant in Software Center.
Device is working correctly.  Resolving incident.  
10-12-2025 12:19:28 - PDXC Integration (Work notes)
Assigned to Eric Hanneman.
&lt;br/&gt;Brad came by the Mayne tech bar.  We were able to successfully connect to Global Protect in the Mayne tech bar on and off WIFI.
Ran a Sync in Company Portal.
Ran a gpupdate from a command prompt.
Made sure that device was compliant in Software Center.
Device is working correctly.  Resolving incident.
10-12-2025 11:46:40 - PDXC Integration (Work notes)
Assigned to Eric Hanneman.
10-12-2025 11:46:39 - PDXC Integration (Work notes)
Assigned to Eric Hanneman.
10-12-2025 11:46:30 - PDXC Integration (Additional comments)
ehanneman2@dxc.com: Awaiting response from Bradley, email sent.
10-12-2025 11:45:54 - PDXC Integration (Work notes)
Assigned to Eric Hanneman.
&lt;br/&gt;From: Hanneman, Eric 
Sent: Wednesday, 10 December 2025 11:45
To: Campbell, Bradley &lt;Bradley.Campbell@qr.com.au&gt;
Subject: INC0577093 (INC40860143) - Global Protect (VPN) - Will not connect
Hi Bradley,
I was passed an incident raised under your name that states you are trying to get Global Protect working on your Surface laptop and running into issues.  Would you have some time to try and resolve over the phone / remote session?  As this is an issue with Global Protect, I would need you to be in a QR office, connected to an ethernet cable.
If we are unable to resolve this over the phone, I may ask you to bring the device into the Mayne tech bar for further review.
Regards,
Eric
10-12-2025 10:16:25 - PDXC Integration (Work notes)
Assigned to Eric Hanneman.
10-12-2025 10:10:58 - Shane Kmet (Work notes)
Platform DXC Integration incident INC0577093 created INC40860143
</t>
  </si>
  <si>
    <t xml:space="preserve">
 2025-12-10 10:16:22 PDXC Integration - State is Work in Progress was New
 2025-12-10 11:46:31 PDXC Integration - State is On Hold was Work in Progress
 2025-12-10 12:20:59 PDXC Integration - State is Work in Progress was On Hold
 2025-12-10 12:21:03 PDXC Integration - State is Resolved was Work in Progress</t>
  </si>
  <si>
    <t xml:space="preserve">10-12-2025 10:53:14 - PDXC Integration (Work notes)
Assigned to Lisa Fraser.
&lt;br/&gt;[incident].[parent_incident] supplied value [INC40792643] failed [Unable to determine reference]&lt;br/&gt;Certificate fiori.dev.qr.com.au issued with EKU, sent to Vanessa Swarbrick, imported into Venafi. Awaiting confirmation for resolution.
10-12-2025 10:53:08 - PDXC Integration (Work notes)
Assigned to Lisa Fraser.
&lt;br/&gt;[incident].[parent_incident] supplied value [INC40792643] failed [Unable to determine reference]&lt;br/&gt;Certificate fiori.dev.qr.com.au issued with EKU, sent to Vanessa Swarbrick, imported into Venafi. Awaiting confirmation for resolution.
10-12-2025 10:53:02 - PDXC Integration (Additional comments)
lfraser@dxc.com: Certificate fiori.dev.qr.com.au issued with EKU, sent to Vanessa Swarbrick, imported into Venafi. 
10-12-2025 10:52:24 - PDXC Integration (Work notes)
Assigned to Lisa Fraser.
&lt;br/&gt;[incident].[parent_incident] supplied value [INC40792643] failed [Unable to determine reference]
10-12-2025 10:48:18 - PDXC Integration (Work notes)
Assigned to Lisa Fraser.
&lt;br/&gt;[incident].[parent_incident] supplied value [INC40792643] failed [Unable to determine reference]
10-12-2025 10:45:08 - PDXC Integration (Work notes)
Assigned to Lisa Fraser.
&lt;br/&gt;[incident].[parent_incident] supplied value [INC40792643] failed [Unable to determine reference]
10-12-2025 10:24:39 - PDXC Integration (Work notes)
Assigned to Lisa Fraser.
&lt;br/&gt;[incident].[parent_incident] supplied value [INC40792643] failed [Unable to determine reference]
10-12-2025 10:24:39 - PDXC Integration (Work notes)
Assigned to Lisa Fraser.
&lt;br/&gt;[incident].[parent_incident] supplied value [INC40792643] failed [Unable to determine reference]
10-12-2025 10:24:34 - PDXC Integration (Work notes)
Assigned to Lisa Fraser.
&lt;br/&gt;[incident].[parent_incident] supplied value [INC40792643] failed [Unable to determine reference]&lt;br/&gt;Certificate  fiori.dev.qr.com.au as has been issued with EKU and sent to Vanessa Swarbrick.  
Certificate has been imported into Venafi
Awaiting confirmation that ticket can be resolved.
10-12-2025 10:24:32 - PDXC Integration (Additional comments)
lfraser@dxc.com: Certificate  fiori.dev.qr.com.au as has been issued with EKU and sent to Vanessa Swarbrick.  
Certificate has been imported into Venafi
Awaiting confirmation that ticket can be resolved.
10-12-2025 10:20:04 - PDXC Integration (Work notes)
Assigned to Lisa Fraser.
&lt;br/&gt;[incident].[parent_incident] supplied value [INC40792643] failed [Unable to determine reference]
10-12-2025 09:58:22 - PDXC Integration (Work notes)
Requested User is Unknown : vanessa.swarbrick@dxc.com&lt;br/&gt;[incident].[parent_incident] supplied value [INC40792643] failed [Unable to determine reference]
</t>
  </si>
  <si>
    <t xml:space="preserve">
 2025-12-10 10:19:57 PDXC Integration - State is Work in Progress was New
 2025-12-10 10:24:30 PDXC Integration - State is On Hold was Work in Progress
 2025-12-10 10:44:58 PDXC Integration - State is Work in Progress was On Hold
 2025-12-10 10:48:14 PDXC Integration - State is On Hold was Work in Progress
 2025-12-10 10:52:22 PDXC Integration - State is Work in Progress was On Hold
 2025-12-10 10:53:02 PDXC Integration - State is Resolved was Work in Progress</t>
  </si>
  <si>
    <t xml:space="preserve">10-12-2025 10:12:34 - Frederic Shea (Work notes)
duplicate closed out INC0577082
</t>
  </si>
  <si>
    <t xml:space="preserve">10-12-2025 10:28:18 - Shane Kmet (Work notes)
Checking INC0537465, appears to have a PDXC ref of INC38367401
Assigning to Service NOw team for ebonding issues
</t>
  </si>
  <si>
    <t xml:space="preserve">
 2025-12-10 10:26:53 Ryan Bell - Assigned to is Zahra Gholami was 
 2025-12-10 10:28:18 Shane Kmet - Assignment Group is Service Now was Global Service Desk
 2025-12-10 11:11:42 Lemuel So - Assigned to is Nam Nguyen was </t>
  </si>
  <si>
    <t xml:space="preserve">12-12-2025 12:45:18 - PDXC Integration (Work notes)
Assigned to Peter Huthwaite.
12-12-2025 12:45:11 - PDXC Integration (Work notes)
Assigned to Peter Huthwaite.
12-12-2025 12:45:09 - PDXC Integration (Additional comments)
peter.huthwaite@dxc.com: Hi @Kimberley Cameron,
I attempted to contact you today regarding your Powerpoint issue but was unable to reach you. If you could call me on 0730721795 or respond here with your availability we can organise some time to resolve your issue.
Cheers,
Peter Huthwaite
12-12-2025 12:45:08 - PDXC Integration (Work notes)
Assigned to Peter Huthwaite.
&lt;br/&gt;I attended Kim's workstation on Wednesday afternoon and discovered that her Dock was not connecting to her device properly. I performed a soft reset (Ctrl+shif+Windows+b) which resolved the connection issue. I also performed a network reset and chkdsk which found and fixed corruption in the file system. I attempted to contact Kim today but was unable to reach her to determine if her issues with PowerPoint have been resolved.
10-12-2025 10:21:48 - PDXC Integration (Work notes)
Assigned to Peter Huthwaite.
10-12-2025 10:06:42 - Zoe O'Brien (Work notes)
Platform DXC Integration incident INC0577084 created INC40860099
</t>
  </si>
  <si>
    <t xml:space="preserve">
 2025-12-10 10:21:48 PDXC Integration - State is Work in Progress was New
 2025-12-12 12:45:05 PDXC Integration - State is On Hold was Work in Progress</t>
  </si>
  <si>
    <t xml:space="preserve">10-12-2025 10:26:48 - Shane Kmet (Work notes)
Checking INC0535323, appears to have a PDXC ref of INC38367401
Assigning to Service NOw team for ebonding issues
</t>
  </si>
  <si>
    <t xml:space="preserve">
 2025-12-10 10:26:48 Shane Kmet - Assignment Group is Service Now was Global Service Desk
 2025-12-10 10:26:53 Ryan Bell - Assigned to is Zahra Gholami was 
 2025-12-10 11:12:25 Lemuel So - Assigned to is Nam Nguyen was Zahra Gholami</t>
  </si>
  <si>
    <t xml:space="preserve">10-12-2025 10:11:21 - Frederic Shea (Work notes)
issue resolved in INC0577090
10-12-2025 10:02:46 - Frederic Shea (Additional comments)
Hey Para,
We are just reaching out in regard to a ticket that you have active with us; INC0577082 - Unable to sign into Global Protect.
Could you please reach out so that we can assist you further with this matter, either by responding to this email or reaching out to us on 07 3072 5000.
Kind regards,
Frederic.
</t>
  </si>
  <si>
    <t xml:space="preserve">
 2025-12-10 10:02:46 Fred Shea - State is On Hold was Work in Progress
 2025-12-10 10:11:21 Fred Shea - State is Resolved was On Hold</t>
  </si>
  <si>
    <t xml:space="preserve">11-12-2025 14:14:23 - Zahra Gholami (Work notes)
I have accidently raised an incident for PW reset (I understand that it is a request)
I have just found out that it should be raised via self-service 
I reset password for the user
User also requested to set a MFA
user advised that he would call back to set a MFA
11-12-2025 09:16:48 - Raegan Munro (Work notes)
Closing as a password reset ticket will need to be raised when user sets MFA.
10-12-2025 17:06:33 - Zahra Gholami (Additional comments)
Hi Declan
Thank you for calling the Queensland Rail IT Service Desk.
At your convenience, please call us back so we can assist you with setting up Multi-Factor Authentication (MFA).
Kind regards,
Zahra Gholami
</t>
  </si>
  <si>
    <t xml:space="preserve">
 2025-12-10 17:06:33 Zahra Gholami - State is On Hold was New
 2025-12-10 17:36:01 Shane Kmet - Assigned to is Zahra Gholami was 
 2025-12-11 09:16:48 Raegan Munro - State is Resolved was On Hold</t>
  </si>
  <si>
    <t xml:space="preserve">10-12-2025 10:25:12 - Shane Kmet (Work notes)
Closing as INC raised by Guest
</t>
  </si>
  <si>
    <t xml:space="preserve">
 2025-12-10 10:25:12 Shane Kmet - State is Resolved was New</t>
  </si>
  <si>
    <t xml:space="preserve">12-12-2025 14:00:39 - Gilbert Noble (Work notes)
From: IT Service Desk 
Sent: Friday, 12 December 2025 3:00 PM
To: Habito, Donna &lt;Donna.Habito@QR.COM.AU&gt;
Subject: INC0577071 - Test account disabled
Hi Donna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INC0577071
Kind Regards
GILBERT NOBLE
REMOTE DESKTOP SUPPORT
Level 3, 21 Kirksway Place 
Battery Point, Tasmania 7004 
T: 07 3072 5000 
W: queenslandrail.com.au
E: ITservicedesk@qr.com.au
12-12-2025 13:59:51 - Gilbert Noble (Work notes)
Investigating
11-12-2025 09:02:43 - Raegan Munro (Additional comments)
Hi Donna,
I just wanted to follow up with you and determine if you are still having issues accessing your test account?
If so, please give us a call on 07 3072 5000 (we are option 1), or alternatively email us at ITServiceDesk@qr.com.au so that we may complete further troubleshooting. Please be sure to cite incident no. INC0577071 when you do so. 
In the event that you are no longer having these issues please advise so that we may proceed with ticket closure. 
Kind regards, 
Raegan.
11-12-2025 09:02:15 - Raegan Munro (Work notes)
Investigating.
10-12-2025 09:44:49 - Zoe O'Brien (Additional comments)
Hi Donna 
Thanks for contacting the Queensland Rail IT Service Desk.
As discussed, please wait 30 minutes and try generate a password in PAM.
If you are experiencing any further IT-related issues, please feel free to call 07 3072 5000 on option 1 or email us at ITServiceDesk@qr.com.au.
Kind regards,
Zoe
</t>
  </si>
  <si>
    <t xml:space="preserve">
 2025-12-10 09:44:49 Zoe O'Brien - State is On Hold was Work in Progress</t>
  </si>
  <si>
    <t xml:space="preserve">12-12-2025 13:30:12 - PDXC Integration (Work notes)
None
I sent a final follow-up email to Ron and advised that I would close the ticket on Monday if there was no response.
11-12-2025 13:21:12 - PDXC Integration (Work notes)
None
I sent a follow-up email to Ron and am awaiting a reply.
10-12-2025 11:38:18 - PDXC Integration (Work notes)
None
I tried to call, but there was no answer, and I couldn't leave a message. I emailed Ron with instructions on how to register his card and which print queue to use. I am awaiting his response.
10-12-2025 10:32:29 - Ruey Lim (Work notes)
Platform DXC Integration incident INC0577070 updated INC40860034
10-12-2025 10:32:25 - Ruey Lim (Work notes)
From: donotreply@ricoh.com.au &lt;donotreply@ricoh.com.au&gt; 
Sent: Wednesday, 10 December 2025 10:41 AM
To: McDonell, Ron &lt;Ron.McDonell@qr.com.au&gt;
Subject: New Ricoh Ticket CS2512100084
Dear Ronald McDonell, 
Thank you for contacting Ricoh Australia.
A new ticket has been opened with the following details: 
Ticket No.: CS2512100084
Serial Number: Y178HB01452
Product Name: MP402SPF
Purchase Order Number: 
Reference: INC40860034
Problem Description: [Integration Alert]:Machine does not exist in system G7J7R13. QLD Rail NOW Ticket Number Post Code: 4510 Contact Name: Ron McDonell Contact Phone Number: 0409 535 093 Email Address: Ron.McDonell@qr.com.au Alternative Contact: Alternative Contact Phone Number: Printer Serial Number: Y178HB01452 Issue/Request Details: Ronald is trying to print to a site printer but are getting an error. Remoted to PC, printer is mapped directly, not through QR print. Setup QR Print queue, tested printing, user was unable to sign-into printer with Go Card. Tested login with username/password, login was rejected. Ronald has not had to use QR_Print queue before, they do not appear to be setup appropriately. Card ID: GD-24-38-0160002118586033
Location and contact details: 
Contact Name: Ronald McDonell
Contact Number: 0409 535 093
Customer: 401362 (DXC TECHNOLOGY AUS PTY LTD)
Site: 401362-F81 (DXC TECHNOLOGY AUSTRALIA PL (QUEENS)
Machine Location Address: QUEENSLAND RAIL, CABOOLTURE DEPOT TRAIN CREW 3 RAILWAY PDE CABOOLTURE QLD 4510
This is an automatic message, If you have any queries regarding your ticket, please do not hesitate in contacting us on 1300 362 577.
For further support utilising our, How-to videos, Training Materials, and Knowledge Base, please use this link Training 
Kind regards,
Ricoh
10-12-2025 10:27:37 - George Knight (Work notes)
Platform DXC Integration incident INC0577070 updated INC40860034
10-12-2025 10:27:33 - George Knight (Work notes)
Ronald McDonell called for password reset - RITM0271102
Got Ronald to sign in to printer and register card - successful
Issue resolved - please close ticket.
10-12-2025 10:10:48 - PDXC Integration (Work notes)
None
Assigning to Application Support for further assistance.
10-12-2025 10:10:08 - PDXC Integration (Work notes)
None
Assigning to Application Support for further assistance.
10-12-2025 10:09:59 - PDXC Integration (Work notes)
None
Assigning to Application Support for further assistance.
10-12-2025 10:09:35 - PDXC Integration (Work notes)
None
Assigning to Application Support for further assistance.
10-12-2025 10:00:54 - Liam Bryan (Work notes)
Platform DXC Integration incident INC0577070 created INC40860034
</t>
  </si>
  <si>
    <t xml:space="preserve">
 2025-12-10 11:38:23 PDXC Integration - State is On Hold was New</t>
  </si>
  <si>
    <t xml:space="preserve">12-12-2025 12:38:12 - Andy Phan (Work notes)
Pending user call back on Monday
12-12-2025 09:30:00 - Amy Halberstater (Additional comments)
reply from: Amy.Halberstater@qr.com.au
Hi Andy
I am WFH home today and the PC that is having the issues is in my office.
I will have to call back on Monday when I return.
Regards,
[Queensland Rail logo]
Amy Halberstater
operational performance co-ordinator
Old Central Station Building
Ground Floor, 290 Ann Street
T: (07) 3072 0430 Ext: 892-0430
W: www.queenslandrail.com.au&lt;http://www.queenslandrail.com.au/&gt;
[cid:image002.jpg@01DC6B49.6CE27F80]
12-12-2025 08:25:19 - Andy Phan (Additional comments)
Hi Amy,
I tried to reach you on 07 30720430.
Please contact us by calling 07 3072 5000 (select option 1) or alternatively email us at ITServiceDesk@qr.com.au so we can assist you further.
Kind regards,
Andy
12-12-2025 08:25:19 - Andy Phan (Work notes)
Called user and left voicemail asking user to call us back on 07 3072 5000 (Option 1)
Pending user response.
12-12-2025 08:13:53 - Andy Phan (Work notes)
Investigating
11-12-2025 15:46:07 - Andy Phan (Work notes)
User called, notification issue is still happening. User is experiencing PowerPoint issues, where it continuously searches for a printer. 
SDA checked the printer queue and found over several documents being sent but not printing.  User said they will print through PDF. 
User said they will call the Windows 11 team tomorrow. 
Win11 service team will call tomorrow to try and remap the printer.
</t>
  </si>
  <si>
    <t xml:space="preserve">
 2025-12-11 15:46:07 Andy Phan - Assignment Group is Win11 Service Desk was Win11 Project Hypercare
 2025-12-12 08:25:19 Andy Phan - State is On Hold was New</t>
  </si>
  <si>
    <t xml:space="preserve">12-12-2025 12:53:38 - PDXC Integration (Work notes)
Assigned to Bibas Sapkota.
12-12-2025 12:53:21 - PDXC Integration (Work notes)
Assigned to Bibas Sapkota.
12-12-2025 12:53:18 - PDXC Integration (Additional comments)
bibas.sapkota@dxc.com: Hi Kristy 
as discussed, waiting for your dock to arrive  and look into the webcam issue 
Regards 
bibas
12-12-2025 12:52:08 - PDXC Integration (Work notes)
Assigned to Bibas Sapkota.
&lt;br/&gt;contacted user 
waiting for a new dock to have a look into webcam issue
12-12-2025 09:05:28 - PDXC Integration (Work notes)
Assigned to Bibas Sapkota.
12-12-2025 08:50:05 - Raegan Munro (Work notes)
Platform DXC Integration incident INC0577066 updated INC40890541
12-12-2025 08:50:00 - Raegan Munro (Work notes)
From: IT Service Desk 
Sent: Friday, 12 December 2025 9:50 AM
To: Harrison, Kristy &lt;Kristy.Harrison@qr.com.au&gt;
Subject: RE: INC0577066 - Broken docking station
Hi Kristy, 
Thankyou for the confirmation. 
I will reach out to our hardware team for further assistance with this and they should be able to provide more of an update shortly. 
Kind regards,
RAEGAN MUNRO
SERVICE DESK ANALYST
Level 3. 21 Kirksway Place
Battery Point. Tasmania. 7004
PH: 07 3072 5000
Alt.PH: +61 7 3072 5000
Email: ITServiceDesk@qr.com.au
W: queenslandrail.com.au
12-12-2025 08:49:32 - Raegan Munro (Work notes)
Platform DXC Integration incident INC0577066 created INC40890541
12-12-2025 08:49:25 - Raegan Munro (Work notes)
Assigning to Desktop as per KB0010470.
12-12-2025 08:48:25 - Raegan Munro (Work notes)
From: Harrison, Kristy &lt;Kristy.Harrison@qr.com.au&gt; 
Sent: Friday, 12 December 2025 9:43 AM
To: IT Service Desk &lt;ITServiceDesk@qr.com.au&gt;
Subject: RE: INC0577066 - Broken docking station
Hi, yes I am still having issues.
KRISTY HARRISON
REGIONAL ASSET SCHEDULER
502 Flinders Street 
Townsville, Qld 4810 
M: 0409939376 
Upcoming Leave
20/12/2025 – 5/1/2025
12-12-2025 06:15:15 - Raegan Munro (Work notes)
From: IT Service Desk 
Sent: Friday, 12 December 2025 7:15 AM
To: Harrison, Kristy &lt;Kristy.Harrison@qr.com.au&gt;
Subject: INC0577066 - Broken docking station
Hi Kristy,
I just wanted to follow up with you and determine if you are still having issues with your docking station?
If so, please give us a call on 07 3072 5000 (we are option 1), or alternatively email us at ITServiceDesk@qr.com.au so that we may complete further troubleshooting. Please be sure to cite incident no. INC0577066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06:14:45 - Raegan Munro (Work notes)
Investigating.
11-12-2025 08:33:05 - Raegan Munro (Additional comments)
Hi Kristy,
I just wanted to follow up with you and determine if you are still having issues with your docking station?
If so, please give us a call on 07 3072 5000 (we are option 1), or alternatively email us at ITServiceDesk@qr.com.au so that we may complete further troubleshooting. Please be sure to cite incident no. INC0577066 when you do so. 
In the event that you are no longer having these issues please advise so that we may proceed with ticket closure. 
Kind regards, 
Raegan.
11-12-2025 08:32:39 - Raegan Munro (Work notes)
Investigating.
10-12-2025 13:32:29 - Frederic Shea (Work notes)
IBC - Kristy Harrison
INC0576386 was raised to investigate their dock
User is currently using a spare dock
User stated they have had 3 docks die at their location over the past month
These are all Dell but 2 different models (1x D6000 Dock, 2x K20A Dock)
SDA remoted into QRSL-GN8XYYIVEW
User has tried multiple ports on dock, issue persists
User has tested a second cam, issue persists
SDA ran windows update to find any dock drivers
pending replication
10-12-2025 12:29:59 - Matthew Lever (Additional comments)
Hi Kristy,
I tried to contact you on 0747676016 regarding this incident. I left a voice mail if you could please contact the service desk via 07 3072 5000,
When you do so please reference this incident number (INC0577066) and we will continue troubleshooting the issue.
Kind regards,
Matthew Lever
10-12-2025 12:29:59 - Matthew Lever (Work notes)
SDA attempted to call user on 0747676016 - left VM
10-12-2025 12:25:43 - Matthew Lever (Work notes)
Investigating.
</t>
  </si>
  <si>
    <t xml:space="preserve">
 2025-12-10 09:23:53 Ryan Bell - Assigned to is Clair Neate was 
 2025-12-10 12:25:36 Matthew Lever - Assigned to is Matthew Lever was Clair Neate
 2025-12-10 12:30:00 Matthew Lever - State is On Hold was Work in Progress
 2025-12-12 08:49:25 Raegan Munro - State is Work in Progress was On Hold
 2025-12-12 12:52:04 PDXC Integration - State is On Hold was Work in Progress</t>
  </si>
  <si>
    <t xml:space="preserve">10-12-2025 10:23:25 - Shane Kmet (Work notes)
.
10-12-2025 10:21:30 - Guest (Additional comments)
reply from: Admin@safetylec.com.au
Hi Duane, Thank you for returning Jake’s Registration form as well as a purchase order. Please find Jake’s booking confirmation below. BOOKING CONFIRMATION: LVR &amp; CPR TRAINING Jake Luppi Queensland Rail Dear Jake, We would like to confirm
Hi Duane,
Thank you for returning Jake’s Registration form as well as a purchase order.
Please find Jake’s booking confirmation below.
BOOKING CONFIRMATION: LVR &amp; CPR TRAINING
________________________________
Jake Luppi
Queensland Rail
Dear Jake,
We would like to confirm your registration on the following course:
Course/s:
HLTAID009 Provide cardiopulmonary resuscitation &amp;
UETDRMP018 Perform rescue from a live LV panel
Date(s):
Thursday, 18 December 2025
Time(s):
7:00 AM - 11:00 AM
Venue:
Training Room
Safetylec Management Solutions
Suite 24 (upstairs), Woree Plaza Business Centre
12-20 Toogood Road, Woree QLD 4868
Cost:
$ 110.00 GST FREE per person
Payment
Options:
Cash or EFTPOS/Credit Card payments accepted
Parking:
Parking is available at the front and rear of the building
Attire:
Closed in shoes required – please do not wear muddy work boots
Safetylec reserves the right to charge a 10% service administration fee if a
cancellation is within 48 hours or a 50% fee if less than 24 hours notice is given.
Thank you for your booking, we appreciate it very much.
Safetylec Student Handbook&lt;https://urldefense.com/v3/__https://irp.cdn-website.com/fdfb69fe/files/uploaded/SMS_Student_Hand_Book_2024_.pdf__;!!OewlTa1rXg!WwujtT31lvOYRWKLuGthad6at9dBZ8Hk47eLSG8zecYpet3wykfsb93Pc00HTLfZW5HII6tQdoEZn7qGG6-7B7qO$&gt;
Kind regards,
Alivia
Alivia Psarros
Administration
[cid:image002.png@01DC69BE.A3F753B0]
07 4033 0976&lt;tel:0740330976&gt;
[cid:image003.png@01DC69BE.A3F753B0]
admin@safetylec.com.au&lt;mailto:admin@safetylec.com.au&gt;
[cid:image004.png@01DC69BE.A3F753B0]
safetylec.com.au&lt;https://urldefense.com/v3/__https:/safetylec.com.au/__;!!OewlTa1rXg!SsThiC4j_LAJpK7QwMD3qcECTC5CVJ4TtjeyCt18N_lsKtxOZYGHwcGrkr-WgEcCFttnpZdsc1gfnIExZz4feS-f$&gt;
[cid:image005.png@01DC69BE.A3F753B0]
Suite 10, Woree Plaza Business Centre, 12-20 Toogood Rd, Woree, 4868
[facebook]&lt;https://urldefense.com/v3/__https:/www.facebook.com/SafetylecCairns/__;!!OewlTa1rXg!SsThiC4j_LAJpK7QwMD3qcECTC5CVJ4TtjeyCt18N_lsKtxOZYGHwcGrkr-WgEcCFttnpZdsc1gfnIExZ7GMhqVo$&gt;
[facebook]&lt;https://urldefense.com/v3/__https:/www.linkedin.com/company/safetylec-management-solutions/__;!!OewlTa1rXg!SsThiC4j_LAJpK7QwMD3qcECTC5CVJ4TtjeyCt18N_lsKtxOZYGHwcGrkr-WgEcCFttnpZdsc1gfnIExZwD8LpxR$&gt;
[cid:image008.png@01DC69BE.A3F753B0]
10-12-2025 09:49:51 - Shane Kmet (Work notes)
Closing as INC raised by Guest
</t>
  </si>
  <si>
    <t xml:space="preserve">
 2025-12-10 09:23:52 Ryan Bell - Assigned to is Clair Neate was 
 2025-12-10 09:49:51 Shane Kmet - State is Resolved was Work in Progress</t>
  </si>
  <si>
    <t xml:space="preserve">10-12-2025 14:27:23 - Pruthvish Patel (Work notes)
.
10-12-2025 11:19:54 - Pruthvish Patel (Additional comments)
Hi Debra,
Thank you for reaching out to Queensland Rail Service Desk.
Regarding issue with My Learning portal not updating for a few days, I would suggest you to raised a request through Self Service Portal for My Learning Team to support.
https://queenslandrail.service-now.com/service_management?id=sc_cat_item&amp;sys_id=b1e7fced1bf53510a8bcedb7b04bcb8d
Alternatively, you can contact the Learning Systems team directly at MyLearning@qr.com.au.
If you are happy with information provided, could you please confirm so we can close this ticket for you.
Kind regards,
Pruthvish
10-12-2025 10:43:30 - Pruthvish Patel (Work notes)
Investigating
</t>
  </si>
  <si>
    <t xml:space="preserve">
 2025-12-10 09:23:52 Ryan Bell - Assigned to is Clair Neate was 
 2025-12-10 11:19:54 Pruthvish Patel - State is On Hold was Work in Progress
 2025-12-10 14:07:02 Debra Gollagher - State is Resolved was On Hold</t>
  </si>
  <si>
    <t xml:space="preserve">10-12-2025 09:15:31 - Raegan Munro (Work notes)
From: IT Service Desk 
Sent: Wednesday, 10 December 2025 10:15 AM
To: Ticketing &lt;Ticketing@qr.com.au&gt;
Subject: INC0577062 - Unable to access reports in CASPA
Hi Team, 
We have been contacted by Christina Gardner (Shift Ticket Officer) who is unable to access specific reports in CASPA. The ticket details are as follows:
Description of Issue:
User is having issues accessing specific CASPA reports to process refunds - No data retrieved to retrieve for Go Card Refunds. 
Troubleshooting:
This is occurring with the reports from yesterday (09/12/2025). 
User advised that this seems to be impacting everyone who tries to access the reports. 
============================ 
Username: Christina Gardner
Employee ID: R907351
Contact Number: 32351947
As per KB0010837, can you please advise if this is something you are able to assist with?
Kind regards,
RAEGAN MUNRO
SERVICE DESK ANALYST
Level 3. 21 Kirksway Place
Battery Point. Tasmania. 7004
PH: 07 3072 5000
Alt.PH: +61 7 3072 5000
Email: ITServiceDesk@qr.com.au
W: queenslandrail.com.au
</t>
  </si>
  <si>
    <t xml:space="preserve">11-12-2025 14:43:58 - PDXC Integration (Work notes)
Assigned to Bhagyashree Muchetty.
11-12-2025 14:43:56 - PDXC Integration (Additional comments)
bhagyashree.muchetty@dxc.com: We have enabled lost mode, lost mode is still pending.
10-12-2025 17:09:34 - PDXC Integration (Work notes)
Assigned to Bhagyashree Muchetty.
10-12-2025 17:09:29 - PDXC Integration (Work notes)
Assigned to Bhagyashree Muchetty.
10-12-2025 17:09:22 - PDXC Integration (Additional comments)
bhagyashree.muchetty@dxc.com: We have enabled lost mode, lost mode is in pending.
10-12-2025 10:21:08 - PDXC Integration (Work notes)
Assigned to Bhagyashree Muchetty.
10-12-2025 09:08:14 - PDXC Integration (Work notes)
Vendor Referenced this CI Value on Creation not found in database : Corporate Mobile Phones
10-12-2025 09:07:36 - Raegan Munro (Work notes)
Platform DXC Integration incident INC0577060 created INC40859579
</t>
  </si>
  <si>
    <t xml:space="preserve">
 2025-12-10 10:21:07 PDXC Integration - State is Work in Progress was New
 2025-12-10 17:09:22 PDXC Integration - State is On Hold was Work in Progress</t>
  </si>
  <si>
    <t xml:space="preserve">10-12-2025 09:51:14 - Shane Kmet (Work notes)
Assigning to Obzervr Capture (Digital Maintainer)
Team, please be aware that this ticket INC0577059 has been created as was sent to servicenow.prd@qr.com.au
The user is not receviing ovf the emial sent as the INC ticekt is raised as "Guest"
Please check the service now work flows, as this would appear incorrectly created, no QR useer email address was included
</t>
  </si>
  <si>
    <t xml:space="preserve">
 2025-12-10 09:23:52 Ryan Bell - Assigned to is Clair Neate was 
 2025-12-10 09:51:14 Shane Kmet - Assignment Group is Obzervr Capture (Digital Maintainer) was Global Service Desk</t>
  </si>
  <si>
    <t xml:space="preserve">10-12-2025 10:35:58 - Pruthvish Patel (Work notes)
Investigating
</t>
  </si>
  <si>
    <t xml:space="preserve">
 2025-12-10 09:23:51 Ryan Bell - Assigned to is Clair Neate was 
 2025-12-10 10:39:45 Pruthvish Patel - Assignment Group is Obzervr Capture (Digital Maintainer) was Global Service Desk
 2025-12-10 10:46:26 Zahra Gholami - State is Resolved was Work in Progress</t>
  </si>
  <si>
    <t xml:space="preserve">10-12-2025 13:46:07 - Tanmay Dave (Additional comments)
Commenting and Testing on the ticket for JIRA automation
10-12-2025 09:49:34 - Shane Kmet (Work notes)
Assigning to Obzervr Capture (Digital Maintainer)
Team, please be aware that this ticket INC0577057 has been created as was sent to servicenow.prd@qr.com.au
The user is not receviing ovf the emial sent as the INC ticekt is raised as "Guest"
Please check the service now work flows, as this would appear incorrectly created, no QR useer email address was included
</t>
  </si>
  <si>
    <t xml:space="preserve">
 2025-12-10 09:23:50 Ryan Bell - Assigned to is Clair Neate was 
 2025-12-10 09:49:34 Shane Kmet - Assignment Group is Obzervr Capture (Digital Maintainer) was Global Service Desk</t>
  </si>
  <si>
    <t xml:space="preserve">10-12-2025 13:26:18 - PDXC Integration (Work notes)
Assigned to Kimberly Galino.
&lt;br/&gt;Airlock script blocked. Vendor Referenced Business Service Value not found in database : Airlock Application Control. Added attachments : QLDRail_INC added (CNDEF0001178) - Screenshot 2025-12-10 114626.png, QLDRail_INC added (CNDEF0001178) - Screenshot 2025-12-10 115230.png
10-12-2025 13:26:05 - PDXC Integration (Work notes)
Assigned to Kimberly Galino.
&lt;br/&gt;Airlock script blocked. Vendor Referenced Business Service Value not found in database : Airlock Application Control. Added attachments : QLDRail_INC added (CNDEF0001178) - Screenshot 2025-12-10 114626.png, QLDRail_INC added (CNDEF0001178) - Screenshot 2025-12-10 115230.png
10-12-2025 13:25:59 - PDXC Integration (Additional comments)
kgalino@dxc.com: Status: QR - Whitelisting Completed
Escalation: MEP
Action Done:
- Successfully moved the to user device "QRSL-18RPBZJDJE" to Dev Workstations Enforced 
- Whitelisted ALL executions related to Python in Airlock
Next Action:
For ticket closure
10-12-2025 12:16:58 - PDXC Integration (Work notes)
Assigned to Kimberly Galino.
10-12-2025 11:26:28 - PDXC Integration (Work notes)
Vendor Referenced this Business Service Value on Creation not found in database : Airlock Application Control
10-12-2025 11:25:54 - PDXC Integration (Work notes)
Added attachment ::  QLDRail_INC added (CNDEF0001178) - Screenshot 2025-12-10 115230.png
10-12-2025 11:25:24 - PDXC Integration (Work notes)
Added attachment ::  QLDRail_INC added (CNDEF0001178) - Screenshot 2025-12-10 114626.png
10-12-2025 11:24:54 - Andy Phan (Work notes)
Platform DXC Integration incident INC0577056 created INC40860760
</t>
  </si>
  <si>
    <t xml:space="preserve">
 2025-12-10 13:25:59 PDXC Integration - State is Resolved was Work in Progress</t>
  </si>
  <si>
    <t xml:space="preserve">10-12-2025 10:23:18 - Shane Kmet (Work notes)
.
10-12-2025 09:57:55 - Guest (Additional comments)
reply from: APExceptions@qr.com.au
Thank you yes I will process after our payment run
Kind regards
[Queensland Rail logo]
Lorraine Perrins
Accounts Payable Officer
RC1-3, 305 Edward St
GPO Box 1429 * Brisbane, QLD 4001
T: 30727775
W: queenslandrail.com.au&lt;http://queenslandrail.com.au/&gt;
10-12-2025 09:46:39 - Shane Kmet (Work notes)
Closing as INC raised by Guest
</t>
  </si>
  <si>
    <t xml:space="preserve">
 2025-12-10 09:23:32 Ryan Bell - Assigned to is Andy Phan was 
 2025-12-10 09:46:39 Shane Kmet - State is Resolved was Work in Progress</t>
  </si>
  <si>
    <t xml:space="preserve">10-12-2025 09:41:05 - Rachel McInnes (Additional comments)
Hi Joshua, will do.
10-12-2025 09:40:22 - Joshua Warcon (Work notes)
Customer advised the issue has been resolved.
10-12-2025 09:40:22 - Joshua Warcon (Additional comments)
Hi Rachel,
Thanks, I will close the ticket - reach out if you experience the issue again.
Regards,
Josh
10-12-2025 09:35:56 - Rachel McInnes (Additional comments)
It appears to have resolved the problem.
10-12-2025 09:35:05 - Rachel McInnes (Additional comments)
Hi @Joshua Warcon, whatever @Frederic Shea done.  He was able to fix it.  As I am working from home.  There appeared to be a lag time.  Which has now fixed itself.  Thanks
10-12-2025 09:25:25 - Joshua Warcon (Additional comments)
Hi @Rachel McInnes,
Are you able to provide screenshots of the explorer folder and also the SAP folder? 
Regards,
Josh
</t>
  </si>
  <si>
    <t xml:space="preserve">
 2025-12-10 09:22:41 Josh Warcon - Assigned to is Josh Warcon was 
 2025-12-10 09:25:25 Josh Warcon - State is On Hold was Work in Progress
 2025-12-10 09:40:22 Josh Warcon - State is Resolved was On Hold</t>
  </si>
  <si>
    <t xml:space="preserve">11-12-2025 12:16:48 - PDXC Integration (Work notes)
Assigned to Jaymesh Sharma.
11-12-2025 12:16:43 - PDXC Integration (Additional comments)
james.sharma@dxc.com: Hi Robbin, please reach out to me via teams when you are available. cheers
10-12-2025 12:14:14 - PDXC Integration (Work notes)
Assigned to Jaymesh Sharma.
10-12-2025 12:13:58 - PDXC Integration (Work notes)
Assigned to Jaymesh Sharma.
10-12-2025 12:13:54 - PDXC Integration (Additional comments)
james.sharma@dxc.com: Sent a message to Robin on teams, awaiting reply.
10-12-2025 10:19:25 - PDXC Integration (Work notes)
Assigned to Jaymesh Sharma.
10-12-2025 09:00:03 - Zoe O'Brien (Work notes)
Platform DXC Integration incident INC0577051 updated INC40859497
10-12-2025 08:59:02 - Zoe O'Brien (Work notes)
Platform DXC Integration incident INC0577051 created INC40859497
</t>
  </si>
  <si>
    <t xml:space="preserve">
 2025-12-10 10:19:22 PDXC Integration - State is Work in Progress was New
 2025-12-10 12:13:54 PDXC Integration - State is On Hold was Work in Progress</t>
  </si>
  <si>
    <t xml:space="preserve">10-12-2025 14:41:04 - PDXC Integration (Work notes)
Assigned to Shivani Dolai.
&lt;br/&gt;[incident].[parent_incident] supplied value [INC40455629] failed [Unable to determine reference]&lt;br/&gt;Close notes copied from Parent Incident: #######TICKET CLOSURE#######
Total Outage Time(True TTR of event): 
Fix Action: N/A. Account team will submit new request if required.
Device(s): 
Case Summary: BGP peer not configured.
Closure Code(Leased provider, Customer, Hardware, Software, 10 GIG): 
KB Article (No / Yes) : No
*If Applicable*
Carrier name/Circuit ID: 
Vendor Ticket Number: 
Device Type: 
#######AZHARI#######
10-12-2025 14:40:54 - PDXC Integration (Work notes)
Assigned to Shivani Dolai.
&lt;br/&gt;[incident].[parent_incident] supplied value [INC40455629] failed [Unable to determine reference]&lt;br/&gt;Close notes copied from Parent Incident: #######TICKET CLOSURE#######
Total Outage Time(True TTR of event): 
Fix Action: N/A. Account team will submit new request if required.
Device(s): 
Case Summary: BGP peer not configured.
Closure Code(Leased provider, Customer, Hardware, Software, 10 GIG): 
KB Article (No / Yes) : No
*If Applicable*
Carrier name/Circuit ID: 
Vendor Ticket Number: 
Device Type: 
#######AZHARI#######
10-12-2025 14:40:50 - PDXC Integration (Additional comments)
n.bahauddin@dxc.com: Resolved based on resolution of Parent Incident. 
#####EVENT UPDATE######
Status: Resolved
Action taken: Closing the case per NDL's update.
Next Action: 
Technical Explanation
--------------------------
Email Update
-----------------
From: Yusof, Hardie &lt;hardie.yusof@dxc.com&gt; 
Sent: Wednesday, 10 December, 2025 12:14 PM
To: NetworkServices APJMEA &lt;apjmea@dxc.com&gt;; Bradford, Randall Craig &lt;randall.bradford@dxc.com&gt;; Oakley, Martin &lt;moakley5@dxc.com&gt;; George, Brent &lt;brent.george@dxc.com&gt;; Hilal, Hashim &lt;hashim.hilal@dxc.com&gt;
Subject: RE: INC0570332 - [CASE ID:699144429] Exchange Peering BGP Session Down for Peer ASN 56318
Hi Randall/All,
I don't see any feedback on this if we do have a plan to retain or not the BGP peering, which is only configured from Microsoft side and not on QR side.
There is no impact to QR services until now, and no detailed explanation of what this BGP peer is plan for.
Microsoft have sent another email notifying us that they will decommissioning the connection, as the deadline for reactivation has passed.
If there is plan to make use of this, please submit another new request under the project scope of work.
INC40859420    4 - Low (empty) CHILD&gt;Requesting assistance for BGP session cleanup of AS56318
==========
From: Microsoft Internet Peering peer8075@microsoft.com 
Sent: Wednesday, 10 December 2025 4:12 AM
To: IT Service Desk ITServiceDesk@qr.com.au
Cc: Microsoft Internet Peering peer8075@microsoft.com; LeoGatewellTeam leogatewellteam@microsoft.com
Subject: [Action Required] Requesting assistance for BGP session cleanup of AS56318
Importance: High
Hello,
I wanted to let you know that we will be decommissioning your connection, as the deadline for reactivation has passed. The associated BGP session has been down for over 30 days, and no restoration was requested during this period.
If you'd like to restore this BGP session or set up a new one, you can submit a request through the Azure portal at your convenience.
Thanks for your attention to this matter.
Best regards,
Leo Gatewell
Azure Network Operation Center
02e8c8e5-a503-4994-86a8-14701ce09e09
==========
Hi APJMEA,
Please close this incident ticket as there is no impact or breakfix from QR side.
It is just a notification from Microsoft that they found an unused BGP peer from their side.
Regards,
Hardie
Network Delivery Lead
DXC Technology
#####AZHARI#####
10-12-2025 14:38:55 - PDXC Integration (Work notes)
Assigned to Shivani Dolai.
&lt;br/&gt;[incident].[parent_incident] supplied value [INC40455629] failed [Unable to determine reference]
10-12-2025 11:40:34 - PDXC Integration (Work notes)
Assigned to Shivani Dolai.
&lt;br/&gt;[incident].[parent_incident] supplied value [INC40455629] failed [Unable to determine reference]
10-12-2025 11:40:28 - PDXC Integration (Work notes)
Assigned to Shivani Dolai.
&lt;br/&gt;[incident].[parent_incident] supplied value [INC40455629] failed [Unable to determine reference]
10-12-2025 11:40:21 - PDXC Integration (Additional comments)
m.othman2@dxc.com: related to INC40455629
10-12-2025 11:17:58 - PDXC Integration (Work notes)
Assigned to Shivani Dolai.
&lt;br/&gt;[incident].[parent_incident] supplied value [INC40455629] failed [Unable to determine reference]
10-12-2025 11:17:25 - PDXC Integration (Work notes)
Assigned to Shivani Dolai.
&lt;br/&gt;[incident].[parent_incident] supplied value [INC40455629] failed [Unable to determine reference]
10-12-2025 11:17:19 - PDXC Integration (Additional comments)
shivani.dolai@dxc.com: #####TICKET UPDATE#####
 Status-Issue is related to incident ticket INC40455629 related to BGP session cleanup of AS56318.
Action Taken:
-Issue is related to incident ticket INC40455629 related to BGP session cleanup of AS56318.
Next action:
 Need to check parent ticket for updates
10-12-2025 09:26:24 - PDXC Integration (Work notes)
Assigned to Shivani Dolai.
&lt;br/&gt;[incident].[parent_incident] supplied value [INC40455629] failed [Unable to determine reference]
10-12-2025 09:16:04 - PDXC Integration (Work notes)
Assigned to Shivani Dolai.
10-12-2025 09:08:08 - PDXC Integration (Work notes)
Assigning this to CNOC team as this issue is related to last incident ticket INC40455629 related to  BGP session cleanup of AS56318.
10-12-2025 08:50:34 - PDXC Integration (Work notes)
Vendor Referenced this CI Value on Creation not found in database : General Enquiries (Generic Ci)
10-12-2025 08:50:14 - PDXC Integration (Work notes)
Added attachment ::  QLDRail_INC added (CNDEF0001178) - Action Required Requesting assistance for BGP session cleanup.msg
10-12-2025 08:49:59 - Ruey Lim (Work notes)
Platform DXC Integration incident INC0577050 created INC40859420
10-12-2025 08:49:44 - Ruey Lim (Work notes)
No KB found related to this issue
Found an issue related to BGP session cleanup INC0570332
Existing ticket was assigned to DXC Security Firewall Management
Hence assigning this ticket to DXC Security Firewall Management
</t>
  </si>
  <si>
    <t xml:space="preserve">
 2025-12-10 09:15:57 PDXC Integration - State is Work in Progress was New
 2025-12-10 11:40:21 PDXC Integration - State is On Hold was Work in Progress
 2025-12-10 14:38:55 PDXC Integration - State is Work in Progress was On Hold
 2025-12-10 14:40:50 PDXC Integration - State is Resolved was Work in Progress</t>
  </si>
  <si>
    <t xml:space="preserve">10-12-2025 11:08:58 - PDXC Integration (Work notes)
Solved (Permanently)
10-12-2025 11:08:14 - PDXC Integration (Work notes)
None
I spoke with Tom, and we tested printing and confirmed that the prints were coming through fine. If there are any further issues, Tom will raise another ticket. Closing the ticket.
10-12-2025 09:02:01 - Ruey Lim (Work notes)
Platform DXC Integration incident INC0577048 updated INC40859470
10-12-2025 09:01:57 - Ruey Lim (Work notes)
From: donotreply@ricoh.com.au &lt;donotreply@ricoh.com.au&gt; 
Sent: Wednesday, 10 December 2025 9:31 AM
To: Wreaks,Tom &lt;Tom.Wreaks@qr.com.au&gt;
Subject: New Ricoh Ticket CS2512100052
Dear Thomas Wreaks, 
Thank you for contacting Ricoh Australia.
A new ticket has been opened with the following details: 
Ticket No.: CS2512100052
Serial Number: 3109R320173
Product Name: IMC3000
Purchase Order Number: 
Reference: INC40859470
Problem Description: [Summary]:Printed doccuments covered in incorrect text/symbols [Integration Alert]:Machine does not exist in system 031285221657. QLD Rail NOW Ticket Number: Post Code: 4720 Contact Name: Thomas Wreaks Contact Phone Number: 0428 984 669 Email Address:Tom.Wreaks@qr.com.au Alternative Contact: N/A Alternative Contact Phone Number: N/A Printer Serial Number: 3109R320173 Issue/Request Details: Thomas advised documents they are printing are coming out with random text and symbols across the page. The printer is also printing endless pages of extra text/symbols until cancelled. Thomas is on a Windows 11 PC and the site printer was recently updated to print.corp.qr.com.au Troubleshooting: Remoted to PC, printed test page with no issues. Removed printer from PC, restarted Print Spooler, re-added \\print.corp.qr.com.au\qr_print. Tested printing document, same issues occurred, ============================ Name: Thomas Wreaks PC Name: QRSL-EPWFJV3BTL Contact Number: 0428 984 669 Location: Emerald Valley Depot
Location and contact details: 
Contact Name: Thomas Wreaks
Contact Number: 07 48454003
Customer: 401362 (DXC TECHNOLOGY AUS PTY LTD)
Site: 401362-273 (DXC TECHNOLOGY AUSTRALIA PL (QUEENS)
Machine Location Address: QUEENSLAND RAIL EMERALD RAILWAY STATION CAPRICORN HIGHWAY EMERALD QLD 4720
This is an automatic message, If you have any queries regarding your ticket, please do not hesitate in contacting us on 1300 362 577.
For further support utilising our, How-to videos, Training Materials, and Knowledge Base, please use this link Training 
Kind regards,
Ricoh
10-12-2025 09:01:14 - PDXC Integration (Work notes)
None
Assigning to Application Support for further assistance.
10-12-2025 08:57:30 - Liam Bryan (Work notes)
Platform DXC Integration incident INC0577048 updated INC40859470
10-12-2025 08:56:53 - Liam Bryan (Work notes)
Platform DXC Integration incident INC0577048 created INC40859470
</t>
  </si>
  <si>
    <t xml:space="preserve">
 2025-12-10 08:57:26 Liam Bryan - State is Work in Progress was New
 2025-12-10 11:08:50 PDXC Integration - State is Resolved was Work in Progress</t>
  </si>
  <si>
    <t xml:space="preserve">10-12-2025 14:17:21 - Zoe O'Brien (Work notes)
Platform DXC Integration incident INC0577047 updated INC40860786
10-12-2025 14:17:15 - Zoe O'Brien (Work notes)
Description of Issue:
Mark Scotney called back regarding this issue
user advised they are still unable to sign in
Troubleshooting:
remoted onto pc
SDA confirmed they were able to sign in with their admin credentials
signed out
Verified DOB &amp; service number
Reset password
provided temp password 
user successfully reset their password
user confirmed they successfully logged into their pc
============================ 
Username: Mark Scotney
Employee ID: R301205
PC Name: sl231967/QRSL-Q1G4FHN5NI
Contact Number: 0401781910
Location: Bundaberg Stn Bundaberg
10-12-2025 11:26:47 - Raegan Munro (Work notes)
Platform DXC Integration incident INC0577047 created INC40860786
10-12-2025 11:26:40 - Raegan Munro (Work notes)
Description of Issue:
 User called to advise that this issue is occurring on multiple devices. 
Troubleshooting:
Confirmed users account is not locked in DRA or SAP. 
Unable to remote into users device. 
Advised user to try signing in with CORP\User ID - Same issue. 
Assigning to Desktop for further assistance. 
============================ 
Username: Mark Scotney
Employee ID: R301205
PC Name: SM231490 / QRST-HNYFRAV1V0
Contact Number:  0401 781 910
</t>
  </si>
  <si>
    <t xml:space="preserve">
 2025-12-10 11:26:40 Raegan Munro - Assignment Group is DXC Desktop CBD was DXC Remote Desktop Support
 2025-12-10 14:17:15 Zoe O'Brien - State is Resolved was New</t>
  </si>
  <si>
    <t xml:space="preserve">11-12-2025 07:25:44 - Raegan Munro (Work notes)
.
11-12-2025 07:23:22 - Guest (Additional comments)
reply from: info@firstaidbowen.com.au
Hi Duane, Thank you. I will take care of registering as soon as I receive the email from the Vendor Creation Team. Kind regards, Ann Mecklem First Aid Bowen 4785 1416 0402630374 From: Training Integration &lt;TrainingIntegration@ QR. COM. AU&gt;
Hi Duane,
Thank you. I will take care of registering as soon as I receive the email from the Vendor Creation Team.
Kind regards,
Ann Mecklem
First Aid Bowen
4785 1416
0402630374
10-12-2025 16:22:13 - Zoe O'Brien (Work notes)
.
10-12-2025 16:19:20 - Guest (Additional comments)
reply from: TrainingIntegration@QR.COM.AU
Excellent.  Thanks Ann.
I’ve sent your details to the Vendor Creation Team.  They will send you an email shortly with forms to complete.  Let me know if you haven’t received anything by tomorrow afternoon.
Thanks heaps for your help.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16:18:53 - Zoe O'Brien (Work notes)
.
10-12-2025 16:09:46 - Guest (Additional comments)
reply from: info@firstaidbowen.com.au
Hi Duane, My apologies. The best contact name for the vendor creation is: Contact Name: Ann Mecklem Phone: 0402630374 or 07 4785 1416 Email: info@ firstaidbowen. com. au Kind regards, Ann Mecklem First Aid Bowen 4785 1416 0402630374 On 10 Dec 2025,
Hi Duane, 
My apologies. The best contact name for the vendor creation is:
Contact Name: Ann Mecklem
Phone: 0402630374 or 07 4785 1416
Email: info@firstaidbowen.com.au
Kind regards, 
Ann Mecklem
First Aid Bowen
4785 1416
0402630374
10-12-2025 16:02:36 - Guest (Additional comments)
reply from: TrainingIntegration@QR.COM.AU
Thanks Ann,
We would like to progress with a booking, but first you would be required to be registered as a vendor on our system.  This would mean processing all payments through official Purchase Orders.
Registering as a vendor will allow us to:
  *   Engage your services more consistently and efficiently.
  *   Provide you with a dedicated contact within our Accounts Payable team.
  *   Ensure timely payment processing in accordance with our standard terms.
To begin the vendor registration process, we only require the best contact name, phone number and email address for your accounts team.  Our vendor creation team would then be in contact with forms to complete.
If you have any questions about our payment processes or vendor requirements, you’re welcome to contact the team directly at VendorCreation@qr.com.au&lt;mailto:VendorCreation@qr.com.au&gt;. Once registered, we’ll provide a Purchase Order number each time we book training with you. Please ensure this number is referenced on your invoice, which should be submitted to apinvoices@qr.com.au&lt;mailto:apinvoices@qr.com.au&gt; after the training is delivered.
If you need any further information, please don’t hesitate to reach out.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13:59:33 - Pruthvish Patel (Work notes)
.
10-12-2025 13:57:10 - Guest (Additional comments)
reply from: info@firstaidbowen.com.au
Hi Duane, Thank you for your email. I have attached a quote for the UETDRMP018 LVR/HLTAID009 CPR course. We have the following upcoming dates available for the LVR/CPR course prior to the Christmas break: Monday, December 15, 2025- 7:?30am -
Hi Duane,
Thank you for your email. I have attached a quote for the UETDRMP018 LVR/HLTAID009 CPR course.
We have the following upcoming dates available for the LVR/CPR course prior to the Christmas break:
Monday, December 15, 2025- 7:30am - 10:45am - all face-to-face training
Tuesday, December 16, 2025- 7:30am - 9:45am - one module of online CPR theory to be completed prior to attendance for this date
Thursday, December 18, 2025- 7:30am - 9:45am - one module of online CPR theory to be completed prior to attendance for this date
After the Christmas/New Year's break, we start back with training on January 8, 2026. You can always contact us for availability by email or phone or by checking our online course calendar at: Course Schedule | First Aid Bowen&lt;https://urldefense.com/v3/__https://www.firstaidbowen.com.au/course-schedule/__;!!OewlTa1rXg!T3S_AqJDQH8YrgnkzElfvByIdPQBB9unD8nSJmn06ykI7nzyQ7QoVdU3wdSAnIn-Serlyam1Lo-zfN1pzYITK2VThbE$&gt;
We schedule LVR/CPR or LVR/First Aid courses as requested so you will not always see them on the online calendar. Generally, we can always add an LVR/CPR at 7:30am to any date that we have a CPR or First Aid course on the calendar already. All our courses scheduled on Mondays are full face-to-face training with no online theory required prior to the course. Courses set for any other day of the week require online theory to be completed prior to attendance at the course.
Please let me know if you have any questions or need further information.
Kind regards,
Ann Mecklem
First Aid Bowen
4785 1416
0402630374
10-12-2025 09:44:12 - Shane Kmet (Work notes)
Closing as INC raised by Guest
</t>
  </si>
  <si>
    <t xml:space="preserve">
 2025-12-10 09:23:31 Ryan Bell - Assigned to is Andy Phan was 
 2025-12-10 09:44:12 Shane Kmet - State is Resolved was Work in Progress</t>
  </si>
  <si>
    <t xml:space="preserve">11-12-2025 10:10:37 - Tanmay Dave (Additional comments)
Commenting on this ticket for JIRA automation testing.
please ignore this comment
11-12-2025 10:01:38 - Tanmay Dave (Additional comments)
Commenting on this ticket for JIRA automation testing.
please ignore this comment
11-12-2025 09:52:01 - Tanmay Dave (Additional comments)
Commenting on this ticket for JIRA automation testing.
please ignore this comment
10-12-2025 13:38:42 - Tanmay Dave (Additional comments)
The user will be assigned to respective teams.
Will update once done.
Thanks
10-12-2025 10:19:58 - Andy Phan (Work notes)
Assigning to the Obzervr Capture (Digital Maintainer) team as per SCTASK0219906
10-12-2025 10:19:17 - Andy Phan (Work notes)
Investigating
</t>
  </si>
  <si>
    <t xml:space="preserve">
 2025-12-10 09:23:31 Ryan Bell - Assigned to is Andy Phan was 
 2025-12-10 10:19:58 Andy Phan - Assignment Group is Obzervr Capture (Digital Maintainer) was Global Service Desk</t>
  </si>
  <si>
    <t xml:space="preserve">12-12-2025 12:27:49 - PDXC Integration (Work notes)
Assigned to Jaymesh Sharma.
&lt;br/&gt;Vendor referenced Business Service Value 'Adobe Suite' not found in database. Awaiting response from Robbin via Teams.
Troubleshooting Summary:
Ran SFC /scannow to check and repair system files.
Repaired Adobe application and checked for updates.
Applied Group Policy update (gpupdate).
12-12-2025 12:27:09 - PDXC Integration (Work notes)
Assigned to Jaymesh Sharma.
&lt;br/&gt;Vendor referenced Business Service Value 'Adobe Suite' not found in database. Awaiting response from Robbin via Teams.
Troubleshooting Summary:
Ran SFC /scannow to check and repair system files.
Repaired Adobe application and checked for updates.
Applied Group Policy update (gpupdate).
12-12-2025 12:27:07 - PDXC Integration (Additional comments)
james.sharma@dxc.com: Troubleshooting Summary:
Ran SFC /scannow to check and repair system files.
Repaired Adobe application and checked for updates.
Applied Group Policy update (gpupdate).
12-12-2025 12:25:38 - PDXC Integration (Work notes)
Assigned to Jaymesh Sharma.
10-12-2025 12:35:18 - PDXC Integration (Work notes)
Assigned to Jaymesh Sharma.
10-12-2025 12:35:08 - PDXC Integration (Work notes)
Assigned to Jaymesh Sharma.
10-12-2025 12:34:59 - PDXC Integration (Additional comments)
james.sharma@dxc.com: Sent message to Robbin via Teams. awaiting response.
10-12-2025 10:19:38 - PDXC Integration (Work notes)
Assigned to Jaymesh Sharma.
10-12-2025 08:37:28 - PDXC Integration (Work notes)
Vendor Referenced this Business Service Value on Creation not found in database : Adobe Suite
10-12-2025 08:37:08 - Raegan Munro (Work notes)
Platform DXC Integration incident INC0577043 created INC40859325
</t>
  </si>
  <si>
    <t xml:space="preserve">
 2025-12-10 10:19:32 PDXC Integration - State is Work in Progress was New
 2025-12-10 12:34:59 PDXC Integration - State is On Hold was Work in Progress
 2025-12-12 12:25:37 PDXC Integration - State is Work in Progress was On Hold
 2025-12-12 12:27:07 PDXC Integration - State is Resolved was Work in Progress</t>
  </si>
  <si>
    <t xml:space="preserve">
 2025-12-10 08:26:29 TRAP Alerts - State is Closed was Closed</t>
  </si>
  <si>
    <t xml:space="preserve">10-12-2025 12:13:08 - PDXC Integration (Work notes)
Assigned to Bibas Sapkota.
&lt;br/&gt;Hard Reset - Press and hold the power button for 15 to 30 seconds regardless of screen prompts - screen should go black instead of going through the shutdown process - power back on. Windows Hello - auto signs in - sign out - taking a while - hard reset again. Covered windows Hello screen  Windows sign options - Global Protect - successful. Issue resolved.
10-12-2025 12:13:08 - PDXC Integration (Work notes)
Assigned to Bibas Sapkota.
&lt;br/&gt;Hard Reset - Press and hold the power button for 15 to 30 seconds regardless of screen prompts - screen should go black instead of going through the shutdown process - power back on. Windows Hello - auto signs in - sign out - taking a while - hard reset again. Covered windows Hello screen  Windows sign options - Global Protect - successful. Issue resolved.
10-12-2025 12:13:04 - PDXC Integration (Work notes)
Assigned to Bibas Sapkota.
&lt;br/&gt;Hard Reset - Press and hold the power button for 15 to 30 seconds regardless of screen prompts - screen should go black instead of going through the shutdown process - power back on. Windows Hello - auto signs in - sign out - taking a while - hard reset again. Covered windows Hello screen  Windows sign options - Global Protect - successful. Issue resolved.&lt;br/&gt;the issue has been resolved as confirmed by the user
10-12-2025 12:13:03 - PDXC Integration (Additional comments)
bibas.sapkota@dxc.com: Hi Kyle 
thanks for letting know your issue has been resolved.
Bibas
10-12-2025 11:41:46 - George Knight (Work notes)
Platform DXC Integration incident INC0577039 updated INC40860293
10-12-2025 11:41:42 - George Knight (Work notes)
Issue resolved - please close ticket.
Kyle Williams called back issue persists
Hard Reset - Press and hold the power button for 15 to 30 seconds regardless of screen prompts - screen should go black instead of going through the shutdown process - power back on.
Windows Hello - auto signs in - sign out - taking a while - hard reset again
Covered windows Hello screen 
Windows sign options - Global Protect - successful
Kyle has been signing in with email - advised to use Service number
Global Protect connects.
Issue resolved.
10-12-2025 10:36:28 - PDXC Integration (Work notes)
Assigned to Bibas Sapkota.
10-12-2025 10:28:47 - Zoe O'Brien (Work notes)
Platform DXC Integration incident INC0577039 updated INC40860293
10-12-2025 10:28:43 - Zoe O'Brien (Work notes)
Melissa Sidney called the IT Service Desk regarding this incident
User has requested for someone to contact Kyle Williams on 0401756035 as soon as possible as they are unable to do any work at this time
User advised that Kyle is currently unable to go to a QR location due to an injury and is only able to work remotely from home at this time
10-12-2025 10:28:34 - Zoe O'Brien (Work notes)
Platform DXC Integration incident INC0577039 created INC40860293
10-12-2025 10:28:27 - Zoe O'Brien (Work notes)
Melissa Sidney called the IT Service Desk regarding this incident
User has requested for someone to contact Kyle Williams on 0401756035 as soon as possible as they are unable to do any work at this time
User advised that Kyle is currently unable to go to a QR location due to an injury and is only able to work remotely from home at this time
</t>
  </si>
  <si>
    <t xml:space="preserve">
 2025-12-10 10:28:27 Zoe O'Brien - Assignment Group is DXC Desktop CBD was DXC Remote Desktop Support
 2025-12-10 10:36:21 PDXC Integration - State is Work in Progress was New
 2025-12-10 12:13:01 PDXC Integration - State is Resolved was Work in Progress</t>
  </si>
  <si>
    <t xml:space="preserve">
 2025-12-10 08:27:03 Raegan Munro - State is Resolved was New</t>
  </si>
  <si>
    <t xml:space="preserve">11-12-2025 12:41:36 - Andy Phan (Work notes)
User confirmed issue has been resolved.
11-12-2025 12:40:35 - Andy Phan (Work notes)
Investigating
11-12-2025 12:38:13 - Nicole Turanga (Additional comments)
Hi Raegan - no issues so far today so happy to close this one.
11-12-2025 07:51:57 - Raegan Munro (Additional comments)
Hi Nicole,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INC0577036 when you do so. 
In the event that you are no longer having these issues please advise so that we may proceed with ticket closure. 
Kind regards, 
Raegan.
11-12-2025 07:51:29 - Raegan Munro (Work notes)
Investigating.
10-12-2025 08:29:59 - Raegan Munro (Additional comments)
Hi Nicole, 
Thank you for reaching out to the Queensland Rail IT Service Desk. 
As discussed, please monitor Outlook over the next day or so and let us know if this issue returns. 
If you have any further issues with this please feel free to contact us by calling 07 3072 5000 (we are option 1), or alternatively email us at ITServiceDesk@qr.com.au. 
Kind regards, 
Raegan.
</t>
  </si>
  <si>
    <t xml:space="preserve">
 2025-12-10 08:29:59 Raegan Munro - State is On Hold was Work in Progress
 2025-12-11 12:41:36 Andy Phan - State is Resolved was On Hold</t>
  </si>
  <si>
    <t xml:space="preserve">
 2025-12-10 08:04:55 TRAP Alerts - State is Closed was Closed</t>
  </si>
  <si>
    <t xml:space="preserve">11-12-2025 15:23:14 - Nic Baars (Work notes)
User will test and confirm tomorrow
</t>
  </si>
  <si>
    <t xml:space="preserve">
 2025-12-11 15:23:14 Nic Baars - Assigned to is Nic Baars was 
 2025-12-12 08:05:37 Nic Baars - State is Resolved was Work in Progress</t>
  </si>
  <si>
    <t xml:space="preserve">
 2025-12-10 08:22:56 Liam Bryan - State is Resolved was Work in Progress</t>
  </si>
  <si>
    <t xml:space="preserve">10-12-2025 08:20:55 - Raegan Munro (Work notes)
Closing as advised by user.
10-12-2025 08:20:28 - Raegan Munro (Work notes)
Investigating.
10-12-2025 08:07:27 - Kelvin Haak (Additional comments)
morning Raegan - All working thanks
10-12-2025 08:06:58 - Kelvin Haak (Additional comments)
Morning Raegan
10-12-2025 07:50:01 - Raegan Munro (Additional comments)
Hi Kelvin, 
Thank you for reaching out to the Queensland Rail IT Service Desk. 
As discussed, please give Telstra a call to confirm if this is an issue on their end so we may proceed with further troubleshooting if needed. 
If you have any further issues with this please feel free to contact us by calling 07 3072 5000 (we are option 1), or alternatively email us at ITServiceDesk@qr.com.au. 
Kind regards, 
Raegan.
</t>
  </si>
  <si>
    <t xml:space="preserve">
 2025-12-10 07:50:01 Raegan Munro - State is On Hold was Work in Progress
 2025-12-10 08:20:55 Raegan Munro - State is Resolved was On Hold</t>
  </si>
  <si>
    <t xml:space="preserve">
 2025-12-10 07:39:53 TRAP Alerts - State is Closed was Closed</t>
  </si>
  <si>
    <t xml:space="preserve">10-12-2025 08:43:27 - Zoe O'Brien (Work notes)
Description of Issue:
Grace Burkett called the IT Service Desk back regarding this issue
User advised that they are still unable to see their second monitor screen
Troubleshooting:
Remoted onto pc
Confirmed that SDA can see the second monitor and in display settings the monitor is set to extend
asked user to hit the power button on the monitor - user is getting the error 'No DP signal"
Hard-restarted laptop
User advised that the laptop is installing updates
User confirmed that everything is now working
============================ 
Username: Grace Burkett
Employee ID: R911319
PC Name: QRSL-LYQSQXUI5E
Contact Number: 0418354584
Location: Central Stn Brisbane Centra
10-12-2025 07:52:13 - Liam Bryan (Additional comments)
Hi Grace,
Let us know if your issues improve once the Windows Updates have applied.
Kind regards,
Liam Bryan
</t>
  </si>
  <si>
    <t xml:space="preserve">
 2025-12-10 07:52:13 Liam Bryan - State is On Hold was Work in Progress
 2025-12-10 08:43:27 Zoe O'Brien - State is Resolved was On Hold</t>
  </si>
  <si>
    <t xml:space="preserve">
 2025-12-10 07:33:15 TRAP Alerts - State is Closed was Closed</t>
  </si>
  <si>
    <t xml:space="preserve">10-12-2025 07:58:37 - Frederic Shea (Work notes)
From: IT Service Desk 
Sent: Wednesday, December 10, 2025 8:46 AM
To: Wehmeier, David &lt;david.wehmeier@qr.com.au&gt;
Cc: davewehmeier@outlook.com
Subject: INC0577022 - Unable to sign into account / Disabled account
Hello Dave,
This is the link to reset your password:
https://secureaccess.qr.com.au
Kind regards,
FREDERIC SHEA
ASSISTANT CUSTOMER SUPPORT
Level 3. 21 Kirksway Place 
Battery Point. Tasmania. 7004 
PH: 07 3072 5000 
Alt.PH: +61 7 3072 5000 
Email: ITServiceDesk@qr.com.au
</t>
  </si>
  <si>
    <t xml:space="preserve">14-12-2025 21:45:22 - PDXC Integration (Work notes)
Assigned to DIYA DEY.
14-12-2025 21:45:13 - PDXC Integration (Additional comments)
diya.dey@dxc.com: Hello,
The 7zip application has been pushed to the provided device, please check after sometime and provide us with the update.
Thanks
11-12-2025 11:13:08 - PDXC Integration (Work notes)
Assigned to DIYA DEY.
11-12-2025 11:13:02 - PDXC Integration (Additional comments)
diya.dey@dxc.com: Hello,
The 7zip application has been pushed to the provided device, please check after sometime and provide us with the update.
Thanks
11-12-2025 10:38:12 - Ratna Prasad Kancharla (Work notes)
Platform DXC Integration incident INC0577021 updated INC40859383
11-12-2025 10:38:06 - Ratna Prasad Kancharla (Additional comments)
Hi Diya,
Just following up on the status of the incident (INC067721). Other are waiting on the output, and it’s quite urgent. Could you please provide an update or let me know the next steps to resolve this?
Kind regards,
Prasad
11-12-2025 07:51:05 - Cameron Horn (Work notes)
Platform DXC Integration incident INC0577021 updated INC40859383
11-12-2025 07:51:01 - Cameron Horn (Work notes)
Prasad Kancharla called the service desk and advised that they are still having the issue with 7-zip
Prasad Kancharla asked to be contacted on 0426819995 ASAP since they need access to this software
10-12-2025 15:16:59 - Shane Kmet (Work notes)
Platform DXC Integration incident INC0577021 updated INC40859383
10-12-2025 15:16:55 - Shane Kmet (Work notes)
Issue/s:
User called in, has INC0577021
Troubleshooting:
Advised user per the notes, the team is working on the issue
@SCCM team, can an update be provided to user please? 
=================================
Name: Prasad Kancharla
Contact number: 0426819995
Hours of Contact: finishes in 10 to 15mins - 7am to 3.30pm
Service Number / User ID: R915688
10-12-2025 10:50:58 - PDXC Integration (Work notes)
Assigned to DIYA DEY.
10-12-2025 10:50:54 - PDXC Integration (Work notes)
Assigned to DIYA DEY.
10-12-2025 10:50:53 - PDXC Integration (Additional comments)
diya.dey@dxc.com: Checking on this
10-12-2025 08:43:28 - PDXC Integration (Work notes)
Vendor Referenced this Business Service Value on Creation not found in database : Igor Pavlov 7-Zip
10-12-2025 08:43:24 - Frederic Shea (Work notes)
Platform DXC Integration incident INC0577021 updated INC40859383
10-12-2025 08:43:15 - Frederic Shea (Work notes)
Platform DXC Integration incident INC0577021 created INC40859383
10-12-2025 08:43:00 - Frederic Shea (Work notes)
IBC - Prasad Kancharla
SDA confirmed User added to correct groups in RITM0270938
User confirmed 7-Zip is still not showing in Software Center or Company Portal
SDA assigning to DXC Desktop Technology SCCM
10-12-2025 08:27:26 - Ratna Prasad Kancharla (Additional comments)
Hi Reagan,
I restarted my device after 30 minutes as advised, but unfortunately, the issue still persists. Please let me know the next steps to resolve this.
Kind regards,
Prasad
10-12-2025 07:31:49 - Raegan Munro (Additional comments)
Hi Prasad, 
Thank you for reaching out to the Queensland Rail IT Service Desk. 
As discussed, please restart your device in 15 minutes and advise of the results. 
If you have any further issues with this please feel free to contact us by calling 07 3072 5000 (we are option 1), or alternatively email us at ITServiceDesk@qr.com.au. 
Kind regards, 
Raegan.
</t>
  </si>
  <si>
    <t xml:space="preserve">
 2025-12-10 07:31:49 Raegan Munro - State is On Hold was Work in Progress
 2025-12-10 08:43:00 Fred Shea - Assignment Group is DXC Desktop Technology SCCM was Global Service Desk
 2025-12-10 08:43:20 Fred Shea - State is Work in Progress was On Hold
 2025-12-10 10:50:54 PDXC Integration - State is On Hold was Work in Progress</t>
  </si>
  <si>
    <t xml:space="preserve">10-12-2025 09:46:20 - Shane Kmet (Work notes)
903981
Updated DRA expiry date with Dec 8, 2025, 5:00:57 PM
10-12-2025 09:45:15 - Shane Kmet (Work notes)
Investigating
</t>
  </si>
  <si>
    <t xml:space="preserve">
 2025-12-10 09:23:31 Ryan Bell - Assigned to is Andy Phan was 
 2025-12-10 09:46:20 Shane Kmet - State is Resolved was Work in Progress</t>
  </si>
  <si>
    <t xml:space="preserve">10-12-2025 07:23:33 - Liam Bryan (Work notes)
Job Log contains ENDED AT yyyyMMddhhmmss. OSCOMPSTAT,
no further SD actions required.
</t>
  </si>
  <si>
    <t xml:space="preserve">
 2025-12-10 10:04:33 Frank Simonetta - State is Resolved was New</t>
  </si>
  <si>
    <t xml:space="preserve">12-12-2025 15:22:58 - PDXC Integration (Work notes)
Assigned to Eric Hanneman.
&lt;br/&gt;Device SM231656 reimaged and picked up a new hostname: QRST-c8KqCcswtJ. Software Center is broken. Device has been reimaged and ready for pickup at Mayne tech bar.
12-12-2025 15:22:48 - PDXC Integration (Work notes)
Assigned to Eric Hanneman.
&lt;br/&gt;Device SM231656 reimaged and picked up a new hostname: QRST-c8KqCcswtJ. Software Center is broken. Device has been reimaged and ready for pickup at Mayne tech bar.
12-12-2025 15:22:44 - PDXC Integration (Additional comments)
ehanneman2@dxc.com: The laptop that was dropped off at the Mayne tech bar (SM231656) has been successfully reimaged with a new operating system.  Email sent to Shane informing him that the asset is ready for pickup.  Resolving incident.  
12-12-2025 15:21:38 - PDXC Integration (Work notes)
Assigned to Eric Hanneman.
&lt;br/&gt;From: Hanneman, Eric 
Sent: Friday, 12 December 2025 15:21
To: Drury, Shane &lt;Shane.Drury@qr.com.au&gt;
Subject: INC40858631 - Update on Tech Bar progress (reimage laptop for use)
Hi Shane,
The laptop that was dropped off at the Mayne tech bar (SM231656) has been successfully reimaged with a new operating system.  If you could, please pick the device up from the Mayne tech bar at your convenience.  The tech bar will be open M-F from 8am to 5pm next week (starting 15/12).
Regards,
Eric
12-12-2025 15:18:02 - PDXC Integration (Work notes)
Assigned to Eric Hanneman.
&lt;br/&gt;Device has been reimaged and picked up a new hostname: QRST-c8KqCcswtJ
12-12-2025 10:51:01 - PDXC Integration (Work notes)
Assigned to Eric Hanneman.
&lt;br/&gt;After reviewing, found that device SM231656, SN: 0F01KNT232901J has picked up a new hostname (QRST-qS7Zcxtktk) from what was listed in CMDB - (QRST-B7TYNMQUOQ).  Device appeared to be reimage 25/11 but there was issues after logging into the device.  Software Center is broken.  Will just reimage / reseal the device.
Removed from Intune, Autopilot and Azure.
12-12-2025 10:36:52 - PDXC Integration (Work notes)
Assigned to Eric Hanneman.
&lt;br/&gt;Called and spoke to Shane on 0439 605 149.  He is unable to log into the device / device needs to be rebuilt?
10-12-2025 13:10:58 - PDXC Integration (Work notes)
Assigned to Eric Hanneman.
10-12-2025 13:10:54 - PDXC Integration (Work notes)
Assigned to Eric Hanneman.
10-12-2025 13:10:46 - PDXC Integration (Additional comments)
ehanneman2@dxc.com: Awaiting response from Shane, VM left on 0439 605 149.
10-12-2025 12:52:08 - PDXC Integration (Work notes)
Assigned to Eric Hanneman.
&lt;br/&gt;Called and left VM for Shane on 0439 605 149.  Need to find out why the device was dropped off in the first place?
10-12-2025 12:42:28 - PDXC Integration (Work notes)
Assigned to Eric Hanneman.
10-12-2025 12:42:18 - PDXC Integration (Work notes)
Assigned to Eric Hanneman.
&lt;br/&gt;passing to Eric (stationed at Mayne this week)
10-12-2025 10:18:58 - PDXC Integration (Work notes)
Assigned to Jacen Warriner.
10-12-2025 07:12:54 - PDXC Integration (Work notes)
Vendor Referenced this CI Value on Creation not found in database : General Enquiries (Generic Ci)
10-12-2025 07:12:33 - Raegan Munro (Work notes)
Platform DXC Integration incident INC0577016 created INC40858631
</t>
  </si>
  <si>
    <t xml:space="preserve">
 2025-12-10 10:18:53 PDXC Integration - State is Work in Progress was New
 2025-12-10 13:10:46 PDXC Integration - State is On Hold was Work in Progress
 2025-12-12 15:17:56 PDXC Integration - State is Work in Progress was On Hold
 2025-12-12 15:22:44 PDXC Integration - State is Resolved was Work in Progress</t>
  </si>
  <si>
    <t xml:space="preserve">11-12-2025 12:01:29 - PDXC Integration (Work notes)
Assigned to Matthew Hohnke.
11-12-2025 12:01:28 - PDXC Integration (Work notes)
Assigned to Matthew Hohnke.
11-12-2025 12:01:18 - PDXC Integration (Additional comments)
mhohnke@dxc.com: Hi Connor, can you try this again - the project has added you as EDP_Assets_Regional_Admin group - which should allow you now to login and manage in DRA web console
11-12-2025 12:01:08 - PDXC Integration (Work notes)
Assigned to Matthew Hohnke.
11-12-2025 12:01:06 - PDXC Integration (Additional comments)
mhohnke@dxc.com: Hi Connor,  can you try this again - the project has added you as EDP_Assets_Regional_Admin group - which should allow you now to login and manage in DRA web console
10-12-2025 11:06:48 - PDXC Integration (Work notes)
Assigned to Matthew Hohnke.
10-12-2025 11:06:44 - PDXC Integration (Additional comments)
mhohnke@dxc.com: In terms of the DRA error - you would need to be a member of a DRA active view to have access to DRA.  
Based on the stated RITM/request then you would need to be added to the EDP_Assets_Regional_Admin group so able to managed the EDP_PBI_Asset_Regional groups.   i am checking with EDP project - not clear to me who is managing EDP_Assets_Regional_Admin .
10-12-2025 10:53:18 - PDXC Integration (Work notes)
Assigned to Matthew Hohnke.
10-12-2025 10:52:55 - PDXC Integration (Work notes)
Assigned to Matthew Hohnke.
&lt;br/&gt;Added attachment ::  image (1).png
10-12-2025 10:30:28 - PDXC Integration (Work notes)
Assigned to Matthew Hohnke.
10-12-2025 10:16:48 - PDXC Integration (Work notes)
Added attachment ::  QLDRail_INC added (CNDEF0001178) - Screenshot 2025-12-10 101533.png
10-12-2025 10:16:26 - Pruthvish Patel (Work notes)
Platform DXC Integration incident INC0577015 created INC40860187
</t>
  </si>
  <si>
    <t xml:space="preserve">
 2025-12-11 12:01:18 PDXC Integration - State is On Hold was Work in Progress</t>
  </si>
  <si>
    <t xml:space="preserve">12-12-2025 11:21:48 - Gilbert Noble (Work notes)
QRDT-HFNURZOT3Z - free space is at 26.4 GB
11-12-2025 14:15:09 - Gilbert Noble (Additional comments)
Hello
We are in the process of clearing disk space and will advise when done
Kind regards,
Queensland Rail
Gilbert Noble
REMOTE DESKTOP SUPPORT
Level 3, 21 Kirksway Place
Battery Point, Tasmania 7004
T: 07 3072 5000
W: queenslandrail.com.au
E: ITservicedesk@qr.com.au
11-12-2025 14:15:09 - Gilbert Noble (Work notes)
QRDT-HFNURZOT3Z
cleared ccm logs
triggered clear stale profiles to 30 days
11-12-2025 14:12:13 - Gilbert Noble (Work notes)
QRDT-K86IBRPMJA - free space is at 54.9 GB
</t>
  </si>
  <si>
    <t xml:space="preserve">
 2025-12-11 08:46:31 Gilbert Noble - Assigned to is Gilbert Noble was 
 2025-12-11 14:15:09 Gilbert Noble - State is On Hold was Work in Progress
 2025-12-12 11:21:48 Gilbert Noble - State is Resolved was On Hold</t>
  </si>
  <si>
    <t xml:space="preserve">
 2025-12-10 07:03:49 TRAP Alerts - State is Closed was Closed</t>
  </si>
  <si>
    <t xml:space="preserve">10-12-2025 10:24:01 - Shane Kmet (Work notes)
.
10-12-2025 07:07:48 - Raegan Munro (Additional comments)
Hi Adam, 
Thank you for reaching out to the Queensland Rail IT Service Desk. 
As discussed, please try signing in again in around an hour and advise of the results. 
If you have any further issues with this please feel free to contact us by calling 07 3072 5000 (we are option 1), or alternatively email us at ITServiceDesk@qr.com.au. 
Kind regards, 
Raegan.
</t>
  </si>
  <si>
    <t xml:space="preserve">
 2025-12-10 07:07:48 Raegan Munro - State is On Hold was Work in Progress
 2025-12-10 09:59:31 Adam Charles - State is Resolved was On Hold</t>
  </si>
  <si>
    <t xml:space="preserve">10-12-2025 10:12:11 - Shane Kmet (Work notes)
OUs = corp.qr.com.au/QR Users/Brisbane (cptprdfps004) Redirect Users/Standard/
Checking MIM
R918816 Collins, Chris - Your search key of: 'Service ID contains 918816' returned 0 results. Please try again.
R918869 Latu, Fisipuna - Your search key of: 'Service ID contains 918869' returned 0 results. Please try again.
O918862 MacKenzie, Kyrin - User with ServiceID 00918862 was updated. This user's sAMAccountName will be: o918862.
10-12-2025 09:53:30 - Shane Kmet (Work notes)
Investigating
</t>
  </si>
  <si>
    <t xml:space="preserve">
 2025-12-10 07:02:10 DoNotReply QLR - State is New was New
 2025-12-10 09:23:30 Ryan Bell - Assigned to is Andy Phan was 
 2025-12-10 10:12:11 Shane Kmet - State is Resolved was Work in Progress</t>
  </si>
  <si>
    <t xml:space="preserve">12-12-2025 12:00:49 - PDXC Integration (Work notes)
Assigned to NANDHA VEMISHETTY.
&lt;br/&gt;Sure, Please reach out to me on Monday.
waiting for user to contact me back on Monday
12-12-2025 11:59:52 - PDXC Integration (Work notes)
Assigned to NANDHA VEMISHETTY.
&lt;br/&gt;Hey Nandha,
I am currently finishing for the day but yes I am still having the same issue.
Can we please look into resolving next week?
12-12-2025 10:35:28 - PDXC Integration (Work notes)
Assigned to NANDHA VEMISHETTY.
12-12-2025 10:35:21 - PDXC Integration (Work notes)
Assigned to NANDHA VEMISHETTY.
12-12-2025 10:35:21 - PDXC Integration (Additional comments)
nandha.vemishetty2@dxc.com: Hi Michael,
Nandha here from ICT. I am checking with the Incident (INC0577008 - Laptop screen brown).
If you are still experiencing issue, please do let me know and I would be able to assist you in resolving the issue further.
Please note that, this is my second point of contact as I haven't got any response for the email.
Many thanks,
Nandha Vemishetty.
12-12-2025 10:33:21 - PDXC Integration (Work notes)
Assigned to NANDHA VEMISHETTY.
10-12-2025 15:53:38 - PDXC Integration (Work notes)
Assigned to NANDHA VEMISHETTY.
10-12-2025 15:53:24 - PDXC Integration (Work notes)
Assigned to NANDHA VEMISHETTY.
10-12-2025 15:53:22 - PDXC Integration (Additional comments)
nandha.vemishetty2@dxc.com: From: Vemishetty, Nandha 
Sent: Wednesday, 10 December 2025 3:52 PM
To: Williamson, Michael &lt;michael.williamson@qr.com.au&gt;
Subject: INC0577008 - Laptop screen brown
Hi Michael,
Nandha here from ICT. I am checking with the Incident (INC0577008 - Laptop screen brown). 
If you are still experiencing issue, please do let me know and I would be able to assist you in resolving the issue further.
Many thanks,
Nandha Vemishetty.
10-12-2025 10:16:04 - PDXC Integration (Work notes)
Assigned to NANDHA VEMISHETTY.
10-12-2025 06:57:26 - Raegan Munro (Work notes)
Platform DXC Integration incident INC0577008 created INC40858487
</t>
  </si>
  <si>
    <t xml:space="preserve">
 2025-12-10 10:16:00 PDXC Integration - State is Work in Progress was New
 2025-12-10 15:53:22 PDXC Integration - State is On Hold was Work in Progress
 2025-12-12 10:33:16 PDXC Integration - State is Work in Progress was On Hold
 2025-12-12 10:35:21 PDXC Integration - State is On Hold was Work in Progress</t>
  </si>
  <si>
    <t xml:space="preserve">10-12-2025 06:39:28 - PDXC Integration (Work notes)
Incident resolved due to closure of alert: Alert64286486
Incident resolved automatically by return-to-normal condition detected by monitoring system.&lt;br/&gt;Backsync to Dynatrace - Status code: 201. Dynatrace Problem P-2512472 has been updated with new comment based on resolution/closure of ServiceNow incident INC40858200. The Dynatrace Problem was intentionally left Open.
10-12-2025 06:38:18 - PDXC Integration (Work notes)
Incident resolved due to closure of alert: Alert64286486
Incident resolved automatically by return-to-normal condition detected by monitoring system.
10-12-2025 06:37:15 - PDXC Integration (Work notes)
Incident resolved due to closure of alert: Alert64286486
Incident resolved automatically by return-to-normal condition detected by monitoring system.&lt;br/&gt;This alert has been updated by business rule 'Copy alert updates to incident'.
Description has changed. Previous: OPEN Problem P-2512472 in environment QLR-11_ENV01
Problem detected at: 20:09 (UTC) 09.12.2025
1 impacted service
Web service
framework.tn
Failure rate increase
639 requests/min impacted
by a failure rate increase to 1.3 %
Service method: All methods affected
Root cause
Based on our dependency analysis all incidents are part of the same overall problem.
https://dxcdynatrace-io.sso.glb.platform.dxc.com/e/c9be27d8-6982-42a7-9fb5-78ea9087067f/#problems/problemdetails;pid=5617293254723783348_1765310640000V2,
 Tags- customProperties_Node_IP:10.32.64.10, 10.32.64.11, MAP ID:QLR_DT_CI_010, HN;:CAFPRDWAP101.corp.qr.com.au, CAFPRDWAP201.corp.qr.com.au, webMethods Services, QLR Integration Support
10-12-2025 06:37:08 - PDXC Integration (Work notes)
Incident resolved due to closure of alert: Alert64286486
10-12-2025 06:36:04 - PDXC Integration (Work notes)
The related alert Alert64286486 state is now Closed
10-12-2025 06:35:58 - PDXC Integration (Work notes)
Backsync to Dynatrace - Status code: 201. Dynatrace Problem P-2512472 has been updated with new comment based on creation of ServiceNow incident INC40858200.
---START---{EventSourceSendingServer:undefined,EventSourceExternalId:undefined}---END---
10-12-2025 06:35:53 -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&lt;/td&gt;&lt;td&gt;DT5617293254723783348_1765310640000V2_SERVICE-E48F7727C02D1587_FAILURE_RATE_INCREASED&lt;/td&gt;&lt;/tr&gt;&lt;tr&gt;&lt;td&gt;HN;&lt;/td&gt;&lt;td&gt;CAFPRDWAP101.corp.qr.com.au,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10.32.64.11&lt;/td&gt;&lt;/tr&gt;&lt;tr&gt;&lt;td&gt;affectedRequestsPerMinute&lt;/td&gt;&lt;td&gt;301.2&lt;/td&gt;&lt;/tr&gt;&lt;tr&gt;&lt;td&gt;annotationDescription&lt;/td&gt;&lt;td&gt;The error rate increased to 1.3 %.
Endpoint receive has a failure rate increase.&lt;/td&gt;&lt;/tr&gt;&lt;tr&gt;&lt;td&gt;displayId&lt;/td&gt;&lt;td&gt;P-2512472&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5617293254723783348_1765310640000V2&lt;/td&gt;&lt;/tr&gt;&lt;tr&gt;&lt;td&gt;problemImpact&lt;/td&gt;&lt;td&gt;SERVICES&lt;/td&gt;&lt;/tr&gt;&lt;tr&gt;&lt;td&gt;problemUrl&lt;/td&gt;&lt;td&gt;https://dxcdynatrace-io.sso.glb.platform.dxc.com/e/c9be27d8-6982-42a7-9fb5-78ea9087067f/#problems/problemdetails;pid=5617293254723783348_1765310640000V2&lt;/td&gt;&lt;/tr&gt;&lt;tr&gt;&lt;td&gt;runEventRules&lt;/td&gt;&lt;td&gt;true&lt;/td&gt;&lt;/tr&gt;&lt;tr&gt;&lt;td&gt;service&lt;/td&gt;&lt;td&gt;framework.tn&lt;/td&gt;&lt;/tr&gt;&lt;tr&gt;&lt;td&gt;serviceMethod&lt;/td&gt;&lt;td&gt;receive&lt;/td&gt;&lt;/tr&gt;&lt;tr&gt;&lt;td&gt;severities failure rate&lt;/td&gt;&lt;td&gt;1.2987013&lt;/td&gt;&lt;/tr&gt;&lt;tr&gt;&lt;td&gt;severities unit&lt;/td&gt;&lt;td&gt;percent (%)&lt;/td&gt;&lt;/tr&gt;&lt;tr&gt;&lt;td&gt;severityLevel&lt;/td&gt;&lt;td&gt;ERROR&lt;/td&gt;&lt;/tr&gt;&lt;tr&gt;&lt;td&gt;startTime&lt;/td&gt;&lt;td&gt;1765310640000&lt;/td&gt;&lt;/tr&gt;&lt;tr&gt;&lt;td&gt;status&lt;/td&gt;&lt;td&gt;OPEN&lt;/td&gt;&lt;/tr&gt;&lt;tr&gt;&lt;td&gt;tags&lt;/td&gt;&lt;td&gt;QLR Integration Support, webMethods Services&lt;/td&gt;&lt;/tr&gt;&lt;/table&gt;[/code]
10-12-2025 06:23:54 - PDXC Integration (Work notes)
Backsync to Dynatrace - Status code: 201. Dynatrace Problem P-2512472 has been updated with new comment based on creation of ServiceNow incident INC40858200.
---START---{EventSourceSendingServer:undefined,EventSourceExternalId:undefined}---END---
10-12-2025 06:23:46 -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&lt;/td&gt;&lt;td&gt;DT5617293254723783348_1765310640000V2_SERVICE-E48F7727C02D1587_FAILURE_RATE_INCREASED&lt;/td&gt;&lt;/tr&gt;&lt;tr&gt;&lt;td&gt;HN;&lt;/td&gt;&lt;td&gt;CAFPRDWAP101.corp.qr.com.au,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10.32.64.11&lt;/td&gt;&lt;/tr&gt;&lt;tr&gt;&lt;td&gt;affectedRequestsPerMinute&lt;/td&gt;&lt;td&gt;301.2&lt;/td&gt;&lt;/tr&gt;&lt;tr&gt;&lt;td&gt;annotationDescription&lt;/td&gt;&lt;td&gt;The error rate increased to 1.3 %.
Endpoint receive has a failure rate increase.&lt;/td&gt;&lt;/tr&gt;&lt;tr&gt;&lt;td&gt;displayId&lt;/td&gt;&lt;td&gt;P-2512472&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5617293254723783348_1765310640000V2&lt;/td&gt;&lt;/tr&gt;&lt;tr&gt;&lt;td&gt;problemImpact&lt;/td&gt;&lt;td&gt;SERVICES&lt;/td&gt;&lt;/tr&gt;&lt;tr&gt;&lt;td&gt;problemUrl&lt;/td&gt;&lt;td&gt;https://dxcdynatrace-io.sso.glb.platform.dxc.com/e/c9be27d8-6982-42a7-9fb5-78ea9087067f/#problems/problemdetails;pid=5617293254723783348_1765310640000V2&lt;/td&gt;&lt;/tr&gt;&lt;tr&gt;&lt;td&gt;runEventRules&lt;/td&gt;&lt;td&gt;true&lt;/td&gt;&lt;/tr&gt;&lt;tr&gt;&lt;td&gt;service&lt;/td&gt;&lt;td&gt;framework.tn&lt;/td&gt;&lt;/tr&gt;&lt;tr&gt;&lt;td&gt;serviceMethod&lt;/td&gt;&lt;td&gt;receive&lt;/td&gt;&lt;/tr&gt;&lt;tr&gt;&lt;td&gt;severities failure rate&lt;/td&gt;&lt;td&gt;1.2987013&lt;/td&gt;&lt;/tr&gt;&lt;tr&gt;&lt;td&gt;severities unit&lt;/td&gt;&lt;td&gt;percent (%)&lt;/td&gt;&lt;/tr&gt;&lt;tr&gt;&lt;td&gt;severityLevel&lt;/td&gt;&lt;td&gt;ERROR&lt;/td&gt;&lt;/tr&gt;&lt;tr&gt;&lt;td&gt;startTime&lt;/td&gt;&lt;td&gt;1765310640000&lt;/td&gt;&lt;/tr&gt;&lt;tr&gt;&lt;td&gt;status&lt;/td&gt;&lt;td&gt;OPEN&lt;/td&gt;&lt;/tr&gt;&lt;tr&gt;&lt;td&gt;tags&lt;/td&gt;&lt;td&gt;QLR Integration Support, webMethods Services&lt;/td&gt;&lt;/tr&gt;&lt;/table&gt;[/code]
10-12-2025 06:23:38 - PDXC Integration (Work notes)
---START---{EventSourceSendingServer:undefined,EventSourceExternalId:undefined}---END---
10-12-2025 06:23:38 -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&lt;/td&gt;&lt;td&gt;DT5617293254723783348_1765310640000V2_SERVICE-E48F7727C02D1587_FAILURE_RATE_INCREASED&lt;/td&gt;&lt;/tr&gt;&lt;tr&gt;&lt;td&gt;HN;&lt;/td&gt;&lt;td&gt;CAFPRDWAP101.corp.qr.com.au,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10.32.64.11&lt;/td&gt;&lt;/tr&gt;&lt;tr&gt;&lt;td&gt;affectedRequestsPerMinute&lt;/td&gt;&lt;td&gt;301.2&lt;/td&gt;&lt;/tr&gt;&lt;tr&gt;&lt;td&gt;annotationDescription&lt;/td&gt;&lt;td&gt;The error rate increased to 1.3 %.
Endpoint receive has a failure rate increase.&lt;/td&gt;&lt;/tr&gt;&lt;tr&gt;&lt;td&gt;displayId&lt;/td&gt;&lt;td&gt;P-2512472&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5617293254723783348_1765310640000V2&lt;/td&gt;&lt;/tr&gt;&lt;tr&gt;&lt;td&gt;problemImpact&lt;/td&gt;&lt;td&gt;SERVICES&lt;/td&gt;&lt;/tr&gt;&lt;tr&gt;&lt;td&gt;problemUrl&lt;/td&gt;&lt;td&gt;https://dxcdynatrace-io.sso.glb.platform.dxc.com/e/c9be27d8-6982-42a7-9fb5-78ea9087067f/#problems/problemdetails;pid=5617293254723783348_1765310640000V2&lt;/td&gt;&lt;/tr&gt;&lt;tr&gt;&lt;td&gt;runEventRules&lt;/td&gt;&lt;td&gt;true&lt;/td&gt;&lt;/tr&gt;&lt;tr&gt;&lt;td&gt;service&lt;/td&gt;&lt;td&gt;framework.tn&lt;/td&gt;&lt;/tr&gt;&lt;tr&gt;&lt;td&gt;serviceMethod&lt;/td&gt;&lt;td&gt;receive&lt;/td&gt;&lt;/tr&gt;&lt;tr&gt;&lt;td&gt;severities failure rate&lt;/td&gt;&lt;td&gt;1.2987013&lt;/td&gt;&lt;/tr&gt;&lt;tr&gt;&lt;td&gt;severities unit&lt;/td&gt;&lt;td&gt;percent (%)&lt;/td&gt;&lt;/tr&gt;&lt;tr&gt;&lt;td&gt;severityLevel&lt;/td&gt;&lt;td&gt;ERROR&lt;/td&gt;&lt;/tr&gt;&lt;tr&gt;&lt;td&gt;startTime&lt;/td&gt;&lt;td&gt;1765310640000&lt;/td&gt;&lt;/tr&gt;&lt;tr&gt;&lt;td&gt;status&lt;/td&gt;&lt;td&gt;OPEN&lt;/td&gt;&lt;/tr&gt;&lt;tr&gt;&lt;td&gt;tags&lt;/td&gt;&lt;td&gt;QLR Integration Support, webMethods Services&lt;/td&gt;&lt;/tr&gt;&lt;/table&gt;[/code]
</t>
  </si>
  <si>
    <t xml:space="preserve">
 2025-12-10 06:36:22 PDXC Integration - State is Work in Progress was New
 2025-12-10 06:37:05 PDXC Integration - State is Resolved was Work in Progress</t>
  </si>
  <si>
    <t xml:space="preserve">
 2025-12-10 06:19:38 TRAP Alerts - State is Closed was Closed</t>
  </si>
  <si>
    <t xml:space="preserve">10-12-2025 06:24:21 - Liam Bryan (Work notes)
Chantal called,
remoted to PC,
confirmed user is using laptop built-in audio.
Disabled Spacial Sound,
tested audio in Teams,
no further issues.
</t>
  </si>
  <si>
    <t xml:space="preserve">
 2025-12-10 06:24:21 Liam Bryan - State is Resolved was Work in Progress</t>
  </si>
  <si>
    <t xml:space="preserve">
 2025-12-10 06:04:18 TRAP Alerts - State is Closed was Closed</t>
  </si>
  <si>
    <t xml:space="preserve">12-12-2025 19:26:11 - PDXC Integration (Work notes)
Assigned to priyadharshini k.
&lt;br/&gt;[incident].[cmdb_ci] supplied value [CAHPRDSEC001] failed [More than one match found]
12-12-2025 19:26:11 - PDXC Integration (Work notes)
Assigned to priyadharshini k.
&lt;br/&gt;[incident].[cmdb_ci] supplied value [CAHPRDSEC001] failed [More than one match found]&lt;br/&gt;Added attachment ::  RE_ QR _ INC40845755 _ INC40843086 _ High CPU and memory utilization _ CAHPRDSEC001.msg
12-12-2025 14:32:38 - PDXC Integration (Work notes)
Assigned to priyadharshini k.
&lt;br/&gt;[incident].[cmdb_ci] supplied value [CAHPRDSEC001] failed [More than one match found]&lt;br/&gt;Update : As we verified the CPU and Memory utilization is above threshold value and cortex consumption is high  please find the attachment.
12-12-2025 14:32:29 - PDXC Integration (Work notes)
Assigned to priyadharshini k.
&lt;br/&gt;[incident].[cmdb_ci] supplied value [CAHPRDSEC001] failed [More than one match found]
12-12-2025 14:32:21 - PDXC Integration (Work notes)
Assigned to priyadharshini k.
&lt;br/&gt;[incident].[cmdb_ci] supplied value [CAHPRDSEC001] failed [More than one match found]&lt;br/&gt;Added attachment ::  image (62).png
10-12-2025 11:21:59 - PDXC Integration (Work notes)
Assigned to priyadharshini k.
&lt;br/&gt;[incident].[cmdb_ci] supplied value [CAHPRDSEC001] failed [More than one match found]
10-12-2025 11:21:54 - PDXC Integration (Work notes)
Assigned to priyadharshini k.
&lt;br/&gt;[incident].[cmdb_ci] supplied value [CAHPRDSEC001] failed [More than one match found]
10-12-2025 11:21:51 - PDXC Integration (Additional comments)
v.harikrishna@dxc.com: Issue :- Max Concurrent API Reached alert 
Findings :- Cpu is running high.
Update :- We have sent mail to application team.
10-12-2025 10:49:44 - PDXC Integration (Work notes)
Assigned to priyadharshini k.
&lt;br/&gt;[incident].[cmdb_ci] supplied value [CAHPRDSEC001] failed [More than one match found]
10-12-2025 09:44:09 - PDXC Integration (Work notes)
Assigned to priyadharshini k.
10-12-2025 09:43:54 - PDXC Integration (Work notes)
Assigned to priyadharshini k.
10-12-2025 09:43:52 - PDXC Integration (Additional comments)
sireesha.vaddiboyina@dxc.com: Acknowledged.
10-12-2025 00:58:48 - PDXC Integration (Work notes)
Vendor Referenced this CI Value on Creation not found in database : SCOM
Vendor Referenced this Business Service Value on Creation not found in database : SCOM
10-12-2025 00:58:17 - Calem Garity (Work notes)
Platform DXC Integration incident INC0576991 created INC40854398
</t>
  </si>
  <si>
    <t xml:space="preserve">
 2025-12-10 09:41:22 PDXC Integration - Assignment Group is DXC CloudOps was DXC Server WINTEL
 2025-12-10 09:43:52 PDXC Integration - State is Work in Progress was New
 2025-12-10 11:21:51 PDXC Integration - State is On Hold was Work in Progress</t>
  </si>
  <si>
    <t xml:space="preserve">10-12-2025 15:31:05 - PDXC Integration (Work notes)
Assigned to Martin Szeto.
&lt;br/&gt;Per threat hunt performed by Unit42, no IOC or impact to QR found. Closing case
10-12-2025 15:31:04 - PDXC Integration (Work notes)
Assigned to Martin Szeto.
&lt;br/&gt;Per threat hunt performed by Unit42, no IOC or impact to QR found. Closing case
10-12-2025 15:30:59 - PDXC Integration (Additional comments)
mszeto@dxc.com: Per threat hunt performed by Unit42, no IOC or impact to QR found. Closing case
10-12-2025 09:21:48 - PDXC Integration (Work notes)
Assigned to Martin Szeto.
10-12-2025 06:36:24 - PDXC Integration (Work notes)
Opened By User is Unknown : guest@QR
Vendor Referenced this CI Value on Creation not found in database : Temporary - Desktop Build Device
10-12-2025 06:36:14 - PDXC Integration (Work notes)
Added attachment ::  QLDRail_INC added (CNDEF0001178) - IOCs.txt
10-12-2025 06:36:07 - Raegan Munro (Work notes)
Platform DXC Integration incident INC0576987 created INC40858311
10-12-2025 06:35:52 - Raegan Munro (Work notes)
Assigning to SIEM as per previous tickets (INC0529427, INC0514184).
</t>
  </si>
  <si>
    <t xml:space="preserve">
 2025-12-10 06:35:52 Raegan Munro - Assignment Group is DXC Security SIEM Security Operations Centre was Global Service Desk
 2025-12-10 09:21:44 PDXC Integration - State is Work in Progress was New
 2025-12-10 15:30:59 PDXC Integration - State is Resolved was Work in Progress</t>
  </si>
  <si>
    <t xml:space="preserve">12-12-2025 14:29:01 - PDXC Integration (Work notes)
Assigned to Nitesh K N S K.
&lt;br/&gt;[incident].[cmdb_ci] supplied value [CAHPRDSEC001] failed [More than one match found]&lt;br/&gt;[incident].[parent_incident] supplied value [INC40854398] failed [Unable to determine reference]
10-12-2025 13:02:28 - PDXC Integration (Work notes)
Assigned to Nitesh K N S K.
&lt;br/&gt;[incident].[cmdb_ci] supplied value [CAHPRDSEC001] failed [More than one match found]&lt;br/&gt;What change in next update : The server is in hung state we have sent mail for downtime to reboot the server.
10-12-2025 13:01:39 - PDXC Integration (Work notes)
Assigned to Nitesh K N S K.
&lt;br/&gt;[incident].[cmdb_ci] supplied value [CAHPRDSEC001] failed [More than one match found]
10-12-2025 13:00:04 - PDXC Integration (Work notes)
Assigned to Nitesh K N S K.
&lt;br/&gt;Failed to update the releated lists: None of the affectedCis provided by QLDRail_INC exist in ServiceNow: CAHPRDSEC001. Cannot updated the affected CIs. (F8EDD3803DBA431AAEBD3E035F7CA1DD)
10-12-2025 12:59:43 - Liam Bryan (Work notes)
Platform DXC Integration incident INC0576986 updated INC40852966
10-12-2025 12:59:39 - Liam Bryan (Work notes)
Percentage of Committed Memory in Use is too high 
  Alert Description 
Source:    Microsoft Windows Server 2019 Datacenter 
Full Path Name:    CAHPRDSEC001.corp.qr.com.au\Microsoft Windows Server 2019 Datacenter 
Alert Monitor:    Percentage of Committed Memory in Use 
Created:    10/12/2025 1:44:02 PM 
  The threshold for the Memory\% Committed Bytes In Use performance counter has been exceeded.
Knowledge:     View additional knowledge... 
Summary
The % Committed Bytes In Use (Memory\% Committed Bytes In Use) for the system has exceeded the threshold. Overall system performance may significantly diminish which will result in poor operating system and application performance.
The % Committed Bytes In Use performance counter represents the ratio of Memory\Committed Bytes to the Memory\Commit Limit. Committed Bytes is the amount of committed virtual memory while Commit Limit is the amount of virtual memory that can be committed without having to extend the paging file(s).
When this performance threshold has been exceeded, it often indicates that the page file could not be expanded, or expanded fast enough, to satisfy application memory requirements.
Causes
The amount of available physical memory can become low under the following circumstances:
• Too many applications are running simultaneously on the computer.
• An application may be leaking memory over time.
Resolutions
To confirm whether excessive paging is occurring, add the Avg. Disk sec/Transfer (a physical disk counter) and Pages/sec counter values. If the product of these counters exceeds 0.1, paging is taking more than 10 percent of disk access time. If this occurs over a long period, you probably need more memory.
Next, check for excessive paging due to running applications. If possible, stop the application with the highest working set value, and see if that dramatically changes the paging rate. If you suspect excessive paging, check the Pages/sec counter in System Monitor. This counter, which is part of the Memory object type, shows the number of pages that had to be read from disk because they were not in physical memory. (Notice the difference between this counter and Page Faults/sec, which indicates only that data was not immediately available in the specified working set in memory.)
To address a low physical memory condition an administrator may chose one or more of the following options:
• Close or stop one or more applications, services, processes
• Add additional Physical Memory to the computer
• Move applications to one or more additional computers (applicable to Servers only)
If the system has been adequately provisioned with physical memory and application load but it continually exceeds the available physical memory threshold over time it’s possible that an application is leaking memory. To identify an application that is leaking memory an administrator can do the following:
Open up System Monitor and monitor the following system wide performance counters over time:
• Paging File\% Usage
• Paging File\%
• Memory\Pool Nonpaged Bytes
• Memory\Pool Paged Bytes
If any one of these counters continually increase over time it is possible that an application may be leaking memory. To view recent history for these performance counters you can use the following view:
If the system appears to be leaking memory, the specific application can be identified by monitoring the following counters for each running process using System Monitor:
• Process\Page File Bytes
• Process\Pool Nonpaged Bytes
• Process\Pool Paged Bytes
• Process\Private Bytes
• Process\Thread Count
If a consistent and significant increase in any of these counters is observed it may be necessary to contact the application vendor for support.
Hide knowledge
10-12-2025 02:29:48 - PDXC Integration (Work notes)
Assigned to Nitesh K N S K.
10-12-2025 02:29:34 - PDXC Integration (Work notes)
Assigned to Nitesh K N S K.
10-12-2025 02:29:24 - PDXC Integration (Additional comments)
nitesh.knsk@dxc.com: Issue : Percentage of Committed Memory in Use is too high
Findings: As we verified, the server CAHPRDSEC001 is in a hung state
Steps taken: we have sent email for downtime approval.
10-12-2025 02:28:48 - PDXC Integration (Work notes)
Assigned to Vaishnavi Singh.
10-12-2025 02:27:39 - PDXC Integration (Work notes)
Assigned to Vaishnavi Singh.
&lt;br/&gt;Added attachment ::  RE_ QR _ INC40845755 _ INC40843086 _ High CPU and memory utilization _ CAHPRDSEC001.msg
09-12-2025 23:45:15 - PDXC Integration (Work notes)
Assigned to Vaishnavi Singh.
09-12-2025 23:45:12 - PDXC Integration (Additional comments)
vaishnavi.singh@dxc.com: Hello Harrison McGuiness, Thanks for raising the incident. The incident has been acknowledged and if we need further information related to the incident, we will reach out to you.
09-12-2025 23:17:08 - PDXC Integration (Work notes)
Assigned to Vaishnavi Singh.
09-12-2025 23:13:38 - PDXC Integration (Work notes)
Vendor Referenced this CI Value on Creation not found in database : CAHPRDSEC001
Vendor Referenced this Business Service Value on Creation not found in database : SCOM
09-12-2025 23:13:15 - Harrison McGuiness (Work notes)
Platform DXC Integration incident INC0576986 created INC40852966
</t>
  </si>
  <si>
    <t xml:space="preserve">
 2025-12-09 23:16:59 PDXC Integration - State is Work in Progress was New
 2025-12-10 02:29:24 PDXC Integration - State is On Hold was Work in Progress</t>
  </si>
  <si>
    <t xml:space="preserve">09-12-2025 23:10:46 - Liam Sumpton (Work notes)
Created from a similar incident INC0461361
</t>
  </si>
  <si>
    <t xml:space="preserve">
 2025-12-15 00:00:00  - State is Closed was Resolved</t>
  </si>
  <si>
    <t xml:space="preserve">10-12-2025 15:30:49 - PDXC Integration (Work notes)
Assigned to Martin Szeto.
10-12-2025 15:30:39 - PDXC Integration (Additional comments)
mszeto@dxc.com: INC40862768 raised with MEP team
10-12-2025 09:18:58 - PDXC Integration (Work notes)
Assigned to Martin Szeto.
10-12-2025 06:36:04 - PDXC Integration (Work notes)
Opened By User is Unknown : guest@QR
10-12-2025 06:35:37 - Raegan Munro (Work notes)
Platform DXC Integration incident INC0576982 created INC40858308
10-12-2025 06:35:23 - Raegan Munro (Work notes)
Assigning to SIEM as per previous tickets (INC0529427, INC0514184).
</t>
  </si>
  <si>
    <t xml:space="preserve">
 2025-12-10 06:35:23 Raegan Munro - Assignment Group is DXC Security SIEM Security Operations Centre was Global Service Desk
 2025-12-10 09:18:51 PDXC Integration - State is Work in Progress was New</t>
  </si>
  <si>
    <t xml:space="preserve">10-12-2025 15:28:28 - PDXC Integration (Work notes)
Assigned to Martin Szeto.
&lt;br/&gt;Refer to INC40858308, closing as duplicate
10-12-2025 15:22:44 - PDXC Integration (Work notes)
Assigned to Martin Szeto.
&lt;br/&gt;Refer to INC40858308, closing as duplicate
10-12-2025 15:22:43 - PDXC Integration (Additional comments)
mszeto@dxc.com: Refer to INC40858308, closing as duplicate
10-12-2025 09:19:44 - PDXC Integration (Work notes)
Assigned to Martin Szeto.
10-12-2025 06:35:14 - PDXC Integration (Work notes)
Opened By User is Unknown : guest@QR
10-12-2025 06:34:49 - Raegan Munro (Work notes)
Platform DXC Integration incident INC0576981 created INC40858298
10-12-2025 06:34:34 - Raegan Munro (Work notes)
Assigning to SIEM as per previous tickets (INC0529427, INC0514184).
</t>
  </si>
  <si>
    <t xml:space="preserve">
 2025-12-10 06:34:34 Raegan Munro - Assignment Group is DXC Security SIEM Security Operations Centre was Global Service Desk
 2025-12-10 09:19:41 PDXC Integration - State is Work in Progress was New
 2025-12-10 15:22:43 PDXC Integration - State is Resolved was Work in Progress</t>
  </si>
  <si>
    <t xml:space="preserve">10-12-2025 15:28:39 - PDXC Integration (Work notes)
Assigned to Martin Szeto.
&lt;br/&gt;Refer to INC40858308, closing as duplicate
10-12-2025 15:28:38 - PDXC Integration (Work notes)
Assigned to Martin Szeto.
&lt;br/&gt;Refer to INC40858308, closing as duplicate
10-12-2025 15:28:30 - PDXC Integration (Additional comments)
mszeto@dxc.com: Refer to INC40858308, closing as duplicate
10-12-2025 09:20:54 - PDXC Integration (Work notes)
Assigned to Martin Szeto.
10-12-2025 06:34:34 - PDXC Integration (Work notes)
Opened By User is Unknown : guest@QR
10-12-2025 06:34:07 - Raegan Munro (Work notes)
Platform DXC Integration incident INC0576980 created INC40858289
10-12-2025 06:33:52 - Raegan Munro (Work notes)
Assigning to SIEM as per previous tickets (INC0529427, INC0514184).
</t>
  </si>
  <si>
    <t xml:space="preserve">
 2025-12-10 06:33:52 Raegan Munro - Assignment Group is DXC Security SIEM Security Operations Centre was Global Service Desk
 2025-12-10 09:20:46 PDXC Integration - State is Work in Progress was New
 2025-12-10 15:28:30 PDXC Integration - State is Resolved was Work in Progress</t>
  </si>
  <si>
    <t xml:space="preserve">10-12-2025 15:31:24 - PDXC Integration (Work notes)
Assigned to Martin Szeto.
&lt;br/&gt;Refer to INC40858308, closing as duplicate
10-12-2025 15:28:39 - PDXC Integration (Work notes)
Assigned to Martin Szeto.
&lt;br/&gt;Refer to INC40858308, closing as duplicate
10-12-2025 15:28:36 - PDXC Integration (Additional comments)
mszeto@dxc.com: Refer to INC40858308, closing as duplicate
10-12-2025 09:19:28 - PDXC Integration (Work notes)
Assigned to Martin Szeto.
10-12-2025 06:33:44 - PDXC Integration (Work notes)
Opened By User is Unknown : guest@QR
10-12-2025 06:33:25 - Raegan Munro (Work notes)
Platform DXC Integration incident INC0576979 created INC40858281
10-12-2025 06:33:09 - Raegan Munro (Work notes)
Assigning to SIEM as per previous tickets (INC0529427, INC0514184).
</t>
  </si>
  <si>
    <t xml:space="preserve">
 2025-12-10 06:33:09 Raegan Munro - Assignment Group is DXC Security SIEM Security Operations Centre was Global Service Desk
 2025-12-10 09:19:22 PDXC Integration - State is Work in Progress was New
 2025-12-10 15:28:36 PDXC Integration - State is Resolved was Work in Progress</t>
  </si>
  <si>
    <t xml:space="preserve">
 2025-12-14 22:00:00  - State is Closed was Resolved</t>
  </si>
  <si>
    <t xml:space="preserve">12-12-2025 17:02:41 - PDXC Integration (Work notes)
Assigned to DIYA DEY.
&lt;br/&gt;services has been restarted
12-12-2025 17:02:28 - PDXC Integration (Work notes)
Assigned to DIYA DEY.
&lt;br/&gt;services has been restarted
12-12-2025 17:02:23 - PDXC Integration (Additional comments)
diya.dey@dxc.com: services has been restarted
12-12-2025 17:01:08 - PDXC Integration (Work notes)
Assigned to DIYA DEY.
11-12-2025 17:13:08 - PDXC Integration (Work notes)
Assigned to DIYA DEY.
11-12-2025 17:13:06 - PDXC Integration (Additional comments)
diya.dey@dxc.com: services has again been restarted
10-12-2025 11:54:24 - PDXC Integration (Work notes)
Assigned to DIYA DEY.
&lt;br/&gt;Failed to update the releated lists: None of the affectedCis provided by QLDRail_INC exist in ServiceNow: SCOM. Cannot updated the affected CIs. (F8EDD3803DBA431AAEBD3E035F7CA1DD)
10-12-2025 11:54:11 - Liam Bryan (Work notes)
Platform DXC Integration incident INC0576977 updated INC40851360
10-12-2025 11:54:07 - Liam Bryan (Work notes)
ConfigMgr Server Component Issue 
  Alert Description 
Source:    ConfigMgr WSUS Synchronization Manager - CPTPRDMCM105.CORP.QR.COM.AU 
Full Path Name:    CPTPRDMCM105.corp.qr.com.au\ConfigMgr Component Server - CPTPRDMCM105.CORP.QR.COM.AU\ConfigMgr WSUS Synchronization Manager - CPTPRDMCM105.CORP.QR.COM.AU 
Alert Monitor:    Server Component 
Created:    10/12/2025 12:37:43 PM 
  Component ConfigMgr WSUS Synchronization Manager - CPTPRDMCM105.CORP.QR.COM.AU (SMS_WSUS_SYNC_MANAGER) on serverCPTPRDMCM105.corp.qr.com.au is not working properly.
Knowledge:     View additional knowledge... 
Summary
This is an aggregation monitor of component health status. Check the unit monitors for root causes and resolutions.
Hide knowledge
10-12-2025 00:07:48 - PDXC Integration (Work notes)
Assigned to DIYA DEY.
10-12-2025 00:06:24 - PDXC Integration (Work notes)
Assigned to DIYA DEY.
10-12-2025 00:06:15 - PDXC Integration (Additional comments)
diya.dey@dxc.com: services has been restarted
10-12-2025 00:02:34 - PDXC Integration (Work notes)
Assigned to DIYA DEY.
09-12-2025 20:58:34 - PDXC Integration (Work notes)
Vendor Referenced this CI Value on Creation not found in database : SCOM
Vendor Referenced this Business Service Value on Creation not found in database : SCOM
09-12-2025 20:58:20 - Calem Garity (Work notes)
Platform DXC Integration incident INC0576977 created INC40851360
</t>
  </si>
  <si>
    <t xml:space="preserve">
 2025-12-10 00:02:29 PDXC Integration - State is Work in Progress was New
 2025-12-10 00:06:15 PDXC Integration - State is On Hold was Work in Progress
 2025-12-12 17:01:06 PDXC Integration - State is Work in Progress was On Hold
 2025-12-12 17:02:23 PDXC Integration - State is Resolved was Work in Progress</t>
  </si>
  <si>
    <t xml:space="preserve">11-12-2025 12:12:28 - PDXC Integration (Work notes)
Assigned to Gudla Harshitha.
&lt;br/&gt;We suggested perform a hard reset.
11-12-2025 12:12:18 - PDXC Integration (Work notes)
Assigned to Gudla Harshitha.
&lt;br/&gt;We suggested perform a hard reset.
11-12-2025 12:12:14 - PDXC Integration (Additional comments)
harshitha.gudla@dxc.com: okay 
so it is not printed from the kiosk, but printed from a desktop am i correct ?
Correct
The printer is selectable
But then they try to print nothing comes out 
oh kk
Have you performed done a hard reset?
Just did test prints to both printers from the PC and they worked
They did a hard reset on the kiosk Tuesday
If that is what you mean
Actually I think they have done it twice?
Can you perform a hard reset, like plug off and plug in back 
The kiosk?
yes 
and printer 
They rebooted and got this error.  
Should they cancel or quit?
cancel 
and it gives a second error now
Also cancel?
and a third 
click yes
Done
 It is printing! 
Can we change the default setting to print Landscape not Portait?
It's defaulting to Portrait apparently?
let me check 
Hi Clarke, Rob
this will be done on printer options. If you could see anything, as the default policy wise we can't do
11-12-2025 12:11:38 - PDXC Integration (Work notes)
Assigned to Gudla Harshitha.
11-12-2025 10:14:02 - Shane Kmet (Work notes)
Platform DXC Integration incident INC0576974 updated INC40851296
11-12-2025 10:13:58 - Shane Kmet (Work notes)
Issue/s:
User called in, at a Kiosk
Has a default printer attached
The default printer is not the printer thats not on site
Troubleshooting:
There is a kiosk and 2 PCs on site
Kiosk is used for printing job cards
TC191057
Advised  user the update as per to Jamie at note 11-12-2025 09:30:45
Users on site (Sheryl and another colleague) have confirmed that the printer is still not accepting print jobs from the kiosk
The printer on site is working from other devices still just that the Kiosk is not working for print jobs
The Kiosk has no errors, just does not print
=================================
Name: Sheryl White
Contact number: 0418 877 187
Service Number / User ID: R853339
Location: FerryGrove - TrainCrew
11-12-2025 09:31:28 - PDXC Integration (Work notes)
Assigned to Gudla Harshitha.
11-12-2025 09:30:48 - PDXC Integration (Work notes)
Assigned to Gudla Harshitha.
11-12-2025 09:30:45 - PDXC Integration (Additional comments)
harshitha.gudla@dxc.com: From: Gudla, Harshitha 
Sent: 11 December 2025 04:58
To: Gladstone, Jamie
Cc: Workplace Noida iDO 2 Citrix AUS &lt;wpnido2ctxaus@dxc.com&gt;
Subject: INC40851296-IWay Kiosk - TC191057 - Wyse 3040 Thin Client - Printer Mapping / Change
Hi @Gladstone, Jamie
Good day!
Regarding the ticket, INC40851296-IWay Kiosk - TC191057 - Wyse 3040 Thin Client - Printer Mapping / Change.
We added the printer. Can you please check and share the status?
Thanks &amp; Regards,
Harshitha
ICT Citrix Support
Team PDL: wpnido2ctxaus@dxc.com
10-12-2025 10:20:35 - PDXC Integration (Work notes)
Assigned to Gudla Harshitha.
10-12-2025 10:20:34 - PDXC Integration (Additional comments)
harshitha.gudla@dxc.com: From: Gudla, Harshitha 
Sent: 10 December 2025 05:50
To: Gladstone, Jamie &lt;Jamie.Gladstone@qr.com.au&gt;
Cc: Workplace Noida iDO 2 Citrix AUS &lt;wpnido2ctxaus@dxc.com&gt;
Subject: INC40851296-IWay Kiosk - TC191057 - Wyse 3040 Thin Client - Printer Mapping / Change
Hi @Gladstone, Jamie
Good day!
Regarding the ticket, INC40851296-IWay Kiosk - TC191057 - Wyse 3040 Thin Client - Printer Mapping / Change.
We added the printer. Can you please check and share the status?
Thanks &amp; Regards,
Harshitha
ICT Citrix Support
Team PDL: wpnido2ctxaus@dxc.com
10-12-2025 10:18:18 - PDXC Integration (Work notes)
Assigned to Gudla Harshitha.
10-12-2025 03:28:49 - PDXC Integration (Work notes)
Assigned to Anitha Sanaboyina.
10-12-2025 03:28:44 - PDXC Integration (Work notes)
Assigned to Anitha Sanaboyina.
10-12-2025 03:28:38 - PDXC Integration (Additional comments)
anitha.sanaboyina@dxc.com: We are checking on it.
10-12-2025 03:13:04 - PDXC Integration (Work notes)
Assigned to Anitha Sanaboyina.
09-12-2025 20:53:19 - Calem Garity (Work notes)
Platform DXC Integration incident INC0576974 created INC40851296
</t>
  </si>
  <si>
    <t xml:space="preserve">
 2025-12-10 03:13:02 PDXC Integration - State is Work in Progress was New
 2025-12-10 03:28:38 PDXC Integration - State is On Hold was Work in Progress
 2025-12-11 12:11:31 PDXC Integration - State is Work in Progress was On Hold
 2025-12-11 12:12:14 PDXC Integration - State is Resolved was Work in Progress</t>
  </si>
  <si>
    <t xml:space="preserve">10-12-2025 11:41:59 - PDXC Integration (Work notes)
Assigned to Eric Hanneman.
&lt;br/&gt;Cleaned up user profiles - 1 month of profiles left on local disk C. Currently 52.2 GB of hard disk space. Device is in Shared desktop OU
10-12-2025 11:41:56 - PDXC Integration (Work notes)
Assigned to Eric Hanneman.
&lt;br/&gt;Cleaned up user profiles - 1 month of profiles left on local disk C. Currently 52.2 GB of hard disk space. Device is in Shared desktop OU
10-12-2025 11:41:55 - PDXC Integration (Additional comments)
ehanneman2@dxc.com: Cleaned up user profiles on local disk C. Currently 52.2 GB of hard disk space. Resolving incident.
10-12-2025 11:40:14 - PDXC Integration (Work notes)
Assigned to Eric Hanneman.
&lt;br/&gt;Device is in Shared desktop OU
10-12-2025 11:31:35 - PDXC Integration (Work notes)
Assigned to Eric Hanneman.
&lt;br/&gt;Currently 52.2 GB of hard disk space.
10-12-2025 11:31:08 - PDXC Integration (Work notes)
Assigned to Eric Hanneman.
&lt;br/&gt;Cleaned up user profiles - 1 month of profiles left on local disk C.
10-12-2025 10:59:04 - PDXC Integration (Work notes)
Assigned to Eric Hanneman.
&lt;br/&gt;Currently 622Mb of space on C
Currently 58 user profiles dating back to 8/9/25.
10-12-2025 10:17:28 - PDXC Integration (Work notes)
Assigned to Eric Hanneman.
09-12-2025 20:36:58 - Calem Garity (Work notes)
Platform DXC Integration incident INC0576973 created INC40851140
</t>
  </si>
  <si>
    <t xml:space="preserve">
 2025-12-10 10:17:22 PDXC Integration - State is Work in Progress was New
 2025-12-10 11:41:55 PDXC Integration - State is Resolved was Work in Progress</t>
  </si>
  <si>
    <t xml:space="preserve">12-12-2025 10:33:51 - PDXC Integration (Work notes)
Assigned to Eric Hanneman.
&lt;br/&gt;From: Hanneman, Eric 
Sent: Friday, 12 December 2025 10:33
To: Lal, Preetika &lt;Preetika.Lal@qr.com.au&gt;
Subject: RE: INC0576972 (INC40850988) - QRST-H6W5MNSSHI Bitlocker Recovery Key
Hi Preetika,
I was just checking back on this request.  Are you able to use your laptop again or do you require further assistance?
Thank you,
Eric
12-12-2025 10:32:48 - PDXC Integration (Work notes)
Assigned to Eric Hanneman.
&lt;br/&gt;Called and left VM on 0439676530.
10-12-2025 10:52:55 - PDXC Integration (Work notes)
Assigned to Eric Hanneman.
10-12-2025 10:51:44 - PDXC Integration (Work notes)
Assigned to Eric Hanneman.
10-12-2025 10:51:42 - PDXC Integration (Additional comments)
ehanneman2@dxc.com: Awaiting response from Preetika, email sent / phone call made (no vm left).
10-12-2025 10:50:38 - PDXC Integration (Work notes)
Assigned to Eric Hanneman.
&lt;br/&gt;From: Hanneman, Eric 
Sent: Wednesday, 10 December 2025 10:50
To: Lal, Preetika &lt;Preetika.Lal@qr.com.au&gt;
Subject: INC0576972 (INC40850988) - QRST-H6W5MNSSHI Bitlocker Recovery Key
Hi Preetika,
I was passed an incident raised under your name that states you Surface tablet is asking for a Bitlocker key.  I’ve looked up and identified the key.  If you are being prompted, please enter the following 48 character key…
Recovery Password:
                568029-068849-091333-014388-
                052459-646052-083688-341704
If you require further assistance, please reply to this email and we can arrange a time for a phone call.
Regards,
Eric
10-12-2025 10:17:28 - PDXC Integration (Work notes)
Assigned to Eric Hanneman.
09-12-2025 20:18:43 - Calem Garity (Work notes)
Platform DXC Integration incident INC0576972 created INC40850988
</t>
  </si>
  <si>
    <t xml:space="preserve">
 2025-12-10 10:17:19 PDXC Integration - State is Work in Progress was New
 2025-12-10 10:51:42 PDXC Integration - State is On Hold was Work in Progress</t>
  </si>
  <si>
    <t xml:space="preserve">10-12-2025 13:56:54 - PDXC Integration (Work notes)
Assigned to Ashish Anand.
&lt;br/&gt;Opened By User is Unknown : TRAP_Alerts@qr.com.au@QR
10-12-2025 13:56:48 - PDXC Integration (Work notes)
Assigned to Ashish Anand.
&lt;br/&gt;Opened By User is Unknown : TRAP_Alerts@qr.com.au@QR&lt;br/&gt;This email is a legit email, if you dont have any business with them unsubscribe and Delete this email.
10-12-2025 13:56:44 - PDXC Integration (Work notes)
Assigned to Ashish Anand.
&lt;br/&gt;Opened By User is Unknown : TRAP_Alerts@qr.com.au@QR
10-12-2025 13:56:40 - PDXC Integration (Additional comments)
ashish.anand@dxc.com: This email is a legit email, if you dont have any business with them unsubscribe and Delete this email.
10-12-2025 08:31:48 - PDXC Integration (Work notes)
Assigned to Ashish Anand.
09-12-2025 18:55:38 - PDXC Integration (Work notes)
Opened By User is Unknown : TRAP_Alerts@qr.com.au@QR
09-12-2025 18:55:20 - TRAP Alerts (Work notes)
Platform DXC Integration incident INC0576970 created INC40849953
</t>
  </si>
  <si>
    <t xml:space="preserve">
 2025-12-09 18:55:05 TRAP Alerts - State is New was New
 2025-12-10 08:31:48 PDXC Integration - State is Work in Progress was New
 2025-12-10 13:56:38 PDXC Integration - State is Resolved was Work in Progress</t>
  </si>
  <si>
    <t xml:space="preserve">10-12-2025 13:37:38 - PDXC Integration (Work notes)
Space is cleared, please refer the attachment, hence closing the incident.
10-12-2025 13:37:24 - PDXC Integration (Work notes)
Space is cleared, please refer the attachment, hence closing the incident.
10-12-2025 13:37:21 - PDXC Integration (Additional comments)
brendin.louis@dxc.com: Space is cleared, please refer the attachment, hence closing the incident.
10-12-2025 13:36:14 - PDXC Integration (Work notes)
Assigned to Brendin Louis.
10-12-2025 13:35:49 - PDXC Integration (Work notes)
Assigned to Brendin Louis.
&lt;br/&gt;Added attachment ::  image (33).png
09-12-2025 20:04:29 - PDXC Integration (Work notes)
Assigned to Brendin Louis.
09-12-2025 17:57:04 - PDXC Integration (Work notes)
Vendor Referenced this Business Service Value on Creation not found in database : SCOM
09-12-2025 17:55:05 - Shane Kmet (Work notes)
Platform DXC Integration incident INC0576969 created INC40849339
</t>
  </si>
  <si>
    <t xml:space="preserve">
 2025-12-09 20:04:22 PDXC Integration - State is Work in Progress was New
 2025-12-10 13:37:21 PDXC Integration - State is Resolved was Work in Progress</t>
  </si>
  <si>
    <t xml:space="preserve">09-12-2025 20:30:18 - PDXC Integration (Work notes)
Incident resolved due to closure of alert: Alert64225930
Incident resolved automatically by return-to-normal condition detected by monitoring system.
09-12-2025 20:30:14 - PDXC Integration (Work notes)
Incident resolved due to closure of alert: Alert64225930
Incident resolved automatically by return-to-normal condition detected by monitoring system.&lt;br/&gt;Backsync to Dynatrace - Status code: 201. Dynatrace Problem P-2512443 has been updated with new comment based on resolution/closure of ServiceNow incident INC40849194. The Dynatrace Problem was intentionally left Open.
09-12-2025 20:29:28 - PDXC Integration (Work notes)
Incident resolved due to closure of alert: Alert64225930
Incident resolved automatically by return-to-normal condition detected by monitoring system.&lt;br/&gt;This alert has been updated by business rule 'Copy alert updates to incident'.
Description has changed. Previous: OPEN Problem P-2512443 in environment QLR-11_ENV01
Problem detected at: 07:14 (UTC) 09.12.2025
1 impacted service
Web service
MainWO
Response time degradation
11.6 requests/min impacted
The current response time (340 ms) exceeds the auto-detected baseline (180 ms) by 89 %
Service method: All methods affected
Root cause
Based on our dependency analysis all incidents are part of the same overall problem.
https://dxcdynatrace-io.sso.glb.platform.dxc.com/e/c9be27d8-6982-42a7-9fb5-78ea9087067f/#problems/problemdetails;pid=-5576148688788378774_1765264140000V2,
 Tags- ViziRail Services, customProperties_Node_IP:10.32.32.21, 10.32.32.22, 10.32.32.23, HN;:CATPRDVIZ100.corp.qr.com.au, CATPRDVIZ101.corp.qr.com.au, CATPRDVIZ200.corp.qr.com.au, MAP ID:QLR_DT_CI_002
09-12-2025 20:29:24 - PDXC Integration (Work notes)
Incident resolved due to closure of alert: Alert64225930
09-12-2025 20:28:29 - PDXC Integration (Work notes)
The related alert Alert64225930 state is now Closed
09-12-2025 17:46:14 - PDXC Integration (Work notes)
Backsync to Dynatrace - Status code: 201. Dynatrace Problem P-2512443 has been updated with new comment based on creation of ServiceNow incident INC40849194.
---START---{EventSourceSendingServer:undefined,EventSourceExternalId:undefined}---END---
09-12-2025 17:46:04 -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&lt;/td&gt;&lt;td&gt;DT-5576148688788378774_1765264140000V2_SERVICE-1FF0F9674CDA0392_SERVICE_RESPONSE_TIME_DEGRADED&lt;/td&gt;&lt;/tr&gt;&lt;tr&gt;&lt;td&gt;HN;&lt;/td&gt;&lt;td&gt;CATPRDVIZ100.corp.qr.com.au,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10.32.32.23&lt;/td&gt;&lt;/tr&gt;&lt;tr&gt;&lt;td&gt;affectedRequestsPerMinute&lt;/td&gt;&lt;td&gt;11.6&lt;/td&gt;&lt;/tr&gt;&lt;tr&gt;&lt;td&gt;annotationDescription&lt;/td&gt;&lt;td&gt;The current response time (~339.74 ms) exceeds the auto-detected baseline (~179.92 ms) by 88.82 %.
Service MainWO has a slowdown.&lt;/td&gt;&lt;/tr&gt;&lt;tr&gt;&lt;td&gt;displayId&lt;/td&gt;&lt;td&gt;P-2512443&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-5576148688788378774_1765264140000V2&lt;/td&gt;&lt;/tr&gt;&lt;tr&gt;&lt;td&gt;problemImpact&lt;/td&gt;&lt;td&gt;SERVICES&lt;/td&gt;&lt;/tr&gt;&lt;tr&gt;&lt;td&gt;problemUrl&lt;/td&gt;&lt;td&gt;https://dxcdynatrace-io.sso.glb.platform.dxc.com/e/c9be27d8-6982-42a7-9fb5-78ea9087067f/#problems/problemdetails;pid=-5576148688788378774_1765264140000V2&lt;/td&gt;&lt;/tr&gt;&lt;tr&gt;&lt;td&gt;referenceResponseTime50thPercentile&lt;/td&gt;&lt;td&gt;179923&lt;/td&gt;&lt;/tr&gt;&lt;tr&gt;&lt;td&gt;referenceResponseTime90thPercentile&lt;/td&gt;&lt;td&gt;374343&lt;/td&gt;&lt;/tr&gt;&lt;tr&gt;&lt;td&gt;runEventRules&lt;/td&gt;&lt;td&gt;true&lt;/td&gt;&lt;/tr&gt;&lt;tr&gt;&lt;td&gt;service&lt;/td&gt;&lt;td&gt;MainWO&lt;/td&gt;&lt;/tr&gt;&lt;tr&gt;&lt;td&gt;serviceMethodGroup&lt;/td&gt;&lt;td&gt;Default requests&lt;/td&gt;&lt;/tr&gt;&lt;tr&gt;&lt;td&gt;severities response time 50th percentile&lt;/td&gt;&lt;td&gt;339736.5&lt;/td&gt;&lt;/tr&gt;&lt;tr&gt;&lt;td&gt;severities unit&lt;/td&gt;&lt;td&gt;microsecond (µs)&lt;/td&gt;&lt;/tr&gt;&lt;tr&gt;&lt;td&gt;severityLevel&lt;/td&gt;&lt;td&gt;PERFORMANCE&lt;/td&gt;&lt;/tr&gt;&lt;tr&gt;&lt;td&gt;startTime&lt;/td&gt;&lt;td&gt;1765264140000&lt;/td&gt;&lt;/tr&gt;&lt;tr&gt;&lt;td&gt;status&lt;/td&gt;&lt;td&gt;OPEN&lt;/td&gt;&lt;/tr&gt;&lt;tr&gt;&lt;td&gt;tags&lt;/td&gt;&lt;td&gt;ViziRail Services&lt;/td&gt;&lt;/tr&gt;&lt;/table&gt;[/code]
system:  Assignment rules are now used for all cases when the CI can't be resolved or the CI has no support group.
09-12-2025 17:45:58 - PDXC Integration (Work notes)
Backsync to Dynatrace - Status code: 201. Dynatrace Problem P-2512443 has been updated with new comment based on creation of ServiceNow incident INC40849194.
---START---{EventSourceSendingServer:undefined,EventSourceExternalId:undefined}---END---
09-12-2025 17:45:53 -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&lt;/td&gt;&lt;td&gt;DT-5576148688788378774_1765264140000V2_SERVICE-1FF0F9674CDA0392_SERVICE_RESPONSE_TIME_DEGRADED&lt;/td&gt;&lt;/tr&gt;&lt;tr&gt;&lt;td&gt;HN;&lt;/td&gt;&lt;td&gt;CATPRDVIZ100.corp.qr.com.au,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10.32.32.23&lt;/td&gt;&lt;/tr&gt;&lt;tr&gt;&lt;td&gt;affectedRequestsPerMinute&lt;/td&gt;&lt;td&gt;11.6&lt;/td&gt;&lt;/tr&gt;&lt;tr&gt;&lt;td&gt;annotationDescription&lt;/td&gt;&lt;td&gt;The current response time (~339.74 ms) exceeds the auto-detected baseline (~179.92 ms) by 88.82 %.
Service MainWO has a slowdown.&lt;/td&gt;&lt;/tr&gt;&lt;tr&gt;&lt;td&gt;displayId&lt;/td&gt;&lt;td&gt;P-2512443&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-5576148688788378774_1765264140000V2&lt;/td&gt;&lt;/tr&gt;&lt;tr&gt;&lt;td&gt;problemImpact&lt;/td&gt;&lt;td&gt;SERVICES&lt;/td&gt;&lt;/tr&gt;&lt;tr&gt;&lt;td&gt;problemUrl&lt;/td&gt;&lt;td&gt;https://dxcdynatrace-io.sso.glb.platform.dxc.com/e/c9be27d8-6982-42a7-9fb5-78ea9087067f/#problems/problemdetails;pid=-5576148688788378774_1765264140000V2&lt;/td&gt;&lt;/tr&gt;&lt;tr&gt;&lt;td&gt;referenceResponseTime50thPercentile&lt;/td&gt;&lt;td&gt;179923&lt;/td&gt;&lt;/tr&gt;&lt;tr&gt;&lt;td&gt;referenceResponseTime90thPercentile&lt;/td&gt;&lt;td&gt;374343&lt;/td&gt;&lt;/tr&gt;&lt;tr&gt;&lt;td&gt;runEventRules&lt;/td&gt;&lt;td&gt;true&lt;/td&gt;&lt;/tr&gt;&lt;tr&gt;&lt;td&gt;service&lt;/td&gt;&lt;td&gt;MainWO&lt;/td&gt;&lt;/tr&gt;&lt;tr&gt;&lt;td&gt;serviceMethodGroup&lt;/td&gt;&lt;td&gt;Default requests&lt;/td&gt;&lt;/tr&gt;&lt;tr&gt;&lt;td&gt;severities response time 50th percentile&lt;/td&gt;&lt;td&gt;339736.5&lt;/td&gt;&lt;/tr&gt;&lt;tr&gt;&lt;td&gt;severities unit&lt;/td&gt;&lt;td&gt;microsecond (µs)&lt;/td&gt;&lt;/tr&gt;&lt;tr&gt;&lt;td&gt;severityLevel&lt;/td&gt;&lt;td&gt;PERFORMANCE&lt;/td&gt;&lt;/tr&gt;&lt;tr&gt;&lt;td&gt;startTime&lt;/td&gt;&lt;td&gt;1765264140000&lt;/td&gt;&lt;/tr&gt;&lt;tr&gt;&lt;td&gt;status&lt;/td&gt;&lt;td&gt;OPEN&lt;/td&gt;&lt;/tr&gt;&lt;tr&gt;&lt;td&gt;tags&lt;/td&gt;&lt;td&gt;ViziRail Services&lt;/td&gt;&lt;/tr&gt;&lt;/table&gt;[/code]
system:  Assignment rules are now used for all cases when the CI can't be resolved or the CI has no support group.
09-12-2025 17:45:48 - PDXC Integration (Work notes)
---START---{EventSourceSendingServer:undefined,EventSourceExternalId:undefined}---END---
09-12-2025 17:45:44 - PDXC Integration (Additional comments)
system: This alert came in from DYNATRACE:
[code]&lt;table&gt;&lt;tr&gt;&lt;td width=160px&gt;Category: &lt;/td&gt;&lt;td&gt;EdgeX-SERVICE_RESPONSE_TIME_DEGRADED&lt;/td&gt;&lt;/tr&gt;&lt;tr&gt;&lt;td&gt;Application: &lt;/td&gt;&lt;td&gt;SERVICE&lt;/td&gt;&lt;/tr&gt;&lt;tr&gt;&lt;td&gt;Object: &lt;/td&gt;&lt;td&gt;SERVICE-1FF0F9674CDA0392&lt;/td&gt;&lt;/tr&gt;&lt;tr&gt;&lt;td&gt;UUID: &lt;/td&gt;&lt;td&gt;DT-5576148688788378774_1765264140000V2_SERVICE-1FF0F9674CDA0392_SERVICE_RESPONSE_TIME_DEGRADED&lt;/td&gt;&lt;/tr&gt;&lt;tr&gt;&lt;td&gt;HN;&lt;/td&gt;&lt;td&gt;CATPRDVIZ100.corp.qr.com.au, CATPRDVIZ101.corp.qr.com.au, CATPRDVIZ200.corp.qr.com.au&lt;/td&gt;&lt;/tr&gt;&lt;tr&gt;&lt;td&gt;MAP ID&lt;/td&gt;&lt;td&gt;QLR_DT_CI_002&lt;/td&gt;&lt;/tr&gt;&lt;tr&gt;&lt;td&gt;Node IP&lt;/td&gt;&lt;td&gt;10.32.32.21, 10.32.32.22, 10.32.32.23&lt;/td&gt;&lt;/tr&gt;&lt;tr&gt;&lt;td&gt;affectedRequestsPerMinute&lt;/td&gt;&lt;td&gt;11.6&lt;/td&gt;&lt;/tr&gt;&lt;tr&gt;&lt;td&gt;annotationDescription&lt;/td&gt;&lt;td&gt;The current response time (~339.74 ms) exceeds the auto-detected baseline (~179.92 ms) by 88.82 %.
Service MainWO has a slowdown.&lt;/td&gt;&lt;/tr&gt;&lt;tr&gt;&lt;td&gt;displayId&lt;/td&gt;&lt;td&gt;P-2512443&lt;/td&gt;&lt;/tr&gt;&lt;tr&gt;&lt;td&gt;dynatraceEnvironment&lt;/td&gt;&lt;td&gt;c9be27d8-6982-42a7-9fb5-78ea9087067f&lt;/td&gt;&lt;/tr&gt;&lt;tr&gt;&lt;td&gt;endTime&lt;/td&gt;&lt;td&gt;-1&lt;/td&gt;&lt;/tr&gt;&lt;tr&gt;&lt;td&gt;entityId&lt;/td&gt;&lt;td&gt;SERVICE-1FF0F9674CDA0392&lt;/td&gt;&lt;/tr&gt;&lt;tr&gt;&lt;td&gt;entityName&lt;/td&gt;&lt;td&gt;MainWO&lt;/td&gt;&lt;/tr&gt;&lt;tr&gt;&lt;td&gt;eventType&lt;/td&gt;&lt;td&gt;SERVICE_RESPONSE_TIME_DEGRADED&lt;/td&gt;&lt;/tr&gt;&lt;tr&gt;&lt;td&gt;foundSupportGroupAction&lt;/td&gt;&lt;td&gt;UseAssignmentRules&lt;/td&gt;&lt;/tr&gt;&lt;tr&gt;&lt;td&gt;impactLevel&lt;/td&gt;&lt;td&gt;SERVICE&lt;/td&gt;&lt;/tr&gt;&lt;tr&gt;&lt;td&gt;isRootCause&lt;/td&gt;&lt;td&gt;false&lt;/td&gt;&lt;/tr&gt;&lt;tr&gt;&lt;td&gt;percentile&lt;/td&gt;&lt;td&gt;50th&lt;/td&gt;&lt;/tr&gt;&lt;tr&gt;&lt;td&gt;problemId&lt;/td&gt;&lt;td&gt;-5576148688788378774_1765264140000V2&lt;/td&gt;&lt;/tr&gt;&lt;tr&gt;&lt;td&gt;problemImpact&lt;/td&gt;&lt;td&gt;SERVICES&lt;/td&gt;&lt;/tr&gt;&lt;tr&gt;&lt;td&gt;problemUrl&lt;/td&gt;&lt;td&gt;https://dxcdynatrace-io.sso.glb.platform.dxc.com/e/c9be27d8-6982-42a7-9fb5-78ea9087067f/#problems/problemdetails;pid=-5576148688788378774_1765264140000V2&lt;/td&gt;&lt;/tr&gt;&lt;tr&gt;&lt;td&gt;referenceResponseTime50thPercentile&lt;/td&gt;&lt;td&gt;179923&lt;/td&gt;&lt;/tr&gt;&lt;tr&gt;&lt;td&gt;referenceResponseTime90thPercentile&lt;/td&gt;&lt;td&gt;374343&lt;/td&gt;&lt;/tr&gt;&lt;tr&gt;&lt;td&gt;runEventRules&lt;/td&gt;&lt;td&gt;true&lt;/td&gt;&lt;/tr&gt;&lt;tr&gt;&lt;td&gt;service&lt;/td&gt;&lt;td&gt;MainWO&lt;/td&gt;&lt;/tr&gt;&lt;tr&gt;&lt;td&gt;serviceMethodGroup&lt;/td&gt;&lt;td&gt;Default requests&lt;/td&gt;&lt;/tr&gt;&lt;tr&gt;&lt;td&gt;severities response time 50th percentile&lt;/td&gt;&lt;td&gt;339736.5&lt;/td&gt;&lt;/tr&gt;&lt;tr&gt;&lt;td&gt;severities unit&lt;/td&gt;&lt;td&gt;microsecond (µs)&lt;/td&gt;&lt;/tr&gt;&lt;tr&gt;&lt;td&gt;severityLevel&lt;/td&gt;&lt;td&gt;PERFORMANCE&lt;/td&gt;&lt;/tr&gt;&lt;tr&gt;&lt;td&gt;startTime&lt;/td&gt;&lt;td&gt;1765264140000&lt;/td&gt;&lt;/tr&gt;&lt;tr&gt;&lt;td&gt;status&lt;/td&gt;&lt;td&gt;OPEN&lt;/td&gt;&lt;/tr&gt;&lt;tr&gt;&lt;td&gt;tags&lt;/td&gt;&lt;td&gt;ViziRail Services&lt;/td&gt;&lt;/tr&gt;&lt;/table&gt;[/code]
system:  Assignment rules are now used for all cases when the CI can't be resolved or the CI has no support group.
</t>
  </si>
  <si>
    <t xml:space="preserve">
 2025-12-09 20:28:57 PDXC Integration - State is Work in Progress was New
 2025-12-09 20:29:20 PDXC Integration - State is Resolved was Work in Progress
 2025-12-14 21:00:00  - State is Closed was Resolved</t>
  </si>
  <si>
    <t xml:space="preserve">10-12-2025 07:54:38 - Ruey Lim (Work notes)
From: Rayapudi, Pavan Kumar &lt;pavankumar.rayapudi@dxc.com&gt; 
Sent: Tuesday, 9 December 2025 6:39 PM
To: IT Service Desk &lt;ITServiceDesk@qr.com.au&gt;
Subject: RE: INC0576967 - Corp\A_MSP1465 account Locked
Hello Team, My session from server CATPRDCLU322 is disconnected now. Please proceed to unlock my account Thanks,&amp; Regards , Pavan Rayapudi SQL Database Administrator, DXC Technology 24x7 SQL Server Support (AU) 1300-247-DBA / (NZ) 0508-247-DBA
ZjQcmQRYFpfptBannerStart
[EXTERNAL EMAIL]: 
This email originated from outside Queensland Rail. Do not click on links or open attachments unless you recognise the sender and know the content is safe. 
    Report Phish     
ZjQcmQRYFpfptBannerEnd
Hello Team,
My session from server CATPRDCLU322 is disconnected now. Please proceed to unlock my account 
Thanks,&amp; Regards ,
Pavan Rayapudi
SQL Database Administrator,
DXC Technology
24x7 SQL Server Support
(AU) 1300-247-DBA / (NZ) 0508-247-DBA / (Int) +61 2 8315 1607
E-mail: rocksolid.sqlsupport@dxc.com
-----------------------------------------------------------------------------------------------------------
User disconnected from server CATPRDCLU322
Verified in PAM lockout report as well
Unlocked user's admin account
09-12-2025 17:46:57 - Shane Kmet (Work notes)
IT Service Desk 
Sent: Tuesday, 9 December 2025 6:47 PM
To: 'Rayapudi, Pavan Kumar' &lt;pavankumar.rayapudi@dxc.com&gt;
Subject: RE: INC0576967 - Corp\A_MSP1465 account Locked
Good afternoon Pavan
For the below issue, I have raised INC0576967
As your admin account is managed by PAM, I have found a lock out event for your account of the following server
A_MSP1465 RAYAPUDI, PAVAN (A_ACCOUNT) ICT_Database_Admin_Team 8/12/2025 7:07:46 PM CATPRDCLU322 3/12/2025 3:54:35 PM True
Your account is locked on server CATPRDCLU322. Do you have a colleague that can sign in to that server and terminate your account session (can use Task Manager to sign your account off), so that we can then unlocked the account in DRA?
If unable to arrange this, we will engage the CloudOps team to assist with that first, then once confirmed session no longer present, we can unlock in DRA.
Thank you,
Shane Kmet
Senior service desk analyst
Level 3, 21 Kirksway Place
Battery Point, Tasmania 7004
T: 07 3072 5000
W: queenslandrail.com.au  
E: ITservicedesk@qr.com.au
09-12-2025 17:46:57 - Shane Kmet (Additional comments)
Good afternoon Pavan
For the below issue, I have raised INC0576967
As your admin account is managed by PAM, I have found a lock out event for your account of the following server
A_MSP1465 RAYAPUDI, PAVAN (A_ACCOUNT) ICT_Database_Admin_Team 8/12/2025 7:07:46 PM CATPRDCLU322 3/12/2025 3:54:35 PM True
Your account is locked on server CATPRDCLU322. Do you have a colleague that can sign in to that server and terminate your account session (can use Task Manager to sign your account off), so that we can then unlocked the account in DRA?
If unable to arrange this, we will engage the CloudOps team to assist with that first, then once confirmed session no longer present, we can unlock in DRA.
Thank you,
Shane Kmet
Senior service desk analyst
Level 3, 21 Kirksway Place
Battery Point, Tasmania 7004
T: 07 3072 5000
W: queenslandrail.com.au  
E: ITservicedesk@qr.com.au
09-12-2025 17:44:59 - Shane Kmet (Work notes)
A_MSP1465
Checked DRA -  Confirmed locked out
Check PAM loick out emails
At 5.03 09/12/25 - locked on CATPRDCLU322
A_MSP1465 RAYAPUDI, PAVAN (A_ACCOUNT) ICT_Database_Admin_Team 8/12/2025 7:07:46 PM CATPRDCLU322 3/12/2025 3:54:35 PM True
</t>
  </si>
  <si>
    <t xml:space="preserve">
 2025-12-09 17:46:57 Shane Kmet - State is On Hold was Work in Progress
 2025-12-10 07:54:38 Ruey Lim - State is Resolved was On Hold</t>
  </si>
  <si>
    <t xml:space="preserve">
 2025-12-14 18:00:05  - State is Closed was Resolved</t>
  </si>
  <si>
    <t xml:space="preserve">09-12-2025 19:14:08 - PDXC Integration (Work notes)
Assigned to Bernard Jang.
&lt;br/&gt;Activity verified by the user over MS teams.
09-12-2025 19:13:54 - PDXC Integration (Work notes)
Assigned to Bernard Jang.
&lt;br/&gt;Activity verified by the user over MS teams.
09-12-2025 19:13:53 - PDXC Integration (Additional comments)
bjang@dxc.com: Activity verified by the user over MS teams.
09-12-2025 18:40:49 - PDXC Integration (Work notes)
Assigned to Bernard Jang.
09-12-2025 18:40:48 - PDXC Integration (Work notes)
Assigned to Bernard Jang.
&lt;br/&gt;Added attachment ::  INC40848943.png
09-12-2025 17:26:55 - PDXC Integration (Work notes)
Assigned to Bernard Jang.
09-12-2025 17:15:54 - PDXC Integration (Work notes)
Opened By User is Unknown : email.integration.mdr_unit 42@QR
Vendor Referenced this CI Value on Creation not found in database : Cortex XDR
Vendor Referenced this Business Service Value on Creation not found in database : Cortex XDR
09-12-2025 17:15:37 - Palo Alto MDR Service – Unit 42 (Work notes)
Platform DXC Integration incident INC0576962 created INC40848943
</t>
  </si>
  <si>
    <t xml:space="preserve">
 2025-12-09 17:26:47 PDXC Integration - State is Work in Progress was On Hold
 2025-12-09 19:13:53 PDXC Integration - State is Resolved was Work in Progress
 2025-12-14 20:00:00  - State is Closed was Resolved</t>
  </si>
  <si>
    <t xml:space="preserve">09-12-2025 17:22:35 - Riley Thomas (Work notes)
Platform DXC Integration incident INC0576961 updated INC40848961
09-12-2025 17:19:38 - PDXC Integration (Work notes)
Assigned to guduru shilpa.
&lt;br/&gt;Thanks for raising the incident. The incident has been acknowledged and we will start working on it immediately. In case we need further information related to the incident, we will contact you immediately. "
09-12-2025 17:18:44 - PDXC Integration (Work notes)
Assigned to guduru shilpa.
09-12-2025 17:17:04 - PDXC Integration (Work notes)
Vendor Referenced this CI Value on Creation not found in database : CATPRDWSC202
09-12-2025 17:16:50 - Riley Thomas (Work notes)
Platform DXC Integration incident INC0576961 created INC40848961
</t>
  </si>
  <si>
    <t xml:space="preserve">
 2025-12-09 17:18:44 PDXC Integration - State is Work in Progress was New
 2025-12-09 17:22:29 Riley Thomas - State is Resolved was Work in Progress
 2025-12-14 18:00:06  - State is Closed was Resolved</t>
  </si>
  <si>
    <t xml:space="preserve">10-12-2025 11:26:28 - Casey Micklesson (Additional comments)
Hi Tyler,
Can you confirm if you can see the Telstra service at the top of the device?
Can you please also remove the sim card and put it in another device (iPad or iPhone) and see if the data works?
This will help us determine if the device or sim is the issue.
Please be welcome to call me on 0730728877 to discuss.
Thank you,
10-12-2025 11:26:28 - Casey Micklesson (Work notes)
Left VM for customer 
Sent through troubleshooting
waiting response
10-12-2025 08:44:03 - Casey Micklesson (Work notes)
Please note your Order Reference Number:
15635182
</t>
  </si>
  <si>
    <t xml:space="preserve">
 2025-12-10 08:44:03 Casey Micklesson - Assigned to is Casey Micklesson was 
 2025-12-10 11:26:28 Casey Micklesson - State is On Hold was Work in Progress</t>
  </si>
  <si>
    <t xml:space="preserve">09-12-2025 17:26:43 - Shane Kmet (Work notes)
Closing ticekt
Service Desk will be raising an Other REquest for this action - RITM0271056
09-12-2025 17:20:01 - Shane Kmet (Work notes)
Investigating
</t>
  </si>
  <si>
    <t xml:space="preserve">
 2025-12-09 17:04:33 Shane Kmet - Assigned to is George Knight was 
 2025-12-09 17:26:43 Shane Kmet - State is Resolved was Work in Progress
 2025-12-14 18:00:03  - State is Closed was Resolved</t>
  </si>
  <si>
    <t xml:space="preserve">09-12-2025 16:59:29 - Guest (Additional comments)
reply from: webadmin@imei.com.au
Case Created
Hi IT Service Desk,
Thank you for your enquiry.
We acknowledge receipt of your email and have logged your query with the following details:
Case Number  Date Logged
00775477  9/12/2025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00775477.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https://urldefense.com/v3/__https://www.imei.com.au/privacy-policy/__;!!OewlTa1rXg!U_xbzUNpHq8IqMoB-HRG3TAwY0ZIqo-uxxfLPHr3gl0VBKFusmp5lxQt73AfdS8WCzN2hxDDhGb1-dEGNRp3Rw$ 
To unsubscribe from these emails click  here
ref:!00D900f76g.!500Od0ZvNOj:ref
[External Email] This email was sent from outside the organisation - be cautious, particularly with links and attachments.
[cid:outgoing_email_header_new.jpg@SNC.4b11656a87e4e525]
Incident: INC0576957
Short Description: Removal of Airwatch device
Assignment group: AirWatch Support
State: New
Priority: 4 - Low
Requested by: Riley Thomas
Requested for: Casey Micklesson
Description: From: Casey Micklesson &lt;casey.micklesson@techwell.com.au&gt;
Sent: Tuesday, 9 December 2025 4:59 PM
To: IT Service Desk &lt;ITServiceDesk@qr.com.au&gt;
Subject: Airwatch Removal
Hi Team, Can you please have the below devices removed from Airwatch for disposal iPhone SE (3rd generation) 353504403647419 PR7H1WT6M9 iPhone 13 358763466692317 FJX0H3H4LK iPhone 8 353221100193130 FFNYXYHEJC6C iPhone SE (3rd generation) 355405762586305
Hi Team,
Can you please have the below devices removed from Airwatch for disposal
iPhone SE (3rd generation) 353504403647419 PR7H1WT6M9
iPhone 13 358763466692317 FJX0H3H4LK
iPhone 8 353221100193130 FFNYXYHEJC6C
iPhone SE (3rd generation) 355405762586305 YYJ2Q96K63
Thank you,
Casey Micklesson
Enterprise Service Executive
1300 658 358
casey.micklesson@techwell.com.au
15-17 Millennium Circuit, Helensvale
https://urldefense.com/v3/__http://www.techwell.com.au__;!!OewlTa1rXg!U_xbzUNpHq8IqMoB-HRG3TAwY0ZIqo-uxxfLPHr3gl0VBKFusmp5lxQt73AfdS8WCzN2hxDDhGb1-dFjozEKlQ$ 
Follow Us
The above Incident has been assigned to your group for resolution. Please take appropriate action to have this incident assigned to an individual for resolution.
Please utilise the link below to view the current status or add additional comments.
INC0576957&lt;https://urldefense.com/v3/__https://queenslandrail.service-now.com/nav_to.do?uri=incident.do*3Fsys_id=efc00f8c47f1bad06793229df26d4317*26sysparm_stack=incident_list.do*3Fsysparm_query=active=true__;JSUl!!OewlTa1rXg!U_xbzUNpHq8IqMoB-HRG3TAwY0ZIqo-uxxfLPHr3gl0VBKFusmp5lxQt73AfdS8WCzN2hxDDhGb1-dGFJI4qYg$ &gt;
ICT Service Desk
[cid:outgoing_email_footer_new.jpg@SNC.9f0d6ac619087bbc]
Ref:MSG8200636_3b0Sv5bQLwzQlw7E7OkT
Queensland Rail Email Disclaimer : https://urldefense.com/v3/__https://www.queenslandrail.com.au/aboutus/legal/email-disclaimer__;!!OewlTa1rXg!U_xbzUNpHq8IqMoB-HRG3TAwY0ZIqo-uxxfLPHr3gl0VBKFusmp5lxQt73AfdS8WCzN2hxDDhGb1-dEvE1cFYQ$
</t>
  </si>
  <si>
    <t xml:space="preserve">11-12-2025 14:29:58 - PDXC Integration (Work notes)
Assigned to Satya Gopala Krishna Pabbineedi.
&lt;br/&gt;The available enrolled devices are wiped and deleted from Intune. Hence closing the ticket from our end
11-12-2025 14:29:58 - PDXC Integration (Work notes)
Assigned to Satya Gopala Krishna Pabbineedi.
&lt;br/&gt;The available enrolled devices are wiped and deleted from Intune. Hence closing the ticket from our end
11-12-2025 14:29:53 - PDXC Integration (Additional comments)
s.pabbineedi@dxc.com: From: Pabbineedi, Satya Gopala Krishna 
Sent: 11 December 2025 09:58
To: Micklesson, Casey &lt;casey.micklesson@qr.com.au&gt;
Cc: GDIC India Modern Workplace MDM team &lt;indiawpsmdm@dxc.com&gt;
Subject: RE: QR | INC40848754 | Intune Removal
Hi Casey,
The available enrolled devices are wiped and deleted from Intune. Hence closing the ticket from our end.
Best Regards,
Psgkrishna 
Modern Management,MDM
DXC Technology
10-12-2025 13:27:58 - PDXC Integration (Work notes)
Assigned to Satya Gopala Krishna Pabbineedi.
&lt;br/&gt;From: Micklesson, Casey &lt;casey.micklesson@qr.com.au&gt; 
Sent: 10 December 2025 03:31
To: Pabbineedi, Satya Gopala Krishna &lt;s.pabbineedi@dxc.com&gt;
Cc: GDIC India Modern Workplace MDM team &lt;indiawpsmdm@dxc.com&gt;
Subject: Re: QR | INC40848754 | Intune Removal
Hello,
Yes please wipe and delete all devices.
Thank you.
10-12-2025 13:27:58 - PDXC Integration (Work notes)
Assigned to Satya Gopala Krishna Pabbineedi.
10-12-2025 13:27:55 - PDXC Integration (Additional comments)
s.pabbineedi@dxc.com: From: Pabbineedi, Satya Gopala Krishna 
Sent: 10 December 2025 08:57
To: 'Micklesson, Casey' &lt;casey.micklesson@qr.com.au&gt;
Cc: GDIC India Modern Workplace MDM team &lt;indiawpsmdm@dxc.com&gt;
Subject: RE: QR | INC40848754 | Intune Removal
Hi Casey,
Thanks for the confirmation. Once it's completed will share an update.
Best Regards,
Psgkrishna 
Modern Management,MDM
DXC Technology
09-12-2025 18:43:18 - PDXC Integration (Work notes)
Assigned to Satya Gopala Krishna Pabbineedi.
09-12-2025 18:43:14 - PDXC Integration (Work notes)
Assigned to Satya Gopala Krishna Pabbineedi.
09-12-2025 18:43:07 - PDXC Integration (Additional comments)
s.pabbineedi@dxc.com: From: Pabbineedi, Satya Gopala Krishna 
Sent: 09 December 2025 14:12
To: Micklesson, Casey &lt;casey.micklesson@qr.com.au&gt;
Cc: GDIC India Modern Workplace MDM team &lt;indiawpsmdm@dxc.com&gt;
Subject: QR | INC40848754 | Intune Removal
Hi Casey,
Good day
Could you please confirm if we need to perform a Wipe and Delete action from the Intune portal for the 129 devices listed.
Kindly note that once a wipe is initiated, all data on the device will be erased unless it has been backed up or saved to OneDrive.
Best Regards,
Psgkrishna 
Modern Management,MDM
DXC Technology
09-12-2025 16:57:44 - PDXC Integration (Work notes)
Assigned to Satya Gopala Krishna Pabbineedi.
09-12-2025 16:53:02 - PDXC Integration (Work notes)
Vendor Referenced this CI Value on Creation not found in database : InTune
Vendor Referenced this Business Service Value on Creation not found in database : InTune
09-12-2025 16:52:54 - PDXC Integration (Work notes)
Added attachment ::  QLDRail_INC added (CNDEF0001178) - Inutne nov.xlsx
09-12-2025 16:52:36 - Riley Thomas (Work notes)
Platform DXC Integration incident INC0576956 created INC40848754
</t>
  </si>
  <si>
    <t xml:space="preserve">
 2025-12-09 16:57:42 PDXC Integration - State is Work in Progress was New
 2025-12-09 18:43:07 PDXC Integration - State is On Hold was Work in Progress
 2025-12-11 14:29:53 PDXC Integration - State is Resolved was On Hold</t>
  </si>
  <si>
    <t xml:space="preserve">12-12-2025 11:28:41 - Gilbert Noble (Work notes)
called user on 0486 032 841, no answer, no answer machine
11-12-2025 09:04:01 - Gilbert Noble (Additional comments)
Hi Steve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INC0576955.
Kind regards,
Gilbert Noble
11-12-2025 09:04:01 - Gilbert Noble (Work notes)
device is online and pingable
</t>
  </si>
  <si>
    <t xml:space="preserve">
 2025-12-09 17:01:27 Gilbert Noble - Assigned to is Gilbert Noble was 
 2025-12-11 09:04:01 Gilbert Noble - State is On Hold was Work in Progress</t>
  </si>
  <si>
    <t xml:space="preserve">10-12-2025 17:47:28 - PDXC Integration (Work notes)
Assigned to Jeevan N.
&lt;br/&gt;The given zone has been resolving now from the given server, Hence closing this request
10-12-2025 17:47:18 - PDXC Integration (Work notes)
Assigned to Jeevan N.
&lt;br/&gt;The given zone has been resolving now from the given server, Hence closing this request
10-12-2025 17:47:17 - PDXC Integration (Additional comments)
matangi.jayapaul@dxc.com: The given zone has been resolving now from the given server, Hence closing this request
C:\Users\mjayapaul&gt;nslookup CATPRDADC202
Server:  CPTPRDSRV111.corp.qr.com.au
Address:  10.16.140.11
Name:    CATPRDADC202.corp.qr.com.au
Address:  10.32.0.5
10-12-2025 12:14:44 - PDXC Integration (Work notes)
Assigned to Jeevan N.
&lt;br/&gt;Failed to update the releated lists: None of the affectedCis provided by QLDRail_INC exist in ServiceNow: CATPRDADC202. Cannot updated the affected CIs. (F8EDD3803DBA431AAEBD3E035F7CA1DD)
10-12-2025 12:14:22 - Liam Bryan (Work notes)
Platform DXC Integration incident INC0576954 updated INC40848653
10-12-2025 12:14:18 - Liam Bryan (Work notes)
Windows DNS - Active Directory Integrated Zone Conflict 
  Alert Description 
Source:    Zone 32.32.10.in-addr.arpa on CATPRDADC101.corp.qr.com.au 
Full Path Name:    catprdadc101.corp.qr.com.au\Windows DNS Server on (CATPRDADC101.corp.qr.com.au)\Zone 32.32.10.in-addr.arpa on CATPRDADC101.corp.qr.com.au 
Alert Rule:    Microsoft Windows Server DNS ADI Zone Conflict 
Created:    10/12/2025 12:41:56 PM 
  Event ID: 4515
Event Source: Microsoft-Windows-DNS-Server-Service
Event Log: DNS Server
Event Description: The zone 32.32.10.in-addr.arpa was previously loaded from the directory partition DomainDnsZones.corp.qr.com.au but another copy of the zone has been found in directory partition ForestDnsZones.corp.qr.com.au. The DNS Server will ignore this new copy of the zone. Please resolve this conflict as soon as possible. 
If an administrator has moved this zone from one directory partition to another this may be a harmless transient condition. In this case, no action is necessary. The deletion of the original copy of the zone should soon replicate to this server. 
If there are two copies of this zone in two different directory partitions but this is not a transient caused by a zone move operation then one of these copies should be deleted as soon as possible to resolve this conflict. 
To change the replication scope of an application directory partition containing DNS zones and for more details on storing DNS zones in the application directory partitions, please see Help and Support.
Knowledge:     View additional knowledge... 
Summary
You can configure the DNS Server service to use Active Directory Domain Services (AD DS) to store zone data. This makes it possible for the DNS server to rely on directory replication, which enhances security, reliability, and ease of administration.
Causes
The DNS server has encountered a critical error from the Active Directory.
Resolutions
If an administrator has moved this zone from one directory partition to another, this may be a harmless, transient condition. In this case, no action is necessary. The deletion of the original copy of the zone should soon replicate to this server.
Additional Information
If there are two copies of this zone in two different directory partitions but this is not a transient condition, delete one of the copies as soon as possible to resolve the conflict. For more information, see "Event ID 4515 is logged in the DNS Server log in Windows Server 2003" (http://support.microsoft.com/kb/867464/en-us ). 
External Knowledge Sources
http://technet.microsoft.com/en-us/library/dd365068(v=ws.10).aspx
Hide knowledge
09-12-2025 16:46:14 - PDXC Integration (Work notes)
Assigned to Jeevan N.
09-12-2025 16:42:18 - PDXC Integration (Work notes)
Vendor Referenced this CI Value on Creation not found in database : CATPRDADC202
Vendor Referenced this Business Service Value on Creation not found in database : SCOM
09-12-2025 16:41:51 - Shane Kmet (Work notes)
Platform DXC Integration incident INC0576954 created INC40848653
</t>
  </si>
  <si>
    <t xml:space="preserve">
 2025-12-09 16:46:13 PDXC Integration - State is Work in Progress was New
 2025-12-10 17:47:17 PDXC Integration - State is Resolved was Work in Progress</t>
  </si>
  <si>
    <t xml:space="preserve">10-12-2025 05:43:48 - PDXC Integration (Work notes)
Assigned to Bernard Jang.
&lt;br/&gt;User was contacted via email and user replied back confirming the activity
10-12-2025 05:42:38 - PDXC Integration (Work notes)
Assigned to Bernard Jang.
&lt;br/&gt;User was contacted via email and user replied back confirming the activity
10-12-2025 05:42:36 - PDXC Integration (Additional comments)
p.yara@dxc.com: User was contacted via email and user replied back confirming the activity
10-12-2025 05:40:54 - PDXC Integration (Work notes)
Assigned to Bernard Jang.
10-12-2025 05:37:28 - PDXC Integration (Work notes)
Assigned to Bernard Jang.
10-12-2025 05:37:20 - PDXC Integration (Additional comments)
p.yara@dxc.com: User replied and confirmed activity:
Re: P4 - INC40848553 - QLR - Unusual sign in overseas sign in activity detected
From: Jimmieson, Matthew
​To MSS ANZ SOC​
Hi Bernard
I’m on holiday in New Zealand from 1 - 11 December
Thanks for checking
Cheers
Matt
09-12-2025 18:21:38 - PDXC Integration (Work notes)
Assigned to Bernard Jang.
09-12-2025 18:21:38 - PDXC Integration (Work notes)
Assigned to Bernard Jang.
09-12-2025 18:21:30 - PDXC Integration (Additional comments)
bjang@dxc.com: Email sent to user to verify activity
09-12-2025 18:20:58 - PDXC Integration (Work notes)
Assigned to Bernard Jang.
&lt;br/&gt;From: MSS ANZ SOC &lt;mss.anz.soc@dxc.com&gt; 
Sent: Tuesday, 9 December 2025 7:20 PM
To: Jimmieson, Matthew &lt;matthew.jimmieson@qr.com.au&gt;
Cc: MSS ANZ SOC &lt;mss.anz.soc@dxc.com&gt;
Subject: P4 - INC40848553 - QLR - Unusual sign in overseas sign in activity detected
Hi Matthew,
I'm contacting you from the DXC SOC. We provide security monitoring on behalf of Queensland Rail.
We understand that you are the owner of the account 'r111122' and have observed its involvement in some unusual activity.
Over the past 2 months, we observed sign-in attempts from several overseas IP addresses (listed below). All were blocked except the recent attempt originating from New Zealand.
If you are aware of this activity, please get back to us with an explanation. 
If you did NOT perform this activity, please get back to us ASAP so we can take remedial action.
Sign in IPs and locations: 
TimeGenerated [Local Time] IPAddress Location
17/09/2025, 5:49:29.587 pm 2a0b:2fc5:a925:8151:50b2:b7a1:3597:7f0a Poland
23/09/2025, 7:39:15.199 pm 104.234.19.75 US
02/10/2025, 11:32:04.770 pm 152.59.89.110 India
11/10/2025, 8:43:17.654 am 2a06:b440:64:5ab5:ce19:b987:6115:eab3 Germany
14/10/2025, 10:43:06.959 pm 2a0b:2fc7:46c5:94c7:d2a6:efc5:287c:a7b0 Poland
17/10/2025, 2:22:01.683 pm 2a06:b440:38:db63:de9f:79ee:e6ac:9c84 Germany
18/10/2025, 9:05:07.973 am 2607:f2d0:148b:6c5e:b77d:ff51:fb3a:d160 US
09/11/2025, 9:04:50.587 am 190.120.248.155 Venezuela
11/11/2025, 10:44:33.452 am 2a01:e300:da6:bee2:43d8:5918:9450:6ccf US
09/12/2025, 4:50:09.000 pm 122.63.72.88 New Zealand
Thanks and Regards, 
Bernard Jang
Security Analyst – Cyber Defense
Managed Cybersecurity Services (ANZ)
09-12-2025 18:19:39 - PDXC Integration (Work notes)
Assigned to Bernard Jang.
09-12-2025 16:29:25 - PDXC Integration (Work notes)
Opened By User is Unknown : email.integration.mdr_unit 42@QR
Vendor Referenced this CI Value on Creation not found in database : Cortex XDR
Vendor Referenced this Business Service Value on Creation not found in database : Cortex XDR
09-12-2025 16:28:54 - Palo Alto MDR Service – Unit 42 (Work notes)
Platform DXC Integration incident INC0576951 created INC40848553
</t>
  </si>
  <si>
    <t xml:space="preserve">
 2025-12-09 18:19:30 PDXC Integration - State is Work in Progress was On Hold
 2025-12-09 18:21:31 PDXC Integration - State is On Hold was Work in Progress
 2025-12-10 05:40:51 PDXC Integration - State is Work in Progress was On Hold
 2025-12-10 05:42:36 PDXC Integration - State is Resolved was Work in Progress</t>
  </si>
  <si>
    <t xml:space="preserve">
 2025-12-14 18:00:07  - State is Closed was Resolved</t>
  </si>
  <si>
    <t xml:space="preserve">
 2025-12-14 17:00:02  - State is Closed was Resolved</t>
  </si>
  <si>
    <t xml:space="preserve">
 2025-12-14 17:00:01  - State is Closed was Resolved</t>
  </si>
  <si>
    <t xml:space="preserve">10-12-2025 06:40:19 - Bradley Ruddell (Additional comments)
reply from: bradley.ruddell@qr.com.au
Hi Service Desk,
Please link this ticket to known incident INC0576791 please.
Kind Regards
Brad
[Queensland Rail logo]
Brad Ruddell
A/Manager Purchasing and Support
RC1-9,
305 Edward St GPO Box 1429 BNE 4001 • BNE,
T: 07 30722960
M:
F: 8928493
W: queenslandrail.com.au&lt;http://queenslandrail.com.au&gt;
</t>
  </si>
  <si>
    <t xml:space="preserve">
 2025-12-14 16:00:04  - State is Closed was Resolved</t>
  </si>
  <si>
    <t xml:space="preserve">10-12-2025 10:51:26 - Shane Kmet (Work notes)
.
10-12-2025 10:48:30 - Guest (Additional comments)
reply from: training@astragroup.com.au
Hi Duane No problem, we will wait to hear on further advice from you. Thank you. Kind regards Maydelle Waugh Administration (Tuesday | Wednesday | Thursday) ASTRA Group Services Pty Ltd - RTO 31544 O: +61 7 3205 0660 E: maydellew@ astragroup. com. au
Hi Duane
No problem, we will wait to hear on further advice from you.
Thank you.
Kind regards
Maydelle Waugh
Administration (Tuesday | Wednesday | Thursday)
ASTRA Group Services Pty Ltd - RTO 31544
O: +61 7 3205 0660
E: maydellew@astragroup.com.au&lt;mailto:maydellew@astragroup.com.au&gt;
W: www.astragroup.com.au&lt;https://urldefense.com/v3/__http://www.astragroup.com.au/__;!!OewlTa1rXg!U8_29vIQe7iX1ME9unbn4-O2O7t9R7yohsH3nRQxtBV_-H-Qo0BEtNWK0-U3KWIXNpuqB4xOigb5y9MsK0PzL3hMwNXcUA$&gt;
Unit 6, 211 Leitchs Brendale, QLD 4500
[cid:image002.jpg@01DC69C2.2459D070]&lt;https://urldefense.com/v3/__https://www.linkedin.com/in/astra-group-services-pty-ltd/__;!!OewlTa1rXg!U8_29vIQe7iX1ME9unbn4-O2O7t9R7yohsH3nRQxtBV_-H-Qo0BEtNWK0-U3KWIXNpuqB4xOigb5y9MsK0PzL3i95TGpCQ$&gt;[cid:image003.jpg@01DC69C2.2459D070]&lt;https://urldefense.com/v3/__http://www.facebook.com/astragroup/__;!!OewlTa1rXg!U8_29vIQe7iX1ME9unbn4-O2O7t9R7yohsH3nRQxtBV_-H-Qo0BEtNWK0-U3KWIXNpuqB4xOigb5y9MsK0PzL3iepSfhKw$&gt;[cid:image004.jpg@01DC69C2.2459D070]&lt;https://urldefense.com/v3/__https://www.instagram.com/astragroupservices/?hl=en__;!!OewlTa1rXg!U8_29vIQe7iX1ME9unbn4-O2O7t9R7yohsH3nRQxtBV_-H-Qo0BEtNWK0-U3KWIXNpuqB4xOigb5y9MsK0PzL3gCOZkC1Q$&gt;
[cid:image005.jpg@01DC69C2.2459D070]&lt;https://urldefense.com/v3/__http://www.astragroup.com.au/__;!!OewlTa1rXg!U8_29vIQe7iX1ME9unbn4-O2O7t9R7yohsH3nRQxtBV_-H-Qo0BEtNWK0-U3KWIXNpuqB4xOigb5y9MsK0PzL3hMwNXcUA$&gt;
ASTRA Group Services is a Registered Training Organisation (RTO 31544) approved to deliver vocational education and training (VET) services.
09-12-2025 15:51:40 - Shane Kmet (Work notes)
Closing as INC raised by Guest
09-12-2025 15:36:30 - Guest (Additional comments)
reply from: TrainingIntegration@QR.COM.AU
Hi,
I’m so sorry.  Looks like I sent this booking a few minutes too early.  Can I please cancel this booking?
We have just discovered that Jahred will be on leave during this time.  We might be able to change the booking to next year, but I’ll get back to you as soon as I can.
Sorry for the hassle.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t>
  </si>
  <si>
    <t xml:space="preserve">
 2025-12-09 15:51:40 Shane Kmet - State is Resolved was New
 2025-12-14 16:00:08  - State is Closed was Resolved</t>
  </si>
  <si>
    <t xml:space="preserve">
 2025-12-14 16:00:09  - State is Closed was Resolved</t>
  </si>
  <si>
    <t xml:space="preserve">10-12-2025 10:50:38 - PDXC Integration (Work notes)
Assigned to Jaymesh Sharma.
10-12-2025 10:50:34 - PDXC Integration (Work notes)
Assigned to Jaymesh Sharma.
10-12-2025 10:50:28 - PDXC Integration (Additional comments)
james.sharma@dxc.com: Hi Mitul, could you please visit tech bar Located at RC1. Thanks
10-12-2025 10:20:28 - PDXC Integration (Work notes)
Assigned to Jaymesh Sharma.
09-12-2025 15:43:34 - Clair Neate (Work notes)
Platform DXC Integration incident INC0576935 updated INC40848116
09-12-2025 15:43:13 - Clair Neate (Additional comments)
Can i also grab your best contact number please
09-12-2025 15:43:12 - Clair Neate (Additional comments)
Can i just ask are you in the CBD?
09-12-2025 15:43:11 - Clair Neate (Additional comments)
INC0576935
09-12-2025 15:43:10 - Clair Neate (Additional comments)
I will give you the ticket number and you can keep an eye on the progress. You will get updates sent to you as it progresses
09-12-2025 15:43:09 - Clair Neate (Additional comments)
Ok i will need to create a ticket for you and assign it to a different team.
09-12-2025 15:43:08 - Mitul Prajapati (Additional comments)
I tried multiple times
09-12-2025 15:43:07 - Clair Neate (Additional comments)
if not could you do that now please
09-12-2025 15:43:06 - Clair Neate (Additional comments)
ok and after you did that did you restast the laptop?
09-12-2025 15:43:05 - Mitul Prajapati (Additional comments)
connected to wifi. Yes through cmd
09-12-2025 15:43:04 - Clair Neate (Additional comments)
and did you run it through your command prompt?
09-12-2025 15:43:03 - Clair Neate (Additional comments)
Ok are you connected via wifi or ethernet?
09-12-2025 15:43:03 - Clair Neate (Work notes)
Platform DXC Integration incident INC0576935 created INC40848116
09-12-2025 15:43:02 - Mitul Prajapati (Additional comments)
Home
09-12-2025 15:43:01 - Clair Neate (Additional comments)
Are you working from home or the office?
09-12-2025 15:43:00 - Mitul Prajapati (Additional comments)
My pc is working slow and I'm trying to update policy through gpupdate /force but it is showing policy update failed.
09-12-2025 15:42:59 - Clair Neate (Additional comments)
Hi how can i help you today?
09-12-2025 15:42:58 - Clair Neate (Additional comments)
Thank you for contacting  the ICT Service Desk.  I am looking into your question now and will be with you shortly.
09-12-2025 15:42:57 - Mitul Prajapati (Additional comments)
hi
09-12-2025 15:42:56 - Clair Neate (Work notes)
SD troubleshooting didn't work so I am assigning to DXC desktop CBD
09-12-2025 15:42:56 - Clair Neate (Additional comments)
Have assigned this to DXC Desktop CBD
</t>
  </si>
  <si>
    <t xml:space="preserve">
 2025-12-10 10:50:28 PDXC Integration - State is On Hold was Work in Progress</t>
  </si>
  <si>
    <t xml:space="preserve">09-12-2025 15:52:05 - Shane Kmet (Work notes)
Closing as INC raised by Guest
</t>
  </si>
  <si>
    <t xml:space="preserve">
 2025-12-09 15:52:05 Shane Kmet - State is Resolved was New
 2025-12-14 16:00:02  - State is Closed was Resolved</t>
  </si>
  <si>
    <t xml:space="preserve">11-12-2025 08:04:09 - Pruthvish Patel (Work notes)
User confirmed no longer issue
Closing off the ticket
11-12-2025 08:02:42 - Pruthvish Patel (Work notes)
Investigating
11-12-2025 07:59:22 - Benjamin Jessen (Additional comments)
i am no longer having issues. thankyou for resolving the issue
11-12-2025 07:40:07 - Cameron Horn (Work notes)
From: IT Service Desk 
Sent: Thursday, December 11, 2025 8:40 AM
To: Jessen, Ben &lt;Ben.Jessen@qr.com.au&gt;
Subject: INC0576927 - SAP portal issues
Hi Ben,
I just wanted to follow up with you and determine if you are still having issues accessing the SAP Portal?
If so, please give us a call on 07 3072 5000 (we are option 1), or alternatively email us at ITServiceDesk@qr.com.au so that we may complete further troubleshooting. Please be sure to cite incident no. INC0576927 when you do so.
Kind regards,
Cameron Horn
Senior Service Desk Analyst
Level 3, 21 Kirksway Place
Battery Point, Tas 7004
PH: 07 3072 5000
Email: ITServiceDesk@qr.com.au
W: queenslandrail.com.au
11-12-2025 07:37:54 - Raegan Munro (Additional comments)
Hi Ben,
I just wanted to follow up with you and determine if you are still having issues accessing the SAP Portal?
If so, please give us a call on 07 3072 5000 (we are option 1), or alternatively email us at ITServiceDesk@qr.com.au so that we may complete further troubleshooting. Please be sure to cite incident no. INC0576927 when you do so. 
In the event that you are no longer having these issues please advise so that we may proceed with ticket closure. 
Kind regards, 
Raegan.
11-12-2025 07:37:20 - Raegan Munro (Work notes)
Investigating.
09-12-2025 16:19:56 - Gilbert Noble (Work notes)
account is archived and ended in SAP and is missing default roles
un-archived, unlocked, set end date and re-added default roles
09-12-2025 16:19:56 - Gilbert Noble (Additional comments)
Hello, 
We have fixed your account, can you please try to access again?
Kind regards,
Queensland Rail
Gilbert Noble
REMOTE DESKTOP SUPPORT
Level 3, 21 Kirksway Place
Battery Point, Tasmania 7004
T: 07 3072 5000
W: queenslandrail.com.au
E: ITservicedesk@qr.com.au
</t>
  </si>
  <si>
    <t xml:space="preserve">
 2025-12-09 16:09:35 Riley Thomas - Assigned to is Fred Shea was 
 2025-12-09 16:19:56 Gilbert Noble - State is On Hold was Work in Progress
 2025-12-11 08:04:09 Pruthvish Patel - State is Resolved was On Hold</t>
  </si>
  <si>
    <t xml:space="preserve">10-12-2025 11:55:29 - PDXC Integration (Work notes)
Assigned to Yeasinur Rahman Joy.
&lt;br/&gt;Visited user's desk on Level 5. Tested the file and confirmed that the Excel crash was caused by corruption in the original workbook. Created a clean copy of the file, and the issue no longer occurs when inserting lines. User is now able to work without Excel crashing. No further action required.
10-12-2025 11:55:24 - PDXC Integration (Work notes)
Assigned to Yeasinur Rahman Joy.
&lt;br/&gt;Visited user's desk on Level 5. Tested the file and confirmed that the Excel crash was caused by corruption in the original workbook. Created a clean copy of the file, and the issue no longer occurs when inserting lines. User is now able to work without Excel crashing. No further action required.
10-12-2025 11:55:21 - PDXC Integration (Additional comments)
yeasinurrahman.joy@dxc.com: Hi Bradley,
I visited your desk and tested the file. The Excel crash was caused by corruption in the original workbook. I've created a clean copy of the file, and the issue no longer occurs when inserting lines.
You should now be able to work without Excel crashing. No further action is required at this stage, but please let me know if you experience any other issues.
Thank you,
Yeasinur Rahman Joy
ICT Site Services
10-12-2025 10:17:54 - PDXC Integration (Work notes)
Assigned to Yeasinur Rahman Joy.
09-12-2025 15:53:36 - Gilbert Noble (Work notes)
Platform DXC Integration incident INC0576926 created INC40848200
09-12-2025 15:10:39 - Frederic Shea (Work notes)
State: Online
Hostname: QRSL-pMjFZ0k7tF
Observed IP: 202.146.30.23
Local IP: 10.88.138.103
User @ Domain: R850972@CORP
Last Checkin: 09/12/2025 02:55:59 PM
Policy Version: v2862.2584
Disk Free: 42%
Operating System: Windows 10 x64 (Release: 22H2)
Client Version: 6.1.0.0
Group Name: Workstation Enforced
</t>
  </si>
  <si>
    <t xml:space="preserve">
 2025-12-09 15:52:24 Gilbert Noble - Assigned to is Gilbert Noble was 
 2025-12-09 15:53:29 Gilbert Noble - Assignment Group is DXC Desktop CBD was DXC Remote Desktop Support
 2025-12-10 11:55:21 PDXC Integration - State is Resolved was Work in Progress</t>
  </si>
  <si>
    <t xml:space="preserve">12-12-2025 11:29:53 - Gilbert Noble (Work notes)
free space is at 56.1 GB
11-12-2025 08:56:34 - Gilbert Noble (Work notes)
triggered clear stale profiles to 14 days
10-12-2025 18:37:42 - Calem Garity (Work notes)
Tom called in
Connected remotely
No disk space or stale/older profiles - there are a smaller amount of large profiles all within the last week as the same group of people frequently use the device
One user has left the area and have removed a 10gb profile from them to free up space and several other profiles that were a week or more old
10-12-2025 12:48:52 - Thomas Reddy (Additional comments)
My issue continues. I can not open Visi Rail now do to low memory. Can this request be put to the top of the list please?
10-12-2025 12:47:36 - Thomas Reddy (Additional comments)
Hi Team
09-12-2025 16:16:40 - Gilbert Noble (Work notes)
triggered clear stale profiles to 30 days
09-12-2025 16:16:40 - Gilbert Noble (Additional comments)
Hello, 
we are in the process of clearing space and will advise when completed
Kind regards,
Queensland Rail
Gilbert Noble
REMOTE DESKTOP SUPPORT
Level 3, 21 Kirksway Place
Battery Point, Tasmania 7004
T: 07 3072 5000
W: queenslandrail.com.au
E: ITservicedesk@qr.com.au
09-12-2025 16:13:40 - Gilbert Noble (Work notes)
Investigating
</t>
  </si>
  <si>
    <t xml:space="preserve">
 2025-12-09 16:09:35 Riley Thomas - Assigned to is Fred Shea was 
 2025-12-09 16:14:54 Gilbert Noble - Assignment Group is DXC Remote Desktop Support was Global Service Desk
 2025-12-09 16:16:40 Gilbert Noble - State is On Hold was Work in Progress
 2025-12-12 11:29:53 Gilbert Noble - State is Resolved was On Hold</t>
  </si>
  <si>
    <t xml:space="preserve">10-12-2025 13:54:18 - PDXC Integration (Work notes)
Assigned to Ashish Anand.
&lt;br/&gt;Opened By User is Unknown : TRAP_Alerts@qr.com.au@QR
10-12-2025 13:54:14 - PDXC Integration (Work notes)
Assigned to Ashish Anand.
&lt;br/&gt;Opened By User is Unknown : TRAP_Alerts@qr.com.au@QR&lt;br/&gt;This email is a legit email, if you dont have any business with them unsubscribe and Delete this email.
10-12-2025 13:54:14 - PDXC Integration (Work notes)
Assigned to Ashish Anand.
&lt;br/&gt;Opened By User is Unknown : TRAP_Alerts@qr.com.au@QR
10-12-2025 13:54:09 - PDXC Integration (Additional comments)
ashish.anand@dxc.com: This email is a legit email, if you dont have any business with them unsubscribe and Delete this email.
09-12-2025 16:02:24 - PDXC Integration (Work notes)
Assigned to Ashish Anand.
09-12-2025 14:54:14 - PDXC Integration (Work notes)
Opened By User is Unknown : TRAP_Alerts@qr.com.au@QR
09-12-2025 14:53:54 - TRAP Alerts (Work notes)
Platform DXC Integration incident INC0576924 created INC40847692
</t>
  </si>
  <si>
    <t xml:space="preserve">
 2025-12-09 14:53:39 TRAP Alerts - State is New was New
 2025-12-09 16:02:24 PDXC Integration - State is Work in Progress was New
 2025-12-10 13:54:07 PDXC Integration - State is Resolved was Work in Progress</t>
  </si>
  <si>
    <t xml:space="preserve">09-12-2025 15:22:58 - Shane Kmet (Work notes)
Closing as INC raised by Guest
09-12-2025 14:54:00 - Guest (Additional comments)
reply from: bookings@downundertraining.com.au
Hi Yes, he has been rebooked into tomorrow's LVR CPR refresher Kind regards, From: Training Integration &lt;TrainingIntegration@?QR.?COM.?AU&gt; Sent: Tuesday, 9 December 2025 2:?49 PM To: Reception &lt;bookings@?downundertraining.?com.?au&gt;
Hi
Yes, he has been rebooked into tomorrow's LVR CPR refresher
Kind regards,
[cid:image002.png@01DC691B.4AEDE390]
</t>
  </si>
  <si>
    <t xml:space="preserve">
 2025-12-09 15:22:58 Shane Kmet - State is Resolved was New
 2025-12-14 16:00:06  - State is Closed was Resolved</t>
  </si>
  <si>
    <t xml:space="preserve">
 2025-12-14 16:00:01  - State is Closed was Resolved</t>
  </si>
  <si>
    <t xml:space="preserve">09-12-2025 16:21:11 - Gilbert Noble (Additional comments)
Hi Kat,
Thank you for raising your request for PDL access.
With this request type, These need to follow a specific form to ensure the correct approvals and the fastest turn around.
Unfortunately due to the information required within this request, we are unable to raise this on your behalf,
Can you please raise this request under the below request type(link below),
If you need further assistance lodging this request please give us a call on 07 3072 5000
https://queenslandrail.service-now.com/service_management?id=sc_cat_item&amp;sys_id=b04b8e0f4f1626004a30fe501310c790
As this needs to be raised as a specific request type, this ticket will be closed.
Kind regards,
Queensland Rail
Gilbert Noble
REMOTE DESKTOP SUPPORT
Level 3, 21 Kirksway Place
Battery Point, Tasmania 7004
T: 07 3072 5000
W: queenslandrail.com.au
E: Itservicedesk@qr.com.au
09-12-2025 16:21:11 - Gilbert Noble (Work notes)
Hi Kat,
Thank you for raising your request for PDL access.
With this request type, These need to follow a specific form to ensure the correct approvals and the fastest turn around.
Unfortunately due to the information required within this request, we are unable to raise this on your behalf,
Can you please raise this request under the below request type(link below),
If you need further assistance lodging this request please give us a call on 07 3072 5000
https://queenslandrail.service-now.com/service_management?id=sc_cat_item&amp;sys_id=b04b8e0f4f1626004a30fe501310c790
As this needs to be raised as a specific request type, this ticket will be closed.
Kind regards,
Queensland Rail
Gilbert Noble
REMOTE DESKTOP SUPPORT
Level 3, 21 Kirksway Place
Battery Point, Tasmania 7004
T: 07 3072 5000
W: queenslandrail.com.au
E: Itservicedesk@qr.com.au
09-12-2025 16:20:14 - Gilbert Noble (Work notes)
Investigating
</t>
  </si>
  <si>
    <t xml:space="preserve">
 2025-12-09 16:09:34 Riley Thomas - Assigned to is Fred Shea was 
 2025-12-09 16:21:11 Gilbert Noble - State is Resolved was Work in Progress
 2025-12-14 17:00:02  - State is Closed was Resolved</t>
  </si>
  <si>
    <t xml:space="preserve">09-12-2025 15:04:26 - Shane Kmet (Work notes)
Closing as INC raised by Guest
</t>
  </si>
  <si>
    <t xml:space="preserve">
 2025-12-09 15:04:26 Shane Kmet - State is Resolved was New
 2025-12-09 15:04:31 Shane Kmet - Assigned to is Fred Shea was 
 2025-12-14 16:00:11  - State is Closed was Resolved</t>
  </si>
  <si>
    <t xml:space="preserve">09-12-2025 14:51:54 - Pruthvish Patel (Work notes)
.
09-12-2025 14:51:11 - George Knight (Work notes)
From: IT Service Desk 
Sent: Tuesday, 9 December 2025 3:46 PM
To: louis.mcintosh@aurizon.com.au
Subject: INC0576917: EXT2937 Account disabled - expired Nov 2
Hi Louis  
INC0576917:  EXT2937 Account disabled - expired Nov 2
Thank you for contacting the Queensland Rail IT Service Desk today about INC0576917:  EXT2937 Account disabled - expired Nov 2
Please find form attached, complete and get your QR Representative to send to ITServiceDesk@qr.com.au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t>
  </si>
  <si>
    <t xml:space="preserve">
 2025-12-14 15:00:11  - State is Closed was Resolved</t>
  </si>
  <si>
    <t xml:space="preserve">
 2025-12-09 14:33:29 TRAP Alerts - State is Closed was Closed</t>
  </si>
  <si>
    <t xml:space="preserve">09-12-2025 14:44:17 - Riley Thomas (Additional comments)
. (just bumping the chat so it doesnt time out while im asking a co-worker)
09-12-2025 14:44:16 - Riley Thomas (Additional comments)
all good
09-12-2025 14:44:15 - Alex Tucker (Additional comments)
I thought i had ordered one previously - but i can't find the ticket..
09-12-2025 14:44:14 - Riley Thomas (Additional comments)
im just trying to find the application sorry
09-12-2025 14:44:13 - Riley Thomas (Additional comments)
Thank you for contacting  the ICT Service Desk.  I am looking into your question now and will be with you shortly.
09-12-2025 14:44:12 - Alex Tucker (Additional comments)
Hello IT team, I have been asked to order a new polytech camera set up for Emerald.. Can you please tell me what form i am completing?
</t>
  </si>
  <si>
    <t xml:space="preserve">
 2025-12-14 15:00:04  - State is Closed was Resolved</t>
  </si>
  <si>
    <t xml:space="preserve">12-12-2025 06:10:52 - Raegan Munro (Work notes)
From: IT Service Desk 
Sent: Friday, 12 December 2025 7:11 AM
To: Harris, Paul &lt;paul.harris@qr.com.au&gt;
Subject: INC0576911 - O913529 Account disabled, LMS training on BYOD Mobile 
Hi Paul,
I just wanted to follow up with you and determine if you are still having issues accessing LMS?
If so, please give us a call on 07 3072 5000 (we are option 1), or alternatively email us at ITServiceDesk@qr.com.au so that we may complete further troubleshooting. Please be sure to cite incident no. INC0576911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06:10:20 - Raegan Munro (Work notes)
Investigating.
11-12-2025 06:21:50 - Raegan Munro (Additional comments)
Hi Paul,
I just wanted to follow up with you and determine if you are still having issues accessing LMS?
If so, please give us a call on 07 3072 5000 (we are option 1), or alternatively email us at ITServiceDesk@qr.com.au so that we may complete further troubleshooting. Please be sure to cite incident no. INC0576911 when you do so. 
In the event that you are no longer having these issues please advise so that we may proceed with ticket closure. 
Kind regards, 
Raegan.
11-12-2025 06:20:36 - Raegan Munro (Work notes)
Investigating.
09-12-2025 14:53:35 - George Knight (Additional comments)
Hi Paul 
Thank you for contacting the Queensland Rail IT Service Desk today about O913529 Account disabled, LMS training on BYOD Mobile.
To access LMS - go to to https://queenslandrail.sharepoint.com &gt; People Connect &gt; LMS
Or you can use the My Learning / LMS direct link: https://performancemanager10.successfactors.com/sf/learning?Treat-As=WEB&amp;bplte_company=queensla01
Let us know if your able to access it or not?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09-12-2025 14:49:11 - George Knight (Work notes)
Investigating.
</t>
  </si>
  <si>
    <t xml:space="preserve">
 2025-12-09 14:53:35 George Knight - State is On Hold was Work in Progress</t>
  </si>
  <si>
    <t xml:space="preserve">10-12-2025 17:52:45 - PDXC Integration (Work notes)
Assigned to Nancy ..
&lt;br/&gt;The given zone has been resolving now from the given server, Hence closing this request
10-12-2025 17:52:44 - PDXC Integration (Work notes)
Assigned to Nancy ..
&lt;br/&gt;The given zone has been resolving now from the given server, Hence closing this request
10-12-2025 17:52:35 - PDXC Integration (Additional comments)
matangi.jayapaul@dxc.com: The given zone has been resolving now from the given server, Hence closing this request
C:\Users\mjayapaul&gt;nslookup CATPRDADC401
Server:  CPTPRDSRV111.corp.qr.com.au
Address:  10.16.140.11
Name:    CATPRDADC401.corp.qr.com.au
Address:  10.33.0.4
09-12-2025 16:45:58 - PDXC Integration (Work notes)
Assigned to Nancy ..
09-12-2025 14:25:55 - PDXC Integration (Work notes)
Vendor Referenced this Business Service Value on Creation not found in database : SCOM
09-12-2025 14:25:50 - Shane Kmet (Work notes)
Platform DXC Integration incident INC0576909 created INC40847517
</t>
  </si>
  <si>
    <t xml:space="preserve">
 2025-12-09 16:45:55 PDXC Integration - State is Work in Progress was New
 2025-12-10 17:52:35 PDXC Integration - State is Resolved was Work in Progress</t>
  </si>
  <si>
    <t xml:space="preserve">09-12-2025 14:31:09 - Ruey Lim (Additional comments)
No worries, have a nice day.
09-12-2025 14:31:08 - James Watkins (Additional comments)
that is all thanks
09-12-2025 14:31:07 - Ruey Lim (Additional comments)
Is there anything else I could help you with today?
09-12-2025 14:31:06 - James Watkins (Additional comments)
ok
09-12-2025 14:31:05 - Ruey Lim (Additional comments)
But I will proceed the removals for all the PDL listed in RITM
09-12-2025 14:31:04 - Ruey Lim (Additional comments)
Okay, then you will have to submit another "Email Service" request via the self-service portal to be removed from the PDL
09-12-2025 14:31:03 - James Watkins (Additional comments)
two different PDl's
09-12-2025 14:31:02 - Ruey Lim (Additional comments)
Or it is two different PDL?
09-12-2025 14:31:01 - Ruey Lim (Additional comments)
Is the PDL RMC leaders same as PDL RMC Group Leaders?
09-12-2025 14:31:00 - Ruey Lim (Additional comments)
For PDL RMC TC2 yes, as it is listed in the previous ticket.
09-12-2025 14:30:59 - James Watkins (Additional comments)
Could you also do the same for  PDL RMC TC2 &amp; PDL RMC leaders
09-12-2025 14:30:58 - Ruey Lim (Additional comments)
I will now proceed to remove you from the PDL listed in the RITM you provided above
09-12-2025 14:30:57 - Ruey Lim (Additional comments)
Hi James, I've checked that the ownership has been transferred to Emily Robertson, but you are not removed from the PDL
09-12-2025 14:30:56 - James Watkins (Additional comments)
And PDL RMC leaders and give ownership to Emily Robertson
09-12-2025 14:30:55 - James Watkins (Additional comments)
Can i also be removed from PDL RMC TC2
09-12-2025 14:30:54 - Ruey Lim (Additional comments)
Thank you for contacting  the ICT Service Desk.  I am looking into your question now and will be with you shortly.
09-12-2025 14:30:53 - James Watkins (Additional comments)
i'm still part of PDLs i requested to be removed from  - RITM0269439
</t>
  </si>
  <si>
    <t xml:space="preserve">
 2025-12-14 15:00:06  - State is Closed was Resolved</t>
  </si>
  <si>
    <t xml:space="preserve">
 2025-12-14 15:00:07  - State is Closed was Resolved</t>
  </si>
  <si>
    <t xml:space="preserve">12-12-2025 10:46:08 - PDXC Integration (Work notes)
Assigned to Sonia Pandey.
12-12-2025 10:45:58 - PDXC Integration (Work notes)
Assigned to Sonia Pandey.
12-12-2025 10:45:52 - PDXC Integration (Additional comments)
sonia.pandey@dxc.com: Hi @Ling Lin
I hope you have reviewed the teams message by me last day. Could you please confirm if you need any further assistance or can we close the ticket.
Thank you.
12-12-2025 10:44:49 - PDXC Integration (Work notes)
Assigned to Sonia Pandey.
&lt;br/&gt;No response from user yet.
Pinged user on teams again and asked about ticket closure,
Awaiting response.
11-12-2025 15:06:08 - PDXC Integration (Work notes)
Assigned to Sonia Pandey.
&lt;br/&gt;Pinged user on teams and provided below conclusion on his query :
Hi Ling,
Regarding your request about searching for keywords inside Excel or PDF attachments directly in Outlook without opening them:
As mentioned yesterday as well Outlook unfortunately cannot search inside attachments 
It can only search the email subject and body.
So keywords inside Excel or PDF documents won't appear in Outlook search results unless the file is opened.
There are few workarounds that you can check :
Workaround 1: 
Save attachments and search using File Explorer
You can save all attachments to a folder on your computer and then use Windows search to look inside the files.
Open the email &gt; right-click an attachment → Save All Attachments.
Select a folder (for example, Desktop &gt; "Attachments Search").
After saving, open that folder.
In the top-right search bar, type the keyword you are looking for.
Windows will search inside Excel files, Word files, and PDFs (if readable).
This allows you to find documents that contain the keyword without opening each one manually.
Workaround 2: 
If you save or upload the documents to SharePoint/OneDrive, Microsoft Search can scan inside the file contents.
Upload or save your documents to SharePoint/OneDrive.
Use the search bar at the top of the SharePoint/OneDrive page.
Type the keyword.
Microsoft Search will look inside Excel, Word, and PDF files and show all matching documents.
This is helpful if you have a large number of files or if your team regularly uses shared folders.
Awaiting further response from user on ticket closure.
10-12-2025 20:07:54 - PDXC Integration (Work notes)
Assigned to Sonia Pandey.
&lt;br/&gt;Called user on teams 
User told that he is trying to search keywords inside Excel/PDF attachments in Outlook email without opening them?
He also mentioned that even the keyword not available in email subject or body he still wants to search for keyword in documents without opening them one by one.
Checking internally with team.
10-12-2025 10:52:05 - PDXC Integration (Work notes)
Assigned to Sonia Pandey.
&lt;br/&gt;Pinged user on teams and asked user for availability.
User told she will be available after 2pm hence awaiting to connect.
09-12-2025 17:06:05 - PDXC Integration (Work notes)
Assigned to Sonia Pandey.
09-12-2025 17:06:05 - PDXC Integration (Work notes)
Assigned to Sonia Pandey.
&lt;br/&gt;Pinged user on teams and asked his availability to discuss the issue.
09-12-2025 17:05:48 - PDXC Integration (Work notes)
Assigned to Sonia Pandey.
09-12-2025 17:05:37 - PDXC Integration (Additional comments)
sonia.pandey@dxc.com: Hi @Ling Lin
Please let me know your availability to discuss the issue.
Thank you
09-12-2025 17:04:09 - PDXC Integration (Work notes)
Assigned to Sonia Pandey.
09-12-2025 16:25:24 - PDXC Integration (Work notes)
Added attachment ::  QLDRail_INC added (CNDEF0001178) - Screenshot 2025-12-09 141601.png
09-12-2025 16:24:46 - Gilbert Noble (Work notes)
Platform DXC Integration incident INC0576904 created INC40848501
</t>
  </si>
  <si>
    <t xml:space="preserve">
 2025-12-09 14:44:08 Pruthvish Patel - Assigned to is Andy Phan was 
 2025-12-09 16:24:34 Gilbert Noble - Assignment Group is DXC O365 Messaging was Global Service Desk
 2025-12-09 17:05:35 PDXC Integration - State is On Hold was Work in Progress</t>
  </si>
  <si>
    <t xml:space="preserve">
 2025-12-09 14:17:47 TRAP Alerts - State is Closed was Closed</t>
  </si>
  <si>
    <t xml:space="preserve">12-12-2025 11:24:00 - Gilbert Noble (Work notes)
From: Chandler, Marie &lt;marie.chandler@qr.com.au&gt; 
Sent: Friday, 12 December 2025 12:19 PM
To: IT Service Desk &lt;ITServiceDesk@qr.com.au&gt;
Subject: RE: INC0576902 - device no longer supported error
Hi Gilbert
The laptop is at the office and I am WFH today. I will check it on Monday. 
Thanks,
Marie
12-12-2025 11:17:05 - Gilbert Noble (Work notes)
From: IT Service Desk 
Sent: Friday, 12 December 2025 12:17 PM
To: Chandler, Marie &lt;marie.chandler@qr.com.au&gt;
Subject: INC0576902 - device no longer supported error
Hi Marie,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INC0576902.
Kind Regards
GILBERT NOBLE
REMOTE DESKTOP SUPPORT
Level 3, 21 Kirksway Place 
Battery Point, Tasmania 7004 
T: 07 3072 5000 
W: queenslandrail.com.au
E: ITservicedesk@qr.com.au
11-12-2025 14:37:25 - Gilbert Noble (Additional comments)
Hi Marie,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INC0576902.
Kind regards,
Gilbert Noble
09-12-2025 16:26:53 - Gilbert Noble (Work notes)
QRSL-KCULQNPOXO - is in the missing OU
triggered fresh start via Intune
09-12-2025 16:26:53 -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t>
  </si>
  <si>
    <t xml:space="preserve">
 2025-12-09 14:44:01 Pruthvish Patel - Assigned to is Andy Phan was 
 2025-12-09 16:26:53 Gilbert Noble - State is On Hold was Work in Progress</t>
  </si>
  <si>
    <t xml:space="preserve">11-12-2025 07:10:48 - Liam Bryan (Work notes)
Rob called,
verified ID.
SAP UMR account was not in active group.
Moved to QR_INT_USER.
Updated Validity Date.
added to default Full Time roles:
Z_GEN_BASIS
Z_GEN_PORTAL
Z_HR_QR_ESS_USER
Z_INNOVAPPTIVE_END_USER
Z_R3_SAFETY_EMPLOYEE
Rob tested access,
default access now working,
assisted with raising SAP request for additional access.
09-12-2025 15:35:12 - Shane Kmet (Additional comments)
Hi Rob
The service desk has recevied INC0576901 for a locked SAP UMR issue. I see that you are currenlty offline, and  contact hours are 6am to 2pm. So that we can assist, please call on 07 3072 5000 (1) as we will require an ID check prior to unlocking the UMR.
Thank you,
Shane Kmet
Senior Service Desk Analyst
09-12-2025 15:35:12 - Shane Kmet (Work notes)
R917759
Checked SAP UMR - confiremd this is locked
Ticekt indicates user is only avaibale from 6am to 2pm,
Checking MS teams - User is OFFLINE
09-12-2025 15:30:07 - Shane Kmet (Work notes)
Investigating
</t>
  </si>
  <si>
    <t xml:space="preserve">
 2025-12-09 15:35:12 Shane Kmet - State is On Hold was Work in Progress
 2025-12-11 07:10:48 Liam Bryan - State is Resolved was On Hold</t>
  </si>
  <si>
    <t xml:space="preserve">09-12-2025 14:10:01 - George Georgiou (Additional comments)
Vendor is performing a Production upgrade
09-12-2025 14:07:04 - PDXC Integration (Work notes)
Backsync to Dynatrace - Status code: 201. Dynatrace Problem P-2512424 has been updated with new comment based on creation of ServiceNow incident INC40847394.
---START---{EventSourceSendingServer:undefined,EventSourceExternalId:undefined}---END---
09-12-2025 14:07:02 - PDXC Integration (Additional comments)
system:  Assignment rules are now used for all cases when the CI can't be resolved or the CI has no support group.
system: This alert came in from DYNATRACE:
[code]&lt;table&gt;&lt;tr&gt;&lt;td width=160px&gt;Category: &lt;/td&gt;&lt;td&gt;EdgeX-WEB_CHECK_GLOBAL_OUTAGE&lt;/td&gt;&lt;/tr&gt;&lt;tr&gt;&lt;td&gt;Application: &lt;/td&gt;&lt;td&gt;APPLICATION&lt;/td&gt;&lt;/tr&gt;&lt;tr&gt;&lt;td&gt;Object: &lt;/td&gt;&lt;td&gt;APPLICATION-B39B10D1464E8A8E&lt;/td&gt;&lt;/tr&gt;&lt;tr&gt;&lt;td&gt;UUID: &lt;/td&gt;&lt;td&gt;DT-8807745150298085307_1765253073370V2_SYNTHETIC_TEST-0013B707D612B0DE_WEB_CHECK_GLOBAL_OUTAGE&lt;/td&gt;&lt;/tr&gt;&lt;tr&gt;&lt;td&gt;affectedSyntheticActions 0&lt;/td&gt;&lt;td&gt;Loading of "https://QueenslandRailSIMS.regworks.com.au"&lt;/td&gt;&lt;/tr&gt;&lt;tr&gt;&lt;td&gt;affectedSyntheticLocations 0&lt;/td&gt;&lt;td&gt;Sydney&lt;/td&gt;&lt;/tr&gt;&lt;tr&gt;&lt;td&gt;annotationDescription&lt;/td&gt;&lt;td&gt;503 Service unavailable from Sydney&lt;/td&gt;&lt;/tr&gt;&lt;tr&gt;&lt;td&gt;displayId&lt;/td&gt;&lt;td&gt;P-2512424&lt;/td&gt;&lt;/tr&gt;&lt;tr&gt;&lt;td&gt;dynatraceEnvironment&lt;/td&gt;&lt;td&gt;c9be27d8-6982-42a7-9fb5-78ea9087067f&lt;/td&gt;&lt;/tr&gt;&lt;tr&gt;&lt;td&gt;effectiveEntity&lt;/td&gt;&lt;td&gt;QLR 3rd Party : SIMS-1733732943067&lt;/td&gt;&lt;/tr&gt;&lt;tr&gt;&lt;td&gt;endTime&lt;/td&gt;&lt;td&gt;-1&lt;/td&gt;&lt;/tr&gt;&lt;tr&gt;&lt;td&gt;entityId&lt;/td&gt;&lt;td&gt;SYNTHETIC_TEST-0013B707D612B0DE&lt;/td&gt;&lt;/tr&gt;&lt;tr&gt;&lt;td&gt;entityName&lt;/td&gt;&lt;td&gt;QLR 3rd Party : SIMS&lt;/td&gt;&lt;/tr&gt;&lt;tr&gt;&lt;td&gt;eventType&lt;/td&gt;&lt;td&gt;WEB_CHECK_GLOBAL_OUTAGE&lt;/td&gt;&lt;/tr&gt;&lt;tr&gt;&lt;td&gt;foundSupportGroupAction&lt;/td&gt;&lt;td&gt;UseAssignmentRules&lt;/td&gt;&lt;/tr&gt;&lt;tr&gt;&lt;td&gt;impactLevel&lt;/td&gt;&lt;td&gt;APPLICATION&lt;/td&gt;&lt;/tr&gt;&lt;tr&gt;&lt;td&gt;isRootCause&lt;/td&gt;&lt;td&gt;false&lt;/td&gt;&lt;/tr&gt;&lt;tr&gt;&lt;td&gt;problemId&lt;/td&gt;&lt;td&gt;-8807745150298085307_1765253073370V2&lt;/td&gt;&lt;/tr&gt;&lt;tr&gt;&lt;td&gt;problemImpact&lt;/td&gt;&lt;td&gt;APPLICATION&lt;/td&gt;&lt;/tr&gt;&lt;tr&gt;&lt;td&gt;problemUrl&lt;/td&gt;&lt;td&gt;https://dxcdynatrace-io.sso.glb.platform.dxc.com/e/c9be27d8-6982-42a7-9fb5-78ea9087067f/#problems/problemdetails;pid=-8807745150298085307_1765253073370V2&lt;/td&gt;&lt;/tr&gt;&lt;tr&gt;&lt;td&gt;resourceId&lt;/td&gt;&lt;td&gt;APPLICATION-B39B10D1464E8A8E&lt;/td&gt;&lt;/tr&gt;&lt;tr&gt;&lt;td&gt;resourceName&lt;/td&gt;&lt;td&gt;QLR 3rd Party : SIMS-1733732943067&lt;/td&gt;&lt;/tr&gt;&lt;tr&gt;&lt;td&gt;runEventRules&lt;/td&gt;&lt;td&gt;true&lt;/td&gt;&lt;/tr&gt;&lt;tr&gt;&lt;td&gt;severityLevel&lt;/td&gt;&lt;td&gt;AVAILABILITY&lt;/td&gt;&lt;/tr&gt;&lt;tr&gt;&lt;td&gt;startTime&lt;/td&gt;&lt;td&gt;1765253073370&lt;/td&gt;&lt;/tr&gt;&lt;tr&gt;&lt;td&gt;status&lt;/td&gt;&lt;td&gt;OPEN&lt;/td&gt;&lt;/tr&gt;&lt;tr&gt;&lt;td&gt;syntheticErrorType 0&lt;/td&gt;&lt;td&gt;Service unavailable&lt;/td&gt;&lt;/tr&gt;&lt;tr&gt;&lt;td&gt;tags&lt;/td&gt;&lt;td&gt;SIMS SaaS&lt;/td&gt;&lt;/tr&gt;&lt;/table&gt;[/code]
09-12-2025 14:06:48 - PDXC Integration (Work notes)
Backsync to Dynatrace - Status code: 201. Dynatrace Problem P-2512424 has been updated with new comment based on creation of ServiceNow incident INC40847394.
---START---{EventSourceSendingServer:undefined,EventSourceExternalId:undefined}---END---
09-12-2025 14:06:39 - PDXC Integration (Additional comments)
system:  Assignment rules are now used for all cases when the CI can't be resolved or the CI has no support group.
system: This alert came in from DYNATRACE:
[code]&lt;table&gt;&lt;tr&gt;&lt;td width=160px&gt;Category: &lt;/td&gt;&lt;td&gt;EdgeX-WEB_CHECK_GLOBAL_OUTAGE&lt;/td&gt;&lt;/tr&gt;&lt;tr&gt;&lt;td&gt;Application: &lt;/td&gt;&lt;td&gt;APPLICATION&lt;/td&gt;&lt;/tr&gt;&lt;tr&gt;&lt;td&gt;Object: &lt;/td&gt;&lt;td&gt;APPLICATION-B39B10D1464E8A8E&lt;/td&gt;&lt;/tr&gt;&lt;tr&gt;&lt;td&gt;UUID: &lt;/td&gt;&lt;td&gt;DT-8807745150298085307_1765253073370V2_SYNTHETIC_TEST-0013B707D612B0DE_WEB_CHECK_GLOBAL_OUTAGE&lt;/td&gt;&lt;/tr&gt;&lt;tr&gt;&lt;td&gt;affectedSyntheticActions 0&lt;/td&gt;&lt;td&gt;Loading of "https://QueenslandRailSIMS.regworks.com.au"&lt;/td&gt;&lt;/tr&gt;&lt;tr&gt;&lt;td&gt;affectedSyntheticLocations 0&lt;/td&gt;&lt;td&gt;Sydney&lt;/td&gt;&lt;/tr&gt;&lt;tr&gt;&lt;td&gt;annotationDescription&lt;/td&gt;&lt;td&gt;503 Service unavailable from Sydney&lt;/td&gt;&lt;/tr&gt;&lt;tr&gt;&lt;td&gt;displayId&lt;/td&gt;&lt;td&gt;P-2512424&lt;/td&gt;&lt;/tr&gt;&lt;tr&gt;&lt;td&gt;dynatraceEnvironment&lt;/td&gt;&lt;td&gt;c9be27d8-6982-42a7-9fb5-78ea9087067f&lt;/td&gt;&lt;/tr&gt;&lt;tr&gt;&lt;td&gt;effectiveEntity&lt;/td&gt;&lt;td&gt;QLR 3rd Party : SIMS-1733732943067&lt;/td&gt;&lt;/tr&gt;&lt;tr&gt;&lt;td&gt;endTime&lt;/td&gt;&lt;td&gt;-1&lt;/td&gt;&lt;/tr&gt;&lt;tr&gt;&lt;td&gt;entityId&lt;/td&gt;&lt;td&gt;SYNTHETIC_TEST-0013B707D612B0DE&lt;/td&gt;&lt;/tr&gt;&lt;tr&gt;&lt;td&gt;entityName&lt;/td&gt;&lt;td&gt;QLR 3rd Party : SIMS&lt;/td&gt;&lt;/tr&gt;&lt;tr&gt;&lt;td&gt;eventType&lt;/td&gt;&lt;td&gt;WEB_CHECK_GLOBAL_OUTAGE&lt;/td&gt;&lt;/tr&gt;&lt;tr&gt;&lt;td&gt;foundSupportGroupAction&lt;/td&gt;&lt;td&gt;UseAssignmentRules&lt;/td&gt;&lt;/tr&gt;&lt;tr&gt;&lt;td&gt;impactLevel&lt;/td&gt;&lt;td&gt;APPLICATION&lt;/td&gt;&lt;/tr&gt;&lt;tr&gt;&lt;td&gt;isRootCause&lt;/td&gt;&lt;td&gt;false&lt;/td&gt;&lt;/tr&gt;&lt;tr&gt;&lt;td&gt;problemId&lt;/td&gt;&lt;td&gt;-8807745150298085307_1765253073370V2&lt;/td&gt;&lt;/tr&gt;&lt;tr&gt;&lt;td&gt;problemImpact&lt;/td&gt;&lt;td&gt;APPLICATION&lt;/td&gt;&lt;/tr&gt;&lt;tr&gt;&lt;td&gt;problemUrl&lt;/td&gt;&lt;td&gt;https://dxcdynatrace-io.sso.glb.platform.dxc.com/e/c9be27d8-6982-42a7-9fb5-78ea9087067f/#problems/problemdetails;pid=-8807745150298085307_1765253073370V2&lt;/td&gt;&lt;/tr&gt;&lt;tr&gt;&lt;td&gt;resourceId&lt;/td&gt;&lt;td&gt;APPLICATION-B39B10D1464E8A8E&lt;/td&gt;&lt;/tr&gt;&lt;tr&gt;&lt;td&gt;resourceName&lt;/td&gt;&lt;td&gt;QLR 3rd Party : SIMS-1733732943067&lt;/td&gt;&lt;/tr&gt;&lt;tr&gt;&lt;td&gt;runEventRules&lt;/td&gt;&lt;td&gt;true&lt;/td&gt;&lt;/tr&gt;&lt;tr&gt;&lt;td&gt;severityLevel&lt;/td&gt;&lt;td&gt;AVAILABILITY&lt;/td&gt;&lt;/tr&gt;&lt;tr&gt;&lt;td&gt;startTime&lt;/td&gt;&lt;td&gt;1765253073370&lt;/td&gt;&lt;/tr&gt;&lt;tr&gt;&lt;td&gt;status&lt;/td&gt;&lt;td&gt;OPEN&lt;/td&gt;&lt;/tr&gt;&lt;tr&gt;&lt;td&gt;syntheticErrorType 0&lt;/td&gt;&lt;td&gt;Service unavailable&lt;/td&gt;&lt;/tr&gt;&lt;tr&gt;&lt;td&gt;tags&lt;/td&gt;&lt;td&gt;SIMS SaaS&lt;/td&gt;&lt;/tr&gt;&lt;/table&gt;[/code]
09-12-2025 14:06:38 - PDXC Integration (Work notes)
---START---{EventSourceSendingServer:undefined,EventSourceExternalId:undefined}---END---
09-12-2025 14:06:29 - PDXC Integration (Additional comments)
system:  Assignment rules are now used for all cases when the CI can't be resolved or the CI has no support group.
system: This alert came in from DYNATRACE:
[code]&lt;table&gt;&lt;tr&gt;&lt;td width=160px&gt;Category: &lt;/td&gt;&lt;td&gt;EdgeX-WEB_CHECK_GLOBAL_OUTAGE&lt;/td&gt;&lt;/tr&gt;&lt;tr&gt;&lt;td&gt;Application: &lt;/td&gt;&lt;td&gt;APPLICATION&lt;/td&gt;&lt;/tr&gt;&lt;tr&gt;&lt;td&gt;Object: &lt;/td&gt;&lt;td&gt;APPLICATION-B39B10D1464E8A8E&lt;/td&gt;&lt;/tr&gt;&lt;tr&gt;&lt;td&gt;UUID: &lt;/td&gt;&lt;td&gt;DT-8807745150298085307_1765253073370V2_SYNTHETIC_TEST-0013B707D612B0DE_WEB_CHECK_GLOBAL_OUTAGE&lt;/td&gt;&lt;/tr&gt;&lt;tr&gt;&lt;td&gt;affectedSyntheticActions 0&lt;/td&gt;&lt;td&gt;Loading of "https://QueenslandRailSIMS.regworks.com.au"&lt;/td&gt;&lt;/tr&gt;&lt;tr&gt;&lt;td&gt;affectedSyntheticLocations 0&lt;/td&gt;&lt;td&gt;Sydney&lt;/td&gt;&lt;/tr&gt;&lt;tr&gt;&lt;td&gt;annotationDescription&lt;/td&gt;&lt;td&gt;503 Service unavailable from Sydney&lt;/td&gt;&lt;/tr&gt;&lt;tr&gt;&lt;td&gt;displayId&lt;/td&gt;&lt;td&gt;P-2512424&lt;/td&gt;&lt;/tr&gt;&lt;tr&gt;&lt;td&gt;dynatraceEnvironment&lt;/td&gt;&lt;td&gt;c9be27d8-6982-42a7-9fb5-78ea9087067f&lt;/td&gt;&lt;/tr&gt;&lt;tr&gt;&lt;td&gt;effectiveEntity&lt;/td&gt;&lt;td&gt;QLR 3rd Party : SIMS-1733732943067&lt;/td&gt;&lt;/tr&gt;&lt;tr&gt;&lt;td&gt;endTime&lt;/td&gt;&lt;td&gt;-1&lt;/td&gt;&lt;/tr&gt;&lt;tr&gt;&lt;td&gt;entityId&lt;/td&gt;&lt;td&gt;SYNTHETIC_TEST-0013B707D612B0DE&lt;/td&gt;&lt;/tr&gt;&lt;tr&gt;&lt;td&gt;entityName&lt;/td&gt;&lt;td&gt;QLR 3rd Party : SIMS&lt;/td&gt;&lt;/tr&gt;&lt;tr&gt;&lt;td&gt;eventType&lt;/td&gt;&lt;td&gt;WEB_CHECK_GLOBAL_OUTAGE&lt;/td&gt;&lt;/tr&gt;&lt;tr&gt;&lt;td&gt;foundSupportGroupAction&lt;/td&gt;&lt;td&gt;UseAssignmentRules&lt;/td&gt;&lt;/tr&gt;&lt;tr&gt;&lt;td&gt;impactLevel&lt;/td&gt;&lt;td&gt;APPLICATION&lt;/td&gt;&lt;/tr&gt;&lt;tr&gt;&lt;td&gt;isRootCause&lt;/td&gt;&lt;td&gt;false&lt;/td&gt;&lt;/tr&gt;&lt;tr&gt;&lt;td&gt;problemId&lt;/td&gt;&lt;td&gt;-8807745150298085307_1765253073370V2&lt;/td&gt;&lt;/tr&gt;&lt;tr&gt;&lt;td&gt;problemImpact&lt;/td&gt;&lt;td&gt;APPLICATION&lt;/td&gt;&lt;/tr&gt;&lt;tr&gt;&lt;td&gt;problemUrl&lt;/td&gt;&lt;td&gt;https://dxcdynatrace-io.sso.glb.platform.dxc.com/e/c9be27d8-6982-42a7-9fb5-78ea9087067f/#problems/problemdetails;pid=-8807745150298085307_1765253073370V2&lt;/td&gt;&lt;/tr&gt;&lt;tr&gt;&lt;td&gt;resourceId&lt;/td&gt;&lt;td&gt;APPLICATION-B39B10D1464E8A8E&lt;/td&gt;&lt;/tr&gt;&lt;tr&gt;&lt;td&gt;resourceName&lt;/td&gt;&lt;td&gt;QLR 3rd Party : SIMS-1733732943067&lt;/td&gt;&lt;/tr&gt;&lt;tr&gt;&lt;td&gt;runEventRules&lt;/td&gt;&lt;td&gt;true&lt;/td&gt;&lt;/tr&gt;&lt;tr&gt;&lt;td&gt;severityLevel&lt;/td&gt;&lt;td&gt;AVAILABILITY&lt;/td&gt;&lt;/tr&gt;&lt;tr&gt;&lt;td&gt;startTime&lt;/td&gt;&lt;td&gt;1765253073370&lt;/td&gt;&lt;/tr&gt;&lt;tr&gt;&lt;td&gt;status&lt;/td&gt;&lt;td&gt;OPEN&lt;/td&gt;&lt;/tr&gt;&lt;tr&gt;&lt;td&gt;syntheticErrorType 0&lt;/td&gt;&lt;td&gt;Service unavailable&lt;/td&gt;&lt;/tr&gt;&lt;tr&gt;&lt;td&gt;tags&lt;/td&gt;&lt;td&gt;SIMS SaaS&lt;/td&gt;&lt;/tr&gt;&lt;/table&gt;[/code]
</t>
  </si>
  <si>
    <t xml:space="preserve">
 2025-12-09 14:10:01 George Georgiou - State is On Hold was New
 2025-12-09 14:10:51 George Georgiou - Assigned to is George Georgiou was 
 2025-12-11 09:01:55 George Georgiou - State is Resolved was On Hold</t>
  </si>
  <si>
    <t xml:space="preserve">
 2025-12-09 14:06:19 TRAP Alerts - State is Closed was Closed</t>
  </si>
  <si>
    <t xml:space="preserve">12-12-2025 14:44:31 - PDXC Integration (Work notes)
Assigned to NANDHA VEMISHETTY.
&lt;br/&gt;Laptop started working good after few hours. User requested to close ticket.
12-12-2025 14:44:24 - PDXC Integration (Additional comments)
nandha.vemishetty2@dxc.com: contacted user and confirmed the laptop is working good without any issues. if something comes up he will callback again.
advised me to close the ticket.
12-12-2025 14:44:09 - PDXC Integration (Work notes)
Assigned to NANDHA VEMISHETTY.
&lt;br/&gt;Laptop started working good after few hours. User requested to close ticket.
12-12-2025 14:44:09 - PDXC Integration (Work notes)
Assigned to NANDHA VEMISHETTY.
&lt;br/&gt;Laptop started working good after few hours. User requested to close ticket.
12-12-2025 14:44:06 - PDXC Integration (Additional comments)
nandha.vemishetty2@dxc.com: contacted user and confirmed the laptop is working good without any issues. if something comes up he will callback again.
advised me to close the ticket.
12-12-2025 14:41:11 - PDXC Integration (Work notes)
Assigned to NANDHA VEMISHETTY.
&lt;br/&gt;contacted user and user mentioned the laptop started working good after few hours.
advised me to close the ticket.
12-12-2025 14:39:11 - PDXC Integration (Work notes)
Assigned to NANDHA VEMISHETTY.
10-12-2025 16:00:39 - PDXC Integration (Work notes)
Assigned to NANDHA VEMISHETTY.
10-12-2025 16:00:39 - PDXC Integration (Work notes)
Assigned to NANDHA VEMISHETTY.
10-12-2025 16:00:34 - PDXC Integration (Additional comments)
nandha.vemishetty2@dxc.com: From: Vemishetty, Nandha 
Sent: Wednesday, 10 December 2025 4:00 PM
To: Watson, Nathan &lt;Nathan.Watson@qr.com.au&gt;
Subject: INC0576892 - Issues with control centre laptop not turning on
Hi Nathan,
Nandha here from ICT. I am checking with the Incident (INC0576892 - Issues with control centre laptop not turning on). 
If you are still experiencing issue, please do let me know and I would be able to assist you in resolving the issue further.
Many thanks,
Nandha Vemishetty.
10-12-2025 10:16:08 - PDXC Integration (Work notes)
Assigned to NANDHA VEMISHETTY.
09-12-2025 16:33:09 - Zoe O'Brien (Work notes)
Platform DXC Integration incident INC0576892 updated INC40847536
09-12-2025 16:33:04 - Zoe O'Brien (Work notes)
Tony Molnar called the IT Service Desk to follow up on this incident
User wants to know a time frame on when someone will be able to come out to have a look at the laptop
User confirmed that the best contact method will be via phone on 30728851 as anyone in the control centre can answer the phone
09-12-2025 14:28:49 - Gilbert Noble (Work notes)
Platform DXC Integration incident INC0576892 created INC40847536
</t>
  </si>
  <si>
    <t xml:space="preserve">
 2025-12-09 14:23:46 Gilbert Noble - Assigned to is Gilbert Noble was 
 2025-12-09 14:28:41 Gilbert Noble - Assignment Group is DXC Desktop CBD was DXC Remote Desktop Support
 2025-12-10 16:00:34 PDXC Integration - State is On Hold was Work in Progress
 2025-12-12 14:39:02 PDXC Integration - State is Work in Progress was On Hold
 2025-12-12 14:44:06 PDXC Integration - State is Resolved was Work in Progress</t>
  </si>
  <si>
    <t xml:space="preserve">
 2025-12-14 15:00:05  - State is Closed was Resolved</t>
  </si>
  <si>
    <t xml:space="preserve">10-12-2025 06:45:35 - Sherrin Raharaha (Additional comments)
name and email had a spelling error. This has now been fixed.
10-12-2025 06:45:35 - Sherrin Raharaha (Work notes)
User ID for existing user was validated against the AD Account file and spelling of name and email was corrected
09-12-2025 16:18:55 - Guest (Additional comments)
reply from: CSBusinessSystems@QR.COM.AU
I stand corrected. His name and email have spelling errors. This is now fixed
R871090
Jonathan
Hale
09-12-2025 16:10:26 - Guest (Additional comments)
reply from: CSBusinessSystems@QR.COM.AU
Hi Kevin
Jonathon Hale is already an active user, please try searching for him again.
Se below user details
[cid:image001.png@01DC6926.43F55EA0]
Regards
Sherrin
09-12-2025 16:07:37 - Sherrin Raharaha (Work notes)
user is already created in system
09-12-2025 15:17:55 - Clair Neate (Work notes)
Can we please have Kevin Huang added to Ariba. 
He needs to action workflows etc.
User ID  R907144
Best contact:  0730722350
Asset tag SL221384
09-12-2025 15:17:55 - Clair Neate (Additional comments)
Hi Kevin, 
I have assigned this to the relevant team to action for you
Kind Regards,
Clair Neate
09-12-2025 15:12:02 - Clair Neate (Work notes)
Investigating
</t>
  </si>
  <si>
    <t xml:space="preserve">
 2025-12-09 14:09:11 Ryan Bell - Assigned to is Clair Neate was 
 2025-12-09 15:18:10 Clair Neate - Assignment Group is CS Ariba Contracts was Global Service Desk
 2025-12-09 16:07:37 Sherrin Raharaha - Assigned to is Sherrin Raharaha was 
 2025-12-10 06:45:35 Sherrin Raharaha - State is Resolved was Work in Progress</t>
  </si>
  <si>
    <t xml:space="preserve">
 2025-12-09 14:00:10 TRAP Alerts - State is Closed was Closed</t>
  </si>
  <si>
    <t xml:space="preserve">10-12-2025 09:48:17 - Ryan Bell (Work notes)
Closing as per KB0011350
10-12-2025 09:44:49 - Guest (Additional comments)
reply from: TrainingIntegration@QR.COM.AU
Hi Scott,
Just following up this room booking below.
Please let me know if there is someone more appropriate to contact.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t>
  </si>
  <si>
    <t xml:space="preserve">
 2025-12-09 13:57:16 Raegan Munro - State is Resolved was New
 2025-12-14 14:00:14  - State is Closed was Resolved</t>
  </si>
  <si>
    <t xml:space="preserve">12-12-2025 13:41:40 - Raegan Munro (Work notes)
From: IT Service Desk 
Sent: Friday, 12 December 2025 2:41 PM
To: Harris, Paul &lt;paul.harris@qr.com.au&gt;
Subject: INC0576881 - Unable to access People Connect for training
Hi Paul,
I just wanted to follow up with you and determine if you are still having issues accessing People Connect?
If so, please give us a call on 07 3072 5000 (we are option 1), or alternatively email us at ITServiceDesk@qr.com.au so that we may complete further troubleshooting. Please be sure to cite incident no. INC0576881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13:40:29 - Raegan Munro (Work notes)
Investigating.
11-12-2025 10:30:30 - Martyn Connor (Additional comments)
Hi Paul,
Following up on INC0576881 and your access to Queensland Rails People Connect and training.
Do you still require assistance wit this issue? Appears you were needing to obtain your ServiceID/Username to continue. 
Kind Regards
Martyn
10-12-2025 15:01:11 - Shane Kmet (Additional comments)
Good afternoon Paul,
Followig up on INC0576881 and your access to Queensland Rails People Connect and training.
Do you still require assistance wit this issue? Appears you were needing to obtain your ServiceID/Username to continue.
Thank you,
Shane Kmet
Senior Service Desk Analyst
10-12-2025 14:59:45 - Shane Kmet (Work notes)
Investigating
09-12-2025 14:09:37 - Liam Bryan (Additional comments)
Hi Paul,
Let us know if you're able to confirm your Service Number or Username.
Kind regards,
Liam Bryan.
</t>
  </si>
  <si>
    <t xml:space="preserve">
 2025-12-09 14:09:37 Liam Bryan - State is On Hold was Work in Progress</t>
  </si>
  <si>
    <t xml:space="preserve">09-12-2025 14:05:18 - Micheal Shea (Work notes)
Platform DXC Integration incident INC0576880 updated INC40847261
09-12-2025 14:00:11 - PDXC Integration (Work notes)
Assigned to Jeremy Horton.
09-12-2025 13:58:49 - PDXC Integration (Work notes)
Assigned to Jeremy Horton.
09-12-2025 13:58:41 - PDXC Integration (Additional comments)
mshea9@dxc.com: Expected behavior is that after 5 days of  5 business days of inactivity incident will be placed back into 'work in progress' from 'awaiting customer'
09-12-2025 13:58:04 - PDXC Integration (Work notes)
Assigned to Jeremy Horton.
&lt;br/&gt;ESM IM: Placing incident into awaiting customer status from PDXE environment.
Please do not change state of this incident.
Expected behavior is that after 5 days of  5 business days of inactivity incident will be placed back into 'work in progress' from 'awaiting customer'
09-12-2025 13:56:34 - PDXC Integration (Work notes)
Assigned to Jeremy Horton.
09-12-2025 13:52:07 - PDXC Integration (Work notes)
Vendor Referenced this CI Value on Creation not found in database : Service Now
Vendor Referenced this Business Service Value on Creation not found in database : Service Now
09-12-2025 13:51:43 - Micheal Shea (Work notes)
Platform DXC Integration incident INC0576880 created INC40847261
</t>
  </si>
  <si>
    <t xml:space="preserve">
 2025-12-09 13:56:24 PDXC Integration - State is Work in Progress was New
 2025-12-09 13:58:01 PDXC Integration - State is On Hold was Work in Progress</t>
  </si>
  <si>
    <t xml:space="preserve">
 2025-12-14 14:00:03  - State is Closed was Resolved</t>
  </si>
  <si>
    <t xml:space="preserve">
 2025-12-14 15:00:01  - State is Closed was Resolved</t>
  </si>
  <si>
    <t xml:space="preserve">
 2025-12-09 14:12:43 Timm Bambridge - State is Resolved was New
 2025-12-14 15:00:10  - State is Closed was Resolved</t>
  </si>
  <si>
    <t xml:space="preserve">
 2025-12-09 13:45:18 Bernie Reid - Assignment Group is Obzervr Capture (Digital Maintainer) was Global Service Desk
 2025-12-12 16:08:38 Gloria Cheah - Assigned to is Tanmay Dave was </t>
  </si>
  <si>
    <t xml:space="preserve">10-12-2025 17:49:34 - PDXC Integration (Work notes)
Assigned to Jayapaul Matangi.
&lt;br/&gt;C:\Users\mjayapaul&gt;ping CPTPRDSRV211
Pinging CPTPRDSRV211.corp.qr.com.au [10.16.140.13] with 32 bytes of data:
Reply from 10.16.140.13: bytes=32 time=1ms TTL=125
Reply from 10.16.140.13: bytes=32 time=1ms TTL=125
Reply from 10.16.140.13: bytes=32 time=1ms TTL=125
Reply from 10.16.140.13: bytes=32 time=1ms TTL=125
Ping statistics for 10.16.140.13:
    Packets: Sent = 4, Received = 4, Lost = 0 (0% loss),
Approximate round trip times in milli-seconds:
    Minimum = 1ms, Maximum = 1ms, Average = 1ms
C:\Users\mjayapaul&gt;nslookup CPTPRDSRV211
Server:  CPTPRDSRV111.corp.qr.com.au
Address:  10.16.140.11
Name:    CPTPRDSRV211.corp.qr.com.au
Address:  10.16.140.13
10-12-2025 17:48:39 - PDXC Integration (Work notes)
Assigned to Jayapaul Matangi.
&lt;br/&gt;C:\Users\mjayapaul&gt;ping CPTPRDSRV211
Pinging CPTPRDSRV211.corp.qr.com.au [10.16.140.13] with 32 bytes of data:
Reply from 10.16.140.13: bytes=32 time=1ms TTL=125
Reply from 10.16.140.13: bytes=32 time=1ms TTL=125
Reply from 10.16.140.13: bytes=32 time=1ms TTL=125
Reply from 10.16.140.13: bytes=32 time=1ms TTL=125
Ping statistics for 10.16.140.13:
    Packets: Sent = 4, Received = 4, Lost = 0 (0% loss),
Approximate round trip times in milli-seconds:
    Minimum = 1ms, Maximum = 1ms, Average = 1ms
C:\Users\mjayapaul&gt;nslookup CPTPRDSRV211
Server:  CPTPRDSRV111.corp.qr.com.au
Address:  10.16.140.11
Name:    CPTPRDSRV211.corp.qr.com.au
Address:  10.16.140.13
10-12-2025 17:48:32 - PDXC Integration (Additional comments)
matangi.jayapaul@dxc.com: C:\Users\mjayapaul&gt;ping CPTPRDSRV211
Pinging CPTPRDSRV211.corp.qr.com.au [10.16.140.13] with 32 bytes of data:
Reply from 10.16.140.13: bytes=32 time=1ms TTL=125
Reply from 10.16.140.13: bytes=32 time=1ms TTL=125
Reply from 10.16.140.13: bytes=32 time=1ms TTL=125
Reply from 10.16.140.13: bytes=32 time=1ms TTL=125
Ping statistics for 10.16.140.13:
    Packets: Sent = 4, Received = 4, Lost = 0 (0% loss),
Approximate round trip times in milli-seconds:
    Minimum = 1ms, Maximum = 1ms, Average = 1ms
C:\Users\mjayapaul&gt;nslookup CPTPRDSRV211
Server:  CPTPRDSRV111.corp.qr.com.au
Address:  10.16.140.11
Name:    CPTPRDSRV211.corp.qr.com.au
Address:  10.16.140.13
09-12-2025 14:26:48 - PDXC Integration (Work notes)
Assigned to Jayapaul Matangi.
&lt;br/&gt;Failed to update the releated lists: None of the affectedCis provided by QLDRail_INC exist in ServiceNow: CPTPRDSRV211. Cannot updated the affected CIs. (F8EDD3803DBA431AAEBD3E035F7CA1DD)
09-12-2025 14:26:32 - Cameron Horn (Work notes)
Platform DXC Integration incident INC0576875 updated INC40847165
09-12-2025 14:26:26 - Cameron Horn (Work notes)
The Domain Controller has been stopped 
  Alert Description 
Source:    CATPRDADC401 
Full Path Name:    catprdadc401.corp.qr.com.au\CATPRDADC401 
Alert Rule:    The Domain Controller has been stopped 
Created:    9/12/2025 2:57:32 PM 
  The Event log service was stopped.
09-12-2025 13:44:19 - PDXC Integration (Work notes)
Assigned to Jayapaul Matangi.
09-12-2025 13:42:18 - PDXC Integration (Work notes)
Vendor Referenced this CI Value on Creation not found in database : CPTPRDSRV211
Vendor Referenced this Business Service Value on Creation not found in database : SCOM
09-12-2025 13:42:06 - Cameron Horn (Work notes)
Platform DXC Integration incident INC0576875 created INC40847165
</t>
  </si>
  <si>
    <t xml:space="preserve">
 2025-12-09 13:44:18 PDXC Integration - State is Work in Progress was New
 2025-12-10 17:48:32 PDXC Integration - State is Resolved was Work in Progress</t>
  </si>
  <si>
    <t xml:space="preserve">10-12-2025 17:54:54 - PDXC Integration (Work notes)
Assigned to Jayapaul Matangi.
&lt;br/&gt;The given zone has been resolving now from the given server, Hence closing this request
10-12-2025 17:54:35 - PDXC Integration (Work notes)
Assigned to Jayapaul Matangi.
&lt;br/&gt;The given zone has been resolving now from the given server, Hence closing this request
10-12-2025 17:54:32 - PDXC Integration (Additional comments)
matangi.jayapaul@dxc.com: The given zone has been resolving now from the given server, Hence closing this request
C:\Users\mjayapaul&gt;nslookup CPTPRDSRV211
Server:  CPTPRDSRV111.corp.qr.com.au
Address:  10.16.140.11
Name:    CPTPRDSRV211.corp.qr.com.au
Address:  10.16.140.13
09-12-2025 13:45:08 - PDXC Integration (Work notes)
Assigned to Jayapaul Matangi.
&lt;br/&gt;Failed to update the releated lists: None of the affectedCis provided by QLDRail_INC exist in ServiceNow: SCOM. Cannot updated the affected CIs. (F8EDD3803DBA431AAEBD3E035F7CA1DD)
09-12-2025 13:45:01 - Cameron Horn (Work notes)
Platform DXC Integration incident INC0576874 updated INC40847155
09-12-2025 13:44:56 - Cameron Horn (Work notes)
Unexpected SAM Failure 
  Alert Description 
Source:    CPTPRDSRV111 
Full Path Name:    cptprdsrv111.corp.qr.com.au\CPTPRDSRV111 
Alert Rule:    Unexpected SAM Failure 
Created:    9/12/2025 2:27:57 PM 
  The Security Account Manager failed a KDC request in an unexpected way. The error is in the data field. The account name was BRT0846@CORP.QR.COM.AU and lookup type 0x200.
09-12-2025 13:44:41 - Cameron Horn (Work notes)
Platform DXC Integration incident INC0576874 updated INC40847155
09-12-2025 13:44:37 - Cameron Horn (Work notes)
Unexpected SAM Failure 
  Alert Description 
Source:    CPTPRDSRV111 
Full Path Name:    cptprdsrv111.corp.qr.com.au\CPTPRDSRV111 
Alert Rule:    Unexpected SAM Failure 
Created:    9/12/2025 2:27:57 PM 
  The Security Account Manager failed a KDC request in an unexpected way. The error is in the data field. The account name was BRT0846@CORP.QR.COM.AU and lookup type 0x200.
09-12-2025 13:44:05 - PDXC Integration (Work notes)
Assigned to Jayapaul Matangi.
09-12-2025 13:40:14 - PDXC Integration (Work notes)
Vendor Referenced this CI Value on Creation not found in database : SCOM
Vendor Referenced this Business Service Value on Creation not found in database : SCOM
09-12-2025 13:40:06 - Cameron Horn (Work notes)
Platform DXC Integration incident INC0576874 created INC40847155
</t>
  </si>
  <si>
    <t xml:space="preserve">
 2025-12-09 13:44:04 PDXC Integration - State is Work in Progress was New
 2025-12-10 17:54:32 PDXC Integration - State is Resolved was Work in Progress</t>
  </si>
  <si>
    <t xml:space="preserve">10-12-2025 16:37:22 - George Knight (Work notes)
Katie.Morris@qr.com.au showing alias R918779@qr.com.au 
Issue resolved  closing ticket.
10-12-2025 15:52:03 - George Knight (Work notes)
Called 0447001046 and spoke to Kate
Outlook and Adobe issues resolved.
New issues:
1) Update on INC0576560 - needs to fill out  the Telephone Service Request form:
https://queenslandrail.service-now.com/service_management?id=sc_cat_item&amp;sys_id=0578be104fcea6004a30fe501310c7ef
KB0020658  Telephone Service - How to request a Desk Phone, New Extension/Profile, Relocation, Cancellation Etc
https://queenslandrail.service-now.com/kb_view.do?sysparm_article=KB0020658
2) MyApps - cannot access Time, Leave, Pay and Travel  - raised INC0577252 assigned to Payroll Support Team as per KB0012247.
3) Katie.Morris@qr.com.au missing alias R918779@qr.com.au 
Ran user mailbox script - appeared successful pending replication. 
Once mailbox issue is resolved, this ticket can be closed.
10-12-2025 15:08:42 - George Knight (Work notes)
Investigating.
09-12-2025 13:51:22 - Raegan Munro (Additional comments)
Hi Katie, 
Thank you for reaching out to the Queensland Rail IT Service Desk. 
As discussed, please give us a call back in around 30 minutes so we may assist with adding your shared mailbox. 
If you have any further issues with this please feel free to contact us by calling 07 3072 5000 (we are option 1), or alternatively email us at ITServiceDesk@qr.com.au. 
Kind regards, 
Raegan.
</t>
  </si>
  <si>
    <t xml:space="preserve">
 2025-12-09 13:51:22 Raegan Munro - State is On Hold was Work in Progress
 2025-12-10 16:37:22 George Knight - State is Resolved was On Hold</t>
  </si>
  <si>
    <t xml:space="preserve">09-12-2025 14:57:01 - Gilbert Noble (Work notes)
remoted to computer
set the users QR and other company OneDrive to file on demand
ran the sync fix from KB0012125
uninstalled microstation
restarted, 
free space is at 55 GB
09-12-2025 14:31:10 - Gilbert Noble (Work notes)
called user on 0417731143,
</t>
  </si>
  <si>
    <t xml:space="preserve">
 2025-12-09 14:23:43 Gilbert Noble - Assigned to is Gilbert Noble was 
 2025-12-09 14:57:01 Gilbert Noble - State is Resolved was Work in Progress
 2025-12-14 15:00:03  - State is Closed was Resolved</t>
  </si>
  <si>
    <t xml:space="preserve">11-12-2025 11:52:39 - Frederic Shea (Work notes)
Platform DXC Integration incident INC0576871 updated INC40847084
11-12-2025 11:52:34 - Frederic Shea (Work notes)
SDA updated description to reflect new update from alt. user:
==============================
QLD Rail NOW Ticket Number: INC0576871
Post Code: 4560 (Nambour stn.)
Contact Name: Carl Saverin
Contact Phone Number: +61 428620310
Email Address: SEQTSDTraincrewDepotCoordinator@QR.COM.AU
Alternative Contact: Raymond McDonnell
Alternative Contact Phone Number: +61 408273801
Printer Serial Number: Y178HB01626
Severity Level: Medium
Issue/Request Details: Printer waste toner almost full, printing smudges on job cards or safety critical notices
11-12-2025 11:51:19 - Frederic Shea (Work notes)
Platform DXC Integration incident INC0576871 updated INC40847084
11-12-2025 11:49:31 - Frederic Shea (Work notes)
Platform DXC Integration incident INC0576871 updated INC40847084
11-12-2025 11:49:26 - Frederic Shea (Work notes)
IBC - Raymond McDonnell
User is just wanting to stress the urgency of this matter as this depo only has got printer
this depo has now been without a printer for at least 3 days today
Site is currently unable to provide safety critical notices to advise customers
Site is currently unable to provide daily job cards for 10x train drivers and 10 x guards per day
printing out daily job cards is a daily requirement for both of these staff types due to constant changes
Guards can possibly view this information on mobile device
Train drivers are not permitted to carry/use mobile devices while operating
Best Contact: +61 408273801
09-12-2025 15:21:38 - Shane Kmet (Work notes)
Platform DXC Integration incident INC0576871 updated INC40847084
09-12-2025 14:16:42 - Riley Thomas (Work notes)
Platform DXC Integration incident INC0576871 updated INC40847084
09-12-2025 14:16:38 - Riley Thomas (Work notes)
From: donotreply@ricoh.com.au &lt;donotreply@ricoh.com.au&gt; 
Sent: Tuesday, 9 December 2025 2:31 PM
To: Carlson, Justin &lt;justin.carlson@qr.com.au&gt;
Subject: New Ricoh Ticket CS2512090242
Dear Justin Carlson, Thank you for contacting Ricoh Australia. A new ticket has been opened with the following details: Ticket No. : CS2512090242 Serial Number: Y178HB01626 Product Name: MP402SPF Purchase Order Number: Reference: INC40847084
ZjQcmQRYFpfptBannerStart
[EXTERNAL EMAIL]: 
This email originated from outside Queensland Rail. Do not click on links or open attachments unless you recognise the sender and know the content is safe. 
    Report Phish     
ZjQcmQRYFpfptBannerEnd
Dear Justin Carlson, 
Thank you for contacting Ricoh Australia.
A new ticket has been opened with the following details: 
Ticket No.: CS2512090242
Serial Number: Y178HB01626
Product Name: MP402SPF
Purchase Order Number: 
Reference: INC40847084
Problem Description: Serial does not exist: QLD Rail NOW Ticket Number:N/A Post Code:4560 Contact Name:Carl Saverin Contact Phone Number:0428620310 Email Address: r SEQTSDTraincrewDepotCoordinator@QR.COM.AU Alternative Contact:NA Alternative Contact Phone Number:NA Printer Serial Number:Y178HB01626 Printer IP:Unknown Severity Level:Low Issue/Request Details:Printer waste toner almost full, printing smudges on job cards
Location and contact details: 
Contact Name: Justin Carlson
Contact Number: 07 30723401
Customer: 401362 (DXC TECHNOLOGY AUS PTY LTD)
Site: 401362-349 (DXC TECHNOLOGY AUSTRALIA PL (QUEENS)
Machine Location Address: QUEENSLAND RAIL NAMBOUR TRAINCREW DEPOT TRAINCREW MEAL ROOM CIVIC WAY NAMBOUR QLD 4560
This is an automatic message, If you have any queries regarding your ticket, please do not hesitate in contacting us on 1300 362 577.
For further support utilising our, How-to videos, Training Materials, and Knowledge Base, please use this link Training 
Kind regards,
Ricoh
09-12-2025 13:57:09 - PDXC Integration (Work notes)
None
Assigning to Ricoh Field Technician for further assistance with the device producing lines. Have opened a new ticket CS2512090242 regarding the waste toner bottle.
09-12-2025 13:56:18 - PDXC Integration (Work notes)
None
Assigning to Ricoh Field Technician for further assistance with the device producing lines. Have opened a new ticket CS2512090242 regarding the waste toner bottle.
09-12-2025 13:56:05 - PDXC Integration (Work notes)
None
Assigning to Ricoh Field Technician for further assistance with the device producing lines. Have opened a new ticket CS2512090242 regarding the waste toner bottle.
09-12-2025 13:51:35 - PDXC Integration (Work notes)
None
Assigning to Ricoh Field Technician for further assistance.
09-12-2025 13:47:04 - Ruey Lim (Work notes)
Platform DXC Integration incident INC0576871 updated INC40847084
09-12-2025 13:46:59 - Ruey Lim (Work notes)
From: donotreply@ricoh.com.au &lt;donotreply@ricoh.com.au&gt; 
Sent: Tuesday, 9 December 2025 2:11 PM
To: Carlson, Justin &lt;justin.carlson@qr.com.au&gt;
Subject: New Ricoh Ticket CS2512090230
Dear Justin Carlson, 
Thank you for contacting Ricoh Australia.
A new ticket has been opened with the following details: 
Ticket No.: CS2512090230
Serial Number: Y178HB01626
Product Name: MP402SPF
Purchase Order Number: 
Reference: INC40847084
Problem Description: Serial does not exist: QLD Rail NOW Ticket Number:N/A Post Code:4560 Contact Name:Carl Saverin Contact Phone Number:0428620310 Email Address: r SEQTSDTraincrewDepotCoordinator@QR.COM.AU Alternative Contact:NA Alternative Contact Phone Number:NA Printer Serial Number:Y178HB01626 Printer IP:Unknown Severity Level:Low Issue/Request Details:Printer waste toner almost full, printing smudges on job cards
Location and contact details: 
Contact Name: Justin Carlson
Contact Number: 07 30723401
Customer: 401362 (DXC TECHNOLOGY AUS PTY LTD)
Site: 401362-349 (DXC TECHNOLOGY AUSTRALIA PL (QUEENS)
Machine Location Address: QUEENSLAND RAIL NAMBOUR TRAINCREW DEPOT TRAINCREW MEAL ROOM CIVIC WAY NAMBOUR QLD 4560
This is an automatic message, If you have any queries regarding your ticket, please do not hesitate in contacting us on 1300 362 577.
For further support utilising our, How-to videos, Training Materials, and Knowledge Base, please use this link Training 
Kind regards,
Ricoh
09-12-2025 13:31:28 - PDXC Integration (Work notes)
Vendor Referenced this CI Value on Creation not found in database : Y178HB01626 - SP3510SF
Vendor Referenced this Business Service Value on Creation not found in database : Ricoh PCL6 Printer Drivers 2024
09-12-2025 13:31:02 - Riley Thomas (Work notes)
Platform DXC Integration incident INC0576871 created INC40847084
</t>
  </si>
  <si>
    <t xml:space="preserve">
 2025-12-09 15:21:33 Shane Kmet - State is Work in Progress was New</t>
  </si>
  <si>
    <t xml:space="preserve">
 2025-12-09 13:26:55 TRAP Alerts - State is Closed was Closed</t>
  </si>
  <si>
    <t xml:space="preserve">10-12-2025 09:25:08 - PDXC Integration (Work notes)
Assigned to Gudla Harshitha.
&lt;br/&gt;No action taken from citrix end.
10-12-2025 09:24:54 - PDXC Integration (Work notes)
Assigned to Gudla Harshitha.
&lt;br/&gt;No action taken from citrix end.
10-12-2025 09:24:53 - PDXC Integration (Additional comments)
harshitha.gudla@dxc.com: Had a call with the user.
The is no issue.
We just explained what is standard account and an admin account are.
The user suggested to close the ticket.
Hence, closing the ticket.
10-12-2025 09:22:14 - PDXC Integration (Work notes)
Assigned to Gudla Harshitha.
09-12-2025 15:25:52 - PDXC Integration (Work notes)
Assigned to Gudla Harshitha.
09-12-2025 15:25:44 - PDXC Integration (Work notes)
Assigned to Gudla Harshitha.
09-12-2025 15:25:41 - PDXC Integration (Additional comments)
harshitha.gudla@dxc.com: From: Gudla, Harshitha 
Sent: 09 December 2025 10:55
To: Minhas, Mohinder
Cc: Workplace Noida iDO 2 Citrix AUS &lt;wpnido2ctxaus@dxc.com&gt;
Subject: INC40847059-Unable to logon to QR Citrix desktop with my normal QR account
Hi @Minhas, Mohinder
Good day!
Regarding the ticket, INC40847059-Unable to log on to the QR Citrix desktop with my normal QR account.
Please try to perform a Citrix Workspace Reset.
 Please follow the steps. 
How need to reset the Citrix workspace application 
Go to Citrix Icon
Step 1: 
  -&gt; Right-click on the Icon 
Step 2: --&gt; in the option you can see Advanced References  
Step 3: click on that  à See Reset Citrix Workspace
Step 4: Click "Yes" to reset the Citrix Workspace app
Thanks &amp; Regards,
Harshitha
ICT Citrix Support
Team PDL: wpnido2ctxaus@dxc.com
09-12-2025 14:24:58 - PDXC Integration (Work notes)
Assigned to Gudla Harshitha.
09-12-2025 13:29:08 - PDXC Integration (Work notes)
Vendor Referenced this Business Service Value on Creation not found in database : Citrix XenDesktop
09-12-2025 13:28:54 - Mohinder Minhas (Work notes)
Platform DXC Integration incident INC0576869 created INC40847059
</t>
  </si>
  <si>
    <t xml:space="preserve">
 2025-12-09 14:24:58 PDXC Integration - State is Work in Progress was New
 2025-12-09 15:25:41 PDXC Integration - State is On Hold was Work in Progress
 2025-12-10 09:22:13 PDXC Integration - State is Work in Progress was On Hold
 2025-12-10 09:24:53 PDXC Integration - State is Resolved was Work in Progress</t>
  </si>
  <si>
    <t xml:space="preserve">
 2025-12-14 14:00:09  - State is Closed was Resolved</t>
  </si>
  <si>
    <t xml:space="preserve">
 2025-12-14 14:00:02  - State is Closed was Resolved</t>
  </si>
  <si>
    <t xml:space="preserve">09-12-2025 14:24:08 - PDXC Integration (Work notes)
Assigned to SWATI MOHANTY.
&lt;br/&gt;we already have an incident: INC40847059 with same issue under same user name
closing this incident as duplicate
09-12-2025 14:23:55 - PDXC Integration (Work notes)
Assigned to SWATI MOHANTY.
&lt;br/&gt;we already have an incident: INC40847059 with same issue under same user name
closing this incident as duplicate&lt;br/&gt;we already have an incident: INC40847059 with same issue under same user name
closing this incident as duplicate
09-12-2025 14:23:55 - PDXC Integration (Work notes)
Assigned to SWATI MOHANTY.
&lt;br/&gt;we already have an incident: INC40847059 with same issue under same user name
closing this incident as duplicate
09-12-2025 14:23:52 - PDXC Integration (Additional comments)
swati.mohanty@dxc.com: we already have an incident: INC40847059 with same issue under same user name
closing this incident as duplicate
09-12-2025 13:24:28 - PDXC Integration (Work notes)
Vendor Referenced this Business Service Value on Creation not found in database : Citrix XenDesktop
09-12-2025 13:24:02 - Mohinder Minhas (Work notes)
Platform DXC Integration incident INC0576863 created INC40847016
</t>
  </si>
  <si>
    <t xml:space="preserve">
 2025-12-09 14:23:50 PDXC Integration - State is Resolved was New
 2025-12-14 15:00:04  - State is Closed was Resolved</t>
  </si>
  <si>
    <t xml:space="preserve">09-12-2025 13:33:18 - PDXC Integration (Work notes)
A consumable order, 7330197, is being processed. 
Item: 1 x Black Toner
Delivery timeframe 2-4 business days 
Please be advised that the Ricoh toner policy allows only up 1 of each item to be ordered per device and that we are unable to fulfill additional toner. If you are ordering for other devices of the same model, a separate ticket will need to be raised with your IT Department for each serial number.
09-12-2025 13:32:13 - Riley Thomas (Work notes)
Platform DXC Integration incident INC0576862 updated INC40846921
09-12-2025 13:32:09 - Riley Thomas (Work notes)
From: donotreply@ricoh.com.au &lt;donotreply@ricoh.com.au&gt; 
Sent: Tuesday, 9 December 2025 2:01 PM
To: Wilson, Shannon &lt;shannon.wilson@qr.com.au&gt;
Subject: New Ricoh Ticket CS2512090219
Dear Shannon Wilson, Thank you for contacting Ricoh Australia. A new ticket has been opened with the following details: Ticket No. : CS2512090219 Serial Number: 3920P501272 Product Name: IMC300F Purchase Order Number: Reference: INC40846921 Problem
ZjQcmQRYFpfptBannerStart
[EXTERNAL EMAIL]: 
This email originated from outside Queensland Rail. Do not click on links or open attachments unless you recognise the sender and know the content is safe. 
    Report Phish     
ZjQcmQRYFpfptBannerEnd
Dear Shannon Wilson, 
Thank you for contacting Ricoh Australia.
A new ticket has been opened with the following details: 
Ticket No.: CS2512090219
Serial Number: 3920P501272
Product Name: IMC300F
Purchase Order Number: 
Reference: INC40846921
Problem Description: Serial does not exist: QLD Rail NOW Ticket Number: RITM0270949 Post Code: 4006 Contact Name: Shannon Wilson Contact Phone Number: 07 3072 3340 Email Address: Shannon Wilson Alternative Contact: Nicholas Warnken Alternative Contact Phone Number: Not Available Printer Serial Number: 3920P501272 Printer IP: N/A Severity Level: N/A Issue/Request Details: Black ink x 2
Location and contact details: 
Contact Name: Shannon Wilson
Contact Number: 07 30723340
Customer: 401362 (DXC TECHNOLOGY AUS PTY LTD)
Site: 401362-G30 (DXC QUEENSLAND RAIL)
Machine Location Address: MAYNE TSC CONTROL ROOM 136A ABBOTSFORD ROAD INSIDE CORRIDOR NEAR CALTEX SERVICE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09-12-2025 13:12:19 - PDXC Integration (Work notes)
Vendor Referenced this CI Value on Creation not found in database : 3920P501272 - IM C300F
Vendor Referenced this Business Service Value on Creation not found in database : Ricoh PCL6 Printer Drivers 2024
09-12-2025 13:11:44 - Riley Thomas (Work notes)
Platform DXC Integration incident INC0576862 created INC40846921
</t>
  </si>
  <si>
    <t xml:space="preserve">
 2025-12-09 13:33:13 PDXC Integration - State is Resolved was New
 2025-12-14 14:00:00  - State is Closed was Resolved</t>
  </si>
  <si>
    <t xml:space="preserve">
 2025-12-14 14:00:13  - State is Closed was Resolved</t>
  </si>
  <si>
    <t xml:space="preserve">09-12-2025 13:44:29 - PDXC Integration (Work notes)
Assigned to Eric Hanneman.
&lt;br/&gt;Followed work around to access public folder via web browser version of mailbox. Added public folder to favorites and made it viewable on iPad.
09-12-2025 13:44:24 - PDXC Integration (Work notes)
Assigned to Eric Hanneman.
&lt;br/&gt;Followed work around to access public folder via web browser version of mailbox. Added public folder to favorites and made it viewable on iPad.
09-12-2025 13:44:15 - PDXC Integration (Additional comments)
ehanneman2@dxc.com: Sent email with instructions on how to view public folders on an iPad.  Resolving incident.
09-12-2025 13:43:04 - PDXC Integration (Work notes)
Assigned to Eric Hanneman.
09-12-2025 13:42:58 - PDXC Integration (Work notes)
Assigned to Eric Hanneman.
&lt;br/&gt;Added attachment ::  INC40846827 - How to get to Public Folders (in Outlook) on an iPad.msg
09-12-2025 13:42:44 - PDXC Integration (Work notes)
Assigned to Eric Hanneman.
&lt;br/&gt;From: Hanneman, Eric 
Sent: Tuesday, 9 December 2025 13:42
To: Glass, Mark &lt;Mark.Glass@qr.com.au&gt;
Subject: INC40846827 - How to get to Public Folders (in Outlook) on an iPad
Hi Mark,
After doing a brief review online, found the following work around.  This requires access the public folder(s) via a web browser version of the individuals mailbox instead of using the built-in Outlook (new) mail app.
1. Open Browser: On your iPad, open Safari (or your preferred browser) and go to outlook.office.com.
2. Login: Sign in with your QR email and password.  2 factor authentication may take place, make sure a secondary device for authentication is available if required.
3. Request Desktop Site: If it loads the mobile version, find the browser's settings (usually three dots/lines in the URL bar) and select "Request Desktop Website" or "Request Desktop Version".  After that, right click or long click on the individuals email address and choose "Add public folder to favourites". 
4. Select &amp; Add: A pane will appear showing the public folder tree. Select the folder you want and click "Add public folder".
5. Access: The folder will now appear under Favorites in the web version, making it viewable on your iPad. 
If you need any assistance in getting it to work, please come by the Mayne tech bar.
Regards,
Eric
09-12-2025 13:03:43 - PDXC Integration (Work notes)
Assigned to Eric Hanneman.
&lt;br/&gt;Requested User is Unknown : ehanneman2@dxc.com
</t>
  </si>
  <si>
    <t xml:space="preserve">
 2025-12-09 13:44:16 PDXC Integration - State is Resolved was Work in Progress
 2025-12-14 14:00:16  - State is Closed was Resolved</t>
  </si>
  <si>
    <t xml:space="preserve">
 2025-12-14 14:00:12  - State is Closed was Resolved</t>
  </si>
  <si>
    <t xml:space="preserve">11-12-2025 17:39:38 - PDXC Integration (Work notes)
Assigned to DIYA DEY.
&lt;br/&gt;[incident].[cmdb_ci] supplied value [CPTPRDMCM105] failed [More than one match found]&lt;br/&gt;Space has been cleared from everyone fodler
11-12-2025 17:39:28 - PDXC Integration (Additional comments)
diya.dey@dxc.com: Space has been cleared from everyone fodler
11-12-2025 17:39:28 - PDXC Integration (Work notes)
Assigned to DIYA DEY.
&lt;br/&gt;[incident].[cmdb_ci] supplied value [CPTPRDMCM105] failed [More than one match found]&lt;br/&gt;Space has been cleared from everyone fodler
11-12-2025 17:13:38 - PDXC Integration (Work notes)
Assigned to DIYA DEY.
&lt;br/&gt;[incident].[cmdb_ci] supplied value [CPTPRDMCM105] failed [More than one match found]
09-12-2025 16:32:34 - PDXC Integration (Work notes)
Assigned to DIYA DEY.
&lt;br/&gt;[incident].[cmdb_ci] supplied value [CPTPRDMCM105] failed [More than one match found]
09-12-2025 16:32:28 - PDXC Integration (Work notes)
Assigned to DIYA DEY.
&lt;br/&gt;[incident].[cmdb_ci] supplied value [CPTPRDMCM105] failed [More than one match found]
09-12-2025 16:32:20 - PDXC Integration (Additional comments)
diya.dey@dxc.com: Space will be cleared
09-12-2025 14:54:25 - PDXC Integration (Work notes)
[incident].[cmdb_ci] supplied value [CPTPRDMCM105] failed [More than one match found]
09-12-2025 14:47:34 - PDXC Integration (Work notes)
[incident].[cmdb_ci] supplied value [CPTPRDMCM105] failed [More than one match found]
09-12-2025 14:46:54 - PDXC Integration (Work notes)
[incident].[cmdb_ci] supplied value [CPTPRDMCM105] failed [More than one match found]
09-12-2025 14:46:53 - PDXC Integration (Additional comments)
prachi.kale@dxc.com: The server is Wintel team support,wintel team please check on this
09-12-2025 13:10:58 - PDXC Integration (Work notes)
Assigned to Prachi Kale.
&lt;br/&gt;[incident].[cmdb_ci] supplied value [CPTPRDMCM105] failed [More than one match found]&lt;br/&gt;Thanks for raising the incident. The incident has been acknowledged and we will start working on it immediately. In case we need further information related to the incident, we will contact you immediately. "
09-12-2025 13:10:44 - PDXC Integration (Work notes)
Assigned to Prachi Kale.
&lt;br/&gt;[incident].[cmdb_ci] supplied value [CPTPRDMCM105] failed [More than one match found]
09-12-2025 13:09:39 - PDXC Integration (Work notes)
Assigned to Prachi Kale.
09-12-2025 13:09:24 - PDXC Integration (Work notes)
Assigned to Prachi Kale.
09-12-2025 13:09:23 - PDXC Integration (Additional comments)
t.anveshnaidu@dxc.com: This is Acknowledged.
09-12-2025 13:04:58 - PDXC Integration (Work notes)
Vendor Referenced this CI Value on Creation not found in database : CPTPRDMCM105
Vendor Referenced this Business Service Value on Creation not found in database : SCOM
09-12-2025 13:04:26 - Liam Bryan (Work notes)
Platform DXC Integration incident INC0576855 created INC40846861
</t>
  </si>
  <si>
    <t xml:space="preserve">
 2025-12-09 13:09:23 PDXC Integration - State is Work in Progress was New
 2025-12-09 14:46:53 PDXC Integration - State is On Hold was Work in Progress
 2025-12-09 14:54:18 PDXC Integration - State is Work in Progress was On Hold
 2025-12-09 16:32:20 PDXC Integration - State is On Hold was Work in Progress
 2025-12-11 17:13:34 PDXC Integration - State is Work in Progress was On Hold
 2025-12-11 17:39:28 PDXC Integration - State is Resolved was Work in Progress</t>
  </si>
  <si>
    <t xml:space="preserve">09-12-2025 13:37:34 - PDXC Integration (Work notes)
Assigned to Jacen Warriner.
&lt;br/&gt;Issue with existing ethernet cable or port at desk. Discussed self service/ contacting building services to confirm the port is connected for data.
Completed initial setup at tech bar
09-12-2025 13:36:44 - PDXC Integration (Work notes)
Assigned to Jacen Warriner.
&lt;br/&gt;Issue with existing ethernet cable or port at desk. Discussed self service/ contacting building services to confirm the port is connected for data.
Completed initial setup at tech bar
09-12-2025 13:36:42 - PDXC Integration (Additional comments)
jacen.warriner@dxc.com: Howdy George,
Thanks for sending Alana into the tech bar. We got her all sorted out =)
09-12-2025 13:24:59 - PDXC Integration (Work notes)
Assigned to Jacen Warriner.
09-12-2025 13:24:54 - PDXC Integration (Work notes)
Assigned to Jacen Warriner.
&lt;br/&gt;connected alanas dock, power passthrough seemed fine, connected a known working ethernet cable, asset connected to corp. dock seems fine. Likely an issue with existing ethernet cable or port at her desk. Discussed self service/ contacting building services to confirm the port is connected for data.
began initial setup - gpupdate, windows updates, company portal sync.
09-12-2025 13:06:40 - George Knight (Work notes)
Platform DXC Integration incident INC0576850 created INC40846891
</t>
  </si>
  <si>
    <t xml:space="preserve">
 2025-12-09 13:24:47 PDXC Integration - State is Work in Progress was New
 2025-12-09 13:36:42 PDXC Integration - State is Resolved was Work in Progress
 2025-12-14 14:00:13  - State is Closed was Resolved</t>
  </si>
  <si>
    <t xml:space="preserve">12-12-2025 15:09:01 - Rachel Taylor (Additional comments)
Hi Jalyrica, I will close this ticket, please reach out if you require further assistance. Thanks, Rachel.
10-12-2025 11:58:35 - Rachel Taylor (Additional comments)
Hi Jalyrica, checking in to see if you were able to access People Connect via the ''Key links and resources'' on the QR Hub homepage? Thanks, Rachel
09-12-2025 13:45:59 - Rachel Taylor (Additional comments)
Hi Jalyrica, can you please access People Connect via the ''Key links and resources'' on the [code]&lt;a href="https://queenslandrail.sharepoint.com/Pages/Default.aspx" target="_blank"&gt;QR Hub homepage&lt;/a&gt;[/code] and let me know if this fixes the issue? Thanks, Rachel
</t>
  </si>
  <si>
    <t xml:space="preserve">
 2025-12-09 13:23:42 Rachel Taylor - Assigned to is Rachel Taylor was 
 2025-12-12 15:09:27 Rachel Taylor - State is Resolved was Work in Progress</t>
  </si>
  <si>
    <t xml:space="preserve">
 2025-12-09 12:41:35 TRAP Alerts - State is Closed was Closed</t>
  </si>
  <si>
    <t xml:space="preserve">12-12-2025 13:04:11 - PDXC Integration (Work notes)
Added attachment ::  QLDRail_INC added (CNDEF0001178) - 5c2ab32933917a90eaaeae845d5c7b08.png
12-12-2025 13:03:51 - Gilbert Noble (Work notes)
Platform DXC Integration incident INC0576846 created INC40892615
12-12-2025 11:18:02 - Gilbert Noble (Work notes)
From: IT Service Desk 
Sent: Friday, 12 December 2025 12:18 PM
To: Green, Ongelique &lt;ongelique.green@qr.com.au&gt;
Subject: INC0576846 - device setup issues
Hi O'ngelique,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INC0576846.
Kind Regards
GILBERT NOBLE
REMOTE DESKTOP SUPPORT
Level 3, 21 Kirksway Place 
Battery Point, Tasmania 7004 
T: 07 3072 5000 
W: queenslandrail.com.au
E: ITservicedesk@qr.com.au
11-12-2025 14:37:04 - Gilbert Noble (Additional comments)
Hi O'ngelique,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INC0576846.
Kind regards,
Gilbert Noble
09-12-2025 16:29:30 -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09-12-2025 16:29:30 - Gilbert Noble (Work notes)
QRSL-bs8eu5H8sd - in missing OU
triggered fresh start via Intune
</t>
  </si>
  <si>
    <t xml:space="preserve">
 2025-12-09 12:43:10 Pruthvish Patel - Assigned to is Andy Phan was 
 2025-12-09 16:29:30 Gilbert Noble - State is On Hold was Work in Progress
 2025-12-12 13:03:41 Gilbert Noble - State is Work in Progress was On Hold</t>
  </si>
  <si>
    <t xml:space="preserve">
 2025-12-09 12:37:01 TRAP Alerts - State is Closed was Closed</t>
  </si>
  <si>
    <t xml:space="preserve">
 2025-12-14 13:00:05  - State is Closed was Resolved</t>
  </si>
  <si>
    <t xml:space="preserve">09-12-2025 13:11:28 - PDXC Integration (Work notes)
Assigned to Jayapaul Matangi.
&lt;br/&gt;hence closing 
09-12-2025 13:11:19 - PDXC Integration (Work notes)
Assigned to Jayapaul Matangi.
&lt;br/&gt;hence closing 
09-12-2025 13:11:17 - PDXC Integration (Additional comments)
matangi.jayapaul@dxc.com: C:\Users\mjayapaul&gt;ping     CPTPRDSRV112
Pinging CPTPRDSRV112.corp.qr.com.au [10.16.140.12] with 32 bytes of data:
Reply from 10.16.140.12: bytes=32 time=1ms TTL=125
Reply from 10.16.140.12: bytes=32 time=2ms TTL=125
Reply from 10.16.140.12: bytes=32 time=1ms TTL=125
Reply from 10.16.140.12: bytes=32 time=1ms TTL=125
Ping statistics for 10.16.140.12:
    Packets: Sent = 4, Received = 4, Lost = 0 (0% loss),
Approximate round trip times in milli-seconds:
    Minimum = 1ms, Maximum = 2ms, Average = 1ms
C:\Users\mjayapaul&gt;nslookup     CPTPRDSRV112
Server:  CPTPRDSRV111.corp.qr.com.au
Address:  10.16.140.11
Name:    CPTPRDSRV112.corp.qr.com.au
Address:  10.16.140.12
09-12-2025 12:42:08 - PDXC Integration (Work notes)
Assigned to Jayapaul Matangi.
09-12-2025 12:21:15 - PDXC Integration (Work notes)
Vendor Referenced this CI Value on Creation not found in database : CPTPRDSRV112
Vendor Referenced this Business Service Value on Creation not found in database : SCOM
09-12-2025 12:20:55 - Cameron Horn (Work notes)
Platform DXC Integration incident INC0576837 created INC40846549
</t>
  </si>
  <si>
    <t xml:space="preserve">
 2025-12-09 12:35:41 PDXC Integration - State is Work in Progress was New
 2025-12-09 13:11:17 PDXC Integration - State is Resolved was Work in Progress
 2025-12-14 14:00:15  - State is Closed was Resolved</t>
  </si>
  <si>
    <t xml:space="preserve">09-12-2025 13:08:09 - Zoe O'Brien (Work notes)
Description of Issue:
Justin Carlson called the IT Service Desk back regarding this issue
They advised that they only experience issues with Teams &amp; MS Office after upgrading to Windows 11
Troubleshooting:
SDA confirmed that they just want a reimage of Windows 11
Justin confirmed that they are a part of the 3rd party apps team and have already reinstalled Teams/Office with there being no change
SDA spoke with seniors who confirmed Win11 Project Hypercare can do a Windows 11 reimage
Assigning to Win11 Project Hypercare for further assistance
============================ 
Username: Justin Carlson
Employee ID: R905267
PC Name: QRSL-R2LDHOWEX7
Contact Number: 0421782485
09-12-2025 12:47:26 - Andy Phan (Additional comments)
Hi Justin,
I tried to reach you on 07 30723401.
Please contact us by calling 07 3072 5000 (select option 1) or alternatively email us at ITServiceDesk@qr.com.au so we can assist you further.
Kind regards,
Andy
09-12-2025 12:47:26 - Andy Phan (Work notes)
Called user and left voicemail asking user to call us back on 07 3072 5000.
Next step:
Check System storage and One Drive storage. Suggest File on demand if One Drive storage is full or user has a lot of files. 
Pending user response.
09-12-2025 12:42:11 - Andy Phan (Work notes)
Investigating
</t>
  </si>
  <si>
    <t xml:space="preserve">
 2025-12-09 12:47:26 Andy Phan - State is On Hold was New
 2025-12-09 13:08:09 Zoe O'Brien - State is Work in Progress was On Hold
 2025-12-10 10:07:06 Nic Baars - Assigned to is Nic Baars was 
 2025-12-10 15:28:46 Nic Baars - State is Resolved was Work in Progress</t>
  </si>
  <si>
    <t xml:space="preserve">09-12-2025 13:12:24 - PDXC Integration (Work notes)
Assigned to Jayapaul Matangi.
&lt;br/&gt;C:\Users\mjayapaul&gt;ping     CPTPRDSRV112
Pinging CPTPRDSRV112.corp.qr.com.au [10.16.140.12] with 32 bytes of data:
Reply from 10.16.140.12: bytes=32 time=1ms TTL=125
Reply from 10.16.140.12: bytes=32 time=2ms TTL=125
Reply from 10.16.140.12: bytes=32 time=1ms TTL=125
Reply from 10.16.140.12: bytes=32 time=1ms TTL=125
Ping statistics for 10.16.140.12:
    Packets: Sent = 4, Received = 4, Lost = 0 (0% loss),
Approximate round trip times in milli-seconds:
    Minimum = 1ms, Maximum = 2ms, Average = 1ms
C:\Users\mjayapaul&gt;nslookup     CPTPRDSRV112
Server:  CPTPRDSRV111.corp.qr.com.au
Address:  10.16.140.11
Name:    CPTPRDSRV112.corp.qr.com.au
Address:  10.16.140.12
09-12-2025 13:12:14 - PDXC Integration (Work notes)
Assigned to Jayapaul Matangi.
&lt;br/&gt;C:\Users\mjayapaul&gt;ping     CPTPRDSRV112
Pinging CPTPRDSRV112.corp.qr.com.au [10.16.140.12] with 32 bytes of data:
Reply from 10.16.140.12: bytes=32 time=1ms TTL=125
Reply from 10.16.140.12: bytes=32 time=2ms TTL=125
Reply from 10.16.140.12: bytes=32 time=1ms TTL=125
Reply from 10.16.140.12: bytes=32 time=1ms TTL=125
Ping statistics for 10.16.140.12:
    Packets: Sent = 4, Received = 4, Lost = 0 (0% loss),
Approximate round trip times in milli-seconds:
    Minimum = 1ms, Maximum = 2ms, Average = 1ms
C:\Users\mjayapaul&gt;nslookup     CPTPRDSRV112
Server:  CPTPRDSRV111.corp.qr.com.au
Address:  10.16.140.11
Name:    CPTPRDSRV112.corp.qr.com.au
Address:  10.16.140.12
09-12-2025 13:12:07 - PDXC Integration (Additional comments)
matangi.jayapaul@dxc.com: C:\Users\mjayapaul&gt;ping     CPTPRDSRV112
Pinging CPTPRDSRV112.corp.qr.com.au [10.16.140.12] with 32 bytes of data:
Reply from 10.16.140.12: bytes=32 time=1ms TTL=125
Reply from 10.16.140.12: bytes=32 time=2ms TTL=125
Reply from 10.16.140.12: bytes=32 time=1ms TTL=125
Reply from 10.16.140.12: bytes=32 time=1ms TTL=125
Ping statistics for 10.16.140.12:
    Packets: Sent = 4, Received = 4, Lost = 0 (0% loss),
Approximate round trip times in milli-seconds:
    Minimum = 1ms, Maximum = 2ms, Average = 1ms
C:\Users\mjayapaul&gt;nslookup     CPTPRDSRV112
Server:  CPTPRDSRV111.corp.qr.com.au
Address:  10.16.140.11
Name:    CPTPRDSRV112.corp.qr.com.au
Address:  10.16.140.12
09-12-2025 12:47:08 - PDXC Integration (Work notes)
Assigned to Jayapaul Matangi.
09-12-2025 12:18:54 - PDXC Integration (Work notes)
Vendor Referenced this CI Value on Creation not found in database : SCOM
Vendor Referenced this Business Service Value on Creation not found in database : SCOM
09-12-2025 12:18:37 - Cameron Horn (Work notes)
Platform DXC Integration incident INC0576833 created INC40846540
</t>
  </si>
  <si>
    <t xml:space="preserve">
 2025-12-09 12:47:06 PDXC Integration - State is Work in Progress was New
 2025-12-09 13:12:07 PDXC Integration - State is Resolved was Work in Progress
 2025-12-14 14:00:11  - State is Closed was Resolved</t>
  </si>
  <si>
    <t xml:space="preserve">
 2025-12-14 13:00:03  - State is Closed was Resolved</t>
  </si>
  <si>
    <t xml:space="preserve">09-12-2025 15:02:46 - Gilbert Noble (Work notes)
called user on 07 30723379, 
found the users access was not granted correctly, they were only added to send-as access
added user to full access
removed the mailbox
re-added as an account
issue resolved
09-12-2025 14:55:52 - Frederic Shea (Work notes)
IBC - Katie Greaves
SDA left message with agent to call back
09-12-2025 13:57:31 - Gilbert Noble (Work notes)
called user on 07 30723379, no answer, left message
09-12-2025 13:57:31 - Gilbert Noble (Additional comments)
Hi Katie,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INC0576830 and ask to speak to Gilbert Noble.
Kind regards,
Queensland Rail
Gilbert Noble
REMOTE DESKTOP SUPPORT
Level 3, 21 Kirksway Place
Battery Point, Tasmania 7004
T: 07 3072 5000
W: queenslandrail.com.au
E: ITservicedesk@qr.com.au
09-12-2025 13:20:17 - Clair Neate (Work notes)
user: Katie Greaves
Best contact: 07 30723379
Service #: 00912919
Mailbox needing access to: The_Wave@QR.COM.AU
The_Wave 
Device: QRSL-GDy2yVPrLT
</t>
  </si>
  <si>
    <t xml:space="preserve">
 2025-12-09 13:28:58 Gilbert Noble - Assigned to is Gilbert Noble was 
 2025-12-09 13:57:31 Gilbert Noble - State is On Hold was Work in Progress
 2025-12-09 15:02:46 Gilbert Noble - State is Resolved was On Hold
 2025-12-14 16:00:04  - State is Closed was Resolved</t>
  </si>
  <si>
    <t xml:space="preserve">09-12-2025 13:04:14 - Riley Thomas (Work notes)
.
09-12-2025 13:02:40 - Guest (Additional comments)
reply from: training@astragroup.com.au
Good afternoon Please find formal quote attached for 15-19 December course. Please don’t hesitate if you require anything further. Kind regards Maydelle Waugh Administration (Tuesday | Wednesday | Thursday) ASTRA Group Services Pty Ltd - RTO
Good afternoon
Please find formal quote attached for 15-19 December course.
Please don’t hesitate if you require anything further.
Kind regards
Maydelle Waugh
Administration (Tuesday | Wednesday | Thursday)
ASTRA Group Services Pty Ltd - RTO 31544
O: +61 7 3205 0660
E: maydellew@astragroup.com.au&lt;mailto:maydellew@astragroup.com.au&gt;
W: www.astragroup.com.au&lt;https://urldefense.com/v3/__http://www.astragroup.com.au/__;!!OewlTa1rXg!QIwGSNg16YK9fGTC2FWSfqLPQx-fwc0nNADv7oe-kDUrWhxcBMAXNt5Y-oPnB5mIPmPgJSdsjATS_oOrqLyDqgM_Og0LMQ$&gt;
Unit 6, 211 Leitchs Brendale, QLD 4500
[cid:image002.jpg@01DC690A.548516F0]&lt;https://urldefense.com/v3/__https://www.linkedin.com/in/astra-group-services-pty-ltd/__;!!OewlTa1rXg!QIwGSNg16YK9fGTC2FWSfqLPQx-fwc0nNADv7oe-kDUrWhxcBMAXNt5Y-oPnB5mIPmPgJSdsjATS_oOrqLyDqgNxoYVKEA$&gt;[cid:image003.jpg@01DC690A.548516F0]&lt;https://urldefense.com/v3/__http://www.facebook.com/astragroup/__;!!OewlTa1rXg!QIwGSNg16YK9fGTC2FWSfqLPQx-fwc0nNADv7oe-kDUrWhxcBMAXNt5Y-oPnB5mIPmPgJSdsjATS_oOrqLyDqgOijgctMA$&gt;[cid:image004.jpg@01DC690A.548516F0]&lt;https://urldefense.com/v3/__https://www.instagram.com/astragroupservices/?hl=en__;!!OewlTa1rXg!QIwGSNg16YK9fGTC2FWSfqLPQx-fwc0nNADv7oe-kDUrWhxcBMAXNt5Y-oPnB5mIPmPgJSdsjATS_oOrqLyDqgPgUTlm0A$&gt;
[cid:image005.jpg@01DC690A.548516F0]&lt;https://urldefense.com/v3/__http://www.astragroup.com.au/__;!!OewlTa1rXg!QIwGSNg16YK9fGTC2FWSfqLPQx-fwc0nNADv7oe-kDUrWhxcBMAXNt5Y-oPnB5mIPmPgJSdsjATS_oOrqLyDqgM_Og0LMQ$&gt;
ASTRA Group Services is a Registered Training Organisation (RTO 31544) approved to deliver vocational education and training (VET) services.
</t>
  </si>
  <si>
    <t xml:space="preserve">
 2025-12-09 12:14:49 Raegan Munro - State is Resolved was New
 2025-12-14 13:00:10  - State is Closed was Resolved</t>
  </si>
  <si>
    <t xml:space="preserve">10-12-2025 14:01:28 - PDXC Integration (Work notes)
Assigned to Ashish Anand.
&lt;br/&gt;Opened By User is Unknown : TRAP_Alerts@qr.com.au@QR
10-12-2025 14:00:38 - PDXC Integration (Work notes)
Assigned to Ashish Anand.
&lt;br/&gt;Opened By User is Unknown : TRAP_Alerts@qr.com.au@QR
10-12-2025 14:00:36 - PDXC Integration (Additional comments)
ashish.anand@dxc.com: This email is a legit email, if you dont have any business with them unsubscribe and Delete this email.
10-12-2025 14:00:04 - PDXC Integration (Work notes)
Assigned to Ashish Anand.
&lt;br/&gt;Opened By User is Unknown : TRAP_Alerts@qr.com.au@QR&lt;br/&gt;This email is a legit email, if you dont have any business with them unsubscribe and Delete this email.
09-12-2025 16:01:58 - PDXC Integration (Work notes)
Assigned to Ashish Anand.
09-12-2025 12:04:24 - PDXC Integration (Work notes)
Opened By User is Unknown : TRAP_Alerts@qr.com.au@QR
09-12-2025 12:04:12 - TRAP Alerts (Work notes)
Platform DXC Integration incident INC0576826 created INC40846388
</t>
  </si>
  <si>
    <t xml:space="preserve">
 2025-12-09 12:03:58 TRAP Alerts - State is New was New
 2025-12-09 16:01:57 PDXC Integration - State is Work in Progress was New
 2025-12-10 13:59:56 PDXC Integration - State is Resolved was Work in Progress</t>
  </si>
  <si>
    <t xml:space="preserve">10-12-2025 11:32:38 - PDXC Integration (Work notes)
Assigned to Yeasinur Rahman Joy.
10-12-2025 11:32:34 - PDXC Integration (Work notes)
Assigned to Yeasinur Rahman Joy.
10-12-2025 11:32:31 - PDXC Integration (Additional comments)
yeasinurrahman.joy@dxc.com: Hi Carol,
Thank you for taking the time to speak with me earlier today.
As discussed, we'll proceed with addressing the issue on Tuesday next week.
Thank you again for your cooperation. I look forward to assisting you further.
Warm regards,
Yeasinur Rahman Joy
ICT Site Services
RC1, ICT Support Room
yeasin.joy@qr.com.au
07 30 723 628
10-12-2025 11:32:04 - PDXC Integration (Work notes)
Assigned to Yeasinur Rahman Joy.
10-12-2025 11:32:01 - PDXC Integration (Additional comments)
yeasinurrahman.joy@dxc.com: Hi Carol,
Thank you for taking the time to speak with me earlier today.
As discussed, we'll proceed with addressing the issue on Tuesday next week.
Thank you again for your cooperation. I look forward to assisting you further.
Warm regards,
Yeasinur Rahman Joy
ICT Site Services
RC1, ICT Support Room
yeasin.joy@qr.com.au
07 30 723 628
10-12-2025 10:19:54 - PDXC Integration (Work notes)
Assigned to Yeasinur Rahman Joy.
09-12-2025 13:23:21 - Ruey Lim (Work notes)
Platform DXC Integration incident INC0576824 created INC40847010
09-12-2025 13:23:12 - Ruey Lim (Work notes)
Called user on 0730721865
PC number: QRSL-YMUARC7ELY
Remote into user PC
Checked with user what is plugged in the docking station and the laptop
Had monitor and laptop plugged in the docking station
Only headset is connected to the laptop
Asked user to disconnect laptop and the error "USB device not recognised" stops popping up
When user reconnect back to the laptop, the error pops up again frequently
Checked Windows update has an error
Ran the windows update
Restart PC
Following KB0010470,
Disconnect laptop from docking station
Disconnect power cable as well
Press and hold power buttons for 30 secs
Reconnect laptop to docking station
Still gets the error popping up
Assigning to the DXC Desktop CBD as fails to resolve issue
09-12-2025 12:20:57 - Ruey Lim (Work notes)
From: Campos, Carol &lt;Carol.Campos@qr.com.au&gt; 
Sent: Tuesday, 9 December 2025 12:47 PM
To: IT Service Desk &lt;ITServiceDesk@qr.com.au&gt;
Subject: RE: ICT Hardware Request : RITM0266360
Hi 
My contact number 073072 1865.
Regards
Carol
09-12-2025 12:09:25 - Ruey Lim (Additional comments)
Hi Carol,
Could you please provide us your best contact number so we could give you a call to troubleshoot this issue? If not, could you please give us a call on 07 3072 5000 (we are option 1) when you are next available and quote INC0576824 to the service desk agent so we may assist you further?
Kind regards,
Ruey Lim
09-12-2025 12:09:25 - Ruey Lim (Work notes)
Pending for user to provide contact number to troubleshoot issue
09-12-2025 12:07:27 - Ruey Lim (Work notes)
From: IT Service Desk 
Sent: Tuesday, 9 December 2025 12:37 PM
To: Campos, Carol &lt;Carol.Campos@qr.com.au&gt;
Subject: RE: ICT Hardware Request : RITM0266360
Hi Carol, 
Thank you for reaching out to the Queensland Rail IT Service Desk.
I have now raised a ticket in relation to this email. 
Could you please provide us your best contact number so we could give you a call to troubleshoot this issue? If not, could you please give us a call on 07 3072 5000 (we are option 1) when you are next available and quote INC0576824 to the service desk agent so we may assist you further?
Kind Regards,
Ruey Yan Lim
Assistant Customer Support
</t>
  </si>
  <si>
    <t xml:space="preserve">
 2025-12-09 12:09:25 Ruey Lim - State is On Hold was Work in Progress
 2025-12-09 12:21:03 Ruey Lim - State is Work in Progress was On Hold
 2025-12-09 13:23:12 Ruey Lim - Assignment Group is DXC Desktop CBD was Global Service Desk
 2025-12-10 11:32:02 PDXC Integration - State is On Hold was Work in Progress</t>
  </si>
  <si>
    <t xml:space="preserve">10-12-2025 17:50:49 - PDXC Integration (Work notes)
Assigned to Jayapaul Matangi.
&lt;br/&gt;The given zone has been resolving now from the given server, Hence closing this request
10-12-2025 17:50:49 - PDXC Integration (Work notes)
Assigned to Jayapaul Matangi.
&lt;br/&gt;The given zone has been resolving now from the given server, Hence closing this request
10-12-2025 17:50:41 - PDXC Integration (Additional comments)
matangi.jayapaul@dxc.com: The given zone has been resolving now from the given server, Hence closing this request
C:\Users\mjayapaul&gt;nslookup CPTPRDSRV111
Server:  CPTPRDSRV111.corp.qr.com.au
Address:  10.16.140.11
Name:    CPTPRDSRV111.corp.qr.com.au
Address:  10.16.140.11
10-12-2025 06:43:17 - Liam Bryan (Work notes)
Platform DXC Integration incident INC0576823 updated INC40846315
10-12-2025 06:43:11 - Liam Bryan (Work notes)
Windows DNS 2016 and 1709+ - Server Query Overload 
  Alert Description 
Source:    Windows DNS Server on (CPFPRDSRV111.corp.qr.com.au) 
Full Path Name:    cpfprdsrv111.corp.qr.com.au\Windows DNS Server on (CPFPRDSRV111.corp.qr.com.au) 
Alert Monitor:    Windows DNS Server 2016 and 1709+ Detect Server Query Overload 
Created:    10/12/2025 5:04:12 AM 
  Current value of queries per last interval is 51072
Knowledge:     View additional knowledge... 
Summary
This monitor evaluates the delta value between number received queries in specified interval of Windows Server 2016 and 1709+ DNS Server. If the delta value is greater than Warning threshold but less or equal than Critical threshold the monitor changes state to Warning and generate an alert with Warning severity. If the delta value greater than Critical threshold the monitor changes state to Critical and generates an alert with Critical severity.
Configuration
Queries Received Delta Warning Threshold: The threshold for warning state.
Queries Received Delta Critical Threshold: The threshold for critical state.
Interval Seconds: The number of seconds between values for a delta evaluation.
Sync Time: Specifies the time at which the Windows script is forced to run.
Timeout Seconds: Specifies the maximum number of seconds to allow the script to execute before the script is terminated.
Causes
The Server is receiving too much queries.
Resolutions
Reduce the using Server.
Hide knowledge
09-12-2025 13:43:54 - PDXC Integration (Work notes)
Assigned to Jayapaul Matangi.
&lt;br/&gt;Failed to update the releated lists: None of the affectedCis provided by QLDRail_INC exist in ServiceNow: CPTPRDSRV111. Cannot updated the affected CIs. (F8EDD3803DBA431AAEBD3E035F7CA1DD)
09-12-2025 13:43:40 - Cameron Horn (Work notes)
Platform DXC Integration incident INC0576823 updated INC40846315
09-12-2025 13:43:35 - Cameron Horn (Work notes)
Windows DNS - Active Directory Record Load Failed 
  Alert Description 
Source:    Windows DNS Server on (CPTPRDSRV111.corp.qr.com.au) 
Full Path Name:    cptprdsrv111.corp.qr.com.au\Windows DNS Server on (CPTPRDSRV111.corp.qr.com.au) 
Alert Rule:    Microsoft Windows Server DNS ADI Record Load Failed 
Created:    9/12/2025 2:27:57 PM 
  Event ID: 4010
Event Source: Microsoft-Windows-DNS-Server-Service
Event Log: DNS Server
Event Description: The DNS server was unable to create a resource record for 42.224.32.10.in-addr.arpa. in zone 10.in-addr.arpa. The Active Directory definition of this resource record is corrupt or contains an invalid DNS name. The event data contains the error.
09-12-2025 13:43:34 - PDXC Integration (Work notes)
Assigned to Jayapaul Matangi.
&lt;br/&gt;Failed to update the releated lists: None of the affectedCis provided by QLDRail_INC exist in ServiceNow: CPTPRDSRV111. Cannot updated the affected CIs. (F8EDD3803DBA431AAEBD3E035F7CA1DD)
09-12-2025 13:43:24 - Cameron Horn (Work notes)
Platform DXC Integration incident INC0576823 updated INC40846315
09-12-2025 13:43:19 - Cameron Horn (Work notes)
Windows DNS - Active Directory Integrated Zone Conflict 
  Alert Description 
Source:    Zone 32.32.10.in-addr.arpa on CPTPRDSRV111.corp.qr.com.au 
Full Path Name:    cptprdsrv111.corp.qr.com.au\Windows DNS Server on (CPTPRDSRV111.corp.qr.com.au)\Zone 32.32.10.in-addr.arpa on CPTPRDSRV111.corp.qr.com.au 
Alert Rule:    Microsoft Windows Server DNS ADI Zone Conflict 
Created:    9/12/2025 2:27:57 PM 
  Event ID: 4515
Event Source: Microsoft-Windows-DNS-Server-Service
Event Log: DNS Server
Event Description: The zone 32.32.10.in-addr.arpa was previously loaded from the directory partition DomainDnsZones.corp.qr.com.au but another copy of the zone has been found in directory partition ForestDnsZones.corp.qr.com.au. The DNS Server will ignore this new copy of the zone. Please resolve this conflict as soon as possible. 
If an administrator has moved this zone from one directory partition to another this may be a harmless transient condition. In this case, no action is necessary. The deletion of the original copy of the zone should soon replicate to this server. 
If there are two copies of this zone in two different directory partitions but this is not a transient caused by a zone move operation then one of these copies should be deleted as soon as possible to resolve this conflict. 
To change the replication scope of an application directory partition containing DNS zones and for more details on storing DNS zones in the application directory partitions, please see Help and Support.
09-12-2025 13:43:01 - Cameron Horn (Work notes)
Platform DXC Integration incident INC0576823 updated INC40846315
09-12-2025 13:42:57 - Cameron Horn (Work notes)
Windows DNS - Active Directory Record Load Failed 
  Alert Description 
Source:    Windows DNS Server on (CPTPRDSRV211.corp.qr.com.au) 
Full Path Name:    cptprdsrv211.corp.qr.com.au\Windows DNS Server on (CPTPRDSRV211.corp.qr.com.au) 
Alert Rule:    Microsoft Windows Server DNS ADI Record Load Failed 
Created:    9/12/2025 2:24:13 PM 
  Event ID: 4010
Event Source: Microsoft-Windows-DNS-Server-Service
Event Log: DNS Server
Event Description: The DNS server was unable to create a resource record for 42.224.32.10.in-addr.arpa. in zone 10.in-addr.arpa. The Active Directory definition of this resource record is corrupt or contains an invalid DNS name. The event data contains the error.
09-12-2025 13:42:54 - Cameron Horn (Work notes)
Platform DXC Integration incident INC0576823 updated INC40846315
09-12-2025 13:42:49 - Cameron Horn (Work notes)
Windows DNS - Active Directory Integrated Zone Conflict 
  Alert Description 
Source:    Zone 32.32.10.in-addr.arpa on CPTPRDSRV211.corp.qr.com.au 
Full Path Name:    cptprdsrv211.corp.qr.com.au\Windows DNS Server on (CPTPRDSRV211.corp.qr.com.au)\Zone 32.32.10.in-addr.arpa on CPTPRDSRV211.corp.qr.com.au 
Alert Rule:    Microsoft Windows Server DNS ADI Zone Conflict 
Created:    9/12/2025 2:24:12 PM 
  Event ID: 4515
Event Source: Microsoft-Windows-DNS-Server-Service
Event Log: DNS Server
Event Description: The zone 32.32.10.in-addr.arpa was previously loaded from the directory partition DomainDnsZones.corp.qr.com.au but another copy of the zone has been found in directory partition ForestDnsZones.corp.qr.com.au. The DNS Server will ignore this new copy of the zone. Please resolve this conflict as soon as possible. 
If an administrator has moved this zone from one directory partition to another this may be a harmless transient condition. In this case, no action is necessary. The deletion of the original copy of the zone should soon replicate to this server. 
If there are two copies of this zone in two different directory partitions but this is not a transient caused by a zone move operation then one of these copies should be deleted as soon as possible to resolve this conflict. 
To change the replication scope of an application directory partition containing DNS zones and for more details on storing DNS zones in the application directory partitions, please see Help and Support.
09-12-2025 13:40:35 - PDXC Integration (Work notes)
Assigned to Jayapaul Matangi.
&lt;br/&gt;Failed to update the releated lists: None of the affectedCis provided by QLDRail_INC exist in ServiceNow: CPTPRDSRV111. Cannot updated the affected CIs. (F8EDD3803DBA431AAEBD3E035F7CA1DD)
09-12-2025 13:40:06 - Liam Bryan (Work notes)
Platform DXC Integration incident INC0576823 updated INC40846315
09-12-2025 13:40:01 - Liam Bryan (Work notes)
The Domain Controller has been stopped 
  Alert Description 
Source:    CPFPRDSRV111 
Full Path Name:    cpfprdsrv111.corp.qr.com.au\CPFPRDSRV111 
Alert Rule:    The Domain Controller has been stopped 
Created:    9/12/2025 2:20:06 PM 
  The Event log service was stopped.
Knowledge:     View additional knowledge... 
Summary
The domain controller has been stopped.
External Knowledge Sources
For more information, see:
• Microsoft Help and Support for Microsoft Windows Server 2008 and above
• Microsoft Knowledge Base
Hide knowledge
09-12-2025 13:39:34 - PDXC Integration (Work notes)
Assigned to Jayapaul Matangi.
&lt;br/&gt;Failed to update the releated lists: None of the affectedCis provided by QLDRail_INC exist in ServiceNow: CPTPRDSRV111. Cannot updated the affected CIs. (F8EDD3803DBA431AAEBD3E035F7CA1DD)
09-12-2025 13:39:21 - Liam Bryan (Work notes)
Platform DXC Integration incident INC0576823 updated INC40846315
09-12-2025 13:39:16 - Liam Bryan (Work notes)
Windows DNS - Active Directory Integrated Zone Conflict 
  Alert Description 
Source:    Zone 32.32.10.in-addr.arpa on CPFPRDSRV111.corp.qr.com.au 
Full Path Name:    cpfprdsrv111.corp.qr.com.au\Windows DNS Server on (CPFPRDSRV111.corp.qr.com.au)\Zone 32.32.10.in-addr.arpa on CPFPRDSRV111.corp.qr.com.au 
Alert Rule:    Microsoft Windows Server DNS ADI Zone Conflict 
Created:    9/12/2025 2:20:06 PM 
  Event ID: 4515
Event Source: Microsoft-Windows-DNS-Server-Service
Event Log: DNS Server
Event Description: The zone 32.32.10.in-addr.arpa was previously loaded from the directory partition DomainDnsZones.corp.qr.com.au but another copy of the zone has been found in directory partition ForestDnsZones.corp.qr.com.au. The DNS Server will ignore this new copy of the zone. Please resolve this conflict as soon as possible. 
If an administrator has moved this zone from one directory partition to another this may be a harmless transient condition. In this case, no action is necessary. The deletion of the original copy of the zone should soon replicate to this server. 
If there are two copies of this zone in two different directory partitions but this is not a transient caused by a zone move operation then one of these copies should be deleted as soon as possible to resolve this conflict. 
To change the replication scope of an application directory partition containing DNS zones and for more details on storing DNS zones in the application directory partitions, please see Help and Support.
Knowledge:     View additional knowledge... 
Summary
You can configure the DNS Server service to use Active Directory Domain Services (AD DS) to store zone data. This makes it possible for the DNS server to rely on directory replication, which enhances security, reliability, and ease of administration.
Causes
The DNS server has encountered a critical error from the Active Directory.
Resolutions
If an administrator has moved this zone from one directory partition to another, this may be a harmless, transient condition. In this case, no action is necessary. The deletion of the original copy of the zone should soon replicate to this server.
Additional Information
If there are two copies of this zone in two different directory partitions but this is not a transient condition, delete one of the copies as soon as possible to resolve the conflict. For more information, see "Event ID 4515 is logged in the DNS Server log in Windows Server 2003" (http://support.microsoft.com/kb/867464/en-us ). 
External Knowledge Sources
http://technet.microsoft.com/en-us/library/dd365068(v=ws.10).aspx
Hide knowledge
09-12-2025 13:39:05 - Liam Bryan (Work notes)
Platform DXC Integration incident INC0576823 updated INC40846315
09-12-2025 13:39:00 - Liam Bryan (Work notes)
Additional alerts: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Windows DNS Server on (CPFPRDSRV111.corp.qr.com.au) False Windows DNS - Active Directory Integrated Interface Error 0 9/12/2025 3:20:06 AM UTC  00:18:46.2771352  
Critical Windows DNS Server on (CPFPRDSRV111.corp.qr.com.au) False Windows DNS - Active Directory Record Load Failed 0 9/12/2025 3:20:07 AM UTC  00:18:45.7651301
09-12-2025 12:47:14 - PDXC Integration (Work notes)
Assigned to Jayapaul Matangi.
09-12-2025 12:22:04 - PDXC Integration (Work notes)
Failed to update the releated lists: None of the affectedCis provided by QLDRail_INC exist in ServiceNow: CPTPRDSRV111. Cannot updated the affected CIs. (F8EDD3803DBA431AAEBD3E035F7CA1DD)
09-12-2025 12:22:01 - Cameron Horn (Work notes)
Platform DXC Integration incident INC0576823 updated INC40846315
09-12-2025 12:21:55 - Cameron Horn (Work notes)
Windows DNS - Active Directory Record Load Failed 
  Alert Description 
Source:    Windows DNS Server on (CPFPRDSRV211.corp.qr.com.au) 
Full Path Name:    cpfprdsrv211.corp.qr.com.au\Windows DNS Server on (CPFPRDSRV211.corp.qr.com.au) 
Alert Rule:    Microsoft Windows Server DNS ADI Record Load Failed 
Created:    9/12/2025 1:00:24 PM 
  Event ID: 4010
Event Source: Microsoft-Windows-DNS-Server-Service
Event Log: DNS Server
Event Description: The DNS server was unable to create a resource record for 42.224.32.10.in-addr.arpa. in zone 10.in-addr.arpa. The Active Directory definition of this resource record is corrupt or contains an invalid DNS name. The event data contains the error.
09-12-2025 12:21:42 - Cameron Horn (Work notes)
Platform DXC Integration incident INC0576823 updated INC40846315
09-12-2025 12:21:37 - Cameron Horn (Work notes)
Windows DNS - Active Directory Integrated Interface Error 
  Alert Description 
Source:    Windows DNS Server on (CPFPRDSRV211.corp.qr.com.au) 
Full Path Name:    cpfprdsrv211.corp.qr.com.au\Windows DNS Server on (CPFPRDSRV211.corp.qr.com.au) 
Alert Rule:    Microsoft Windows Server DNS ADI Interface Error 
Created:    9/12/2025 1:00:22 PM 
  Event ID: 4015
Event Source: Microsoft-Windows-DNS-Server-Service
Event Log: DNS Server
Event Description: The DNS server has encountered a critical error from the Active Directory. Check that the Active Directory is functioning properly. The extended error debug information (which may be empty) is "". The event data contains the error.
09-12-2025 12:21:26 - Cameron Horn (Work notes)
Platform DXC Integration incident INC0576823 updated INC40846315
09-12-2025 12:21:22 - Cameron Horn (Work notes)
Windows DNS - Active Directory Integrated Interface Error 
  Alert Description 
Source:    Windows DNS Server on (CPFPRDSRV211.corp.qr.com.au) 
Full Path Name:    cpfprdsrv211.corp.qr.com.au\Windows DNS Server on (CPFPRDSRV211.corp.qr.com.au) 
Alert Rule:    Microsoft Windows Server DNS ADI Interface Error 
Created:    9/12/2025 1:00:22 PM 
  Event ID: 4015
Event Source: Microsoft-Windows-DNS-Server-Service
Event Log: DNS Server
Event Description: The DNS server has encountered a critical error from the Active Directory. Check that the Active Directory is functioning properly. The extended error debug information (which may be empty) is "". The event data contains the error.
09-12-2025 12:17:04 - PDXC Integration (Work notes)
Failed to update the releated lists: None of the affectedCis provided by QLDRail_INC exist in ServiceNow: CPTPRDSRV111. Cannot updated the affected CIs. (F8EDD3803DBA431AAEBD3E035F7CA1DD)
09-12-2025 12:16:35 - Cameron Horn (Work notes)
Platform DXC Integration incident INC0576823 updated INC40846315
09-12-2025 12:16:31 - Cameron Horn (Work notes)
Windows DNS - Configuration - Open Socket For Address 
  Alert Description 
Source:    Windows DNS Server on (CPFPRDSRV211.corp.qr.com.au) 
Full Path Name:    cpfprdsrv211.corp.qr.com.au\Windows DNS Server on (CPFPRDSRV211.corp.qr.com.au) 
Alert Rule:    Microsoft Windows Server DNS Configuration Open Socket For Address 
Created:    9/12/2025 12:57:42 PM 
  Event ID: 408
Event Source: Microsoft-Windows-DNS-Server-Service
Event Log: DNS Server
Event Description: The DNS server could not open socket for address 10.16.5.13. 
Verify that this is a valid IP address for the server computer. If it is NOT valid use the Interfaces dialog under Server Properties in the DNS Manager to remove it from the list of IP interfaces. Then stop and restart the DNS server. (If this was the only IP interface on this machine and the DNS server may not have started as a result of this error. In that case remove the DNS\Parameters\ ListenAddress value in the services section of the registry and restart.) 
If this is a valid IP address for this machine, make sure that no other application (e.g. another DNS server) is running that would attempt to use the DNS port. 
For more information, see "DNS server log reference" in the online Help.
09-12-2025 12:15:59 - Cameron Horn (Work notes)
Platform DXC Integration incident INC0576823 updated INC40846315
09-12-2025 12:15:58 - PDXC Integration (Work notes)
Failed to update the releated lists: None of the affectedCis provided by QLDRail_INC exist in ServiceNow: CPTPRDSRV111. Cannot updated the affected CIs. (F8EDD3803DBA431AAEBD3E035F7CA1DD)
09-12-2025 12:15:55 - Cameron Horn (Work notes)
Windows DNS - Socket Failure 
  Alert Description 
Source:    Windows DNS Server on (CPFPRDSRV211.corp.qr.com.au) 
Full Path Name:    cpfprdsrv211.corp.qr.com.au\Windows DNS Server on (CPFPRDSRV211.corp.qr.com.au) 
Alert Rule:    Microsoft Windows Server DNS Service Socket Failure 
Created:    9/12/2025 12:57:42 PM 
  Event ID: 404
Event Source: Microsoft-Windows-DNS-Server-Service
Event Log: DNS Server
Event Description: The DNS server could not bind a Transmission Control Protocol (TCP) socket to address 10.16.5.13. The event data is the error code. An IP address of 0.0.0.0 can indicate a valid "any address" configuration in which all configured IP addresses on the computer are available for use. 
Restart the DNS server or reboot the computer.
09-12-2025 12:15:38 - Cameron Horn (Work notes)
Platform DXC Integration incident INC0576823 updated INC40846315
09-12-2025 12:15:34 - Cameron Horn (Work notes)
DNS registrations of essential Domain controller records is failing 
  Alert Description 
Source:    CPFPRDSRV211 
Full Path Name:    cpfprdsrv211.corp.qr.com.au\CPFPRDSRV211 
Alert Rule:    DNS registrations of essential Domain controller records is failing 
Created:    9/12/2025 12:57:41 PM 
  Dynamic registration or deregistration of one or more DNS records failed with the following error: 
%%9852
09-12-2025 12:15:08 - Cameron Horn (Work notes)
Platform DXC Integration incident INC0576823 updated INC40846315
09-12-2025 12:15:03 - Cameron Horn (Work notes)
Windows DNS - Socket Failure 
  Alert Description 
Source:    Windows DNS Server on (CPFPRDSRV111.corp.qr.com.au) 
Full Path Name:    cpfprdsrv111.corp.qr.com.au\Windows DNS Server on (CPFPRDSRV111.corp.qr.com.au) 
Alert Rule:    Microsoft Windows Server DNS Service Socket Failure 
Created:    9/12/2025 12:57:33 PM 
  Event ID: 404
Event Source: Microsoft-Windows-DNS-Server-Service
Event Log: DNS Server
Event Description: The DNS server could not bind a Transmission Control Protocol (TCP) socket to address 10.16.5.11. The event data is the error code. An IP address of 0.0.0.0 can indicate a valid "any address" configuration in which all configured IP addresses on the computer are available for use. 
Restart the DNS server or reboot the computer.
09-12-2025 12:15:00 - PDXC Integration (Work notes)
Failed to update the releated lists: None of the affectedCis provided by QLDRail_INC exist in ServiceNow: CPTPRDSRV111. Cannot updated the affected CIs. (F8EDD3803DBA431AAEBD3E035F7CA1DD)
09-12-2025 12:14:36 - Cameron Horn (Work notes)
Platform DXC Integration incident INC0576823 updated INC40846315
09-12-2025 12:14:32 - Cameron Horn (Work notes)
Windows DNS - Configuration - Open Socket For Address 
  Alert Description 
Source:    Windows DNS Server on (CPFPRDSRV111.corp.qr.com.au) 
Full Path Name:    cpfprdsrv111.corp.qr.com.au\Windows DNS Server on (CPFPRDSRV111.corp.qr.com.au) 
Alert Rule:    Microsoft Windows Server DNS Configuration Open Socket For Address 
Created:    9/12/2025 12:57:33 PM 
  Event ID: 408
Event Source: Microsoft-Windows-DNS-Server-Service
Event Log: DNS Server
Event Description: The DNS server could not open socket for address 10.16.5.11. 
Verify that this is a valid IP address for the server computer. If it is NOT valid use the Interfaces dialog under Server Properties in the DNS Manager to remove it from the list of IP interfaces. Then stop and restart the DNS server. (If this was the only IP interface on this machine and the DNS server may not have started as a result of this error. In that case remove the DNS\Parameters\ ListenAddress value in the services section of the registry and restart.) 
If this is a valid IP address for this machine, make sure that no other application (e.g. another DNS server) is running that would attempt to use the DNS port. 
For more information, see "DNS server log reference" in the online Help.
09-12-2025 12:14:08 - Cameron Horn (Work notes)
Platform DXC Integration incident INC0576823 updated INC40846315
09-12-2025 12:14:04 - Cameron Horn (Work notes)
DNS registrations of essential Domain controller records is failing 
  Alert Description 
Source:    CPFPRDSRV111 
Full Path Name:    cpfprdsrv111.corp.qr.com.au\CPFPRDSRV111 
Alert Rule:    DNS registrations of essential Domain controller records is failing 
Created:    9/12/2025 12:57:32 PM 
  Dynamic registration or deregistration of one or more DNS records failed with the following error: 
%%9852
09-12-2025 12:08:38 - PDXC Integration (Work notes)
Failed to update the releated lists: None of the affectedCis provided by QLDRail_INC exist in ServiceNow: CPTPRDSRV111. Cannot updated the affected CIs. (F8EDD3803DBA431AAEBD3E035F7CA1DD)
09-12-2025 12:08:14 - Liam Bryan (Work notes)
Platform DXC Integration incident INC0576823 updated INC40846315
09-12-2025 12:08:10 - Liam Bryan (Work notes)
Additional alerts: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Windows DNS Server on (CPTPRDSRV211.corp.qr.com.au) False Windows DNS - Socket Failure 249 9/12/2025 1:52:38 AM UTC  00:15:28.8767180  
Critical Windows DNS Server on (CPTPRDSRV211.corp.qr.com.au) False Windows DNS - Configuration - Open Socket For Address 249 9/12/2025 1:52:38 AM UTC  00:15:28.8767180
09-12-2025 11:55:39 - PDXC Integration (Work notes)
Failed to update the releated lists: None of the affectedCis provided by QLDRail_INC exist in ServiceNow: CPTPRDSRV111. Cannot updated the affected CIs. (F8EDD3803DBA431AAEBD3E035F7CA1DD)
09-12-2025 11:55:37 - Shane Kmet (Work notes)
Platform DXC Integration incident INC0576823 updated INC40846315
09-12-2025 11:55:33 - Shane Kmet (Work notes)
Severity Icon Path Source Maintenance Mode Name Resolution State Created Age Type Owner Priority Latency Description Connector Forwarding Status Class Time in State Custom Field 1 Custom Field 2 Custom Field 3 Custom Field 4 Custom Field 5 Custom Field 6 Custom Field 7 Custom Field 8 Custom Field 9 Custom Field 10 Resolved By Time Resolved Last State Change Last Modified Last Modified By Management Group Site Repeat Count Ticket ID TFS Work Item ID TFS Work Item Owner  
Critical CPTPRDSRV111 False DNS registrations of essential Domain controller records is failing 0 9/12/2025 1:38:30 AM UTC  00:16:59.8380274  
Critical CPTPRDSRV112 False DNS registrations of essential Domain controller records is failing 0 9/12/2025 1:51:48 AM UTC  00:03:41.6380274  
Critical CPTPRDSRV211 False DNS registrations of essential Domain controller records is failing 0 9/12/2025 1:52:37 AM UTC  00:02:52.9640274
09-12-2025 11:55:11 - Shane Kmet (Work notes)
Platform DXC Integration incident INC0576823 updated INC40846315
09-12-2025 11:55:07 - Shane Kmet (Work notes)
Windows DNS - Socket Failure 
  Alert Description 
Source:    Windows DNS Server on (CPTPRDSRV111.corp.qr.com.au) 
Full Path Name:    cptprdsrv111.corp.qr.com.au\Windows DNS Server on (CPTPRDSRV111.corp.qr.com.au) 
Alert Rule:    Microsoft Windows Server DNS Service Socket Failure 
Created:    9/12/2025 12:38:29 PM 
  Event ID: 404
Event Source: Microsoft-Windows-DNS-Server-Service
Event Log: DNS Server
Event Description: The DNS server could not bind a Transmission Control Protocol (TCP) socket to address 10.16.140.11. The event data is the error code. An IP address of 0.0.0.0 can indicate a valid "any address" configuration in which all configured IP addresses on the computer are available for use. 
Restart the DNS server or reboot the computer.
09-12-2025 11:54:54 - PDXC Integration (Work notes)
Vendor Referenced this CI Value on Creation not found in database : CPTPRDSRV111
Vendor Referenced this Business Service Value on Creation not found in database : SCOM
09-12-2025 11:54:37 - Shane Kmet (Work notes)
Platform DXC Integration incident INC0576823 created INC40846315
</t>
  </si>
  <si>
    <t xml:space="preserve">
 2025-12-09 12:47:12 PDXC Integration - State is Work in Progress was New
 2025-12-10 17:50:41 PDXC Integration - State is Resolved was Work in Progress</t>
  </si>
  <si>
    <t xml:space="preserve">09-12-2025 12:06:38 - PDXC Integration (Work notes)
Assigned to Jaymesh Sharma.
&lt;br/&gt;User visited Tech Bar for further assistance. No further details provided. Issue resolved after hard reset.
09-12-2025 12:06:05 - PDXC Integration (Work notes)
Assigned to Jaymesh Sharma.
&lt;br/&gt;User visited Tech Bar for further assistance. No further details provided. Issue resolved after hard reset.
09-12-2025 12:05:57 - PDXC Integration (Additional comments)
james.sharma@dxc.com: Issue resolved after hard reset.
09-12-2025 11:56:58 - Raegan Munro (Work notes)
Platform DXC Integration incident INC0576822 created INC40846327
</t>
  </si>
  <si>
    <t xml:space="preserve">
 2025-12-09 12:05:57 PDXC Integration - State is Resolved was New
 2025-12-14 13:00:10  - State is Closed was Resolved</t>
  </si>
  <si>
    <t xml:space="preserve">
 2025-12-14 13:00:09  - State is Closed was Resolved</t>
  </si>
  <si>
    <t xml:space="preserve">
 2025-12-14 12:00:12  - State is Closed was Resolved</t>
  </si>
  <si>
    <t xml:space="preserve">09-12-2025 13:21:32 - Frederic Shea (Work notes)
.
09-12-2025 13:10:50 - Rachael Seul (Additional comments)
reply from: rachael.seul@qr.com.au
Hello Ruey,
Seems to be an issue with your chat system.  It just times out and automatically closes, while I’m waiting for an answer from you.
Not resolved yet.
Cheers
Rach
09-12-2025 11:43:55 - Ruey Lim (Additional comments)
Hi Rach, are you still there?
09-12-2025 11:43:54 - Ruey Lim (Additional comments)
Hi Rach, did you always have access to this? Since when you have not been able to access the KB?
09-12-2025 11:43:53 - Rach Seul (Additional comments)
Here's my question again:  Hello, I am meant to have access to KB0010285, but it has been removed.  I'm the ICT OR &amp; Change Lead, who leads project managers through the comms process so I should have access.  Can you please help?
09-12-2025 11:43:52 - Ruey Lim (Additional comments)
Thank you for contacting  the ICT Service Desk.  I am looking into your question now and will be with you shortly.
09-12-2025 11:43:51 - Rach Seul (Additional comments)
Hi, my session timed out as the agent took too long....
</t>
  </si>
  <si>
    <t xml:space="preserve">
 2025-12-14 12:00:11  - State is Closed was Resolved</t>
  </si>
  <si>
    <t xml:space="preserve">10-12-2025 10:18:38 - PDXC Integration (Work notes)
Assigned to Peter Huthwaite.
09-12-2025 12:34:13 - Raegan Munro (Work notes)
Platform DXC Integration incident INC0576815 created INC40846652
09-12-2025 12:34:06 - Raegan Munro (Work notes)
Assigning to Desktop as this is a hardware issue.
09-12-2025 12:30:22 - Raegan Munro (Work notes)
Investigating.
</t>
  </si>
  <si>
    <t xml:space="preserve">
 2025-12-09 12:34:06 Raegan Munro - Assignment Group is DXC Desktop CBD was Global Service Desk
 2025-12-10 10:18:31 PDXC Integration - State is Work in Progress was New</t>
  </si>
  <si>
    <t xml:space="preserve">09-12-2025 15:46:47 - Gilbert Noble (Work notes)
user called
remoted to computer
disabled cached mode for shared folders
deleted the old full data file
issue resolved
09-12-2025 15:39:49 - George Knight (Work notes)
Colin Watson called back - transferred call to Gilbert
09-12-2025 15:38:05 - Gilbert Noble (Work notes)
called user on 0409 014 608, no answer
09-12-2025 15:35:44 - George Knight (Work notes)
Colin Watson called back - Gilbert in another call
Contact Number: 0409 014 608
09-12-2025 14:10:47 - Gilbert Noble (Work notes)
Called user on 0409 014 608, no answer, left message
09-12-2025 14:10:47 - Gilbert Noble (Additional comments)
Hi Colin,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INC0576814 and ask to speak to Gilbert Noble.
Kind regards,
Queensland Rail
Gilbert Noble
REMOTE DESKTOP SUPPORT
Level 3, 21 Kirksway Place
Battery Point, Tasmania 7004
T: 07 3072 5000
W: queenslandrail.com.au
E: ITservicedesk@qr.com.au
09-12-2025 13:54:56 - Raegan Munro (Work notes)
Service Desk is unable to uninstall and reinstall Outlook, assigning to RDS for further assistance.
09-12-2025 12:09:58 - PDXC Integration (Work notes)
Added attachment ::  Outlook 2.png
09-12-2025 12:08:58 - PDXC Integration (Work notes)
Added attachment ::  outlook.png
09-12-2025 12:01:58 - PDXC Integration (Work notes)
Hi team
As per INC40763280 we have already recreated profile for user and it fixed issue as well however user is again facing the issue 
Please note that : User's mailbox usage is : 18.43 GB‎/‎99 GB‎ with online archive enabled.
OWA works fine as user able to receive/send emails but not on app
As user has started facing issue again kindly reinstall outlook app and check 
Note : User's job is heavily dependent on emails call him to fix issue asap
09-12-2025 11:43:35 - Raegan Munro (Work notes)
Platform DXC Integration incident INC0576814 created INC40846208
</t>
  </si>
  <si>
    <t xml:space="preserve">
 2025-12-09 12:01:54 PDXC Integration - Assignment Group is Global Service Desk was DXC O365 Messaging
 2025-12-09 12:42:52 Pruthvish Patel - Assigned to is Ruey Lim was 
 2025-12-09 13:54:56 Raegan Munro - Assignment Group is DXC Remote Desktop Support was Global Service Desk
 2025-12-09 13:58:30 Gilbert Noble - Assigned to is Gilbert Noble was 
 2025-12-09 14:10:47 Gilbert Noble - State is On Hold was Work in Progress
 2025-12-09 15:46:47 Gilbert Noble - State is Resolved was On Hold
 2025-12-14 16:00:02  - State is Closed was Resolved</t>
  </si>
  <si>
    <t xml:space="preserve">
 2025-12-14 12:00:01  - State is Closed was Resolved</t>
  </si>
  <si>
    <t xml:space="preserve">09-12-2025 12:00:13 - Riley Thomas (Work notes)
.
09-12-2025 11:57:56 - Guest (Additional comments)
reply from: info@brisbanetruckschool.com
Many thanks 😊 Thank you for choosing Brisbane Truck School. Kind Regards, Cassie McLeod Administration Manager 07 3393 6628 | 0447 181 240 | info@ brisbanetruckschool. com www. brisbanetruckschool. com | www. facebook. com/brisbanetruckschool
Many thanks 😊
Thank you for choosing Brisbane Truck School.
Kind Regards,
Cassie McLeod
Administration Manager
07 3393 6628 | 0447 181 240 | info@brisbanetruckschool.com&lt;mailto:info@brisbanetruckschool.com&gt;
www.brisbanetruckschool.com&lt;https://urldefense.com/v3/__http://www.brisbanetruckschool.com/__;!!OewlTa1rXg!WDqA_FQ4-eq_5PEhUgvV-1ZlOWZq0HHJpyGmw9JWyNP32cAOXb1KkK3Vb-8vwPPjMJMTxOhiMiwzIn7i2os1BGiHVb5j$&gt; | www.facebook.com/brisbanetruckschool&lt;https://urldefense.com/v3/__http://www.facebook.com/brisbanetruckschool__;!!OewlTa1rXg!WDqA_FQ4-eq_5PEhUgvV-1ZlOWZq0HHJpyGmw9JWyNP32cAOXb1KkK3Vb-8vwPPjMJMTxOhiMiwzIn7i2os1BDhq3tc1$&gt;
33 Canberra St, Hemmant QLD 4174
[cid:image001.png@01DC6902.DCC68100]
</t>
  </si>
  <si>
    <t xml:space="preserve">
 2025-12-09 11:45:02 Raegan Munro - State is Resolved was New
 2025-12-14 12:00:15  - State is Closed was Resolved</t>
  </si>
  <si>
    <t xml:space="preserve">09-12-2025 14:54:22 - Shane Kmet (Work notes)
Incorrectly sent to service desk - this is non IT related, but HR
09-12-2025 14:50:42 - Shane Kmet (Work notes)
Investigating
</t>
  </si>
  <si>
    <t xml:space="preserve">
 2025-12-09 11:41:40 Ryan Bell - Assigned to is Andy Phan was 
 2025-12-09 14:51:17 Shane Kmet - Assigned to is Fred Shea was Andy Phan
 2025-12-09 14:54:22 Shane Kmet - State is Resolved was Work in Progress
 2025-12-14 15:00:00  - State is Closed was Resolved</t>
  </si>
  <si>
    <t xml:space="preserve">
 2025-12-14 12:00:02  - State is Closed was Resolved</t>
  </si>
  <si>
    <t xml:space="preserve">09-12-2025 11:27:04 - PDXC Integration (Work notes)
Assigned to Jacen Warriner.
&lt;br/&gt;Requested User is Unknown : jacen.warriner@dxc.com&lt;br/&gt;plugged in travel hub, keyboard mouse and monitor, set monitor to correct input and adjusted screen options.&lt;br/&gt;plugged in travel hub, keyboard mouse and monitor, set monitor to correct input and adjusted screen options.
09-12-2025 11:26:58 - PDXC Integration (Additional comments)
jacen.warriner@dxc.com: Howdy Lovey,
It was, as always, a pleasure to lend a hand. I'm glad I could get you up and running so quickly this morning!
</t>
  </si>
  <si>
    <t xml:space="preserve">
 2025-12-14 12:00:04  - State is Closed was Resolved</t>
  </si>
  <si>
    <t xml:space="preserve">12-12-2025 10:52:23 - PDXC Integration (Work notes)
Assigned to NANDHA VEMISHETTY.
&lt;br/&gt;on 11/12/2025
remote session established for DT192441, DT192779, PC166795.
using Nexthink, removed the stale profiles but didn't remove more than 2 profiles as its unable to delete the profiles which was earlier than the 60 days. 
deleted the user profiles using the "SystemPropertiesAdvanced".
11-12-2025 14:57:59 - PDXC Integration (Work notes)
Assigned to NANDHA VEMISHETTY.
11-12-2025 14:57:18 - PDXC Integration (Work notes)
Assigned to NANDHA VEMISHETTY.
11-12-2025 14:57:15 - PDXC Integration (Additional comments)
nandha.vemishetty2@dxc.com: From: Vemishetty, Nandha 
Sent: Thursday, 11 December 2025 2:54 PM
To: Rogers, Vicky &lt;vicky.rogers@qr.com.au&gt;
Subject: RE: INC0576805 - Clearing old profiles on 5 Desktops
Hi Vicky,
I did check with the devices and cleared the unwanted profiles from these devices except the 2.
DT129717 - Didn't find in CMDB [if possible, can you please pass me on the Hostname for the device?]
DT192441 - 46.1 GB free
DT192779 - 82.4 GB free
PC166795 - 73.3 GB free
6VC6F13 (14955600279) - can't find this one too [if possible, Can you please pass me on the Hostname for the device?]
Once logged into the device, please search for "cmd (Command Prompt) &gt; type hostname &gt; click Enter" and please send me both the Hostnames so I can arrange the remote session and to remove the unwanted user profiles.
Many thanks,
Nandha Vemishetty.
11-12-2025 14:56:43 - PDXC Integration (Work notes)
Assigned to NANDHA VEMISHETTY.
11-12-2025 10:22:48 - PDXC Integration (Work notes)
Assigned to NANDHA VEMISHETTY.
11-12-2025 10:22:38 - PDXC Integration (Work notes)
Assigned to NANDHA VEMISHETTY.
11-12-2025 10:22:33 - PDXC Integration (Additional comments)
nandha.vemishetty2@dxc.com: From: Vemishetty, Nandha 
Sent: Thursday, 11 December 2025 10:21 AM
To: Rogers, Vicky &lt;vicky.rogers@qr.com.au&gt;
Subject: RE: INC0576805 - Clearing old profiles on 5 Desktops
Sure, Thank you. 
Many thanks,
Nandha Vemishetty.
11-12-2025 10:21:58 - PDXC Integration (Work notes)
Assigned to NANDHA VEMISHETTY.
&lt;br/&gt;From: Rogers, Vicky &lt;vicky.rogers@qr.com.au&gt; 
Sent: Wednesday, 10 December 2025 4:03 PM
To: Vemishetty, Nandha &lt;Nandha.Vemishetty@QR.COM.AU&gt;
Subject: RE: INC0576805 - Clearing old profiles on 5 Desktops
Hello!
Im back in office tomorrow and ill flick them through! Thanks so much for your prompt reply!
Vicky
11-12-2025 10:21:48 - PDXC Integration (Work notes)
Assigned to NANDHA VEMISHETTY.
10-12-2025 15:48:48 - PDXC Integration (Work notes)
Assigned to NANDHA VEMISHETTY.
10-12-2025 15:48:44 - PDXC Integration (Work notes)
Assigned to NANDHA VEMISHETTY.
10-12-2025 15:48:39 - PDXC Integration (Additional comments)
nandha.vemishetty2@dxc.com: From: Vemishetty, Nandha 
Sent: Wednesday, 10 December 2025 3:48 PM
To: Rogers, Vicky &lt;vicky.rogers@qr.com.au&gt;
Subject: INC0576805 - Clearing old profiles on 5 Desktops
Hi Vicky,
Nandha here from ICT. I'm following up regarding incident INC0576805. To proceed with clearing the old profiles on the 5 desktops, could you please share the asset tags of those devices?
Once I have the details, I'll clear the profiles remotely. Please ensure the devices are connected via Ethernet so I can complete the process successfully.
Many thanks,
Nandha Vemishetty.
10-12-2025 10:16:24 - PDXC Integration (Work notes)
Assigned to NANDHA VEMISHETTY.
09-12-2025 16:23:44 - PDXC Integration (Work notes)
Vendor Referenced this CI Value on Creation not found in database : Temporary - Desktop Build Device
09-12-2025 16:22:18 - Gilbert Noble (Work notes)
Platform DXC Integration incident INC0576805 created INC40848480
09-12-2025 16:08:54 - Shane Kmet (Work notes)
Investigating
</t>
  </si>
  <si>
    <t xml:space="preserve">
 2025-12-09 11:41:39 Ryan Bell - Assigned to is Andy Phan was 
 2025-12-09 16:22:08 Gilbert Noble - Assignment Group is DXC Desktop CBD was Global Service Desk
 2025-12-10 15:48:39 PDXC Integration - State is On Hold was Work in Progress
 2025-12-11 10:21:47 PDXC Integration - State is Work in Progress was On Hold
 2025-12-11 10:22:33 PDXC Integration - State is On Hold was Work in Progress
 2025-12-11 14:56:35 PDXC Integration - State is Work in Progress was On Hold
 2025-12-11 14:57:16 PDXC Integration - State is On Hold was Work in Progress</t>
  </si>
  <si>
    <t xml:space="preserve">12-12-2025 10:16:01 - PDXC Integration (Work notes)
Vendor Referenced this CI Value on Creation not found in database : Corporate Mobile Phones
12-12-2025 10:15:35 - Casey Micklesson (Work notes)
Platform DXC Integration incident INC0576804 created INC40891240
12-12-2025 10:15:25 - Casey Micklesson (Work notes)
Spoke with customer and confirmed the sim card works in his phone. 
Determined this is the tablet that is the issue. 
Assigning over to DXC team to investigate further.
10-12-2025 11:19:41 - Casey Micklesson (Work notes)
Attempted to call customer
Left VM
Asking user to test in another device so we can determine the issue
10-12-2025 11:19:41 - Casey Micklesson (Additional comments)
Hi Kevin,
Can you please complete the below and advise the outcome?
Can you please remove the sim card and put it in another device (iPad or iPhone) and see if the data works?
This will help us determine if the device or sim is the issue.
Please be welcome to call me on 0730728877 to dicuss.
Thank you,
10-12-2025 08:13:51 - Casey Micklesson (Work notes)
Please note your Order Reference Number:
15635180
</t>
  </si>
  <si>
    <t xml:space="preserve">
 2025-12-10 08:13:51 Casey Micklesson - Assigned to is Casey Micklesson was 
 2025-12-10 11:19:41 Casey Micklesson - State is On Hold was Work in Progress
 2025-12-12 10:15:25 Casey Micklesson - Assignment Group is DXC Desktop CBD was Telstra Support</t>
  </si>
  <si>
    <t xml:space="preserve">
 2025-12-09 11:28:53 Raegan Munro - State is Resolved was New
 2025-12-14 12:00:03  - State is Closed was Resolved</t>
  </si>
  <si>
    <t xml:space="preserve">
 2025-12-09 11:20:32 TRAP Alerts - State is Closed was Closed</t>
  </si>
  <si>
    <t xml:space="preserve">09-12-2025 11:44:43 - PDXC Integration (Work notes)
Assigned to Vanessa Swarbrick.
&lt;br/&gt;Thank you for reporting this email.
We've reviewed the email and blocked the sender due to suspicious content.
09-12-2025 11:44:38 - PDXC Integration (Work notes)
Assigned to Vanessa Swarbrick.
&lt;br/&gt;Thank you for reporting this email.
We've reviewed the email and blocked the sender due to suspicious content.
09-12-2025 11:44:35 - PDXC Integration (Additional comments)
vanessa.swarbrick@dxc.com: Thank you for reporting this email.
We've reviewed the email and blocked the sender due to suspicious content.
09-12-2025 11:43:58 - PDXC Integration (Work notes)
Assigned to Vanessa Swarbrick.
09-12-2025 11:43:54 - PDXC Integration (Work notes)
Assigned to Vanessa Swarbrick.
&lt;br/&gt;Sender: share@highspot.com
09-12-2025 11:16:34 - PDXC Integration (Work notes)
Opened By User is Unknown : TRAP_Alerts@qr.com.au@QR
09-12-2025 11:16:29 - TRAP Alerts (Work notes)
Platform DXC Integration incident INC0576801 created INC40845964
</t>
  </si>
  <si>
    <t xml:space="preserve">
 2025-12-09 11:16:12 TRAP Alerts - State is New was New
 2025-12-09 11:43:47 PDXC Integration - State is Work in Progress was New
 2025-12-09 11:44:35 PDXC Integration - State is Resolved was Work in Progress
 2025-12-14 12:00:08  - State is Closed was Resolved</t>
  </si>
  <si>
    <t xml:space="preserve">
 2025-12-14 12:00:14  - State is Closed was Resolved</t>
  </si>
  <si>
    <t xml:space="preserve">09-12-2025 12:47:59 - PDXC Integration (Work notes)
Assigned to Eric Hanneman.
&lt;br/&gt;Apple Activation lock removed with correct password. Helped through Intune enrolment process and setup of the phone. Resolving incident.
09-12-2025 12:47:48 - PDXC Integration (Work notes)
Assigned to Eric Hanneman.
&lt;br/&gt;Apple Activation lock removed with correct password. Helped through Intune enrolment process and setup of the phone. Resolving incident.
09-12-2025 12:47:44 - PDXC Integration (Additional comments)
ehanneman2@dxc.com: Andrew visited the tech bar. Was able to get by the Apple Activation lock with correct password.
Helped Andrew through the Intune enrolment process / setup of the phone.
Resolving incident.
09-12-2025 12:47:28 - PDXC Integration (Work notes)
Assigned to Eric Hanneman.
09-12-2025 12:14:59 - PDXC Integration (Work notes)
Assigned to Eric Hanneman.
&lt;br/&gt;Andrew visited the tech bar.  Was able to get by the Apple Activation lock with correct password.  
Helped Andrew through the Intune enrolment process / setup of the phone.
Resolving incident.
09-12-2025 11:09:35 - PDXC Integration (Work notes)
Assigned to Eric Hanneman.
09-12-2025 11:09:34 - PDXC Integration (Work notes)
Assigned to Eric Hanneman.
09-12-2025 11:09:26 - PDXC Integration (Additional comments)
ehanneman2@dxc.com: Awaiting Andrew's arrival to the Mayne tech bar.
09-12-2025 11:08:58 - PDXC Integration (Work notes)
Assigned to Eric Hanneman.
&lt;br/&gt;Called Andrew and left a VM to come back to the Mayne tech bar to discuss.
09-12-2025 11:08:29 - PDXC Integration (Work notes)
Assigned to Eric Hanneman.
&lt;br/&gt;Verified the device is in Intune (Compliant state) but message on screen is Apple Activation locked to owner.
Andrew dropped the device off to the Mayne tech bar and left.
Left a call back number of 0400 845 443.
09-12-2025 11:05:59 - PDXC Integration (Work notes)
Assigned to Eric Hanneman.
&lt;br/&gt;Requested User is Unknown : ehanneman2@dxc.com
</t>
  </si>
  <si>
    <t xml:space="preserve">
 2025-12-09 11:09:26 PDXC Integration - State is On Hold was Work in Progress
 2025-12-09 12:47:21 PDXC Integration - State is Work in Progress was On Hold
 2025-12-09 12:47:44 PDXC Integration - State is Resolved was Work in Progress
 2025-12-14 13:00:06  - State is Closed was Resolved</t>
  </si>
  <si>
    <t xml:space="preserve">10-12-2025 09:51:49 - PDXC Integration (Work notes)
Assigned to Florin Florea.
&lt;br/&gt;Restart 2 Meridian Integration clients in proper order. Instructions sent to customer.
10-12-2025 09:51:34 - PDXC Integration (Work notes)
Assigned to Florin Florea.
&lt;br/&gt;Restart 2 Meridian Integration clients in proper order. Instructions sent to customer.
10-12-2025 09:51:33 - PDXC Integration (Additional comments)
florin.florea@dxc.com: The customer confirmed the fix worked
10-12-2025 09:50:54 - PDXC Integration (Work notes)
Assigned to Florin Florea.
10-12-2025 09:50:47 - PDXC Integration (Additional comments)
florin.florea@dxc.com: This is a known issue and there's a fix for it: restart the 2 Meridian Integration clients in the proper order.
I sent the customer the instructions on how to implement the fix.
10-12-2025 09:48:48 - PDXC Integration (Work notes)
Assigned to Florin Florea.
09-12-2025 15:31:14 - PDXC Integration (Work notes)
Assigned to Jon Hall.
09-12-2025 15:07:49 - PDXC Integration (Work notes)
Assigned to Jon Hall.
09-12-2025 11:46:54 - PDXC Integration (Work notes)
Vendor Referenced this Business Service Value on Creation not found in database : Meridian
09-12-2025 11:46:44 - PDXC Integration (Work notes)
Added attachment ::  QLDRail_INC added (CNDEF0001178) - can't release drg files.JPG
09-12-2025 11:46:34 - Raegan Munro (Work notes)
Platform DXC Integration incident INC0576797 created INC40846226
09-12-2025 11:46:06 - Raegan Munro (Work notes)
Assigning to App Aus as per KB0010149.
09-12-2025 11:45:23 - Raegan Munro (Work notes)
Investigating.
</t>
  </si>
  <si>
    <t xml:space="preserve">
 2025-12-09 11:06:26 Martyn Connor - Assigned to is George Knight was 
 2025-12-09 11:46:06 Raegan Munro - Assignment Group is DXC Application AUS was Global Service Desk
 2025-12-10 09:51:33 PDXC Integration - State is Resolved was Work in Progress</t>
  </si>
  <si>
    <t xml:space="preserve">
 2025-12-09 11:02:59 TRAP Alerts - State is Closed was Closed</t>
  </si>
  <si>
    <t xml:space="preserve">12-12-2025 14:29:01 - PDXC Integration (Work notes)
Assigned to SANGEETA BARKER.
&lt;br/&gt;[incident].[cmdb_ci] supplied value [CAHPRDSEC001] failed [More than one match found]&lt;br/&gt;[incident].[parent_incident] supplied value [INC40854398] failed [Unable to determine reference]
09-12-2025 18:15:34 - PDXC Integration (Work notes)
Assigned to SANGEETA BARKER.
&lt;br/&gt;[incident].[cmdb_ci] supplied value [CAHPRDSEC001] failed [More than one match found]&lt;br/&gt;What change in next update : The server CAHPRDSEC001 is in hung state we have sent mail for downtime to reboot the server
09-12-2025 11:20:19 - PDXC Integration (Work notes)
Assigned to SANGEETA BARKER.
&lt;br/&gt;[incident].[cmdb_ci] supplied value [CAHPRDSEC001] failed [More than one match found]
09-12-2025 11:19:55 - PDXC Integration (Work notes)
Assigned to SANGEETA BARKER.
09-12-2025 11:19:54 - PDXC Integration (Work notes)
Assigned to SANGEETA BARKER.
09-12-2025 11:19:49 - PDXC Integration (Additional comments)
v.harikrishna@dxc.com: Issue :- System Center Management Health Service Unloaded System Rule(s)
Findings :- server is running with high memory usage.
Steps taken :- sent mail for house keeping activity.
09-12-2025 11:02:38 - PDXC Integration (Work notes)
Assigned to SANGEETA BARKER.
09-12-2025 11:02:35 - PDXC Integration (Work notes)
Assigned to SANGEETA BARKER.
09-12-2025 11:02:25 - PDXC Integration (Additional comments)
sireesha.vaddiboyina@dxc.com: Acknowledged.
09-12-2025 10:58:04 - PDXC Integration (Work notes)
Vendor Referenced this CI Value on Creation not found in database : CAHPRDSEC001
Vendor Referenced this Business Service Value on Creation not found in database : SCOM
09-12-2025 10:57:37 - Shane Kmet (Work notes)
Platform DXC Integration incident INC0576793 created INC40845755
</t>
  </si>
  <si>
    <t xml:space="preserve">
 2025-12-09 11:02:25 PDXC Integration - State is Work in Progress was New
 2025-12-09 11:19:49 PDXC Integration - State is On Hold was Work in Progress</t>
  </si>
  <si>
    <t xml:space="preserve">12-12-2025 16:11:28 - PDXC Integration (Work notes)
Speaking with Joanne Hengstberger, she has mentioned that this may potentially be a policy setting and when they look at the developer tools it is getting a ' cross origin error '
Please reach out to Joanne and they can replicate the issue as well. This is also occurring now at 16:08pm AEST.
Assigning to Desktop team to assist
11-12-2025 13:53:08 - PDXC Integration (Work notes)
Assigned to Harry Mabb.
&lt;br/&gt;Had a call with Allison and they replicated the issue. I have checked the Firewall logs and cannot see anything being blocked during the test and the traffic all looks to be allowed and healthy going through the Firewall
10-12-2025 15:30:08 - PDXC Integration (Work notes)
Assigned to Harry Mabb.
&lt;br/&gt;Added attachment ::  INC0576791 - Issues accessing SRM catalogs.msg
10-12-2025 15:30:04 - PDXC Integration (Work notes)
Assigned to Harry Mabb.
10-12-2025 15:29:24 - PDXC Integration (Work notes)
Assigned to Harry Mabb.
10-12-2025 15:29:24 - PDXC Integration (Work notes)
Assigned to Harry Mabb.
10-12-2025 15:29:15 - PDXC Integration (Additional comments)
harrison.mabb@dxc.com: Hi Allison,
I have just sent you an email if you could please send through the requested information this would assist me with troubleshooting this issue.
Kind regards,
Harry.
09-12-2025 17:21:58 - PDXC Integration (Work notes)
Assigned to Harry Mabb.
&lt;br/&gt;Checking the Firewall logs
09-12-2025 16:33:28 - PDXC Integration (Work notes)
Assigned to Harry Mabb.
09-12-2025 11:04:34 - PDXC Integration (Work notes)
Vendor Referenced this Business Service Value on Creation not found in database : SAP Purchasing and SRM
09-12-2025 11:04:28 - PDXC Integration (Work notes)
Added attachment ::  QLDRail_INC added (CNDEF0001178) - Screenshot 2025-12-09 115833.png
09-12-2025 11:04:09 - Zoe O'Brien (Work notes)
Platform DXC Integration incident INC0576791 created INC40845813
</t>
  </si>
  <si>
    <t xml:space="preserve">
 2025-12-09 16:33:24 PDXC Integration - State is Work in Progress was New
 2025-12-10 15:29:15 PDXC Integration - State is On Hold was Work in Progress
 2025-12-12 16:11:22 PDXC Integration - Assignment Group is DXC Desktop CBD was DXC Security Firewall Management</t>
  </si>
  <si>
    <t xml:space="preserve">09-12-2025 10:51:28 - PDXC Integration (Work notes)
Assigned to Jaymesh Sharma.
&lt;br/&gt;Requested User is Unknown : james.sharma@dxc.com&lt;br/&gt;Troubleshooting Summary:
Performed hard reset on the device.
Applied Windows updates.
Ran Group Policy update (gpupdate).
Fix Blank wallpaper issues
Sync device on company portal
Deleted temp files
SFC scan 
Confirmed device performance is stable.
09-12-2025 10:51:23 - PDXC Integration (Additional comments)
james.sharma@dxc.com: Troubleshooting Summary:
Performed hard reset on the device.
Applied Windows updates.
Ran Group Policy update (gpupdate).
Fix Blank wallpaper issues
Sync device on company portal
Deleted temp files
SFC scan 
Confirmed device performance is stable.
</t>
  </si>
  <si>
    <t xml:space="preserve">
 2025-12-14 11:00:04  - State is Closed was Resolved</t>
  </si>
  <si>
    <t xml:space="preserve">09-12-2025 10:48:38 - PDXC Integration (Additional comments)
james.sharma@dxc.com: Troubleshooting Summary:
Performed hard reset on the device.
Applied Windows updates. Multiple updates found
Ran Group Policy update (gpupdate).
Confirmed device performance is stable.
09-12-2025 10:48:38 - PDXC Integration (Work notes)
Assigned to Jaymesh Sharma.
&lt;br/&gt;Requested User is Unknown : james.sharma@dxc.com&lt;br/&gt;Troubleshooting Summary:
Performed hard reset on the device.
Applied Windows updates. Multiple updates found
Ran Group Policy update (gpupdate).
Confirmed device performance is stable.
</t>
  </si>
  <si>
    <t xml:space="preserve">
 2025-12-14 11:00:06  - State is Closed was Resolved</t>
  </si>
  <si>
    <t xml:space="preserve">
 2025-12-14 11:00:05  - State is Closed was Resolved</t>
  </si>
  <si>
    <t xml:space="preserve">
 2025-12-14 12:00:07  - State is Closed was Resolved</t>
  </si>
  <si>
    <t xml:space="preserve">09-12-2025 10:37:48 - PDXC Integration (Work notes)
Incident resolved due to closure of alert: Alert64186086
Incident resolved automatically by return-to-normal condition detected by monitoring system.&lt;br/&gt;Backsync to Dynatrace - Status code: 201. Dynatrace Problem P-2512402 has been updated with new comment based on resolution/closure of ServiceNow incident INC40845552. The Dynatrace Problem was intentionally left Open.
09-12-2025 10:37:44 - PDXC Integration (Work notes)
Incident resolved due to closure of alert: Alert64186086
Incident resolved automatically by return-to-normal condition detected by monitoring system.&lt;br/&gt;This alert has been updated by business rule 'Copy alert updates to incident'.
Description has changed. Previous: OPEN Problem P-2512402 in environment QLR-11_ENV01
Problem detected at: 00:22 (UTC) 09.12.2025
1 impacted service
Web service
ptis.api.outbound.track_view.graphic_updates
Failure rate increase
86.4 requests/min impacted
by a failure rate increase to 9.52 %
Service method: All methods affected
Root cause
Web service
ptis.api.outbound.track_view.graphic_updates
Failure rate increase
86.4 requests/min impacted
by a failure rate increase to 9.52 %
Service method: All methods affected
https://dxcdynatrace-io.sso.glb.platform.dxc.com/e/c9be27d8-6982-42a7-9fb5-78ea9087067f/#problems/problemdetails;pid=-3117528270271655760_1765239420000V2,
 Tags- customProperties_Node_IP:10.32.64.10, 10.32.64.11, MAP ID:QLR_DT_CI_010, HN;:CAFPRDWAP101.corp.qr.com.au, CAFPRDWAP201.corp.qr.com.au, webMethods Services, QLR Integration Support
09-12-2025 10:37:44 - PDXC Integration (Work notes)
Incident resolved due to closure of alert: Alert64186086
Incident resolved automatically by return-to-normal condition detected by monitoring system.
09-12-2025 10:37:38 - PDXC Integration (Work notes)
Incident resolved due to closure of alert: Alert64186086
09-12-2025 10:37:34 - PDXC Integration (Work notes)
The related alert Alert64186086 state is now Closed
09-12-2025 10:37:14 - PDXC Integration (Work notes)
Backsync to Dynatrace - Status code: 201. Dynatrace Problem P-2512402 has been updated with new comment based on creation of ServiceNow incident INC40845552.
---START---{EventSourceSendingServer:undefined,EventSourceExternalId:undefined}---END---
09-12-2025 10:37:05 -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&lt;/td&gt;&lt;td&gt;DT-3117528270271655760_1765239420000V2_SERVICE-691A1788B28975BC_FAILURE_RATE_INCREASED&lt;/td&gt;&lt;/tr&gt;&lt;tr&gt;&lt;td&gt;HN;&lt;/td&gt;&lt;td&gt;CAFPRDWAP101.corp.qr.com.au,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10.32.64.11&lt;/td&gt;&lt;/tr&gt;&lt;tr&gt;&lt;td&gt;affectedRequestsPerMinute&lt;/td&gt;&lt;td&gt;43.2&lt;/td&gt;&lt;/tr&gt;&lt;tr&gt;&lt;td&gt;annotationDescription&lt;/td&gt;&lt;td&gt;The error rate increased to 9.52 %.
Service ptis.api.outbound.track_view.graphic_updates has a failure rate increase.&lt;/td&gt;&lt;/tr&gt;&lt;tr&gt;&lt;td&gt;displayId&lt;/td&gt;&lt;td&gt;P-2512402&lt;/td&gt;&lt;/tr&gt;&lt;tr&gt;&lt;td&gt;dynatraceEnvironment&lt;/td&gt;&lt;td&gt;c9be27d8-6982-42a7-9fb5-78ea9087067f&lt;/td&gt;&lt;/tr&gt;&lt;tr&gt;&lt;td&gt;endTime&lt;/td&gt;&lt;td&gt;-1&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-3117528270271655760_1765239420000V2&lt;/td&gt;&lt;/tr&gt;&lt;tr&gt;&lt;td&gt;problemImpact&lt;/td&gt;&lt;td&gt;SERVICES&lt;/td&gt;&lt;/tr&gt;&lt;tr&gt;&lt;td&gt;problemUrl&lt;/td&gt;&lt;td&gt;https://dxcdynatrace-io.sso.glb.platform.dxc.com/e/c9be27d8-6982-42a7-9fb5-78ea9087067f/#problems/problemdetails;pid=-3117528270271655760_1765239420000V2&lt;/td&gt;&lt;/tr&gt;&lt;tr&gt;&lt;td&gt;runEventRules&lt;/td&gt;&lt;td&gt;true&lt;/td&gt;&lt;/tr&gt;&lt;tr&gt;&lt;td&gt;service&lt;/td&gt;&lt;td&gt;ptis.api.outbound.track_view.graphic_updates&lt;/td&gt;&lt;/tr&gt;&lt;tr&gt;&lt;td&gt;serviceMethodGroup&lt;/td&gt;&lt;td&gt;Default requests&lt;/td&gt;&lt;/tr&gt;&lt;tr&gt;&lt;td&gt;severities failure rate&lt;/td&gt;&lt;td&gt;9.523809&lt;/td&gt;&lt;/tr&gt;&lt;tr&gt;&lt;td&gt;severities unit&lt;/td&gt;&lt;td&gt;percent (%)&lt;/td&gt;&lt;/tr&gt;&lt;tr&gt;&lt;td&gt;severityLevel&lt;/td&gt;&lt;td&gt;ERROR&lt;/td&gt;&lt;/tr&gt;&lt;tr&gt;&lt;td&gt;startTime&lt;/td&gt;&lt;td&gt;1765239420000&lt;/td&gt;&lt;/tr&gt;&lt;tr&gt;&lt;td&gt;status&lt;/td&gt;&lt;td&gt;OPEN&lt;/td&gt;&lt;/tr&gt;&lt;tr&gt;&lt;td&gt;tags&lt;/td&gt;&lt;td&gt;QLR Integration Support, webMethods Services&lt;/td&gt;&lt;/tr&gt;&lt;/table&gt;[/code]
09-12-2025 10:36:55 - PDXC Integration (Work notes)
Backsync to Dynatrace - Status code: 201. Dynatrace Problem P-2512402 has been updated with new comment based on creation of ServiceNow incident INC40845552.
---START---{EventSourceSendingServer:undefined,EventSourceExternalId:undefined}---END---
09-12-2025 10:36:54 -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&lt;/td&gt;&lt;td&gt;DT-3117528270271655760_1765239420000V2_SERVICE-691A1788B28975BC_FAILURE_RATE_INCREASED&lt;/td&gt;&lt;/tr&gt;&lt;tr&gt;&lt;td&gt;HN;&lt;/td&gt;&lt;td&gt;CAFPRDWAP101.corp.qr.com.au,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10.32.64.11&lt;/td&gt;&lt;/tr&gt;&lt;tr&gt;&lt;td&gt;affectedRequestsPerMinute&lt;/td&gt;&lt;td&gt;43.2&lt;/td&gt;&lt;/tr&gt;&lt;tr&gt;&lt;td&gt;annotationDescription&lt;/td&gt;&lt;td&gt;The error rate increased to 9.52 %.
Service ptis.api.outbound.track_view.graphic_updates has a failure rate increase.&lt;/td&gt;&lt;/tr&gt;&lt;tr&gt;&lt;td&gt;displayId&lt;/td&gt;&lt;td&gt;P-2512402&lt;/td&gt;&lt;/tr&gt;&lt;tr&gt;&lt;td&gt;dynatraceEnvironment&lt;/td&gt;&lt;td&gt;c9be27d8-6982-42a7-9fb5-78ea9087067f&lt;/td&gt;&lt;/tr&gt;&lt;tr&gt;&lt;td&gt;endTime&lt;/td&gt;&lt;td&gt;-1&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-3117528270271655760_1765239420000V2&lt;/td&gt;&lt;/tr&gt;&lt;tr&gt;&lt;td&gt;problemImpact&lt;/td&gt;&lt;td&gt;SERVICES&lt;/td&gt;&lt;/tr&gt;&lt;tr&gt;&lt;td&gt;problemUrl&lt;/td&gt;&lt;td&gt;https://dxcdynatrace-io.sso.glb.platform.dxc.com/e/c9be27d8-6982-42a7-9fb5-78ea9087067f/#problems/problemdetails;pid=-3117528270271655760_1765239420000V2&lt;/td&gt;&lt;/tr&gt;&lt;tr&gt;&lt;td&gt;runEventRules&lt;/td&gt;&lt;td&gt;true&lt;/td&gt;&lt;/tr&gt;&lt;tr&gt;&lt;td&gt;service&lt;/td&gt;&lt;td&gt;ptis.api.outbound.track_view.graphic_updates&lt;/td&gt;&lt;/tr&gt;&lt;tr&gt;&lt;td&gt;serviceMethodGroup&lt;/td&gt;&lt;td&gt;Default requests&lt;/td&gt;&lt;/tr&gt;&lt;tr&gt;&lt;td&gt;severities failure rate&lt;/td&gt;&lt;td&gt;9.523809&lt;/td&gt;&lt;/tr&gt;&lt;tr&gt;&lt;td&gt;severities unit&lt;/td&gt;&lt;td&gt;percent (%)&lt;/td&gt;&lt;/tr&gt;&lt;tr&gt;&lt;td&gt;severityLevel&lt;/td&gt;&lt;td&gt;ERROR&lt;/td&gt;&lt;/tr&gt;&lt;tr&gt;&lt;td&gt;startTime&lt;/td&gt;&lt;td&gt;1765239420000&lt;/td&gt;&lt;/tr&gt;&lt;tr&gt;&lt;td&gt;status&lt;/td&gt;&lt;td&gt;OPEN&lt;/td&gt;&lt;/tr&gt;&lt;tr&gt;&lt;td&gt;tags&lt;/td&gt;&lt;td&gt;QLR Integration Support, webMethods Services&lt;/td&gt;&lt;/tr&gt;&lt;/table&gt;[/code]
09-12-2025 10:36:54 - PDXC Integration (Work notes)
---START---{EventSourceSendingServer:undefined,EventSourceExternalId:undefined}---END---
09-12-2025 10:36:48 -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&lt;/td&gt;&lt;td&gt;SERVICE-691A1788B28975BC&lt;/td&gt;&lt;/tr&gt;&lt;tr&gt;&lt;td&gt;UUID: &lt;/td&gt;&lt;td&gt;DT-3117528270271655760_1765239420000V2_SERVICE-691A1788B28975BC_FAILURE_RATE_INCREASED&lt;/td&gt;&lt;/tr&gt;&lt;tr&gt;&lt;td&gt;HN;&lt;/td&gt;&lt;td&gt;CAFPRDWAP101.corp.qr.com.au,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10.32.64.11&lt;/td&gt;&lt;/tr&gt;&lt;tr&gt;&lt;td&gt;affectedRequestsPerMinute&lt;/td&gt;&lt;td&gt;43.2&lt;/td&gt;&lt;/tr&gt;&lt;tr&gt;&lt;td&gt;annotationDescription&lt;/td&gt;&lt;td&gt;The error rate increased to 9.52 %.
Service ptis.api.outbound.track_view.graphic_updates has a failure rate increase.&lt;/td&gt;&lt;/tr&gt;&lt;tr&gt;&lt;td&gt;displayId&lt;/td&gt;&lt;td&gt;P-2512402&lt;/td&gt;&lt;/tr&gt;&lt;tr&gt;&lt;td&gt;dynatraceEnvironment&lt;/td&gt;&lt;td&gt;c9be27d8-6982-42a7-9fb5-78ea9087067f&lt;/td&gt;&lt;/tr&gt;&lt;tr&gt;&lt;td&gt;endTime&lt;/td&gt;&lt;td&gt;-1&lt;/td&gt;&lt;/tr&gt;&lt;tr&gt;&lt;td&gt;entityId&lt;/td&gt;&lt;td&gt;SERVICE-691A1788B28975BC&lt;/td&gt;&lt;/tr&gt;&lt;tr&gt;&lt;td&gt;entityName&lt;/td&gt;&lt;td&gt;ptis.api.outbound.track_view.graphic_updates&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-3117528270271655760_1765239420000V2&lt;/td&gt;&lt;/tr&gt;&lt;tr&gt;&lt;td&gt;problemImpact&lt;/td&gt;&lt;td&gt;SERVICES&lt;/td&gt;&lt;/tr&gt;&lt;tr&gt;&lt;td&gt;problemUrl&lt;/td&gt;&lt;td&gt;https://dxcdynatrace-io.sso.glb.platform.dxc.com/e/c9be27d8-6982-42a7-9fb5-78ea9087067f/#problems/problemdetails;pid=-3117528270271655760_1765239420000V2&lt;/td&gt;&lt;/tr&gt;&lt;tr&gt;&lt;td&gt;runEventRules&lt;/td&gt;&lt;td&gt;true&lt;/td&gt;&lt;/tr&gt;&lt;tr&gt;&lt;td&gt;service&lt;/td&gt;&lt;td&gt;ptis.api.outbound.track_view.graphic_updates&lt;/td&gt;&lt;/tr&gt;&lt;tr&gt;&lt;td&gt;serviceMethodGroup&lt;/td&gt;&lt;td&gt;Default requests&lt;/td&gt;&lt;/tr&gt;&lt;tr&gt;&lt;td&gt;severities failure rate&lt;/td&gt;&lt;td&gt;9.523809&lt;/td&gt;&lt;/tr&gt;&lt;tr&gt;&lt;td&gt;severities unit&lt;/td&gt;&lt;td&gt;percent (%)&lt;/td&gt;&lt;/tr&gt;&lt;tr&gt;&lt;td&gt;severityLevel&lt;/td&gt;&lt;td&gt;ERROR&lt;/td&gt;&lt;/tr&gt;&lt;tr&gt;&lt;td&gt;startTime&lt;/td&gt;&lt;td&gt;1765239420000&lt;/td&gt;&lt;/tr&gt;&lt;tr&gt;&lt;td&gt;status&lt;/td&gt;&lt;td&gt;OPEN&lt;/td&gt;&lt;/tr&gt;&lt;tr&gt;&lt;td&gt;tags&lt;/td&gt;&lt;td&gt;QLR Integration Support, webMethods Services&lt;/td&gt;&lt;/tr&gt;&lt;/table&gt;[/code]
</t>
  </si>
  <si>
    <t xml:space="preserve">
 2025-12-09 10:37:32 PDXC Integration - State is Work in Progress was New
 2025-12-09 10:37:34 PDXC Integration - State is Resolved was Work in Progress
 2025-12-14 11:00:12  - State is Closed was Resolved</t>
  </si>
  <si>
    <t xml:space="preserve">
 2025-12-14 11:00:02  - State is Closed was Resolved</t>
  </si>
  <si>
    <t xml:space="preserve">09-12-2025 10:36:58 - PDXC Integration (Work notes)
Incident resolved due to closure of alert: Alert64185987
Incident resolved automatically by return-to-normal condition detected by monitoring system.
09-12-2025 10:36:55 - PDXC Integration (Work notes)
Incident resolved due to closure of alert: Alert64185987
Incident resolved automatically by return-to-normal condition detected by monitoring system.&lt;br/&gt;Backsync to Dynatrace - Status code: 201. Dynatrace Problem P-2512400 has been updated with new comment based on resolution/closure of ServiceNow incident INC40845539. The Dynatrace Problem was intentionally left Open.
09-12-2025 10:36:48 - PDXC Integration (Work notes)
Incident resolved due to closure of alert: Alert64185987
Incident resolved automatically by return-to-normal condition detected by monitoring system.&lt;br/&gt;This alert has been updated by business rule 'Copy alert updates to incident'.
Description has changed. Previous: OPEN Problem P-2512400 in environment QLR-11_ENV01
Problem detected at: 00:21 (UTC) 09.12.2025
1 impacted service
Web service
adapter.siri.outbound.request.et
Failure rate increase
72.8 requests/min impacted
by a failure rate increase to 78 %
Service method: All methods affected
Root cause
Web service
adapter.siri.outbound.request.et
Failure rate increase
72.8 requests/min impacted
by a failure rate increase to 78 %
Service method: All methods affected
https://dxcdynatrace-io.sso.glb.platform.dxc.com/e/c9be27d8-6982-42a7-9fb5-78ea9087067f/#problems/problemdetails;pid=4593728573901882286_1765239360000V2,
 Tags- customProperties_Node_IP:10.32.64.10, 10.32.64.11, MAP ID:QLR_DT_CI_010, HN;:CAFPRDWAP101.corp.qr.com.au, CAFPRDWAP201.corp.qr.com.au, webMethods Services, QLR Integration Support
09-12-2025 10:36:48 - PDXC Integration (Work notes)
Incident resolved due to closure of alert: Alert64185987
09-12-2025 10:36:34 - PDXC Integration (Work notes)
The related alert Alert64185987 state is now Closed
09-12-2025 10:36:28 - PDXC Integration (Work notes)
Backsync to Dynatrace - Status code: 201. Dynatrace Problem P-2512400 has been updated with new comment based on creation of ServiceNow incident INC40845539.
---START---{EventSourceSendingServer:undefined,EventSourceExternalId:undefined}---END---
09-12-2025 10:36:23 -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&lt;/td&gt;&lt;td&gt;SERVICE-DB3C7FBFF0B73A8A&lt;/td&gt;&lt;/tr&gt;&lt;tr&gt;&lt;td&gt;UUID: &lt;/td&gt;&lt;td&gt;DT4593728573901882286_1765239360000V2_SERVICE-DB3C7FBFF0B73A8A_FAILURE_RATE_INCREASED&lt;/td&gt;&lt;/tr&gt;&lt;tr&gt;&lt;td&gt;HN;&lt;/td&gt;&lt;td&gt;CAFPRDWAP101.corp.qr.com.au,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10.32.64.11&lt;/td&gt;&lt;/tr&gt;&lt;tr&gt;&lt;td&gt;affectedRequestsPerMinute&lt;/td&gt;&lt;td&gt;24.8&lt;/td&gt;&lt;/tr&gt;&lt;tr&gt;&lt;td&gt;annotationDescription&lt;/td&gt;&lt;td&gt;The error rate increased to 77.78 %.
Endpoint notification has a failure rate increase.&lt;/td&gt;&lt;/tr&gt;&lt;tr&gt;&lt;td&gt;displayId&lt;/td&gt;&lt;td&gt;P-2512400&lt;/td&gt;&lt;/tr&gt;&lt;tr&gt;&lt;td&gt;dynatraceEnvironment&lt;/td&gt;&lt;td&gt;c9be27d8-6982-42a7-9fb5-78ea9087067f&lt;/td&gt;&lt;/tr&gt;&lt;tr&gt;&lt;td&gt;endTime&lt;/td&gt;&lt;td&gt;1765240140000&lt;/td&gt;&lt;/tr&gt;&lt;tr&gt;&lt;td&gt;entityId&lt;/td&gt;&lt;td&gt;SERVICE-DB3C7FBFF0B73A8A&lt;/td&gt;&lt;/tr&gt;&lt;tr&gt;&lt;td&gt;entityName&lt;/td&gt;&lt;td&gt;adapter.siri.outbound.request.et&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4593728573901882286_1765239360000V2&lt;/td&gt;&lt;/tr&gt;&lt;tr&gt;&lt;td&gt;problemImpact&lt;/td&gt;&lt;td&gt;SERVICES&lt;/td&gt;&lt;/tr&gt;&lt;tr&gt;&lt;td&gt;problemUrl&lt;/td&gt;&lt;td&gt;https://dxcdynatrace-io.sso.glb.platform.dxc.com/e/c9be27d8-6982-42a7-9fb5-78ea9087067f/#problems/problemdetails;pid=4593728573901882286_1765239360000V2&lt;/td&gt;&lt;/tr&gt;&lt;tr&gt;&lt;td&gt;runEventRules&lt;/td&gt;&lt;td&gt;true&lt;/td&gt;&lt;/tr&gt;&lt;tr&gt;&lt;td&gt;service&lt;/td&gt;&lt;td&gt;adapter.siri.outbound.request.et&lt;/td&gt;&lt;/tr&gt;&lt;tr&gt;&lt;td&gt;serviceMethod&lt;/td&gt;&lt;td&gt;notification&lt;/td&gt;&lt;/tr&gt;&lt;tr&gt;&lt;td&gt;severities failure rate&lt;/td&gt;&lt;td&gt;77.77778&lt;/td&gt;&lt;/tr&gt;&lt;tr&gt;&lt;td&gt;severities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09-12-2025 10:36:08 - PDXC Integration (Work notes)
Backsync to Dynatrace - Status code: 201. Dynatrace Problem P-2512400 has been updated with new comment based on creation of ServiceNow incident INC40845539.
---START---{EventSourceSendingServer:undefined,EventSourceExternalId:undefined}---END---
09-12-2025 10:35:59 -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&lt;/td&gt;&lt;td&gt;SERVICE-DB3C7FBFF0B73A8A&lt;/td&gt;&lt;/tr&gt;&lt;tr&gt;&lt;td&gt;UUID: &lt;/td&gt;&lt;td&gt;DT4593728573901882286_1765239360000V2_SERVICE-DB3C7FBFF0B73A8A_FAILURE_RATE_INCREASED&lt;/td&gt;&lt;/tr&gt;&lt;tr&gt;&lt;td&gt;HN;&lt;/td&gt;&lt;td&gt;CAFPRDWAP101.corp.qr.com.au,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10.32.64.11&lt;/td&gt;&lt;/tr&gt;&lt;tr&gt;&lt;td&gt;affectedRequestsPerMinute&lt;/td&gt;&lt;td&gt;24.8&lt;/td&gt;&lt;/tr&gt;&lt;tr&gt;&lt;td&gt;annotationDescription&lt;/td&gt;&lt;td&gt;The error rate increased to 77.78 %.
Endpoint notification has a failure rate increase.&lt;/td&gt;&lt;/tr&gt;&lt;tr&gt;&lt;td&gt;displayId&lt;/td&gt;&lt;td&gt;P-2512400&lt;/td&gt;&lt;/tr&gt;&lt;tr&gt;&lt;td&gt;dynatraceEnvironment&lt;/td&gt;&lt;td&gt;c9be27d8-6982-42a7-9fb5-78ea9087067f&lt;/td&gt;&lt;/tr&gt;&lt;tr&gt;&lt;td&gt;endTime&lt;/td&gt;&lt;td&gt;1765240140000&lt;/td&gt;&lt;/tr&gt;&lt;tr&gt;&lt;td&gt;entityId&lt;/td&gt;&lt;td&gt;SERVICE-DB3C7FBFF0B73A8A&lt;/td&gt;&lt;/tr&gt;&lt;tr&gt;&lt;td&gt;entityName&lt;/td&gt;&lt;td&gt;adapter.siri.outbound.request.et&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4593728573901882286_1765239360000V2&lt;/td&gt;&lt;/tr&gt;&lt;tr&gt;&lt;td&gt;problemImpact&lt;/td&gt;&lt;td&gt;SERVICES&lt;/td&gt;&lt;/tr&gt;&lt;tr&gt;&lt;td&gt;problemUrl&lt;/td&gt;&lt;td&gt;https://dxcdynatrace-io.sso.glb.platform.dxc.com/e/c9be27d8-6982-42a7-9fb5-78ea9087067f/#problems/problemdetails;pid=4593728573901882286_1765239360000V2&lt;/td&gt;&lt;/tr&gt;&lt;tr&gt;&lt;td&gt;runEventRules&lt;/td&gt;&lt;td&gt;true&lt;/td&gt;&lt;/tr&gt;&lt;tr&gt;&lt;td&gt;service&lt;/td&gt;&lt;td&gt;adapter.siri.outbound.request.et&lt;/td&gt;&lt;/tr&gt;&lt;tr&gt;&lt;td&gt;serviceMethod&lt;/td&gt;&lt;td&gt;notification&lt;/td&gt;&lt;/tr&gt;&lt;tr&gt;&lt;td&gt;severities failure rate&lt;/td&gt;&lt;td&gt;77.77778&lt;/td&gt;&lt;/tr&gt;&lt;tr&gt;&lt;td&gt;severities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09-12-2025 10:35:54 - PDXC Integration (Work notes)
---START---{EventSourceSendingServer:undefined,EventSourceExternalId:undefined}---END---
09-12-2025 10:35:51 -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&lt;/td&gt;&lt;td&gt;SERVICE-DB3C7FBFF0B73A8A&lt;/td&gt;&lt;/tr&gt;&lt;tr&gt;&lt;td&gt;UUID: &lt;/td&gt;&lt;td&gt;DT4593728573901882286_1765239360000V2_SERVICE-DB3C7FBFF0B73A8A_FAILURE_RATE_INCREASED&lt;/td&gt;&lt;/tr&gt;&lt;tr&gt;&lt;td&gt;HN;&lt;/td&gt;&lt;td&gt;CAFPRDWAP101.corp.qr.com.au,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10.32.64.11&lt;/td&gt;&lt;/tr&gt;&lt;tr&gt;&lt;td&gt;affectedRequestsPerMinute&lt;/td&gt;&lt;td&gt;24.8&lt;/td&gt;&lt;/tr&gt;&lt;tr&gt;&lt;td&gt;annotationDescription&lt;/td&gt;&lt;td&gt;The error rate increased to 77.78 %.
Endpoint notification has a failure rate increase.&lt;/td&gt;&lt;/tr&gt;&lt;tr&gt;&lt;td&gt;displayId&lt;/td&gt;&lt;td&gt;P-2512400&lt;/td&gt;&lt;/tr&gt;&lt;tr&gt;&lt;td&gt;dynatraceEnvironment&lt;/td&gt;&lt;td&gt;c9be27d8-6982-42a7-9fb5-78ea9087067f&lt;/td&gt;&lt;/tr&gt;&lt;tr&gt;&lt;td&gt;endTime&lt;/td&gt;&lt;td&gt;1765240140000&lt;/td&gt;&lt;/tr&gt;&lt;tr&gt;&lt;td&gt;entityId&lt;/td&gt;&lt;td&gt;SERVICE-DB3C7FBFF0B73A8A&lt;/td&gt;&lt;/tr&gt;&lt;tr&gt;&lt;td&gt;entityName&lt;/td&gt;&lt;td&gt;adapter.siri.outbound.request.et&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4593728573901882286_1765239360000V2&lt;/td&gt;&lt;/tr&gt;&lt;tr&gt;&lt;td&gt;problemImpact&lt;/td&gt;&lt;td&gt;SERVICES&lt;/td&gt;&lt;/tr&gt;&lt;tr&gt;&lt;td&gt;problemUrl&lt;/td&gt;&lt;td&gt;https://dxcdynatrace-io.sso.glb.platform.dxc.com/e/c9be27d8-6982-42a7-9fb5-78ea9087067f/#problems/problemdetails;pid=4593728573901882286_1765239360000V2&lt;/td&gt;&lt;/tr&gt;&lt;tr&gt;&lt;td&gt;runEventRules&lt;/td&gt;&lt;td&gt;true&lt;/td&gt;&lt;/tr&gt;&lt;tr&gt;&lt;td&gt;service&lt;/td&gt;&lt;td&gt;adapter.siri.outbound.request.et&lt;/td&gt;&lt;/tr&gt;&lt;tr&gt;&lt;td&gt;serviceMethod&lt;/td&gt;&lt;td&gt;notification&lt;/td&gt;&lt;/tr&gt;&lt;tr&gt;&lt;td&gt;severities failure rate&lt;/td&gt;&lt;td&gt;77.77778&lt;/td&gt;&lt;/tr&gt;&lt;tr&gt;&lt;td&gt;severities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t>
  </si>
  <si>
    <t xml:space="preserve">
 2025-12-09 10:36:38 PDXC Integration - State is Work in Progress was New
 2025-12-09 10:36:41 PDXC Integration - State is Resolved was Work in Progress
 2025-12-14 11:00:01  - State is Closed was Resolved</t>
  </si>
  <si>
    <t xml:space="preserve">09-12-2025 10:37:54 - PDXC Integration (Work notes)
Incident resolved due to closure of alert: Alert64185986
Incident resolved automatically by return-to-normal condition detected by monitoring system.
09-12-2025 10:37:48 - PDXC Integration (Work notes)
Incident resolved due to closure of alert: Alert64185986
Incident resolved automatically by return-to-normal condition detected by monitoring system.&lt;br/&gt;Backsync to Dynatrace - Status code: 201. Dynatrace Problem P-2512401 has been updated with new comment based on resolution/closure of ServiceNow incident INC40845538. The Dynatrace Problem was intentionally left Open.
09-12-2025 10:37:04 - PDXC Integration (Work notes)
Incident resolved due to closure of alert: Alert64185986
Incident resolved automatically by return-to-normal condition detected by monitoring system.&lt;br/&gt;This alert has been updated by business rule 'Copy alert updates to incident'.
Description has changed. Previous: OPEN Problem P-2512401 in environment QLR-11_ENV01
Problem detected at: 00:21 (UTC) 09.12.2025
1 impacted service
Web service
ptis.api.outbound.siri.et.data_supply_delivery
Failure rate increase
106 requests/min impacted
by a failure rate increase to 81 %
Service method: All methods affected
Root cause
Web service
ptis.api.outbound.siri.et.data_supply_delivery
Failure rate increase
106 requests/min impacted
by a failure rate increase to 81 %
Service method: All methods affected
https://dxcdynatrace-io.sso.glb.platform.dxc.com/e/c9be27d8-6982-42a7-9fb5-78ea9087067f/#problems/problemdetails;pid=-2210213667955364667_1765239360000V2,
 Tags- customProperties_Node_IP:10.32.64.10, 10.32.64.11, MAP ID:QLR_DT_CI_010, HN;:CAFPRDWAP101.corp.qr.com.au, CAFPRDWAP201.corp.qr.com.au, webMethods Services, QLR Integration Support
09-12-2025 10:36:58 - PDXC Integration (Work notes)
Incident resolved due to closure of alert: Alert64185986
09-12-2025 10:36:38 - PDXC Integration (Work notes)
The related alert Alert64185986 state is now Closed
09-12-2025 10:36:28 - PDXC Integration (Work notes)
Backsync to Dynatrace - Status code: 201. Dynatrace Problem P-2512401 has been updated with new comment based on creation of ServiceNow incident INC40845538.
---START---{EventSourceSendingServer:undefined,EventSourceExternalId:undefined}---END---
09-12-2025 10:36:20 -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&lt;/td&gt;&lt;td&gt;SERVICE-85B4054CF3A1D864&lt;/td&gt;&lt;/tr&gt;&lt;tr&gt;&lt;td&gt;UUID: &lt;/td&gt;&lt;td&gt;DT-2210213667955364667_1765239360000V2_SERVICE-85B4054CF3A1D864_FAILURE_RATE_INCREASED&lt;/td&gt;&lt;/tr&gt;&lt;tr&gt;&lt;td&gt;HN;&lt;/td&gt;&lt;td&gt;CAFPRDWAP101.corp.qr.com.au,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10.32.64.11&lt;/td&gt;&lt;/tr&gt;&lt;tr&gt;&lt;td&gt;affectedRequestsPerMinute&lt;/td&gt;&lt;td&gt;42&lt;/td&gt;&lt;/tr&gt;&lt;tr&gt;&lt;td&gt;annotationDescription&lt;/td&gt;&lt;td&gt;The error rate increased to 81.25 %.
Endpoint _post has a failure rate increase.&lt;/td&gt;&lt;/tr&gt;&lt;tr&gt;&lt;td&gt;displayId&lt;/td&gt;&lt;td&gt;P-2512401&lt;/td&gt;&lt;/tr&gt;&lt;tr&gt;&lt;td&gt;dynatraceEnvironment&lt;/td&gt;&lt;td&gt;c9be27d8-6982-42a7-9fb5-78ea9087067f&lt;/td&gt;&lt;/tr&gt;&lt;tr&gt;&lt;td&gt;endTime&lt;/td&gt;&lt;td&gt;1765240200000&lt;/td&gt;&lt;/tr&gt;&lt;tr&gt;&lt;td&gt;entityId&lt;/td&gt;&lt;td&gt;SERVICE-85B4054CF3A1D864&lt;/td&gt;&lt;/tr&gt;&lt;tr&gt;&lt;td&gt;entityName&lt;/td&gt;&lt;td&gt;ptis.api.outbound.siri.et.data_supply_delivery&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-2210213667955364667_1765239360000V2&lt;/td&gt;&lt;/tr&gt;&lt;tr&gt;&lt;td&gt;problemImpact&lt;/td&gt;&lt;td&gt;SERVICES&lt;/td&gt;&lt;/tr&gt;&lt;tr&gt;&lt;td&gt;problemUrl&lt;/td&gt;&lt;td&gt;https://dxcdynatrace-io.sso.glb.platform.dxc.com/e/c9be27d8-6982-42a7-9fb5-78ea9087067f/#problems/problemdetails;pid=-2210213667955364667_1765239360000V2&lt;/td&gt;&lt;/tr&gt;&lt;tr&gt;&lt;td&gt;runEventRules&lt;/td&gt;&lt;td&gt;true&lt;/td&gt;&lt;/tr&gt;&lt;tr&gt;&lt;td&gt;service&lt;/td&gt;&lt;td&gt;ptis.api.outbound.siri.et.data_supply_delivery&lt;/td&gt;&lt;/tr&gt;&lt;tr&gt;&lt;td&gt;serviceMethod&lt;/td&gt;&lt;td&gt;_post&lt;/td&gt;&lt;/tr&gt;&lt;tr&gt;&lt;td&gt;severities failure rate&lt;/td&gt;&lt;td&gt;81.25&lt;/td&gt;&lt;/tr&gt;&lt;tr&gt;&lt;td&gt;severities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09-12-2025 10:36:04 - PDXC Integration (Work notes)
Backsync to Dynatrace - Status code: 201. Dynatrace Problem P-2512401 has been updated with new comment based on creation of ServiceNow incident INC40845538.
---START---{EventSourceSendingServer:undefined,EventSourceExternalId:undefined}---END---
09-12-2025 10:35:56 -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&lt;/td&gt;&lt;td&gt;SERVICE-85B4054CF3A1D864&lt;/td&gt;&lt;/tr&gt;&lt;tr&gt;&lt;td&gt;UUID: &lt;/td&gt;&lt;td&gt;DT-2210213667955364667_1765239360000V2_SERVICE-85B4054CF3A1D864_FAILURE_RATE_INCREASED&lt;/td&gt;&lt;/tr&gt;&lt;tr&gt;&lt;td&gt;HN;&lt;/td&gt;&lt;td&gt;CAFPRDWAP101.corp.qr.com.au,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10.32.64.11&lt;/td&gt;&lt;/tr&gt;&lt;tr&gt;&lt;td&gt;affectedRequestsPerMinute&lt;/td&gt;&lt;td&gt;42&lt;/td&gt;&lt;/tr&gt;&lt;tr&gt;&lt;td&gt;annotationDescription&lt;/td&gt;&lt;td&gt;The error rate increased to 81.25 %.
Endpoint _post has a failure rate increase.&lt;/td&gt;&lt;/tr&gt;&lt;tr&gt;&lt;td&gt;displayId&lt;/td&gt;&lt;td&gt;P-2512401&lt;/td&gt;&lt;/tr&gt;&lt;tr&gt;&lt;td&gt;dynatraceEnvironment&lt;/td&gt;&lt;td&gt;c9be27d8-6982-42a7-9fb5-78ea9087067f&lt;/td&gt;&lt;/tr&gt;&lt;tr&gt;&lt;td&gt;endTime&lt;/td&gt;&lt;td&gt;1765240200000&lt;/td&gt;&lt;/tr&gt;&lt;tr&gt;&lt;td&gt;entityId&lt;/td&gt;&lt;td&gt;SERVICE-85B4054CF3A1D864&lt;/td&gt;&lt;/tr&gt;&lt;tr&gt;&lt;td&gt;entityName&lt;/td&gt;&lt;td&gt;ptis.api.outbound.siri.et.data_supply_delivery&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-2210213667955364667_1765239360000V2&lt;/td&gt;&lt;/tr&gt;&lt;tr&gt;&lt;td&gt;problemImpact&lt;/td&gt;&lt;td&gt;SERVICES&lt;/td&gt;&lt;/tr&gt;&lt;tr&gt;&lt;td&gt;problemUrl&lt;/td&gt;&lt;td&gt;https://dxcdynatrace-io.sso.glb.platform.dxc.com/e/c9be27d8-6982-42a7-9fb5-78ea9087067f/#problems/problemdetails;pid=-2210213667955364667_1765239360000V2&lt;/td&gt;&lt;/tr&gt;&lt;tr&gt;&lt;td&gt;runEventRules&lt;/td&gt;&lt;td&gt;true&lt;/td&gt;&lt;/tr&gt;&lt;tr&gt;&lt;td&gt;service&lt;/td&gt;&lt;td&gt;ptis.api.outbound.siri.et.data_supply_delivery&lt;/td&gt;&lt;/tr&gt;&lt;tr&gt;&lt;td&gt;serviceMethod&lt;/td&gt;&lt;td&gt;_post&lt;/td&gt;&lt;/tr&gt;&lt;tr&gt;&lt;td&gt;severities failure rate&lt;/td&gt;&lt;td&gt;81.25&lt;/td&gt;&lt;/tr&gt;&lt;tr&gt;&lt;td&gt;severities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09-12-2025 10:35:54 - PDXC Integration (Work notes)
---START---{EventSourceSendingServer:undefined,EventSourceExternalId:undefined}---END---
09-12-2025 10:35:45 -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&lt;/td&gt;&lt;td&gt;SERVICE-85B4054CF3A1D864&lt;/td&gt;&lt;/tr&gt;&lt;tr&gt;&lt;td&gt;UUID: &lt;/td&gt;&lt;td&gt;DT-2210213667955364667_1765239360000V2_SERVICE-85B4054CF3A1D864_FAILURE_RATE_INCREASED&lt;/td&gt;&lt;/tr&gt;&lt;tr&gt;&lt;td&gt;HN;&lt;/td&gt;&lt;td&gt;CAFPRDWAP101.corp.qr.com.au,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10.32.64.11&lt;/td&gt;&lt;/tr&gt;&lt;tr&gt;&lt;td&gt;affectedRequestsPerMinute&lt;/td&gt;&lt;td&gt;42&lt;/td&gt;&lt;/tr&gt;&lt;tr&gt;&lt;td&gt;annotationDescription&lt;/td&gt;&lt;td&gt;The error rate increased to 81.25 %.
Endpoint _post has a failure rate increase.&lt;/td&gt;&lt;/tr&gt;&lt;tr&gt;&lt;td&gt;displayId&lt;/td&gt;&lt;td&gt;P-2512401&lt;/td&gt;&lt;/tr&gt;&lt;tr&gt;&lt;td&gt;dynatraceEnvironment&lt;/td&gt;&lt;td&gt;c9be27d8-6982-42a7-9fb5-78ea9087067f&lt;/td&gt;&lt;/tr&gt;&lt;tr&gt;&lt;td&gt;endTime&lt;/td&gt;&lt;td&gt;1765240200000&lt;/td&gt;&lt;/tr&gt;&lt;tr&gt;&lt;td&gt;entityId&lt;/td&gt;&lt;td&gt;SERVICE-85B4054CF3A1D864&lt;/td&gt;&lt;/tr&gt;&lt;tr&gt;&lt;td&gt;entityName&lt;/td&gt;&lt;td&gt;ptis.api.outbound.siri.et.data_supply_delivery&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-2210213667955364667_1765239360000V2&lt;/td&gt;&lt;/tr&gt;&lt;tr&gt;&lt;td&gt;problemImpact&lt;/td&gt;&lt;td&gt;SERVICES&lt;/td&gt;&lt;/tr&gt;&lt;tr&gt;&lt;td&gt;problemUrl&lt;/td&gt;&lt;td&gt;https://dxcdynatrace-io.sso.glb.platform.dxc.com/e/c9be27d8-6982-42a7-9fb5-78ea9087067f/#problems/problemdetails;pid=-2210213667955364667_1765239360000V2&lt;/td&gt;&lt;/tr&gt;&lt;tr&gt;&lt;td&gt;runEventRules&lt;/td&gt;&lt;td&gt;true&lt;/td&gt;&lt;/tr&gt;&lt;tr&gt;&lt;td&gt;service&lt;/td&gt;&lt;td&gt;ptis.api.outbound.siri.et.data_supply_delivery&lt;/td&gt;&lt;/tr&gt;&lt;tr&gt;&lt;td&gt;serviceMethod&lt;/td&gt;&lt;td&gt;_post&lt;/td&gt;&lt;/tr&gt;&lt;tr&gt;&lt;td&gt;severities failure rate&lt;/td&gt;&lt;td&gt;81.25&lt;/td&gt;&lt;/tr&gt;&lt;tr&gt;&lt;td&gt;severities unit&lt;/td&gt;&lt;td&gt;percent (%)&lt;/td&gt;&lt;/tr&gt;&lt;tr&gt;&lt;td&gt;severityLevel&lt;/td&gt;&lt;td&gt;ERROR&lt;/td&gt;&lt;/tr&gt;&lt;tr&gt;&lt;td&gt;startTime&lt;/td&gt;&lt;td&gt;1765239360000&lt;/td&gt;&lt;/tr&gt;&lt;tr&gt;&lt;td&gt;status&lt;/td&gt;&lt;td&gt;CLOSED&lt;/td&gt;&lt;/tr&gt;&lt;tr&gt;&lt;td&gt;tags&lt;/td&gt;&lt;td&gt;QLR Integration Support, webMethods Services&lt;/td&gt;&lt;/tr&gt;&lt;/table&gt;[/code]
</t>
  </si>
  <si>
    <t xml:space="preserve">
 2025-12-09 10:36:46 PDXC Integration - State is Work in Progress was New
 2025-12-09 10:36:53 PDXC Integration - State is Resolved was Work in Progress
 2025-12-14 11:00:07  - State is Closed was Resolved</t>
  </si>
  <si>
    <t xml:space="preserve">09-12-2025 11:15:18 - Raegan Munro (Work notes)
.
</t>
  </si>
  <si>
    <t xml:space="preserve">
 2025-12-14 11:00:08  - State is Closed was Resolved</t>
  </si>
  <si>
    <t xml:space="preserve">09-12-2025 11:52:06 - Raegan Munro (Work notes)
Assigning to EDP DQDG Project as requested by user.
09-12-2025 11:51:10 - Raegan Munro (Work notes)
Investigating.
</t>
  </si>
  <si>
    <t xml:space="preserve">
 2025-12-09 11:07:53 Martyn Connor - Assigned to is George Knight was 
 2025-12-09 11:52:06 Raegan Munro - Assignment Group is EDP DQDG Project was Global Service Desk
 2025-12-09 13:44:55 Tia Tan - State is Resolved was Work in Progress
 2025-12-14 14:00:16  - State is Closed was Resolved</t>
  </si>
  <si>
    <t xml:space="preserve">
 2025-12-09 10:47:08 Raegan Munro - State is Resolved was New
 2025-12-14 11:00:07  - State is Closed was Resolved</t>
  </si>
  <si>
    <t xml:space="preserve">09-12-2025 11:06:33 - Tharun Kumar Guddeti (Additional comments)
advised user to change the password again and try after one hour
09-12-2025 10:52:28 - Zoe O'Brien (Work notes)
Description of Issue:
Fred Peters called the IT Service Desk back regarding this issue
User advised that they are still having issues with signing into Work Manager after changing their password
Troubleshooting:
Remoted onto pc
Confirmed user is able to sign into office.com in an InPrivate window
Confirmed user is able to log into SAP Production
Reinstalled SAP Work Manager via the Software Centre
tried logging in again - same issue
reset client - same issue
confirmed user restarted their tablet about 15 minutes ago
checked for updates - all up to date
assigning to SAP Work Manager to investigate this issue further
============================ 
Username: Fred Peters
Employee ID: R072930
PC Name: QRTB-X8GERKLS7E
Contact Number: 0418732674
Location: Miriam Vale MUD Miriam Vale
09-12-2025 10:37:59 - Frederic Shea (Additional comments)
Hey Fred,
We are just reaching out in regard to a ticket that you have active with us; INC0576769 - Unable to sign into SAP Work Manager after password reset.
Please reach out if we can assist you further with this matter, either by responding to this email or reaching out to us on 07 3072 5000.
Kind regards,
Frederic.
</t>
  </si>
  <si>
    <t xml:space="preserve">
 2025-12-09 10:37:59 Fred Shea - State is On Hold was Work in Progress
 2025-12-09 10:52:28 Zoe O'Brien - State is Work in Progress was On Hold
 2025-12-09 11:06:33 Tharun Guddeti - State is On Hold was Work in Progress
 2025-12-10 07:22:14 Tharun Guddeti - State is Resolved was On Hold</t>
  </si>
  <si>
    <t xml:space="preserve">10-12-2025 18:23:24 - PDXC Integration (Work notes)
Assigned to Revati Bojanki.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11:29:18 - PDXC Integration (Work notes)
Assigned to Revati Bojanki.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11:28:39 - PDXC Integration (Work notes)
Assigned to Revati Bojanki.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11:28:31 -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10:22:55 - PDXC Integration (Work notes)
Assigned to Revati Bojanki.
09-12-2025 10:21:58 - PDXC Integration (Work notes)
Assigned to Revati Bojanki.
09-12-2025 10:21:57 - PDXC Integration (Additional comments)
sireesha.vaddiboyina@dxc.com: Acknowledged.
09-12-2025 10:17:14 - PDXC Integration (Work notes)
Vendor Referenced this CI Value on Creation not found in database : Azure Palo Alto FW
09-12-2025 10:16:48 - Riley Thomas (Work notes)
Platform DXC Integration incident INC0576768 created INC40845370
</t>
  </si>
  <si>
    <t xml:space="preserve">
 2025-12-09 10:21:57 PDXC Integration - State is Work in Progress was New
 2025-12-09 11:28:31 PDXC Integration - State is Resolved was Work in Progress
 2025-12-14 12:00:13  - State is Closed was Resolved</t>
  </si>
  <si>
    <t xml:space="preserve">09-12-2025 10:12:58 - PDXC Integration (Work notes)
Assigned to Bibas Sapkota.
&lt;br/&gt;Requested User is Unknown : bibas.sapkota@dxc.com&lt;br/&gt;Recovery key has been provided and issue has been fixed &lt;br/&gt;Recovery key has been provided and issue has been fixed 
09-12-2025 10:12:50 - PDXC Integration (Additional comments)
bibas.sapkota@dxc.com: Hi Nettleton your issue has been fixed 
</t>
  </si>
  <si>
    <t xml:space="preserve">
 2025-12-14 11:00:09  - State is Closed was Resolved</t>
  </si>
  <si>
    <t xml:space="preserve">09-12-2025 11:26:34 - PDXC Integration (Work notes)
Assigned to SANGEETA BARKER.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11:26:28 - PDXC Integration (Work notes)
Assigned to SANGEETA BARKER.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11:26:26 -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10:34:14 - PDXC Integration (Work notes)
Assigned to SANGEETA BARKER.
09-12-2025 10:34:08 - PDXC Integration (Additional comments)
v.harikrishna@dxc.com: Hello "Riley Thomas", Thanks for raising the incident. The incident has been acknowledged and if we need further information related to the incident, we will reach out to you.
09-12-2025 10:13:09 - PDXC Integration (Work notes)
Assigned to SANGEETA BARKER.
09-12-2025 10:13:05 - PDXC Integration (Work notes)
Assigned to SANGEETA BARKER.
09-12-2025 10:13:01 - PDXC Integration (Additional comments)
sireesha.vaddiboyina@dxc.com: Acknowledged.
09-12-2025 10:11:38 - PDXC Integration (Work notes)
Vendor Referenced this CI Value on Creation not found in database : Azure Palo Alto FW
09-12-2025 10:11:21 - Riley Thomas (Work notes)
Platform DXC Integration incident INC0576762 created INC40845322
</t>
  </si>
  <si>
    <t xml:space="preserve">
 2025-12-09 10:13:01 PDXC Integration - State is Work in Progress was New
 2025-12-09 11:26:26 PDXC Integration - State is Resolved was Work in Progress
 2025-12-14 12:00:16  - State is Closed was Resolved</t>
  </si>
  <si>
    <t xml:space="preserve">10-12-2025 18:22:54 -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11:29:31 -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11:29:14 -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11:29:05 -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10:35:25 - PDXC Integration (Work notes)
Assigned to Veerapaneni Harikrishna.
09-12-2025 10:35:24 - PDXC Integration (Additional comments)
v.harikrishna@dxc.com: Hello "Riley Thomas", Thanks for raising the incident. The incident has been acknowledged and if we need further information related to the incident, we will reach out to you.
09-12-2025 10:15:25 - PDXC Integration (Work notes)
Assigned to Veerapaneni Harikrishna.
09-12-2025 10:15:24 - PDXC Integration (Work notes)
Assigned to Veerapaneni Harikrishna.
09-12-2025 10:15:15 - PDXC Integration (Additional comments)
sireesha.vaddiboyina@dxc.com: Acknowledged.
09-12-2025 10:10:38 - PDXC Integration (Work notes)
Vendor Referenced this CI Value on Creation not found in database : Azure Palo Alto FW
09-12-2025 10:10:10 - Riley Thomas (Work notes)
Platform DXC Integration incident INC0576759 created INC40845313
</t>
  </si>
  <si>
    <t xml:space="preserve">
 2025-12-09 10:15:15 PDXC Integration - State is Work in Progress was New
 2025-12-09 11:29:05 PDXC Integration - State is Resolved was Work in Progress
 2025-12-14 12:00:09  - State is Closed was Resolved</t>
  </si>
  <si>
    <t xml:space="preserve">10-12-2025 18:24:04 -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11:28:54 -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11:28:54 - PDXC Integration (Work notes)
Assigned to Veerapaneni Harikrishna.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11:28:50 -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10:35:48 - PDXC Integration (Work notes)
Assigned to Veerapaneni Harikrishna.
09-12-2025 10:35:43 - PDXC Integration (Additional comments)
v.harikrishna@dxc.com: Hello "Riley Thomas", Thanks for raising the incident. The incident has been acknowledged and if we need further information related to the incident, we will reach out to you.
09-12-2025 10:17:21 - PDXC Integration (Work notes)
Assigned to Veerapaneni Harikrishna.
09-12-2025 10:16:28 - PDXC Integration (Work notes)
Assigned to Veerapaneni Harikrishna.
09-12-2025 10:16:24 - PDXC Integration (Additional comments)
sireesha.vaddiboyina@dxc.com: Acknowledged.
09-12-2025 10:07:45 - PDXC Integration (Work notes)
Vendor Referenced this CI Value on Creation not found in database : Azure Palo Alto FW
09-12-2025 10:07:23 - Riley Thomas (Work notes)
Platform DXC Integration incident INC0576757 created INC40845283
</t>
  </si>
  <si>
    <t xml:space="preserve">
 2025-12-09 10:16:24 PDXC Integration - State is Work in Progress was New
 2025-12-09 11:28:50 PDXC Integration - State is Resolved was Work in Progress
 2025-12-14 12:00:04  - State is Closed was Resolved</t>
  </si>
  <si>
    <t xml:space="preserve">10-12-2025 14:21:19 - Chantel van der Merwe (Work notes)
I would like to see if Jo can help advise if she has come accross this before as we don't see the error messages in PGA under IWFND/error_log
10-12-2025 14:21:19 - Chantel van der Merwe (Additional comments)
Confirmed screens with Julie - I will call back tomorrow after touching base with Fraud management team
09-12-2025 14:10:35 - Andy Phan (Work notes)
Assigning to SAP Basis as per KB0010925
09-12-2025 14:08:10 - Andy Phan (Work notes)
Investigating
</t>
  </si>
  <si>
    <t xml:space="preserve">
 2025-12-09 11:07:55 Martyn Connor - Assigned to is George Knight was 
 2025-12-09 14:10:35 Andy Phan - Assignment Group is SAP Basis was Global Service Desk
 2025-12-10 14:21:19 Chantel van der Merwe - State is On Hold was Work in Progress
 2025-12-10 14:22:23 Chantel van der Merwe - Assigned to is Chantel van der Merwe was </t>
  </si>
  <si>
    <t xml:space="preserve">09-12-2025 10:20:47 - Pruthvish Patel (Work notes)
.
</t>
  </si>
  <si>
    <t xml:space="preserve">09-12-2025 10:03:47 - Dylan Foley (Additional comments)
Nah that's it mate, Thank you kindly.
09-12-2025 10:03:46 - Riley Thomas (Additional comments)
i should have all the info i require is there anything else i can assist you with
09-12-2025 10:03:45 - Dylan Foley (Additional comments)
Sounds good, Thanks mate.
09-12-2025 10:03:44 - Riley Thomas (Additional comments)
I will create an incident based off this and assign it to the relevant team to get this investigated for you
09-12-2025 10:03:43 - Riley Thomas (Additional comments)
Thank you for contacting  the ICT Service Desk.  I am looking into your question now and will be with you shortly.
09-12-2025 10:03:42 - Dylan Foley (Additional comments)
Hi, I have an issue with using SRM specifically with purchases from Hayman's Electrical. When I go to punch-out an order it comes up with the following error "The connection is blocked because it was initiated by a public page to connect to devices or servers on your local network."
</t>
  </si>
  <si>
    <t xml:space="preserve">11-12-2025 11:45:35 - Ruey Lim (Work notes)
From: Rogers, Vicky &lt;vicky.rogers@qr.com.au&gt; 
Sent: Thursday, 11 December 2025 12:13 PM
To: IT Service Desk &lt;ITServiceDesk@qr.com.au&gt;
Subject: RE: INC0576750 - Outlook - Message Store has reached its maximum size
No the issues are now resolved 😊
Thanks
Vicky
11-12-2025 08:19:07 - Raegan Munro (Work notes)
From: IT Service Desk 
Sent: Thursday, 11 December 2025 9:19 AM
To: Rogers, Vicky &lt;vicky.rogers@qr.com.au&gt;
Subject: INC0576750 - Outlook - Message Store has reached its maximum size
Hi Vicky,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INC0576750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08:18:47 - Raegan Munro (Work notes)
Investigating.
10-12-2025 06:49:47 - Raegan Munro (Additional comments)
Hi Vicky,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INC0576750 when you do so. 
In the event that you are no longer having these issues please advise so that we may proceed with ticket closure. 
Kind regards, 
Raegan.
10-12-2025 06:47:58 - Raegan Munro (Work notes)
Investigating.
09-12-2025 10:22:31 - Liam Bryan (Work notes)
Disabled Full Access Automapping for Vehicle calendars in screenshots.
Vicky confimred they also do not need SQAD_Support, SEQ Project Delivery Track &amp; Civil Test Results, or SEQPDOReporting
Disabled Automapping for SEQ Project Delivery Track &amp; Civil Test Results &amp; SEQPDOReporting,
user not listed for SQAD_Support.
Advised to allow 30-60 minutes for replication.
09-12-2025 10:22:31 - Liam Bryan (Additional comments)
Hi Vicky,
I've disabled AutoMapping for the Vehicle Calendars and the other items you specified.
let us know if they remove themselves after 30-60 minutes.
Kind regards,
Liam Bryan
09-12-2025 10:10:16 - Victoria Rogers (Additional comments)
Removal of all of the below please :)
09-12-2025 10:08:10 - Liam Bryan (Work notes)
Removing calendars via script.
</t>
  </si>
  <si>
    <t xml:space="preserve">
 2025-12-09 10:22:31 Liam Bryan - State is On Hold was Work in Progress
 2025-12-11 11:45:35 Ruey Lim - State is Resolved was On Hold</t>
  </si>
  <si>
    <t xml:space="preserve">
 2025-12-09 09:55:19 TRAP Alerts - State is Closed was Closed</t>
  </si>
  <si>
    <t xml:space="preserve">
 2025-12-09 09:51:15 TRAP Alerts - State is Closed was Closed</t>
  </si>
  <si>
    <t xml:space="preserve">10-12-2025 18:24:48 - PDXC Integration (Work notes)
Assigned to SANGEETA BARKER.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11:28:09 - PDXC Integration (Work notes)
Assigned to SANGEETA BARKER.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11:27:24 - PDXC Integration (Work notes)
Assigned to SANGEETA BARKER.
&lt;br/&gt;Issue: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11:27:16 - PDXC Integration (Additional comments)
v.harikrishna@dxc.com: Issue: Fired: Sev3 Azure Monitor
Findings: As we verified the provided alert consisting of customer-queensrailltd-vpn-gw-Connected on fs-logs-2e114c95-c4fa-4fed-893c-2c35438b828b-australiaeast and we did not find this resource in the Azure portal part of the alert, we verified existing VPN gateways status is connected without any issue.
Step taken: As we verified the provided alert consisting of customer-queensrailltd-vpn-gw-Connected on fs-logs-2e114c95-c4fa-4fed-893c-2c35438b828b-australiaeast and we did not find this resource in the azure portal. Hence we are closing the ticket.
09-12-2025 11:13:58 - PDXC Integration (Work notes)
Assigned to SANGEETA BARKER.
&lt;br/&gt;Added attachment ::  QLDRail_INC added (CNDEF0001178) - FiredSev3 Azure Monitor Alert customer-queensrailltd-vpn-gw-C.msg
09-12-2025 11:13:25 - Riley Thomas (Work notes)
Platform DXC Integration incident INC0576743 updated INC40845204
09-12-2025 10:34:59 - PDXC Integration (Work notes)
Assigned to SANGEETA BARKER.
09-12-2025 10:34:58 - PDXC Integration (Additional comments)
v.harikrishna@dxc.com: Hello "Ruey lim", Thanks for raising the incident. The incident has been acknowledged and if we need further information related to the incident, we will reach out to you.
09-12-2025 10:17:18 - PDXC Integration (Work notes)
Assigned to SANGEETA BARKER.
&lt;br/&gt;Added attachment ::  QLDRail_INC added (CNDEF0001178) - FiredSev3 Azure Monitor Alert customer-queensraildev-vpn-gw-C.msg
09-12-2025 10:16:55 - Ruey Lim (Work notes)
Platform DXC Integration incident INC0576743 updated INC40845204
09-12-2025 10:16:19 - PDXC Integration (Work notes)
Assigned to SANGEETA BARKER.
&lt;br/&gt;Added attachment ::  QLDRail_INC added (CNDEF0001178) - INC0576743 FiredSev3 Azure Monitor Alert customer-queensraild.msg
09-12-2025 10:15:54 - Ruey Lim (Work notes)
Platform DXC Integration incident INC0576743 updated INC40845204
09-12-2025 09:59:25 - PDXC Integration (Work notes)
Assigned to SANGEETA BARKER.
09-12-2025 09:59:25 - PDXC Integration (Work notes)
Assigned to SANGEETA BARKER.
09-12-2025 09:59:20 - PDXC Integration (Additional comments)
sireesha.vaddiboyina@dxc.com: Acknowledged.
09-12-2025 09:56:14 - PDXC Integration (Work notes)
Vendor Referenced this CI Value on Creation not found in database : Azure Palo Alto FW
09-12-2025 09:55:34 - PDXC Integration (Work notes)
Added attachment ::  QLDRail_INC added (CNDEF0001178) - FiredSev3 Azure Monitor Alert customer-queensrailltd-vpn-gw-D.msg
09-12-2025 09:55:19 - PDXC Integration (Work notes)
Added attachment ::  QLDRail_INC added (CNDEF0001178) - FiredSev3 Azure Monitor Alert customer-queensraildev-vpn-gw-D.msg
09-12-2025 09:54:59 - Ruey Lim (Work notes)
Platform DXC Integration incident INC0576743 created INC40845204
</t>
  </si>
  <si>
    <t xml:space="preserve">
 2025-12-09 09:59:20 PDXC Integration - State is Work in Progress was New
 2025-12-09 11:27:16 PDXC Integration - State is Resolved was Work in Progress
 2025-12-14 12:00:08  - State is Closed was Resolved</t>
  </si>
  <si>
    <t xml:space="preserve">09-12-2025 09:53:04 - Pruthvish Patel (Additional comments)
Please find below link to request 
https://queenslandrail.service-now.com/service_management?id=sc_cat_item&amp;sys_id=fa2c4187db393700fe4b5e97f49619f2
Once you opened that link choose Get Help (Guest Wifi and Change of Approver requests) in catogaries for Wi-Fi request
09-12-2025 09:53:03 - Pruthvish Patel (Additional comments)
Hi Mark,
To confirm,
are you trying to get short term access for Guest Wi-Fi?
09-12-2025 09:53:02 - Pruthvish Patel (Additional comments)
Thank you for contacting  the ICT Service Desk.  I am looking into your question now and will be with you shortly.
09-12-2025 09:53:01 - Mark Manche (Additional comments)
Apology - I cant find the Wi-fi request form by searching ICT services.....
09-12-2025 09:53:00 - Pruthvish Patel (Additional comments)
Hi Mark, 
Thank you for reaching out to the Queensland Rail IT Service Desk.
As you have left the chat, if you have any further issues with this please feel free to contact us by calling 07 3072 5000 (we are option 1), or alternatively email us at ITServiceDesk@qr.com.au.
Kind regards,
Pruthvish
</t>
  </si>
  <si>
    <t xml:space="preserve">
 2025-12-14 10:00:02  - State is Closed was Resolved</t>
  </si>
  <si>
    <t xml:space="preserve">
 2025-12-09 09:44:49 TRAP Alerts - State is Closed was Closed</t>
  </si>
  <si>
    <t xml:space="preserve">10-12-2025 09:26:15 - PDXC Integration (Work notes)
Assigned to Harry Mabb.
&lt;br/&gt;Vendor referenced CI Value on creation not found in database : Azure Palo Alto FW. Checking Firewalls.
10-12-2025 09:25:48 - PDXC Integration (Work notes)
Assigned to Harry Mabb.
&lt;br/&gt;Vendor referenced CI Value on creation not found in database : Azure Palo Alto FW. Checking Firewalls.
10-12-2025 09:25:47 - PDXC Integration (Additional comments)
harrison.mabb@dxc.com: Logged into the SIG Firewalls and can see the Azure IPSEC tunnels have dropped and have come back up.
The IPSEC tunnels are healthy and reporting normally.
Closing this ticket
09-12-2025 17:39:44 - PDXC Integration (Work notes)
Assigned to Harry Mabb.
&lt;br/&gt;Checking Firewalls
09-12-2025 10:19:18 - PDXC Integration (Work notes)
Assigned to Harry Mabb.
&lt;br/&gt;Added attachment ::  QLDRail_INC added (CNDEF0001178) - CPFFWLSRV203 - SYSTEM ALERT  critical  Tunnel IPSEC-QR-AzureM.msg
09-12-2025 10:18:57 - Ruey Lim (Work notes)
Platform DXC Integration incident INC0576738 updated INC40845172
09-12-2025 10:00:09 - PDXC Integration (Work notes)
Assigned to Harry Mabb.
&lt;br/&gt;Added attachment ::  QLDRail_INC added (CNDEF0001178) - CPFFWLSRV203 - SYSTEM ALERT  critical  Tunnel IPSEC-QR-AzureM.msg
09-12-2025 09:59:39 - Ruey Lim (Work notes)
Platform DXC Integration incident INC0576738 updated INC40845172
09-12-2025 09:59:18 - PDXC Integration (Work notes)
Assigned to Harry Mabb.
&lt;br/&gt;Added attachment ::  QLDRail_INC added (CNDEF0001178) - CPFFWLSRV203 - SYSTEM ALERT  critical  Tunnel IPSEC-QR-AzureM.msg
09-12-2025 09:59:08 - Ruey Lim (Work notes)
Platform DXC Integration incident INC0576738 updated INC40845172
09-12-2025 09:52:24 - PDXC Integration (Work notes)
Assigned to Harry Mabb.
09-12-2025 09:48:54 - PDXC Integration (Work notes)
Vendor Referenced this CI Value on Creation not found in database : Azure Palo Alto FW
09-12-2025 09:48:32 - Ruey Lim (Work notes)
Platform DXC Integration incident INC0576738 created INC40845172
</t>
  </si>
  <si>
    <t xml:space="preserve">
 2025-12-09 09:52:16 PDXC Integration - State is Work in Progress was New
 2025-12-10 09:25:47 PDXC Integration - State is Resolved was Work in Progress</t>
  </si>
  <si>
    <t xml:space="preserve">
 2025-12-14 10:00:12  - State is Closed was Resolved</t>
  </si>
  <si>
    <t xml:space="preserve">
 2025-12-09 09:28:15 TRAP Alerts - State is Closed was Closed</t>
  </si>
  <si>
    <t xml:space="preserve">
 2025-12-09 10:46:47 Raegan Munro - State is Resolved was New
 2025-12-14 11:00:10  - State is Closed was Resolved</t>
  </si>
  <si>
    <t xml:space="preserve">09-12-2025 12:22:27 - Shane Kmet (Work notes)
.
09-12-2025 12:17:46 - Guest (Additional comments)
reply from: SEQPDAdmins@qr.com.au
Thank you so much!
Kind regards.
[Queensland Rail logo]
Suzie Maloney
Administration Officer
PO Box 1429 Brisbane QLD 4001 * Brisbane, Queensland 4001
T: 07 3072 0991
W: queenslandrail.com.au&lt;http://queenslandrail.com.au&gt;
</t>
  </si>
  <si>
    <t xml:space="preserve">
 2025-12-09 10:46:52 Raegan Munro - State is Resolved was New
 2025-12-14 11:00:11  - State is Closed was Resolved</t>
  </si>
  <si>
    <t xml:space="preserve">
 2025-12-09 09:23:55 TRAP Alerts - State is Closed was Closed</t>
  </si>
  <si>
    <t xml:space="preserve">
 2025-12-14 10:00:10  - State is Closed was Resolved</t>
  </si>
  <si>
    <t xml:space="preserve">10-12-2025 16:18:43 - Zoe O'Brien (Work notes)
.
10-12-2025 15:56:50 - Guest (Additional comments)
reply from: TrainingIntegration@QR.COM.AU
Hi Nicole,
Not a problem, I have raised the ticket.  I’ll be back in contact shortly.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13:45:26 - Nicole Turanga (Additional comments)
reply from: nicole.turanga@qr.com.au
Hi Team
I am still having trouble with my IT while relieving at the RMC.
Can I please request assistance with raising a ticket on behalf of David Sturgess for enrolling the new South Brisbane HSR - Jessica Moltzen in the below 5day training at Murarrie.
Pinnacle Safety and Training - $775 – Murarrie
  *   19-23 January 2026 – spaces available
For completion, I should have confirmed that Cost Centre for all SCS HSRs training can be put to Station Customer Service - CC 2103004.
Any further queries about this one, please contact @Sturgess, David&lt;mailto:David.Sturgess@qr.com.au&gt; directly for prompt response. Please also ensure all notifications from vendor include myself and David for our visibility.
Thanks and kind regards,
[Queensland Rail logo]
[Diagram, venn diagram      Description automatically generated]
NICOLE TURANGa
A/EXECUTIVE PERSONAL ASSISTANT
to Rob Hill – Executive General Manager SEQ Operations
80 Mayne Road
Bowen Hills, QLD 4006
T: 3072 3067 | M: 0419 896 636
How are you using SEQ’s safety principles (CIRCLE) in your workplace?
Have you seen our Station Operations Viva Engage Page? JOIN TODAY HERE.&lt;https://web.yammer.com/main/org/qr.com.au/groups/eyJfdHlwZSI6Ikdyb3VwIiwiaWQiOiIzOTEzNzkzNTM2MCJ9/new&gt;
09-12-2025 15:17:00 - James Stewart (Additional comments)
reply from: James.Stewart@qr.com.au
Hi Duane,
The 15 – 19 December course does not suit as Jahred is on Annual Leave. We need to look at a course in the new year that is at Brendale.
Kind regards
[Queensland Rail logo]
James Stewart
Group Station Master Caboolture
Caboolture Station, Matthew Terrace
Matthew Terrace • Caboolture • QLD • 4510
T: (07) 3072 8215 (892 8215)
M: 0414 601 232
W: queenslandrail.com.au&lt;http://queenslandrail.com.au/&gt;
How are you using SEQ’s safety principles (CIRCLE) in your workplace
[cid:image002.jpg@01DC691E.BE954060]
09-12-2025 15:12:56 - Guest (Additional comments)
reply from: TrainingIntegration@QR.COM.AU
Hi Nicole,
Not a problem.  I have raised the ticket for Jahred Smith and added James Stewart as the approver.  I have already contacted ASTRA Group Services and held a place for 15-19 December 2025 at Brendale.  I’ll let you know when it has been confirmed.
@Stewart, James&lt;mailto:James.Stewart@qr.com.au&gt; – Hi James, you should receive an email to approve the ticket.  If it doesn’t come through, just reply to this email that you approve, and we’ll manually approve it on this end.
Would you like me to raise a separate ticket for Jessica Moltzen?  I wasn’t able to quickly find any dates this year on the south side, but I can have a deeper dive if you like?
Please let me know if you have any other questions.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10:31:30 - Nicole Turanga (Additional comments)
reply from: nicole.turanga@qr.com.au
Apologies Team,
The link (and other apps) are still not working for me unfortunately, but IT are currently working on my issues with accessing the intranet and ICT self-service.
Please assist with raising a ticket on behalf of James Stewart for enrolling the new Caboolture HSR below in 5day training at Brendale.
Any further queries about this one, please contact @Stewart, James&lt;mailto:James.Stewart@qr.com.au&gt; directly for prompt response and I will work on my local issues in the interim. ☹
Thanks and kind regards,
[Queensland Rail logo]
[Diagram, venn diagram      Description automatically generated]
NICOLE TURANGa
A/EXECUTIVE PERSONAL ASSISTANT
to Rob Hill – Executive General Manager SEQ Operations
80 Mayne Road
Bowen Hills, QLD 4006
T: 3072 3067 | M: 0419 896 636
How are you using SEQ’s safety principles (CIRCLE) in your workplace?
Have you seen our Station Operations Viva Engage Page? JOIN TODAY HERE.&lt;https://web.yammer.com/main/org/qr.com.au/groups/eyJfdHlwZSI6Ikdyb3VwIiwiaWQiOiIzOTEzNzkzNTM2MCJ9/new&gt;
</t>
  </si>
  <si>
    <t xml:space="preserve">
 2025-12-09 10:59:36 Raegan Munro - State is Resolved was New
 2025-12-14 11:00:00  - State is Closed was Resolved</t>
  </si>
  <si>
    <t xml:space="preserve">09-12-2025 09:11:04 - PDXC Integration (Work notes)
Assigned to Jaymesh Sharma.
&lt;br/&gt;Requested User is Unknown : james.sharma@dxc.com&lt;br/&gt;Troubleshooting Summary:
Performed hard reset on the device.
Applied Windows updates.
Ran Group Policy update (gpupdate).
09-12-2025 09:10:57 - PDXC Integration (Additional comments)
james.sharma@dxc.com: Troubleshooting Summary:
Performed hard reset on the device.
Applied Windows updates.
Ran Group Policy update (gpupdate).
</t>
  </si>
  <si>
    <t xml:space="preserve">
 2025-12-14 10:00:14  - State is Closed was Resolved</t>
  </si>
  <si>
    <t xml:space="preserve">09-12-2025 09:18:20 - Clair Neate (Work notes)
Advised user to contact optus to troubleshoot why he can't connect to 5g as that is his provider and he is WFH
</t>
  </si>
  <si>
    <t xml:space="preserve">
 2025-12-14 10:00:15  - State is Closed was Resolved</t>
  </si>
  <si>
    <t xml:space="preserve">
 2025-12-14 10:00:03  - State is Closed was Resolved</t>
  </si>
  <si>
    <t xml:space="preserve">09-12-2025 08:59:44 - PDXC Integration (Work notes)
Assigned to Jaymesh Sharma.
&lt;br/&gt;Requested User is Unknown : james.sharma@dxc.com&lt;br/&gt;Troubleshooting Summary:
Checked for updates: all drivers are up to date.
Monitored device temperature: stable.
Confirmed fan rattling sound indicating hardware issue.
Replaced device with SL231906.
09-12-2025 08:59:41 - PDXC Integration (Additional comments)
james.sharma@dxc.com: Troubleshooting Summary:
Checked for updates: all drivers are up to date.
Monitored device temperature: stable.
Confirmed fan rattling sound indicating hardware issue.
Replaced device with SL231906.
</t>
  </si>
  <si>
    <t xml:space="preserve">
 2025-12-14 09:00:03  - State is Closed was Resolved</t>
  </si>
  <si>
    <t xml:space="preserve">09-12-2025 14:15:58 - PDXC Integration (Work notes)
Assigned to Yeasinur Rahman Joy.
&lt;br/&gt;Confirmed with the user that the application is now fully functional and working as expected after installation and syncing. Guided the user earlier to download the app from the App Store, which was successfully completed. No further issues reported.
The problem is resolved, and this ticket can be closed.
09-12-2025 14:15:48 - PDXC Integration (Work notes)
Assigned to Yeasinur Rahman Joy.
&lt;br/&gt;Confirmed with the user that the application is now fully functional and working as expected after installation and syncing. Guided the user earlier to download the app from the App Store, which was successfully completed. No further issues reported.
The problem is resolved, and this ticket can be closed.
09-12-2025 14:15:47 - PDXC Integration (Additional comments)
yeasinurrahman.joy@dxc.com: Hi James,
I have confirmed that the application is now working as expected. The ticket will be closed.
Please let me know if you encounter any further issues.
Cheers,
Yeasin
09-12-2025 14:14:14 - PDXC Integration (Work notes)
Assigned to Yeasinur Rahman Joy.
&lt;br/&gt;Called the user and guided them to access the App Store and install the required application from there. The user successfully downloaded the app, and syncing is currently in progress. Advised the user to wait until the process completes.
Will close the ticket upon confirmation that the application is functional and working as expected.
09-12-2025 14:11:24 - PDXC Integration (Work notes)
Assigned to Yeasinur Rahman Joy.
09-12-2025 10:25:19 - PDXC Integration (Work notes)
Assigned to Yeasinur Rahman Joy.
09-12-2025 10:25:08 - PDXC Integration (Work notes)
Assigned to Yeasinur Rahman Joy.
09-12-2025 10:25:05 - PDXC Integration (Additional comments)
yeasinurrahman.joy@dxc.com: Hi James,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09-12-2025 10:03:44 - PDXC Integration (Work notes)
Assigned to Yeasinur Rahman Joy.
09-12-2025 09:37:38 - PDXC Integration (Work notes)
Vendor Referenced this CI Value on Creation not found in database : General Enquiries (Generic Ci)
09-12-2025 09:37:16 - Ruey Lim (Work notes)
Platform DXC Integration incident INC0576712 created INC40845109
09-12-2025 09:37:06 - Ruey Lim (Work notes)
Troubleshooting steps:
User unable to find Obzervr through company portal
Checked user is in the group "AP_DigitalMaintainer-SSO"
Following KB0021894, assigning ticket to DXC Desktop Regional as user location is Mareeba and for further investigation
</t>
  </si>
  <si>
    <t xml:space="preserve">
 2025-12-09 10:03:42 PDXC Integration - State is Work in Progress was New
 2025-12-09 10:25:05 PDXC Integration - State is On Hold was Work in Progress
 2025-12-09 14:11:20 PDXC Integration - State is Work in Progress was On Hold
 2025-12-09 14:15:47 PDXC Integration - State is Resolved was Work in Progress
 2025-12-14 15:00:08  - State is Closed was Resolved</t>
  </si>
  <si>
    <t xml:space="preserve">
 2025-12-14 10:00:08  - State is Closed was Resolved</t>
  </si>
  <si>
    <t xml:space="preserve">
 2025-12-09 08:51:45 TRAP Alerts - State is Closed was Closed</t>
  </si>
  <si>
    <t xml:space="preserve">
 2025-12-14 10:00:06  - State is Closed was Resolved</t>
  </si>
  <si>
    <t xml:space="preserve">09-12-2025 13:47:06 - Shane Kmet (Work notes)
.
09-12-2025 13:46:49 - Shane Kmet (Work notes)
Closing as INC raised by Guest
09-12-2025 13:37:25 - Guest (Additional comments)
reply from: TeamLeaderTechnicalTraining@QR.COM.AU
Hi Duane
My apologies, I will keep this room for this training.
Kind regards
[Queensland Rail logo]
Rachel Sidney
Training Scheduler
Sunshine Depot, 281a Bilsen Road
Geebung, Queensland 4034
T:
M: 0459892750
F:
W: queenslandrail.com.au&lt;http://queenslandrail.com.au&gt;
</t>
  </si>
  <si>
    <t xml:space="preserve">
 2025-12-09 08:51:51 Raegan Munro - State is Resolved was New
 2025-12-14 09:00:01  - State is Closed was Resolved</t>
  </si>
  <si>
    <t xml:space="preserve">12-12-2025 13:19:02 - Frederic Shea (Work notes)
OBC +61 409882354, left VM
12-12-2025 13:01:49 - Frederic Shea (Work notes)
Investigating
11-12-2025 07:48:51 - Raegan Munro (Work notes)
From: IT Service Desk 
Sent: Thursday, 11 December 2025 8:49 AM
To: Crow, Harold &lt;Harold.Crow@qr.com.au&gt;
Subject: INC0576703 - Unable to print PDF's
Hi Harold,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INC0576703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07:48:18 - Raegan Munro (Work notes)
Investigating.
10-12-2025 06:42:46 - Raegan Munro (Additional comments)
Hi Harold,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INC0576703 when you do so. 
In the event that you are no longer having these issues please advise so that we may proceed with ticket closure. 
Kind regards, 
Raegan.
10-12-2025 06:42:19 - Raegan Munro (Work notes)
Investigating.
09-12-2025 08:56:26 - Raegan Munro (Additional comments)
Hi Harold, 
Thank you for reaching out to the Queensland Rail IT Service Desk. 
As discussed, please restart your device once the gpupdate is complete and advise of the results. 
If you have any further issues with this please feel free to contact us by calling 07 3072 5000 (we are option 1), or alternatively email us at ITServiceDesk@qr.com.au. 
Kind regards, 
Raegan.
</t>
  </si>
  <si>
    <t xml:space="preserve">
 2025-12-09 08:56:26 Raegan Munro - State is On Hold was Work in Progress
 2025-12-12 13:19:02 Fred Shea - State is Resolved was On Hold</t>
  </si>
  <si>
    <t xml:space="preserve">12-12-2025 14:04:03 - Gilbert Noble (Additional comments)
Hi Matthew,
When you are available to do so, please contact the help desk via phone so that we can troubleshoot this issue further with you.
Alternatively, please respond to this message with your available times and I will call you then.
When you do contact the help desk please quote INC0576702.
Kind regards,
Queensland Rail
Gilbert Noble
REMOTE DESKTOP SUPPORT
Level 3, 21 Kirksway Place
Battery Point, Tasmania 7004
T: 07 3072 5000
W: queenslandrail.com.au
E: ITservicedesk@qr.com.au
12-12-2025 14:03:14 - Gilbert Noble (Work notes)
Investigating
11-12-2025 07:38:37 - Cameron Horn (Work notes)
From: IT Service Desk 
Sent: Thursday, December 11, 2025 8:38 AM
To: Woolnough, Matthew &lt;Matthew.Woolnough@qr.com.au&gt;
Subject: INC0576702 - installation of Airlock and uninstall of ServiceNow password reset
Hi Matthew,
We have tried to reach you on 0447387887 but were unable to reach you to assist with the ticket INC0576702.
Please contact us by calling 07 3072 5000 (select option 1) or alternatively email us at ITServiceDesk@qr.com.au so we can assist you further.
Kind regards,
Cameron Horn
Senior Service Desk Analyst
Level 3, 21 Kirksway Place
Battery Point, Tas 7004
PH: 07 3072 5000
Email: ITServiceDesk@qr.com.au
W: queenslandrail.com.au
09-12-2025 14:59:57 - Andy Phan (Additional comments)
Hi Matthew,
I tried to reach you on 0447387887.
Please contact us by calling 07 3072 5000 (select option 1) or alternatively email us at ITServiceDesk@qr.com.au so we can assist you further.
Kind regards,
Andy
09-12-2025 14:59:57 - Andy Phan (Work notes)
Called user and left voicemail asking user to call us back on 07 3072 5000.
Next Steps:
SDA needs to ask the user why he thinks the ServiceNow password reset tool needs to be uninstalled. 
SDA should follow up with the airlock installation. Investigate the situation, is it a new PC? has it worked before? 
Once information has been gathered, Assign to hypercare team for win11 or Remote Desktop Support for win10. 
Pending user response.
09-12-2025 14:13:15 - Andy Phan (Work notes)
Investigating
</t>
  </si>
  <si>
    <t xml:space="preserve">
 2025-12-09 11:41:38 Ryan Bell - Assigned to is Andy Phan was 
 2025-12-09 14:59:57 Andy Phan - State is On Hold was Work in Progress</t>
  </si>
  <si>
    <t xml:space="preserve">10-12-2025 11:11:06 - Casey Micklesson (Work notes)
Hi Aiden, 
Telstra is advising you of the amount you have used included with your plan however, the data will roll over.
Telstra may slow down the service if the data usage exceeds a large amount quickly however, they will not stop the service.
This also is not common and should not be an issue with the amount you are currently using.
If you have any further questions, please give me a call on 0730728877.
Thank you
10-12-2025 11:11:06 - Casey Micklesson (Additional comments)
Hi Aiden, 
Telstra is advising you of the amount you have used included with your plan however, the data will roll over.
Telstra may slow down the service if the data usage exceeds a large amount quickly however, they will not stop the service.
This also is not common and should not be an issue with the amount you are currently using.
If you have any further questions, please give me a call on 0730728877.
Thank you
09-12-2025 08:55:07 - Casey Micklesson (Work notes)
Please note your Order Reference Number:
15635018
</t>
  </si>
  <si>
    <t xml:space="preserve">
 2025-12-09 08:55:07 Casey Micklesson - Assigned to is Casey Micklesson was 
 2025-12-10 11:11:06 Casey Micklesson - State is Resolved was Work in Progress</t>
  </si>
  <si>
    <t xml:space="preserve">
 2025-12-09 08:29:29 TRAP Alerts - State is Closed was Closed</t>
  </si>
  <si>
    <t xml:space="preserve">
 2025-12-09 08:28:28 TRAP Alerts - State is Closed was Closed</t>
  </si>
  <si>
    <t xml:space="preserve">09-12-2025 16:01:05 - PDXC Integration (Work notes)
Assigned to Ashish Anand.
&lt;br/&gt;Opened By User is Unknown : TRAP_Alerts@qr.com.au@QR
09-12-2025 16:01:04 - PDXC Integration (Work notes)
Assigned to Ashish Anand.
&lt;br/&gt;Opened By User is Unknown : TRAP_Alerts@qr.com.au@QR
09-12-2025 16:00:57 - PDXC Integration (Additional comments)
ashish.anand@dxc.com: Suspicious email address has been blocked
09-12-2025 16:00:54 - PDXC Integration (Work notes)
Assigned to Ashish Anand.
&lt;br/&gt;Opened By User is Unknown : TRAP_Alerts@qr.com.au@QR&lt;br/&gt;Suspicious email address has been blocked
09-12-2025 10:55:19 - PDXC Integration (Work notes)
Assigned to Ashish Anand.
09-12-2025 08:27:35 - PDXC Integration (Work notes)
Opened By User is Unknown : TRAP_Alerts@qr.com.au@QR
09-12-2025 08:26:44 - TRAP Alerts (Work notes)
Platform DXC Integration incident INC0576697 created INC40844630
</t>
  </si>
  <si>
    <t xml:space="preserve">
 2025-12-09 08:26:30 TRAP Alerts - State is New was New
 2025-12-09 10:55:18 PDXC Integration - State is Work in Progress was New
 2025-12-09 16:00:54 PDXC Integration - State is Resolved was Work in Progress
 2025-12-14 17:00:04  - State is Closed was Resolved</t>
  </si>
  <si>
    <t xml:space="preserve">09-12-2025 15:53:24 - PDXC Integration (Work notes)
Assigned to Ashish Anand.
&lt;br/&gt;Opened By User is Unknown : TRAP_Alerts@qr.com.au@QR
09-12-2025 15:52:59 - PDXC Integration (Work notes)
Assigned to Ashish Anand.
&lt;br/&gt;Opened By User is Unknown : TRAP_Alerts@qr.com.au@QR
09-12-2025 15:52:58 - PDXC Integration (Work notes)
Assigned to Ashish Anand.
&lt;br/&gt;Opened By User is Unknown : TRAP_Alerts@qr.com.au@QR&lt;br/&gt;This email is a legit email, if you dont have any business with them unsubscribe and Delete this email.
09-12-2025 15:52:58 - PDXC Integration (Additional comments)
ashish.anand@dxc.com: This email is a legit email, if you dont have any business with them unsubscribe and Delete this email.
09-12-2025 10:55:14 - PDXC Integration (Work notes)
Assigned to Ashish Anand.
09-12-2025 08:27:35 - PDXC Integration (Work notes)
Opened By User is Unknown : TRAP_Alerts@qr.com.au@QR
09-12-2025 08:26:41 - TRAP Alerts (Work notes)
Platform DXC Integration incident INC0576696 created INC40844628
</t>
  </si>
  <si>
    <t xml:space="preserve">
 2025-12-09 08:26:25 TRAP Alerts - State is New was New
 2025-12-09 10:54:53 PDXC Integration - State is Work in Progress was New
 2025-12-09 15:52:55 PDXC Integration - State is Resolved was Work in Progress
 2025-12-14 16:00:10  - State is Closed was Resolved</t>
  </si>
  <si>
    <t xml:space="preserve">11-12-2025 11:47:59 - PDXC Integration (Work notes)
Assigned to John Bourke.
&lt;br/&gt;Macrosine certificate was missing from the user's spreadsheet.  Sent user a copy of their file with the certificate present (downloaded from Macrosine).
11-12-2025 11:47:59 - PDXC Integration (Work notes)
Assigned to John Bourke.
&lt;br/&gt;Macrosine certificate was missing from the user's spreadsheet.  Sent user a copy of their file with the certificate present (downloaded from Macrosine).
11-12-2025 11:47:55 - PDXC Integration (Additional comments)
jbourke3@dxc.com: Closing ticket:
Hi Hayden,
No worries, I'll proceed to close off your ticket shortly.
As you've mentioned, feel free to reach out (on Teams or email) if you run into any further issues.
Cheers,
JOHN BOURKE
Level 11, Rail Centre 1, 305 Edward Street 
Brisbane, QLD 4000 
M: 0425 321 167 
W: queenslandrail.com.au
From: Quabba, Hayden &lt;hayden.quabba@qr.com.au&gt; 
Sent: Thursday, 11 December 2025 11:13
To: Bourke, John &lt;john.bourke@qr.com.au&gt;
Subject: RE: INC40844654 - Macrosine, unable to run macros
Hey John,
I was able to utilise the spreadsheet you had sent through.
Will advise if I have any issues next week when utilising it again next week.
Thanks,
HAYDEN QUABBA
11-12-2025 11:45:58 - PDXC Integration (Work notes)
Assigned to John Bourke.
11-12-2025 11:07:28 - PDXC Integration (Work notes)
Assigned to John Bourke.
&lt;br/&gt;Requested update from user:
Hi Hayden,
Just following up on my email below.
Are you able to advise?
Thanks,
JOHN BOURKE
10-12-2025 11:21:54 - PDXC Integration (Work notes)
Assigned to John Bourke.
&lt;br/&gt;Requested feedback from user:
Hi Hayden,
Just looking to update your ticket and potentially close it off if possible.
Were you able to get the macros in that spreadsheet I sent through working?
Let me know if you have any questions.
Cheers,
JOHN BOURKE
09-12-2025 11:01:55 - PDXC Integration (Work notes)
Assigned to John Bourke.
&lt;br/&gt;Emails with user, requested feedback:
Hi Hayden,
The file you sent through doesn't have the Macrosine certificate (see attached), so it looks like it's being stripped away for some reason (and is why the macros won't run).
I've attached a copy of your spreadsheet which should have the cert (see attached).
Could you try running the macros within this spreadsheet?
Let me know how you go.
Cheers,
JOHN BOURKE
Level 11, Rail Centre 1, 305 Edward Street 
Brisbane, QLD 4000 
M: 0425 321 167 
W: queenslandrail.com.au
From: Quabba, Hayden &lt;hayden.quabba@qr.com.au&gt; 
Sent: Tuesday, 9 December 2025 09:41
To: Bourke, John &lt;john.bourke@qr.com.au&gt;
Subject: RE: INC40844654 - Macrosine, unable to run macros
Hey John,
My colleague utilises this spreadsheet at least once a week and have it pass through the relevant hoops to get the macros approved.
Thanks,
HAYDEN QUABBA
09-12-2025 09:25:28 - PDXC Integration (Work notes)
Assigned to John Bourke.
09-12-2025 09:25:18 - PDXC Integration (Work notes)
Assigned to John Bourke.
09-12-2025 09:25:10 - PDXC Integration (Additional comments)
jbourke3@dxc.com: Requested feedback from user:
Hi Hayden,
If possible, could you send me through a copy of your spreadsheet?  I'd like to check if the Macrosine certificate is sticking or dropping off.
Are you also able to advise if the macros in this spreadsheet have worked previously (for you/a colleague), or is this your first time trying?
Cheers,
JOHN BOURKE
09-12-2025 09:01:25 - PDXC Integration (Work notes)
Assigned to John Bourke.
09-12-2025 08:31:10 - Raegan Munro (Work notes)
Platform DXC Integration incident INC0576695 created INC40844654
</t>
  </si>
  <si>
    <t xml:space="preserve">
 2025-12-09 09:01:22 PDXC Integration - State is Work in Progress was New
 2025-12-09 09:25:10 PDXC Integration - State is On Hold was Work in Progress
 2025-12-11 11:45:50 PDXC Integration - State is Work in Progress was On Hold
 2025-12-11 11:47:56 PDXC Integration - State is Resolved was Work in Progress</t>
  </si>
  <si>
    <t xml:space="preserve">10-12-2025 15:09:29 - Shane Kmet (Work notes)
Kora Buase
0428 402 258
QRSL-ZSQKN2RYWU
Called user - ok
User adivsd that this issue is now clear and resovled,  after PC was restarted couple times
10-12-2025 15:07:06 - Shane Kmet (Work notes)
Investigating
09-12-2025 13:55:26 - Shane Kmet (Work notes)
Kora Buase
0428 402 258
Called user - NA with VM - left merssage for call back
09-12-2025 13:55:26 - Shane Kmet (Additional comments)
Hi Kora ,
Ref# INC0576694
I have called today to follow up on "Team, my laptop is running a bit slow this morning." and was unfortunately unable to reach you.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09-12-2025 13:53:28 - Shane Kmet (Work notes)
Checked explorer++  / Nexthink
QRSL-ZSQKN2RYWU
C Drive is 60.2GB free
09-12-2025 13:52:19 - Shane Kmet (Work notes)
Per Nexthink - user is on QRSL-ZSQKN2RYWU
09-12-2025 13:48:11 - Shane Kmet (Work notes)
Investigating
</t>
  </si>
  <si>
    <t xml:space="preserve">
 2025-12-09 11:41:14 Ryan Bell - Assigned to is Andy Phan was 
 2025-12-09 13:55:26 Shane Kmet - State is On Hold was Work in Progress
 2025-12-10 15:09:29 Shane Kmet - State is Resolved was On Hold</t>
  </si>
  <si>
    <t xml:space="preserve">12-12-2025 06:03:21 - Raegan Munro (Work notes)
From: IT Service Desk 
Sent: Friday, 12 December 2025 7:03 AM
To: Sales, Tom &lt;Tom.Sales@qr.com.au&gt;
Subject: INC0576692 - Unable to print from Adobe
Hi Tom,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INC0576692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12-12-2025 06:00:39 - Raegan Munro (Work notes)
Investigating.
11-12-2025 06:10:14 - Raegan Munro (Additional comments)
Hi Tom,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INC0576692 when you do so. 
In the event that you are no longer having these issues please advise so that we may proceed with ticket closure. 
Kind regards, 
Raegan.
11-12-2025 06:09:41 - Raegan Munro (Work notes)
Investigating.
09-12-2025 14:00:03 - Andy Phan (Additional comments)
Hi Thomas,
Please raise an Expense Mgmt Enquires &amp; ICT Asset Changes request to update the mobile number. 
https://queenslandrail.service-now.com/service_management?id=sc_cat_item&amp;sys_id=4fcff422db7d1010fe4b5e97f496197b&amp;sysparm_category=3bb90f454f63a20077b698701310c750
Please contact us by calling 07 3072 5000 (select option 1) or alternatively email us at ITServiceDesk@qr.com.au so we can assist you further.
Kind regards, 
Andy
09-12-2025 14:00:03 - Andy Phan (Work notes)
Advised user to complete an Expense Mgmt Enquiries &amp; ICT Asset Changes request as per KB0020581
Next Steps:
Wait for user call back. Remote into PC and investigate the issue.  Repair Adobe if needed as well. 
Pending user response
09-12-2025 13:50:37 - Andy Phan (Work notes)
Investigating
09-12-2025 13:28:04 - Thomas Sales (Additional comments)
my number is 0412464806 - are you able to please also update my mobile number on my profile to this one?  I may not be contactable until tomorrow morning - shall I call you instead?
09-12-2025 12:30:09 - Raegan Munro (Additional comments)
Hi Tom, 
Thank you for reaching out to the Queensland Rail IT Service Desk.
We tried to contact you on 0459927657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INC0576692 when you do so.
We will also see any comments that you leave on this ticket if you would prefer to contact us that way.
Kind regards, 
Raegan.
09-12-2025 12:30:09 - Raegan Munro (Work notes)
Calling user on 0459927657 - No answer and unable to leave a voicemail.
</t>
  </si>
  <si>
    <t xml:space="preserve">
 2025-12-09 11:39:15 Ryan Bell - Assigned to is Andy Phan was 
 2025-12-09 12:30:09 Raegan Munro - State is On Hold was Work in Progress</t>
  </si>
  <si>
    <t xml:space="preserve">09-12-2025 10:11:03 - Andy Phan (Work notes)
Assigning to Hypercare team for further assistance. 
</t>
  </si>
  <si>
    <t xml:space="preserve">
 2025-12-10 10:07:09 Nic Baars - Assigned to is Nic Baars was </t>
  </si>
  <si>
    <t xml:space="preserve">
 2025-12-14 09:00:02  - State is Closed was Resolved</t>
  </si>
  <si>
    <t xml:space="preserve">10-12-2025 11:20:46 - Tanmay Dave (Additional comments)
Will assign the respective teams to the users.
09-12-2025 11:19:49 - Tharun Kumar Guddeti (Work notes)
Hi Team
Please add the user to the requested work centres.
09-12-2025 11:08:00 - Raegan Munro (Work notes)
Calling user on 0730723596 - User is located at RC2-8. 
User advised that they finished their training on 14/11/2025. 
Assigning to Mobility Solutions as per KB0021920.
09-12-2025 11:04:40 - Raegan Munro (Work notes)
Investigating.
</t>
  </si>
  <si>
    <t xml:space="preserve">
 2025-12-09 11:08:00 Raegan Munro - Assignment Group is Mobility solutions (EAS Team) was Global Service Desk
 2025-12-09 11:19:49 Tharun Guddeti - Assignment Group is Obzervr Capture (Digital Maintainer) was Mobility solutions (EAS Team)
 2025-12-10 13:29:52 Tanmay Dave - State is Work in Progress was New</t>
  </si>
  <si>
    <t xml:space="preserve">09-12-2025 11:04:18 - Raegan Munro (Work notes)
Calling user on 0472798474 - User advised that they would rather replace the docking stations than troubleshoot them. 
Advised user to raise a request for IT accessories.
09-12-2025 11:00:51 - Raegan Munro (Work notes)
Investigating.
</t>
  </si>
  <si>
    <t xml:space="preserve">
 2025-12-09 11:04:18 Raegan Munro - State is Resolved was New
 2025-12-14 12:00:03  - State is Closed was Resolved</t>
  </si>
  <si>
    <t xml:space="preserve">
 2025-12-14 08:00:07  - State is Closed was Resolved</t>
  </si>
  <si>
    <t xml:space="preserve">
 2025-12-14 08:00:08  - State is Closed was Resolved</t>
  </si>
  <si>
    <t xml:space="preserve">10-12-2025 11:21:54 - PDXC Integration (Work notes)
Assigned to Peter Huthwaite.
&lt;br/&gt;Attended meeting room and placed a 10min call where the equipment performed nominally.
10-12-2025 11:21:14 - PDXC Integration (Work notes)
Assigned to Peter Huthwaite.
&lt;br/&gt;Attended meeting room and placed a 10min call where the equipment performed nominally.
10-12-2025 11:21:09 - PDXC Integration (Work notes)
Assigned to Peter Huthwaite.
&lt;br/&gt;Attended meeting room and placed a 10min call where the equipment performed nominally.&lt;br/&gt;Attended meeting room. Place a call with myself for ~10 mins and all equipment functioned nominally.
10-12-2025 11:21:07 - PDXC Integration (Additional comments)
peter.huthwaite@dxc.com: Hi @Chris Watkins,
Thanks for you time on the phone today. As discussed, I attended the meeting room and placed a call and did not experience any issues with the equipment. If the equipment does present with the same issue again, please let us know and we will investigate further on this issue.
Cheers,
Peter Huthwaite
10-12-2025 10:18:35 - PDXC Integration (Work notes)
Assigned to Peter Huthwaite.
09-12-2025 12:07:26 - PDXC Integration (Work notes)
Vendor Referenced this CI Value on Creation not found in database : General Enquiries (Generic Ci)
Vendor Referenced this Business Service Value on Creation not found in database : Microsoft Teams Audio Conferencing
09-12-2025 12:07:15 - Andy Phan (Work notes)
Platform DXC Integration incident INC0576683 created INC40846432
09-12-2025 12:07:05 - Andy Phan (Work notes)
Assigning to DXC Desktop for further assistance as per KB0012118
09-12-2025 12:04:24 - Andy Phan (Work notes)
Investigating
</t>
  </si>
  <si>
    <t xml:space="preserve">
 2025-12-09 07:44:27 Liam Bryan - Assigned to is Raegan Munro was 
 2025-12-09 12:07:05 Andy Phan - Assignment Group is DXC Desktop CBD was Global Service Desk
 2025-12-10 11:21:05 PDXC Integration - State is Resolved was Work in Progress</t>
  </si>
  <si>
    <t xml:space="preserve">09-12-2025 09:39:55 - Jeffrey Howell (Additional comments)
The poor intranet speed is due to a fibre break just north of Paget - ETA for repairs is approx 6AM 10/12/25
</t>
  </si>
  <si>
    <t xml:space="preserve">
 2025-12-09 08:14:50 Mark Wilson - Assignment Group is Townsville FCC was Brisbane FCC
 2025-12-11 12:59:01 Jeff Howell - State is Resolved was New</t>
  </si>
  <si>
    <t xml:space="preserve">
 2025-12-09 07:35:38 TRAP Alerts - State is Closed was Closed</t>
  </si>
  <si>
    <t xml:space="preserve">09-12-2025 15:37:35 - PDXC Integration (Work notes)
Assigned to Bibas Sapkota.
&lt;br/&gt;Freed 3.5 GB space by deleting cache files, cmccache, and temp folders/files using explorer++
09-12-2025 15:37:34 - PDXC Integration (Work notes)
Assigned to Bibas Sapkota.
&lt;br/&gt;Freed 3.5 GB space by deleting cache files, cmccache, and temp folders/files using explorer++
09-12-2025 15:37:26 - PDXC Integration (Additional comments)
bibas.sapkota@dxc.com: Hi Pardeep 
almost 4gg space has been allocated 
Bibas
09-12-2025 15:37:14 - PDXC Integration (Work notes)
Assigned to Bibas Sapkota.
&lt;br/&gt;troubleshooting 
used explorer++
deleted chache file from windows 
deleted cmccache 
deleted temp folders and files
managed to free 3.5 gb space for the user
09-12-2025 09:39:34 - PDXC Integration (Work notes)
Assigned to Bibas Sapkota.
09-12-2025 07:31:59 - Raegan Munro (Work notes)
Platform DXC Integration incident INC0576679 created INC40844243
</t>
  </si>
  <si>
    <t xml:space="preserve">
 2025-12-09 09:39:28 PDXC Integration - State is Work in Progress was New
 2025-12-09 15:37:26 PDXC Integration - State is Resolved was Work in Progress
 2025-12-14 16:00:08  - State is Closed was Resolved</t>
  </si>
  <si>
    <t xml:space="preserve">12-12-2025 12:03:29 - Shane Kmet (Work notes)
Platform DXC Integration incident INC0576677 updated INC40844202
12-12-2025 11:24:21 - PDXC Integration (Work notes)
Assigned to sravya talasu.
12-12-2025 11:24:20 - PDXC Integration (Additional comments)
sravya.talasu@dxc.com: Hi Ibris,
We have corrected both  Shaquiah Mackie and Zoe Cropley profiles on our end already.
Please check once and confirm back.
Note: - We can provide the support if there is any issue with M365 applications.
Thanks!
12-12-2025 09:19:58 - Ibris Madrid Caballero (Work notes)
Platform DXC Integration incident INC0576677 updated INC40844202
12-12-2025 09:19:54 - Ibris Madrid Caballero (Additional comments)
Good morning,
Do you have any update on this? Thank you
10-12-2025 10:45:38 - Ibris Madrid Caballero (Work notes)
Platform DXC Integration incident INC0576677 updated INC40844202
10-12-2025 10:45:32 - Ibris Madrid Caballero (Additional comments)
Hi Sravya,
No, Shaquiah Mackie is not having issues accessing M365 applications; his difficulties are limited to his contact list in the NextThere app (MyStation App). NextThere app (MyStation App) will sync with the data from Outlook. He mentioned that he cannot access the self-service and safety suite.
The NextThere admin indicated that Shaquiah's email account may have been set up incorrectly, which could have caused issues with Active Directory group permissions for the MyStation app. As shown in the attached screenshot (Screenshot 2025-12-09 075439.png), the second user should be removed.
Let me know if you need any further information.
10-12-2025 09:24:58 - PDXC Integration (Work notes)
Assigned to sravya talasu.
10-12-2025 09:24:49 - PDXC Integration (Additional comments)
sravya.talasu@dxc.com: Hi Ibris,
Good day!
This is a follow-up email.
Regarding this issue - "INC0576677 - Email account setup incorrectly".
Could you please confirm whether Shaquiah Mackie and Zoe Cropley are having or seeing any issues while accessing M365 applications (Outlook, Teams, Word, OneNote....) or not?
Thanks!
09-12-2025 09:48:58 - PDXC Integration (Work notes)
Assigned to sravya talasu.
09-12-2025 09:48:58 - PDXC Integration (Work notes)
Assigned to sravya talasu.
09-12-2025 09:48:54 - PDXC Integration (Additional comments)
sravya.talasu@dxc.com: Hi Ibris,
Good day!
Regarding this issue - "INC0576677 - Email account setup incorrectly".
Could you please confirm whether Shaquiah Mackie and Zoe Cropley are having or seeing any issues while accessing M365 applications (Outlook, Teams, Word, OneNote....) or not?
Thanks!
09-12-2025 07:30:35 - PDXC Integration (Work notes)
Assigned to sravya talasu.
09-12-2025 07:28:19 - PDXC Integration (Work notes)
Added attachment ::  QLDRail_INC added (CNDEF0001178) - Screenshot 2025-12-09 075459.png
09-12-2025 07:27:58 - PDXC Integration (Work notes)
Added attachment ::  QLDRail_INC added (CNDEF0001178) - Screenshot 2025-12-09 075439.png
09-12-2025 07:27:55 - PDXC Integration (Work notes)
Added attachment ::  QLDRail_INC added (CNDEF0001178) - FW INC0576255INC0575938 - User is not showing in list in Next.msg
09-12-2025 07:27:43 - Ruey Lim (Work notes)
Platform DXC Integration incident INC0576677 created INC40844202
09-12-2025 07:27:25 - Ruey Lim (Work notes)
Assigning to O365 Messaging team as per caller requested for email account issue
</t>
  </si>
  <si>
    <t xml:space="preserve">
 2025-12-09 07:30:29 PDXC Integration - State is Work in Progress was New
 2025-12-09 09:48:54 PDXC Integration - State is On Hold was Work in Progress</t>
  </si>
  <si>
    <t xml:space="preserve">
 2025-12-09 07:19:45 TRAP Alerts - State is Closed was Closed</t>
  </si>
  <si>
    <t xml:space="preserve">
 2025-12-09 07:18:45 TRAP Alerts - State is Closed was Closed</t>
  </si>
  <si>
    <t xml:space="preserve">09-12-2025 14:37:04 - PDXC Integration (Work notes)
Assigned to Ashish Anand.
&lt;br/&gt;Opened By User is Unknown : TRAP_Alerts@qr.com.au@QR
09-12-2025 14:36:54 - PDXC Integration (Work notes)
Assigned to Ashish Anand.
&lt;br/&gt;Opened By User is Unknown : TRAP_Alerts@qr.com.au@QR
09-12-2025 14:36:48 - PDXC Integration (Additional comments)
ashish.anand@dxc.com: Suspicious sender email address has been blocked
09-12-2025 14:36:48 - PDXC Integration (Work notes)
Assigned to Ashish Anand.
&lt;br/&gt;Opened By User is Unknown : TRAP_Alerts@qr.com.au@QR&lt;br/&gt;Suspicious sender email address has been blocked
09-12-2025 10:54:25 - PDXC Integration (Work notes)
Assigned to Ashish Anand.
09-12-2025 07:18:48 - PDXC Integration (Work notes)
Opened By User is Unknown : TRAP_Alerts@qr.com.au@QR
09-12-2025 07:18:41 - TRAP Alerts (Work notes)
Platform DXC Integration incident INC0576674 created INC40844106
</t>
  </si>
  <si>
    <t xml:space="preserve">
 2025-12-09 07:18:25 TRAP Alerts - State is New was New
 2025-12-09 10:54:16 PDXC Integration - State is Work in Progress was New
 2025-12-09 14:36:46 PDXC Integration - State is Resolved was Work in Progress
 2025-12-14 15:00:06  - State is Closed was Resolved</t>
  </si>
  <si>
    <t xml:space="preserve">
 2025-12-14 08:00:02  - State is Closed was Resolved</t>
  </si>
  <si>
    <t xml:space="preserve">11-12-2025 15:13:12 - Casey Micklesson (Work notes)
G
Michael Gibbons
Additional comments•11-12-2025 14:52:42
Hi Casey. I just received the Sim and yes it appears to be working. Thanks for your assistance.
11-12-2025 15:13:12 - Casey Micklesson (Additional comments)
Hi Michael,
Wonderful news! 
I will close this off but please reach out if you have any further issues.
Thank you,
11-12-2025 14:52:42 - Michael Gibbons (Additional comments)
Hi Casey. I just received the Sim and yes it appears to be working. Thanks for your assistance.
11-12-2025 11:00:03 - Casey Micklesson (Additional comments)
Hi Michael,
The new sim is showing as delivered.
Can you please confirm you have received this and if the service is now working?
Thank you,
09-12-2025 13:51:01 - Casey Micklesson (Additional comments)
Hi Michael,
I have dispatched a replacement sim card to you under consignment Q0KZ50075337. 
This sim is active and ready to go.
Can you please place this into your device and advise if this fixes the issue?
Thank you,
09-12-2025 13:51:01 - Casey Micklesson (Work notes)
Sent replacement sim card
waiting user to test
09-12-2025 08:16:14 - Casey Micklesson (Work notes)
Please note your Order Reference Number:
15635013
</t>
  </si>
  <si>
    <t xml:space="preserve">
 2025-12-09 08:16:14 Casey Micklesson - Assigned to is Casey Micklesson was 
 2025-12-09 13:51:01 Casey Micklesson - State is On Hold was Work in Progress
 2025-12-11 15:13:12 Casey Micklesson - State is Resolved was On Hold</t>
  </si>
  <si>
    <t xml:space="preserve">12-12-2025 14:01:34 - Gilbert Noble (Work notes)
closing as no response to communication attempts
12-12-2025 14:00:53 - Gilbert Noble (Work notes)
Investigating
11-12-2025 08:46:58 - Raegan Munro (Work notes)
From: IT Service Desk 
Sent: Thursday, 11 December 2025 9:47 AM
To: Duncan, David &lt;David.Duncan@qr.com.au&gt;
Subject: INC0576665 - Issues setting up new device
Hi David,                        
I just wanted to follow up with you and determine if you are still having issues with your new device?
If so, please give us a call on 07 3072 5000 (we are option 1), or alternatively email us at ITServiceDesk@qr.com.au so that we may complete further troubleshooting. Please be sure to cite incident no. INC0576665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08:45:59 - Raegan Munro (Work notes)
Investigating.
10-12-2025 15:11:42 - Shane Kmet (Work notes)
David Duncan
0437688823
Called user for foillow up - NA with VM - left mesasge for user to update
10-12-2025 15:11:42 - Shane Kmet (Additional comments)
Hi David ,
Ref# INV0576665
I have called today to follow up on "QR - User received new laptop having setup issue, software center showing does not comply with security policies" and was unfortunately unable to reach you.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10-12-2025 15:09:59 - Shane Kmet (Work notes)
Investigating
09-12-2025 14:00:15 - Pruthvish Patel (Additional comments)
Hi David, 
Thank you for reaching out to the Queensland Rail IT Service Desk.
if you have any further issues with this please feel free to contact us by calling 07 3072 5000 (we are option 1), or alternatively email us at ITServiceDesk@qr.com.au.
Kind regards,
Pruthvish
</t>
  </si>
  <si>
    <t xml:space="preserve">
 2025-12-09 14:00:15 Pruthvish Patel - State is On Hold was Work in Progress
 2025-12-12 14:01:34 Gilbert Noble - State is Resolved was On Hold</t>
  </si>
  <si>
    <t xml:space="preserve">09-12-2025 07:07:02 - Cameron Horn (Work notes)
Provisioned the following:
918827
918838
Verified that the EXT3221 account listed in the excel spreadsheet did not have the company updated in the DRA account
Updated the description for the EXT account
</t>
  </si>
  <si>
    <t xml:space="preserve">
 2025-12-09 07:00:56 DoNotReply QLR - State is New was New
 2025-12-09 07:02:52 Cameron Horn - Assigned to is Fred Shea was 
 2025-12-09 07:07:02 Cameron Horn - State is Resolved was Work in Progress
 2025-12-14 08:00:04  - State is Closed was Resolved</t>
  </si>
  <si>
    <t xml:space="preserve">
 2025-12-09 06:53:45 TRAP Alerts - State is Closed was Closed</t>
  </si>
  <si>
    <t xml:space="preserve">10-12-2025 06:50:43 - Raegan Munro (Work notes)
Closing as advised by user.
10-12-2025 06:50:09 - Raegan Munro (Work notes)
Investigating.
10-12-2025 06:48:33 - Ethige Perera (Additional comments)
Thanks Raegan, Today it started without a delay
10-12-2025 06:43:28 - Raegan Munro (Additional comments)
Hi Nihani,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INC0576662 when you do so. 
In the event that you are no longer having these issues please advise so that we may proceed with ticket closure. 
Kind regards, 
Raegan.
10-12-2025 06:43:01 - Raegan Munro (Work notes)
Investigating.
09-12-2025 07:04:31 - Raegan Munro (Additional comments)
Hi Nihani, 
Thank you for reaching out to the Queensland Rail IT Service Desk. 
As discussed, please monitor your device over the next day or so and advise if the issue returns. 
If you have any further issues with this please feel free to contact us by calling 07 3072 5000 (we are option 1), or alternatively email us at ITServiceDesk@qr.com.au. 
Kind regards, 
Raegan.
</t>
  </si>
  <si>
    <t xml:space="preserve">
 2025-12-09 07:04:31 Raegan Munro - State is On Hold was Work in Progress
 2025-12-10 06:50:43 Raegan Munro - State is Resolved was On Hold</t>
  </si>
  <si>
    <t xml:space="preserve">09-12-2025 09:52:58 - PDXC Integration (Work notes)
Assigned to Yeasinur Rahman Joy.
&lt;br/&gt;Called the user and confirmed that the issue has been resolved. No further action is required. This ticket can be closed.
09-12-2025 09:52:34 - PDXC Integration (Work notes)
Assigned to Yeasinur Rahman Joy.
&lt;br/&gt;Called the user and confirmed that the issue has been resolved. No further action is required. This ticket can be closed.
09-12-2025 09:52:33 - PDXC Integration (Additional comments)
yeasinurrahman.joy@dxc.com: Hi Paula,
I have confirmed that the reported issue has been resolved. No further action is required at this time, and the ticket will now be closed.
Please feel free to reach out if you experience any further issues.
Thanks 
Yeasin
09-12-2025 09:39:14 - PDXC Integration (Work notes)
Assigned to Yeasinur Rahman Joy.
09-12-2025 08:54:49 - Gilbert Noble (Work notes)
Platform DXC Integration incident INC0576661 created INC40844779
</t>
  </si>
  <si>
    <t xml:space="preserve">
 2025-12-09 08:51:20 Gilbert Noble - Assigned to is Gilbert Noble was 
 2025-12-09 08:54:41 Gilbert Noble - Assignment Group is DXC Desktop CBD was DXC Remote Desktop Support
 2025-12-09 09:52:33 PDXC Integration - State is Resolved was Work in Progress
 2025-12-14 10:00:16  - State is Closed was Resolved</t>
  </si>
  <si>
    <t xml:space="preserve">
 2025-12-14 07:00:00  - State is Closed was Resolved</t>
  </si>
  <si>
    <t xml:space="preserve">12-12-2025 13:27:59 - Pruthvish Patel (Work notes)
Awaiting confirmation from User
12-12-2025 13:27:59 - Pruthvish Patel (Additional comments)
Hi Tania
Following up on INC0576659 and your query for Software - Capturing and Tracking Signatures
Some information was provided via a comment update on this ticket yesterday 09/12, was this helpful, do you require any additional information?
We can request assistance / further information to be provided from the Software Asset team, via an "Other Request" if required. Please submit via https://queenslandrail.service-now.com/service_management?id=sc_cat_item&amp;sys_id=fa2c4187db393700fe4b5e97f49619f2
Alternatively, if you have identified a software that is appropriate and that you would like to request, please submit via "Software Access" - https://queenslandrail.service-now.com/service_management?id=sc_cat_item&amp;sys_id=681035f04f79a200ebe60bd11310c7d8
If you are no longer required assistance or information please advise so that we may proceed with ticket closure.
Kind Regards
Pruthvish
11-12-2025 10:31:29 - Martyn Connor (Additional comments)
Hi Tania
Following up on INC0576659 and your query for Software - Capturing and Tracking Signatures
Some information was provided via a comment update on this ticket yesterday 09/12, was this helpful, do you require any additional information?
We can request assistance / further information to be provided from the Software Asset team, via an "Other Request" if required. Please submit via https://queenslandrail.service-now.com/service_management?id=sc_cat_item&amp;sys_id=fa2c4187db393700fe4b5e97f49619f2
Alternatively, if you have identified a software that is appropriate and that you would like to request, please submit via "Software Access" - https://queenslandrail.service-now.com/service_management?id=sc_cat_item&amp;sys_id=681035f04f79a200ebe60bd11310c7d8 
Kind Regards
Martyn
10-12-2025 15:05:48 - Shane Kmet (Work notes)
awaiting on update from user
10-12-2025 15:05:48 - Shane Kmet (Additional comments)
Good afternoon Tania 
Following up on INC0576659 and your query for Software - Capturing and Tracking Signatures
Some informaiton was provioded via a comment update on this ticket yetserday 09/12, was this helpful, do you require any additional information?
We can request assistance / further informaiton to be provided from the Software Asset team, via an "Other Request" if requyired. Please submit via https://queenslandrail.service-now.com/service_management?id=sc_cat_item&amp;sys_id=fa2c4187db393700fe4b5e97f49619f2
ALternatively, if you have identified a software that is appropraie and that you would like to request, please submi via "Software Access" - https://queenslandrail.service-now.com/service_management?id=sc_cat_item&amp;sys_id=681035f04f79a200ebe60bd11310c7d8
Thank you,
Shane Kmet
Senior Service Desk Analyst
09-12-2025 14:41:41 - Pruthvish Patel (Additional comments)
Hi Tania,
Both DocuSign and Adobe Sign treat signed documents as legally binding, so once a document is sent for signature, its content cannot be directly edited without breaking the integrity of the signature process.
DocuSign: If an approver wants to add comments or make changes, the original envelope must be voided and a new version created and sent. DocuSign does allow adding comments during the signing process, but these do not alter the document itself.
Adobe Sign: Similar approach, any change to the document requires creating a new agreement. Adobe Sign also supports comments and notes during signing, but the underlying document cannot be modified mid-process.
This is primarily to maintain compliance and audit trails. Minor updates can’t be applied “in place” because that would invalidate existing signatures.
09-12-2025 13:52:06 - Myra Hunter (Additional comments)
reply from: Tania.Hunter@qr.com.au
Thanks for this – do either allow quick updates of a document – i.e. if an approver decides they want a comment added to the document, does the whole document have to be withdrawn and re-released, or can minor updates to document occur and be managed?
Nga mihi (Kind regards)
[Queensland Rail logo]
Tania Hunter
MANAGER Signalling engineering delivery
RC2-3,
309 Edward St GPO Box 1429 Bne 4001 • Brisbane,
T: 8920173
M: 0415237303
F:
W: queenslandrail.com.au&lt;http://queenslandrail.com.au/&gt;
09-12-2025 12:02:31 - Pruthvish Patel (Work notes)
KB0011924
KB0021150
09-12-2025 12:02:31 - Pruthvish Patel (Additional comments)
Hi Tania,
Thank you for reaching out to Queensland Rail Service Desk.
Both DocuSign and Adobe Sign are strong options for electronic signatures and document tracking, but here's a quick comparison based on your requirements:
Stakeholder Management: Both allow default internal stakeholders and adding external parties.
Workflow &amp; Tracking:
DocuSign offers advanced routing and dashboards for real-time status.
Adobe Sign provides a visual workflow designer and a central "Manage" page for tracking.
Reminders &amp; Notifications: Both support automated reminders.
To get access for Docusign:
provide the email containing the approval for access to the 'AP_DocuSign-SSO' Active Directory (AD) group from one of the Business Admins (Isabelle Connor or Sherrin Raharaha, ) at the following email address PDLFCSBusImprSyst&amp;Analysis-BusSystems@qr.com.au
To get access for Adobe Acrobat Sign:
 Submit a Software Access Request via the Queensland Rail Self-Service Portal.
Level 4 Manager approval is required.
Kind regards,
Pruthvish Patel
09-12-2025 11:47:08 - Pruthvish Patel (Work notes)
Investigating
</t>
  </si>
  <si>
    <t xml:space="preserve">
 2025-12-09 07:02:52 Cameron Horn - Assigned to is Fred Shea was 
 2025-12-09 12:02:31 Pruthvish Patel - State is On Hold was Work in Progress</t>
  </si>
  <si>
    <t xml:space="preserve">09-12-2025 13:12:34 - PDXC Integration (Work notes)
Assigned to Ashish Anand.
&lt;br/&gt;Opened By User is Unknown : TRAP_Alerts@qr.com.au@QR
09-12-2025 13:12:28 - PDXC Integration (Work notes)
Assigned to Ashish Anand.
&lt;br/&gt;Opened By User is Unknown : TRAP_Alerts@qr.com.au@QR
09-12-2025 13:12:28 - PDXC Integration (Work notes)
Assigned to Ashish Anand.
&lt;br/&gt;Opened By User is Unknown : TRAP_Alerts@qr.com.au@QR&lt;br/&gt;Suspicious sender email has been blocked
09-12-2025 13:12:25 - PDXC Integration (Additional comments)
ashish.anand@dxc.com: Suspicious sender email has been blocked
09-12-2025 10:53:34 - PDXC Integration (Work notes)
Assigned to Ashish Anand.
09-12-2025 06:14:14 - PDXC Integration (Work notes)
Opened By User is Unknown : TRAP_Alerts@qr.com.au@QR
09-12-2025 06:13:06 - TRAP Alerts (Work notes)
Platform DXC Integration incident INC0576658 created INC40843492
</t>
  </si>
  <si>
    <t xml:space="preserve">
 2025-12-09 06:12:49 TRAP Alerts - State is New was New
 2025-12-09 10:53:31 PDXC Integration - State is Work in Progress was New
 2025-12-09 13:12:23 PDXC Integration - State is Resolved was Work in Progress
 2025-12-14 14:00:08  - State is Closed was Resolved</t>
  </si>
  <si>
    <t xml:space="preserve">09-12-2025 10:45:42 - Tharun Kumar Guddeti (Work notes)
reset the client
09-12-2025 10:25:34 - Riley Thomas (Work notes)
From: Dando, Aaron &lt;aaron.dando@qr.com.au&gt; 
Sent: Tuesday, 9 December 2025 9:40 AM
To: IT Service Desk &lt;ITServiceDesk@qr.com.au&gt;
Subject: RE: INC0576657 - Unable to sign into the Global Protect
This has been fixed
Thanks
09-12-2025 07:50:08 - Tharun Kumar Guddeti (Additional comments)
user mentioned he will call back
</t>
  </si>
  <si>
    <t xml:space="preserve">
 2025-12-09 07:50:08 Tharun Guddeti - State is On Hold was New
 2025-12-09 10:25:34 Riley Thomas - State is Resolved was On Hold
 2025-12-14 11:00:03  - State is Closed was Resolved</t>
  </si>
  <si>
    <t xml:space="preserve">09-12-2025 14:27:20 - PDXC Integration (Work notes)
Assigned to Bibas Sapkota.
&lt;br/&gt;Troubleshooting: remote into device, system updates done, firmware updates done, asked user to put in sleep mode, user advised it worked fine
09-12-2025 14:26:58 - PDXC Integration (Work notes)
Assigned to Bibas Sapkota.
&lt;br/&gt;Troubleshooting: remote into device, system updates done, firmware updates done, asked user to put in sleep mode, user advised it worked fine
09-12-2025 14:26:56 - PDXC Integration (Additional comments)
bibas.sapkota@dxc.com: Hi Manreet 
Your issue has been resolved
09-12-2025 14:26:25 - PDXC Integration (Work notes)
Assigned to Bibas Sapkota.
&lt;br/&gt;troubleshooting 
remote into the device 
system updates done 
firmware updates done 
asked user to put in sleep mode 
user advised it worked fine
09-12-2025 09:39:21 - PDXC Integration (Work notes)
Assigned to Bibas Sapkota.
09-12-2025 08:54:38 - Gilbert Noble (Work notes)
Platform DXC Integration incident INC0576654 created INC40844775
</t>
  </si>
  <si>
    <t xml:space="preserve">
 2025-12-09 08:51:24 Gilbert Noble - Assigned to is Gilbert Noble was 
 2025-12-09 08:54:31 Gilbert Noble - Assignment Group is DXC Desktop CBD was DXC Remote Desktop Support
 2025-12-09 14:26:56 PDXC Integration - State is Resolved was Work in Progress
 2025-12-14 15:00:08  - State is Closed was Resolved</t>
  </si>
  <si>
    <t xml:space="preserve">09-12-2025 09:06:00 - Andy Phan (Additional comments)
Hi David, 
To send emails on behalf of FreightFacilitator@qr.com.au, submit an Email Services request by completing the form below.
https://queenslandrail.service-now.com/service_management?id=sc_cat_item&amp;sys_id=b04b8e0f4f1626004a30fe501310c790 
If you have any further issues with this please feel free to contact us by calling 07 3072 5000 (we are option 1), or alternatively email us at ITServiceDesk@qr.com.au.
Kind regards,
Andy
09-12-2025 09:06:00 - Andy Phan (Work notes)
Emailed user regarding the Email Services request to have Send on behalf access for FreightFacilitator@qr.com.au.
09-12-2025 08:50:38 - Andy Phan (Work notes)
SDA checked FreightFacilitator@qr.com.au in Exchange admin center. User has Send as &amp; read and manage (Full Access) permissions but not Send on behalf. 
User will need to raise an email service request to have Send on behalf access for FreightFacilitator@qr.com.au
09-12-2025 08:43:20 - Andy Phan (Work notes)
Investigating
</t>
  </si>
  <si>
    <t xml:space="preserve">
 2025-12-09 07:02:44 Cameron Horn - Assigned to is Zoe O'Brien was 
 2025-12-09 09:06:00 Andy Phan - State is Resolved was Work in Progress
 2025-12-14 10:00:08  - State is Closed was Resolved</t>
  </si>
  <si>
    <t xml:space="preserve">12-12-2025 14:28:38 - PDXC Integration (Work notes)
Assigned to Revati Bojanki.
&lt;br/&gt;[incident].[cmdb_ci] supplied value [CAHPRDSEC001] failed [More than one match found]&lt;br/&gt;[incident].[parent_incident] supplied value [INC40854398] failed [Unable to determine reference]
09-12-2025 18:15:48 - PDXC Integration (Work notes)
Assigned to Revati Bojanki.
&lt;br/&gt;[incident].[cmdb_ci] supplied value [CAHPRDSEC001] failed [More than one match found]&lt;br/&gt;What change in next update: The server CAHPRDSEC001 is in hung state we have sent mail for downtime to reboot the server.
09-12-2025 14:56:58 - PDXC Integration (Work notes)
Assigned to Revati Bojanki.
&lt;br/&gt;[incident].[cmdb_ci] supplied value [CAHPRDSEC001] failed [More than one match found]&lt;br/&gt;what change in next update : We have sent follow-up mail  to respected team.
09-12-2025 06:20:14 - PDXC Integration (Work notes)
Assigned to Revati Bojanki.
&lt;br/&gt;[incident].[cmdb_ci] supplied value [CAHPRDSEC001] failed [More than one match found]
09-12-2025 06:20:09 - PDXC Integration (Work notes)
Assigned to Revati Bojanki.
&lt;br/&gt;[incident].[cmdb_ci] supplied value [CAHPRDSEC001] failed [More than one match found]
09-12-2025 06:20:02 - PDXC Integration (Additional comments)
v.harikrishna@dxc.com: Issue :- Percentage of Committed Memory in Use is too high
Findings :- The memory is running high and fluctuating. 
Steps taken :- We are monitoring on it.
09-12-2025 06:18:14 - PDXC Integration (Work notes)
Assigned to Revati Bojanki.
&lt;br/&gt;[incident].[cmdb_ci] supplied value [CAHPRDSEC001] failed [More than one match found]
09-12-2025 06:16:58 - PDXC Integration (Work notes)
Assigned to Revati Bojanki.
&lt;br/&gt;[incident].[cmdb_ci] supplied value [CAHPRDSEC001] failed [More than one match found]
09-12-2025 06:16:51 - PDXC Integration (Additional comments)
v.harikrishna@dxc.com: Hello "Matthew Ayers", Thanks for raising the incident. The incident has been acknowledged and if we need further information related to the incident, we will reach out to you.
09-12-2025 05:44:34 - PDXC Integration (Work notes)
Assigned to Revati Bojanki.
09-12-2025 05:30:44 - PDXC Integration (Work notes)
Vendor Referenced this CI Value on Creation not found in database : SCOM
Vendor Referenced this Business Service Value on Creation not found in database : SCOM
09-12-2025 05:29:53 - Matthew Ayers (Work notes)
Platform DXC Integration incident INC0576652 created INC40843086
</t>
  </si>
  <si>
    <t xml:space="preserve">
 2025-12-09 05:44:30 PDXC Integration - State is Work in Progress was New
 2025-12-09 06:20:02 PDXC Integration - State is On Hold was Work in Progress</t>
  </si>
  <si>
    <t xml:space="preserve">12-12-2025 18:06:59 - PDXC Integration (Work notes)
Assigned to Lakshmi Kundeti.
&lt;br/&gt;ConfigMgr Primary Site Server - CPTPRDMCM105.CORP.QR.COM.AU (Primary Site Server) restarted. SMS services restarted.
12-12-2025 18:06:53 - PDXC Integration (Additional comments)
kundeti@dxc.com: ConfigMgr Primary Site Server after restarted sms services
12-12-2025 18:06:51 - PDXC Integration (Work notes)
Assigned to Lakshmi Kundeti.
&lt;br/&gt;ConfigMgr Primary Site Server - CPTPRDMCM105.CORP.QR.COM.AU (Primary Site Server) restarted. SMS services restarted.
12-12-2025 18:06:48 - PDXC Integration (Work notes)
Assigned to Lakshmi Kundeti.
&lt;br/&gt;ConfigMgr Primary Site Server - CPTPRDMCM105.CORP.QR.COM.AU (Primary Site Server) restarted. SMS services restarted.
12-12-2025 18:06:46 - PDXC Integration (Additional comments)
kundeti@dxc.com: ConfigMgr Primary Site Server after restarted sms services
12-12-2025 18:06:08 - PDXC Integration (Work notes)
Assigned to Lakshmi Kundeti.
12-12-2025 18:05:59 - PDXC Integration (Work notes)
Assigned to Lakshmi Kundeti.
12-12-2025 18:05:58 - PDXC Integration (Additional comments)
kundeti@dxc.com: ConfigMgr Primary Site Server after restarted sms services
10-12-2025 11:30:33 - PDXC Integration (Work notes)
Assigned to Lakshmi Kundeti.
10-12-2025 11:30:32 - PDXC Integration (Additional comments)
kundeti@dxc.com: we have restarted sms services
09-12-2025 10:20:24 - PDXC Integration (Work notes)
Assigned to Lakshmi Kundeti.
09-12-2025 10:19:48 - PDXC Integration (Work notes)
Assigned to Lakshmi Kundeti.
09-12-2025 10:19:41 - PDXC Integration (Additional comments)
diya.dey@dxc.com: Checking on this
09-12-2025 10:18:59 - PDXC Integration (Work notes)
Assigned to Lakshmi Kundeti.
09-12-2025 05:27:58 - PDXC Integration (Work notes)
Vendor Referenced this CI Value on Creation not found in database : SCOM
Vendor Referenced this Business Service Value on Creation not found in database : SCOM
09-12-2025 05:27:02 - Matthew Ayers (Work notes)
Platform DXC Integration incident INC0576651 created INC40843039
</t>
  </si>
  <si>
    <t xml:space="preserve">
 2025-12-09 10:18:54 PDXC Integration - State is Work in Progress was New
 2025-12-09 10:19:41 PDXC Integration - State is On Hold was Work in Progress
 2025-12-12 18:05:58 PDXC Integration - State is Work in Progress was On Hold
 2025-12-12 18:06:46 PDXC Integration - State is Resolved was Work in Progress</t>
  </si>
  <si>
    <t xml:space="preserve">12-12-2025 11:00:52 - Frederic Shea (Additional comments)
Hey Ashley,
We've tried to get in contact with you a few times but haven't been able to reach you.
Can you please contact us at ITServiceDesk@qr.com.au or call us at 07 3072 5000 if you are still having this issue?
Kind regards,
Frederic Shea.
12-12-2025 11:00:52 - Frederic Shea (Work notes)
Unable to get a hold of end User
11-12-2025 06:46:24 - Raegan Munro (Additional comments)
Hi Ashley, 
Thank you for reaching out to the Queensland Rail IT Service Desk.
We tried to contact you on 0747676481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INC0576650 when you do so.
We will also see any comments that you leave on this ticket if you would prefer to contact us that way.
Kind regards, 
Raegan.
11-12-2025 06:44:33 - Raegan Munro (Work notes)
Calling user on 0747676481 - Spoke to Steve (no last name given) who advised that Ashley is not free until 8pm tonight.
11-12-2025 06:42:49 - Raegan Munro (Work notes)
Investigating.
10-12-2025 13:02:08 - George Knight (Work notes)
Set scheduled reminder in MS Teams chat for Thursday 11 Dec at 7:15 am
"Scheduled reminder - INC0576650 call Ashley Struber before shift ends at 8:00AM (QLD time)"
10-12-2025 12:55:12 - George Knight (Work notes)
Investigating.
09-12-2025 09:39:17 - Pruthvish Patel (Additional comments)
Hi Ashley,
Thank you for reaching out to Queensland Rail Service Desk.
We have tried to reach you today regarding your issue, If you can contact us by calling 07 3072 5000 (we are option 1), or alternatively email us at ITServiceDesk@qr.com.au.
Kind regards,
Pruthvish
09-12-2025 09:39:17 - Pruthvish Patel (Work notes)
SD called User on 0747676481, picked up by another User
another User mentioned Ashley is shift worker and she finished her work for today at 8.00 AM QLT
another User was not sure when she will be back as she is shift worker and advised SD to call back tomorrow 8:00 AM
09-12-2025 09:26:24 - Pruthvish Patel (Work notes)
Investigating
</t>
  </si>
  <si>
    <t xml:space="preserve">
 2025-12-09 07:02:46 Cameron Horn - Assigned to is Zoe O'Brien was 
 2025-12-09 09:39:17 Pruthvish Patel - State is On Hold was Work in Progress</t>
  </si>
  <si>
    <t xml:space="preserve">10-12-2025 09:52:34 - PDXC Integration (Work notes)
Assigned to Anitha Sanaboyina.
&lt;br/&gt;No response from the user.
10-12-2025 09:52:25 - PDXC Integration (Work notes)
Assigned to Anitha Sanaboyina.
&lt;br/&gt;No response from the user.
10-12-2025 09:52:20 - PDXC Integration (Additional comments)
harshitha.gudla@dxc.com: From: Harshitha, Gudla 
Sent: 10 December 2025 05:21
To: 'ashton.lee@qr.com.au' &lt;ashton.lee@qr.com.au&gt;
Subject: RE: QR | INC40840683 - Citrix RTOA - Hung Session Clear / RTOA Not Launching
Hi @ashton.lee@qr.com.au
Good day!
Regarding the Ticket, INC40840683 - Citrix RTOA - Hung Session Clear / RTOA Not Launching.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INC40840683, problem still exists, please contact the Service Desk to create a NEW ticket referencing the above ticket number.
Going forward, we will close ticket INC40840683 end of the day.
Thanks &amp; Regards
Harshitha Gudla
Citrix Team
Team PDL: wpnido2ctxaus@dxc.com
10-12-2025 09:51:34 - PDXC Integration (Work notes)
Assigned to Anitha Sanaboyina.
10-12-2025 09:51:28 - PDXC Integration (Work notes)
Assigned to Anitha Sanaboyina.
10-12-2025 09:51:24 - PDXC Integration (Additional comments)
harshitha.gudla@dxc.com: From: Harshitha, Gudla 
Sent: 10 December 2025 05:21
To: 'ashton.lee@qr.com.au' &lt;ashton.lee@qr.com.au&gt;
Subject: RE: QR | INC40840683 - Citrix RTOA - Hung Session Clear / RTOA Not Launching
Hi @ashton.lee@qr.com.au
Good day!
Regarding the Ticket, INC40840683 - Citrix RTOA - Hung Session Clear / RTOA Not Launching.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INC40840683, problem still exists, please contact the Service Desk to create a NEW ticket referencing the above ticket number.
Going forward, we will close ticket INC40840683 end of the day.
Thanks &amp; Regards
Harshitha Gudla
Citrix Team
Team PDL: wpnido2ctxaus@dxc.com
09-12-2025 07:59:05 - PDXC Integration (Work notes)
Assigned to Anitha Sanaboyina.
09-12-2025 07:59:02 - PDXC Integration (Additional comments)
harshitha.gudla@dxc.com: From: Harshitha, Gudla 
Sent: 09 December 2025 03:27
To: ashton.lee@qr.com.au
Cc: Workplace Noida iDO 2 Citrix AUS &lt;wpnido2ctxaus@dxc.com&gt;
Subject: QR | INC40840683 - Citrix RTOA - Hung Session Clear / RTOA Not Launching
Hi @ashton.lee@qr.com.au
Good day!
Regarding the ticket, INC40840683 - Citrix RTOA - Hung Session Clear / RTOA Not Launching.
Could you please try to launch the application and share the status?
Thanks &amp; Regards
Harshitha Gudla
Citrix Team
Team PDL: wpnido2ctxaus@dxc.com
09-12-2025 03:12:49 - PDXC Integration (Work notes)
Assigned to Anitha Sanaboyina.
09-12-2025 03:12:38 - PDXC Integration (Work notes)
Assigned to Anitha Sanaboyina.
09-12-2025 03:12:35 - PDXC Integration (Additional comments)
anitha.sanaboyina@dxc.com: From: Sanaboyina, Anitha 
Sent: 08 December 2025 22:41
To: 'ashton.lee@qr.com.au' &lt;ashton.lee@qr.com.au&gt;
Cc: Workplace Noida iDO 2 Citrix AUS &lt;wpnido2ctxaus@dxc.com&gt;
Subject: QR | INC40840683 - Citrix RTOA - Hung Session Clear / RTOA Not Launching
Hi Lee,
Good day!
This email is regarding the subjected incident INC40840683.
Kindly follow the steps mentioned below:
Clear all the browsing cache and cookies (Ctrl+Shift+Del within browser)   reboot the computer  then try accessing Citrix.
Also, Reset Citrix Receiver/Workspace -:
• Right click on Citrix Receiver/workspace icon   (should be visible in taskbar of your local pc)
• Click on advanced preferences.
• Click on Reset receiver/workspace
Kindly let us know the status of this issue after trying the above steps.
Thanks and Regards,
Anitha S
Analyst II Infrastructure Services
09-12-2025 02:48:14 - PDXC Integration (Work notes)
Assigned to Anitha Sanaboyina.
09-12-2025 01:49:27 - Calem Garity (Work notes)
Platform DXC Integration incident INC0576649 created INC40840683
09-12-2025 01:49:16 - Calem Garity (Work notes)
RTOA still not launching may need profile reset, assigning to citrix team
09-12-2025 01:02:57 - Calem Garity (Work notes)
Only vizirail app server/connection running now
</t>
  </si>
  <si>
    <t xml:space="preserve">
 2025-12-09 01:49:16 Calem Garity - Assignment Group is DXC Desktop Technology Citrix was Global Service Desk
 2025-12-09 03:12:35 PDXC Integration - State is On Hold was Work in Progress
 2025-12-10 09:51:24 PDXC Integration - State is Work in Progress was On Hold
 2025-12-10 09:52:20 PDXC Integration - State is Resolved was Work in Progress</t>
  </si>
  <si>
    <t xml:space="preserve">09-12-2025 06:41:48 - PDXC Integration (Work notes)
Assigned to Pranay Yara.
&lt;br/&gt;The user is simply using a VPN, and given the satisfied MFA, consistent Android device details, and access to their usual apps, the activity appears legitimate with no malicious indicators.
09-12-2025 06:41:38 - PDXC Integration (Additional comments)
p.yara@dxc.com: Moreover, based on the user’s sign-in logs over the past few days, they appear to be traveling, as activity is only seen from their mobile device for the past few days. Before the AU VPN logon activity there was login attempts from a Japan IP with the same devicedetails and user agent however it was blocked CA due to it being from overseas, so the user may have used an Australian VPN to successfully access their account after the Japan IP failed.
09-12-2025 06:16:38 - PDXC Integration (Work notes)
Assigned to Pranay Yara.
&lt;br/&gt;The user is simply using a VPN, and given the satisfied MFA, consistent Android device details, and access to their usual apps, the activity appears legitimate with no malicious indicators.
09-12-2025 06:16:24 - PDXC Integration (Work notes)
Assigned to Pranay Yara.
&lt;br/&gt;The user is simply using a VPN, and given the satisfied MFA, consistent Android device details, and access to their usual apps, the activity appears legitimate with no malicious indicators.
09-12-2025 06:16:17 - PDXC Integration (Additional comments)
p.yara@dxc.com: The user is simply using a VPN, and given the satisfied MFA, consistent Android device details, and access to their usual apps, the activity appears legitimate with no malicious indicators.
09-12-2025 06:15:44 - PDXC Integration (Work notes)
Assigned to Pranay Yara.
&lt;br/&gt;OSINT:
103.27.224.4 was found in our database!
This IP was reported 1 times. Confidence of Abuse is 0%
ISP Zero 2 Infinity, LLC
Usage Type Fixed Line ISP
ASN AS22363
Domain Name zero2infinity.net
Country 🇦🇺 Australia
City Sydney, New South Wales
KQL:
SigninLogs
| where UserPrincipalName == "jeremy.rigby@qr.com.au"
| project TimeGenerated, ResultType, ResultSignature, AppDisplayName, AuthenticationDetails, DeviceDetail, ConditionalAccessStatus, MfaDetail, IPAddress, UserAgent
- User is using a VPN server, as seen from whatismyipaddress.com
- MFA has been satisfied in claim token
- User's devicedetails of android device and user agent are consistent with their past login activity, so the activity likely originates from the user and not malicious actors
- Apps accessed were Outlook and MyRoster, normal apps for the user to be accessing
09-12-2025 05:59:58 - PDXC Integration (Work notes)
Assigned to Pranay Yara.
09-12-2025 05:59:54 - PDXC Integration (Additional comments)
p.yara@dxc.com: The Unit 42 Managed Services Team investigated ID-30852 - First successful SSO access from ASN in the organization
The user queenslandrail\R873051 successfully authenticated via SSO. The user accessed SSO via ASN 22363 . The connection was from Australia which the user connected on 17 days over the past 30 days. The authentication service used was Azure. The user accessed the SSO from the PHMGMT-AS1 organization. A user authenticated using SSO from ASN 22363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queenslandrail\R873051
- IP Addresses: 103.27.224.4.
Alert details:
- Time: 2025-12-08 13:23:24 UTC
- Alert Name: First successful SSO access from ASN in the organization
- Alert Description: The user queenslandrail\R873051 successfully authenticated via SSO. The user accessed SSO via ASN 22363 . The connection was from Australia which the user connected on 17 days over the past 30 days. The authentication service used was Azure. The user accessed the SSO from the PHMGMT-AS1 organization. A user authenticated using SSO from ASN 22363 for the first time
- Action: Detected
User DSS Info:
- Name: Rigby, Jeremy
- Upn: Jeremy.Rigby@qr.com.au
- Title: GUARD
- Department: TRAIN SERVICE DELIVERY
- Dn: CN=Rigby\, Jeremy,OU=Standard,OU=zQLDRail SOE 7 BNEPRDFPS19 (Redirect19) Users,OU=QR Users,DC=corp,DC=qr,DC=com,DC=au
08-12-2025 23:46:49 - PDXC Integration (Work notes)
Assigned to Pranay Yara.
08-12-2025 23:42:18 - PDXC Integration (Work notes)
Opened By User is Unknown : email.integration.mdr_unit 42@QR
Vendor Referenced this CI Value on Creation not found in database : Cortex XDR
Vendor Referenced this Business Service Value on Creation not found in database : Cortex XDR
08-12-2025 23:41:56 - Palo Alto MDR Service – Unit 42 (Work notes)
Platform DXC Integration incident INC0576648 created INC40838821
</t>
  </si>
  <si>
    <t xml:space="preserve">
 2025-12-08 23:46:41 PDXC Integration - State is Work in Progress was On Hold
 2025-12-09 06:16:17 PDXC Integration - State is Resolved was Work in Progress
 2025-12-14 07:00:02  - State is Closed was Resolved</t>
  </si>
  <si>
    <t xml:space="preserve">12-12-2025 12:29:01 - PDXC Integration (Work notes)
Assigned to Bhagyashree Muchetty.
12-12-2025 12:28:54 - PDXC Integration (Additional comments)
bhagyashree.muchetty@dxc.com: From: Muchetty, Bhagyashree &lt;bhagyashree.muchetty@dxc.com&gt; 
Sent: 12 December 2025 07:57 AM
To: neha.johar@qr.com.au
Cc: GDIC India Modern Workplace MDM team &lt;indiawpsmdm@dxc.com&gt;
Subject: RE: QR - INC40838433 - iPhone-CK7V7HHW6K Corp Mobile Lost/Stolen
*3rd  follow up*
Hi Neha,
Good day.
I am from Intune Mobility team.
This is regarding the case mentioned over subject line.
The device is currently in Lost Mode (locked). Please find the attached location details for device # iPhone-CK7V7HHW6K below. 
Thanks &amp; regards
Bhagyashree.
Modern Management, MDM
DXC Technology
bhagyashree.muchetty@dxc.com
Bangalore, India
DXC.com | Twitter | Facebook | LinkedIn
11-12-2025 14:31:18 - PDXC Integration (Work notes)
Assigned to Bhagyashree Muchetty.
11-12-2025 14:31:09 - PDXC Integration (Additional comments)
bhagyashree.muchetty@dxc.com: From: Muchetty, Bhagyashree &lt;bhagyashree.muchetty@dxc.com&gt; 
Sent: 11 December 2025 10:00 AM
To: neha.johar@qr.com.au
Cc: GDIC India Modern Workplace MDM team &lt;indiawpsmdm@dxc.com&gt;
Subject: RE: QR - INC40838433 - iPhone-CK7V7HHW6K Corp Mobile Lost/Stolen
*2nd follow up*
Hi Neha,
Good day.
I am from Intune Mobility team.
This is regarding the case mentioned over subject line.
The device is currently in Lost Mode (locked). Please find the attached location details for device # iPhone-CK7V7HHW6K below. 
Thanks &amp; regards
Bhagyashree.
Modern Management, MDM
DXC Technology
bhagyashree.muchetty@dxc.com
Bangalore, India
DXC.com | Twitter | Facebook | LinkedIn
10-12-2025 16:02:44 - PDXC Integration (Work notes)
Assigned to Bhagyashree Muchetty.
10-12-2025 16:02:40 - PDXC Integration (Additional comments)
bhagyashree.muchetty@dxc.com: From: Muchetty, Bhagyashree &lt;bhagyashree.muchetty@dxc.com&gt; 
Sent: 10 December 2025 11:26 AM
To: neha.johar@qr.com.au
Cc: GDIC India Modern Workplace MDM team &lt;indiawpsmdm@dxc.com&gt;
Subject: RE: QR - INC40838433 - iPhone-CK7V7HHW6K Corp Mobile Lost/Stolen
*1st follow up*
Hi Neha,
Good day.
I am from Intune Mobility team.
This is regarding the case mentioned over subject line.
The device is currently in Lost Mode (locked). Please find the attached location details for device # iPhone-CK7V7HHW6K below. 
Thanks &amp; regards
Bhagyashree.
Modern Management, MDM
DXC Technology
bhagyashree.muchetty@dxc.com
Bangalore, India
DXC.com | Twitter | Facebook | LinkedIn
09-12-2025 17:08:48 - PDXC Integration (Work notes)
Assigned to Bhagyashree Muchetty.
09-12-2025 17:08:42 - PDXC Integration (Additional comments)
bhagyashree.muchetty@dxc.com: From: Muchetty, Bhagyashree &lt;bhagyashree.muchetty@dxc.com&gt; 
Sent: 09 December 2025 12:30 PM
To: neha.johar@qr.com.au
Cc: GDIC India Modern Workplace MDM team &lt;indiawpsmdm@dxc.com&gt;
Subject: QR - INC40838433 - iPhone-CK7V7HHW6K Corp Mobile Lost/Stolen
Hi Neha,
Good day.
I am from Intune Mobility team.
This is regarding the case mentioned over subject line.
The device is currently in Lost Mode (locked). Please find the attached location details for device # iPhone-CK7V7HHW6K below. 
Thanks &amp; regards
Bhagyashree.
Modern Management, MDM
DXC Technology
bhagyashree.muchetty@dxc.com
Bangalore, India
DXC.com | Twitter | Facebook | LinkedIn
09-12-2025 15:47:49 - PDXC Integration (Work notes)
Assigned to Bhagyashree Muchetty.
09-12-2025 15:47:44 - PDXC Integration (Work notes)
Assigned to Bhagyashree Muchetty.
09-12-2025 15:47:40 - PDXC Integration (Additional comments)
bhagyashree.muchetty@dxc.com: We have enabled lost mode, lost mode is in pending.
09-12-2025 10:23:35 - PDXC Integration (Work notes)
Assigned to Bhagyashree Muchetty.
08-12-2025 23:15:37 - Calem Garity (Work notes)
Platform DXC Integration incident INC0576647 updated INC40838433
08-12-2025 23:15:33 - Calem Garity (Work notes)
Was left on a train
Train crew were unable to locate it 
Device is intune managed
08-12-2025 23:14:09 - PDXC Integration (Work notes)
Vendor Referenced this CI Value on Creation not found in database : InTune
08-12-2025 23:13:44 - Calem Garity (Work notes)
Platform DXC Integration incident INC0576647 created INC40838433
</t>
  </si>
  <si>
    <t xml:space="preserve">
 2025-12-09 10:23:25 PDXC Integration - State is Work in Progress was New
 2025-12-09 15:47:40 PDXC Integration - State is On Hold was Work in Progress</t>
  </si>
  <si>
    <t xml:space="preserve">
 2025-12-08 22:54:15 TRAP Alerts - State is Closed was Closed</t>
  </si>
  <si>
    <t xml:space="preserve">
 2025-12-08 21:23:25 TRAP Alerts - State is Closed was Closed</t>
  </si>
  <si>
    <t xml:space="preserve">
 2025-12-08 20:40:08 TRAP Alerts - State is Closed was Closed</t>
  </si>
  <si>
    <t xml:space="preserve">
 2025-12-08 20:29:45 TRAP Alerts - State is Closed was Closed</t>
  </si>
  <si>
    <t xml:space="preserve">
 2025-12-08 20:26:55 TRAP Alerts - State is Closed was Closed</t>
  </si>
  <si>
    <t xml:space="preserve">12-12-2025 12:53:42 - PDXC Integration (Work notes)
Assigned to Simran Singh.
&lt;br/&gt;User confirmed that issue is resolved, no action required.
12-12-2025 12:53:28 - PDXC Integration (Work notes)
Assigned to Simran Singh.
&lt;br/&gt;User confirmed that issue is resolved, no action required.
12-12-2025 12:53:23 - PDXC Integration (Additional comments)
mansimran.singh@dxc.com: User confirmed that issue is resolved, no action required.
12-12-2025 12:51:51 - PDXC Integration (Work notes)
Assigned to Simran Singh.
12-12-2025 12:51:48 - PDXC Integration (Work notes)
Assigned to Simran Singh.
&lt;br/&gt;Added attachment ::  INC40845057.png
12-12-2025 12:51:08 - PDXC Integration (Work notes)
Assigned to Simran Singh.
12-12-2025 12:51:03 - PDXC Integration (Additional comments)
mansimran.singh@dxc.com: User has adviced that is working fine, no action has been taken for this.
10-12-2025 14:01:48 - PDXC Integration (Work notes)
Assigned to Simran Singh.
10-12-2025 14:01:40 - PDXC Integration (Additional comments)
mansimran.singh@dxc.com: Hi Helen,
I'm Simran from Firewall Security team – investigating your incident INC0576641 regarding SIMS Prod Access Blocked.
Can you please confirm the SIMS url that you're trying to access. Also, please let me know the timestamp when you'll be accessing this.
Was this access working earlier and recently stopped?
Regards,
Simran
10-12-2025 14:01:18 - PDXC Integration (Work notes)
Assigned to Simran Singh.
10-12-2025 14:01:08 - PDXC Integration (Work notes)
Assigned to Simran Singh.
10-12-2025 14:01:04 - PDXC Integration (Additional comments)
mansimran.singh@dxc.com: Hi Helen,
I'm Simran from Firewall Security team – investigating your incident INC0576641 regarding SIMS Prod Access Blocked.
Can you please confirm the SIMS url that you're trying to access. Also, please let me know the timestamp when you'll be accessing this.
Was this access working earlier and recently stopped?
Regards,
Simran
10-12-2025 14:00:45 - PDXC Integration (Work notes)
Assigned to Simran Singh.
10-12-2025 14:00:38 - PDXC Integration (Additional comments)
mansimran.singh@dxc.com: Reached out to user to get the URL that Helen is trying to access, awiting response.
Hi Helen,
I’m Simran from Firewall Security team – investigating your incident INC0576641 regarding SIMS Prod Access Blocked.
Can you please confirm the SIMS url that you’re trying to access. Also, please let me know the timestamp when you’ll be accessing this.
Was this access working earlier and recently stopped?
Regards,
Simran
10-12-2025 13:44:54 - PDXC Integration (Work notes)
Assigned to Simran Singh.
10-12-2025 12:22:15 - PDXC Integration (Work notes)
Hi team - Security Firewall Management QLR
Kindly assist.
This is not scope of M365 support.
10-12-2025 11:40:45 - PDXC Integration (Work notes)
Assigned to Sonia Pandey.
&lt;br/&gt;Checking internally with team.
Will update details accordingly.
09-12-2025 12:45:34 - PDXC Integration (Work notes)
Assigned to Sonia Pandey.
09-12-2025 12:45:05 - PDXC Integration (Work notes)
Assigned to Sonia Pandey.
09-12-2025 12:44:58 - PDXC Integration (Work notes)
Assigned to Sonia Pandey.
&lt;br/&gt;Checking internally with team.
Will update details accordingly.
09-12-2025 12:44:55 - PDXC Integration (Additional comments)
sonia.pandey@dxc.com: .
09-12-2025 10:08:08 - PDXC Integration (Work notes)
Assigned to Sonia Pandey.
09-12-2025 09:29:58 - PDXC Integration (Work notes)
Vendor Referenced this CI Value on Creation not found in database : General Enquiries (Generic Ci)
09-12-2025 09:29:43 - Andy Phan (Work notes)
Platform DXC Integration incident INC0576641 created INC40845057
09-12-2025 09:29:33 - Andy Phan (Work notes)
Attachment(s) not E-bonded as they exceeded the allowed size of 3.7MB
09-12-2025 09:29:33 - Andy Phan (Work notes)
Assigning to O365 for further assistance as per KB0010564
09-12-2025 09:15:16 - Andy Phan (Work notes)
Investigating
</t>
  </si>
  <si>
    <t xml:space="preserve">
 2025-12-09 07:02:45 Cameron Horn - Assigned to is Zoe O'Brien was 
 2025-12-09 09:29:33 Andy Phan - Assignment Group is DXC O365 Messaging was Global Service Desk
 2025-12-09 12:44:51 PDXC Integration - State is On Hold was Work in Progress
 2025-12-10 12:22:10 PDXC Integration - State is Work in Progress was On Hold
 2025-12-10 14:01:04 PDXC Integration - State is On Hold was Work in Progress
 2025-12-12 12:51:03 PDXC Integration - State is Work in Progress was On Hold
 2025-12-12 12:53:23 PDXC Integration - State is Resolved was Work in Progress</t>
  </si>
  <si>
    <t xml:space="preserve">09-12-2025 11:04:54 - PDXC Integration (Work notes)
Assigned to Vanessa Swarbrick.
&lt;br/&gt;Thank you for reporting this email.
We've reviewed the email and this email is marketing email and we didn't find any signs of malicious content. please ignore if it's not relevant to you.
09-12-2025 11:04:44 - PDXC Integration (Work notes)
Assigned to Vanessa Swarbrick.
&lt;br/&gt;Thank you for reporting this email.
We've reviewed the email and this email is marketing email and we didn't find any signs of malicious content. please ignore if it's not relevant to you.
09-12-2025 11:04:44 - PDXC Integration (Work notes)
Assigned to Vanessa Swarbrick.
&lt;br/&gt;Thank you for reporting this email.
We've reviewed the email and this email is marketing email and we didn't find any signs of malicious content. please ignore if it's not relevant to you.&lt;br/&gt;Sender: nicola.davies@redhealth.com.au
09-12-2025 11:04:41 - PDXC Integration (Additional comments)
vanessa.swarbrick@dxc.com: Thank you for reporting this email.
We've reviewed the email and this email is marketing email and we didn't find any signs of malicious content. please ignore if it's not relevant to you.
09-12-2025 10:47:08 - PDXC Integration (Work notes)
Assigned to Vanessa Swarbrick.
08-12-2025 18:35:38 - PDXC Integration (Work notes)
Opened By User is Unknown : TRAP_Alerts@qr.com.au@QR
08-12-2025 18:35:25 - TRAP Alerts (Work notes)
Platform DXC Integration incident INC0576640 created INC40835139
</t>
  </si>
  <si>
    <t xml:space="preserve">
 2025-12-08 18:35:09 TRAP Alerts - State is New was New
 2025-12-09 10:47:01 PDXC Integration - State is Work in Progress was New
 2025-12-09 11:04:39 PDXC Integration - State is Resolved was Work in Progress
 2025-12-14 12:00:14  - State is Closed was Resolved</t>
  </si>
  <si>
    <t xml:space="preserve">09-12-2025 11:22:48 - PDXC Integration (Work notes)
Assigned to Vanessa Swarbrick.
&lt;br/&gt;Thank you for reporting this email.
We've reviewed the email and this email is not suspicious, please ignore if it's not relevant to you. 
09-12-2025 11:22:44 - PDXC Integration (Work notes)
Assigned to Vanessa Swarbrick.
&lt;br/&gt;Thank you for reporting this email.
We've reviewed the email and this email is not suspicious, please ignore if it's not relevant to you. 
09-12-2025 11:22:35 - PDXC Integration (Additional comments)
vanessa.swarbrick@dxc.com: Thank you for reporting this email.
We've reviewed the email and this email is not suspicious, please ignore if it's not relevant to you.
09-12-2025 11:22:34 - PDXC Integration (Work notes)
Assigned to Vanessa Swarbrick.
&lt;br/&gt;Thank you for reporting this email.
We've reviewed the email and this email is not suspicious, please ignore if it's not relevant to you. 
&lt;br/&gt;Sender: nicola.davies@redhealth.com.au
09-12-2025 09:50:58 - PDXC Integration (Work notes)
Assigned to Vanessa Swarbrick.
08-12-2025 18:35:49 - PDXC Integration (Work notes)
Opened By User is Unknown : TRAP_Alerts@qr.com.au@QR
08-12-2025 18:35:20 - TRAP Alerts (Work notes)
Platform DXC Integration incident INC0576639 created INC40835138
</t>
  </si>
  <si>
    <t xml:space="preserve">
 2025-12-08 18:35:05 TRAP Alerts - State is New was New
 2025-12-09 09:50:49 PDXC Integration - State is Work in Progress was New
 2025-12-09 11:22:33 PDXC Integration - State is Resolved was Work in Progress
 2025-12-14 12:00:00  - State is Closed was Resolved</t>
  </si>
  <si>
    <t xml:space="preserve">09-12-2025 11:19:04 - PDXC Integration (Work notes)
Assigned to Vanessa Swarbrick.
&lt;br/&gt;Thank you for reporting this email. 
Upon investigation, it was found that the email from correspondencequeensla01@productsdc66pr.successfactors.com was not suspicious.
09-12-2025 11:18:28 - PDXC Integration (Work notes)
Assigned to Vanessa Swarbrick.
&lt;br/&gt;Thank you for reporting this email. 
Upon investigation, it was found that the email from correspondencequeensla01@productsdc66pr.successfactors.com was not suspicious.
09-12-2025 11:18:28 - PDXC Integration (Work notes)
Assigned to Vanessa Swarbrick.
&lt;br/&gt;Thank you for reporting this email. 
Upon investigation, it was found that the email from correspondencequeensla01@productsdc66pr.successfactors.com was not suspicious.&lt;br/&gt;Sender: correspondencequeensla01@productsdc66pr.successfactors.com
09-12-2025 11:18:22 - PDXC Integration (Additional comments)
vanessa.swarbrick@dxc.com: Thank you for reporting this email. 
Upon investigation, it was found that the email from correspondencequeensla01@productsdc66pr.successfactors.com was not suspicious.
09-12-2025 09:50:48 - PDXC Integration (Work notes)
Assigned to Vanessa Swarbrick.
08-12-2025 18:09:05 - PDXC Integration (Work notes)
Opened By User is Unknown : TRAP_Alerts@qr.com.au@QR
08-12-2025 18:08:50 - TRAP Alerts (Work notes)
Platform DXC Integration incident INC0576638 created INC40834852
</t>
  </si>
  <si>
    <t xml:space="preserve">
 2025-12-08 18:08:35 TRAP Alerts - State is New was New
 2025-12-09 09:50:40 PDXC Integration - State is Work in Progress was New
 2025-12-09 11:18:20 PDXC Integration - State is Resolved was Work in Progress
 2025-12-14 12:00:00  - State is Closed was Resolved</t>
  </si>
  <si>
    <t xml:space="preserve">10-12-2025 14:53:43 - Shane Kmet (Work notes)
This INC was incorrectly raised, this is not an ICT ticket nor requires any action fro ICT
The email that created this INC was sent to servicenow.prd@qr.com.au
The email should have been sent to a Davina, we have no surname (could be Davina Campbell)
Ticekt to be closed
10-12-2025 14:49:21 - Shane Kmet (Work notes)
Investigating
09-12-2025 14:05:58 - Andy Phan (Additional comments)
Hi Stefanie,
I tried to reach you on 0498213102 and 07 56315009.
Please contact us by calling 07 3072 5000 (select option 1) or alternatively email us at ITServiceDesk@qr.com.au so we can assist you further.
Kind regards,
Andy
09-12-2025 14:05:58 - Andy Phan (Work notes)
Called user on both 0498213102 and 07 56315009.  The first call (0498213102) didn't go through, and the 2nd call (07 56315009) was disconnected. 
Pending user response
09-12-2025 13:28:47 - Andy Phan (Work notes)
SDA called 07 56315009 and this is a general line. Confirmed user will start work at 2pm (2:30pm Adelaide time). Confirmed user's number is 0498213102. 
SDA will call user in an hour. 
Next steps:
Confirm with the user if this CORR0014258 is a ticket number. Advise user that service desk cannot see the ticket and to reply directly to that ticket. If not, advise the user to contact Building Services can be contacted on 07 3072 5000 (option 4) or buildingservices@qr.com.au
09-12-2025 13:25:25 - Andy Phan (Work notes)
Investigating
09-12-2025 12:17:48 - PDXC Integration (Additional comments)
tnguyen213@dxc.com: Hi SD,
The mentioned KBA is for BikeLocker application. Could you please check which application user is requesting for?
09-12-2025 09:35:44 - PDXC Integration (Work notes)
Vendor Referenced this CI Value on Creation not found in database : General Enquiries (Generic Ci)
09-12-2025 09:35:38 - PDXC Integration (Work notes)
Added attachment ::  QLDRail_INC added (CNDEF0001178) - StefanieParker_916896_RailPassIDPhoto.jpg
09-12-2025 09:35:23 - Andy Phan (Work notes)
Platform DXC Integration incident INC0576637 created INC40845098
09-12-2025 09:35:04 - Andy Phan (Work notes)
Assigning DXC Application AUS as per KB0011364
09-12-2025 09:08:52 - Andy Phan (Work notes)
Investigating
</t>
  </si>
  <si>
    <t xml:space="preserve">
 2025-12-09 07:02:45 Cameron Horn - Assigned to is Zoe O'Brien was 
 2025-12-09 09:35:04 Andy Phan - Assignment Group is DXC Application AUS was Global Service Desk
 2025-12-09 12:17:48 PDXC Integration - Assignment Group is Global Service Desk was DXC Application AUS
 2025-12-09 12:42:43 Pruthvish Patel - Assigned to is Ruey Lim was 
 2025-12-09 14:05:58 Andy Phan - State is On Hold was Work in Progress
 2025-12-10 14:53:44 Shane Kmet - State is Resolved was On Hold</t>
  </si>
  <si>
    <t xml:space="preserve">
 2025-12-08 17:51:49 TRAP Alerts - State is Closed was Closed</t>
  </si>
  <si>
    <t xml:space="preserve">09-12-2025 05:55:04 - PDXC Integration (Work notes)
Assigned to Pranay Yara.
&lt;br/&gt;Based on the consistent device details, clean Australian IP, normal MFA behavior, and absence of any abuse indicators, this activity appears legitimate despite the IP being new for the user. There are no malicious indicators, so there is no need to confirm the IP with the user.
09-12-2025 05:54:58 - PDXC Integration (Work notes)
Assigned to Pranay Yara.
&lt;br/&gt;Based on the consistent device details, clean Australian IP, normal MFA behavior, and absence of any abuse indicators, this activity appears legitimate despite the IP being new for the user. There are no malicious indicators, so there is no need to confirm the IP with the user.
09-12-2025 05:54:48 - PDXC Integration (Additional comments)
p.yara@dxc.com: Based on the consistent device details, clean Australian IP, normal MFA behavior, and absence of any abuse indicators, this activity appears legitimate despite the IP being new for the user. There are no malicious indicators, so there is no need to confirm the IP with the user.
09-12-2025 05:51:58 - PDXC Integration (Work notes)
Assigned to Pranay Yara.
&lt;br/&gt;OSINT:
103.251.138.185 was not found in our database
ISP Foundation IT Services Pty Limited
Usage Type Data Center/Web Hosting/Transit
ASN Unknown
Domain Name fit.biz
Country 🇦🇺 Australia
City Brisbane, Queensland
KQL:
SigninLogs
| where UserPrincipalName == "debra.ouma@qr.com.au"
| where IPAddress == "103.251.138.185"
| project TimeGenerated, ResultType, ResultSignature, AppDisplayName, AuthenticationDetails, DeviceDetail, ConditionalAccessStatus, MfaDetail, IPAddress, UserAgent
- IP is from Australia, doesn't have any reports of abuse and isn't a VPN server
- MFA was satisfied with reason "skipped due to remembered device"
- The device details show an iPhone, likely user's personal mobile device
- Only signin event from this IP to the app - Office 365 SharePoint Online
- User has been observed with 4 different AU IPs, it's likely they were just connecting to different internets throughout the day as there is even a gap of couple hours between each of the different IPs with user agent and device being consistent throughout all the IPs, indicating this is not from malicious actors
- Same device details and user agents for the user were present in the past further, indicating activity originates from the user and not malicious actors
- The ISP Foundation IT Services appears to be a legitimate cloud business "Foundation IT delivers trusted IT Managed Services, cloud migration, and modern workplace solutions, helping your business reduce risk, boost efficiency, and achieve sustainable growth."
09-12-2025 05:25:48 - PDXC Integration (Work notes)
Assigned to Pranay Yara.
09-12-2025 05:25:42 - PDXC Integration (Additional comments)
p.yara@dxc.com: The Unit 42 Managed Services Team investigated ID-30848 - First successful SSO access from ASN in the organization
The user corp\R911257 successfully authenticated via SSO. The user accessed SSO via ASN 133120 . The connection was from Australia which the user connected on 20 days over the past 30 days. The authentication service used was Azure. The user accessed the SSO from the Hosted Network Pty. Ltd. organization. A user authenticated using SSO from ASN 133120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corp\R911257
- IP Addresses: 103.251.138.185.
Alert details:
- Time: 2025-12-08 07:13:53 UTC
- Alert Name: First successful SSO access from ASN in the organization
- Alert Description: The user corp\R911257 successfully authenticated via SSO. The user accessed SSO via ASN 133120 . The connection was from Australia which the user connected on 20 days over the past 30 days. The authentication service used was Azure. The user accessed the SSO from the Hosted Network Pty. Ltd. organization. A user authenticated using SSO from ASN 133120 for the first time
- Action: Detected
User DSS Info:
- Name: Ouma, Debra
- Upn: debra.ouma@qr.com.au
- Title: GUARD
- Department: TRAIN SERVICE DELIVERY
- Dn: CN=Ouma\, Debra,OU=Standard,OU=Brisbane (cptprdfps004) Redirect Users,OU=QR Users,DC=corp,DC=qr,DC=com,DC=au
08-12-2025 18:04:38 - PDXC Integration (Work notes)
Assigned to Pranay Yara.
08-12-2025 17:33:15 - PDXC Integration (Work notes)
Opened By User is Unknown : email.integration.mdr_unit 42@QR
Vendor Referenced this CI Value on Creation not found in database : Cortex XDR
Vendor Referenced this Business Service Value on Creation not found in database : Cortex XDR
08-12-2025 17:32:48 - Palo Alto MDR Service – Unit 42 (Work notes)
Platform DXC Integration incident INC0576635 created INC40834457
</t>
  </si>
  <si>
    <t xml:space="preserve">
 2025-12-08 18:04:33 PDXC Integration - State is Work in Progress was On Hold
 2025-12-09 05:54:48 PDXC Integration - State is Resolved was Work in Progress
 2025-12-14 06:00:00  - State is Closed was Resolved</t>
  </si>
  <si>
    <t xml:space="preserve">12-12-2025 10:58:42 - Frederic Shea (Work notes)
OBC +61 439691680, issue is persisting
User about to go into meeting, unable to troubleshoot at this point
Pending User update
12-12-2025 10:55:29 - Frederic Shea (Work notes)
Investigating
11-12-2025 06:40:20 - Raegan Munro (Work notes)
From: IT Service Desk 
Sent: Thursday, 11 December 2025 7:40 AM
To: Suddapalli, Surendra &lt;Surendra.Suddapalli@qr.com.au&gt;
Subject: INC0576634 - Issues printing adobe PDF documents
Hi Surendra,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INC0576634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06:39:10 - Raegan Munro (Work notes)
Investigating.
09-12-2025 16:46:25 - Gilbert Noble (Additional comments)
Hi Surendra,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INC0576634.
Kind regards,
Gilbert Noble
08-12-2025 17:44:21 - Zoe O'Brien (Additional comments)
Hi Surendra 
Thanks for contacting the Queensland Rail IT Service Desk.
As discussed, please give us a call back on wednesday so we can proceed with troubleshooting this issue further with you.3
If you are experiencing any further IT-related issues, please feel free to call 07 3072 5000 on option 1 or email us at ITServiceDesk@qr.com.au.
Kind regards,
Zoe
08-12-2025 17:44:21 - Zoe O'Brien (Work notes)
Next steps:
Adobe repair
</t>
  </si>
  <si>
    <t xml:space="preserve">
 2025-12-08 17:44:21 Zoe O'Brien - State is On Hold was Work in Progress</t>
  </si>
  <si>
    <t xml:space="preserve">09-12-2025 02:43:08 - PDXC Integration (Work notes)
Assigned to Nitesh K N S K.
&lt;br/&gt;[incident].[cmdb_ci] supplied value [CATPRDSSC102] failed [More than one match found]&lt;br/&gt;resolution: we have perfromed the house keeping actvity and now the Cdrive is running with the enough space .hence we are closing the INC
09-12-2025 02:42:58 - PDXC Integration (Work notes)
Assigned to Nitesh K N S K.
&lt;br/&gt;[incident].[cmdb_ci] supplied value [CATPRDSSC102] failed [More than one match found]&lt;br/&gt;resolution: we have perfromed the house keeping actvity and now the Cdrive is running with the enough space .hence we are closing the INC
09-12-2025 02:42:55 - PDXC Integration (Additional comments)
nitesh.knsk@dxc.com: resolution: we have perfromed the house keeping actvity and now the Cdrive is running with the enough space .hence we are closing the INC
09-12-2025 02:40:04 - PDXC Integration (Work notes)
Assigned to Nitesh K N S K.
&lt;br/&gt;[incident].[cmdb_ci] supplied value [CATPRDSSC102] failed [More than one match found]
09-12-2025 02:39:34 - PDXC Integration (Work notes)
Assigned to Manasa U ..
&lt;br/&gt;[incident].[cmdb_ci] supplied value [CATPRDSSC102] failed [More than one match found]
09-12-2025 02:39:24 - PDXC Integration (Work notes)
Assigned to Manasa U ..
&lt;br/&gt;[incident].[cmdb_ci] supplied value [CATPRDSSC102] failed [More than one match found]&lt;br/&gt;Added attachment ::  Screenshot 2025-12-08 220823.png
08-12-2025 17:55:49 - PDXC Integration (Work notes)
Assigned to Manasa U ..
&lt;br/&gt;[incident].[cmdb_ci] supplied value [CATPRDSSC102] failed [More than one match found]
08-12-2025 17:55:14 - PDXC Integration (Work notes)
Assigned to Manasa U ..
&lt;br/&gt;[incident].[cmdb_ci] supplied value [CATPRDSSC102] failed [More than one match found]
08-12-2025 17:55:07 - PDXC Integration (Additional comments)
manasa.u2@dxc.com: Issue : Logical Disk Free Space is low
Findings : C drive is full
Steps Taken : we cleared some of the space still space is full we are checking on it
08-12-2025 17:51:58 - PDXC Integration (Work notes)
Assigned to Manasa U ..
&lt;br/&gt;[incident].[cmdb_ci] supplied value [CATPRDSSC102] failed [More than one match found]
08-12-2025 17:37:04 - PDXC Integration (Work notes)
Assigned to Manasa U ..
08-12-2025 17:36:44 - PDXC Integration (Work notes)
Assigned to Manasa U ..
08-12-2025 17:36:40 - PDXC Integration (Additional comments)
t.anveshnaidu@dxc.com: This is Acknowledged.
08-12-2025 17:31:28 - PDXC Integration (Work notes)
Vendor Referenced this CI Value on Creation not found in database : CATPRDSSC102
Vendor Referenced this Business Service Value on Creation not found in database : SCOM
08-12-2025 17:31:13 - Shane Kmet (Work notes)
Platform DXC Integration incident INC0576633 created INC40834440
</t>
  </si>
  <si>
    <t xml:space="preserve">
 2025-12-08 17:36:40 PDXC Integration - State is Work in Progress was New
 2025-12-08 17:55:07 PDXC Integration - State is On Hold was Work in Progress
 2025-12-09 02:39:58 PDXC Integration - State is Work in Progress was On Hold
 2025-12-09 02:42:55 PDXC Integration - State is Resolved was Work in Progress
 2025-12-14 03:00:01  - State is Closed was Resolved</t>
  </si>
  <si>
    <t xml:space="preserve">
 2025-12-13 18:00:02  - State is Closed was Resolved</t>
  </si>
  <si>
    <t xml:space="preserve">12-12-2025 14:28:01 - PDXC Integration (Work notes)
Assigned to Manasa U ..
&lt;br/&gt;[incident].[cmdb_ci] supplied value [CAHPRDSEC001] failed [More than one match found]&lt;br/&gt;[incident].[parent_incident] supplied value [INC40854398] failed [Unable to determine reference]
09-12-2025 18:16:14 - PDXC Integration (Work notes)
Assigned to Manasa U ..
&lt;br/&gt;[incident].[cmdb_ci] supplied value [CAHPRDSEC001] failed [More than one match found]&lt;br/&gt;What change in next update : The server CAHPRDSEC001 is in hung state we have sent mail for downtime to reboot the server
08-12-2025 18:18:18 - PDXC Integration (Work notes)
Assigned to Manasa U ..
&lt;br/&gt;[incident].[cmdb_ci] supplied value [CAHPRDSEC001] failed [More than one match found]
08-12-2025 17:57:08 - PDXC Integration (Work notes)
Assigned to Manasa U ..
08-12-2025 17:56:58 - PDXC Integration (Work notes)
Assigned to Manasa U ..
08-12-2025 17:56:57 - PDXC Integration (Additional comments)
manasa.u2@dxc.com: Issue : System Center Management Health Service Unloaded System Rule(s)
Findings : Some system rules failed to load.
Steps Taken : We are checking on it
08-12-2025 17:17:24 - PDXC Integration (Work notes)
Assigned to Manasa U ..
08-12-2025 17:17:18 - PDXC Integration (Work notes)
Assigned to Manasa U ..
08-12-2025 17:17:12 - PDXC Integration (Additional comments)
t.anveshnaidu@dxc.com: This is Acknowledged.
08-12-2025 17:16:08 - PDXC Integration (Work notes)
Vendor Referenced this CI Value on Creation not found in database : CAHPRDSEC001
Vendor Referenced this Business Service Value on Creation not found in database : SCOM
08-12-2025 17:15:44 - Shane Kmet (Work notes)
Platform DXC Integration incident INC0576631 created INC40834294
</t>
  </si>
  <si>
    <t xml:space="preserve">
 2025-12-08 17:17:12 PDXC Integration - State is Work in Progress was New
 2025-12-08 17:56:57 PDXC Integration - State is On Hold was Work in Progress</t>
  </si>
  <si>
    <t xml:space="preserve">
 2025-12-13 18:00:01  - State is Closed was Resolved</t>
  </si>
  <si>
    <t xml:space="preserve">12-12-2025 10:22:51 - PDXC Integration (Work notes)
Assigned to Daniel McAulay.
&lt;br/&gt;Signins are non-interactive and will not show up in activity log - only via KQL query to query the AzureDiagnostics tables. Checking logs on the object and validating the app ID &amp; Object ID in Entra ID, this is legitimate activity. Previous incidents regarding these objects has been validated as expected activity by the application owner.
686d694a-a543-4820-9901-68a0d7b479c5 = "EDP Key Vault Access - PRD".
12-12-2025 10:22:41 - PDXC Integration (Additional comments)
daniel.mcaulay@dxc.com: Ref INC40848983 Closure
Signins are non-interactive and will not show up in activity log - only via KQL query to query the AzureDiagnostics tables. Checking logs on the object and validating the app ID &amp; Object ID in Entra ID, this is legitimate activity. Previous incidents regarding these objects has been validated as expected activity by the application owner.
686d694a-a543-4820-9901-68a0d7b479c5 = "EDP Key Vault Access - PRD".
12-12-2025 10:22:41 - PDXC Integration (Work notes)
Assigned to Daniel McAulay.
&lt;br/&gt;Signins are non-interactive and will not show up in activity log - only via KQL query to query the AzureDiagnostics tables. Checking logs on the object and validating the app ID &amp; Object ID in Entra ID, this is legitimate activity. Previous incidents regarding these objects has been validated as expected activity by the application owner.
686d694a-a543-4820-9901-68a0d7b479c5 = "EDP Key Vault Access - PRD".
11-12-2025 13:37:08 - PDXC Integration (Work notes)
Assigned to Daniel McAulay.
09-12-2025 17:57:29 - PDXC Integration (Work notes)
Update :As we verified the key vault "KV-SYD-PRD-EDP," there are no logs generated on 27 November, and no activities were performed on the resource with the caller ID 686d694a-a543-4820-9901-68a0d7b479c5,
08-12-2025 17:09:04 - PDXC Integration (Work notes)
Please reference :[code]&lt;p&gt;&lt;a title="Related Incident" target="_blank" href="https://queenslandrail.service-now.com/incident.do?sys_id=f794470947a53a506793229df26d430b"&gt;INC0574571&lt;/a&gt;&lt;/p&gt;[/code]&lt;br/&gt;Inbound integration update was for an inactive record.&lt;br/&gt;Assigned to Manasa U ..
&lt;br/&gt;Requested User is Unknown : bjang@dxc.com
08-12-2025 17:09:00 - PDXC Integration (Additional comments)
manasa.u2@dxc.com: Update :As we verified the key vault "KV-SYD-PRD-EDP," there are no logs generated on 27 November, and no activities were performed on the resource with the caller ID 686d694a-a543-4820-9901-68a0d7b479c5,
</t>
  </si>
  <si>
    <t xml:space="preserve">
 2025-12-09 17:57:25 PDXC Integration - Assignment Group is DXC Account Security Officer was DXC CloudOps
 2025-12-11 13:37:03 PDXC Integration - State is Work in Progress was On Hold
 2025-12-12 10:22:41 PDXC Integration - State is Resolved was Work in Progress</t>
  </si>
  <si>
    <t xml:space="preserve">
 2025-12-08 16:59:28 TRAP Alerts - State is Closed was Closed</t>
  </si>
  <si>
    <t xml:space="preserve">
 2025-12-13 18:00:07  - State is Closed was Resolved</t>
  </si>
  <si>
    <t xml:space="preserve">10-12-2025 18:53:28 - PDXC Integration (Work notes)
Assigned to Murali Krishna Sanagiri.
&lt;br/&gt;[incident].[cmdb_ci] supplied value [cptprdavr101] failed [More than one match found]&lt;br/&gt;Avamar backups are running fine as per the snippet provided by Murali Krishna.
10-12-2025 18:53:28 - PDXC Integration (Work notes)
Assigned to Murali Krishna Sanagiri.
&lt;br/&gt;[incident].[cmdb_ci] supplied value [cptprdavr101] failed [More than one match found]&lt;br/&gt;Avamar backups are running fine as per the snippet provided by Murali Krishna.
10-12-2025 18:53:19 - PDXC Integration (Additional comments)
s.krishna@dxc.com: Avamar backups are running fine
10-12-2025 18:49:35 - PDXC Integration (Work notes)
Assigned to Murali Krishna Sanagiri.
&lt;br/&gt;[incident].[cmdb_ci] supplied value [cptprdavr101] failed [More than one match found]&lt;br/&gt;From: Sanagiri, Murali Krishna &lt;s.krishna@dxc.com&gt; 
Sent: 10 December 2025 07:33
To: Sully, Mark &lt;msully@dxc.com&gt;; ITO GDC India-GOC BACKUP QLR &lt;backup-qlr@dxc.com&gt;
Cc: Oakley, Martin &lt;moakley5@dxc.com&gt;; Romaguera, Christopher &lt;cromaguera@dxc.com&gt;
Subject: RE: Avamar Backups
Hello Mark, 
Yes, Avamar backups are running fine. Please find below snippet for your reference. 
Please use REPLY ALL when responding to this message so that my team can respond in my absence.
Annual Leave Notification: 22nd Dec to 2nd Jan 2026
Public Holiday: 25th Dec &amp; 1st Jan 2026
Shift Time : 7AM – 4:30 PM IST | Monday - Friday
Thanks &amp; Regards
Murali Krishna S | s.krishna@dxc.com
DXC Technology | Bangalore | India
From: Sully, Mark &lt;msully@dxc.com&gt; 
Sent: 10 December 2025 06:10
To: ITO GDC India-GOC BACKUP QLR &lt;backup-qlr@dxc.com&gt;
Cc: Oakley, Martin &lt;moakley5@dxc.com&gt;; Romaguera, Christopher &lt;cromaguera@dxc.com&gt;
Subject: Avamar Backups
Hi Backup Team.
Are the Avamar backus working correctly now?
Mark
Sent from my mobile
DXC Technology Australia Pty Limited (ACN: 008 476 944), whose registered office is at 26 Talavera Road, Macquarie Park NSW 2113.
10-12-2025 18:47:54 - PDXC Integration (Work notes)
Assigned to Murali Krishna Sanagiri.
&lt;br/&gt;[incident].[cmdb_ci] supplied value [cptprdavr101] failed [More than one match found]
09-12-2025 08:39:44 - PDXC Integration (Work notes)
Assigned to Murali Krishna Sanagiri.
&lt;br/&gt;[incident].[cmdb_ci] supplied value [cptprdavr101] failed [More than one match found]
09-12-2025 08:39:34 - PDXC Integration (Work notes)
Assigned to Murali Krishna Sanagiri.
&lt;br/&gt;[incident].[cmdb_ci] supplied value [cptprdavr101] failed [More than one match found]&lt;br/&gt;ESM IM: Event Monitoring
08-12-2025 20:54:24 - PDXC Integration (Work notes)
Assigned to Murali Krishna Sanagiri.
&lt;br/&gt;[incident].[cmdb_ci] supplied value [cptprdavr101] failed [More than one match found]
08-12-2025 16:42:46 - PDXC Integration (Work notes)
Assigned to Murali Krishna Sanagiri.
&lt;br/&gt;Requested User is Unknown : tejashwini.naykar@dxc.com&lt;br/&gt;[incident].[cmdb_ci] supplied value [cptprdavr101] failed [More than one match found]
</t>
  </si>
  <si>
    <t xml:space="preserve">
 2025-12-08 20:54:15 PDXC Integration - State is On Hold was Work in Progress
 2025-12-10 18:47:46 PDXC Integration - State is Work in Progress was On Hold
 2025-12-10 18:53:20 PDXC Integration - State is Resolved was Work in Progress</t>
  </si>
  <si>
    <t xml:space="preserve">08-12-2025 16:42:34 - Shane Kmet (Work notes)
201556
Updated DRA to have end date as Dec 31, 2025, 5:00:08 PM
08-12-2025 16:41:24 - Shane Kmet (Work notes)
Investigating
</t>
  </si>
  <si>
    <t xml:space="preserve">
 2025-12-08 16:41:18 Shane Kmet - Assigned to is Zoe O'Brien was 
 2025-12-08 16:42:34 Shane Kmet - State is Resolved was Work in Progress
 2025-12-13 17:00:10  - State is Closed was Resolved</t>
  </si>
  <si>
    <t xml:space="preserve">11-12-2025 11:16:09 - Chau Nguyen (Additional comments)
Hi @Mark O'Connor,
Thank you for the confirmation.
I've raised change CHG0054032, waiting for approval and the release will be ready on 16-Dec-2025.
Regards,
Chau Nguyen
10-12-2025 13:20:35 - Mark O'Connor (Additional comments)
Hi Chau, validated in TEST, please progress to PROD. Thank you.
09-12-2025 12:58:26 - Chau Nguyen (Additional comments)
Hi @Mark O'Connor,
Thank you for the example.
I've implemented a fix to your issue in Test/UAT.
Please kindly review and let me know your feedback.
Regards,
Chau Nguyen
09-12-2025 08:40:58 - Mark O'Connor (Additional comments)
Hi John,
Examples are CORR0014340 with approving manager Allan Ware (user id: R202013) and CORR0014167 with approving manager Candice Heine (user id: R917291).
If you impersonate either manager, you’ll via My Approvals that the approval request is there, but when opened there is no record to review.
Screen shot attached of the Candice Heine example.
Regards,
Mark
09-12-2025 08:19:10 - Hsin Shen (Additional comments)
Hi @Kath Lonsdale,
Do you have any example ticket numbers you can share? 
So the approvers cannot see the approval requests generated from the 'Application for Building Security Access' form in the Self Service portal, on the My Approval page is that correct? Then where are they seeing the approval but not seeing the request detail? Do you have screenshots that you can share? Thanks.
08-12-2025 17:33:21 - Shane Kmet (Work notes)
Assigned to Service Now for support
</t>
  </si>
  <si>
    <t xml:space="preserve">
 2025-12-08 16:37:39 Shane Kmet - Assigned to is Zoe O'Brien was 
 2025-12-08 17:33:21 Shane Kmet - Assignment Group is Service Now was Global Service Desk
 2025-12-09 08:15:32 John Shen - Assigned to is John Shen was 
 2025-12-09 08:19:10 John Shen - State is On Hold was Work in Progress
 2025-12-09 12:44:37 Chau Nguyen - Assigned to is Chau Nguyen was John Shen</t>
  </si>
  <si>
    <t xml:space="preserve">08-12-2025 18:20:44 - PDXC Integration (Work notes)
Assigned to Brendin Louis.
&lt;br/&gt;Password reset has been done and shared to user over team's chat, hence closing the incident.
08-12-2025 18:20:38 - PDXC Integration (Work notes)
Assigned to Brendin Louis.
&lt;br/&gt;Password reset has been done and shared to user over team's chat, hence closing the incident.
08-12-2025 18:20:30 - PDXC Integration (Additional comments)
brendin.louis@dxc.com: Password reset has been done and shared to user over team's chat, hence closing the incident.
08-12-2025 17:04:15 - PDXC Integration (Work notes)
Assigned to Brendin Louis.
08-12-2025 16:37:38 - PDXC Integration (Work notes)
Vendor Referenced this CI Value on Creation not found in database : Service Now
Vendor Referenced this Business Service Value on Creation not found in database : Service Now
08-12-2025 16:37:35 - PDXC Integration (Work notes)
Added attachment ::  QLDRail_INC added (CNDEF0001178) - Picture2.png
08-12-2025 16:37:28 - PDXC Integration (Work notes)
Added attachment ::  QLDRail_INC added (CNDEF0001178) - Picture1.png
08-12-2025 16:37:11 - Riley Thomas (Work notes)
Platform DXC Integration incident INC0576621 created INC40833971
</t>
  </si>
  <si>
    <t xml:space="preserve">
 2025-12-08 17:04:12 PDXC Integration - State is Work in Progress was New
 2025-12-08 18:20:30 PDXC Integration - State is Resolved was Work in Progress
 2025-12-13 19:00:00  - State is Closed was Resolved</t>
  </si>
  <si>
    <t xml:space="preserve">09-12-2025 10:03:38 - PDXC Integration (Work notes)
Assigned to Peter Huthwaite.
09-12-2025 09:55:44 - Gilbert Noble (Work notes)
Platform DXC Integration incident INC0576620 created INC40845209
09-12-2025 09:55:37 - Gilbert Noble (Work notes)
user called
remoted to the computer
attempted to install the access database engine, failed saying there was 32-bit office apps installed
attempted to install the 32-bit version, it failed saying there was 64-bit office apps installed
assigning to desktop to assist further
09-12-2025 09:48:47 - George Knight (Work notes)
Isabella called back, transferred call to Gilbert
09-12-2025 09:20:09 - Gilbert Noble (Additional comments)
Hi Isabella,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INC0576620 and ask to speak to Gilbert Noble.
Kind regards,
Queensland Rail
Gilbert Noble
REMOTE DESKTOP SUPPORT
Level 3, 21 Kirksway Place
Battery Point, Tasmania 7004
T: 07 3072 5000
W: queenslandrail.com.au
E: ITservicedesk@qr.com.au
09-12-2025 09:20:09 - Gilbert Noble (Work notes)
called user on 0435108838, no answer, left message
09-12-2025 09:17:49 - Gilbert Noble (Work notes)
downloaded the files and copied them to users computer
09-12-2025 08:56:37 - Gilbert Noble (Work notes)
https://www.microsoft.com/en-us/download/details.aspx?id=54920
</t>
  </si>
  <si>
    <t xml:space="preserve">
 2025-12-09 09:20:09 Gilbert Noble - State is On Hold was Work in Progress
 2025-12-09 09:55:37 Gilbert Noble - State is Work in Progress was On Hold</t>
  </si>
  <si>
    <t xml:space="preserve">
 2025-12-08 16:19:56 TRAP Alerts - State is Closed was Closed</t>
  </si>
  <si>
    <t xml:space="preserve">12-12-2025 11:16:08 - Gilbert Noble (Work notes)
From: IT Service Desk 
Sent: Friday, 12 December 2025 12:16 PM
To: Wu, Shirley &lt;shirley.wu@qr.com.au&gt;
Subject: INC0576615 - IBM Engineering Lifecycle Optimization
Hi Shirley,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INC0576615.
Kind Regards
GILBERT NOBLE
REMOTE DESKTOP SUPPORT
Level 3, 21 Kirksway Place 
Battery Point, Tasmania 7004 
T: 07 3072 5000 
W: queenslandrail.com.au
E: ITservicedesk@qr.com.au
11-12-2025 14:37:58 - Gilbert Noble (Additional comments)
Hi Shirley,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INC0576615.
Kind regards,
Gilbert Noble
09-12-2025 15:36:56 - Gilbert Noble (Work notes)
user called
remoted to computer
checked and confirmed all the settings are correct
user will check their license is not expired and advise
09-12-2025 15:24:37 - George Knight (Work notes)
Shirley Wu called back - transferred call to Gilbert Noble
09-12-2025 11:59:21 - Gilbert Noble (Additional comments)
that time is fine. If I do not answer personally, please Ask to speak to me. 
Kind regards,
Queensland Rail
Gilbert Noble
REMOTE DESKTOP SUPPORT
Level 3, 21 Kirksway Place
Battery Point, Tasmania 7004
T: 07 3072 5000
W: queenslandrail.com.au
E: ITservicedesk@qr.com.au
09-12-2025 11:53:02 - Lijuan Wu (Additional comments)
Hi Gilbert, Thank you for your message below. I will call you at 3pm Brisbane time if it works for you.
09-12-2025 11:43:43 - Gilbert Noble (Additional comments)
Hi Shirley,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INC0576615 and ask to speak to Gilbert Noble.
Kind regards,
Queensland Rail
Gilbert Noble
REMOTE DESKTOP SUPPORT
Level 3, 21 Kirksway Place
Battery Point, Tasmania 7004
T: 07 3072 5000
W: queenslandrail.com.au
E: ITservicedesk@qr.com.au
09-12-2025 11:43:43 - Gilbert Noble (Work notes)
called user on 0730725180, no answer, left message
09-12-2025 11:24:36 - Shane Kmet (Work notes)
Assiging to RDS for review, whether there is Desktop support for this PC and the applicaion mentioned as user is stating specifically issue is with PC
09-12-2025 10:13:35 - Lijuan Wu (Additional comments)
For this issue, I need IT help desk representative's support who has administrator access right to my local laptop to check the system configuration. I can't launch the software may be due to system upgrade or changes applied to my laptop.
09-12-2025 10:11:32 - Lijuan Wu (Additional comments)
Hi Shane, Thank you for your response. For your information, in addition from Brenton Atchison, I'm the administrator for the ELM and Publishing software. Also, I'm the person wrote the instruction for PUB installation. For this issue, I need IT support with A
08-12-2025 17:30:10 - Shane Kmet (Work notes)
KB0020692  
If a business user other than the administrator is calling about IBM Doors Next, refer the caller to the administrator's phone number or email address and close the call
08-12-2025 17:30:10 - Shane Kmet (Additional comments)
Good afternoon Shirley 
Thank you for raising INC0576615 regaridng "IBM Engineering Lifecycle Management"
Could you pelase confirm whether you have referred to the Busienss Admins for this access as yet, as they are the first port of call.
Application Administrator: Engineering Discipline Head; Mobil 0407 990 805; email ibmdoorsnextadmin@qr.com.au  
Application Owner: Brenton Atchison; Email: brenton.atchison@qr.com.au
Alternatively, if this has been referred to the above contact points, do you have details on what support if requried? If this is of a technical issue QRs end, the business admins need to be contacting service desk to arrange technical support
Thank you,
Shane Kmet
Senior Service Desk Analyst
08-12-2025 17:21:21 - Shane Kmet (Work notes)
Investigating - ticekt was left In Progress
08-12-2025 16:40:15 - Zahra Gholami (Work notes)
this should be addressed during the next business day
as per KB0020692 v5
08-12-2025 16:32:31 - Zahra Gholami (Work notes)
investigating
</t>
  </si>
  <si>
    <t xml:space="preserve">
 2025-12-08 16:20:56 Shane Kmet - Assigned to is Zoe O'Brien was 
 2025-12-08 17:30:10 Shane Kmet - State is On Hold was Work in Progress
 2025-12-09 11:24:36 Shane Kmet - State is Work in Progress was On Hold
 2025-12-09 11:43:43 Gilbert Noble - State is On Hold was Work in Progress</t>
  </si>
  <si>
    <t xml:space="preserve">10-12-2025 07:18:09 - Tharun Kumar Guddeti (Work notes)
called and left a voicemail
09-12-2025 10:20:32 - Tharun Kumar Guddeti (Work notes)
called and left a voicemail
09-12-2025 07:51:22 - Tharun Kumar Guddeti (Additional comments)
called and left a voicemail
</t>
  </si>
  <si>
    <t xml:space="preserve">
 2025-12-09 07:51:22 Tharun Guddeti - State is On Hold was New
 2025-12-10 15:05:45 Tharun Guddeti - State is Resolved was On Hold</t>
  </si>
  <si>
    <t xml:space="preserve">
 2025-12-13 17:00:11  - State is Closed was Resolved</t>
  </si>
  <si>
    <t xml:space="preserve">
 2025-12-13 17:00:07  - State is Closed was Resolved</t>
  </si>
  <si>
    <t xml:space="preserve">08-12-2025 16:15:58 - Shane Kmet (Work notes)
User has recalled an emial but included in servicenow.prd@qr.com.au
This has created an Incident for the email recall
To recall emails - Process
Select the Sent Items folder.
Select or double-click the message so it opens in another window.
Select File &gt; Info.
Select Message Resend and Recall &gt; Recall This Message..., and select one of the two options.
a. Select Delete unread copies of this message to recall the sent message.
b. Select Delete unread copies and replace with a new message to replace the sent message with a new message.
5. Select the Tell me if recall succeeds or fails for each recipient check box.
6. Select OK.
--
Closing ticket
08-12-2025 15:53:49 - Shane Kmet (Work notes)
Investigating
</t>
  </si>
  <si>
    <t xml:space="preserve">
 2025-12-08 15:54:41 Shane Kmet - Assigned to is Fred Shea was 
 2025-12-08 16:15:58 Shane Kmet - State is Resolved was Work in Progress
 2025-12-13 17:00:09  - State is Closed was Resolved</t>
  </si>
  <si>
    <t xml:space="preserve">09-12-2025 15:13:44 - PDXC Integration (Work notes)
Assigned to Pranay Yara.
&lt;br/&gt;User confirmed the file's legitimacy. Closed incident based on this confirmation.
09-12-2025 15:13:35 - PDXC Integration (Work notes)
Assigned to Pranay Yara.
&lt;br/&gt;User confirmed the file's legitimacy. Closed incident based on this confirmation.
09-12-2025 15:13:30 - PDXC Integration (Additional comments)
bjang@dxc.com: Reply received from the user verifying that the document is legitimate. Closing incident based on this confirmation
From: Fraser, Rhys &lt;rhys.fraser@qr.com.au&gt; 
Sent: Tuesday, 9 December 2025 10:29 AM
To: MSS ANZ SOC &lt;mss.anz.soc@dxc.com&gt;
Subject: RE: INC40833585 - Suspicious macro detected Hostname: corp.qr.com.au\QRSL-MnVseifnsXUsername: CORP\R913220
Hi,
Yes they are legitimate business documents, but I don't need them. I can delete if required.
Thanks
Rhys Fraser
Signalling Engineer
RC2 Floor 3, 309 Edward Street 
Brisbane, QLD 4001 
T:  (07) 3072 3469
M: 04202 38356  
09-12-2025 15:12:44 - PDXC Integration (Work notes)
Assigned to Pranay Yara.
09-12-2025 15:12:38 - PDXC Integration (Work notes)
Assigned to Pranay Yara.
&lt;br/&gt;Reply received from the user verifying that the document is legitimate. Closing incident based on this confirmation
From: Fraser, Rhys &lt;rhys.fraser@qr.com.au&gt; 
Sent: Tuesday, 9 December 2025 10:29 AM
To: MSS ANZ SOC &lt;mss.anz.soc@dxc.com&gt;
Subject: RE: INC40833585 - Suspicious macro detected Hostname: corp.qr.com.au\QRSL-MnVseifnsXUsername: CORP\R913220
Hi,
Yes they are legitimate business documents, but I don't need them. I can delete if required.
Thanks
Rhys Fraser
Signalling Engineer
RC2 Floor 3, 309 Edward Street 
Brisbane, QLD 4001 
T:  (07) 3072 3469
M: 04202 38356
09-12-2025 08:39:58 - PDXC Integration (Work notes)
Assigned to Pranay Yara.
09-12-2025 08:39:54 - PDXC Integration (Work notes)
Assigned to Pranay Yara.
&lt;br/&gt;ESM IM: Event Monitoring
09-12-2025 03:24:24 - PDXC Integration (Work notes)
Assigned to Pranay Yara.
09-12-2025 03:24:24 - PDXC Integration (Work notes)
Assigned to Pranay Yara.
09-12-2025 03:24:18 - PDXC Integration (Additional comments)
p.yara@dxc.com: sent via email not teams
09-12-2025 03:23:34 - PDXC Integration (Work notes)
Assigned to Pranay Yara.
&lt;br/&gt;Sent user a message via teams to confirm activity:
Subject: INC40833585 - Suspicious macro detected Hostname: corp.qr.com.au\QRSL-MnVseifnsXUsername: CORP\R913220
To: rhys.fraser@qr.com.au
Hi Fraser,
Reaching out on behalf of ANZ Cyber SOC team, providing security monitoring services for Queensland Rail.
We have received an alert for your account "R913220" regarding a suspicious macro embedded within the file - sb057\\_6a - UTC Software Install Checklist.doc, Could you please confirm if the file is a known and legitimate business document?
Let me know if you require more context.
09-12-2025 02:38:59 - PDXC Integration (Work notes)
Assigned to Pranay Yara.
09-12-2025 02:38:56 - PDXC Integration (Additional comments)
p.yara@dxc.com: The Unit 42 Managed Services Team investigated ID-30845 - WildFire Malware
User R913220 (Rhys Fraser) accessed a Word document named sb057\\_6a - UTC Software Install Checklist.doc located in a OneDrive directory labeled for design and testing which caused XDR to trigger an alert because the WildFire module detected a suspicious macro embedded within the file.
when looking at the wildfire report it seems that this was triggered by ML module (prone to FP) and no clear malicious signs were observed in the flagged report. when looking for file executions containing the hash it seems that no observed execution occurred on any managed endpoint in the last 30 days. and we do not have the permission to retrieve the file to analyze it. although user activity during this time does suggest that the file is a legitimate technical checklist.
but due to lack of information we are sending this report to bring the matter to your attention and get your confirmation on the file.
recommendations
- Verify with User: Contact Rhys Fraser (R913220) to confirm if the file sb057\\_6a - UTC Software Install Checklist.doc is a known business document used for his recent design and testing activities.
Consider to authorize File Retrieval: this will help future investigations to be more efficiant.
Whitelist Decision: If the user confirms the file's legitimacy, add the file hash (a6cbb...11c) to the Global Allow List to suppress future False Positive alerts triggered by the legacy macros.
Host details:
- Host: corp.qr.com.au\QRSL-MnVseifnsX
- MAC: 9c:eb:e8:89:7f:e4
- IP Address: 10.88.200.112
- OS: Windows - Windows 10 [10.0 (Build 19045)]
- Username: CORP\R913220
Alert details:
- Time: 2025-12-08 03:27:51 UTC
- Alert Name: WildFire Malware
- Alert Description: Suspicious macro detected
- Action: Detected (On Write)
- Command Line: C:\Windows\Explorer.EXE
Actor details:
- Actor Process Image Name: explorer.exe
- Actor Process Image Path: C:\Windows\explorer.exe
- Actor Process Image SHA256: d05d91a14c7fea81996001856969ebccb4a7476751aba00170f412be4d21ddcf
- Actor Process Signature: Signed - Microsoft Corporation
User DSS Info:
- Name: Fraser, Rhys
- Upn: rhys.fraser@qr.com.au
- Title: SIGNALLING ENGINEER
- Department: SEQ ASSETS
- Dn: CN=Fraser\, Rhys,OU=Standard,OU=Brisbane (cptprdfps004) Redirect Users,OU=QR Users,DC=corp,DC=qr,DC=com,DC=au
08-12-2025 18:01:44 - PDXC Integration (Work notes)
Assigned to Pranay Yara.
08-12-2025 15:50:34 - PDXC Integration (Work notes)
Opened By User is Unknown : email.integration.mdr_unit 42@QR
Vendor Referenced this CI Value on Creation not found in database : Cortex XDR
Vendor Referenced this Business Service Value on Creation not found in database : Cortex XDR
08-12-2025 15:50:19 - Palo Alto MDR Service – Unit 42 (Work notes)
Platform DXC Integration incident INC0576606 created INC40833585
</t>
  </si>
  <si>
    <t xml:space="preserve">
 2025-12-08 18:01:43 PDXC Integration - State is Work in Progress was On Hold
 2025-12-09 03:24:18 PDXC Integration - State is On Hold was Work in Progress
 2025-12-09 15:12:30 PDXC Integration - State is Work in Progress was On Hold
 2025-12-09 15:13:30 PDXC Integration - State is Resolved was Work in Progress
 2025-12-14 16:00:05  - State is Closed was Resolved</t>
  </si>
  <si>
    <t xml:space="preserve">08-12-2025 15:49:15 - PDXC Integration (Work notes)
Assigned to Jaymesh Sharma.
&lt;br/&gt;Requested User is Unknown : james.sharma@dxc.com&lt;br/&gt;Troubleshoot Summary: 
Tried reinstalling failed
logged into company portal and synced device 
Reinstalled successfully. 
User checked and confirmed app working.
08-12-2025 15:49:10 - PDXC Integration (Additional comments)
james.sharma@dxc.com: Troubleshoot Summary: 
Tried reinstalling failed
logged into company portal and synced device 
Reinstalled successfully. 
User checked and confirmed app working.
</t>
  </si>
  <si>
    <t xml:space="preserve">
 2025-12-13 16:00:03  - State is Closed was Resolved</t>
  </si>
  <si>
    <t xml:space="preserve">09-12-2025 10:34:27 - Eric Fuhrmann (Additional comments)
Hi Kiera,
I can see that your CIPC is now registered but you are not logged into your profile.  Here is the user guide for logging into your profile:
https://queenslandrail.service-now.com/sys_attachment.do?sys_id=21ca417487836910aa27a8e50cbb35ae&amp;view=true
You simply click the services button and enter your userID and PIN.
09-12-2025 10:34:27 - Eric Fuhrmann (Work notes)
user CIPC was not registered and user requested new key configured.
09-12-2025 08:01:36 - Kiera Banks (Additional comments)
Hi Eric , Thankyou for your help. Can I ask if there is a User Guide for setting up and restarting Cisco? Because I followed the initial guide I was given when my phone was set up. Thankyou again!
09-12-2025 07:53:13 - Eric Fuhrmann (Additional comments)
Hi Kiera,
I have configured the 21001 voicemail line on your profile.  In the future please submit a Telecomms service request for any telephony changes.
In regards to outbound calls, I can see you are logged into your softphone, however your softphone (CIPC) is not registered which is why you cannot use the softphone.
Please Exit and Restart Cisco IP Communicator from the tray icon to ensure it can register properly.
09-12-2025 07:53:13 - Eric Fuhrmann (Work notes)
CIPC not registered
09-12-2025 07:48:11 - Kiera Banks (Additional comments)
Hi Eric, Thankyou for your response. I am aware that HR have moved their phones to call, as I am in the HR Team as a People Officer. However, we still are occasionally required to make outgoing calls to employees to assist them with queries. In addition, we still need to check the HR Central voicemail system to ensure we respond to any calls that may have come through. At the moment I don't have the HR Central which is extension 21001 to check out team voicemails in HR Central. And in addition I am unable to make outgoing calls of my softphone with extension 23655. Thankyou for your help!
09-12-2025 07:31:31 - Eric Fuhrmann (Work notes)
NOT 1101143829
09-12-2025 07:19:33 - Eric Fuhrmann (Work notes)
HR no longer use phones.  Waiting user response.
09-12-2025 07:19:33 - Eric Fuhrmann (Additional comments)
Hi Kiera,
Have you just returned from leave?  HR removed phones from their contact method back on October, they no longer use Cisco Finesse or their phones to receive HR calls.
Only the Recruitment team still use phones.  Please talk to your manager.
You should still be able to make and receive calls on your extension 23655 once you login to either your deskphone or softphone.
Please advise if you are having issues with that and what phone you are trying to use - otherwise I will close this incident.
Thanks.
08-12-2025 16:58:00 - Zahra Gholami (Work notes)
investigating
</t>
  </si>
  <si>
    <t xml:space="preserve">
 2025-12-08 15:47:54 Shane Kmet - Assigned to is Zoe O'Brien was 
 2025-12-08 17:02:40 Zahra Gholami - Assignment Group is Brisbane FCC was Global Service Desk
 2025-12-08 17:09:37 Matt Pimm - Assigned to is Eric Fuhrmann was 
 2025-12-09 07:19:33 Eric Fuhrmann - State is On Hold was Work in Progress
 2025-12-09 10:34:27 Eric Fuhrmann - State is Resolved was On Hold
 2025-12-14 11:00:09  - State is Closed was Resolved</t>
  </si>
  <si>
    <t xml:space="preserve">10-12-2025 10:41:52 - Pruthvish Patel (Work notes)
.
10-12-2025 10:39:50 - Guest (Additional comments)
reply from: info@worksafeconnect.com
Hi Duane, Thanks for your email and great to hear that we can deliver this training for you. We have locked this training into our schedule Wednesday 7 January 2026. Please find below the next steps from here that assist with the coordination
Hi Duane,
Thanks for your email and great to hear that we can deliver this training for you.
We have locked this training into our schedule Wednesday 7 January 2026.
Please find below the next steps from here that assist with the coordination of your training:
  1.  Course Times
We typically deliver the Provide First Aid course from 7.30am to 4pm, with CPR only from 7.30am to 10am. If you can please confirm this course start time suits or would prefer an earlier / later start time?
  1.  Training Delivery Checklist
To assist us in coordinating the training, could you please review and complete the attached "Training Delivery Checklist". It outlines the resources required for the training as well as the induction requirements for your site (if applicable).
Please return the checklist to us as soon as possible to info@worksafeconnect.com&lt;mailto:info@worksafeconnect.com&gt; (noting, the training may not be able to proceed if this form is not returned prior to course commencement).
Once the above information is returned, we will send you a final confirmation email that summarises all the key details for the session (including all the session details, information about student support and USI requirements, as well as the trainer’s contact details).
If you have any questions or we can provide further assistance at this stage, please don’t hesitate to get in touch.
We look forward to delivering this program for you and thanks again for the opportunity.
Kind regards,
Kirsten
[photo]&lt;https://urldefense.com/v3/__http://www.worksafeconnect.com/__;!!OewlTa1rXg!XFcfKQyEHPMkE2H4kjCuSDkFQuaTV0XVtefJoHBRqMhxnb4uXz4DICY9FxsDZ4ojOZzykCn87ozktI0jePTM1xsZUQ$&gt;
Operations Team
WorkSafe Connect
Brisbane 07 3277 3282&lt;tel:0732773282&gt;   Townsville 07 4728 9866&lt;tel:0747289866&gt;
Team info@worksafeconnect.com&lt;mailto:info@worksafeconnect.com&gt;
Website www.worksafeconnect.com&lt;https://urldefense.com/v3/__https://www.worksafeconnect.com__;!!OewlTa1rXg!XFcfKQyEHPMkE2H4kjCuSDkFQuaTV0XVtefJoHBRqMhxnb4uXz4DICY9FxsDZ4ojOZzykCn87ozktI0jePQlzzTb6w$&gt;
[facebook]&lt;https://urldefense.com/v3/__https://www.facebook.com/pages/WorkSafe-Connect/337172436303329__;!!OewlTa1rXg!XFcfKQyEHPMkE2H4kjCuSDkFQuaTV0XVtefJoHBRqMhxnb4uXz4DICY9FxsDZ4ojOZzykCn87ozktI0jePRvcNMFsQ$&gt;
[linkedin]&lt;https://urldefense.com/v3/__https://www.linkedin.com/company/worksafe-connect__;!!OewlTa1rXg!XFcfKQyEHPMkE2H4kjCuSDkFQuaTV0XVtefJoHBRqMhxnb4uXz4DICY9FxsDZ4ojOZzykCn87ozktI0jePQV7uYeVg$&gt;
[youtube]&lt;https://urldefense.com/v3/__https://www.youtube.com/user/WorkSafeConnect__;!!OewlTa1rXg!XFcfKQyEHPMkE2H4kjCuSDkFQuaTV0XVtefJoHBRqMhxnb4uXz4DICY9FxsDZ4ojOZzykCn87ozktI0jePS0WZkaMg$&gt;
[App Banner Image]
08-12-2025 15:48:02 - Shane Kmet (Work notes)
Closing as INC raised by Guest
</t>
  </si>
  <si>
    <t xml:space="preserve">
 2025-12-08 15:47:54 Shane Kmet - Assigned to is Zoe O'Brien was 
 2025-12-08 15:48:02 Shane Kmet - State is Resolved was Work in Progress
 2025-12-13 16:00:01  - State is Closed was Resolved</t>
  </si>
  <si>
    <t xml:space="preserve">
 2025-12-08 15:24:35 TRAP Alerts - State is Closed was Closed</t>
  </si>
  <si>
    <t xml:space="preserve">
 2025-12-13 16:00:02  - State is Closed was Resolved</t>
  </si>
  <si>
    <t xml:space="preserve">
 2025-12-13 16:00:00  - State is Closed was Resolved</t>
  </si>
  <si>
    <t xml:space="preserve">08-12-2025 15:43:48 - PDXC Integration (Work notes)
Assigned to SWATI MOHANTY.
&lt;br/&gt;performed a reset of profile
user confirmed working
closing the ticket
08-12-2025 15:43:39 - PDXC Integration (Work notes)
Assigned to SWATI MOHANTY.
&lt;br/&gt;performed a reset of profile
user confirmed working
closing the ticket
08-12-2025 15:43:29 - PDXC Integration (Additional comments)
swati.mohanty@dxc.com: From: Flentjar, Coby (Network) &lt;Coby.Flentjar@aurizon.com.au&gt; 
Sent: 08 December 2025 11:07 AM
To: Mohanty, Swati &lt;swati.mohanty@qr.com.au&gt;
Subject: RE: [EXTERNAL SENDER] INC40833328: RTOA efatal error
Hello Swati, My RTOA is now launching correctly, thank you! Regards, Coby From: Mohanty, Swati &lt;swati. mohanty@ qr. com. au&gt; Sent: Monday, 8 December 2025 3: 33 PM To: Flentjar, Coby (Network) &lt;Coby. Flentjar@ aurizon. com. au&gt; Cc: Workplace
ZjQcmQRYFpfptBannerStart
[EXTERNAL EMAIL]: 
This email originated from outside Queensland Rail. Do not click on links or open attachments unless you recognise the sender and know the content is safe. 
    Report Phish     
ZjQcmQRYFpfptBannerEnd
Hello Swati,
My RTOA is now launching correctly, thank you!
Regards,
Coby
08-12-2025 15:43:28 - PDXC Integration (Work notes)
Assigned to SWATI MOHANTY.
&lt;br/&gt;performed a reset of profile
user confirmed working
closing the ticket&lt;br/&gt;From: Flentjar, Coby (Network) &lt;Coby.Flentjar@aurizon.com.au&gt; 
Sent: 08 December 2025 11:07 AM
To: Mohanty, Swati &lt;swati.mohanty@qr.com.au&gt;
Subject: RE: [EXTERNAL SENDER] INC40833328: RTOA efatal error
Hello Swati, My RTOA is now launching correctly, thank you! Regards, Coby From: Mohanty, Swati &lt;swati. mohanty@ qr. com. au&gt; Sent: Monday, 8 December 2025 3: 33 PM To: Flentjar, Coby (Network) &lt;Coby. Flentjar@ aurizon. com. au&gt; Cc: Workplace
ZjQcmQRYFpfptBannerStart
[EXTERNAL EMAIL]: 
This email originated from outside Queensland Rail. Do not click on links or open attachments unless you recognise the sender and know the content is safe. 
    Report Phish     
ZjQcmQRYFpfptBannerEnd
Hello Swati,
My RTOA is now launching correctly, thank you!
Regards,
Coby
08-12-2025 15:40:55 - PDXC Integration (Work notes)
Assigned to SWATI MOHANTY.
08-12-2025 15:33:39 - PDXC Integration (Work notes)
Assigned to SWATI MOHANTY.
08-12-2025 15:33:34 - PDXC Integration (Work notes)
Assigned to SWATI MOHANTY.
08-12-2025 15:33:31 - PDXC Integration (Additional comments)
swati.mohanty@dxc.com: From: Mohanty, Swati 
Sent: 08 December 2025 11:03 AM
To: coby.Flentjar@aurizon.com.au
Cc: Workplace Noida iDO 2 Citrix AUS &lt;wpnido2ctxaus@dxc.com&gt;
Subject: INC40833328: RTOA efatal error
Hi @coby.Flentjar@aurizon.com.au,
Regarding the ticket: INC40833328: RTOA efatal error
Could you please try launching the application and let us know.
Thanks &amp; Regards, 
Swati Mohanty 
ICT Citrix Support
08-12-2025 15:31:54 - PDXC Integration (Work notes)
Assigned to SWATI MOHANTY.
08-12-2025 15:28:25 - PDXC Integration (Work notes)
Vendor Referenced this CI Value on on Update not found in database : Citrix XenApp
Vendor Referenced this Business Service Value on Update not found in database : Citrix XenApp
08-12-2025 15:28:15 - System (Work notes)
Platform DXC Integration incident INC0576593 updated INC40833328
08-12-2025 15:25:18 - PDXC Integration (Work notes)
Vendor Referenced this CI Value on Creation not found in database : Citrix XenApp
Vendor Referenced this Business Service Value on Creation not found in database : Citrix XenApp
</t>
  </si>
  <si>
    <t xml:space="preserve">
 2025-12-08 15:31:46 PDXC Integration - State is Work in Progress was New
 2025-12-08 15:33:31 PDXC Integration - State is On Hold was Work in Progress
 2025-12-08 15:40:52 PDXC Integration - State is Work in Progress was On Hold
 2025-12-08 15:43:23 PDXC Integration - State is Resolved was Work in Progress
 2025-12-13 16:00:05  - State is Closed was Resolved</t>
  </si>
  <si>
    <t xml:space="preserve">12-12-2025 14:40:38 - PDXC Integration (Work notes)
Checked over  machine; customer Already fixed the issue but asked me to check and make sure nothing is broken; check over machine   and all working.
11-12-2025 11:14:02 - Safinat Dean (Work notes)
Platform DXC Integration incident INC0576592 updated INC40833840
11-12-2025 11:13:58 - Safinat Dean (Work notes)
Ricoh notes -
10/12 Emailed dealer for an update. - Rdr
09/12 Assigned to dealer on 08/12. Dealer to allocate technician. - Rdr
08-12-2025 16:30:26 - Riley Thomas (Work notes)
Platform DXC Integration incident INC0576592 updated INC40833840
08-12-2025 16:30:21 - Riley Thomas (Work notes)
Dear Christopher Clarke, 
Thank you for contacting Ricoh Australia.
A new ticket has been opened with the following details: 
Ticket No.: CS2512080304
Serial Number: G930MC30034
Product Name: MPCW2201SP
Purchase Order Number: 
Reference: INC40833840
Problem Description: [Summary]:Report an ICT Incident/Problem (Christopher Clarke) Serial does not exist: QLD Rail NOW Ticket Number: INC0576592 Post Code: 4810 Contact Name: Chris Clarke Contact Phone Number: 0747676481 Email Address: christopher.clarke@qr.com.au Alternative Contact: n/a Alternative Contact Phone Number: n/a Printer Serial Number: G930MC30034 Printer IP: n/a Severity Level: n/a Issue/Request Details: RICOH printer for Train Control Diagrams paper feed issue. Will not feed paper more than a few cm. 2025-12-08 06:20:17 - PDXC Standard Incident (Work notes) 08-12-2025 16:20:16 - Shane Kmet (Work notes) Requesting on behalf of another user? = No Who is the request for? (The person who will use the service/product) = Chris Clarke User ID of requested for = R906651 Email address of requested for = christopher.clarke@qr.com.au What is the best contact number? = 0747676481 What is the Cost Centre number? = 1605029 PC Name = G930MC30034 Please provide a detailed description of the issue RICOH printer for Train Control Diagrams paper feed issue. Will not feed paper more than a few cm. *****QLDRail_INC added workNotes (CNDEF0001178)*****
Location and contact details: 
Contact Name: Christopher Clarke
Contact Number: 07 47676481
Customer: 401362 (DXC TECHNOLOGY AUS PTY LTD)
Site: 401362-470 (DXC TECHNOLOGY AUSTRALIA PL (QUEENS)
Machine Location Address: QUEENSLAND RAIL CONFERENCE ROOM, TRAIN CONTROL 502 FLINDERS ST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08-12-2025 16:24:24 - PDXC Integration (Work notes)
None
Assigning to Ricoh Field Technician for further assistance.
08-12-2025 16:23:59 - PDXC Integration (Work notes)
None
Assigning to Ricoh Field Technician for further assistance.
08-12-2025 16:21:08 - PDXC Integration (Work notes)
Vendor Referenced this CI Value on Creation not found in database : G930MC30034 - MPCW2201SP
08-12-2025 16:20:35 - Shane Kmet (Work notes)
Platform DXC Integration incident INC0576592 updated INC40833840
08-12-2025 16:20:24 - Shane Kmet (Work notes)
Platform DXC Integration incident INC0576592 created INC40833840
08-12-2025 16:20:16 - Shane Kmet (Work notes)
Requesting on behalf of another user? = No
Who is the request for? (The person who will use the service/product) = Chris Clarke
User ID of requested for = R906651
Email address of requested for = christopher.clarke@qr.com.au
What is the best contact number? = 0747676481
What is the Cost Centre number? = 1605029
PC Name = G930MC30034
Please provide a detailed description of the issue
RICOH printer for Train Control Diagrams paper feed issue. Will not feed paper more than a few cm.
08-12-2025 16:17:07 - Shane Kmet (Work notes)
Investigating
08-12-2025 15:25:22 - Christopher Clarke (Additional comments)
Printer is located in the Townsville Network Control Centre.
</t>
  </si>
  <si>
    <t xml:space="preserve">
 2025-12-08 15:20:58 Shane Kmet - Assigned to is Fred Shea was 
 2025-12-08 16:20:16 Shane Kmet - Assignment Group is DXC Managed Print Services was Global Service Desk
 2025-12-12 14:40:29 PDXC Integration - State is Resolved was Work in Progress</t>
  </si>
  <si>
    <t xml:space="preserve">11-12-2025 18:17:58 - PDXC Integration (Work notes)
Assigned to Tejashwini Naykar.
&lt;br/&gt;Restore not required, hence closing it.
11-12-2025 18:17:19 - PDXC Integration (Work notes)
Assigned to Tejashwini Naykar.
&lt;br/&gt;Restore not required, hence closing it.
11-12-2025 18:17:11 - PDXC Integration (Additional comments)
tejashwini.naykar@dxc.com: Restore not required, hence closing it.
11-12-2025 18:15:28 - PDXC Integration (Work notes)
Assigned to Tejashwini Naykar.
11-12-2025 18:15:18 - PDXC Integration (Work notes)
Assigned to Tejashwini Naykar.
11-12-2025 18:15:16 - PDXC Integration (Additional comments)
tejashwini.naykar@dxc.com: Hi Tejshwini 
Thank you close this ticket please as I have to go and collect this information again as I needed it then 
Regards
Cherie
CHERIE HEIDKE
VENDOR MAINTENANCE OFFICE
Rc1-3,  
305 Edward St GPO Box 1429 Bne 4001  
T: Ext: 07 30720106 Int:8920106 
W: queenslandrail.com.au
O = Office
H = Home  M T W T F
 Pay week H O O O H
 Non pay week H O O H H
From: Naykar, Tejashwini &lt;tejashwini.naykar@dxc.com&gt; 
Sent: Tuesday, 9 December 2025 7:07 PM
To: Heidke, Cherie &lt;Cherie.Heidke@qr.com.au&gt;
Cc: Backup Support – Alerts &lt;backup-qlr@dxc.com&gt;
Subject: RE: INC40833348 || INC0576591 || Restore request
Hi Cherie, Kindly confirm if below is the file Doc1. pdf you are looking for restore, and please let us know can we restore it to the original location. Thanks &amp; Regards, Tejashwini Naykar Backup Administrator, ITO-HYD Email id: tejashwini. naykar@ dxc. com
Hi Cherie,
Kindly confirm if below is the file Doc1.pdf  you are looking for restore, and please let us know can we restore it to the original location.
Thanks &amp; Regards,
Tejashwini Naykar
Backup Administrator, ITO-HYD
Email id:tejashwini.naykar@dxc.com
From: Naykar, Tejashwini &lt;tejashwini.naykar@dxc.com&gt; 
Sent: 08 December 2025 11:23
To: Cherie.Heidke@qr.com.au
Cc: ITO GDC India-GOC BACKUP QLR &lt;backup-qlr@dxc.com&gt;
Subject: INC40833348 || INC0576591 || Restore request
Hi Cherie,
Greetings!
Regarding restore request, corp\corp\Finance\Financial Services\AcctsPay\Vendor Maintenance\Daily Reports\Cherie\3. To Be created\FIN0013072 - reactivate 10016 You Grow It Ill Mow It
Could you please confirm when the folder FIN0013072 - reactivate 10016 You Grow It Ill Mow It , was created and deleted.
Thanks &amp; Regards,
Tejashwini Naykar
Backup Administrator, ITO-HYD
Email id:tejashwini.naykar@dxc.com
09-12-2025 19:07:54 - PDXC Integration (Work notes)
Assigned to Tejashwini Naykar.
09-12-2025 19:07:46 - PDXC Integration (Additional comments)
tejashwini.naykar@dxc.com: Hi Cherie,
Kindly confirm if below is the file Doc1.pdf  you are looking for restore, and please let us know can we restore it to the original location.
Thanks &amp; Regards,
Tejashwini Naykar
Backup Administrator, ITO-HYD
Email id:tejashwini.naykar@dxc.com
From: Naykar, Tejashwini &lt;tejashwini.naykar@dxc.com&gt; 
Sent: 08 December 2025 11:23
To: Cherie.Heidke@qr.com.au
Cc: ITO GDC India-GOC BACKUP QLR &lt;backup-qlr@dxc.com&gt;
Subject: INC40833348 || INC0576591 || Restore request
Hi Cherie,
Greetings!
Regarding restore request, corp\corp\Finance\Financial Services\AcctsPay\Vendor Maintenance\Daily Reports\Cherie\3. To Be created\FIN0013072 - reactivate 10016 You Grow It Ill Mow It
Could you please confirm when the folder FIN0013072 - reactivate 10016 You Grow It Ill Mow It , was created and deleted.
Thanks &amp; Regards,
Tejashwini Naykar
Backup Administrator, ITO-HYD
Email id:tejashwini.naykar@dxc.com
08-12-2025 20:54:24 - PDXC Integration (Work notes)
Assigned to Tejashwini Naykar.
08-12-2025 20:53:48 - PDXC Integration (Work notes)
Assigned to Tejashwini Naykar.
08-12-2025 20:53:44 - PDXC Integration (Additional comments)
tejashwini.naykar@dxc.com: Hi Cherie,
Greetings!
Regarding restore request, corp\corp\Finance\Financial Services\AcctsPay\Vendor Maintenance\Daily Reports\Cherie\3. To Be created\FIN0013072 - reactivate 10016 You Grow It Ill Mow It
Could you please confirm when the folder FIN0013072 - reactivate 10016 You Grow It Ill Mow It , was created and deleted.
Thanks &amp; Regards,
Tejashwini Naykar
Backup Administrator, ITO-HYD
Email id:tejashwini.naykar@dxc.com
08-12-2025 15:34:18 - PDXC Integration (Work notes)
Assigned to Tejashwini Naykar.
08-12-2025 15:27:08 - Andy Phan (Work notes)
Platform DXC Integration incident INC0576591 created INC40833348
</t>
  </si>
  <si>
    <t xml:space="preserve">
 2025-12-08 20:53:44 PDXC Integration - State is On Hold was Work in Progress
 2025-12-11 18:15:16 PDXC Integration - State is Work in Progress was On Hold
 2025-12-11 18:17:11 PDXC Integration - State is Resolved was Work in Progress</t>
  </si>
  <si>
    <t xml:space="preserve">11-12-2025 08:26:07 - Andy Phan (Work notes)
Called user and was advised the device with the printer issue is in the office. 
User said she will be in the office on Monday. 
Pending - SDA will call user on Monday morning at 9am (9:30am Adelaide time) to follow up on the issue.
11-12-2025 08:22:51 - Andy Phan (Work notes)
Investigating
10-12-2025 08:10:16 - Andy Phan (Additional comments)
Hi Vicki,
I tried to reach you on 0419441279.
Please contact us by calling 07 3072 5000 (select option 1) or alternatively email us at ITServiceDesk@qr.com.au so we can assist you further.
Kind regards,
Andy
10-12-2025 08:10:16 - Andy Phan (Work notes)
Called user and call was not picked up. 
Next step after user calls back:
Remote into PC and follow KB0011342
Check for windows updates and run cmd "gpupdate /forced"
Also try putting \\cptprdprn115\ in file explorer and double click QR_Print
Pending user response.
10-12-2025 08:08:36 - Andy Phan (Work notes)
Investigating
09-12-2025 08:30:11 - Andy Phan (Additional comments)
Hi Vicki,
I tried to reach you on 0419441279.
Please contact us by calling 07 3072 5000 (select option 1) or alternatively email us at ITServiceDesk@qr.com.au so we can assist you further.
Kind regards,
Andy
09-12-2025 08:30:11 - Andy Phan (Work notes)
Called user and left voicemail asking user to call us back on 07 3072 5000.
Next step after user calls back:
Remote into PC and follow KB0011342  
Check for windows updates and run cmd "gpupdate /forced" 
Also try putting \\cptprdprn115\ in file explorer and double click QR_Print
Pending user response.
09-12-2025 08:20:25 - Andy Phan (Work notes)
Investigating
</t>
  </si>
  <si>
    <t xml:space="preserve">
 2025-12-09 08:30:11 Andy Phan - State is On Hold was New</t>
  </si>
  <si>
    <t xml:space="preserve">09-12-2025 15:41:23 - PDXC Integration (Work notes)
Assigned to Florin Florea.
&lt;br/&gt;Van Wanrooy, Danny 15:19
Hi Florin, Yes, the detail Alex provided confirms it was a function change between versions and not a system fault or defect. Amir has already been informed of this and was happy with the outcome. You can resolve the incident on your end.
09-12-2025 15:41:14 - PDXC Integration (Work notes)
Assigned to Florin Florea.
&lt;br/&gt;Van Wanrooy, Danny 15:19
Hi Florin, Yes, the detail Alex provided confirms it was a function change between versions and not a system fault or defect. Amir has already been informed of this and was happy with the outcome. You can resolve the incident on your end.
09-12-2025 15:41:07 - PDXC Integration (Additional comments)
florin.florea@dxc.com: Van Wanrooy, Danny 15:19
Hi Florin, Yes, the detail Alex provided confirms it was a function change between versions and not a system fault or defect. Amir has already been informed of this and was happy with the outcome. You can resolve the incident on your end.
09-12-2025 15:35:34 - PDXC Integration (Work notes)
Assigned to Florin Florea.
09-12-2025 15:35:26 - PDXC Integration (Additional comments)
florin.florea@dxc.com: From: Gibson, Alex &lt;agibson37@dxc.com&gt; 
Sent: Monday, December 8, 2025 5:21 PM
To: Van Wanrooy, Danny &lt;danny.vanwanrooy@qr.com.au&gt;
Cc: Benstead, David &lt;David.Benstead@qr.com.au&gt;; Avins, Philip &lt;philip.avins2@dxc.com&gt;
Subject: RE: Finish Milestones Function- New Version of P6 INC0576589
Hi Danny, 
I suspect this is due to changes Oracle made as to what is considered a Valid/Invalid relationship (it looks like they actually rolled some of this back in later versions).
I’ve put a couple of screenshots below from two Oracle Knowledgebase articles (apologies that these are screenshots, Oracle swapped over to a new support site and it doesn’t have a print option).
I’ve also CC’d Phil into this in case there are any follow up questions as he is better at the functional side of P6 than myself 😊
FYI I don’t monitor my QR email at all so my DXC email is the best one to get me on.
KB195271 - What Are The Valid Relationships For Milestones in P6?
KB347118 - P6 Does Not Allow Creation of Invalid Relationships for Start and Finish Milestone Activities in Versions 20.12.4 and 21.5 through 24.11
Regards
Alex
09-12-2025 12:21:48 - PDXC Integration (Work notes)
Assigned to Florin Florea.
08-12-2025 15:50:05 - PDXC Integration (Work notes)
Vendor Referenced this CI Value on Creation not found in database : General Enquiries (Generic Ci)
Vendor Referenced this Business Service Value on Creation not found in database : Primavera
08-12-2025 15:50:05 - PDXC Integration (Work notes)
Added attachment ::  QLDRail_INC added (CNDEF0001178) - Finish Milestones Function- New Version of P6.msg
08-12-2025 15:49:44 - Andy Phan (Work notes)
Platform DXC Integration incident INC0576589 created INC40833582
08-12-2025 15:49:31 - Andy Phan (Work notes)
Assigning to DXC Application AUS for further assistance
08-12-2025 15:44:37 - Andy Phan (Work notes)
Investigating
</t>
  </si>
  <si>
    <t xml:space="preserve">
 2025-12-08 15:11:00 Shane Kmet - Assigned to is Fred Shea was 
 2025-12-08 15:49:31 Andy Phan - Assignment Group is DXC Application AUS was Global Service Desk
 2025-12-09 15:41:07 PDXC Integration - State is Resolved was Work in Progress
 2025-12-14 16:00:00  - State is Closed was Resolved</t>
  </si>
  <si>
    <t xml:space="preserve">
 2025-12-13 16:00:08  - State is Closed was Resolved</t>
  </si>
  <si>
    <t xml:space="preserve">
 2025-12-13 16:00:06  - State is Closed was Resolved</t>
  </si>
  <si>
    <t xml:space="preserve">11-12-2025 14:40:33 - Gilbert Noble (Work notes)
free space is at 29.7 GB
09-12-2025 11:16:50 - Gilbert Noble (Work notes)
triggered clear stale profiles to 30 days via nexthink
09-12-2025 10:44:29 - Gilbert Noble (Work notes)
device is back online
found the device was out of disk space, 
cleared ccm logs
08-12-2025 15:22:13 - Gilbert Noble (Additional comments)
Hello, 
please power on the device so we can remotely assist further
Kind regards,
Queensland Rail
Gilbert Noble
REMOTE DESKTOP SUPPORT
Level 3, 21 Kirksway Place
Battery Point, Tasmania 7004
T: 07 3072 5000
W: queenslandrail.com.au
E: ITservicedesk@qr.com.au
</t>
  </si>
  <si>
    <t xml:space="preserve">
 2025-12-08 15:22:13 Gilbert Noble - State is On Hold was New
 2025-12-11 14:40:33 Gilbert Noble - State is Resolved was On Hold</t>
  </si>
  <si>
    <t xml:space="preserve">10-12-2025 00:05:34 - PDXC Integration (Work notes)
Assigned to DIYA DEY.
&lt;br/&gt;services has been restarted its working now
10-12-2025 00:05:24 - PDXC Integration (Work notes)
Assigned to DIYA DEY.
&lt;br/&gt;services has been restarted its working now
10-12-2025 00:05:16 - PDXC Integration (Additional comments)
diya.dey@dxc.com: services has been restarted its working now
10-12-2025 00:03:58 - PDXC Integration (Work notes)
Assigned to DIYA DEY.
09-12-2025 14:54:25 - PDXC Integration (Work notes)
Assigned to DIYA DEY.
&lt;br/&gt;Failed to update the releated lists: None of the affectedCis provided by QLDRail_INC exist in ServiceNow: CPTPRDMCM105. Cannot updated the affected CIs. (F8EDD3803DBA431AAEBD3E035F7CA1DD)
09-12-2025 14:53:47 - Cameron Horn (Work notes)
Platform DXC Integration incident INC0576585 updated INC40833101
09-12-2025 14:53:43 - Cameron Horn (Work notes)
ConfigMgr Server Component Issue 
  Alert Description 
Source:    ConfigMgr WSUS Synchronization Manager - CPTPRDMCM105.CORP.QR.COM.AU 
Full Path Name:    CPTPRDMCM105.corp.qr.com.au\ConfigMgr Component Server - CPTPRDMCM105.CORP.QR.COM.AU\ConfigMgr WSUS Synchronization Manager - CPTPRDMCM105.CORP.QR.COM.AU 
Alert Monitor:    Server Component 
Created:    9/12/2025 3:34:39 PM 
  Component ConfigMgr WSUS Synchronization Manager - CPTPRDMCM105.CORP.QR.COM.AU (SMS_WSUS_SYNC_MANAGER) on serverCPTPRDMCM105.corp.qr.com.au is not working properly.
08-12-2025 18:50:08 - PDXC Integration (Work notes)
Assigned to DIYA DEY.
08-12-2025 18:50:05 - PDXC Integration (Additional comments)
diya.dey@dxc.com: services has been restarted
08-12-2025 15:35:29 - PDXC Integration (Work notes)
Assigned to DIYA DEY.
08-12-2025 15:35:24 - PDXC Integration (Work notes)
Assigned to DIYA DEY.
08-12-2025 15:35:20 - PDXC Integration (Additional comments)
diya.dey@dxc.com: checking on this
08-12-2025 15:34:58 - PDXC Integration (Work notes)
Assigned to DIYA DEY.
08-12-2025 14:57:15 - PDXC Integration (Work notes)
Vendor Referenced this CI Value on Creation not found in database : CPTPRDMCM105
Vendor Referenced this Business Service Value on Creation not found in database : SCOM
08-12-2025 14:56:52 - Shane Kmet (Work notes)
Platform DXC Integration incident INC0576585 created INC40833101
</t>
  </si>
  <si>
    <t xml:space="preserve">
 2025-12-08 15:34:49 PDXC Integration - State is Work in Progress was New
 2025-12-08 15:35:20 PDXC Integration - State is On Hold was Work in Progress
 2025-12-10 00:03:50 PDXC Integration - State is Work in Progress was On Hold
 2025-12-10 00:05:16 PDXC Integration - State is Resolved was Work in Progress
 2025-12-15 01:00:01  - State is Closed was Resolved</t>
  </si>
  <si>
    <t xml:space="preserve">08-12-2025 14:57:24 - Shane Kmet (Work notes)
Closing as INC raised by Guest
</t>
  </si>
  <si>
    <t xml:space="preserve">
 2025-12-08 14:57:10 Shane Kmet - Assigned to is Fred Shea was 
 2025-12-08 14:57:24 Shane Kmet - State is Resolved was Work in Progress
 2025-12-13 15:00:01  - State is Closed was Resolved</t>
  </si>
  <si>
    <t xml:space="preserve">08-12-2025 16:40:49 - PDXC Integration (Work notes)
Assigned to SWATI MOHANTY.
&lt;br/&gt;checked the printer policy,
printers were already added and set as default
informed user to restart the KIOSK device and check
user confirmed working
closing the ticket
08-12-2025 16:40:44 - PDXC Integration (Work notes)
Assigned to SWATI MOHANTY.
&lt;br/&gt;checked the printer policy,
printers were already added and set as default
informed user to restart the KIOSK device and check
user confirmed working
closing the ticket
08-12-2025 16:40:36 - PDXC Integration (Additional comments)
swati.mohanty@dxc.com: checked the printer policy,
printers were already added and set as default
informed user to restart the KIOSK device and check
user confirmed working
closing the ticket
08-12-2025 16:40:34 - PDXC Integration (Work notes)
Assigned to SWATI MOHANTY.
&lt;br/&gt;checked the printer policy,
printers were already added and set as default
informed user to restart the KIOSK device and check
user confirmed working
closing the ticket&lt;br/&gt;checked the printer policy,
printers were already added and set as default
informed user to restart the KIOSK device and check
user confirmed working
closing the ticket
08-12-2025 16:00:34 - PDXC Integration (Work notes)
Assigned to SWATI MOHANTY.
08-12-2025 16:00:33 - PDXC Integration (Additional comments)
swati.mohanty@dxc.com: contacted user over MS Teams
waiting for update
08-12-2025 15:46:48 - PDXC Integration (Work notes)
Assigned to SWATI MOHANTY.
08-12-2025 14:58:14 - PDXC Integration (Work notes)
Assigned to Eric Hanneman.
&lt;br/&gt;Mobile: 0499646125
08-12-2025 14:50:18 - PDXC Integration (Work notes)
Assigned to Eric Hanneman.
&lt;br/&gt;Requested User is Unknown : ehanneman2@dxc.com
</t>
  </si>
  <si>
    <t xml:space="preserve">
 2025-12-08 14:58:58 PDXC Integration - Assignment Group is DXC Desktop Technology Citrix was DXC Desktop Tech Bar Mayne
 2025-12-08 16:40:33 PDXC Integration - State is Resolved was Work in Progress
 2025-12-13 17:00:03  - State is Closed was Resolved</t>
  </si>
  <si>
    <t xml:space="preserve">08-12-2025 16:22:23 - Riley Thomas (Work notes)
Platform DXC Integration incident INC0576580 updated INC40833073
08-12-2025 16:22:18 - Riley Thomas (Work notes)
From: donotreply@ricoh.com.au &lt;donotreply@ricoh.com.au&gt; 
Sent: Monday, 8 December 2025 4:20 PM
To: Best, James &lt;James.Best@qr.com.au&gt;
Subject: Resolved Ricoh Ticket CS2512080275
Dear James Best, Your ticket has been resolved. Ticket No. : CS2512080275 Serial Number: Y178HB01736 Product Name: MP402SPF Purchase Order Number: Reference: INC40833073 Problem Description: This customer has not yet setup for integration Message
ZjQcmQRYFpfptBannerStart
[EXTERNAL EMAIL]: 
This email originated from outside Queensland Rail. Do not click on links or open attachments unless you recognise the sender and know the content is safe. 
    Report Phish     
ZjQcmQRYFpfptBannerEnd
Dear James Best, 
Your ticket has been resolved. 
Ticket No.: CS2512080275
Serial Number: Y178HB01736
Product Name: MP402SPF
Purchase Order Number: 
Reference: INC40833073
Problem Description: This customer has not yet setup for integration Message from other system: code 400 - {"message_state":"400","number":"INC40833073","status_message_text":"Can't update the DXC ticket since Ricoh ticket ebond is broken in DXC system."}
Resolution Notes: After the printer was restarted, printing resumed. I remoted into the printer and confirmed I could print. Closing the ticket.
Location and contact details: 
Contact Name: James Best
Contact Number: 07 4114 1659
Customer: 401362 (DXC TECHNOLOGY AUS PTY LTD)
Site: 401362-D89 (DXC TECHNOLOGY AUSTRALIA PL (QUEENS)
Machine Location Address: QUEENSLAND RAIL MARYBOROUGH RAILWAY STATION 180 LENNOX STREET MARYBOROUGH QLD 4650
This is an automatic message, If you have any queries regarding your ticket, please do not hesitate in contacting us on 1300 362 577.
For further support utilising our, How-to videos, Training Materials, and Knowledge Base, please use this link Training 
Kind regards,
Ricoh
08-12-2025 15:47:24 - PDXC Integration (Work notes)
Solved (Permanently)
08-12-2025 15:47:14 - PDXC Integration (Work notes)
None
After the printer was restarted, printing resumed. I remoted into the printer and confirmed I could print. Closing the ticket.
08-12-2025 15:18:20 - Riley Thomas (Work notes)
Platform DXC Integration incident INC0576580 updated INC40833073
08-12-2025 15:18:16 - Riley Thomas (Work notes)
From: donotreply@ricoh.com.au &lt;donotreply@ricoh.com.au&gt; 
Sent: Monday, 8 December 2025 3:41 PM
To: Best, James &lt;James.Best@qr.com.au&gt;
Subject: New Ricoh Ticket CS2512080275
Dear James Best, Thank you for contacting Ricoh Australia. A new ticket has been opened with the following details: Ticket No. : CS2512080275 Serial Number: Y178HB01736 Product Name: MP402SPF Purchase Order Number: Reference: INC40833073 Problem
ZjQcmQRYFpfptBannerStart
[EXTERNAL EMAIL]: 
This email originated from outside Queensland Rail. Do not click on links or open attachments unless you recognise the sender and know the content is safe. 
    Report Phish     
ZjQcmQRYFpfptBannerEnd
Dear James Best, 
Thank you for contacting Ricoh Australia.
A new ticket has been opened with the following details: 
Ticket No.: CS2512080275
Serial Number: Y178HB01736
Product Name: MP402SPF
Purchase Order Number: 
Reference: INC40833073
Problem Description: [Summary]:Y178HB01736 - Issues printing from the printer error 731 Serial does not exist: QLD Rail NOW Ticket Number: INC0576580 Post Code: 4650 Contact Name: James Best Contact Phone Number: 0741141659 Email Address: James.Best@qr.com.au Alternative Contact: n/a Alternative Contact Phone Number: n/a Printer Serial Number: Y178HB01736 Printer IP: n/a Severity Level: 3 Issue/Request Details: They are trying to print out documents but they keep getting an error that the license is not activated (error 731) on the printer screen
Location and contact details: 
Contact Name: James Best
Contact Number: 07 41141659
Customer: 401362 (DXC TECHNOLOGY AUS PTY LTD)
Site: 401362-D89 (DXC TECHNOLOGY AUSTRALIA PL (QUEENS)
Machine Location Address: QUEENSLAND RAIL MARYBOROUGH RAILWAY STATION 180 LENNOX STREET MARYBOROUGH QLD 4650
This is an automatic message, If you have any queries regarding your ticket, please do not hesitate in contacting us on 1300 362 577.
For further support utilising our, How-to videos, Training Materials, and Knowledge Base, please use this link Training 
Kind regards,
Ricoh
08-12-2025 15:10:48 - PDXC Integration (Work notes)
None
Assigning to Application Support for further assistance.
08-12-2025 15:10:45 - PDXC Integration (Work notes)
None
Assigning to Application Support for further assistance.
08-12-2025 15:09:58 - PDXC Integration (Work notes)
None
Assigning to Application Support for further assistance.
08-12-2025 15:09:38 - PDXC Integration (Work notes)
None
Assigning to Application Support for further assistance.
08-12-2025 14:58:11 - Zoe O'Brien (Work notes)
Platform DXC Integration incident INC0576580 updated INC40833073
08-12-2025 14:58:06 - Zoe O'Brien (Work notes)
James Best advised SDA that they tried restarting the printer and everything is now working and the ticket can be closed
08-12-2025 14:53:44 - PDXC Integration (Work notes)
Vendor Referenced this CI Value on Creation not found in database : Y178HB01736 - SP3510SF
08-12-2025 14:53:11 - Zoe O'Brien (Work notes)
Platform DXC Integration incident INC0576580 created INC40833073
</t>
  </si>
  <si>
    <t xml:space="preserve">
 2025-12-08 15:47:21 PDXC Integration - State is Resolved was Work in Progress
 2025-12-13 16:00:04  - State is Closed was Resolved</t>
  </si>
  <si>
    <t xml:space="preserve">09-12-2025 16:32:29 - Casey Micklesson (Additional comments)
Hi Charmaine, 
This was the asset label assigned to the ticket when it was submitted. 
You can change this by submitting an Expense Management Form through the Self Service portal.
Thank you
09-12-2025 14:09:19 - Charmaine Harrison (Additional comments)
reply from: Charmaine.Harrison@qr.com.au
Hi,
Thanks for that, are you sure the Assets Tag is correct? I have SM231244 on my register.
Ta, Charmaine
[Queensland Rail logo]
Charmaine Harrison
Manager Safety
Floor 1, Rail Centre One
305 Edward St GPO Box 1429 Bne 4001 • Brisbane, Queensland 4000
T: 8927094
M: 0414611519
F:
W: queenslandrail.com.au&lt;http://queenslandrail.com.au/&gt;
09-12-2025 13:47:30 - Casey Micklesson (Additional comments)
Hi Charmaine, 
Please see the below:
Order Details
·         User Name: Danielle Vaughan
·         Mobile Number: 0418733881
·         SIM Card: 8000493152575
·         PIN / PUK: 13882960
·         Plan:Adaptive MBB Essential $19/10GB
·         Asset Tag: TB250147
Thank you,
09-12-2025 08:15:56 - Casey Micklesson (Work notes)
Please note your Order Reference Number:
15635012
</t>
  </si>
  <si>
    <t xml:space="preserve">
 2025-12-09 08:15:56 Casey Micklesson - Assigned to is Casey Micklesson was 
 2025-12-09 13:47:30 Casey Micklesson - State is Resolved was Work in Progress
 2025-12-14 14:00:10  - State is Closed was Resolved</t>
  </si>
  <si>
    <t xml:space="preserve">10-12-2025 17:40:55 - Christopher Speare (Work notes)
Platform DXC Integration incident INC0576578 updated INC40833093
10-12-2025 17:40:50 - Christopher Speare (Additional comments)
reply from: Chris.Speare@qr.com.au
[cid:image001.png@01DC69FC.0739DD20]
10-12-2025 14:36:39 - PDXC Integration (Work notes)
Assigned to Aiman Yousri.
&lt;br/&gt;User has been exempted from PAM, and has gotten password reset from SD - User confirmed that it is okay to close ticket 
10-12-2025 14:02:02 - Raegan Munro (Work notes)
Platform DXC Integration incident INC0576578 updated INC40833093
10-12-2025 14:01:57 - Raegan Munro (Work notes)
Description of Issue:
 User called to reset their test passwords as they have now received a PAM exemption. 
Troubleshooting:
 Verified users DOB and service number. 
Reset password - Had to be set as a static password so user can log into the test server and reset it. 
 User was able to log into the server and will reset their password. 
============================ 
Name: Chris Speare
Contact number: 3072 1732 (hours of contact 9am to 6pm)
Service Number / User ID: TA_R901576
10-12-2025 13:58:58 - PDXC Integration (Work notes)
Assigned to Aiman Yousri.
10-12-2025 13:58:58 - PDXC Integration (Work notes)
Assigned to Aiman Yousri.
10-12-2025 13:58:54 - PDXC Integration (Additional comments)
aiman.yousri@dxc.com: Pending response if Chris is able to successfully reset password.
10-12-2025 13:58:54 - PDXC Integration (Work notes)
Assigned to Aiman Yousri.
&lt;br/&gt;Users account has been exempted from PAM, requested that the user now does a password reset with SD to retrive new password - Pending response if Chris is able to successfully reset password.
10-12-2025 13:58:45 - Raegan Munro (Work notes)
Platform DXC Integration incident INC0576578 updated INC40833093
10-12-2025 13:58:38 - Raegan Munro (Work notes)
Investigating.
10-12-2025 13:45:54 - PDXC Integration (Work notes)
Assigned to Aiman Yousri.
10-12-2025 13:45:45 - PDXC Integration (Work notes)
Assigned to Aiman Yousri.
&lt;br/&gt;Chris has submitted the PAM exemption request, now exempting  TA_R901576 from PAM.
10-12-2025 12:51:58 - PDXC Integration (Work notes)
Assigned to Aiman Yousri.
10-12-2025 12:51:38 - PDXC Integration (Work notes)
Assigned to Aiman Yousri.
10-12-2025 12:51:32 - PDXC Integration (Additional comments)
aiman.yousri@dxc.com: Awaiting Christopher's reply.
10-12-2025 12:50:34 - PDXC Integration (Work notes)
Assigned to Aiman Yousri.
&lt;br/&gt;Sent email to Chris regarding the digital security exemption request for him to complete, if he is not able to access the link I can complete it on his behalf - Awaiting response.
10-12-2025 12:28:06 - Shane Kmet (Work notes)
Platform DXC Integration incident INC0576578 updated INC40833093
10-12-2025 12:28:03 - Shane Kmet (Work notes)
IT Service Desk 
Sent: Wednesday, 10 December 2025 1:28 PM
To: Speare, Chris &lt;Chris.Speare@qr.com.au&gt;
Subject: RE: INC0576578 - Issues with PAM locked account
Hi Chris,
Thanks for providing the below details, I have added this to INC0576578 to continue support of the lockout issue.
I have based on this, completed a 'Rollback" of the PAM process for your account TA_R901576 (does not apply to the A_ account)
This is to remove your account from this process.
You may soon find that the password you have checked out is not working, when this occurs, please call Service Desk to request a password reset
I have assigned the ticket to the Security PAM team to be aware of the rollback, from the process instructions, they have actions to complete and will follow up with you for an exemption request to be completed soon, which is required to remain excluded from the PAM process.
Thank you,
Shane Kmet
Senior service desk analyst
Level 3, 21 Kirksway Place
Battery Point, Tasmania 7004
T: 07 3072 5000
W: queenslandrail.com.au  
E: ITservicedesk@qr.com.au
10-12-2025 12:25:18 - PDXC Integration (Work notes)
Assigned to Aiman Yousri.
10-12-2025 12:23:44 - PDXC Integration (Work notes)
Added attachment ::  QLDRail_INC added (CNDEF0001178) - Issues with PAM locked account.msg
10-12-2025 12:23:32 - Shane Kmet (Work notes)
Platform DXC Integration incident INC0576578 updated INC40833093
10-12-2025 12:23:28 - Shane Kmet (Work notes)
Assigning to DXC Security PAM for the rollback of TA_R901576 from ICT_PAM_PrivilegedAccounts_TST_Pilot
10-12-2025 12:23:24 - Shane Kmet (Work notes)
Platform DXC Integration incident INC0576578 updated INC40833093
10-12-2025 12:22:38 - Shane Kmet (Work notes)
Per KB0021477  
TA_R901576
Removed users account out of ICT_PAM_PrivilegedAccounts_TST_Pilot
Added "ROLLBACK" to INCs Short Description
10-12-2025 12:19:12 - Shane Kmet (Work notes)
Speare, Chris &lt;Chris.Speare@qr.com.au&gt; 
Sent: Wednesday, 10 December 2025 12:49 PM
To: IT Service Desk &lt;ITServiceDesk@qr.com.au&gt;
Subject: Issues with PAM locked account
HI SD,
Thanks so much for your help over the past few days.  Sorry to be a pain.
RE: RITM0270719, RITM0270718, RITM0270707, RITM0270640.  INC0576409 (DXC INC40830854) for cloud Ops.  I
And multiple updates to NC0576578
Multiple calls to the service desk.
I have been getting locked out of my account since Friday 5th December
The SD has unlocked my account multiple times.
Cloud Ops have removed my sessions from multiple computers (more than once from the same server (that I haven't logged into since before Friday)
As this is affecting my ability to upgrade an application on a server, could you please exclude my TA_R901576 account from Safeguard on Demand  as stated in the PAM FAQs.
Regards
Chris
Chris Speare
Senior System And Test Automation Lead
Advanced Leave Notification: 
Monday 22 December – Friday 2 January
RC1-11, 305 Edward St, Brisbane QLD 4000
GPO Box 1429 Brisbane 4001 
T: 07 30721732
F: 
W: www.queenslandrail.com.au
10-12-2025 12:19:07 - Shane Kmet (Work notes)
Investigating - taking ticket - email received for exclusion on this account
10-12-2025 12:01:37 - Pruthvish Patel (Work notes)
Investigating
10-12-2025 10:49:06 - PDXC Integration (Additional comments)
v.harikrishna@dxc.com: We have disconnected account TA_R901576 locking on TATDEVSAP151 for server IT service desk team please check.
10-12-2025 09:41:39 - PDXC Integration (Work notes)
Assigned to Supriya Angadi.
10-12-2025 09:41:39 - PDXC Integration (Work notes)
Assigned to Supriya Angadi.
10-12-2025 09:41:36 - PDXC Integration (Additional comments)
sireesha.vaddiboyina@dxc.com: Acknowledged.
10-12-2025 09:38:00 - George Knight (Work notes)
Platform DXC Integration incident INC0576578 updated INC40833093
10-12-2025 09:37:55 - George Knight (Work notes)
Chris called back - issue persists
Troubleshooting:
Verified ID: Service number &amp; DOB in SAP.
DRA: is a member of ICT_PAM_PrivilegedAccounts_Pilot_TST
Unlocked Account.
Checked if a team mate can log into the Server and log them out using Task Manager - unable.
Assigning to CloudOps team as per KB0021477 - Please terminate the disconnected/stale session and investigate why issue keeps persisting.
Chris Speare is unhappy with continual lockout - and wants issue to be investigated
Advised A_R901576 has been logged into a session on a server for over 5 days and does not have the same issues as their TA_R901576 account.
Please terminate session and investigate cause of issue.
User: Chris Speare TA_R901576
Member of ICT_PAM_PrivilegedAccounts_Pilot_TST
Locked out on Server: TATUATSAP151 
[PAM TEST Logins - Hourly Report] Wed 10/12/2025 10:01 AM
LoginID DisplayName ICT Team LockoutTime LockoutSource LastLogon LockedOut
TA_R901576 SPEARE, CHRIS (TA_ACCOUNT) ICT_SBO_Admin_Team_TST 9/12/2025 8:42:37 PM TATUATSAP151 9/12/2025 5:33:22 PM True
10-12-2025 09:33:16 - George Knight (Work notes)
Investigating.
09-12-2025 17:39:13 - PDXC Integration (Additional comments)
prachi.kale@dxc.com: Update : We have disconnected  account TA_R901576 locking on TATDEVSAP151 for server IT service desk team please check
09-12-2025 17:36:50 - George Knight (Work notes)
Platform DXC Integration incident INC0576578 updated INC40833093
09-12-2025 17:36:45 - George Knight (Work notes)
Verified ID: Service number &amp; DOB in SAP.
Unlocked account in DRA.
Chris Speare is unhappy with continual lockout - and wants issue to be investigated
Advised A_R901576 has been logged into a session on a server for over 5 days and does not have the same issues as their TA_R901576 account.
Please terminate session and investigate cause of issue.
09-12-2025 17:30:44 - PDXC Integration (Work notes)
Assigned to Prachi Kale.
09-12-2025 17:28:40 - George Knight (Work notes)
Platform DXC Integration incident INC0576578 updated INC40833093
09-12-2025 17:28:35 - George Knight (Work notes)
Assigning to CloudOps team as per KB0021477 - Please terminate the disconnected/stale session and then re-assign incident back to ICT Service Desk.
Getting locked out on a different server.
Checked if a team mate can log into the Server and log them out using Task Manager -  unable.
User: Chris Speare TA_R901576
Member of ICT_PAM_PrivilegedAccounts_Pilot_TST
Locked out on Server: TATUATSAP251 
[PAM TEST Logins - Hourly Report] Tue 9/12/2025 6:01 PM
LoginID DisplayName ICT Team LockoutTime LockoutSource LastLogon LockedOut
TA_R901576 SPEARE, CHRIS (TA_ACCOUNT) ICT_SBO_Admin_Team_TST 9/12/2025 12:45:53 PM TATUATSAP251 9/12/2025 12:11:08 PM True
09-12-2025 11:21:28 - Shane Kmet (Work notes)
TA_R901576
Checked DRA - the account is not locked
CloudOps have not noted in their notes the servers checked / cleared
09-12-2025 11:21:28 - Shane Kmet (Additional comments)
Hi Chris,
Per lock outs of youir account TA_R901576,  I see at this time that the account is not lcoekd. Could you please confirm that yuour access is working?
Unfortunetly CloudOps havew not provided a list of servers checked or their findings on what might be causing lock outs.
Thank you,
Shane Kmet
Senior Service Desk Analyst
09-12-2025 11:19:19 - Shane Kmet (Work notes)
Investigating
09-12-2025 10:44:16 - Christopher Speare (Additional comments)
reply from: Chris.Speare@qr.com.au
Hi
the SD said there were multiple servers in the report with my session.  Did they all get cleared?
09-12-2025 10:17:45 - PDXC Integration (Additional comments)
v.harikrishna@dxc.com: we have removed from active session. it service desk team please check and unlock the account.
09-12-2025 09:20:08 - PDXC Integration (Work notes)
Assigned to Veerapaneni Harikrishna.
09-12-2025 09:19:58 - PDXC Integration (Work notes)
Assigned to Veerapaneni Harikrishna.
09-12-2025 09:19:53 - PDXC Integration (Additional comments)
revati.bojanki@dxc.com: This is Acknowledged.
09-12-2025 09:15:59 - PDXC Integration (Work notes)
Added attachment ::  QLDRail_INC added (CNDEF0001178) - image004.png
09-12-2025 09:15:55 - PDXC Integration (Work notes)
Added attachment ::  QLDRail_INC added (CNDEF0001178) - image005.png
09-12-2025 09:15:44 - PDXC Integration (Work notes)
Added attachment ::  QLDRail_INC added (CNDEF0001178) - image003.png
09-12-2025 09:15:39 - PDXC Integration (Work notes)
Added attachment ::  QLDRail_INC added (CNDEF0001178) - image002.png
09-12-2025 09:15:29 - PDXC Integration (Work notes)
Added attachment ::  QLDRail_INC added (CNDEF0001178) - image001.gif
09-12-2025 09:15:29 - Liam Bryan (Work notes)
Platform DXC Integration incident INC0576578 updated INC40833093
09-12-2025 09:15:06 - Liam Bryan (Work notes)
Chris called,
advised account has been locked again.
Verified ID and DoB,
unlocked account.
Checked PAM report,
lockouts showing from below servers:
TATUATSAP251
TATUATSAP151
TATDEVSAP151
TATSPTSAP151
Chris advised they did sign-out of system last time they were done using it.
Reassigning to CloudOps for continued investigation.
09-12-2025 06:36:29 - Raegan Munro (Work notes)
Closing as advised by user.
09-12-2025 06:30:01 - Raegan Munro (Work notes)
Investigating.
08-12-2025 18:17:10 - Christopher Speare (Additional comments)
reply from: Chris.Speare@qr.com.au
Hi,
I have been able to stay signed in for the afternoon without getting locked.
It looks like the issue is fixed.
You may close the incident.
Thanks
Chris
08-12-2025 17:51:05 - PDXC Integration (Additional comments)
manasa.u2@dxc.com: Update : As i verified there is no mention user TA_R901576 account in the task manager. Please find the snip
08-12-2025 17:49:25 - PDXC Integration (Work notes)
Assigned to Manasa U ..
08-12-2025 17:49:18 - PDXC Integration (Work notes)
Assigned to Manasa U ..
&lt;br/&gt;Added attachment ::  INC408330933.png
08-12-2025 17:47:08 - PDXC Integration (Work notes)
Assigned to Manasa U ..
08-12-2025 17:46:58 - PDXC Integration (Work notes)
Assigned to Manasa U ..
08-12-2025 17:46:58 - PDXC Integration (Additional comments)
t.anveshnaidu@dxc.com: This is Acknowledged.
08-12-2025 17:44:15 - Shane Kmet (Work notes)
Platform DXC Integration incident INC0576578 updated INC40833093
08-12-2025 17:44:11 - Shane Kmet (Work notes)
Effected account is  TA_R901576
Image below shows account not signed in
DRA -  TA_R901576
Account is once again locked out - unlocking account
Last lock out event per PAM email is at 3pm 08/12/25
TA_R901576 SPEARE, CHRIS (TA_ACCOUNT) ICT_SBO_Admin_Team_TST 8/12/2025 12:45:53 PM TATUATSAP251 8/12/2025 12:34:59 PM True
**Assigning back to CloudOps as the request was to investigate why users account continually locks out, in an effort to stop it from locking out, to fix the issue..
08-12-2025 17:43:54 - Shane Kmet (Work notes)
Platform DXC Integration incident INC0576578 updated INC40833093
08-12-2025 17:41:32 - Shane Kmet (Work notes)
Investigating
08-12-2025 17:37:45 - PDXC Integration (Work notes)
Added attachment ::  INC40833093.png
08-12-2025 17:36:39 - PDXC Integration (Additional comments)
manasa.u2@dxc.com: Update : We have singour the mention user from the server.team please check
08-12-2025 16:18:28 - PDXC Integration (Work notes)
Assigned to Manasa U ..
08-12-2025 16:18:24 - PDXC Integration (Additional comments)
manasa.u2@dxc.com: Hello "Shane Kmet”, Thanks for raising the incident. The incident has been acknowledged and if we need further information related to the incident, 
we will reach out to you.
08-12-2025 15:01:18 - PDXC Integration (Work notes)
Assigned to Manasa U ..
08-12-2025 14:55:42 - Shane Kmet (Work notes)
Platform DXC Integration incident INC0576578 created INC40833093
</t>
  </si>
  <si>
    <t xml:space="preserve">
 2025-12-08 15:01:13 PDXC Integration - State is Work in Progress was New
 2025-12-08 17:36:39 PDXC Integration - State is On Hold was Work in Progress
 2025-12-08 17:40:42 Shane Kmet - Assigned to is Zoe O'Brien was 
 2025-12-08 17:43:48 Shane Kmet - State is Work in Progress was On Hold
 2025-12-08 17:51:05 PDXC Integration - State is On Hold was Work in Progress
 2025-12-08 17:52:43 Shane Kmet - Assigned to is Zoe O'Brien was 
 2025-12-09 06:36:29 Raegan Munro - State is Resolved was On Hold
 2025-12-09 09:15:06 Liam Bryan - State is Work in Progress was Resolved
 2025-12-09 10:17:45 PDXC Integration - Assignment Group is Global Service Desk was DXC CloudOps
 2025-12-09 11:21:28 Shane Kmet - State is On Hold was Work in Progress
 2025-12-09 17:28:35 George Knight - State is Work in Progress was On Hold
 2025-12-09 17:39:13 PDXC Integration - State is On Hold was Work in Progress
 2025-12-09 17:56:05 Shane Kmet - Assigned to is Fred Shea was 
 2025-12-10 09:37:55 George Knight - State is Work in Progress was On Hold
 2025-12-10 10:49:06 PDXC Integration - Assignment Group is Global Service Desk was DXC CloudOps
 2025-12-10 11:12:59 Ryan Bell - Assigned to is Matthew Lever was 
 2025-12-10 12:23:16 Shane Kmet - Assignment Group is DXC Security PAM was Global Service Desk
 2025-12-10 12:50:25 PDXC Integration - State is On Hold was Work in Progress
 2025-12-10 13:45:36 PDXC Integration - State is Work in Progress was On Hold
 2025-12-10 13:58:51 PDXC Integration - State is On Hold was Work in Progress
 2025-12-10 14:01:57 Raegan Munro - State is Work in Progress was On Hold
 2025-12-10 14:36:33 PDXC Integration - State is Resolved was Work in Progress</t>
  </si>
  <si>
    <t xml:space="preserve">
 2025-12-08 14:40:20 TRAP Alerts - State is Closed was Closed</t>
  </si>
  <si>
    <t xml:space="preserve">
 2025-12-13 15:00:04  - State is Closed was Resolved</t>
  </si>
  <si>
    <t xml:space="preserve">08-12-2025 14:34:35 - Shane Kmet (Work notes)
Closing as INC raised by Guest
</t>
  </si>
  <si>
    <t xml:space="preserve">
 2025-12-08 14:34:28 Shane Kmet - Assigned to is Fred Shea was 
 2025-12-08 14:34:35 Shane Kmet - State is Resolved was Work in Progress
 2025-12-13 15:00:05  - State is Closed was Resolved</t>
  </si>
  <si>
    <t xml:space="preserve">08-12-2025 16:15:25 - PDXC Integration (Work notes)
Assigned to Vanessa Swarbrick.
&lt;br/&gt;Thank you for reporting this email.
We've reviewed the email and blocked the sender due to suspicious content.
08-12-2025 16:15:14 - PDXC Integration (Work notes)
Assigned to Vanessa Swarbrick.
&lt;br/&gt;Thank you for reporting this email.
We've reviewed the email and blocked the sender due to suspicious content.
&lt;br/&gt;Sender: dominique@concentric.ai
08-12-2025 16:15:14 - PDXC Integration (Work notes)
Assigned to Vanessa Swarbrick.
&lt;br/&gt;Thank you for reporting this email.
We've reviewed the email and blocked the sender due to suspicious content.
08-12-2025 16:15:11 - PDXC Integration (Additional comments)
vanessa.swarbrick@dxc.com: Thank you for reporting this email.
We've reviewed the email and blocked the sender due to suspicious content.
08-12-2025 16:12:24 - PDXC Integration (Work notes)
Assigned to Vanessa Swarbrick.
08-12-2025 14:33:54 - PDXC Integration (Work notes)
Opened By User is Unknown : TRAP_Alerts@qr.com.au@QR
08-12-2025 14:33:31 - TRAP Alerts (Work notes)
Platform DXC Integration incident INC0576574 created INC40832916
</t>
  </si>
  <si>
    <t xml:space="preserve">
 2025-12-08 14:33:16 TRAP Alerts - State is New was New
 2025-12-08 16:12:16 PDXC Integration - State is Work in Progress was New
 2025-12-08 16:15:07 PDXC Integration - State is Resolved was Work in Progress
 2025-12-13 17:00:06  - State is Closed was Resolved</t>
  </si>
  <si>
    <t xml:space="preserve">
 2025-12-13 15:00:09  - State is Closed was Resolved</t>
  </si>
  <si>
    <t xml:space="preserve">08-12-2025 14:32:07 - Riley Thomas (Work notes)
Account Expiry date set for 8/12/2025 2:55pm in DRA
Disabled UMR account in PR3
08-12-2025 14:24:33 - Riley Thomas (Work notes)
investigating
</t>
  </si>
  <si>
    <t xml:space="preserve">
 2025-12-08 14:32:07 Riley Thomas - State is Resolved was Work in Progress
 2025-12-13 15:00:03  - State is Closed was Resolved</t>
  </si>
  <si>
    <t xml:space="preserve">08-12-2025 15:36:19 - PDXC Integration (Work notes)
Assigned to Tan Phong Huynh.
&lt;br/&gt;[incident].[cmdb_ci] supplied value [SharePoint QLR] failed [More than one match found]&lt;br/&gt;Station dropdown not populating, possible cache issue or delay in loading drop down data, tested in Google Chrome and MS Edge, passed to DXC Application AUS for support
08-12-2025 15:36:18 - PDXC Integration (Work notes)
Assigned to Tan Phong Huynh.
&lt;br/&gt;[incident].[cmdb_ci] supplied value [SharePoint QLR] failed [More than one match found]&lt;br/&gt;Station dropdown not populating, possible cache issue or delay in loading drop down data, tested in Google Chrome and MS Edge, passed to DXC Application AUS for support
08-12-2025 15:36:09 - PDXC Integration (Additional comments)
mnguyen83@dxc.com: The user accidentally blocked 'Access local network' for the Queensland Rail SharePoint site, which is why the station didn't appear. 
08-12-2025 15:10:24 - PDXC Integration (Work notes)
Assigned to Tan Phong Huynh.
&lt;br/&gt;[incident].[cmdb_ci] supplied value [SharePoint QLR] failed [More than one match found]
08-12-2025 15:09:24 - PDXC Integration (Work notes)
[incident].[cmdb_ci] supplied value [SharePoint QLR] failed [More than one match found]
08-12-2025 14:48:24 - PDXC Integration (Work notes)
pass to app online team - FYI - i can see station for these options - maybe cache issue - or i noticed slight delay loading the drop down data.
08-12-2025 14:27:28 - PDXC Integration (Work notes)
Added attachment ::  QLDRail_INC added (CNDEF0001178) - Stationm is not populating.png
08-12-2025 14:27:06 - Shane Kmet (Work notes)
Platform DXC Integration incident INC0576567 created INC40832871
</t>
  </si>
  <si>
    <t xml:space="preserve">
 2025-12-08 14:48:23 PDXC Integration - Assignment Group is DXC Application Online Services was DXC Application AUS
 2025-12-08 15:09:19 PDXC Integration - State is Work in Progress was New
 2025-12-08 15:36:09 PDXC Integration - State is Resolved was Work in Progress
 2025-12-13 16:00:02  - State is Closed was Resolved</t>
  </si>
  <si>
    <t xml:space="preserve">08-12-2025 14:27:10 - Zoe O'Brien (Work notes)
Peter Huthwaite called the IT Service Desk back regarding this issue
They confirmed that the device has now been restarted
Verified DOB and service number
unlocked admin account in DRA
08-12-2025 14:24:21 - Raegan Munro (Additional comments)
Hi Peter, 
Thank you for reaching out to the Queensland Rail IT Service Desk. 
As discussed, please give us a call once the device has been restarted so we may assist with unlocking your account. 
If you have any further issues with this please feel free to contact us by calling 07 3072 5000 (we are option 1), or alternatively email us at ITServiceDesk@qr.com.au. 
Kind regards, 
Raegan.
</t>
  </si>
  <si>
    <t xml:space="preserve">
 2025-12-08 14:24:21 Raegan Munro - State is On Hold was Work in Progress
 2025-12-08 14:27:10 Zoe O'Brien - State is Resolved was On Hold
 2025-12-13 15:00:07  - State is Closed was Resolved</t>
  </si>
  <si>
    <t xml:space="preserve">08-12-2025 16:13:39 - PDXC Integration (Work notes)
Assigned to Vanessa Swarbrick.
&lt;br/&gt;Thank you for reporting this email.
We've reviewed the email and blocked the sender due to suspicious sender IP address.
08-12-2025 16:12:54 - PDXC Integration (Work notes)
Assigned to Vanessa Swarbrick.
&lt;br/&gt;Thank you for reporting this email.
We've reviewed the email and blocked the sender due to suspicious sender IP address.
08-12-2025 16:12:53 - PDXC Integration (Additional comments)
vanessa.swarbrick@dxc.com: Thank you for reporting this email.
We've reviewed the email and blocked the sender due to suspicious sender IP address.
08-12-2025 16:12:09 - PDXC Integration (Work notes)
Assigned to Vanessa Swarbrick.
&lt;br/&gt;Thank you for reporting this email.
We've reviewed the email and blocked the sender due to suspicious sender IP address.
&lt;br/&gt;Sender: lusha@lushanotices.com
08-12-2025 16:08:58 - PDXC Integration (Work notes)
Assigned to Vanessa Swarbrick.
08-12-2025 14:20:18 - PDXC Integration (Work notes)
Opened By User is Unknown : TRAP_Alerts@qr.com.au@QR
08-12-2025 14:20:09 - TRAP Alerts (Work notes)
Platform DXC Integration incident INC0576565 created INC40832818
</t>
  </si>
  <si>
    <t xml:space="preserve">
 2025-12-08 14:19:55 TRAP Alerts - State is New was New
 2025-12-08 16:08:50 PDXC Integration - State is Work in Progress was New
 2025-12-08 16:12:06 PDXC Integration - State is Resolved was Work in Progress
 2025-12-13 17:00:04  - State is Closed was Resolved</t>
  </si>
  <si>
    <t xml:space="preserve">
 2025-12-13 15:00:01  - State is Closed was Resolved</t>
  </si>
  <si>
    <t xml:space="preserve">
 2025-12-13 15:00:02  - State is Closed was Resolved</t>
  </si>
  <si>
    <t xml:space="preserve">08-12-2025 16:08:38 - PDXC Integration (Work notes)
Assigned to Vanessa Swarbrick.
&lt;br/&gt;Thank you for reporting this email.
We've reviewed the email and blocked the sender due to suspicious content.
08-12-2025 16:08:34 - PDXC Integration (Work notes)
Assigned to Vanessa Swarbrick.
&lt;br/&gt;Thank you for reporting this email.
We've reviewed the email and blocked the sender due to suspicious content.
&lt;br/&gt;Sender: thilagawathik@marcusevanskl.com
08-12-2025 16:08:29 - PDXC Integration (Work notes)
Assigned to Vanessa Swarbrick.
&lt;br/&gt;Thank you for reporting this email.
We've reviewed the email and blocked the sender due to suspicious content.
08-12-2025 16:08:28 - PDXC Integration (Additional comments)
vanessa.swarbrick@dxc.com: Thank you for reporting this email.
We've reviewed the email and blocked the sender due to suspicious content.
08-12-2025 16:06:18 - PDXC Integration (Work notes)
Assigned to Vanessa Swarbrick.
08-12-2025 14:13:14 - PDXC Integration (Work notes)
Opened By User is Unknown : TRAP_Alerts@qr.com.au@QR
08-12-2025 14:12:53 - TRAP Alerts (Work notes)
Platform DXC Integration incident INC0576562 created INC40832779
</t>
  </si>
  <si>
    <t xml:space="preserve">
 2025-12-08 14:12:39 TRAP Alerts - State is New was New
 2025-12-08 16:06:13 PDXC Integration - State is Work in Progress was New
 2025-12-08 16:08:26 PDXC Integration - State is Resolved was Work in Progress
 2025-12-13 17:00:01  - State is Closed was Resolved</t>
  </si>
  <si>
    <t xml:space="preserve">09-12-2025 11:45:25 - Tanmay Dave (Additional comments)
Hi @Luke Dargan
You have been added to all the required teams now, your work orders for respective teams should also sync soon.
Thanks
08-12-2025 14:15:23 - Andy Phan (Work notes)
Assigning to the Obzervr Capture (Digital Maintainer) team as per SCTASK0219906
08-12-2025 14:14:41 - Andy Phan (Work notes)
Investigating
</t>
  </si>
  <si>
    <t xml:space="preserve">
 2025-12-08 14:12:27 Shane Kmet - Assigned to is Zoe O'Brien was 
 2025-12-08 14:15:23 Andy Phan - Assignment Group is Obzervr Capture (Digital Maintainer) was Global Service Desk
 2025-12-09 10:33:47 Tanmay Dave - Assigned to is Tanmay Dave was 
 2025-12-09 11:45:35 Tanmay Dave - State is Resolved was Work in Progress
 2025-12-14 12:00:07  - State is Closed was Resolved</t>
  </si>
  <si>
    <t xml:space="preserve">09-12-2025 07:05:28 - Eric Fuhrmann (Work notes)
Closing incident, user must submit a new service request.
09-12-2025 07:05:28 - Eric Fuhrmann (Additional comments)
Upon checking it's confirmed that you do not have an active Cisco profile/extension so that's why you won't be able to log in.
To request a new Cisco profile/extension the online form will need to be completed and approved.
Please refer to the below self service knowledge:
https://queenslandrail.service-now.com/service_management?id=kb_article_view&amp;sysparm_article=KB0020658
This ticket will be closed because once the online form has been completed and approved a new telephony request will be generated for action.
08-12-2025 15:44:51 - Shane Kmet (Work notes)
Issue/s:
Morris, Katie  - new starter
User has issues with phone - was told to call back in 1 hour to check the issue
Troubleshooting:
INC0576560
Advised this is with is Brisbane FCC - Hey team, can this please be checked and user be given an update when possible
I have not found a past RITM/Request for a telephone Service Request, advised user that she may need to be raising a request for access, or to speak to her hiring manager on  whether they had raised a request under their name to Katie
=================================
Name:  Morris, Katie 
Contact number:  0447001046
Hours of work - 8am to 4pm ish
Service Number / User ID: 918779
</t>
  </si>
  <si>
    <t xml:space="preserve">
 2025-12-08 14:22:09 Matt Pimm - State is Work in Progress was New
 2025-12-09 07:05:28 Eric Fuhrmann - State is Resolved was Work in Progress
 2025-12-14 08:00:07  - State is Closed was Resolved</t>
  </si>
  <si>
    <t xml:space="preserve">08-12-2025 14:41:58 - PDXC Integration (Work notes)
Assigned to Martin Szeto.
&lt;br/&gt;IP is from a non-malicious address based in NZ per OSINT.
Reviewed logs for past week, 3 events for signon successful with MFA requirement satisfied by claim in the token from 2 NZ addresses. Last logon from AU was 27/11.
Devices used were non-managed IOS, likely alert triggered as user is travelling abroad.
No other anomaly observed to indicate a security issue. proceeding to close case.
08-12-2025 14:41:49 - PDXC Integration (Work notes)
Assigned to Martin Szeto.
&lt;br/&gt;IP is from a non-malicious address based in NZ per OSINT.
Reviewed logs for past week, 3 events for signon successful with MFA requirement satisfied by claim in the token from 2 NZ addresses. Last logon from AU was 27/11.
Devices used were non-managed IOS, likely alert triggered as user is travelling abroad.
No other anomaly observed to indicate a security issue. proceeding to close case.
08-12-2025 14:41:47 - PDXC Integration (Additional comments)
mszeto@dxc.com: 43.224.123.14 was not found in our database
ISP MikiPro Ltd
Usage Type Data Center/Web Hosting/Transit
ASN Unknown
Hostname(s) 43-224-123-14.ip.cis.gen.nz
Domain Name mikipro.co.nz
Country 🇳🇿 New Zealand
City Auckland, Auckland
R906603 - donna.hohepa@qr.com.au
IP is from a non-malicious address based in NZ per OSINT.
Reviewed logs for past week, 3 events for signon successful with MFA requirement satisfied by claim in the token from 2 NZ addresses. Last logon from AU was 27/11.
Devices used were non-managed IOS, likely alert triggered as user is travelling abroad.
No other anomaly observed to indicate a security issue. proceeding to close case.
08-12-2025 14:31:29 - PDXC Integration (Work notes)
Assigned to Martin Szeto.
08-12-2025 14:31:27 - PDXC Integration (Additional comments)
mszeto@dxc.com: The Unit 42 Managed Services Team investigated ID-30842 - First successful SSO access from ASN in the organization
The user corp\R906603 successfully authenticated via SSO. The user accessed SSO via ASN 132347 . The connection was from New Zealand which the user connected on 0 days over the past 30 days. The authentication service used was Azure. The user accessed the SSO from the MikiPro Ltd organization. A user authenticated using SSO from ASN 132347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corp\R906603
- IP Addresses: 43.224.123.14.
Alert details:
- Time: 2025-12-08 03:51:50 UTC
- Alert Name: First successful SSO access from ASN in the organization
- Alert Description: The user corp\R906603 successfully authenticated via SSO. The user accessed SSO via ASN 132347 . The connection was from New Zealand which the user connected on 0 days over the past 30 days. The authentication service used was Azure. The user accessed the SSO from the MikiPro Ltd organization. A user authenticated using SSO from ASN 132347 for the first time
- Action: Detected
08-12-2025 14:30:24 - PDXC Integration (Work notes)
Assigned to Martin Szeto.
08-12-2025 14:11:36 - PDXC Integration (Work notes)
Opened By User is Unknown : email.integration.mdr_unit 42@QR
Vendor Referenced this CI Value on Creation not found in database : Cortex XDR
Vendor Referenced this Business Service Value on Creation not found in database : Cortex XDR
08-12-2025 14:11:04 - Palo Alto MDR Service – Unit 42 (Work notes)
Platform DXC Integration incident INC0576558 created INC40832770
</t>
  </si>
  <si>
    <t xml:space="preserve">
 2025-12-08 14:30:15 PDXC Integration - State is Work in Progress was On Hold
 2025-12-08 14:41:48 PDXC Integration - State is Resolved was Work in Progress
 2025-12-13 15:00:08  - State is Closed was Resolved</t>
  </si>
  <si>
    <t xml:space="preserve">08-12-2025 14:25:08 - Pruthvish Patel (Work notes)
.
08-12-2025 14:17:36 - Guest (Additional comments)
reply from: dscott@link-resources.com.au
Hi Duane, All booked as requested mate – you should see confirmations shortly. Regards, Don Scott Key Account Manager AFL &amp; NRL Tipping Champion 2025 Link Resources Pty Ltd Ph: 0439 691 284 E: dscott@ link-resources. com. au This e-mail is
Hi Duane,
All booked as requested mate – you should see confirmations shortly.
Regards,
Don Scott
Key Account Manager
AFL &amp; NRL Tipping Champion 2025
Link Resources Pty Ltd
Ph: 0439 691 284
E: dscott@link-resources.com.au&lt;mailto:dscott@link-resources.com.au&gt;
[cid:image002.png@01DC684D.14078580]
This e-mail is for its intended recipient only. This e-mail may contain confidential information, or the contact details of other persons. If you have received this message in error then you must not copy, save or distribute this information and you must delete the e-mail and notify the sender. Liability is expressly excluded in the event of viruses accompanying this e-mail or any attachment.
08-12-2025 14:11:04 - Shane Kmet (Work notes)
Closing as INC raised by Guest
</t>
  </si>
  <si>
    <t xml:space="preserve">
 2025-12-08 14:10:57 Shane Kmet - Assigned to is Zoe O'Brien was 
 2025-12-08 14:11:04 Shane Kmet - State is Resolved was Work in Progress
 2025-12-13 15:00:07  - State is Closed was Resolved</t>
  </si>
  <si>
    <t xml:space="preserve">
 2025-12-08 13:59:59 TRAP Alerts - State is Closed was Closed</t>
  </si>
  <si>
    <t xml:space="preserve">08-12-2025 14:07:32 - Andy Phan (Work notes)
Assigning to the Obzervr Capture (Digital Maintainer) team as per SCTASK0219906
08-12-2025 14:06:42 - Andy Phan (Work notes)
Investigating
</t>
  </si>
  <si>
    <t xml:space="preserve">
 2025-12-08 13:59:36 Cameron Horn - Assigned to is Zoe O'Brien was 
 2025-12-08 14:07:32 Andy Phan - Assignment Group is Obzervr Capture (Digital Maintainer) was Global Service Desk
 2025-12-09 10:33:05 Tanmay Dave - Assigned to is Tanmay Dave was </t>
  </si>
  <si>
    <t xml:space="preserve">11-12-2025 11:34:58 - PDXC Integration (Work notes)
Assigned to Yeasinur Rahman Joy.
&lt;br/&gt;Performed Office repair, adjusted mail settings, recreated Outlook profile, deleted old one, removed OST file, created new profile. Outlook Classic now opening much faster and folders updating properly. Robyn can continue work without disruption.
11-12-2025 11:34:18 - PDXC Integration (Work notes)
Assigned to Yeasinur Rahman Joy.
&lt;br/&gt;Performed Office repair, adjusted mail settings, recreated Outlook profile, deleted old one, removed OST file, created new profile. Outlook Classic now opening much faster and folders updating properly. Robyn can continue work without disruption.
11-12-2025 11:34:15 - PDXC Integration (Additional comments)
yeasinurrahman.joy@dxc.com: Hi Robyn,
I visited your desk and reviewed Outlook performance. Initially, the app was slow to load and became unresponsive, so I forced closed it and ran an Office repair. Issue persisted, so I recreated your Outlook profile, removed the old OST, and adjusted mail settings via Control Panel.
After these steps, Outlook Classic is now opening much faster and syncing folders correctly. Please keep it open for now. You mentioned Outlook Web works fine, so you can continue using it as needed.
As the issue appears resolved and performance improved, I'll close this ticket. If you experience further problems, please contact VIP Support.
Thanks,
Yeasin
11-12-2025 11:33:19 - PDXC Integration (Work notes)
Assigned to Yeasinur Rahman Joy.
11-12-2025 11:32:38 - PDXC Integration (Work notes)
Assigned to Yeasinur Rahman Joy.
&lt;br/&gt;isited Level 2 and met with Robyn to troubleshoot the Outlook issue.
Checked Outlook functionality: it was taking a long time to load, and after loading, clicking anywhere caused a “Not Responding” message. The application became very unresponsive, so I forced closed it.
Performed an Office repair. After repair, Outlook still had the same issue when opening in Classic mode.
Adjusted some mail settings via Control Panel, recreated the Outlook profile, deleted the old one, and removed the OST file. Created a new profile.
After these steps, performance improved—Outlook started responding better.
Robyn mentioned she finds Outlook Web easy to use and has no issues there, so she can continue her work without disruption.
Outlook Classic is now opening much faster than before, and folders are updating properly, which is a positive sign.
Advised Robyn to keep Outlook Classic open and not close it for now.
As she can continue her work and the situation has improved, I will proceed to close this ticket. Robyn will contact VIP Support if any further issues occur.
11-12-2025 10:33:05 - Robyn Wildermuth (Work notes)
Platform DXC Integration incident INC0576551 updated INC40832631
11-12-2025 10:33:01 - Robyn Wildermuth (Additional comments)
Now please
11-12-2025 10:21:58 - PDXC Integration (Work notes)
Assigned to Yeasinur Rahman Joy.
11-12-2025 10:21:30 - PDXC Integration (Work notes)
Assigned to Yeasinur Rahman Joy.
11-12-2025 10:21:28 - PDXC Integration (Additional comments)
yeasinurrahman.joy@dxc.com: Hi Robyn,
When would be a good time for me to come over to your desk and troubleshoot the Outlook issue?
Thanks,
Yeasin
11-12-2025 10:01:28 - PDXC Integration (Work notes)
Assigned to Yeasinur Rahman Joy.
10-12-2025 14:30:24 - PDXC Integration (Work notes)
Hi team OWA works fine for user however app is crashing hence kindly assist with repairing app or recreating outlook profile 
If both troubleshooting doesnt work kindly consider reinstalling the app for user.
User need fix for this asap.
Thank you.
10-12-2025 13:45:27 - PDXC Integration (Work notes)
Assigned to Sonia Pandey.
&lt;br/&gt;User pinged on chat stating that the outlook app is crashing and it is creating major issues.
As a workaround for meantime we have provided the URL for OWA to access : https://outlook.live.com/mail/0/
Asked user to confirm if owa works fine , user has not responded and teams status is now away hence we are not sure if user still facing issue or not.
Once user available and responded back to us on teams/ticket we will be able to assist accordingly.
10-12-2025 12:54:54 - PDXC Integration (Work notes)
Assigned to Sonia Pandey.
10-12-2025 12:54:44 - PDXC Integration (Work notes)
Assigned to Sonia Pandey.
10-12-2025 12:54:39 - PDXC Integration (Additional comments)
sonia.pandey@dxc.com: Hi @Robyn Wildermuth
Required access has been provided to you please check your outlook and confirm if its working. 
Thank you.
10-12-2025 12:54:14 - PDXC Integration (Work notes)
Assigned to Sonia Pandey.
&lt;br/&gt;We have provided the user with Full Access to Damien Finger’s mailbox as user needed it (confirmed on teams chat).
Please note that we did not modify the Send As permissions, as the user already had this access assigned previously.
The user has been informed that the required access has been granted and has been asked to check from their end.
We are currently awaiting their confirmation.
10-12-2025 11:39:15 - PDXC Integration (Work notes)
Assigned to Sonia Pandey.
10-12-2025 11:39:10 - PDXC Integration (Additional comments)
sonia.pandey@dxc.com: Hi Robyn
Good morning!
This is regarding INC40832631 - need access to Damien's mailbox.
Please let us know which access you need. Is it Full access, send as access or both?
10-12-2025 11:38:38 - PDXC Integration (Work notes)
Assigned to Sonia Pandey.
&lt;br/&gt;Pinged user on teams and asked if she need full access or send as access or both for Damien Finger's mailbox
Awaiting response.
10-12-2025 11:28:34 - PDXC Integration (Work notes)
Assigned to Sonia Pandey.
10-12-2025 10:59:58 - PDXC Integration (Work notes)
I visited her this morning, and she mentioned she is still waiting for a response following the discussion with the O365 team. She is a VIP user and requires this urgently.
Currently, her Outlook is functioning well and not crashing. However, she needs access to Damian Fingers' mailbox—specifically the Sent Items folder. At the moment, she can access his Inbox but not the Sent Items.
Please note that Damian has already approved the access from his side, but it still hasn't been applied. Could you kindly review this and assist at your earliest convenience?
Thank you for your support.
10-12-2025 10:14:28 - PDXC Integration (Work notes)
Assigned to Yeasinur Rahman Joy.
08-12-2025 18:40:24 - PDXC Integration (Work notes)
Hi team,
If application is crashing immediately consider reinstalling outlook app again and try since you mentioned that OWA works fine. 
Also about access to Damien Finger's mailbox , user only have "send as" access for now, if they need full access as well please ask them to raise a request for the same, attach ticket number in this INC and route it back to us,, and we will assist user accordingly.
Thank you.
08-12-2025 15:52:28 - PDXC Integration (Work notes)
Assigned to Sonia Pandey.
08-12-2025 15:52:18 - PDXC Integration (Work notes)
Assigned to Sonia Pandey.
08-12-2025 15:52:15 - PDXC Integration (Additional comments)
sonia.pandey@dxc.com: Hi @Robyn Wildermuth
Good day!
As I understand that your outlook app is crashing immediately after launching it and also you require Damien Finger's mailbox access. Is that correct?
08-12-2025 15:52:14 - PDXC Integration (Work notes)
Assigned to Sonia Pandey.
&lt;br/&gt;Pinged user on teams and confirmed the issue of crashing issue of outlook and also if user need Damien Finger's mailbox access.
Awaiting response to assist accordingly.
08-12-2025 14:04:58 - PDXC Integration (Work notes)
Assigned to Sonia Pandey.
08-12-2025 13:57:10 - PDXC Integration (Work notes)
Requested User is Unknown : yeasinurrahman.joy@dxc.com
</t>
  </si>
  <si>
    <t xml:space="preserve">
 2025-12-08 14:04:50 PDXC Integration - State is Work in Progress was New
 2025-12-08 15:52:11 PDXC Integration - State is On Hold was Work in Progress
 2025-12-08 17:10:03 PDXC Integration - Assignment Group is DXC Desktop CBD was DXC O365 Messaging
 2025-12-10 10:59:58 PDXC Integration - Assignment Group is DXC O365 Messaging was DXC Desktop CBD
 2025-12-10 14:30:15 PDXC Integration - State is Work in Progress was On Hold
 2025-12-11 10:21:28 PDXC Integration - State is On Hold was Work in Progress
 2025-12-11 11:33:13 PDXC Integration - State is Work in Progress was On Hold
 2025-12-11 11:34:15 PDXC Integration - State is Resolved was Work in Progress</t>
  </si>
  <si>
    <t xml:space="preserve">
 2025-12-13 14:00:07  - State is Closed was Resolved</t>
  </si>
  <si>
    <t xml:space="preserve">
 2025-12-08 13:48:05 TRAP Alerts - State is Closed was Closed</t>
  </si>
  <si>
    <t xml:space="preserve">
 2025-12-08 13:57:25 Cameron Horn - Assigned to is Zoe O'Brien was 
 2025-12-08 13:58:21 Cameron Horn - State is Resolved was Work in Progress
 2025-12-13 14:00:03  - State is Closed was Resolved</t>
  </si>
  <si>
    <t xml:space="preserve">12-12-2025 13:24:12 - Pruthvish Patel (Additional comments)
Hi Darren,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INC0576547 when you do so.
In the event that you are no longer having these issues please advise so that we may proceed with ticket closure.
Kind regards,
Pruthvish
12-12-2025 13:22:48 - Pruthvish Patel (Work notes)
INvestigating
11-12-2025 07:53:29 - Raegan Munro (Work notes)
From: IT Service Desk 
Sent: Thursday, 11 December 2025 8:53 AM
To: Hope, Darren &lt;Darren.Hope@qr.com.au&gt;
Subject: INC0576547 - Issues setting up device
Hi Darren,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INC0576547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07:53:02 - Raegan Munro (Work notes)
Investigating.
10-12-2025 06:45:21 - Raegan Munro (Additional comments)
Hi Darren,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INC0576547 when you do so. 
In the event that you are no longer having these issues please advise so that we may proceed with ticket closure. 
Kind regards, 
Raegan.
10-12-2025 06:44:38 - Raegan Munro (Work notes)
Investigating.
09-12-2025 06:27:15 - Raegan Munro (Work notes)
Has not yet been 24 hours, pending users update later today.
08-12-2025 13:51:01 - Raegan Munro (Additional comments)
Hi Darren, 
Thank you for reaching out to the Queensland Rail IT Service Desk. 
As discussed, please leave the device connected to the network for at least 24 hours and advise of the results. 
If you have any further issues with this please feel free to contact us by calling 07 3072 5000 (we are option 1), or alternatively email us at ITServiceDesk@qr.com.au. 
Kind regards, 
Raegan.
</t>
  </si>
  <si>
    <t xml:space="preserve">
 2025-12-08 13:51:01 Raegan Munro - State is On Hold was Work in Progress</t>
  </si>
  <si>
    <t xml:space="preserve">
 2025-12-13 14:00:12  - State is Closed was Resolved</t>
  </si>
  <si>
    <t xml:space="preserve">09-12-2025 08:24:54 - Pruthvish Patel (Work notes)
.
09-12-2025 07:49:03 - Guest (Additional comments)
reply from: info@centralsafetytraining.com
Hi Duane, Just an update about spaces and dates for CPR/First Aid. 13/01/2025 - 2 spaces available Kindest Regards, Hayley Steadman This message and its attachments may contain legally privileged or confidential information. It is intended
Hi Duane,
Just an update about spaces and dates for CPR/First Aid.
13/01/2025 - 2 spaces available
Kindest Regards,
Hayley Steadman
[cid:image002.png@01DC68E0.1653B5A0]
This message and its attachments may contain legally privileged or confidential information. It is intended solely for the named addressee. If you are not the addressee indicated in this message (or responsible for delivery of the message to the addressee), you may not copy or deliver this message or its attachments to anyone  Rather, you should permanently delete this message and its attachments and kindly notify the sender at All States Training by reply email. No warranty is made that the email or attachment(s) are free from computer virus or other defect.
[Please consider the environment before printing]
 [cid:image004.png@01DC68E0.1653B5A0] &lt;https://urldefense.com/v3/__https://www.facebook.com/allstatestrainingau__;!!OewlTa1rXg!XVt_V4pobX2FZbKMhRgCjAixUDPPUF8IEnc2qBAoHAGfs90pUzPe7qbpj2s-Lkqu9QBf5pbH7fd4eqnq5aNn0O-278WxFio$&gt; [cid:image005.jpg@01DC68E0.1653B5A0] &lt;https://urldefense.com/v3/__https://www.instagram.com/all_states_training/__;!!OewlTa1rXg!XVt_V4pobX2FZbKMhRgCjAixUDPPUF8IEnc2qBAoHAGfs90pUzPe7qbpj2s-Lkqu9QBf5pbH7fd4eqnq5aNn0O-29CRHDUQ$&gt;
08-12-2025 13:50:00 - Guest (Additional comments)
reply from: TrainingIntegration@QR.COM.AU
Thanks Hayley,
I’ll get back to you as soon as I can.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08-12-2025 13:41:00 - Guest (Additional comments)
reply from: info@centralsafetytraining.com
Hi Duane, We currently have 3 spaces available on 13/01/2026 and 15 spaces on 20/01/2026. Let me know which days you wish to book? Kindest Regards, Hayley Steadman This message and its attachments may contain legally privileged or confidential
Hi Duane,
We currently have 3 spaces available on 13/01/2026 and 15 spaces on 20/01/2026. Let me know which days you wish to book?
Kindest Regards,
Hayley Steadman
[cid:image002.png@01DC6848.2CE5BD60]
This message and its attachments may contain legally privileged or confidential information. It is intended solely for the named addressee. If you are not the addressee indicated in this message (or responsible for delivery of the message to the addressee), you may not copy or deliver this message or its attachments to anyone  Rather, you should permanently delete this message and its attachments and kindly notify the sender at All States Training by reply email. No warranty is made that the email or attachment(s) are free from computer virus or other defect.
[Please consider the environment before printing]
 [cid:image004.png@01DC6848.2CE5BD60] &lt;https://urldefense.com/v3/__https://www.facebook.com/allstatestrainingau__;!!OewlTa1rXg!Qis7c_hUAxuCXBeg4SG2SHOZAMF2kp6oPfU8_pX9jybXCYVjvG6kl9aWdvRUBBDyK4-n7hrgNFE8aGI5jrtAY8Rs6xL7jNY$&gt; [cid:image005.jpg@01DC6848.2CE5BD60] &lt;https://urldefense.com/v3/__https://www.instagram.com/all_states_training/__;!!OewlTa1rXg!Qis7c_hUAxuCXBeg4SG2SHOZAMF2kp6oPfU8_pX9jybXCYVjvG6kl9aWdvRUBBDyK4-n7hrgNFE8aGI5jrtAY8RscfNbU1o$&gt;
</t>
  </si>
  <si>
    <t xml:space="preserve">
 2025-12-08 13:57:25 Cameron Horn - Assigned to is Zoe O'Brien was 
 2025-12-08 13:58:15 Cameron Horn - State is Resolved was Work in Progress
 2025-12-13 14:00:06  - State is Closed was Resolved</t>
  </si>
  <si>
    <t xml:space="preserve">12-12-2025 10:56:08 - Gilbert Noble (Work notes)
called user on 0492155068, no answer, left message
11-12-2025 14:46:22 - Gilbert Noble (Work notes)
From: IT Service Desk 
Sent: Thursday, 11 December 2025 3:46 PM
To: Stevens, Richard &lt;richard.stevens@qr.com.au&gt;
Subject: INC0576543 - This device is no longer supported error
Hi Richard,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INC0576543.
Kind Regards
GILBERT NOBLE
REMOTE DESKTOP SUPPORT
Level 3, 21 Kirksway Place 
Battery Point, Tasmania 7004 
T: 07 3072 5000 
W: queenslandrail.com.au
E: ITservicedesk@qr.com.au
09-12-2025 10:37:03 - Gilbert Noble (Additional comments)
Hi Richard,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INC0576543.
Kind regards,
Gilbert Noble
08-12-2025 14:41:34 -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08-12-2025 14:41:34 - Gilbert Noble (Work notes)
triggered fresh start via Intune
</t>
  </si>
  <si>
    <t xml:space="preserve">
 2025-12-08 14:15:25 Gilbert Noble - Assigned to is Gilbert Noble was 
 2025-12-08 14:41:34 Gilbert Noble - State is On Hold was Work in Progress</t>
  </si>
  <si>
    <t xml:space="preserve">
 2025-12-08 13:57:24 Cameron Horn - Assigned to is Zoe O'Brien was 
 2025-12-08 13:58:06 Cameron Horn - State is Resolved was Work in Progress
 2025-12-13 14:00:11  - State is Closed was Resolved</t>
  </si>
  <si>
    <t xml:space="preserve">11-12-2025 12:35:19 - PDXC Integration (Work notes)
Assigned to Azra Fathima.
&lt;br/&gt;user confirmed that he is able to search the users now and can close the incident
11-12-2025 12:35:18 - PDXC Integration (Work notes)
Assigned to Azra Fathima.
&lt;br/&gt;user confirmed that he is able to search the users now and can close the incident
11-12-2025 12:35:14 - PDXC Integration (Additional comments)
afathima@dxc.com: issue autoresolved as per user.
11-12-2025 12:33:58 - PDXC Integration (Work notes)
Assigned to Azra Fathima.
11-12-2025 12:33:48 - PDXC Integration (Work notes)
Assigned to Azra Fathima.
&lt;br/&gt;user confirmed that he is able to search the users now and can close the incident.
11-12-2025 11:51:39 - PDXC Integration (Work notes)
Assigned to Azra Fathima.
11-12-2025 11:51:38 - PDXC Integration (Work notes)
Assigned to Azra Fathima.
11-12-2025 11:51:31 - PDXC Integration (Additional comments)
afathima@dxc.com: From: Fathima, Azra 
Sent: 11 December 2025 07:12
To: 'Varghese, Regi' &lt;Regi.Varghese@QR.COM.AU&gt;
Cc: Pabbineedi, Satya Gopala Krishna &lt;s.pabbineedi@dxc.com&gt;; Muchetty, Bhagyashree &lt;bhagyashree.muchetty@dxc.com&gt;; SHARMA, SHAGUN &lt;shagun.sharma@dxc.com&gt;
Subject: RE: QR-INC40832439-Members of new role are not appearing under nnotacts
Hello Regi,
Good day.
As informed over teams, you need to contact your manager. 
As there is no action from our end,may I know if we can close the incident.
Thanks &amp; Regards
Azra Fathima
Modern Workplace
DXC Technology
Email ID – afathima@dxc.com
11-12-2025 10:27:29 - PDXC Integration (Work notes)
Assigned to Azra Fathima.
11-12-2025 07:36:27 - Cameron Horn (Work notes)
Platform DXC Integration incident INC0576538 updated INC40832439
11-12-2025 07:36:21 - Cameron Horn (Work notes)
Assigning back to the DXC Intune Support team to advise the user that they need to contact their manager
Please do not assign the ticket back to the service desk. If the issue is resolved/their manager need to assist, advise the user and close the ticket in your own queue.
09-12-2025 15:46:58 - PDXC Integration (Work notes)
Hello Team,
User role has changed and the related contacts are not appearing on his phone. This is not in Intune scope, please reach out to team to manages this when user changes his\her role.
08-12-2025 16:36:54 - PDXC Integration (Work notes)
Assigned to Azra Fathima.
08-12-2025 16:36:49 - PDXC Integration (Work notes)
Assigned to Azra Fathima.
08-12-2025 16:36:46 - PDXC Integration (Additional comments)
afathima@dxc.com: From: Fathima, Azra 
Sent: 08 December 2025 12:06
To: Varghese, Regi &lt;regi.varghese@qr.com.au&gt;
Cc: Pabbineedi, Satya Gopala Krishna &lt;s.pabbineedi@dxc.com&gt;; Muchetty, Bhagyashree &lt;bhagyashree.muchetty@dxc.com&gt;; SHARMA, SHAGUN &lt;shagun.sharma@dxc.com&gt;
Subject: QR-INC40832439-Members of new role are not appearing under nnotacts
Hello Regi,
Good day.
This is regarding the incident mentioned in the subject line. Could you please let us know your availability to check on your issue over teams.
Thanks &amp; Regards
Azra Fathima
Modern Workplace
DXC Technology
Email ID – afathima@dxc.com
08-12-2025 13:44:04 - PDXC Integration (Work notes)
Assigned to Azra Fathima.
08-12-2025 13:27:04 - Frederic Shea (Work notes)
Platform DXC Integration incident INC0576538 updated INC40832439
08-12-2025 13:26:38 - PDXC Integration (Work notes)
Vendor Referenced this CI Value on Creation not found in database : Service Now
08-12-2025 13:26:18 - Frederic Shea (Work notes)
Platform DXC Integration incident INC0576538 created INC40832439
</t>
  </si>
  <si>
    <t xml:space="preserve">
 2025-12-08 13:44:04 PDXC Integration - State is Work in Progress was New
 2025-12-08 16:36:47 PDXC Integration - State is On Hold was Work in Progress
 2025-12-09 15:46:56 PDXC Integration - Assignment Group is Global Service Desk was DXC Intune Support
 2025-12-09 16:09:36 Riley Thomas - Assigned to is Fred Shea was 
 2025-12-11 07:36:21 Cameron Horn - State is Work in Progress was On Hold
 2025-12-11 11:51:31 PDXC Integration - State is On Hold was Work in Progress
 2025-12-11 12:33:40 PDXC Integration - State is Work in Progress was On Hold
 2025-12-11 12:35:14 PDXC Integration - State is Resolved was Work in Progress</t>
  </si>
  <si>
    <t xml:space="preserve">09-12-2025 15:05:29 - PDXC Integration (Work notes)
Formatted hdd and upgraded firmware; contacted qld rail It to     assist with scan to email address / reload software.  Machine     tests ok
09-12-2025 14:41:19 - Frederic Shea (Work notes)
Platform DXC Integration incident INC0576537 updated INC40832381
09-12-2025 14:41:13 - Frederic Shea (Work notes)
IBC - Doug Mellor
Travis from Ricoh calling stating that Equitrac will need to be re-installed
this related to the address book when signing into the device for things like scan to me
even manually searching for a name is not bringing them up at this point
08-12-2025 14:13:34 - PDXC Integration (Work notes)
None
I checked the printer, and SLNX is reporting that it has an SC680-1 error. Routing to the field for a tech to check.
08-12-2025 13:37:42 - Riley Thomas (Work notes)
Platform DXC Integration incident INC0576537 updated INC40832381
08-12-2025 13:37:38 - Riley Thomas (Work notes)
From: donotreply@ricoh.com.au &lt;donotreply@ricoh.com.au&gt; 
Sent: Monday, 8 December 2025 2:06 PM
To: Mellor, Doug &lt;Doug.Mellor@qr.com.au&gt;
Subject: New Ricoh Ticket CS2512080211
Dear Douglas Mellor, Thank you for contacting Ricoh Australia. A new ticket has been opened with the following details: Ticket No. : CS2512080211 Serial Number: 3109R420406 Product Name: IMC3000 Purchase Order Number: Reference: INC40832381 Problem
ZjQcmQRYFpfptBannerStart
[EXTERNAL EMAIL]: 
This email originated from outside Queensland Rail. Do not click on links or open attachments unless you recognise the sender and know the content is safe. 
    Report Phish     
ZjQcmQRYFpfptBannerEnd
Dear Douglas Mellor, 
Thank you for contacting Ricoh Australia.
A new ticket has been opened with the following details: 
Ticket No.: CS2512080211
Serial Number: 3109R420406
Product Name: IMC3000
Purchase Order Number: 
Reference: INC40832381
Problem Description: [Summary]:3109R420406 - SP3510SF - Unable to sign into printer Serial does not exist: QLD Rail NOW Ticket Number: INC0576537 Post Code: 4850 Contact Name: Doug Mellor Contact Phone Number: 0418 788 574 Email Address: Doug.Mellor@qr.com.au Alternative Contact: N/A Alternative Contact Phone Number: N/A Printer Serial Number: 3109R420406 - SP3510SF Printer IP: Unable to identify Severity Level: 3 Issue/Request Details: User is unable to sign into their printer - There is an issue with the address book. Issue is occurring with both the card and manual sign in. User advised that everyone seems to be having this issue.
Location and contact details: 
Contact Name: Douglas Mellor
Contact Number: 07 47654751
Customer: 401362 (DXC TECHNOLOGY AUS PTY LTD)
Site: 401362-508 (DXC TECHNOLOGY AUSTRALIA PL (QUEENS)
Machine Location Address: QUEENSLAND RAIL INGHAM DEPOT CARTWRIGHT STREET INGHAM QLD 4850
This is an automatic message, If you have any queries regarding your ticket, please do not hesitate in contacting us on 1300 362 577.
For further support utilising our, How-to videos, Training Materials, and Knowledge Base, please use this link Training 
Kind regards,
Ricoh
08-12-2025 13:37:25 - PDXC Integration (Work notes)
None
Assigning to Application Support for further assistance.
08-12-2025 13:37:18 - PDXC Integration (Work notes)
None
Assigning to Application Support for further assistance.
08-12-2025 13:37:18 - PDXC Integration (Work notes)
None
Assigning to Application Support for further assistance.
08-12-2025 13:19:28 - PDXC Integration (Work notes)
Vendor Referenced this CI Value on Creation not found in database : 3109R420406 - SP3510SF
08-12-2025 13:19:09 - Raegan Munro (Work notes)
Platform DXC Integration incident INC0576537 created INC40832381
</t>
  </si>
  <si>
    <t xml:space="preserve">
 2025-12-09 15:05:22 PDXC Integration - State is Resolved was Work in Progress
 2025-12-14 16:00:07  - State is Closed was Resolved</t>
  </si>
  <si>
    <t xml:space="preserve">08-12-2025 16:06:24 - PDXC Integration (Work notes)
Assigned to Vanessa Swarbrick.
&lt;br/&gt;Thank you for reporting this email.
We've reviewed the email and blocked the sender due to suspicious content.
08-12-2025 16:06:24 - PDXC Integration (Work notes)
Assigned to Vanessa Swarbrick.
&lt;br/&gt;Thank you for reporting this email.
We've reviewed the email and blocked the sender due to suspicious content.
08-12-2025 16:06:15 - PDXC Integration (Additional comments)
vanessa.swarbrick@dxc.com: Thank you for reporting this email.
We've reviewed the email and blocked the sender due to suspicious content.
08-12-2025 16:05:44 - PDXC Integration (Work notes)
Assigned to Vanessa Swarbrick.
&lt;br/&gt;Thank you for reporting this email.
We've reviewed the email and blocked the sender due to suspicious content.
&lt;br/&gt;Sender: juan.morales99@outlook.com
08-12-2025 15:31:35 - PDXC Integration (Work notes)
Assigned to Vanessa Swarbrick.
08-12-2025 13:09:24 - PDXC Integration (Work notes)
Opened By User is Unknown : TRAP_Alerts@qr.com.au@QR
08-12-2025 13:09:02 - TRAP Alerts (Work notes)
Platform DXC Integration incident INC0576535 created INC40832298
</t>
  </si>
  <si>
    <t xml:space="preserve">
 2025-12-08 13:08:49 TRAP Alerts - State is New was New
 2025-12-08 15:31:30 PDXC Integration - State is Work in Progress was New
 2025-12-08 16:05:37 PDXC Integration - State is Resolved was Work in Progress
 2025-12-13 17:00:08  - State is Closed was Resolved</t>
  </si>
  <si>
    <t xml:space="preserve">08-12-2025 12:59:58 - PDXC Integration (Work notes)
Assigned to Jaymesh Sharma.
&lt;br/&gt;Requested User is Unknown : james.sharma@dxc.com&lt;br/&gt;Troubleshooting Summary:
Performed hard reset on the device.
Applied Windows updates.
Ran Group Policy update (gpupdate).
Confirmed device performance is stable.
08-12-2025 12:59:54 - PDXC Integration (Additional comments)
james.sharma@dxc.com: Troubleshooting Summary:
Performed hard reset on the device.
Applied Windows updates.
Ran Group Policy update (gpupdate).
Confirmed device performance is stable.
</t>
  </si>
  <si>
    <t xml:space="preserve">
 2025-12-13 13:00:06  - State is Closed was Resolved</t>
  </si>
  <si>
    <t xml:space="preserve">08-12-2025 15:27:34 - PDXC Integration (Work notes)
Assigned to SWATI MOHANTY.
&lt;br/&gt;contacted user over MS Teams
Logged off disconnected session on the PR VDI
asked user to try again
it worked
closing the ticket
08-12-2025 15:27:34 - PDXC Integration (Work notes)
Assigned to SWATI MOHANTY.
&lt;br/&gt;contacted user over MS Teams
Logged off disconnected session on the PR VDI
asked user to try again
it worked
closing the ticket&lt;br/&gt;contacted user over MS Teams
Logged off disconnected session on the PR VDI
asked user to try again
it worked
closing the ticket
08-12-2025 15:27:29 - PDXC Integration (Work notes)
Assigned to SWATI MOHANTY.
&lt;br/&gt;contacted user over MS Teams
Logged off disconnected session on the PR VDI
asked user to try again
it worked
closing the ticket
08-12-2025 15:27:28 - PDXC Integration (Additional comments)
swati.mohanty@dxc.com: contacted user over MS Teams
Logged off disconnected session on the PR VDI
asked user to try again
it worked
closing the ticket
08-12-2025 14:15:48 - PDXC Integration (Work notes)
Assigned to SWATI MOHANTY.
08-12-2025 13:23:39 - Ling Lin (Work notes)
Platform DXC Integration incident INC0576533 updated INC40832370
08-12-2025 13:23:34 - Ling Lin (Additional comments)
no more questions, cheers!
08-12-2025 13:23:30 - Zahra Gholami (Work notes)
Platform DXC Integration incident INC0576533 updated INC40832370
08-12-2025 13:23:26 - Zahra Gholami (Additional comments)
Is there anything else that I can help you iwth?
08-12-2025 13:22:28 - Zahra Gholami (Work notes)
Platform DXC Integration incident INC0576533 updated INC40832370
08-12-2025 13:22:24 - Zahra Gholami (Additional comments)
INC0576533 - here is your incident number
08-12-2025 13:21:54 - PDXC Integration (Work notes)
Added attachment ::  QLDRail_INC added (CNDEF0001178) - image.png
08-12-2025 13:21:48 - PDXC Integration (Work notes)
Added attachment ::  QLDRail_INC added (CNDEF0001178) - image.png
08-12-2025 13:21:41 - Ling Lin (Work notes)
Platform DXC Integration incident INC0576533 updated INC40832370
08-12-2025 13:21:37 - Ling Lin (Additional comments)
cheers
08-12-2025 13:21:28 - Zahra Gholami (Work notes)
Platform DXC Integration incident INC0576533 updated INC40832370
08-12-2025 13:21:17 - Zahra Gholami (Additional comments)
I have raised a ticket for the issue and assigned it to the related team
08-12-2025 13:18:43 - Zahra Gholami (Work notes)
Platform DXC Integration incident INC0576533 updated INC40832370
08-12-2025 13:18:28 - PDXC Integration (Work notes)
Added attachment ::  QLDRail_INC added (CNDEF0001178) - b201c17f476176d06793229df26d4392.iix
08-12-2025 13:18:24 - PDXC Integration (Work notes)
Vendor Referenced this CI Value on Creation not found in database : General Enquiries (Generic Ci)
08-12-2025 13:18:16 - Ling Lin (Additional comments)
same issue with chrome.
08-12-2025 13:18:15 - Zahra Gholami (Work notes)
Platform DXC Integration incident INC0576533 created INC40832370
08-12-2025 13:18:15 - Zahra Gholami (Additional comments)
Thank you for doing that and then please let me know
08-12-2025 13:18:14 - Ling Lin (Additional comments)
okay
08-12-2025 13:18:13 - Zahra Gholami (Additional comments)
it is just important to user a different browser
08-12-2025 13:18:12 - Zahra Gholami (Additional comments)
if you were using edge, this time use chrome please
08-12-2025 13:18:11 - Ling Lin (Additional comments)
different app? like chrome?
08-12-2025 13:18:10 - Zahra Gholami (Additional comments)
?
08-12-2025 13:18:09 - Zahra Gholami (Additional comments)
could you please try a different browser
08-12-2025 13:18:08 - Zahra Gholami (Additional comments)
Thank you for letting me know
08-12-2025 13:18:07 - Ling Lin (Additional comments)
I am using SAP now.
08-12-2025 13:18:06 - Ling Lin (Additional comments)
I can run SAP successfully
08-12-2025 13:18:05 - Zahra Gholami (Additional comments)
how about other application, can you run them successfully ?
08-12-2025 13:18:04 - Zahra Gholami (Additional comments)
Please bear with me while I look into this issue
08-12-2025 13:18:03 - Zahra Gholami (Additional comments)
I am so sorry to hear that it is not working since this morning
08-12-2025 13:18:02 - Ling Lin (Additional comments)
I successfully used the remote desktop this morning around 9am.
From 10am I was not able to, then I refreshed the page and restarted my laptop.
Same issue.
08-12-2025 13:18:01 - Zahra Gholami (Additional comments)
and also when was the last time that you restarted your computer ?
08-12-2025 13:18:00 - Zahra Gholami (Additional comments)
Thank you for reaching out to Queensland Rails Service Desk. did you refresh your page?
08-12-2025 13:17:59 - Zahra Gholami (Additional comments)
Thank you for contacting  the ICT Service Desk.  I am looking into your question now and will be with you shortly.
08-12-2025 13:17:58 - Ling Lin (Additional comments)
cannot use remote desktop windows 10
</t>
  </si>
  <si>
    <t xml:space="preserve">
 2025-12-08 14:15:46 PDXC Integration - State is Work in Progress was New
 2025-12-08 15:27:26 PDXC Integration - State is Resolved was Work in Progress
 2025-12-13 16:00:08  - State is Closed was Resolved</t>
  </si>
  <si>
    <t xml:space="preserve">08-12-2025 12:57:58 - PDXC Integration (Work notes)
Assigned to Jaymesh Sharma.
&lt;br/&gt;Requested User is Unknown : james.sharma@dxc.com&lt;br/&gt;Troubleshooting Summary:
Performed hard reset on the device.
Applied Windows updates.
Ran Group Policy update (gpupdate).
Confirmed device performance is stable.
08-12-2025 12:57:55 - PDXC Integration (Additional comments)
james.sharma@dxc.com: Troubleshooting Summary:
Performed hard reset on the device.
Applied Windows updates.
Ran Group Policy update (gpupdate).
Confirmed device performance is stable.
</t>
  </si>
  <si>
    <t xml:space="preserve">
 2025-12-13 13:00:01  - State is Closed was Resolved</t>
  </si>
  <si>
    <t xml:space="preserve">08-12-2025 14:57:22 - Gilbert Noble (Work notes)
.
08-12-2025 14:31:10 - Guest (Additional comments)
reply from: bookings@downundertraining.com.au
Good afternoon Thank you for your booking! Christopher Mayne, Mark Catlin and Graham Toon are now confirmed into the CPR refresher that is scheduled to run on Thursday December 18, commencing at 8am. Please read and pass along the attached information. 
Good afternoon
Thank you for your booking!
Christopher Mayne, Mark Catlin and Graham Toon are now confirmed into the CPR refresher that is scheduled to run on Thursday December 18, commencing at 8am.
Please read and pass along the attached information.
Kind regards,
[cid:image001.png@01DC684E.9C9C9EC0]
</t>
  </si>
  <si>
    <t xml:space="preserve">
 2025-12-08 13:20:48 Cameron Horn - Assigned to is Zoe O'Brien was 
 2025-12-08 13:58:00 Cameron Horn - State is Resolved was Work in Progress
 2025-12-13 14:00:11  - State is Closed was Resolved</t>
  </si>
  <si>
    <t xml:space="preserve">08-12-2025 13:13:53 - Zoe O'Brien (Work notes)
Graham Wilson called the IT Service Desk back regarding this issue
user advised the issue is resolved and the ticket can now be closed off
08-12-2025 13:02:09 - Raegan Munro (Additional comments)
Hi Graham, 
Thank you for reaching out to the Queensland Rail IT Service Desk. 
As discussed, please leave Outlook to finish loading and advise of the results. 
If you have any further issues with this please feel free to contact us by calling 07 3072 5000 (we are option 1), or alternatively email us at ITServiceDesk@qr.com.au. 
Kind regards, 
Raegan.
</t>
  </si>
  <si>
    <t xml:space="preserve">
 2025-12-08 13:02:09 Raegan Munro - State is On Hold was Work in Progress
 2025-12-08 13:13:53 Zoe O'Brien - State is Resolved was On Hold
 2025-12-13 14:00:04  - State is Closed was Resolved</t>
  </si>
  <si>
    <t xml:space="preserve">
 2025-12-13 14:00:02  - State is Closed was Resolved</t>
  </si>
  <si>
    <t xml:space="preserve">
 2025-12-08 12:34:05 TRAP Alerts - State is Closed was Closed</t>
  </si>
  <si>
    <t xml:space="preserve">
 2025-12-13 13:00:08  - State is Closed was Resolved</t>
  </si>
  <si>
    <t xml:space="preserve">
 2025-12-08 12:31:48 TRAP Alerts - State is Closed was Closed</t>
  </si>
  <si>
    <t xml:space="preserve">11-12-2025 08:16:24 - Jessica Sorensen (Work notes)
Platform DXC Integration incident INC0576521 updated INC40831148
11-12-2025 08:16:19 - Jessica Sorensen (Additional comments)
If a laptop is available instead of a tablet it would be better suited for my position.
10-12-2025 08:51:44 - PDXC Integration (Work notes)
Assigned to NANDHA VEMISHETTY.
&lt;br/&gt;Device overheating issue; replaced Surface tablet with Dell tablet (RITM0271073).
10-12-2025 08:51:44 - PDXC Integration (Work notes)
Assigned to NANDHA VEMISHETTY.
&lt;br/&gt;Device overheating issue; replaced Surface tablet with Dell tablet (RITM0271073).
10-12-2025 08:51:34 - PDXC Integration (Additional comments)
nandha.vemishetty2@dxc.com: Hi Jessica,
Thanks for the confirmation. I have raised the request for the replacement tablet.
The request number RITM0271073. I will add your name in the list and ones your Level 4 manager approves the request, one of my colleague will contact you to ship out the device.
I am closing the incident as of now.
Many thanks,
Nandha Vemishetty.
10-12-2025 08:50:49 - PDXC Integration (Work notes)
Assigned to NANDHA VEMISHETTY.
10-12-2025 08:50:34 - PDXC Integration (Work notes)
Assigned to NANDHA VEMISHETTY.
&lt;br/&gt;From: Vemishetty, Nandha 
Sent: Wednesday, 10 December 2025 8:50 AM
To: Sorensen, Jessica &lt;jessica.sorensen@qr.com.au&gt;
Subject: RE: INC0576521 - SM231246 is heating up when using the SAP BC and excel files.
Hi Jessica,
Thanks for the confirmation. I have raised the request for the replacement tablet. 
The request number RITM0271073. I will add your name in the list and ones your Level 4 manager approves the request, one of my colleague will contact you to ship out the device.
I am closing the incident as of now. 
Many thanks,
Nandha Vemishetty.
10-12-2025 08:39:24 - PDXC Integration (Work notes)
Assigned to NANDHA VEMISHETTY.
&lt;br/&gt;From: Sorensen, Jessica &lt;jessica.sorensen@qr.com.au&gt; 
Sent: Tuesday, 9 December 2025 8:30 AM
To: Vemishetty, Nandha &lt;Nandha.Vemishetty@QR.COM.AU&gt;
Subject: RE: INC0576521 - SM231246 is heating up when using the SAP BC and excel files.
Hey I’m currently at Mayne P Block it has the exact location in my Signature below.
Jessica Sorensen
08-12-2025 14:01:44 - PDXC Integration (Work notes)
Assigned to NANDHA VEMISHETTY.
08-12-2025 14:00:35 - PDXC Integration (Work notes)
Assigned to NANDHA VEMISHETTY.
08-12-2025 14:00:30 - PDXC Integration (Additional comments)
nandha.vemishetty2@dxc.com: From: Vemishetty, Nandha 
Sent: Monday, 8 December 2025 1:58 PM
To: Sorensen, Jessica &lt;jessica.sorensen@qr.com.au&gt;
Subject: INC0576521 - SM231246 is heating up when using the SAP BC and excel files.
Hi Jessica,
As discussed in Mayne Tech bar, I am trying to raise the request for the Replacement device for the Surface Tablet.
Can you please confirm the Work location, just so the device can shipped out to the work location. 
Many thanks,
Nandha Vemishetty.
08-12-2025 13:47:44 - PDXC Integration (Work notes)
Assigned to NANDHA VEMISHETTY.
08-12-2025 13:47:43 - PDXC Integration (Additional comments)
nandha.vemishetty2@dxc.com: Actions Taken:
Inspected the device.
Completed pending Windows updates and restarted the device.
Ran sfc /scannow and DISM /online /cleanup-image /restorehealth.
Ran gpupdate /force.
Tested SAP BC and Excel; device began heating up.
Advised user to remove the case to improve cooling.
Verified device details in PDXC: assigned on 2024-03-04 (user mentioned 5 years).
Warranty valid until 22/12/2025.
Issue:
Device heats up significantly during normal usage (SAP BC and Excel).
User Request:
Requested a spare tablet; none available currently.
Advised that a replacement request will be raised for a Dell tablet.
Next Steps:
Raising request to replace Surface tablet with Dell tablet due to overheating issue.
08-12-2025 12:31:08 - PDXC Integration (Work notes)
Assigned to NANDHA VEMISHETTY.
&lt;br/&gt;Requested User is Unknown : nandha.vemishetty2@dxc.com
</t>
  </si>
  <si>
    <t xml:space="preserve">
 2025-12-08 14:00:30 PDXC Integration - State is On Hold was Work in Progress
 2025-12-10 08:50:47 PDXC Integration - State is Work in Progress was On Hold
 2025-12-10 08:51:34 PDXC Integration - State is Resolved was Work in Progress</t>
  </si>
  <si>
    <t xml:space="preserve">09-12-2025 07:29:38 - PDXC Integration (Work notes)
Assigned to Jon Hall.
&lt;br/&gt;Assigned to DXC Application AUS. Vendor referenced Business Service Value 'Meridian' not found in database.
09-12-2025 07:29:28 - PDXC Integration (Work notes)
Assigned to Jon Hall.
&lt;br/&gt;Assigned to DXC Application AUS. Vendor referenced Business Service Value 'Meridian' not found in database.
09-12-2025 07:29:19 - PDXC Integration (Additional comments)
jonathan.hall@dxc.com: Webserver required restart, the issue extended to uploading documents as well as experienced by Jo Varga. 
Both reported return to normal operation after the restart
08-12-2025 13:36:48 - PDXC Integration (Work notes)
Assigned to Jon Hall.
08-12-2025 13:23:24 - PDXC Integration (Work notes)
Vendor Referenced this Business Service Value on Creation not found in database : Meridian
08-12-2025 13:22:51 - Andy Phan (Work notes)
Platform DXC Integration incident INC0576520 created INC40832404
08-12-2025 13:22:26 - Andy Phan (Work notes)
Assigning to DXC Application AUS as per KB0010149
08-12-2025 13:21:22 - Andy Phan (Work notes)
Investigating
</t>
  </si>
  <si>
    <t xml:space="preserve">
 2025-12-08 12:33:05 Shane Kmet - Assigned to is Zoe O'Brien was 
 2025-12-08 13:22:26 Andy Phan - Assignment Group is DXC Application AUS was Global Service Desk
 2025-12-09 07:29:19 PDXC Integration - State is Resolved was Work in Progress
 2025-12-14 08:00:00  - State is Closed was Resolved</t>
  </si>
  <si>
    <t xml:space="preserve">
 2025-12-08 12:19:48 TRAP Alerts - State is Closed was Closed</t>
  </si>
  <si>
    <t xml:space="preserve">08-12-2025 14:29:34 - PDXC Integration (Work notes)
Assigned to Martin Szeto.
&lt;br/&gt;Confirmed with user to be legitimate activity, proceeding to close case.
08-12-2025 14:29:24 - PDXC Integration (Work notes)
Assigned to Martin Szeto.
&lt;br/&gt;Confirmed with user to be legitimate activity, proceeding to close case.
08-12-2025 14:29:19 - PDXC Integration (Additional comments)
mszeto@dxc.com: Confirmed with user to be legitimate activity, proceeding to close case.
08-12-2025 14:28:44 - PDXC Integration (Work notes)
Assigned to Martin Szeto.
08-12-2025 14:28:36 - PDXC Integration (Additional comments)
mszeto@dxc.com: The Unit 42 Managed Services Team investigated ID-30839 - User added to the Windows local Administrator group.
The member corp\O911333 was added to the Windows local Administrator group. This action was performed by the user test\ta_o911333. The name of the group is Administrators. The subject user added 0 distinct users to security groups over the past 30 days. The group is on the domain Builtin.
An attacker may abuse an account by temporarily elevating privileges by adding it to a privileged group in order to perform unauthorized/malicious actions.
Recommendations:
- Confirm if this is expected activity
Host details:
- Host: test.qr.com.au\TATUATDDC101
- IP Address: 10.32.253.10
- OS: Windows - Windows Server 2019 [10.0 (Build 17763)]
- Username: test\ta_o911333
Alert details:
- Time: 2025-12-08 02:11:49 UTC
- Alert Name: User added to the Windows local Administrator group
- Action: Detected
User DSS Info:
- Name: MOHANTY, SWATI (TA_ACCOUNT)
- Upn: TA_O911333@test.qr.com.au
- Dn: CN=MOHANTY\, SWATI (TA_ACCOUNT),OU=Managed Service Provider,OU=Support Accounts,DC=test,DC=qr,DC=com,DC=au
08-12-2025 14:19:38 - PDXC Integration (Work notes)
Assigned to Martin Szeto.
08-12-2025 12:19:35 - PDXC Integration (Work notes)
Opened By User is Unknown : email.integration.mdr_unit 42@QR
Vendor Referenced this CI Value on Creation not found in database : Cortex XDR
Vendor Referenced this Business Service Value on Creation not found in database : Cortex XDR
08-12-2025 12:19:19 - Palo Alto MDR Service – Unit 42 (Work notes)
Platform DXC Integration incident INC0576516 created INC40831929
</t>
  </si>
  <si>
    <t xml:space="preserve">
 2025-12-08 14:19:29 PDXC Integration - State is Work in Progress was On Hold
 2025-12-08 14:29:19 PDXC Integration - State is Resolved was Work in Progress
 2025-12-13 15:00:06  - State is Closed was Resolved</t>
  </si>
  <si>
    <t xml:space="preserve">
 2025-12-13 13:00:09  - State is Closed was Resolved</t>
  </si>
  <si>
    <t xml:space="preserve">11-12-2025 12:08:39 - PDXC Integration (Work notes)
Assigned to Jaymesh Sharma.
&lt;br/&gt;Device found in missing OU, assigned to Remote Desktop Support for further assistance, user advised to visit tech bar at RC1
Troubleshoot Summary:
Refresh device
Updated drivers and software
Gp update
setup remote connection for user
confirmed all apps installed on device.
CMDB updated
11-12-2025 12:08:29 - PDXC Integration (Work notes)
Assigned to Jaymesh Sharma.
&lt;br/&gt;Device found in missing OU, assigned to Remote Desktop Support for further assistance, user advised to visit tech bar at RC1
Troubleshoot Summary:
Refresh device
Updated drivers and software
Gp update
setup remote connection for user
confirmed all apps installed on device.
CMDB updated
11-12-2025 12:08:28 - PDXC Integration (Additional comments)
james.sharma@dxc.com: Troubleshoot Summary:
Refresh device
Updated drivers and software
Gp update
setup remote connection for user
confirmed all apps installed on device.
CMDB updated
09-12-2025 11:15:08 - PDXC Integration (Work notes)
Assigned to Jaymesh Sharma.
09-12-2025 11:14:24 - PDXC Integration (Work notes)
Assigned to Jaymesh Sharma.
09-12-2025 11:14:17 - PDXC Integration (Additional comments)
james.sharma@dxc.com: Hi Mathew, could you please visit tech bar at RC1 next to lost and found office when you're available. Thanks
09-12-2025 09:39:29 - PDXC Integration (Work notes)
Assigned to Jaymesh Sharma.
08-12-2025 16:34:59 - Gilbert Noble (Work notes)
Platform DXC Integration incident INC0576513 created INC40833949
08-12-2025 16:30:02 - Zoe O'Brien (Work notes)
Matthew Van Eldik called the IT Service Desk back regarding this incident
User aedvised that the laptop is currently connected to the network and has been for over an hour now
User advised that the laptop is just sitting on the settings page and isnt doing anything
User has requested to be called on 0432 881 100 for further assistance on what needs to be done next
08-12-2025 14:15:45 - Gilbert Noble (Work notes)
.
08-12-2025 13:41:40 - Raegan Munro (Work notes)
Description of Issue:
 User would like to know if the device needs to be connected to the ethernet or Wi-Fi. 
Troubleshooting:
 Advised user that it will need to be connected to the ethernet - User will try and track down a spare cable shortly. 
============================ 
Username: Matthew Van Eldik
Employee ID: O917895
Contact Number: 0432 881 100
08-12-2025 13:05:20 -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08-12-2025 13:05:20 - Gilbert Noble (Work notes)
triggered fresh start via intune
</t>
  </si>
  <si>
    <t xml:space="preserve">
 2025-12-08 13:02:12 Gilbert Noble - Assigned to is Gilbert Noble was 
 2025-12-08 13:05:20 Gilbert Noble - State is On Hold was Work in Progress
 2025-12-08 16:34:52 Gilbert Noble - Assignment Group is DXC Desktop CBD was DXC Remote Desktop Support
 2025-12-09 09:39:26 PDXC Integration - State is Work in Progress was On Hold
 2025-12-09 11:14:17 PDXC Integration - State is On Hold was Work in Progress
 2025-12-11 12:08:28 PDXC Integration - State is Resolved was On Hold</t>
  </si>
  <si>
    <t xml:space="preserve">
 2025-12-08 12:08:39 TRAP Alerts - State is Closed was Closed</t>
  </si>
  <si>
    <t xml:space="preserve">10-12-2025 12:02:00 - John Carlo Nieva (Work notes)
called user. 
investigated and found out that the issue is for a different laptop: QRSL-GN8XYYIVEW
performed the same steps done in INC0557870. manually added in NwbcOptions.xml ( C:\ProgramData\SAP\NWBC) is below
Parameter needed:
&lt;!-- Navigation from quick launch starts in-place by default. If set to False navigation starts in a new tab. Specific prefixes like /n, /o or /t still overrule the default behaviour.--&gt;
&lt;StartNavigationInplaceQuickLaunch&gt;False&lt;/StartNavigationInplaceQuickLaunch&gt;
10-12-2025 09:28:59 - Kristy Harrison (Additional comments)
I'm available now, if your free.
09-12-2025 17:14:57 - John Carlo Nieva (Additional comments)
Hi Kirsty,
just saw this. let's touch base tomorrow and look into this. let me know if you have a preferred time.
Thank you
JC
08-12-2025 12:17:19 - Kristy Harrison (Additional comments)
Just wanted to update my best contact number is 0409 939 376 Thankyou :)
08-12-2025 12:14:08 - Clair Neate (Work notes)
QRSL-WYVUOG3QOO
John Carlo Nieva
Work notes•14-09-2025 03:18:50
the new SAP BC 800 does not automatically open a new tab when entering a tcode (it instead opens the tcode in the same tab).
this is by default and can be changed by following the instructions in SAP note :
3421542 - SAP transactions are not opening in new tab after upgrade to SAP Business Client 800
additionally, the entry needed in NwbcOptions.xml ( C:\ProgramData\SAP\NWBC) is below
Parameter needed:
&lt;!-- Navigation from quick launch starts in-place by default. If set to False navigation starts in a new tab. Specific prefixes like /n, /o or /t still overrule the default behaviour.--&gt;
&lt;StartNavigationInplaceQuickLaunch&gt;False&lt;/StartNavigationInplaceQuickLaunch&gt;
the parameter is confirmed working(I have tested it in my VDI)
08-12-2025 12:11:51 - Clair Neate (Work notes)
Notes from previous ticket:
John Carlo Nieva
Work notes•16-09-2025 10:32:37
was able to talk to user and manually added in NwbcOptions.xml ( C:\ProgramData\SAP\NWBC) is below
Parameter needed:
&lt;!-- Navigation from quick launch starts in-place by default. If set to False navigation starts in a new tab. Specific prefixes like /n, /o or /t still overrule the default behaviour.--&gt;
&lt;StartNavigationInplaceQuickLaunch&gt;False&lt;/StartNavigationInplaceQuickLaunch&gt;
mentioned to user that I will reach out to team about getting this implemented as part of the installation package(if possible)
08-12-2025 12:10:09 - Clair Neate (Work notes)
 Previous ticket #. This was closed completed but There must have been a SAP update and this fix has been removed. Can you please reinstate it. 
Message from user as per above
Service ID R865208
Kristy.Harrison@qr.com.au
 Best contact # 0747676016
PC name  sl231510
Description for issue in previous ticket:
"I'm not liking the feature in the new sap that when you type in the search bar a new transaction it doesn't automatically open a new tab, but overwrites what your looking at. Is there a way to change this? It's very frustrating." 
</t>
  </si>
  <si>
    <t xml:space="preserve">
 2025-12-08 12:10:20 Clair Neate - State is Work in Progress was New
 2025-12-08 15:02:34 Chantel van der Merwe - Assigned to is JC Nieva was 
 2025-12-09 17:14:57 JC Nieva - State is On Hold was Work in Progress
 2025-12-10 12:02:00 JC Nieva - State is Resolved was On Hold</t>
  </si>
  <si>
    <t xml:space="preserve">12-12-2025 13:51:12 - PDXC Integration (Work notes)
Assigned to Aiman Yousri.
12-12-2025 13:51:02 - PDXC Integration (Work notes)
Assigned to Aiman Yousri.
&lt;br/&gt;Vendor has not responded, user is awaiting access to the server to view the certificate name.
12-12-2025 13:50:59 - PDXC Integration (Work notes)
Assigned to Aiman Yousri.
12-12-2025 13:50:58 - PDXC Integration (Additional comments)
aiman.yousri@dxc.com: Still pending.
10-12-2025 12:42:54 - PDXC Integration (Work notes)
Assigned to Aiman Yousri.
&lt;br/&gt;Justin has reached out to the vendor, and emailed them again today  for the certificates FQDN - Pending response.
08-12-2025 13:23:38 - PDXC Integration (Work notes)
Assigned to Aiman Yousri.
08-12-2025 13:23:38 - PDXC Integration (Work notes)
Assigned to Aiman Yousri.
08-12-2025 13:23:30 - PDXC Integration (Additional comments)
aiman.yousri@dxc.com: Justin Carlson reaching out to vendor to confirm certificate details - Awaiting Customer response.
08-12-2025 13:23:18 - PDXC Integration (Work notes)
Assigned to Aiman Yousri.
&lt;br/&gt;Pending user to identify ceriticate name from vendor, and if certificate is potentially self signed.
08-12-2025 12:46:04 - PDXC Integration (Work notes)
Assigned to Aiman Yousri.
08-12-2025 11:51:54 - PDXC Integration (Work notes)
Vendor Referenced this CI Value on Creation not found in database : Winshuttle
Vendor Referenced this Business Service Value on Creation not found in database : Winshuttle
08-12-2025 11:51:31 - Riley Thomas (Work notes)
Platform DXC Integration incident INC0576502 created INC40831752
</t>
  </si>
  <si>
    <t xml:space="preserve">
 2025-12-08 12:46:00 PDXC Integration - State is Work in Progress was New
 2025-12-08 13:23:10 PDXC Integration - State is On Hold was Work in Progress</t>
  </si>
  <si>
    <t xml:space="preserve">
 2025-12-13 12:00:06  - State is Closed was Resolved</t>
  </si>
  <si>
    <t xml:space="preserve">08-12-2025 12:07:30 - Riley Thomas (Work notes)
.
08-12-2025 11:52:35 - Raegan Munro (Work notes)
From: IT Service Desk 
Sent: Monday, 8 December 2025 12:52 PM
To: Morris, Katie &lt;Katie.Morris@qr.com.au&gt;
Subject: INC0576500 - Unable to access InDesign
Hi Katie, 
As discussed, if you would like to gain access to InDesign you will need to raise a "Software Request" through the Self-Service Portal. This can also be done through the following link:
https://queenslandrail.service-now.com/service_management?id=sc_cat_item&amp;sys_id=681035f04f79a200ebe60bd11310c7d8
If you have any further issues with this please feel free to contact us by calling 07 3072 5000 (we are option 1), or alternatively email us at ITServiceDesk@qr.com.au. 
Kind regards,
RAEGAN MUNRO
SERVICE DESK ANALYST
Level 3. 21 Kirksway Place
Battery Point. Tasmania. 7004
PH: 07 3072 5000
Alt.PH: +61 7 3072 5000
Email: ITServiceDesk@qr.com.au
W: queenslandrail.com.au
</t>
  </si>
  <si>
    <t xml:space="preserve">
 2025-12-13 12:00:07  - State is Closed was Resolved</t>
  </si>
  <si>
    <t xml:space="preserve">
 2025-12-13 12:00:08  - State is Closed was Resolved</t>
  </si>
  <si>
    <t xml:space="preserve">08-12-2025 13:36:18 - PDXC Integration (Work notes)
Assigned to Manasa U ..
&lt;br/&gt;Resolution : As per the request we have rebooted the server. Please find the snip for reference. Hence closing the inc
08-12-2025 13:35:34 - PDXC Integration (Work notes)
Assigned to Manasa U ..
&lt;br/&gt;Resolution : As per the request we have rebooted the server. Please find the snip for reference. Hence closing the inc
08-12-2025 13:35:32 - PDXC Integration (Additional comments)
manasa.u2@dxc.com: Resolution : As per the request we have rebooted the server. Please find the snip for reference. Hence closing the inc
08-12-2025 13:34:55 - PDXC Integration (Work notes)
Assigned to Manasa U ..
08-12-2025 13:34:49 - PDXC Integration (Work notes)
Assigned to Manasa U ..
&lt;br/&gt;Added attachment ::  INC40831731.png
08-12-2025 13:33:44 - PDXC Integration (Additional comments)
manasa.u2@dxc.com: Issue : (Raising on behalf of Vinayagam Sanmugam) Reboot server
Findings : We need to reboot the server
Steps Taken : We have rebooted the mention server
08-12-2025 13:33:44 - PDXC Integration (Work notes)
Assigned to Manasa U ..
08-12-2025 11:52:48 - PDXC Integration (Work notes)
Assigned to Manasa U ..
08-12-2025 11:52:40 - PDXC Integration (Additional comments)
manasa.u2@dxc.com: Hello "Riley Thomas”, Thanks for raising the incident. The incident has been acknowledged and if we need further information related to the incident, 
we will reach out to you.
08-12-2025 11:50:38 - PDXC Integration (Work notes)
Assigned to Manasa U ..
08-12-2025 11:48:14 - Riley Thomas (Work notes)
Platform DXC Integration incident INC0576497 created INC40831731
</t>
  </si>
  <si>
    <t xml:space="preserve">
 2025-12-08 11:50:37 PDXC Integration - State is Work in Progress was New
 2025-12-08 13:35:32 PDXC Integration - State is Resolved was Work in Progress
 2025-12-13 14:00:10  - State is Closed was Resolved</t>
  </si>
  <si>
    <t xml:space="preserve">
 2025-12-13 12:00:01  - State is Closed was Resolved</t>
  </si>
  <si>
    <t xml:space="preserve">08-12-2025 11:39:32 - Shane Kmet (Work notes)
Closing as INC raised by Guest
</t>
  </si>
  <si>
    <t xml:space="preserve">
 2025-12-08 11:39:27 Shane Kmet - Assigned to is Fred Shea was 
 2025-12-08 11:39:32 Shane Kmet - State is Resolved was Work in Progress
 2025-12-13 12:00:07  - State is Closed was Resolved</t>
  </si>
  <si>
    <t xml:space="preserve">08-12-2025 11:41:21 - Shane Kmet (Work notes)
915552
Set DRA expiry date to be Jan 11, 2026, 5:00:58 PM
08-12-2025 11:39:44 - Shane Kmet (Work notes)
Investigating
</t>
  </si>
  <si>
    <t xml:space="preserve">
 2025-12-08 11:39:28 Shane Kmet - Assigned to is Fred Shea was 
 2025-12-08 11:41:21 Shane Kmet - State is Resolved was Work in Progress
 2025-12-13 12:00:02  - State is Closed was Resolved</t>
  </si>
  <si>
    <t xml:space="preserve">09-12-2025 13:13:58 - PDXC Integration (Work notes)
Assigned to Jayapaul Matangi.
&lt;br/&gt;AD and DNS health checks has been performed and all the DC's are running up and fine. Checked the CPU utilization and the servers are good without any overload traffic. Sites performance is healthy. Hence closing this ticket. 
09-12-2025 13:13:48 - PDXC Integration (Work notes)
Assigned to Jayapaul Matangi.
&lt;br/&gt;AD and DNS health checks has been performed and all the DC's are running up and fine. Checked the CPU utilization and the servers are good without any overload traffic. Sites performance is healthy. Hence closing this ticket. 
09-12-2025 13:13:46 - PDXC Integration (Additional comments)
matangi.jayapaul@dxc.com: AD and DNS health checks has been performed and all the DC's are running up and fine. Checked the CPU utilization and the servers are good without any overload traffic. Sites performance is healthy. Hence closing this ticket.
08-12-2025 12:32:28 - PDXC Integration (Work notes)
Assigned to Jayapaul Matangi.
08-12-2025 11:34:47 - Shane Kmet (Work notes)
Platform DXC Integration incident INC0576490 updated INC40831641
08-12-2025 11:34:08 - PDXC Integration (Work notes)
Vendor Referenced this Business Service Value on Creation not found in database : SCOM
08-12-2025 11:33:52 - Shane Kmet (Work notes)
Platform DXC Integration incident INC0576490 created INC40831641
</t>
  </si>
  <si>
    <t xml:space="preserve">
 2025-12-08 12:32:19 PDXC Integration - State is Work in Progress was New
 2025-12-09 13:13:46 PDXC Integration - State is Resolved was Work in Progress
 2025-12-14 14:00:10  - State is Closed was Resolved</t>
  </si>
  <si>
    <t xml:space="preserve">12-12-2025 12:12:48 - PDXC Integration (Work notes)
Assigned to Bibas Sapkota.
&lt;br/&gt;Cleared OST files in Outlook, switched speakerphone to Logi USB Headset for softphone, assigned USB docking station issue to Desktop team
12-12-2025 12:12:01 - PDXC Integration (Work notes)
Assigned to Bibas Sapkota.
&lt;br/&gt;Cleared OST files in Outlook, switched speakerphone to Logi USB Headset for softphone, assigned USB docking station issue to Desktop team
12-12-2025 12:12:01 - PDXC Integration (Work notes)
Assigned to Bibas Sapkota.
&lt;br/&gt;Cleared OST files in Outlook, switched speakerphone to Logi USB Headset for softphone, assigned USB docking station issue to Desktop team&lt;br/&gt;Issue resolved after assigning new device
system updates done
outlook setup with share mailbox
downloaded application
gpupdate done
cmdb updated
12-12-2025 12:11:58 - PDXC Integration (Additional comments)
bibas.sapkota@dxc.com: Hi Carol 
Your issue has been resolved
12-12-2025 11:58:58 - PDXC Integration (Work notes)
Assigned to Bibas Sapkota.
12-12-2025 11:58:43 - PDXC Integration (Work notes)
Assigned to Bibas Sapkota.
12-12-2025 11:58:35 - PDXC Integration (Additional comments)
jacen.warriner@dxc.com: Howdy Carol,
I believe you came in yesterday and Bibas helped you out. I'm passing this INC to him to write up the resolution notes =)
12-12-2025 10:18:51 - PDXC Integration (Work notes)
Assigned to Jacen Warriner.
09-12-2025 11:38:28 - PDXC Integration (Work notes)
Assigned to Jacen Warriner.
09-12-2025 11:38:24 - PDXC Integration (Work notes)
Assigned to Jacen Warriner.
09-12-2025 11:38:15 - PDXC Integration (Additional comments)
jacen.warriner@dxc.com: Howdy Carol,
I am working on your ticket (outlook and usb issues) - are you able to bring the laptop and dock to the tech bar?
09-12-2025 09:39:38 - PDXC Integration (Work notes)
Assigned to Jacen Warriner.
08-12-2025 11:42:04 - PDXC Integration (Work notes)
Added attachment ::  QLDRail_INC added (CNDEF0001178) - Screenshot 2025-12-08 123609.png
08-12-2025 11:41:34 - PDXC Integration (Work notes)
Added attachment ::  QLDRail_INC added (CNDEF0001178) - Screenshot 2025-12-08 123557.png
08-12-2025 11:41:28 - Raegan Munro (Work notes)
Platform DXC Integration incident INC0576489 created INC40831687
</t>
  </si>
  <si>
    <t xml:space="preserve">
 2025-12-09 09:39:34 PDXC Integration - State is Work in Progress was New
 2025-12-09 11:38:16 PDXC Integration - State is On Hold was Work in Progress
 2025-12-12 10:18:42 PDXC Integration - State is Work in Progress was On Hold
 2025-12-12 12:11:56 PDXC Integration - State is Resolved was Work in Progress</t>
  </si>
  <si>
    <t xml:space="preserve">
 2025-12-08 11:11:25 TRAP Alerts - State is Closed was Closed</t>
  </si>
  <si>
    <t xml:space="preserve">09-12-2025 11:46:58 - PDXC Integration (Work notes)
Assigned to Jayapaul Matangi.
&lt;br/&gt;hence closing the incident
From: Hutchins, Ben &lt;ben.hutchins@qr.com.au&gt;
Sent: Tuesday, December 9, 2025 7:10 AM
To: Matangi, Jayapaul &lt;matangi.jayapaul@dxc.com&gt;
Cc: ITO GDC India - QR AD &lt;pdlitogciqrlad@dxc.com&gt;
Subject: Re: QR | INC40831497 | Password not replicating to AD
Confirmed
BEN HUTCHINS
09-12-2025 11:46:48 - PDXC Integration (Work notes)
Assigned to Jayapaul Matangi.
&lt;br/&gt;hence closing the incident
From: Hutchins, Ben &lt;ben.hutchins@qr.com.au&gt;
Sent: Tuesday, December 9, 2025 7:10 AM
To: Matangi, Jayapaul &lt;matangi.jayapaul@dxc.com&gt;
Cc: ITO GDC India - QR AD &lt;pdlitogciqrlad@dxc.com&gt;
Subject: Re: QR | INC40831497 | Password not replicating to AD
Confirmed
BEN HUTCHINS
09-12-2025 11:46:48 - PDXC Integration (Additional comments)
matangi.jayapaul@dxc.com: Hence closing the incident
From: Hutchins, Ben &lt;ben.hutchins@qr.com.au&gt;
Sent: Tuesday, December 9, 2025 7:10 AM
To: Matangi, Jayapaul &lt;matangi.jayapaul@dxc.com&gt;
Cc: ITO GDC India - QR AD &lt;pdlitogciqrlad@dxc.com&gt;
Subject: Re: QR | INC40831497 | Password not replicating to AD
Confirmed
BEN HUTCHINS
09-12-2025 11:46:04 - PDXC Integration (Work notes)
Assigned to Jayapaul Matangi.
09-12-2025 11:45:58 - PDXC Integration (Work notes)
Assigned to Jayapaul Matangi.
09-12-2025 11:45:53 - PDXC Integration (Additional comments)
matangi.jayapaul@dxc.com: hence closing the incident
From: Hutchins, Ben &lt;ben.hutchins@qr.com.au&gt; 
Sent: Tuesday, December 9, 2025 7:10 AM
To: Matangi, Jayapaul &lt;matangi.jayapaul@dxc.com&gt;
Cc: ITO GDC India - QR AD &lt;pdlitogciqrlad@dxc.com&gt;
Subject: Re: QR | INC40831497 | Password not replicating to AD
Confirmed
BEN HUTCHINS
08-12-2025 15:31:26 - Ben Hutchins (Work notes)
Platform DXC Integration incident INC0576477 updated INC40831497
08-12-2025 15:31:21 - Ben Hutchins (Additional comments)
reply from: ben.hutchins@qr.com.au
Issue still exists
BEN HUTCHINS
Senior Electrical Engineer - Rollingstock Condition Monitoring
Level 7  10 Makerston St
Brisbane City, Queensland 4000
queenslandrail.com.au&lt;https://urldefense.proofpoint.com/v2/url?u=https-3A__www.queenslandrail.com.au&amp;d=DwMFAw&amp;c=SJ6qLFjeFOmuXZ9m2LDGDBqILdduv-nPFAy8JhmqDTk&amp;r=2w1cXN81JkF4C9nk33WPzzDXb6ARemCOPPntJdzkvJE&amp;m=8jPiIrO-eGxsINZyXxKpMJSKBjWTIc089Pig3Jy1SZo&amp;s=oVK4L_cVuv8e4mzGJ-zbiXpUii8oqsMT62Cmnsm_svg&amp;e=&gt;
08-12-2025 15:07:58 - PDXC Integration (Work notes)
Assigned to Jayapaul Matangi.
08-12-2025 15:07:48 - PDXC Integration (Work notes)
Assigned to Jayapaul Matangi.
08-12-2025 15:07:46 - PDXC Integration (Additional comments)
matangi.jayapaul@dxc.com: From: Matangi, Jayapaul &lt;matangi.jayapaul@dxc.com&gt; 
Sent: Monday, December 8, 2025 10:36 AM
To: ben.hutchins@qr.com.au
Cc: ITO GDC India - QR AD &lt;pdlitogciqrlad@dxc.com&gt;
Subject: QR | INC40831497 | Password not replicating to AD
Hi Ben,
Upon review, the sync is up to date, and I can see successful sign-in attempts.
Please confirm if the issue still persists.
------------------------------------
Thanks &amp; Regards,
JAYAPAUL MATANGI
08-12-2025 12:33:39 - PDXC Integration (Work notes)
Assigned to Jayapaul Matangi.
08-12-2025 12:06:24 - PDXC Integration (Work notes)
Added attachment ::  image.png
08-12-2025 12:03:14 - PDXC Integration (Work notes)
more of an AD thing i guess - DRA i believe looks first at Azure ADCs. But syncronising of password etc is all about AD - passing to AD team. See in SCOM AD Site performance degration at 5am this morning.  Is there some issues.  DNS on ADC alerts in SCOM also
08-12-2025 11:09:42 - Raegan Munro (Work notes)
Platform DXC Integration incident INC0576477 created INC40831497
</t>
  </si>
  <si>
    <t xml:space="preserve">
 2025-12-08 12:03:06 PDXC Integration - Assignment Group is DXC Infra Active Directory was DXC Application AUS
 2025-12-08 12:33:34 PDXC Integration - State is Work in Progress was New
 2025-12-08 15:07:47 PDXC Integration - State is On Hold was Work in Progress
 2025-12-09 11:45:53 PDXC Integration - State is Work in Progress was On Hold
 2025-12-09 11:46:48 PDXC Integration - State is Resolved was Work in Progress
 2025-12-14 12:00:02  - State is Closed was Resolved</t>
  </si>
  <si>
    <t xml:space="preserve">
 2025-12-12 15:13:09 Nam Duong - State is Resolved was New</t>
  </si>
  <si>
    <t xml:space="preserve">12-12-2025 13:22:14 - Pruthvish Patel (Additional comments)
Hi Adnan,
I just wanted to follow up with you and determine if you are still having issues launching Power BI?
If so, please give us a call on 07 3072 5000 (we are option 1), or alternatively email us at ITServiceDesk@qr.com.au so that we may complete further troubleshooting. Please be sure to cite incident no. INC0576473 when you do so.
In the event that you are no longer having these issues please advise so that we may proceed with ticket closure.
Kind regards,
Pruthvish
12-12-2025 13:20:16 - Pruthvish Patel (Work notes)
Investigating
11-12-2025 08:57:19 - Frederic Shea (Additional comments)
Hey Adnan,
We are just reaching out in regard to a ticket that you have active with us; INC0576473 - getting error message about old version when i launch POWER BI Desktop.
Could you please reach out so that we can assist you further with this matter, either by responding to this email or reaching out to us on 07 3072 5000.
Kind regards,
Frederic.
10-12-2025 08:58:06 - Raegan Munro (Work notes)
Description of Issue:
 User called in relation to this issue. 
Troubleshooting:
Remoted into users device. 
Advised that Power BI is supported for installation only. 
Confirmed Power BI is not showing in the Software Centre and there are no updates to complete. 
Confirmed user is a member of AP_Microsoft_PowerBI. 
Ran the following eval cycles to see if there is a new version of Power BI that needs to be installed. 
Application Deployment Evaluation Cycle
Machine Policy Retrieval &amp; Evaluation Cycle
User Policy Retrieval &amp; Evaluation Cycle
Advised user to restart in 15 minutes and advise of the results. 
============================ 
Username: Adnan Zafar
Employee ID: R909286
PC Name: QRLT-X0NEH8ATIY
Contact Number: 0730721382
10-12-2025 06:37:28 - Raegan Munro (Additional comments)
Hi Adnan,
I just wanted to follow up with you and determine if you are still having issues launching Power BI?
If so, please give us a call on 07 3072 5000 (we are option 1), or alternatively email us at ITServiceDesk@qr.com.au so that we may complete further troubleshooting. Please be sure to cite incident no. INC0576473 when you do so. 
In the event that you are no longer having these issues please advise so that we may proceed with ticket closure. 
Kind regards, 
Raegan.
10-12-2025 06:36:52 - Raegan Munro (Work notes)
Investigating.
08-12-2025 12:37:25 - Riley Thomas (Additional comments)
Hi Adnan,
I tried to contact you on 0730721382 regarding this ticket. I left a voice mail for you to contact the service desk at 07 3072 5000 and reference INC0576473 so that we are able to continue troubleshooting your issue with power BI.
Kind regards,
Riley
08-12-2025 12:37:25 - Riley Thomas (Work notes)
Contacted user at 0730721382
Left voice message for user to contact service desk at 07 3072 5000 when available
Next Steps:
Remote into users device and update power BI
</t>
  </si>
  <si>
    <t xml:space="preserve">
 2025-12-08 11:13:03 Cameron Horn - Assigned to is Raegan Munro was 
 2025-12-08 12:37:25 Riley Thomas - State is On Hold was Work in Progress</t>
  </si>
  <si>
    <t xml:space="preserve">10-12-2025 11:23:28 - PDXC Integration (Work notes)
Solved (Permanently)
10-12-2025 11:23:18 - PDXC Integration (Work notes)
None
I received an email from Nic advising that he was able to add the QR_Print queue using the provided instructions. Closing the ticket.
10-12-2025 10:04:54 - PDXC Integration (Work notes)
None
I sent a follow-up email to Nic and am awaiting a reply.
08-12-2025 14:07:34 - PDXC Integration (Work notes)
None
I emailed Nic instructions on how to connect to the printer. I am waiting for their reply.
08-12-2025 12:27:06 - Shane Kmet (Work notes)
Platform DXC Integration incident INC0576470 updated INC40831589
08-12-2025 11:40:37 - Riley Thomas (Work notes)
Platform DXC Integration incident INC0576470 updated INC40831589
08-12-2025 11:40:33 - Riley Thomas (Work notes)
From: donotreply@ricoh.com.au &lt;donotreply@ricoh.com.au&gt; 
Sent: Monday, 8 December 2025 12:01 PM
To: Stewart, Nic &lt;nic.stewart@qr.com.au&gt;
Subject: New Ricoh Ticket CS2512080154
Dear Nic Stewart, Thank you for contacting Ricoh Australia. A new ticket has been opened with the following details: Ticket No. : CS2512080154 Serial Number: Product Name: Purchase Order Number: INC40831589 Reference: INC40831589 Problem Description: 
ZjQcmQRYFpfptBannerStart
[EXTERNAL EMAIL]: 
This email originated from outside Queensland Rail. Do not click on links or open attachments unless you recognise the sender and know the content is safe. 
    Report Phish     
ZjQcmQRYFpfptBannerEnd
Dear Nic Stewart, 
Thank you for contacting Ricoh Australia.
A new ticket has been opened with the following details: 
Ticket No.: CS2512080154
Serial Number: 
Product Name: 
Purchase Order Number: INC40831589
Reference: INC40831589
Problem Description: [Integration Alert]:Machine does not exist in system DRC6R13. QLD Rail NOW Ticket Number: Nic Stewart Post Code = postcode Contact Name: Contact Phone Number: 0408 376 086 Email Address: nic.stewart@qr.com.au Alternative Contact: N/A Alternative Contact Phone Number: N/A Printer Serial Number: ST30021567 Printer IP: N/P Severity Level: 4 Issue/Request Details Troubleshooting: Remoted into the PC ============================ Name: Nic Stewart Employee ID: R912657 PC Name: QRSS-I6Pw50FZG5 Contact Number: Location: Bowen Hills Admin-Gnd Mayne
Location and contact details: 
Contact Name: Nic Stewart
Contact Number: 0408 376 086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08-12-2025 11:33:29 - PDXC Integration (Work notes)
None
Contacted the customer, printer is listed as an option to select from, QR_print is not there. Assigning to Application Support for further assistance.
08-12-2025 11:33:18 - PDXC Integration (Work notes)
None
Contacted the customer, printer is listed as an option to select from, QR_print is not there. Assigning to Application Support for further assistance.
08-12-2025 11:33:08 - PDXC Integration (Work notes)
None
Contacted the customer, printer is listed as an option to select from, QR_print is not there. Assigning to Application Support for further assistance.
08-12-2025 11:33:04 - PDXC Integration (Work notes)
None
Contacted the customer, printer is listed as an option to select from, QR_print is not there. Assigning to Application Support for further assistance.
08-12-2025 11:26:33 - Nic Stewart (Work notes)
Platform DXC Integration incident INC0576470 updated INC40831589
08-12-2025 11:26:29 - Nic Stewart (Additional comments)
Ok thanks Zahra, ill wait for the email
08-12-2025 11:25:19 - Nic Stewart (Work notes)
Platform DXC Integration incident INC0576470 updated INC40831589
08-12-2025 11:25:15 - Nic Stewart (Additional comments)
Oh i thought u were IT?
08-12-2025 11:24:56 - Zahra Gholami (Work notes)
Platform DXC Integration incident INC0576470 updated INC40831589
08-12-2025 11:24:52 - Zahra Gholami (Additional comments)
Your incident has been assigned to the appropriate support team. They will review the details and be in touch with you as soon as possible.
08-12-2025 11:24:28 - PDXC Integration (Work notes)
Added attachment ::  QLDRail_INC added (CNDEF0001178) - Screenshot 2025-12-08 113804.jpg
08-12-2025 11:24:14 - Zahra Gholami (Work notes)
Platform DXC Integration incident INC0576470 updated INC40831589
08-12-2025 11:24:07 - Nic Stewart (Additional comments)
Ok, who does that go to?
08-12-2025 11:24:06 - Zahra Gholami (Additional comments)
I raised this incident for you. this is the incident number INC0576470
08-12-2025 11:24:05 - Nic Stewart (Additional comments)
And i dont know how to add that
08-12-2025 11:24:04 - Nic Stewart (Additional comments)
Its just not showing an option for QR_Print
08-12-2025 11:24:03 - Nic Stewart (Additional comments)
Well its not one printer, the card swipe should allow me to print anywhere i swipe right?
08-12-2025 11:24:02 - Zahra Gholami (Additional comments)
do you know the printer serial number?
08-12-2025 11:24:01 - Zahra Gholami (Additional comments)
Excellent
08-12-2025 11:24:00 - Nic Stewart (Additional comments)
Yes
08-12-2025 11:23:59 - Nic Stewart (Additional comments)
Office, bowen hills
08-12-2025 11:23:58 - Zahra Gholami (Additional comments)
Bowen Hills Admin-Gnd Mayne
08-12-2025 11:23:57 - Zahra Gholami (Additional comments)
are you working from home or office?
08-12-2025 11:23:56 - Nic Stewart (Additional comments)
Ah, umm brisbane 4000?
08-12-2025 11:23:55 - Zahra Gholami (Additional comments)
I need to raise an incident
08-12-2025 11:23:54 - Nic Stewart (Additional comments)
Sorry?
08-12-2025 11:23:53 - Zahra Gholami (Additional comments)
what is your postcode
08-12-2025 11:23:52 - Nic Stewart (Additional comments)
0408 376 086
08-12-2025 11:23:51 - Zahra Gholami (Additional comments)
what is your best contact number
08-12-2025 11:23:50 - Zahra Gholami (Additional comments)
Thank you for your patience
08-12-2025 11:23:49 - Nic Stewart (Additional comments)
Ok
08-12-2025 11:23:48 - Zahra Gholami (Additional comments)
please bear with me while I am looking into this issue
08-12-2025 11:23:47 - Zahra Gholami (Work notes)
Platform DXC Integration incident INC0576470 created INC40831589
08-12-2025 11:23:47 - Nic Stewart (Additional comments)
If i use the qr_print on cpt etc etc....i go and swipe my card at the printer and nothjng happens
08-12-2025 11:23:46 - Nic Stewart (Additional comments)
I just want to use the QR_Print function, its not listed as a print option when i look for it
08-12-2025 11:23:45 - Zahra Gholami (Additional comments)
from the start menu, search for setting
08-12-2025 11:23:44 - Nic Stewart (Additional comments)
Oh found it
08-12-2025 11:23:43 - Nic Stewart (Additional comments)
Whete do i find that?
08-12-2025 11:23:42 - Zahra Gholami (Additional comments)
can I have your computer name please
08-12-2025 11:23:41 - Zahra Gholami (Additional comments)
Hi Nic
08-12-2025 11:23:40 - Nic Stewart (Additional comments)
Hi
08-12-2025 11:23:39 - Zahra Gholami (Additional comments)
Thank you for contacting  the ICT Service Desk.  I am looking into your question now and will be with you shortly.
08-12-2025 11:23:38 - Nic Stewart (Additional comments)
Cant find the printer so I can print
</t>
  </si>
  <si>
    <t xml:space="preserve">
 2025-12-08 12:27:01 Shane Kmet - State is Work in Progress was New
 2025-12-08 14:08:17 PDXC Integration - State is On Hold was Work in Progress
 2025-12-10 11:23:28 PDXC Integration - State is Resolved was On Hold</t>
  </si>
  <si>
    <t xml:space="preserve">08-12-2025 11:13:21 - Riley Thomas (Work notes)
.
</t>
  </si>
  <si>
    <t xml:space="preserve">
 2025-12-13 11:00:09  - State is Closed was Resolved</t>
  </si>
  <si>
    <t xml:space="preserve">
 2025-12-13 12:00:03  - State is Closed was Resolved</t>
  </si>
  <si>
    <t xml:space="preserve">08-12-2025 11:20:27 - Gilbert Noble (Work notes)
3T]vUO/005;!/pJ
</t>
  </si>
  <si>
    <t xml:space="preserve">09-12-2025 15:54:48 - PDXC Integration (Work notes)
Assigned to Bibas Sapkota.
&lt;br/&gt;New device LT250285 set up, old device returned, cmdb updated. User received Surface 4 instead of Surface 6, device faulty and in used condition, not charging or powering on. User requested Surface Laptop 6 for performance issues, expected 32GB RAM but received 16GB. Assigned to RDS for further assistance.
09-12-2025 15:54:39 - PDXC Integration (Additional comments)
bibas.sapkota@dxc.com: New device has been provided as requested
09-12-2025 15:54:39 - PDXC Integration (Work notes)
Assigned to Bibas Sapkota.
&lt;br/&gt;New device LT250285 set up, old device returned, cmdb updated. User received Surface 4 instead of Surface 6, device faulty and in used condition, not charging or powering on. User requested Surface Laptop 6 for performance issues, expected 32GB RAM but received 16GB. Assigned to RDS for further assistance.
09-12-2025 15:50:54 - PDXC Integration (Work notes)
Assigned to Bibas Sapkota.
&lt;br/&gt;troubleshooting : 
New device LT250285 has been set up for the user 
old device SL230164 has been returned to techbar 
cmdb updated
09-12-2025 09:40:09 - PDXC Integration (Work notes)
Assigned to Bibas Sapkota.
08-12-2025 11:23:29 - Gilbert Noble (Work notes)
Platform DXC Integration incident INC0576464 created INC40831588
</t>
  </si>
  <si>
    <t xml:space="preserve">
 2025-12-08 11:22:51 Gilbert Noble - Assigned to is Gilbert Noble was 
 2025-12-08 11:23:21 Gilbert Noble - Assignment Group is DXC Desktop CBD was DXC Remote Desktop Support
 2025-12-09 15:54:39 PDXC Integration - State is Resolved was Work in Progress
 2025-12-14 16:00:11  - State is Closed was Resolved</t>
  </si>
  <si>
    <t xml:space="preserve">08-12-2025 16:00:58 - PDXC Integration (Work notes)
Assigned to Vanessa Swarbrick.
&lt;br/&gt;Thank you for reporting this email.
We've confirmed the email contains malicious email and we've blocked the email address.
08-12-2025 16:00:44 - PDXC Integration (Work notes)
Assigned to Vanessa Swarbrick.
&lt;br/&gt;Thank you for reporting this email.
We've confirmed the email contains malicious email and we've blocked the email address.
08-12-2025 16:00:44 - PDXC Integration (Additional comments)
vanessa.swarbrick@dxc.com: Thank you for reporting this email.
We've confirmed the email contains malicious email and we've blocked the email address.
08-12-2025 15:59:34 - PDXC Integration (Work notes)
Assigned to Vanessa Swarbrick.
08-12-2025 15:59:28 - PDXC Integration (Work notes)
Assigned to Vanessa Swarbrick.
&lt;br/&gt;Sender: edilouis-gmx.com@shared1.ccsend.com
08-12-2025 14:18:38 - PDXC Integration (Work notes)
ESM IM: Ticket was not reported by an end user via email or phone. Incident was reported via Proofpoint alerting. Changing contact type to event.
08-12-2025 11:58:12 - PDXC Integration (Additional comments)
mszeto@dxc.com: Assigning to Security Web Filtering Management QLR team for investigation
08-12-2025 10:47:35 - PDXC Integration (Work notes)
Opened By User is Unknown : TRAP_Alerts@qr.com.au@QR
08-12-2025 10:47:14 - TRAP Alerts (Work notes)
Platform DXC Integration incident INC0576463 created INC40831373
</t>
  </si>
  <si>
    <t xml:space="preserve">
 2025-12-08 10:46:59 TRAP Alerts - State is New was New
 2025-12-08 11:58:12 PDXC Integration - Assignment Group is DXC Security Web Filtering Management was DXC Security SIEM Security Operations Centre
 2025-12-08 15:59:21 PDXC Integration - State is Work in Progress was New
 2025-12-08 16:00:44 PDXC Integration - State is Resolved was Work in Progress
 2025-12-13 17:00:10  - State is Closed was Resolved</t>
  </si>
  <si>
    <t xml:space="preserve">12-12-2025 15:09:40 - Hsin Shen (Additional comments)
Hi @Nicole Tsiavis,
We'll have to close off this ticket if we don't hear back from you by the 16-Dec, please let us know asap if you still require assistance for this ticket.
10-12-2025 12:44:47 - Hsin Shen (Additional comments)
Hi @Nicole Tsiavis,
Please advise us whether RITM0263692 has been approved by Dean or not. If not, please follow up with Dean directly and provide the approval links to Dean that was shared below in the previous comment. Thanks.
08-12-2025 12:16:11 - Hsin Shen (Additional comments)
Hi @Nicole Tsiavis,
Yes I can see within RITM0263692, that Dean Kelly has not approved the request which was created on the 3-Oct-25 (see attached 'screenshot03.png' image).
@Dean Kelly, please approve Nicole's request via one of the following links, which I have tried from my end by impersonating you and can confirm you are able to access these links...
Self Service Portal UI...
(as per attached 'screenshot01.png')
https://queenslandrail.service-now.com/service_management?id=ss_approval&amp;table=sysapproval_approver&amp;sys_id=37da8d2a47d476906793229df26d432b&amp;view=sp
ServiceNow Back-end UI...
(as per attached 'screenshot02.png')
https://queenslandrail.service-now.com/nav_to.do?uri=sysapproval_approver.do?sys_id=37da8d2a47d476906793229df26d432b
08-12-2025 10:52:40 - Shane Kmet (Work notes)
Assigning to Service Now for assistance with RITM0263692  
The assigned approver - Dean Kelly - Is unable to approve the RITM via the link in the attached email
</t>
  </si>
  <si>
    <t xml:space="preserve">
 2025-12-08 10:52:40 Shane Kmet - Assignment Group is Service Now was Global Service Desk
 2025-12-08 11:59:50 John Shen - Assigned to is John Shen was 
 2025-12-08 12:16:11 John Shen - State is On Hold was Work in Progress</t>
  </si>
  <si>
    <t xml:space="preserve">12-12-2025 11:49:01 - PDXC Integration (Work notes)
Assigned to NANDHA VEMISHETTY.
&lt;br/&gt;From: Cavanough, Phillip &lt;phillip.cavanough@qr.com.au&gt; 
Sent: Friday, 12 December 2025 8:31 AM
To: Vemishetty, Nandha &lt;Nandha.Vemishetty@QR.COM.AU&gt;
Subject: Re: INC0576461 - Desktop icons going missing
Hi Nandha,
My Icons have returned but the screensaver hasn't and when the computer gets hot it shuts down. I was only intermitting but it is getting more frequent. 
Thank you.
Phil.
11-12-2025 15:01:39 - PDXC Integration (Work notes)
Assigned to NANDHA VEMISHETTY.
11-12-2025 15:01:38 - PDXC Integration (Work notes)
Assigned to NANDHA VEMISHETTY.
11-12-2025 15:01:32 - PDXC Integration (Additional comments)
nandha.vemishetty2@dxc.com: From: Vemishetty, Nandha 
Sent: Thursday, 11 December 2025 3:00 PM
To: Cavanough, Phillip &lt;phillip.cavanough@qr.com.au&gt;
Subject: INC0576461 - Desktop icons going missing
Hi Phillip,
Nandha here from ICT. I am checking with the incident (INC0576461 - Desktop icons going missing).
If you are still having issues, Please reach out to me and I would be able to resolve the issue further
Many thanks,
Nandha Vemishetty.
11-12-2025 10:04:39 - PDXC Integration (Work notes)
Assigned to NANDHA VEMISHETTY.
10-12-2025 12:01:52 - George Knight (Work notes)
Platform DXC Integration incident INC0576461 created INC40861072
10-12-2025 12:01:45 - George Knight (Work notes)
Called 0427437828 and spoke to Phil
Desktop icons showing - wallpaper is black
Phil advises that sometimes the PC shutdown abruptly without warning 
Warranty expiry 17/02/2025 
PC runs too hot to touch towards the end of the day and fan makes loud noises as if taking flight
Remoted in QRLT-JH5QV4TKTJ
Task Manager: uptime 1 day and 23 hours
Windows updates - check for updates - up to date
CMD: gpupdate /force - successful
Restarted PC
Asked Phil to open Windows updates - check for updates - PENDING
Issues persists - Screen is still black
Event View system errors:
9/12/2025 3:13:42 PM Error Service Control Manager - The Windows Installer service terminated unexpectedly. It has done this 1 time(s). The following corrective action will be taken in 120000 milliseconds: Restart the service.
9/12/2025 2:53:55 PM disk Error The driver detected a controller error on \Device\Harddisk2\DR3.
9/12/2025 6:52:25 AM Error - BTHUSB The local Bluetooth adapter has failed in an undetermined manner and will not be used. The driver has been unloaded.
Assigning to desktop team to assist further with system errors, abrupt shutdowns, heat and fan noises,  and Warranty expiry 17/02/2025
10-12-2025 11:46:24 - George Knight (Work notes)
Investigating.
09-12-2025 09:15:31 - Raegan Munro (Additional comments)
Hi Phil,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INC0576461 when you do so. 
In the event that you are no longer having these issues please advise so that we may proceed with ticket closure. 
Kind regards, 
Raegan.
09-12-2025 09:14:47 - Raegan Munro (Work notes)
Investigating.
08-12-2025 12:07:39 - Frederic Shea (Work notes)
IBC - Phil Cavanough
gupdate /force still running after last call
User restarted device
SDA remoted into devcei
SDA re-ran the cmd script
pending replication
08-12-2025 10:48:44 - Raegan Munro (Additional comments)
Hi Phil, 
Thank you for reaching out to the Queensland Rail IT Service Desk. 
As discussed, please restart your device once the update is complete and advise of the results. 
If you have any further issues with this please feel free to contact us by calling 07 3072 5000 (we are option 1), or alternatively email us at ITServiceDesk@qr.com.au. 
Kind regards, 
Raegan.
</t>
  </si>
  <si>
    <t xml:space="preserve">
 2025-12-08 10:48:44 Raegan Munro - State is On Hold was Work in Progress
 2025-12-10 12:01:45 George Knight - State is Work in Progress was On Hold
 2025-12-11 15:01:32 PDXC Integration - State is On Hold was Work in Progress</t>
  </si>
  <si>
    <t xml:space="preserve">
 2025-12-13 12:00:04  - State is Closed was Resolved</t>
  </si>
  <si>
    <t xml:space="preserve">12-12-2025 13:03:46 - Cameron Horn (Work notes)
Verified that if the user requires access view the tickets in service now then they will need to raise a software access request for service now
12-12-2025 12:39:55 - Clair Neate (Work notes)
Investigating
12-12-2025 11:50:58 - Tanmay Dave (Additional comments)
Hi team, 
As per the description - can you please add the user to the Assignment Group "Obzervr Capture (Digital Maintainer)"  in Service Now so that the user can access the tickets under that group in Service  Now
Thanks
</t>
  </si>
  <si>
    <t xml:space="preserve">
 2025-12-08 11:12:41 Cameron Horn - Assigned to is Zoe O'Brien was 
 2025-12-08 11:58:58 Gilbert Noble - Assignment Group is Obzervr Capture (Digital Maintainer) was Global Service Desk
 2025-12-12 11:51:07 Tanmay Dave - Assignment Group is Global Service Desk was Obzervr Capture (Digital Maintainer)
 2025-12-12 12:35:24 Shane Kmet - Assigned to is Fred Shea was 
 2025-12-12 13:03:46 Cameron Horn - State is Resolved was Work in Progress</t>
  </si>
  <si>
    <t xml:space="preserve">08-12-2025 11:22:30 - Raegan Munro (Work notes)
Closing and advising user to raise an Email Services request.
08-12-2025 11:21:08 - Raegan Munro (Work notes)
Investigating.
</t>
  </si>
  <si>
    <t xml:space="preserve">
 2025-12-08 11:12:42 Cameron Horn - Assigned to is Zoe O'Brien was 
 2025-12-08 11:22:30 Raegan Munro - State is Resolved was Work in Progress
 2025-12-13 12:00:00  - State is Closed was Resolved</t>
  </si>
  <si>
    <t xml:space="preserve">08-12-2025 12:15:58 - Pruthvish Patel (Work notes)
SD called User on  0730721685
User confirmed issue has been fixed now
closing the ticket
08-12-2025 12:08:55 - Pruthvish Patel (Work notes)
Investigating
</t>
  </si>
  <si>
    <t xml:space="preserve">
 2025-12-08 11:12:42 Cameron Horn - Assigned to is Zoe O'Brien was 
 2025-12-08 12:15:58 Pruthvish Patel - State is Resolved was Work in Progress
 2025-12-13 13:00:08  - State is Closed was Resolved</t>
  </si>
  <si>
    <t xml:space="preserve">12-12-2025 11:01:38 - PDXC Integration (Work notes)
Assigned to Eric Hanneman.
&lt;br/&gt;Global Protect updated to 6.2.8-243, issue resolved.
12-12-2025 11:01:29 - PDXC Integration (Work notes)
Assigned to Eric Hanneman.
&lt;br/&gt;Global Protect updated to 6.2.8-243, issue resolved.
12-12-2025 11:01:21 - PDXC Integration (Additional comments)
ehanneman2@dxc.com: Received an email from Mick stating that all is well now, ok to resolve the incident out.
12-12-2025 11:00:38 - PDXC Integration (Work notes)
Assigned to Eric Hanneman.
&lt;br/&gt;From: Hanneman, Eric 
Sent: Friday, 12 December 2025 10:59
To: Doyle, Michael &lt;Michael.Doyle@QR.COM.AU&gt;
Subject: RE: INC0576447 (INC40831592) - Global Protect (VPN) - cannot connect
Hi Mick, 
Thanks for the update.  I’ll go ahead and resolve the incident.
Regards,
Eric
12-12-2025 10:59:51 - PDXC Integration (Work notes)
Assigned to Eric Hanneman.
12-12-2025 10:59:41 - PDXC Integration (Work notes)
Assigned to Eric Hanneman.
&lt;br/&gt;From: Doyle, Michael &lt;michael.doyle@qr.com.au&gt; 
Sent: Friday, 12 December 2025 10:56
To: Hanneman, Eric &lt;eric.hanneman@qr.com.au&gt;
Subject: Re: INC0576447 (INC40831592) - Global Protect (VPN) - cannot connect
Yes Eric all seems fine. If I find all isn't  well in the future I will contact IT again. Thank you for your assistance.
Have a great day
Get Outlook for Android
12-12-2025 10:30:38 - PDXC Integration (Work notes)
Assigned to Eric Hanneman.
&lt;br/&gt;From: Hanneman, Eric 
Sent: Friday, 12 December 2025 10:30
To: Doyle, Michael &lt;Michael.Doyle@QR.COM.AU&gt;
Subject: INC0576447 (INC40831592) - Global Protect (VPN) - cannot connect
Hi Michael,
I was just checking back on your laptop, is all well with Global Protect after the updates completed?  Can this incident be resolved?
Regards,
Eric
10-12-2025 10:44:04 - PDXC Integration (Work notes)
Assigned to Eric Hanneman.
&lt;br/&gt;Spoke to Mick, he'll check on the device in a bit, was doing an update.  He'll call back and provide an update.
10-12-2025 10:41:18 - PDXC Integration (Work notes)
Assigned to Eric Hanneman.
&lt;br/&gt;Called and left VM for Mick on 0406 453 936.
09-12-2025 14:14:14 - PDXC Integration (Work notes)
Assigned to Eric Hanneman.
09-12-2025 14:14:14 - PDXC Integration (Work notes)
Assigned to Eric Hanneman.
09-12-2025 14:14:10 - PDXC Integration (Additional comments)
ehanneman2@dxc.com: Awaiting update from Mick tomorrow.  Will check in via phone call.
09-12-2025 14:13:38 - PDXC Integration (Work notes)
Assigned to Eric Hanneman.
&lt;br/&gt;Spoke to Mick and he is in town (from Townsville) and his device has not hit the network to receive updates in mover 2 months.  
Kicked off a Sync within Company portal and also ran a gpupdate.
Noticed that Global Protect was 6.2.8-128, where up-to-date laptops are at 6.2.8-243.
Mick needed to leave for the day.  Said that I would check back with him tomorrow to see how the updates went.
09-12-2025 09:39:48 - PDXC Integration (Work notes)
Assigned to Eric Hanneman.
08-12-2025 11:23:59 - Gilbert Noble (Work notes)
Platform DXC Integration incident INC0576447 created INC40831592
</t>
  </si>
  <si>
    <t xml:space="preserve">
 2025-12-08 11:22:54 Gilbert Noble - Assigned to is Gilbert Noble was 
 2025-12-08 11:23:53 Gilbert Noble - Assignment Group is DXC Desktop CBD was DXC Remote Desktop Support
 2025-12-09 14:14:10 PDXC Integration - State is On Hold was Work in Progress
 2025-12-12 10:59:43 PDXC Integration - State is Work in Progress was On Hold
 2025-12-12 11:01:21 PDXC Integration - State is Resolved was Work in Progress</t>
  </si>
  <si>
    <t xml:space="preserve">
 2025-12-08 10:32:10 TRAP Alerts - State is Closed was Closed</t>
  </si>
  <si>
    <t xml:space="preserve">08-12-2025 10:39:28 - PDXC Integration (Work notes)
Incident resolved due to closure of alert: Alert64039764
Incident resolved automatically by return-to-normal condition detected by monitoring system.
08-12-2025 10:39:25 - PDXC Integration (Work notes)
Incident resolved due to closure of alert: Alert64039764
Incident resolved automatically by return-to-normal condition detected by monitoring system.&lt;br/&gt;Backsync to Dynatrace - Status code: 201. Dynatrace Problem P-2512355 has been updated with new comment based on resolution/closure of ServiceNow incident INC40831267. The Dynatrace Problem was intentionally left Open.
08-12-2025 10:39:19 - PDXC Integration (Work notes)
Incident resolved due to closure of alert: Alert64039764
Incident resolved automatically by return-to-normal condition detected by monitoring system.&lt;br/&gt;This alert has been updated by business rule 'Copy alert updates to incident'.
Description has changed. Previous: OPEN Problem P-2512355 in environment QLR-11_ENV01
Problem detected at: 00:11 (UTC) 08.12.2025
2 impacted services
Web service
GraphCanvasWO
Failure rate increase
277 requests/min impacted
by a failure rate increase to 47 %
Service method: All methods affected
Root cause
External web service
/IcgTransport.ViziRail.BusinessServices.WorkflowObjectLayer.Cache.CacheWO.svc on port 6363
Failure rate increase
278 requests/min impacted
by a failure rate increase to 48 %
Service method: All methods affected
https://dxcdynatrace-io.sso.glb.platform.dxc.com/e/c9be27d8-6982-42a7-9fb5-78ea9087067f/#problems/problemdetails;pid=2694146830223825849_1765152360000V2,
 Tags- ViziRail Services, customProperties_Node_IP:10.32.32.21, 10.32.32.22, 10.32.32.23, customProperties_Node_IP:10.32.32.26, 10.32.32.27, 10.32.32.36, 10.32.32.37, HN;:CATPRDVIZ100.corp.qr.com.au, CATPRDVIZ101.corp.qr.com.au, CATPRDVIZ200.corp.qr.com.au, HN;:CATPRDVAC200.corp.qr.com.au, MAP ID:QLR_DT_CI_002
08-12-2025 10:39:08 - PDXC Integration (Work notes)
Incident resolved due to closure of alert: Alert64039764
08-12-2025 10:38:21 - PDXC Integration (Work notes)
The related alert Alert64039764 state is now Closed
08-12-2025 10:29:38 - PDXC Integration (Work notes)
Backsync to Dynatrace - Status code: 201. Dynatrace Problem P-2512355 has been updated with new comment based on creation of ServiceNow incident INC40831267.
---START---{EventSourceSendingServer:undefined,EventSourceExternalId:undefined}---END---
08-12-2025 10:29:33 -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&lt;/td&gt;&lt;td&gt;DT2694146830223825849_1765152360000V2_SERVICE-9BAF97013051D078_FAILURE_RATE_INCREASED&lt;/td&gt;&lt;/tr&gt;&lt;tr&gt;&lt;td&gt;HN;&lt;/td&gt;&lt;td&gt;CATPRDVAC200.corp.qr.com.au&lt;/td&gt;&lt;/tr&gt;&lt;tr&gt;&lt;td&gt;MAP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10.32.32.23&lt;/td&gt;&lt;/tr&gt;&lt;tr&gt;&lt;td&gt;affectedRequestsPerMinute&lt;/td&gt;&lt;td&gt;140.8&lt;/td&gt;&lt;/tr&gt;&lt;tr&gt;&lt;td&gt;annotationDescription&lt;/td&gt;&lt;td&gt;The error rate increased to 47.45 %.
Service GraphCanvasWO has a failure rate increase.&lt;/td&gt;&lt;/tr&gt;&lt;tr&gt;&lt;td&gt;displayId&lt;/td&gt;&lt;td&gt;P-2512355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GraphCanvasWO&lt;/td&gt;&lt;/tr&gt;&lt;tr&gt;&lt;td&gt;serviceMethodGroup&lt;/td&gt;&lt;td&gt;Default requests&lt;/td&gt;&lt;/tr&gt;&lt;tr&gt;&lt;td&gt;severities failure rate&lt;/td&gt;&lt;td&gt;47.45011&lt;/td&gt;&lt;/tr&gt;&lt;tr&gt;&lt;td&gt;severities unit&lt;/td&gt;&lt;td&gt;percent (%)&lt;/td&gt;&lt;/tr&gt;&lt;tr&gt;&lt;td&gt;severityLevel&lt;/td&gt;&lt;td&gt;ERROR&lt;/td&gt;&lt;/tr&gt;&lt;tr&gt;&lt;td&gt;startTime&lt;/td&gt;&lt;td&gt;1765152360000&lt;/td&gt;&lt;/tr&gt;&lt;tr&gt;&lt;td&gt;status&lt;/td&gt;&lt;td&gt;OPEN&lt;/td&gt;&lt;/tr&gt;&lt;tr&gt;&lt;td&gt;tags&lt;/td&gt;&lt;td&gt;ViziRail Services&lt;/td&gt;&lt;/tr&gt;&lt;/table&gt;[/code]
08-12-2025 10:29:28 - PDXC Integration (Work notes)
Backsync to Dynatrace - Status code: 201. Dynatrace Problem P-2512355 has been updated with new comment based on creation of ServiceNow incident INC40831267.
---START---{EventSourceSendingServer:undefined,EventSourceExternalId:undefined}---END---
08-12-2025 10:29:24 -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&lt;/td&gt;&lt;td&gt;DT2694146830223825849_1765152360000V2_SERVICE-9BAF97013051D078_FAILURE_RATE_INCREASED&lt;/td&gt;&lt;/tr&gt;&lt;tr&gt;&lt;td&gt;HN;&lt;/td&gt;&lt;td&gt;CATPRDVAC200.corp.qr.com.au&lt;/td&gt;&lt;/tr&gt;&lt;tr&gt;&lt;td&gt;MAP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10.32.32.23&lt;/td&gt;&lt;/tr&gt;&lt;tr&gt;&lt;td&gt;affectedRequestsPerMinute&lt;/td&gt;&lt;td&gt;140.8&lt;/td&gt;&lt;/tr&gt;&lt;tr&gt;&lt;td&gt;annotationDescription&lt;/td&gt;&lt;td&gt;The error rate increased to 47.45 %.
Service GraphCanvasWO has a failure rate increase.&lt;/td&gt;&lt;/tr&gt;&lt;tr&gt;&lt;td&gt;displayId&lt;/td&gt;&lt;td&gt;P-2512355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GraphCanvasWO&lt;/td&gt;&lt;/tr&gt;&lt;tr&gt;&lt;td&gt;serviceMethodGroup&lt;/td&gt;&lt;td&gt;Default requests&lt;/td&gt;&lt;/tr&gt;&lt;tr&gt;&lt;td&gt;severities failure rate&lt;/td&gt;&lt;td&gt;47.45011&lt;/td&gt;&lt;/tr&gt;&lt;tr&gt;&lt;td&gt;severities unit&lt;/td&gt;&lt;td&gt;percent (%)&lt;/td&gt;&lt;/tr&gt;&lt;tr&gt;&lt;td&gt;severityLevel&lt;/td&gt;&lt;td&gt;ERROR&lt;/td&gt;&lt;/tr&gt;&lt;tr&gt;&lt;td&gt;startTime&lt;/td&gt;&lt;td&gt;1765152360000&lt;/td&gt;&lt;/tr&gt;&lt;tr&gt;&lt;td&gt;status&lt;/td&gt;&lt;td&gt;OPEN&lt;/td&gt;&lt;/tr&gt;&lt;tr&gt;&lt;td&gt;tags&lt;/td&gt;&lt;td&gt;ViziRail Services&lt;/td&gt;&lt;/tr&gt;&lt;/table&gt;[/code]
08-12-2025 10:28:40 - PDXC Integration (Work notes)
---START---{EventSourceSendingServer:undefined,EventSourceExternalId:undefined}---END---
08-12-2025 10:28:37 -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&lt;/td&gt;&lt;td&gt;SERVICE-9BAF97013051D078&lt;/td&gt;&lt;/tr&gt;&lt;tr&gt;&lt;td&gt;UUID: &lt;/td&gt;&lt;td&gt;DT2694146830223825849_1765152360000V2_SERVICE-9BAF97013051D078_FAILURE_RATE_INCREASED&lt;/td&gt;&lt;/tr&gt;&lt;tr&gt;&lt;td&gt;HN;&lt;/td&gt;&lt;td&gt;CATPRDVAC200.corp.qr.com.au&lt;/td&gt;&lt;/tr&gt;&lt;tr&gt;&lt;td&gt;MAP ID&lt;/td&gt;&lt;td&gt;QLR_DT_CI_002&lt;/td&gt;&lt;/tr&gt;&lt;tr&gt;&lt;td&gt;Node IP&lt;/td&gt;&lt;td&gt;10.32.32.21, 10.32.32.22, 10.32.32.23&lt;/td&gt;&lt;/tr&gt;&lt;tr&gt;&lt;td&gt;affectedRequestsPerMinute&lt;/td&gt;&lt;td&gt;140.8&lt;/td&gt;&lt;/tr&gt;&lt;tr&gt;&lt;td&gt;annotationDescription&lt;/td&gt;&lt;td&gt;The error rate increased to 47.45 %.
Service GraphCanvasWO has a failure rate increase.&lt;/td&gt;&lt;/tr&gt;&lt;tr&gt;&lt;td&gt;displayId&lt;/td&gt;&lt;td&gt;P-2512355&lt;/td&gt;&lt;/tr&gt;&lt;tr&gt;&lt;td&gt;dynatraceEnvironment&lt;/td&gt;&lt;td&gt;c9be27d8-6982-42a7-9fb5-78ea9087067f&lt;/td&gt;&lt;/tr&gt;&lt;tr&gt;&lt;td&gt;endTime&lt;/td&gt;&lt;td&gt;-1&lt;/td&gt;&lt;/tr&gt;&lt;tr&gt;&lt;td&gt;entityId&lt;/td&gt;&lt;td&gt;SERVICE-9BAF97013051D078&lt;/td&gt;&lt;/tr&gt;&lt;tr&gt;&lt;td&gt;entityName&lt;/td&gt;&lt;td&gt;GraphCanvasWO&lt;/td&gt;&lt;/tr&gt;&lt;tr&gt;&lt;td&gt;eventType&lt;/td&gt;&lt;td&gt;FAILURE_RATE_INCREASED&lt;/td&gt;&lt;/tr&gt;&lt;tr&gt;&lt;td&gt;foundSupportGroupAction&lt;/td&gt;&lt;td&gt;UseAssignmentRules&lt;/td&gt;&lt;/tr&gt;&lt;tr&gt;&lt;td&gt;impactLevel&lt;/td&gt;&lt;td&gt;SERVICE&lt;/td&gt;&lt;/tr&gt;&lt;tr&gt;&lt;td&gt;isRootCause&lt;/td&gt;&lt;td&gt;fals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GraphCanvasWO&lt;/td&gt;&lt;/tr&gt;&lt;tr&gt;&lt;td&gt;serviceMethodGroup&lt;/td&gt;&lt;td&gt;Default requests&lt;/td&gt;&lt;/tr&gt;&lt;tr&gt;&lt;td&gt;severities failure rate&lt;/td&gt;&lt;td&gt;47.45011&lt;/td&gt;&lt;/tr&gt;&lt;tr&gt;&lt;td&gt;severities unit&lt;/td&gt;&lt;td&gt;percent (%)&lt;/td&gt;&lt;/tr&gt;&lt;tr&gt;&lt;td&gt;severityLevel&lt;/td&gt;&lt;td&gt;ERROR&lt;/td&gt;&lt;/tr&gt;&lt;tr&gt;&lt;td&gt;startTime&lt;/td&gt;&lt;td&gt;1765152360000&lt;/td&gt;&lt;/tr&gt;&lt;tr&gt;&lt;td&gt;status&lt;/td&gt;&lt;td&gt;OPEN&lt;/td&gt;&lt;/tr&gt;&lt;tr&gt;&lt;td&gt;tags&lt;/td&gt;&lt;td&gt;ViziRail Services&lt;/td&gt;&lt;/tr&gt;&lt;/table&gt;[/code]
</t>
  </si>
  <si>
    <t xml:space="preserve">
 2025-12-08 10:38:21 PDXC Integration - State is Work in Progress was New
 2025-12-08 10:39:03 PDXC Integration - State is Resolved was Work in Progress
 2025-12-13 11:00:05  - State is Closed was Resolved</t>
  </si>
  <si>
    <t xml:space="preserve">08-12-2025 10:39:28 - PDXC Integration (Work notes)
Incident resolved due to closure of alert: Alert64039762
Incident resolved automatically by return-to-normal condition detected by monitoring system.&lt;br/&gt;Backsync to Dynatrace - Status code: 201. Dynatrace Problem P-2512355 has been updated with new comment based on resolution/closure of ServiceNow incident INC40831262. The Dynatrace Problem was intentionally left Open.
08-12-2025 10:39:25 - PDXC Integration (Work notes)
Incident resolved due to closure of alert: Alert64039762
Incident resolved automatically by return-to-normal condition detected by monitoring system.
08-12-2025 10:39:18 - PDXC Integration (Work notes)
Incident resolved due to closure of alert: Alert64039762
Incident resolved automatically by return-to-normal condition detected by monitoring system.&lt;br/&gt;This alert has been updated by business rule 'Copy alert updates to incident'.
Description has changed. Previous: OPEN Problem P-2512355 in environment QLR-11_ENV01
Problem detected at: 00:11 (UTC) 08.12.2025
2 impacted services
Web service
GraphCanvasWO
Failure rate increase
277 requests/min impacted
by a failure rate increase to 47 %
Service method: All methods affected
Root cause
External web service
/IcgTransport.ViziRail.BusinessServices.WorkflowObjectLayer.Cache.CacheWO.svc on port 6363
Failure rate increase
278 requests/min impacted
by a failure rate increase to 48 %
Service method: All methods affected
https://dxcdynatrace-io.sso.glb.platform.dxc.com/e/c9be27d8-6982-42a7-9fb5-78ea9087067f/#problems/problemdetails;pid=2694146830223825849_1765152360000V2,
 Tags- ViziRail Services, customProperties_Node_IP:10.32.32.21, 10.32.32.22, 10.32.32.23, customProperties_Node_IP:10.32.32.26, 10.32.32.27, 10.32.32.36, 10.32.32.37, HN;:CATPRDVIZ100.corp.qr.com.au, CATPRDVIZ101.corp.qr.com.au, CATPRDVIZ200.corp.qr.com.au, HN;:CATPRDVAC200.corp.qr.com.au, MAP ID:QLR_DT_CI_002
08-12-2025 10:39:09 - PDXC Integration (Work notes)
Incident resolved due to closure of alert: Alert64039762
08-12-2025 10:38:18 - PDXC Integration (Work notes)
The related alert Alert64039762 state is now Closed
08-12-2025 10:28:45 - PDXC Integration (Work notes)
Backsync to Dynatrace - Status code: 201. Dynatrace Problem P-2512355 has been updated with new comment based on creation of ServiceNow incident INC40831262.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08-12-2025 10:28:40 -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08-12-2025 10:28:38 - PDXC Integration (Work notes)
Backsync to Dynatrace - Status code: 201. Dynatrace Problem P-2512355 has been updated with new comment based on creation of ServiceNow incident INC40831262.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08-12-2025 10:28:34 - PDXC Integration (Work notes)
Backsync to Dynatrace - Status code: 201. Dynatrace Problem P-2512355 has been updated with new comment based on creation of ServiceNow incident INC40831262.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08-12-2025 10:28:32 -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08-12-2025 10:28:29 -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08-12-2025 10:28:08 - PDXC Integration (Work notes)
This alert has been updated by business rule 'Copy alert updates to incident'.
Short Description has changed. Previous: Failure rate increase - /IcgTransport.ViziRail.BusinessServices.WorkflowObjectLayer.Cache.CacheWO.svc on port 6363
---START---{EventSourceSendingServer:undefined,EventSourceExternalId:undefined}---END---
08-12-2025 10:28:04 - PDXC Integration (Work notes)
---START---{EventSourceSendingServer:undefined,EventSourceExternalId:undefined}---END---
08-12-2025 10:28:00 -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08-12-2025 10:27:57 -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08-12-2025 10:27:54 - PDXC Integration (Work notes)
---START---{EventSourceSendingServer:undefined,EventSourceExternalId:undefined}---END---
08-12-2025 10:27:52 - PDXC Integration (Additional comments)
system: This alert came in from DYNATRACE:
[code]&lt;table&gt;&lt;tr&gt;&lt;td width=160px&gt;Category: &lt;/td&gt;&lt;td&gt;EdgeX-FAILURE_RATE_INCREASED&lt;/td&gt;&lt;/tr&gt;&lt;tr&gt;&lt;td&gt;Application: &lt;/td&gt;&lt;td&gt;SERVICE&lt;/td&gt;&lt;/tr&gt;&lt;tr&gt;&lt;td&gt;Object: &lt;/td&gt;&lt;td&gt;SERVICE-BCFAB2608BC2005F&lt;/td&gt;&lt;/tr&gt;&lt;tr&gt;&lt;td&gt;UUID: &lt;/td&gt;&lt;td&gt;DT2694146830223825849_1765152360000V2_SERVICE-BCFAB2608BC2005F_FAILURE_RATE_INCREASED&lt;/td&gt;&lt;/tr&gt;&lt;tr&gt;&lt;td&gt;HN;&lt;/td&gt;&lt;td&gt;CATPRDVAC200.corp.qr.com.au&lt;/td&gt;&lt;/tr&gt;&lt;tr&gt;&lt;td&gt;MAP ID&lt;/td&gt;&lt;td&gt;QLR_DT_CI_002&lt;/td&gt;&lt;/tr&gt;&lt;tr&gt;&lt;td&gt;Node IP&lt;/td&gt;&lt;td&gt;10.32.32.21, 10.32.32.22, 10.32.32.23&lt;/td&gt;&lt;/tr&gt;&lt;tr&gt;&lt;td&gt;affectedRequestsPerMinute&lt;/td&gt;&lt;td&gt;139&lt;/td&gt;&lt;/tr&gt;&lt;tr&gt;&lt;td&gt;annotationDescription&lt;/td&gt;&lt;td&gt;The error rate increased to 48.3 %.
Service /IcgTransport.ViziRail.BusinessServices.WorkflowObjectLayer.Cache.CacheWO.svc on port 6363 has a failure rate increase.&lt;/td&gt;&lt;/tr&gt;&lt;tr&gt;&lt;td&gt;displayId&lt;/td&gt;&lt;td&gt;P-2512355&lt;/td&gt;&lt;/tr&gt;&lt;tr&gt;&lt;td&gt;dynatraceEnvironment&lt;/td&gt;&lt;td&gt;c9be27d8-6982-42a7-9fb5-78ea9087067f&lt;/td&gt;&lt;/tr&gt;&lt;tr&gt;&lt;td&gt;endTime&lt;/td&gt;&lt;td&gt;1765153320000&lt;/td&gt;&lt;/tr&gt;&lt;tr&gt;&lt;td&gt;entityId&lt;/td&gt;&lt;td&gt;SERVICE-BCFAB2608BC2005F&lt;/td&gt;&lt;/tr&gt;&lt;tr&gt;&lt;td&gt;entityName&lt;/td&gt;&lt;td&gt;/IcgTransport.ViziRail.BusinessServices.WorkflowObjectLayer.Cache.CacheWO.svc on port 6363&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2694146830223825849_1765152360000V2&lt;/td&gt;&lt;/tr&gt;&lt;tr&gt;&lt;td&gt;problemImpact&lt;/td&gt;&lt;td&gt;SERVICES&lt;/td&gt;&lt;/tr&gt;&lt;tr&gt;&lt;td&gt;problemUrl&lt;/td&gt;&lt;td&gt;https://dxcdynatrace-io.sso.glb.platform.dxc.com/e/c9be27d8-6982-42a7-9fb5-78ea9087067f/#problems/problemdetails;pid=2694146830223825849_1765152360000V2&lt;/td&gt;&lt;/tr&gt;&lt;tr&gt;&lt;td&gt;runEventRules&lt;/td&gt;&lt;td&gt;true&lt;/td&gt;&lt;/tr&gt;&lt;tr&gt;&lt;td&gt;service&lt;/td&gt;&lt;td&gt;/IcgTransport.ViziRail.BusinessServices.WorkflowObjectLayer.Cache.CacheWO.svc on port 6363&lt;/td&gt;&lt;/tr&gt;&lt;tr&gt;&lt;td&gt;serviceMethodGroup&lt;/td&gt;&lt;td&gt;Default requests&lt;/td&gt;&lt;/tr&gt;&lt;tr&gt;&lt;td&gt;severities failure rate&lt;/td&gt;&lt;td&gt;48.29932&lt;/td&gt;&lt;/tr&gt;&lt;tr&gt;&lt;td&gt;severities unit&lt;/td&gt;&lt;td&gt;percent (%)&lt;/td&gt;&lt;/tr&gt;&lt;tr&gt;&lt;td&gt;severityLevel&lt;/td&gt;&lt;td&gt;ERROR&lt;/td&gt;&lt;/tr&gt;&lt;tr&gt;&lt;td&gt;startTime&lt;/td&gt;&lt;td&gt;1765152360000&lt;/td&gt;&lt;/tr&gt;&lt;tr&gt;&lt;td&gt;status&lt;/td&gt;&lt;td&gt;CLOSED&lt;/td&gt;&lt;/tr&gt;&lt;tr&gt;&lt;td&gt;tags&lt;/td&gt;&lt;td&gt;ViziRail Services&lt;/td&gt;&lt;/tr&gt;&lt;/table&gt;[/code]
system:  Assignment rules are now used for all cases when the CI can't be resolved or the CI has no support group.
</t>
  </si>
  <si>
    <t xml:space="preserve">
 2025-12-08 10:38:24 PDXC Integration - State is Work in Progress was New
 2025-12-08 10:39:05 PDXC Integration - State is Resolved was Work in Progress
 2025-12-13 11:00:03  - State is Closed was Resolved</t>
  </si>
  <si>
    <t xml:space="preserve">
 2025-12-13 12:00:09  - State is Closed was Resolved</t>
  </si>
  <si>
    <t xml:space="preserve">08-12-2025 10:39:35 - PDXC Integration (Work notes)
A consumable order, 7329575, is being processed. 
Item: 1 x Black Toner
Delivery timeframe 2-4 business days
08-12-2025 10:29:55 - PDXC Integration (Work notes)
Vendor Referenced this CI Value on Creation not found in database : Y178HB01712 - SP3510SF
08-12-2025 10:29:28 - Frederic Shea (Work notes)
Platform DXC Integration incident INC0576442 created INC40831278
</t>
  </si>
  <si>
    <t xml:space="preserve">
 2025-12-08 10:39:34 PDXC Integration - State is Resolved was Work in Progress
 2025-12-13 11:00:00  - State is Closed was Resolved</t>
  </si>
  <si>
    <t xml:space="preserve">08-12-2025 10:35:25 - Pruthvish Patel (Additional comments)
Great, Thank you for reaching out Service Desk
You have a good day ahead!
08-12-2025 10:35:24 - Katie Johnston (Additional comments)
No Thank you.
08-12-2025 10:35:23 - Pruthvish Patel (Additional comments)
Is there anything else I can help you with today?
08-12-2025 10:35:22 - Pruthvish Patel (Additional comments)
If sender can upload the file on Onedrive and shared the link with you, that might also work 
If you want to try this
08-12-2025 10:35:21 - Pruthvish Patel (Additional comments)
I would suggest you to get approval first from Level3 or higher manager and then submit the form and attached the approval form 
So the process of access run smoothly
08-12-2025 10:35:20 - Katie Johnston (Additional comments)
Thank you
08-12-2025 10:35:19 - Pruthvish Patel (Additional comments)
You can  submit the form using above link
08-12-2025 10:35:18 - Pruthvish Patel (Additional comments)
https://queenslandrail.service-now.com/service_management?id=sc_cat_item&amp;sys_id=fa2c4187db393700fe4b5e97f49619f2
08-12-2025 10:35:17 - Pruthvish Patel (Additional comments)
I will find out link for you
08-12-2025 10:35:16 - Katie Johnston (Additional comments)
I will investigate the access option. Do I have to complete a form for this?
08-12-2025 10:35:15 - Katie Johnston (Additional comments)
It is far too large to send via email even when a ZIP file.
08-12-2025 10:35:14 - Pruthvish Patel (Additional comments)
Alternatively, you can asked the sender to ZIP the file and send it on email
08-12-2025 10:35:13 - Pruthvish Patel (Additional comments)
Hi Katie,
To get access to File Sharing sites like Google Drive then will need approval from a Level 3 manager or higher with the lengthen of time and justification of access
from there the security team will review the access for approval
08-12-2025 10:35:12 - Pruthvish Patel (Additional comments)
Thank you for contacting  the ICT Service Desk.  I am looking into your question now and will be with you shortly.
08-12-2025 10:35:11 - Katie Johnston (Additional comments)
A videographer has created a video for us but we cannot access it due to the link being blocked as it is being stored on a google drive. Are we able to have this site unblocked or is there an alternative way we can view the file?
</t>
  </si>
  <si>
    <t xml:space="preserve">
 2025-12-13 11:00:10  - State is Closed was Resolved</t>
  </si>
  <si>
    <t xml:space="preserve">08-12-2025 16:04:18 - PDXC Integration (Work notes)
Assigned to Vanessa Swarbrick.
&lt;br/&gt;Thank you for reporting this email.
We've confirmed the email contains spam email and we've blocked the email address.
08-12-2025 16:03:44 - PDXC Integration (Work notes)
Assigned to Vanessa Swarbrick.
&lt;br/&gt;Thank you for reporting this email.
We've confirmed the email contains spam email and we've blocked the email address.
08-12-2025 16:03:38 - PDXC Integration (Work notes)
Assigned to Vanessa Swarbrick.
&lt;br/&gt;Thank you for reporting this email.
We've confirmed the email contains spam email and we've blocked the email address.
&lt;br/&gt;Sender: supporter@donate.lifeflight.org.au
08-12-2025 16:03:37 - PDXC Integration (Additional comments)
vanessa.swarbrick@dxc.com: Thank you for reporting this email.
We've confirmed the email contains spam email and we've blocked the email address.
08-12-2025 15:31:44 - PDXC Integration (Work notes)
Assigned to Vanessa Swarbrick.
08-12-2025 10:17:38 - PDXC Integration (Work notes)
Opened By User is Unknown : TRAP_Alerts@qr.com.au@QR
08-12-2025 10:17:24 - TRAP Alerts (Work notes)
Platform DXC Integration incident INC0576437 created INC40831180
</t>
  </si>
  <si>
    <t xml:space="preserve">
 2025-12-08 10:17:09 TRAP Alerts - State is New was New
 2025-12-08 15:31:36 PDXC Integration - State is Work in Progress was New
 2025-12-08 16:03:35 PDXC Integration - State is Resolved was Work in Progress
 2025-12-13 17:00:02  - State is Closed was Resolved</t>
  </si>
  <si>
    <t xml:space="preserve">
 2025-12-13 12:00:02  - State is Closed was Resolved</t>
  </si>
  <si>
    <t xml:space="preserve">
 2025-12-13 11:00:07  - State is Closed was Resolved</t>
  </si>
  <si>
    <t xml:space="preserve">
 2025-12-13 11:00:02  - State is Closed was Resolved</t>
  </si>
  <si>
    <t xml:space="preserve">08-12-2025 13:50:03 - Nathan Ward (Additional comments)
reply from: Nathan.Ward@qr.com.au
Hi Louisa
Anthony has no safe working incidents on file. Anthony can perform his role a Rail Traffic Guard safely.
Kind regards
[Queensland Rail logo]
Nathan Ward
A/TSD OPERATIONS MANAGER STH
Bowen Hills Admin-Gnd
69 Mayne Rd Bowen Hills 4006
T:   07 3072 8647
M: 0455540309
F: +61 7 3606 2905
W: queenslandrail.com.au&lt;http://queenslandrail.com.au/&gt;
[cid:image004.png@01DC6849.757D4EC0]
08-12-2025 13:37:56 - Louisa Hackenberg (Additional comments)
reply from: Louisa.Hackenberg@qr.com.au
Thanks Amie,
Are there any other safe working events recorded for Anthony that could mean there is an issue with attention, concentration or sleepiness?
SPADs are probably a well known one, but I’d like to not assume that he isn’t a driver therefore there is no relevant history.
Thanks
Louisa
08-12-2025 10:14:56 - Riley Thomas (Work notes)
.
08-12-2025 10:13:40 - Guest (Additional comments)
reply from: SEQTSDHealthandCompliance@qr.com.au
Hello,
Further to the below (Thanks Nathan!), the SPAD comment does not relate as Anthony is a RTG.
Kind Regards,
[Queensland Rail logo]
Amie McAnulty
A/Administration Officer - TSD operations
69 Mayne Road, Ground Floor
Bowen Hills, Queensland 4006
T: 892 3355 / 3072 3355
F: 07 3606 2905
W: queenslandrail.com.au&lt;http://queenslandrail.com.au/&gt;
08-12-2025 10:06:18 - Shane Kmet (Work notes)
Closing as INC raised by Guest
</t>
  </si>
  <si>
    <t xml:space="preserve">
 2025-12-08 10:06:07 Shane Kmet - Assigned to is Raegan Munro was 
 2025-12-08 10:06:18 Shane Kmet - State is Resolved was Work in Progress
 2025-12-13 11:00:07  - State is Closed was Resolved</t>
  </si>
  <si>
    <t xml:space="preserve">10-12-2025 11:55:04 - PDXC Integration (Work notes)
Assigned to Jaymesh Sharma.
&lt;br/&gt;Socket outlet unable to supply power to doc. Assigned to DXC Desktop CBD for further investigation. Issue resolved as per Daniel.
Windows updates were updated on device successfully that resolved the issues.
10-12-2025 11:54:59 - PDXC Integration (Work notes)
Assigned to Jaymesh Sharma.
&lt;br/&gt;Socket outlet unable to supply power to doc. Assigned to DXC Desktop CBD for further investigation. Issue resolved as per Daniel.
Windows updates were updated on device successfully that resolved the issues.
10-12-2025 11:54:54 - PDXC Integration (Additional comments)
james.sharma@dxc.com: Issue resolved as per Daniel.
Windows updates were updated on device successfully that resolved the issues.
10-12-2025 11:54:48 - PDXC Integration (Work notes)
Assigned to Jaymesh Sharma.
&lt;br/&gt;Socket outlet unable to supply power to doc. Assigned to DXC Desktop CBD for further investigation. Issue resolved as per Daniel.
Windows updates were updated on device successfully that resolved the issues.
10-12-2025 11:54:45 - PDXC Integration (Additional comments)
james.sharma@dxc.com: Issue resolved as per Daniel.
Windows updates were updated on device successfully that resolved the issues.
10-12-2025 11:54:04 - PDXC Integration (Work notes)
Assigned to Jaymesh Sharma.
09-12-2025 11:25:47 - Daniel Green (Work notes)
Platform DXC Integration incident INC0576426 updated INC40831838
09-12-2025 11:25:41 - Daniel Green (Additional comments)
I'll be in office tomorrow
09-12-2025 11:09:15 - PDXC Integration (Work notes)
Assigned to Jaymesh Sharma.
09-12-2025 11:09:15 - PDXC Integration (Work notes)
Assigned to Jaymesh Sharma.
09-12-2025 11:09:11 - PDXC Integration (Additional comments)
james.sharma@dxc.com: Hi Daneil, could you please visit tech bar located at RC1 next to the lost and found office. when you're available. Thanks
09-12-2025 09:39:38 - PDXC Integration (Work notes)
Assigned to Jaymesh Sharma.
08-12-2025 12:05:08 - Pruthvish Patel (Work notes)
Platform DXC Integration incident INC0576426 created INC40831838
08-12-2025 12:05:00 - Pruthvish Patel (Work notes)
Assigning to DXC Desktop CBD for further investigation
08-12-2025 11:57:08 - Pruthvish Patel (Work notes)
Investigating
</t>
  </si>
  <si>
    <t xml:space="preserve">
 2025-12-08 10:06:08 Shane Kmet - Assigned to is Raegan Munro was 
 2025-12-08 12:05:00 Pruthvish Patel - Assignment Group is DXC Desktop CBD was Global Service Desk
 2025-12-09 11:09:11 PDXC Integration - State is On Hold was Work in Progress
 2025-12-10 11:53:59 PDXC Integration - State is Work in Progress was On Hold
 2025-12-10 11:54:45 PDXC Integration - State is Resolved was Work in Progress</t>
  </si>
  <si>
    <t xml:space="preserve">
 2025-12-08 09:53:07 TRAP Alerts - State is Closed was Closed</t>
  </si>
  <si>
    <t xml:space="preserve">
 2025-12-08 09:50:15 TRAP Alerts - State is Closed was Closed</t>
  </si>
  <si>
    <t xml:space="preserve">09-12-2025 08:05:54 - Ruey Lim (Work notes)
Closing ticket as per user confirmed
09-12-2025 07:20:09 - Kirsty Palmer (Additional comments)
This ticket can now be closed. Thank you
09-12-2025 06:24:22 - Raegan Munro (Additional comments)
Hi Kirsty,
I just wanted to follow up with you and determine if you are still having issues accessing your account?
If so, please give us a call on 07 3072 5000 (we are option 1), or alternatively email us at ITServiceDesk@qr.com.au so that we may complete further troubleshooting. Please be sure to cite incident no. INC0576421 when you do so. 
In the event that you are no longer having these issues please advise so that we may proceed with ticket closure. 
Kind regards, 
Raegan.
09-12-2025 06:23:21 - Raegan Munro (Work notes)
Investigating.
08-12-2025 10:00:56 - Shane Kmet (Additional comments)
Hi Kirsty 
Thank you for contacting the Queensland Rail IT Service Desk today, regarding password reset issues.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t>
  </si>
  <si>
    <t xml:space="preserve">
 2025-12-08 10:00:56 Shane Kmet - State is On Hold was Work in Progress
 2025-12-09 08:05:54 Ruey Lim - State is Resolved was On Hold
 2025-12-14 09:00:04  - State is Closed was Resolved</t>
  </si>
  <si>
    <t xml:space="preserve">08-12-2025 09:48:14 - PDXC Integration (Work notes)
Incident resolved due to closure of alert: Alert64037884
Incident resolved automatically by return-to-normal condition detected by monitoring system.
08-12-2025 09:48:04 - PDXC Integration (Work notes)
Incident resolved due to closure of alert: Alert64037884
Incident resolved automatically by return-to-normal condition detected by monitoring system.&lt;br/&gt;Backsync to Dynatrace - Status code: 201. Dynatrace Problem P-2512350 has been updated with new comment based on resolution/closure of ServiceNow incident INC40830979. The Dynatrace Problem was intentionally left Open.
08-12-2025 09:47:54 - PDXC Integration (Work notes)
Incident resolved due to closure of alert: Alert64037884
Incident resolved automatically by return-to-normal condition detected by monitoring system.&lt;br/&gt;This alert has been updated by business rule 'Copy alert updates to incident'.
Description has changed. Previous: OPEN Problem P-2512350 in environment QLR-11_ENV01
Problem detected at: 23:32 (UTC) 07.12.2025
1 impacted service
Web service
framework.tn
Failure rate increase
330 requests/min impacted
by a failure rate increase to 4.4 %
Service method: All methods affected
Root cause
Web service
framework.tn
Failure rate increase
330 requests/min impacted
by a failure rate increase to 4.4 %
Service method: All methods affected
https://dxcdynatrace-io.sso.glb.platform.dxc.com/e/c9be27d8-6982-42a7-9fb5-78ea9087067f/#problems/problemdetails;pid=2556994265842307478_1765150020000V2,
 Tags- customProperties_Node_IP:10.32.64.10, 10.32.64.11, MAP ID:QLR_DT_CI_010, HN;:CAFPRDWAP101.corp.qr.com.au, CAFPRDWAP201.corp.qr.com.au, webMethods Services, QLR Integration Support
08-12-2025 09:47:49 - PDXC Integration (Work notes)
Incident resolved due to closure of alert: Alert64037884
08-12-2025 09:47:28 - PDXC Integration (Work notes)
The related alert Alert64037884 state is now Closed
08-12-2025 09:46:44 - PDXC Integration (Work notes)
Backsync to Dynatrace - Status code: 201. Dynatrace Problem P-2512350 has been updated with new comment based on creation of ServiceNow incident INC40830979.
---START---{EventSourceSendingServer:undefined,EventSourceExternalId:undefined}---END---
08-12-2025 09:46:43 -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&lt;/td&gt;&lt;td&gt;DT2556994265842307478_1765150020000V2_SERVICE-E48F7727C02D1587_FAILURE_RATE_INCREASED&lt;/td&gt;&lt;/tr&gt;&lt;tr&gt;&lt;td&gt;HN;&lt;/td&gt;&lt;td&gt;CAFPRDWAP101.corp.qr.com.au,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10.32.64.11&lt;/td&gt;&lt;/tr&gt;&lt;tr&gt;&lt;td&gt;affectedRequestsPerMinute&lt;/td&gt;&lt;td&gt;97.4&lt;/td&gt;&lt;/tr&gt;&lt;tr&gt;&lt;td&gt;annotationDescription&lt;/td&gt;&lt;td&gt;The error rate increased to 4.4 %.
Endpoint receive has a failure rate increase.&lt;/td&gt;&lt;/tr&gt;&lt;tr&gt;&lt;td&gt;displayId&lt;/td&gt;&lt;td&gt;P-2512350&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2556994265842307478_1765150020000V2&lt;/td&gt;&lt;/tr&gt;&lt;tr&gt;&lt;td&gt;problemImpact&lt;/td&gt;&lt;td&gt;SERVICES&lt;/td&gt;&lt;/tr&gt;&lt;tr&gt;&lt;td&gt;problemUrl&lt;/td&gt;&lt;td&gt;https://dxcdynatrace-io.sso.glb.platform.dxc.com/e/c9be27d8-6982-42a7-9fb5-78ea9087067f/#problems/problemdetails;pid=2556994265842307478_1765150020000V2&lt;/td&gt;&lt;/tr&gt;&lt;tr&gt;&lt;td&gt;runEventRules&lt;/td&gt;&lt;td&gt;true&lt;/td&gt;&lt;/tr&gt;&lt;tr&gt;&lt;td&gt;service&lt;/td&gt;&lt;td&gt;framework.tn&lt;/td&gt;&lt;/tr&gt;&lt;tr&gt;&lt;td&gt;serviceMethod&lt;/td&gt;&lt;td&gt;receive&lt;/td&gt;&lt;/tr&gt;&lt;tr&gt;&lt;td&gt;severities failure rate&lt;/td&gt;&lt;td&gt;4.3956046&lt;/td&gt;&lt;/tr&gt;&lt;tr&gt;&lt;td&gt;severities unit&lt;/td&gt;&lt;td&gt;percent (%)&lt;/td&gt;&lt;/tr&gt;&lt;tr&gt;&lt;td&gt;severityLevel&lt;/td&gt;&lt;td&gt;ERROR&lt;/td&gt;&lt;/tr&gt;&lt;tr&gt;&lt;td&gt;startTime&lt;/td&gt;&lt;td&gt;1765150020000&lt;/td&gt;&lt;/tr&gt;&lt;tr&gt;&lt;td&gt;status&lt;/td&gt;&lt;td&gt;OPEN&lt;/td&gt;&lt;/tr&gt;&lt;tr&gt;&lt;td&gt;tags&lt;/td&gt;&lt;td&gt;QLR Integration Support, webMethods Services&lt;/td&gt;&lt;/tr&gt;&lt;/table&gt;[/code]
08-12-2025 09:46:25 - PDXC Integration (Work notes)
Backsync to Dynatrace - Status code: 201. Dynatrace Problem P-2512350 has been updated with new comment based on creation of ServiceNow incident INC40830979.
---START---{EventSourceSendingServer:undefined,EventSourceExternalId:undefined}---END---
08-12-2025 09:46:24 - PDXC Integration (Work notes)
---START---{EventSourceSendingServer:undefined,EventSourceExternalId:undefined}---END---
08-12-2025 09:46:21 -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&lt;/td&gt;&lt;td&gt;DT2556994265842307478_1765150020000V2_SERVICE-E48F7727C02D1587_FAILURE_RATE_INCREASED&lt;/td&gt;&lt;/tr&gt;&lt;tr&gt;&lt;td&gt;HN;&lt;/td&gt;&lt;td&gt;CAFPRDWAP101.corp.qr.com.au,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10.32.64.11&lt;/td&gt;&lt;/tr&gt;&lt;tr&gt;&lt;td&gt;affectedRequestsPerMinute&lt;/td&gt;&lt;td&gt;97.4&lt;/td&gt;&lt;/tr&gt;&lt;tr&gt;&lt;td&gt;annotationDescription&lt;/td&gt;&lt;td&gt;The error rate increased to 4.4 %.
Endpoint receive has a failure rate increase.&lt;/td&gt;&lt;/tr&gt;&lt;tr&gt;&lt;td&gt;displayId&lt;/td&gt;&lt;td&gt;P-2512350&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2556994265842307478_1765150020000V2&lt;/td&gt;&lt;/tr&gt;&lt;tr&gt;&lt;td&gt;problemImpact&lt;/td&gt;&lt;td&gt;SERVICES&lt;/td&gt;&lt;/tr&gt;&lt;tr&gt;&lt;td&gt;problemUrl&lt;/td&gt;&lt;td&gt;https://dxcdynatrace-io.sso.glb.platform.dxc.com/e/c9be27d8-6982-42a7-9fb5-78ea9087067f/#problems/problemdetails;pid=2556994265842307478_1765150020000V2&lt;/td&gt;&lt;/tr&gt;&lt;tr&gt;&lt;td&gt;runEventRules&lt;/td&gt;&lt;td&gt;true&lt;/td&gt;&lt;/tr&gt;&lt;tr&gt;&lt;td&gt;service&lt;/td&gt;&lt;td&gt;framework.tn&lt;/td&gt;&lt;/tr&gt;&lt;tr&gt;&lt;td&gt;serviceMethod&lt;/td&gt;&lt;td&gt;receive&lt;/td&gt;&lt;/tr&gt;&lt;tr&gt;&lt;td&gt;severities failure rate&lt;/td&gt;&lt;td&gt;4.3956046&lt;/td&gt;&lt;/tr&gt;&lt;tr&gt;&lt;td&gt;severities unit&lt;/td&gt;&lt;td&gt;percent (%)&lt;/td&gt;&lt;/tr&gt;&lt;tr&gt;&lt;td&gt;severityLevel&lt;/td&gt;&lt;td&gt;ERROR&lt;/td&gt;&lt;/tr&gt;&lt;tr&gt;&lt;td&gt;startTime&lt;/td&gt;&lt;td&gt;1765150020000&lt;/td&gt;&lt;/tr&gt;&lt;tr&gt;&lt;td&gt;status&lt;/td&gt;&lt;td&gt;OPEN&lt;/td&gt;&lt;/tr&gt;&lt;tr&gt;&lt;td&gt;tags&lt;/td&gt;&lt;td&gt;QLR Integration Support, webMethods Services&lt;/td&gt;&lt;/tr&gt;&lt;/table&gt;[/code]
08-12-2025 09:46:16 -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&lt;/td&gt;&lt;td&gt;SERVICE-E48F7727C02D1587&lt;/td&gt;&lt;/tr&gt;&lt;tr&gt;&lt;td&gt;UUID: &lt;/td&gt;&lt;td&gt;DT2556994265842307478_1765150020000V2_SERVICE-E48F7727C02D1587_FAILURE_RATE_INCREASED&lt;/td&gt;&lt;/tr&gt;&lt;tr&gt;&lt;td&gt;HN;&lt;/td&gt;&lt;td&gt;CAFPRDWAP101.corp.qr.com.au, CAFPRDWAP201.corp.qr.com.au&lt;/td&gt;&lt;/tr&gt;&lt;tr&gt;&lt;td&gt;MAP ID&lt;/td&gt;&lt;td&gt;QLR_DT_CI_010&lt;/td&gt;&lt;/tr&gt;&lt;tr&gt;&lt;td&gt;Node IP&lt;/td&gt;&lt;td&gt;10.32.64.10, 10.32.64.11&lt;/td&gt;&lt;/tr&gt;&lt;tr&gt;&lt;td&gt;affectedRequestsPerMinute&lt;/td&gt;&lt;td&gt;97.4&lt;/td&gt;&lt;/tr&gt;&lt;tr&gt;&lt;td&gt;annotationDescription&lt;/td&gt;&lt;td&gt;The error rate increased to 4.4 %.
Endpoint receive has a failure rate increase.&lt;/td&gt;&lt;/tr&gt;&lt;tr&gt;&lt;td&gt;displayId&lt;/td&gt;&lt;td&gt;P-2512350&lt;/td&gt;&lt;/tr&gt;&lt;tr&gt;&lt;td&gt;dynatraceEnvironment&lt;/td&gt;&lt;td&gt;c9be27d8-6982-42a7-9fb5-78ea9087067f&lt;/td&gt;&lt;/tr&gt;&lt;tr&gt;&lt;td&gt;endTime&lt;/td&gt;&lt;td&gt;-1&lt;/td&gt;&lt;/tr&gt;&lt;tr&gt;&lt;td&gt;entityId&lt;/td&gt;&lt;td&gt;SERVICE-E48F7727C02D1587&lt;/td&gt;&lt;/tr&gt;&lt;tr&gt;&lt;td&gt;entityName&lt;/td&gt;&lt;td&gt;framework.tn&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2556994265842307478_1765150020000V2&lt;/td&gt;&lt;/tr&gt;&lt;tr&gt;&lt;td&gt;problemImpact&lt;/td&gt;&lt;td&gt;SERVICES&lt;/td&gt;&lt;/tr&gt;&lt;tr&gt;&lt;td&gt;problemUrl&lt;/td&gt;&lt;td&gt;https://dxcdynatrace-io.sso.glb.platform.dxc.com/e/c9be27d8-6982-42a7-9fb5-78ea9087067f/#problems/problemdetails;pid=2556994265842307478_1765150020000V2&lt;/td&gt;&lt;/tr&gt;&lt;tr&gt;&lt;td&gt;runEventRules&lt;/td&gt;&lt;td&gt;true&lt;/td&gt;&lt;/tr&gt;&lt;tr&gt;&lt;td&gt;service&lt;/td&gt;&lt;td&gt;framework.tn&lt;/td&gt;&lt;/tr&gt;&lt;tr&gt;&lt;td&gt;serviceMethod&lt;/td&gt;&lt;td&gt;receive&lt;/td&gt;&lt;/tr&gt;&lt;tr&gt;&lt;td&gt;severities failure rate&lt;/td&gt;&lt;td&gt;4.3956046&lt;/td&gt;&lt;/tr&gt;&lt;tr&gt;&lt;td&gt;severities unit&lt;/td&gt;&lt;td&gt;percent (%)&lt;/td&gt;&lt;/tr&gt;&lt;tr&gt;&lt;td&gt;severityLevel&lt;/td&gt;&lt;td&gt;ERROR&lt;/td&gt;&lt;/tr&gt;&lt;tr&gt;&lt;td&gt;startTime&lt;/td&gt;&lt;td&gt;1765150020000&lt;/td&gt;&lt;/tr&gt;&lt;tr&gt;&lt;td&gt;status&lt;/td&gt;&lt;td&gt;OPEN&lt;/td&gt;&lt;/tr&gt;&lt;tr&gt;&lt;td&gt;tags&lt;/td&gt;&lt;td&gt;QLR Integration Support, webMethods Services&lt;/td&gt;&lt;/tr&gt;&lt;/table&gt;[/code]
</t>
  </si>
  <si>
    <t xml:space="preserve">
 2025-12-08 09:47:25 PDXC Integration - State is Work in Progress was New
 2025-12-08 09:47:39 PDXC Integration - State is Resolved was Work in Progress
 2025-12-13 10:00:06  - State is Closed was Resolved</t>
  </si>
  <si>
    <t xml:space="preserve">
 2025-12-13 11:00:04  - State is Closed was Resolved</t>
  </si>
  <si>
    <t xml:space="preserve">
 2025-12-13 13:00:04  - State is Closed was Resolved</t>
  </si>
  <si>
    <t xml:space="preserve">08-12-2025 10:43:29 - Gilbert Noble (Work notes)
user called, 
PC Name:  TB250259, QRST-S4KFMFFKSW
Contact Number: 0499320257
the device is connecting fine to wifi but fails to connect to the Cellular
walked the user through changing from e-sim to physical in settings
it is showing Telstra connection and configuring
user confirmed all working now
08-12-2025 10:18:48 - Zahra Gholami (Additional comments)
Dear Brent,
Thank you for calling Queensland Rails Service Desk today.
I noticed that our call was disconnected before we could resolve the issue with your device. 
If you still need assistance, please don't hesitate to call the Service Desk back 073072 5000   at your convenience, and we'll be happy to continue troubleshooting.
Kind regards,
Zahra Gholami
</t>
  </si>
  <si>
    <t xml:space="preserve">
 2025-12-08 10:18:48 Zahra Gholami - State is On Hold was New
 2025-12-08 10:24:31 Shane Kmet - Assigned to is Fred Shea was 
 2025-12-08 10:43:29 Gilbert Noble - State is Resolved was On Hold
 2025-12-13 11:00:03  - State is Closed was Resolved</t>
  </si>
  <si>
    <t xml:space="preserve">
 2025-12-13 11:00:01  - State is Closed was Resolved</t>
  </si>
  <si>
    <t xml:space="preserve">11-12-2025 14:23:18 - PDXC Integration (Work notes)
Assigned to Bhagyashree Muchetty.
&lt;br/&gt;Application functionality confirmed by user, ticket closed
11-12-2025 14:23:08 - PDXC Integration (Work notes)
Assigned to Bhagyashree Muchetty.
&lt;br/&gt;Application functionality confirmed by user, ticket closed
11-12-2025 14:23:07 - PDXC Integration (Additional comments)
bhagyashree.muchetty@dxc.com: From: Muchetty, Bhagyashree &lt;bhagyashree.muchetty@dxc.com&gt; 
Sent: 11 December 2025 09:51 AM
To: Najbert, Marek &lt;Marek.Najbert@qr.com.au&gt;
Cc: GDIC India Modern Workplace MDM team &lt;indiawpsmdm@dxc.com&gt;
Subject: RE: QR - INC40830965 - Location Advisor download/install issue 
Hello Marek,
Thanks for the update. As the issue has been fixed, we are proceeding to close the case.
If you face any issues in the future, please generate a new ticket and we'll assist you on the same.
Have a great day ahead.
Thanks &amp; regards
Bhagyashree.
Modern Management, MDM
DXC Technology
bhagyashree.muchetty@dxc.com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Najbert, Marek &lt;Marek.Najbert@qr.com.au&gt; 
Sent: 11 December 2025 06:15 AM
To: Muchetty, Bhagyashree &lt;bhagyashree.muchetty@dxc.com&gt;
Subject: RE: QR - INC40830965 - Location Advisor download/install issue 
Hi Bhagyashree,
The app appears to be working correctly now
Thanks
Marek
11-12-2025 14:22:44 - PDXC Integration (Work notes)
Assigned to Bhagyashree Muchetty.
10-12-2025 15:55:34 - PDXC Integration (Work notes)
Assigned to Bhagyashree Muchetty.
10-12-2025 15:55:30 - PDXC Integration (Additional comments)
bhagyashree.muchetty@dxc.com: From: Muchetty, Bhagyashree &lt;bhagyashree.muchetty@dxc.com&gt; 
Sent: 10 December 2025 10:52 AM
To: Najbert, Marek &lt;Marek.Najbert@qr.com.au&gt;
Cc: GDIC India Modern Workplace MDM team &lt;indiawpsmdm@dxc.com&gt;
Subject: RE: QR - INC40830965 - Location Advisor download/install issue 
*2nd follow up*
Hello Marek,
Greetings,
Could you please confirm if the application is functioning properly, If yes, kindly let us know so that we can proceed to close the ticket from our end.
Thanks &amp; regards
Bhagyashree.
Modern Management, MDM
DXC Technology
bhagyashree.muchetty@dxc.com
Bangalore, India
DXC.com | Twitter | Facebook | LinkedIn
09-12-2025 17:17:18 - PDXC Integration (Work notes)
Assigned to Bhagyashree Muchetty.
09-12-2025 17:17:10 - PDXC Integration (Additional comments)
bhagyashree.muchetty@dxc.com: From: Muchetty, Bhagyashree &lt;bhagyashree.muchetty@dxc.com&gt; 
Sent: 09 December 2025 12:46 PM
To: Najbert, Marek &lt;Marek.Najbert@qr.com.au&gt;
Cc: GDIC India Modern Workplace MDM team &lt;indiawpsmdm@dxc.com&gt;
Subject: RE: QR - INC40830965 - Location Advisor download/install issue 
Hello Marek,
Greetings,
Could you please confirm if the application is functioning properly, If yes, kindly let us know so that we can proceed to close the ticket from our end.
Thanks &amp; regards
Bhagyashree.
Modern Management, MDM
DXC Technology
bhagyashree.muchetty@dxc.com
Bangalore, India
DXC.com | Twitter | Facebook | LinkedIn
08-12-2025 15:30:19 - PDXC Integration (Work notes)
Assigned to Bhagyashree Muchetty.
08-12-2025 15:30:08 - PDXC Integration (Work notes)
Assigned to Bhagyashree Muchetty.
08-12-2025 15:30:08 - PDXC Integration (Work notes)
Assigned to Bhagyashree Muchetty.
&lt;br/&gt;From: Muchetty, Bhagyashree &lt;bhagyashree.muchetty@dxc.com&gt; 
Sent: 08 December 2025 10:59 AM
To: Marek.Najbert@qr.com.au
Cc: GDIC India Modern Workplace MDM team &lt;indiawpsmdm@dxc.com&gt;
Subject: QR - INC40830965 - Location Advisor download/install issue 
Hi Marek,
Hope you are doing good.
I'm from Intune team. This is regarding the issue mentioned over the subject line.
Could you please provide us your availability time so that we can have a team's call to troubleshoot the issue.
Thanks &amp; regards
Bhagyashree.
Modern Management, MDM
DXC Technology
bhagyashree.muchetty@dxc.com
Bangalore, India
DXC.com | Twitter | Facebook | LinkedIn
08-12-2025 15:30:00 - PDXC Integration (Additional comments)
bhagyashree.muchetty@dxc.com: From: Muchetty, Bhagyashree &lt;bhagyashree.muchetty@dxc.com&gt; 
Sent: 08 December 2025 10:59 AM
To: Marek.Najbert@qr.com.au
Cc: GDIC India Modern Workplace MDM team &lt;indiawpsmdm@dxc.com&gt;
Subject: QR - INC40830965 - Location Advisor download/install issue 
Hi Marek,
Hope you are doing good.
I'm from Intune team. This is regarding the issue mentioned over the subject line.
Could you please provide us your availability time so that we can have a team's call to troubleshoot the issue.
Thanks &amp; regards
Bhagyashree.
Modern Management, MDM
DXC Technology
bhagyashree.muchetty@dxc.com
Bangalore, India
DXC.com | Twitter | Facebook | LinkedIn
08-12-2025 10:22:05 - PDXC Integration (Work notes)
Assigned to Bhagyashree Muchetty.
08-12-2025 09:42:29 - PDXC Integration (Work notes)
Vendor Referenced this CI Value on Creation not found in database : Corporate Mobile Phones
08-12-2025 09:42:13 - Frederic Shea (Work notes)
Platform DXC Integration incident INC0576412 created INC40830965
</t>
  </si>
  <si>
    <t xml:space="preserve">
 2025-12-08 10:22:03 PDXC Integration - State is Work in Progress was New
 2025-12-08 15:29:58 PDXC Integration - State is On Hold was Work in Progress
 2025-12-11 14:22:40 PDXC Integration - State is Work in Progress was On Hold
 2025-12-11 14:23:08 PDXC Integration - State is Resolved was Work in Progress</t>
  </si>
  <si>
    <t xml:space="preserve">08-12-2025 10:44:25 - Raegan Munro (Work notes)
User called to advise that this issue is now resolved.
</t>
  </si>
  <si>
    <t xml:space="preserve">
 2025-12-08 09:36:36 Cameron Horn - Assigned to is Zoe O'Brien was 
 2025-12-08 10:44:25 Raegan Munro - State is Resolved was Work in Progress
 2025-12-13 11:00:11  - State is Closed was Resolved</t>
  </si>
  <si>
    <t xml:space="preserve">10-12-2025 11:43:17 - Anita Davenport-Smith (Work notes)
With SAP Support for resolution - Traces, Screenshots and investigation provided for SAP to investigate
10-12-2025 11:43:17 - Anita Davenport-Smith (Additional comments)
Hi Donna,
FYI - I have added the traces, screenshots to the SAP ticket.
Thanks,
Anita
08-12-2025 12:18:02 - Anita Davenport-Smith (Work notes)
Hi Donna,
SAP Support Ticket:  1481746/2025 - Error Message: "You do not have permission to edit the value. Please contact your system administrator." has been raised.
Thanks,
Anita
08-12-2025 12:18:02 - Anita Davenport-Smith (Additional comments)
Hi Donna,
SAP Support Ticket:  1481746/2025 - Error Message: "You do not have permission to edit the value. Please contact your system administrator." has been raised.
Thanks,
Anita
08-12-2025 12:15:03 - Anita Davenport-Smith (Work notes)
Hi @Donna Durrer, can you please let me know is you have run a rule trace.
08-12-2025 11:38:46 - Shane Kmet (Work notes)
Assiging to SAP Employee Central for review/assistance
08-12-2025 09:26:14 - Donna Durrer (Additional comments)
So far it seems to only be contingent workers.
</t>
  </si>
  <si>
    <t xml:space="preserve">
 2025-12-08 09:36:37 Cameron Horn - Assigned to is Zoe O'Brien was 
 2025-12-08 11:38:46 Shane Kmet - Assignment Group is SAP Employee Central was Global Service Desk
 2025-12-08 11:40:32 Anita Davenport-Smith - Assigned to is Anita Davenport-Smith was 
 2025-12-08 12:18:02 Anita Davenport-Smith - State is On Hold was Work in Progress</t>
  </si>
  <si>
    <t xml:space="preserve">08-12-2025 10:43:05 - Raegan Munro (Work notes)
Description of Issue:
 User called in relation to this issue. 
Troubleshooting:
 Verified users DOB and service number. 
Unlocked account. 
 User can now access their account as normal.
============================ 
Username: Chris Speare
Employee ID: R901576
Contact Number: 30721732
08-12-2025 10:41:46 - Raegan Munro (Work notes)
Investigating.
08-12-2025 10:16:55 - PDXC Integration (Additional comments)
v.harikrishna@dxc.com: We have removed the user from active session please unlock now.
08-12-2025 10:07:48 - PDXC Integration (Work notes)
Assigned to Veerapaneni Harikrishna.
08-12-2025 09:49:38 - PDXC Integration (Work notes)
Assigned to Veerapaneni Harikrishna.
08-12-2025 09:30:15 - PDXC Integration (Work notes)
Vendor Referenced this CI Value on Creation not found in database : Service Now
08-12-2025 09:29:55 - Raegan Munro (Work notes)
Platform DXC Integration incident INC0576409 created INC40830854
</t>
  </si>
  <si>
    <t xml:space="preserve">
 2025-12-08 09:49:31 PDXC Integration - State is Work in Progress was New
 2025-12-08 10:16:55 PDXC Integration - Assignment Group is Global Service Desk was DXC CloudOps
 2025-12-08 10:24:29 Shane Kmet - Assigned to is Zoe O'Brien was 
 2025-12-08 10:43:05 Raegan Munro - State is Resolved was Work in Progress
 2025-12-13 11:00:04  - State is Closed was Resolved</t>
  </si>
  <si>
    <t xml:space="preserve">08-12-2025 13:15:35 - Jason Smith (Additional comments)
resolved by end user
08-12-2025 13:15:35 - Jason Smith (Work notes)
end user ran space gass azure license server update deployment
08-12-2025 11:17:57 - Raegan Munro (Work notes)
Assigning to 3rd Party as per KB0010151.
08-12-2025 11:17:24 - Raegan Munro (Work notes)
Investigating.
</t>
  </si>
  <si>
    <t xml:space="preserve">
 2025-12-08 09:36:35 Cameron Horn - Assigned to is Zoe O'Brien was 
 2025-12-08 11:17:57 Raegan Munro - Assignment Group is 3rd Party was Global Service Desk
 2025-12-08 12:16:18 Jason Smith - Assigned to is Jason Smith was 
 2025-12-08 13:15:35 Jason Smith - State is Resolved was Work in Progress
 2025-12-13 14:00:08  - State is Closed was Resolved</t>
  </si>
  <si>
    <t xml:space="preserve">12-12-2025 14:31:58 - PDXC Integration (Work notes)
Assigned to Satya Gopala Krishna Pabbineedi.
12-12-2025 14:31:48 - PDXC Integration (Work notes)
Assigned to Satya Gopala Krishna Pabbineedi.
12-12-2025 14:31:48 - PDXC Integration (Additional comments)
afathima@dxc.com: From: Fathima, Azra &lt;afathima@dxc.com&gt; 
Sent: 12 December 2025 10:01
To: Soares, Manuel &lt;manuel.soares@qr.com.au&gt;
Cc: GDIC India Modern Workplace MDM team &lt;indiawpsmdm@dxc.com&gt;; Pabbineedi, Satya Gopala Krishna &lt;s.pabbineedi@dxc.com&gt;
Subject: RE: QR | INC40830711 | global contacts not visible on iPhone
Hello Manuel,
We are limited to Teams and email. Your status appears offline on Teams, can we please connect via Teams call.
Thanks &amp; Regards
Azra Fathima
Modern Workplace
DXC Technology
Email ID – afathima@dxc.com
From: Soares, Manuel &lt;manuel.soares@qr.com.au&gt; 
Sent: 12 December 2025 07:25
To: Pabbineedi, Satya Gopala Krishna &lt;s.pabbineedi@dxc.com&gt;
Cc: GDIC India Modern Workplace MDM team &lt;indiawpsmdm@dxc.com&gt;
Subject: Re: QR | INC40830711 | global contacts not visible on iphone
You can call me on the phone today. I am available today.
11-12-2025 17:21:09 - PDXC Integration (Work notes)
Assigned to Satya Gopala Krishna Pabbineedi.
11-12-2025 17:21:08 - PDXC Integration (Work notes)
Assigned to Satya Gopala Krishna Pabbineedi.
11-12-2025 17:20:58 - PDXC Integration (Additional comments)
s.pabbineedi@dxc.com: From: Pabbineedi, Satya Gopala Krishna 
Sent: 11 December 2025 12:50
To: 'Soares, Manuel' &lt;manuel.soares@qr.com.au&gt;
Cc: GDIC India Modern Workplace MDM team &lt;indiawpsmdm@dxc.com&gt;
Subject: RE: QR | INC40830711 | global contacts not visible on iphone
Hi Manuel,
Hope you are doing good
Could you please provide us your next availability time so that we can have a team's call to troubleshoot the issue.
Best Regards,
Psgkrishna 
Modern Management,MDM
DXC Technology
10-12-2025 13:29:34 - PDXC Integration (Work notes)
Assigned to Satya Gopala Krishna Pabbineedi.
&lt;br/&gt;User responded over the teams chat. Informed to share the next available time to check accordingly.
09-12-2025 13:05:14 - PDXC Integration (Work notes)
Assigned to Satya Gopala Krishna Pabbineedi.
09-12-2025 13:05:08 - PDXC Integration (Additional comments)
s.pabbineedi@dxc.com: From: Pabbineedi, Satya Gopala Krishna 
Sent: 09 December 2025 08:33
To: 'Soares, Manuel' &lt;manuel.soares@qr.com.au&gt;
Cc: GDIC India Modern Workplace MDM team &lt;indiawpsmdm@dxc.com&gt;
Subject: RE: QR | INC40830711 | global contacts not visible on iphone
Hi Manuel,
Hope you are doing good
We tried to reach you on teams but unfortunately didn't got response from your end. Hence following up through the mail. This is a gentle remainder mail.
Could you please provide us your next availability time so that we can have a team's call to troubleshoot the issue.
Best Regards,
Psgkrishna 
Modern Management,MDM
DXC Technology
09-12-2025 13:04:28 - PDXC Integration (Work notes)
Assigned to Satya Gopala Krishna Pabbineedi.
&lt;br/&gt;From: Soares, Manuel &lt;manuel.soares@qr.com.au&gt; 
Sent: 08 December 2025 09:58
To: Pabbineedi, Satya Gopala Krishna &lt;s.pabbineedi@dxc.com&gt;
Subject: RE: QR | INC40830711 | global contacts not visible on iphone
You can call me now if your free
Mannie Soares
Track Support Coordinator
Qantas Drive Mud, Qantas Drive MUD 
59-61 Qantas Drive Brisbane Airport 4008 • Bne, 
M: 0428026016 
W: queenslandrail.com.au
08-12-2025 14:21:49 - PDXC Integration (Work notes)
Assigned to Satya Gopala Krishna Pabbineedi.
08-12-2025 14:21:28 - PDXC Integration (Work notes)
Assigned to Satya Gopala Krishna Pabbineedi.
08-12-2025 14:21:27 - PDXC Integration (Additional comments)
s.pabbineedi@dxc.com: From: Pabbineedi, Satya Gopala Krishna 
Sent: 08 December 2025 09:51
To: 'manuel.soares@qr.com.au' &lt;manuel.soares@qr.com.au&gt;
Cc: GDIC India Modern Workplace MDM team &lt;indiawpsmdm@dxc.com&gt;
Subject: QR | INC40830711 | global contacts not visible on iphone
Hi Manuel,
Hope you are doing good
I'm from Intune team. This is regarding the issue mentioned over the subject line. 
Could you please provide us your availability time so that we can have a team's call to troubleshoot the issue.
Best Regards,
Psgkrishna 
Modern Management,MDM
DXC Technology
Email: s.pabbineedi@dxc.com
Bangalore, India
08-12-2025 10:21:58 - PDXC Integration (Work notes)
Assigned to Satya Gopala Krishna Pabbineedi.
08-12-2025 09:18:54 - PDXC Integration (Work notes)
Requested User is Unknown : bibas.sapkota@dxc.com
</t>
  </si>
  <si>
    <t xml:space="preserve">
 2025-12-08 10:21:56 PDXC Integration - State is Work in Progress was New
 2025-12-08 14:21:27 PDXC Integration - State is On Hold was Work in Progress</t>
  </si>
  <si>
    <t xml:space="preserve">
 2025-12-13 16:00:05  - State is Closed was Resolved</t>
  </si>
  <si>
    <t xml:space="preserve">
 2025-12-08 09:16:55 TRAP Alerts - State is Closed was Closed</t>
  </si>
  <si>
    <t xml:space="preserve">
 2025-12-13 10:00:06  - State is Closed was Resolved</t>
  </si>
  <si>
    <t xml:space="preserve">12-12-2025 18:01:01 - PDXC Integration (Work notes)
Assigned to Azra Fathima.
12-12-2025 18:00:52 - PDXC Integration (Additional comments)
kundeti@dxc.com: we have stopped deployment from Intune updated adobe reader application
12-12-2025 18:00:28 - PDXC Integration (Work notes)
Assigned to Azra Fathima.
11-12-2025 15:07:49 - PDXC Integration (Work notes)
Assigned to Lakshmi Kundeti.
11-12-2025 15:07:48 - PDXC Integration (Additional comments)
kundeti@dxc.com: we have stopped deployment from Intune
11-12-2025 13:12:58 - PDXC Integration (Work notes)
Assigned to Lakshmi Kundeti.
11-12-2025 13:12:55 - PDXC Integration (Additional comments)
kundeti@dxc.com: we have tested application on test devices before releasing to production. we could see it got success on most of the devices as well and at the same time its failing on some devices.
Adobe Reader installation failed on few devices due to an existing msiexec process related to Airlock.
11-12-2025 12:43:28 - PDXC Integration (Work notes)
Assigned to Lakshmi Kundeti.
11-12-2025 12:43:21 - PDXC Integration (Additional comments)
kundeti@dxc.com: we have stopped deployment from Intune
10-12-2025 13:47:18 - PDXC Integration (Work notes)
Assigned to Lakshmi Kundeti.
10-12-2025 13:47:12 - PDXC Integration (Additional comments)
kundeti@dxc.com: sure James
10-12-2025 12:50:54 - PDXC Integration (Work notes)
Assigned to Lakshmi Kundeti.
&lt;br/&gt;builds failing again this afternoon, found App Adobe Reader Update 25.001.20982 had again been deployed to all autopilot device groups, I have excluded multiple autopilot groups so builds could resume. I really need to insist you stop adding and readding build breaking apps to the build.
09-12-2025 08:55:18 - PDXC Integration (Work notes)
Assigned to Lakshmi Kundeti.
&lt;br/&gt;builds failing again this morning, found App Adobe Reader Update 25.001.20982 had been deployed to QR Autopilot Surface Laptops group, excluded group so builds could resume. Please stop adding build breaking apps to build.
08-12-2025 13:45:58 - PDXC Integration (Work notes)
Assigned to Lakshmi Kundeti.
08-12-2025 13:45:14 - PDXC Integration (Work notes)
Assigned to Lakshmi Kundeti.
&lt;br/&gt;We are investigating on the failed devices.
08-12-2025 12:50:44 - PDXC Integration (Work notes)
Assigned to Azra Fathima.
08-12-2025 12:50:38 - PDXC Integration (Work notes)
Assigned to Azra Fathima.
08-12-2025 12:50:37 - PDXC Integration (Additional comments)
afathima@dxc.com: investigating the issue internally.
08-12-2025 10:21:39 - PDXC Integration (Work notes)
Assigned to Azra Fathima.
08-12-2025 09:10:02 - PDXC Integration (Work notes)
Requested User is Unknown : jdillon7@dxc.com&lt;br/&gt;i have set the app to exclude for QR Autopilot Surface Laptops &amp; QR Autopilot Surface Tablets so some builds can continue. pending Intune Team investigation before making any further changes.
</t>
  </si>
  <si>
    <t xml:space="preserve">
 2025-12-08 10:21:37 PDXC Integration - State is Work in Progress was New
 2025-12-08 12:50:37 PDXC Integration - State is On Hold was Work in Progress</t>
  </si>
  <si>
    <t xml:space="preserve">
 2025-12-08 09:09:19 TRAP Alerts - State is Closed was Closed</t>
  </si>
  <si>
    <t xml:space="preserve">12-12-2025 15:08:30 - Hsin Shen (Additional comments)
Hi @Nicole Turanga,
We will need to close off this ticket if we don't hear from you by the 16-Dec, if you're still having issues with your account please let us know asap, thanks.
10-12-2025 12:45:51 - Hsin Shen (Additional comments)
Hi @Nicole Turanga,
Are you able to log in to ServiceNow now?
08-12-2025 11:42:52 - Hsin Shen (Additional comments)
Hi @Nicole Turanga,
As per Mark O'Connor's email response, your account has been reactivated and unlocked in the ServiceNow Production instance once the Terminated Date has been extended.
As Mark mentioned, the lockout was due to the commencement of a temporary transfer of your account and a known issue relating to passing of a date from HR systems to ServiceNow associated to the temporary end of an assignment to a position.
Please confirm if you can now re-access your ServiceNow account in Production. Thanks.
08-12-2025 10:58:40 - Hsin Shen (Additional comments)
Awaiting Mark O'Connor's investigation.
08-12-2025 10:54:39 - Hsin Shen (Additional comments)
Hi @Raegan Munro, 
I can see that Nicole Turanga's (R912020) user account in the ServiceNow Production instance has been deactivated and locked-out due to the expiry of the Termination Date (see attached 'screenshot01.png').
I have emailed Mark O'Connor from People, Wellbeing and Sustainability to help review Nicole's account form the HR systems from his end, and advice on what actions are required.
08-12-2025 10:50:53 - Gilbert Noble (Work notes)
Nicole Turanga called for an update on this case, it is urgent
08-12-2025 09:14:58 - Raegan Munro (Work notes)
From: IT Service Desk 
Sent: Monday, 8 December 2025 10:15 AM
To: Turanga, Nicole &lt;nicole.turanga@qr.com.au&gt;
Subject: INC0576398 - Unable to access Service Now
Hi Nicole, 
Thank you for reaching out to the Queensland Rail IT Service Desk. 
As discussed, if you would like to gain access to Rob's inbox you will need to raise an "Email Services" request through the Self-Service Portal. This can also be done through the following link:
https://queenslandrail.service-now.com/service_management?id=sc_cat_item&amp;sys_id=b04b8e0f4f1626004a30fe501310c790
If you have any further issues with this please feel free to contact us by calling 07 3072 5000 (we are option 1), or alternatively email us at ITServiceDesk@qr.com.au. 
Kind regards,
RAEGAN MUNRO
SERVICE DESK ANALYST
Level 3. 21 Kirksway Place
Battery Point. Tasmania. 7004
PH: 07 3072 5000
Alt.PH: +61 7 3072 5000
Email: ITServiceDesk@qr.com.au
W: queenslandrail.com.au
</t>
  </si>
  <si>
    <t xml:space="preserve">
 2025-12-08 09:42:31 John Shen - Assigned to is John Shen was 
 2025-12-08 10:58:40 John Shen - State is On Hold was Work in Progress</t>
  </si>
  <si>
    <t xml:space="preserve">09-12-2025 09:40:30 - Jeffrey Howell (Additional comments)
ETA for optic fibre repairs is approx 6AM 10/12/25
08-12-2025 09:33:34 - Jeffrey Howell (Additional comments)
The poor intranet speed is due to a fibre break just north of Paget - It is currently being investigated.
</t>
  </si>
  <si>
    <t xml:space="preserve">
 2025-12-08 09:31:16 Matt Pimm - Assignment Group is Townsville FCC was Brisbane FCC
 2025-12-11 12:59:39 Jeff Howell - State is Resolved was New</t>
  </si>
  <si>
    <t xml:space="preserve">
 2025-12-08 09:06:28 TRAP Alerts - State is Closed was Closed</t>
  </si>
  <si>
    <t xml:space="preserve">08-12-2025 13:40:09 - PDXC Integration (Work notes)
Assigned to Matthew Hohnke.
&lt;br/&gt;Meridian should be available now. Brett confirm working for him.
08-12-2025 13:40:05 - PDXC Integration (Work notes)
Assigned to Matthew Hohnke.
&lt;br/&gt;Meridian should be available now. Brett confirm working for him.
08-12-2025 13:40:02 - PDXC Integration (Additional comments)
mhohnke@dxc.com: Brett confirm working.
08-12-2025 13:39:04 - PDXC Integration (Work notes)
Assigned to Matthew Hohnke.
08-12-2025 12:14:04 - PDXC Integration (Work notes)
Assigned to Matthew Hohnke.
08-12-2025 12:14:04 - PDXC Integration (Work notes)
Assigned to Matthew Hohnke.
08-12-2025 12:13:54 - PDXC Integration (Additional comments)
mhohnke@dxc.com: thanks for reporting this - there was a high priority issue reported this morning affecting all users.  Meridian should be available now. 
 If you can confirm this is working or if you need something further.
08-12-2025 12:08:54 - PDXC Integration (Work notes)
Assigned to Matthew Hohnke.
08-12-2025 12:08:39 - PDXC Integration (Work notes)
Assigned to Matthew Hohnke.
&lt;br/&gt;related to earlier P2 - QR Snow #INC0576266 / Pdxc # INC40830158
08-12-2025 11:13:24 - PDXC Integration (Work notes)
Vendor Referenced this Business Service Value on Update not found in database : Meridian
08-12-2025 11:13:04 - System (Work notes)
Platform DXC Integration incident INC0576395 updated INC40831515
08-12-2025 11:12:44 - PDXC Integration (Work notes)
Vendor Referenced this Business Service Value on Creation not found in database : Meridian
08-12-2025 11:11:53 - Andy Phan (Work notes)
Assigning to DXC Application AUS as per KB0010149
08-12-2025 11:09:37 - Andy Phan (Work notes)
Investigating
</t>
  </si>
  <si>
    <t xml:space="preserve">
 2025-12-08 09:14:33 Cameron Horn - Assigned to is Zoe O'Brien was 
 2025-12-08 11:11:53 Andy Phan - Assignment Group is DXC Application AUS was Global Service Desk
 2025-12-08 12:13:54 PDXC Integration - State is On Hold was Work in Progress
 2025-12-08 13:38:56 PDXC Integration - State is Work in Progress was On Hold
 2025-12-08 13:40:02 PDXC Integration - State is Resolved was Work in Progress
 2025-12-13 14:00:09  - State is Closed was Resolved</t>
  </si>
  <si>
    <t xml:space="preserve">
 2025-12-08 09:05:19 TRAP Alerts - State is Closed was Closed</t>
  </si>
  <si>
    <t xml:space="preserve">09-12-2025 09:40:55 - Jeffrey Howell (Additional comments)
ETA for optic fibre repairs is approx 6AM 10/12/25
08-12-2025 09:30:52 - Jeffrey Howell (Additional comments)
The poor intranet speed is due to a fibre break just north of Paget - It is currently being investigated.
</t>
  </si>
  <si>
    <t xml:space="preserve">
 2025-12-08 09:29:21 Matt Pimm - Assignment Group is Townsville FCC was Brisbane FCC
 2025-12-11 12:59:59 Jeff Howell - State is Resolved was New</t>
  </si>
  <si>
    <t xml:space="preserve">09-12-2025 09:10:44 - Raegan Munro (Work notes)
Description of Issue:
User called for an update on this request. 
Troubleshooting:
 Advised that it is currently being investigated by Windows 11. 
Users manager believes they may need a firmware update - Advised that since it is with Win11 Service Desk is unable to do much but will update the ticket accordingly. 
User requested an update on the ongoing network issues - Unable to find a ticket number but confirmed there are multiple tickets being looked at by FCC.
============================ 
Username: Shannon Harvey
Employee ID: R918615
PC Name: QRSL-ODRQ9QQMMA
Contact Number: 0498088013
08-12-2025 09:09:15 - Cameron Horn (Work notes)
Assigning to the Win11 Project Hypercare team to investigate the windows 11 device
</t>
  </si>
  <si>
    <t xml:space="preserve">
 2025-12-10 10:06:38 Nic Baars - State is Work in Progress was New
 2025-12-10 10:24:26 Stephen Murphy - Assigned to is Stephen Murphy was Nic Baars</t>
  </si>
  <si>
    <t xml:space="preserve">
 2025-12-08 08:59:38 TRAP Alerts - State is Closed was Closed</t>
  </si>
  <si>
    <t xml:space="preserve">08-12-2025 12:10:14 - Raegan Munro (Work notes)
Description of Issue:
 User called in relation to this issue. 
Troubleshooting:
 User advised that the Microsoft Access app is not responding. 
 User advised that they are attempting to access the HVAC RACD database - Confirmed this is not a supported database. 
Advised user to raise a Digital Client Request to look into a replacement solution. 
Made a comment that user may be able to reach out to Microsoft directly since this is not supported by QR - User would like to know if they can have the device unlocked for Microsoft to remote in. 
Advised that this is not able to be done due to security purposes. 
============================ 
Username: Amir Jahangiri
Employee ID: R915044
Contact Number: 3072 1679
08-12-2025 11:22:25 - Andy Phan (Additional comments)
Hi Amir,
I tried to reach you on 0730721679.
Please contact us by calling 07 3072 5000 (select option 1) or alternatively email us at ITServiceDesk@qr.com.au so we can assist you further.
Kind regards,
Andy
08-12-2025 11:22:25 - Andy Phan (Work notes)
Called user and left voicemail asking user to call GSD back.
Pending user response.
08-12-2025 11:16:21 - Andy Phan (Work notes)
Investigating
</t>
  </si>
  <si>
    <t xml:space="preserve">
 2025-12-08 09:14:34 Cameron Horn - Assigned to is Zoe O'Brien was 
 2025-12-08 11:22:25 Andy Phan - State is On Hold was Work in Progress
 2025-12-08 12:10:14 Raegan Munro - State is Resolved was On Hold
 2025-12-13 13:00:07  - State is Closed was Resolved</t>
  </si>
  <si>
    <t xml:space="preserve">09-12-2025 09:38:54 - Jeffrey Howell (Additional comments)
Current ETA for the Optic fibre repairs is 6AM 10/12/2025
09-12-2025 09:14:25 - Tracey Zwisler (Additional comments)
Is there any update on when this may be resolved?
08-12-2025 09:32:28 - Jeffrey Howell (Additional comments)
The poor intranet speed is due to a fibre break just north of Paget - It is currently being investigated.
</t>
  </si>
  <si>
    <t xml:space="preserve">
 2025-12-08 09:30:06 Matt Pimm - Assignment Group is Townsville FCC was Brisbane FCC
 2025-12-11 13:00:23 Jeff Howell - State is Resolved was New</t>
  </si>
  <si>
    <t xml:space="preserve">08-12-2025 12:54:23 - Pruthvish Patel (Work notes)
SD remote in Lovey's laptop. 
Went to settings of Adobe Acrobat &gt; Security (Enhanced), turned off "Enable Protected Mode at Start-Up", restarted Acrobat. 
Unticked Send email as a link under the envelope icon. 
Lovey is now able to share work orders 
resolving incident.
Followed INC0471612 - Steps by DXC Desktop Team
08-12-2025 12:39:45 - Pruthvish Patel (Work notes)
Investigating
08-12-2025 12:31:50 - Pruthvish Patel (Additional comments)
Hi Lovey,
We have tried to reach out to you regarding INC0576387 for more information required from your side.
If you can provide screenshot of an error message while trying to shared work orders through SAP for further investigation.
Alternatively please call us on 07 3072 5000 (we are option 1), or email us at ITServiceDesk@qr.com.au and quote INC0576387.
Kind regards,
Pruthvish
08-12-2025 12:31:50 - Pruthvish Patel (Work notes)
SD called User on +61 730720885
User on lunch but her colleague answered the phone
SD advised colleague to get Lovey call back to SD or send an error message screenshot via workflow or via email for  DXC Security End Point Protection Team for further investigation
08-12-2025 12:17:39 - Pruthvish Patel (Work notes)
Investigating
08-12-2025 12:14:22 - PDXC Integration (Additional comments)
jodel.noveno@dxc.com: Hi Team,
As per our checks, no detection was found in Airlock.
Can you please provide a screenshot of the error?
Thank you.
08-12-2025 12:13:45 - PDXC Integration (Work notes)
Assigned to Jodel Noveno.
08-12-2025 12:12:48 - PDXC Integration (Work notes)
Assigned to Jodel Noveno.
08-12-2025 12:12:45 - PDXC Integration (Work notes)
Assigned to Jodel Noveno.
&lt;br/&gt;Added attachment ::  detection1.png
08-12-2025 12:12:38 - PDXC Integration (Work notes)
Assigned to Jodel Noveno.
&lt;br/&gt;Added attachment ::  detection.png
08-12-2025 11:29:48 - PDXC Integration (Work notes)
Assigned to Jodel Noveno.
08-12-2025 10:44:21 - Aloma Bartlett (Work notes)
Platform DXC Integration incident INC0576387 updated INC40830770
08-12-2025 10:44:17 - Aloma Bartlett (Additional comments)
Please advise status as I cannot send work orders to vendors. I work in Corporate Facilities helpdesk
08-12-2025 09:25:17 - Aloma Bartlett (Work notes)
Platform DXC Integration incident INC0576387 updated INC40830770
08-12-2025 09:25:13 - Aloma Bartlett (Additional comments)
This issue is from my laptop only. Davinder Sangha can send
08-12-2025 09:17:04 - Frederic Shea (Work notes)
Platform DXC Integration incident INC0576387 updated INC40830770
08-12-2025 09:16:34 - PDXC Integration (Work notes)
Vendor Referenced this Business Service Value on Creation not found in database : SAP Business Client &amp; GUI
08-12-2025 09:16:13 - Frederic Shea (Work notes)
Platform DXC Integration incident INC0576387 created INC40830770
08-12-2025 09:16:00 - Frederic Shea (Work notes)
State: Online
Hostname: QRSL-VY4cuW2XVB
Observed IP: 202.146.30.22
Local IP: 10.63.70.118
User @ Domain: R111524@CORP 
Last Checkin: 08/12/2025 08:59:25 AM
Policy Version: v2859.2581
Disk Free: 17%
Operating System: Windows 10 x64 (Release: 22H2)
Client Version: 6.1.0.0
Group Name: Workstation Enforced
</t>
  </si>
  <si>
    <t xml:space="preserve">
 2025-12-08 11:29:39 PDXC Integration - State is Work in Progress was New
 2025-12-08 12:14:22 PDXC Integration - Assignment Group is Global Service Desk was DXC Security End Point Protection
 2025-12-08 12:17:00 Shane Kmet - Assigned to is Zoe O'Brien was 
 2025-12-08 12:31:50 Pruthvish Patel - State is On Hold was Work in Progress
 2025-12-08 12:54:28 Pruthvish Patel - State is Resolved was On Hold
 2025-12-13 13:00:07  - State is Closed was Resolved</t>
  </si>
  <si>
    <t xml:space="preserve">12-12-2025 11:23:41 - PDXC Integration (Work notes)
Assigned to Bibas Sapkota.
&lt;br/&gt;Dell Docking station not powering on, replaced with a working one. New dock ordered RITM0271441, waiting for user to receive it.
12-12-2025 11:23:41 - PDXC Integration (Work notes)
Assigned to Bibas Sapkota.
&lt;br/&gt;Dell Docking station not powering on, replaced with a working one. New dock ordered RITM0271441, waiting for user to receive it.
12-12-2025 11:23:35 - PDXC Integration (Additional comments)
bibas.sapkota@dxc.com: Hi Kristy 
New dock has been ordered
12-12-2025 11:23:01 - PDXC Integration (Work notes)
Assigned to Bibas Sapkota.
12-12-2025 11:22:48 - PDXC Integration (Work notes)
Assigned to Bibas Sapkota.
&lt;br/&gt;New dock ordered RITM0271441
11-12-2025 13:02:05 - PDXC Integration (Work notes)
Assigned to Bibas Sapkota.
11-12-2025 13:01:48 - PDXC Integration (Work notes)
Assigned to Bibas Sapkota.
11-12-2025 13:01:47 - PDXC Integration (Additional comments)
bibas.sapkota@dxc.com: waiting for user to receive a new dock
09-12-2025 09:45:29 - PDXC Integration (Work notes)
Assigned to Bibas Sapkota.
09-12-2025 09:44:44 - PDXC Integration (Work notes)
Assigned to Bibas Sapkota.
09-12-2025 09:44:38 - PDXC Integration (Additional comments)
bibas.sapkota@dxc.com: Hi Kristy 
can you let me know once you get a new dock and make sure works fine on your device . 
Bibas
09-12-2025 09:40:14 - PDXC Integration (Work notes)
Assigned to Bibas Sapkota.
08-12-2025 11:16:39 - Raegan Munro (Work notes)
Platform DXC Integration incident INC0576386 created INC40831538
08-12-2025 11:16:31 - Raegan Munro (Work notes)
Assigning to Desktop as there is no power to the docking station.
08-12-2025 11:16:31 - Raegan Munro (Work notes)
Attachment(s) not E-bonded as they exceeded the allowed size of 3.7MB
08-12-2025 11:15:38 - Raegan Munro (Work notes)
Investigating.
</t>
  </si>
  <si>
    <t xml:space="preserve">
 2025-12-08 09:14:34 Cameron Horn - Assigned to is Zoe O'Brien was 
 2025-12-08 11:16:31 Raegan Munro - Assignment Group is DXC Desktop CBD was Global Service Desk
 2025-12-09 09:44:38 PDXC Integration - State is On Hold was Work in Progress
 2025-12-12 11:22:46 PDXC Integration - State is Work in Progress was On Hold
 2025-12-12 11:23:35 PDXC Integration - State is Resolved was Work in Progress</t>
  </si>
  <si>
    <t xml:space="preserve">09-12-2025 08:04:01 - Ruey Lim (Work notes)
Closing ticket as per user confirmed
09-12-2025 07:21:11 - Kirsty Palmer (Additional comments)
This ticket can now be closed. Thank you
09-12-2025 06:21:33 - Raegan Munro (Additional comments)
Hi Kirsty,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INC0576381 when you do so. 
In the event that you are no longer having these issues please advise so that we may proceed with ticket closure. 
Kind regards, 
Raegan.
09-12-2025 06:19:29 - Raegan Munro (Work notes)
Investigating.
08-12-2025 08:44:44 - Raegan Munro (Additional comments)
Hi Kirsty, 
Thank you for reaching out to the Queensland Rail IT Service Desk. 
As discussed, please reset your password in around 30 minutes and advise of the results. 
If you have any further issues with this please feel free to contact us by calling 07 3072 5000 (we are option 1), or alternatively email us at ITServiceDesk@qr.com.au. 
Kind regards, 
Raegan.
</t>
  </si>
  <si>
    <t xml:space="preserve">
 2025-12-08 08:44:44 Raegan Munro - State is On Hold was Work in Progress
 2025-12-09 08:04:01 Ruey Lim - State is Resolved was On Hold
 2025-12-14 09:00:02  - State is Closed was Resolved</t>
  </si>
  <si>
    <t xml:space="preserve">
 2025-12-08 08:38:19 TRAP Alerts - State is Closed was Closed</t>
  </si>
  <si>
    <t xml:space="preserve">
 2025-12-08 08:38:18 TRAP Alerts - State is Closed was Closed</t>
  </si>
  <si>
    <t xml:space="preserve">08-12-2025 13:55:05 - PDXC Integration (Work notes)
Assigned to Ashish Anand.
&lt;br/&gt;Opened By User is Unknown : TRAP_Alerts@qr.com.au@QR
08-12-2025 13:55:04 - PDXC Integration (Work notes)
Assigned to Ashish Anand.
&lt;br/&gt;Opened By User is Unknown : TRAP_Alerts@qr.com.au@QR
08-12-2025 13:54:55 - PDXC Integration (Additional comments)
ashish.anand@dxc.com: Suspicious send email address has been blocked
08-12-2025 13:54:54 - PDXC Integration (Work notes)
Assigned to Ashish Anand.
&lt;br/&gt;Opened By User is Unknown : TRAP_Alerts@qr.com.au@QR&lt;br/&gt;Suspicious send email address has been blocked
08-12-2025 08:36:15 - PDXC Integration (Work notes)
Opened By User is Unknown : TRAP_Alerts@qr.com.au@QR
08-12-2025 08:36:04 - TRAP Alerts (Work notes)
Platform DXC Integration incident INC0576377 created INC40830540
</t>
  </si>
  <si>
    <t xml:space="preserve">
 2025-12-08 08:35:49 TRAP Alerts - State is New was New
 2025-12-08 13:54:52 PDXC Integration - State is Resolved was New
 2025-12-13 14:00:07  - State is Closed was Resolved</t>
  </si>
  <si>
    <t xml:space="preserve">
 2025-12-08 08:35:48 TRAP Alerts - State is Closed was Closed</t>
  </si>
  <si>
    <t xml:space="preserve">09-12-2025 07:19:16 - Liam Bryan (Work notes)
Prasad called,
advised they still cannot select correct paper sise.
Remoted to PC,
removed plotter from Devices and Printers.
Navigated to \\CPTPRDPRN015 through File Explorer,
found \4732M630003,
connected printer,
no further issues.
08-12-2025 12:39:09 - Andy Phan (Work notes)
Called user and remoted into QRSL-JT0CBIPVEU
SDA attempted to add the printer by name and was unsuccessful. 
SDA was successful in adding IM CW2200 printer drivers through the IP address. 
SDA advised user to contact service desk back if there are any issues.
08-12-2025 11:23:17 - Andy Phan (Work notes)
Investigating
</t>
  </si>
  <si>
    <t xml:space="preserve">
 2025-12-08 09:14:34 Cameron Horn - Assigned to is Zoe O'Brien was 
 2025-12-08 12:39:09 Andy Phan - State is Resolved was Work in Progress
 2025-12-09 07:19:16 Liam Bryan - State is Work in Progress was Resolved
 2025-12-09 07:19:25 Liam Bryan - State is Resolved was Work in Progress
 2025-12-14 08:00:02  - State is Closed was Resolved</t>
  </si>
  <si>
    <t xml:space="preserve">11-12-2025 11:55:18 - PDXC Integration (Work notes)
Assigned to Bibas Sapkota.
11-12-2025 11:55:08 - PDXC Integration (Work notes)
Assigned to Bibas Sapkota.
11-12-2025 11:55:03 - PDXC Integration (Additional comments)
bibas.sapkota@dxc.com: waiting for the user to be in office on next monday
11-12-2025 11:54:59 - PDXC Integration (Work notes)
Assigned to Bibas Sapkota.
&lt;br/&gt;tried troubleshooting 
very slow to remote in the device 
confirmed user is in the group of MS Office Macros – Trusted Locations (BEX
readded the user again to the group 
gpupdate done - took a while and cannot be completed 
user will go back office on monday to check
08-12-2025 14:56:38 - PDXC Integration (Work notes)
Assigned to Bibas Sapkota.
08-12-2025 14:55:54 - PDXC Integration (Work notes)
Assigned to Bibas Sapkota.
08-12-2025 14:55:50 - PDXC Integration (Additional comments)
bibas.sapkota@dxc.com: Hi Paul 
can we arrange a remote session to fix the issue ? 
regards 
Bibas
08-12-2025 10:08:14 - PDXC Integration (Work notes)
Assigned to Bibas Sapkota.
08-12-2025 08:59:58 - PDXC Integration (Work notes)
Vendor Referenced this Business Service Value on Creation not found in database : SAP Business Client &amp; GUI
08-12-2025 08:59:50 - Cameron Horn (Work notes)
Platform DXC Integration incident INC0576370 created INC40830655
08-12-2025 08:59:35 - Cameron Horn (Work notes)
Assigning to the DXC Desktop CBD team to investigate as per previous ticket INC0338218
</t>
  </si>
  <si>
    <t xml:space="preserve">
 2025-12-08 10:08:05 PDXC Integration - State is Work in Progress was New
 2025-12-08 14:55:51 PDXC Integration - State is On Hold was Work in Progress</t>
  </si>
  <si>
    <t xml:space="preserve">
 2025-12-08 08:28:05 TRAP Alerts - State is Closed was Closed</t>
  </si>
  <si>
    <t xml:space="preserve">09-12-2025 09:42:00 - Jeffrey Howell (Additional comments)
ETA for optic fibre repairs is approx 6AM 10/12/25
08-12-2025 09:03:10 - Jeffrey Howell (Additional comments)
The poor intranet speed is due to a fibre break just north of Paget - It is currently being investigated.
</t>
  </si>
  <si>
    <t xml:space="preserve">
 2025-12-08 08:37:58 Matt Pimm - Assignment Group is Townsville FCC was Brisbane FCC
 2025-12-11 13:00:42 Jeff Howell - State is Resolved was New</t>
  </si>
  <si>
    <t xml:space="preserve">
 2025-12-08 08:26:09 TRAP Alerts - State is Closed was Closed</t>
  </si>
  <si>
    <t xml:space="preserve">11-12-2025 13:01:38 - PDXC Integration (Work notes)
Assigned to Bibas Sapkota.
11-12-2025 13:01:09 - PDXC Integration (Work notes)
Assigned to Bibas Sapkota.
11-12-2025 13:01:05 - PDXC Integration (Additional comments)
bibas.sapkota@dxc.com: waiting for user response
11-12-2025 08:26:28 - PDXC Integration (Work notes)
Assigned to Bibas Sapkota.
&lt;br/&gt;called user 
user is out of depot 
user will confirm once they get back to depot
10-12-2025 14:38:18 - PDXC Integration (Work notes)
Assigned to Bibas Sapkota.
10-12-2025 14:38:09 - PDXC Integration (Additional comments)
bibas.sapkota@dxc.com: called user again No response
10-12-2025 08:22:04 - PDXC Integration (Work notes)
Assigned to Bibas Sapkota.
&lt;br/&gt;called user on phone no response , left VM
09-12-2025 15:49:24 - PDXC Integration (Work notes)
Assigned to Bibas Sapkota.
09-12-2025 15:49:18 - PDXC Integration (Work notes)
Assigned to Bibas Sapkota.
09-12-2025 15:49:09 - PDXC Integration (Additional comments)
bibas.sapkota@dxc.com: waiting for the response from the user
09-12-2025 12:48:55 - PDXC Integration (Work notes)
Assigned to Bibas Sapkota.
09-12-2025 12:48:50 - PDXC Integration (Additional comments)
bibas.sapkota@dxc.com: Hi Riley 
I have made some changes on the device 
can you please confirm if it has been resolved 
regards 
Bibas
09-12-2025 12:02:17 - Frederic Shea (Work notes)
Platform DXC Integration incident INC0576366 updated INC40831594
09-12-2025 12:02:13 - Frederic Shea (Work notes)
IBC - Riley Clam
User is chasing an update on this matter
User has not been provided with CON or address
User requests this asap so they can send hardware through
Contact Number: 0456365945
09-12-2025 09:39:48 - PDXC Integration (Work notes)
Assigned to Bibas Sapkota.
08-12-2025 11:24:38 - Gilbert Noble (Work notes)
Platform DXC Integration incident INC0576366 created INC40831594
08-12-2025 11:02:21 - Raegan Munro (Work notes)
Description of Issue:
 User called to advise that they are still receiving the same ESP time limit error. 
Troubleshooting:
 User advised that this is the second time they have received this error. 
User was advised to call back if issue returns. 
Leaving ticket with RDS for further troubleshooting. 
User needs to leave for training at 12 so may not have the tablet open. 
============================ 
Username: Riley Clam
Employee ID: R913182
Contact Number: 0456365945
08-12-2025 10:20:26 - Gilbert Noble (Work notes)
Riley Clam called, the device got stuck on the setup then timed out
advised the user to hard restart and try again
it got to the resetting page and started giving percentage completed. user will call back if issues persist
08-12-2025 09:06:24 -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08-12-2025 09:06:24 - Gilbert Noble (Work notes)
triggered fresh start via Intune
08-12-2025 08:29:59 - Cameron Horn (Work notes)
Assigning to the DXC Remote Desktop Support team to investigating the issue
</t>
  </si>
  <si>
    <t xml:space="preserve">
 2025-12-08 08:55:03 Gilbert Noble - Assigned to is Gilbert Noble was 
 2025-12-08 09:06:24 Gilbert Noble - State is On Hold was Work in Progress
 2025-12-08 11:24:31 Gilbert Noble - Assignment Group is DXC Desktop CBD was DXC Remote Desktop Support
 2025-12-09 09:39:41 PDXC Integration - State is Work in Progress was On Hold
 2025-12-09 15:49:09 PDXC Integration - State is On Hold was Work in Progress
 2025-12-11 08:26:27 PDXC Integration - State is Work in Progress was On Hold
 2025-12-11 13:01:05 PDXC Integration - State is On Hold was Work in Progress</t>
  </si>
  <si>
    <t xml:space="preserve">08-12-2025 08:37:34 - PDXC Integration (Work notes)
Incident resolved due to closure of alert: Alert64032307
Incident resolved automatically by return-to-normal condition detected by monitoring system.&lt;br/&gt;Backsync to Dynatrace - Status code: 201. Dynatrace Problem P-2512345 has been updated with new comment based on resolution/closure of ServiceNow incident INC40830459. The Dynatrace Problem was intentionally left Open.
08-12-2025 08:37:28 - PDXC Integration (Work notes)
Incident resolved due to closure of alert: Alert64032307
Incident resolved automatically by return-to-normal condition detected by monitoring system.&lt;br/&gt;This alert has been updated by business rule 'Copy alert updates to incident'.
Description has changed. Previous: OPEN Problem P-2512345 in environment QLR-11_ENV01
Problem detected at: 22:07 (UTC) 07.12.2025
1 impacted service
Database service
vizirail_qrail_SP
Failure rate increase
957 requests/min impacted
by a failure rate increase to 1.26 %
Service method: SQL Modifications
Root cause
Database service
vizirail_qrail_SP
Failure rate increase
957 requests/min impacted
by a failure rate increase to 1.26 %
Service method: SQL Modifications
https://dxcdynatrace-io.sso.glb.platform.dxc.com/e/c9be27d8-6982-42a7-9fb5-78ea9087067f/#problems/problemdetails;pid=4118101970970577463_1765144920000V2,
 Tags- HN;:CATPRDVSC101.corp.qr.com.au, CATPRDVSC201.corp.qr.com.au, ViziRail Services, MAP ID:QLR_DT_CI_002, customProperties_Node_IP:10.32.32.30, 10.32.32.31, 10.32.32.32, 10.32.32.38, 10.32.32.39
08-12-2025 08:37:28 - PDXC Integration (Work notes)
Incident resolved due to closure of alert: Alert64032307
08-12-2025 08:37:28 - PDXC Integration (Work notes)
Incident resolved due to closure of alert: Alert64032307
Incident resolved automatically by return-to-normal condition detected by monitoring system.
08-12-2025 08:37:14 - PDXC Integration (Work notes)
The related alert Alert64032307 state is now Closed
08-12-2025 08:23:58 - PDXC Integration (Work notes)
Backsync to Dynatrace - Status code: 201. Dynatrace Problem P-2512345 has been updated with new comment based on creation of ServiceNow incident INC40830459.
---START---{EventSourceSendingServer:undefined,EventSourceExternalId:undefined}---END---
08-12-2025 08:23:52 -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&lt;/td&gt;&lt;td&gt;SERVICE-E25B0B5AA4BDFAD9&lt;/td&gt;&lt;/tr&gt;&lt;tr&gt;&lt;td&gt;UUID: &lt;/td&gt;&lt;td&gt;DT4118101970970577463_1765144920000V2_SERVICE-E25B0B5AA4BDFAD9_FAILURE_RATE_INCREASED&lt;/td&gt;&lt;/tr&gt;&lt;tr&gt;&lt;td&gt;HN;&lt;/td&gt;&lt;td&gt;CATPRDVSC101.corp.qr.com.au,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10.32.32.39&lt;/td&gt;&lt;/tr&gt;&lt;tr&gt;&lt;td&gt;affectedRequestsPerMinute&lt;/td&gt;&lt;td&gt;957&lt;/td&gt;&lt;/tr&gt;&lt;tr&gt;&lt;td&gt;annotationDescription&lt;/td&gt;&lt;td&gt;The error rate increased to 1.26 %.
Service vizirail_qrail_SP has a failure rate increase.&lt;/td&gt;&lt;/tr&gt;&lt;tr&gt;&lt;td&gt;displayId&lt;/td&gt;&lt;td&gt;P-2512345&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4118101970970577463_1765144920000V2&lt;/td&gt;&lt;/tr&gt;&lt;tr&gt;&lt;td&gt;problemImpact&lt;/td&gt;&lt;td&gt;SERVICES&lt;/td&gt;&lt;/tr&gt;&lt;tr&gt;&lt;td&gt;problemUrl&lt;/td&gt;&lt;td&gt;https://dxcdynatrace-io.sso.glb.platform.dxc.com/e/c9be27d8-6982-42a7-9fb5-78ea9087067f/#problems/problemdetails;pid=4118101970970577463_1765144920000V2&lt;/td&gt;&lt;/tr&gt;&lt;tr&gt;&lt;td&gt;runEventRules&lt;/td&gt;&lt;td&gt;true&lt;/td&gt;&lt;/tr&gt;&lt;tr&gt;&lt;td&gt;service&lt;/td&gt;&lt;td&gt;vizirail_qrail_SP&lt;/td&gt;&lt;/tr&gt;&lt;tr&gt;&lt;td&gt;serviceMethodGroup&lt;/td&gt;&lt;td&gt;SQL Modifications&lt;/td&gt;&lt;/tr&gt;&lt;tr&gt;&lt;td&gt;severities failure rate&lt;/td&gt;&lt;td&gt;1.2620951&lt;/td&gt;&lt;/tr&gt;&lt;tr&gt;&lt;td&gt;severities unit&lt;/td&gt;&lt;td&gt;percent (%)&lt;/td&gt;&lt;/tr&gt;&lt;tr&gt;&lt;td&gt;severityLevel&lt;/td&gt;&lt;td&gt;ERROR&lt;/td&gt;&lt;/tr&gt;&lt;tr&gt;&lt;td&gt;startTime&lt;/td&gt;&lt;td&gt;1765144920000&lt;/td&gt;&lt;/tr&gt;&lt;tr&gt;&lt;td&gt;status&lt;/td&gt;&lt;td&gt;OPEN&lt;/td&gt;&lt;/tr&gt;&lt;tr&gt;&lt;td&gt;tags&lt;/td&gt;&lt;td&gt;ViziRail Services&lt;/td&gt;&lt;/tr&gt;&lt;/table&gt;[/code]
08-12-2025 08:23:48 - PDXC Integration (Work notes)
Backsync to Dynatrace - Status code: 201. Dynatrace Problem P-2512345 has been updated with new comment based on creation of ServiceNow incident INC40830459.
---START---{EventSourceSendingServer:undefined,EventSourceExternalId:undefined}---END---
08-12-2025 08:23:48 - PDXC Integration (Work notes)
---START---{EventSourceSendingServer:undefined,EventSourceExternalId:undefined}---END---
08-12-2025 08:23:45 -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&lt;/td&gt;&lt;td&gt;SERVICE-E25B0B5AA4BDFAD9&lt;/td&gt;&lt;/tr&gt;&lt;tr&gt;&lt;td&gt;UUID: &lt;/td&gt;&lt;td&gt;DT4118101970970577463_1765144920000V2_SERVICE-E25B0B5AA4BDFAD9_FAILURE_RATE_INCREASED&lt;/td&gt;&lt;/tr&gt;&lt;tr&gt;&lt;td&gt;HN;&lt;/td&gt;&lt;td&gt;CATPRDVSC101.corp.qr.com.au,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10.32.32.39&lt;/td&gt;&lt;/tr&gt;&lt;tr&gt;&lt;td&gt;affectedRequestsPerMinute&lt;/td&gt;&lt;td&gt;957&lt;/td&gt;&lt;/tr&gt;&lt;tr&gt;&lt;td&gt;annotationDescription&lt;/td&gt;&lt;td&gt;The error rate increased to 1.26 %.
Service vizirail_qrail_SP has a failure rate increase.&lt;/td&gt;&lt;/tr&gt;&lt;tr&gt;&lt;td&gt;displayId&lt;/td&gt;&lt;td&gt;P-2512345&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4118101970970577463_1765144920000V2&lt;/td&gt;&lt;/tr&gt;&lt;tr&gt;&lt;td&gt;problemImpact&lt;/td&gt;&lt;td&gt;SERVICES&lt;/td&gt;&lt;/tr&gt;&lt;tr&gt;&lt;td&gt;problemUrl&lt;/td&gt;&lt;td&gt;https://dxcdynatrace-io.sso.glb.platform.dxc.com/e/c9be27d8-6982-42a7-9fb5-78ea9087067f/#problems/problemdetails;pid=4118101970970577463_1765144920000V2&lt;/td&gt;&lt;/tr&gt;&lt;tr&gt;&lt;td&gt;runEventRules&lt;/td&gt;&lt;td&gt;true&lt;/td&gt;&lt;/tr&gt;&lt;tr&gt;&lt;td&gt;service&lt;/td&gt;&lt;td&gt;vizirail_qrail_SP&lt;/td&gt;&lt;/tr&gt;&lt;tr&gt;&lt;td&gt;serviceMethodGroup&lt;/td&gt;&lt;td&gt;SQL Modifications&lt;/td&gt;&lt;/tr&gt;&lt;tr&gt;&lt;td&gt;severities failure rate&lt;/td&gt;&lt;td&gt;1.2620951&lt;/td&gt;&lt;/tr&gt;&lt;tr&gt;&lt;td&gt;severities unit&lt;/td&gt;&lt;td&gt;percent (%)&lt;/td&gt;&lt;/tr&gt;&lt;tr&gt;&lt;td&gt;severityLevel&lt;/td&gt;&lt;td&gt;ERROR&lt;/td&gt;&lt;/tr&gt;&lt;tr&gt;&lt;td&gt;startTime&lt;/td&gt;&lt;td&gt;1765144920000&lt;/td&gt;&lt;/tr&gt;&lt;tr&gt;&lt;td&gt;status&lt;/td&gt;&lt;td&gt;OPEN&lt;/td&gt;&lt;/tr&gt;&lt;tr&gt;&lt;td&gt;tags&lt;/td&gt;&lt;td&gt;ViziRail Services&lt;/td&gt;&lt;/tr&gt;&lt;/table&gt;[/code]
08-12-2025 08:23:40 - PDXC Integration (Additional comments)
system:  Assignment rules are now used for all cases when the CI can't be resolved or the CI has no support group.
system: This alert came in from DYNATRACE:
[code]&lt;table&gt;&lt;tr&gt;&lt;td width=160px&gt;Category: &lt;/td&gt;&lt;td&gt;EdgeX-FAILURE_RATE_INCREASED&lt;/td&gt;&lt;/tr&gt;&lt;tr&gt;&lt;td&gt;Application: &lt;/td&gt;&lt;td&gt;SERVICE&lt;/td&gt;&lt;/tr&gt;&lt;tr&gt;&lt;td&gt;Object: &lt;/td&gt;&lt;td&gt;SERVICE-E25B0B5AA4BDFAD9&lt;/td&gt;&lt;/tr&gt;&lt;tr&gt;&lt;td&gt;UUID: &lt;/td&gt;&lt;td&gt;DT4118101970970577463_1765144920000V2_SERVICE-E25B0B5AA4BDFAD9_FAILURE_RATE_INCREASED&lt;/td&gt;&lt;/tr&gt;&lt;tr&gt;&lt;td&gt;HN;&lt;/td&gt;&lt;td&gt;CATPRDVSC101.corp.qr.com.au, CATPRDVSC201.corp.qr.com.au&lt;/td&gt;&lt;/tr&gt;&lt;tr&gt;&lt;td&gt;MAP ID&lt;/td&gt;&lt;td&gt;QLR_DT_CI_002&lt;/td&gt;&lt;/tr&gt;&lt;tr&gt;&lt;td&gt;Node IP&lt;/td&gt;&lt;td&gt;10.32.32.30, 10.32.32.31, 10.32.32.32, 10.32.32.38, 10.32.32.39&lt;/td&gt;&lt;/tr&gt;&lt;tr&gt;&lt;td&gt;affectedRequestsPerMinute&lt;/td&gt;&lt;td&gt;957&lt;/td&gt;&lt;/tr&gt;&lt;tr&gt;&lt;td&gt;annotationDescription&lt;/td&gt;&lt;td&gt;The error rate increased to 1.26 %.
Service vizirail_qrail_SP has a failure rate increase.&lt;/td&gt;&lt;/tr&gt;&lt;tr&gt;&lt;td&gt;displayId&lt;/td&gt;&lt;td&gt;P-2512345&lt;/td&gt;&lt;/tr&gt;&lt;tr&gt;&lt;td&gt;dynatraceEnvironment&lt;/td&gt;&lt;td&gt;c9be27d8-6982-42a7-9fb5-78ea9087067f&lt;/td&gt;&lt;/tr&gt;&lt;tr&gt;&lt;td&gt;endTime&lt;/td&gt;&lt;td&gt;-1&lt;/td&gt;&lt;/tr&gt;&lt;tr&gt;&lt;td&gt;entityId&lt;/td&gt;&lt;td&gt;SERVICE-E25B0B5AA4BDFAD9&lt;/td&gt;&lt;/tr&gt;&lt;tr&gt;&lt;td&gt;entityName&lt;/td&gt;&lt;td&gt;vizirail_qrail_SP&lt;/td&gt;&lt;/tr&gt;&lt;tr&gt;&lt;td&gt;eventType&lt;/td&gt;&lt;td&gt;FAILURE_RATE_INCREASED&lt;/td&gt;&lt;/tr&gt;&lt;tr&gt;&lt;td&gt;foundSupportGroupAction&lt;/td&gt;&lt;td&gt;UseAssignmentRules&lt;/td&gt;&lt;/tr&gt;&lt;tr&gt;&lt;td&gt;impactLevel&lt;/td&gt;&lt;td&gt;SERVICE&lt;/td&gt;&lt;/tr&gt;&lt;tr&gt;&lt;td&gt;isRootCause&lt;/td&gt;&lt;td&gt;true&lt;/td&gt;&lt;/tr&gt;&lt;tr&gt;&lt;td&gt;problemId&lt;/td&gt;&lt;td&gt;4118101970970577463_1765144920000V2&lt;/td&gt;&lt;/tr&gt;&lt;tr&gt;&lt;td&gt;problemImpact&lt;/td&gt;&lt;td&gt;SERVICES&lt;/td&gt;&lt;/tr&gt;&lt;tr&gt;&lt;td&gt;problemUrl&lt;/td&gt;&lt;td&gt;https://dxcdynatrace-io.sso.glb.platform.dxc.com/e/c9be27d8-6982-42a7-9fb5-78ea9087067f/#problems/problemdetails;pid=4118101970970577463_1765144920000V2&lt;/td&gt;&lt;/tr&gt;&lt;tr&gt;&lt;td&gt;runEventRules&lt;/td&gt;&lt;td&gt;true&lt;/td&gt;&lt;/tr&gt;&lt;tr&gt;&lt;td&gt;service&lt;/td&gt;&lt;td&gt;vizirail_qrail_SP&lt;/td&gt;&lt;/tr&gt;&lt;tr&gt;&lt;td&gt;serviceMethodGroup&lt;/td&gt;&lt;td&gt;SQL Modifications&lt;/td&gt;&lt;/tr&gt;&lt;tr&gt;&lt;td&gt;severities failure rate&lt;/td&gt;&lt;td&gt;1.2620951&lt;/td&gt;&lt;/tr&gt;&lt;tr&gt;&lt;td&gt;severities unit&lt;/td&gt;&lt;td&gt;percent (%)&lt;/td&gt;&lt;/tr&gt;&lt;tr&gt;&lt;td&gt;severityLevel&lt;/td&gt;&lt;td&gt;ERROR&lt;/td&gt;&lt;/tr&gt;&lt;tr&gt;&lt;td&gt;startTime&lt;/td&gt;&lt;td&gt;1765144920000&lt;/td&gt;&lt;/tr&gt;&lt;tr&gt;&lt;td&gt;status&lt;/td&gt;&lt;td&gt;OPEN&lt;/td&gt;&lt;/tr&gt;&lt;tr&gt;&lt;td&gt;tags&lt;/td&gt;&lt;td&gt;ViziRail Services&lt;/td&gt;&lt;/tr&gt;&lt;/table&gt;[/code]
</t>
  </si>
  <si>
    <t xml:space="preserve">
 2025-12-08 08:37:16 PDXC Integration - State is Work in Progress was New
 2025-12-08 08:37:20 PDXC Integration - State is Resolved was Work in Progress
 2025-12-13 09:00:04  - State is Closed was Resolved</t>
  </si>
  <si>
    <t xml:space="preserve">12-12-2025 14:27:58 - PDXC Integration (Work notes)
Replaced all feed rollers tray 1, cleaned vertical paper transport. Vac out machine.
Tested all good.
11-12-2025 11:12:41 - Safinat Dean (Work notes)
Platform DXC Integration incident INC0576363 updated INC40830478
11-12-2025 11:12:37 - Safinat Dean (Work notes)
Ricoh notes -
10/12 Emailed dealer for an update.  - Rdr
09/12 Assigned to dealer on 08/12. Dealer to allocate technician. - Rdr
08-12-2025 08:59:05 - Ruey Lim (Work notes)
Platform DXC Integration incident INC0576363 updated INC40830478
08-12-2025 08:59:00 - Ruey Lim (Work notes)
From: donotreply@ricoh.com.au &lt;donotreply@ricoh.com.au&gt; 
Sent: Monday, 8 December 2025 9:28 AM
To: Binney, Wayne &lt;Wayne.Binney@qr.com.au&gt;
Subject: New Ricoh Ticket CS2512080036
Dear Wayne Binney, 
Thank you for contacting Ricoh Australia.
A new ticket has been opened with the following details: 
Ticket No.: CS2512080036
Serial Number: 3109R420524
Product Name: IMC3000
Purchase Order Number: 
Reference: INC40830478
Problem Description: [Summary]:Paper feed keeps getting jammed when printing, this can happen with even a single page Serial does not exist: QLD Rail NOW Ticket Number: INC0576363 Post Code: 4570 (Gympie North Stn.) Contact Name: SM ASM Contact Phone Number: +61 75343 4901 (station line) Email Address: Wayne.Binney@qr.com.au Printer Serial Number: 3109R420524 - SP3510SF Issue/Request Details: Paper feed keeps getting jammed when printing, this can happen with even a single page
Location and contact details: 
Contact Name: Wayne Binney
Contact Number: 07 53434908
Customer: 401362 (DXC TECHNOLOGY AUS PTY LTD)
Site: 401362-364 (DXC TECHNOLOGY AUSTRALIA PL (QUEENS)
Machine Location Address: QUEENSLAND RAIL GYMPIE NORTH RAILWAY STATION TRAVEL CENTRE SANDY CREEK ROAD GYMPIE QLD 4570
This is an automatic message, If you have any queries regarding your ticket, please do not hesitate in contacting us on 1300 362 577.
For further support utilising our, How-to videos, Training Materials, and Knowledge Base, please use this link Training 
Kind regards,
Ricoh
08-12-2025 08:55:04 - PDXC Integration (Work notes)
None
Assigning to Ricoh Field Technician for further assistance.
08-12-2025 08:54:58 - PDXC Integration (Work notes)
None
Assigning to Ricoh Field Technician for further assistance.
08-12-2025 08:26:04 - PDXC Integration (Work notes)
Vendor Referenced this CI Value on Creation not found in database : 3109R420524 - SP3510SF
08-12-2025 08:25:25 - Frederic Shea (Work notes)
Platform DXC Integration incident INC0576363 created INC40830478
</t>
  </si>
  <si>
    <t xml:space="preserve">
 2025-12-12 14:27:49 PDXC Integration - State is Resolved was Work in Progress</t>
  </si>
  <si>
    <t xml:space="preserve">
 2025-12-08 08:16:45 TRAP Alerts - State is Closed was Closed</t>
  </si>
  <si>
    <t xml:space="preserve">10-12-2025 11:29:45 - PDXC Integration (Work notes)
Assigned to Raghav Sharma.
10-12-2025 11:29:28 - PDXC Integration (Work notes)
Assigned to Raghav Sharma.
10-12-2025 11:29:20 - PDXC Integration (Additional comments)
raghav.sharma2@dxc.com: Hi Michelle,
We are checking to have the emails retrieved
Regards
O365 Team
10-12-2025 10:34:40 - Michelle Ford (Work notes)
Platform DXC Integration incident INC0576358 updated INC40830467
10-12-2025 10:34:32 - Michelle Ford (Work notes)
Platform DXC Integration incident INC0576358 updated INC40830467
10-12-2025 10:34:28 - Michelle Ford (Additional comments)
Hi, can you please organise to have the emails that were incorrectly directed to the queenslandrailtest@service-now.com email to the PWS Services inbox?   We have received emails since Tuesday morning, however, we haven't received any emails that may have been sent to PWS Services on Monday.  thanks, Michelle
09-12-2025 08:52:08 - PDXC Integration (Work notes)
Assigned to Raghav Sharma.
&lt;br/&gt;Forwarding was disabled as per TASK8432382, user confirmed receiving emails
09-12-2025 08:52:04 - PDXC Integration (Work notes)
Assigned to Raghav Sharma.
09-12-2025 08:52:04 - PDXC Integration (Work notes)
Assigned to Raghav Sharma.
&lt;br/&gt;Forwarding was disabled as per TASK8432382, user confirmed receiving emails
09-12-2025 08:51:59 - PDXC Integration (Additional comments)
raghav.sharma2@dxc.com: Hi Michelle,
WIth your confirmation we will close the ticket but please reach out to us if there are any issues
Regards
O365 Team
09-12-2025 08:51:54 - PDXC Integration (Work notes)
Assigned to Raghav Sharma.
&lt;br/&gt;Added attachment ::  Screenshot 2025-12-09 042057.png
09-12-2025 08:50:08 - PDXC Integration (Work notes)
Assigned to Raghav Sharma.
09-12-2025 08:50:04 - PDXC Integration (Work notes)
Assigned to Raghav Sharma.
&lt;br/&gt;User replied back on Teams and confirmed she is now able to receive emails after forwarding was disabled as per TASK8432382
08-12-2025 10:16:58 - PDXC Integration (Work notes)
Assigned to Raghav Sharma.
&lt;br/&gt;Added attachment ::  QLDRail_INC added (CNDEF0001178) - Screenshot 2025-12-08 101437.jpg
08-12-2025 10:16:41 - Michelle Ford (Work notes)
Platform DXC Integration incident INC0576358 updated INC40830467
08-12-2025 10:16:28 - PDXC Integration (Work notes)
Assigned to Raghav Sharma.
08-12-2025 10:16:25 - Michelle Ford (Work notes)
Platform DXC Integration incident INC0576358 updated INC40830467
08-12-2025 10:16:21 - Michelle Ford (Additional comments)
However, when I right click on the inbox name, and choose File Location, it is listed as PSSServices@qr.com.au...I've attached a screenshot of this
08-12-2025 10:13:48 - PDXC Integration (Work notes)
Assigned to Raghav Sharma.
&lt;br/&gt;Added attachment ::  QLDRail_INC added (CNDEF0001178) - Screenshot 2025-12-08 101253.jpg
08-12-2025 10:13:35 - Michelle Ford (Work notes)
Platform DXC Integration incident INC0576358 updated INC40830467
08-12-2025 10:12:12 - Michelle Ford (Work notes)
Platform DXC Integration incident INC0576358 updated INC40830467
08-12-2025 10:12:07 - Michelle Ford (Additional comments)
Hi...Please see below the screenshot from my view of the shared inbox:
08-12-2025 10:08:18 - PDXC Integration (Work notes)
Assigned to Raghav Sharma.
08-12-2025 10:08:04 - PDXC Integration (Work notes)
Assigned to Raghav Sharma.
08-12-2025 10:08:02 - PDXC Integration (Additional comments)
raghav.sharma2@dxc.com: Hi Michelle,
Can you please confirm the name and email address of the shared mailbox? We are not able to find a shared mailbox with the address PWSSservices@qr.com.au
Regards
O365 Team
08-12-2025 08:37:48 - PDXC Integration (Work notes)
Assigned to Raghav Sharma.
08-12-2025 08:24:22 - Cameron Horn (Work notes)
Platform DXC Integration incident INC0576358 created INC40830467
08-12-2025 08:24:14 - Cameron Horn (Work notes)
Assigning to the DXC O365 Messaging team to investigate 
</t>
  </si>
  <si>
    <t xml:space="preserve">
 2025-12-08 08:37:41 PDXC Integration - State is Work in Progress was New
 2025-12-08 10:08:02 PDXC Integration - State is On Hold was Work in Progress
 2025-12-09 08:50:03 PDXC Integration - State is Work in Progress was On Hold
 2025-12-09 08:51:59 PDXC Integration - State is Resolved was Work in Progress
 2025-12-10 10:34:36 Michelle Ford - State is Work in Progress was Resolved
 2025-12-10 11:29:20 PDXC Integration - State is On Hold was Work in Progress</t>
  </si>
  <si>
    <t xml:space="preserve">
 2025-12-13 09:00:00  - State is Closed was Resolved</t>
  </si>
  <si>
    <t xml:space="preserve">10-12-2025 12:25:28 - PDXC Integration (Work notes)
Assigned to Suraj Rai.
&lt;br/&gt;Assigned Schedule Manager role inside Shifts to Kim Cameron. Issue resolved.
10-12-2025 12:25:15 - PDXC Integration (Work notes)
Assigned to Suraj Rai.
&lt;br/&gt;Assigned Schedule Manager role inside Shifts to Kim Cameron. Issue resolved.
10-12-2025 12:25:14 - PDXC Integration (Work notes)
Assigned to Suraj Rai.
&lt;br/&gt;Assigned Schedule Manager role inside Shifts to Kim Cameron. Issue resolved.&lt;br/&gt;Suggested user to ask a colleague who can currently edit the SEQ Integration Shifts schedule to assign him the Schedule Manager role inside
10-12-2025 12:25:11 - PDXC Integration (Additional comments)
srai7@dxc.com: Hi Kimberley,
Good Day!
Regarding - Shift issue - SEQ Integration Team
Thank you for the confirmation. We are proceeding with resolving the case from our end.
Please feel free to contact the service desk in case of any further queries or a new ticket is to be opened.
Thanks!
10-12-2025 12:22:38 - PDXC Integration (Work notes)
Assigned to Suraj Rai.
09-12-2025 16:04:47 - Kimberley Cameron (Work notes)
Platform DXC Integration incident INC0576356 updated INC40830430
09-12-2025 16:04:43 - Kimberley Cameron (Additional comments)
This appears to have worked.  I am happy for this ticket to be closed.  Thanks
08-12-2025 17:30:44 - PDXC Integration (Work notes)
Assigned to Suraj Rai.
08-12-2025 17:30:38 - PDXC Integration (Additional comments)
srai7@dxc.com: Hi Kimberley,
Good Day!
Regarding - Shift issue - SEQ Integration Team
Ask a colleague who can currently edit the SEQ Integration Shifts schedule to assign him the Schedule Manager role inside Shifts.
Open Teams → SEQ Integration Team
Go to Shifts
Click the three dots (…) next to the schedule name
Choose Manage permissions / Settings
Add your name under Schedule Managers or Give Full Access
Please try this and let us know. 
Thanks!
08-12-2025 11:46:40 - Kimberley Cameron (Work notes)
Platform DXC Integration incident INC0576356 updated INC40830430
08-12-2025 11:46:36 - Kimberley Cameron (Additional comments)
They can update their own shifts.
08-12-2025 11:46:21 - Kimberley Cameron (Work notes)
Platform DXC Integration incident INC0576356 updated INC40830430
08-12-2025 11:46:17 - Kimberley Cameron (Additional comments)
Yes.
08-12-2025 11:23:04 - PDXC Integration (Work notes)
Assigned to Suraj Rai.
08-12-2025 11:22:59 - PDXC Integration (Work notes)
Assigned to Suraj Rai.
08-12-2025 11:22:49 - PDXC Integration (Additional comments)
srai7@dxc.com: Hi Kimberley,
Good Day!
Regarding - Shift issue - SEQ Integration Team
Is your other team member able to see and make changes to the Shift in Teams ?
Please let us know. Thanks
08-12-2025 10:14:08 - PDXC Integration (Work notes)
Assigned to Suraj Rai.
08-12-2025 08:39:08 - PDXC Integration (Work notes)
Assigned to Raghav Sharma.
08-12-2025 08:18:54 - PDXC Integration (Work notes)
Added attachment ::  QLDRail_INC added (CNDEF0001178) - Screenshot 2025-12-08 091722.jpg
08-12-2025 08:18:39 - Frederic Shea (Work notes)
Platform DXC Integration incident INC0576356 created INC40830430
</t>
  </si>
  <si>
    <t xml:space="preserve">
 2025-12-08 11:22:49 PDXC Integration - State is On Hold was Work in Progress
 2025-12-10 12:22:34 PDXC Integration - State is Work in Progress was On Hold
 2025-12-10 12:25:08 PDXC Integration - State is Resolved was Work in Progress</t>
  </si>
  <si>
    <t xml:space="preserve">
 2025-12-08 08:10:25 TRAP Alerts - State is Closed was Closed</t>
  </si>
  <si>
    <t xml:space="preserve">
 2025-12-13 09:00:01  - State is Closed was Resolved</t>
  </si>
  <si>
    <t xml:space="preserve">12-12-2025 09:38:19 - PDXC Integration (Work notes)
Assigned to Eric Hanneman.
12-12-2025 09:38:01 - PDXC Integration (Work notes)
Assigned to Eric Hanneman.
&lt;br/&gt;From: Hanneman, Eric 
Sent: Friday, 12 December 2025 09:37
To: McQueen, Justin &lt;justin.mcqueen@qr.com.au&gt;
Subject: RE: INC0576353 (INC40830571) - Slow device
Hi Justin,
I am writing regarding an incident raised - Slow device; I have attempted contacting you a number of times, however, could not get through. I will be closing this incident if there is no response by COB today.
However, if you are experiencing any further issues, please do not hesitate to contact the Service Desk on 07 3072 5000 or please attend the CBD tech bar given the nature of the issue.
Regards,
Eric
10-12-2025 10:38:18 - PDXC Integration (Work notes)
Assigned to Eric Hanneman.
10-12-2025 10:38:04 - PDXC Integration (Work notes)
Assigned to Eric Hanneman.
&lt;br/&gt;From: Hanneman, Eric 
Sent: Wednesday, 10 December 2025 10:37
To: McQueen, Justin &lt;justin.mcqueen@qr.com.au&gt;
Subject: RE: INC0576353 (INC40830571) - Slow device
Hi Justin,
I was just checking back in on this request.  Do you still require assistance with getting your device working faster?
Regards,
Eric
09-12-2025 14:40:38 - PDXC Integration (Work notes)
Assigned to Eric Hanneman.
09-12-2025 14:40:28 - PDXC Integration (Work notes)
Assigned to Eric Hanneman.
&lt;br/&gt;Awaiting response from Justin, email sent / VM left.
08-12-2025 15:25:28 - PDXC Integration (Work notes)
Assigned to Eric Hanneman.
08-12-2025 15:25:18 - PDXC Integration (Work notes)
Assigned to Eric Hanneman.
08-12-2025 15:25:12 - PDXC Integration (Additional comments)
ehanneman2@dxc.com: Awaiting response from Justin, email sent / VM left.
08-12-2025 15:24:15 - PDXC Integration (Work notes)
Assigned to Eric Hanneman.
&lt;br/&gt;From: Hanneman, Eric 
Sent: Monday, 8 December 2025 15:24
To: McQueen, Justin &lt;justin.mcqueen@qr.com.au&gt;
Subject: INC0576353 (INC40830571) - Slow device
Hi Justin,
I was passed an incident raised under your name that states your device (SL231268 / QRSL-4OU4G1SZKX) is running slow.  Would you have some time to review this via remote assistance / phone call or would you have time to bring the device into a tech bar sometime this week?  There are 2 tech bars, one in the city between RC1 and RC2 on the ground level and the other is located in the Mayne yard at D2 block.  Both tech bars are open from 8am – 5pm.
Regards,
Eric
08-12-2025 15:21:04 - PDXC Integration (Work notes)
Assigned to Eric Hanneman.
&lt;br/&gt;Called Justin and left VM on 0447 841 656.
08-12-2025 11:55:23 - Raegan Munro (Work notes)
Platform DXC Integration incident INC0576353 updated INC40830571
08-12-2025 11:55:18 - Raegan Munro (Work notes)
Description of Issue:
User called to advise that this issue has gotten worse and they are unable to do their job at all. 
Troubleshooting:
 Leaving note for Desktop to assist user as soon as possible. 
============================ 
Username: Justin McQueen
Employee ID: R908628
PC Name: SL231268 / QRSL-4OU4G1SZKX
Contact Number: 0447 841 656
Location: WFH
08-12-2025 10:08:14 - PDXC Integration (Work notes)
Assigned to Eric Hanneman.
08-12-2025 09:53:30 - Frederic Shea (Work notes)
Platform DXC Integration incident INC0576353 updated INC40830571
08-12-2025 09:53:26 - Frederic Shea (Work notes)
IBC - Justin McQueen
User chasing an update on this case as almost unable to do their job
Best Contact: +61 447841256
08-12-2025 08:41:26 - Cameron Horn (Work notes)
Platform DXC Integration incident INC0576353 created INC40830571
08-12-2025 08:41:18 - Cameron Horn (Work notes)
Justin McQueen called the service desk and advised that the Windows updates finished searching for the updated
Advised the user to restart their computer
User advised that there computer did not do any updates when restarted
User advised that the computer was still running slow
Assigning to the DXC Desktop CBD team to investigate the issue
08-12-2025 08:12:49 - Raegan Munro (Additional comments)
Hi Justin, 
Thank you for reaching out to the Queensland Rail IT Service Desk. 
As discussed, please restart your device once the updates are complete and advise of the results. 
If you have any further issues with this please feel free to contact us by calling 07 3072 5000 (we are option 1), or alternatively email us at ITServiceDesk@qr.com.au. 
Kind regards, 
Raegan.
</t>
  </si>
  <si>
    <t xml:space="preserve">
 2025-12-08 08:12:49 Raegan Munro - State is On Hold was Work in Progress
 2025-12-08 08:41:18 Cameron Horn - State is Work in Progress was On Hold
 2025-12-08 15:25:12 PDXC Integration - State is On Hold was Work in Progress</t>
  </si>
  <si>
    <t xml:space="preserve">
 2025-12-08 08:02:29 TRAP Alerts - State is Closed was Closed</t>
  </si>
  <si>
    <t xml:space="preserve">
 2025-12-13 09:00:02  - State is Closed was Resolved</t>
  </si>
  <si>
    <t xml:space="preserve">08-12-2025 09:44:29 - Andy Phan (Work notes)
User called back. 
SDA advised user to restart the PC. 
Remoted into QRSL-XRS222X6A9 and extended the displays. 
User confirmed issue has been resolved.
08-12-2025 09:18:24 - Andy Phan (Additional comments)
Hi Daniel, 
Thank you for reaching out to the Queensland Rail IT Service Desk.
As discuss, please wait for the updates to be completed and restart the laptop. 
Please complete this Other Request form for the power board issue. 
https://queenslandrail.service-now.com/service_management?id=sc_cat_item&amp;sys_id=fa2c4187db393700fe4b5e97f49619f2&amp;sysparm_category=e15706fc0a0a0aa7007fc21e1ab70c2f&amp;catalog_id=e0d08b13c3330100c8b837659bba8fb4
If you have any further issues with this please feel free to contact us by calling 07 3072 5000 (we are option 1), or alternatively email us at ITServiceDesk@qr.com.au.
Kind regards,
Andy
08-12-2025 09:18:24 - Andy Phan (Work notes)
Pending user response
</t>
  </si>
  <si>
    <t xml:space="preserve">
 2025-12-08 09:18:24 Andy Phan - State is On Hold was Work in Progress
 2025-12-08 09:44:29 Andy Phan - State is Resolved was On Hold
 2025-12-13 10:00:07  - State is Closed was Resolved</t>
  </si>
  <si>
    <t xml:space="preserve">
 2025-12-08 07:58:29 TRAP Alerts - State is Closed was Closed</t>
  </si>
  <si>
    <t xml:space="preserve">08-12-2025 09:26:45 - Pruthvish Patel (Work notes)
.
08-12-2025 09:10:50 - Guest (Additional comments)
reply from: training@link-resources.com.au
Hi Duane, Thank you for reaching out to us. We have 4 spots left on 18th Dec First Aid course at Cannon Hill. We can book your participant on the course if you can provide us the below details First name Last name Dt of Birth Mobile No. Email
Hi Duane,
Thank you for reaching out to us.
We have 4 spots left on 18th Dec First Aid course at Cannon Hill. We can book your participant on the course if you can provide us the below details
First name
Last name
Dt of Birth
Mobile No.
Email
USI (if known)
Regards,
Henry Dhaga
General Manager
Link Resources Training Pty Ltd
M: 0415 618 079 | E: hdhaga@link-resources.com.au&lt;mailto:hdhaga@link-resources.com.au&gt; | www.link-resources.com.au&lt;https://urldefense.com/v3/__http://www.link-resources.com.au/__;!!OewlTa1rXg!QhwcUz5IpJs5GxhFLZXNfyzKF9-u3R18_zeyoBjhqRz9QFKIbv-bS-sfdPnnX-KG6I_elhymNgWKVkk8qPUgA6BMSQYTfSP5$&gt;
[cid:b355ad57-a0a9-4b60-aae4-397c9521fa31]
</t>
  </si>
  <si>
    <t xml:space="preserve">
 2025-12-08 08:02:07 Raegan Munro - State is Resolved was New
 2025-12-13 09:00:03  - State is Closed was Resolved</t>
  </si>
  <si>
    <t xml:space="preserve">
 2025-12-08 07:53:49 TRAP Alerts - State is Closed was Closed</t>
  </si>
  <si>
    <t xml:space="preserve">08-12-2025 13:51:54 - PDXC Integration (Work notes)
Assigned to Ashish Anand.
&lt;br/&gt;Opened By User is Unknown : TRAP_Alerts@qr.com.au@QR
08-12-2025 13:51:50 - PDXC Integration (Work notes)
Assigned to Ashish Anand.
&lt;br/&gt;Opened By User is Unknown : TRAP_Alerts@qr.com.au@QR
08-12-2025 13:51:41 - PDXC Integration (Additional comments)
ashish.anand@dxc.com: This email is a legit email, if you dont have any business with them unsubscribe and Delete this email.
08-12-2025 13:50:54 - PDXC Integration (Work notes)
Assigned to Ashish Anand.
&lt;br/&gt;Opened By User is Unknown : TRAP_Alerts@qr.com.au@QR&lt;br/&gt;This email is a legit email, if you dont have any business with them unsubscribe and Delete this email.
08-12-2025 07:54:08 - PDXC Integration (Work notes)
Opened By User is Unknown : TRAP_Alerts@qr.com.au@QR
08-12-2025 07:54:00 - TRAP Alerts (Work notes)
Platform DXC Integration incident INC0576346 created INC40830259
</t>
  </si>
  <si>
    <t xml:space="preserve">
 2025-12-08 07:53:45 TRAP Alerts - State is New was New
 2025-12-08 13:50:50 PDXC Integration - State is Resolved was New
 2025-12-13 14:00:02  - State is Closed was Resolved</t>
  </si>
  <si>
    <t xml:space="preserve">08-12-2025 08:38:17 - Raegan Munro (Work notes)
.
</t>
  </si>
  <si>
    <t xml:space="preserve">
 2025-12-13 09:00:06  - State is Closed was Resolved</t>
  </si>
  <si>
    <t xml:space="preserve">
 2025-12-08 07:48:05 TRAP Alerts - State is Closed was Closed</t>
  </si>
  <si>
    <t xml:space="preserve">
 2025-12-08 07:47:59 TRAP Alerts - State is Closed was Closed</t>
  </si>
  <si>
    <t xml:space="preserve">
 2025-12-08 07:42:58 TRAP Alerts - State is Closed was Closed</t>
  </si>
  <si>
    <t xml:space="preserve">11-12-2025 11:38:36 - Chau Nguyen (Additional comments)
Hi Raegan,
It has been some time since your last update.
Have you had a chance to review and provide an update on this ticket please?
Thank you for your attention.
Regards,
Chau Nguyen
09-12-2025 10:00:52 - Chau Nguyen (Additional comments)
Hi Raegan,
Thank you for reaching out to Service Now team.
Upon review, Jocelyn Garcia's ServiceNow account was expired on 8-Dec-2025, renewed on 9-Dec-2025 and it should be ready now.
Please kindly ask Jocelyn to try logging again and let me know if there is any issue.
Regards,
Chau Nguyen
08-12-2025 08:30:40 - Raegan Munro (Work notes)
From: IT Service Desk 
Sent: Monday, 8 December 2025 9:30 AM
To: Radeck, Michael &lt;michael.radeck@qr.com.au&gt;
Subject: INC0576338 - Unable to access multiple network resources
Hi Mike, 
As discussed, please see below for instructions on mapping your network drive.
1. Open File Explorer and on the left-hand side right-click and select map network drive.
2. From here you can select the specific drive. In the folder path type in the full file path (e.g \\corp.qr.com.au\corp)
3. Select Finish and ensure the reconnect at sign-in box is ticked.
4. After selecting finish the network drive will load to the correct path.
If you have any further issues with this please feel free to contact us by calling 07 3072 5000 (we are option 1), or alternatively email us at ITServiceDesk@qr.com.au.
Kind regards,
RAEGAN MUNRO
SERVICE DESK ANALYST
Level 3. 21 Kirksway Place
Battery Point. Tasmania. 7004
PH: 07 3072 5000
Alt.PH: +61 7 3072 5000
Email: ITServiceDesk@qr.com.au
W: queenslandrail.com.au
08-12-2025 08:30:38 - Raegan Munro (Work notes)
Description of Issue:
Users manager called as they have already raised a Software Request for users SNOW access. 
Troubleshooting:
 Advised that they will not require a separate Software Request for SNOW access and that the only Software Request was for SAP access. 
Advised that the ticket is with SNOW to investigate the SNOW issues - User advised that they had this same issue previously and that Jocelyn Garcia has just transferred to a new role today. 
User advised that the user is also unable to map their network drive. 
Confirmed user has modify access to \\cptprdfps001\QRS\AS\SEQ\ABR - Advised that user will just need to map the folder. 
User requested to have the map network drive instructions emailed to them as well. 
============================ 
Username: Mike Radeck
Employee ID: R906336
Contact Number: 0427668751
08-12-2025 07:59:06 - Raegan Munro (Work notes)
From: IT Service Desk 
Sent: Monday, 8 December 2025 8:59 AM
To: Garcia, Jocelyn &lt;Jocelyn.Garcia@qr.com.au&gt;
Subject: INC0576338 - Unable to access multiple network resources
Hi Jocelyn, 
Thank you for reaching out to the Queensland Rail IT Service Desk. 
As discussed, if you would like to gain access to SAP you will need to raise a "Software Request" through the Self-Service Portal. This can also be done through the following link:
https://queenslandrail.service-now.com/service_management?id=sc_cat_item&amp;sys_id=681035f04f79a200ebe60bd11310c7d8
Additionally, please see below for instructions on mapping your network drive. 
1. Open File Explorer and on the left-hand side right-click and select map network drive.
2. From here you can select the specific drive. In the folder path type in the full file path (e.g \\corp.qr.com.au\corp)
3. Select Finish and ensure the reconnect at sign-in box is ticked.
4. After selecting finish the network drive will load to the correct path.
If you have any further issues with this please feel free to contact us by calling 07 3072 5000 (we are option 1), or alternatively email us at ITServiceDesk@qr.com.au. 
Kind regards,
RAEGAN MUNRO
SERVICE DESK ANALYST
Level 3. 21 Kirksway Place
Battery Point. Tasmania. 7004
PH: 07 3072 5000
Alt.PH: +61 7 3072 5000
Email: ITServiceDesk@qr.com.au
W: queenslandrail.com.au
</t>
  </si>
  <si>
    <t xml:space="preserve">
 2025-12-08 08:51:19 Lemuel So - Assigned to is Nam Nguyen was 
 2025-12-09 09:56:43 Chau Nguyen - Assigned to is Chau Nguyen was Nam Nguyen
 2025-12-09 10:00:52 Chau Nguyen - State is On Hold was Work in Progress</t>
  </si>
  <si>
    <t xml:space="preserve">
 2025-12-08 07:39:04 TRAP Alerts - State is Closed was Closed</t>
  </si>
  <si>
    <t xml:space="preserve">08-12-2025 11:07:31 - Riley Thomas (Work notes)
From: imei Support &lt;support@imei.com.au&gt; 
Sent: Monday, 8 December 2025 11:33 AM
To: Tualaina, Kelly &lt;kelly.tualaina@qr.com.au&gt;
Cc: Telecommunications Customer Service &lt;TCS@qr.com.au&gt;; IT Service Desk &lt;ITServiceDesk@qr.com.au&gt;
Subject: Re: Your group has been assigned incident INC0576335 - Case Updated: 00774619
Hi Kelly, QR internal team will contact you directly to organize the device to be taken from you. The case has now been reassigned. Kind Regards, Sahil Sharma Technical Services Specialist imei pty ltd P 1300 65 77 99 · W www. imei. com. au
ZjQcmQRYFpfptBannerStart
[EXTERNAL EMAIL]: 
This email originated from outside Queensland Rail. Do not click on links or open attachments unless you recognise the sender and know the content is safe. 
    Report Phish     
ZjQcmQRYFpfptBannerEnd
Hi Kelly, 
QR internal team will contact you directly to organize the device to be taken from you.
The case has now been reassigned.
Kind Regards,
Sahil Sharma
Technical Services Specialist
imei pty ltd 
P  1300 65 77 99  ·  W  www.imei.com.au 
ref:!00D900f76g.!500Od0ZoRsA:ref
08-12-2025 10:32:12 - Riley Thomas (Work notes)
From: imei Support &lt;support@imei.com.au&gt; 
Sent: Monday, 8 December 2025 10:57 AM
To: Tualaina, Kelly &lt;kelly.tualaina@qr.com.au&gt;; IT Service Desk &lt;ITServiceDesk@qr.com.au&gt;
Cc: Telecommunications Customer Service &lt;TCS@qr.com.au&gt;
Subject: Re: Your group has been assigned incident INC0576335 – REASSIGN Case: 00774619
Case Reassigned Hi IT Service Desk, Thank you for submitting your support request through imei. See below a summary of your case for your information. Based on the support provided to you by our imei representative, please rate your customer
ZjQcmQRYFpfptBannerStart
[EXTERNAL EMAIL]: 
This email originated from outside Queensland Rail. Do not click on links or open attachments unless you recognise the sender and know the content is safe. 
    Report Phish     
ZjQcmQRYFpfptBannerEnd
Case Reassigned
Hi IT Service Desk, 
Thank you for submitting your support request through imei. See below a summary of your case for your information.
Based on the support provided to you by our imei representative, please rate your customer service experience from 0-10:
Poor Excellent
Case Number:
00774619      
Support Note :
Hi Service Desk,
QR Incident Number:INC0576335 
Action Required by QR ITSD: Reassigned
Resolution/Reassignment comments:
Called the user, this case has a device which needs to be reset via iTunes and setup again with the shared credentilas.Please reset the device via iTunes by organizing the device to be sent to Tech bar and after the device needs to be setup with the QR shared credentials.
Kind Regards
Sahil Sharma
P 1300 65 77 99
www.imei.com.au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https://www.imei.com.au/privacy-policy/
To unsubscribe from these emails click here 
ref:!00D900f76g.!500Od0ZoRsA:ref
________________________________________
08-12-2025 07:45:29 - Guest (Additional comments)
reply from: webadmin@imei.com.au
Case Created
Hi IT Service Desk,
Thank you for your enquiry.
We acknowledge receipt of your email and have logged your query with the following details:
Case Number  Date Logged
00774619  8/12/2025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00774619.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https://urldefense.com/v3/__https://www.imei.com.au/privacy-policy/__;!!OewlTa1rXg!RzlcHXVMqyJjVQjcTubyCfcu4wZK-7bLKFJfVJdruXEdSpab8WS5TonW_K3VF6RtohkI-SPCKTBz4kM91JHs3w$ 
To unsubscribe from these emails click  here
ref:!00D900f76g.!500Od0ZoRsA:ref
[External Email] This email was sent from outside the organisation - be cautious, particularly with links and attachments.
[cid:outgoing_email_header_new.jpg@SNC.d53d96f89c682bb4]
Incident: INC0576335
Short Description: Telstra (IMEI) MDM Mobility Support Request
Assignment group: AirWatch Support
State: New
Priority: 4 - Low
Requested by: Cameron Horn
Requested for: Kelly Tualaina
Description: **REQUESTOR DETAILS**
Requestor Name: Kelly Tualaina
Requestor Contact Number: 3072 8160
Requestor Email Address: kelly.tualaina@qr.com.au
**AFFECTED USER DETAILS**
Affected User Name:
Affected User Alternate Contact Number:
Affected User Email Address:
**MOBILE &amp; DEVICE DETAILS**
Mobile Service Number: 0438013492
Device Type: iPhone 14
Device IMEI/Serial: JXR19XTH7M
Is the device enrolled on MDM: Yes
Is the device a Corporate device: Yes
**CALL TYPE**
Reason for call:
MDM - Un-enrol / Enrol Mobile Device / New User Change
Description of incident request:
User called about setting up a shared mobile device
User advised that they are getting an error when trying to download their profile
User advised that there was no option to download their profile in the hub application
User advised that they were trying to follow instructions they were provided
Advised the user to restart the mobile device
User advised that after the restart the same issue was happening
The above Incident has been assigned to your group for resolution. Please take appropriate action to have this incident assigned to an individual for resolution.
Please utilise the link below to view the current status or add additional comments.
INC0576335&lt;https://urldefense.com/v3/__https://queenslandrail.service-now.com/nav_to.do?uri=incident.do*3Fsys_id=6257fbaf3329be90eaaeae845d5c7b12*26sysparm_stack=incident_list.do*3Fsysparm_query=active=true__;JSUl!!OewlTa1rXg!RzlcHXVMqyJjVQjcTubyCfcu4wZK-7bLKFJfVJdruXEdSpab8WS5TonW_K3VF6RtohkI-SPCKTBz4kPTAD5ezA$ &gt;
ICT Service Desk
[cid:outgoing_email_footer_new.jpg@SNC.648ea4b8fb07d86f]
Ref:MSG8186500_PjCBqpbhDK1jWw4yLENU
Queensland Rail Email Disclaimer : https://urldefense.com/v3/__https://www.queenslandrail.com.au/aboutus/legal/email-disclaimer__;!!OewlTa1rXg!RzlcHXVMqyJjVQjcTubyCfcu4wZK-7bLKFJfVJdruXEdSpab8WS5TonW_K3VF6RtohkI-SPCKTBz4kOurCLZHw$
08-12-2025 07:45:27 - Guest (Additional comments)
reply from: webadmin@imei.com.au
Case Created
Hi IT Service Desk,
Thank you for your enquiry.
We acknowledge receipt of your email and have logged your query with the following details:
Case Number  Date Logged
00774620  8/12/2025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00774620.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https://urldefense.com/v3/__https://www.imei.com.au/privacy-policy/__;!!OewlTa1rXg!Qj6HOFi3iwZ4PV9B1tQr9kwlKBSnIPD4G71asfJZHpyoU3EtQY6wSGbFaazRwXwNgAju21sr8vyFpvQBHKhr3w$ 
To unsubscribe from these emails click  here
ref:!00D900f76g.!500Od0ZowCk:ref
[External Email] This email was sent from outside the organisation - be cautious, particularly with links and attachments.
[cid:_qr-notif-ss-spacer.gif@SNC.815c8cd80e97d7d3]
[cid:_qr-notif-ss-header-ict-incidents.png@SNC.3ae4c2fd3a13e108]
[spacer]
[cid:_qr-notif-ss-spacer.gif@SNC.815c8cd80e97d7d3]
Your incident has been created.
[cid:_qr-notif-ss-spacer.gif@SNC.815c8cd80e97d7d3]
Hi Kelly,
Your incident 'Telstra (IMEI) MDM Mobility Support Request&lt;https://urldefense.com/v3/__https://queenslandrail.service-now.com/service_management?id=standard_ticket&amp;table=incident&amp;sys_id=6257fbaf3329be90eaaeae845d5c7b12__;!!OewlTa1rXg!Qj6HOFi3iwZ4PV9B1tQr9kwlKBSnIPD4G71asfJZHpyoU3EtQY6wSGbFaazRwXwNgAju21sr8vyFpvRhhyunWQ$ &gt;' has been created. We are looking into your query, and will get back to you as soon as possible.
You can view the details of the incident below, or check its status from the Self Service&lt;https://urldefense.com/v3/__https://queenslandrail.service-now.com/service_management?id=standard_ticket&amp;table=incident&amp;sys_id=6257fbaf3329be90eaaeae845d5c7b12__;!!OewlTa1rXg!Qj6HOFi3iwZ4PV9B1tQr9kwlKBSnIPD4G71asfJZHpyoU3EtQY6wSGbFaazRwXwNgAju21sr8vyFpvRhhyunWQ$ &gt; portal.
Regards,
ICT Service Desk
[cid:_qr-notif-ss-spacer.gif@SNC.815c8cd80e97d7d3]
[spacer]
[cid:_qr-notif-ss-spacer.gif@SNC.815c8cd80e97d7d3]
[cid:_qr-notif-ss-spacer.gif@SNC.815c8cd80e97d7d3]
Incident Summary
[cid:_qr-notif-ss-spacer.gif@SNC.815c8cd80e97d7d3]
[cid:_qr-notif-ss-spacer.gif@SNC.815c8cd80e97d7d3]
[cid:_qr-notif-ss-spacer.gif@SNC.815c8cd80e97d7d3]
Short description
Telstra (IMEI) MDM Mobility Support Request
Requested for
Kelly Tualaina
Incident number
INC0576335
Opened by
Cameron Horn
[cid:_qr-notif-ss-spacer.gif@SNC.815c8cd80e97d7d3]
[cid:_qr-notif-ss-spacer.gif@SNC.815c8cd80e97d7d3]
[cid:_qr-notif-ss-spacer.gif@SNC.815c8cd80e97d7d3]
[cid:_qr-notif-ss-spacer.gif@SNC.815c8cd80e97d7d3]
[cid:_qr-notif-ss-spacer.gif@SNC.815c8cd80e97d7d3]
View more details&lt;https://urldefense.com/v3/__https://queenslandrail.service-now.com/service_management?id=standard_ticket&amp;table=incident&amp;sys_id=6257fbaf3329be90eaaeae845d5c7b12__;!!OewlTa1rXg!Qj6HOFi3iwZ4PV9B1tQr9kwlKBSnIPD4G71asfJZHpyoU3EtQY6wSGbFaazRwXwNgAju21sr8vyFpvRhhyunWQ$ &gt;
[cid:_qr-notif-ss-btn-arrow.png@SNC.78e6aedea43f6002]&lt;https://urldefense.com/v3/__https://queenslandrail.service-now.com/service_management?id=standard_ticket&amp;table=incident&amp;sys_id=6257fbaf3329be90eaaeae845d5c7b12__;!!OewlTa1rXg!Qj6HOFi3iwZ4PV9B1tQr9kwlKBSnIPD4G71asfJZHpyoU3EtQY6wSGbFaazRwXwNgAju21sr8vyFpvRhhyunWQ$ &gt;
[cid:_qr-notif-ss-spacer.gif@SNC.815c8cd80e97d7d3]
[cid:_qr-notif-ss-spacer.gif@SNC.815c8cd80e97d7d3]
[cid:_qr-notif-ss-spacer.gif@SNC.815c8cd80e97d7d3]
[cid:_qr-notif-ss-spacer.gif@SNC.815c8cd80e97d7d3]
[cid:_qr-notif-ss-foot-title.png@SNC.aef4e9d21cc64efa]
&gt; Request something
&gt; View how-to articles
&gt; Check the progress of my tickets
&gt; Report an ICT issue
&gt; And more
[cid:_qr-notif-ss-foot-btn.png@SNC.f32b1087cb812ec2]&lt;https://urldefense.com/v3/__https://queenslandrail.service-now.com/service_management?id=ss_home__;!!OewlTa1rXg!Qj6HOFi3iwZ4PV9B1tQr9kwlKBSnIPD4G71asfJZHpyoU3EtQY6wSGbFaazRwXwNgAju21sr8vyFpvR-MP7ncA$ &gt;
[cid:_qr-notif-ss-foot-img.png@SNC.cd4e46e71e3549c6]
[cid:_qr-notif-ss-spacer.gif@SNC.815c8cd80e97d7d3]
[cid:_qr-notif-ss-spacer.gif@SNC.815c8cd80e97d7d3]
[cid:_qr-notif-ss-spacer.gif@SNC.815c8cd80e97d7d3]
Ref:MSG8186499_OzvZRTL25D7XIZrUZySK
Queensland Rail Email Disclaimer : https://urldefense.com/v3/__https://www.queenslandrail.com.au/aboutus/legal/email-disclaimer__;!!OewlTa1rXg!Qj6HOFi3iwZ4PV9B1tQr9kwlKBSnIPD4G71asfJZHpyoU3EtQY6wSGbFaazRwXwNgAju21sr8vyFpvTVOyD6cg$
</t>
  </si>
  <si>
    <t xml:space="preserve">
 2025-12-08 07:33:25 TRAP Alerts - State is Closed was Closed</t>
  </si>
  <si>
    <t xml:space="preserve">
 2025-12-13 08:00:00  - State is Closed was Resolved</t>
  </si>
  <si>
    <t xml:space="preserve">12-12-2025 18:03:21 - PDXC Integration (Work notes)
Assigned to Ashish Anand.
&lt;br/&gt;Issue resolved by confirming with the firewall team that there was no traffic from the OneIdentity servers to Azure Sentinel Syslog load balancer on port 514 UDP. The issue was not due to the firewall dropping the traffic. The next step is for the customer to investigate the OneIdentity application that is not sending any syslog.
12-12-2025 18:03:18 - PDXC Integration (Work notes)
Assigned to Ashish Anand.
&lt;br/&gt;Issue resolved by confirming with the firewall team that there was no traffic from the OneIdentity servers to Azure Sentinel Syslog load balancer on port 514 UDP. The issue was not due to the firewall dropping the traffic. The next step is for the customer to investigate the OneIdentity application that is not sending any syslog.&lt;br/&gt;This is to confirm the firewall has not seen any traffic from these two Ips.
12-12-2025 18:03:12 - PDXC Integration (Additional comments)
ashish.anand@dxc.com: This is to confirm the firewall has not seen any traffic from these two Ips.
12-12-2025 18:02:28 - PDXC Integration (Work notes)
Assigned to Ashish Anand.
&lt;br/&gt;Issue resolved by confirming with the firewall team that there was no traffic from the OneIdentity servers to Azure Sentinel Syslog load balancer on port 514 UDP. The issue was not due to the firewall dropping the traffic. The next step is for the customer to investigate the OneIdentity application that is not sending any syslog.
12-12-2025 18:02:18 - PDXC Integration (Work notes)
Assigned to Ashish Anand.
&lt;br/&gt;Issue resolved by confirming with the firewall team that there was no traffic from the OneIdentity servers to Azure Sentinel Syslog load balancer on port 514 UDP. The issue was not due to the firewall dropping the traffic. The next step is for the customer to investigate the OneIdentity application that is not sending any syslog.
12-12-2025 18:02:11 - PDXC Integration (Work notes)
Assigned to Ashish Anand.
&lt;br/&gt;Issue resolved by confirming with the firewall team that there was no traffic from the OneIdentity servers to Azure Sentinel Syslog load balancer on port 514 UDP. The issue was not due to the firewall dropping the traffic. The next step is for the customer to investigate the OneIdentity application that is not sending any syslog.&lt;br/&gt;This is to confirm the firewall has not seen any traffic from these two Ips.
12-12-2025 18:02:09 - PDXC Integration (Additional comments)
ashish.anand@dxc.com: This is to confirm the firewall has not seen any traffic from these two Ips.
12-12-2025 17:59:01 - PDXC Integration (Work notes)
Assigned to Ashish Anand.
12-12-2025 17:58:48 - PDXC Integration (Work notes)
Assigned to Ashish Anand.
12-12-2025 17:58:47 - PDXC Integration (Additional comments)
ashish.anand@dxc.com: This is to confirm the firewall has not seen any traffic from these two Ips.
12-12-2025 17:58:08 - PDXC Integration (Work notes)
Assigned to Ashish Anand.
&lt;br/&gt;No worries Mark,
I have made the case, most likely will get a response on Monday.
Will notify Quinton on any updates.
Kind Regards,
Aiman Yousri (He/Him)
Analyst II Cyber Security
DXC Technology
aiman.yousri@dxc.com
Macquarie Park, Sydney AEST
From: Wood, Mark &lt;mark.wood@dxc.com&gt; 
Sent: 12 December, 2025 12:02 PM
To: Yousri, Aiman &lt;aiman.yousri@dxc.com&gt;; Anand, Ashish &lt;ashish.anand@dxc.com&gt;
Cc: Holley, Quinton &lt;quinton.holley@dxc.com&gt;
Subject: RE: INC40830096 DXC - Data Source not reporting (CommonSecurityLog | OneIdentity) - CIM-40578
Hi Aiman,
Ashish has confirmed not traffic is reaching the firewall so the next step is to investigate the source. 
Aiman please reach out to the vendor if required to help you investigate the OneIdentity application that is currently not sending any syslog.
Note; After today I'm on holidays and Quinton will be available from my team to assist in my absence.
Thanks and kind regards,
Mark Wood
SIEM Engineer - Cyber Defense
Managed Cyber Services (ANZ)
DXC Technology
Level 3, 26 Talavera Road
Macquarie Park NSW 2113 Australia
E: mark.wood@dxc.com
DXC.com | Twitter | Facebook | LinkedIn 
From: Yousri, Aiman &lt;aiman.yousri@dxc.com&gt; 
Sent: Friday, 12 December 2025 11:27 AM
To: Wood, Mark &lt;mark.wood@dxc.com&gt;; Anand, Ashish &lt;ashish.anand@dxc.com&gt;
Cc: Holley, Quinton &lt;quinton.holley@dxc.com&gt;
Subject: RE: INC40830096 DXC - Data Source not reporting (CommonSecurityLog | OneIdentity) - CIM-40578
Hello Mark,
I have attached the as built design for you to have a read of, in the case you are not able to find anything, I can then raise a request to OI.
Kind Regards,
Aiman Yousri (He/Him)
Analyst II Cyber Security
DXC Technology
10-12-2025 14:38:48 - PDXC Integration (Work notes)
Assigned to Ashish Anand.
10-12-2025 14:38:44 - PDXC Integration (Work notes)
Assigned to Ashish Anand.
&lt;br/&gt;This is not a firewall issue. We have not seen any hits on port 514.
If the firewall dropped the traffic, we would still see entries with
action = deny or session-end-reason = policy-deny. Please see the attached file of no firewall logs on 514
10-12-2025 14:38:44 - PDXC Integration (Work notes)
Assigned to Ashish Anand.
10-12-2025 14:38:39 - PDXC Integration (Additional comments)
ashish.anand@dxc.com: This is not a firewall issue. We have not seen any hits on port 514.
If the firewall dropped the traffic, we would still see entries with
action = deny or session-end-reason = policy-deny. Please see the attached file of no firewall logs on 514
10-12-2025 14:38:14 - PDXC Integration (Work notes)
Assigned to Ashish Anand.
10-12-2025 14:37:58 - PDXC Integration (Work notes)
Assigned to Ashish Anand.
&lt;br/&gt;Added attachment ::  No Firewall logs on 514.png
10-12-2025 07:19:14 - PDXC Integration (Work notes)
Assigned to Ashish Anand.
10-12-2025 07:18:34 - PDXC Integration (Work notes)
Assigned to Ashish Anand.
&lt;br/&gt;Firewall team confirmed no traffic from the specified boxes to Azure Sentinel Syslog load balancer. Issue resolved by updating firewall rules to allow traffic.
10-12-2025 07:18:31 - PDXC Integration (Additional comments)
mark.wood@dxc.com: Please note this traffic is still not arriving in Sentinel so ticket has been reopened, please do not close ticket until we can valid the traffic arriving in Sentinel.
10-12-2025 07:14:59 - PDXC Integration (Work notes)
Assigned to Ashish Anand.
&lt;br/&gt;Firewall team confirmed no traffic from the specified boxes to Azure Sentinel Syslog load balancer. Issue resolved by updating firewall rules to allow traffic.
10-12-2025 07:14:51 - PDXC Integration (Additional comments)
mark.wood@dxc.com: Hi Ashish, were you able to find source to destination on port 514 udp allowed on the firewall I can't see that traffic in the screenshots?
09-12-2025 13:40:55 - PDXC Integration (Work notes)
Assigned to Ashish Anand.
&lt;br/&gt;Firewall team confirmed no traffic from the specified boxes to Azure Sentinel Syslog load balancer. Issue resolved by updating firewall rules to allow traffic.
09-12-2025 13:40:45 - PDXC Integration (Work notes)
Assigned to Ashish Anand.
&lt;br/&gt;Firewall team confirmed no traffic from the specified boxes to Azure Sentinel Syslog load balancer. Issue resolved by updating firewall rules to allow traffic.
09-12-2025 13:40:44 - PDXC Integration (Work notes)
Assigned to Ashish Anand.
&lt;br/&gt;Firewall team confirmed no traffic from the specified boxes to Azure Sentinel Syslog load balancer. Issue resolved by updating firewall rules to allow traffic.&lt;br/&gt;Please find the attached file of logs by Source IPs (CORP domain) and Source IPs (TEST domain)
09-12-2025 13:40:43 - PDXC Integration (Additional comments)
ashish.anand@dxc.com: Please find the attached file of logs by Source IPs (CORP domain) and Source IPs (TEST domain)
09-12-2025 13:40:05 - PDXC Integration (Work notes)
Assigned to Ashish Anand.
09-12-2025 13:39:58 - PDXC Integration (Work notes)
Assigned to Ashish Anand.
&lt;br/&gt;Added attachment ::  Screenshot 2025-12-08 111235.png
09-12-2025 13:39:08 - PDXC Integration (Work notes)
Assigned to Ashish Anand.
&lt;br/&gt;Deleted attachment ::  Screenshot 2025-12-08 111235.png
09-12-2025 13:38:58 - PDXC Integration (Work notes)
Assigned to Ashish Anand.
&lt;br/&gt;Added attachment ::  By Source IPs (CORP domain).png
09-12-2025 13:38:58 - PDXC Integration (Work notes)
Assigned to Ashish Anand.
09-12-2025 13:38:48 - PDXC Integration (Work notes)
Assigned to Ashish Anand.
&lt;br/&gt;Added attachment ::  By Source IPs (TEST domain).png
09-12-2025 13:38:48 - PDXC Integration (Work notes)
Assigned to Ashish Anand.
08-12-2025 17:12:04 - PDXC Integration (Work notes)
Assigned to Ashish Anand.
08-12-2025 15:45:35 - PDXC Integration (Work notes)
Assigned to Mark Wood.
08-12-2025 15:45:34 - PDXC Integration (Additional comments)
mark.wood@dxc.com: Thanks Aiman, I've confirmed we have still not received an event. The IP and port are correct and we are receiving other events via this path. At the moment we require the firewall team to check to see if they can see the traffic on the firewall.
Hi Firewall team,
Are you able to please check for traffic from these boxes 
Hostname/Domain:ICT PAM "CORP" domain spp01.corp.qr.com.au - 10.17.255.5 spp02.corp.qr.com.au - 10.17.255.6 spp03.corp.qr.com.au - 10.17.255.7 sps01.corp.qr.com.au - 10.17.255.8 sps02.corp.qr.com.au - 10.17.255.9 ICT PAM "TEST" domain spp01.test.qr.com.au - 10.17.254.5 sps01.test.qr.com.au - 10.17.254.6 
to Azure Sentinel Syslog load balancer 10.32.192.40 port 514 UDP.
08-12-2025 14:47:25 - PDXC Integration (Work notes)
Assigned to Mark Wood.
08-12-2025 11:43:13 - Shane Kmet (Work notes)
Platform DXC Integration incident INC0576331 updated INC40830096
08-12-2025 11:43:10 - Shane Kmet (Work notes)
Assiging to DXC Security SIEM Security Operations Centre
These tickets if coming to Service Dsek are only supportedf for Password reset or DRA reports.
08-12-2025 11:42:58 - PDXC Integration (Work notes)
Assigned to Aiman Yousri is not an active member of the Assignment group. Assigned to has been cleared.
08-12-2025 11:42:53 - Shane Kmet (Work notes)
Platform DXC Integration incident INC0576331 updated INC40830096
08-12-2025 10:14:48 - PDXC Integration (Work notes)
Assigned to Aiman Yousri.
08-12-2025 10:14:44 - PDXC Integration (Work notes)
Assigned to Aiman Yousri.
08-12-2025 10:13:44 - PDXC Integration (Work notes)
Assigned to Aiman Yousri.
08-12-2025 10:13:41 - PDXC Integration (Work notes)
Assigned to Aiman Yousri.
&lt;br/&gt;Added attachment ::  Screenshot 2025-12-08 111235.png
08-12-2025 09:14:38 - PDXC Integration (Work notes)
Assigned to Aiman Yousri.
08-12-2025 09:13:58 - PDXC Integration (Work notes)
Assigned to Aiman Yousri.
08-12-2025 09:05:24 - PDXC Integration (Work notes)
Assigned to Mark Wood.
08-12-2025 09:05:18 - PDXC Integration (Additional comments)
mark.wood@dxc.com: Checked with Clinton the servers not sending logs belong to the PKI team. Assigning ticket to them to check.
Servers are SPP01,2,3 and SPP01TEST they are configured to Send CEF events to Sentinel Syslog servers. Please check syslog configuration of the safguard oneidentity application
08-12-2025 08:50:34 - PDXC Integration (Work notes)
Assigned to Mark Wood.
08-12-2025 08:50:27 - PDXC Integration (Additional comments)
mark.wood@dxc.com: OneIdentity servers have stopped sending logs to Sentinel, currently investigating issue
08-12-2025 07:26:46 - PDXC Integration (Work notes)
Requested User is Unknown : bjang@dxc.com
</t>
  </si>
  <si>
    <t xml:space="preserve">
 2025-12-08 07:27:12 Cameron Horn - Assigned to is Zoe O'Brien was 
 2025-12-08 11:42:47 Shane Kmet - Assignment Group is DXC Security SIEM Security Operations Centre was Global Service Desk
 2025-12-08 15:46:29 PDXC Integration - Assignment Group is DXC Security Firewall Management was DXC Security SIEM Security Operations Centre
 2025-12-09 13:40:40 PDXC Integration - State is Resolved was Work in Progress
 2025-12-14 14:00:17  - State is Closed was Resolved</t>
  </si>
  <si>
    <t xml:space="preserve">08-12-2025 08:47:00 - Grant Reid (Additional comments)
It has now synced and is connected and on the network.  Global Protect is no longer asking for a password.  I did note that it had connected but was sill asking me for a password.
</t>
  </si>
  <si>
    <t xml:space="preserve">
 2025-12-08 08:55:01 Gilbert Noble - Assigned to is Gilbert Noble was 
 2025-12-08 08:55:38 Gilbert Noble - State is Resolved was Work in Progress
 2025-12-13 09:00:05  - State is Closed was Resolved</t>
  </si>
  <si>
    <t xml:space="preserve">08-12-2025 13:47:48 - PDXC Integration (Work notes)
Assigned to Ashish Anand.
&lt;br/&gt;Opened By User is Unknown : TRAP_Alerts@qr.com.au@QR
08-12-2025 13:47:14 - PDXC Integration (Work notes)
Assigned to Ashish Anand.
&lt;br/&gt;Opened By User is Unknown : TRAP_Alerts@qr.com.au@QR
08-12-2025 13:47:08 - PDXC Integration (Work notes)
Assigned to Ashish Anand.
&lt;br/&gt;Opened By User is Unknown : TRAP_Alerts@qr.com.au@QR&lt;br/&gt;This email is a legit email, if you dont have any business with them unsubscribe and Delete this email.
08-12-2025 13:47:07 - PDXC Integration (Additional comments)
ashish.anand@dxc.com: This email is a legit email, if you dont have any business with them unsubscribe and Delete this email.
08-12-2025 07:24:34 - PDXC Integration (Work notes)
Opened By User is Unknown : TRAP_Alerts@qr.com.au@QR
08-12-2025 07:24:21 - TRAP Alerts (Work notes)
Platform DXC Integration incident INC0576328 created INC40830078
</t>
  </si>
  <si>
    <t xml:space="preserve">
 2025-12-08 07:24:05 TRAP Alerts - State is New was New
 2025-12-08 13:47:05 PDXC Integration - State is Resolved was New
 2025-12-13 14:00:04  - State is Closed was Resolved</t>
  </si>
  <si>
    <t xml:space="preserve">
 2025-12-13 08:00:02  - State is Closed was Resolved</t>
  </si>
  <si>
    <t xml:space="preserve">09-12-2025 11:44:35 - Tanmay Dave (Additional comments)
Hi @Harry Templeton
You have been added to all the required teams now, your work orders for respective teams should also sync soon.
Thanks
08-12-2025 11:07:31 - Andy Phan (Work notes)
Assigning to the Obzervr Capture (Digital Maintainer) team as per SCTASK0219906
08-12-2025 11:06:36 - Andy Phan (Work notes)
Investigating
</t>
  </si>
  <si>
    <t xml:space="preserve">
 2025-12-08 07:27:11 Cameron Horn - Assigned to is Zoe O'Brien was 
 2025-12-08 11:07:31 Andy Phan - Assignment Group is Obzervr Capture (Digital Maintainer) was Global Service Desk
 2025-12-09 11:44:47 Tanmay Dave - State is Resolved was Work in Progress
 2025-12-14 12:00:10  - State is Closed was Resolved</t>
  </si>
  <si>
    <t xml:space="preserve">
 2025-12-08 07:01:17 TRAP Alerts - State is Closed was Closed</t>
  </si>
  <si>
    <t xml:space="preserve">08-12-2025 07:11:32 - Cameron Horn (Work notes)
Verified that the accounts were already provisioned
</t>
  </si>
  <si>
    <t xml:space="preserve">
 2025-12-08 07:01:16 DoNotReply QLR - State is New was New
 2025-12-08 07:10:37 Cameron Horn - Assigned to is Zoe O'Brien was 
 2025-12-08 07:11:32 Cameron Horn - State is Resolved was Work in Progress
 2025-12-13 08:00:01  - State is Closed was Resolved</t>
  </si>
  <si>
    <t xml:space="preserve">
 2025-12-08 06:54:29 TRAP Alerts - State is Closed was Closed</t>
  </si>
  <si>
    <t xml:space="preserve">08-12-2025 10:50:03 - Riley Thomas (Work notes)
users issue was resolved closing ticket
08-12-2025 09:53:05 - Lachlan Thomson (Additional comments)
reply from: lachlan.thomson@qr.com.au
Incident resolved
</t>
  </si>
  <si>
    <t xml:space="preserve">
 2025-12-08 07:10:37 Cameron Horn - Assigned to is Zoe O'Brien was 
 2025-12-08 10:50:03 Riley Thomas - State is Resolved was Work in Progress
 2025-12-13 11:00:09  - State is Closed was Resolved</t>
  </si>
  <si>
    <t xml:space="preserve">
 2025-12-08 06:38:44 TRAP Alerts - State is Closed was Closed</t>
  </si>
  <si>
    <t xml:space="preserve">
 2025-12-08 06:12:45 TRAP Alerts - State is Closed was Closed</t>
  </si>
  <si>
    <t xml:space="preserve">
 2025-12-13 07:00:01  - State is Closed was Resolved</t>
  </si>
  <si>
    <t xml:space="preserve">09-12-2025 13:13:35 - PDXC Integration (Work notes)
Assigned to Jayapaul Matangi.
&lt;br/&gt;AD and DNS health checks has been performed and all the DC's are running up and fine. Checked the CPU utilization and the servers are good without any overload traffic. Sites performance is healthy. Hence closing this ticket. 
09-12-2025 13:13:34 - PDXC Integration (Work notes)
Assigned to Jayapaul Matangi.
&lt;br/&gt;AD and DNS health checks has been performed and all the DC's are running up and fine. Checked the CPU utilization and the servers are good without any overload traffic. Sites performance is healthy. Hence closing this ticket. 
09-12-2025 13:13:27 - PDXC Integration (Additional comments)
matangi.jayapaul@dxc.com: AD and DNS health checks has been performed and all the DC's are running up and fine. Checked the CPU utilization and the servers are good without any overload traffic. Sites performance is healthy. Hence closing this ticket.
09-12-2025 05:46:08 - PDXC Integration (Work notes)
Assigned to Jeevan N.
&lt;br/&gt;Failed to update the releated lists: None of the affectedCis provided by QLDRail_INC exist in ServiceNow: SCOM. Cannot updated the affected CIs. (F8EDD3803DBA431AAEBD3E035F7CA1DD)
09-12-2025 05:45:37 - Matthew Ayers (Work notes)
Platform DXC Integration incident INC0576311 updated INC40829609
09-12-2025 05:45:32 - Matthew Ayers (Work notes)
AD Site Performance Health Degraded 
  Alert Description 
Source:    CPT 
Full Path Name:    corp.qr.com.au\CPT 
Alert Monitor:    AD Site Performance Health Rollup Monitor 
Created:    9/12/2025 5:33:03 AM 
  More than 60% of the DCs contained in this AD Site report a Performance Health problem
Knowledge:     View additional knowledge... 
Summary
Monitors the overall performance of the Active Directory sites and alerts if more than 60% of the domain controllers within a particular site are reporting performance health problems. This may have a negative impact on the services that rely on Active Directory to function properly.
Resolutions
Verify that all of the Active Directory domain controllers in this site are online and functioning properly. If one or more domain controllers are offline or having problems, the overall service quality within the site may be affected.
Verify that all of the Active Directory domain controllers in this site are operating within normal performance thresholds. Check the CPU utilization to ensure that the servers are not being overloaded with traffic. If the domain controllers are showing a high level of utilization, consider adding additional domain controllers to the site.
External Knowledge Sources
For more information, see:
• Capacity Planning for Active Directory Domain Services
• Monitoring Performance in Active Directory 
Hide knowledge
08-12-2025 10:35:44 - PDXC Integration (Work notes)
Assigned to Jeevan N.
08-12-2025 06:04:24 - PDXC Integration (Work notes)
Vendor Referenced this CI Value on Creation not found in database : SCOM
Vendor Referenced this Business Service Value on Creation not found in database : SCOM
08-12-2025 06:03:57 - Cameron Horn (Work notes)
Platform DXC Integration incident INC0576311 created INC40829609
</t>
  </si>
  <si>
    <t xml:space="preserve">
 2025-12-08 10:35:35 PDXC Integration - State is Work in Progress was New
 2025-12-09 13:13:27 PDXC Integration - State is Resolved was Work in Progress
 2025-12-14 14:00:05  - State is Closed was Resolved</t>
  </si>
  <si>
    <t xml:space="preserve">08-12-2025 13:41:34 - PDXC Integration (Work notes)
Assigned to Ashish Anand.
&lt;br/&gt;Opened By User is Unknown : TRAP_Alerts@qr.com.au@QR
08-12-2025 13:41:34 - PDXC Integration (Work notes)
Assigned to Ashish Anand.
&lt;br/&gt;Opened By User is Unknown : TRAP_Alerts@qr.com.au@QR&lt;br/&gt;Malicious sender email address has been blocked
08-12-2025 13:41:34 - PDXC Integration (Work notes)
Assigned to Ashish Anand.
&lt;br/&gt;Opened By User is Unknown : TRAP_Alerts@qr.com.au@QR
08-12-2025 13:41:30 - PDXC Integration (Additional comments)
ashish.anand@dxc.com: Malicious sender email address has been blocked
08-12-2025 05:54:40 - TRAP Alerts (Work notes)
Platform DXC Integration incident INC0576308 created INC40829560
08-12-2025 05:54:38 - PDXC Integration (Work notes)
Opened By User is Unknown : TRAP_Alerts@qr.com.au@QR
</t>
  </si>
  <si>
    <t xml:space="preserve">
 2025-12-08 05:54:25 TRAP Alerts - State is New was New
 2025-12-08 13:41:28 PDXC Integration - State is Resolved was New
 2025-12-13 14:00:15  - State is Closed was Resolved</t>
  </si>
  <si>
    <t xml:space="preserve">09-12-2025 12:01:00 - Riley Thomas (Work notes)
Platform DXC Integration incident INC0576307 updated INC40829581
09-12-2025 12:00:55 - Riley Thomas (Work notes)
From: donotreply@ricoh.com.au &lt;donotreply@ricoh.com.au&gt; 
Sent: Tuesday, 9 December 2025 12:30 PM
To: Jeffs, Andy &lt;Andy.Jeffs@qr.com.au&gt;
Subject: Resolved Ricoh Ticket CS2512080002
Dear Andrew Jeffs, Your ticket has been resolved. Ticket No. : CS2512080002 Serial Number: Y178HB01683 Product Name: MP402SPF Purchase Order Number: Reference: INC40829581 Problem Description: [Summary]: Printer Serial Number: Y178HB01683 - SP3510SF
ZjQcmQRYFpfptBannerStart
[EXTERNAL EMAIL]: 
This email originated from outside Queensland Rail. Do not click on links or open attachments unless you recognise the sender and know the content is safe. 
    Report Phish     
ZjQcmQRYFpfptBannerEnd
Dear Andrew Jeffs, 
Your ticket has been resolved. 
Ticket No.: CS2512080002
Serial Number: Y178HB01683
Product Name: MP402SPF
Purchase Order Number: 
Reference: INC40829581
Problem Description: [Summary]:Printer Serial Number: Y178HB01683 - SP3510SF - Post Code: 4102 - Issue/Request Details: Unable to sign into printer or use swipe card - they are getting error Serial does not exist: QLD Rail NOW Ticket Number: INC0576307 Post Code: 4102 Contact Name: Andy Jeffs Contact Phone Number: 0408 308 146 Email Address: andy.jeffs@qr.com.au Printer Serial Number: Y178HB01683 - SP3510SF Issue/Request Details: Unable to sign into printer or use swipe card - they are getting error code s0216/022 (/3) Tracking Function not enabled
Resolution Notes: Tested device. No fault found. Firmware upto date. Suspect network issue.
Black: 14,504
Location and contact details: 
Contact Name: Andrew Jeffs
Contact Number: 0408 308 146
Customer: 401362 (DXC TECHNOLOGY AUS PTY LTD)
Site: 401362-B86 (DXC TECHNOLOGY AUSTRALIA PL (QUEENS)
Machine Location Address: QUEENSLAND RAIL DUTTON PARK RAILWAY STATION RAILWAY TERRACE DUTTON PARK QLD 4102
This is an automatic message, If you have any queries regarding your ticket, please do not hesitate in contacting us on 1300 362 577.
For further support utilising our, How-to videos, Training Materials, and Knowledge Base, please use this link Training 
Kind regards,
Ricoh
09-12-2025 12:00:34 - PDXC Integration (Work notes)
Tested device. No fault found. Firmware upto date. Suspect network issue.
08-12-2025 11:34:54 - PDXC Integration (Work notes)
None
I checked the printer, and it is offline. I can't access it remotely. Routing to the field for a technician to check.
08-12-2025 11:34:25 - PDXC Integration (Work notes)
None
I checked the printer, and it is offline. I can't access it remotely. Routing to the field for a technician to check.
08-12-2025 07:24:05 - Ruey Lim (Work notes)
Platform DXC Integration incident INC0576307 updated INC40829581
08-12-2025 07:23:59 - Ruey Lim (Work notes)
From: donotreply@ricoh.com.au &lt;donotreply@ricoh.com.au&gt; 
Sent: Monday, 8 December 2025 7:41 AM
To: Jeffs, Andy &lt;Andy.Jeffs@qr.com.au&gt;
Subject: New Ricoh Ticket CS2512080002
Dear Andrew Jeffs, 
Thank you for contacting Ricoh Australia.
A new ticket has been opened with the following details: 
Ticket No.: CS2512080002
Serial Number: Y178HB01683
Product Name: MP402SPF
Purchase Order Number: 
Reference: INC40829581
Problem Description: [Summary]:Printer Serial Number: Y178HB01683 - SP3510SF - Post Code: 4102 - Issue/Request Details: Unable to sign into printer or use swipe card - they are getting error Serial does not exist: QLD Rail NOW Ticket Number: INC0576307 Post Code: 4102 Contact Name: Andy Jeffs Contact Phone Number: 0408 308 146 Email Address: andy.jeffs@qr.com.au Printer Serial Number: Y178HB01683 - SP3510SF Issue/Request Details: Unable to sign into printer or use swipe card - they are getting error code s0216/022 (/3) Tracking Function not enabled
Location and contact details: 
Contact Name: Andrew Jeffs
Contact Number: 07 30728722
Customer: 401362 (DXC TECHNOLOGY AUS PTY LTD)
Site: 401362-B86 (DXC TECHNOLOGY AUSTRALIA PL (QUEENS)
Machine Location Address: QUEENSLAND RAIL DUTTON PARK RAILWAY STATION RAILWAY TERRACE DUTTON PARK QLD 4102
This is an automatic message, If you have any queries regarding your ticket, please do not hesitate in contacting us on 1300 362 577.
For further support utilising our, How-to videos, Training Materials, and Knowledge Base, please use this link Training 
Kind regards,
Ricoh
08-12-2025 06:00:39 - PDXC Integration (Work notes)
Vendor Referenced this CI Value on Creation not found in database : Y178HB01683 - SP3510SF
08-12-2025 06:00:11 - Light Dadson (Work notes)
Platform DXC Integration incident INC0576307 created INC40829581
</t>
  </si>
  <si>
    <t xml:space="preserve">
 2025-12-09 12:00:33 PDXC Integration - State is Resolved was Work in Progress
 2025-12-14 13:00:05  - State is Closed was Resolved</t>
  </si>
  <si>
    <t xml:space="preserve">
 2025-12-08 05:45:49 TRAP Alerts - State is Closed was Closed</t>
  </si>
  <si>
    <t xml:space="preserve">
 2025-12-08 05:37:59 TRAP Alerts - State is Closed was Closed</t>
  </si>
  <si>
    <t xml:space="preserve">
 2025-12-08 05:33:38 TRAP Alerts - State is Closed was Closed</t>
  </si>
  <si>
    <t xml:space="preserve">
 2025-12-13 06:00:00  - State is Closed was Resolved</t>
  </si>
  <si>
    <t xml:space="preserve">
 2025-12-08 05:08:15 TRAP Alerts - State is Closed was Closed</t>
  </si>
  <si>
    <t xml:space="preserve">09-12-2025 13:16:54 - PDXC Integration (Work notes)
Assigned to Jayapaul Matangi.
&lt;br/&gt;The given zone has been resolving now from the given server, Hence closing this request
09-12-2025 13:16:48 - PDXC Integration (Work notes)
Assigned to Jayapaul Matangi.
&lt;br/&gt;The given zone has been resolving now from the given server, Hence closing this request
09-12-2025 13:16:42 - PDXC Integration (Additional comments)
matangi.jayapaul@dxc.com: The given zone has been resolving now from the given server, Hence closing this request
C:\Users\mjayapaul&gt;nslookup CATPRDADC202
Server:  CPTPRDSRV111.corp.qr.com.au
Address:  10.16.140.11
Name:    CATPRDADC202.corp.qr.com.au
Address:  10.32.0.5
C:\Users\mjayapaul&gt;nslookup CATPRDADC401
Server:  CPTPRDSRV111.corp.qr.com.au
Address:  10.16.140.11
Name:    CATPRDADC401.corp.qr.com.au
Address:  10.33.0.4
08-12-2025 10:35:38 - PDXC Integration (Work notes)
Assigned to Jeevan N.
08-12-2025 04:41:14 - PDXC Integration (Work notes)
Vendor Referenced this CI Value on Creation not found in database : SCOM
Vendor Referenced this Business Service Value on Creation not found in database : SCOM
08-12-2025 04:40:40 - Light Dadson (Work notes)
Platform DXC Integration incident INC0576300 created INC40829182
</t>
  </si>
  <si>
    <t xml:space="preserve">
 2025-12-08 10:35:33 PDXC Integration - State is Work in Progress was New
 2025-12-09 13:16:42 PDXC Integration - State is Resolved was Work in Progress
 2025-12-14 14:00:09  - State is Closed was Resolved</t>
  </si>
  <si>
    <t xml:space="preserve">
 2025-12-08 04:13:35 TRAP Alerts - State is Closed was Closed</t>
  </si>
  <si>
    <t xml:space="preserve">11-12-2025 08:17:53 - Raegan Munro (Work notes)
From: Dando, Aaron &lt;aaron.dando@qr.com.au&gt; 
Sent: Tuesday, 9 December 2025 10:10 AM
To: IT Service Desk &lt;ITServiceDesk@qr.com.au&gt;
Subject: RE: INC0576657 - Unable to sign into the Global Protect
This has been fixed
Thanks
11-12-2025 08:17:01 - Raegan Munro (Work notes)
Investigating.
10-12-2025 09:38:44 - George Knight (Additional comments)
Hi Aaron 
I tried to call you on 0422 254 796 and left a voicemail. Please contact the IT Service Desk on 07 3072 5000 (Option 1) at your earliest convenience so we can assist you further.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09:32:26 - George Knight (Work notes)
Called 0422 254 796, no answer, left a VM
10-12-2025 09:31:15 - George Knight (Work notes)
Investigating.
09-12-2025 06:14:35 - Raegan Munro (Work notes)
From: IT Service Desk 
Sent: Tuesday, 9 December 2025 7:14 AM
To: Dando, Aaron &lt;aaron.dando@qr.com.au&gt;
Subject: INC0576657 - Unable to sign into the Global Protect
Hi Aaron,
I just wanted to follow up with you and determine if you are still having issues accessing Global Protect?
If so, please give us a call on 07 3072 5000 (we are option 1), or alternatively email us at ITServiceDesk@qr.com.au so that we may complete further troubleshooting. Please be sure to cite incident no. INC0576298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09-12-2025 06:12:21 - Raegan Munro (Work notes)
Investigating.
08-12-2025 06:12:03 - Raegan Munro (Additional comments)
Hi Aaron,
I just wanted to follow up with you and determine if you are still having issues accessing Global Protect?
If so, please give us a call on 07 3072 5000 (we are option 1), or alternatively email us at ITServiceDesk@qr.com.au so that we may complete further troubleshooting. Please be sure to cite incident no. INC0576298 when you do so. 
In the event that you are no longer having these issues please advise so that we may proceed with ticket closure. 
Kind regards, 
Raegan.
08-12-2025 06:11:30 - Raegan Munro (Work notes)
Investigating.
</t>
  </si>
  <si>
    <t xml:space="preserve">
 2025-12-08 06:02:30 Cameron Horn - Assigned to is Zoe O'Brien was 
 2025-12-08 06:12:03 Raegan Munro - State is On Hold was Work in Progress
 2025-12-11 08:18:14 Raegan Munro - State is Resolved was On Hold</t>
  </si>
  <si>
    <t xml:space="preserve">08-12-2025 13:35:38 - PDXC Integration (Work notes)
Assigned to Ashish Anand.
&lt;br/&gt;Opened By User is Unknown
08-12-2025 13:35:24 - PDXC Integration (Work notes)
Assigned to Ashish Anand.
&lt;br/&gt;Opened By User is Unknown
08-12-2025 13:35:20 - PDXC Integration (Additional comments)
ashish.anand@dxc.com: Suspicious sender email address has been blocked.
08-12-2025 13:34:35 - PDXC Integration (Work notes)
Assigned to Ashish Anand.
&lt;br/&gt;Opened By User is Unknown&lt;br/&gt;Suspicious sender email address has been blocked.
07-12-2025 16:16:08 - PDXC Integration (Work notes)
Opened By User is Unknown : TRAP_Alerts@qr.com.au@QR
07-12-2025 16:15:55 - System (Work notes)
Platform DXC Integration incident INC0576295 updated INC40823574
07-12-2025 16:14:34 - PDXC Integration (Work notes)
Opened By User is Unknown : TRAP_Alerts@qr.com.au@QR
</t>
  </si>
  <si>
    <t xml:space="preserve">
 2025-12-07 16:14:19 TRAP Alerts - State is New was New
 2025-12-08 13:34:32 PDXC Integration - State is Resolved was New
 2025-12-13 14:00:08  - State is Closed was Resolved</t>
  </si>
  <si>
    <t xml:space="preserve">09-12-2025 09:10:48 - PDXC Integration (Work notes)
Assigned to Bibas Sapkota.
&lt;br/&gt;Device reimaged and ready for pickup, user picked up device from tech bar
09-12-2025 09:10:18 - PDXC Integration (Work notes)
Assigned to Bibas Sapkota.
&lt;br/&gt;Device reimaged and ready for pickup, user picked up device from tech bar
09-12-2025 09:10:17 - PDXC Integration (Additional comments)
bibas.sapkota@dxc.com: Hi Mark 
your issue has been resolved
09-12-2025 09:09:54 - PDXC Integration (Work notes)
Assigned to Bibas Sapkota.
09-12-2025 09:09:04 - PDXC Integration (Work notes)
Assigned to Bibas Sapkota.
&lt;br/&gt;user has picked up the device from tech bar
08-12-2025 12:34:45 - PDXC Integration (Work notes)
Assigned to Michael Murakami.
08-12-2025 12:34:45 - PDXC Integration (Work notes)
Assigned to Michael Murakami.
08-12-2025 12:34:38 - PDXC Integration (Additional comments)
bibas.sapkota@dxc.com: Hi mark 
your device is ready for pickup
08-12-2025 12:33:54 - PDXC Integration (Work notes)
Assigned to Michael Murakami.
&lt;br/&gt;device has been reimaged in tech bar 
ready for pickup
08-12-2025 10:08:14 - PDXC Integration (Work notes)
Assigned to Michael Murakami.
07-12-2025 14:29:20 - Alexander Badcock (Work notes)
Platform DXC Integration incident INC0576294 created INC40822595
</t>
  </si>
  <si>
    <t xml:space="preserve">
 2025-12-08 10:08:07 PDXC Integration - State is Work in Progress was New
 2025-12-08 12:33:52 PDXC Integration - State is On Hold was Work in Progress
 2025-12-09 09:08:55 PDXC Integration - State is Work in Progress was On Hold
 2025-12-09 09:10:17 PDXC Integration - State is Resolved was Work in Progress
 2025-12-14 10:00:14  - State is Closed was Resolved</t>
  </si>
  <si>
    <t xml:space="preserve">08-12-2025 08:26:10 - Tahnee Fuller (Additional comments)
reply from: tahnee.fuller@qr.com.au
Good morning,
I didn't seem to have any further issues for the rest of the day, so happy for you to close the ticket thanks.
Thanks,
Tahnee.
[Queensland Rail logo]
Tahnee Fuller
A/Manager Project Delivery Office
Level 3, 295 Ann Street
GPO Box 1429
Brisbane QLD 4001
M: 0408 122 551&lt;tel:+61408122551&gt;
W: queenslandrail.com.au&lt;http://queenslandrail.com.au/&gt;
08-12-2025 06:10:13 - Raegan Munro (Additional comments)
Hi Tahnee,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INC0576291 when you do so.
In the event that you are no longer having these issues please advise so that we may proceed with ticket closure.
Kind regards,
Raegan.
08-12-2025 06:09:36 - Raegan Munro (Additional comments)
Hi Tahnee,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INC0576291 when you do so. 
In the event that you are no longer having these issues please advise so that we may proceed with ticket closure. 
Kind regards, 
Raegan.
08-12-2025 06:09:01 - Raegan Munro (Work notes)
Investigating.
</t>
  </si>
  <si>
    <t xml:space="preserve">
 2025-12-07 14:20:57 Sandeep Boyapati - State is On Hold was Work in Progress
 2025-12-08 10:43:52 Riley Thomas - State is Resolved was On Hold
 2025-12-13 11:00:06  - State is Closed was Resolved</t>
  </si>
  <si>
    <t xml:space="preserve">14-12-2025 05:52:12 - PDXC Integration (Work notes)
Assigned to Pranay Yara.
14-12-2025 05:51:13 - PDXC Integration (Work notes)
Assigned to Pranay Yara.
14-12-2025 05:51:07 - PDXC Integration (Additional comments)
p.yara@dxc.com: .
13-12-2025 05:49:11 - PDXC Integration (Work notes)
Assigned to Pranay Yara.
13-12-2025 05:49:08 - PDXC Integration (Work notes)
Assigned to Pranay Yara.
13-12-2025 05:49:03 - PDXC Integration (Additional comments)
p.yara@dxc.com: .
10-12-2025 06:00:48 - PDXC Integration (Work notes)
Assigned to Pranay Yara.
10-12-2025 06:00:05 - PDXC Integration (Work notes)
Assigned to Pranay Yara.
10-12-2025 05:59:59 - PDXC Integration (Additional comments)
p.yara@dxc.com: Sent user a follow up via Teams
07-12-2025 23:07:25 - PDXC Integration (Work notes)
Assigned to Pranay Yara.
07-12-2025 23:07:18 - PDXC Integration (Additional comments)
p.yara@dxc.com: .
07-12-2025 23:07:18 - PDXC Integration (Work notes)
Assigned to Pranay Yara.
07-12-2025 23:06:24 - PDXC Integration (Work notes)
Assigned to Pranay Yara.
07-12-2025 23:06:16 - PDXC Integration (Additional comments)
p.yara@dxc.com: KQL: 
SigninLogs
| where UserPrincipalName == "don.bailey@qr.com.au"
| project TimeGenerated, ResultType, ResultSignature, ResultDescription, Location, IPAddress, AuthenticationDetails, ClientAppUsed, ConditionalAccessStatus, DeviceDetail, LocationDetails, UserAgent
All interactive logins originated from internal IPs within the QLR IP range and from the same location. A review of the user's sign-in logs revealed no external or suspicious activity. Moreover, the same alert has been generated in the past for other users with the 'OPERATIONS' role, as they are required to log on to multiple hosts as part of their business operations.
The user has also accessed multiple hosts in the past month, though not as many hosts and not within as short a timeframe as in the alerted activity. The IP, device details, and user agents are consistent with the user's past successful activity. This activity is likely BAU. Confirming the activity with the user (Don.Bailey@qr.com.au) via email:
To: Don.Bailey@qr.com.au
Hi Bailey, 
Reaching out on behalf of ANZ Cyber SOC team, providing security monitoring services for Queensland Rail.
We have received an alert for your account "RNA0081", Could you please confirm if the following activity was expected/legitimate?
The user corp\RNA0081 attempted to interactively log in to 6 hosts in the past 10 hours. List of hosts: QRDT-3x3TNqxCEW, QRDT-9gmS5u9hWy, QRDT-I5WB1iv28P, QRDT-UNWUQJCV32, QRDT-TBNCK5LFB1, QRDT-UJI4NIUSGJ. Over the past 30 days, this user has been seen active on 2 hosts
While the activity is not inherently malicious and may be part of the user’s normal operations, we found this activity to be anomalous. Therefore, we seek your confirmation on whether this activity is aligned with your team’s expectations and approval.
Alert Details:
- Hosts: QRDT-UJI4NIUSGJ, QRDT-TBNCK5LFB1, QRDT-UNWUQJCV32, QRDT-3X3TNQXCEW, QRDT-9GMS5U9HWY, QRDT-I5WB1iv28P
- Time: 2025-12-07 12:47-1:57 UTC
- IP Address: 10.63.74.151 / 202.146.30.23 (Queensland Rail IP)
- OS: Windows - Windows 10 [10.0 (Build 19045)]
- Username: corp\RNA0081
- Name: Bailey, Don
- Country: AU
- Title: BUSINESS OPERATIONS SHIFT SUPERVISOR
- Department: REGIONAL OPERATIONS
07-12-2025 20:32:04 - PDXC Integration (Work notes)
Assigned to Pranay Yara.
07-12-2025 20:32:04 - PDXC Integration (Additional comments)
p.yara@dxc.com: The Unit 42 Managed Services Team investigated ID-30829 - New Shared User Account
The user corp\RNA0081 attempted to interactively log in to 6 hosts in the past 10 hours. List of hosts: QRDT-3x3TNqxCEW, QRDT-9gmS5u9hWy, QRDT-I5WB1iv28P and 3 more.... Over the past 30 days, this user has been seen active on 2 hosts
An attacker can leverage a compromised account by moving laterally across the environment by authenticating into multiple machines in a short timeframe. The activity may align with the user's role or expected duties; however, due to the unusual nature of these authentications, we would like to confirm if it is expected.
Recommendations:
- Confirm if the activity is expected for user corp\RNA0081.
- If unexpected, consider disabling the user account, revoking all active sessions and forcing a password reset.
- If unexpected, consider auditing the account and removing any unnecessary privileges to follow Least Privilege best practices.
Host details:
- Host: corp.qr.com.au\QRDT-I5WB1iv28P
- IP Address: 10.192.74.163
- OS: Windows - Windows 10 [10.0 (Build 19045)]
- Username: corp\RNA0081
Alert details:
- Time: 2025-12-07 01:55:27 UTC
- Alert Name: New Shared User Account
- Alert Description: The user corp\RNA0081 attempted to interactively log in to 6 hosts in the past 10 hours. List of hosts: QRDT-3x3TNqxCEW, QRDT-9gmS5u9hWy, QRDT-I5WB1iv28P and 3 more.... Over the past 30 days, this user has been seen active on 2 hosts
- Action: Detected
User DSS Info:
- Name: Bailey, Don
- Country: AU
- Upn: Don.Bailey@qr.com.au
- Title: BUSINESS OPERATIONS SHIFT SUPERVISOR
- Department: REGIONAL OPERATIONS
- Dn: CN=Bailey\, Don,OU=Standard,OU=zQLDRail SOE 7 BNEPRDFPS19 (Redirect19) Users,OU=QR Users,DC=corp,DC=qr,DC=com,DC=au
07-12-2025 17:24:54 - PDXC Integration (Work notes)
Assigned to Pranay Yara.
07-12-2025 12:23:04 - PDXC Integration (Work notes)
Opened By User is Unknown : email.integration.mdr_unit 42@QR
Vendor Referenced this CI Value on Creation not found in database : Cortex XDR
Vendor Referenced this Business Service Value on Creation not found in database : Cortex XDR
07-12-2025 12:22:34 - Palo Alto MDR Service – Unit 42 (Work notes)
Platform DXC Integration incident INC0576290 created INC40821724
</t>
  </si>
  <si>
    <t xml:space="preserve">08-12-2025 11:07:04 - PDXC Integration (Work notes)
Assigned to Yeasinur Rahman Joy.
&lt;br/&gt;Visited ASM Training Center on Central and met with Joanne. Assisted in locating her desk and noticed the monitor was connected via a VGA cable that was loose. Tightened the connection, and the monitor started working again.
Joanne then reported another issue with her printer. The QR One printer was not set as the default. Updated the settings to make that printer the default. Issue resolved.
08-12-2025 11:06:55 - PDXC Integration (Work notes)
Assigned to Yeasinur Rahman Joy.
&lt;br/&gt;Visited ASM Training Center on Central and met with Joanne. Assisted in locating her desk and noticed the monitor was connected via a VGA cable that was loose. Tightened the connection, and the monitor started working again.
Joanne then reported another issue with her printer. The QR One printer was not set as the default. Updated the settings to make that printer the default. Issue resolved.
08-12-2025 11:06:53 - PDXC Integration (Additional comments)
yeasinurrahman.joy@dxc.com: Hi Joanne,
Thank you for your time earlier today. I just wanted to confirm that the issues have been resolved:
The monitor connection was loose on the VGA cable, which I tightened. The display is now working correctly.
The QR One printer was not set as the default printer. I updated the settings, and it is now set as default.
Please let me know if you experience any further issues or need additional assistance.
Kind regards,
Yeasin
08-12-2025 10:08:18 - PDXC Integration (Work notes)
Assigned to Yeasinur Rahman Joy.
07-12-2025 10:15:24 - Alexander Badcock (Work notes)
Platform DXC Integration incident INC0576287 created INC40820635
</t>
  </si>
  <si>
    <t xml:space="preserve">
 2025-12-08 10:08:16 PDXC Integration - State is Work in Progress was New
 2025-12-08 11:06:53 PDXC Integration - State is Resolved was Work in Progress
 2025-12-13 12:00:05  - State is Closed was Resolved</t>
  </si>
  <si>
    <t xml:space="preserve">08-12-2025 06:45:27 - Cameron Horn (Work notes)
Provisioned the following:
918841
</t>
  </si>
  <si>
    <t xml:space="preserve">
 2025-12-07 07:01:16 DoNotReply QLR - State is New was New
 2025-12-08 06:02:31 Cameron Horn - Assigned to is Zoe O'Brien was 
 2025-12-08 06:45:27 Cameron Horn - State is Resolved was Work in Progress
 2025-12-13 07:00:04  - State is Closed was Resolved</t>
  </si>
  <si>
    <t xml:space="preserve">12-12-2025 14:59:01 - PDXC Integration (Work notes)
Assigned to NANDHA VEMISHETTY.
&lt;br/&gt;can't find any device in Mayne and RC1 Tech bar.
12-12-2025 10:00:01 - PDXC Integration (Work notes)
Assigned to NANDHA VEMISHETTY.
12-12-2025 09:59:51 - PDXC Integration (Work notes)
Assigned to NANDHA VEMISHETTY.
12-12-2025 09:59:44 - PDXC Integration (Additional comments)
nandha.vemishetty2@dxc.com: Hi Philip,
Nandha here from ICT. I am checking with the Incident (INC0576283), Its been mentioned the desktop was not doing good and needs to be fixed. I did call the North Yard and as per what Jason mentioned, its been taken out to tech bar but not sure which Tech bar it is.
Reaching out to you, if you have got any information about this desktop, If yes please get the Desktop to Mayne Tech bar. If the device is in RC2 Tech bar, that's should be fine.
Kind Regards,
Nandha Vemishetty.
12-12-2025 09:59:19 - PDXC Integration (Work notes)
Assigned to NANDHA VEMISHETTY.
12-12-2025 09:53:52 - PDXC Integration (Work notes)
Assigned to NANDHA VEMISHETTY.
&lt;br/&gt;contacted the number provided in the description. Spoke with Jason, as per what he mentioned the desktop was being taken out to Tech bar. There is nothing in Mayne Tech bar so, checking with the RC2 Tech bar.
10-12-2025 10:27:24 - PDXC Integration (Work notes)
Assigned to NANDHA VEMISHETTY.
10-12-2025 10:27:15 - PDXC Integration (Work notes)
Assigned to NANDHA VEMISHETTY.
10-12-2025 10:27:12 - PDXC Integration (Additional comments)
nandha.vemishetty2@dxc.com: From: Vemishetty, Nandha 
Sent: Wednesday, 10 December 2025 10:26 AM
To: Banks, Philip &lt;philip.banks@qr.com.au&gt;
Subject: INC0576283 - Issue with the Desktop (DT192039)
Hi Philip,
Nandha here from ICT. I am checking with the INC0576283. One of my colleague mentioned about the desktop that's having issue with. 
Desktop Asset Tag – DT192039. Please head up to Mayne Tech bar located in D Block. I can look into it further.
Many thanks,
Nandha Vemishetty.
10-12-2025 10:26:59 - PDXC Integration (Work notes)
Assigned to NANDHA VEMISHETTY.
10-12-2025 10:26:29 - PDXC Integration (Work notes)
Assigned to NANDHA VEMISHETTY.
&lt;br/&gt;From: Vemishetty, Nandha 
Sent: Wednesday, 10 December 2025 10:26 AM
To: Banks, Philip &lt;philip.banks@qr.com.au&gt;
Subject: INC0576283 - Issue with the Desktop (DT192039)
Hi Philip,
Nandha here from ICT. I am checking with the INC0576283. One of my colleague mentioned about the desktop that’s having issue with. 
Desktop Asset Tag – DT192039. Please head up to Mayne Tech bar located in D Block. I can look into it further.
Many thanks,
Nandha Vemishetty.
09-12-2025 12:03:18 - PDXC Integration (Work notes)
Assigned to NANDHA VEMISHETTY.
09-12-2025 12:03:08 - PDXC Integration (Work notes)
Assigned to NANDHA VEMISHETTY.
&lt;br/&gt;spoke to person on roster, had them press ctrl shift win b and power. nothing happened; they mentioned that there were some pre post/boot error messages and the orange power lights. likely a hardware failure, tech at Mayne is sick today, advised user to take it to mayne tech bar tomorrow for a replacement
Nandha, please double check this laptop and replace if needed =)
09-12-2025 12:03:05 - PDXC Integration (Work notes)
Assigned to NANDHA VEMISHETTY.
09-12-2025 12:03:04 - PDXC Integration (Additional comments)
jacen.warriner@dxc.com: Howdy friends,
I have left a note for Nandha at Mayne tech bar to expect someone to come in with the asset tomorrow (Wednesday)
09-12-2025 09:40:24 - PDXC Integration (Work notes)
Assigned to Jacen Warriner.
08-12-2025 10:55:26 - Andy Phan (Work notes)
Platform DXC Integration incident INC0576283 created INC40831424
08-12-2025 10:55:19 - Andy Phan (Work notes)
Assigning to Desktop for further assistance as per KB0010300
08-12-2025 10:49:58 - Andy Phan (Work notes)
Investigating
</t>
  </si>
  <si>
    <t xml:space="preserve">
 2025-12-08 06:02:31 Cameron Horn - Assigned to is Zoe O'Brien was 
 2025-12-08 10:55:19 Andy Phan - Assignment Group is DXC Desktop CBD was Global Service Desk
 2025-12-09 12:03:02 PDXC Integration - State is On Hold was Work in Progress
 2025-12-10 10:26:55 PDXC Integration - State is Work in Progress was On Hold
 2025-12-10 10:27:12 PDXC Integration - State is On Hold was Work in Progress
 2025-12-12 09:59:13 PDXC Integration - State is Work in Progress was On Hold
 2025-12-12 09:59:45 PDXC Integration - State is On Hold was Work in Progress</t>
  </si>
  <si>
    <t xml:space="preserve">
 2025-12-08 07:31:17 George Georgiou - Assigned to is George Georgiou was 
 2025-12-08 09:09:03 George Georgiou - State is Resolved was Work in Progress
 2025-12-13 10:00:02  - State is Closed was Resolved</t>
  </si>
  <si>
    <t xml:space="preserve">
 2025-12-11 15:00:00  - State is Closed was Resolved</t>
  </si>
  <si>
    <t xml:space="preserve">11-12-2025 15:12:09 - PDXC Integration (Work notes)
Assigned to Michael Murakami.
&lt;br/&gt;Called Caboolture station to organise a fix:
- Walked user through accessing Central Configuration and updating group registration key to qrqr-RTOA_kiosk2_prod; both fields were empty when checked
- Unable to validate key, had user check Admin Policy Tool
- Proxy was enabled under network settings, disabled the proxy and reattempted key validation. Successfully checked in with WMS
- Restarted device, successfully booted into RTOA
11-12-2025 15:12:08 - PDXC Integration (Work notes)
Assigned to Michael Murakami.
&lt;br/&gt;Called Caboolture station to organise a fix:
- Walked user through accessing Central Configuration and updating group registration key to qrqr-RTOA_kiosk2_prod; both fields were empty when checked
- Unable to validate key, had user check Admin Policy Tool
- Proxy was enabled under network settings, disabled the proxy and reattempted key validation. Successfully checked in with WMS
- Restarted device, successfully booted into RTOA
11-12-2025 15:12:03 - PDXC Integration (Additional comments)
michael.murakami@dxc.com: Hi, Harry!
I was able to walk the Caboolture staff through updating the kiosk with the correct group information locally and we were successfully able to get it to boot into RTOA.
I advised that if the problems were persisting from tomorrow onwards to call me back in order to go ahead with a replacement device.
If you have any questions, please give me a ring on 07 3072 1700.
Warm regards,
Michael Murakami
11-12-2025 15:09:58 - PDXC Integration (Work notes)
Assigned to Michael Murakami.
11-12-2025 15:09:39 - PDXC Integration (Work notes)
Assigned to Michael Murakami.
&lt;br/&gt;Called Caboolture station to organise a fix:
- Walked user through accessing Central Configuration and updating group registration key to qrqr-RTOA_kiosk2_prod; both fields were empty when checked
- Unable to validate key, had user check Admin Policy Tool
- Proxy was enabled under network settings, disabled the proxy and reattempted key validation. Successfully checked in with WMS
- Restarted device, successfully booted into RTOA
11-12-2025 11:55:08 - PDXC Integration (Work notes)
Assigned to Michael Murakami.
11-12-2025 10:44:15 - PDXC Integration (Work notes)
Assigned to NANDHA VEMISHETTY.
&lt;br/&gt;on 10/12/2025.
called Reilly Jennifer at Caboolture station.
the configuration group changed to RTOA Kiosk2_PROD
tried restarting the device but still remains with the same issue. 
tried getting into the administrative mode by right clicking on the mouse but it wasn't working. 
Using the resources from Dell, tried to access the Admin policy tool to get into the Administrative mode but failed to get there.
discussed with Eric and asked me to replace the Dell Wyse as the 3040 is the old ones.
10-12-2025 16:14:08 - PDXC Integration (Work notes)
Assigned to NANDHA VEMISHETTY.
10-12-2025 16:13:59 - PDXC Integration (Work notes)
Assigned to NANDHA VEMISHETTY.
&lt;br/&gt;Added attachment ::  Your shipment 310889346 has been booked.msg
10-12-2025 16:13:38 - PDXC Integration (Work notes)
Assigned to NANDHA VEMISHETTY.
10-12-2025 16:13:25 - PDXC Integration (Work notes)
Assigned to NANDHA VEMISHETTY.
&lt;br/&gt;Added attachment ::  Harry Singh - INC40811183_asset send (Brisbane to Caboolture).pdf
10-12-2025 16:12:04 - PDXC Integration (Work notes)
Assigned to NANDHA VEMISHETTY.
&lt;br/&gt;Shipment number:
310889346
Customer reference
9294504 | INC40811183
10-12-2025 15:21:54 - PDXC Integration (Work notes)
Assigned to NANDHA VEMISHETTY.
10-12-2025 15:21:48 - PDXC Integration (Work notes)
Assigned to NANDHA VEMISHETTY.
10-12-2025 15:21:42 - PDXC Integration (Additional comments)
nandha.vemishetty2@dxc.com: The station got the Dell Wyse 3040 model.
To replace the existing one, shipping out an another Dell Wyse device.
New Dell Wyse Asset Tag - TC191429
10-12-2025 15:09:58 - PDXC Integration (Work notes)
Assigned to NANDHA VEMISHETTY.
&lt;br/&gt;The station got the Dell Wyse 3040 model.
To replace the existing one, shipping out an another Dell Wyse device.
New Dell Wyse Asset Tag - TC191429
10-12-2025 13:12:24 - Frederic Shea (Work notes)
Platform DXC Integration incident INC0576270 updated INC40811183
10-12-2025 13:12:18 - Frederic Shea (Work notes)
Jenn Reilly called the IT Service Desk to follow up on this incident
user advised that never received any any communications and request urgent contact to troubleshoot further
user advised that they restarted the kiosk and once it booted up they entered in the username and password
User advised that they are still having issues with the kiosk and it is asking them for a domain to sign in
user advised that they will be at the station all day today and has requested to be contacted on 0456856483
09-12-2025 09:59:53 - Zoe O'Brien (Work notes)
Platform DXC Integration incident INC0576270 updated INC40811183
09-12-2025 09:59:40 - Zoe O'Brien (Work notes)
Jenn Reilly called the IT Service Desk to follow up on this incident
user advised that they restarted the kiosk and once it booted up they entered in the username and password
User advised that they are still having issues with the kiosk and it is asking them for a domain to sign in
user advised that they will be at the station all day today and has requested to be contacted on 0456856483 for further troubleshooting
08-12-2025 15:17:14 - PDXC Integration (Work notes)
Assigned to NANDHA VEMISHETTY.
08-12-2025 15:16:58 - PDXC Integration (Work notes)
Assigned to NANDHA VEMISHETTY.
08-12-2025 15:16:58 - PDXC Integration (Additional comments)
nandha.vemishetty2@dxc.com: From: Vemishetty, Nandha 
Sent: Monday, 8 December 2025 3:15 PM
To: Singh, Harry &lt;harry.singh2@qr.com.au&gt;
Subject: INC0576270 - Main screen for RTOA at Caboolture is frozen
Hi Harry,
Nandha here from ICT. I am checking with the INC0576270 (Main screen for RTOA at Caboolture is frozen). I did change the device into a different group. Can you please restart the Dell Wyse?
Please do let me know, if you are seeing any changes on the screen. 
Many thanks,
Nandha Vemishetty.
08-12-2025 10:08:28 - PDXC Integration (Work notes)
Assigned to NANDHA VEMISHETTY.
07-12-2025 14:42:24 - Benjamin Shegog (Work notes)
Platform DXC Integration incident INC0576270 updated INC40811183
07-12-2025 14:42:18 - Benjamin Shegog (Work notes)
Received call from EU seeking further updates; advised ticket is currently with resolver and being investigated
06-12-2025 15:52:44 - PDXC Integration (Work notes)
Added attachment ::  QLDRail_INC added (CNDEF0001178) - RTOA.jpg
06-12-2025 15:52:16 - Harpreet Singh (Work notes)
Platform DXC Integration incident INC0576270 updated INC40811183
06-12-2025 15:51:53 - Harpreet Singh (Additional comments)
I attempted unplugging every single cord and plug back in. restarted it and still asking for credentials. Please see attached picture.
06-12-2025 15:40:18 - PDXC Integration (Additional comments)
harshitha.gudla@dxc.com: Hi Team,
We checked the device in the Wyse console
Tried restarting it from the console, but it remained the same
Assigning to your queue to perform a hard reboot of the device.
06-12-2025 15:36:44 - PDXC Integration (Work notes)
Assigned to Gudla Harshitha.
06-12-2025 15:36:38 - PDXC Integration (Work notes)
Assigned to Gudla Harshitha.
&lt;br/&gt;Added attachment ::  Screenshot 2025-12-06 110531.png
06-12-2025 15:28:14 - PDXC Integration (Work notes)
Assigned to Gudla Harshitha.
06-12-2025 15:26:58 - PDXC Integration (Work notes)
Vendor Referenced this CI Value on Creation not found in database : Citrix XenApp
06-12-2025 15:26:39 - Alexander Badcock (Work notes)
Platform DXC Integration incident INC0576270 created INC40811183
</t>
  </si>
  <si>
    <t xml:space="preserve">
 2025-12-06 15:28:06 PDXC Integration - State is Work in Progress was New
 2025-12-06 15:40:18 PDXC Integration - Assignment Group is DXC Desktop CBD was DXC Desktop Technology Citrix
 2025-12-08 15:16:58 PDXC Integration - State is On Hold was Work in Progress
 2025-12-10 13:12:18 Fred Shea - State is Work in Progress was On Hold
 2025-12-10 15:21:42 PDXC Integration - State is On Hold was Work in Progress
 2025-12-11 15:09:54 PDXC Integration - State is Work in Progress was On Hold
 2025-12-11 15:12:03 PDXC Integration - State is Resolved was Work in Progress</t>
  </si>
  <si>
    <t xml:space="preserve">
 2025-12-11 13:00:00  - State is Closed was Resolved</t>
  </si>
  <si>
    <t xml:space="preserve">12-12-2025 08:42:41 - PDXC Integration (Work notes)
Assigned to Jon Hall.
&lt;br/&gt;Bounced EDMS service - the Main service. Vault DB's are now accessible again. Confirmed with Prasad that he can now access.&lt;br/&gt;Added attachment ::  QLDRail_INC added (CNDEF0001178) - QR - PIR - INC0576266 - Meridian - Database engine not avail.docx
12-12-2025 08:42:23 - Micheal Shea (Work notes)
Platform DXC Integration incident INC0576266 updated INC40830158
08-12-2025 13:07:37 - Micheal Shea (Work notes)
Platform DXC Integration incident INC0576266 updated INC40830158
08-12-2025 10:30:41 - Riley Thomas (Work notes)
Platform DXC Integration incident INC0576266 updated INC40830158
08-12-2025 10:30:36 - Riley Thomas (Work notes)
From: APJ-HSIM &lt;apj-hsim@dxc.com&gt; 
Sent: Monday, 8 December 2025 10:58 AM
To: IT Service Desk &lt;ITServiceDesk@qr.com.au&gt;
Cc: Hsim adelaide, Team &lt;apj-hsim@dxc.com&gt;; Bambridge, Timm &lt;timm.bambridge@qr.com.au&gt;; M, Sruthy &lt;sruthy.m@dxc.com&gt;; Thai, Eunice &lt;eunice.thai@dxc.com&gt;; Shea, Michael &lt;mshea9@dxc.com&gt;
Subject: Priority 2 RESOLVED Notification - QR - INC0576266 - Meridian Application - Database engine not available error
Major incident resolved notification andA Status Resolved Incident Number: INC0576266 Incident Description: Meridian Application - Database engine not available error Business Impact: Engineering teams are not able to access their technical
ZjQcmQRYFpfptBannerStart
[EXTERNAL EMAIL]: 
This email originated from outside Queensland Rail. Do not click on links or open attachments unless you recognise the sender and know the content is safe. 
    Report Phish     
ZjQcmQRYFpfptBannerEnd
Major incident resolved notification  
andA  
Status Resolved Incident Number: INC0576266  
Incident Description: Meridian Application - Database engine not available error 
Business Impact: Engineering teams are not able to access their technical documents 
Workaround: N/A 
Start Date: 08/12/2025 08:50 AEST Team Engaged: DXC Application AUS,  DXC Database Admin Eclipse SQL 
Next Update: 08/12/2025 09:56 AEST  
Current Update: Services Restored 
Completed Action: Database services were restarted restoring access 
Incident Manager: T Morrison 
Techbridge Details:  
Join the meeting now
08-12-2025 10:29:24 - PDXC Integration (Work notes)
Assigned to Jon Hall.
&lt;br/&gt;Bounced EDMS service - the Main service. Vault DB's are now accessible again. Confirmed with Prasad that he can now access.&lt;br/&gt;Added attachment ::  QLDRail_INC added (CNDEF0001178) - Priority 2 RESOLVED Notification - QR - INC0576266 -  Meridia.msg
08-12-2025 10:29:03 - Trevor Morrison (Work notes)
Platform DXC Integration incident INC0576266 updated INC40830158
08-12-2025 10:19:08 - PDXC Integration (Work notes)
Assigned to Jon Hall.
&lt;br/&gt;Bounced EDMS service - the Main service. Vault DB's are now accessible again. Confirmed with Prasad that he can now access.
08-12-2025 10:18:59 - PDXC Integration (Work notes)
Assigned to Jon Hall.
&lt;br/&gt;Bounced EDMS service - the Main service. Vault DB's are now accessible again. Confirmed with Prasad that he can now access.
08-12-2025 10:18:59 - PDXC Integration (Work notes)
Problem PRB0051561 has been created from this incident.
08-12-2025 10:18:58 - PDXC Integration (Additional comments)
david.dallacosta@dxc.com: A service restart resolved the issue, investigation into root cause continuing
08-12-2025 10:17:38 - PDXC Integration (Work notes)
Assigned to Jon Hall.
08-12-2025 10:15:36 - Trevor Morrison (Work notes)
Platform DXC Integration incident INC0576266 updated INC40830158
08-12-2025 10:15:32 - Trevor Morrison (Work notes)
MIM update
SMS notification sent
P2 Queensland Rail INC0576266 - Resolution - Meridian Application - Database engine not available error - Support teams have remediated the issue. User confirmed service restored.
08-12-2025 10:07:44 - PDXC Integration (Work notes)
Assigned to Jon Hall.
08-12-2025 10:07:37 - PDXC Integration (Additional comments)
guest: reply from: sqlsupport@rocksolidsql.com
SR #: 136974033 [https://wwwau.rocksolidsql.com/RockSolid//ServiceRequests/ManageServiceRequest.aspx?ServiceRequestKey=1216dba5-1438-4d71-b698-958f593022b1] RockSolid Service Request
 Title:  Important: Priority 2 - High incident INC40830158 is assigned to your Group Database Admin Eclipse SQL 
 Task:  Manual DBA Task  Severity:  Severity 2 
 Instance:  TNTDEVSQL105 [https://wwwau.rocksolidsql.com/RockSolid//Instances/ManageInstance.aspx?InstanceKey=30512b80-f4b8-4d5a-92db-e7aa3ec551b6]  Status:  COMPLETED 
 Raised By:  PDXC, PDXC [mailto:csc@service-now.com]  Created:  12/8/2025 9:48:29 AM 
 Type:  Investigation  Site:  DXC - Queensland Rail 
Hello,
The current status of this service request is as follows:
SQL, DB, AGs healthy , no errors in error logs
Please respond to this email with any questions or updates.
Kind Regards
Sumudu Lakmali
Senior SQL Database Administrator
 Description
From; IT Service Desk &lt;SMTP:csc@service-now.com&gt;
Sent; 12/8/2025 9:47:28 AM
To; Eclipse RockSolid SQL Support
Cc; 
Subject; Important: Priority 2 - High incident INC40830158 is assigned to your Group Database Admin Eclipse SQL
Short Description: Report an ICT Incident/Problem (Ratna Prasad Kancharla)
Click here to view Incident: INC40830158&lt;https://nam12.safelinks.protection.outlook.com/?url=https://csc.service-now.com/nav_to.do?uri=incident.do%3Fsys_id=d248f32b3be93edca9c5f31864e45a2a%26sysparm_stack=incident_list.do%3Fsysparm_query=active=true&amp;data=05|02|rocksolid.sqlsupport@dxc.com|10adf17c0c6545c8b27108de35e29b8b|93f33571550f43cfb09fcd331338d086|0|0|639007444552707497|Unknown|TWFpbGZsb3d8eyJFbXB0eU1hcGkiOnRydWUsIlYiOiIwLjAuMDAwMCIsIlAiOiJXaW4zMiIsIkFOIjoiTWFpbCIsIldUIjoyfQ==|0|||&amp;sdata=S2hBcSp1xdZ7VRDoLOdtDq/uUTN1RnU7ZGfympVuS44=&amp;reserved=0&gt;
________________________________
Customer Name: Queensland Rail
Severity: 3 - Low
Priority: 2 - High
Configuration item: QRSL-JT0CBIPVEU
Category: Software
Comments:
Ref:MSG841213857_16We1hPe30Te511ng1
 History
Type Action Date Status Severity Assignment 
Investigation 12/8/2025 11:05:07 AM Completed  Lakmali, Sumudu 
SQL, DB, AGs healthy , no errors in error logs 
Investigation 12/8/2025 9:48:29 AM Ready  Unassigned 
Service Request Creation
08-12-2025 10:07:34 - PDXC Integration (Additional comments)
guest: reply from: sqlsupport@rocksolidsql.com
SR #: 136974034 [https://wwwau.rocksolidsql.com/RockSolid//ServiceRequests/ManageServiceRequest.aspx?ServiceRequestKey=6dab5553-586a-4292-bd26-ca415a3c9c6d] RockSolid Service Request
 Title:  QLR Incident INC40830158 has been assigned to group Database Admin Eclipse SQL 
 Task:  Manual DBA Task  Severity:  Severity 2 
 Instance:  TNTDEVSQL105 [https://wwwau.rocksolidsql.com/RockSolid//Instances/ManageInstance.aspx?InstanceKey=30512b80-f4b8-4d5a-92db-e7aa3ec551b6]  Status:  COMPLETED 
 Raised By:  PDXC, PDXC [mailto:csc@service-now.com]  Created:  12/8/2025 9:48:32 AM 
 Type:  Investigation  Site:  DXC - Queensland Rail 
Hello,
The current status of this service request is as follows:
SQL, DB, AGs healthy , no errors in error logs
Please respond to this email with any questions or updates.
Kind Regards
Sumudu Lakmali
Senior SQL Database Administrator
 Description
From; IT Service Desk &lt;SMTP:csc@service-now.com&gt;
Sent; 12/8/2025 9:44:56 AM
To; Eclipse RockSolid SQL Support
Cc; 
Subject; QLR Incident INC40830158 has been assigned to group Database Admin Eclipse SQL
Short Description: Report an ICT Incident/Problem (Ratna Prasad Kancharla)
Click here to view Incident: INC40830158&lt;https://nam12.safelinks.protection.outlook.com/?url=https://csc.service-now.com/nav_to.do?uri=incident.do%3Fsys_id=d248f32b3be93edca9c5f31864e45a2a%26sysparm_stack=incident_list.do%3Fsysparm_query=active=true&amp;data=05|02|rocksolid.sqlsupport@dxc.com|d19771db5c6c4973427708de35e24175|93f33571550f43cfb09fcd331338d086|0|0|639007443094576830|Unknown|TWFpbGZsb3d8eyJFbXB0eU1hcGkiOnRydWUsIlYiOiIwLjAuMDAwMCIsIlAiOiJXaW4zMiIsIkFOIjoiTWFpbCIsIldUIjoyfQ==|0|||&amp;sdata=Bp0PGiiRDrG6Wq4C3KaOzjTFIcoLppF81MfBf3lejVM=&amp;reserved=0&gt;
________________________________
Customer Name: Queensland Rail
Severity: 3 - Low
Priority: 4 - Low
Configuration item: QRSL-JT0CBIPVEU
Category: Software
Comments:
Ref:MSG841213575_30ZuUyAs5NtqFVkmjM
 History
Type Action Date Status Severity Assignment 
Investigation 12/8/2025 11:05:07 AM Completed  Lakmali, Sumudu 
SQL, DB, AGs healthy , no errors in error logs 
Investigation 12/8/2025 10:20:57 AM Waiting  Lakmali, Sumudu 
Executing Step: QR Advice 
Investigation 12/8/2025 10:20:55 AM Waiting  Lakmali, Sumudu 
Accepted and checking 
Investigation 12/8/2025 9:48:32 AM Ready  Unassigned 
Service Request Creation
08-12-2025 10:07:34 - PDXC Integration (Work notes)
Assigned to Jon Hall.
08-12-2025 09:56:39 - Trevor Morrison (Work notes)
Platform DXC Integration incident INC0576266 updated INC40830158
08-12-2025 09:56:35 - Trevor Morrison (Work notes)
MIM Update
From Techbridge
SQL is healthy but Can't expand the Vault
Can expand the ICS Databases
Databases are online on the cluster itself
Half the Databases - The ICS Db's are available
But the Vault Databases aren't
The application server cannot connect to the DBs
Jon is utilising the service account
Bounced EDMS service - the Main service
Vault DB's are now accessible again
Confirmed with Prasad that he can now access
08-12-2025 09:51:38 - PDXC Integration (Work notes)
Assigned to Jon Hall.
08-12-2025 09:51:08 - PDXC Integration (Work notes)
Assigned to Sumudu Lakmali Koku Hannadige is not an active member of the Assignment group. Assigned to has been cleared.
08-12-2025 09:50:50 - Trevor Morrison (Work notes)
Platform DXC Integration incident INC0576266 updated INC40830158
08-12-2025 09:50:43 - Trevor Morrison (Additional comments)
Assigning to DXC Application AUS
08-12-2025 09:47:18 - PDXC Integration (Work notes)
Assigned to Sumudu Lakmali Koku Hannadige.
08-12-2025 09:47:17 - PDXC Integration (Additional comments)
s.kokuhannadige@dxc.com: SQL error log checked and no issues
08-12-2025 09:46:49 - PDXC Integration (Work notes)
Assigned to Sumudu Lakmali Koku Hannadige.
08-12-2025 09:46:44 - PDXC Integration (Work notes)
Assigned to Sumudu Lakmali Koku Hannadige.
&lt;br/&gt;Added attachment ::  Screenshot 2025-12-08 104507.png
08-12-2025 09:38:08 - PDXC Integration (Work notes)
Assigned to Sumudu Lakmali Koku Hannadige.
08-12-2025 09:37:54 - PDXC Integration (Work notes)
Assigned to Sumudu Lakmali Koku Hannadige.
08-12-2025 09:37:53 - PDXC Integration (Additional comments)
s.kokuhannadige@dxc.com: SQL healthy
08-12-2025 09:26:08 - PDXC Integration (Work notes)
Assigned to Sumudu Lakmali Koku Hannadige.
08-12-2025 09:26:04 - PDXC Integration (Additional comments)
guest: reply from: sqlsupport@rocksolidsql.com
SR #: 136974034 [https://wwwau.rocksolidsql.com/RockSolid//ServiceRequests/ManageServiceRequest.aspx?ServiceRequestKey=6dab5553-586a-4292-bd26-ca415a3c9c6d] RockSolid Service Request
 Title:  QLR Incident INC40830158 has been assigned to group Database Admin Eclipse SQL 
 Task:  Manual DBA Task  Severity:  Severity 2 
 Instance:  TNTDEVSQL105 [https://wwwau.rocksolidsql.com/RockSolid//Instances/ManageInstance.aspx?InstanceKey=30512b80-f4b8-4d5a-92db-e7aa3ec551b6]  Status:  WAITING 
 Raised By:  PDXC, PDXC [mailto:csc@service-now.com]  Created:  12/8/2025 9:48:32 AM 
 Type:  Investigation  Site:  DXC - Queensland Rail 
Hello,
The current status of this service request is as follows:
Step Outcome: Pending
Please respond to this email with any questions or updates.
Kind Regards
Sumudu Lakmali
Senior SQL Database Administrator
 Description
From; IT Service Desk &lt;SMTP:csc@service-now.com&gt;
Sent; 12/8/2025 9:44:56 AM
To; Eclipse RockSolid SQL Support
Cc; 
Subject; QLR Incident INC40830158 has been assigned to group Database Admin Eclipse SQL
Short Description: Report an ICT Incident/Problem (Ratna Prasad Kancharla)
Click here to view Incident: INC40830158&lt;https://nam12.safelinks.protection.outlook.com/?url=https://csc.service-now.com/nav_to.do?uri=incident.do%3Fsys_id=d248f32b3be93edca9c5f31864e45a2a%26sysparm_stack=incident_list.do%3Fsysparm_query=active=true&amp;data=05|02|rocksolid.sqlsupport@dxc.com|d19771db5c6c4973427708de35e24175|93f33571550f43cfb09fcd331338d086|0|0|639007443094576830|Unknown|TWFpbGZsb3d8eyJFbXB0eU1hcGkiOnRydWUsIlYiOiIwLjAuMDAwMCIsIlAiOiJXaW4zMiIsIkFOIjoiTWFpbCIsIldUIjoyfQ==|0|||&amp;sdata=Bp0PGiiRDrG6Wq4C3KaOzjTFIcoLppF81MfBf3lejVM=&amp;reserved=0&gt;
________________________________
Customer Name: Queensland Rail
Severity: 3 - Low
Priority: 4 - Low
Configuration item: QRSL-JT0CBIPVEU
Category: Software
Comments:
Ref:MSG841213575_30ZuUyAs5NtqFVkmjM
 History
Type Action Date Status Severity Assignment 
Investigation 12/8/2025 10:20:57 AM Waiting  Lakmali, Sumudu 
Executing Step: QR Advice 
Investigation 12/8/2025 10:20:55 AM Waiting  Lakmali, Sumudu 
Accepted and checking 
Investigation 12/8/2025 9:48:32 AM Ready  Unassigned 
Service Request Creation
08-12-2025 09:24:39 - Trevor Morrison (Work notes)
Platform DXC Integration incident INC0576266 updated INC40830158
08-12-2025 09:24:34 - Trevor Morrison (Work notes)
MIM Update
Techbridge convened
Jon reports DB connectivity issue from Saturday: 
14829475 2025-12-06 09:36:55.000 Error No: -2147219740 - Error Msg: Database engine not available. Location: modICSVault - SetRepository. 
14829472 2025-12-06 09:36:55.000 Error No: -2147219740 - Error Msg: Database engine not available. Location: modICSVault - SetRepository. 
14821673 2025-12-05 21:08:43.000 Error No: -2147467259 - Error Msg: Database 'ICSSearch_SP' on server 'sqlmi-syd-prod-shared-01' is not currently available.  Please retry the connection later.  If the problem persists, contact customer support, and provide them the session tracing ID of '{41CB3014-7E4B-40A0-8775-40E17D64F372}'.. Location: modMain - WriteToLogDB. 
14820479 2025-12-05 19:05:52.000 Error No: -2147467259 - Error Msg: Database 'ICSSearch_SP' on server 'sqlmi-syd-prod-shared-01' is not currently available.  Please retry the connection later.  If the problem persists, contact customer support, and provide them the session tracing ID of '{243E4986-C0E2-4050-9FE6-C9DA40AEA65E}'.. Location: modMain - WriteToLogDB.
08-12-2025 09:19:54 - PDXC Integration (Work notes)
Assigned to Sumudu Lakmali Koku Hannadige.
08-12-2025 09:18:00 - Trevor Morrison (Work notes)
Platform DXC Integration incident INC0576266 updated INC40830158
08-12-2025 09:17:56 - Trevor Morrison (Work notes)
MIM called and spoke with Kamichael from Eclipse who advised he would get a support on the call
Spoke with Martin Oakley to advise
08-12-2025 09:16:39 - PDXC Integration (Work notes)
Added attachment ::  QLDRail_INC added (CNDEF0001178) - Priority 2 INITIAL Notification - QR - INC0576266 -  Meridian.msg
08-12-2025 09:16:15 - Matthew Ridnell (Work notes)
Platform DXC Integration incident INC0576266 updated INC40830158
08-12-2025 09:10:14 - Trevor Morrison (Work notes)
Platform DXC Integration incident INC0576266 updated INC40830158
08-12-2025 09:10:10 - Trevor Morrison (Work notes)
MIM contacting Eclipse SQL
08-12-2025 09:09:54 - Matthew Ridnell (Work notes)
Platform DXC Integration incident INC0576266 updated INC40830158
08-12-2025 09:09:50 - Matthew Ridnell (Work notes)
MIM update:
OUT0002372 created
08-12-2025 09:05:56 - Matthew Ridnell (Work notes)
Platform DXC Integration incident INC0576266 updated INC40830158
08-12-2025 09:05:52 - Matthew Ridnell (Work notes)
MIM update:
SMs notification sent:
Msg Receivers: 
HPIM APJ (Queensland Rail P1/P2 (Internal &amp; External))
Msg Text: 
P2 Queensland Rail INC0576266 - Initial - Meridian Application - Database engine not available error - Support teams investigating - Next Update 11:00 AEST
08-12-2025 09:02:00 - Trevor Morrison (Work notes)
Platform DXC Integration incident INC0576266 updated INC40830158
08-12-2025 09:01:56 - Trevor Morrison (Work notes)
MIM Update
Meridian is the Electronic Content Management System utilised by Queensland Rail for the storage of technical drawings, documents and other files. It provides versioning and access control of all content stored within a vault. 
MIM called and spoke with  Prasad Kancharla to confirm impact, he advised that he and his colleagues require access daily and without it , they aren't able to work
08-12-2025 08:55:57 - Trevor Morrison (Work notes)
Platform DXC Integration incident INC0576266 updated INC40830158
08-12-2025 08:53:36 - Trevor Morrison (Work notes)
Platform DXC Integration incident INC0576266 updated INC40830158
08-12-2025 08:53:31 - Trevor Morrison (Work notes)
MIM update
MIM received call from SD advising of P2
Meridian application is an Engineering Document management system 
Jon Hall from Aus applications has noticed it appears that a database fail over occurred (changed the node), DNS has not changed
Possibly related,  suggests DXC Database Admin Eclipse SQL will need to look into it in the first instance
08-12-2025 08:51:02 - PDXC Integration (Additional comments)
guest: reply from: sqlsupport@rocksolidsql.com
SR #: 136974034 [https://wwwau.rocksolidsql.com/RockSolid//ServiceRequests/ManageServiceRequest.aspx?ServiceRequestKey=6dab5553-586a-4292-bd26-ca415a3c9c6d] RockSolid Service Request
 Title:  QLR Incident INC40830158 has been assigned to group Database Admin Eclipse SQL 
 Task:  Manual DBA Task  Severity:  Severity 2 
 Instance:  TNTDEVSQL105 [https://wwwau.rocksolidsql.com/RockSolid//Instances/ManageInstance.aspx?InstanceKey=30512b80-f4b8-4d5a-92db-e7aa3ec551b6]  Status:  READY 
 Raised By:  PDXC, PDXC [mailto:csc@service-now.com]  Created:  12/8/2025 9:48:32 AM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12/8/2025 9:44:56 AM
To; Eclipse RockSolid SQL Support
Cc; 
Subject; QLR Incident INC40830158 has been assigned to group Database Admin Eclipse SQL
Short Description: Report an ICT Incident/Problem (Ratna Prasad Kancharla)
Click here to view Incident: INC40830158&lt;https://nam12.safelinks.protection.outlook.com/?url=https://csc.service-now.com/nav_to.do?uri=incident.do%3Fsys_id=d248f32b3be93edca9c5f31864e45a2a%26sysparm_stack=incident_list.do%3Fsysparm_query=active=true&amp;data=05|02|rocksolid.sqlsupport@dxc.com|d19771db5c6c4973427708de35e24175|93f33571550f43cfb09fcd331338d086|0|0|639007443094576830|Unknown|TWFpbGZsb3d8eyJFbXB0eU1hcGkiOnRydWUsIlYiOiIwLjAuMDAwMCIsIlAiOiJXaW4zMiIsIkFOIjoiTWFpbCIsIldUIjoyfQ==|0|||&amp;sdata=Bp0PGiiRDrG6Wq4C3KaOzjTFIcoLppF81MfBf3lejVM=&amp;reserved=0&gt;
________________________________
Customer Name: Queensland Rail
Severity: 3 - Low
Priority: 4 - Low
Configuration item: QRSL-JT0CBIPVEU
Category: Software
Comments:
Ref:MSG841213575_30ZuUyAs5NtqFVkmjM
 History
Type Action Date Status Severity Assignment 
Investigation 12/8/2025 9:48:32 AM Ready  Unassigned 
Service Request Creation
08-12-2025 08:50:19 - PDXC Integration (Additional comments)
guest: reply from: sqlsupport@rocksolidsql.com
SR #: 136974033 [https://wwwau.rocksolidsql.com/RockSolid//ServiceRequests/ManageServiceRequest.aspx?ServiceRequestKey=1216dba5-1438-4d71-b698-958f593022b1] RockSolid Service Request
 Title:  Important: Priority 2 - High incident INC40830158 is assigned to your Group Database Admin Eclipse SQL 
 Task:  Manual DBA Task  Severity:  Severity 2 
 Instance:  TNTDEVSQL105 [https://wwwau.rocksolidsql.com/RockSolid//Instances/ManageInstance.aspx?InstanceKey=30512b80-f4b8-4d5a-92db-e7aa3ec551b6]  Status:  READY 
 Raised By:  PDXC, PDXC [mailto:csc@service-now.com]  Created:  12/8/2025 9:48:29 AM 
 Type:  Investigation  Site:  DXC - Queensland Rail 
Hello,
The current status of this service request is as follows:
Service Request Creation
Please respond to this email with any questions or updates.
Kind Regards
The RockSolid Team
 Description
From; IT Service Desk &lt;SMTP:csc@service-now.com&gt;
Sent; 12/8/2025 9:47:28 AM
To; Eclipse RockSolid SQL Support
Cc; 
Subject; Important: Priority 2 - High incident INC40830158 is assigned to your Group Database Admin Eclipse SQL
Short Description: Report an ICT Incident/Problem (Ratna Prasad Kancharla)
Click here to view Incident: INC40830158&lt;https://nam12.safelinks.protection.outlook.com/?url=https://csc.service-now.com/nav_to.do?uri=incident.do%3Fsys_id=d248f32b3be93edca9c5f31864e45a2a%26sysparm_stack=incident_list.do%3Fsysparm_query=active=true&amp;data=05|02|rocksolid.sqlsupport@dxc.com|10adf17c0c6545c8b27108de35e29b8b|93f33571550f43cfb09fcd331338d086|0|0|639007444552707497|Unknown|TWFpbGZsb3d8eyJFbXB0eU1hcGkiOnRydWUsIlYiOiIwLjAuMDAwMCIsIlAiOiJXaW4zMiIsIkFOIjoiTWFpbCIsIldUIjoyfQ==|0|||&amp;sdata=S2hBcSp1xdZ7VRDoLOdtDq/uUTN1RnU7ZGfympVuS44=&amp;reserved=0&gt;
________________________________
Customer Name: Queensland Rail
Severity: 3 - Low
Priority: 2 - High
Configuration item: QRSL-JT0CBIPVEU
Category: Software
Comments:
Ref:MSG841213857_16We1hPe30Te511ng1
 History
Type Action Date Status Severity Assignment 
Investigation 12/8/2025 9:48:29 AM Ready  Unassigned 
Service Request Creation
08-12-2025 08:47:17 - Frederic Shea (Work notes)
Platform DXC Integration incident INC0576266 updated INC40830158
08-12-2025 08:47:10 - Frederic Shea (Work notes)
OBC - 02 8405 8638
SDA spoke with Trevor and performed warm handover
08-12-2025 08:44:45 - Frederic Shea (Work notes)
Platform DXC Integration incident INC0576266 updated INC40830158
08-12-2025 08:44:40 - Frederic Shea (Work notes)
IBC - Jon Hall
User wanting to have this escalated to a P2
User calling from DXC Application AUS
User has noticed it appears that a database fail over occurred (changed the node), DNS has not changed
User requesting this to be assigned to DXC Database Admin Eclipse SQL and escalated
==============================
IMPACT QUESTIONS
When Did the issue start (Date and Time): Saturday 6th 09:30am
Location (Office/WFH/VPN): Mayne
Impacted Services/Applications: Meridian
Workaround (if available): no
Does the outage Impact Customers/Train Scheduling?: no
Does the outage impact Safety?: no
Does the outage have a Finical Impact?: Unable to estimate
Number of Users Impacted? 10's possible 100's off User impacted
==============================
User ID: O917732
Best Contact: +61 456535545 / Teams
Email: Jon.Hall2@qr.com.au
08-12-2025 07:40:28 - PDXC Integration (Work notes)
Added attachment ::  QLDRail_INC added (CNDEF0001178) - Meridian -  Error - 21.1.JPG
08-12-2025 07:40:28 - PDXC Integration (Work notes)
Vendor Referenced this Business Service Value on Update not found in database : Meridian
08-12-2025 07:40:07 - System (Work notes)
Platform DXC Integration incident INC0576266 updated INC40830158
08-12-2025 07:39:24 - PDXC Integration (Work notes)
Vendor Referenced this Business Service Value on Creation not found in database : Meridian
08-12-2025 07:39:19 - PDXC Integration (Work notes)
Added attachment ::  QLDRail_INC added (CNDEF0001178) - Meridian -  Error - 21.1.JPG
08-12-2025 07:38:33 - Raegan Munro (Work notes)
User called for an update on this ticket. 
Assigning to App Aus as per KB0010149.
08-12-2025 07:37:12 - Raegan Munro (Work notes)
Investigating.
</t>
  </si>
  <si>
    <t xml:space="preserve">
 2025-12-08 06:02:31 Cameron Horn - Assigned to is Zoe O'Brien was 
 2025-12-08 07:38:33 Raegan Munro - Assignment Group is DXC Application AUS was Global Service Desk
 2025-12-08 08:44:40 Fred Shea - Assignment Group is DXC Database Admin Eclipse SQL was DXC Application AUS
 2025-12-08 09:37:54 PDXC Integration - State is On Hold was Work in Progress
 2025-12-08 09:50:43 Trevor Morrison - Assignment Group is DXC Application AUS was DXC Database Admin Eclipse SQL
 2025-12-08 10:17:34 PDXC Integration - State is Work in Progress was On Hold
 2025-12-08 10:18:58 PDXC Integration - State is Resolved was Work in Progress
 2025-12-13 11:00:10  - State is Closed was Resolved</t>
  </si>
  <si>
    <t xml:space="preserve">11-12-2025 07:44:59 - PDXC Integration (Work notes)
Assigned to Robert William.
&lt;br/&gt;Business added user to DRA group. Unable to confirm as user is uncontactable. 
11-12-2025 07:44:48 - PDXC Integration (Work notes)
Assigned to Robert William.
&lt;br/&gt;Business added user to DRA group. Unable to confirm as user is uncontactable. 
11-12-2025 07:44:43 - PDXC Integration (Additional comments)
robert.pau.william@dxc.com: Business added user to DRA group. Unable to confirm as user is uncontactable. If still an issue, please re-open ticket within 5 days. 
10-12-2025 08:15:39 - PDXC Integration (Work notes)
Assigned to Robert William.
10-12-2025 08:15:35 - PDXC Integration (Work notes)
Assigned to Robert William.
10-12-2025 08:15:27 - PDXC Integration (Additional comments)
robert.pau.william@dxc.com: Follow up to end user sent. Will close by COB today.
09-12-2025 12:17:28 - PDXC Integration (Work notes)
Assigned to Robert William.
09-12-2025 12:17:24 - PDXC Integration (Work notes)
Assigned to Robert William.
09-12-2025 12:17:21 - PDXC Integration (Additional comments)
robert.pau.william@dxc.com: Contacted user via phone and email to follow up.
09-12-2025 12:16:28 - PDXC Integration (Work notes)
Assigned to Robert William.
08-12-2025 07:44:39 - PDXC Integration (Work notes)
Assigned to Robert William.
08-12-2025 07:44:28 - PDXC Integration (Work notes)
Assigned to Robert William.
08-12-2025 07:44:23 - PDXC Integration (Additional comments)
robert.pau.william@dxc.com: Business has added user and should now have access. Awaiting end user to confirm.
08-12-2025 07:23:34 - PDXC Integration (Work notes)
Assigned to Robert William.
08-12-2025 07:23:30 - PDXC Integration (Additional comments)
robert.pau.william@dxc.com: Have confirmed that use doesn't have access to site mentioned. Confirming with business on level of access that should be provided.
08-12-2025 07:08:58 - PDXC Integration (Work notes)
Assigned to Robert William.
06-12-2025 12:01:34 - PDXC Integration (Work notes)
Vendor Referenced this Business Service Value on Creation not found in database : SharePoint QLR
06-12-2025 12:01:29 - PDXC Integration (Work notes)
Added attachment ::  QLDRail_INC added (CNDEF0001178) - sharepoint.png
06-12-2025 12:01:20 - Benjamin Shegog (Work notes)
Platform DXC Integration incident INC0576265 created INC40808589
</t>
  </si>
  <si>
    <t xml:space="preserve">
 2025-12-08 07:08:52 PDXC Integration - State is Work in Progress was New
 2025-12-08 07:44:23 PDXC Integration - State is On Hold was Work in Progress
 2025-12-09 12:16:23 PDXC Integration - State is Work in Progress was On Hold
 2025-12-09 12:17:21 PDXC Integration - State is On Hold was Work in Progress
 2025-12-11 07:44:43 PDXC Integration - State is Resolved was On Hold</t>
  </si>
  <si>
    <t xml:space="preserve">
 2025-12-08 06:02:32 Cameron Horn - Assigned to is Zoe O'Brien was 
 2025-12-08 06:06:02 Cameron Horn - State is Resolved was Work in Progress
 2025-12-13 07:00:05  - State is Closed was Resolved</t>
  </si>
  <si>
    <t xml:space="preserve">12-12-2025 06:12:20 - Raegan Munro (Work notes)
From: IT Service Desk 
Sent: Friday, 12 December 2025 7:12 AM
To: Clay, Samantha &lt;Samantha.Clay@qr.com.au&gt;
Subject: RE: INC0576262 - VPN connectivity issues
Hi Samantha, 
I just wanted to reach out and confirm if these issues are still ongoing?
Kind regards,
RAEGAN MUNRO
SERVICE DESK ANALYST
Level 3. 21 Kirksway Place
Battery Point. Tasmania. 7004
PH: 07 3072 5000
Alt.PH: +61 7 3072 5000
Email: ITServiceDesk@qr.com.au
W: queenslandrail.com.au
11-12-2025 08:16:29 - Raegan Munro (Additional comments)
Hi Samantha,
I just wanted to follow up with you and determine if you are still having issues with TAS and Global Protect?
If so, please give us a call on 07 3072 5000 (we are option 1), or alternatively email us at ITServiceDesk@qr.com.au so that we may complete further troubleshooting. Please be sure to cite incident no. INC0576262 when you do so. 
In the event that you are no longer having these issues please advise so that we may proceed with ticket closure. 
Kind regards, 
Raegan.
11-12-2025 08:15:43 - Raegan Munro (Work notes)
Investigating.
10-12-2025 10:49:28 - George Knight (Additional comments)
Hi Samantha 
As discussed, we will leave the ticket on pending for observation for a day before closing. If the issue persists we can always re-raise the ticket.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10:49:28 - George Knight (Work notes)
Called 0413 539 020 and spoke to Samantha 
Global Protect connects and is working but TAS is having issues - program appears to load initially and then nothing happens.
Remoted in QRST-QTDDYYZ7WK
TAS loads - working
Issue appears resolved.
Task Manager uptime 4 days - advised restarting PC via start menu once a week.
Leaving ticket on pending for observation for a day - advised ticket can be re-raised if issue persists.
10-12-2025 10:37:08 - George Knight (Work notes)
Investigating.
09-12-2025 06:22:29 - Raegan Munro (Work notes)
From: IT Service Desk 
Sent: Tuesday, 9 December 2025 7:22 AM
To: Clay, Samantha &lt;Samantha.Clay@qr.com.au&gt;
Subject: INC0576262 - VPN connectivity issues
Hi Samantha,
I just wanted to follow up with you and determine if you are still having issues accessing Global Protect?
If so, please give us a call on 07 3072 5000 (we are option 1), or alternatively email us at ITServiceDesk@qr.com.au so that we may complete further troubleshooting. Please be sure to cite incident no. INC0576262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09-12-2025 06:21:55 - Raegan Munro (Work notes)
Investigating.
08-12-2025 08:04:03 - Raegan Munro (Additional comments)
Hi Samantha,
I just wanted to follow up with you and determine if you are still having issues accessing Global Protect?
If so, please give us a call on 07 3072 5000 (we are option 1), or alternatively email us at ITServiceDesk@qr.com.au so that we may complete further troubleshooting. Please be sure to cite incident no. INC0576262 when you do so. 
In the event that you are no longer having these issues please advise so that we may proceed with ticket closure. 
Kind regards, 
Raegan.
08-12-2025 08:03:16 - Raegan Munro (Work notes)
Investigating.
</t>
  </si>
  <si>
    <t xml:space="preserve">
 2025-12-08 06:02:32 Cameron Horn - Assigned to is Zoe O'Brien was 
 2025-12-08 08:04:03 Raegan Munro - State is On Hold was Work in Progress</t>
  </si>
  <si>
    <t xml:space="preserve">
 2025-12-08 06:02:32 Cameron Horn - Assigned to is Zoe O'Brien was 
 2025-12-08 06:05:52 Cameron Horn - State is Resolved was Work in Progress
 2025-12-13 07:00:00  - State is Closed was Resolved</t>
  </si>
  <si>
    <t xml:space="preserve">11-12-2025 15:44:29 - PDXC Integration (Work notes)
Assigned to NANDHA VEMISHETTY.
11-12-2025 15:44:19 - PDXC Integration (Work notes)
Assigned to NANDHA VEMISHETTY.
11-12-2025 15:44:09 - PDXC Integration (Additional comments)
nandha.vemishetty2@dxc.com: Hi Mark,
Nandha here from ICT. As you have mentioned, you are still having issues with the Ethernet connectivity. Please reach out to me on 0730723549 between 08:00AM till 04:00PM from Monday till Friday. If you're still facing issues with the connectivity, I would be able to assist you in resolving the issue further.
Kind Regards,
Nandha Vemishetty.
11-12-2025 15:43:18 - PDXC Integration (Work notes)
Assigned to NANDHA VEMISHETTY.
10-12-2025 15:40:58 - PDXC Integration (Work notes)
Assigned to NANDHA VEMISHETTY.
10-12-2025 15:40:28 - PDXC Integration (Work notes)
Assigned to NANDHA VEMISHETTY.
10-12-2025 15:40:19 - PDXC Integration (Additional comments)
nandha.vemishetty2@dxc.com: contacted user on their mobile and haven't got any response back from user.
left voice note for user to give me a callback on 0730723549.
I am available between 8:00AM till 04:00PM.
10-12-2025 15:38:14 - PDXC Integration (Work notes)
Assigned to NANDHA VEMISHETTY.
08-12-2025 17:12:20 - Mark Mcdonald (Work notes)
Platform DXC Integration incident INC0576257 updated INC40805709
08-12-2025 17:12:16 - Mark Mcdonald (Additional comments)
reply from: mark.mcdonald@qr.com.au
Yes mate still having issues
Get Outlook for iOS&lt;https://aka.ms/o0ukef&gt;
08-12-2025 15:59:14 - PDXC Integration (Work notes)
Assigned to NANDHA VEMISHETTY.
08-12-2025 15:59:08 - PDXC Integration (Work notes)
Assigned to NANDHA VEMISHETTY.
08-12-2025 15:59:03 - PDXC Integration (Additional comments)
nandha.vemishetty2@dxc.com: From: Vemishetty, Nandha 
Sent: Monday, 8 December 2025 3:58 PM
To: McDonald, Mark &lt;Mark.McDonald@QR.COM.AU&gt;
Subject: INC0576257 - Ethernet connectivity issues
Hi Mark,
Nandha here from ICT. I am checking with the Incident INC0576257 (Ethernet connectivity issues). Please reach out to me if you are still having issues with the Ethernet connectivity. 
Many thanks,
Nandha Vemishetty.
08-12-2025 10:08:38 - PDXC Integration (Work notes)
Assigned to NANDHA VEMISHETTY.
06-12-2025 07:41:49 - Benjamin Shegog (Work notes)
Platform DXC Integration incident INC0576257 created INC40805709
</t>
  </si>
  <si>
    <t xml:space="preserve">
 2025-12-08 10:08:29 PDXC Integration - State is Work in Progress was New
 2025-12-08 15:59:03 PDXC Integration - State is On Hold was Work in Progress
 2025-12-10 15:38:06 PDXC Integration - State is Work in Progress was On Hold
 2025-12-10 15:40:19 PDXC Integration - State is On Hold was Work in Progress
 2025-12-11 15:43:10 PDXC Integration - State is Work in Progress was On Hold
 2025-12-11 15:44:09 PDXC Integration - State is On Hold was Work in Progress</t>
  </si>
  <si>
    <t xml:space="preserve">08-12-2025 06:44:29 - Cameron Horn (Work notes)
Closing ticket due to actioning the provisioning in INC0576284
</t>
  </si>
  <si>
    <t xml:space="preserve">
 2025-12-06 07:03:20 DoNotReply QLR - State is New was New
 2025-12-08 06:02:33 Cameron Horn - Assigned to is Zoe O'Brien was 
 2025-12-08 06:44:29 Cameron Horn - State is Resolved was Work in Progress
 2025-12-13 07:00:02  - State is Closed was Resolved</t>
  </si>
  <si>
    <t xml:space="preserve">11-12-2025 09:07:52 - Ibris Madrid Caballero (Additional comments)
Hi Zoe, 
You are very welcome.
I will now close your call.
11-12-2025 03:27:00 - Zoe Cropley (Additional comments)
reply from: zoe.cropley@qr.com.au
Morning,
My app is now working,
Appreciate your support and efforts to fix this for me.
Thank you
Warm regards,
Zoe Cropley
Get Outlook for iOS&lt;https://aka.ms/o0ukef&gt;
10-12-2025 09:55:42 - Ibris Madrid Caballero (Additional comments)
Follow-up:
I have called Zoe and left a message to confirm whether she was able to access the app after the record update. 
Awaiting confirmation from user.
08-12-2025 12:11:24 - Ibris Madrid Caballero (Additional comments)
Good afternoon Zoe,
Your record in the NextThere app has been updated. Please log out and back into the MyStation app for this change to take effect.
Kindly confirm that everything is working as expected.
08-12-2025 09:43:13 - Ibris Madrid Caballero (Additional comments)
Confirming this issue with NextThere administrator
08-12-2025 09:39:32 - Ibris Madrid Caballero (Work notes)
Hi Tony,
I hope you are well. 
I have Shaquiah Mackie and Zoe Cropley who are experiencing issues with their names not appearing in NexThere.  
Could you please update their records to see if this fixes the issue?  
Thank you!
Kind Regards,
</t>
  </si>
  <si>
    <t xml:space="preserve">
 2025-12-08 07:30:50 George Georgiou - Assigned to is George Georgiou was 
 2025-12-08 07:31:09 George Georgiou - Assigned to is  was George Georgiou
 2025-12-08 09:18:07 Ibris Madrid Caballero - Assigned to is Ibris Madrid Caballero was 
 2025-12-08 09:43:13 Ibris Madrid Caballero - State is On Hold was Work in Progress
 2025-12-11 09:08:23 Ibris Madrid Caballero - State is Resolved was On Hold</t>
  </si>
  <si>
    <t xml:space="preserve">
 2025-12-11 07:00:00  - State is Closed was Resolved</t>
  </si>
  <si>
    <t xml:space="preserve">08-12-2025 10:56:18 - PDXC Integration (Work notes)
Assigned to Vanessa Swarbrick.
&lt;br/&gt;this devices is decommissioned pending removal from the DC (TASK6838337) as mentioned in previous ticket INC35219073
08-12-2025 10:56:12 - PDXC Integration (Work notes)
Assigned to Vanessa Swarbrick.
&lt;br/&gt;this devices is decommissioned pending removal from the DC (TASK6838337) as mentioned in previous ticket INC35219073
08-12-2025 10:56:11 - PDXC Integration (Additional comments)
vanessa.swarbrick@dxc.com: this devices is decommissioned pending removal from the DC (TASK6838337) as mentioned in previous ticket INC35219073
08-12-2025 10:56:10 - PDXC Integration (Work notes)
Assigned to Vanessa Swarbrick.
&lt;br/&gt;this devices is decommissioned pending removal from the DC (TASK6838337) as mentioned in previous ticket INC35219073&lt;br/&gt;this devices is decommissioned pending removal from the DC (TASK6838337) as mentioned in previous ticket INC35219073
08-12-2025 10:52:24 - PDXC Integration (Work notes)
Assigned to Vanessa Swarbrick.
06-12-2025 03:15:18 - PDXC Integration (Work notes)
Vendor Referenced this Business Service Value on Creation not found in database : SCOM
06-12-2025 03:15:06 - Au Huynh (Work notes)
Platform DXC Integration incident INC0576247 created INC40802919
</t>
  </si>
  <si>
    <t xml:space="preserve">
 2025-12-08 10:52:23 PDXC Integration - State is Work in Progress was New
 2025-12-08 10:56:08 PDXC Integration - State is Resolved was Work in Progress
 2025-12-13 11:00:08  - State is Closed was Resolved</t>
  </si>
  <si>
    <t xml:space="preserve">
 2025-12-06 02:54:45 Au Huynh - State is Resolved was Work in Progress
 2025-12-11 03:00:00  - State is Closed was Resolved</t>
  </si>
  <si>
    <t xml:space="preserve">
 2025-12-06 02:59:31 PDXC Integration - State is Work in Progress was New
 2025-12-06 02:59:33 PDXC Integration - State is Resolved was Work in Progress
 2025-12-11 03:00:00  - State is Closed was Resolved</t>
  </si>
  <si>
    <t xml:space="preserve">
 2025-12-06 01:30:13 PDXC Integration - State is Work in Progress was New
 2025-12-06 01:31:14 PDXC Integration - State is Resolved was Work in Progress
 2025-12-11 02:00:01  - State is Closed was Resolved</t>
  </si>
  <si>
    <t xml:space="preserve">
 2025-12-06 01:29:05 PDXC Integration - State is Work in Progress was New
 2025-12-06 01:29:15 PDXC Integration - State is Resolved was Work in Progress
 2025-12-11 02:00:00  - State is Closed was Resolved</t>
  </si>
  <si>
    <t xml:space="preserve">
 2025-12-06 01:26:22 PDXC Integration - State is Work in Progress was New
 2025-12-06 01:26:31 PDXC Integration - State is Resolved was Work in Progress
 2025-12-11 02:00:04  - State is Closed was Resolved</t>
  </si>
  <si>
    <t xml:space="preserve">
 2025-12-06 01:31:20 PDXC Integration - State is Work in Progress was New
 2025-12-06 01:31:57 PDXC Integration - State is Resolved was Work in Progress
 2025-12-11 02:00:04  - State is Closed was Resolved</t>
  </si>
  <si>
    <t xml:space="preserve">
 2025-12-06 01:08:39 PDXC Integration - State is Work in Progress was New
 2025-12-06 01:08:47 PDXC Integration - State is Resolved was Work in Progress
 2025-12-11 02:00:02  - State is Closed was Resolved</t>
  </si>
  <si>
    <t xml:space="preserve">
 2025-12-06 01:08:42 PDXC Integration - State is Work in Progress was New
 2025-12-06 01:08:58 PDXC Integration - State is Resolved was Work in Progress
 2025-12-11 02:00:03  - State is Closed was Resolved</t>
  </si>
  <si>
    <t xml:space="preserve">
 2025-12-06 01:08:52 PDXC Integration - State is Work in Progress was New
 2025-12-06 01:09:13 PDXC Integration - State is Resolved was Work in Progress
 2025-12-11 02:00:05  - State is Closed was Resolved</t>
  </si>
  <si>
    <t xml:space="preserve">
 2025-12-06 01:10:17 PDXC Integration - State is Work in Progress was New
 2025-12-06 01:10:40 PDXC Integration - State is Resolved was Work in Progress
 2025-12-11 02:00:03  - State is Closed was Resolved</t>
  </si>
  <si>
    <t xml:space="preserve">
 2025-12-06 00:24:10 PDXC Integration - State is Work in Progress was New
 2025-12-06 00:24:13 PDXC Integration - State is Resolved was Work in Progress
 2025-12-11 01:00:01  - State is Closed was Resolved</t>
  </si>
  <si>
    <t xml:space="preserve">08-12-2025 08:05:04 - Tharun Kumar Guddeti (Additional comments)
advised user to call back when he is in the office
08-12-2025 06:12:26 - Simon Ishmael-Bimrose (Additional comments)
Hi can i get an update on this issue please
</t>
  </si>
  <si>
    <t xml:space="preserve">
 2025-12-08 06:11:56 Simon Ishmael-Bimrose - State is Resolved was New
 2025-12-08 06:12:42 Simon Ishmael-Bimrose - State is Work in Progress was Resolved
 2025-12-08 08:05:04 Tharun Guddeti - State is On Hold was Work in Progress
 2025-12-08 12:02:45 Tharun Guddeti - State is Resolved was On Hold
 2025-12-13 13:00:04  - State is Closed was Resolved</t>
  </si>
  <si>
    <t xml:space="preserve">
 2025-12-05 22:35:23 PDXC Integration - State is Work in Progress was New
 2025-12-05 22:35:26 PDXC Integration - State is Resolved was Work in Progress
 2025-12-10 23:00:00  - State is Closed was Resolved</t>
  </si>
  <si>
    <t xml:space="preserve">
 2025-12-10 23:00:01  - State is Closed was Resolved</t>
  </si>
  <si>
    <t xml:space="preserve">09-12-2025 09:52:18 - PDXC Integration (Work notes)
Assigned to Minh Chau Nguyen.
&lt;br/&gt;Resolved by RITM5457589
09-12-2025 09:52:18 - PDXC Integration (Work notes)
Assigned to Minh Chau Nguyen.
&lt;br/&gt;Resolved by RITM5457589
09-12-2025 09:52:08 - PDXC Integration (Additional comments)
chauminh.nguyen2@dxc.com: Resolved by RITM5457589
09-12-2025 09:50:34 - PDXC Integration (Work notes)
Assigned to Minh Chau Nguyen.
07-12-2025 15:14:58 - PDXC Integration (Work notes)
ESM IM: updating channel to Event
05-12-2025 21:03:48 - PDXC Integration (Work notes)
Added attachment ::  ERROR_USR_QR_SN_DXC_SN.20251205103349.csv
See the attached file(s) for more information
05-12-2025 21:03:17 - PDXC Integration (Work notes)
See the attached file(s) for more information
</t>
  </si>
  <si>
    <t xml:space="preserve">
 2025-12-09 09:48:46 Chau Nguyen - Assigned to is Chau Nguyen was 
 2025-12-09 09:52:08 PDXC Integration - State is Resolved was Work in Progress
 2025-12-14 10:00:09  - State is Closed was Resolved</t>
  </si>
  <si>
    <t xml:space="preserve">
 2025-12-05 18:48:11 PDXC Integration - State is Work in Progress was New
 2025-12-05 20:58:19 PDXC Integration - State is Resolved was Work in Progress
 2025-12-10 21:00:00  - State is Closed was Resolved</t>
  </si>
  <si>
    <t xml:space="preserve">10-12-2025 13:17:50 - Fiona Rendalls (Additional comments)
Not relevant - no individually assigned telephone number is for Allwyn.  I've checked monthly reporting, Cisco and also with user.
Ticket closed/complete
10-12-2025 13:17:50 - Fiona Rendalls (Work notes)
Not relevant - no individually assigned telephone number is for Allwyn.  I've checked monthly reporting, Cisco and also with user.
Ticket closed/complete
</t>
  </si>
  <si>
    <t xml:space="preserve">
 2025-12-08 09:04:53 Fiona Rendalls - Assigned to is Fiona Rendalls was 
 2025-12-10 13:17:50 Fiona Rendalls - State is Resolved was Work in Progress</t>
  </si>
  <si>
    <t xml:space="preserve">
 2025-12-10 18:00:03  - State is Closed was Resolved</t>
  </si>
  <si>
    <t xml:space="preserve">12-12-2025 08:15:14 - Andy Phan (Additional comments)
Hi Simon,
I'm just following up on your printer issue.
As we don't have a reliable contact number or regular hours to reach you, could you please get in touch with us directly? You can call on 07 3072 5000 (select option 1) or alternatively email us at ITServiceDesk@qr.com.au so we can assist you further.
Kind regards,
Andy
12-12-2025 08:15:14 - Andy Phan (Work notes)
Pending user response
12-12-2025 08:14:58 - Andy Phan (Work notes)
Investigating
11-12-2025 08:05:37 - Andy Phan (Work notes)
Pending user response
11-12-2025 08:05:37 - Andy Phan (Additional comments)
Hi Simon,
I'm just following up on your printer issue. 
As we don't have a reliable contact number or regular hours to reach you, could you please get in touch with us directly? You can call on 07 3072 5000 (select option 1) or alternatively email us at ITServiceDesk@qr.com.au so we can assist you further.
Kind regards,
Andy
11-12-2025 08:05:03 - Andy Phan (Work notes)
Investigating
10-12-2025 15:46:21 - Andy Phan (Additional comments)
Hi Simon,
As we don't have a reliable contact number or regular hours to reach you, could you please get in touch with us directly? You can call on 07 3072 5000 (select option 1) or alternatively email us at ITServiceDesk@qr.com.au so we can assist you further.
Kind regards,
Andy
10-12-2025 15:46:21 - Andy Phan (Work notes)
Pending user response
10-12-2025 15:05:42 - Simon O'Toole (Additional comments)
Yes the issue is still happening on every computer that I have tried to print on that uses Windows 11. It is not just myself but a number of Controllers that are having problems.
10-12-2025 15:04:54 - Simon O'Toole (Additional comments)
Hi Andy, I had to fill out the phone number section it wouldn't let me proceed without a phone number entered. The number I entered does not exist. I am a Controller so I do not have a contactable number or regular hours to be contacted.
10-12-2025 08:12:55 - Andy Phan (Work notes)
Pending user response
10-12-2025 08:12:55 - Andy Phan (Additional comments)
Hi Simon,
I'm following up regarding the printing issue. Are you still experiencing any problems with Windows 11 and printing? Also, is 30720000 still the best number to reach you?
If you encounter any further issues, please don't hesitate to contact us by calling 07 3072 5000 (select option 1), or alternatively, email us at ITServiceDesk@qr.com.au.
Kind regards,
Andy
10-12-2025 08:10:40 - Andy Phan (Work notes)
Investigating
09-12-2025 08:32:48 - Andy Phan (Additional comments)
Hi Simon, 
I'm follow up on the printing issue. Are you still having printing issues with windows 11?
If you have any further issues with this please feel free to contact us by calling 07 3072 5000 (we are option 1), or alternatively email us at ITServiceDesk@qr.com.au.
Kind regards,
Andy
09-12-2025 08:32:48 - Andy Phan (Work notes)
Pending user response
09-12-2025 08:30:52 - Andy Phan (Work notes)
Investigating
08-12-2025 10:17:59 - Andy Phan (Work notes)
Pending user response
08-12-2025 10:17:59 - Andy Phan (Additional comments)
Hi Simon 
I tried to reach you on 30720000.
Please contact us by calling 07 3072 5000 (select option 1) or alternatively email us at ITServiceDesk@qr.com.au so we can assist you further.
Kind regards,
Andy
08-12-2025 10:16:38 - Andy Phan (Work notes)
Investigating
</t>
  </si>
  <si>
    <t xml:space="preserve">
 2025-12-05 16:26:34 Gilbert Noble - Assignment Group is Win11 Project Hypercare was Global Service Desk
 2025-12-08 08:17:43 Tiffany Haw - Assignment Group is Win11 Service Desk was Win11 Project Hypercare
 2025-12-08 10:17:59 Andy Phan - State is On Hold was Work in Progress</t>
  </si>
  <si>
    <t xml:space="preserve">10-12-2025 14:30:58 - PDXC Integration (Work notes)
Assigned to Gudla Harshitha.
&lt;br/&gt;We did a director reset.
10-12-2025 14:30:54 - PDXC Integration (Work notes)
Assigned to Gudla Harshitha.
&lt;br/&gt;We did a director reset.
10-12-2025 14:30:47 - PDXC Integration (Additional comments)
harshitha.gudla@dxc.com: From: Gudla, Harshitha
Sent: 10 December 2025 05:30
To: 'Brendon.ODonnell@aurizon.com.au' &lt;brendon.odonnell@aurizon.com.au&gt;
Cc: Workplace Noida iDO 2 Citrix AUS &lt;wpnido2ctxaus@dxc.com&gt;
Subject: INC40794578-Efatal error - EXT3125 (INC0574453 cont.)
Hi @'Brendon.ODonnell@aurizon.com.au'
Good day!
Regarding the Ticket, INC40794578-Efatal error - EXT3125 (INC0574453 cont.)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INC40794578, problem still exists, please contact the Service Desk to create a NEW ticket referencing the above ticket number.
Going forward, we will close ticket INC40794578 end of the day.
Thanks &amp; Regards,
Harshitha
ICT Citrix Support
Team PDL: wpnido2ctxaus@dxc.com
10-12-2025 14:25:44 - PDXC Integration (Work notes)
Assigned to Gudla Harshitha.
10-12-2025 10:00:45 - PDXC Integration (Additional comments)
harshitha.gudla@dxc.com: From: Gudla, Harshitha 
Sent: 10 December 2025 05:30
To: 'Brendon.ODonnell@aurizon.com.au' &lt;brendon.odonnell@aurizon.com.au&gt;
Cc: Workplace Noida iDO 2 Citrix AUS &lt;wpnido2ctxaus@dxc.com&gt;
Subject: INC40794578-Efatal error - EXT3125 (INC0574453 cont.)
Hi @'Brendon.ODonnell@aurizon.com.au'
Good day!
Regarding the Ticket, INC40794578-Efatal error - EXT3125 (INC0574453 cont.)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INC40794578, problem still exists, please contact the Service Desk to create a NEW ticket referencing the above ticket number.
Going forward, we will close ticket INC40794578 end of the day.
Thanks &amp; Regards,
Harshitha
ICT Citrix Support
Team PDL: wpnido2ctxaus@dxc.com
10-12-2025 10:00:45 - PDXC Integration (Work notes)
Assigned to Gudla Harshitha.
09-12-2025 08:09:24 - PDXC Integration (Work notes)
Assigned to Gudla Harshitha.
09-12-2025 08:09:22 - PDXC Integration (Additional comments)
harshitha.gudla@dxc.com: From: Gudla, Harshitha 
Sent: 09 December 2025 03:39
To: 'Brendon.ODonnell@aurizon.com.au' &lt;brendon.odonnell@aurizon.com.au&gt;
Cc: Workplace Noida iDO 2 Citrix AUS &lt;wpnido2ctxaus@dxc.com&gt;
Subject: INC40794578-Efatal error - EXT3125 (INC0574453 cont.)
HI @Brendon.ODonnell@aurizon.com.au
Good day!
Regarding the ticket, INC40794578-Efatal error - EXT3125 (INC0574453 cont.)
May I know the status of the ticket? 
Thanks &amp; Regards,
Harshitha
ICT Citrix Support
Team PDL: wpnido2ctxaus@dxc.com
08-12-2025 11:22:59 - PDXC Integration (Work notes)
Assigned to Gudla Harshitha.
08-12-2025 11:22:51 - PDXC Integration (Additional comments)
swati.mohanty@dxc.com: From: Mohanty, Swati 
Sent: 08 December 2025 06:52 AM
To: O Donnell, Brendon 1 &lt;brendon.odonnell@aurizon.com.au&gt;
Cc: Workplace Noida iDO 2 Citrix AUS &lt;wpnido2ctxaus@dxc.com&gt;
Subject: INC40794578: Efatal error - EXT3125 (INC0574453 cont.)
Hi @O Donnell, Brendon 1,
Regarding the incident: INC40794578: Efatal error - EXT3125 (INC0574453 cont.)
Could you please let us know your available time?
Thanks &amp; Regards, 
Swati Mohanty 
ICT Citrix Support
07-12-2025 17:41:44 - PDXC Integration (Work notes)
Assigned to Gudla Harshitha.
&lt;br/&gt;Added attachment ::  QLDRail_INC added (CNDEF0001178) - image007.png
07-12-2025 17:41:18 - PDXC Integration (Work notes)
Assigned to Gudla Harshitha.
&lt;br/&gt;Added attachment ::  QLDRail_INC added (CNDEF0001178) - image006.png
07-12-2025 17:41:08 - PDXC Integration (Work notes)
Assigned to Gudla Harshitha.
&lt;br/&gt;Added attachment ::  QLDRail_INC added (CNDEF0001178) - image005.png
07-12-2025 17:41:04 - PDXC Integration (Work notes)
Assigned to Gudla Harshitha.
&lt;br/&gt;Added attachment ::  QLDRail_INC added (CNDEF0001178) - image004.gif
07-12-2025 17:40:19 - PDXC Integration (Work notes)
Assigned to Gudla Harshitha.
&lt;br/&gt;Added attachment ::  QLDRail_INC added (CNDEF0001178) - image001.gif
07-12-2025 17:40:10 - Guest (Work notes)
Platform DXC Integration incident INC0576207 updated INC40794578
07-12-2025 17:39:49 - Guest (Additional comments)
reply from: Brendon.ODonnell@aurizon.com.au
Good afternoon,
It has only been 3 days and my RTOA has the same error as when you fixed it on Friday and will not start up - " failed to connect - Efatal Error" please contact system admin.
Could you please have this rectified ASAP
Kind Regards,
[Aurizon logo]
Brendon O Donnell
Operations Coordinator
Bulk
Bulk East
T 0730194346&lt;tel:0730194346&gt; / M 0414818211&lt;tel:0414818211&gt;
72 Gay Street , Acacia Ridge, Qld
Brendon.ODonnell@aurizon.com.au&lt;mailto:Brendon.ODonnell@aurizon.com.au&gt;  /  aurizon.com.au&lt;https://urldefense.com/v3/__http://aurizon.com.au__;!!OewlTa1rXg!Uv9R07HXDj6zCxZJ0ie_uNzHqXeA8Vj51P60Up59g38_SgzpOBXFA9a-pqClrPrPWljDR846Bj0js51ESoKnP-mutGLPnJnFxGs$ &gt;
[LinkedIn Icon]&lt;https://urldefense.com/v3/__http://au.linkedin.com/company/aurizon__;!!OewlTa1rXg!Uv9R07HXDj6zCxZJ0ie_uNzHqXeA8Vj51P60Up59g38_SgzpOBXFA9a-pqClrPrPWljDR846Bj0js51ESoKnP-mutGLPY1mJoQk$ &gt;
[I chose safe, I know safe]
05-12-2025 18:15:38 - Guest (Work notes)
Platform DXC Integration incident INC0576207 updated INC40794578
05-12-2025 18:15:19 - Guest (Additional comments)
reply from: Brendon.ODonnell@aurizon.com.au
Good afternoon,
My RTOA is now up and running again, Thankyou.
Kind Regards,
[Aurizon logo]
Brendon O Donnell
Operations Coordinator
Bulk
Bulk East
T 0730194346&lt;tel:0730194346&gt; / M 0414818211&lt;tel:0414818211&gt;
72 Gay Street , Acacia Ridge, Qld
Brendon.ODonnell@aurizon.com.au&lt;mailto:Brendon.ODonnell@aurizon.com.au&gt;  /  aurizon.com.au&lt;https://urldefense.com/v3/__http://aurizon.com.au__;!!OewlTa1rXg!UUAVK28D-i69FxBhIwO44ZA2MOonoXngFtenNFW4lyz229G_JFNzSspPXXJV4-gyPo9kovD0VGG4fa8-AEA90CgZwnnfPB9DYuY$ &gt;
[LinkedIn Icon]&lt;https://urldefense.com/v3/__http://au.linkedin.com/company/aurizon__;!!OewlTa1rXg!UUAVK28D-i69FxBhIwO44ZA2MOonoXngFtenNFW4lyz229G_JFNzSspPXXJV4-gyPo9kovD0VGG4fa8-AEA90CgZwnnfSFYTmPg$ &gt;
[I chose safe, I know safe]
05-12-2025 16:39:25 - PDXC Integration (Work notes)
Assigned to Gudla Harshitha.
05-12-2025 16:38:51 - PDXC Integration (Additional comments)
harshitha.gudla@dxc.com: From: Gudla, Harshitha 
Sent: 05 December 2025 12:07
To: Brendon.ODonnell@aurizon.com.au
Cc: Workplace Noida iDO 2 Citrix AUS &lt;wpnido2ctxaus@dxc.com&gt;
Subject: INC40794578-Efatal error - EXT3125 (INC0574453 cont.)
Hi @Brendon.ODonnell@aurizon.com.au
Good day!
Regarding the ticket, INC40794578-Efatal error - EXT3125 (INC0574453 cont.)
Please try to launch the application after 10-15 minutes and share the status?
Thanks &amp; Regards,
Harshitha
ICT Citrix Support
Team PDL: wpnido2ctxaus@dxc.com
05-12-2025 16:38:07 - PDXC Integration (Additional comments)
harshitha.gudla@dxc.com: From: Gudla, Harshitha 
Sent: 05 December 2025 12:07
To: Brendon.ODonnell@aurizon.com.au
Cc: Workplace Noida iDO 2 Citrix AUS &lt;wpnido2ctxaus@dxc.com&gt;
Subject: INC40794578-Efatal error - EXT3125 (INC0574453 cont.)
Hi @Brendon.ODonnell@aurizon.com.au
Good day!
Regarding the ticket, INC40794578-Efatal error - EXT3125 (INC0574453 cont.)
Please try to launch the application after 10-15 minutes and share the status?
Thanks &amp; Regards,
Harshitha
ICT Citrix Support
Team PDL: wpnido2ctxaus@dxc.com
05-12-2025 16:28:34 - PDXC Integration (Work notes)
Vendor Referenced this CI Value on on Update not found in database : Citrix XenApp
Vendor Referenced this Business Service Value on Update not found in database : Citrix XenApp
05-12-2025 16:28:11 - System (Work notes)
Platform DXC Integration incident INC0576207 updated INC40794578
05-12-2025 16:27:45 - PDXC Integration (Work notes)
Vendor Referenced this CI Value on Creation not found in database : Citrix XenApp
Vendor Referenced this Business Service Value on Creation not found in database : Citrix XenApp
</t>
  </si>
  <si>
    <t xml:space="preserve">
 2025-12-05 16:38:07 PDXC Integration - State is Work in Progress was New
 2025-12-05 16:38:51 PDXC Integration - State is On Hold was Work in Progress
 2025-12-10 14:25:39 PDXC Integration - State is Work in Progress was On Hold
 2025-12-10 14:30:47 PDXC Integration - State is Resolved was Work in Progress</t>
  </si>
  <si>
    <t xml:space="preserve">12-12-2025 11:21:13 - Gilbert Noble (Additional comments)
Hi Harold,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INC0576206.
Kind regards,
Gilbert Noble
11-12-2025 14:27:02 - Gilbert Noble (Work notes)
called user on 0409882354, 
set the desktop to always available offline
11-12-2025 14:27:02 - Gilbert Noble (Additional comments)
as discussed please allow the action to finish before turning off and let me know how it went tomorrow. 
Kind regards,
Queensland Rail
Gilbert Noble
REMOTE DESKTOP SUPPORT
Level 3, 21 Kirksway Place
Battery Point, Tasmania 7004
T: 07 3072 5000
W: queenslandrail.com.au
E: ITservicedesk@qr.com.au
11-12-2025 14:13:28 - Frederic Shea (Work notes)
IBC - Harold Crow
SDA assigning to DXC Remote Desktop Support
11-12-2025 08:31:39 - Raegan Munro (Additional comments)
Hi Harold,
I just wanted to follow up with you and determine if you are still having issues with your desktop icons?
If so, please give us a call on 07 3072 5000 (we are option 1), or alternatively email us at ITServiceDesk@qr.com.au so that we may complete further troubleshooting. Please be sure to cite incident no. INC0576206 when you do so. 
In the event that you are no longer having these issues please advise so that we may proceed with ticket closure. 
Kind regards, 
Raegan.
11-12-2025 08:31:15 - Raegan Munro (Work notes)
Investigating.
10-12-2025 13:09:27 - George Knight (Work notes)
Called 0409882354, no answer, left a VM
From: IT Service Desk 
Sent: Wednesday, 10 December 2025 2:09 PM
To: Crow, Harold &lt;Harold.Crow@qr.com.au&gt;
Subject: INC0576206 - Redirect error - no desktop icons
Hi Harold 
RE: INC0576206 - Redirect error - no desktop icons
I tried to call you on 0409882354 and left a voicemail. Please contact the IT Service Desk on 07 3072 5000 (Option 1) at your earliest convenience so we can assist you further.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10-12-2025 13:05:07 - George Knight (Work notes)
Investigating.
09-12-2025 17:53:01 - George Knight (Additional comments)
Hi Harold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08-12-2025 16:18:55 - Gilbert Noble (Additional comments)
Hi Harold,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INC0576206.
Kind regards,
Gilbert Noble
05-12-2025 16:52:23 - Frederic Shea (Work notes)
IBC - Harold Crow
gpupdate / force failed to update
User stated they will attempt again tomorrow when on site
05-12-2025 16:30:21 - Frederic Shea (Additional comments)
Hey Harold,
We are just reaching out in regard to a ticket that you have active with us; INC0576206 - Redirect error - no desktop icons.
Please reach out if we can assist you further with this matter, either by responding to this email or reaching out to us on 07 3072 5000.
Kind regards,
Frederic.
</t>
  </si>
  <si>
    <t xml:space="preserve">
 2025-12-05 16:30:21 Fred Shea - State is On Hold was Work in Progress
 2025-12-11 14:13:28 Fred Shea - State is Work in Progress was On Hold
 2025-12-11 14:13:35 Fred Shea - Assignment Group is DXC Remote Desktop Support was Global Service Desk
 2025-12-11 14:15:21 Gilbert Noble - Assigned to is Gilbert Noble was 
 2025-12-11 14:27:02 Gilbert Noble - State is On Hold was Work in Progress</t>
  </si>
  <si>
    <t xml:space="preserve">
 2025-12-05 16:05:21 Gilbert Noble - State is Resolved was New
 2025-12-10 17:00:04  - State is Closed was Resolved</t>
  </si>
  <si>
    <t xml:space="preserve">09-12-2025 09:32:21 - Shane Kmet (Work notes)
.
09-12-2025 09:25:48 - Guest (Additional comments)
reply from: dinal.patel@harnessenergy.com.au
Hi Duane and Keshni, Thank you for soring out the issue and get it paid. Have a lovely day. Kind Regards, Dinal Patel Accountant www. harnessenergy. com. au . From: AP Enquiries &lt;APenquiries@ QR. COM. AU&gt; Sent: Tuesday, 9 December 2025 6: 56
Hi Duane and Keshni,
Thank you for soring out the issue and get it paid.
Have a lovely day.
Kind Regards,
Dinal Patel
Accountant
[Image]&lt;https://urldefense.com/v3/__http://www.harnessenergy.com.au/__;!!OewlTa1rXg!R_deREgj7m63sK4d5VF45PG_RBkMdXJS_Vh0wCZxw2ApChdWpJMLmBGaSwHqN2CP6zk612BdKb4d-0M8UmOyXoP4cWY41ZUvAnjx$&gt;
www.harnessenergy.com.au&lt;https://urldefense.com/v3/__http://www.harnessenergy.com.au/__;!!OewlTa1rXg!R_deREgj7m63sK4d5VF45PG_RBkMdXJS_Vh0wCZxw2ApChdWpJMLmBGaSwHqN2CP6zk612BdKb4d-0M8UmOyXoP4cWY41ZUvAnjx$&gt;
[Image]&lt;https://urldefense.com/v3/__https://www.linkedin.com/company/harness-energy-services__;!!OewlTa1rXg!R_deREgj7m63sK4d5VF45PG_RBkMdXJS_Vh0wCZxw2ApChdWpJMLmBGaSwHqN2CP6zk612BdKb4d-0M8UmOyXoP4cWY41U6jcyo5$&gt;      [Image] &lt;https://urldefense.com/v3/__https://www.instagram.com/harness.group/__;!!OewlTa1rXg!R_deREgj7m63sK4d5VF45PG_RBkMdXJS_Vh0wCZxw2ApChdWpJMLmBGaSwHqN2CP6zk612BdKb4d-0M8UmOyXoP4cWY41Scm5guR$&gt; .     [Image] &lt;https://urldefense.com/v3/__https://www.facebook.com/harness.energy__;!!OewlTa1rXg!R_deREgj7m63sK4d5VF45PG_RBkMdXJS_Vh0wCZxw2ApChdWpJMLmBGaSwHqN2CP6zk612BdKb4d-0M8UmOyXoP4cWY41U39Ldvn$&gt;       [Image] &lt;https://urldefense.com/v3/__https://www.youtube.com/channel/UCe1f0l7NmCw9-zs2p8tbfCA__;!!OewlTa1rXg!R_deREgj7m63sK4d5VF45PG_RBkMdXJS_Vh0wCZxw2ApChdWpJMLmBGaSwHqN2CP6zk612BdKb4d-0M8UmOyXoP4cWY41STubGEH$&gt;
[cid:image010.jpg@01DC68ED.8C964B30]
09-12-2025 07:06:49 - Raegan Munro (Work notes)
.
09-12-2025 06:58:20 - Guest (Additional comments)
reply from: APenquiries@QR.COM.AU
Good morning Duane,
Thank you for your help sorting this out.
Invoice will be paid today.
Kind Regards
[Queensland Rail logo]
Keshni Prasad
Accounts Payable Support Officer
RC1-3, 305 Edward St
GPO Box 1429 Bne 4001 • Brisbane, QLD 4000
T: 30721342
</t>
  </si>
  <si>
    <t xml:space="preserve">
 2025-12-05 16:03:29 Fred Shea - State is Resolved was New
 2025-12-10 17:00:04  - State is Closed was Resolved</t>
  </si>
  <si>
    <t xml:space="preserve">09-12-2025 13:03:12 - Riley Thomas (Work notes)
Platform DXC Integration incident INC0576200 updated INC40794324
09-12-2025 13:03:07 - Riley Thomas (Work notes)
From: donotreply@ricoh.com.au &lt;donotreply@ricoh.com.au&gt; 
Sent: Tuesday, 9 December 2025 1:30 PM
To: Giesberts, Tim &lt;Tim.Giesberts@qr.com.au&gt;
Subject: Resolved Ricoh Ticket CS2512050285
Dear Timothy Giesberts, Your ticket has been resolved. Ticket No. : CS2512050285 Serial Number: Y178HB01519 Product Name: MP402SPF Purchase Order Number: Reference: INC40794324 Problem Description: [Summary]: Printer Support for Y178HB01519 &amp;
ZjQcmQRYFpfptBannerStart
[EXTERNAL EMAIL]: 
This email originated from outside Queensland Rail. Do not click on links or open attachments unless you recognise the sender and know the content is safe. 
    Report Phish     
ZjQcmQRYFpfptBannerEnd
Dear Timothy Giesberts, 
Your ticket has been resolved. 
Ticket No.: CS2512050285
Serial Number: Y178HB01519
Product Name: MP402SPF
Purchase Order Number: 
Reference: INC40794324
Problem Description: [Summary]:Printer Support for Y178HB01519 &amp; Y178HB01583 at Ferny Grove Stn. Serial does not exist: QLD Rail NOW Ticket Number: INC0576200 Post Code: 4055 (Ferny Grove Stn.) Contact Name: Tim Giesberts Contact Phone Number: Tim.Giesberts@qr.com.au Email Address: +61 448183531 Printer Serial Number: Y178HB01519 - SP3510SF Printer Serial Number: Y178HB01583 - SP3510SF Issue/Request Details: After update Y178HB01519 is no longer in an operational state All prints from Y178HB01583 are coming out covered in toner Y178HB01583 was set up as a temp. replacement for Y178HB01519 Related Problems: F36 Other application issues
Resolution Notes: Replaced PCDU and tested ok. Direct queue not working customer needs to speak to IT. Follow U queue is working and tested ok. Gave general service and updated firmware
Black: 135,632
Location and contact details: 
Contact Name: Timothy Giesberts
Contact Number: 0448183531
Customer: 401362 (DXC TECHNOLOGY AUS PTY LTD)
Site: 401362-498 (DXC TECHNOLOGY AUSTRALIA PL (QUEENS)
Machine Location Address: QUEENSLAND RAIL FERNY GROVE TRAINCREW DEPOT MEAL ROOM - FERNY GROVE STATION CONVALLA STREET FERNY GROVE QLD 4055
This is an automatic message, If you have any queries regarding your ticket, please do not hesitate in contacting us on 1300 362 577.
For further support utilising our, How-to videos, Training Materials, and Knowledge Base, please use this link Training 
Kind regards,
Ricoh
09-12-2025 12:04:15 - PDXC Integration (Work notes)
Replaced PCDU and tested ok. Gave general service and updated firmware
05-12-2025 16:14:03 - Riley Thomas (Work notes)
Platform DXC Integration incident INC0576200 updated INC40794324
05-12-2025 16:13:59 - Riley Thomas (Work notes)
From: donotreply@ricoh.com.au &lt;donotreply@ricoh.com.au&gt; 
Sent: Friday, 5 December 2025 4:43 PM
To: Giesberts, Tim &lt;Tim.Giesberts@qr.com.au&gt;
Subject: New Ricoh Ticket CS2512050284
Dear Timothy Giesberts, Thank you for contacting Ricoh Australia. A new ticket has been opened with the following details: Ticket No. : CS2512050284 Serial Number: Y178HB01583 Product Name: MP402SPF Purchase Order Number: Reference: INC40794324
ZjQcmQRYFpfptBannerStart
[EXTERNAL EMAIL]: 
This email originated from outside Queensland Rail. Do not click on links or open attachments unless you recognise the sender and know the content is safe. 
    Report Phish     
ZjQcmQRYFpfptBannerEnd
Dear Timothy Giesberts, 
Thank you for contacting Ricoh Australia.
A new ticket has been opened with the following details: 
Ticket No.: CS2512050284
Serial Number: Y178HB01583
Product Name: MP402SPF
Purchase Order Number: 
Reference: INC40794324
Problem Description: [Summary]:Printer Support for Y178HB01519 &amp; Y178HB01583 at Ferny Grove Stn. Serial does not exist: QLD Rail NOW Ticket Number: INC0576200 Post Code: 4055 (Ferny Grove Stn.) Contact Name: Tim Giesberts Contact Phone Number: Tim.Giesberts@qr.com.au Email Address: +61 448183531 Printer Serial Number: Y178HB01519 - SP3510SF Printer Serial Number: Y178HB01583 - SP3510SF Issue/Request Details: After update Y178HB01519 is no longer in an operational state All prints from Y178HB01583 are coming out covered in toner Y178HB01583 was set up as a temp. replacement for Y178HB01519
Location and contact details: 
Contact Name: Timothy Giesberts
Contact Number: 0448183531
Customer: 401362 (DXC TECHNOLOGY AUS PTY LTD)
Site: 401362-498 (DXC TECHNOLOGY AUSTRALIA PL (QUEENS)
Machine Location Address: QUEENSLAND RAIL FERNY GROVE TRAINCREW DEPOT MEAL ROOM - FERNY GROVE STATION CONVALLA STREET FERNY GROVE QLD 4055
This is an automatic message, If you have any queries regarding your ticket, please do not hesitate in contacting us on 1300 362 577.
For further support utilising our, How-to videos, Training Materials, and Knowledge Base, please use this link Training 
Kind regards,
Ricoh
05-12-2025 16:13:37 - Riley Thomas (Work notes)
Platform DXC Integration incident INC0576200 updated INC40794324
05-12-2025 16:13:31 - Riley Thomas (Work notes)
From: donotreply@ricoh.com.au &lt;donotreply@ricoh.com.au&gt; 
Sent: Friday, 5 December 2025 4:41 PM
To: Giesberts, Tim &lt;Tim.Giesberts@qr.com.au&gt;
Subject: New Ricoh Ticket CS2512050285
Dear Timothy Giesberts, Thank you for contacting Ricoh Australia. A new ticket has been opened with the following details: Ticket No. : CS2512050285 Serial Number: Y178HB01519 Product Name: MP402SPF Purchase Order Number: Reference: INC40794324
ZjQcmQRYFpfptBannerStart
[EXTERNAL EMAIL]: 
This email originated from outside Queensland Rail. Do not click on links or open attachments unless you recognise the sender and know the content is safe. 
    Report Phish     
ZjQcmQRYFpfptBannerEnd
Dear Timothy Giesberts, 
Thank you for contacting Ricoh Australia.
A new ticket has been opened with the following details: 
Ticket No.: CS2512050285
Serial Number: Y178HB01519
Product Name: MP402SPF
Purchase Order Number: 
Reference: INC40794324
Problem Description: [Summary]:Printer Support for Y178HB01519 &amp; Y178HB01583 at Ferny Grove Stn. Serial does not exist: QLD Rail NOW Ticket Number: INC0576200 Post Code: 4055 (Ferny Grove Stn.) Contact Name: Tim Giesberts Contact Phone Number: Tim.Giesberts@qr.com.au Email Address: +61 448183531 Printer Serial Number: Y178HB01519 - SP3510SF Printer Serial Number: Y178HB01583 - SP3510SF Issue/Request Details: After update Y178HB01519 is no longer in an operational state All prints from Y178HB01583 are coming out covered in toner Y178HB01583 was set up as a temp. replacement for Y178HB01519 Related Problems: F36 Other application issues
Location and contact details: 
Contact Name: Timothy Giesberts
Contact Number: 0448183531
Customer: 401362 (DXC TECHNOLOGY AUS PTY LTD)
Site: 401362-498 (DXC TECHNOLOGY AUSTRALIA PL (QUEENS)
Machine Location Address: QUEENSLAND RAIL FERNY GROVE TRAINCREW DEPOT MEAL ROOM - FERNY GROVE STATION CONVALLA STREET FERNY GROVE QLD 4055
This is an automatic message, If you have any queries regarding your ticket, please do not hesitate in contacting us on 1300 362 577.
For further support utilising our, How-to videos, Training Materials, and Knowledge Base, please use this link Training 
Kind regards,
Ricoh
05-12-2025 16:09:04 - PDXC Integration (Work notes)
None
Assigning to Ricoh Field Technician for further assistance.
05-12-2025 16:08:38 - PDXC Integration (Work notes)
None
Assigning to Ricoh Field Technician for further assistance.
05-12-2025 16:00:28 - PDXC Integration (Work notes)
Vendor Referenced this CI Value on Creation not found in database : Y178HB01519 - SP3510SF
05-12-2025 16:00:00 - Frederic Shea (Work notes)
Platform DXC Integration incident INC0576200 created INC40794324
</t>
  </si>
  <si>
    <t xml:space="preserve">
 2025-12-09 12:03:52 PDXC Integration - State is Resolved was Work in Progress
 2025-12-14 13:00:01  - State is Closed was Resolved</t>
  </si>
  <si>
    <t xml:space="preserve">12-12-2025 06:35:45 - Raegan Munro (Work notes)
Pending users update later today.
11-12-2025 08:43:23 - Frederic Shea (Work notes)
Pending users update on Friday.
10-12-2025 06:46:05 - Raegan Munro (Work notes)
Pending users update on Friday.
09-12-2025 08:43:52 - Clair Neate (Additional comments)
Hi Daniel, 
Thanks for the update. That is totally fine you can call the service desk Friday and we can then do some troubleshooting for you. 
Please call 07 3072 5000 (we are option 1), or alternatively email us at ITServiceDesk@qr.com.au 
Kinds Regards, 
Clair Neate
09-12-2025 08:43:52 - Clair Neate (Work notes)
User has let us know he is still having problems 
Is working from home till Friday. Will call SD then.
09-12-2025 08:39:35 - Clair Neate (Work notes)
Investigating
09-12-2025 08:37:51 - Daniel Oakes (Additional comments)
Hi still having issues but working remotely until Friday, I can call you then?
09-12-2025 06:26:31 - Raegan Munro (Additional comments)
Hi Daniel,
I just wanted to follow up with you and determine if you still require assistance with your printer?
If so, please give us a call on 07 3072 5000 (we are option 1), or alternatively email us at ITServiceDesk@qr.com.au so that we may complete further troubleshooting. Please be sure to cite incident no. INC0576198 when you do so. 
In the event that you are no longer having these issues please advise so that we may proceed with ticket closure. 
Kind regards, 
Raegan.
09-12-2025 06:25:25 - Raegan Munro (Work notes)
Investigating.
08-12-2025 10:50:22 - Pruthvish Patel (Work notes)
SD called User on  0418434966, no answer, no VM option
08-12-2025 10:50:22 - Pruthvish Patel (Additional comments)
Hey Daniel,
We have tried to reached you out, but unable to connect, We are just reaching out in regard to a ticket that you have active with us; INC0576198 - I'm unable to add the QR printer to my pc: \\print.corp.qr.com.au.
Could you please reach out so that we can assist you further with this matter, either by responding to this email or reaching out to us on 07 3072 5000.
Kind regards,
Pruthvish
08-12-2025 10:43:28 - Pruthvish Patel (Work notes)
Investigating
08-12-2025 08:16:33 - Daniel Oakes (Additional comments)
Hi, Iv tried calling but no answer, you can call me on 0418434966?? Thanks
05-12-2025 16:56:03 - Frederic Shea (Additional comments)
Hey Daniel,
We sure can do this remotely, but we will need to remote into your device to map this printer.
this should only take a minute or so, but we will need you signed into your device so we can complete this.
Could you please reach out to us when able on 07 3072 5000 so that we can assist you further with this matter.
Kind regards,
Frederic.
05-12-2025 16:46:34 - Daniel Oakes (Additional comments)
Hi Frederic, message received, is this something that you can manage remotely?
05-12-2025 16:36:38 - Frederic Shea (Work notes)
OBC +61 418434966, left VM
05-12-2025 16:36:38 - Frederic Shea (Additional comments)
Hey Daniel,
We are just reaching out in regard to a ticket that you have active with us; INC0576198 - I'm unable to add the QR printer to my pc: \\print.corp.qr.com.au.
Could you please reach out so that we can assist you further with this matter, either by responding to this email or reaching out to us on 07 3072 5000.
Kind regards,
Frederic.
05-12-2025 16:33:56 - Frederic Shea (Work notes)
Investigating
</t>
  </si>
  <si>
    <t xml:space="preserve">
 2025-12-05 16:07:42 PDXC Integration - State is Work in Progress was New
 2025-12-05 16:09:51 PDXC Integration - State is Resolved was Work in Progress
 2025-12-10 17:00:00  - State is Closed was Resolved</t>
  </si>
  <si>
    <t xml:space="preserve">
 2025-12-10 16:00:02  - State is Closed was Resolved</t>
  </si>
  <si>
    <t xml:space="preserve">
 2025-12-05 16:12:47 PDXC Integration - State is Work in Progress was New
 2025-12-05 16:13:15 PDXC Integration - State is Resolved was Work in Progress
 2025-12-10 17:00:05  - State is Closed was Resolved</t>
  </si>
  <si>
    <t xml:space="preserve">
 2025-12-05 15:12:41 Zahra Gholami - State is Resolved was New
 2025-12-10 16:00:03  - State is Closed was Resolved</t>
  </si>
  <si>
    <t xml:space="preserve">
 2025-12-10 16:00:06  - State is Closed was Resolved</t>
  </si>
  <si>
    <t xml:space="preserve">
 2025-12-10 16:00:03  - State is Closed was Resolved</t>
  </si>
  <si>
    <t xml:space="preserve">10-12-2025 14:43:49 - Sally Jones (Work notes)
Platform DXC Integration incident INC0576179 updated INC40794204
10-12-2025 14:43:45 - Sally Jones (Additional comments)
Teagan's screen recordings are now showing including all the ones that had been missing. Can we please understand what was done to fix this and also implement the same fix on this ticket INC0576175
10-12-2025 14:19:05 - Matthew Lever (Work notes)
Platform DXC Integration incident INC0576179 updated INC40794204
10-12-2025 14:19:00 - Matthew Lever (Work notes)
SDA received a call from Holly Gibson - she would like to know how users can resolve this issue themselves as there are 108 devices in her team with the same issue.
Desktop please advise the troubleshooting steps for resolving screen recording on devices.
She is open to a Teams message or call her mobile @ 0457901856
10-12-2025 13:40:28 - Frederic Shea (Work notes)
Platform DXC Integration incident INC0576179 updated INC40794204
10-12-2025 13:40:23 - Frederic Shea (Work notes)
IBC - Teagan Roberts
SDA assigning to Desktop team
as per PRB0051262 / PRB0124531 notes SDA assigning to DXC Desktop CBD
10-12-2025 08:18:05 - Andy Phan (Work notes)
Called user and it was a general line. SDA was advised that user is in a call at the moment. SDA advised user to call us back on 07 3072 5000 (Option 1). 
Pending user call back.
10-12-2025 08:13:31 - Andy Phan (Work notes)
Investigating
09-12-2025 15:25:58 - Andy Phan (Work notes)
Called user, it's a general line.  SDA was advised that user has early shifts. 
Next Steps:
SDA will tell user "From the logs; it looks fine today. "
If issue is still happening, remote into user PC and have them show the error/issue. 
Pending - SDA needs to call user tomorrow before 2pm (2:30pm Adelaide time)
09-12-2025 15:25:58 - Andy Phan (Additional comments)
Hi Teagan,
I tried to reach you on 07 21459713.
Please contact us by calling 07 3072 5000 (select option 1) or alternatively email us at ITServiceDesk@qr.com.au so we can assist you further.
Kind regards,
Andy
09-12-2025 15:18:53 - Andy Phan (Work notes)
Investigating
09-12-2025 14:15:12 - Peter Huthwaite (Work notes)
Platform DXC Integration incident INC0576179 updated INC40794204
09-12-2025 13:50:27 - Sally Jones (Work notes)
Platform DXC Integration incident INC0576179 updated INC40794204
09-12-2025 13:50:24 - Sally Jones (Additional comments)
added attachment
09-12-2025 13:50:22 - Sally Jones (Work notes)
Platform DXC Integration incident INC0576179 updated INC40794204
09-12-2025 13:50:18 - Sally Jones (Additional comments)
added attachment
09-12-2025 13:50:08 - PDXC Integration (Work notes)
Assigned to Peter Huthwaite.
&lt;br/&gt;Added attachment ::  QLDRail_INC added (CNDEF0001178) - a24da47e-5616-4a31-8249-3ab4b77ec89a.jpg
09-12-2025 13:49:52 - Sally Jones (Work notes)
Platform DXC Integration incident INC0576179 updated INC40794204
09-12-2025 13:49:46 - Sally Jones (Work notes)
Platform DXC Integration incident INC0576179 updated INC40794204
09-12-2025 13:49:42 - Sally Jones (Additional comments)
added attachment
09-12-2025 13:49:39 - Sally Jones (Work notes)
Platform DXC Integration incident INC0576179 updated INC40794204
09-12-2025 13:49:35 - Sally Jones (Additional comments)
added attachment
09-12-2025 13:49:34 - PDXC Integration (Work notes)
Assigned to Peter Huthwaite.
&lt;br/&gt;Added attachment ::  QLDRail_INC added (CNDEF0001178) - e184ef22-1cd4-4891-8417-fc4da667430f.jpg
09-12-2025 13:49:10 - Sally Jones (Work notes)
Platform DXC Integration incident INC0576179 updated INC40794204
09-12-2025 13:48:49 - PDXC Integration (Work notes)
Assigned to Peter Huthwaite.
&lt;br/&gt;Added attachment ::  QLDRail_INC added (CNDEF0001178) - e184ef22-1cd4-4891-8417-fc4da667430f.jpg
09-12-2025 13:48:38 - Sally Jones (Work notes)
Platform DXC Integration incident INC0576179 updated INC40794204
09-12-2025 13:48:25 - PDXC Integration (Work notes)
Assigned to Peter Huthwaite.
&lt;br/&gt;Added attachment ::  QLDRail_INC added (CNDEF0001178) - a24da47e-5616-4a31-8249-3ab4b77ec89a.jpg
09-12-2025 13:48:05 - Sally Jones (Work notes)
Platform DXC Integration incident INC0576179 updated INC40794204
09-12-2025 13:47:45 - PDXC Integration (Work notes)
Assigned to Peter Huthwaite.
&lt;br/&gt;Added attachment ::  QLDRail_INC added (CNDEF0001178) - a24da47e-5616-4a31-8249-3ab4b77ec89a.jpg
09-12-2025 13:47:34 - Sally Jones (Work notes)
Platform DXC Integration incident INC0576179 updated INC40794204
09-12-2025 13:47:24 - PDXC Integration (Work notes)
Assigned to Peter Huthwaite.
&lt;br/&gt;Added attachment ::  QLDRail_INC added (CNDEF0001178) - a24da47e-5616-4a31-8249-3ab4b77ec89a.jpg
09-12-2025 13:47:02 - Sally Jones (Work notes)
Platform DXC Integration incident INC0576179 updated INC40794204
09-12-2025 07:02:53 - Jonathon Williams (Work notes)
Platform DXC Integration incident INC0576179 updated INC40794204
09-12-2025 07:02:43 - Jonathon Williams (Work notes)
This is an application issue, please investigate as an application issue before assigned to Windows 11 team
08-12-2025 12:20:41 - Peter Huthwaite (Work notes)
Platform DXC Integration incident INC0576179 updated INC40794204
08-12-2025 12:20:35 - Peter Huthwaite (Work notes)
Device running Windows 11. Assigning to the Win11 Project Hypercare queue
08-12-2025 10:08:35 - PDXC Integration (Work notes)
Assigned to Peter Huthwaite.
05-12-2025 15:43:54 - PDXC Integration (Work notes)
Vendor Referenced this Business Service Value on Creation not found in database : Remote Desktop Connection
05-12-2025 15:43:38 - Gilbert Noble (Work notes)
Platform DXC Integration incident INC0576179 created INC40794204
05-12-2025 15:38:42 - Clair Neate (Work notes)
Genesys Background assist has failed. This stopped working on Thursday 4th December at approx 12:46pm.
Have looked back at PRB0051262 / PRB0124531. (old tickets)
Both were assigned to DXC Remote Desktop Support
Checked the relevant group and user is in there. 
AP_GCBA_ScreenRecording
Who is the request for? (The person who will use the service/product) = Teagan Roberts
User ID of requested for = R918480
Email address of requested for = teagan.roberts@qr.com.au
What is the best contact number? = 0721459713
What is the Cost Centre number? = 6780574
PC Name = SL234347
05-12-2025 15:27:04 - Clair Neate (Work notes)
Investigating
</t>
  </si>
  <si>
    <t xml:space="preserve">
 2025-12-05 15:40:53 Clair Neate - State is Work in Progress was New
 2025-12-05 15:43:23 Gilbert Noble - Assignment Group is DXC Desktop CBD was DXC Remote Desktop Support
 2025-12-08 12:20:35 Peter Huthwaite - Assignment Group is Win11 Project Hypercare was DXC Desktop CBD
 2025-12-09 07:02:46 Jonathon Williams - Assignment Group is DXC Desktop CBD was Win11 Project Hypercare
 2025-12-09 14:15:04 Peter Huthwaite - Assignment Group is Win11 Service Desk was DXC Desktop CBD
 2025-12-09 15:25:58 Andy Phan - State is On Hold was Work in Progress
 2025-12-10 13:40:23 Fred Shea - Assignment Group is DXC Desktop CBD was Win11 Service Desk</t>
  </si>
  <si>
    <t xml:space="preserve">
 2025-12-10 16:00:00  - State is Closed was Resolved</t>
  </si>
  <si>
    <t xml:space="preserve">10-12-2025 14:44:27 - Sally Jones (Work notes)
Platform DXC Integration incident INC0576175 updated INC40794200
10-12-2025 14:44:23 - Sally Jones (Additional comments)
Can we please implement the same fix that you have done for ticket - INC0576179
10-12-2025 14:08:26 - Andy Phan (Work notes)
Platform DXC Integration incident INC0576175 updated INC40794200
10-12-2025 14:08:20 - Matthew Lever (Work notes)
Platform DXC Integration incident INC0576175 updated INC40794200
10-12-2025 14:08:17 - Matthew Lever (Work notes)
Investigating.
10-12-2025 14:08:17 - Andy Phan (Work notes)
User Holly Gibson about fixing the Genesys SR Service issue. The Desktop team has fixed the issue in INC0576179.  User wants the same solution to be used for Laena Nevett.
09-12-2025 07:01:38 - Jonathon Williams (Work notes)
Platform DXC Integration incident INC0576175 updated INC40794200
09-12-2025 07:01:31 - Jonathon Williams (Work notes)
This is an app issue, please complete an app investigation before assigning to Windows 11 team we have no skills in Genesys to support a review on why the app isn't working.
08-12-2025 15:45:39 - Peter Huthwaite (Work notes)
Platform DXC Integration incident INC0576175 updated INC40794200
08-12-2025 15:45:34 - Peter Huthwaite (Work notes)
Device is running windows 11
08-12-2025 10:08:38 - PDXC Integration (Work notes)
Assigned to Peter Huthwaite.
05-12-2025 15:43:14 - PDXC Integration (Work notes)
Added attachment ::  QLDRail_INC added (CNDEF0001178) - 59bf5bd7-3e53-46f6-aea6-00928b650097.jpg
05-12-2025 15:43:14 - PDXC Integration (Work notes)
Added attachment ::  QLDRail_INC added (CNDEF0001178) - 59bf5bd7-3e53-46f6-aea6-00928b650097.jpg
05-12-2025 15:43:02 - Gilbert Noble (Work notes)
Platform DXC Integration incident INC0576175 created INC40794200
05-12-2025 15:19:09 - Byron Bilney (Work notes)
SDA following KB0021337  
User is queensland Rail Travel (QRT) i think as her role states - Travel Consultant
SDA is assigning to DXC Remote Desktop Support as per KB0021337
05-12-2025 15:12:54 - Byron Bilney (Work notes)
CMS users are automatically provided the Screen Recording application after being added to AD Group ‘AP_GCBA_ScreenRecording
05-12-2025 14:58:23 - Byron Bilney (Work notes)
Investigating
</t>
  </si>
  <si>
    <t xml:space="preserve">
 2025-12-05 14:56:54 Cameron Horn - Assigned to is Fred Shea was 
 2025-12-05 15:19:09 Byron Bilney - Assignment Group is DXC Remote Desktop Support was Global Service Desk
 2025-12-05 15:29:20 Gilbert Noble - Assigned to is Gilbert Noble was 
 2025-12-05 15:42:47 Gilbert Noble - Assignment Group is DXC Desktop CBD was DXC Remote Desktop Support
 2025-12-08 15:45:34 Peter Huthwaite - Assignment Group is Win11 Project Hypercare was DXC Desktop CBD
 2025-12-09 07:01:32 Jonathon Williams - Assignment Group is DXC Desktop CBD was Win11 Project Hypercare</t>
  </si>
  <si>
    <t xml:space="preserve">
 2025-12-05 14:56:54 Cameron Horn - Assigned to is Fred Shea was 
 2025-12-05 15:50:44 Andy Phan - State is Resolved was Work in Progress
 2025-12-10 16:00:04  - State is Closed was Resolved</t>
  </si>
  <si>
    <t xml:space="preserve">
 2025-12-10 16:00:01  - State is Closed was Resolved</t>
  </si>
  <si>
    <t xml:space="preserve">
 2025-12-10 15:00:03  - State is Closed was Resolved</t>
  </si>
  <si>
    <t xml:space="preserve">11-12-2025 18:13:28 - PDXC Integration (Work notes)
Assigned to Sonia Pandey.
&lt;br/&gt;Ticket closed as no response received on 3 strikes.
11-12-2025 18:13:28 - PDXC Integration (Work notes)
Assigned to Sonia Pandey.
&lt;br/&gt;Ticket closed as no response received on 3 strikes.
11-12-2025 18:13:21 - PDXC Integration (Additional comments)
sonia.pandey@dxc.com: Ticket closed as no response received on 3 strikes.
11-12-2025 18:11:58 - PDXC Integration (Work notes)
Assigned to Sonia Pandey.
11-12-2025 11:41:38 - PDXC Integration (Work notes)
Assigned to Sonia Pandey.
11-12-2025 11:41:29 - PDXC Integration (Work notes)
Assigned to Sonia Pandey.
&lt;br/&gt;Awaiting response from user.
11-12-2025 11:41:28 - PDXC Integration (Work notes)
Assigned to Sonia Pandey.
11-12-2025 11:41:19 - PDXC Integration (Additional comments)
sonia.pandey@dxc.com: Hi @Robert McCartney
Please let me know your availability to discuss the issue.
Thank you.
10-12-2025 11:00:35 - PDXC Integration (Work notes)
Assigned to Sonia Pandey.
&lt;br/&gt;Awaiting user's response.
10-12-2025 11:00:25 - PDXC Integration (Work notes)
Assigned to Sonia Pandey.
10-12-2025 11:00:19 - PDXC Integration (Additional comments)
sonia.pandey@dxc.com: Hi @Robert McCartney
Please let me know your availability to discuss the issue.
Thank you.
09-12-2025 18:53:44 - PDXC Integration (Work notes)
Assigned to Sonia Pandey.
&lt;br/&gt;User mentioned that he is available however checked on teams user is still showing offline hence drop the message for user on teams chat.
Awaiting response.
09-12-2025 18:52:38 - PDXC Integration (Work notes)
Assigned to Sonia Pandey.
09-12-2025 18:52:35 - PDXC Integration (Additional comments)
sonia.pandey@dxc.com: Hi @Robert McCartney
I see you are offline on teams. If you are available then kindly ping me here in chat to discuss this issue.
Thank you.
09-12-2025 17:06:45 - Robert McCartney (Work notes)
Platform DXC Integration incident INC0576161 updated INC40793615
09-12-2025 17:06:40 - Robert McCartney (Additional comments)
I am available now
09-12-2025 14:25:38 - PDXC Integration (Work notes)
Assigned to Sonia Pandey.
&lt;br/&gt;Pinged user on teams
Awaiting response.
09-12-2025 14:25:24 - PDXC Integration (Work notes)
Assigned to Sonia Pandey.
09-12-2025 14:25:20 - PDXC Integration (Additional comments)
sonia.pandey@dxc.com: Hi @Robert McCartney
Please let me know your availability to discuss the issue.
Thank you.
08-12-2025 15:14:28 - PDXC Integration (Work notes)
Assigned to Sonia Pandey.
&lt;br/&gt;Pinged user on teams 
Awaiting response.
08-12-2025 15:09:54 - PDXC Integration (Work notes)
Assigned to Sonia Pandey.
08-12-2025 15:09:51 - PDXC Integration (Additional comments)
sonia.pandey@dxc.com: Hi @Robert McCartney
Please let me know your availability to discuss the issue.
Thank you.
05-12-2025 18:06:25 - PDXC Integration (Work notes)
Assigned to Sonia Pandey.
05-12-2025 18:05:44 - PDXC Integration (Work notes)
Assigned to Sonia Pandey.
05-12-2025 18:05:44 - PDXC Integration (Work notes)
Assigned to Sonia Pandey.
&lt;br/&gt;Checking internally with team
Will update details accordingly.
05-12-2025 18:05:38 - PDXC Integration (Additional comments)
sonia.pandey@dxc.com: .
05-12-2025 15:32:54 - PDXC Integration (Work notes)
Assigned to Sonia Pandey.
05-12-2025 14:29:08 - PDXC Integration (Work notes)
Added attachment ::  QLDRail_INC added (CNDEF0001178) - IT issue with your account.msg
05-12-2025 14:28:55 - Riley Thomas (Work notes)
Platform DXC Integration incident INC0576161 created INC40793615
</t>
  </si>
  <si>
    <t xml:space="preserve">
 2025-12-05 15:32:54 PDXC Integration - State is Work in Progress was New
 2025-12-05 18:05:36 PDXC Integration - State is On Hold was Work in Progress
 2025-12-11 18:11:53 PDXC Integration - State is Work in Progress was On Hold
 2025-12-11 18:13:22 PDXC Integration - State is Resolved was Work in Progress</t>
  </si>
  <si>
    <t xml:space="preserve">08-12-2025 13:16:14 - PDXC Integration (Work notes)
Assigned to Ashish Anand.
&lt;br/&gt;Opened By User is Unknown : TRAP_Alerts@qr.com.au@QR
08-12-2025 13:16:09 - PDXC Integration (Work notes)
Assigned to Ashish Anand.
&lt;br/&gt;Opened By User is Unknown : TRAP_Alerts@qr.com.au@QR
08-12-2025 13:16:05 - PDXC Integration (Additional comments)
ashish.anand@dxc.com: This email is a legit email, if you dont have any business with them unsubscribe and Delete this email.
05-12-2025 16:45:54 - PDXC Integration (Work notes)
Assigned to Ashish Anand.
05-12-2025 14:14:04 - PDXC Integration (Work notes)
Opened By User is Unknown : TRAP_Alerts@qr.com.au@QR
05-12-2025 14:13:53 - TRAP Alerts (Work notes)
Platform DXC Integration incident INC0576160 created INC40793505
</t>
  </si>
  <si>
    <t xml:space="preserve">
 2025-12-05 14:13:39 TRAP Alerts - State is New was New
 2025-12-05 16:45:50 PDXC Integration - State is Work in Progress was New
 2025-12-08 13:16:05 PDXC Integration - State is Resolved was Work in Progress
 2025-12-13 14:00:01  - State is Closed was Resolved</t>
  </si>
  <si>
    <t xml:space="preserve">09-12-2025 15:45:52 - Shane Kmet (Work notes)
.
09-12-2025 15:19:50 - Guest (Additional comments)
reply from: TrainingIntegration@QR.COM.AU
Thanks Renee,
Sorry to hear you have been unwell.  I hope you’re starting to feel better!
Thanks for the quote.  I’ll send through a purchase order and the staff details tomorrow morning.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12:44:32 - Riley Thomas (Work notes)
.
09-12-2025 12:36:56 - Guest (Additional comments)
reply from: Renee.Hamilton@kallibr.com.au
Morning Duane, Sorry about my delay, I have been away unwell. Please find attached the requested quote. I do have seats available on this date. Thank you 🙂 Renee Hamilton Senior Sales Consultant 1300 668 141 renee. hamilton@ kallibr. com. au Sydney
Morning Duane,
Sorry about my delay, I have been away unwell.
Please find attached the requested quote.
I do have seats available on this date.
Thank you 🙂
Renee Hamilton
Senior Sales Consultant
1300 668 141
renee.hamilton&lt;mailto:renee.hamilton@kallibr.com.au&gt;@kallibr.com.au&lt;mailto:renee.hamilton@kallibr.com.au&gt;
[Kallibr]&lt;https://urldefense.com/v3/__https://kallibr.com.au/__;!!OewlTa1rXg!U0mkBtVedBNuFNkMpQC99yo3-8OtcOYkzyeNmH8AzcSNeEBnLm-2Swl2dPQ-9G_kl2heL7XysI383WDGbFxEGyi3gnpmUPNKn9Q$&gt;
Sydney  |  Brisbane |  Melbourne
[LinkedIn]&lt;https://urldefense.com/v3/__https://www.linkedin.com/company/1691653/admin/__;!!OewlTa1rXg!U0mkBtVedBNuFNkMpQC99yo3-8OtcOYkzyeNmH8AzcSNeEBnLm-2Swl2dPQ-9G_kl2heL7XysI383WDGbFxEGyi3gnpmGHj2D70$&gt;  [YouTube] &lt;https://urldefense.com/v3/__https://www.youtube.com/channel/UCv2MwKaW-W4CsdK5sxgBYmA__;!!OewlTa1rXg!U0mkBtVedBNuFNkMpQC99yo3-8OtcOYkzyeNmH8AzcSNeEBnLm-2Swl2dPQ-9G_kl2heL7XysI383WDGbFxEGyi3gnpmEgAxerE$&gt;   [Facebook] &lt;https://urldefense.com/v3/__https://www.facebook.com/kallibrgroup/__;!!OewlTa1rXg!U0mkBtVedBNuFNkMpQC99yo3-8OtcOYkzyeNmH8AzcSNeEBnLm-2Swl2dPQ-9G_kl2heL7XysI383WDGbFxEGyi3gnpmgUA6vno$&gt;   [Instagram] &lt;https://urldefense.com/v3/__https://www.instagram.com/kallibr_training/?hl=en__;!!OewlTa1rXg!U0mkBtVedBNuFNkMpQC99yo3-8OtcOYkzyeNmH8AzcSNeEBnLm-2Swl2dPQ-9G_kl2heL7XysI383WDGbFxEGyi3gnpmt6RKVg8$&gt;
(RTO#32365)
05-12-2025 14:19:50 - Shane Kmet (Work notes)
Closing as INC raised by Guest
</t>
  </si>
  <si>
    <t xml:space="preserve">
 2025-12-05 14:19:44 Shane Kmet - Assigned to is Fred Shea was 
 2025-12-05 14:19:50 Shane Kmet - State is Resolved was Work in Progress
 2025-12-10 15:00:04  - State is Closed was Resolved</t>
  </si>
  <si>
    <t xml:space="preserve">
 2025-12-10 14:00:08  - State is Closed was Resolved</t>
  </si>
  <si>
    <t xml:space="preserve">
 2025-12-05 13:59:50 Shane Kmet - Assigned to is Raegan Munro was 
 2025-12-05 16:07:16 Gilbert Noble - Assignment Group is DXC Security End Point Protection was Global Service Desk
 2025-12-05 16:13:02 PDXC Integration - Assignment Group is Global Service Desk was DXC Security End Point Protection
 2025-12-05 16:16:00 Gilbert Noble - Assignment Group is DXC Security End Point Protection was Global Service Desk
 2025-12-05 16:18:38 PDXC Integration - State is Resolved was Work in Progress
 2025-12-10 17:00:05  - State is Closed was Resolved</t>
  </si>
  <si>
    <t xml:space="preserve">09-12-2025 14:00:05 - PDXC Integration (Work notes)
Assigned to Azra Fathima.
&lt;br/&gt;Location Advisor app issue resolved. App found installed on device. User confirmed resolution.
09-12-2025 14:00:04 - PDXC Integration (Work notes)
Assigned to Azra Fathima.
&lt;br/&gt;Location Advisor app issue resolved. App found installed on device. User confirmed resolution.
09-12-2025 13:59:58 - PDXC Integration (Additional comments)
afathima@dxc.com: app installed
09-12-2025 13:59:18 - PDXC Integration (Work notes)
Assigned to Azra Fathima.
&lt;br/&gt;From: Fathima, Azra 
Sent: 09 December 2025 09:27
To: 'Lestani, Trevor' &lt;Trevor.Lestani@qr.com.au&gt;
Subject: RE: QR-INC40833559-Report an ICT Incident/Problem (Trevor Lestani)
Hello Trevor,
We are glad that your issue is resolved, we will proceed with closure of the incident.
Thanks &amp; Regards
Azra Fathima
Modern Workplace
DXC Technology
Email ID – afathima@dxc.com
From: Lestani, Trevor &lt;Trevor.Lestani@qr.com.au&gt; 
Sent: 09 December 2025 09:25
To: Fathima, Azra &lt;afathima@dxc.com&gt;
Subject: Re: QR-INC40833559-Report an ICT Incident/Problem (Trevor Lestani)
Hi Azra,
Location Advisor app is all working fine now. Thank you very much for your help and assistance.
Regards 
Trevor Lestani
09-12-2025 13:59:14 - PDXC Integration (Work notes)
Assigned to Azra Fathima.
09-12-2025 13:52:24 - PDXC Integration (Work notes)
Assigned to Azra Fathima.
&lt;br/&gt;From: Fathima, Azra 
Sent: 09 December 2025 09:22
To: 'trevor.lestani@qr.com.au' &lt;trevor.lestani@qr.com.au&gt;
Cc: GDIC India Modern Workplace MDM team &lt;indiawpsmdm@dxc.com&gt;
Subject: RE: QR-INC40833559-Report an ICT Incident/Problem (Trevor Lestani)
**1st Follow-up**
Hello Trevor,
Good day.
I am from Intune team, and this is regarding the incident mentioned in the subject line. From the backend, we could see that the QR location advisor is installed on your device. Could you please verify and let us know if you still need assistance.
Please reply to this email and we will be happy to assist you further.
Thanks &amp; Regards
Azra Fathima
Modern Workplace
DXC Technology
Email ID – afathima@dxc.com
08-12-2025 16:16:19 - PDXC Integration (Work notes)
Assigned to Azra Fathima.
08-12-2025 16:16:14 - PDXC Integration (Work notes)
Assigned to Azra Fathima.
08-12-2025 16:16:09 - PDXC Integration (Additional comments)
afathima@dxc.com: From: Fathima, Azra 
Sent: 08 December 2025 11:45
To: 'trevor.lestani@qr.com.au' &lt;trevor.lestani@qr.com.au&gt;
Cc: GDIC India Modern Workplace MDM team &lt;indiawpsmdm@dxc.com&gt;
Subject: QR-INC40833559-Report an ICT Incident/Problem (Trevor Lestani)
Hello Trevor,
Good day.
I am from Intune team, and this is regarding the incident mentioned in the subject line. From the backend, we could see that the QR location advisor is installed on your device. Could you please verify and let us know if you still need assistance.
Please reply to this email and we will be happy to assist you further.
08-12-2025 16:06:54 - PDXC Integration (Work notes)
Assigned to Azra Fathima.
08-12-2025 15:47:03 - Zoe O'Brien (Work notes)
Platform DXC Integration incident INC0576152 created INC40833559
08-12-2025 15:46:57 - Zoe O'Brien (Work notes)
Assigning to Intune Support to assist further with this issue
08-12-2025 15:45:27 - Zoe O'Brien (Work notes)
Trevor Lestani called the IT Service Desk regarding this issue
User advised that they have most of their applications back up and running except for "team up"
SDA checked KBAs and previous incidents and was unable to find anything related to "team up"
User advised they are unsure if it goes by another name
SDA advised user that most applications should be available for them to install in either the company portal or app store
User advised that they will have a chat with their supervisors to see if they know how to get the app back or if it is known by another name
08-12-2025 14:40:10 - Eric Hanneman (Work notes)
Trevor visited Mayne tech bar today.  Reinstalled the OS on the phone.  Walked through Intune setup steps to enrol device with Trevor.  Tier 0 apps started installing on phone just fine.  Went into Company Portal and installed Location Advisor app but it failed with an error message.  
Asked if there was another user that had the app working - he stated he was with Mia Garratt this morning and it worked just fine.
Checked his AD account vs Mia's account.  Only related group that he was not in (compared to Mia) was APP_MDM_USERS.  Added Trevor to APP_MDM_USERS security group.
No other security groups that could possibly be relate to the app could be found.  Checked Intune portal and found that the group had not replicated yet (from DRA to Intune).  Asked him to check the app later on today / tomorrow.  If needed, remove (uninstall) the old app and reinstall via Company Portal.  Asked to check back in to Mayne tech bar in a day if issues still being encountered.
05-12-2025 14:09:20 - Pruthvish Patel (Additional comments)
Hi Trevor,
Thank you for reaching out to the Queensland Rail IT Service Desk.
I have tried to reach out to confirm if you can re-install the Location adviser application from company portal on your phone.
if you have any further issues with this please feel free to contact us by calling 07 3072 5000 (we are option 1), or alternatively email us at ITServiceDesk@qr.com.au and quote INC0576152 number.
Kind regards
Pruthvish Patel
05-12-2025 14:09:20 - Pruthvish Patel (Work notes)
SD called User on  0429613022 to confirm  application  is available in company portal
No answer, left VM
05-12-2025 13:58:30 - Pruthvish Patel (Work notes)
investigating
</t>
  </si>
  <si>
    <t xml:space="preserve">
 2025-12-05 13:49:52 Shane Kmet - Assigned to is Fred Shea was 
 2025-12-05 14:09:20 Pruthvish Patel - State is On Hold was Work in Progress
 2025-12-08 15:46:57 Zoe O'Brien - State is Work in Progress was On Hold
 2025-12-08 16:16:09 PDXC Integration - State is On Hold was Work in Progress
 2025-12-09 13:59:09 PDXC Integration - State is Work in Progress was On Hold
 2025-12-09 13:59:58 PDXC Integration - State is Resolved was Work in Progress
 2025-12-14 14:00:04  - State is Closed was Resolved</t>
  </si>
  <si>
    <t xml:space="preserve">
 2025-12-05 13:46:06 PDXC Integration - State is Work in Progress was New
 2025-12-05 14:53:53 PDXC Integration - State is Resolved was Work in Progress
 2025-12-10 15:00:00  - State is Closed was Resolved</t>
  </si>
  <si>
    <t xml:space="preserve">
 2025-12-10 14:00:00  - State is Closed was Resolved</t>
  </si>
  <si>
    <t xml:space="preserve">10-12-2025 10:44:38 - PDXC Integration (Work notes)
Assigned to Sonia Pandey.
&lt;br/&gt;User accidentally deleted emails from inbox and deleted items folder. Guided user to recover items recently removed from deleted items folder and restore them. User confirmed on teams to close the ticket as issue resolved.
10-12-2025 10:44:35 - PDXC Integration (Work notes)
Assigned to Sonia Pandey.
&lt;br/&gt;User accidentally deleted emails from inbox and deleted items folder. Guided user to recover items recently removed from deleted items folder and restore them. User confirmed on teams to close the ticket as issue resolved.
10-12-2025 10:44:28 - PDXC Integration (Additional comments)
sonia.pandey@dxc.com: Issue resolved.
10-12-2025 10:10:55 - PDXC Integration (Work notes)
Assigned to Sonia Pandey.
10-12-2025 10:10:04 - PDXC Integration (Work notes)
Assigned to Sonia Pandey.
&lt;br/&gt;User confirmed on teams to close the ticket as issue resolved.
09-12-2025 18:49:08 - PDXC Integration (Work notes)
Assigned to Sonia Pandey.
09-12-2025 18:49:07 - PDXC Integration (Additional comments)
sonia.pandey@dxc.com: Hi @Martin Barretto
Please confirm if the emails are restored and if you need further assistance.
Thank you.
09-12-2025 14:04:28 - PDXC Integration (Work notes)
Assigned to Sonia Pandey.
09-12-2025 14:04:14 - PDXC Integration (Work notes)
Assigned to Sonia Pandey.
&lt;br/&gt;Called user on teams
User told he has accidentally deleted some emails from inbox as well as deleted folder.
User shared screen, guided user for deleted items &gt; recover items recently removed from this folder. &gt; User selected the emails and clicked on restore.
Since it was taking time user told that he will ping on teams chat once it is done.
Awaiting further response.
09-12-2025 12:42:18 - PDXC Integration (Work notes)
Assigned to Sonia Pandey.
09-12-2025 12:42:16 - PDXC Integration (Additional comments)
sonia.pandey@dxc.com: Hi @Martin Barretto
I tried calling you on teams , please let me know your availability to discuss the issue
Thank you.
09-12-2025 12:41:41 - PDXC Integration (Work notes)
Assigned to Sonia Pandey.
&lt;br/&gt;Tried calling user on teams to assist further but no response from user
Awaiting user's response.
09-12-2025 11:36:24 - PDXC Integration (Work notes)
Assigned to Sonia Pandey.
&lt;br/&gt;Awaiting user's response from which folder user deleted the emails. Is it from deleted items folder or inbox.
09-12-2025 11:35:58 - PDXC Integration (Work notes)
Assigned to Sonia Pandey.
09-12-2025 11:35:49 - PDXC Integration (Additional comments)
sonia.pandey@dxc.com: Hi @Martin Barretto
Have you accidentally deleted the emails from deleted items folder or from inbox folder?
08-12-2025 14:10:24 - PDXC Integration (Work notes)
Assigned to Sonia Pandey.
&lt;br/&gt;Awaiting user's response from which folder user deleted the emails. Is it from deleted items folder or inbox.
08-12-2025 14:09:58 - PDXC Integration (Work notes)
Assigned to Sonia Pandey.
08-12-2025 14:09:54 - PDXC Integration (Additional comments)
sonia.pandey@dxc.com: Hi @Martin Barretto
Have you accidentally deleted the emails from deleted items folder or from inbox folder?
05-12-2025 18:13:08 - PDXC Integration (Work notes)
Assigned to Sonia Pandey.
05-12-2025 18:12:58 - PDXC Integration (Work notes)
Assigned to Sonia Pandey.
&lt;br/&gt;Checking internally with team 
Will update details accordingly.
05-12-2025 18:12:58 - PDXC Integration (Work notes)
Assigned to Sonia Pandey.
05-12-2025 18:12:56 - PDXC Integration (Additional comments)
sonia.pandey@dxc.com: .
05-12-2025 13:57:32 - Frederic Shea (Work notes)
Platform DXC Integration incident INC0576138 updated INC40793073
05-12-2025 13:27:24 - PDXC Integration (Work notes)
Assigned to Sonia Pandey.
05-12-2025 13:19:06 - Frederic Shea (Work notes)
Platform DXC Integration incident INC0576138 created INC40793073
</t>
  </si>
  <si>
    <t xml:space="preserve">
 2025-12-05 13:27:20 PDXC Integration - State is Work in Progress was New
 2025-12-05 18:12:51 PDXC Integration - State is On Hold was Work in Progress
 2025-12-10 10:09:59 PDXC Integration - State is Work in Progress was On Hold
 2025-12-10 10:44:28 PDXC Integration - State is Resolved was Work in Progress</t>
  </si>
  <si>
    <t xml:space="preserve">10-12-2025 14:25:04 - PDXC Integration (Work notes)
Assigned to Christopher Watson.
&lt;br/&gt;RITM0267453 and RITM0267455 not assigned, in 'Assess or Scope Task' stage. Confirmed with RDS that this is standard for this type of hardware. Vendor CI and Business Service values not found in database. Failed to update affected CIs.
10-12-2025 14:24:57 - PDXC Integration (Additional comments)
christopher.watson2@dxc.com: Hello Lachlan
Unfortunately, it appears this order wasn't placed correctly and can't be assigned to a group that can fulfill it.
Please use the following link to re-place this order and we will fulfill it as quickly as possible:
https://queenslandrail.service-now.com/service_management?id=sc_cat_item_guide&amp;sys_id=01b3dd041b1af1101ee87510dc4bcbf7&amp;sysparm_category=3bb90f454f63a20077b698701310c750
Please select Dell Docking Station.
Thank you
Chris
10-12-2025 14:24:28 - PDXC Integration (Work notes)
Assigned to Christopher Watson.
&lt;br/&gt;RITM0267453 and RITM0267455 not assigned, in 'Assess or Scope Task' stage. Confirmed with RDS that this is standard for this type of hardware. Vendor CI and Business Service values not found in database. Failed to update affected CIs.
10-12-2025 14:24:24 - PDXC Integration (Work notes)
Assigned to Christopher Watson.
&lt;br/&gt;RITM0267453 and RITM0267455 not assigned, in 'Assess or Scope Task' stage. Confirmed with RDS that this is standard for this type of hardware. Vendor CI and Business Service values not found in database. Failed to update affected CIs.
10-12-2025 14:24:20 - PDXC Integration (Additional comments)
christopher.watson2@dxc.com: Hello Lachlan
Unfortunately, it appears this order wasn't placed correctly and can't be assigned to a group that can fulfill it.
Please use the following link to re-place this order and we will fulfill it as quickly as possible:
https://queenslandrail.service-now.com/service_management?id=sc_cat_item_guide&amp;sys_id=01b3dd041b1af1101ee87510dc4bcbf7&amp;sysparm_category=3bb90f454f63a20077b698701310c750
Please select Dell Docking Station.
Thank you
Chris
08-12-2025 10:08:28 - PDXC Integration (Work notes)
Assigned to Christopher Watson.
05-12-2025 13:04:29 - PDXC Integration (Work notes)
Vendor Referenced this CI Value on Creation not found in database : General Enquiries (Generic Ci)
Vendor Referenced this Business Service Value on Creation not found in database : Service Now
05-12-2025 13:04:13 - Gilbert Noble (Work notes)
Platform DXC Integration incident INC0576137 created INC40792955
</t>
  </si>
  <si>
    <t xml:space="preserve">
 2025-12-05 13:04:04 Gilbert Noble - Assignment Group is DXC Desktop CBD was DXC Remote Desktop Support
 2025-12-08 10:08:27 PDXC Integration - State is Work in Progress was New
 2025-12-10 14:24:20 PDXC Integration - State is Resolved was Work in Progress</t>
  </si>
  <si>
    <t xml:space="preserve">
 2025-12-10 14:00:09  - State is Closed was Resolved</t>
  </si>
  <si>
    <t xml:space="preserve">12-12-2025 15:43:47 - Gilbert Noble (Additional comments)
Hello, 
to gain access you will need to provide written approval from a level 3 or higher manager
and confirm the amount of time required for access
Kind regards,
Queensland Rail
Gilbert Noble
REMOTE DESKTOP SUPPORT
Level 3, 21 Kirksway Place
Battery Point, Tasmania 7004
T: 07 3072 5000
W: queenslandrail.com.au
E: ITservicedesk@qr.com.au
12-12-2025 15:42:15 - Gilbert Noble (Work notes)
Investigating
12-12-2025 15:32:11 - PDXC Integration (Work notes)
Hi Service Desk, can you please add user to the below AD group:
CN=QR InetUser Sharefile,OU=Security Groups,OU=Domain Groups,DC=corp,DC=qr,DC=com,DC=au
11-12-2025 16:06:38 - PDXC Integration (Work notes)
Add the user to InetUser ShareFile AD group and once they have accessed the hospital record then remove the user from the same AD group.
11-12-2025 16:06:33 - PDXC Integration (Additional comments)
ashish.anand@dxc.com: Add the user to InetUser ShareFile AD group and once they have accessed the hospital record then remove the user from the same AD group.
11-12-2025 16:05:28 - PDXC Integration (Work notes)
Assigned to Ashish Anand.
11-12-2025 16:05:18 - PDXC Integration (Work notes)
Assigned to Ashish Anand.
&lt;br/&gt;Added attachment ::  image (21).png
11-12-2025 15:11:54 - PDXC Integration (Work notes)
Assigned to Ashish Anand.
&lt;br/&gt;Sent email to AOS team for approval
08-12-2025 13:09:05 - PDXC Integration (Work notes)
Assigned to Ashish Anand.
08-12-2025 13:08:56 - PDXC Integration (Additional comments)
ashish.anand@dxc.com: We have submitted the request for url  categorization
05-12-2025 15:11:55 - PDXC Integration (Work notes)
Assigned to Ashish Anand.
05-12-2025 15:11:48 - PDXC Integration (Work notes)
Assigned to Ashish Anand.
05-12-2025 15:11:45 - PDXC Integration (Additional comments)
ashish.anand@dxc.com: Please provide the source IP address to check the logs
05-12-2025 13:21:58 - PDXC Integration (Work notes)
Assigned to Ashish Anand.
05-12-2025 12:58:20 - Riley Thomas (Work notes)
Platform DXC Integration incident INC0576133 created INC40792902
</t>
  </si>
  <si>
    <t xml:space="preserve">
 2025-12-05 13:21:56 PDXC Integration - State is Work in Progress was New
 2025-12-05 15:11:45 PDXC Integration - State is On Hold was Work in Progress
 2025-12-11 16:06:31 PDXC Integration - Assignment Group is DXC Desktop CBD was DXC Security Web Filtering Management
 2025-12-12 15:32:10 PDXC Integration - State is Work in Progress was On Hold
 2025-12-12 15:38:36 Shane Kmet - Assigned to is Zoe O'Brien was 
 2025-12-12 15:43:47 Gilbert Noble - State is On Hold was Work in Progress</t>
  </si>
  <si>
    <t xml:space="preserve">
 2025-12-10 13:00:07  - State is Closed was Resolved</t>
  </si>
  <si>
    <t xml:space="preserve">
 2025-12-05 12:49:05 Andy Phan - Assignment Group is Payroll Support was Global Service Desk
 2025-12-05 14:29:21 Dale Godwin - State is Resolved was Work in Progress
 2025-12-10 15:00:03  - State is Closed was Resolved</t>
  </si>
  <si>
    <t xml:space="preserve">
 2025-12-05 13:21:03 PDXC Integration - State is Work in Progress was New
 2025-12-05 13:42:40 PDXC Integration - State is Resolved was Work in Progress
 2025-12-10 14:00:04  - State is Closed was Resolved</t>
  </si>
  <si>
    <t xml:space="preserve">
 2025-12-05 12:37:08 Shane Kmet - Assigned to is Raegan Munro was 
 2025-12-05 12:49:26 Zahra Gholami - State is Resolved was Work in Progress
 2025-12-10 13:00:01  - State is Closed was Resolved</t>
  </si>
  <si>
    <t xml:space="preserve">12-12-2025 12:23:58 - PDXC Integration (Work notes)
Assigned to Jaymesh Sharma.
&lt;br/&gt;Local Windows system resources issue, cleared Windows Temp Files, reset OneDrive, intermittent problem, assigned to O365 team, user to visit tech bar
Setup New Device for user. 
Ran through issues with classic outlook not opening - profile not configured
Resolved: control panel&gt;&gt;mail&gt;&gt;removed profile&gt;&gt;launched outlook
The following has been deployed: SL233364
CMDB Updated
User to return old device once new device setup completes
12-12-2025 12:23:55 - PDXC Integration (Additional comments)
james.sharma@dxc.com: Setup New Device for user. 
Ran through issues with classic outlook not opening - profile not configured
Resolved: control panel&gt;&gt;mail&gt;&gt;removed profile&gt;&gt;launched outlook
The following has been deployed: SL233364
CMDB Updated
User to return old device once new device setup completes
12-12-2025 12:23:48 - PDXC Integration (Work notes)
Assigned to Jaymesh Sharma.
&lt;br/&gt;Local Windows system resources issue, cleared Windows Temp Files, reset OneDrive, intermittent problem, assigned to O365 team, user to visit tech bar
Setup New Device for user. 
Ran through issues with classic outlook not opening - profile not configured
Resolved: control panel&gt;&gt;mail&gt;&gt;removed profile&gt;&gt;launched outlook
The following has been deployed: SL233364
CMDB Updated
User to return old device once new device setup completes
12-12-2025 12:23:39 - PDXC Integration (Work notes)
Assigned to Jaymesh Sharma.
&lt;br/&gt;Local Windows system resources issue, cleared Windows Temp Files, reset OneDrive, intermittent problem, assigned to O365 team, user to visit tech bar
Setup New Device for user. 
Ran through issues with classic outlook not opening - profile not configured
Resolved: control panel&gt;&gt;mail&gt;&gt;removed profile&gt;&gt;launched outlook
The following has been deployed: SL233364
CMDB Updated
User to return old device once new device setup completes
12-12-2025 12:23:37 - PDXC Integration (Additional comments)
james.sharma@dxc.com: Setup New Device for user. 
Ran through issues with classic outlook not opening - profile not configured
Resolved: control panel&gt;&gt;mail&gt;&gt;removed profile&gt;&gt;launched outlook
The following has been deployed: SL233364
CMDB Updated
User to return old device once new device setup completes
11-12-2025 13:14:18 - PDXC Integration (Work notes)
Assigned to Jaymesh Sharma.
11-12-2025 13:14:08 - PDXC Integration (Work notes)
Assigned to Jaymesh Sharma.
11-12-2025 13:14:01 - PDXC Integration (Additional comments)
james.sharma@dxc.com: Followed up with Aidin. will visit techbar tomorrow.
09-12-2025 11:06:45 - PDXC Integration (Work notes)
Assigned to Jaymesh Sharma.
09-12-2025 11:06:44 - PDXC Integration (Work notes)
Assigned to Jaymesh Sharma.
09-12-2025 11:06:36 - PDXC Integration (Additional comments)
james.sharma@dxc.com: Hi Aidin, can you please visit tech bar when you are available. Thanks.
09-12-2025 09:40:24 - PDXC Integration (Work notes)
Assigned to Jaymesh Sharma.
08-12-2025 16:58:58 - PDXC Integration (Work notes)
Hi Team,
We Verified user's mailbox quota all fine, so email sending or receiving should NOT be blocked due to mailbox size.
Clear Windows Temp Files, Reset OneDrive still showing same error.
It appears to be Windows client-side (desktop) issue. error is caused by local Windows system resources, not cloud quotas.
Please check and do the needful. Thanks!
08-12-2025 13:40:38 - PDXC Integration (Work notes)
Assigned to Suraj Rai.
08-12-2025 12:29:35 - PDXC Integration (Work notes)
The problem is intermittent. I remoted into the user's device and checked advanced settings and Sync Centre; everything appears to be in order. 
Ran SFC Scan. Nothing changed
Assigning the O365 team to investigate further.
User's Reported Issue:
The user unable to download a PDF file from Outlook
08-12-2025 10:08:35 - PDXC Integration (Work notes)
Assigned to Jaymesh Sharma.
08-12-2025 08:57:07 - Andy Phan (Work notes)
Platform DXC Integration incident INC0576120 updated INC40792709
08-12-2025 08:56:55 - Andy Phan (Work notes)
User called GSD and wants this issue fixed within the next hour. 
User said they have important documents that needs to be completed today. User is working from home.  User said if they're unable to complete the document today, it will cause a lot of issues for him, his manager, and perhaps the CEO. 
Please call the user on 0421133056.
05-12-2025 12:32:48 - Jack Filmer (Work notes)
Platform DXC Integration incident INC0576120 created INC40792709
</t>
  </si>
  <si>
    <t xml:space="preserve">
 2025-12-08 10:08:34 PDXC Integration - State is Work in Progress was New
 2025-12-08 12:29:33 PDXC Integration - Assignment Group is DXC O365 Messaging was DXC Desktop CBD
 2025-12-08 16:58:56 PDXC Integration - Assignment Group is DXC Desktop CBD was DXC O365 Messaging
 2025-12-09 11:06:36 PDXC Integration - State is On Hold was Work in Progress
 2025-12-12 12:23:38 PDXC Integration - State is Resolved was On Hold</t>
  </si>
  <si>
    <t xml:space="preserve">12-12-2025 14:29:41 - Mary Jane Galon (Work notes)
Checked 10.32.160.102 associated system is Dev web dispatcher (DWD).
Upon checking, backend system DR3 status shows amber with a message "SSL peer certificate expired".
Checked DR3 SAPSSLS.pse file in ASCS instance is not the latest one.
Copied over the SAPSSLS.pse file from DVEBMGS41 sec folder to ASCS40 sec folder and restarted DR3 system.
After above steps, confirmed DR3 backend system status in DWD shows green status and Dev Fiori becomes accessible.
12-12-2025 13:42:21 - PDXC Integration (Work notes)
Logged into the Netscaler and checked the virtual server for fiori.dev.qr.com.au and can see it is reporting down.
Upon further investigation we could see that the backend server 10.32.160.102 is reporting down on the Netscaler
Assigning to SAP basis team to assist with this ticket
12-12-2025 13:41:08 - PDXC Integration (Work notes)
Assigned to Vanessa Swarbrick.
12-12-2025 13:40:48 - PDXC Integration (Work notes)
Assigned to Vanessa Swarbrick.
&lt;br/&gt;Added attachment ::  58e4fa3f-baa3-46d9-be00-eb8aab82c0a7.jpg
10-12-2025 10:48:18 - PDXC Integration (Work notes)
Assigned to Vanessa Swarbrick.
10-12-2025 10:48:08 - PDXC Integration (Work notes)
Assigned to Vanessa Swarbrick.
&lt;br/&gt;I have raised child ticket INC40859984  to PKI team to create new cert for fiori.dev.qr.com.au. 
We have installed new cert to TEST azure and on-prem citrix. 
Reached out to Chantel for testing, waiting for confirmation.
10-12-2025 10:48:08 - PDXC Integration (Work notes)
Assigned to Vanessa Swarbrick.
10-12-2025 10:48:04 - PDXC Integration (Additional comments)
vanessa.swarbrick@dxc.com: Reached out to Chantel for testing, waiting for confirmation.
10-12-2025 10:45:04 - PDXC Integration (Work notes)
Assigned to Vanessa Swarbrick.
08-12-2025 15:28:25 - PDXC Integration (Work notes)
Assigned to Vanessa Swarbrick.
08-12-2025 15:28:25 - PDXC Integration (Work notes)
Assigned to Vanessa Swarbrick.
08-12-2025 15:28:16 - PDXC Integration (Additional comments)
vanessa.swarbrick@dxc.com: update:
- Checked with Chantel, last time working was Wednesday (3-Dec), stop working on Thursday. 
3-Dec is aligned with the day when the external certificate was expired. 
Checked in Citrix ADC, this certificate has been renewed and bind to the right LB. 
- Also requesting information to Chantel if this certificate also needs to be added to azure front door as fiori.uat.qr.com.au/ prod one, as it's been confirmed by cloudops team, that there's no entry of domain for fiori.dev.qr.com.au. CloudOps cant add certificate until the domain added. 
waiting response
08-12-2025 13:46:54 - PDXC Integration (Work notes)
Assigned to Vanessa Swarbrick.
08-12-2025 13:16:01 - PDXC Integration (Additional comments)
kclarke2@dxc.com: It appears that Fiori has been relying on the Citrix Teams wildcard certificate *.dev.qr.com.au, can this be shared with them using the process used for other application certificates?
If a "fiori.dev.qr.com.au" certificate is required, then it can be requested using Venafi.
08-12-2025 13:03:05 - PDXC Integration (Work notes)
Assigned to Ken Clarke.
08-12-2025 13:03:02 - PDXC Integration (Additional comments)
kclarke2@dxc.com: Checked certificate tracking records:
We have a record for Test Issuer certificate with the Common Name "fiori.dev.qr.com.au" that expired 3/06/2023 with a note that it was no longer required.
The certificate in the screenshots in this ticket is for *.dev.qr.com.au (wildcard certificate), the most recent issued was 8/10/2025 and was requested by the "DXC Security Citrix Management" team.
08-12-2025 12:54:48 - PDXC Integration (Work notes)
Assigned to Ken Clarke.
08-12-2025 11:53:30 - Pruthvish Patel (Work notes)
Platform DXC Integration incident INC0576117 updated INC40792643
08-12-2025 11:53:25 - Pruthvish Patel (Work notes)
Assigning to DXC Security PKI Team for further investigation 
Found similar ticket for certification for  fiori.dev (INC0356734)
08-12-2025 11:34:02 - Pruthvish Patel (Work notes)
Investigating
08-12-2025 11:09:53 - PDXC Integration (Additional comments)
swati.mohanty@dxc.com: HI Team,
Please route this incident to support queue for Fiori
Not under Citrix support nor we manage certificate renewals
06-12-2025 00:51:58 - PDXC Integration (Work notes)
Assigned to Gudla Harshitha.
05-12-2025 19:14:59 - PDXC Integration (Additional comments)
manasa.u2@dxc.com: Update :  As we verified It is not hosted in front door,We have only fiori.uat.qr.com.au and fiori.qr.com.au, and it is already renewed
Team please check
05-12-2025 14:06:08 - PDXC Integration (Work notes)
Assigned to Manasa U ..
05-12-2025 14:06:04 - PDXC Integration (Work notes)
Assigned to Manasa U ..
&lt;br/&gt;Added attachment ::  image (17).png
05-12-2025 14:05:59 - PDXC Integration (Work notes)
Assigned to Manasa U ..
&lt;br/&gt;Added attachment ::  image (18).png
05-12-2025 14:05:59 - PDXC Integration (Work notes)
Assigned to Manasa U ..
05-12-2025 14:05:48 - PDXC Integration (Work notes)
Assigned to Manasa U ..
05-12-2025 14:05:48 - PDXC Integration (Work notes)
Assigned to Manasa U ..
&lt;br/&gt;Added attachment ::  image (19).png
05-12-2025 14:05:34 - PDXC Integration (Work notes)
Assigned to Manasa U ..
05-12-2025 14:05:14 - PDXC Integration (Work notes)
Assigned to Manasa U ..
&lt;br/&gt;Added attachment ::  image (16).png
05-12-2025 14:04:44 - PDXC Integration (Work notes)
Assigned to Manasa U ..
05-12-2025 14:04:38 - PDXC Integration (Work notes)
Assigned to Manasa U ..
05-12-2025 14:04:32 - PDXC Integration (Additional comments)
manasa.u2@dxc.com: Issue: Fiori DEV Inaccessible with Error SecInvalidCert
Findings : As we verified It is not hosted in front door
Steps Taken :We have only fiori.uat.qr.com.au and fiori.qr.com.au, and it is already renewed
05-12-2025 13:46:45 - PDXC Integration (Work notes)
Assigned to Manasa U ..
05-12-2025 13:46:38 - PDXC Integration (Additional comments)
manasa.u2@dxc.com: Hello "Mary Jane Galon”, Thanks for raising the incident. The incident has been acknowledged and if we need further information related to the incident, 
we will reach out to you.
05-12-2025 13:43:38 - PDXC Integration (Work notes)
Assigned to Manasa U ..
05-12-2025 13:37:34 - PDXC Integration (Work notes)
Hi @Hemesh Minnama Reddy/CloudOps team, 
We have checked in our end for this issue and could not find any issue. 
Could you please check if the fiori.dev.qr.com.au certificate is hosted in azure frontdoor at all?
If yes, could you please update to new cert  on your end? (please reach out to us to get the cert)
if not, please return the ticket to us (assigned group: Security Citrix Management QLR). 
Thank you for your assistance.
05-12-2025 13:00:59 - PDXC Integration (Work notes)
Assigned to Vanessa Swarbrick.
05-12-2025 12:27:54 - PDXC Integration (Work notes)
Vendor Referenced this CI Value on Creation not found in database : SAP ERP
Vendor Referenced this Business Service Value on Creation not found in database : SAP ERP
05-12-2025 12:27:04 - PDXC Integration (Work notes)
Added attachment ::  QLDRail_INC added (CNDEF0001178) - Screenshot 2025-12-05 095806.png
05-12-2025 12:26:59 - PDXC Integration (Work notes)
Added attachment ::  QLDRail_INC added (CNDEF0001178) - Screenshot 2025-12-05 095713.png
05-12-2025 12:26:08 - PDXC Integration (Work notes)
Added attachment ::  QLDRail_INC added (CNDEF0001178) - Screenshot 2025-12-05 095634.png
05-12-2025 12:25:59 - Andy Phan (Work notes)
Platform DXC Integration incident INC0576117 created INC40792643
05-12-2025 12:25:38 - Andy Phan (Work notes)
Assigning to DXC Security Citrix Management for further assistance as per KB0010894
05-12-2025 12:21:07 - Andy Phan (Work notes)
Investigating
</t>
  </si>
  <si>
    <t xml:space="preserve">
 2025-12-05 12:25:38 Andy Phan - State is Work in Progress was New
 2025-12-05 13:37:24 PDXC Integration - Assignment Group is DXC CloudOps was DXC Security Citrix Management
 2025-12-05 14:04:32 PDXC Integration - State is On Hold was Work in Progress
 2025-12-05 19:14:59 PDXC Integration - Assignment Group is DXC Desktop Technology Citrix was DXC CloudOps
 2025-12-08 11:09:53 PDXC Integration - State is Work in Progress was On Hold
 2025-12-08 11:12:41 Cameron Horn - Assigned to is Zoe O'Brien was 
 2025-12-08 11:53:25 Pruthvish Patel - Assignment Group is DXC Security PKI was Global Service Desk
 2025-12-08 13:16:01 PDXC Integration - Assignment Group is DXC Security Citrix Management was DXC Security PKI
 2025-12-08 15:28:16 PDXC Integration - State is On Hold was Work in Progress
 2025-12-10 10:44:56 PDXC Integration - State is Work in Progress was On Hold
 2025-12-10 10:48:02 PDXC Integration - State is On Hold was Work in Progress
 2025-12-12 13:42:19 PDXC Integration - Assignment Group is SAP Basis was DXC Security Citrix Management
 2025-12-12 14:29:41 Jane Galon - State is Resolved was On Hold</t>
  </si>
  <si>
    <t xml:space="preserve">12-12-2025 15:30:02 - PDXC Integration (Work notes)
Assigned to Suraj Rai.
12-12-2025 15:30:00 - PDXC Integration (Additional comments)
srai7@dxc.com: Hi Carolina,
Good Day!
Regarding your OneDrive issue.
As informed request you to kindly ping me when you are available so that we can have a call and connect on this issue via Teams.
Thanks!
10-12-2025 13:05:13 - PDXC Integration (Work notes)
Assigned to Suraj Rai.
10-12-2025 13:05:10 - PDXC Integration (Additional comments)
srai7@dxc.com: Hi Carolina,
Good Day!
Regarding your OneDrive issue.
After the screen session we had today, you were able to open all the files. We will keep this under monitor and will confirm again tomorrow.
Thank you!
10-12-2025 11:45:44 - PDXC Integration (Work notes)
Assigned to Suraj Rai.
10-12-2025 11:45:36 - PDXC Integration (Additional comments)
srai7@dxc.com: Hi Carolina,
Good Day!
Apologize, i was not able to contact you yesterday due to emergency leave. We are trying to contact you through Teams chat again. However, you appear away at the moment.  Appreciate, if you could respond to my ping when you are available or you can ping me anytime when you are free at (srai7@dxc.com) via Teams chat.
Thank you!
10-12-2025 09:26:58 - Carolina Sapucaia Sepulveda Netto (Work notes)
Platform DXC Integration incident INC0576115 updated INC40792467
10-12-2025 09:26:53 - Carolina Sapucaia Sepulveda Netto (Additional comments)
Hi There, I messaged you yesterday in MSteams. I am having heaps of issues with OneDrive. Today I had a meeting with the senior leadership team and my slides are not opening. I need to send a copy of it to them today. Can you please help me?
10-12-2025 09:26:39 - PDXC Integration (Work notes)
Assigned to Suraj Rai.
&lt;br/&gt;Added attachment ::  QLDRail_INC added (CNDEF0001178) - Capture.PNG
10-12-2025 09:26:21 - Carolina Sapucaia Sepulveda Netto (Work notes)
Platform DXC Integration incident INC0576115 updated INC40792467
08-12-2025 17:06:58 - PDXC Integration (Work notes)
Assigned to Suraj Rai.
08-12-2025 17:06:58 - PDXC Integration (Work notes)
Assigned to Suraj Rai.
08-12-2025 17:06:55 - PDXC Integration (Work notes)
Assigned to Suraj Rai.
&lt;br/&gt;User away, not responding
08-12-2025 17:06:48 - PDXC Integration (Additional comments)
srai7@dxc.com: Hi Carolina,
Good Day!
We require to further check on this. - (OneDrive folder not matching Sharepoint status (INC0569159 cont.)
Please let me know your availability timings info so that we can have a call and connect on this issue via Teams or you can ping me in Teams chat anytime when you are available.
Thanks!
08-12-2025 14:51:58 - PDXC Integration (Work notes)
Assigned to Suraj Rai.
08-12-2025 14:47:34 - PDXC Integration (Work notes)
Assigned to Bibas Sapkota.
08-12-2025 14:47:25 - PDXC Integration (Work notes)
Assigned to Bibas Sapkota.
&lt;br/&gt;Added attachment ::  image (4).png
08-12-2025 14:47:18 - PDXC Integration (Work notes)
Assigned to Bibas Sapkota.
&lt;br/&gt;Hi O365 team, I have installed OneDrive and tried the troubleshooting, 
issue seem to be resolved and comes back again  
even though OneDrive is installed 
it doesn't let open some specific files  
i have attached the error
08-12-2025 12:55:08 - PDXC Integration (Work notes)
Assigned to Bibas Sapkota.
&lt;br/&gt;troubleshooting 
sigin to onedrive again 
sync it again 
sync from sync centre 
gpupdate 
issue resolved and came again
08-12-2025 10:08:38 - PDXC Integration (Work notes)
Assigned to Bibas Sapkota.
05-12-2025 14:46:48 - PDXC Integration (Work notes)
Hi Team,
User unable to open any files in OneDrive – Queensland Rail folder. All files show the cloud icon and give an error saying OneDrive is not running. tried run OneDrive manually, but the OneDrive.exe file is missing from device. could you please check and Install OneDrive.
05-12-2025 12:24:38 - PDXC Integration (Work notes)
Assigned to Suraj Rai.
05-12-2025 12:08:48 - PDXC Integration (Work notes)
Added attachment ::  QLDRail_INC added (CNDEF0001178) - Screenshot 2025-12-05 125600.jpg
05-12-2025 12:08:31 - Frederic Shea (Work notes)
Platform DXC Integration incident INC0576115 created INC40792467
</t>
  </si>
  <si>
    <t xml:space="preserve">
 2025-12-05 12:24:33 PDXC Integration - State is Work in Progress was New
 2025-12-05 14:46:44 PDXC Integration - Assignment Group is DXC Desktop CBD was DXC O365 Messaging
 2025-12-08 14:49:15 PDXC Integration - Assignment Group is DXC O365 Messaging was DXC Desktop CBD
 2025-12-08 17:06:46 PDXC Integration - State is On Hold was Work in Progress</t>
  </si>
  <si>
    <t xml:space="preserve">10-12-2025 14:18:35 - PDXC Integration (Work notes)
Assigned to Bibas Sapkota.
&lt;br/&gt;Reinstalled Global Protect resolved authentication failed error. Device ready for pickup.
10-12-2025 14:18:28 - PDXC Integration (Work notes)
Assigned to Bibas Sapkota.
&lt;br/&gt;Reinstalled Global Protect resolved authentication failed error. Device ready for pickup.
10-12-2025 14:18:22 - PDXC Integration (Additional comments)
bibas.sapkota@dxc.com: The issue has been resolved and device has been picked up
10-12-2025 14:17:14 - PDXC Integration (Work notes)
Assigned to Bibas Sapkota.
09-12-2025 15:49:18 - PDXC Integration (Work notes)
Assigned to Bibas Sapkota.
09-12-2025 15:49:09 - PDXC Integration (Work notes)
Assigned to Bibas Sapkota.
09-12-2025 15:49:07 - PDXC Integration (Additional comments)
bibas.sapkota@dxc.com: Hi David 
your device is ready for pickup 
Regards 
Bibas
09-12-2025 15:48:19 - PDXC Integration (Work notes)
Assigned to Bibas Sapkota.
&lt;br/&gt;troubleshooting :
reinstalled the global protect 
works fine after reinstallation 
issue resolved 
user will pick the device up tomorrow
09-12-2025 15:38:59 - PDXC Integration (Work notes)
Assigned to Bibas Sapkota.
05-12-2025 11:51:31 - Raegan Munro (Work notes)
Platform DXC Integration incident INC0576114 created INC40792325
</t>
  </si>
  <si>
    <t xml:space="preserve">
 2025-12-09 15:38:55 PDXC Integration - State is Work in Progress was New
 2025-12-09 15:48:19 PDXC Integration - State is On Hold was Work in Progress
 2025-12-10 14:17:07 PDXC Integration - State is Work in Progress was On Hold
 2025-12-10 14:18:22 PDXC Integration - State is Resolved was Work in Progress</t>
  </si>
  <si>
    <t xml:space="preserve">12-12-2025 12:19:48 - PDXC Integration (Work notes)
Assigned to Dai Huong Duong.
&lt;br/&gt;[incident].[cmdb_ci] supplied value [SharePoint QLR] failed [More than one match found]&lt;br/&gt;User can now access the links.
12-12-2025 12:19:48 - PDXC Integration (Work notes)
Assigned to Dai Huong Duong.
&lt;br/&gt;[incident].[cmdb_ci] supplied value [SharePoint QLR] failed [More than one match found]&lt;br/&gt;User can now access the links.
12-12-2025 12:19:41 - PDXC Integration (Additional comments)
huongdai.duong2@dxc.com: User can now access the links.
12-12-2025 12:19:18 - PDXC Integration (Work notes)
Assigned to Dai Huong Duong.
&lt;br/&gt;[incident].[cmdb_ci] supplied value [SharePoint QLR] failed [More than one match found]
11-12-2025 12:56:18 - PDXC Integration (Work notes)
Assigned to Dai Huong Duong.
&lt;br/&gt;[incident].[cmdb_ci] supplied value [SharePoint QLR] failed [More than one match found]
11-12-2025 12:56:08 - PDXC Integration (Work notes)
Assigned to Dai Huong Duong.
&lt;br/&gt;[incident].[cmdb_ci] supplied value [SharePoint QLR] failed [More than one match found]
11-12-2025 12:56:02 - PDXC Integration (Additional comments)
huongdai.duong2@dxc.com: Hi Waail,
You can now access the links. Please check and verify.
Regards,
Huong
11-12-2025 12:31:28 - PDXC Integration (Work notes)
Assigned to Dai Huong Duong.
&lt;br/&gt;[incident].[cmdb_ci] supplied value [SharePoint QLR] failed [More than one match found]
11-12-2025 12:13:58 - PDXC Integration (Work notes)
[incident].[cmdb_ci] supplied value [SharePoint QLR] failed [More than one match found]
11-12-2025 12:13:58 - PDXC Integration (Work notes)
[incident].[cmdb_ci] supplied value [SharePoint QLR] failed [More than one match found]
11-12-2025 12:13:52 - PDXC Integration (Additional comments)
matangi.jayapaul@dxc.com: Hi Dai,
The user waail.lafta@qr.com.au  is part of "TSG_red_doc_xsite"group .
08-12-2025 12:34:04 - PDXC Integration (Work notes)
Assigned to Jayapaul Matangi.
&lt;br/&gt;[incident].[cmdb_ci] supplied value [SharePoint QLR] failed [More than one match found]
08-12-2025 12:22:23 - PDXC Integration (Work notes)
[incident].[cmdb_ci] supplied value [SharePoint QLR] failed [More than one match found]&lt;br/&gt;Hi Team,
Help me waail.lafta@qr.com.au to 'TSG_red_doc_xsite' group.
when done. help me assign back to our team.
Regards
08-12-2025 12:20:48 - PDXC Integration (Work notes)
[incident].[cmdb_ci] supplied value [SharePoint QLR] failed [More than one match found]
08-12-2025 09:20:09 - Waail Lafta (Work notes)
Platform DXC Integration incident INC0576113 updated INC40792311
08-12-2025 09:20:05 - Waail Lafta (Additional comments)
Reply sent as email
05-12-2025 19:17:48 - PDXC Integration (Work notes)
Assigned to Dai Huong Duong.
&lt;br/&gt;[incident].[cmdb_ci] supplied value [SharePoint QLR] failed [More than one match found]
05-12-2025 19:17:44 - PDXC Integration (Additional comments)
huongdai.duong2@dxc.com: Hi Waail,
Kindly access the site below and provide us the full path you want to grant access:
https://queenslandrail.sharepoint.com/SearchCenter/Pages/XSiteDocuments.aspx
https://queenslandrail.sharepoint.com/SearchCenter/Pages/XSiteDrawings.aspx
If you have any concerns, please let me know.
Regards,
Huong
05-12-2025 13:10:38 - PDXC Integration (Work notes)
Assigned to Dai Huong Duong.
&lt;br/&gt;[incident].[cmdb_ci] supplied value [SharePoint QLR] failed [More than one match found]
05-12-2025 13:10:34 - PDXC Integration (Work notes)
Assigned to Dai Huong Duong.
&lt;br/&gt;[incident].[cmdb_ci] supplied value [SharePoint QLR] failed [More than one match found]
05-12-2025 13:10:30 - PDXC Integration (Additional comments)
huongdai.duong2@dxc.com: Hi Waail,
Could you please clear your browser cache or try accessing it again using a private/incognito window?
05-12-2025 13:07:34 - PDXC Integration (Work notes)
Assigned to Dai Huong Duong.
&lt;br/&gt;[incident].[cmdb_ci] supplied value [SharePoint QLR] failed [More than one match found]
05-12-2025 12:59:48 - PDXC Integration (Work notes)
Assigned to Dai Huong Duong.
&lt;br/&gt;[incident].[cmdb_ci] supplied value [Network Access Infonet (Xsite)] failed [More than one match found]
05-12-2025 11:51:35 - PDXC Integration (Work notes)
Vendor Referenced this CI Value on Creation not found in database : Network Access Infonet (Xsite)
Vendor Referenced this Business Service Value on Creation not found in database : Network Access Infonet (Xsite)
05-12-2025 11:50:54 - PDXC Integration (Work notes)
Added attachment ::  QLDRail_INC added (CNDEF0001178) - FW Access.msg
05-12-2025 11:50:31 - Ruey Lim (Work notes)
Platform DXC Integration incident INC0576113 created INC40792311
05-12-2025 11:50:18 - Ruey Lim (Work notes)
User wants access to following site:
xSite - Drawings
xSite - Documents
Australian Standards
---------------------------------------------------------
Assigning ticket to DXC Application Online Services following KB0011456
</t>
  </si>
  <si>
    <t xml:space="preserve">
 2025-12-05 12:59:38 PDXC Integration - State is Work in Progress was New
 2025-12-05 13:10:30 PDXC Integration - State is On Hold was Work in Progress
 2025-12-08 12:20:45 PDXC Integration - Assignment Group is DXC Infra Active Directory was DXC Application Online Services
 2025-12-11 12:13:52 PDXC Integration - State is Work in Progress was On Hold
 2025-12-11 12:56:02 PDXC Integration - State is On Hold was Work in Progress
 2025-12-12 12:19:09 PDXC Integration - State is Work in Progress was On Hold
 2025-12-12 12:19:41 PDXC Integration - State is Resolved was Work in Progress</t>
  </si>
  <si>
    <t xml:space="preserve">
 2025-12-05 11:55:09 Shane Kmet - Assigned to is Fred Shea was 
 2025-12-05 11:55:15 Shane Kmet - State is Resolved was Work in Progress
 2025-12-10 12:00:01  - State is Closed was Resolved</t>
  </si>
  <si>
    <t xml:space="preserve">
 2025-12-05 12:17:45 Andrew Draper - State is Resolved was New
 2025-12-10 13:00:03  - State is Closed was Resolved</t>
  </si>
  <si>
    <t xml:space="preserve">10-12-2025 13:50:28 - PDXC Integration (Work notes)
Assigned to Satya Gopala Krishna Pabbineedi.
&lt;br/&gt;User figured out the issue and hence closing the ticket
10-12-2025 13:50:09 - PDXC Integration (Work notes)
Assigned to Satya Gopala Krishna Pabbineedi.
&lt;br/&gt;User figured out the issue and hence closing the ticket
10-12-2025 13:50:03 - PDXC Integration (Additional comments)
s.pabbineedi@dxc.com: From: Pabbineedi, Satya Gopala Krishna &lt;s.pabbineedi@dxc.com&gt; 
Sent: 10 December 2025 09:17
To: Lowis, Ben &lt;Ben.Lowis@QR.COM.AU&gt;
Cc: GDIC India Modern Workplace MDM team &lt;indiawpsmdm@dxc.com&gt;
Subject: RE: QR | INC40792249 | Unable to update Company Portal
Hi Ben,
Thank you for your confirmation. As the issue has been resolved, we will now proceed with closing the ticket.
You can open a new/reopen the case if you further require our assistance on the same. We will be happy to assist you.
Hope you have a Great Day ahead
Best Regards,
Psgkrishna 
Modern Management,MDM
DXC Technology
Email: s.pabbineedi@dxc.com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Lowis, Ben &lt;Ben.Lowis@QR.COM.AU&gt; 
Sent: 10 December 2025 08:35
To: Pabbineedi, Satya Gopala Krishna &lt;s.pabbineedi@dxc.com&gt;
Cc: GDIC India Modern Workplace MDM team &lt;indiawpsmdm@dxc.com&gt;
Subject: Re: QR | INC40792249 | Unable to update Company Portal
All good figured it out myself 
Get Outlook for Android
10-12-2025 13:48:59 - PDXC Integration (Work notes)
Assigned to Satya Gopala Krishna Pabbineedi.
10-12-2025 13:04:34 - PDXC Integration (Work notes)
Assigned to Satya Gopala Krishna Pabbineedi.
10-12-2025 13:04:24 - PDXC Integration (Additional comments)
s.pabbineedi@dxc.com: From: Pabbineedi, Satya Gopala Krishna 
Sent: 10 December 2025 08:34
To: 'Lowis, Ben' &lt;Ben.Lowis@QR.COM.AU&gt;
Cc: GDIC India Modern Workplace MDM team &lt;indiawpsmdm@dxc.com&gt;
Subject: RE: QR | INC40792249 | Unable to update Company Portal
Hi Ben,
Hope you are doing good
We tried to reach you on teams but unfortunately didn't got response from your end. Hence following up through the mail. This is gentle third remainder mail.
Could you please provide us your next availability time so that we can have a team's call to troubleshoot the issue.
Best Regards,
Psgkrishna 
Modern Management,MDM
DXC Technology
09-12-2025 12:55:34 - PDXC Integration (Work notes)
Assigned to Satya Gopala Krishna Pabbineedi.
09-12-2025 12:55:28 - PDXC Integration (Additional comments)
s.pabbineedi@dxc.com: From: Pabbineedi, Satya Gopala Krishna 
Sent: 09 December 2025 08:25
To: Lowis, Ben &lt;Ben.Lowis@QR.COM.AU&gt;
Cc: GDIC India Modern Workplace MDM team &lt;indiawpsmdm@dxc.com&gt;
Subject: RE: QR | INC40792249 | Unable to update Company Portal
Hi Ben,
Hope you are doing good
We tried to reach you on teams but unfortunately didn't got response from your end. Hence following up through the mail. This is gentle second remainder mail.
Could you please provide us your next availability time so that we can have a team's call to troubleshoot the issue.
Best Regards,
Psgkrishna 
Modern Management,MDM
DXC Technology
08-12-2025 13:02:45 - PDXC Integration (Work notes)
Assigned to Satya Gopala Krishna Pabbineedi.
08-12-2025 13:02:42 - PDXC Integration (Additional comments)
s.pabbineedi@dxc.com: From: Pabbineedi, Satya Gopala Krishna 
Sent: 08 December 2025 08:31
To: Lowis, Ben &lt;Ben.Lowis@QR.COM.AU&gt;
Cc: GDIC India Modern Workplace MDM team &lt;indiawpsmdm@dxc.com&gt;
Subject: RE: QR | INC40792249 | Unable to update Company Portal
Hi Ben,
Hope you are doing good
We tried to reach you on teams but unfortunately didn't got response from your end. Hence following up through the mail. This is gentle remainder mail.
Could you please provide us your next availability time so that we can have a team's call to troubleshoot the issue.
Best Regards,
Psgkrishna 
Modern Management,MDM
DXC Technology
Email: s.pabbineedi@dxc.com
Bangalore, India
05-12-2025 13:43:48 - PDXC Integration (Work notes)
Assigned to Satya Gopala Krishna Pabbineedi.
05-12-2025 13:43:44 - PDXC Integration (Work notes)
Assigned to Satya Gopala Krishna Pabbineedi.
05-12-2025 13:43:38 - PDXC Integration (Additional comments)
s.pabbineedi@dxc.com: From: Pabbineedi, Satya Gopala Krishna 
Sent: 05 December 2025 09:13
To: 'ben.lowis@qr.com.au' &lt;ben.lowis@qr.com.au&gt;
Cc: GDIC India Modern Workplace MDM team &lt;indiawpsmdm@dxc.com&gt;
Subject: QR | INC40792249 | Unable to update Company Portal
Hi Ben,
Hope you are doing good
I'm from Intune team. This is regarding the issue mentioned over the subject line. 
Could you please provide us your availability time so that we can have a team's call to troubleshoot the issue.
Best Regards,
Psgkrishna 
Modern Management,MDM
DXC Technology
05-12-2025 12:05:54 - PDXC Integration (Work notes)
Assigned to Satya Gopala Krishna Pabbineedi.
05-12-2025 11:42:08 - PDXC Integration (Work notes)
Vendor Referenced this CI Value on Creation not found in database : Corporate Mobile Phones
05-12-2025 11:41:56 - Raegan Munro (Work notes)
Platform DXC Integration incident INC0576109 created INC40792249
</t>
  </si>
  <si>
    <t xml:space="preserve">
 2025-12-05 12:05:52 PDXC Integration - State is Work in Progress was New
 2025-12-05 13:43:38 PDXC Integration - State is On Hold was Work in Progress
 2025-12-10 13:48:53 PDXC Integration - State is Work in Progress was On Hold
 2025-12-10 13:50:03 PDXC Integration - State is Resolved was Work in Progress</t>
  </si>
  <si>
    <t xml:space="preserve">
 2025-12-10 12:00:06  - State is Closed was Resolved</t>
  </si>
  <si>
    <t xml:space="preserve">
 2025-12-10 12:00:02  - State is Closed was Resolved</t>
  </si>
  <si>
    <t xml:space="preserve">
 2025-12-05 12:06:26 PDXC Integration - State is Resolved was Work in Progress
 2025-12-10 13:00:08  - State is Closed was Resolved</t>
  </si>
  <si>
    <t xml:space="preserve">09-12-2025 09:11:34 - PDXC Integration (Work notes)
Assigned to Yeasinur Rahman Joy.
&lt;br/&gt;Visited Karen's desk on RC2 Level 8 and checked her device storage. Found approximately 8 GB of $Recycle.Bin files and cleared them using TreeSize. After cleanup, she regained about 22 GB of free space, which should be sufficient for the next few months according to her.
Karen mentioned that she will eventually need a replacement device with a higher configuration and more storage, as her current device (Surface Laptop 4) is at the bare minimum specification. I advised her that if this storage issue occurs again, we will proceed with a replacement.
At this time, the issue is resolved. This ticket can be closed.
09-12-2025 09:11:28 - PDXC Integration (Work notes)
Assigned to Yeasinur Rahman Joy.
&lt;br/&gt;Visited Karen's desk on RC2 Level 8 and checked her device storage. Found approximately 8 GB of $Recycle.Bin files and cleared them using TreeSize. After cleanup, she regained about 22 GB of free space, which should be sufficient for the next few months according to her.
Karen mentioned that she will eventually need a replacement device with a higher configuration and more storage, as her current device (Surface Laptop 4) is at the bare minimum specification. I advised her that if this storage issue occurs again, we will proceed with a replacement.
At this time, the issue is resolved. This ticket can be closed.
09-12-2025 09:11:23 - PDXC Integration (Additional comments)
yeasinurrahman.joy@dxc.com: Dear Karen,
I have cleared approximately 8 GB of unnecessary files from your device, freeing up about 22 GB of storage. This should be sufficient for the next few months.
As discussed, your current Surface Laptop 4 is at minimum specification. If the issue recurs, we will arrange a replacement with a higher configuration and more storage.
Please let me know if you experience any further issues.
Thanks
Yeasin
09-12-2025 09:11:04 - PDXC Integration (Work notes)
Assigned to Yeasinur Rahman Joy.
09-12-2025 09:09:58 - PDXC Integration (Work notes)
Assigned to Yeasinur Rahman Joy.
&lt;br/&gt;Visited Karen’s desk on RC2 Level 8 and checked her device storage. Found approximately 8 GB of $Recycle.Bin files and cleared them using TreeSize. After cleanup, she regained about 22 GB of free space, which should be sufficient for the next few months according to her.
Karen mentioned that she will eventually need a replacement device with a higher configuration and more storage, as her current device (Surface Laptop 4) is at the bare minimum specification. I advised her that if this storage issue occurs again, we will proceed with a replacement.
At this time, the issue is resolved. This ticket can be closed.
08-12-2025 10:45:14 - PDXC Integration (Work notes)
Assigned to Yeasinur Rahman Joy.
08-12-2025 10:44:55 - PDXC Integration (Work notes)
Assigned to Yeasinur Rahman Joy.
08-12-2025 10:44:50 - PDXC Integration (Additional comments)
yeasinurrahman.joy@dxc.com: Hi Karen,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08-12-2025 10:08:48 - PDXC Integration (Work notes)
Assigned to Yeasinur Rahman Joy.
05-12-2025 15:45:44 - Eunice Thai (Work notes)
Platform DXC Integration incident INC0576100 updated INC40792178
05-12-2025 11:34:10 - Cameron Horn (Work notes)
Platform DXC Integration incident INC0576100 created INC40792178
05-12-2025 11:34:02 - Cameron Horn (Work notes)
Assigning to the DXC Desktop CBD team to assist with the issue
</t>
  </si>
  <si>
    <t xml:space="preserve">
 2025-12-08 10:08:42 PDXC Integration - State is Work in Progress was New
 2025-12-08 10:44:50 PDXC Integration - State is On Hold was Work in Progress
 2025-12-09 09:10:58 PDXC Integration - State is Work in Progress was On Hold
 2025-12-09 09:11:23 PDXC Integration - State is Resolved was Work in Progress
 2025-12-14 10:00:15  - State is Closed was Resolved</t>
  </si>
  <si>
    <t xml:space="preserve">
 2025-12-05 12:12:08 PDXC Integration - State is Resolved was Work in Progress
 2025-12-10 13:00:01  - State is Closed was Resolved</t>
  </si>
  <si>
    <t xml:space="preserve">09-12-2025 11:33:08 - PDXC Integration (Work notes)
Assigned to Jeevan N.
&lt;br/&gt;As per Clinton comments below we are closing this request.
09-12-2025 11:32:59 - PDXC Integration (Work notes)
Assigned to Jeevan N.
&lt;br/&gt;As per Clinton comments below we are closing this request.
09-12-2025 11:32:58 - PDXC Integration (Additional comments)
matangi.jayapaul@dxc.com: As per Clinton comments below we are closing this request.
09-12-2025 08:53:45 - Clinton Lovell (Work notes)
Platform DXC Integration incident INC0576098 updated INC40792582
09-12-2025 08:53:40 - Clinton Lovell (Work notes)
This Incident does not have a approved privileged request attached , the referenced request RITM0266763 is for COmpliance admin, Security Reader and Intune administrator. I ahve requested Jonathon to complete a privileged access request for this role.
08-12-2025 16:16:36 - Craig Lawrence (Work notes)
Platform DXC Integration incident INC0576098 updated INC40792582
08-12-2025 16:16:31 - Craig Lawrence (Additional comments)
please action this request as soon as possible, or at least provide an ETA
05-12-2025 12:35:28 - PDXC Integration (Work notes)
Assigned to Jeevan N.
05-12-2025 12:20:05 - PDXC Integration (Work notes)
Vendor Referenced this CI Value on Creation not found in database : General Enquiries (Generic Ci)
05-12-2025 12:19:38 - Andy Phan (Work notes)
Platform DXC Integration incident INC0576098 created INC40792582
05-12-2025 12:19:28 - Andy Phan (Work notes)
Assigning to DXC Infra Active Directory for further assistance.
05-12-2025 12:10:25 - Andy Phan (Work notes)
Investigating
</t>
  </si>
  <si>
    <t xml:space="preserve">
 2025-12-05 11:37:05 Shane Kmet - Assigned to is Fred Shea was 
 2025-12-05 12:19:28 Andy Phan - Assignment Group is DXC Infra Active Directory was Global Service Desk
 2025-12-09 11:32:58 PDXC Integration - State is Resolved was Work in Progress
 2025-12-14 12:00:15  - State is Closed was Resolved</t>
  </si>
  <si>
    <t xml:space="preserve">09-12-2025 12:06:18 - PDXC Integration (Work notes)
Assigned to Christopher Watson.
&lt;br/&gt;SDA assigned to DXC Desktop CBD. Power supply charging unit is broken and won't charge laptop. Ticket is self-service contact type. Location is: 281A Bilsen Rd-1 Sunshine. Vendor referenced CI value not found in database: General Enquiries (Generic Ci)
09-12-2025 12:06:08 - PDXC Integration (Work notes)
Assigned to Christopher Watson.
&lt;br/&gt;SDA assigned to DXC Desktop CBD. Power supply charging unit is broken and won't charge laptop. Ticket is self-service contact type. Location is: 281A Bilsen Rd-1 Sunshine. Vendor referenced CI value not found in database: General Enquiries (Generic Ci)&lt;br/&gt;Previsioned and shipped.
Billing Code -1 X QR2-PROC-SP65W-CR116
Hi Nick
The requested item(s) has been processed for delivery: 
• 1 X Surface 65W Power Pack
• 
• 
• 
• 
Just advising you that this has been processed for delivery to :
281A Bilsen Rd Bldg 1, Geebung, Qld (Sunshine)
Shipping company: TNT 
SHIPMENT NUMBER:
309660882
CUSTOMER REFERENCE
09294504-INC40792947
This ticket will now be closed.
09-12-2025 12:06:05 - PDXC Integration (Work notes)
Assigned to Christopher Watson.
&lt;br/&gt;SDA assigned to DXC Desktop CBD. Power supply charging unit is broken and won't charge laptop. Ticket is self-service contact type. Location is: 281A Bilsen Rd-1 Sunshine. Vendor referenced CI value not found in database: General Enquiries (Generic Ci)
09-12-2025 12:06:02 - PDXC Integration (Additional comments)
christopher.watson2@dxc.com: Surface Power Pack Dispatched 
08-12-2025 10:08:38 - PDXC Integration (Work notes)
Assigned to Christopher Watson.
05-12-2025 13:03:58 - PDXC Integration (Work notes)
Vendor Referenced this CI Value on Creation not found in database : General Enquiries (Generic Ci)
05-12-2025 13:03:33 - Byron Bilney (Work notes)
Platform DXC Integration incident INC0576094 created INC40792947
05-12-2025 13:03:24 - Byron Bilney (Work notes)
SDA following KB0010120
KB states troubleshooting steps that are relevant to phone call
ticket is self-service contact type
SDA assigning to DXC Desktop CBD
Location is: 281A Bilsen Rd-1 Sunshine
05-12-2025 12:48:41 - Byron Bilney (Work notes)
Investigating
05-12-2025 11:48:31 - Pruthvish Patel (Work notes)
Investigating
</t>
  </si>
  <si>
    <t xml:space="preserve">
 2025-12-05 11:37:07 Shane Kmet - Assigned to is Raegan Munro was 
 2025-12-05 13:03:24 Byron Bilney - Assignment Group is DXC Desktop CBD was Global Service Desk
 2025-12-09 12:06:00 PDXC Integration - State is Resolved was Work in Progress
 2025-12-14 13:00:07  - State is Closed was Resolved</t>
  </si>
  <si>
    <t xml:space="preserve">08-12-2025 13:48:59 - Pruthvish Patel (Additional comments)
Hi Laurent
Glad to hear your issues are now resolved!
If you are experiencing any further IT-related issues, please feel free to call 07 3072 5000 on option 1 or email us at ITServiceDesk@qr.com.au.
Kind regards,
Pruthvish
08-12-2025 13:46:49 - Pruthvish Patel (Work notes)
Investigating
08-12-2025 13:03:23 - Laurent Hioux (Additional comments)
Printing is working better. Still slow for larger files but workable by printing large single PDF drawing as standalone print files. Small bound PDF files are printing without issues.
08-12-2025 07:35:09 - Raegan Munro (Additional comments)
Hi Laurent,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INC0576093 when you do so. 
In the event that you are no longer having these issues please advise so that we may proceed with ticket closure. 
Kind regards, 
Raegan.
08-12-2025 07:34:46 - Raegan Munro (Work notes)
Investigating.
05-12-2025 11:19:01 - Raegan Munro (Additional comments)
Hi Laurent, 
Thank you for reaching out to the Queensland Rail IT Service Desk. 
As discussed, please monitor Adobe for the next day or so and let us know if this issue returns. 
If you have any further issues with this please feel free to contact us by calling 07 3072 5000 (we are option 1), or alternatively email us at ITServiceDesk@qr.com.au. 
Kind regards, 
Raegan.
</t>
  </si>
  <si>
    <t xml:space="preserve">
 2025-12-05 11:19:01 Raegan Munro - State is On Hold was Work in Progress
 2025-12-08 13:48:59 Pruthvish Patel - State is Resolved was On Hold
 2025-12-13 14:00:09  - State is Closed was Resolved</t>
  </si>
  <si>
    <t xml:space="preserve">08-12-2025 12:34:58 - Pruthvish Patel (Work notes)
.
08-12-2025 12:34:10 - Guest (Additional comments)
reply from: credit.accounts@pinnaclesafety.com.au
Hi Duane, Thanks for your email. The booking has been made for Murali Ramakrishnan and the booking confirmation and tax invoice have been sent to you via a separate email. Please forward the booking confirmation onto the student(s) as it includes
Hi Duane,
Thanks for your email.  The booking has been made for Murali Ramakrishnan and the booking confirmation and tax invoice have been sent to you via a separate email.  Please forward the booking confirmation onto the student(s) as it includes important information about their training.
The student(s) will soon receive two separate automated emails. The first email will contain a link to the student portal and their login details, allowing them to access to upload their vocational competency (please ask them to check their junk folder too!). The second email will include the pre-course survey.
If you have any questions, please let me know.
Kind Regards
Brett Coates
Sales and Service Specialist
T 1300 990 810
W www.pinnaclesafety.com.au&lt;https://urldefense.com/v3/__https://www.pinnaclesafety.com.au/__;!!OewlTa1rXg!UxIdDW1W8g9CHUI1ugHFsP6VxgwR1c29sM5klwC6WYUBfOvvrM8prAYR-zq53WxzzapJ4OdvL6JvZDRdkP6E3ylXrec96N81wr3g0E7qyw$&gt;
Like us on Facebook!&lt;https://urldefense.com/v3/__https://www.facebook.com/pinnaclesafetyandtraining__;!!OewlTa1rXg!UxIdDW1W8g9CHUI1ugHFsP6VxgwR1c29sM5klwC6WYUBfOvvrM8prAYR-zq53WxzzapJ4OdvL6JvZDRdkP6E3ylXrec96N81wr1h3_Hu6A$&gt;
[cid:a17d0fb7]
[Sent from Front]
</t>
  </si>
  <si>
    <t xml:space="preserve">
 2025-12-05 11:11:53 Raegan Munro - State is Resolved was New
 2025-12-10 12:00:00  - State is Closed was Resolved</t>
  </si>
  <si>
    <t xml:space="preserve">12-12-2025 10:09:38 - PDXC Integration (Work notes)
Assigned to Jacen Warriner.
&lt;br/&gt;Gave Cathy SL231011 - CMDB updated
it was already enrolled by me, I changed the primary user in intune and we confirmed her account was setup in the tech bar
12-12-2025 09:59:48 - PDXC Integration (Work notes)
Assigned to Jacen Warriner.
12-12-2025 09:59:41 - PDXC Integration (Work notes)
Assigned to Jacen Warriner.
12-12-2025 09:59:38 - PDXC Integration (Additional comments)
jacen.warriner@dxc.com: IN TEAMS
Good morning Cathy,
I've been a bit all over the place myself - have you been able to pop into the tech bar?
 *****
Oh yeah sweet.  I'll pop down now.
12-12-2025 09:55:51 - PDXC Integration (Work notes)
Assigned to Jacen Warriner.
09-12-2025 11:40:08 - PDXC Integration (Work notes)
Assigned to Jacen Warriner.
09-12-2025 11:39:58 - PDXC Integration (Work notes)
Assigned to Jacen Warriner.
09-12-2025 11:39:55 - PDXC Integration (Additional comments)
jacen.warriner@dxc.com: Howdy Cathy,
I am working on your INC - are you able to bring the device to the tech bar?
09-12-2025 10:03:54 - PDXC Integration (Work notes)
Assigned to Jacen Warriner.
05-12-2025 12:06:46 - Frederic Shea (Work notes)
Platform DXC Integration incident INC0576089 updated INC40792295
05-12-2025 11:48:14 - PDXC Integration (Work notes)
Added attachment ::  QLDRail_INC added (CNDEF0001178) - Screenshot 2025-12-05 123938.jpg
05-12-2025 11:47:55 - Frederic Shea (Work notes)
Platform DXC Integration incident INC0576089 created INC40792295
</t>
  </si>
  <si>
    <t xml:space="preserve">
 2025-12-05 11:47:45 Fred Shea - Assignment Group is DXC Desktop CBD was Global Service Desk
 2025-12-09 11:39:55 PDXC Integration - State is On Hold was Work in Progress
 2025-12-12 09:55:42 PDXC Integration - State is Work in Progress was On Hold
 2025-12-12 09:59:38 PDXC Integration - State is On Hold was Work in Progress</t>
  </si>
  <si>
    <t xml:space="preserve">12-12-2025 13:19:34 - Pruthvish Patel (Work notes)
From: IT Service Desk 
Sent: Friday, 12 December 2025 1:49 PM
To: Johansen, Tina &lt;tina.johansen@qr.com.au&gt;
Subject: INC0576087 - MS teams needs update, display issues
Hi Tina,
I just wanted to follow up with you and determine if you are still having issues with your headset?
If so, please give us a call on 07 3072 5000 (we are option 1), or alternatively email us at ITServiceDesk@qr.com.au so that we may complete further troubleshooting. Please be sure to cite incident no. INC0576087 when you do so.
If you are no longer having these issues, please advise so that we may proceed with ticket closure.
Kind regards,
PRUTHVISH PATEL
ASSISTANT CUSTOMER SUPPORT
PH: 07 3072 5000
Alt.PH: +61 7 3072 5000
Email: ITServiceDesk@qr.com.au
W: queenslandrail.com.au
12-12-2025 13:19:30 - Pruthvish Patel (Work notes)
SD called User on 0423 778 938, no answer, left VM
12-12-2025 13:14:25 - Pruthvish Patel (Work notes)
Investigating
11-12-2025 07:55:09 - Raegan Munro (Work notes)
Too early to call user (contact hours 9am-6pm). 
Set Teams reminder to call user at 9am QLD time.
11-12-2025 07:53:54 - Raegan Munro (Work notes)
Investigating.
10-12-2025 06:44:10 - Raegan Munro (Work notes)
From: IT Service Desk 
Sent: Wednesday, 10 December 2025 7:44 AM
To: Johansen, Tina &lt;tina.johansen@qr.com.au&gt;
Subject: INC0576087 - MS teams needs update, display issues
Hi Tina,
I just wanted to follow up with you and determine if you are still having issues with your headset?
If so, please give us a call on 07 3072 5000 (we are option 1), or alternatively email us at ITServiceDesk@qr.com.au so that we may complete further troubleshooting. Please be sure to cite incident no. INC0576087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10-12-2025 06:43:43 - Raegan Munro (Work notes)
Investigating.
09-12-2025 06:19:16 - Raegan Munro (Additional comments)
Hi Tina,
I just wanted to follow up with you and determine if you are still having issues with your headset?
If so, please give us a call on 07 3072 5000 (we are option 1), or alternatively email us at ITServiceDesk@qr.com.au so that we may complete further troubleshooting. Please be sure to cite incident no. INC0576087 when you do so. 
In the event that you are no longer having these issues please advise so that we may proceed with ticket closure. 
Kind regards, 
Raegan.
09-12-2025 06:18:45 - Raegan Munro (Work notes)
Investigating.
05-12-2025 11:36:17 - Shane Kmet (Additional comments)
Hi Tina 
Thank you for contacting the Queensland Rail IT Service Desk today, regarding MS Teams and headset issues, Please allow the Windows Updates to complete and then test the headset, let us know if issues resolved or continuing.
If you require any further assistance at any stage, please do not hesitate to contact us via one of the following options;
Self Service Portal: https://queenslandrail.service-now.com/service_management?id=index
Phone: 07 3072 5000 (Option 1)
Email: ITServiceDesk@qr.com.au
Thank you,
Shane Kmet
Senior Service Desk Analyst
</t>
  </si>
  <si>
    <t xml:space="preserve">
 2025-12-05 11:06:06 PDXC Integration - Assignment Group is DXC Security Firewall Management was DXC Desktop Tech Bar Rail Centre 1
 2025-12-05 14:09:50 PDXC Integration - State is Resolved was Work in Progress
 2025-12-10 15:00:04  - State is Closed was Resolved</t>
  </si>
  <si>
    <t xml:space="preserve">12-12-2025 06:17:25 - Raegan Munro (Work notes)
From: IT Service Desk 
Sent: Friday, 12 December 2025 7:17 AM
To: Hollis, Gregory &lt;Gregory.Hollis@qr.com.au&gt;
Subject: RE: INC0576085 - Track Access System not appearing in Software Center
Hi Greg, 
I just wanted to reach out and confirm if these issues are still ongoing?
Kind regards,
RAEGAN MUNRO
SERVICE DESK ANALYST
Level 3. 21 Kirksway Place
Battery Point. Tasmania. 7004
PH: 07 3072 5000
Alt.PH: +61 7 3072 5000
Email: ITServiceDesk@qr.com.au
W: queenslandrail.com.au
12-12-2025 06:16:15 - Raegan Munro (Work notes)
Investigating.
11-12-2025 07:47:40 - Raegan Munro (Additional comments)
Hi Greg,
I just wanted to follow up with you and determine if you are still having issues installing TAS?
If so, please give us a call on 07 3072 5000 (we are option 1), or alternatively email us at ITServiceDesk@qr.com.au so that we may complete further troubleshooting. Please be sure to cite incident no. INC0576085 when you do so.
In the event that you are no longer having these issues please advise so that we may proceed with ticket closure.
Kind regards,
Raegan.
11-12-2025 07:47:36 - Raegan Munro (Work notes)
Investigating.
10-12-2025 10:00:38 - George Knight (Additional comments)
Hi Greg 
As discussed, refer to TAS Installation guide:
https://queenslandrail.sharepoint.com/SafetyEnvironment/Documents/TAS/TAS%20Launcher%20Software%20Instructions.pdf
Load the following file path in file explorer: \\cptprdnas102.corp.qr.com.au\TAS\ClickOnce\TAS.Client.PRD.application
Let us know how you go?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09:44:14 - George Knight (Work notes)
Called 0448181146 and spoke to Greg Hollis - not a good time - in the field. Will call back later.
10-12-2025 09:41:18 - George Knight (Work notes)
Investigating.
09-12-2025 06:17:38 - Raegan Munro (Work notes)
From: IT Service Desk 
Sent: Tuesday, 9 December 2025 7:16 AM
To: Hollis, Gregory &lt;Gregory.Hollis@qr.com.au&gt;
Subject: INC0576085 - Track Access System not appearing in Software Center
Hi Greg,
I just wanted to follow up with you and determine if you are still having issues installing TAS?
If so, please give us a call on 07 3072 5000 (we are option 1), or alternatively email us at ITServiceDesk@qr.com.au so that we may complete further troubleshooting. Please be sure to cite incident no. INC0576085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09-12-2025 06:15:55 - Raegan Munro (Work notes)
Investigating.
08-12-2025 06:52:16 - Raegan Munro (Additional comments)
Hi Greg,
I just wanted to follow up with you and determine if you are still having issues installing TAS?
If so, please give us a call on 07 3072 5000 (we are option 1), or alternatively email us at ITServiceDesk@qr.com.au so that we may complete further troubleshooting. Please be sure to cite incident no. INC0576085 when you do so. 
In the event that you are no longer having these issues please advise so that we may proceed with ticket closure. 
Kind regards, 
Raegan.
08-12-2025 06:51:49 - Raegan Munro (Work notes)
Investigating.
05-12-2025 11:07:47 - Frederic Shea (Additional comments)
Hey Greg,
We are just reaching out in regard to a ticket that you have active with us; INC0576085 - Track Access System not appearing in Software Center.
Please reach out if we can assist you further with this matter, either by responding to this email or reaching out to us on 07 3072 5000.
Kind regards,
Frederic.
</t>
  </si>
  <si>
    <t xml:space="preserve">
 2025-12-05 10:40:37 Shane Kmet - Assigned to is Fred Shea was 
 2025-12-05 10:40:48 Shane Kmet - State is Resolved was Work in Progress
 2025-12-10 11:00:07  - State is Closed was Resolved</t>
  </si>
  <si>
    <t xml:space="preserve">09-12-2025 17:42:38 - PDXC Integration (Work notes)
Assigned to Gouru Vivek.
&lt;br/&gt;Rule created in firewall. User tested it. Awaiting response from SIMS5S.
09-12-2025 17:41:58 - PDXC Integration (Work notes)
Assigned to Gouru Vivek.
&lt;br/&gt;Rule created in firewall. User tested it. Awaiting response from SIMS5S.
09-12-2025 17:41:51 - PDXC Integration (Additional comments)
harrison.mabb@dxc.com: Hi Frank,
As discussed on teams, this is working now in UAT and PROD.
As for this, I am now closing this ticket.
Kind regards,
Harry.
09-12-2025 17:41:28 - PDXC Integration (Work notes)
Assigned to Gouru Vivek.
05-12-2025 13:45:58 - PDXC Integration (Work notes)
Assigned to Gouru Vivek.
05-12-2025 13:45:44 - PDXC Integration (Work notes)
Assigned to Gouru Vivek.
05-12-2025 13:45:44 - PDXC Integration (Work notes)
Assigned to Gouru Vivek.
&lt;br/&gt;Rule is already created in firewall. user tested it. user is waiting for the response from SIMS5S
05-12-2025 13:45:43 - PDXC Integration (Additional comments)
gouru.vivek@dxc.com: user is waiting for the response from SIMS5S
05-12-2025 10:43:15 - PDXC Integration (Work notes)
Assigned to Gouru Vivek.
05-12-2025 10:41:01 - Frank Ditullio (Work notes)
Platform DXC Integration incident INC0576078 updated INC40791756
05-12-2025 10:40:28 - PDXC Integration (Work notes)
Vendor Referenced this CI Value on Creation not found in database : webMethods
Vendor Referenced this Business Service Value on Creation not found in database : webMethods
05-12-2025 10:40:07 - Frank Ditullio (Work notes)
Platform DXC Integration incident INC0576078 created INC40791756
</t>
  </si>
  <si>
    <t xml:space="preserve">
 2025-12-05 10:43:15 PDXC Integration - State is Work in Progress was New
 2025-12-05 13:45:37 PDXC Integration - State is On Hold was Work in Progress
 2025-12-09 17:41:22 PDXC Integration - State is Work in Progress was On Hold
 2025-12-09 17:41:51 PDXC Integration - State is Resolved was Work in Progress
 2025-12-14 18:00:00  - State is Closed was Resolved</t>
  </si>
  <si>
    <t xml:space="preserve">12-12-2025 14:25:02 - PDXC Integration (Work notes)
Assigned to Jacen Warriner.
&lt;br/&gt;Replacement keyboard ordered. Issue resolved.
12-12-2025 14:25:02 - PDXC Integration (Work notes)
Assigned to Jacen Warriner.
&lt;br/&gt;Replacement keyboard ordered. Issue resolved.
12-12-2025 14:24:48 - PDXC Integration (Work notes)
Assigned to Jacen Warriner.
&lt;br/&gt;Replacement keyboard ordered. Issue resolved.&lt;br/&gt;raised RITM0271498 (wireless keyboard and mouse)
12-12-2025 14:24:43 - PDXC Integration (Additional comments)
jacen.warriner@dxc.com: Howdy Rinna,
as we discussed on teams, RITM0271498 can be picked up from the build room pretty much as soon as it's approved by Hubert Hehl
12-12-2025 14:23:11 - PDXC Integration (Work notes)
Assigned to Jacen Warriner.
12-12-2025 13:13:18 - PDXC Integration (Work notes)
Assigned to Jacen Warriner.
12-12-2025 13:12:41 - PDXC Integration (Work notes)
Assigned to Jacen Warriner.
12-12-2025 13:12:39 - PDXC Integration (Additional comments)
jacen.warriner@dxc.com: Howdy Rinna,
I'm here to help with your keyboard INC0576075.
(that was me trying to call you) - no rush, but I just want to check if we need to order a replacement =)
12-12-2025 13:12:38 - PDXC Integration (Work notes)
Assigned to Jacen Warriner.
&lt;br/&gt;called phone (no answer) and sent message on teams
12-12-2025 09:05:32 - PDXC Integration (Work notes)
Assigned to Jacen Warriner.
11-12-2025 14:53:05 - Frederic Shea (Work notes)
Platform DXC Integration incident INC0576075 created INC40878629
11-12-2025 14:52:57 - Frederic Shea (Work notes)
IBC - Rinna Kato
User was having further issues today
SDA - assigning to DXC Desktop CBD
11-12-2025 09:14:34 - Raegan Munro (Additional comments)
Hi Rinna,
I just wanted to follow up with you and determine if you are still having issues with your keyboard?
If so, please give us a call on 07 3072 5000 (we are option 1), or alternatively email us at ITServiceDesk@qr.com.au so that we may complete further troubleshooting. Please be sure to cite incident no. INC0576075 when you do so. 
In the event that you are no longer having these issues please advise so that we may proceed with ticket closure. 
Kind regards, 
Raegan.
11-12-2025 09:14:03 - Raegan Munro (Work notes)
Investigating.
10-12-2025 17:34:08 - George Knight (Work notes)
PENDING - user will test keyboard tomorrow and reply / close ticket as needed.
10-12-2025 17:33:09 - George Knight (Work notes)
Investigating.
10-12-2025 15:48:18 - Rinna Kato (Additional comments)
Hi George i have been using the keyboard today but seems no issues today.  I’ll be in the office again tomorrow and will test it further.
If the problem occurs again, I’ll contact IT. If not, I’ll go ahead and close the ticket.
I’ll keep you updated.
10-12-2025 12:54:15 - George Knight (Work notes)
PENDING / Next steps:
CMD gpupdate /force
Windows check for updates
Check uptime in task manager and Restart PC
10-12-2025 12:53:58 - George Knight (Additional comments)
Hi Rinna 
I tried to call you on 0730723121 and left a voicemail. Please contact the IT Service Desk on 07 3072 5000 (Option 1) at your earliest convenience so we can assist you further.
Otherwise you can try the following steps if you feel comfortable doing so:
1) Run a gpupdate and restart your PC:
Open Command Prompt - search CMD in Windows Start Menu
In Command Prompt type gpupdate /force
Then press enter.
Once run it should say User Policy updated, Computer Policy updated, there will be some warnings followed by "Do you want to sign out? Y / N" ignore the warnings and ignore the sign out request.
Save any open work.
Restart your PC, please ensure it is via Windows Start Menu &gt; Power icon &gt; Restart and not Shutdown or pressing the physical power button.
Make sure Global Protect is signed in after signing into Windows &gt; Go to the bottom right hand corner of your windows taskbar - might be hidden behind the upward arrow ^ &gt; click the globe of the world "Global Protect" and a window pops up - you may need to refresh connection or if prompted for a username or password enter your Service number including the letter (not your email) and PC password as normal.
2) Search Updates in Windows Start Menu &gt; Select Windows Updates &gt; Check for updates.
Let us know if this resolves your issues or not.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10-12-2025 12:26:02 - George Knight (Work notes)
Called 0730723121, no answer, left VM 
PENDING / Next steps:
CMD gpupdate /force
Windows check for updates
Check uptime in task manager and Restart PC
09-12-2025 06:24:51 - Raegan Munro (Work notes)
Pending users call tomorrow.
08-12-2025 10:44:55 - Riley Thomas (Work notes)
.
08-12-2025 10:42:26 - Pruthvish Patel (Work notes)
User advised SD that will call back on Wednesday when User will be in office
Note for SD:
Please call User on Wednesday if no updates on Wednesday from User
08-12-2025 10:40:35 - Pruthvish Patel (Work notes)
Investigating
08-12-2025 08:30:36 - Rinna Kato (Additional comments)
Hi Raegan  yes I still have this issue.  Sorry i havent called back yet —I’ve been working from home. I’ll be in the office on Wednesday and will give you a call then.
08-12-2025 07:35:54 - Raegan Munro (Additional comments)
Hi Rinna,
I just wanted to follow up with you and determine if you are still having issues with your keyboard?
If so, please give us a call on 07 3072 5000 (we are option 1), or alternatively email us at ITServiceDesk@qr.com.au so that we may complete further troubleshooting. Please be sure to cite incident no. INC0576075 when you do so. 
In the event that you are no longer having these issues please advise so that we may proceed with ticket closure. 
Kind regards, 
Raegan.
08-12-2025 07:35:27 - Raegan Munro (Work notes)
Investigating.
05-12-2025 11:11:12 - Andy Phan (Work notes)
Called user and left voicemail asking user to call GSD back.
Pending user response.
05-12-2025 11:11:12 - Andy Phan (Additional comments)
Hi Rinna,
I tried to reach you on 0730723121.
Please contact us by calling 07 3072 5000 (select option 1) or alternatively email us at ITServiceDesk@qr.com.au so we can assist you further.
Kind regards,
Andy
05-12-2025 11:07:54 - Andy Phan (Work notes)
Investigating
</t>
  </si>
  <si>
    <t xml:space="preserve">
 2025-12-05 10:40:39 Shane Kmet - Assigned to is Raegan Munro was 
 2025-12-05 11:11:12 Andy Phan - State is On Hold was Work in Progress
 2025-12-11 14:52:57 Fred Shea - State is Work in Progress was On Hold
 2025-12-12 13:12:37 PDXC Integration - State is On Hold was Work in Progress
 2025-12-12 14:23:01 PDXC Integration - State is Work in Progress was On Hold
 2025-12-12 14:24:41 PDXC Integration - State is Resolved was Work in Progress</t>
  </si>
  <si>
    <t xml:space="preserve">12-12-2025 12:40:52 - Frederic Shea (Work notes)
OBC +61 439412902, could not leave VM
12-12-2025 12:39:06 - Frederic Shea (Work notes)
Investigating
11-12-2025 07:32:11 - Cameron Horn (Work notes)
From: IT Service Desk 
Sent: Thursday, December 11, 2025 8:32 AM
To: Boah, Richard &lt;Richard.Boah@qr.com.au&gt;
Subject: INC0576073 - Myapps leave - unable to access
Hi Richard,
I am reaching out about the ticket INC0576073 and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Kind regards,
Cameron Horn
Senior Service Desk Analyst
Level 3, 21 Kirksway Place
Battery Point, Tas 7004
PH: 07 3072 5000
Email: ITServiceDesk@qr.com.au
W: queenslandrail.com.au
09-12-2025 16:48:45 - Gilbert Noble (Additional comments)
Hi Richard,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INC0576073.
Kind regards,
Gilbert Noble
08-12-2025 16:35:52 - Shane Kmet (Additional comments)
Good afternoon Richard,
Per INC0576073, "Myapps leave - unable to access", Payroll team and Service Desk have corrected some SAP access issues on your account, could you lpease retest access of Myapps and 'leave' and let us know if the issue is resovled, or continuing?
Thank you,
Shane Kmet
Senior Service Desk Analyst
08-12-2025 16:34:38 - Shane Kmet (Work notes)
R918693
Chceked  SAMP UMR, I note that the end date is incorrect for an R account (19.11.2025)
Corrected to 31.12.9999 and that the UMR is locked - Unlocked UMR
Appears issues were not correctred in the previous notes
08-12-2025 16:31:45 - Shane Kmet (Work notes)
Investigating
05-12-2025 12:21:30 - Byron Bilney (Work notes)
SDA now following KB0010047
User roles are not expired
SDA removed ARC from user group in SAP
Checked DRA account if account was expired, it was not
05-12-2025 12:21:30 - Byron Bilney (Additional comments)
Hi Richard
I have configured your logon data, please note this could take up to 24 hours to replicate on your end.
Could you please try to enter your leave details again after the replication period and let us know if everything is all good.
Kind Regards, Byron Bilney
05-12-2025 12:05:55 - Byron Bilney (Work notes)
Payroll support stated: When updating security roles found that Internal Archived, see attachment. Payroll can't fix this, re-assigning.
User account is locked in SAP 
Valid-to date is not greater than or equal to today’s date.
05-12-2025 11:56:53 - Byron Bilney (Work notes)
Investigating
05-12-2025 11:14:04 - Andy Phan (Work notes)
Investigating
05-12-2025 10:54:50 - Dale Godwin (Additional comments)
When updating security roles found that Internal Archived, see attachment. Payroll can't fix this, re-assigning.
05-12-2025 10:54:50 - Dale Godwin (Work notes)
When updating security roles found that Internal Archived, see attachment. Payroll can't fix this, re-assigning.
</t>
  </si>
  <si>
    <t xml:space="preserve">
 2025-12-05 10:54:50 Dale Godwin - Assignment Group is Global Service Desk was Payroll Support
 2025-12-05 10:58:37 Shane Kmet - Assigned to is Fred Shea was 
 2025-12-05 12:21:30 Byron Bilney - State is On Hold was Work in Progress
 2025-12-12 12:40:52 Fred Shea - State is Resolved was On Hold</t>
  </si>
  <si>
    <t xml:space="preserve">
 2025-12-05 10:25:18 Michael Cleary - Assigned to is Fred Shea was 
 2025-12-05 10:41:48 Raegan Munro - State is Resolved was Work in Progress
 2025-12-10 11:00:09  - State is Closed was Resolved</t>
  </si>
  <si>
    <t xml:space="preserve">
 2025-12-10 11:00:03  - State is Closed was Resolved</t>
  </si>
  <si>
    <t xml:space="preserve">12-12-2025 14:30:01 - PDXC Integration (Work notes)
Assigned to Jacen Warriner.
&lt;br/&gt;HDD full. replaced with sl5 - SL230164 (wiping with fresh start and pre provisioning now)
12-12-2025 09:50:18 - PDXC Integration (Work notes)
Assigned to Jacen Warriner.
12-12-2025 09:50:11 - PDXC Integration (Work notes)
Assigned to Jacen Warriner.
12-12-2025 09:50:10 - PDXC Integration (Additional comments)
jacen.warriner@dxc.com: IN TEAMS: Good morning Eddy,
I'm here to help investigate what's going in with your teams channels.
Are you able to make it to the tech bar with the laptop?
*****
ok i will drop by after my meeting this morning
12-12-2025 09:49:01 - PDXC Integration (Work notes)
Assigned to Jacen Warriner.
09-12-2025 11:05:04 - PDXC Integration (Work notes)
Assigned to Jacen Warriner.
09-12-2025 11:04:59 - PDXC Integration (Work notes)
Assigned to Jacen Warriner.
09-12-2025 11:04:52 - PDXC Integration (Additional comments)
jacen.warriner@dxc.com: Howdy Eddy,
I'm working on your ticket - are you able to bring your device to the tech bar?
08-12-2025 10:08:44 - PDXC Integration (Work notes)
Assigned to Jacen Warriner.
05-12-2025 13:56:11 - Gilbert Noble (Work notes)
Platform DXC Integration incident INC0576066 updated INC40791765
05-12-2025 13:53:09 - Byron Bilney (Work notes)
SDA assigning to DXC Remote Desktop Support as per KB0012125
05-12-2025 13:34:18 - Byron Bilney (Work notes)
investigating
05-12-2025 12:54:56 - PDXC Integration (Additional comments)
e.manuel@dxc.com: Escalation: MEP Team
Action done:
- checked Airlock console
-no detection showing on the device for the last month - see attached file
Next action:
- reassigning to SD for further investigation
05-12-2025 12:54:48 - PDXC Integration (Work notes)
Assigned to Emmanuel Arbeen Manuel.
05-12-2025 12:54:44 - PDXC Integration (Work notes)
Assigned to Emmanuel Arbeen Manuel.
&lt;br/&gt;Added attachment ::  Screenshot 2025-12-05 105301.png
05-12-2025 10:43:38 - PDXC Integration (Work notes)
Assigned to Emmanuel Arbeen Manuel.
05-12-2025 10:41:14 - PDXC Integration (Work notes)
Added attachment ::  QLDRail_INC added (CNDEF0001178) - Screenshot 2025-12-05 113536.jpg
05-12-2025 10:41:00 - Frederic Shea (Work notes)
Platform DXC Integration incident INC0576066 created INC40791765
05-12-2025 10:40:48 - Frederic Shea (Work notes)
State: Online
Hostname: QRSL-J8TvhfI4oJ
Observed IP: 202.146.30.23
Local IP: 10.90.15.87
User @ Domain: o905796@CORP
Last Checkin: 05/12/2025 10:20:45 AM
Policy Version: v2856.2578
Disk Free: 1%
Operating System: Windows 10 x64 (Release: 22H2)
Client Version: 6.1.0.0
Group Name: Workstation Enforced
</t>
  </si>
  <si>
    <t xml:space="preserve">
 2025-12-05 10:43:33 PDXC Integration - State is Work in Progress was New
 2025-12-05 12:54:56 PDXC Integration - Assignment Group is Global Service Desk was DXC Security End Point Protection
 2025-12-05 13:00:49 Shane Kmet - Assigned to is Raegan Munro was 
 2025-12-05 13:53:09 Byron Bilney - Assignment Group is DXC Remote Desktop Support was Global Service Desk
 2025-12-05 13:56:07 Gilbert Noble - Assignment Group is DXC Desktop CBD was DXC Remote Desktop Support
 2025-12-09 11:04:52 PDXC Integration - State is On Hold was Work in Progress
 2025-12-12 09:49:00 PDXC Integration - State is Work in Progress was On Hold
 2025-12-12 09:50:11 PDXC Integration - State is On Hold was Work in Progress</t>
  </si>
  <si>
    <t xml:space="preserve">
 2025-12-05 12:35:01 PDXC Integration - State is Work in Progress was New
 2025-12-05 12:52:50 PDXC Integration - State is Resolved was Work in Progress
 2025-12-10 13:00:04  - State is Closed was Resolved</t>
  </si>
  <si>
    <t xml:space="preserve">
 2025-12-10 11:00:11  - State is Closed was Resolved</t>
  </si>
  <si>
    <t xml:space="preserve">
 2025-12-05 10:33:16 PDXC Integration - State is Work in Progress was New
 2025-12-05 20:36:11 PDXC Integration - State is Resolved was Work in Progress
 2025-12-10 21:00:04  - State is Closed was Resolved</t>
  </si>
  <si>
    <t xml:space="preserve">10-12-2025 17:14:18 - PDXC Integration (Work notes)
Assigned to Suraj Rai.
&lt;br/&gt;Archive GUIDs miss-matched. Corrected the error. Verification requested.
10-12-2025 17:13:39 - PDXC Integration (Work notes)
Assigned to Suraj Rai.
&lt;br/&gt;Archive GUIDs miss-matched. Corrected the error. Verification requested.
10-12-2025 17:13:36 - PDXC Integration (Additional comments)
srai7@dxc.com: Hi @Ruaan Deysel
Regarding - cloud archive error, the error has been corrected now.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10-12-2025 17:12:48 - PDXC Integration (Work notes)
Assigned to Suraj Rai.
&lt;br/&gt;Archive GUIDs miss-matched. Corrected the error. Verification requested.&lt;br/&gt;exchange: Failed to enable the new cloud archive e7b7ba6c-f8ab-46cf-ae79-9fe93aa103aa of mailbox d06ff33a-0c02-4043- The error has been corrected and no error showing now. No response from user closing the ticket following 3 strike process.
10-12-2025 17:09:12 - PDXC Integration (Work notes)
Assigned to Suraj Rai.
10-12-2025 10:53:55 - PDXC Integration (Work notes)
Assigned to Suraj Rai.
10-12-2025 10:53:50 - PDXC Integration (Additional comments)
srai7@dxc.com: Hi @Ruaan Deysel
Regarding - cloud archive error.
We have corrected the error, please verify the change after an hour and let us know. 
Please note that - In case of no response is received by today's EOB, we assume no further support is required and proceed with archiving this case.
Thanks!
08-12-2025 12:49:44 - PDXC Integration (Additional comments)
srai7@dxc.com: Hi @Ruaan Deysel
Regarding - cloud archive error.
We have corrected the error, please verify the change after an hour and let us know. Thanks!
08-12-2025 12:49:44 - PDXC Integration (Work notes)
Assigned to Suraj Rai.
05-12-2025 16:18:48 - PDXC Integration (Work notes)
Assigned to Suraj Rai.
05-12-2025 16:18:38 - PDXC Integration (Work notes)
Assigned to Suraj Rai.
05-12-2025 16:18:35 - PDXC Integration (Additional comments)
srai7@dxc.com: Hi @Ruaan Deysel
Regarding - cloud archive error.
We have corrected the error, please verify the change after an hour and let us know. Thanks!
05-12-2025 16:18:34 - PDXC Integration (Work notes)
Assigned to Suraj Rai.
&lt;br/&gt;Archive GUIDs miss-matched.
05-12-2025 10:12:04 - PDXC Integration (Work notes)
Assigned to Suraj Rai.
05-12-2025 10:05:05 - Cameron Horn (Work notes)
Platform DXC Integration incident INC0576057 created INC40791473
05-12-2025 10:04:58 - Cameron Horn (Work notes)
Assigning to the DXC O365 Messaging team to investigate the error message
</t>
  </si>
  <si>
    <t xml:space="preserve">
 2025-12-05 10:11:58 PDXC Integration - State is Work in Progress was New
 2025-12-05 16:18:33 PDXC Integration - State is On Hold was Work in Progress
 2025-12-10 17:09:07 PDXC Integration - State is Work in Progress was On Hold
 2025-12-10 17:12:46 PDXC Integration - State is Resolved was Work in Progress</t>
  </si>
  <si>
    <t xml:space="preserve">09-12-2025 15:36:44 - PDXC Integration (Work notes)
Assigned to Jacen Warriner.
&lt;br/&gt;Tech to check device at tech bar and account privileges on documents.
seemed to be a network sync issue - gpupdate and company portal sync
09-12-2025 15:35:48 - PDXC Integration (Work notes)
Assigned to Jacen Warriner.
&lt;br/&gt;Tech to check device at tech bar and account privileges on documents.
seemed to be a network sync issue - gpupdate and company portal sync&lt;br/&gt;Noticed that Hannah background was missing (black) and the top right corner network info was missing. Suspected that gpupdate/ other network synch was the issue - especially WFH. ran gpupdate, company portal sync and windows updates. confirmed global protect up to date and signed in.
restarted device. network details appeared, but background still missing - at this stage, Hannah was able to edit and change docs from the sharepoint.
deleted the transcoded wallpaper (appdata---themes)
restarted again, background came up correctly, confirmed sharepoint working on hotspot.
09-12-2025 15:35:48 - PDXC Integration (Work notes)
Assigned to Jacen Warriner.
&lt;br/&gt;Tech to check device at tech bar and account privileges on documents.
seemed to be a network sync issue - gpupdate and company portal sync
09-12-2025 15:35:42 - PDXC Integration (Additional comments)
jacen.warriner@dxc.com: Thanks for coming in Hannah,
Glad we could get you up and running again, if anything weird happens especially when you go WFH again, please reach out =)
09-12-2025 15:31:04 - PDXC Integration (Work notes)
Assigned to Jacen Warriner.
09-12-2025 11:09:15 - PDXC Integration (Work notes)
Assigned to Jacen Warriner.
09-12-2025 11:09:15 - PDXC Integration (Work notes)
Assigned to Jacen Warriner.
09-12-2025 11:09:08 - PDXC Integration (Additional comments)
jacen.warriner@dxc.com: Howdy Hannah,
I'm working on your ticket, are you able to bring the device into the tech bar? I'd like to do a few updates, but I think it's also worth checking your account privileges on the documents.
08-12-2025 10:08:34 - PDXC Integration (Work notes)
Assigned to Jacen Warriner.
05-12-2025 13:03:25 - Gilbert Noble (Work notes)
Platform DXC Integration incident INC0576056 created INC40792944
05-12-2025 12:34:50 - Raegan Munro (Work notes)
Description of Issue:
 User called in relation to this issue. 
Troubleshooting:
 User is only able to use PowerPoint in the browser version - The app does not work. 
When user tries to save the PowerPoint app they receive the error that they are not connected to the server. 
User has refreshed their global protect connection but same issue. 
Remoted into users device.
User advised that no one else is having this issue - They are also not having problems in other apps. 
User advised that these issues are occurring when working on live files. 
Running office repair. 
The only sync error is a SAP conflict. 
User advised that when working on the document previously their coworker could see them connected on 2 device, but user only has the one laptop and a mobile. 
Restarted device.
Issue is still occurring after the restart. 
Assigning to RDS as per KB0010969.
============================ 
Username: Hannah Kidd
Employee ID: R907689
PC Name: QRSL-YLT2VM4QSW
Contact Number: 0422 102 628
05-12-2025 11:55:45 - Zahra Gholami (Additional comments)
Hi Hannah,
I just tried giving you a call to help troubleshoot the OneDrive/PowerPoint issue. 
Please let me know a convenient time to connect, or feel free to call me back directly on 073072 5000.
I'd like to make sure we get this resolved quickly.
Best regards,
Zahra Gholami
05-12-2025 11:49:54 - Zahra Gholami (Work notes)
SDA called user to help troubleshoot 
user did not answered
05-12-2025 10:58:15 - Zahra Gholami (Work notes)
investigating
</t>
  </si>
  <si>
    <t xml:space="preserve">
 2025-12-05 10:08:44 Cameron Horn - Assigned to is Raegan Munro was 
 2025-12-05 11:55:45 Zahra Gholami - State is On Hold was Work in Progress
 2025-12-05 12:34:50 Raegan Munro - State is Work in Progress was On Hold
 2025-12-05 13:01:08 Gilbert Noble - Assigned to is Gilbert Noble was 
 2025-12-05 13:03:17 Gilbert Noble - Assignment Group is DXC Desktop CBD was DXC Remote Desktop Support
 2025-12-09 11:09:08 PDXC Integration - State is On Hold was Work in Progress
 2025-12-09 15:30:58 PDXC Integration - State is Work in Progress was On Hold
 2025-12-09 15:35:39 PDXC Integration - State is Resolved was Work in Progress
 2025-12-14 16:00:09  - State is Closed was Resolved</t>
  </si>
  <si>
    <t xml:space="preserve">09-12-2025 09:26:41 - Chau Nguyen (Additional comments)
Hi Brodie,
Thank you, good to know it's working. I've updated a fix in Test/UAT and about to let you know but seems you've already tested it.
I will close this ticket. If you have any issue, please don't hesitate to raise another ticket for assistance.
Regards,
Chau Nguyen
09-12-2025 09:23:05 - Brodie Shaw (Additional comments)
Hi Chau, we can close this ticket now- it appears that I can export to pdf now the status reports - thanks for your help
05-12-2025 15:24:27 - Brodie Shaw (Additional comments)
No we cant close it - it works in the old UI which is where your link takes me too - but it still doesn't work in the new UI - I still get the error message - it works for my team members in the new UI
05-12-2025 15:16:48 - Chau Nguyen (Additional comments)
Hi Brodie,
Thank you, good to know it's working.
Could you please advise if you still have any concern or we can resolve the ticket?
Regards,
Chau Nguyen
05-12-2025 15:10:04 - Brodie Shaw (Additional comments)
Hi Chau, it works when I click the link and select the printer icon
05-12-2025 15:02:05 - Chau Nguyen (Additional comments)
Hi Brodie,
Could you please try to export from this link by clicking the printer icon? https://queenslandrailtest.service-now.com/now/nav/ui/classic/params/target/%24pmview.do%3Fsysparm_view%3Dstatus_report%26sysparm_projid%3D0e9b8a8f1bff2610f1addce8b04bcbe7%26sysparm_class_name%3Dpm_project%26sysparm_entity%3Dproject%26sysparm_use_polaris%3Dfalse
Plrase kindly review and let me know your feedback.
Regards,
Chau Nguyen
05-12-2025 13:57:36 - Brodie Shaw (Additional comments)
Thanks Chau that is now working beautifully - however one last issue - i cant export to pdf when selecting a status report - is there another access that needs updating?
05-12-2025 13:41:43 - Chau Nguyen (Additional comments)
If the access is not working, please try to logout and login again.
05-12-2025 13:41:20 - Chau Nguyen (Additional comments)
Hi Brodie,
Thank you for the information.
Upon review, the access difference between your account and Laura is ICT related access.
I've replicated Laura's access to your Test/UAT account.
Please kindly review and let me know your feedback.
Regards,
Chau Nguyen
05-12-2025 13:33:32 - Brodie Shaw (Additional comments)
Perfect - Laura Hogan r907363
05-12-2025 13:30:26 - Chau Nguyen (Additional comments)
Hi Brodie,
Your changes from Details section will reflect to Planning section.
But if you want to make changes in the Planning section, can you share the name of the team member who can make changes in Planning section please?
I will replicate their Test/UAT access to your Test/UAT account and you might be able to do the same.
Regards,
Chau Nguyen
05-12-2025 13:23:41 - Brodie Shaw (Additional comments)
Hi Chau, I need to be able to do it from the planning section - other team members can do this - it looks like it's got something to do with my admin, or authorisation level - we are developing training videos on the new UI and I need to be able to show the different way of updating things in the new Service NOW UI - this includes making changes via the planning section
05-12-2025 12:58:01 - Chau Nguyen (Additional comments)
Hi Brodie,
Thank you for reaching out to Service Now team.
Upon review, you cannot make changes in "Planning" section.
Instead, please go to "Details" section, "Project Tasks" tab and you will be able to make changes.
Please kindly review and let me know if you have any concern.
Regards,
Chau Nguyen
05-12-2025 10:34:12 - Zahra Gholami (Additional comments)
That is my pleasure- Thank you for reaching out
05-12-2025 10:33:47 - Brodie Shaw (Additional comments)
Thats it - thanks for raisingthe ticke - cheers
05-12-2025 10:33:16 - Zahra Gholami (Additional comments)
is there anything else that I can help you with Brodie?
05-12-2025 10:32:49 - Brodie Shaw (Additional comments)
ok
05-12-2025 10:32:47 - Zahra Gholami (Additional comments)
As I am unable to find the cause of the issue. the related team will be in touch with you as soon as possible
05-12-2025 10:32:46 - Zahra Gholami (Additional comments)
I have raised an incident on your behalf and assigned to the related team to follow up with you. here is your incident number INC0576054
05-12-2025 10:32:45 - Zahra Gholami (Additional comments)
Thank you again for your patience and I will be with you shortly
05-12-2025 10:32:44 - Zahra Gholami (Additional comments)
Thank you- I am currently checking some other things that might cause the issue
05-12-2025 10:32:43 - Brodie Shaw (Additional comments)
i tried again to make a change to a project in UAT and once again got the error message
05-12-2025 10:32:42 - Brodie Shaw (Additional comments)
i have logged out and logged back in - no issues with login
05-12-2025 10:32:41 - Brodie Shaw (Additional comments)
i can login - i dont have an issue logging in
05-12-2025 10:32:40 - Zahra Gholami (Additional comments)
do you want to close that and then try to log in again
05-12-2025 10:32:39 - Zahra Gholami (Additional comments)
were you able to log in successfully?  there could be a wrong password entered
05-12-2025 10:32:38 - Zahra Gholami (Additional comments)
KB0011005
05-12-2025 10:32:37 - Brodie Shaw (Additional comments)
ok
05-12-2025 10:32:36 - Zahra Gholami (Additional comments)
thank you for your patience
05-12-2025 10:32:35 - Zahra Gholami (Additional comments)
before I remote please bear with me, I need to check your account to see what is happening there
05-12-2025 10:32:34 - Brodie Shaw (Additional comments)
but i should be authorise
05-12-2025 10:32:33 - Brodie Shaw (Additional comments)
i am having problems updating projects in Service NOW UAT - it is saying i am not authorised
05-12-2025 10:32:32 - Brodie Shaw (Additional comments)
no i dont
05-12-2025 10:32:31 - Zahra Gholami (Additional comments)
I mean you have problem signing in to service now is that right?
05-12-2025 10:32:30 - Brodie Shaw (Additional comments)
What applications are you talking about?
05-12-2025 10:32:29 - Brodie Shaw (Additional comments)
??
05-12-2025 10:32:28 - Zahra Gholami (Additional comments)
before I remote in, can you sign in to the other applications
05-12-2025 10:32:27 - Brodie Shaw (Additional comments)
are you in
05-12-2025 10:32:26 - Zahra Gholami (Additional comments)
Thank you
05-12-2025 10:32:25 - Brodie Shaw (Additional comments)
it is
05-12-2025 10:32:24 - Zahra Gholami (Additional comments)
is that ok if I remote and have a look at it?
05-12-2025 10:32:23 - Zahra Gholami (Additional comments)
I am trying to remote into your computer
05-12-2025 10:32:22 - Zahra Gholami (Additional comments)
Thank you so much
05-12-2025 10:32:21 - Brodie Shaw (Additional comments)
sorry- QRSL-JYESHOYBJM
05-12-2025 10:32:20 - Brodie Shaw (Additional comments)
missing a Y
05-12-2025 10:32:19 - Brodie Shaw (Additional comments)
QRSL-JYESHOBYJM
05-12-2025 10:32:18 - Zahra Gholami (Additional comments)
could you also confirm that this computer name is correct?QRSL-JYESHOBJM
05-12-2025 10:32:17 - Brodie Shaw (Additional comments)
yep
05-12-2025 10:32:16 - Zahra Gholami (Additional comments)
did you sign in to global protect?
05-12-2025 10:32:15 - Brodie Shaw (Additional comments)
home, but i think i get this in the office as well
05-12-2025 10:32:14 - Zahra Gholami (Additional comments)
?
05-12-2025 10:32:13 - Zahra Gholami (Additional comments)
are you working from home or office
05-12-2025 10:32:12 - Zahra Gholami (Additional comments)
Hi Brodie, thank you for reaching us, I am currently looking into this error message- please bear with me
05-12-2025 10:32:11 - Brodie Shaw (Additional comments)
Hoping you can let me know how to fix this
05-12-2025 10:32:10 - Brodie Shaw (Additional comments)
Hi - i am doing some work in ServiceNOW UAT - but everytime i try to make a change to a project i get an error message saying User not Autorised - see screenshot
05-12-2025 10:32:09 - Zahra Gholami (Additional comments)
Thank you for contacting  the ICT Service Desk.  I am looking into your question now and will be with you shortly.
05-12-2025 10:32:08 - Brodie Shaw (Additional comments)
0420228676 - QRSL-JYESHOBJM
</t>
  </si>
  <si>
    <t xml:space="preserve">
 2025-12-05 11:26:43 Lemuel So - Assigned to is Chau Nguyen was 
 2025-12-05 12:58:01 Chau Nguyen - State is On Hold was Work in Progress
 2025-12-09 09:27:59 Chau Nguyen - State is Resolved was On Hold
 2025-12-14 10:00:13  - State is Closed was Resolved</t>
  </si>
  <si>
    <t xml:space="preserve">
 2025-12-05 10:08:44 Cameron Horn - Assigned to is Raegan Munro was 
 2025-12-05 11:46:22 Byron Bilney - State is Resolved was Work in Progress
 2025-12-10 12:00:02  - State is Closed was Resolved</t>
  </si>
  <si>
    <t xml:space="preserve">12-12-2025 10:48:41 - PDXC Integration (Work notes)
Assigned to Sonia Pandey.
&lt;br/&gt;As advised by the user (mentioned in ticket description), they will be unavailable from 8th December for a period of 8 days.
However, user is not showing OOO on teams hence sent email and asked if he is available in between to connect and troubleshoot issue.
As per user's message in ticket he will be back on 16th dec so next attempt to contact should be on 16th dec.
11-12-2025 12:14:58 - PDXC Integration (Work notes)
Assigned to Sonia Pandey.
&lt;br/&gt;As advised by the user (mentioned in ticket description), they will be unavailable from 8th December for a period of 8 days. 
However, user is not showing OOO on teams hence sent email and asked if he is available in between to connect and troubleshoot issue.
11-12-2025 12:12:39 - PDXC Integration (Work notes)
Assigned to Sonia Pandey.
11-12-2025 12:12:30 - PDXC Integration (Additional comments)
sonia.pandey@dxc.com: Hi Robert,
This is regarding INC40791748 – Unable to insert an Outlook email from 2023.
As noted in the ticket, you mentioned that you will be unavailable from 8th December for a period of 8 days. However, I don’t see any Out of Office message.
Could you please confirm whether you would like us to contact you only after this timeframe, or if there is any availability in between to connect?
Thanks &amp; Regards,
Sonia Pandey
10-12-2025 11:25:45 - PDXC Integration (Work notes)
Assigned to Sonia Pandey.
10-12-2025 11:25:44 - PDXC Integration (Work notes)
Assigned to Sonia Pandey.
&lt;br/&gt;As we dont see any out of office message for him on teams , for the confirmation an email has been sent to user to confirm if he wants to be contacted after 8 days timeframe or he still have the availability in between to connect.
Email sent to user :
Hi Robert,
This is regarding INC40791748 – Unable to insert an Outlook email from 2023.
As noted in the ticket, you mentioned that you will be unavailable from 8th December for a period of 8 days. However, I don’t see any Out of Office message.
Could you please confirm whether you would like us to contact you only after this timeframe, or if there is any availability in between to connect?
Thanks &amp; Regards,
Sonia Pandey
10-12-2025 11:25:40 - PDXC Integration (Additional comments)
sonia.pandey@dxc.com: Hi Robert,
This is regarding INC40791748 – Unable to insert an Outlook email from 2023.
As noted in the ticket, you mentioned that you will be unavailable from 8th December for a period of 8 days. However, I don’t see any Out of Office message.
Could you please confirm whether you would like us to contact you only after this timeframe, or if there is any availability in between to connect?
Thanks &amp; Regards,
Sonia Pandey
10-12-2025 11:24:19 - PDXC Integration (Work notes)
Assigned to Sonia Pandey.
&lt;br/&gt;As advised by the user (mentioned in ticket description), they will be unavailable from 8th December for a period of 8 days. Further contact should be scheduled after this timeframe.
09-12-2025 11:40:54 - PDXC Integration (Work notes)
Assigned to Sonia Pandey.
&lt;br/&gt;Awaiting user's response.
09-12-2025 11:40:48 - PDXC Integration (Work notes)
Assigned to Sonia Pandey.
09-12-2025 11:40:42 - PDXC Integration (Additional comments)
sonia.pandey@dxc.com: Hi @Robert Warren
Could you please open your outlook app and try to check online archive folder on your end. Please scroll down and it should show up in the end (if it is available)
Thank you.
08-12-2025 16:53:48 - PDXC Integration (Work notes)
Assigned to Sonia Pandey.
&lt;br/&gt;User's online archive is currently enabled hence we are suspecting that the old emails are saved online in archive folder rather than locally hence user is unable to locate when trying to insert.
Tomorrow we will check with user and confirm online archive folder. If this is the case then we would have to recommend drag and drop or save email as attachment workaround when trying to insert old emails in new email.
05-12-2025 14:07:06 - Robert Warren (Work notes)
Platform DXC Integration incident INC0576050 updated INC40791748
05-12-2025 14:07:00 - Robert Warren (Additional comments)
reply from: Robert.Warren@qr.com.au
Hello - I’ve always been able to do this, but it appears to not work on Win 11 upgraded PCs. My availability is in the ticket.
05-12-2025 13:20:24 - PDXC Integration (Work notes)
Assigned to Sonia Pandey.
05-12-2025 13:20:08 - PDXC Integration (Work notes)
Assigned to Sonia Pandey.
05-12-2025 13:19:59 - PDXC Integration (Additional comments)
sonia.pandey@dxc.com: Hi @Robert Warren
Good day.
When was the last time you were able to insert older emails or is it the first time you are doing so.
Also please confirm your availability to discuss this issue.
Thank you.
05-12-2025 13:19:58 - PDXC Integration (Work notes)
Assigned to Sonia Pandey.
&lt;br/&gt;User is showing as offline on teams .
Asked user when was the last time he was able to insert the old emails in an new email.
Asked user's availability as well
Awaiting response.
05-12-2025 10:52:59 - PDXC Integration (Work notes)
Assigned to Sonia Pandey.
05-12-2025 10:39:44 - PDXC Integration (Work notes)
Added attachment ::  QLDRail_INC added (CNDEF0001178) - outlook.jpg
05-12-2025 10:39:17 - Andy Phan (Work notes)
Platform DXC Integration incident INC0576050 created INC40791748
05-12-2025 10:39:05 - Andy Phan (Work notes)
Called user and remoted into QRSL-0PI7KCAXLY. 
The user demonstrated the issue as shown in their screenshot.
SDA reviewed other Outlook folders and observed that the email history varies significantly across them.
The user is available for contact as outlined in the description.
Assigning to O365 for further assistance.
05-12-2025 10:28:16 - Andy Phan (Work notes)
Investigating
</t>
  </si>
  <si>
    <t xml:space="preserve">12-12-2025 08:16:48 - PDXC Integration (Work notes)
Assigned to Gudla Harshitha.
12-12-2025 08:16:45 - PDXC Integration (Additional comments)
harshitha.gudla@dxc.com: Hi Bommineni, Sowbhagya lakshmi
CVD-CDD900-2088 - Agent status is not ready 
Could you please check that we have a ticket for this?
Everyone can someone please look into the VDI: CVD-CDD900-2088
Happening from last week 
Hi K, Hariprasath/ Bommineni, Sowbhagya lakshmi
Harshitha, Gudla
Hi Bommineni, Sowbhagya lakshmi     CVD-CDD900-2088 - Agent status is not ready
Can  you please look into this issue
Harshitha, Gudla
Could you please check that we have a ticket for this?
Hi Harshitha, Gudla, No there is no active ticket for this server. 
This agent not ready issue was fixed after opening the port 80 and 32526 in Windows Firewall. Can you check that the port 80 and 32526 are allowed or not?
Hi Hariprasath
We are unable to rdp or remote in to the machine
The machine is not coming registered from a week
K, Hariprasath 
This agent not ready issue was fixed after opening the port 80 and 32526 in Windows Firewall. Can you check that the port 80 and 32526 are allowed or not?
We have received an user incident last week and user is following up abt the status
do you have local credentials for this server
Not sure
Need to check
But we wont be able to rdp
MOHANTY, SWATI
Not sure  Need to check
if we have local credentials i will try to check the ports and open them if they are closed.
i will need to take snapshot and attach to other server and login with local credentials from their and try
hi Bommineni, Sowbhagya lakshmi pls check with login credentials: qradmin and password shared on personal chat
Hi Bommineni, Sowbhagya lakshmi/K, Hariprasath
Good Morning!
One more user has reported an issue, unable to launch the VDI.
Please look into it.
CVD-CDD999-1079 - Agent status not ready 
Hi Bommineni, Sowbhagya lakshmi\ K, Hariprasath
can you please look into the above issue?
08-12-2025 11:45:08 - PDXC Integration (Additional comments)
swati.mohanty@dxc.com: contacted user over MS Teams
user is away
waiting for update
08-12-2025 11:45:08 - PDXC Integration (Work notes)
Assigned to Gudla Harshitha.
05-12-2025 10:55:24 - PDXC Integration (Work notes)
Assigned to Gudla Harshitha.
05-12-2025 10:55:14 - PDXC Integration (Work notes)
Assigned to Gudla Harshitha.
05-12-2025 10:55:09 - PDXC Integration (Additional comments)
harshitha.gudla@dxc.com: Hii Speare, Chris
Good day !
regarding VDI issue
please try to launch the VDI and share the status
05-12-2025 10:52:55 - PDXC Integration (Work notes)
Assigned to Gudla Harshitha.
05-12-2025 10:26:54 - PDXC Integration (Work notes)
Vendor Referenced this CI Value on Creation not found in database : General Enquiries (Generic Ci)
Vendor Referenced this Business Service Value on Creation not found in database : Citrix XenDesktop
05-12-2025 10:26:49 - PDXC Integration (Work notes)
Added attachment ::  QLDRail_INC added (CNDEF0001178) - citrix desktop wont start.png
05-12-2025 10:26:30 - Andy Phan (Work notes)
Platform DXC Integration incident INC0576048 created INC40791653
05-12-2025 10:26:17 - Andy Phan (Work notes)
Assigning to DXC Desktop Technology Citrix for further assistance.
05-12-2025 10:22:45 - Andy Phan (Work notes)
Investigating
</t>
  </si>
  <si>
    <t xml:space="preserve">11-12-2025 10:28:58 - PDXC Integration (Work notes)
Assigned to Ashish Anand.
&lt;br/&gt;[incident].[cmdb_ci] supplied value [Oracle Primavera Desktop] failed [More than one match found]&lt;br/&gt;Firewall not blocking access. User gained access to Oracle Support site without issue. Incident closed.
11-12-2025 10:28:08 - PDXC Integration (Work notes)
Assigned to Ashish Anand.
&lt;br/&gt;[incident].[cmdb_ci] supplied value [Oracle Primavera Desktop] failed [More than one match found]&lt;br/&gt;Firewall not blocking access. User gained access to Oracle Support site without issue. Incident closed.
11-12-2025 10:28:04 - PDXC Integration (Additional comments)
ashish.anand@dxc.com: We have checked firewall logs for 10.88.131.20 machine and found its not blocking  by Firewall . user gained access to the Oracle his  Support site without issue this morning and he has confirmed to close this incident. 
11-12-2025 10:27:38 - PDXC Integration (Work notes)
Assigned to Ashish Anand.
&lt;br/&gt;[incident].[cmdb_ci] supplied value [Oracle Primavera Desktop] failed [More than one match found]
11-12-2025 10:27:29 - PDXC Integration (Work notes)
Assigned to Ashish Anand.
&lt;br/&gt;[incident].[cmdb_ci] supplied value [Oracle Primavera Desktop] failed [More than one match found]
11-12-2025 10:27:27 - PDXC Integration (Additional comments)
ashish.anand@dxc.com: We have checked firewall logs for 10.88.131.20 machine and found its not blocking  by Firewall . user gained access to the Oracle his  Support site without issue this morning and he has confirmed to close this incident.
11-12-2025 10:26:38 - PDXC Integration (Work notes)
Assigned to Ashish Anand.
&lt;br/&gt;[incident].[cmdb_ci] supplied value [Oracle Primavera Desktop] failed [More than one match found]&lt;br/&gt;We have checked firewall logs for 10.88.131.20 machine and found its not blocking  by Firewall . user gained access to the Oracle his  Support site without issue this morning and he has confirmed to close this incident.
10-12-2025 13:36:44 - PDXC Integration (Work notes)
Assigned to Ashish Anand.
&lt;br/&gt;[incident].[cmdb_ci] supplied value [Oracle Primavera Desktop] failed [More than one match found]
10-12-2025 13:36:37 - PDXC Integration (Additional comments)
ashish.anand@dxc.com: Please provide the source IP and initiate the request  so that we can capture the logs on our firewall
10-12-2025 13:01:30 - Danny Van Wanrooy (Work notes)
Platform DXC Integration incident INC0576044 updated INC40834029
10-12-2025 13:01:26 - Danny Van Wanrooy (Additional comments)
Even if I do get to the login stage where I enter my username and password I have not been logged into the Mr Oracle Support site as it fails on the final stage as well.
10-12-2025 13:00:20 - Danny Van Wanrooy (Work notes)
Platform DXC Integration incident INC0576044 updated INC40834029
10-12-2025 13:00:16 - Danny Van Wanrooy (Additional comments)
Hi Ashish, thats not the part that fails its the next stage where its supposed to take you to the login part where I enter my username and password details. Then once the login details are entered its then supposed to log the user into the My Oracle support site. The screenshot you've displayed is just the first screen.
10-12-2025 12:59:14 - PDXC Integration (Work notes)
Assigned to Ashish Anand.
&lt;br/&gt;[incident].[cmdb_ci] supplied value [Oracle Primavera Desktop] failed [More than one match found]
10-12-2025 12:58:55 - PDXC Integration (Work notes)
Assigned to Ashish Anand.
&lt;br/&gt;[incident].[cmdb_ci] supplied value [Oracle Primavera Desktop] failed [More than one match found]
10-12-2025 12:58:46 - PDXC Integration (Additional comments)
ashish.anand@dxc.com: Awaiting respond from user
09-12-2025 16:30:09 - PDXC Integration (Work notes)
Assigned to Ashish Anand.
&lt;br/&gt;[incident].[cmdb_ci] supplied value [Oracle Primavera Desktop] failed [More than one match found]
09-12-2025 12:07:15 - PDXC Integration (Work notes)
[incident].[cmdb_ci] supplied value [Oracle Primavera Desktop] failed [More than one match found]
09-12-2025 12:07:04 - PDXC Integration (Work notes)
[incident].[cmdb_ci] supplied value [Oracle Primavera Desktop] failed [More than one match found]&lt;br/&gt;had quick session with Danny - he can login with his personal phone with same credentials.  He tried Private browsing window / clearing cache and also tried windows 10 machine as his primary is win11.  tbh not sure if someting in our environment is confusing the issue., if security team could look at any filtering that maybe going on as maybe with change of oracle site something could be blocked
09-12-2025 12:00:49 - PDXC Integration (Work notes)
Assigned to Matthew Hohnke.
&lt;br/&gt;[incident].[cmdb_ci] supplied value [Oracle Primavera Desktop] failed [More than one match found]
09-12-2025 12:00:48 - PDXC Integration (Work notes)
Assigned to Matthew Hohnke.
&lt;br/&gt;[incident].[cmdb_ci] supplied value [Oracle Primavera Desktop] failed [More than one match found]&lt;br/&gt;Added attachment ::  Dabby_oracle_error.JPG
09-12-2025 09:10:08 - PDXC Integration (Work notes)
Assigned to Matthew Hohnke.
&lt;br/&gt;[incident].[cmdb_ci] supplied value [Oracle Primavera Desktop] failed [More than one match found]
09-12-2025 07:26:51 - Danny Van Wanrooy (Work notes)
Platform DXC Integration incident INC0576044 updated INC40834029
09-12-2025 07:26:47 - Danny Van Wanrooy (Additional comments)
I have retried the access but I am still unable to access the My Oracle Support site.
08-12-2025 16:46:08 - PDXC Integration (Work notes)
[incident].[cmdb_ci] supplied value [Oracle Primavera Desktop] failed [More than one match found]&lt;br/&gt;Vendor Referenced this Business Service Value on Creation not found in database : Internet
08-12-2025 16:46:04 - PDXC Integration (Work notes)
[incident].[cmdb_ci] supplied value [Oracle Primavera Desktop] failed [More than one match found]&lt;br/&gt;Added attachment ::  QLDRail_INC added (CNDEF0001178) - MyOracleSupport_Login.jpg
08-12-2025 16:45:50 - Zoe O'Brien (Work notes)
Platform DXC Integration incident INC0576044 created INC40834029
08-12-2025 16:42:16 - Zoe O'Brien (Work notes)
SDA checked KB0011503 - Primavera groups are deployed by Application AUS.
SDA removed AP_Oracle_Primavera_P6_Web from the user in DRA
Assigning to Application AUS to assist further with this issue
08-12-2025 16:39:56 - Zoe O'Brien (Work notes)
Investigating
05-12-2025 10:05:30 - Byron Bilney (Additional comments)
Hi Danny 
Could you please try accessing Oracle again in about 24 hours for the fix replicate on your end.
Kind regards, Byron Bilney
05-12-2025 10:05:30 - Byron Bilney (Work notes)
added user into AP_Oracle_Primavera_P6_Web as per KB0011503
05-12-2025 09:46:28 - Byron Bilney (Work notes)
Investigating
05-12-2025 09:38:40 - Danny Van Wanrooy (Additional comments)
Image attached. I need to gain access to the Oracle Support site to investigate issues with Primavera as part of my P6 support function to QR users. I have spoken with another colleague in QR who has the same issue when trying to access the site via the QR network. I am able to access the Oracle support site using my mobile phone browser so the site is available and working.
</t>
  </si>
  <si>
    <t xml:space="preserve">
 2025-12-05 09:36:35 Shane Kmet - Assigned to is Fred Shea was 
 2025-12-05 10:05:30 Byron Bilney - State is On Hold was Work in Progress
 2025-12-08 16:42:16 Zoe O'Brien - State is Work in Progress was On Hold
 2025-12-08 16:45:23 Zoe O'Brien - Assignment Group is DXC Application AUS was Global Service Desk
 2025-12-09 12:06:55 PDXC Integration - Assignment Group is DXC Security Web Filtering Management was DXC Application AUS
 2025-12-10 12:58:46 PDXC Integration - State is On Hold was Work in Progress
 2025-12-11 10:26:37 PDXC Integration - State is Work in Progress was On Hold
 2025-12-11 10:28:04 PDXC Integration - State is Resolved was Work in Progress</t>
  </si>
  <si>
    <t xml:space="preserve">
 2025-12-10 10:00:06  - State is Closed was Resolved</t>
  </si>
  <si>
    <t xml:space="preserve">
 2025-12-10 10:00:03  - State is Closed was Resolved</t>
  </si>
  <si>
    <t xml:space="preserve">08-12-2025 09:35:34 - PDXC Integration (Work notes)
Assigned to Warwick Ackers.
&lt;br/&gt;John has advised that he can now log onto Work Manager without issue.
08-12-2025 09:35:27 - PDXC Integration (Work notes)
Assigned to Warwick Ackers.
&lt;br/&gt;John has advised that he can now log onto Work Manager without issue.
08-12-2025 09:35:27 - PDXC Integration (Additional comments)
wackers@dxc.com: John has advised that he can now log onto Work Manager without issue.
08-12-2025 09:34:28 - PDXC Integration (Work notes)
Assigned to Warwick Ackers.
05-12-2025 10:44:35 - PDXC Integration (Work notes)
Assigned to Warwick Ackers.
05-12-2025 10:43:44 - PDXC Integration (Work notes)
Assigned to Warwick Ackers.
05-12-2025 10:43:42 - PDXC Integration (Additional comments)
wackers@dxc.com: Cleared issue and waiting for feedback from John
05-12-2025 10:31:04 - PDXC Integration (Work notes)
Assigned to Warwick Ackers.
05-12-2025 09:31:09 - PDXC Integration (Work notes)
Vendor Referenced this Business Service Value on Creation not found in database : SAP Work Manager
05-12-2025 09:30:37 - Alexander Badcock (Work notes)
Platform DXC Integration incident INC0576038 created INC40791210
</t>
  </si>
  <si>
    <t xml:space="preserve">
 2025-12-05 10:30:59 PDXC Integration - State is Work in Progress was New
 2025-12-05 10:43:42 PDXC Integration - State is On Hold was Work in Progress
 2025-12-08 09:34:18 PDXC Integration - State is Work in Progress was On Hold
 2025-12-08 09:35:27 PDXC Integration - State is Resolved was Work in Progress
 2025-12-13 10:00:07  - State is Closed was Resolved</t>
  </si>
  <si>
    <t xml:space="preserve">
 2025-12-10 11:00:12  - State is Closed was Resolved</t>
  </si>
  <si>
    <t xml:space="preserve">10-12-2025 10:47:28 - PDXC Integration (Work notes)
Assigned to Suraj Rai.
&lt;br/&gt;Access to shared mailbox granted for PDL SEQ Rollingstock Maintenance and PDL SEQ Rollingstock Maintenance SLT. User confirmed successful email send to PDL SEQ Rollingstock Maintenance listing.
10-12-2025 10:46:49 - PDXC Integration (Additional comments)
srai7@dxc.com: Hi @Jean Pameron
Good Day!
Thank you for confirming that you were able to send email to the (PDL SEQ Rollingstock Maintenance listing) now.
We are proceeding with resolving the case from our end. Please feel free to contact the service desk in case of any further queries or a new ticket is to be opened.
Thanks!
10-12-2025 10:46:49 - PDXC Integration (Work notes)
Assigned to Suraj Rai.
&lt;br/&gt;Access to shared mailbox granted for PDL SEQ Rollingstock Maintenance and PDL SEQ Rollingstock Maintenance SLT. User confirmed successful email send to PDL SEQ Rollingstock Maintenance listing.
10-12-2025 10:46:49 - PDXC Integration (Work notes)
Assigned to Suraj Rai.
&lt;br/&gt;Access to shared mailbox granted for PDL SEQ Rollingstock Maintenance and PDL SEQ Rollingstock Maintenance SLT. User confirmed successful email send to PDL SEQ Rollingstock Maintenance listing.&lt;br/&gt;Added user to send as restriction.
10-12-2025 10:36:14 - PDXC Integration (Work notes)
Assigned to Suraj Rai.
09-12-2025 07:30:15 - Jean Pameron (Work notes)
Platform DXC Integration incident INC0576029 updated INC40791396
09-12-2025 07:30:10 - Jean Pameron (Additional comments)
Good morning Srai, thank you so much! I managed to send email to the PDL SEQ Rollingstock Maintenance listing. Have a good day!
08-12-2025 12:00:38 - PDXC Integration (Work notes)
Assigned to Suraj Rai.
08-12-2025 12:00:31 - PDXC Integration (Additional comments)
srai7@dxc.com: Hi @Jean Pameron
Good Day!
We have enable access to send email to the below PDLs, could you please verify and confirm us.
PDL SEQ Rollingstock Maintenance - Added permisison
PDL SEQ Rollingstock Maintenance SLT - Added permission
PDL Heavy Maintenance MGL's - Not set
PDL CRM Rollingstock Maintenance Coordinators - Not set
Thanks!
08-12-2025 09:20:33 - Gilbert Noble (Work notes)
Platform DXC Integration incident INC0576029 updated INC40791396
08-12-2025 09:20:28 - Gilbert Noble (Work notes)
Jean Pameron called, they need this done ASAP as they need to send communications to the PDLs
User needs send to-restrictions to the following PDLs, the approval is already provided. 
PDL SEQ Rollingstock Maintenance
PDL SEQ Rollingstock Maintenance SLT
PDL Heavy Maintenance MGL's
PDL CRM Rollingstock Maintenance Coordinators
08-12-2025 06:58:50 - Jean Pameron (Work notes)
Platform DXC Integration incident INC0576029 updated INC40791396
08-12-2025 06:58:45 - Jean Pameron (Additional comments)
Good morning IT, any updates for this urgent request? Thank you.
05-12-2025 15:08:05 - Jean Pameron (Work notes)
Platform DXC Integration incident INC0576029 updated INC40791396
05-12-2025 15:08:01 - Jean Pameron (Additional comments)
Hi Srai, also I can't seem to view your responses on some of my INC requests like INC40791396 as it shows different screen as per normal IT request (pls see attachments) and when I try to log in, it wouldn't let me. Sorry.
05-12-2025 15:07:25 - PDXC Integration (Work notes)
Assigned to Suraj Rai.
&lt;br/&gt;Added attachment ::  QLDRail_INC added (CNDEF0001178) - Service Now Error.pdf
05-12-2025 15:07:15 - Jean Pameron (Work notes)
Platform DXC Integration incident INC0576029 updated INC40791396
05-12-2025 15:06:28 - PDXC Integration (Work notes)
Assigned to Suraj Rai.
&lt;br/&gt;Added attachment ::  QLDRail_INC added (CNDEF0001178) - Service Now Error.pdf
05-12-2025 15:05:58 - Jean Pameron (Work notes)
Platform DXC Integration incident INC0576029 updated INC40791396
05-12-2025 14:58:51 - Jean Pameron (Work notes)
Platform DXC Integration incident INC0576029 updated INC40791396
05-12-2025 14:58:46 - Jean Pameron (Additional comments)
Hi, sure. It'll be the PDL SEQ Rollingstock Maintenance &lt;PDLSEQRollingstockMaintenance@qr.com.au&gt;; PDL SEQ Rollingstock Maintenance SLT &lt;PDLSEQRollingstockMaintenanceSLT@qr.com.au&gt;.
05-12-2025 14:58:24 - PDXC Integration (Work notes)
Assigned to Suraj Rai.
05-12-2025 14:57:04 - PDXC Integration (Work notes)
Assigned to Suraj Rai.
05-12-2025 14:57:03 - PDXC Integration (Additional comments)
srai7@dxc.com: Hi @Jean Pameron
Regarding - "Access to the shared mailbox to send and receive emails to your team"
Could you please provide us the shared mailbox details (name/email address). 
Thanks!
05-12-2025 13:27:54 - PDXC Integration (Work notes)
Assigned to Suraj Rai.
05-12-2025 13:10:28 - Clair Neate (Work notes)
Platform DXC Integration incident INC0576029 updated INC40791396
05-12-2025 13:07:20 - Clair Neate (Work notes)
Sorry I was aware you couldn't access the tickets in snow. I have attached details below
05-12-2025 13:06:40 - Clair Neate (Work notes)
In previous request she also requested:
Also grant ability to Add or Remove users - "Manage membership permissions".
Additional staff access required for ongoing management of these PDLs.
as the owner has gone on extended leave she was needing the access to also send/receive from this shared mailbox
This was approval from previous request to have access 
** Seeking Approval **
==============================
From: IT Service Desk
Sent: Tuesday, September 23, 2025 3:12 PM
To: Heuston, Mark &lt;Mark.Heuston@qr.com.au&gt;
Subject: RITM0262604/SCTASK0216771 - Email Services
Hey Mark,
We are reaching out in regards to RITM0262604/SCTASK0216771, for Jean Pameron to be added to:
PDL CRM Rollingstock Maintenance Coordinators &lt; PDLCRMRollingstockMaintenanceCoordinators@qr.com.au &gt;
As you are the owner of the Public Distribution List/Shared Mailbox could you please grant approval for this request.
If not, could you please nominate someone else to us.
Kind regards,
FREDERIC SHEA
ASSISTANT CUSTOMER SUPPORT
Level 3. 21 Kirksway Place
Battery Point. Tasmania. 7004
PH: 07 3072 5000
Alt.PH: +61 7 3072 5000
Email: ITServiceDesk@qr.com.au
==============================
Group Name: PDL CRM Rollingstock Maintenance Coordinators
Mail Address is: PDLCRMRollingstockMaintenanceCoordinators@qr.com.au
Owner is: Mark Heuston
05-12-2025 13:03:42 - Clair Neate (Work notes)
Jean asked for access which was actioned as per below.
Good afternoon Jean,
I have provided you with the requested access to add/remove users from the following:
PDL SEQ Rollingstock Maintenance
PDL SEQ Rollingstock Maintenance SLT
PDL Heavy Maintenance MGL's
PDL CRM Rollingstock Maintenance Coordinators
Kind regards,
Cameron
05-12-2025 12:58:45 - Clair Neate (Work notes)
Investigating
05-12-2025 12:53:08 - PDXC Integration (Work notes)
No mentioned of details that we have asked for.
Hence routing back.
05-12-2025 12:46:44 - Byron Bilney (Work notes)
Platform DXC Integration incident INC0576029 updated INC40791396
05-12-2025 12:44:14 - Byron Bilney (Work notes)
RITM0262604 looks to be completed and approved
Good afternoon, Jean
I have provided you with the requested access to add/remove users from the following:
PDL SEQ Rollingstock Maintenance
PDL SEQ Rollingstock Maintenance SLT
PDL Heavy Maintenance MGL's
PDL CRM Rollingstock Maintenance Coordinators
Kind regards,
Cameron
Ben Wager approved tasks
05-12-2025 12:29:43 - Byron Bilney (Work notes)
investigating
05-12-2025 12:27:14 - PDXC Integration (Work notes)
Hi team
If user need access to shared mailbox kindly check if RITM0262604 is approved and completed. 
Also please provide the shared mailbox name/email address as per RITM0262604 only.
If yes then kindly route it back with confirmation so we can do the needful.
Please note that we don't have visibility to QR SNOW ticket.
05-12-2025 10:00:08 - PDXC Integration (Work notes)
Assigned to Sonia Pandey.
05-12-2025 09:54:13 - Clair Neate (Work notes)
Platform DXC Integration incident INC0576029 created INC40791396
05-12-2025 09:54:05 - Clair Neate (Additional comments)
Hi Jean,
ticket has been created and will be actioned for you by the relevant team. 
Kind Regards,
Clair Neate
05-12-2025 09:54:05 - Clair Neate (Work notes)
User needs access to shared mailbox in ticket # RITM0262604
Original ticket closed complete
User needs access asap to send and receive emails from the shared mailbox
Owner is on extended leave so Jean is the only one that can do this. 
She needs to send out comms to her team today for the weekend. 
</t>
  </si>
  <si>
    <t xml:space="preserve">
 2025-12-05 10:00:01 PDXC Integration - State is Work in Progress was New
 2025-12-05 12:27:08 PDXC Integration - Assignment Group is Global Service Desk was DXC O365 Messaging
 2025-12-05 12:37:11 Shane Kmet - Assigned to is Fred Shea was 
 2025-12-05 12:46:40 Byron Bilney - Assignment Group is DXC O365 Messaging was Global Service Desk
 2025-12-05 12:53:04 PDXC Integration - Assignment Group is Global Service Desk was DXC O365 Messaging
 2025-12-05 13:00:51 Shane Kmet - Assigned to is Fred Shea was 
 2025-12-05 13:10:23 Clair Neate - Assignment Group is DXC O365 Messaging was Global Service Desk
 2025-12-05 14:57:03 PDXC Integration - State is On Hold was Work in Progress
 2025-12-10 10:36:06 PDXC Integration - State is Work in Progress was On Hold
 2025-12-10 10:46:46 PDXC Integration - State is Resolved was Work in Progress</t>
  </si>
  <si>
    <t xml:space="preserve">
 2025-12-10 10:00:01  - State is Closed was Resolved</t>
  </si>
  <si>
    <t xml:space="preserve">
 2025-12-05 09:19:59 Eric Fuhrmann - State is Work in Progress was New
 2025-12-05 09:24:02 Eric Fuhrmann - State is Resolved was Work in Progress
 2025-12-10 10:00:04  - State is Closed was Resolved</t>
  </si>
  <si>
    <t xml:space="preserve">
 2025-12-05 09:31:08 Shane Kmet - Assigned to is Raegan Munro was 
 2025-12-05 09:31:13 Shane Kmet - State is Resolved was Work in Progress
 2025-12-10 10:00:00  - State is Closed was Resolved</t>
  </si>
  <si>
    <t xml:space="preserve">12-12-2025 08:34:46 - Andy Phan (Work notes)
Called user and left voicemail asking user to call us back on 07 3072 5000 (Option 1)
Pending user response.
12-12-2025 08:34:46 - Andy Phan (Additional comments)
Hi Anna,
I tried to reach you on 0437178230. Are you still having issues with your laptop or docking station? 
Please contact us by calling 07 3072 5000 (select option 1) or alternatively email us at ITServiceDesk@qr.com.au so we can assist you further.
Kind regards,
Andy
12-12-2025 08:16:09 - Andy Phan (Work notes)
Investigating
11-12-2025 08:35:37 - Andy Phan (Work notes)
Called user and issue is still happening occasionally. Issue is still happening with the docking station. 
SDA confirmed that issue doesn't seem to be happening after following KB0010470.
User will be on leave after tomorrow. 
Pending - SDA will call user back to check if issue is still happening.
11-12-2025 08:26:41 - Andy Phan (Work notes)
Investigating
09-12-2025 08:38:22 - Andy Phan (Work notes)
Called user, issue with the laptop started last Thursday (4/12/25) and is only happening while user is in the office. 
This could possibly be an issue with the Docking Station. 
User will be back tomorrow and Thursday in the office. 
Pending - SDA will call user on Thursday at 9am (Adelaide time) to check if the issue is still occurring.
09-12-2025 08:33:08 - Andy Phan (Work notes)
Investigating
08-12-2025 10:48:28 - Andy Phan (Work notes)
Called user and she is in a meeting and will call us back.
05-12-2025 10:50:20 - Andy Phan (Work notes)
Called user and left voicemail asking user to call GSD back.
Pending user response.
05-12-2025 10:50:20 - Andy Phan (Additional comments)
Hi Anna,
I tried to reach you on 0437178230.
Please contact us by calling 07 3072 5000 (select option 1) or alternatively email us at ITServiceDesk@qr.com.au so we can assist you further.
Kind regards,
Andy
05-12-2025 10:47:04 - Andy Phan (Work notes)
Investigating
</t>
  </si>
  <si>
    <t xml:space="preserve">08-12-2025 15:04:44 - PDXC Integration (Work notes)
Assigned to Eric Hanneman.
&lt;br/&gt;Issue resolved itself after force update. No further action required.  Resolving incident.  
08-12-2025 15:04:44 - PDXC Integration (Work notes)
Assigned to Eric Hanneman.
&lt;br/&gt;Issue resolved itself after force update. No further action required.  Resolving incident.  
08-12-2025 15:04:37 - PDXC Integration (Additional comments)
ehanneman2@dxc.com: Issue resolved itself after force update. No further action required.  Resolving incident.  
08-12-2025 15:03:58 - PDXC Integration (Work notes)
Assigned to Eric Hanneman.
08-12-2025 15:03:54 - PDXC Integration (Work notes)
Assigned to Eric Hanneman.
&lt;br/&gt;From: Ward, Nathan &lt;Nathan.Ward@qr.com.au&gt; 
Sent: Monday, 8 December 2025 13:55
To: Hanneman, Eric &lt;eric.hanneman@qr.com.au&gt;
Subject: RE: INC40791470 - Mailbox not receiving emails
Hi Eric,
The issue has resolved itself after the force update,
Thanks for reaching out.
Kind regards
Nathan Ward
A/TSD OPERATIONS MANAGER STH
Bowen Hills Admin-Gnd 
69 Mayne Rd Bowen Hills 4006 
T:   07 3072 8647
M: 0455540309
F: +61 7 3606 2905 
W: queenslandrail.com.au
08-12-2025 13:55:30 - Nathan Ward (Work notes)
Platform DXC Integration incident INC0576020 updated INC40791470
08-12-2025 13:55:26 - Nathan Ward (Additional comments)
This can now be closed thanks.
08-12-2025 13:34:58 - PDXC Integration (Work notes)
Assigned to Eric Hanneman.
08-12-2025 13:34:45 - PDXC Integration (Work notes)
Assigned to Eric Hanneman.
08-12-2025 13:34:42 - PDXC Integration (Additional comments)
ehanneman2@dxc.com: Awaiting response from Nathan, email sent.
08-12-2025 13:34:35 - PDXC Integration (Work notes)
Assigned to Eric Hanneman.
&lt;br/&gt;From: Hanneman, Eric 
Sent: Monday, 8 December 2025 13:34
To: Ward, Nathan &lt;Nathan.Ward@qr.com.au&gt;
Subject: INC40791470 - Mailbox not receiving emails
Hi Nathan,
I was passed an incident raised under your name that states you’re not receiving emails in Outlook on your Surface laptop.  Would you have time to review this week via remote assistance / phone call?  Or has the incident resolved itself?
Regards,
Eric
08-12-2025 10:08:54 - PDXC Integration (Work notes)
Assigned to Eric Hanneman.
05-12-2025 10:04:46 - Gilbert Noble (Work notes)
Platform DXC Integration incident INC0576020 created INC40791470
05-12-2025 09:56:54 - Frederic Shea (Work notes)
IBC - Nathan Ward
Emails have not downloaded and still not receiving new ones
calendar showing as empty, though this should be basically booked solid 
User confirmed emails and calendar showing correct on Mobile Outlook app.
SDA ran repair on Office suite
SDA found 127 Sync conflicts and ran cmd fix as per KB0012125 / 10.124.85.102
SDA restarted device, ran gpupdate /force, restarted again, issue persists
SDA assigning to DXC Remote Desktop Support
05-12-2025 09:10:34 - Cameron Horn (Additional comments)
Good morning Nathan,
As per our call, please advise if you are able to receive emails after outlook has finished updating.
Kind regards,
Cameron
</t>
  </si>
  <si>
    <t xml:space="preserve">
 2025-12-05 09:10:34 Cameron Horn - State is On Hold was Work in Progress
 2025-12-05 09:56:54 Fred Shea - State is Work in Progress was On Hold
 2025-12-05 10:00:01 Gilbert Noble - Assigned to is Gilbert Noble was 
 2025-12-05 10:04:39 Gilbert Noble - Assignment Group is DXC Desktop CBD was DXC Remote Desktop Support
 2025-12-08 13:34:42 PDXC Integration - State is On Hold was Work in Progress
 2025-12-08 15:03:55 PDXC Integration - State is Work in Progress was On Hold
 2025-12-08 15:04:37 PDXC Integration - State is Resolved was Work in Progress
 2025-12-13 16:00:07  - State is Closed was Resolved</t>
  </si>
  <si>
    <t xml:space="preserve">11-12-2025 11:21:52 - Chau Nguyen (Additional comments)
Hi Mark,
Thank you for the confirmation.
I've raised change CHG0054034, waiting for approval and the release will be ready on 16-Dec-2025.
Regards,
Chau Nguyen
10-12-2025 14:43:16 - Mark O'Connor (Additional comments)
Thanks Chau. 
I’m not sure what exactly within your fix it is that I can review. 
This is because I was not involved in requesting the new survey and I don’t know what triggers it.
There are also limitations on what I have access to in TEST, including notifications.
I’m also unsure why a notification that mentions a fulfilment team on HRSD would ever be triggered by a survey unrelated to HRSD.
On that basis, if you are confident that the ticket closed survey notification now excludes the new survey in TEST, and it won’t be triggered, please move your fix to PROD. 
Regards, Mark.
09-12-2025 11:18:37 - Chau Nguyen (Additional comments)
Hi Mark,
Upon investigate, a new survey was created directly into Prod with a description "Your device has recently been upgraded to Windows 11. To help us improve future upgrades, please take a moment to share your experience by completing this short survey. It only takes a few minutes, and your input is greatly appreciated."
I suspect this survey will trigger when device has been upgraded to Windows 11 but cannot find any trigger rule related.
Meanwhile, the ticket closed survey notification doesn't exclude this new survey and wrongly trigger.
I've implemented a fix to the ticket closed survey notification in Test/UAT but unable to test.
Please kindly review and let me know if we can move the fix to Prod.
Regards,
Chau Nguyen
09-12-2025 10:05:41 - Chau Nguyen (Additional comments)
Hi Mark,
Thank you for reaching out to Service Now team.
Nam is on leave and unaware of this ticket, I will investigate as Nam's backup and provide an update to you ASAP.
Regards,
Chau Nguyen
09-12-2025 08:44:55 - Mark O'Connor (Additional comments)
Hi, can I please get an update on this ticket.
05-12-2025 13:23:15 - Shane Kmet (Work notes)
Assiging to Service Now for support as per request
05-12-2025 13:09:38 - PDXC Integration (Work notes)
Hello Team, 
Kindly support the incident.
Thank you.
05-12-2025 09:14:28 - PDXC Integration (Work notes)
Vendor Referenced this Business Service Value on Creation not found in database : Service Now
05-12-2025 09:14:25 - PDXC Integration (Work notes)
Added attachment ::  QLDRail_INC added (CNDEF0001178) - 'has been closed' email.msg
05-12-2025 09:14:12 - Andy Phan (Work notes)
Platform DXC Integration incident INC0576019 created INC40791055
05-12-2025 09:13:53 - Andy Phan (Work notes)
Assigning to DXC ServiceNow as requested by user.
05-12-2025 09:11:48 - Andy Phan (Work notes)
Investigating
</t>
  </si>
  <si>
    <t xml:space="preserve">
 2025-12-05 09:13:53 Andy Phan - State is Work in Progress was New
 2025-12-05 13:18:17 PDXC Integration - Assignment Group is Global Service Desk was DXC ServiceNow Data Support
 2025-12-05 13:22:09 Shane Kmet - Assigned to is Raegan Munro was 
 2025-12-05 13:23:15 Shane Kmet - Assignment Group is Service Now was Global Service Desk
 2025-12-05 14:19:56 Lemuel So - Assigned to is John Shen was 
 2025-12-05 15:19:08 John Shen - Assigned to is Nam Nguyen was John Shen
 2025-12-09 10:01:03 Chau Nguyen - Assigned to is Chau Nguyen was Nam Nguyen
 2025-12-09 11:18:37 Chau Nguyen - State is On Hold was Work in Progress</t>
  </si>
  <si>
    <t xml:space="preserve">
 2025-12-05 09:03:43 Andy Phan - State is Resolved was New
 2025-12-05 09:03:53 Andy Phan - Assigned to is Andy Phan was 
 2025-12-10 10:00:03  - State is Closed was Resolved</t>
  </si>
  <si>
    <t xml:space="preserve">
 2025-12-05 09:07:34 PDXC Integration - State is Resolved was Work in Progress
 2025-12-10 10:00:05  - State is Closed was Resolved</t>
  </si>
  <si>
    <t xml:space="preserve">
 2025-12-05 09:05:50 Gilbert Noble - State is On Hold was New
 2025-12-05 11:21:07 Gilbert Noble - State is Resolved was On Hold
 2025-12-10 12:00:00  - State is Closed was Resolved</t>
  </si>
  <si>
    <t xml:space="preserve">08-12-2025 12:18:08 - PDXC Integration (Work notes)
Assigned to Eric Hanneman.
&lt;br/&gt;Replaced faulty ethernet cable. Connected laptop to phone via ethernet cable. Global Protect connection restored.
08-12-2025 12:18:05 - PDXC Integration (Work notes)
Assigned to Eric Hanneman.
&lt;br/&gt;Replaced faulty ethernet cable. Connected laptop to phone via ethernet cable. Global Protect connection restored.
08-12-2025 12:17:57 - PDXC Integration (Additional comments)
ehanneman2@dxc.com: Made sure that Global Protect was working on the laptop (ethernet, WIFI and on a mobile hotspot).
Visited site, found that an ethernet cable had been strung along with a connecting coupler.  One section of the ethernet run was bad.  Removed ethernet cable and repositioned phone to the left side of his desk.  Connected other ethernet cable from phone to laptop.  All is working correctly now.
Resolving incident.
08-12-2025 12:17:34 - PDXC Integration (Work notes)
Assigned to Eric Hanneman.
08-12-2025 12:17:24 - PDXC Integration (Work notes)
Assigned to Eric Hanneman.
&lt;br/&gt;Made sure that Global Protect was working on the laptop (ethernet, WIFI and on a mobile hotspot).
Visited site, found that an ethernet cable had been strung along with a connecting coupler.  One section of the ethernet run was bad.  Removed ethernet cable and repositioned phone to the left side of his desk.  Connected other ethernet cable from phone to laptop.  All is working correctly now.
Resolving incident.
08-12-2025 11:13:24 - PDXC Integration (Work notes)
Assigned to Eric Hanneman.
05-12-2025 13:55:08 - PDXC Integration (Work notes)
Assigned to NANDHA VEMISHETTY.
05-12-2025 13:55:08 - PDXC Integration (Work notes)
Assigned to NANDHA VEMISHETTY.
05-12-2025 13:55:01 - PDXC Integration (Additional comments)
nandha.vemishetty2@dxc.com: contacted user and user was busy with some other work for today.
he will be visiting the Mayne Tech bar on Monday (08/12/2025)
05-12-2025 13:54:48 - PDXC Integration (Work notes)
Assigned to NANDHA VEMISHETTY.
05-12-2025 13:54:48 - PDXC Integration (Additional comments)
nandha.vemishetty2@dxc.com: contacted user and user was busy with some other work for today. 
he will be visiting the Mayne Tech bar on Monday (08/12/2025)
05-12-2025 09:27:38 - PDXC Integration (Work notes)
Assigned to NANDHA VEMISHETTY.
05-12-2025 08:51:46 - Raegan Munro (Work notes)
Platform DXC Integration incident INC0576013 created INC40790865
</t>
  </si>
  <si>
    <t xml:space="preserve">
 2025-12-05 09:27:33 PDXC Integration - State is Work in Progress was New
 2025-12-05 13:55:01 PDXC Integration - State is On Hold was Work in Progress
 2025-12-08 12:17:32 PDXC Integration - State is Work in Progress was On Hold
 2025-12-08 12:17:57 PDXC Integration - State is Resolved was Work in Progress
 2025-12-13 13:00:00  - State is Closed was Resolved</t>
  </si>
  <si>
    <t xml:space="preserve">
 2025-12-05 09:08:36 PDXC Integration - State is Work in Progress was On Hold
 2025-12-05 15:45:57 PDXC Integration - State is Resolved was Work in Progress
 2025-12-10 16:00:04  - State is Closed was Resolved</t>
  </si>
  <si>
    <t xml:space="preserve">
 2025-12-05 08:44:50 Gilbert Noble - Assigned to is Gilbert Noble was 
 2025-12-05 09:02:07 Gilbert Noble - State is Resolved was Work in Progress
 2025-12-10 10:00:07  - State is Closed was Resolved</t>
  </si>
  <si>
    <t xml:space="preserve">12-12-2025 14:52:21 - PDXC Integration (Work notes)
Assigned to Satya Gopala Krishna Pabbineedi.
&lt;br/&gt;Intune team attempted to contact user for a call to troubleshoot. From backend, changes were made and user was requested to check and provide observations. No further updates from user.
12-12-2025 14:52:18 - PDXC Integration (Work notes)
Assigned to Satya Gopala Krishna Pabbineedi.
&lt;br/&gt;Intune team attempted to contact user for a call to troubleshoot. From backend, changes were made and user was requested to check and provide observations. No further updates from user.
12-12-2025 14:52:18 - PDXC Integration (Work notes)
Assigned to Satya Gopala Krishna Pabbineedi.
&lt;br/&gt;Intune team attempted to contact user for a call to troubleshoot. From backend, changes were made and user was requested to check and provide observations. No further updates from user.&lt;br/&gt;From: Fathima, Azra 
Sent: 12 December 2025 10:20
To: Price, Colin &lt;Colin.Price@qr.com.au&gt;
Cc: GDIC India Modern Workplace MDM team &lt;indiawpsmdm@dxc.com&gt;; Pabbineedi, Satya Gopala Krishna &lt;s.pabbineedi@dxc.com&gt;
Subject: RE: QR | INC40790739 | Assistance installing Location Advisor
Hello Colin,
Good day.
As we did not hear from you, we are proceeding with closing the incident following 3 strike rule.
If issue persists, please raise a new incident and we will assist you further.
Thanks &amp; Regards
Azra Fathima
Modern Workplace
DXC Technology
Email ID – afathima@dxc.com
12-12-2025 14:52:13 - PDXC Integration (Additional comments)
afathima@dxc.com: closing the incident following 3 strike rule
11-12-2025 12:21:08 - PDXC Integration (Work notes)
Assigned to Satya Gopala Krishna Pabbineedi.
11-12-2025 12:21:04 - PDXC Integration (Additional comments)
s.pabbineedi@dxc.com: From: Pabbineedi, Satya Gopala Krishna 
Sent: 11 December 2025 07:50
To: Price, Colin &lt;Colin.Price@qr.com.au&gt;
Cc: GDIC India Modern Workplace MDM team &lt;indiawpsmdm@dxc.com&gt;
Subject: RE: QR | INC40790739 | Assistance installing Location Advisor
*Third Follow-up*
Hi Colin, 
Hope you are doing good
We tried to reach you on teams but unfortunately your status seems to be offline. 
From the backend, we have made some changes. Could you please check and let us know the observations to proceed accordingly.
Best Regards,
Psgkrishna 
Modern Management,MDM
DXC Technology
10-12-2025 13:03:15 - PDXC Integration (Work notes)
Assigned to Satya Gopala Krishna Pabbineedi.
10-12-2025 13:03:13 - PDXC Integration (Additional comments)
s.pabbineedi@dxc.com: From: Pabbineedi, Satya Gopala Krishna 
Sent: 10 December 2025 08:32
To: 'Price, Colin' &lt;Colin.Price@qr.com.au&gt;
Cc: GDIC India Modern Workplace MDM team &lt;indiawpsmdm@dxc.com&gt;
Subject: RE: QR | INC40790739 | Assistance installing Location Advisor
*Second Follow-up*
Hi Colin, 
Hope you are doing good
We tried to reach you on teams but unfortunately your status seems to be offline. 
From the backend, we have made some changes. Could you please check and let us know the observations to proceed accordingly.
Best Regards,
Psgkrishna 
Modern Management,MDM
DXC Technology
09-12-2025 12:58:58 - PDXC Integration (Work notes)
Assigned to Satya Gopala Krishna Pabbineedi.
09-12-2025 12:58:58 - PDXC Integration (Additional comments)
s.pabbineedi@dxc.com: From: Pabbineedi, Satya Gopala Krishna 
Sent: 09 December 2025 08:28
To: Price, Colin &lt;Colin.Price@qr.com.au&gt;
Cc: GDIC India Modern Workplace MDM team &lt;indiawpsmdm@dxc.com&gt;
Subject: RE: QR | INC40790739 | Assistance installing Location Advisor
*First Follow-up*
Hi Colin, 
Hope you are doing good
We tried to reach you on teams but unfortunately your status seems to be offline. 
From the backend, we have made some changes. Could you please check and let us know the observations to proceed accordingly.
Best Regards,
Psgkrishna 
Modern Management,MDM
DXC Technology
08-12-2025 14:10:24 - PDXC Integration (Work notes)
Assigned to Satya Gopala Krishna Pabbineedi.
08-12-2025 14:10:08 - PDXC Integration (Work notes)
Assigned to Satya Gopala Krishna Pabbineedi.
08-12-2025 14:10:07 - PDXC Integration (Additional comments)
s.pabbineedi@dxc.com: From: Pabbineedi, Satya Gopala Krishna 
Sent: 08 December 2025 09:38
To: 'Price, Colin' &lt;Colin.Price@qr.com.au&gt;
Cc: GDIC India Modern Workplace MDM team &lt;indiawpsmdm@dxc.com&gt;
Subject: RE: QR | INC40790739 | Assistance installing Location Advisor
Hi Colin, 
Hope you are doing good
We tried to reach you on teams but unfortunately your status seems to be offline. 
Could you please reply once you are available so that we can have a team's call to troubleshoot the issue.
Best Regards,
Psgkrishna 
Modern Management,MDM
DXC Technology
Email: s.pabbineedi@dxc.com
Bangalore, India
05-12-2025 13:49:08 - PDXC Integration (Work notes)
Assigned to Satya Gopala Krishna Pabbineedi.
05-12-2025 13:49:04 - PDXC Integration (Work notes)
Assigned to Satya Gopala Krishna Pabbineedi.
05-12-2025 13:49:00 - PDXC Integration (Additional comments)
s.pabbineedi@dxc.com: From: Pabbineedi, Satya Gopala Krishna 
Sent: 05 December 2025 09:18
To: 'Colin.Price@qr.com.au' &lt;Colin.Price@qr.com.au&gt;
Cc: GDIC India Modern Workplace MDM team &lt;indiawpsmdm@dxc.com&gt;
Subject: QR | INC40790739 | Assistance installing Location Advisor
Hi Colin,
Hope you are doing good
I'm from Intune team. This is regarding the issue mentioned over the subject line. 
Could you please provide us your availability time so that we can have a team's call to troubleshoot the issue.
Best Regards,
Psgkrishna 
Modern Management,MDM
DXC Technology
05-12-2025 10:28:14 - PDXC Integration (Work notes)
Assigned to Satya Gopala Krishna Pabbineedi.
05-12-2025 08:35:04 - PDXC Integration (Work notes)
Vendor Referenced this CI Value on Creation not found in database : Corporate Mobile Phones
05-12-2025 08:34:48 - Raegan Munro (Work notes)
Platform DXC Integration incident INC0576008 created INC40790739
</t>
  </si>
  <si>
    <t xml:space="preserve">
 2025-12-05 10:28:09 PDXC Integration - State is Work in Progress was New
 2025-12-05 13:49:00 PDXC Integration - State is On Hold was Work in Progress
 2025-12-12 14:52:12 PDXC Integration - State is Resolved was On Hold</t>
  </si>
  <si>
    <t xml:space="preserve">09-12-2025 16:14:18 - Riley Thomas (Work notes)
From: Goffey, Lauchland &lt;lauchland.goffey@qr.com.au&gt; 
Sent: Tuesday, 9 December 2025 4:19 PM
To: IT Service Desk &lt;ITServiceDesk@qr.com.au&gt;
Subject: Re: INC0576001 - Multiple issues with Excel
Hi,
It seemed to fix it. However, I was trying to look at text books on the CQU library and it has failed and now the exclamation mark is back again. Ill have to call back when I have time. On a side note, there's no issues with my uni account on google chrome so moving forward, ill just use that.
Regards,
Lauchland Goffey
Initiative Owner- Infrastructure Maintenance Efficiencies
Ready for Growth - Floor 10, 295 Ann St
Brisbane City, Queensland 4000
M:       0439132551
Email: Lauchland.Goffey@qr.com.au
09-12-2025 06:15:35 - Raegan Munro (Work notes)
From: IT Service Desk 
Sent: Tuesday, 9 December 2025 7:15 AM
To: Goffey, Lauchland &lt;lauchland.goffey@qr.com.au&gt;
Subject: INC0576001 - Multiple issues with Excel
Hi Lauchland,
I just wanted to follow up with you and determine if you are still having issues with Excel?
If so, please give us a call on 07 3072 5000 (we are option 1), or alternatively email us at ITServiceDesk@qr.com.au so that we may complete further troubleshooting. Please be sure to cite incident no. INC0576001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09-12-2025 06:14:53 - Raegan Munro (Work notes)
Investigating.
08-12-2025 06:14:41 - Raegan Munro (Additional comments)
Hi Lauchland,
I just wanted to follow up with you and determine if you are still having issues with Excel?
If so, please give us a call on 07 3072 5000 (we are option 1), or alternatively email us at ITServiceDesk@qr.com.au so that we may complete further troubleshooting. Please be sure to cite incident no. INC0576001 when you do so. 
In the event that you are no longer having these issues please advise so that we may proceed with ticket closure. 
Kind regards, 
Raegan.
08-12-2025 06:14:17 - Raegan Munro (Work notes)
Investigating.
05-12-2025 08:28:11 - Raegan Munro (Additional comments)
Hi Lauchland, 
Thank you for reaching out to the Queensland Rail IT Service Desk. 
As discussed, please monitor Excel for the next day or so and let us know if the issue returns. 
If you have any further issues with this please feel free to contact us by calling 07 3072 5000 (we are option 1), or alternatively email us at ITServiceDesk@qr.com.au. 
Kind regards, 
Raegan.
</t>
  </si>
  <si>
    <t xml:space="preserve">
 2025-12-05 08:28:11 Raegan Munro - State is On Hold was Work in Progress
 2025-12-09 16:17:14 Riley Thomas - State is Resolved was On Hold
 2025-12-14 17:00:05  - State is Closed was Resolved</t>
  </si>
  <si>
    <t xml:space="preserve">
 2025-12-05 08:17:02 Shane Kmet - Assigned to is Raegan Munro was 
 2025-12-05 08:17:08 Shane Kmet - State is Resolved was Work in Progress
 2025-12-10 09:00:01  - State is Closed was Resolved</t>
  </si>
  <si>
    <t xml:space="preserve">
 2025-12-10 11:00:09  - State is Closed was Resolved</t>
  </si>
  <si>
    <t xml:space="preserve">
 2025-12-10 09:00:02  - State is Closed was Resolved</t>
  </si>
  <si>
    <t xml:space="preserve">08-12-2025 18:17:04 - PDXC Integration (Work notes)
Assigned to Bhagyashree Muchetty.
&lt;br/&gt;New release of app scheduled for Monday should fix the issue. Intune team requested availability for a troubleshooting call.
08-12-2025 18:16:59 - PDXC Integration (Work notes)
Assigned to Bhagyashree Muchetty.
&lt;br/&gt;New release of app scheduled for Monday should fix the issue. Intune team requested availability for a troubleshooting call.
08-12-2025 18:16:52 - PDXC Integration (Additional comments)
bhagyashree.muchetty@dxc.com: From: Muchetty, Bhagyashree &lt;bhagyashree.muchetty@dxc.com&gt; 
Sent: 08 December 2025 01:40 PM
To: Charman, Mark &lt;Mark.Charman@qr.com.au&gt;
Cc: GDIC India Modern Workplace MDM team &lt;indiawpsmdm@dxc.com&gt;
Subject: RE: QR - INC40790548 - Unable to load location advisor app
Hello Mark,
Thanks for the update. As the issue has been fixed, we are proceeding to close the case.
If you face any issues in the future, please generate a new ticket and we'll assist you on the same.
Have a great day ahead.
Thanks &amp; regards
Bhagyashree.
Modern Management, MDM
DXC Technology
bhagyashree.muchetty@dxc.com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Charman, Mark &lt;Mark.Charman@qr.com.au&gt; 
Sent: 08 December 2025 11:54 AM
To: Muchetty, Bhagyashree &lt;bhagyashree.muchetty@dxc.com&gt;
Cc: GDIC India Modern Workplace MDM team &lt;indiawpsmdm@dxc.com&gt;
Subject: Re: QR - INC40790548 - Unable to load location advisor app
Hi, I shared info in regards to what was happening in the back ground with updates for the app. The app has been updated to version 0.0.12 now as of today. I have function tested this and is now working as intended. Please close the incident out as closed thanks.  
Regards Mark 
Mark Charman 
Track Support Coordinator 
0400165243
08-12-2025 18:13:39 - PDXC Integration (Work notes)
Assigned to Bhagyashree Muchetty.
08-12-2025 15:27:28 - PDXC Integration (Work notes)
Assigned to Bhagyashree Muchetty.
08-12-2025 15:27:21 - PDXC Integration (Additional comments)
bhagyashree.muchetty@dxc.com: From: Muchetty, Bhagyashree &lt;bhagyashree.muchetty@dxc.com&gt; 
Sent: 08 December 2025 10:56 AM
To: Mark.Charman@qr.com.au
Cc: GDIC India Modern Workplace MDM team &lt;indiawpsmdm@dxc.com&gt;
Subject: QR - INC40790548 - Unable to load location advisor app
Hi Mark,
Hope you are doing good
I'm from Intune team. This is regarding the issue mentioned over the subject line.
Could you please provide us your availability time so that we can have a team's call to troubleshoot the issue.
Thanks &amp; regards
Bhagyashree.
Modern Management, MDM
DXC Technology
bhagyashree.muchetty@dxc.com
Bangalore, India
DXC.com | Twitter | Facebook | LinkedIn
05-12-2025 12:17:10 - Mark Charman (Work notes)
Platform DXC Integration incident INC0575997 updated INC40790548
05-12-2025 12:17:05 - Mark Charman (Additional comments)
This gent can shed some more information on the issue. MANSELL WELLINGS
SENIOR SOFTWARE &amp; SYSTEMS ENGINEER
CONDITION MONITORING SYSTEMS
05-12-2025 12:16:22 - Mark Charman (Work notes)
Platform DXC Integration incident INC0575997 updated INC40790548
05-12-2025 12:16:17 - Mark Charman (Additional comments)
There is currently an issue with the application not working for some users. 
A new release of the app is scheduled for Monday which should fix the issue.
05-12-2025 12:14:38 - PDXC Integration (Work notes)
Assigned to Bhagyashree Muchetty.
05-12-2025 12:14:34 - PDXC Integration (Work notes)
Assigned to Bhagyashree Muchetty.
05-12-2025 12:14:25 - PDXC Integration (Additional comments)
bhagyashree.muchetty@dxc.com: Checking on the issue internally with the team
05-12-2025 10:27:34 - PDXC Integration (Work notes)
Assigned to Bhagyashree Muchetty.
05-12-2025 08:09:25 - PDXC Integration (Work notes)
Vendor Referenced this CI Value on Creation not found in database : Corporate Mobile Phones
05-12-2025 08:09:00 - Raegan Munro (Work notes)
Platform DXC Integration incident INC0575997 created INC40790548
</t>
  </si>
  <si>
    <t xml:space="preserve">
 2025-12-05 10:27:32 PDXC Integration - State is Work in Progress was New
 2025-12-05 12:14:25 PDXC Integration - State is On Hold was Work in Progress
 2025-12-08 18:13:31 PDXC Integration - State is Work in Progress was On Hold
 2025-12-08 18:16:53 PDXC Integration - State is Resolved was Work in Progress
 2025-12-13 19:00:06  - State is Closed was Resolved</t>
  </si>
  <si>
    <t xml:space="preserve">
 2025-12-05 07:56:53 Shane Kmet - Assigned to is Fred Shea was 
 2025-12-05 07:57:02 Shane Kmet - State is Resolved was Work in Progress
 2025-12-10 08:00:03  - State is Closed was Resolved</t>
  </si>
  <si>
    <t xml:space="preserve">12-12-2025 07:43:00 - Raegan Munro (Work notes)
From: Heselwood, Samuel &lt;Samuel.Heselwood@qr.com.au&gt; 
Sent: Friday, 12 December 2025 8:42 AM
To: IT Service Desk &lt;ITServiceDesk@qr.com.au&gt;
Subject: Automatic reply: INC0575995 - MSA01-MSA17
I am on leave returning 17/12/2025 and will respond to your email on my return
12-12-2025 07:42:24 - Raegan Munro (Work notes)
From: IT Service Desk 
Sent: Friday, 12 December 2025 8:42 AM
To: Heselwood, Samuel &lt;Samuel.Heselwood@qr.com.au&gt;
Subject: INC0575995 - MSA01-MSA17
Hi Sam,
I just wanted to reach out in regard to this ticket you have open with us. 
Can you please confirm what system you require access to so we may assist you further?
Kind regards,
RAEGAN MUNRO
SERVICE DESK ANALYST
Level 3. 21 Kirksway Place
Battery Point. Tasmania. 7004
PH: 07 3072 5000
Alt.PH: +61 7 3072 5000
Email: ITServiceDesk@qr.com.au
W: queenslandrail.com.au
11-12-2025 08:54:30 - Raegan Munro (Work notes)
Calling user on 0730721995 - No answer but left a voicemail.
11-12-2025 08:54:30 - Raegan Munro (Additional comments)
Hi Sam, 
Thank you for reaching out to the Queensland Rail IT Service Desk.
We tried to contact you on 0730721995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INC0575995 when you do so.
We will also see any comments that you leave on this ticket if you would prefer to contact us that way.
Kind regards, 
Raegan.
10-12-2025 08:29:33 - Pruthvish Patel (Work notes)
Hi Sam,
I am following up regarding Service Desk has received INC0575995 for the issue or request of 'Digital Asset Management' and 'MSA01-MSA17'
Unfortunately, there are no details provided with this to assist the service desk in our support for you. Please provide additional information to advise if this is an incident (and what the details are) or if this is a request (and what you are requesting). If a request, this will need to be re-raised.
The process detail we have for 'Digital Asset Management System' is for users to directly contact Filming@qr.com.au in the first instance.
Have you referred to Filming@qr.com.au for support?
Kind regards,
Pruthvish
10-12-2025 08:27:29 - Pruthvish Patel (Work notes)
Investigating
08-12-2025 15:52:53 - Zoe O'Brien (Additional comments)
Hi Sam,
The Service Desk has received INC0575995 for the issue or request of 'Digital Asset Management' and 'MSA01-MSA17'
Unfortunately, there are no details provided with this to assist the service desk in our support for you. Please provide additional information to advise if this is an incident (and what the details are) or if this is a request (and what you are requesting). If a request, this will need to be re-raised.
The process detail we have for 'Digital Asset Management System' is for users to directly contact Filming@qr.com.au in the first instance.
Have you referred to Filming@qr.com.au for support?
Kind Regards
Zoe
08-12-2025 15:50:21 - Zoe O'Brien (Work notes)
Investigating
05-12-2025 08:22:58 - Shane Kmet (Additional comments)
Good morning to Sam,
The Service Desk has receicved INC0575995 for issue or request of 'Digital Asset Management' and 'MSA01-MSA17'
Unfortunetly there is no detials provided with this to assist the service desk in our suport for you. PLease provide additional infoirmation, to adivse if this is an incidnet (and what the details are) or if this is a reuest (and what you are requesting). If a request, will need to be reraised.
Process detail we have for 'Digital Asset Management System' is for users to directly contact Filming@qr.com.au in the first instance.
Have you referred to Filming@qr.com.au for support?
Thank you,
Shane Kmet
Senior Service Desk Analyst
05-12-2025 08:22:58 - Shane Kmet (Work notes)
KB0020054  
Resolution
Customer raises an incident for Digital Asset Management System - Request the customer to contact Filming@qr.com.au directly.
If QR Digital Design &amp; Production team/Team leader logs a case that they can't resolve, follow the steps below:  
Request the Customer to share the issue description from troubleshooting already conducted by QR Digital Design &amp; Production team/Team leader.
05-12-2025 08:18:31 - Shane Kmet (Work notes)
Investigating
</t>
  </si>
  <si>
    <t xml:space="preserve">
 2025-12-10 08:00:01  - State is Closed was Resolved</t>
  </si>
  <si>
    <t xml:space="preserve">
 2025-12-10 08:00:05  - State is Closed was Resolved</t>
  </si>
  <si>
    <t xml:space="preserve">
 2025-12-10 08:00:02  - State is Closed was Resolved</t>
  </si>
  <si>
    <t xml:space="preserve">
 2025-12-10 08:00:06  - State is Closed was Resolved</t>
  </si>
  <si>
    <t xml:space="preserve">
 2025-12-05 07:03:00 DoNotReply QLR - State is New was New
 2025-12-05 07:14:12 Shane Kmet - Assigned to is Fred Shea was 
 2025-12-05 07:42:59 Shane Kmet - State is Resolved was Work in Progress
 2025-12-10 08:00:03  - State is Closed was Resolved</t>
  </si>
  <si>
    <t xml:space="preserve">08-12-2025 06:04:46 - Cameron Horn (Work notes)
.
05-12-2025 20:18:01 - Uwe Weichelt (Additional comments)
Hello, I can now work again Thanks everyone.
05-12-2025 11:00:17 - Riley Thomas (Work notes)
From: Urquhart, Cameron &lt;Cameron.Urquhart@qr.com.au&gt; 
Sent: Friday, 5 December 2025 11:30 AM
To: IT Service Desk &lt;ITServiceDesk@qr.com.au&gt;; König, Marco &lt;Marco.Konig@QR.COM.AU&gt;
Cc: Marco König &lt;marco.koenig@erdmannsoftware.com&gt;; Challinor, Paul &lt;Paul.Challinor@qr.com.au&gt;
Subject: Re: HRC0545127 - IT Systems Availability - Marco König - 00915374
Hi Riley,
Thanks for that. I'll get Marco to check when he gets into his office in Germany.
Hi Marco,
Can you please check to see if you can log in using your O account. Please reply back with your results.
Thanks,
Cam
05-12-2025 10:59:56 - Riley Thomas (Work notes)
From: Urquhart, Cameron &lt;Cameron.Urquhart@qr.com.au&gt; 
Sent: Friday, 5 December 2025 11:27 AM
To: IT Service Desk &lt;ITServiceDesk@qr.com.au&gt;; Uwe Weichelt &lt;Uwe.Weichelt@erdmannsoftware.com&gt;
Cc: Challinor, Paul &lt;Paul.Challinor@qr.com.au&gt;
Subject: Re: INC0575983 - 2025-12-04 Unable to access QR Citrix Portal
Hi Uwe,
Can you please try logging in again when you get back in your office Monday morning (afternoon AEST) and please confirm.
Thanks,
Cam
05-12-2025 10:59:14 - Riley Thomas (Work notes)
Changed König, Marco expiry date in DRA
05-12-2025 10:58:43 - Riley Thomas (Work notes)
From: IT Service Desk 
Sent: Friday, 5 December 2025 11:27 AM
To: Urquhart, Cameron &lt;Cameron.Urquhart@qr.com.au&gt;; König, Marco &lt;Marco.Konig@QR.COM.AU&gt;
Subject: RE: HRC0545127 - IT Systems Availability - Marco König - 00915374
Hi Cameron,
I have changed it again please check it again in a few hours to give it time to replicate
Kind regards,
Riley
RILEY THOMAS
Assistant Customer Support
05-12-2025 10:58:30 - Riley Thomas (Work notes)
From: Urquhart, Cameron &lt;Cameron.Urquhart@qr.com.au&gt; 
Sent: Friday, 5 December 2025 11:23 AM
To: IT Service Desk &lt;ITServiceDesk@qr.com.au&gt;
Cc: Challinor, Paul &lt;Paul.Challinor@qr.com.au&gt;
Subject: Fw: HRC0545127 - IT Systems Availability - Marco König - 00915374
Hi Service desk,
I would appear that one of our contractors O account has expired. Paul made the necessary arrangement in November to extend Marco for another year, please see attached and below. It would appear that Marco's O account expired on 4/12/2025 and was not extended.
Can you please extend Marco's access to 4/12/2026.
Thanks,
Cam
User name                    O915374
Full Name                    König, Marco
Comment                      QR; CONTRACTOR; CONTRACTOR; DIGITAL &amp; INFORMATION; ICT OPERATIONS; ICT SYSTEMS; ; 2026-12-04; 00915374
User's comment
Country/region code          000 (System Default)
Account active               Yes
Account expires              4/12/2025 4:00:00 PM
05-12-2025 10:49:59 - Riley Thomas (Work notes)
From: IT Service Desk 
Sent: Friday, 5 December 2025 11:17 AM
To: Urquhart, Cameron &lt;Cameron.Urquhart@qr.com.au&gt;
Subject: RE: INC0575983 - 2025-12-04 Unable to access QR Citrix Portal
Hi Cameron,
HR has confirmed with us about the ongoing access of your account.  The accounts have been extended to 04.12.2026 and enabled it. Could you please give us an update whether you're able to access your account? Thanks.
Kind regards,
RILEY THOMAS
Assistant Customer Support
05-12-2025 10:48:12 - Riley Thomas (Work notes)
From: Urquhart, Cameron &lt;Cameron.Urquhart@qr.com.au&gt; 
Sent: Friday, 5 December 2025 10:58 AM
To: IT Service Desk &lt;ITServiceDesk@qr.com.au&gt;; Weichelt, Uwe &lt;uwe.weichelt@qr.com.au&gt;
Cc: Uwe Weichelt &lt;uwe.weichelt@erdmannsoftware.com&gt;; Marco König &lt;marco.koenig@erdmannsoftware.com&gt;; Challinor, Paul &lt;Paul.Challinor@qr.com.au&gt;; Bariesheff, Boris &lt;Boris.Bariesheff@qr.com.au&gt;
Subject: Re: INC0575983 - 2025-12-04 Unable to access QR Citrix Portal
Hi Shane,
Uwe's O account has been extended to 4/12/2026, please see below.
Paul extended both Uwe and his  college  Marco, at the same time. It looks like Marco's O account expired on 4/12/2025. It would appear that Marco's extension was not applied.
Thanks,
Cam
User name                    O915374
Full Name                    König, Marco
Comment                      QR; CONTRACTOR; CONTRACTOR; DIGITAL &amp; INFORMATION; ICT OPERATIONS; ICT SYSTEMS; ; 2026-12-04; 00915374
User's comment
Country/region code          000 (System Default)
Account active               Yes
Account expires              4/12/2025 4:00:00 PM
User name                    o907396
Full Name                    Weichelt, Uwe
Comment                      QR; CONTRACTOR; PROFESSIONAL SERVICES; DIGITAL &amp; INFORMATION; ICT OPERATIONS; ICT SYSTEMS; ; 2026-12-04; 00907396
User's comment
Country/region code          000 (System Default)
Account active               Yes
Account expires              4/12/2026 4:00:00 PM
05-12-2025 09:44:35 - Ruey Lim (Work notes)
From: IT Service Desk 
Sent: Friday, 5 December 2025 9:41 AM
To: Weichelt, Uwe &lt;uwe.weichelt@qr.com.au&gt;
Cc: Uwe Weichelt &lt;uwe.weichelt@erdmannsoftware.com&gt;; Marco König &lt;marco.koenig@erdmannsoftware.com&gt;; Challinor, Paul &lt;Paul.Challinor@qr.com.au&gt;
Subject: RE: INC0575983 - 2025-12-04 Unable to access QR Citrix Portal
Hi Uwe, 
HR has confirmed with us about the ongoing access of your account. I have extended your account to 04.12.2026 and enabled it. Could you please give us an update whether you're able to access your account? Thanks.
Kind Regards,
Ruey Yan Lim
Assistant Customer Support
05-12-2025 09:10:03 - Ruey Lim (Additional comments)
Hi Uwe, 
HR has confirmed with us about the ongoing access of your account. I have extended your account to 04.12.2026 and also enabled it. Could you please give us an update whether you're able to access your account? Thanks.
Kind regards,
Ruey Lim
05-12-2025 09:10:03 - Ruey Lim (Work notes)
HR confirmed user's ongoing access is until 04.12.2026
Changed account expiry date to 04.12.2026 in DRA
05-12-2025 08:58:16 - Ruey Lim (Work notes)
From: HR Central &lt;HRCentral@qr.com.au&gt; 
Sent: Friday, 5 December 2025 9:26 AM
To: IT Service Desk &lt;ITServiceDesk@qr.com.au&gt;
Subject: RE: HRC0545112 - FW: INC0575983 - 2025-12-04 Unable to access QR Citrix Portal
Hi Shane,
Please see People Connect confirmation below showing last day of work for Uwe Weichelt (907396) as 04.12.2026:
If there is anything else you need, please let me know.
Kind regards,
Lauretta
LAURETTA ROEBUCK
PEOPLE OFFICER
  Rail Centre 1, Level 2, 305 Edward Street, Brisbane  
  For all general HR advice and assistance, please contact HR Central
E: hrcentral@qr.com.au
05-12-2025 08:57:07 - Ruey Lim (Work notes)
From: Urquhart, Cameron &lt;Cameron.Urquhart@qr.com.au&gt; 
Sent: Friday, 5 December 2025 7:47 AM
To: IT Service Desk &lt;ITServiceDesk@qr.com.au&gt;; Weichelt, Uwe &lt;uwe.weichelt@qr.com.au&gt;
Cc: Uwe Weichelt &lt;uwe.weichelt@erdmannsoftware.com&gt;; Marco König &lt;marco.koenig@erdmannsoftware.com&gt;; Challinor, Paul &lt;Paul.Challinor@qr.com.au&gt;
Subject: Re: INC0575983 - 2025-12-04 Unable to access QR Citrix Portal
Hi Shane,
Paul from ICT has extended both Uwe and Macro's access for another 12 months in November.
Please see attached.
Thanks,
Cam
05-12-2025 07:06:49 - Shane Kmet (Work notes)
IT Service Desk 
Sent: Friday, 5 December 2025 8:06 AM
To: Weichelt, Uwe &lt;uwe.weichelt@qr.com.au&gt;
Cc: Uwe Weichelt &lt;uwe.weichelt@erdmannsoftware.com&gt;; Urquhart, Cameron &lt;Cameron.Urquhart@qr.com.au&gt;; Marco König &lt;marco.koenig@erdmannsoftware.com&gt;
Subject: RE: INC0575983 - 2025-12-04 Unable to access QR Citrix Portal
Good morning Uwe,
I have this logged this issue on ticket INC0575983
I have found that your QR user account O907396 had a past cessation on it that was processed via INC0502365 
This requested cessation date was 04/12/2025.  You would have been unable to access your account from this time, hence the access issue of SecureAccess portal and apps.
We also have a recent HR onboarding to extend your access period - RITM0268381 – for account extension to 05.12.2026.
I am confirming with HR the ongoing access for your account, which once confirmed, will allow the DRA account to be enabled without the end date being active any longer.
Thank you,
Shane Kmet
Senior service desk analyst
Level 3, 21 Kirksway Place
Battery Point, Tasmania 7004
T: 07 3072 5000
W: queenslandrail.com.au  
E: ITservicedesk@qr.com.au
05-12-2025 07:06:49 - Shane Kmet (Additional comments)
Good morning Uwe,
I have this logged this issue on ticket INC0575983
I have found that your QR user account O907396 had a past cessation on it that was processed via INC0502365 
This requested cessation date was 04/12/2025.  You would have been unable to access your account from this time, hence the access issue of SecureAccess portal and apps.
We also have a recent HR onboarding to extend your access period - RITM0268381 – for account extension to 05.12.2026.
I am confirming with HR the ongoing access for your account, which once confirmed, will allow the DRA account to be enabled without the end date being active any longer.
Thank you,
Shane Kmet
Senior service desk analyst
Level 3, 21 Kirksway Place
Battery Point, Tasmania 7004
T: 07 3072 5000
W: queenslandrail.com.au  
E: ITservicedesk@qr.com.au
05-12-2025 07:02:48 - Shane Kmet (Work notes)
** Email to HR to confirm ongoing contract, to disable the DRA Cessation **
--
IT Service Desk 
Sent: Friday, 5 December 2025 8:02 AM
To: HR Central &lt;HRCentral@qr.com.au&gt;
Subject: FW: INC0575983 - 2025-12-04 Unable to access QR Citrix Portal
Good morning HR,
Please see below, I have this logged on ticket INC0575983
Uwe Weichelt
O907396
User cannot access QR account due to a People Connect Cessation (DRA) that was processed via INC0502365 
This requested cessation dated 04/12/2025
HR had submitted a recent onboarding - RITM0268381 – for account extension to 05.12.2026. I can confirm that this is the current date set and active in SAP UMR.
Could you please have confirmation of users ongoing contract for People Connect so that wee can disable the DRA cessation?
Thank you,
Shane Kmet
Senior service desk analyst
Level 3, 21 Kirksway Place
Battery Point, Tasmania 7004
T: 07 3072 5000
W: queenslandrail.com.au  
E: ITservicedesk@qr.com.au
05-12-2025 06:58:53 - Shane Kmet (Work notes)
Found that user has a recent onboarding extension request that was actioned out
RITM0268381
The account was extended to 05.12.2026
O907396 - confirmed UMNR is set for this date
05-12-2025 06:52:57 - Shane Kmet (Work notes)
Uwe Weichelt
O907396
Checking DRA - users account is DRA ceased as of 04/12/2025
Found People Connect Cessation ticket - INC0502365 - for ceasing account on "their last day of work is 04/12/2025"
</t>
  </si>
  <si>
    <t xml:space="preserve">
 2025-12-05 07:06:49 Shane Kmet - State is On Hold was Work in Progress
 2025-12-05 20:18:05 Uwe Weichelt - State is Resolved was On Hold
 2025-12-10 21:00:04  - State is Closed was Resolved</t>
  </si>
  <si>
    <t xml:space="preserve">09-12-2025 14:34:14 - Pruthvish Patel (Work notes)
.
09-12-2025 14:18:50 - Andrew Wickens (Additional comments)
Please note this has been resolved in my absence. Kindest Regards, Andrew
09-12-2025 14:18:21 - Andrew Wickens (Additional comments)
added attachment
08-12-2025 15:07:13 - Shane Kmet (Work notes)
Andrew Wickens
07 3072 8381
Called user to  follow up - ok to David, states Andrew is not aviabale today, is on RDO
Adivsed to call back tomorrow, Andrew is at working from 11.30am Tues
08-12-2025 15:05:35 - Shane Kmet (Work notes)
Investigating
05-12-2025 06:15:59 - Shane Kmet (Additional comments)
Good morning Andrew,
For the software installation issue, I have raised INC0575982
To assist with this one, we need a phone call and remote access session with your PC. I have checked for you online via MS Teams and appears you are now offline,. Last seen 7 hours ago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Level 3, 21 Kirksway Place
Battery Point, Tasmania 7004
T: 07 3072 5000
W: queenslandrail.com.au  
E: ITservicedesk@qr.com.au
05-12-2025 06:15:59 - Shane Kmet (Work notes)
Checking user if available via MS Teams (email was sent 8.34pm Thurs night)
User is Offline - Last seen 7 hours ago
--
IT Service Desk 
Sent: Friday, 5 December 2025 7:16 AM
To: Wickens, Andrew &lt;Andrew.Wickens@qr.com.au&gt;
Cc: Hughes, Anthony &lt;Anthony.Hughes@QR.COM.AU&gt;; Joseph, Eric &lt;Eric.Joseph@qr.com.au&gt;
Subject: RE: INC0575982 - T0_Airlock Digital Client 6.1.0.0 Failed to Install - PC QRSL-F4Mnqq9pc3
Good morning Andrew,
For the software installation issue, I have raised INC0575982
To assist with this one, we need a phone call and remote access session with your PC. I have checked for you online via MS Teams and appears you are now offline,. Last seen 7 hours ago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Level 3, 21 Kirksway Place
Battery Point, Tasmania 7004
T: 07 3072 5000
W: queenslandrail.com.au  
E: ITservicedesk@qr.com.au
</t>
  </si>
  <si>
    <t xml:space="preserve">
 2025-12-05 06:15:59 Shane Kmet - State is On Hold was Work in Progress
 2025-12-09 14:17:29 Andrew Wickens - State is Resolved was On Hold
 2025-12-14 15:00:09  - State is Closed was Resolved</t>
  </si>
  <si>
    <t xml:space="preserve">
 2025-12-05 08:26:46 PDXC Integration - State is Work in Progress was New
 2025-12-05 12:52:36 PDXC Integration - State is Resolved was Work in Progress
 2025-12-10 13:00:07  - State is Closed was Resolved</t>
  </si>
  <si>
    <t xml:space="preserve">
 2025-12-05 05:26:32 PDXC Integration - State is Work in Progress was New
 2025-12-05 12:44:23 PDXC Integration - State is Resolved was Work in Progress
 2025-12-10 13:00:10  - State is Closed was Resolved</t>
  </si>
  <si>
    <t xml:space="preserve">
 2025-12-05 00:44:32 PDXC Integration - State is Work in Progress was New
 2025-12-05 00:44:37 PDXC Integration - State is Resolved was Work in Progress
 2025-12-10 01:00:00  - State is Closed was Resolved</t>
  </si>
  <si>
    <t xml:space="preserve">09-12-2025 09:51:49 - PDXC Integration (Work notes)
Assigned to Minh Chau Nguyen.
&lt;br/&gt;Resolved by RITM5457589
09-12-2025 09:51:35 - PDXC Integration (Work notes)
Assigned to Minh Chau Nguyen.
&lt;br/&gt;Resolved by RITM5457589
09-12-2025 09:51:33 - PDXC Integration (Additional comments)
chauminh.nguyen2@dxc.com: Resolved by RITM5457589
09-12-2025 09:50:29 - PDXC Integration (Work notes)
Assigned to Minh Chau Nguyen.
07-12-2025 15:15:04 - PDXC Integration (Work notes)
ESM IM: updating channel to Event
04-12-2025 21:03:38 - PDXC Integration (Work notes)
Added attachment ::  ERROR_USR_QR_SN_DXC_SN.20251204103345.csv
See the attached file(s) for more information
04-12-2025 21:03:29 - PDXC Integration (Work notes)
See the attached file(s) for more information
</t>
  </si>
  <si>
    <t xml:space="preserve">
 2025-12-09 09:48:50 Chau Nguyen - Assigned to is Chau Nguyen was 
 2025-12-09 09:51:33 PDXC Integration - State is Resolved was Work in Progress
 2025-12-14 10:00:05  - State is Closed was Resolved</t>
  </si>
  <si>
    <t xml:space="preserve">
 2025-12-04 22:35:10 PDXC Integration - State is Work in Progress was On Hold
 2025-12-04 22:42:35 PDXC Integration - State is Resolved was Work in Progress
 2025-12-09 23:00:00  - State is Closed was Resolved</t>
  </si>
  <si>
    <t xml:space="preserve">
 2025-12-04 20:50:33 PDXC Integration - State is Work in Progress was New
 2025-12-04 20:51:16 PDXC Integration - State is Resolved was Work in Progress
 2025-12-09 21:00:00  - State is Closed was Resolved</t>
  </si>
  <si>
    <t xml:space="preserve">10-12-2025 04:32:01 - Kahmala Chapman (Work notes)
Platform DXC Integration incident INC0575973 updated INC40780922
10-12-2025 04:31:56 - Kahmala Chapman (Additional comments)
Thankyou!
10-12-2025 04:31:47 - Kahmala Chapman (Work notes)
Platform DXC Integration incident INC0575973 updated INC40780922
10-12-2025 04:31:41 - Kahmala Chapman (Additional comments)
Good Morning, Error has been resolved.
09-12-2025 08:06:08 - PDXC Integration (Work notes)
Assigned to Gudla Harshitha.
&lt;br/&gt;No response from the user.
09-12-2025 08:06:04 - PDXC Integration (Additional comments)
harshitha.gudla@dxc.com: From: Gudla, Harshitha 
Sent: 09 December 2025 03:33
To: Chapman, Kahmala &lt;Kahmala.Chapman@qr.com.au&gt;
Subject: INC40780922-RTOA - efatal error
Hi @Chapman, Kahmala
Good day!
Regarding the Ticket, INC40780922-RTOA - efatal error.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INC40780922, problem still exists, please contact the Service Desk to create a NEW ticket referencing the above ticket number.
Going forward, we will close ticket INC40780922 end of the day.
Thanks &amp; Regards,
Harshitha
ICT Citrix Support
Team PDL: wpnido2ctxaus@dxc.com
09-12-2025 08:05:58 - PDXC Integration (Work notes)
Assigned to Gudla Harshitha.
&lt;br/&gt;No response from the user.
09-12-2025 08:05:55 - PDXC Integration (Work notes)
Assigned to Gudla Harshitha.
&lt;br/&gt;No response from the user.
09-12-2025 08:05:50 - PDXC Integration (Additional comments)
harshitha.gudla@dxc.com: From: Gudla, Harshitha 
Sent: 09 December 2025 03:33
To: Chapman, Kahmala &lt;Kahmala.Chapman@qr.com.au&gt;
Subject: INC40780922-RTOA - efatal error
Hi @Chapman, Kahmala
Good day!
Regarding the Ticket, INC40780922-RTOA - efatal error.
We would like your confirmation (either through a ticket update or email) about the  application.
This is our third attempt to contact you over three consecutive business days. You may reply to this email. Alternatively, you may contact the Service Desk referencing the above ticket number and have it resolved.
If we are not able to make contact today, the ticket will be set to RESOLVED status. Following this, if your ticket INC40780922, problem still exists, please contact the Service Desk to create a NEW ticket referencing the above ticket number.
Going forward, we will close ticket INC40780922 end of the day.
Thanks &amp; Regards,
Harshitha
ICT Citrix Support
Team PDL: wpnido2ctxaus@dxc.com
09-12-2025 08:04:38 - PDXC Integration (Work notes)
Assigned to Jeril Philip.
08-12-2025 10:34:04 - PDXC Integration (Work notes)
Assigned to Jeril Philip.
08-12-2025 10:34:00 - PDXC Integration (Work notes)
Assigned to Jeril Philip.
08-12-2025 10:33:55 - PDXC Integration (Additional comments)
swati.mohanty@dxc.com: From: Mohanty, Swati 
Sent: 08 December 2025 06:03 AM
To: kahmala.chapman@qr.com.au
Cc: Workplace Noida iDO 2 Citrix AUS &lt;wpnido2ctxaus@dxc.com&gt;
Subject: RE: QR | INC40780922- RTOA - efatal error
Hi @kahmala.chapman@qr.com.au,
Regarding the incident: INC40780922- RTOA - efatal error
Could you please try launching the Application and let us know
Thanks &amp; Regards, 
Swati Mohanty 
ICT Citrix Support
05-12-2025 12:54:19 - PDXC Integration (Work notes)
Assigned to Jeril Philip.
05-12-2025 12:54:11 - PDXC Integration (Additional comments)
harshitha.gudla@dxc.com: From: Gudla, Harshitha 
Sent: 05 December 2025 08:22
To: Chapman, Kahmala &lt;Kahmala.Chapman@qr.com.au&gt;
Subject: INC40780922-RTOA - efatal error
Hi @Chapman, Kahmala
Good day!
Regarding the ticket, INC40780922-RTOA - efatal error
Please try to launch the application and share the status?
Thanks &amp; Regards,
Harshitha
ICT Citrix Support
Team PDL: wpnido2ctxaus@dxc.com
05-12-2025 06:45:48 - PDXC Integration (Work notes)
Assigned to Jeril Philip.
05-12-2025 06:45:34 - PDXC Integration (Work notes)
Assigned to Jeril Philip.
05-12-2025 06:45:31 - PDXC Integration (Additional comments)
jeril.philip@dxc.com: From: Philip, Jeril 
Sent: 05 December 2025 01:20
To: 'kahmala.chapman@qr.com.au' &lt;kahmala.chapman@qr.com.au&gt;
Cc: Workplace Noida iDO 2 Citrix AUS &lt;wpnido2ctxaus@dxc.com&gt;
Subject: QR | INC40780922- RTOA - efatal error
Hi Kahmala
Good day!
This email is regarding the incident: INC40780922- RTOA - efatal error
Please try the steps mentioned below once:
1. Clear all the browsing cache and cookies (Ctrl+Shift+Del within browser)   reboot the computer  then try accessing Citrix.
2. If you are still facing the same issue, then kindly reset Citrix workspace in the local PC (device that you are using to connect to Citrix)
Please follow below steps to reset your workspace:
·       Right click on Citrix receiver/workspace icon      
(should be visible in taskbar/system tray)
·       Click on advanced preferences.
·       Click on Reset receiver/workspace.
Kindly let us know the status of this issue after trying these steps.
Regards,
Jeril Philip
Analyst II Infrastructure Services
05-12-2025 04:35:18 - PDXC Integration (Work notes)
Assigned to Jeril Philip.
04-12-2025 19:59:35 - Tyler Kerslake (Work notes)
Platform DXC Integration incident INC0575973 created INC40780922
</t>
  </si>
  <si>
    <t xml:space="preserve">
 2025-12-05 04:35:13 PDXC Integration - State is Work in Progress was New
 2025-12-05 06:45:31 PDXC Integration - State is On Hold was Work in Progress
 2025-12-09 08:04:33 PDXC Integration - State is Work in Progress was On Hold
 2025-12-09 08:05:50 PDXC Integration - State is Resolved was Work in Progress
 2025-12-14 09:00:03  - State is Closed was Resolved</t>
  </si>
  <si>
    <t xml:space="preserve">
 2025-12-04 18:56:23 PDXC Integration - State is Work in Progress was New
 2025-12-04 18:56:28 PDXC Integration - State is Resolved was Work in Progress
 2025-12-09 19:00:01  - State is Closed was Resolved</t>
  </si>
  <si>
    <t xml:space="preserve">
 2025-12-04 18:24:25 TRAP Alerts - State is New was New
 2025-12-05 09:53:51 PDXC Integration - State is Work in Progress was New
 2025-12-05 12:19:06 PDXC Integration - State is Resolved was Work in Progress
 2025-12-10 13:00:00  - State is Closed was Resolved</t>
  </si>
  <si>
    <t xml:space="preserve">
 2025-12-09 19:00:01  - State is Closed was Resolved</t>
  </si>
  <si>
    <t xml:space="preserve">
 2025-12-04 17:34:40 Cameron Horn - Assigned to is Fred Shea was 
 2025-12-04 17:34:59 Cameron Horn - State is Resolved was Work in Progress
 2025-12-09 18:00:02  - State is Closed was Resolved</t>
  </si>
  <si>
    <t xml:space="preserve">
 2025-12-04 17:34:17 Cameron Horn - Assigned to is Fred Shea was 
 2025-12-04 18:06:48 Fred Shea - Assignment Group is Obzervr Capture (Digital Maintainer) was Global Service Desk
 2025-12-09 09:28:47 Tanmay Dave - State is Resolved was Work in Progress
 2025-12-14 10:00:07  - State is Closed was Resolved</t>
  </si>
  <si>
    <t xml:space="preserve">10-12-2025 13:01:39 - PDXC Integration (Work notes)
Assigned to Satya Gopala Krishna Pabbineedi.
&lt;br/&gt;The app installed successfully. Hence user confirmed issue has resolved and closing the ticket
10-12-2025 13:01:38 - PDXC Integration (Work notes)
Assigned to Satya Gopala Krishna Pabbineedi.
&lt;br/&gt;The app installed successfully. Hence user confirmed issue has resolved and closing the ticket
10-12-2025 13:01:33 - PDXC Integration (Additional comments)
s.pabbineedi@dxc.com: From: Pabbineedi, Satya Gopala Krishna 
Sent: 10 December 2025 08:29
To: 'Singh, Harnek' &lt;harnek.singh@qr.com.au&gt;
Cc: GDIC India Modern Workplace MDM team &lt;indiawpsmdm@dxc.com&gt;
Subject: RE: QR | INC40779204 | QR Location Advisor install/access issues
Hi Harnek,
Thank you for your confirmation. As the issue has been resolved, we will now proceed with closing the ticket.
You can open a new/reopen the case if you further require our assistance on the same. We will be happy to assist you.
Hope you have a Great Day ahead
Best Regards,
Psgkrishna 
Modern Management,MDM
DXC Technology
Email: s.pabbineedi@dxc.com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Singh, Harnek &lt;harnek.singh@qr.com.au&gt; 
Sent: 09 December 2025 08:42
To: Pabbineedi, Satya Gopala Krishna &lt;s.pabbineedi@dxc.com&gt;
Subject: Re: QR | INC40779204 | QR Location Advisor install/access issues
Hi Psgkrishna,
I hope you're doing well.
I just wanted to let you know that I successfully downloaded and installed the Location Advisor app on my work iPhone.
Thank you so much for your assistance!
Kind regards,
Harnek Singh
Sent from my iPhone
10-12-2025 12:59:24 - PDXC Integration (Work notes)
Assigned to Satya Gopala Krishna Pabbineedi.
09-12-2025 12:49:14 - PDXC Integration (Work notes)
Assigned to Satya Gopala Krishna Pabbineedi.
09-12-2025 12:49:14 - PDXC Integration (Work notes)
Assigned to Satya Gopala Krishna Pabbineedi.
&lt;br/&gt;From: Singh, Harnek &lt;harnek.singh@qr.com.au&gt; 
Sent: 08 December 2025 10:22
To: Pabbineedi, Satya Gopala Krishna &lt;s.pabbineedi@dxc.com&gt;
Cc: GDIC India Modern Workplace MDM team &lt;indiawpsmdm@dxc.com&gt;
Subject: Re: QR | INC40779204 | QR Location Advisor install/access issues
Good afternoon,
I am available now. If possible we can rectify this issue.
Thanks and regards,
Harnek Singh 
Get Outlook for iOS
________________________________________
09-12-2025 12:49:13 - PDXC Integration (Additional comments)
s.pabbineedi@dxc.com: From: Pabbineedi, Satya Gopala Krishna 
Sent: 09 December 2025 08:19
To: 'Singh, Harnek' &lt;harnek.singh@qr.com.au&gt;
Cc: GDIC India Modern Workplace MDM team &lt;indiawpsmdm@dxc.com&gt;
Subject: RE: QR | INC40779204 | QR Location Advisor install/access issues
Hi Harnek,
Hope you are doing good
We tried to reach you on teams but unfortunately didn't got response from your end. Hence following up through the mail. This is gentle remainder mail.
Also, we made some changes from backend. Could you please check and let us know your observations to proceed further.
Best Regards,
Psgkrishna 
Modern Management,MDM
DXC Technology
08-12-2025 14:19:18 - PDXC Integration (Work notes)
Assigned to Satya Gopala Krishna Pabbineedi.
08-12-2025 14:18:44 - PDXC Integration (Work notes)
Assigned to Satya Gopala Krishna Pabbineedi.
08-12-2025 14:18:35 - PDXC Integration (Additional comments)
s.pabbineedi@dxc.com: From: Pabbineedi, Satya Gopala Krishna 
Sent: 08 December 2025 09:48
To: harnek.singh@qr.com.au
Cc: GDIC India Modern Workplace MDM team &lt;indiawpsmdm@dxc.com&gt;
Subject: RE: QR | INC40779204 | QR Location Advisor install/access issues
Hi Harnek,
Hope you are doing good
We tried to reach you on teams but unfortunately didn't got response from your end. Hence following up through the mail. This is gentle remainder mail.
Could you please provide us your next availability time so that we can have a team's call to troubleshoot the issue.
Best Regards,
Psgkrishna 
Modern Management,MDM
DXC Technology
Email: s.pabbineedi@dxc.com
Bangalore, India
05-12-2025 19:44:29 - PDXC Integration (Work notes)
Assigned to Satya Gopala Krishna Pabbineedi.
05-12-2025 19:44:25 - PDXC Integration (Work notes)
Assigned to Satya Gopala Krishna Pabbineedi.
05-12-2025 19:44:22 - PDXC Integration (Additional comments)
s.pabbineedi@dxc.com: Reached out to user via teams, will check accordingly further
05-12-2025 17:56:20 - Frederic Shea (Work notes)
Platform DXC Integration incident INC0575963 updated INC40779204
05-12-2025 17:55:54 - Frederic Shea (Work notes)
Platform DXC Integration incident INC0575963 updated INC40779204
05-12-2025 17:55:49 - Frederic Shea (Work notes)
IBC - Harnek Singh
Availability: from now until 20:30
otherwise anytime between 15:00 and 20:30
05-12-2025 17:09:28 - PDXC Integration (Work notes)
Assigned to Satya Gopala Krishna Pabbineedi.
05-12-2025 17:09:23 - PDXC Integration (Additional comments)
s.pabbineedi@dxc.com: From: Pabbineedi, Satya Gopala Krishna 
Sent: 05 December 2025 12:39
To: 'harnek.singh@qr.com.au' &lt;harnek.singh@qr.com.au&gt;
Cc: GDIC India Modern Workplace MDM team &lt;indiawpsmdm@dxc.com&gt;
Subject: QR | INC40779204 | QR Location Advisor install/access issues
Hi Harnek,
Hope you are doing good
I'm from Intune team. This is regarding the issue mentioned over the subject line. 
Could you please provide us your availability time so that we can have a team's call to troubleshoot the issue.
Best Regards,
Psgkrishna 
Modern Management,MDM
DXC Technology
04-12-2025 19:11:08 - PDXC Integration (Work notes)
Assigned to Satya Gopala Krishna Pabbineedi.
04-12-2025 19:11:08 - PDXC Integration (Work notes)
Assigned to Satya Gopala Krishna Pabbineedi.
04-12-2025 19:11:00 - PDXC Integration (Additional comments)
s.pabbineedi@dxc.com: Checking on the issue internally with the team
04-12-2025 19:03:48 - PDXC Integration (Work notes)
Assigned to Satya Gopala Krishna Pabbineedi.
04-12-2025 17:51:38 - PDXC Integration (Work notes)
Vendor Referenced this CI Value on Creation not found in database : Corporate Mobile Phones
04-12-2025 17:51:18 - Cameron Horn (Work notes)
Platform DXC Integration incident INC0575963 created INC40779204
04-12-2025 17:51:08 - Cameron Horn (Work notes)
Harnek Singh called the service desk and advised that they were still having the issue
Assigning to the DXC Intune Support team to investigate the issue
04-12-2025 17:44:17 - Frederic Shea (Additional comments)
Hey Harnek,
We are just reaching out in regard to a ticket that you have active with us; INC0575963 - QR Location Advisor install/access issues.
Could you please reach out so that we can assist you further with this matter, either by responding to this email or reaching out to us on 07 3072 5000.
Kind regards,
Frederic.
</t>
  </si>
  <si>
    <t xml:space="preserve">
 2025-12-04 17:44:17 Fred Shea - State is On Hold was Work in Progress
 2025-12-04 17:51:08 Cameron Horn - State is Work in Progress was On Hold
 2025-12-04 19:11:00 PDXC Integration - State is On Hold was Work in Progress
 2025-12-05 17:56:14 Fred Shea - State is Work in Progress was On Hold
 2025-12-05 19:44:22 PDXC Integration - State is On Hold was Work in Progress
 2025-12-10 12:59:22 PDXC Integration - State is Work in Progress was On Hold
 2025-12-10 13:01:33 PDXC Integration - State is Resolved was Work in Progress</t>
  </si>
  <si>
    <t xml:space="preserve">12-12-2025 16:22:34 - Palo Alto MDR Service – Unit 42 (Work notes)
Platform DXC Integration incident INC0575962 updated INC40778892
12-12-2025 16:22:32 - Palo Alto MDR Service – Unit 42 (Work notes)
------- MDR thread for this incident has been updated----------
04-12-2025 18:58:45 - PDXC Integration (Work notes)
Assigned to Bahtiyar Yusuf.
04-12-2025 18:58:38 - PDXC Integration (Work notes)
Assigned to Bahtiyar Yusuf.
04-12-2025 18:58:33 - PDXC Integration (Additional comments)
bahtiyar.yusuf@dxc.com: User account "A_O902362" belongs to DXC Staff Christopher "cromaguera@dxc.com".
MS.Team message has been sent to Christopher to confirm the legitimacy.
/////////////////////////////////////////////////////////////////////////////////////////
Hi Chris,
This is Bahtiyar from MSS ANZ Cyber SOC.
We've received an U42 alert regarding your QR account "A_O902362".
Alert name: CATPRDMGT101 initiated a replication request to CPTPRDSRV112, downloading 895 bytes. | INC40778892
Alert details:
................................................................
Could you please confirm if this DCSync activity from CATPRDMGT101 to CPTPRDSRV112 is known to you and performed by you for legitimate purpose?
/////////////////////////////////////////////////////////////////////////////////////////
Pending reply from Christopher
04-12-2025 18:47:48 - PDXC Integration (Work notes)
Assigned to Bahtiyar Yusuf.
04-12-2025 18:46:38 - PDXC Integration (Work notes)
Assigned to Bahtiyar Yusuf.
&lt;br/&gt;CATPRDMGT101 initiated a replication request to CPTPRDSRV112, downloading 895 bytes. Domain Controllers share information through replication. Attackers may pose a compromised host as a DC to replicate data to it. Initiated from a non-standard process "powershell.exe" #3116135
Dear Queensland Rail Team,
The Unit 42 Managed Services Team investigated ID-30818 - DCSync from a non domain controller from a non-standard process.
The host CATPRDMGT101 initiated a replication request to the host CPTPRDSRV112 and downloaded 895.0 B of data.
The activity was initiated by a PowerShell process and did not seen in the past
While Domain Controllers (DC) normally share information through replication, unexpected replication activity could potentially indicate a malicious DCSync attack. This is a technique used to exploit the Microsoft Active Directory (AD) Domain Services, where the attacker mimics the behavior of a DC in order to request replication data from another DC. The replication data includes NTLM (NT LAN Manager) password hashes, which can be abused by the attacker in attempts to gain further unauthorized access and escalate their privileges.
Recommendations:
- Confirm if this is expected replication activity
Host details:
- Host: corp.qr.com.au\CATPRDMGT101
- IP Address: 10.32.240.28
- OS: Windows - Windows Server 2022 [10.0 (Build 20348)]
- Username: CORP\A\_O902362
Alert details:
- Time: 2025-12-04 06:05:42 UTC
- Alert Name: DCSync from a non domain controller from a non-standard process
- Alert Description: CATPRDMGT101 initiated a replication request to CPTPRDSRV112, downloading 895 bytes. Domain Controllers share information through replication. Attackers may pose a compromised host as a DC to replicate data to it. Initiated from a non-standard process "powershell.exe"
- Action: Detected
- Command Line: "C:\Windows\System32\WindowsPowerShell\v1.0\powershell.exe"
Actor details:
- Actor Process Image Name: powershell.exe
- Actor Process Image Path: C:\Windows\System32\WindowsPowerShell\v1.0\powershell.exe
- Actor Process Image SHA256: 38f4384643b3fa0de714d2367b712c2e0fa1c89e2cfd131ae6b831ad962b1033
- Actor Process Signature: Signed - Microsoft Corporation
Network details:
- Action Local IP: 10.32.240.28
- Action Local Port: 53586
- Action Remote IP: 10.16.140.12
- Action Remote Port: 49676
- FW App ID: ip,tcp,msrpc
User DSS Info:
- Name: ROMAGUERA, CHRIS (A\_ACCOUNT)
- Upn: A\_O902362@QR.COM.AU
- Department: DXC - Project Team
- Dn: CN=ROMAGUERA\, CHRIS (A\_ACCOUNT),OU=Managed Service Provider,OU=Support Accounts,DC=corp,DC=qr,DC=com,DC=au
Best regards,
Unit 42 Managed Services team.
04-12-2025 18:46:28 - PDXC Integration (Work notes)
Assigned to Bahtiyar Yusuf.
04-12-2025 17:21:58 - PDXC Integration (Work notes)
Opened By User is Unknown : email.integration.mdr_unit 42@QR
Vendor Referenced this CI Value on Creation not found in database : Cortex XDR
Vendor Referenced this Business Service Value on Creation not found in database : Cortex XDR
04-12-2025 17:21:35 - Palo Alto MDR Service – Unit 42 (Work notes)
Platform DXC Integration incident INC0575962 created INC40778892
</t>
  </si>
  <si>
    <t xml:space="preserve">12-12-2025 12:53:18 - PDXC Integration (Work notes)
Assigned to Bibas Sapkota.
12-12-2025 12:53:11 - PDXC Integration (Work notes)
Assigned to Bibas Sapkota.
12-12-2025 12:53:04 - PDXC Integration (Additional comments)
bibas.sapkota@dxc.com: advised user to raise a task from the link below
https://queenslandrail.service-now.com/service_management?id=sc_cat_item&amp;sys_id=fa2c4187db393700fe4b5e97f49619f2
also, had a conversation with Nathon , he advised equipment installation belongs to building services team
advised user to contact the building services first and request a new task request for meeting room booking for next year
also, o365 teams has advised user to request a task for meeting room booking process
waiting for user response
12-12-2025 09:44:58 - PDXC Integration (Work notes)
Assigned to Bibas Sapkota.
&lt;br/&gt;advised user to raise a task from the link below 
https://queenslandrail.service-now.com/service_management?id=sc_cat_item&amp;sys_id=fa2c4187db393700fe4b5e97f49619f2
also, had a conversation with Nathon , he advised equipment installation belongs to building services team 
advised user to contact the building services first and request a new task request for meeting room booking for next year 
also, o365 teams has advised user to request a task for meeting room booking process
10-12-2025 15:53:22 - Shane Kmet (Work notes)
Platform DXC Integration incident INC0575961 updated INC40778864
10-12-2025 15:53:18 - Shane Kmet (Work notes)
IT Service Desk 
Sent: Wednesday, 10 December 2025 4:53 PM
To: Regailo, Nara &lt;Nara.Regailo@qr.com.au&gt;
Subject: RE: INC0575961 - Support Needed – 295 Ann Street Room Bookings
Good  afternoon Nara,
Thanks for the email below, in checking the email / ticket, this appears to be related to an O365 Meeting Room?
INC0575961 - 295 Ann Street Room Bookings issue
This ticket is with the Desktop team at this time, assume they have advised that a task needs to be raised.
If they need a request for onsite support of the room and equipment, please raise request via;
"Other Request"
https://queenslandrail.service-now.com/service_management?id=sc_cat_item&amp;sys_id=fa2c4187db393700fe4b5e97f49619f2  
If this is for a task for the changing of Meeting Room booking requirements, please submit the req2uest via the below. There is an option on the form for "Room/Equipment Resource"
"Email Services"
https://queenslandrail.service-now.com/service_management?id=sc_cat_item&amp;sys_id=b04b8e0f4f1626004a30fe501310c790  
Hope the above helps, please let us know if there is anything further needed to help with?
Thank you,
Shane Kmet
Senior service desk analyst
Level 3, 21 Kirksway Place
Battery Point, Tasmania 7004
T: 07 3072 5000
W: queenslandrail.com.au  
E: ITservicedesk@qr.com.au  
Thank you,
Shane Kmet
Senior Service Desk Analyst
10-12-2025 15:38:07 - Shane Kmet (Work notes)
Platform DXC Integration incident INC0575961 updated INC40778864
10-12-2025 15:38:03 - Shane Kmet (Work notes)
Regailo, Nara &lt;Nara.Regailo@qr.com.au&gt; 
Sent: Wednesday, 10 December 2025 2:10 PM
To: IT Service Desk &lt;ITServiceDesk@qr.com.au&gt;
Subject: Re: INC0575961 - Support Needed – 295 Ann Street Room Bookings
Hi team,
I currently have an open incident related to the computer-based training room (details referenced in the email below). I was advised to contact your team again to raise a task/request, but I am unsure of the next steps.
Could you please assist?
See below screenshot of the teams message from Sonia:
Thank you for your support.
Nara Regailo
Project Coordinator
SEQ Traincrew Rostering &amp; Optimiser Replacement (STR) Project
305 Edward St GPO Box 1429 Brisbane 4001
M: +61 0426 107 166
E: nara.regailo@qr.com.au  
Working days: Tuesday – Wednesday - Thursday
Please note that I may not be able to respond outside these days.
________________________________
10-12-2025 10:36:38 - PDXC Integration (Work notes)
Assigned to Bibas Sapkota.
10-12-2025 10:21:05 - Andy Phan (Work notes)
Platform DXC Integration incident INC0575961 updated INC40778864
10-12-2025 10:21:00 - Andy Phan (Work notes)
Assigning to DXC Desktop for further assistance.
10-12-2025 10:10:56 - Andy Phan (Work notes)
Investigating
09-12-2025 19:12:38 - PDXC Integration (Work notes)
Team route the ticket to onsite support team which manages physical meeting room issues/request
Thank you
User's query : User need assistance regarding the availability of computers and screens in a training room. As this relates to physical setup of equipment, it falls outside the scope of M365 team.
Route this ticket to the on-site IT / AV support team or the appropriate team responsible for training room equipment setup so they can confirm readiness by the required date?
Room mailbox name/email provided by user is as below :
"RS MTR 295 Ann St Gnd Computer Based Training Room A (Cap: 11)" &lt;RSMTR295ANNSTLOWGRDFL3@qr.com.au&gt;
"RS MTR 295 Ann St Gnd Computer Based Training Room B (Cap: 21)" &lt;RSMTR295AnnStLGRoom4Cap14@qr.com.au&gt;
09-12-2025 19:02:24 - PDXC Integration (Work notes)
Assigned to Sonia Pandey.
&lt;br/&gt;User told not sure whom he need to contact for onsite support . User is allocated in RC1 building and the meeting rooms are located at 295 Ann Street.
Checking internally with on site team if we are able to route ticket.
09-12-2025 16:01:08 - PDXC Integration (Work notes)
Assigned to Sonia Pandey.
&lt;br/&gt;User informed that he also we visited the training rooms the other day and one of the rooms had no computers or screens - just desks - User wants to know how to confirm the computers will be there by the date we need. Is there a person who look after the rooms they could contact?
Asked user if he has contacted On site support for the same as O365 team would not have visibility on physical room issues.
Awaiting response.
09-12-2025 15:48:38 - PDXC Integration (Work notes)
Assigned to Sonia Pandey.
&lt;br/&gt;Pinged user on teams.
User provided 2 room mailboxes name/email :
"RS MTR 295 Ann St Gnd Computer Based Training Room A (Cap: 11)" &lt;RSMTR295ANNSTLOWGRDFL3@qr.com.au&gt;
 "RS MTR 295 Ann St Gnd Computer Based Training Room B (Cap: 21)" &lt;RSMTR295AnnStLGRoom4Cap14@qr.com.au&gt;
Checked in exchange with both rooms. The booking window is currently showing as 180 days. It can be extended if a task raised for same.
Informed user the same and asked to raise task 
Awaiting further response from user.
08-12-2025 19:31:38 - PDXC Integration (Work notes)
Assigned to Sonia Pandey.
&lt;br/&gt;Checking internally with team
Will update details accordingly.
04-12-2025 19:15:34 - PDXC Integration (Work notes)
Assigned to Sonia Pandey.
04-12-2025 19:15:18 - PDXC Integration (Work notes)
Assigned to Sonia Pandey.
04-12-2025 19:15:18 - PDXC Integration (Work notes)
Assigned to Sonia Pandey.
&lt;br/&gt;Checking internally with team
Will update details accordingly.
04-12-2025 19:15:13 - PDXC Integration (Additional comments)
sonia.pandey@dxc.com: .
04-12-2025 17:25:34 - PDXC Integration (Work notes)
Assigned to Sonia Pandey.
04-12-2025 17:20:18 - PDXC Integration (Work notes)
Added attachment ::  QLDRail_INC added (CNDEF0001178) - Support Needed – 295 Ann Street Room Bookings.msg
04-12-2025 17:20:00 - Cameron Horn (Work notes)
Platform DXC Integration incident INC0575961 created INC40778864
04-12-2025 17:19:49 - Cameron Horn (Work notes)
Assigning to the DXC O365 Messaging team to investigate the room issue
</t>
  </si>
  <si>
    <t xml:space="preserve">
 2025-12-04 17:25:25 PDXC Integration - State is Work in Progress was New
 2025-12-04 19:15:09 PDXC Integration - State is On Hold was Work in Progress
 2025-12-09 19:12:38 PDXC Integration - Assignment Group is Global Service Desk was DXC O365 Messaging
 2025-12-09 19:14:49 PDXC Integration - State is Work in Progress was On Hold
 2025-12-10 09:23:30 Ryan Bell - Assigned to is Andy Phan was 
 2025-12-10 10:21:00 Andy Phan - Assignment Group is DXC Desktop CBD was Global Service Desk
 2025-12-12 12:53:04 PDXC Integration - State is On Hold was Work in Progress</t>
  </si>
  <si>
    <t xml:space="preserve">
 2025-12-09 18:00:01  - State is Closed was Resolved</t>
  </si>
  <si>
    <t xml:space="preserve">
 2025-12-04 16:57:07 PDXC Integration - State is Work in Progress was New
 2025-12-04 17:10:58 PDXC Integration - Assignment Group is DXC Azure Delivery was DXC CloudOps
 2025-12-04 21:53:13 PDXC Integration - Assignment Group is DXC Desktop Technology Citrix was DXC Azure Delivery
 2025-12-05 05:53:10 PDXC Integration - State is On Hold was Work in Progress
 2025-12-05 06:44:24 PDXC Integration - State is Work in Progress was On Hold
 2025-12-05 08:43:28 PDXC Integration - State is On Hold was Work in Progress
 2025-12-05 12:44:17 PDXC Integration - State is Work in Progress was On Hold
 2025-12-05 12:45:29 PDXC Integration - State is Resolved was Work in Progress
 2025-12-10 13:00:12  - State is Closed was Resolved</t>
  </si>
  <si>
    <t xml:space="preserve">08-12-2025 12:17:18 - PDXC Integration (Work notes)
Assigned to Jaymesh Sharma.
&lt;br/&gt;1x IMAC - Troubleshooting Summary:
Tested another device on the docking station: issue persisted.
Performed hard reset on docking station.
Tried different power adapter: issue remained.
Attempted firmware update on docking station: failed to detect device.
Spoke with Andrew; advised to request a replacement.
Andrew confirmed replacement request has already been submitted.
08-12-2025 12:17:08 - PDXC Integration (Work notes)
Assigned to Jaymesh Sharma.
&lt;br/&gt;1x IMAC - Troubleshooting Summary:
Tested another device on the docking station: issue persisted.
Performed hard reset on docking station.
Tried different power adapter: issue remained.
Attempted firmware update on docking station: failed to detect device.
Spoke with Andrew; advised to request a replacement.
Andrew confirmed replacement request has already been submitted.&lt;br/&gt;1x IMAC - Troubleshooting Summary:
Tested another device on the docking station: issue persisted.
Performed hard reset on docking station.
Tried different power adapter: issue remained.
Attempted firmware update on docking station: failed to detect device.
Spoke with Andrew; advised to request a replacement.
Andrew confirmed replacement request has already been submitted.
08-12-2025 12:17:07 - PDXC Integration (Work notes)
Assigned to Jaymesh Sharma.
&lt;br/&gt;1x IMAC - Troubleshooting Summary:
Tested another device on the docking station: issue persisted.
Performed hard reset on docking station.
Tried different power adapter: issue remained.
Attempted firmware update on docking station: failed to detect device.
Spoke with Andrew; advised to request a replacement.
Andrew confirmed replacement request has already been submitted.
08-12-2025 12:17:04 - PDXC Integration (Additional comments)
james.sharma@dxc.com: 1x IMAC - Troubleshooting Summary:
Tested another device on the docking station: issue persisted.
Performed hard reset on docking station.
Tried different power adapter: issue remained.
Attempted firmware update on docking station: failed to detect device.
Spoke with Andrew; advised to request a replacement.
Andrew confirmed replacement request has already been submitted.
08-12-2025 12:16:18 - PDXC Integration (Work notes)
Assigned to Jaymesh Sharma.
08-12-2025 08:56:44 - Andrew Phillips (Work notes)
Platform DXC Integration incident INC0575955 updated INC40778835
08-12-2025 08:56:40 - Andrew Phillips (Additional comments)
Replied to message
05-12-2025 12:45:58 - PDXC Integration (Work notes)
Assigned to Jaymesh Sharma.
05-12-2025 12:45:44 - PDXC Integration (Work notes)
Assigned to Jaymesh Sharma.
05-12-2025 12:45:40 - PDXC Integration (Additional comments)
james.sharma@dxc.com: Sent Andrew message via teams. awaiting reply.
05-12-2025 09:27:44 - PDXC Integration (Work notes)
Assigned to Jaymesh Sharma.
04-12-2025 17:16:21 - Cameron Horn (Work notes)
Platform DXC Integration incident INC0575955 created INC40778835
04-12-2025 17:16:13 - Cameron Horn (Work notes)
Andrew Phillips called the service desk and advised that they are raising an equipment request for a replacement docking station
Assigning to the DXC Desktop CBD team to investigate the docking issue
04-12-2025 17:06:08 - Zahra Gholami (Work notes)
following the KB  KB0010470
04-12-2025 16:56:32 - Zahra Gholami (Work notes)
investigating
</t>
  </si>
  <si>
    <t xml:space="preserve">
 2025-12-04 16:47:42 Cameron Horn - Assigned to is Fred Shea was 
 2025-12-04 17:16:13 Cameron Horn - Assignment Group is DXC Desktop CBD was Global Service Desk
 2025-12-05 12:45:40 PDXC Integration - State is On Hold was Work in Progress
 2025-12-08 12:16:08 PDXC Integration - State is Work in Progress was On Hold
 2025-12-08 12:17:01 PDXC Integration - State is Resolved was Work in Progress
 2025-12-13 13:00:09  - State is Closed was Resolved</t>
  </si>
  <si>
    <t xml:space="preserve">10-12-2025 17:07:28 - PDXC Integration (Work notes)
Assigned to Suraj Rai.
&lt;br/&gt;Issue resolved by user, no further details provided. User not accessible via Teams.&lt;br/&gt;User confirmed issue has been resolved on his end.
10-12-2025 17:07:24 - PDXC Integration (Work notes)
Assigned to Suraj Rai.
&lt;br/&gt;Issue resolved by user, no further details provided. User not accessible via Teams.
10-12-2025 17:07:23 - PDXC Integration (Additional comments)
srai7@dxc.com: Hi Zoe,
Good day!
Regarding this issue - "unable to open or preview PDFs on train notices".
Thank you for confirming that you issue has been resolved from your end. We are proceeding with resolving the case from our end.
Please feel free to contact the service desk in case of any further queries or a new ticket is to be opened.
Thanks!
10-12-2025 17:07:14 - PDXC Integration (Work notes)
Assigned to Suraj Rai.
&lt;br/&gt;Issue resolved by user, no further details provided. User not accessible via Teams.
10-12-2025 17:06:29 - PDXC Integration (Work notes)
Assigned to Suraj Rai.
&lt;br/&gt;Issue resolved by user, no further details provided. User not accessible via Teams.
10-12-2025 17:06:24 - PDXC Integration (Work notes)
Assigned to Suraj Rai.
&lt;br/&gt;Issue resolved by user, no further details provided. User not accessible via Teams.&lt;br/&gt;User confirmed issue has been resolved on his end.
10-12-2025 17:06:24 - PDXC Integration (Additional comments)
srai7@dxc.com: Hi Zoe,
Good day!
Regarding this issue - "unable to open or preview PDFs on train notices".
Thank you for confirming that you issue has been resolved from your end. We are proceeding with resolving the case from our end.
Please feel free to contact the service desk in case of any further queries or a new ticket is to be opened.
Thanks!
10-12-2025 17:03:58 - PDXC Integration (Work notes)
Assigned to Suraj Rai.
10-12-2025 09:52:14 - Zoe Griffiths (Work notes)
Platform DXC Integration incident INC0575953 updated INC40778583
10-12-2025 09:52:10 - Zoe Griffiths (Additional comments)
Hi, the issue seems to have been resolved on my end. Apologies, controllers do not have access to Microsoft teams on the control computers.
08-12-2025 12:03:39 - PDXC Integration (Work notes)
Assigned to Suraj Rai.
08-12-2025 12:03:30 - PDXC Integration (Additional comments)
srai7@dxc.com: Hi Zoe,
Good day!
Regarding this issue - "unable to open or preview PDFs on train notices".
We try contacting you in Teams. Please let me know your availability timings info so that we can have a call and connect on this issue via Teams.
Thanks!
08-12-2025 12:03:28 - PDXC Integration (Work notes)
Assigned to Suraj Rai.
&lt;br/&gt;We try contacting user in Teams. however, user is not available.
05-12-2025 13:57:20 - Zoe Griffiths (Work notes)
Platform DXC Integration incident INC0575953 updated INC40778583
05-12-2025 13:57:16 - Zoe Griffiths (Additional comments)
Controllers on other PC's are able to access the folder with nil issue.
05-12-2025 13:56:53 - Zoe Griffiths (Work notes)
Platform DXC Integration incident INC0575953 updated INC40778583
05-12-2025 13:56:49 - Zoe Griffiths (Additional comments)
No controllers that access this PC are able to open the attachments in the public folder.
05-12-2025 13:28:14 - PDXC Integration (Work notes)
Assigned to Suraj Rai.
05-12-2025 13:27:24 - PDXC Integration (Work notes)
Assigned to Suraj Rai.
05-12-2025 13:27:18 - PDXC Integration (Additional comments)
srai7@dxc.com: Hi @Zoe Griffiths
Regarding - Public Folder 
Could you please check with any of your colleague to open PDF documents from the public folder (Train Notices) and let us know. If they are able to open with no issue, please provide us their name/email address
Thanks!
05-12-2025 13:26:38 - PDXC Integration (Work notes)
Assigned to Suraj Rai.
&lt;br/&gt;Admin not able to access public folder, may be sync issue
05-12-2025 13:25:34 - PDXC Integration (Work notes)
Assigned to Suraj Rai.
05-12-2025 13:25:25 - PDXC Integration (Work notes)
Assigned to Suraj Rai.
&lt;br/&gt;Added attachment ::  Public Folder.png
04-12-2025 19:55:14 - PDXC Integration (Work notes)
Assigned to Suraj Rai.
&lt;br/&gt;Added attachment ::  QLDRail_INC added (CNDEF0001178) - QR.jpg
04-12-2025 19:54:21 - Au Huynh (Work notes)
Platform DXC Integration incident INC0575953 updated INC40778583
04-12-2025 19:53:59 - Au Huynh (Work notes)
Platform DXC Integration incident INC0575953 updated INC40778583
04-12-2025 19:53:55 - Au Huynh (Work notes)
Zoe called back to follow up.
SDA remoted in.
Due to the error user attached, SDA attempted to find the version of Office (32bit or 64 bit) but could not find one.
SDA attempted to find the way to toggle back to Outlook classic but it lead to download page, unsure if this is the last resource.
SDA also noticed that the Sync Center are having the error.
Attempted to open CMD as admin right to run the script but it's blocked by policy.
SDA capture current Outlook version and updated note to the ticket.
04-12-2025 19:27:59 - PDXC Integration (Work notes)
Assigned to Suraj Rai.
&lt;br/&gt;Added attachment ::  QLDRail_INC added (CNDEF0001178) - outlook.docx
04-12-2025 19:27:32 - Zoe Griffiths (Work notes)
Platform DXC Integration incident INC0575953 updated INC40778583
04-12-2025 19:24:20 - Zoe Griffiths (Work notes)
Platform DXC Integration incident INC0575953 updated INC40778583
04-12-2025 19:24:15 - Zoe Griffiths (Additional comments)
Hi Gilbert, is it possible to install classic outlook on this computer please?
04-12-2025 17:19:29 - PDXC Integration (Work notes)
Assigned to Suraj Rai.
04-12-2025 16:53:18 - PDXC Integration (Work notes)
Added attachment ::  QLDRail_INC added (CNDEF0001178) - INC0575953 - preview.png
04-12-2025 16:53:08 - PDXC Integration (Work notes)
Added attachment ::  QLDRail_INC added (CNDEF0001178) - INC0575953 - download save.png
04-12-2025 16:52:22 - Gilbert Noble (Work notes)
Platform DXC Integration incident INC0575953 created INC40778583
</t>
  </si>
  <si>
    <t xml:space="preserve">
 2025-12-04 17:19:22 PDXC Integration - State is Work in Progress was New
 2025-12-05 13:26:33 PDXC Integration - State is On Hold was Work in Progress
 2025-12-10 17:03:57 PDXC Integration - State is Work in Progress was On Hold
 2025-12-10 17:06:20 PDXC Integration - State is Resolved was Work in Progress</t>
  </si>
  <si>
    <t xml:space="preserve">
 2025-12-04 16:35:09 TRAP Alerts - State is New was New
 2025-12-04 18:21:22 PDXC Integration - State is Work in Progress was New
 2025-12-05 10:46:02 PDXC Integration - State is Resolved was Work in Progress
 2025-12-10 11:00:01  - State is Closed was Resolved</t>
  </si>
  <si>
    <t xml:space="preserve">
 2025-12-04 16:35:08 PDXC Integration - State is Work in Progress was New
 2025-12-04 16:57:39 PDXC Integration - Assignment Group is DXC Azure Delivery was DXC CloudOps
 2025-12-04 21:41:40 PDXC Integration - State is Resolved was Work in Progress
 2025-12-09 22:00:03  - State is Closed was Resolved</t>
  </si>
  <si>
    <t xml:space="preserve">11-12-2025 07:28:35 - Cameron Horn (Work notes)
Closing ticket due to not response from the user
09-12-2025 16:49:38 - Gilbert Noble (Work notes)
From: IT Service Desk 
Sent: Tuesday, 9 December 2025 5:50 PM
To: Barzan, Anderson &lt;anderson.barzan@qr.com.au&gt;
Subject: INC0575950 - Failed to launch RDP from secureaccess.qr.com.au
Hi Anderson,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INC0575950.
Kind Regards
GILBERT NOBLE
REMOTE DESKTOP SUPPORT
Level 3, 21 Kirksway Place 
Battery Point, Tasmania 7004 
T: 07 3072 5000 
W: queenslandrail.com.au
E: ITservicedesk@qr.com.au
08-12-2025 16:22:12 - Gilbert Noble (Work notes)
called user on +61 447486683, wrong number
05-12-2025 16:12:42 - Gilbert Noble (Additional comments)
Hi Anderson,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INC0575950.
Kind regards,
Gilbert Noble
04-12-2025 16:59:17 - Frederic Shea (Additional comments)
Hey Anderson,
We are just reaching out in regard to a ticket that you have active with us; INC0575950 - Failed to launch RDP from secureaccess.qr.com.au.
Could you please reach out so that we can assist you further with this matter, either by responding to this email or reaching out to us on 07 3072 5000.
Kind regards,
Frederic.
</t>
  </si>
  <si>
    <t xml:space="preserve">
 2025-12-04 16:59:17 Fred Shea - State is On Hold was Work in Progress
 2025-12-11 07:28:35 Cameron Horn - State is Resolved was On Hold</t>
  </si>
  <si>
    <t xml:space="preserve">
 2025-12-04 17:01:19 PDXC Integration - State is Work in Progress was On Hold
 2025-12-04 17:01:41 PDXC Integration - State is Resolved was Work in Progress
 2025-12-09 18:00:00  - State is Closed was Resolved</t>
  </si>
  <si>
    <t xml:space="preserve">10-12-2025 15:14:04 - PDXC Integration (Work notes)
Assigned to DIYA DEY.
&lt;br/&gt;Adobe Acrobat Pro pushed to the device and installed in the user's device
so proceeding to close the ticket
10-12-2025 15:13:58 - PDXC Integration (Work notes)
Assigned to DIYA DEY.
&lt;br/&gt;Adobe Acrobat Pro pushed to the device and installed in the user's device
so proceeding to close the ticket
10-12-2025 15:13:50 - PDXC Integration (Additional comments)
diya.dey@dxc.com: Adobe Acrobat Pro has now being installed in the user's device
10-12-2025 13:49:59 - PDXC Integration (Work notes)
Assigned to DIYA DEY.
10-12-2025 00:16:44 - PDXC Integration (Work notes)
Assigned to DIYA DEY.
10-12-2025 00:16:40 - PDXC Integration (Additional comments)
diya.dey@dxc.com: Adobe Acrobat Pro has now being installed in the user's device
08-12-2025 18:56:04 - PDXC Integration (Work notes)
Assigned to DIYA DEY.
08-12-2025 18:55:56 - PDXC Integration (Additional comments)
diya.dey@dxc.com: Adobe Acrobat Pro has been pushed to the device
05-12-2025 20:47:58 - PDXC Integration (Work notes)
Assigned to DIYA DEY.
05-12-2025 20:47:53 - PDXC Integration (Additional comments)
diya.dey@dxc.com: Adobe Acrobat Pro pushed to the device
04-12-2025 20:02:38 - PDXC Integration (Work notes)
Assigned to DIYA DEY.
04-12-2025 20:02:29 - PDXC Integration (Work notes)
Assigned to DIYA DEY.
04-12-2025 20:02:23 - PDXC Integration (Additional comments)
diya.dey@dxc.com: Adobe Acrobat Pro will be pushed to the device
04-12-2025 19:55:15 - PDXC Integration (Work notes)
Assigned to DIYA DEY.
04-12-2025 16:21:34 - PDXC Integration (Work notes)
Vendor Referenced this Business Service Value on Creation not found in database : Adobe Suite
04-12-2025 16:21:18 - Cameron Horn (Work notes)
Platform DXC Integration incident INC0575948 created INC40778276
04-12-2025 16:21:04 - Cameron Horn (Work notes)
Assigning to the DXC Desktop Technology SCCM team to assist with the issue
</t>
  </si>
  <si>
    <t xml:space="preserve">
 2025-12-04 19:54:47 PDXC Integration - State is Work in Progress was New
 2025-12-04 20:02:23 PDXC Integration - State is On Hold was Work in Progress
 2025-12-10 13:49:52 PDXC Integration - State is Work in Progress was On Hold
 2025-12-10 15:13:50 PDXC Integration - State is Resolved was Work in Progress</t>
  </si>
  <si>
    <t xml:space="preserve">12-12-2025 11:15:00 - Gilbert Noble (Additional comments)
As discussed once you have been able to work for a bit please let me know how the device went. 
Kind regards,
Queensland Rail
Gilbert Noble
REMOTE DESKTOP SUPPORT
Level 3, 21 Kirksway Place
Battery Point, Tasmania 7004
T: 07 3072 5000
W: queenslandrail.com.au
E: ITservicedesk@qr.com.au
12-12-2025 11:15:00 - Gilbert Noble (Work notes)
called user on 0422742469,
user has not been able to test fully yet and will advise
11-12-2025 14:45:56 - Gilbert Noble (Work notes)
pending Friday 12th of Dec
09-12-2025 10:36:36 - Gilbert Noble (Work notes)
pending Friday 12th of Dec
08-12-2025 14:43:19 - Gilbert Noble (Work notes)
pending Friday 12th of Dec
05-12-2025 08:39:30 - Gilbert Noble (Work notes)
pending Friday 12th of Dec
04-12-2025 16:26:42 - Gilbert Noble (Additional comments)
as discussed I will call you on Friday to see how the device went. 
Kind regards,
Queensland Rail
Gilbert Noble
REMOTE DESKTOP SUPPORT
Level 3, 21 Kirksway Place
Battery Point, Tasmania 7004
T: 07 3072 5000
W: queenslandrail.com.au
E: ITservicedesk@qr.com.au
</t>
  </si>
  <si>
    <t xml:space="preserve">
 2025-12-09 16:00:04  - State is Closed was Resolved</t>
  </si>
  <si>
    <t xml:space="preserve">
 2025-12-04 15:51:06 Cameron Horn - Assigned to is Fred Shea was 
 2025-12-04 16:04:32 Cameron Horn - State is Resolved was Work in Progress
 2025-12-09 17:00:00  - State is Closed was Resolved</t>
  </si>
  <si>
    <t xml:space="preserve">10-12-2025 08:12:34 -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10-12-2025 08:12:28 -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10-12-2025 08:12:24 - PDXC Integration (Additional comments)
yeasinurrahman.joy@dxc.com: Hello Amy,
Regarding &lt;INC40777979&gt;. We have attempted to contact you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10-12-2025 08:10:54 - PDXC Integration (Work notes)
Assigned to Yeasinur Rahman Joy.
09-12-2025 08:21:24 - PDXC Integration (Additional comments)
yeasinurrahman.joy@dxc.com: Hi Amy,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09-12-2025 08:21:24 - PDXC Integration (Work notes)
Assigned to Yeasinur Rahman Joy.
08-12-2025 08:19:19 - PDXC Integration (Work notes)
Assigned to Yeasinur Rahman Joy.
08-12-2025 08:19:14 - PDXC Integration (Additional comments)
yeasinurrahman.joy@dxc.com: Hi Amy,
Thank you for taking the time to speak with me earlier today.
As discussed, we'll proceed with addressing the issue this afternoon. I appreciate your cooperation and look forward to assisting you further then.
If anything changes or you have any additional information to share before the visit, please don't hesitate to get in touch.
Warm regards
Yeasinur Rahman Joy
ICT Site Services
RC1, ICT Support Room
yeasin.joy@qr.com.au
07 30 723 628
05-12-2025 09:41:48 - PDXC Integration (Work notes)
Assigned to Yeasinur Rahman Joy.
05-12-2025 09:41:45 - PDXC Integration (Work notes)
Assigned to Yeasinur Rahman Joy.
05-12-2025 09:41:40 - PDXC Integration (Additional comments)
yeasinurrahman.joy@dxc.com: Hi Amy,
Thank you for taking the time to speak with me earlier today.
As discussed, we'll proceed with addressing the issue this afternoon. I appreciate your cooperation and look forward to assisting you further then.
If anything changes or you have any additional information to share before the visit, please don't hesitate to get in touch.
Warm regards
Yeasinur Rahman Joy
ICT Site Services
RC1, ICT Support Room
yeasin.joy@qr.com.au
07 30 723 628
05-12-2025 09:27:44 - PDXC Integration (Work notes)
Assigned to Yeasinur Rahman Joy.
04-12-2025 15:49:40 - Cameron Horn (Work notes)
Platform DXC Integration incident INC0575939 created INC40777979
04-12-2025 15:49:33 - Cameron Horn (Work notes)
Assigning to the DXC Desktop CBD team to investigate the issue
</t>
  </si>
  <si>
    <t xml:space="preserve">
 2025-12-05 09:27:39 PDXC Integration - State is Work in Progress was New
 2025-12-05 09:41:40 PDXC Integration - State is On Hold was Work in Progress
 2025-12-10 08:10:47 PDXC Integration - State is Work in Progress was On Hold
 2025-12-10 08:12:24 PDXC Integration - State is Resolved was Work in Progress</t>
  </si>
  <si>
    <t xml:space="preserve">08-12-2025 09:42:41 - Ibris Madrid Caballero (Additional comments)
Investigating this issue with the NextThere administrator
08-12-2025 09:39:44 - Ibris Madrid Caballero (Work notes)
Hi Tony,
I hope you are well. 
I have Shaquiah Mackie and Zoe Cropley who are experiencing issues with their names not appearing in NexThere.  
Could you please update their records to see if this fixes the issue?  
Thank you!
Kind Regards,
05-12-2025 15:53:00 - Frank Ditullio (Additional comments)
Re-assigning to 3rd Party.
05-12-2025 15:53:00 - Frank Ditullio (Work notes)
Re-assigning to 3rd Party.
</t>
  </si>
  <si>
    <t xml:space="preserve">
 2025-12-05 15:53:00 Frank Ditullio - Assignment Group is 3rd Party was Integration Support
 2025-12-08 09:17:14 Ibris Madrid Caballero - Assigned to is Ibris Madrid Caballero was 
 2025-12-08 09:42:41 Ibris Madrid Caballero - State is On Hold was Work in Progress</t>
  </si>
  <si>
    <t xml:space="preserve">
 2025-12-09 16:00:01  - State is Closed was Resolved</t>
  </si>
  <si>
    <t xml:space="preserve">09-12-2025 09:36:38 - PDXC Integration (Work notes)
Solved (Permanently)
09-12-2025 09:36:36 - PDXC Integration (Work notes)
None
I received an email from Neil advising that the card reader was working after I made setting changes. Closing the ticket.
05-12-2025 12:20:19 - PDXC Integration (Work notes)
None
I spoke with Neil, who advised that no one is on site where the printer is currently located. I registered the card reader to the SOP panel and emailed him to test when someone is back on site. If the card reader is still not working, then we will organise a tech to attend and upgrade the firmware.
04-12-2025 15:54:22 - Riley Thomas (Work notes)
Platform DXC Integration incident INC0575931 updated INC40777691
04-12-2025 15:54:15 - Riley Thomas (Work notes)
From: donotreply@ricoh.com.au &lt;donotreply@ricoh.com.au&gt; 
Sent: Thursday, 4 December 2025 4:16 PM
To: Zahnow, Neil &lt;neil.zahnow@qr.com.au&gt;
Subject: New Ricoh Ticket CS2512040285
Dear Neil Zahnow, Thank you for contacting Ricoh Australia. A new ticket has been opened with the following details: Ticket No. : CS2512040285 Serial Number: 3109R420225 Product Name: IMC3000 Purchase Order Number: Reference: INC40777691 Problem
ZjQcmQRYFpfptBannerStart
[EXTERNAL EMAIL]: 
This email originated from outside Queensland Rail. Do not click on links or open attachments unless you recognise the sender and know the content is safe. 
    Report Phish     
ZjQcmQRYFpfptBannerEnd
Dear Neil Zahnow, 
Thank you for contacting Ricoh Australia.
A new ticket has been opened with the following details: 
Ticket No.: CS2512040285
Serial Number: 3109R420225
Product Name: IMC3000
Purchase Order Number: 
Reference: INC40777691
Problem Description: [Summary]:3109R420225 - SP3510SF - Unable to log into printer Serial does not exist: QLD Rail NOW Ticket Number: INC0575931 Post Code: 4350 Contact Name: Neil Zahnow Contact Phone Number: 0438698954 Email Address: neil.zahnow@qr.com.au Alternative Contact: None available Alternative Contact Phone Number: None available Printer Serial Number: 3109R420225 - SP3510SF Printer IP: N/A Severity Level: 3 Issue/Request Details: When anyone tries to log into their printer they using their swipe card they are prompted for a guest print PIN or windows login. User advised that some employees can log in manually but not others.
Location and contact details: 
Contact Name: Neil Zahnow
Contact Number: 07 30721827
Customer: 401362 (DXC TECHNOLOGY AUS PTY LTD)
Site: 401362-559 (DXC TECHNOLOGY AUSTRALIA PL (QUEENS)
Machine Location Address: QUEENSLAND RAIL, TOOWOOMBA STN DRIVERS OFFICE RAILWAY ST TOOWOOMBA QLD 4350
This is an automatic message, If you have any queries regarding your ticket, please do not hesitate in contacting us on 1300 362 577.
For further support utilising our, How-to videos, Training Materials, and Knowledge Base, please use this link Training 
Kind regards,
Ricoh
04-12-2025 15:20:18 - PDXC Integration (Work notes)
Vendor Referenced this CI Value on Creation not found in database : 3109R420225 - SP3510SF
04-12-2025 15:19:52 - Raegan Munro (Work notes)
Platform DXC Integration incident INC0575931 created INC40777691
</t>
  </si>
  <si>
    <t xml:space="preserve">
 2025-12-05 12:20:35 PDXC Integration - State is On Hold was Work in Progress
 2025-12-09 09:36:35 PDXC Integration - State is Resolved was On Hold
 2025-12-14 10:00:01  - State is Closed was Resolved</t>
  </si>
  <si>
    <t xml:space="preserve">08-12-2025 16:46:42 - Gilbert Noble (Work notes)
called user on 0415253950, 
assisted the user in setting up MFA
05-12-2025 14:58:24 - Jack Filmer (Additional comments)
Hi Daniel,
Thank you for reaching out to the Queensland Rail IT Service Desk.
As discussed, please see below for instructions on setting up your MFA:
https://queenslandrail.service-now.com/kb_view.do?sys_kb_id=48407c4283b92a9034fe73326daad378&amp;sysparm_rank=6&amp;sysparm_tsqueryId=a0083c6e33e17690eaaeae845d5c7bcc
If you have any further issues with this please feel free to contact us by calling 07 3072 5000 (we are option 1), or alternatively email us at ITServiceDesk@qr.com.au.
Kind Regards,
Jack F
04-12-2025 15:13:51 - Raegan Munro (Additional comments)
Hi Daniel, 
Thank you for reaching out to the Queensland Rail IT Service Desk. 
As discussed, please see below for instructions on setting up your MFA:
https://queenslandrail.service-now.com/kb_view.do?sys_kb_id=48407c4283b92a9034fe73326daad378&amp;sysparm_rank=6&amp;sysparm_tsqueryId=a0083c6e33e17690eaaeae845d5c7bcc
If you have any further issues with this please feel free to contact us by calling 07 3072 5000 (we are option 1), or alternatively email us at ITServiceDesk@qr.com.au. 
Kind regards, 
Raegan.
</t>
  </si>
  <si>
    <t xml:space="preserve">
 2025-12-04 15:13:51 Raegan Munro - State is On Hold was Work in Progress
 2025-12-08 16:46:42 Gilbert Noble - State is Resolved was On Hold
 2025-12-13 17:00:05  - State is Closed was Resolved</t>
  </si>
  <si>
    <t xml:space="preserve">08-12-2025 18:37:28 - PDXC Integration (Work notes)
Assigned to DIYA DEY.
&lt;br/&gt;After service restart its working now
08-12-2025 18:37:27 - PDXC Integration (Additional comments)
diya.dey@dxc.com: After service restart its working now
08-12-2025 18:37:18 - PDXC Integration (Work notes)
Assigned to DIYA DEY.
&lt;br/&gt;After service restart its working now
08-12-2025 18:37:08 - PDXC Integration (Work notes)
Assigned to DIYA DEY.
&lt;br/&gt;After service restart its working now
08-12-2025 18:37:07 - PDXC Integration (Additional comments)
diya.dey@dxc.com: After service restart its working now
08-12-2025 18:32:08 - PDXC Integration (Work notes)
Assigned to DIYA DEY.
05-12-2025 14:56:28 - PDXC Integration (Work notes)
Assigned to DIYA DEY.
&lt;br/&gt;Failed to update the releated lists: None of the affectedCis provided by QLDRail_INC exist in ServiceNow: CPTPRDMCM105. Cannot updated the affected CIs. (F8EDD3803DBA431AAEBD3E035F7CA1DD)
05-12-2025 14:55:54 - Cameron Horn (Work notes)
Platform DXC Integration incident INC0575919 updated INC40777409
05-12-2025 14:55:49 - Cameron Horn (Work notes)
ConfigMgr Server Component Issue 
  Alert Description 
Source:    ConfigMgr WSUS Synchronization Manager - CPTPRDMCM105.CORP.QR.COM.AU 
Full Path Name:    CPTPRDMCM105.corp.qr.com.au\ConfigMgr Component Server - CPTPRDMCM105.CORP.QR.COM.AU\ConfigMgr WSUS Synchronization Manager - CPTPRDMCM105.CORP.QR.COM.AU 
Alert Monitor:    Server Component 
Created:    5/12/2025 3:39:59 PM 
  Component ConfigMgr WSUS Synchronization Manager - CPTPRDMCM105.CORP.QR.COM.AU (SMS_WSUS_SYNC_MANAGER) on serverCPTPRDMCM105.corp.qr.com.au is not working properly.
04-12-2025 20:00:58 - PDXC Integration (Work notes)
Assigned to DIYA DEY.
04-12-2025 20:00:52 - PDXC Integration (Additional comments)
diya.dey@dxc.com: Services has been restarted
04-12-2025 15:04:18 - PDXC Integration (Work notes)
Assigned to DIYA DEY.
04-12-2025 15:04:14 - PDXC Integration (Work notes)
Assigned to DIYA DEY.
04-12-2025 15:04:09 - PDXC Integration (Additional comments)
diya.dey@dxc.com: checking
04-12-2025 15:03:38 - PDXC Integration (Work notes)
Assigned to DIYA DEY.
04-12-2025 14:57:38 - PDXC Integration (Work notes)
Vendor Referenced this CI Value on Creation not found in database : CPTPRDMCM105
Vendor Referenced this Business Service Value on Creation not found in database : SCOM
04-12-2025 14:57:20 - Cameron Horn (Work notes)
Platform DXC Integration incident INC0575919 created INC40777409
</t>
  </si>
  <si>
    <t xml:space="preserve">
 2025-12-04 15:03:37 PDXC Integration - State is Work in Progress was New
 2025-12-04 15:04:09 PDXC Integration - State is On Hold was Work in Progress
 2025-12-08 18:32:00 PDXC Integration - State is Work in Progress was On Hold
 2025-12-08 18:37:07 PDXC Integration - State is Resolved was Work in Progress
 2025-12-13 19:00:01  - State is Closed was Resolved</t>
  </si>
  <si>
    <t xml:space="preserve">
 2025-12-04 15:20:26 Fred Shea - State is Resolved was Work in Progress
 2025-12-09 16:00:02  - State is Closed was Resolved</t>
  </si>
  <si>
    <t xml:space="preserve">
 2025-12-04 15:06:18 Gilbert Noble - Assigned to is Gilbert Noble was 
 2025-12-04 15:21:26 Gilbert Noble - State is On Hold was Work in Progress
 2025-12-05 08:46:17 Gilbert Noble - State is Resolved was On Hold
 2025-12-10 09:00:04  - State is Closed was Resolved</t>
  </si>
  <si>
    <t xml:space="preserve">
 2025-12-09 15:00:12  - State is Closed was Resolved</t>
  </si>
  <si>
    <t xml:space="preserve">
 2025-12-09 16:00:05  - State is Closed was Resolved</t>
  </si>
  <si>
    <t xml:space="preserve">
 2025-12-09 15:00:13  - State is Closed was Resolved</t>
  </si>
  <si>
    <t xml:space="preserve">
 2025-12-04 18:19:25 Margaret Selff - State is Resolved was New
 2025-12-09 19:00:00  - State is Closed was Resolved</t>
  </si>
  <si>
    <t xml:space="preserve">
 2025-12-09 15:00:15  - State is Closed was Resolved</t>
  </si>
  <si>
    <t xml:space="preserve">
 2025-12-04 14:28:51 PDXC Integration - State is Work in Progress was On Hold
 2025-12-04 14:34:14 PDXC Integration - State is Resolved was Work in Progress
 2025-12-09 15:00:04  - State is Closed was Resolved</t>
  </si>
  <si>
    <t xml:space="preserve">11-12-2025 10:37:48 - PDXC Integration (Work notes)
Assigned to Raghav Sharma.
&lt;br/&gt;Converted GIS email to Shared mailbox, set shared mailbox settings to have sent items emails stay in the shared mailbox, user found missing emails in deleted items folder
11-12-2025 10:37:48 - PDXC Integration (Work notes)
Assigned to Raghav Sharma.
&lt;br/&gt;Converted GIS email to Shared mailbox, set shared mailbox settings to have sent items emails stay in the shared mailbox, user found missing emails in deleted items folder
11-12-2025 10:37:40 - PDXC Integration (Additional comments)
raghav.sharma2@dxc.com: Hi Nicholas,
With your confirmation we are closing this ticket but please reach out to us if there are any issues
Regards
O365 Team
11-12-2025 10:35:39 - PDXC Integration (Work notes)
Assigned to Raghav Sharma.
11-12-2025 10:35:29 - PDXC Integration (Work notes)
Assigned to Raghav Sharma.
&lt;br/&gt;Closing the ticket with user confirmation
10-12-2025 10:36:36 - Nicholas Rostin (Work notes)
Platform DXC Integration incident INC0575900 updated INC40830495
10-12-2025 10:36:31 - Nicholas Rostin (Additional comments)
reply from: nick.rostin@qr.com.au
Feel free to close the ticket.
Thanks for the assistance.
Regards
[cid:image001.png@01DC69C0.B14B1F40]
Nick Rostin
Digital Engineering Manager
Level 4, RC2, 309 Edward Street
Brisbane, QLD 4000
M: 0410 107 131   |   Bookings: 30min&lt;https://outlook.office.com/bookwithme/user/e9e0b36a488f47b1b9d3a56ad9ff1f1d@qr.com.au/meetingtype/EdOMYd8WiU2t0JkFVRhmAA2?anonymous&amp;ismsaljsauthenabled&amp;ep=mLinkFromTile&gt;  60min&lt;https://outlook.office.com/bookwithme/user/e9e0b36a488f47b1b9d3a56ad9ff1f1d@qr.com.au/meetingtype/IR__eKB4B0K9L1rioKhxBg2?anonymous&amp;ismsaljsauthenabled&amp;ep=mLinkFromTile&gt;
W: queenslandrail.com.au&lt;http://queenslandrail.com.au/&gt;
10-12-2025 10:34:08 - PDXC Integration (Work notes)
Assigned to Raghav Sharma.
10-12-2025 10:34:08 - PDXC Integration (Additional comments)
raghav.sharma2@dxc.com: Hi Nicholas,
Glad to know you found the missing email, please let us know if we can close this ticket if there are no other issues
Regards
O365 Team
09-12-2025 10:57:10 - Nicholas Rostin (Work notes)
Platform DXC Integration incident INC0575900 updated INC40830495
09-12-2025 10:57:06 - Nicholas Rostin (Additional comments)
Team - it seems the Deleted items have now synced - they were empty previously - I have found the missing emails.
09-12-2025 10:55:10 - Nicholas Rostin (Work notes)
Platform DXC Integration incident INC0575900 updated INC40830495
09-12-2025 10:55:05 - Nicholas Rostin (Additional comments)
Hi Raghav
1) Tested - emails SENT AS the Shared Mail box now appear in both the shared mailbox AND my sent items.  Great Result!!  Please ensure this is the standard for each person with access to this shared mailbox (not sure if this is like a global setting or per individual)
2) For me the Outlook client and Outlook web contain the same data - see screen shot attached. (gis sharedbox missing email).
09-12-2025 10:54:54 - PDXC Integration (Work notes)
Assigned to Raghav Sharma.
&lt;br/&gt;Added attachment ::  QLDRail_INC added (CNDEF0001178) - gis sharedbox missing email.jpg
09-12-2025 10:54:39 - Nicholas Rostin (Work notes)
Platform DXC Integration incident INC0575900 updated INC40830495
09-12-2025 10:47:02 - Nicholas Rostin (Work notes)
Platform DXC Integration incident INC0575900 updated INC40830495
09-12-2025 10:46:57 - Nicholas Rostin (Additional comments)
Hi Team - received - will do some testing today
09-12-2025 10:38:54 - PDXC Integration (Work notes)
Assigned to Raghav Sharma.
09-12-2025 10:38:49 - PDXC Integration (Additional comments)
raghav.sharma2@dxc.com: Hi Nicholas,
We have set the shared mailbox settings to have the sent items emails stay in the shared mailbox.
For the emails not matching up, do you see only some emails that you are not able to see in your Outlook? Can you also please confirm by checking the web Outlook and what are the differences you see
Regards
O365 Team
08-12-2025 10:47:29 - PDXC Integration (Work notes)
Assigned to Raghav Sharma.
08-12-2025 10:47:24 - PDXC Integration (Work notes)
Assigned to Raghav Sharma.
08-12-2025 10:47:17 - PDXC Integration (Additional comments)
raghav.sharma2@dxc.com: Hi Nicholas,
We have set the shared mailbox settings to have the sent items emails stay in the shared mailbox.
For the emails not matching up, do you see only some emails that you are not able to see in your Outlook? Can you also please confirm by checking the web Outlook and what are the differences you see
Regards
O365 Team
08-12-2025 08:38:04 - PDXC Integration (Work notes)
Assigned to Raghav Sharma.
08-12-2025 08:29:59 - PDXC Integration (Work notes)
Added attachment ::  QLDRail_INC added (CNDEF0001178) - Nicks inbox - from - GIS.jpg
08-12-2025 08:29:59 - PDXC Integration (Work notes)
Added attachment ::  QLDRail_INC added (CNDEF0001178) - GIS inbox.jpg
08-12-2025 08:29:43 - Ryan Bell (Work notes)
Platform DXC Integration incident INC0575900 created INC40830495
08-12-2025 08:29:26 - Ryan Bell (Additional comments)
Hi Nicholas, 
On investigation, it's apparent that the GIS email has been accidentally set up as a User mailbox instead of a Shared mailbox. This is probably the reason why the emails aren't appearing and the sent emails aren't going to the correct Sent folder. 
To rectify this, I will escalate your ticket to our O365 team who can convert it to a "Shared" mailbox and hopefully fix those issues.
Kind Regards, 
Ryan Bell
05-12-2025 13:54:49 - Byron Bilney (Work notes)
Investigating
05-12-2025 13:52:28 - Nicholas Rostin (Additional comments)
Hi Team - touching base on this one, I'm free for the rest of the day to discuess
04-12-2025 17:05:50 - Cameron Horn (Work notes)
Called Nick Rostin
Nick Rostin advised that they were leaving and asked to be contacted tomorrow
04-12-2025 17:00:09 - Nicholas Rostin (Additional comments)
Thanks Cameron - no all good - that was my suspect number 1.  I'd like to:
1) Understand why there is no mail in the gis@qr.com.au shared mailbox between April and November
2) Adjust the exchange settings so that Sent items are copied into the shared mail box, per below.
04-12-2025 16:54:51 - Cameron Horn (Additional comments)
Good afternoon Nick,
I have been able to locate the shared mailbox with the gis@qr.com.au email address but there doesn't seem to be a PDL that have the same address.
If you are able to find out what the PDL's name is, we can investigate if the email address is listed somewhere on it.
Kind regards,
Cameron
04-12-2025 16:42:31 - Nicholas Rostin (Additional comments)
I believe there was a PDL setup with the same address at some point (gis@qr.com.au) but this is based on feedback from my team and unverified.
04-12-2025 16:08:30 - Cameron Horn (Work notes)
Verified that the name of the shared mailbox is gis@qr.com.au
Unable to locate the PDL that was referenced in the ticket
04-12-2025 16:08:30 - Cameron Horn (Additional comments)
Good afternoon Nick,
Can you please advise the name of the PDL that you are referring to in the ticket?
Kind regards,
Cameron
04-12-2025 14:25:10 - Nicholas Rostin (Additional comments)
Per the below - Copilot suggests the following.  This is exactly what I'd like setup please 
Option 2: Configure Exchange/Shared Mailbox Settings (Server-Side)
Your IT team can enable the "Copy sent items to the shared mailbox" feature in Exchange. This is the recommended approach.
In Exchange Online (Microsoft 365):
IT can run this PowerShell command:
PowerShellSet-Mailbox &lt;SharedMailboxName&gt; -MessageCopyForSentAsEnabled $trueSet-Mailbox &lt;SharedMailboxName&gt; -MessageCopyForSendOnBehalfEnabled $trueShow more lines
This ensures that any email sent as or on behalf of the shared mailbox will also be copied to the shared mailbox’s Sent Items folder.
✅ After this change, sent emails will appear in both your Sent Items and the shared mailbox’s Sent Items (or only in the shared mailbox if IT configures it that way).
</t>
  </si>
  <si>
    <t xml:space="preserve">
 2025-12-04 14:15:50 Cameron Horn - Assigned to is Raegan Munro was 
 2025-12-04 16:08:30 Cameron Horn - State is On Hold was Work in Progress
 2025-12-08 08:29:26 Ryan Bell - State is Work in Progress was On Hold
 2025-12-08 10:47:17 PDXC Integration - State is On Hold was Work in Progress
 2025-12-11 10:35:26 PDXC Integration - State is Work in Progress was On Hold
 2025-12-11 10:37:40 PDXC Integration - State is Resolved was Work in Progress</t>
  </si>
  <si>
    <t xml:space="preserve">
 2025-12-04 14:14:14 PDXC Integration - State is Work in Progress was On Hold
 2025-12-04 14:15:39 PDXC Integration - State is Resolved was Work in Progress
 2025-12-09 15:00:08  - State is Closed was Resolved</t>
  </si>
  <si>
    <t xml:space="preserve">
 2025-12-09 15:00:09  - State is Closed was Resolved</t>
  </si>
  <si>
    <t xml:space="preserve">09-12-2025 11:02:05 - Bernard Reid (Work notes)
Hi, Not sure I follow the progress on this. 5/12/2025 said issues had been identified and it would be fixed on the day. 
In addition this is standard SAP functionality to update and support the multiple catalog profiles. Not sure what the "not a bug" and UAT comments relate to. The solution is not working for an SAP scenario that has no issues in SAP.
09-12-2025 09:34:13 - Tanmay Dave (Additional comments)
Need to investigate - issue relates to INC0575795
This issue is not a bug as this was not identified in UAT but only seen in Production.
05-12-2025 09:49:09 - Tanmay Dave (Additional comments)
Hi @Bernie Reid
We have identified that we had issues with Syncing these catalogue profiles in Obzervr. It should be fixed today, and the integration team will re run all the runs from the past few days to check again for these errors. 
Will update today once this is fixed.
05-12-2025 07:47:07 - Bernard Reid (Work notes)
Corrected missing character from Catalog profile in description
The Object Code TRK00100 exists in NW001220.
04-12-2025 14:01:25 - Bernard Reid (Work notes)
Updated Assignment Group and attributes
</t>
  </si>
  <si>
    <t xml:space="preserve">
 2025-12-04 14:09:43 PDXC Integration - State is Work in Progress was On Hold
 2025-12-04 14:10:33 PDXC Integration - State is Resolved was Work in Progress
 2025-12-09 15:00:05  - State is Closed was Resolved</t>
  </si>
  <si>
    <t xml:space="preserve">
 2025-12-04 13:55:19 TRAP Alerts - State is New was New
 2025-12-04 14:52:53 PDXC Integration - State is Work in Progress was New
 2025-12-05 10:53:02 PDXC Integration - State is Resolved was Work in Progress
 2025-12-10 11:00:05  - State is Closed was Resolved</t>
  </si>
  <si>
    <t xml:space="preserve">
 2025-12-04 14:23:12 Zahra Gholami - Assigned to is Zahra Gholami was 
 2025-12-04 15:46:53 Zahra Gholami - State is Resolved was Work in Progress
 2025-12-09 16:00:03  - State is Closed was Resolved</t>
  </si>
  <si>
    <t xml:space="preserve">
 2025-12-04 13:59:59 Cameron Horn - Assigned to is Fred Shea was 
 2025-12-04 14:46:54 Raegan Munro - Assignment Group is Payroll Support was Global Service Desk
 2025-12-12 15:15:19 Nam Duong - State is Resolved was Work in Progress</t>
  </si>
  <si>
    <t xml:space="preserve">
 2025-12-09 14:00:04  - State is Closed was Resolved</t>
  </si>
  <si>
    <t xml:space="preserve">
 2025-12-09 14:00:05  - State is Closed was Resolved</t>
  </si>
  <si>
    <t xml:space="preserve">
 2025-12-09 15:00:11  - State is Closed was Resolved</t>
  </si>
  <si>
    <t xml:space="preserve">
 2025-12-09 14:00:02  - State is Closed was Resolved</t>
  </si>
  <si>
    <t xml:space="preserve">
 2025-12-04 13:20:22 Shane Kmet - Assigned to is Fred Shea was 
 2025-12-04 13:22:03 Shane Kmet - State is Resolved was Work in Progress
 2025-12-09 14:00:07  - State is Closed was Resolved</t>
  </si>
  <si>
    <t xml:space="preserve">08-12-2025 11:51:30 - Tanmay Dave (Additional comments)
These are again not impacting the BAU and as discussed, we have dashboard/ we are monitoring logs for all our integration logs (between SAP and Obzervr)
04-12-2025 13:07:31 - Bernard Reid (Work notes)
Updated Details on incident
</t>
  </si>
  <si>
    <t xml:space="preserve">
 2025-12-04 13:07:31 Bernie Reid - Assignment Group is Obzervr Capture (Digital Maintainer) was Global Service Desk
 2025-12-05 09:56:33 Tanmay Dave - State is Work in Progress was New
 2025-12-08 12:23:07 Tanmay Dave - State is Resolved was Work in Progress
 2025-12-13 13:00:05  - State is Closed was Resolved</t>
  </si>
  <si>
    <t xml:space="preserve">
 2025-12-04 13:13:03 PDXC Integration - State is Work in Progress was New
 2025-12-04 21:40:34 PDXC Integration - State is Resolved was Work in Progress
 2025-12-09 22:00:00  - State is Closed was Resolved</t>
  </si>
  <si>
    <t xml:space="preserve">
 2025-12-09 14:00:00  - State is Closed was Resolved</t>
  </si>
  <si>
    <t xml:space="preserve">
 2025-12-04 13:10:25 PDXC Integration - State is Work in Progress was New
 2025-12-05 02:58:40 PDXC Integration - State is Resolved was Work in Progress
 2025-12-10 03:00:00  - State is Closed was Resolved</t>
  </si>
  <si>
    <t xml:space="preserve">
 2025-12-04 13:03:29 TRAP Alerts - State is New was New
 2025-12-04 14:52:15 PDXC Integration - State is Work in Progress was New
 2025-12-05 10:36:19 PDXC Integration - State is Resolved was Work in Progress
 2025-12-10 11:00:04  - State is Closed was Resolved</t>
  </si>
  <si>
    <t xml:space="preserve">
 2025-12-04 13:04:42 Shane Kmet - Assigned to is George Knight was 
 2025-12-04 15:54:09 Andy Phan - State is Resolved was Work in Progress
 2025-12-09 16:00:06  - State is Closed was Resolved</t>
  </si>
  <si>
    <t xml:space="preserve">08-12-2025 13:51:38 - PDXC Integration (Work notes)
Assigned to Jaymesh Sharma.
&lt;br/&gt;Onsite visit required to check dock and cables. User reports one monitor flickers when dock is touched. Dock is new (3 months old). User working from home until next week.
Troubleshooting Summary:
Performed hard reset on docking station.
Attempted firmware update on docking station.
Firmware update successfully completed.
Ran windows updates on user's device., multiple updates found. 
Pending restart to complete updates.
Issue resolved. 
08-12-2025 13:51:28 - PDXC Integration (Work notes)
Assigned to Jaymesh Sharma.
&lt;br/&gt;Onsite visit required to check dock and cables. User reports one monitor flickers when dock is touched. Dock is new (3 months old). User working from home until next week.
Troubleshooting Summary:
Performed hard reset on docking station.
Attempted firmware update on docking station.
Firmware update successfully completed.
Ran windows updates on user's device., multiple updates found. 
Pending restart to complete updates.
Issue resolved. 
08-12-2025 13:51:23 - PDXC Integration (Additional comments)
james.sharma@dxc.com: Troubleshooting Summary:
Performed hard reset on docking station.
Attempted firmware update on docking station.
Firmware update successfully completed.
Ran windows updates on user's device., multiple updates found. 
Pending restart to complete updates.
Issue resolved. 
08-12-2025 13:48:05 - PDXC Integration (Work notes)
Assigned to Jaymesh Sharma.
05-12-2025 15:13:14 - PDXC Integration (Work notes)
Assigned to Jaymesh Sharma.
&lt;br/&gt;User is working from home today, won't be back till next week.
05-12-2025 12:55:28 - PDXC Integration (Work notes)
Assigned to Jaymesh Sharma.
05-12-2025 12:55:24 - PDXC Integration (Work notes)
Assigned to Jaymesh Sharma.
05-12-2025 12:55:16 - PDXC Integration (Additional comments)
james.sharma@dxc.com: Hi Carolina, please reach out once you free. cheers
05-12-2025 09:28:14 - PDXC Integration (Work notes)
Assigned to Jaymesh Sharma.
04-12-2025 13:06:14 - PDXC Integration (Work notes)
Vendor Referenced this CI Value on Creation not found in database : General Enquiries (Generic Ci)
04-12-2025 13:05:53 - Zahra Gholami (Work notes)
Platform DXC Integration incident INC0575851 created INC40776583
</t>
  </si>
  <si>
    <t xml:space="preserve">
 2025-12-05 12:55:16 PDXC Integration - State is On Hold was Work in Progress
 2025-12-08 13:48:02 PDXC Integration - State is Work in Progress was On Hold
 2025-12-08 13:51:23 PDXC Integration - State is Resolved was Work in Progress
 2025-12-13 14:00:05  - State is Closed was Resolved</t>
  </si>
  <si>
    <t xml:space="preserve">
 2025-12-04 13:13:00 PDXC Integration - State is Work in Progress was New
 2025-12-04 14:51:58 PDXC Integration - State is Resolved was Work in Progress
 2025-12-09 15:00:07  - State is Closed was Resolved</t>
  </si>
  <si>
    <t xml:space="preserve">
 2025-12-09 13:00:02  - State is Closed was Resolved</t>
  </si>
  <si>
    <t xml:space="preserve">12-12-2025 08:20:43 - Andy Phan (Additional comments)
Hi Tash,
I tried to reach you on 0404084350.
Please contact us by calling 07 3072 5000 (select option 1) or alternatively email us at ITServiceDesk@qr.com.au so we can assist you further.
Kind regards,
Andy
12-12-2025 08:20:43 - Andy Phan (Work notes)
Called user and left voicemail asking user to call us back on 07 3072 5000 (Option 1)
12-12-2025 08:15:39 - Andy Phan (Work notes)
Investigating
11-12-2025 08:12:04 - Andy Phan (Work notes)
Called user and attempted to leave voicemail before being disconnected.
11-12-2025 08:12:04 - Andy Phan (Additional comments)
Hi Tash, 
I tried to reach you on 0404084350.
Please contact us by calling 07 3072 5000 (select option 1) or alternatively email us at ITServiceDesk@qr.com.au so we can assist you further.
Kind regards,
Andy
11-12-2025 08:09:25 - Andy Phan (Work notes)
Investigating
11-12-2025 07:46:25 - Timm Bambridge (Work notes)
SD Lead: Ticket flagged by incident manager as about to breach. Re-assigned to agent to make contact with end user and attempt cache clear.
10-12-2025 15:40:46 - Lai Ping Haw (Work notes)
Please contact user and try clearing edge browser cache, check if SAP links work after cache clearing
04-12-2025 15:06:15 - Andy Phan (Work notes)
User called back. Windows 11 upgrade was on the 2/12/2025.
Remoted into QRSL-OR3UMNN7HN
SDA found that no links were working for the SAP Portal. 
Windows is up to date 
Edge version: 142.0.3595.94
Assigning to hypercare team
04-12-2025 14:52:06 - Andy Phan (Additional comments)
Hi Tash,
I tried to reach you on 0404084350.
Please contact us by calling 07 3072 5000 (select option 1) or alternatively email us at ITServiceDesk@qr.com.au so we can assist you further.
Kind regards,
Andy
04-12-2025 14:52:06 - Andy Phan (Work notes)
SDA confirmed QRSL-OR3UMNN7HN is on windows 11 through Nexthink. 
Called user and left voicemail asking user to call GSD back.
04-12-2025 14:40:56 - Andy Phan (Work notes)
Investigating
</t>
  </si>
  <si>
    <t xml:space="preserve">
 2025-12-04 12:29:52 Shane Kmet - Assigned to is George Knight was 
 2025-12-04 14:52:06 Andy Phan - State is On Hold was Work in Progress
 2025-12-04 15:06:15 Andy Phan - State is Work in Progress was On Hold
 2025-12-04 16:33:26 Jonathon Williams - Assigned to is Stephen Murphy was 
 2025-12-10 15:40:46 Tiffany Haw - Assignment Group is Win11 Service Desk was Win11 Project Hypercare
 2025-12-11 07:45:17 Timm Bambridge - Assigned to is Andy Phan was 
 2025-12-11 08:12:04 Andy Phan - State is On Hold was Work in Progress</t>
  </si>
  <si>
    <t xml:space="preserve">
 2025-12-04 12:08:33 Shane Kmet - Assigned to is Fred Shea was 
 2025-12-04 13:18:01 Raegan Munro - State is Resolved was Work in Progress
 2025-12-09 14:00:08  - State is Closed was Resolved</t>
  </si>
  <si>
    <t xml:space="preserve">
 2025-12-04 13:06:33 Gilbert Noble - Assigned to is Gilbert Noble was 
 2025-12-04 13:13:41 Gilbert Noble - Assignment Group is DXC Desktop CBD was DXC Remote Desktop Support
 2025-12-05 09:45:20 PDXC Integration - State is Resolved was Work in Progress
 2025-12-10 10:00:07  - State is Closed was Resolved</t>
  </si>
  <si>
    <t xml:space="preserve">
 2025-12-04 12:10:12 PDXC Integration - State is Work in Progress was New
 2025-12-04 12:10:19 PDXC Integration - State is Resolved was Work in Progress
 2025-12-09 13:00:08  - State is Closed was Resolved</t>
  </si>
  <si>
    <t xml:space="preserve">
 2025-12-04 12:10:09 PDXC Integration - State is Work in Progress was New
 2025-12-04 12:11:03 PDXC Integration - State is Resolved was Work in Progress
 2025-12-09 13:00:05  - State is Closed was Resolved</t>
  </si>
  <si>
    <t xml:space="preserve">
 2025-12-04 12:03:02 Shane Kmet - Assignment Group is DXC Application AUS was Global Service Desk
 2025-12-04 12:14:28 PDXC Integration - State is Work in Progress was New
 2025-12-04 15:58:31 PDXC Integration - State is Resolved was Work in Progress
 2025-12-09 16:00:01  - State is Closed was Resolved</t>
  </si>
  <si>
    <t xml:space="preserve">
 2025-12-04 12:01:25 Shane Kmet - Assigned to is Fred Shea was 
 2025-12-04 14:50:21 Cameron Horn - State is Resolved was Work in Progress
 2025-12-09 15:00:10  - State is Closed was Resolved</t>
  </si>
  <si>
    <t xml:space="preserve">
 2025-12-04 12:04:20 PDXC Integration - State is Resolved was Work in Progress
 2025-12-09 13:00:09  - State is Closed was Resolved</t>
  </si>
  <si>
    <t xml:space="preserve">
 2025-12-04 12:38:56 PDXC Integration - State is Work in Progress was On Hold
 2025-12-04 13:56:25 PDXC Integration - State is Resolved was Work in Progress
 2025-12-09 14:00:10  - State is Closed was Resolved</t>
  </si>
  <si>
    <t xml:space="preserve">
 2025-12-09 12:00:01  - State is Closed was Resolved</t>
  </si>
  <si>
    <t xml:space="preserve">
 2025-12-09 12:00:09  - State is Closed was Resolved</t>
  </si>
  <si>
    <t xml:space="preserve">11-12-2025 13:29:49 - PDXC Integration (Work notes)
Assigned to Jacen Warriner.
&lt;br/&gt;Wireless group policy settings failed. Assigned to desktop team per KB0020648. Unable to remote in. Pending gpupdate /force and Windows updates.
11-12-2025 13:29:08 - PDXC Integration (Work notes)
Assigned to Jacen Warriner.
&lt;br/&gt;Wireless group policy settings failed. Assigned to desktop team per KB0020648. Unable to remote in. Pending gpupdate /force and Windows updates.
11-12-2025 13:29:03 - PDXC Integration (Additional comments)
jacen.warriner@dxc.com: Renee reached out to me on teams to let me know that the problem resolved itself in the meantime
11-12-2025 13:28:08 - PDXC Integration (Work notes)
Assigned to Jacen Warriner.
10-12-2025 12:43:54 - PDXC Integration (Work notes)
Assigned to Jacen Warriner.
10-12-2025 12:43:48 - PDXC Integration (Work notes)
Assigned to Jacen Warriner.
10-12-2025 12:43:39 - PDXC Integration (Additional comments)
jacen.warriner@dxc.com: Howdy Renee, just checking in (I have to update the incident) =)
05-12-2025 11:31:58 - PDXC Integration (Work notes)
Assigned to Jacen Warriner.
05-12-2025 11:31:18 - PDXC Integration (Work notes)
Assigned to Jacen Warriner.
05-12-2025 11:31:14 - PDXC Integration (Additional comments)
jacen.warriner@dxc.com: Howdy Renee,
I'm here to help with your ... bluetooth/touchscreen issues(?)
It certainly seems like a strange one! Are you able to make it to the tech bar (between rc1 and rc2)?
05-12-2025 09:28:14 - PDXC Integration (Work notes)
Assigned to Jacen Warriner.
04-12-2025 13:14:05 - Gilbert Noble (Work notes)
Platform DXC Integration incident INC0575826 created INC40776659
</t>
  </si>
  <si>
    <t xml:space="preserve">
 2025-12-04 13:06:36 Gilbert Noble - Assigned to is Gilbert Noble was 
 2025-12-04 13:13:58 Gilbert Noble - Assignment Group is DXC Desktop CBD was DXC Remote Desktop Support
 2025-12-05 11:31:14 PDXC Integration - State is On Hold was Work in Progress
 2025-12-11 13:28:00 PDXC Integration - State is Work in Progress was On Hold
 2025-12-11 13:29:03 PDXC Integration - State is Resolved was Work in Progress</t>
  </si>
  <si>
    <t xml:space="preserve">
 2025-12-09 12:00:07  - State is Closed was Resolved</t>
  </si>
  <si>
    <t xml:space="preserve">
 2025-12-09 12:00:08  - State is Closed was Resolved</t>
  </si>
  <si>
    <t xml:space="preserve">09-12-2025 12:54:24 - PDXC Integration (Work notes)
Assigned to Azra Fathima.
&lt;br/&gt;Upgraded version of Location advisor deployed, issue resolved after syncing device from company portal
09-12-2025 12:54:08 - PDXC Integration (Work notes)
Assigned to Azra Fathima.
&lt;br/&gt;Upgraded version of Location advisor deployed, issue resolved after syncing device from company portal
09-12-2025 12:54:06 - PDXC Integration (Additional comments)
afathima@dxc.com: Issue resolved.
09-12-2025 12:53:34 - PDXC Integration (Work notes)
Assigned to Azra Fathima.
09-12-2025 12:53:18 - PDXC Integration (Work notes)
Assigned to Azra Fathima.
&lt;br/&gt;From: Fathima, Azra 
Sent: 09 December 2025 06:43
To: 'Thomson, Lachlan' &lt;lachlan.thomson@qr.com.au&gt;
Subject: RE: QR-INC40777290-Report an ICT Incident/Problem (Lachlan Thomson)
Hello Lachlan,
Glad to hear that the issue is resolved, we will proceed with closure of the incident.
Thanks &amp; Regards
Azra Fathima
Modern Workplace
DXC Technology
Email ID – afathima@dxc.com
From: Thomson, Lachlan &lt;lachlan.thomson@qr.com.au&gt; 
Sent: 09 December 2025 01:37
To: Fathima, Azra &lt;afathima@dxc.com&gt;
Subject: Re: QR-INC40777290-Report an ICT Incident/Problem (Lachlan Thomson)
Confirmed resolved.
________________________________________
08-12-2025 17:10:54 - PDXC Integration (Work notes)
Assigned to Azra Fathima.
&lt;br/&gt;From: Fathima, Azra 
Sent: 08 December 2025 12:40
To: 'lachlan.thomson@qr.com.au' &lt;lachlan.thomson@qr.com.au&gt;
Cc: Pabbineedi, Satya Gopala Krishna &lt;s.pabbineedi@dxc.com&gt;; Muchetty, Bhagyashree &lt;bhagyashree.muchetty@dxc.com&gt;
Subject: RE: QR-INC40777290-Report an ICT Incident/Problem (Lachlan Thomson)
Hello Lachlan,
Good day.
We have deployed upgraded version of Location advisor on the device, could you please sync your device from company portal and wait for few minutes to upgrade the application. 
Please share your observation based on which we can proceed further with this issue.
Thanks &amp; Regards
Azra Fathima
Modern Workplace
DXC Technology
Email ID – afathima@dxc.com
05-12-2025 13:08:38 - PDXC Integration (Work notes)
Assigned to Azra Fathima.
&lt;br/&gt;Reached out to user on teams, will check furtherly once user responded
05-12-2025 11:28:58 - Lachlan Thomson (Work notes)
Platform DXC Integration incident INC0575820 updated INC40777290
05-12-2025 11:28:54 - Lachlan Thomson (Additional comments)
Today 1130-1500, next week 0600-1500 Mon to Thurs
04-12-2025 17:27:54 - PDXC Integration (Work notes)
Assigned to Azra Fathima.
04-12-2025 17:26:54 - PDXC Integration (Work notes)
Assigned to Azra Fathima.
04-12-2025 17:26:47 - PDXC Integration (Additional comments)
afathima@dxc.com: From: Fathima, Azra 
Sent: 04 December 2025 12:54
To: 'lachlan.thomson@qr.com.au' &lt;lachlan.thomson@qr.com.au&gt;
Cc: Pabbineedi, Satya Gopala Krishna &lt;s.pabbineedi@dxc.com&gt;; Muchetty, Bhagyashree &lt;bhagyashree.muchetty@dxc.com&gt;
Subject: QR-INC40777290-Report an ICT Incident/Problem (Lachlan Thomson)
Hello Lachlan,
Good day.
This is regarding the incident mentioned in the subject line. Could you please provide your availability to check on the issue.
Thanks &amp; Regards
Azra Fathima
Modern Workplace
DXC Technology
Email ID – afathima@dxc.com
04-12-2025 14:46:14 - PDXC Integration (Work notes)
Assigned to Azra Fathima.
04-12-2025 14:40:19 - PDXC Integration (Work notes)
Vendor Referenced this CI Value on Creation not found in database : General Enquiries (Generic Ci)
04-12-2025 14:39:56 - Andy Phan (Work notes)
Platform DXC Integration incident INC0575820 created INC40777290
04-12-2025 14:39:46 - Andy Phan (Work notes)
Attachment(s) not E-bonded as they exceeded the allowed size of 3.7MB
04-12-2025 14:39:46 - Andy Phan (Work notes)
Assigning to DXC Intune Support for further assistance.
04-12-2025 14:33:36 - Andy Phan (Work notes)
Investigating
</t>
  </si>
  <si>
    <t xml:space="preserve">
 2025-12-04 11:36:54 Shane Kmet - Assigned to is George Knight was 
 2025-12-04 14:39:46 Andy Phan - Assignment Group is DXC Intune Support was Global Service Desk
 2025-12-04 17:26:47 PDXC Integration - State is On Hold was Work in Progress
 2025-12-09 12:53:11 PDXC Integration - State is Work in Progress was On Hold
 2025-12-09 12:54:06 PDXC Integration - State is Resolved was Work in Progress
 2025-12-14 13:00:08  - State is Closed was Resolved</t>
  </si>
  <si>
    <t xml:space="preserve">09-12-2025 14:35:25 - John Carlo Nieva (Work notes)
closing incident. user has commented  via MSTeams that Enable Now is working.
09-12-2025 14:35:25 - John Carlo Nieva (Additional comments)
Hi Mark, 
thanks for the confirmation. I will go ahead and close this incident.
Thank you
JC
05-12-2025 16:53:34 - John Carlo Nieva (Work notes)
called user. 
issue: senl file is not associated wit SAP Enable now producer. this can be changed via windows 
also installed enable now - producer
user still updating software. will put incident on hold and check in on monday-tuesday
05-12-2025 16:53:34 - John Carlo Nieva (Additional comments)
Hi Mark,
thank you for the call.  I will keep the incident on hold and check on you next week,
Thank you
JC
SAP Basis
05-12-2025 13:55:02 - John Carlo Nieva (Additional comments)
Hi Mark, 
good afternoon. im reaching out regarding your incident . your latest note on it seems to talk about the senl file not being associated with SAP Enable now. there should be a feature in windows to correct that. are you free right now for an MSTeams call so I can see if I can  help out? 
Thanks
JC
SAP Basis
05-12-2025 13:55:02 - John Carlo Nieva (Work notes)
same message sent via MSTeams
05-12-2025 12:32:59 - Mark Simpson (Additional comments)
reply from: mark.simpson2@qr.com.au
Hi Fred,
Enable Now Producer is still not opening correctly. When I click on the Producer.senl file, it launches SAP Business Client instead of Producer.
Could you please escalate my ticket to the SAP team for further investigation?
Thank you for your assistance.
Regards
Mark
[Queensland Rail logo]
MARK SIMPSON
Instructional DesignER
RC1-8, 305 Edward Street, Brisbane
M: 0476263754
W: queenslandrail.com.au
05-12-2025 11:41:13 - Gilbert Noble (Work notes)
called user on 0476263754, 
remoted to computer
confirmed the user was missing the enable now launcher
triggered the SAP learning solution install and advised to restart when done and advise
05-12-2025 11:05:17 - Raegan Munro (Work notes)
User returned call, advised that Gilbert Noble is currently on a call. 
Advised Gilbert Noble of call.
05-12-2025 08:46:58 - Gilbert Noble (Additional comments)
Hi Mark,
When you are available to do so, please contact the help desk via phone so that we can troubleshoot this issue further with you.
Alternatively, please respond to this message with your available times and I will call you then.
When you do contact the help desk please quote INC0575818 and ask to speak to Gilbert Noble.
Kind regards,
Queensland Rail
Gilbert Noble
REMOTE DESKTOP SUPPORT
Level 3, 21 Kirksway Place
Battery Point, Tasmania 7004
T: 07 3072 5000
W: queenslandrail.com.au
E: ITservicedesk@qr.com.au
04-12-2025 13:17:12 - Gilbert Noble (Work notes)
called user on +61 476263754, no answer, left message
04-12-2025 13:17:12 - Gilbert Noble (Additional comments)
Hi Mark,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INC0575818 and ask to speak to Gilbert Noble.
Kind regards,
Queensland Rail
Gilbert Noble
REMOTE DESKTOP SUPPORT
Level 3, 21 Kirksway Place
Battery Point, Tasmania 7004
T: 07 3072 5000
W: queenslandrail.com.au
E: ITservicedesk@qr.com.au
</t>
  </si>
  <si>
    <t xml:space="preserve">
 2025-12-04 13:06:38 Gilbert Noble - Assigned to is Gilbert Noble was 
 2025-12-04 13:17:12 Gilbert Noble - State is On Hold was Work in Progress
 2025-12-05 13:01:39 Gilbert Noble - Assignment Group is SAP Basis was DXC Remote Desktop Support
 2025-12-05 13:55:02 JC Nieva - Assigned to is JC Nieva was 
 2025-12-09 14:35:25 JC Nieva - State is Resolved was On Hold
 2025-12-14 15:00:02  - State is Closed was Resolved</t>
  </si>
  <si>
    <t xml:space="preserve">09-12-2025 10:36:24 - Gilbert Noble (Work notes)
closing as no response to communication attempts
08-12-2025 14:44:21 - Gilbert Noble (Work notes)
From: IT Service Desk 
Sent: Monday, 8 December 2025 3:44 PM
To: Lockhart, Bradley &lt;Bradley.Lockhart@qr.com.au&gt;
Subject: INC0575811 - SAP Work Manager - Error 14
Hi Brad,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INC0575811.
Kind Regards
GILBERT NOBLE
REMOTE DESKTOP SUPPORT
Level 3, 21 Kirksway Place 
Battery Point, Tasmania 7004 
T: 07 3072 5000 
W: queenslandrail.com.au
E: ITservicedesk@qr.com.au
05-12-2025 08:48:13 - Gilbert Noble (Additional comments)
Hi Brad,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INC0575811.
Kind regards,
Gilbert Noble
04-12-2025 12:01:44 - Gilbert Noble (Additional comments)
As discussed please try again when you have better internet signal and let me know the outcome. 
Kind regards,
Queensland Rail
Gilbert Noble
REMOTE DESKTOP SUPPORT
Level 3, 21 Kirksway Place
Battery Point, Tasmania 7004
T: 07 3072 5000
W: queenslandrail.com.au
E: ITservicedesk@qr.com.au
04-12-2025 12:01:44 - Gilbert Noble (Work notes)
called user on 0417721264, 
user confirmed all else is working if slowly
advised the user to try again when they have better network signal and advise
</t>
  </si>
  <si>
    <t xml:space="preserve">
 2025-12-04 11:43:16 Gilbert Noble - Assigned to is Gilbert Noble was 
 2025-12-04 12:01:44 Gilbert Noble - State is On Hold was Work in Progress
 2025-12-09 10:36:24 Gilbert Noble - State is Resolved was On Hold
 2025-12-14 11:00:12  - State is Closed was Resolved</t>
  </si>
  <si>
    <t xml:space="preserve">
 2025-12-04 11:27:34 Shane Kmet - Assigned to is Zoe O'Brien was 
 2025-12-04 11:27:38 Shane Kmet - Assigned to is George Knight was Zoe O'Brien
 2025-12-04 14:05:18 Shane Kmet - State is Resolved was Work in Progress
 2025-12-09 15:00:01  - State is Closed was Resolved</t>
  </si>
  <si>
    <t xml:space="preserve">
 2025-12-09 12:00:05  - State is Closed was Resolved</t>
  </si>
  <si>
    <t xml:space="preserve">
 2025-12-04 11:27:34 Shane Kmet - Assigned to is Zoe O'Brien was 
 2025-12-04 11:27:38 Shane Kmet - Assigned to is George Knight was Zoe O'Brien
 2025-12-04 13:19:26 Shane Kmet - Assignment Group is DXC Desktop Technology Citrix was Global Service Desk
 2025-12-04 13:30:57 PDXC Integration - State is On Hold was Work in Progress
 2025-12-04 14:26:07 PDXC Integration - State is Work in Progress was On Hold
 2025-12-04 14:27:56 PDXC Integration - State is Resolved was Work in Progress
 2025-12-09 15:00:07  - State is Closed was Resolved</t>
  </si>
  <si>
    <t xml:space="preserve">
 2025-12-09 12:00:06  - State is Closed was Resolved</t>
  </si>
  <si>
    <t xml:space="preserve">
 2025-12-04 11:27:31 Shane Kmet - Assigned to is Fred Shea was 
 2025-12-04 13:15:42 Shane Kmet - Assignment Group is DXC Remote Desktop Support was Global Service Desk
 2025-12-04 13:17:24 Gilbert Noble - Assigned to is Gilbert Noble was 
 2025-12-04 13:18:18 Gilbert Noble - Assignment Group is DXC Desktop CBD was DXC Remote Desktop Support
 2025-12-05 12:20:38 PDXC Integration - State is Resolved was Work in Progress
 2025-12-10 13:00:11  - State is Closed was Resolved</t>
  </si>
  <si>
    <t xml:space="preserve">11-12-2025 11:23:07 - Safinat Dean (Work notes)
Platform DXC Integration incident INC0575801 updated INC40777321
11-12-2025 11:22:02 - Safinat Dean (Work notes)
Platform DXC Integration incident INC0575801 updated INC40777321
11-12-2025 11:21:59 - Safinat Dean (Work notes)
Ricoh notes -
Incident is resolved in Ricoh tool. This was resolved on 8th Dec with the below note-
I received an email from Sam advising that the custom paper sizes were appearing. Closing the ticket.
11-12-2025 11:20:49 - Safinat Dean (Work notes)
Platform DXC Integration incident INC0575801 updated INC40777321
11-12-2025 11:20:44 - Safinat Dean (Work notes)
Ricoh notes from 5/12
I added the custom paper sizes to the plotter queue and emailed Samuel to test and confirm that they appear. I am awaiting his response.
04-12-2025 15:05:10 - Riley Thomas (Work notes)
Platform DXC Integration incident INC0575801 updated INC40777321
04-12-2025 15:05:05 - Riley Thomas (Work notes)
From: donotreply@ricoh.com.au &lt;donotreply@ricoh.com.au&gt; 
Sent: Thursday, 4 December 2025 3:31 PM
To: Hanlon, Samuel &lt;Samuel.Hanlon@qr.com.au&gt;
Subject: New Ricoh Ticket CS2512040271
Dear Samuel Hanlon, Thank you for contacting Ricoh Australia. A new ticket has been opened with the following details: Ticket No. : CS2512040271 Serial Number: Product Name: Purchase Order Number: INC40777321 Reference: INC40777321 Problem Description: 
ZjQcmQRYFpfptBannerStart
[EXTERNAL EMAIL]: 
This email originated from outside Queensland Rail. Do not click on links or open attachments unless you recognise the sender and know the content is safe. 
    Report Phish     
ZjQcmQRYFpfptBannerEnd
Dear Samuel Hanlon, 
Thank you for contacting Ricoh Australia.
A new ticket has been opened with the following details: 
Ticket No.: CS2512040271
Serial Number: 
Product Name: 
Purchase Order Number: INC40777321
Reference: INC40777321
Problem Description: Serial does not exist: Requesting on behalf of another user? = No Who is the request for? (The person who will use the service/product) = Sam Hanlon User ID of requested for = R900851 Email address of requested for = Samuel.Hanlon@qr.com.au What is the best contact number? = 0730722385 What is the Cost Centre number? = 1611212 PC Name = SL221663 Please provide a detailed description of the issue Hi, Not sure which form I need to fill out but I am looking to get some Plotter Printer settings added to a particular plotter. I've been told that this might be a Citrix request that needs to be sent via ICT. I am looking to add 3 unique sizes to the following plotter: - E085QB30015 The three sizes can be found in the picture file attached. The names of the sizes to be added to 015 are: 1. BOSS TCD (620.0 x 650.0 mm) 2. ViziRail TCD (635.0 x 1455.0 mm) 3. ViziRail TCD South West (635.0 x 1600.0mm) If you are looking for another printer plotter to find the sizes, you can look up - G939Q530125. Any issues, please let me know. Thanks Sam 2025-12-04 04:44:54 - PDXC Standard Incident (Work notes) 04-12-2025 14:44:51 - Raegan Munro (Work notes) User called in relation to this issue. QLD Rail NOW Ticket Number: INC0575801 Post Code: 4006 Contact Name: Sam Hanlon Contact Phone Number: 3072 2385 Email Address: Samuel.Hanlon@qr.com.au Alternative Contact: None available Alternative Contact Phone Number: None available Printer Serial Number: E085QB30015 (not showing in CMDB) Printer IP: Unable to identify Severity Level: 4 Issue/Request Details: Hi, Not sure which form I need to fill out but I am looking to get some Plotter Printer settings added to a particular plotter. I've been told that this might be a Citrix request that needs to be sent via ICT. I am looking to add 3 unique sizes to the following plotter: - E085QB30015 The three sizes can be found in the picture file attached. The names of the sizes to be added to 015 are: 1. BOSS TCD (620.0 x 650.0 mm) 2. ViziRail TCD (635.0 x 1455.0 mm) 3. ViziRail TCD South West (635.0 x 1600.0mm) If you are looking for another printer plotter to find the sizes, you can look up - G939Q530125. Any issues, please let me know. Thanks Sam *****QLDRail_INC added workNotes (CNDEF0001178)*****
Location and contact details: 
Contact Name: Samuel Hanlon
Contact Number: 07 30722385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04-12-2025 14:45:24 - PDXC Integration (Work notes)
Vendor Referenced this CI Value on Creation not found in database : Ricoh SLNX
04-12-2025 14:45:18 - PDXC Integration (Work notes)
Added attachment ::  QLDRail_INC added (CNDEF0001178) - Plotter Sizes.png
04-12-2025 14:45:06 - Raegan Munro (Work notes)
Platform DXC Integration incident INC0575801 created INC40777321
04-12-2025 14:44:51 - Raegan Munro (Work notes)
User called in relation to this issue. 
QLD Rail NOW Ticket Number: INC0575801
Post Code: 4006
Contact Name: Sam Hanlon
Contact Phone Number: 3072 2385
Email Address: Samuel.Hanlon@qr.com.au
Alternative Contact: None available
Alternative Contact Phone Number: None available
Printer Serial Number: E085QB30015 (not showing in CMDB)
Printer IP: Unable to identify
Severity Level: 4
Issue/Request Details:
Hi,
Not sure which form I need to fill out but I am looking to get some Plotter Printer settings added to a particular plotter. I've been told that this might be a Citrix request that needs to be sent via ICT.
I am looking to add 3 unique sizes to the following plotter:
- E085QB30015
The three sizes can be found in the picture file attached. The names of the sizes to be added to 015 are:
1. BOSS TCD (620.0 x 650.0 mm)
2. ViziRail TCD (635.0 x 1455.0 mm)
3. ViziRail TCD South West (635.0 x 1600.0mm)
If you are looking for another printer plotter to find the sizes, you can look up - G939Q530125.
Any issues, please let me know.
Thanks
Sam
04-12-2025 14:31:00 - Andy Phan (Additional comments)
Hi Sam,
I tried to reach you on 07 30722385.
Please contact us by calling 07 3072 5000 (select option 1) or alternatively email us at ITServiceDesk@qr.com.au so we can assist you further.
Kind regards,
Andy
04-12-2025 14:31:00 - Andy Phan (Work notes)
Called user and left voicemail asking user to call GSD back.
Next step is to get info about the printer as per KB0012183 once user calls back. 
Pending user response.
04-12-2025 13:06:28 - Andy Phan (Work notes)
Investigating
</t>
  </si>
  <si>
    <t xml:space="preserve">
 2025-12-04 10:57:09 Shane Kmet - Assigned to is George Knight was 
 2025-12-04 14:31:00 Andy Phan - State is On Hold was Work in Progress
 2025-12-04 14:44:51 Raegan Munro - State is Work in Progress was On Hold
 2025-12-11 11:23:02 Saf Dean - State is Resolved was Work in Progress</t>
  </si>
  <si>
    <t xml:space="preserve">
 2025-12-09 11:00:09  - State is Closed was Resolved</t>
  </si>
  <si>
    <t xml:space="preserve">08-12-2025 12:13:48 - PDXC Integration (Work notes)
Assigned to Eric Hanneman.
&lt;br/&gt;Issue resolved by itself, no further action required. Incident closed.
08-12-2025 12:13:42 - PDXC Integration (Additional comments)
ehanneman2@dxc.com: Issue resolved by itself, no further action required. Incident closed.
08-12-2025 12:13:38 - PDXC Integration (Work notes)
Assigned to Eric Hanneman.
&lt;br/&gt;Issue resolved by itself, no further action required. Incident closed.
08-12-2025 12:13:34 - PDXC Integration (Work notes)
Assigned to Eric Hanneman.
&lt;br/&gt;Issue resolved by itself, no further action required. Incident closed.
08-12-2025 12:13:34 - PDXC Integration (Work notes)
Assigned to Eric Hanneman.
08-12-2025 12:13:29 - PDXC Integration (Additional comments)
ehanneman2@dxc.com: Issue resolved by itself, no further action required. Incident closed.
08-12-2025 12:12:38 - PDXC Integration (Work notes)
Assigned to Eric Hanneman.
&lt;br/&gt;From: Hanneman, Eric 
Sent: Monday, 8 December 2025 12:12
To: Carter, Cec &lt;Cec.Carter@qr.com.au&gt;
Subject: RE: Unable to connect to Global Protect
Hi Cec,
Ok, thank you for the update.  I’ll go ahead and close the incident.  If you experience any further issues, please contact the Service Desk.
Thank you,
Eric
08-12-2025 12:11:18 - PDXC Integration (Work notes)
Assigned to Eric Hanneman.
&lt;br/&gt;From: Carter, Cec &lt;Cec.Carter@qr.com.au&gt; 
Sent: Monday, 8 December 2025 06:36
To: Hanneman, Eric &lt;eric.hanneman@qr.com.au&gt;
Subject: RE: Unable to connect to Global Protect
Hi Eric,
                Had Friday off and when I came in this morning its is working so far today thanks.
Regards
CEC CARTER
ASSET MAINTENANCE COORDINATOR
Winter Garden, Sullivan St 
Sullivan St Emerald 4720 • Emerald, Queensland  
T: 07 48454005
M: 0428886755
F:  
W: queenslandrail.com.au
05-12-2025 14:42:29 - PDXC Integration (Work notes)
Assigned to Eric Hanneman.
05-12-2025 14:42:28 - PDXC Integration (Work notes)
Assigned to Eric Hanneman.
05-12-2025 14:42:23 - PDXC Integration (Additional comments)
ehanneman2@dxc.com: Awaiting response from Cecil, email sent.
05-12-2025 14:41:54 - PDXC Integration (Work notes)
Assigned to Eric Hanneman.
&lt;br/&gt;From: Hanneman, Eric &lt;eric.hanneman@qr.com.au&gt;
Date: Friday, 5 December 2025 at 2:41 pm
To: Carter, Cec &lt;Cec.Carter@qr.com.au&gt;
Subject: Unable to connect to Global Protect
Hi Cecil,
I was passed an incident raised under your name that states you are trying to get Global Protect working on your Surface tablet and running into issues.  Would you have some time to try and resolve over the phone / remote session?  As this is an issue with Global Protect, I would need you to be in a QR device, connected to an ethernet cable.
If we are unable to resolve this over the phone, I may ask you to send the device into Brisbane via a con note that I can generate for you.
Regards,
Eric
05-12-2025 09:28:31 - PDXC Integration (Work notes)
Assigned to Eric Hanneman.
04-12-2025 11:03:49 - Frederic Shea (Work notes)
Platform DXC Integration incident INC0575799 updated INC40775436
04-12-2025 11:02:49 - Gilbert Noble (Work notes)
Platform DXC Integration incident INC0575799 created INC40775436
</t>
  </si>
  <si>
    <t xml:space="preserve">
 2025-12-05 14:42:23 PDXC Integration - State is On Hold was Work in Progress
 2025-12-08 12:13:25 PDXC Integration - State is Work in Progress was On Hold
 2025-12-08 12:13:29 PDXC Integration - State is Resolved was Work in Progress
 2025-12-13 13:00:02  - State is Closed was Resolved</t>
  </si>
  <si>
    <t xml:space="preserve">08-12-2025 10:56:40 - Tanmay Dave (Additional comments)
Hi @Cory Burnett
This is currently not impacting BAU - but the team is still working on the fix.
04-12-2025 12:53:18 - Andy Phan (Work notes)
Assigning to the Obzervr Capture (Digital Maintainer) team as per SCTASK0219906
04-12-2025 12:52:24 - Andy Phan (Work notes)
Investigating
</t>
  </si>
  <si>
    <t xml:space="preserve">
 2025-12-04 10:54:28 Shane Kmet - Assigned to is Raegan Munro was 
 2025-12-04 12:53:18 Andy Phan - Assignment Group is Obzervr Capture (Digital Maintainer) was Global Service Desk
 2025-12-08 10:56:45 Tanmay Dave - Assigned to is Tanmay Dave was </t>
  </si>
  <si>
    <t xml:space="preserve">
 2025-12-09 11:00:00  - State is Closed was Resolved</t>
  </si>
  <si>
    <t xml:space="preserve">09-12-2025 09:33:32 - Tanmay Dave (Additional comments)
issue relates to INC0575890 
Need to investigate cause. 
This issue is not a bug as this was not identified in UAT but only seen in Production.
08-12-2025 12:28:49 - Tanmay Dave (Additional comments)
There is a similar ticket which Bernie has raised and hence we need to investigate it whether Obzervr is fetching the correct data as it designed and implemented.
04-12-2025 13:13:47 - Bernard Reid (Work notes)
This is an OBZERVR Assignment Group issue
04-12-2025 12:53:14 - Raegan Munro (Work notes)
User is a member of the Obzervr team, assigning to Mobility Systems as per KB0021920.
04-12-2025 12:52:14 - Raegan Munro (Additional comments)
Hi Cory, 
Thank you for reaching out to the Queensland Rail IT Service Desk.
We tried to contact you on 0730721015 but unfortunately missed you. Based on the wording of this ticket it appears as though you are currently investigating this issue, can you please advise if you are a member of the Obzervr team?
If you would like to contact us you can do so by calling 07 3072 5000 (we are option 1) or emailing us at ITServiceDesk@qr.com.au. Please be sure to cite incident no. INC0575795 when you do so.
We will also see any comments that you leave on this ticket if you would prefer to contact us that way.
Kind regards, 
Raegan.
04-12-2025 12:52:14 - Raegan Munro (Work notes)
Calling user on 0730721015 - No answer and unable to leave a voicemail.
04-12-2025 12:44:35 - Raegan Munro (Work notes)
Investigating.
</t>
  </si>
  <si>
    <t xml:space="preserve">
 2025-12-04 10:54:23 Shane Kmet - Assigned to is Fred Shea was 
 2025-12-04 12:52:14 Raegan Munro - State is On Hold was Work in Progress
 2025-12-04 12:53:14 Raegan Munro - State is Work in Progress was On Hold
 2025-12-04 13:13:47 Bernie Reid - Assignment Group is Obzervr Capture (Digital Maintainer) was Mobility solutions (EAS Team)
 2025-12-08 12:29:35 Tanmay Dave - Assigned to is Tanmay Dave was </t>
  </si>
  <si>
    <t xml:space="preserve">12-12-2025 13:08:41 - PDXC Integration (Work notes)
Found paper fragment after removing paper cutter rail cover       preventing paper cutter reaching home position. Removed paper     fragment; reloaded paper roll 1 with new ream. Tested all good.
11-12-2025 11:24:31 - Safinat Dean (Work notes)
Platform DXC Integration incident INC0575794 updated INC40775368
11-12-2025 11:24:26 - Safinat Dean (Work notes)
Ricoh update-
10/12 Emailed dealer for an update.  - Rdr
08/12 Dealer responded: On site now - Rdr
08/12 Emailed dealer for an update. - Rdr
05/12 Assigned to dealer on 04/12. Dealer to allocate technician. - Rdr
05-12-2025 15:38:04 - PDXC Integration (Work notes)
None
EU has confirmed the site address. Assigning to Ricoh Field Technician for further assistance.
05-12-2025 15:37:18 - PDXC Integration (Work notes)
None
EU has confirmed the site address. Assigning to Ricoh Field Technician for further assistance.
05-12-2025 15:36:48 - PDXC Integration (Work notes)
None
EU has confirmed the site address.Assigning to Ricoh Field Technician for further assistance.
05-12-2025 08:25:39 - PDXC Integration (Work notes)
None
No response from the EU, have sent a follow up email (2)
04-12-2025 11:37:58 - Ruey Lim (Work notes)
Platform DXC Integration incident INC0575794 updated INC40775368
04-12-2025 11:37:53 - Ruey Lim (Work notes)
From: donotreply@ricoh.com.au &lt;donotreply@ricoh.com.au&gt; 
Sent: Thursday, 4 December 2025 11:51 AM
To: Bury, Michael &lt;Michael.Bury@qr.com.au&gt;
Subject: New Ricoh Ticket CS2512040140
Dear Michael Bury, 
Thank you for contacting Ricoh Australia.
A new ticket has been opened with the following details: 
Ticket No.: CS2512040140
Serial Number: 6122MC30007
Product Name: IPCW2200
Purchase Order Number: INC40775368
Reference: INC40775368
Problem Description: [Summary]:6122MC30007 - IP CW2200 - Making grinding noises when printing QLD Rail NOW Ticket Number: INC0575794 Post Code: 4571 Contact Name: Mick Bury Contact Phone Number: 0408 787 685 (6am to 3pm) Email Address: Michael.Bury@qr.com.au Alternative Contact: n/a Alternative Contact Phone Number: n/a Printer Serial Number: Printer IP: n/a Severity Level: n/a Issue/Request Details: User called in, Ricoh plotter printer IPCW2200 - appears the inkjet is getting stuck There is a cog granting sound whist scanning/printing side to side There has been 6 months of issues with this Printer, this is a continuing issue of the grating/.griding noises that its making. The Ink is also not as dark as it should be, appears limited ink print. User has cleaned the heads. Printer has an ERROR: "Service has been called, functional problem has occurred, please wait SC508-04" User would like servicing as soon as possible
Location and contact details: 
Contact Name: Michael Bury
Contact Number: 07 54143228
Customer: 401362 (DXC TECHNOLOGY AUS PTY LTD)
Site: 401362-I15 (DXC TECHNOLOGY AUS PTY LTD)
Machine Location Address: SCHOOL ROAD YANDINA QLD 4561
This is an automatic message, If you have any queries regarding your ticket, please do not hesitate in contacting us on 1300 362 577.
For further support utilising our, How-to videos, Training Materials, and Knowledge Base, please use this link Training 
Kind regards,
Ricoh
04-12-2025 11:29:39 - PDXC Integration (Work notes)
None
Emailed EU to confirm address as one provided does not match address in system
04-12-2025 10:52:49 - Shane Kmet (Work notes)
Platform DXC Integration incident INC0575794 created INC40775368
</t>
  </si>
  <si>
    <t xml:space="preserve">
 2025-12-04 11:29:29 PDXC Integration - State is On Hold was Work in Progress
 2025-12-12 13:08:37 PDXC Integration - State is Resolved was On Hold</t>
  </si>
  <si>
    <t xml:space="preserve">12-12-2025 18:21:59 - PDXC Integration (Work notes)
Assigned to Suraj Rai.
12-12-2025 18:21:58 - PDXC Integration (Work notes)
Assigned to Suraj Rai.
&lt;br/&gt;User appear  away and not responded to the message.
12-12-2025 18:21:57 - PDXC Integration (Additional comments)
srai7@dxc.com: Hi @Stephanie Thear
Regarding - Your inbox sent items issue
Could you please try checking your Teams chat. We are trying to contact you in Teams chat to further check on this issue. Please ping me anytime when you are available.
Thanks!
11-12-2025 16:14:49 - PDXC Integration (Work notes)
Assigned to Suraj Rai.
11-12-2025 16:14:48 - PDXC Integration (Work notes)
Assigned to Suraj Rai.
&lt;br/&gt;User appear away at the moment, trying to contact her to check on the issue.
11-12-2025 16:14:44 - PDXC Integration (Additional comments)
srai7@dxc.com: Hi @Stephanie Thear
Regarding - Your inbox sent items issue
Could you please try checking your Teams chat. We are trying to contact you in Teams chat to further check on this issue. Please ping me anytime when you are available. 
Thanks!
11-12-2025 08:14:57 - Stephanie Thear (Work notes)
Platform DXC Integration incident INC0575793 updated INC40776195
11-12-2025 08:14:53 - Stephanie Thear (Additional comments)
Hi, I've just logged in after being on annual leave Tuesday PM and all day yesterday and have just now realised that my direct inbox is no longer recording any sent items to the sent subfolder. This means any emails sent since Monday afternoon when the Career Pathways inbox issues were resolved have now not been recorded against my account. This needs to be rectified asap please.
11-12-2025 08:13:38 - PDXC Integration (Work notes)
Assigned to Suraj Rai.
&lt;br/&gt;Added attachment ::  QLDRail_INC added (CNDEF0001178) - Sent Folder Snippet.PNG
11-12-2025 08:13:21 - Stephanie Thear (Work notes)
Platform DXC Integration incident INC0575793 updated INC40776195
10-12-2025 12:16:24 - PDXC Integration (Work notes)
Assigned to Suraj Rai.
10-12-2025 12:16:18 - PDXC Integration (Work notes)
Assigned to Suraj Rai.
10-12-2025 12:16:09 - PDXC Integration (Additional comments)
srai7@dxc.com: Hi @Stephanie Thear
Regarding - SMB sent items going to wrong folder - Careerpathways@qr.com.au
As per the screen-session we had on this issue, we were able to resolved this issue. Please let us know if we are good to proceed with resolving the case from our end.
Thanks!
10-12-2025 12:09:19 - PDXC Integration (Work notes)
Assigned to Suraj Rai.
08-12-2025 11:14:15 - Stephanie Thear (Work notes)
Platform DXC Integration incident INC0575793 updated INC40776195
08-12-2025 11:14:11 - Stephanie Thear (Additional comments)
Emails are now copying to my direct inbox as well as the Career Pathways inbox under the sent folder. Any correspondence sent/deleted from Career Pathways needs to remain in this inbox. Correspondence should not be copied to my direct email.
08-12-2025 09:56:28 - Stephanie Thear (Work notes)
Platform DXC Integration incident INC0575793 updated INC40776195
08-12-2025 09:56:24 - Stephanie Thear (Additional comments)
I believe my mail options are listed as per below - mail options snippet attached. I've done a test email again and the issue still hasn't been corrected. Further three snippets attached to show emails still going against my profile instead of Career Pathways. I am available until 4pm today to have this issued fixed. I have a meeting between 1am- 2pm.
08-12-2025 09:54:44 - PDXC Integration (Work notes)
Assigned to Suraj Rai.
&lt;br/&gt;Added attachment ::  QLDRail_INC added (CNDEF0001178) - Mail Options.PNG
08-12-2025 09:54:21 - Stephanie Thear (Work notes)
Platform DXC Integration incident INC0575793 updated INC40776195
08-12-2025 09:53:58 - PDXC Integration (Work notes)
Assigned to Suraj Rai.
&lt;br/&gt;Added attachment ::  QLDRail_INC added (CNDEF0001178) - Mail Options.PNG
08-12-2025 09:53:48 - Stephanie Thear (Work notes)
Platform DXC Integration incident INC0575793 updated INC40776195
08-12-2025 09:52:58 - PDXC Integration (Work notes)
Assigned to Suraj Rai.
&lt;br/&gt;Added attachment ::  QLDRail_INC added (CNDEF0001178) - Steph Thear Sent Folder Snippet (08.12.2025).PNG
08-12-2025 09:52:32 - Stephanie Thear (Work notes)
Platform DXC Integration incident INC0575793 updated INC40776195
08-12-2025 09:51:54 - PDXC Integration (Work notes)
Assigned to Suraj Rai.
&lt;br/&gt;Added attachment ::  QLDRail_INC added (CNDEF0001178) - Steph Thear Deleted Folder Snippet (08.12.2025).PNG
08-12-2025 09:51:34 - Stephanie Thear (Work notes)
Platform DXC Integration incident INC0575793 updated INC40776195
08-12-2025 09:51:08 - PDXC Integration (Work notes)
Assigned to Suraj Rai.
&lt;br/&gt;Added attachment ::  QLDRail_INC added (CNDEF0001178) - Career Pathways Sent Folder Snippet (08.12.2025).PNG
08-12-2025 09:50:54 - Stephanie Thear (Work notes)
Platform DXC Integration incident INC0575793 updated INC40776195
05-12-2025 17:21:44 - PDXC Integration (Work notes)
Assigned to Suraj Rai.
05-12-2025 17:21:43 - PDXC Integration (Additional comments)
srai7@dxc.com: Hi @Stephanie Thear
Regarding - "SMB sent items going to wrong folder"
Auto-mapping is disable now.
Could you please check the below option-
1- In Outlook:
File → Options → Mail → Send messages section
Make sure this is checked:
✔ "When sending messages from a shared mailbox, save sent items in the shared mailbox Sent Items folder."
2- When sending mail from Shared mailbox- pick the mailbox from the dropdown, don't type manually
If you still facing the issue, Please let me know your availability timings info so that we can have a call and connect on this issue via Teams.
Thanks!
05-12-2025 11:44:56 - Stephanie Thear (Work notes)
Platform DXC Integration incident INC0575793 updated INC40776195
05-12-2025 11:44:52 - Stephanie Thear (Additional comments)
I've restarted outlook this morning and this issue still hasn't been rectified. I am having to manually move emails over from my sent and deleted folder back into the Career Pathways inbox. If this issue could be rectified it would be appreciated. Other staff who use this inbox are not having the issue - Rhian Butler (SN 914816) and Claire Oram (SN 917218) if you need to check their accounts to duplicate the rule that has been set up for them.
04-12-2025 19:52:37 - Stephanie Thear (Work notes)
Platform DXC Integration incident INC0575793 updated INC40776195
04-12-2025 19:52:33 - Stephanie Thear (Additional comments)
added attachment
04-12-2025 19:52:28 - PDXC Integration (Work notes)
Assigned to Suraj Rai.
&lt;br/&gt;Added attachment ::  QLDRail_INC added (CNDEF0001178) - Sent Folder Snippet.PNG
04-12-2025 19:52:04 - PDXC Integration (Work notes)
Assigned to Suraj Rai.
&lt;br/&gt;Added attachment ::  QLDRail_INC added (CNDEF0001178) - Sent Folder Snippet.PNG
04-12-2025 19:52:02 - Stephanie Thear (Work notes)
Platform DXC Integration incident INC0575793 updated INC40776195
04-12-2025 19:51:27 - Stephanie Thear (Work notes)
Platform DXC Integration incident INC0575793 updated INC40776195
04-12-2025 19:51:20 - Stephanie Thear (Work notes)
Platform DXC Integration incident INC0575793 updated INC40776195
04-12-2025 19:51:15 - Stephanie Thear (Additional comments)
The Career Pathways Inbox does now have the sent email being copied to the "sent" folder. However, it is also copying the same email to my direct inbox. This is something I don't want to occur as all correspondence from the Career Pathways inbox needs to remain separate from my direct account. The Career Pathways Inbox is still not copying "deleted" emails to the deleted folder. This is still going against my direct accounts deleted folder.
04-12-2025 19:51:05 - PDXC Integration (Work notes)
Assigned to Suraj Rai.
&lt;br/&gt;Added attachment ::  QLDRail_INC added (CNDEF0001178) - Deleted Folder Snippet.PNG
04-12-2025 19:50:50 - Stephanie Thear (Work notes)
Platform DXC Integration incident INC0575793 updated INC40776195
04-12-2025 13:55:39 - PDXC Integration (Work notes)
Assigned to Suraj Rai.
04-12-2025 13:55:34 - PDXC Integration (Work notes)
Assigned to Suraj Rai.
04-12-2025 13:55:30 - PDXC Integration (Additional comments)
srai7@dxc.com: Hi Steph,
Good Day!
Regarding - "Sent items from Careerpathways@qr.com.au going to their personal Sent Items folder."
Could you please try checking again, if the sent items showing in the correct folder now. 
Thanks!
04-12-2025 13:10:48 - PDXC Integration (Work notes)
Assigned to Suraj Rai.
04-12-2025 12:23:45 - PDXC Integration (Work notes)
Vendor Referenced this CI Value on Creation not found in database : General Enquiries (Generic Ci)
04-12-2025 12:23:45 - PDXC Integration (Work notes)
Added attachment ::  QLDRail_INC added (CNDEF0001178) - Email Signature.PNG
04-12-2025 12:23:29 - Frederic Shea (Work notes)
Platform DXC Integration incident INC0575793 created INC40776195
04-12-2025 12:23:15 - Frederic Shea (Work notes)
SDA assigning to DXC O365 Messaging as per KB0010488
04-12-2025 12:01:08 - Stephanie Thear (Additional comments)
This still hasn't been corrected yet. I've restarted twice now and emails are still being sent/deleted via my direct inbox. I've also noticed when resetting up my email signatures, I don't have the option to select the Career Pathways Account to set up an email signature for when emails are sent from this account.
</t>
  </si>
  <si>
    <t xml:space="preserve">
 2025-12-04 12:23:15 Fred Shea - State is Work in Progress was Resolved
 2025-12-04 13:55:30 PDXC Integration - State is On Hold was Work in Progress
 2025-12-10 12:09:17 PDXC Integration - State is Work in Progress was On Hold
 2025-12-10 12:16:09 PDXC Integration - State is On Hold was Work in Progress</t>
  </si>
  <si>
    <t xml:space="preserve">08-12-2025 11:37:32 - Tanmay Dave (Additional comments)
Testing is in Place in from Obzervr team, will update with results.
04-12-2025 13:12:42 - Bernard Reid (Work notes)
Why is this Assigned to QR  Mobility Solutions? Update KB0021920. It is a solution bug where Obzervr has stated they are fixing it and testing In UAT...
Assigned to Obzervr
04-12-2025 12:57:26 - Raegan Munro (Work notes)
User is a member of the Obzevr team, assigning to Mobility Systems as per KB0021920.
04-12-2025 12:40:56 - Zahra Gholami (Work notes)
investigating
</t>
  </si>
  <si>
    <t xml:space="preserve">
 2025-12-04 10:54:17 Shane Kmet - Assigned to is George Knight was 
 2025-12-04 12:57:26 Raegan Munro - Assignment Group is Mobility solutions (EAS Team) was Global Service Desk
 2025-12-04 13:12:42 Bernie Reid - Assignment Group is Obzervr Capture (Digital Maintainer) was Mobility solutions (EAS Team)
 2025-12-08 11:49:44 Tanmay Dave - Assigned to is Tanmay Dave was </t>
  </si>
  <si>
    <t xml:space="preserve">
 2025-12-04 11:27:07 PDXC Integration - State is Work in Progress was New
 2025-12-04 12:16:56 PDXC Integration - State is Resolved was Work in Progress
 2025-12-09 13:00:02  - State is Closed was Resolved</t>
  </si>
  <si>
    <t xml:space="preserve">09-12-2025 06:29:20 - Raegan Munro (Additional comments)
Hi Raina, 
Thankyou for reaching out to the Queensland Rail IT Service Desk. 
Can you please confirm the ticket number for your Telephone Features Request so we may follow this up for you?
Kind regards, 
Raegan.
09-12-2025 06:28:46 - Raegan Munro (Work notes)
Investigating.
08-12-2025 20:04:04 - Raina Hinton (Additional comments)
Can I confirm if I have been provided access?
</t>
  </si>
  <si>
    <t xml:space="preserve">
 2025-12-09 11:00:06  - State is Closed was Resolved</t>
  </si>
  <si>
    <t xml:space="preserve">09-12-2025 15:06:09 - PDXC Integration (Work notes)
Assigned to Sonia Pandey.
&lt;br/&gt;[incident].[cmdb_ci] supplied value [SharePoint QLR] failed [More than one match found]&lt;br/&gt;Storage usage increased to 2.44 TB by concern team, no warning messages found, user confirmed ticket can be closed.
09-12-2025 15:06:04 - PDXC Integration (Work notes)
Assigned to Sonia Pandey.
&lt;br/&gt;[incident].[cmdb_ci] supplied value [SharePoint QLR] failed [More than one match found]&lt;br/&gt;Storage usage increased to 2.44 TB by concern team, no warning messages found, user confirmed ticket can be closed.
09-12-2025 15:05:55 - PDXC Integration (Additional comments)
sonia.pandey@dxc.com: Storage usage increased to 2.44 TB by concern team, no warning messages found, user confirmed ticket can be closed.
09-12-2025 14:56:14 - PDXC Integration (Work notes)
Assigned to Sonia Pandey.
&lt;br/&gt;[incident].[cmdb_ci] supplied value [SharePoint QLR] failed [More than one match found]
09-12-2025 14:56:08 - PDXC Integration (Work notes)
Assigned to Sonia Pandey.
&lt;br/&gt;[incident].[cmdb_ci] supplied value [SharePoint QLR] failed [More than one match found]&lt;br/&gt;User confirmed that ticket can be closed.
09-12-2025 14:25:28 - PDXC Integration (Work notes)
Assigned to Sonia Pandey.
&lt;br/&gt;[incident].[cmdb_ci] supplied value [SharePoint QLR] failed [More than one match found]
09-12-2025 14:24:48 - PDXC Integration (Work notes)
Assigned to Sonia Pandey.
&lt;br/&gt;[incident].[cmdb_ci] supplied value [SharePoint QLR] failed [More than one match found]
09-12-2025 14:24:44 - PDXC Integration (Work notes)
Assigned to Sonia Pandey.
&lt;br/&gt;[incident].[cmdb_ci] supplied value [SharePoint QLR] failed [More than one match found]&lt;br/&gt;Checked in sharepoint &gt; site &gt; the storage seems to be increased by concern team 
Storage usage : 1.25‎ TB 51%(‎‎1.25‎ TB‎ of ‎‎2.44‎ TB‎) 
Earlier storage was less than 2.44 TB hence we are assuming that concern team has taken required actions on their end.
Informed user and asked if ticket can be closed.
Awaiting response.
09-12-2025 14:24:43 - PDXC Integration (Additional comments)
sonia.pandey@dxc.com: Hi @Nara Regailo
The ticket has been routed back to us by concern team stating that : "We have checked the SharePoint site and did not find any warning messages related to storage limits."
Earlier the storage was less but now it has been increased to 2.44 TB hence I am assuming that the concern team has taken required actions on it.
If you are not getting warning for storage anymore then this ticket can be closed.
Please confirm if we can close the ticket now.
09-12-2025 14:16:28 - PDXC Integration (Work notes)
[incident].[cmdb_ci] supplied value [SharePoint QLR] failed [More than one match found]
09-12-2025 14:16:14 - PDXC Integration (Work notes)
Assigned to Thai Tuan Ngo.
&lt;br/&gt;[incident].[cmdb_ci] supplied value [SharePoint QLR] failed [More than one match found]&lt;br/&gt;Hi Team, 
We have checked the SharePoint site and did not find any warning messages related to storage limits. i have attached screenshot below. 
Regards,
Tuan
09-12-2025 14:10:14 - PDXC Integration (Work notes)
Assigned to Thai Tuan Ngo.
&lt;br/&gt;[incident].[cmdb_ci] supplied value [SharePoint QLR] failed [More than one match found]&lt;br/&gt;Added attachment ::  Screenshot 2025-12-09 110901.png
09-12-2025 14:10:14 - PDXC Integration (Work notes)
Assigned to Thai Tuan Ngo.
&lt;br/&gt;[incident].[cmdb_ci] supplied value [SharePoint QLR] failed [More than one match found]
08-12-2025 18:59:38 - PDXC Integration (Work notes)
Assigned to Thai Tuan Ngo.
&lt;br/&gt;[incident].[cmdb_ci] supplied value [SharePoint QLR] failed [More than one match found]
08-12-2025 18:11:44 - PDXC Integration (Work notes)
Added attachment ::  sharepoint 2.png
08-12-2025 18:11:08 - PDXC Integration (Work notes)
Added attachment ::  sharepoint.png
08-12-2025 18:09:44 - PDXC Integration (Work notes)
Hi team,
Please discard below work notes as it has been not updated properly. Please refer to below work notes :
The user has provided the following SharePoint site URL: https://queenslandrail.sharepoint.com/sites/project/B06675 , stating that they want the storage for SEQ RTC Rostering &amp; Optimiser Replacement (STR) increased, as they are receiving an "out of storage" message.
Upon checking the SharePoint Admin Center using the site name, we found the primary site "Project Register", which contains multiple project sites. The user specifically needs assistance for the "SEQ RTC Rostering &amp; Optimiser Replacement (STR)" project site.
We have verified that the "out of storage" warning appears both on the main SharePoint site and within the specific project site.
Kindly assist with increasing the storage allocation for the SharePoint &gt; Project site mentioned above.
Thank you
Screenshot attached.
08-12-2025 18:04:48 - PDXC Integration (Work notes)
Hi team
User provided sharepoint site URL : https://queenslandrail.sharepoint.com/sites/project/B06675 stating that he want the SEQ RTC Rostering &amp; Optimiser Replacement (STR) storage to be increased as they are getting out of storage message.
When checked the sharepoint site in admin centre by its name we found site name "Project Register" and in that users have multiple project sites. User is looking assistance for "SEQ RTC Rostering &amp; Optimiser Replacement (STR) storage"
We have checked on both main sharepoint site and inside that in project site out of storage message is showing up 
Kindly assist user with increasing the storage of sharepoint&gt;project site as per above.
Thank you.
Hi team,
The user has provided the following SharePoint site URL: https://queenslandrail.sharepoint.com/sites/project/B06675 , stating that they want the storage for SEQ RTC Rostering &amp; Optimiser Replacement (STR) increased, as they are receiving an "out of storage" message.
Upon checking the SharePoint Admin Center using the site name, we found the primary site "Project Register", which contains multiple project sites. The user specifically needs assistance for the "SEQ RTC Rostering &amp; Optimiser Replacement (STR)" project site.
We have verified that the "out of storage" warning appears both on the main SharePoint site and within the specific project site.
Kindly assist with increasing the storage allocation for the SharePoint &gt; Project site mentioned above.
Thank you
Screenshot attached.
08-12-2025 08:31:09 - Nara Regailo (Work notes)
Platform DXC Integration incident INC0575785 updated INC40775247
08-12-2025 08:31:04 - Nara Regailo (Additional comments)
Hi team,
I wanted to follow up today to check whether there’s been any progress. This storage issue is important to resolve, so I’d appreciate an update. Thank you!
05-12-2025 14:09:49 - PDXC Integration (Work notes)
Assigned to Sonia Pandey.
&lt;br/&gt;Tried searching for site via URL: https://queenslandrail.sharepoint.com/sites/project/B06675/Pages/ProjectHome.aspx?CT=1746599996279&amp;OR=OWA-NT-Mail&amp;CID=1e6286bc-0658-98de-b066-a3498fac98e9&amp;e=1:23acd960eb7c4dfaa41b7ef46e427412 however got no results.
Tried shrinking the URL as well but no luck. 
Opened URL on my end and I was able to see a sharepoint site &gt; name : Project Register
Tried finding site via name "Project Register" , found 4 sites. 3 of them are for dev/sit/UAT except for one of them
Opened the site which is looking like production site , it is showing as publishing site. Provided name of owners of that site to get the confirmation if that is correct and this is the site he is referring to. 
Awaiting further response.
04-12-2025 17:57:49 - Nara Regailo (Work notes)
Platform DXC Integration incident INC0575785 updated INC40775247
04-12-2025 17:57:44 - Nara Regailo (Additional comments)
Hi Sonia, please see below. Thank you! https://queenslandrail.sharepoint.com/sites/project/B06675/Pages/ProjectHome.aspx?CT=1746599996279&amp;OR=OWA-NT-Mail&amp;CID=1e6286bc-0658-98de-b066-a3498fac98e9&amp;e=1:23acd960eb7c4dfaa41b7ef46e427412
04-12-2025 17:43:58 - PDXC Integration (Work notes)
Assigned to Sonia Pandey.
04-12-2025 17:43:45 - PDXC Integration (Work notes)
Assigned to Sonia Pandey.
04-12-2025 17:43:44 - PDXC Integration (Work notes)
Assigned to Sonia Pandey.
&lt;br/&gt;Need to check with user if SEQ RTC Rostering &amp; Optimiser Replacement is its sharepoint site so we can check with storage.
04-12-2025 17:43:41 - PDXC Integration (Additional comments)
sonia.pandey@dxc.com: Hi @Nara Regailo
Could you please let me know if SEQ RTC Rostering &amp; Optimiser Replacement is sharepoint site. 
Do you have URL for this so that we can check with more details on storage part.
Thank you.
04-12-2025 11:39:54 - PDXC Integration (Work notes)
Assigned to Sonia Pandey.
04-12-2025 10:37:04 - PDXC Integration (Work notes)
Vendor Referenced this CI Value on Creation not found in database : SharePoint QLR
Vendor Referenced this Business Service Value on Creation not found in database : SharePoint QLR
04-12-2025 10:36:52 - Riley Thomas (Work notes)
Platform DXC Integration incident INC0575785 created INC40775247
</t>
  </si>
  <si>
    <t xml:space="preserve">
 2025-12-04 11:39:52 PDXC Integration - State is Work in Progress was New
 2025-12-04 17:43:39 PDXC Integration - State is On Hold was Work in Progress
 2025-12-08 18:04:42 PDXC Integration - State is Work in Progress was On Hold
 2025-12-09 14:16:22 PDXC Integration - Assignment Group is DXC O365 Messaging was DXC Application Online Services
 2025-12-09 14:24:40 PDXC Integration - State is On Hold was Work in Progress
 2025-12-09 14:56:01 PDXC Integration - State is Work in Progress was On Hold
 2025-12-09 15:05:55 PDXC Integration - State is Resolved was Work in Progress
 2025-12-14 16:00:03  - State is Closed was Resolved</t>
  </si>
  <si>
    <t xml:space="preserve">
 2025-12-04 10:38:03 Matt Pimm - Assignment Group is Townsville FCC was Brisbane FCC
 2025-12-04 11:11:21 Jeff Howell - Assigned to is Jeff Howell was 
 2025-12-11 13:01:14 Jeff Howell - State is Resolved was Work in Progress</t>
  </si>
  <si>
    <t xml:space="preserve">
 2025-12-04 10:54:13 Shane Kmet - Assigned to is Raegan Munro was 
 2025-12-04 10:55:00 Shane Kmet - State is Resolved was Work in Progress
 2025-12-09 11:00:10  - State is Closed was Resolved</t>
  </si>
  <si>
    <t xml:space="preserve">
 2025-12-04 10:54:06 Shane Kmet - Assigned to is Fred Shea was 
 2025-12-04 10:54:50 Shane Kmet - State is Resolved was Work in Progress
 2025-12-09 11:00:05  - State is Closed was Resolved</t>
  </si>
  <si>
    <t xml:space="preserve">
 2025-12-04 10:54:06 Shane Kmet - Assigned to is Fred Shea was 
 2025-12-04 10:54:38 Shane Kmet - State is Resolved was Work in Progress
 2025-12-09 11:00:03  - State is Closed was Resolved</t>
  </si>
  <si>
    <t xml:space="preserve">
 2025-12-04 10:45:57 Ryan Bell - State is On Hold was Work in Progress
 2025-12-04 10:54:17 Shane Kmet - Assigned to is George Knight was 
 2025-12-04 11:30:20 Riley Thomas - State is Work in Progress was On Hold
 2025-12-04 11:43:12 Gilbert Noble - Assigned to is Gilbert Noble was 
 2025-12-04 11:53:41 Gilbert Noble - State is On Hold was Work in Progress
 2025-12-04 14:09:08 Gilbert Noble - State is Resolved was On Hold
 2025-12-09 15:00:13  - State is Closed was Resolved</t>
  </si>
  <si>
    <t xml:space="preserve">
 2025-12-04 11:05:54 PDXC Integration - State is Work in Progress was New
 2025-12-05 10:48:57 PDXC Integration - State is Resolved was Work in Progress
 2025-12-10 11:00:06  - State is Closed was Resolved</t>
  </si>
  <si>
    <t xml:space="preserve">
 2025-12-04 11:06:27 PDXC Integration - State is Work in Progress was New
 2025-12-05 10:51:32 PDXC Integration - State is Resolved was Work in Progress
 2025-12-10 11:00:11  - State is Closed was Resolved</t>
  </si>
  <si>
    <t xml:space="preserve">
 2025-12-09 11:00:04  - State is Closed was Resolved</t>
  </si>
  <si>
    <t xml:space="preserve">09-12-2025 09:39:58 - PDXC Integration (Work notes)
Assigned to Peter Huthwaite.
05-12-2025 10:00:30 - Perry Luo (Work notes)
Platform DXC Integration incident INC0575768 updated INC40775504
05-12-2025 10:00:25 - Perry Luo (Additional comments)
Good morning, I hope you are well. Thank you for your help, this has resolved the issue!
04-12-2025 16:06:18 - PDXC Integration (Work notes)
Hi Desktop team, please review and assist. 
Thank you
04-12-2025 16:06:17 - PDXC Integration (Additional comments)
vanessa.swarbrick@dxc.com: Waiting for user update if issue persist after the troubleshooting.
04-12-2025 13:36:45 - Cameron Horn (Work notes)
Platform DXC Integration incident INC0575768 updated INC40775504
04-12-2025 13:36:40 - Cameron Horn (Work notes)
Assigning back to the DXC Security End Point Protection team to resolve the issue or close the ticket if the issue is resolved.
Please do not send the ticket back to the service desk if this has already been resolved or the ticket need to go to another team
04-12-2025 12:07:15 - PDXC Integration (Additional comments)
vanessa.swarbrick@dxc.com: Hi @Perry Luo, 
Please try below troubleshooting:
1. Reboot the computer
2. Open command prompt and execute below command
gpupdate /force
3. Keep the computer powered on so that policies and software gets applied
4. Try again in 15mins
04-12-2025 12:07:14 - PDXC Integration (Work notes)
Hi SD Team,
Security End Point Protection QLR is managing Cortex XDR, Defender for Endpoints and Airlock.
Regarding this ticket, Windows Defender SmartScreen is a built‑in Windows security feature that operates at the OS and browser level. It is not part of Microsoft Defender for Endpoint. From our understanding, SmartScreen is managed through Group Policy, which falls outside our team's scope.
Moving forward, we suggest the following steps be performed as a first‑level resolution for similar issues.
Resolution part 1
1. Reboot the computer
2. Open command prompt and execute below command
gpupdate /force
3. Keep the computer powered on so that policies and software gets applied
4. Try again in 15mins
Resolution part 2(if resolution 1 did not fix the issue, and if the application is trusted/ in allowed list)
1. Right click the file being executed
2. Under General &gt; Security &gt; Check the box beside " This file cam from another computer and might be blocked to help protect this computer"
4. Click Apply
5. Try the application again
If issue still persists, please check with Active Directory team then Desktop team for possible policy issues or violations
04-12-2025 11:09:24 - PDXC Integration (Work notes)
Added attachment ::  QLDRail_INC added (CNDEF0001178) - Media.jfif
04-12-2025 11:09:03 - Shane Kmet (Work notes)
Platform DXC Integration incident INC0575768 created INC40775504
04-12-2025 11:08:50 - Shane Kmet (Work notes)
Assiginng to DXC Security End Point Protection for support of Windows Defender/SmartScreen blocking applicaiton
04-12-2025 11:04:42 - Shane Kmet (Work notes)
Investigating
</t>
  </si>
  <si>
    <t xml:space="preserve">
 2025-12-04 10:54:02 Shane Kmet - Assigned to is George Knight was 
 2025-12-04 11:08:50 Shane Kmet - Assignment Group is DXC Security End Point Protection was Global Service Desk
 2025-12-04 12:07:13 PDXC Integration - Assignment Group is Global Service Desk was DXC Security End Point Protection
 2025-12-04 12:08:33 Shane Kmet - Assigned to is Fred Shea was 
 2025-12-04 13:36:40 Cameron Horn - Assignment Group is DXC Security End Point Protection was Global Service Desk
 2025-12-04 16:06:11 PDXC Integration - State is On Hold was Work in Progress
 2025-12-09 09:39:50 PDXC Integration - State is Work in Progress was On Hold</t>
  </si>
  <si>
    <t xml:space="preserve">
 2025-12-04 10:27:19 Tharun Guddeti - State is Resolved was New
 2025-12-09 11:00:08  - State is Closed was Resolved</t>
  </si>
  <si>
    <t xml:space="preserve">
 2025-12-04 11:06:19 PDXC Integration - State is Work in Progress was New
 2025-12-05 10:52:48 PDXC Integration - State is Resolved was Work in Progress
 2025-12-10 11:00:06  - State is Closed was Resolved</t>
  </si>
  <si>
    <t xml:space="preserve">
 2025-12-04 09:55:13 PDXC Integration - State is Resolved was Work in Progress
 2025-12-09 10:00:01  - State is Closed was Resolved</t>
  </si>
  <si>
    <t xml:space="preserve">11-12-2025 11:41:22 - Christian Munro (Work notes)
Platform DXC Integration incident INC0575762 updated INC40774901
11-12-2025 11:41:16 - Christian Munro (Additional comments)
Closing as confirmed with Saf
11-12-2025 11:41:16 - Christian Munro (Work notes)
Closing as confirmed with Saf
08-12-2025 16:26:28 - Riley Thomas (Work notes)
Platform DXC Integration incident INC0575762 updated INC40774901
08-12-2025 16:26:24 - Riley Thomas (Work notes)
From: donotreply@ricoh.com.au &lt;donotreply@ricoh.com.au&gt; 
Sent: Monday, 8 December 2025 4:55 PM
To: Batten, Debra &lt;Debra.Batten@qr.com.au&gt;
Subject: Resolved Ricoh Ticket CS2512040099
Dear Debra Batten, Your ticket has been resolved. Ticket No. : CS2512040099 Serial Number: E085QB30015 Product Name: MPCW2200SP Purchase Order Number: Reference: INC40774901 Problem Description: Device in locked room. Unable to access. Call Brad
ZjQcmQRYFpfptBannerStart
[EXTERNAL EMAIL]: 
This email originated from outside Queensland Rail. Do not click on links or open attachments unless you recognise the sender and know the content is safe. 
    Report Phish     
ZjQcmQRYFpfptBannerEnd
Dear Debra Batten, 
Your ticket has been resolved. 
Ticket No.: CS2512040099
Serial Number: E085QB30015
Product Name: MPCW2200SP
Purchase Order Number: 
Reference: INC40774901
Problem Description: Device in locked room. Unable to access. Call Brad 0419 652 705 Monday [Summary]:SC280-00 / Function error has occurred, service line is busy Serial does not exist: QLD Rail NOW Ticket Number: INC0575762 Post Code: 4006 (56 Abbotsford Rd G, Bowen Hills, Qld (Bowen Hills)) Contact Name: Debra Batten Contact Phone Number: 07 3072 1737 Email Address: Debra.Batten@qr.com.au Printer Serial Number: E085QB30015 Issue/Request Details: Service Code: SC280-00 Error Message: Function error has occurred, service line is busy Location: RC1 Network Control Emergency Control Center
Resolution Notes: Provided Quote FQ2512080001
Black: 16
Location and contact details: 
Contact Name: Debra Batten
Contact Number: 07 3072 1737
Customer: 400865 (QUEENSLAND RAIL)
Site: 400865-213 (QUEENSLAND RAIL)
Machine Location Address: 56 ABBOTSFORD RD BOWEN HILLS QLD 4006
This is an automatic message, If you have any queries regarding your ticket, please do not hesitate in contacting us on 1300 362 577.
For further support utilising our, How-to videos, Training Materials, and Knowledge Base, please use this link Training 
Kind regards,
Ricoh
04-12-2025 11:59:49 - PDXC Integration (Work notes)
None
Customer responded: 
Good Morning Ben 
This machine was relocated several years ago to 56 Abottsford Road, Bowen Hills. 
Yes, the serial number is correct. 
**************
Emailed SDM to confirm if device location can be updated and to confirm contract info.
04-12-2025 10:23:28 - PDXC Integration (Work notes)
None
Emailed EU to confirm Serial Number as SN provided is currently showing as out of contract
04-12-2025 10:21:50 - Riley Thomas (Work notes)
Platform DXC Integration incident INC0575762 updated INC40774901
04-12-2025 10:21:45 - Riley Thomas (Work notes)
From: donotreply@ricoh.com.au &lt;donotreply@ricoh.com.au&gt; 
Sent: Thursday, 4 December 2025 10:51 AM
To: Batten, Debra &lt;Debra.Batten@qr.com.au&gt;
Subject: New Ricoh Ticket CS2512040099
Dear Debra Batten, Thank you for contacting Ricoh Australia. A new ticket has been opened with the following details: Ticket No. : CS2512040099 Serial Number: Product Name: Purchase Order Number: INC40774901 Reference: INC40774901 Problem Description: 
ZjQcmQRYFpfptBannerStart
[EXTERNAL EMAIL]: 
This email originated from outside Queensland Rail. Do not click on links or open attachments unless you recognise the sender and know the content is safe. 
    Report Phish     
ZjQcmQRYFpfptBannerEnd
Dear Debra Batten, 
Thank you for contacting Ricoh Australia.
A new ticket has been opened with the following details: 
Ticket No.: CS2512040099
Serial Number: 
Product Name: 
Purchase Order Number: INC40774901
Reference: INC40774901
Problem Description: [Summary]:SC280-00 / Function error has occurred, service line is busy Serial does not exist: QLD Rail NOW Ticket Number: INC0575762 Post Code: 4006 (56 Abbotsford Rd G, Bowen Hills, Qld (Bowen Hills)) Contact Name: Debra Batten Contact Phone Number: 07 3072 1737 Email Address: Debra.Batten@qr.com.au Printer Serial Number: E085QB30015 Issue/Request Details: Service Code: SC280-00 Error Message: Function error has occurred, service line is busy Location: RC1 Network Control Emergency Control Center
Location and contact details: 
Contact Name: Debra Batten
Contact Number: 07 30721737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04-12-2025 09:55:38 - PDXC Integration (Work notes)
Vendor Referenced this CI Value on Creation not found in database : Temporary - Desktop Build Device
04-12-2025 09:55:10 - Frederic Shea (Work notes)
Platform DXC Integration incident INC0575762 created INC40774901
</t>
  </si>
  <si>
    <t xml:space="preserve">
 2025-12-04 10:23:07 PDXC Integration - State is On Hold was Work in Progress
 2025-12-11 11:41:16 Christian Munro - State is Resolved was On Hold</t>
  </si>
  <si>
    <t xml:space="preserve">
 2025-12-09 11:00:07  - State is Closed was Resolved</t>
  </si>
  <si>
    <t xml:space="preserve">12-12-2025 19:41:59 - Exequiel Jarred Lopez (Additional comments)
Hello, 
Following our 3-strike rule process, we'll be closing this ticket as we have not garnered the necessary feedback to proceed with this item. Should you require further assistance regarding this matter, kindly raise a new ticket.
Thank you!
09-12-2025 11:59:38 - Exequiel Jarred Lopez (Additional comments)
Hello,
This is our second reminder regarding your ticket - INC0575760, as we still have not heard back from you.
Please note that if we do not receive any update within 3 business days, your ticket will be closed due to inactivity, following our process.
Should you still require assistance, kindly update your ticket as soon as possible.
Thank you for understanding
04-12-2025 16:47:51 - Exequiel Jarred Lopez (Additional comments)
Hello @Gilbert Noble,
I've impersonated user record Colin Sayward and was able to access ServiceNow fine. Can you have them re-test their access? Let me know if the issue persists or if this ticket can be closed now.
As for their start date, last Monday was 01-12-2025 (December 1, 2025), so there's no issue there. The date format displays as DD-MM-YYYY.
Thank you!
</t>
  </si>
  <si>
    <t xml:space="preserve">
 2025-12-04 11:02:03 Lemuel So - Assigned to is Jarred Lopez was 
 2025-12-04 16:47:51 Jarred Lopez - State is On Hold was Work in Progress
 2025-12-12 19:41:59 Jarred Lopez - State is Closed was On Hold</t>
  </si>
  <si>
    <t xml:space="preserve">
 2025-12-04 10:31:41 Matt Pimm - Assigned to is Matt Pimm was 
 2025-12-04 12:44:35 Lou Damico - State is Resolved was Work in Progress
 2025-12-09 13:00:08  - State is Closed was Resolved</t>
  </si>
  <si>
    <t xml:space="preserve">
 2025-12-04 10:54:02 Shane Kmet - Assigned to is George Knight was 
 2025-12-04 11:24:46 Shane Kmet - Assignment Group is DXC Desktop Technology Citrix was Global Service Desk
 2025-12-04 11:49:35 PDXC Integration - State is Resolved was Work in Progress
 2025-12-09 12:00:02  - State is Closed was Resolved</t>
  </si>
  <si>
    <t xml:space="preserve">
 2025-12-04 09:56:33 PDXC Integration - State is Work in Progress was On Hold
 2025-12-04 09:58:35 PDXC Integration - State is Resolved was Work in Progress
 2025-12-09 10:00:01  - State is Closed was Resolved</t>
  </si>
  <si>
    <t xml:space="preserve">
 2025-12-04 12:05:50 Jonathon Williams - State is Resolved was New
 2025-12-09 13:00:01  - State is Closed was Resolved</t>
  </si>
  <si>
    <t xml:space="preserve">
 2025-12-09 10:00:03  - State is Closed was Resolved</t>
  </si>
  <si>
    <t xml:space="preserve">
 2025-12-10 09:38:55 Nic Baars - State is Resolved was New</t>
  </si>
  <si>
    <t xml:space="preserve">08-12-2025 09:57:49 - Margaret Selff (Work notes)
Access to Position Description report ZHRPOS01 was granted by SAP security role HR Display - All Queensland Rail - HR Staff Only) is delimited at 28.11.2025.
Customer advises SARF submitted.
The HR SARF will be processed by HR SAP Security Stewards in HR Central. Closing ICT ticket.
08-12-2025 09:57:49 - Margaret Selff (Additional comments)
Access to Position Description report ZHRPOS01 was granted by SAP security role HR Display - All Queensland Rail - HR Staff Only) is delimited at 28.11.2025.
Customer advises SARF submitted.
The HR SARF will be processed by HR SAP Security Stewards in HR Central. Closing ICT ticket.
05-12-2025 09:22:48 - Clare Lindsay (Additional comments)
Thanks Margaret, I have just submitted this
05-12-2025 09:18:03 - Margaret Selff (Additional comments)
Hi Clare
Your access to SAP security role HR Display - All Queensland Rail - HR Staff Only) is delimited at 28.11.2025.
For access please complete the HR SAP System Access Request SARF  
https://queenslandrail.service-now.com/service_management?id=sc_cat_item&amp;sys_id=f62c11cc1b332d501ee87510dc4bcb0c
Kind regards
SAP Applications Team
05-12-2025 09:18:03 - Margaret Selff (Work notes)
role Z_CHR_QR_HR_DISPLAY_HR_FUNCTIO  (HR Display - All Queensland Rail - HR Staff Only) is delimited at 28.11.2025
05-12-2025 08:58:30 - Raegan Munro (Work notes)
Description of Issue:
 User called in relation to this issue. 
Troubleshooting:
 Remoted into users device. 
User is receiving the attached error when trying to execute any transaction. 
Assigning to SAP HR and LMS as per previous tickets (INC0383708, INC0447373) to confirm if access can be extended with the contract or if user needs to reapply. 
============================ 
Username: Clare Lindsay
Employee ID: R917154
PC Name: QRSL-QD0PZWNTXV
Contact Number: 0487754979
05-12-2025 07:01:21 - Raegan Munro (Additional comments)
Hi Clare,
I just wanted to follow up with you and determine if you are still having issues accessing SAP?
If so, please give us a call on 07 3072 5000 (we are option 1), or alternatively email us at ITServiceDesk@qr.com.au so that we may complete further troubleshooting. Please be sure to cite incident no. INC0575745 when you do so. 
In the event that you are no longer having these issues please advise so that we may proceed with ticket closure. 
Kind regards, 
Raegan.
05-12-2025 06:58:21 - Raegan Munro (Work notes)
Investigating.
04-12-2025 12:40:39 - Shane Kmet (Additional comments)
Hi Clare ,
Ref# INC0575745
I have called today to follow up on "I have lost access to SAP Logon Pad 800 I believe due to my original contract end date being 28/11/2025" and was unfortunately unable to reach you.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04-12-2025 12:40:39 - Shane Kmet (Work notes)
Clare Lindsay
0487 754 979
Called user - NA with VM - left message for user to call SD for assisatance
04-12-2025 12:34:17 - Shane Kmet (Work notes)
Clare Lindsay
R917154
Checking users account, they have 
AP_SAPAG_NWBC_GEN 
AP_SAPAG_NWBC_SUPP
XENA_SAPLOGON 
Contract change will not alert applicaiton access, wuld possibly change SAP data/transaction access however
04-12-2025 12:31:26 - Shane Kmet (Work notes)
Investigating
</t>
  </si>
  <si>
    <t xml:space="preserve">
 2025-12-04 09:22:44 Shane Kmet - Assigned to is Fred Shea was 
 2025-12-04 12:40:39 Shane Kmet - State is On Hold was Work in Progress
 2025-12-05 08:58:30 Raegan Munro - State is Work in Progress was On Hold
 2025-12-05 09:08:29 Margaret Selff - Assigned to is Margaret Selff was 
 2025-12-08 09:57:49 Margaret Selff - State is Resolved was Work in Progress
 2025-12-13 10:00:00  - State is Closed was Resolved</t>
  </si>
  <si>
    <t xml:space="preserve">
 2025-12-04 09:24:37 PDXC Integration - State is Work in Progress was New
 2025-12-04 09:24:47 PDXC Integration - State is Resolved was Work in Progress
 2025-12-09 10:00:02  - State is Closed was Resolved</t>
  </si>
  <si>
    <t xml:space="preserve">12-12-2025 08:12:25 - Andy Phan (Work notes)
SDA will call user on Monday when user returns to the office. (Contactable hours are between 8am-3pm (8:30am-3:30pm Adelaide time))
12-12-2025 08:11:54 - Andy Phan (Work notes)
Investigating
10-12-2025 15:59:54 - Andy Phan (Work notes)
Called user and SDA was advised user will be away till next Monday. Contactable hours are between 8am-3pm (8:30am-3:30pm Adelaide time)
Pending user response
10-12-2025 15:59:54 - Andy Phan (Additional comments)
Hi Dane,
I tried reaching you on 07 3072 2228. Are you still experiencing issues launching SRM?
If so, please follow these steps:
Open the Microsoft Edge browser.
Open the menu and select History.
Click on the Recycle Bin icon.
Select Clear now.
Then please try to launch the SRM application.
If you continue to experience any problems, please contact us by calling 07 3072 5000 (select option 1), or alternatively email us at ITServiceDesk@qr.com.au.
Kind regards,
Andy
10-12-2025 15:48:07 - Andy Phan (Work notes)
Investigating
10-12-2025 15:35:59 - Lai Ping Haw (Work notes)
Please contact user and try clearing edge browser cache, check if SAP links work after cache clearing
05-12-2025 10:46:41 - Jack Filmer (Work notes)
user was able to use links on MS edge previously before upgrade to WIN11
05-12-2025 08:32:32 - Jack Filmer (Work notes)
user called up told user to use workaround for printing with adobe
advised user to use Chrome for the SRM issue as work around for time being
sending to hypercare as per KB0021992
05-12-2025 08:07:16 - Jack Filmer (Additional comments)
Hi Dane,
I tried to contact you on 0417640248 regarding this incident. I left a voice mail if you could please contact the service desk via 07 3072 5000,
When you do so please reference this incident number (INC0575741) and we will continue troubleshooting the issue.
Kind regards,
Jack F
05-12-2025 08:07:16 - Jack Filmer (Work notes)
Attempted to contact user didn't pick up left VM message
05-12-2025 07:50:20 - Dane Chambers (Additional comments)
reply from: dane.chambers@qr.com.au
Good Morning,
Further to the issues reported yesterday, I am unable to print .pdf files from Edge.
The files print as gibberish on excessive pages
2 files attempted, both with issues
Contractor / Visitor Site Induction&lt;https://queenslandrail.sharepoint.com/ResourceCentre/PolicyCentre/HumanResources/External%20Partners/MD-12-172.PDF#search=MD%2D12%2D172&gt;
Fatigue Risk Management Awareness - Toolbox Talk&lt;https://queenslandrail.sharepoint.com/ResourceCentre/PolicyCentre/HumanResources/MD-11-3240.PDF&gt; – attempts to print as 27754 pages of gibberish
Regards,
[Queensland Rail logo]
Dane Chambers
Group Station Master
Manly Station
48 Ernest Street, Manly 4179
T:  073072 2228
M: 0417640248
F:  073235 2139
W: queenslandrail.com.au&lt;http://queenslandrail.com.au/&gt;
[cid:image002.png@01DC65BB.393B2760]
04-12-2025 10:28:55 - Jack Filmer (Additional comments)
Hi Dane,
Thank you for reaching out to the Queensland Rail IT Service Desk.
If you have any further issues with SRM not launching and laptop being very slow please feel free to contact us by calling 07 3072 5000 (we are option 1), or alternatively email us at ITServiceDesk@qr.com.au.
Kind regards,
Jack F
04-12-2025 10:26:59 - Jack Filmer (Work notes)
user had to go to meeting said they will call back later
</t>
  </si>
  <si>
    <t xml:space="preserve">
 2025-12-04 10:28:55 Jack Filmer - State is On Hold was Work in Progress
 2025-12-05 08:32:32 Jack Filmer - Assignment Group is Win11 Project Hypercare was Win11 Service Desk
 2025-12-10 15:35:01 Tiffany Haw - State is Work in Progress was On Hold
 2025-12-10 15:59:54 Andy Phan - State is On Hold was Work in Progress</t>
  </si>
  <si>
    <t xml:space="preserve">
 2025-12-04 09:32:17 PDXC Integration - State is Work in Progress was New
 2025-12-04 11:43:48 PDXC Integration - State is Resolved was Work in Progress
 2025-12-09 12:00:02  - State is Closed was Resolved</t>
  </si>
  <si>
    <t xml:space="preserve">
 2025-12-09 10:00:05  - State is Closed was Resolved</t>
  </si>
  <si>
    <t xml:space="preserve">
 2025-12-04 14:34:50 Paul Cowan - State is Resolved was New
 2025-12-09 15:00:14  - State is Closed was Resolved</t>
  </si>
  <si>
    <t xml:space="preserve">
 2025-12-04 08:56:29 PDXC Integration - State is Work in Progress was New
 2025-12-04 08:57:42 PDXC Integration - State is Resolved was Work in Progress
 2025-12-09 09:00:03  - State is Closed was Resolved</t>
  </si>
  <si>
    <t xml:space="preserve">
 2025-12-09 09:00:10  - State is Closed was Resolved</t>
  </si>
  <si>
    <t xml:space="preserve">
 2025-12-04 08:47:45 PDXC Integration - State is Resolved was New
 2025-12-09 09:00:06  - State is Closed was Resolved</t>
  </si>
  <si>
    <t xml:space="preserve">
 2025-12-04 08:49:39 PDXC Integration - State is Resolved was New
 2025-12-04 08:52:36 Asif Hussain - Assignment Group is Global Service Desk was SAP Payroll
 2025-12-09 09:00:00  - State is Closed was Resolved</t>
  </si>
  <si>
    <t xml:space="preserve">
 2025-12-04 08:53:43 PDXC Integration - State is Work in Progress was New
 2025-12-04 11:55:45 PDXC Integration - Assignment Group is Global Service Desk was DXC Security End Point Protection
 2025-12-04 12:00:50 Shane Kmet - Assigned to is Raegan Munro was 
 2025-12-04 13:34:56 Cameron Horn - Assignment Group is DXC Security End Point Protection was Global Service Desk
 2025-12-04 15:33:22 PDXC Integration - State is Resolved was Work in Progress
 2025-12-09 16:00:06  - State is Closed was Resolved</t>
  </si>
  <si>
    <t xml:space="preserve">
 2025-12-09 09:00:13  - State is Closed was Resolved</t>
  </si>
  <si>
    <t xml:space="preserve">
 2025-12-04 09:37:35 Matt Pimm - Assignment Group is Toowoomba Technicians was Brisbane FCC
 2025-12-13 13:29:28 Bradley Johnson - State is Resolved was Work in Progress</t>
  </si>
  <si>
    <t xml:space="preserve">
 2025-12-04 08:39:45 PDXC Integration - State is Resolved was New
 2025-12-09 09:00:11  - State is Closed was Resolved</t>
  </si>
  <si>
    <t xml:space="preserve">11-12-2025 11:40:11 - Raegan Munro (Work notes)
Closing as Service Desk have been unable to contact user.
11-12-2025 11:39:31 - Raegan Munro (Work notes)
Investigating.
10-12-2025 14:45:34 - George Knight (Work notes)
O365 Intune AC: kristopher.mains@qr.com.au no MFA set.
PENDING / next step:
Need to verify service number and DOB and set MFA 
From: IT Service Desk 
Sent: Wednesday, 10 December 2025 3:45 PM
To: Mains, Kristopher &lt;Kristopher.Mains@qr.com.au&gt;
Subject: INC0575714: Issues access teams remotely, no MFA set
Hi Kris
RE: INC0575714: Issues access teams remotely, no MFA set
I tried to call you yesterday, on 0730728846 and 07 3072 1475 and asked Lisa Mills to get you to give us a call back . 
Please contact the IT Service Desk on 07 3072 5000 (Option 1) at your earliest convenience so we can verify your identity over the phone and set a mobile number for your MFA. 
Please quote INC0575714 when you call.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10-12-2025 14:41:52 - George Knight (Work notes)
Investigating.
09-12-2025 10:31:25 - George Knight (Work notes)
O365 Intune AC: kristopher.mains@qr.com.au no MFA set.
PENDING / next step:
Need to verify service number and DOB and set MFA
Called 0730728846 and spoke to Steven, they suggested calling 07 3072 1475 and speaking to Lisa Mills - Lisa will get Kris to give us a call.
09-12-2025 10:31:25 - George Knight (Additional comments)
Hi Kris 
I tried to call you on 0730728846 and 07 3072 1475 and asked Lisa Mills to get you to give us a call back . 
Please contact the IT Service Desk on 07 3072 5000 (Option 1) at your earliest convenience so we can verify your identity over the phone and set a mobile number for your MFA.
Please quote INC0575714 when you call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09-12-2025 10:05:19 - George Knight (Work notes)
Investigating.
08-12-2025 06:53:38 - Raegan Munro (Additional comments)
Hi Kris,
I just wanted to follow up with you and determine if you are still having issues accessing the network?
If so, please give us a call on 07 3072 5000 (we are option 1), or alternatively email us at ITServiceDesk@qr.com.au so that we may complete further troubleshooting. Please be sure to cite incident no. INC0575714 when you do so. 
In the event that you are no longer having these issues please advise so that we may proceed with ticket closure. 
Kind regards, 
Raegan.
08-12-2025 06:52:46 - Raegan Munro (Work notes)
Investigating.
05-12-2025 10:21:51 - Andy Phan (Work notes)
Called user and left voicemail asking user to call GSD back.
Pending user response.
05-12-2025 10:21:51 - Andy Phan (Additional comments)
Hi Kris,
I tried reaching you on 0405186852. Please contact us by calling 07 3072 5000 (select option 1) or alternatively email us at ITServiceDesk@qr.com.au so we can assist you further.
Kind regards,
Andy
05-12-2025 10:18:31 - Andy Phan (Work notes)
Investigating
05-12-2025 10:02:46 - Kristopher Mains (Additional comments)
I dont have access to a direct number here.  But can be contacted on my mobile phone 0405186852.
05-12-2025 06:16:21 - Raegan Munro (Additional comments)
Hi Kris,
I just wanted to follow up with you and determine if you are still having issues accessing your network resources?
If so, please give us a call on 07 3072 5000 (we are option 1), or alternatively email us at ITServiceDesk@qr.com.au so that we may complete further troubleshooting. Please be sure to cite incident no. INC0575714 when you do so. 
In the event that you are no longer having these issues please advise so that we may proceed with ticket closure. 
Kind regards, 
Raegan.
05-12-2025 06:15:52 - Raegan Munro (Work notes)
Investigating.
04-12-2025 10:55:34 - Andy Phan (Work notes)
Called 0730728846 and the user said there was no Kris Mains and SDA was advised that it may be the wrong number. 
Pending user confirmation.
04-12-2025 10:55:34 - Andy Phan (Additional comments)
Hi Kris,
I tried reaching you on 07 3072 8846. Could you please confirm if this is the correct number?
Kind regards,
Andy
04-12-2025 10:50:24 - Andy Phan (Work notes)
Investigating
</t>
  </si>
  <si>
    <t xml:space="preserve">
 2025-12-04 08:25:11 Shane Kmet - Assigned to is George Knight was 
 2025-12-04 10:55:34 Andy Phan - State is On Hold was Work in Progress
 2025-12-11 11:40:11 Raegan Munro - State is Resolved was On Hold</t>
  </si>
  <si>
    <t xml:space="preserve">
 2025-12-04 08:25:14 Shane Kmet - Assigned to is Zoe O'Brien was 
 2025-12-04 12:16:04 George Knight - State is Resolved was Work in Progress
 2025-12-09 13:00:07  - State is Closed was Resolved</t>
  </si>
  <si>
    <t xml:space="preserve">
 2025-12-04 08:27:28 Eric Fuhrmann - State is Work in Progress was New
 2025-12-04 08:38:59 Eric Fuhrmann - Assignment Group is Global Service Desk was Brisbane FCC
 2025-12-04 08:48:37 Shane Kmet - Assigned to is Fred Shea was 
 2025-12-04 12:35:06 Zahra Gholami - State is Resolved was Work in Progress
 2025-12-09 13:00:03  - State is Closed was Resolved</t>
  </si>
  <si>
    <t xml:space="preserve">
 2025-12-04 08:18:08 PDXC Integration - State is Work in Progress was New
 2025-12-04 08:18:12 PDXC Integration - State is Resolved was Work in Progress
 2025-12-09 09:00:04  - State is Closed was Resolved</t>
  </si>
  <si>
    <t xml:space="preserve">
 2025-12-04 08:31:38 Raegan Munro - Assignment Group is DXC Remote Desktop Support was Global Service Desk
 2025-12-04 08:32:17 Raegan Munro - Assignment Group is DXC Desktop CBD was DXC Remote Desktop Support
 2025-12-04 16:18:31 PDXC Integration - State is Resolved was Work in Progress
 2025-12-09 17:00:01  - State is Closed was Resolved</t>
  </si>
  <si>
    <t xml:space="preserve">08-12-2025 08:31:50 - Ruey Lim (Work notes)
From: Suthers, Matt &lt;matt.suthers@qr.com.au&gt; 
Sent: Monday, 8 December 2025 9:00 AM
To: IT Service Desk &lt;ITServiceDesk@qr.com.au&gt;
Subject: RE: INC0575706 - Mouse stuck in clear box
Hi Regan,
I've had no issues since you fixed this.
Thanks for your help
MATT SUTHERS
CRR &amp; MAJOR PROJECTS RESOURCE PLANNER
SAFEWORKING AND INCIDENT RESPONSE
Building 2, 281A Bilsen Road, Sunshine, Queensland 
Mobile: 0447 344 597 Email: matt.suthers@qr.com.au
Week 1 - M – T 0800-1700, , F – LDO
Week 2 - M - F – 0800-1700
08-12-2025 06:13:43 - Raegan Munro (Work notes)
From: IT Service Desk 
Sent: Monday, 8 December 2025 7:13 AM
To: Suthers, Matt &lt;Matt.Suthers@QR.COM.AU&gt;
Subject: INC0575706 - Mouse stuck in clear box
Hi Matt,
I just wanted to follow up with you and determine if you are still having issues with your mouse?
If so, please give us a call on 07 3072 5000 (we are option 1), or alternatively email us at ITServiceDesk@qr.com.au so that we may complete further troubleshooting. Please be sure to cite incident no. INC0575706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05-12-2025 06:11:43 - Raegan Munro (Additional comments)
Hi Matt,
I just wanted to follow up with you and determine if you are still having issues with your mouse?
If so, please give us a call on 07 3072 5000 (we are option 1), or alternatively email us at ITServiceDesk@qr.com.au so that we may complete further troubleshooting. Please be sure to cite incident no. INC0575706 when you do so. 
In the event that you are no longer having these issues please advise so that we may proceed with ticket closure. 
Kind regards, 
Raegan.
05-12-2025 06:11:22 - Raegan Munro (Work notes)
Investigating.
04-12-2025 08:12:12 - Raegan Munro (Additional comments)
Hi Matt, 
Thank you for reaching out to the Queensland Rail IT Service Desk. 
As discussed, please monitor your device over the next day or 2 and let us know if this issue returns. 
If you have any further issues with this please feel free to contact us by calling 07 3072 5000 (we are option 1), or alternatively email us at ITServiceDesk@qr.com.au. 
Kind regards, 
Raegan.
</t>
  </si>
  <si>
    <t xml:space="preserve">
 2025-12-04 08:12:12 Raegan Munro - State is On Hold was Work in Progress
 2025-12-08 08:31:50 Ruey Lim - State is Resolved was On Hold
 2025-12-13 09:00:03  - State is Closed was Resolved</t>
  </si>
  <si>
    <t xml:space="preserve">
 2025-12-04 08:11:43 Shane Kmet - Assigned to is George Knight was 
 2025-12-04 10:33:16 Andy Phan - State is On Hold was Work in Progress
 2025-12-04 11:02:55 Andy Phan - State is Work in Progress was On Hold
 2025-12-04 12:54:08 PDXC Integration - State is On Hold was Work in Progress
 2025-12-04 13:48:55 PDXC Integration - State is Work in Progress was On Hold
 2025-12-04 13:49:34 PDXC Integration - State is Resolved was Work in Progress
 2025-12-09 14:00:09  - State is Closed was Resolved</t>
  </si>
  <si>
    <t xml:space="preserve">
 2025-12-04 08:05:23 Ryan Clark - State is Resolved was New
 2025-12-09 09:00:04  - State is Closed was Resolved</t>
  </si>
  <si>
    <t xml:space="preserve">
 2025-12-04 07:58:42 Raegan Munro - State is On Hold was Work in Progress
 2025-12-04 08:31:25 George Knight - State is Resolved was On Hold
 2025-12-09 09:00:13  - State is Closed was Resolved</t>
  </si>
  <si>
    <t xml:space="preserve">
 2025-12-09 09:00:12  - State is Closed was Resolved</t>
  </si>
  <si>
    <t xml:space="preserve">08-12-2025 15:37:44 - PDXC Integration (Work notes)
Assigned to Satya Gopala Krishna Pabbineedi.
&lt;br/&gt;User informed that application is working fine and hence closing the ticket
08-12-2025 15:37:34 - PDXC Integration (Work notes)
Assigned to Satya Gopala Krishna Pabbineedi.
&lt;br/&gt;User informed that application is working fine and hence closing the ticket
08-12-2025 15:37:33 - PDXC Integration (Additional comments)
s.pabbineedi@dxc.com: From: Pabbineedi, Satya Gopala Krishna 
Sent: 08 December 2025 11:04
To: 'kevin.schneider@qr.com.au' &lt;kevin.schneider@qr.com.au&gt;
Cc: GDIC India Modern Workplace MDM team &lt;indiawpsmdm@dxc.com&gt;
Subject: RE: QR | INC40773926 | QR Location Advisor not working on phone.
Hi Kevin,
Thank you for your confirmation over the teams chat. As the issue has been resolved, we will now proceed with closing the ticket.
You can open a new/reopen the case if you further require our assistance on the same. We will be happy to assist you.
Hope you have a Great Day ahead
Best Regards,
Psgkrishna 
Modern Management,MDM
DXC Technology
Email: s.pabbineedi@dxc.com
Bangalore, India
08-12-2025 15:34:18 - PDXC Integration (Work notes)
Assigned to Satya Gopala Krishna Pabbineedi.
08-12-2025 14:14:34 - PDXC Integration (Work notes)
Assigned to Satya Gopala Krishna Pabbineedi.
08-12-2025 14:14:28 - PDXC Integration (Work notes)
Assigned to Satya Gopala Krishna Pabbineedi.
08-12-2025 14:14:28 - PDXC Integration (Additional comments)
s.pabbineedi@dxc.com: Hi Kevin,
Good day
We reached you on teams, could you please reply once you are available so that we can have a team's call to troubleshoot the issue.
Best Regards,
Psgkrishna
05-12-2025 14:12:44 - Kevin Schneider (Work notes)
Platform DXC Integration incident INC0575696 updated INC40773926
05-12-2025 14:12:39 - Kevin Schneider (Additional comments)
available now but only to 14:30. Otherwise will have to wait until Monday.
05-12-2025 13:52:48 - PDXC Integration (Work notes)
Assigned to Satya Gopala Krishna Pabbineedi.
05-12-2025 13:52:24 - PDXC Integration (Work notes)
Assigned to Satya Gopala Krishna Pabbineedi.
05-12-2025 13:52:21 - PDXC Integration (Additional comments)
s.pabbineedi@dxc.com: Sent email to user, asking for the available time to assist on issue
04-12-2025 12:46:34 - PDXC Integration (Work notes)
Assigned to Satya Gopala Krishna Pabbineedi.
04-12-2025 12:46:34 - PDXC Integration (Work notes)
Assigned to Satya Gopala Krishna Pabbineedi.
04-12-2025 12:46:27 - PDXC Integration (Additional comments)
s.pabbineedi@dxc.com: From: Pabbineedi, Satya Gopala Krishna 
Sent: 04 December 2025 08:15
To: 'kevin.schneider@qr.com.au' &lt;kevin.schneider@qr.com.au&gt;
Cc: GDIC India Modern Workplace MDM team &lt;indiawpsmdm@dxc.com&gt;
Subject: QR | INC40773926 | QR Location Advisor not working on phone.
Hi Kevin,
Hope you are doing good
I'm from Intune team. This is regarding the issue mentioned over the subject line. 
Could you please provide us your availability time so that we can have a team's call to troubleshoot the issue.
Best Regards,
Psgkrishna 
Modern Management,MDM
DXC Technology
04-12-2025 10:19:35 - PDXC Integration (Work notes)
Assigned to Satya Gopala Krishna Pabbineedi.
04-12-2025 07:55:24 - PDXC Integration (Work notes)
Vendor Referenced this CI Value on Creation not found in database : Corporate Mobile Phones
04-12-2025 07:55:13 - Michael Cleary (Work notes)
Platform DXC Integration incident INC0575696 created INC40773926
</t>
  </si>
  <si>
    <t xml:space="preserve">
 2025-12-04 10:19:33 PDXC Integration - State is Work in Progress was New
 2025-12-04 12:46:27 PDXC Integration - State is On Hold was Work in Progress
 2025-12-08 15:34:18 PDXC Integration - State is Work in Progress was On Hold
 2025-12-08 15:37:33 PDXC Integration - State is Resolved was Work in Progress
 2025-12-13 16:00:04  - State is Closed was Resolved</t>
  </si>
  <si>
    <t xml:space="preserve">
 2025-12-09 08:00:04  - State is Closed was Resolved</t>
  </si>
  <si>
    <t xml:space="preserve">
 2025-12-09 09:00:03  - State is Closed was Resolved</t>
  </si>
  <si>
    <t xml:space="preserve">
 2025-12-09 09:00:08  - State is Closed was Resolved</t>
  </si>
  <si>
    <t xml:space="preserve">
 2025-12-04 07:37:51 Shane Kmet - Assigned to is George Knight was 
 2025-12-04 11:17:54 Zahra Gholami - State is Resolved was Work in Progress
 2025-12-09 12:00:00  - State is Closed was Resolved</t>
  </si>
  <si>
    <t xml:space="preserve">08-12-2025 17:39:08 - PDXC Integration (Work notes)
Assigned to Prachi Kale.
&lt;br/&gt;[incident].[cmdb_ci] supplied value [CAHPRDSEC001] failed [More than one match found]&lt;br/&gt;Resolution : Memory utilization is above the threshold at the time of alert triggered now it is under threshold. Hence closing the  inc.
08-12-2025 17:38:54 - PDXC Integration (Additional comments)
manasa.u2@dxc.com: Resolution : Memory utilization is above the threshold at the time of alert triggered now it is under threshold. Hence closing the  inc.
08-12-2025 17:38:54 - PDXC Integration (Work notes)
Assigned to Prachi Kale.
&lt;br/&gt;[incident].[cmdb_ci] supplied value [CAHPRDSEC001] failed [More than one match found]&lt;br/&gt;Resolution : Memory utilization is above the threshold at the time of alert triggered now it is under threshold. Hence closing the  inc.
08-12-2025 17:38:14 - PDXC Integration (Work notes)
Assigned to Prachi Kale.
&lt;br/&gt;[incident].[cmdb_ci] supplied value [CAHPRDSEC001] failed [More than one match found]
08-12-2025 17:38:08 - PDXC Integration (Work notes)
Assigned to Prachi Kale.
&lt;br/&gt;[incident].[cmdb_ci] supplied value [CAHPRDSEC001] failed [More than one match found]&lt;br/&gt;Added attachment ::  image (21).png
08-12-2025 17:36:18 - PDXC Integration (Work notes)
Assigned to Prachi Kale.
&lt;br/&gt;[incident].[cmdb_ci] supplied value [CAHPRDSEC001] failed [More than one match found]
05-12-2025 19:07:18 - PDXC Integration (Work notes)
Assigned to Prachi Kale.
&lt;br/&gt;[incident].[cmdb_ci] supplied value [CAHPRDSEC001] failed [More than one match found]
05-12-2025 19:07:12 - PDXC Integration (Additional comments)
manasa.u2@dxc.com: What changed from last update::We sent have sent mail
05-12-2025 03:09:56 - Au Huynh (Work notes)
Platform DXC Integration incident INC0575687 updated INC40773763
05-12-2025 03:09:51 - Au Huynh (Work notes)
Percentage of Committed Memory in Use is too high 
  Alert Description 
Source:    Microsoft Windows Server 2019 Datacenter 
Full Path Name:    CAHPRDSEC001.corp.qr.com.au\Microsoft Windows Server 2019 Datacenter 
Alert Monitor:    Percentage of Committed Memory in Use 
Created:    5/12/2025 2:52:33 AM 
  The threshold for the Memory\% Committed Bytes In Use performance counter has been exceeded.
05-12-2025 00:26:28 - PDXC Integration (Work notes)
Assigned to Prachi Kale.
&lt;br/&gt;[incident].[cmdb_ci] supplied value [CAHPRDSEC001] failed [More than one match found]&lt;br/&gt;Failed to update the releated lists: None of the affectedCis provided by QLDRail_INC exist in ServiceNow: CAHPRDSEC001. Cannot updated the affected CIs. (F8EDD3803DBA431AAEBD3E035F7CA1DD)
05-12-2025 00:25:54 - Au Huynh (Work notes)
Platform DXC Integration incident INC0575687 updated INC40773763
05-12-2025 00:25:48 - Au Huynh (Work notes)
Percentage of Committed Memory in Use is too high 
  Alert Description 
Source:    Microsoft Windows Server 2019 Datacenter 
Full Path Name:    CAHPRDSEC001.corp.qr.com.au\Microsoft Windows Server 2019 Datacenter 
Alert Monitor:    Percentage of Committed Memory in Use 
Created:    5/12/2025 12:39:41 AM 
  The threshold for the Memory\% Committed Bytes In Use performance counter has been exceeded.
04-12-2025 10:49:44 - PDXC Integration (Work notes)
Assigned to Prachi Kale.
&lt;br/&gt;[incident].[cmdb_ci] supplied value [CAHPRDSEC001] failed [More than one match found]
04-12-2025 10:49:29 - PDXC Integration (Work notes)
Assigned to Prachi Kale.
&lt;br/&gt;[incident].[cmdb_ci] supplied value [CAHPRDSEC001] failed [More than one match found]
04-12-2025 10:49:27 - PDXC Integration (Additional comments)
prachi.kale@dxc.com: issue : Percentage of Committed Memory in Use is too high
Finding : Memory utilization is below the threshold
Next update : Memory utilization is below the threshold we are monitoring for some time.
04-12-2025 10:48:29 - PDXC Integration (Work notes)
Assigned to Prachi Kale.
&lt;br/&gt;[incident].[cmdb_ci] supplied value [CAHPRDSEC001] failed [More than one match found]&lt;br/&gt;Added attachment ::  Screenshot 2025-12-04 061802.png
04-12-2025 10:48:29 - PDXC Integration (Work notes)
Assigned to Prachi Kale.
&lt;br/&gt;[incident].[cmdb_ci] supplied value [CAHPRDSEC001] failed [More than one match found]
04-12-2025 09:01:11 - PDXC Integration (Work notes)
Assigned to Prachi Kale.
&lt;br/&gt;[incident].[cmdb_ci] supplied value [CAHPRDSEC001] failed [More than one match found]&lt;br/&gt;Thanks for raising the incident. The incident has been acknowledged and we will start working on it immediately. In case we need further information related to the incident, we will contact you immediately. "
04-12-2025 09:00:24 - PDXC Integration (Work notes)
Assigned to Prachi Kale.
&lt;br/&gt;[incident].[cmdb_ci] supplied value [CAHPRDSEC001] failed [More than one match found]
04-12-2025 07:40:08 - PDXC Integration (Work notes)
Assigned to Prachi Kale.
04-12-2025 07:36:28 - PDXC Integration (Work notes)
Vendor Referenced this CI Value on Creation not found in database : CAHPRDSEC001
Vendor Referenced this Business Service Value on Creation not found in database : SCOM
04-12-2025 07:36:12 - Shane Kmet (Work notes)
Platform DXC Integration incident INC0575687 created INC40773763
</t>
  </si>
  <si>
    <t xml:space="preserve">
 2025-12-04 07:40:06 PDXC Integration - State is Work in Progress was New
 2025-12-04 10:49:27 PDXC Integration - State is On Hold was Work in Progress
 2025-12-08 17:36:10 PDXC Integration - State is Work in Progress was On Hold
 2025-12-08 17:38:54 PDXC Integration - State is Resolved was Work in Progress
 2025-12-13 18:00:07  - State is Closed was Resolved</t>
  </si>
  <si>
    <t xml:space="preserve">11-12-2025 09:22:38 - PDXC Integration (Work notes)
Assigned to Yeasinur Rahman Joy.
&lt;br/&gt;Issue with printing file from Adobe. User requested callback. Attempts made to contact user via phone and Teams, but no response. No resolution provided.
11-12-2025 09:22:38 - PDXC Integration (Work notes)
Assigned to Yeasinur Rahman Joy.
&lt;br/&gt;Issue with printing file from Adobe. User requested callback. Attempts made to contact user via phone and Teams, but no response. No resolution provided.
11-12-2025 09:22:32 - PDXC Integration (Additional comments)
yeasinurrahman.joy@dxc.com: Hello Lloyd,
Regarding &lt;INC0575686&gt;. We have attempted to contact you by phone and email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11-12-2025 09:21:18 - PDXC Integration (Work notes)
Assigned to Yeasinur Rahman Joy.
10-12-2025 08:14:58 - PDXC Integration (Work notes)
Assigned to Yeasinur Rahman Joy.
10-12-2025 08:14:56 - PDXC Integration (Additional comments)
yeasinurrahman.joy@dxc.com: Hi Lloyd,
I've tried reaching out to you regarding the issue with the printing,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09-12-2025 08:16:54 - PDXC Integration (Work notes)
Assigned to Yeasinur Rahman Joy.
09-12-2025 08:16:47 - PDXC Integration (Additional comments)
yeasinurrahman.joy@dxc.com: Hi Lloyd,
I've tried reaching out to you regarding the issue with the printing,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08-12-2025 11:11:04 - PDXC Integration (Work notes)
Assigned to Yeasinur Rahman Joy.
08-12-2025 11:10:54 - PDXC Integration (Work notes)
Assigned to Yeasinur Rahman Joy.
08-12-2025 11:10:50 - PDXC Integration (Additional comments)
yeasinurrahman.joy@dxc.com: Hi Lloyd,
I've tried reaching out to you regarding the issue with the printing,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08-12-2025 10:08:09 - PDXC Integration (Work notes)
Assigned to Yeasinur Rahman Joy.
08-12-2025 09:25:38 - PDXC Integration (Work notes)
Added attachment ::  QLDRail_INC added (CNDEF0001178) - PRINTING THESE FILES .msg
08-12-2025 09:25:35 - PDXC Integration (Work notes)
Added attachment ::  QLDRail_INC added (CNDEF0001178) - Screenshot 2025-12-08 095246.png
08-12-2025 09:25:11 - Gilbert Noble (Work notes)
Platform DXC Integration incident INC0575686 created INC40830828
08-12-2025 09:23:39 - Ruey Lim (Work notes)
Troubleshooting Steps:
SD called User on 0416281570
User mentioned that the 1st time printing PDF file using Adobe would always fail
Then user reopened the PDF file and reprint the 2nd time would work fine
Remoted into user PC
User mentioned he did restart PC this morning
User also mentioned not only him has this issue, others also been having this issue
Following KB0020481, assigning ticket to DXC Remote Desktop Support for further investigation
08-12-2025 09:23:25 - Ruey Lim (Work notes)
From: Jones, Lloyd &lt;Lloyd.Jones@qr.com.au&gt; 
Sent: Monday, 8 December 2025 7:13 AM
To: IT Service Desk &lt;ITServiceDesk@qr.com.au&gt;
Subject: RE: INC0575686 -PRINTING THESE FILES 
Hello,  yes still having problem in printing today Monday 08/12/25 
Trying for some time now to get this rectified and my Satff and others also have the same issue. 
Kind Regards Lloyd 
LLOYD JONES
A/SUPERVISING ADMINISTRATION OFFICER / DEMAND PLANNER
Building 1 Southern End Entrance Sunshine MUD, 281A Bilsen Rd-Gate 3 
Geebung, Queensland 4034 
T: 07 30720423
M: 0416281570
lloyd.jones@qr.com.au
08-12-2025 06:17:33 - Raegan Munro (Work notes)
From: IT Service Desk 
Sent: Monday, 8 December 2025 7:17 AM
To: Jones, Lloyd &lt;Lloyd.Jones@qr.com.au&gt;
Subject: RE: INC0575686 -PRINTING THESE FILES 
Hi Lloyd,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INC0575686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08-12-2025 06:17:01 - Raegan Munro (Work notes)
Investigating.
05-12-2025 06:15:26 - Raegan Munro (Additional comments)
Hi Lloyd,
I just wanted to follow up with you and determine if you are still having issues with Adobe?
If so, please give us a call on 07 3072 5000 (we are option 1), or alternatively email us at ITServiceDesk@qr.com.au so that we may complete further troubleshooting. Please be sure to cite incident no. INC0575686 when you do so. 
In the event that you are no longer having these issues please advise so that we may proceed with ticket closure. 
Kind regards, 
Raegan.
05-12-2025 06:14:54 - Raegan Munro (Work notes)
Investigating.
04-12-2025 10:46:08 - Pruthvish Patel (Work notes)
SD tried to called user for confirmation, no answer
04-12-2025 10:45:22 - Pruthvish Patel (Work notes)
SD called User and tried printing the file from Adobe, working fine
User mentioned it is re-occurring issue they need to re-open file every time when the error occurs
SD clear out stuck queue jobs, restarted print spooler, restarted device
SD is waiting for User to confirm if the issue has been resolved or not
04-12-2025 08:15:47 - Pruthvish Patel (Work notes)
SD called User on 0416281570
User advised SD to call back around 10:00 AM QLD Ti
04-12-2025 08:15:47 - Pruthvish Patel (Additional comments)
Hi Lloyd,
Thank you for reaching out to the Queensland Rail IT Service Desk.
We have raised a ticket INC0575686 for this issue and as advised Service Desk will call you back around 10:00 AM for troubleshooting.
If you have any further issues with this please feel free to contact us by calling 07 3072 5000 (we are option 1), or alternatively email us at ITServiceDesk@qr.com.au.
Kind regards,
Pruthvish Patel
</t>
  </si>
  <si>
    <t xml:space="preserve">
 2025-12-04 08:15:47 Pruthvish Patel - State is On Hold was Work in Progress
 2025-12-08 09:23:39 Ruey Lim - State is Work in Progress was On Hold
 2025-12-08 09:24:57 Gilbert Noble - Assignment Group is DXC Desktop CBD was DXC Remote Desktop Support
 2025-12-08 11:10:50 PDXC Integration - State is On Hold was Work in Progress
 2025-12-11 09:21:12 PDXC Integration - State is Work in Progress was On Hold
 2025-12-11 09:22:32 PDXC Integration - State is Resolved was Work in Progress</t>
  </si>
  <si>
    <t xml:space="preserve">
 2025-12-04 08:40:27 Gilbert Noble - Assigned to is Gilbert Noble was 
 2025-12-04 08:45:44 Gilbert Noble - State is On Hold was Work in Progress
 2025-12-04 10:20:23 Gilbert Noble - State is Resolved was On Hold
 2025-12-09 11:00:01  - State is Closed was Resolved</t>
  </si>
  <si>
    <t xml:space="preserve">
 2025-12-04 07:18:17 PDXC Integration - State is Work in Progress was New
 2025-12-04 07:18:24 PDXC Integration - State is Resolved was Work in Progress
 2025-12-09 08:00:03  - State is Closed was Resolved</t>
  </si>
  <si>
    <t xml:space="preserve">
 2025-12-04 07:24:41 PDXC Integration - State is Work in Progress was New
 2025-12-04 07:25:03 PDXC Integration - State is Resolved was Work in Progress
 2025-12-09 08:00:00  - State is Closed was Resolved</t>
  </si>
  <si>
    <t xml:space="preserve">10-12-2025 18:30:34 - PDXC Integration (Work notes)
Assigned to Azra Fathima.
&lt;br/&gt;From: Pabbineedi, Satya Gopala Krishna 
Sent: 10 December 2025 13:58
To: Fathima, Azra &lt;afathima@dxc.com&gt;; greg.wiley@qr.com.au
Cc: GDIC India Modern Workplace MDM team &lt;indiawpsmdm@dxc.com&gt;
Subject: RE: QR-INC40773515-Company Portal - Error - Version not supported, GPS Corridor Entry PO (QR Location Adviser) not working - Error integrity of device cannot be confirmed
Hi Greq,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10-12-2025 18:30:28 - PDXC Integration (Work notes)
Assigned to Azra Fathima.
&lt;br/&gt;From: Pabbineedi, Satya Gopala Krishna 
Sent: 10 December 2025 13:58
To: Fathima, Azra &lt;afathima@dxc.com&gt;; greg.wiley@qr.com.au
Cc: GDIC India Modern Workplace MDM team &lt;indiawpsmdm@dxc.com&gt;
Subject: RE: QR-INC40773515-Company Portal - Error - Version not supported, GPS Corridor Entry PO (QR Location Adviser) not working - Error integrity of device cannot be confirmed
Hi Greq,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10-12-2025 18:30:20 - PDXC Integration (Additional comments)
s.pabbineedi@dxc.com: From: Pabbineedi, Satya Gopala Krishna 
Sent: 10 December 2025 13:58
To: Fathima, Azra &lt;afathima@dxc.com&gt;; greg.wiley@qr.com.au
Cc: GDIC India Modern Workplace MDM team &lt;indiawpsmdm@dxc.com&gt;
Subject: RE: QR-INC40773515-Company Portal - Error - Version not supported, GPS Corridor Entry PO (QR Location Adviser) not working - Error integrity of device cannot be confirmed
Hi Greq,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10-12-2025 18:29:08 - PDXC Integration (Work notes)
Assigned to Azra Fathima.
09-12-2025 17:12:04 - PDXC Integration (Work notes)
Assigned to Azra Fathima.
&lt;br/&gt;From: Fathima, Azra 
Sent: 09 December 2025 12:41
To: greg.wiley@qr.com.au
Cc: GDIC India Modern Workplace MDM team &lt;indiawpsmdm@dxc.com&gt;; Pabbineedi, Satya Gopala Krishna &lt;s.pabbineedi@dxc.com&gt;
Subject: RE: QR-INC40773515-Company Portal - Error - Version not supported, GPS Corridor Entry PO (QR Location Adviser) not working - Error integrity of device cannot be confirmed
*3rd and Final-followup**
Hello Greg,
Good day
Could you please let us know if you are able to install company portal from App store. 
We tried reaching you over teams, but your status appears offline and hence reaching you over email.
Thanks &amp; Regards
Azra Fathima
Modern Workplace
DXC Technology
Email ID – afathima@dxc.com
08-12-2025 16:21:04 - PDXC Integration (Work notes)
Assigned to Azra Fathima.
08-12-2025 16:20:48 - PDXC Integration (Work notes)
Assigned to Azra Fathima.
08-12-2025 16:20:42 - PDXC Integration (Additional comments)
afathima@dxc.com: From: Fathima, Azra 
Sent: 08 December 2025 11:48
To: greg.wiley@qr.com.au
Cc: GDIC India Modern Workplace MDM team &lt;indiawpsmdm@dxc.com&gt;; Pabbineedi, Satya Gopala Krishna &lt;s.pabbineedi@dxc.com&gt;
Subject: RE: QR-INC40773515-Company Portal - Error - Version not supported, GPS Corridor Entry PO (QR Location Adviser) not working - Error integrity of device cannot be confirmed
*2nd Follow-up*
Hello Greg,
Good day
Could you please let us know if you are able to install company portal from App store. 
We tried reaching you over teams, but your status appears offline and hence reaching you over email.
Thanks &amp; Regards
Azra Fathima
Modern Workplace
DXC Technology
Email ID – afathima@dxc.com
05-12-2025 13:16:19 - PDXC Integration (Work notes)
Assigned to Azra Fathima.
05-12-2025 13:16:14 - PDXC Integration (Additional comments)
s.pabbineedi@dxc.com: From: Pabbineedi, Satya Gopala Krishna 
Sent: 05 December 2025 08:46
To: 'greg.wiley@qr.com.au' &lt;greg.wiley@qr.com.au&gt;
Cc: GDIC India Modern Workplace MDM team &lt;indiawpsmdm@dxc.com&gt;
Subject: RE: QR-INC40773515-Company Portal - Error - Version not supported, GPS Corridor Entry PO (QR Location Adviser) not working - Error integrity of device cannot be confirmed
*1st Follow-up*
Hello Greg,
Good day
Could you please let us know if you are able to install company portal from App store. 
We tried reaching you over teams, but your status appears offline and hence reaching you over email.
Best Regards,
Psgkrishna 
Modern Management,MDM
05-12-2025 13:12:45 - PDXC Integration (Work notes)
Assigned to Azra Fathima.
05-12-2025 13:12:39 - PDXC Integration (Additional comments)
s.pabbineedi@dxc.com: From: Fathima, Azra
Sent: Thursday, December 4, 2025 10:23:20 AM
To: Wiley, Greg &lt;Greg.Wiley@qr.com.au&gt;
Subject: RE: QR-INC40773515-Company Portal - Error - Version not supported, GPS Corridor Entry PO (QR Location Adviser) not working - Error integrity of device cannot be confirmed 
Hello Greg,
Could you please let us know if you are able to install company portal from App store. 
I tried reaching you over teams but your status appears offline and hence reaching you over email.
Thanks &amp; Regards
Azra Fathima
Modern Workplace
DXC Technology
Email ID – afathima@dxc.com
04-12-2025 14:01:28 - PDXC Integration (Work notes)
Assigned to Azra Fathima.
04-12-2025 14:01:18 - PDXC Integration (Work notes)
Assigned to Azra Fathima.
04-12-2025 14:01:10 - PDXC Integration (Additional comments)
afathima@dxc.com: From: Fathima, Azra 
Sent: 04 December 2025 09:29
To: 'greg.wiley@qr.com.au' &lt;greg.wiley@qr.com.au&gt;
Cc: Pabbineedi, Satya Gopala Krishna &lt;s.pabbineedi@dxc.com&gt;; Muchetty, Bhagyashree &lt;bhagyashree.muchetty@dxc.com&gt;; SHARMA, SHAGUN &lt;shagun.sharma@dxc.com&gt;
Subject: QR-INC40773515-Company Portal - Error - Version not supported, GPS Corridor Entry PO (QR Location Adviser) not working - Error integrity of device cannot be confirmed
Hello Greg,
Good day.
This is regarding the incident mentioned In the subject line.
Could you please share your availability to check on the issue further. 
Thanks &amp; Regards
Azra Fathima
Modern Workplace
DXC Technology
Email ID – afathima@dxc.com
04-12-2025 10:18:48 - PDXC Integration (Work notes)
Assigned to Azra Fathima.
04-12-2025 07:20:58 - PDXC Integration (Work notes)
Vendor Referenced this CI Value on Creation not found in database : Corporate Mobile Phones
Vendor Referenced this Business Service Value on Creation not found in database : InTune
04-12-2025 07:20:21 - George Knight (Work notes)
Platform DXC Integration incident INC0575682 created INC40773515
</t>
  </si>
  <si>
    <t xml:space="preserve">
 2025-12-04 10:18:40 PDXC Integration - State is Work in Progress was New
 2025-12-04 14:01:10 PDXC Integration - State is On Hold was Work in Progress
 2025-12-10 18:29:03 PDXC Integration - State is Work in Progress was On Hold
 2025-12-10 18:30:20 PDXC Integration - State is Resolved was Work in Progress</t>
  </si>
  <si>
    <t xml:space="preserve">
 2025-12-04 07:02:56 DoNotReply QLR - State is New was New
 2025-12-04 07:15:01 Shane Kmet - Assigned to is Fred Shea was 
 2025-12-04 07:18:00 Shane Kmet - State is Resolved was Work in Progress
 2025-12-09 08:00:01  - State is Closed was Resolved</t>
  </si>
  <si>
    <t xml:space="preserve">
 2025-12-04 07:30:57 PDXC Integration - State is On Hold was Work in Progress
 2025-12-05 08:31:35 PDXC Integration - State is Resolved was On Hold
 2025-12-10 09:00:03  - State is Closed was Resolved</t>
  </si>
  <si>
    <t xml:space="preserve">
 2025-12-04 06:37:56 PDXC Integration - State is Work in Progress was New
 2025-12-04 06:50:46 PDXC Integration - State is Resolved was Work in Progress
 2025-12-09 07:00:00  - State is Closed was Resolved</t>
  </si>
  <si>
    <t xml:space="preserve">
 2025-12-04 08:57:45 PDXC Integration - State is Work in Progress was New
 2025-12-04 11:58:41 PDXC Integration - State is On Hold was Work in Progress
 2025-12-05 13:14:34 PDXC Integration - State is Work in Progress was On Hold
 2025-12-05 13:16:09 PDXC Integration - State is Resolved was Work in Progress
 2025-12-10 14:00:07  - State is Closed was Resolved</t>
  </si>
  <si>
    <t xml:space="preserve">
 2025-12-04 09:42:48 PDXC Integration - State is Work in Progress was New
 2025-12-04 10:07:21 PDXC Integration - State is Resolved was Work in Progress
 2025-12-09 11:00:07  - State is Closed was Resolved</t>
  </si>
  <si>
    <t xml:space="preserve">12-12-2025 13:13:37 - Pruthvish Patel (Work notes)
Pending User return to site Tuesday 16th
12-12-2025 13:12:02 - Pruthvish Patel (Work notes)
Investigating
11-12-2025 08:41:37 - Frederic Shea (Additional comments)
Hey Sonja,
We've tried to get in contact with you a few times but haven't been able to reach you.
Can you please contact us at ITServiceDesk@qr.com.au or call us at 07 3072 5000 if you are still having this issue?
Kind regards,
Frederic Shea.
11-12-2025 08:41:37 - Frederic Shea (Work notes)
User is on RDO will be returning to site Tuesday
Pending User return to site Tuesday 16th
10-12-2025 06:29:15 - Raegan Munro (Work notes)
From: IT Service Desk 
Sent: Wednesday, 10 December 2025 7:29 AM
To: Mowatt, Sonja &lt;sonja.mowatt@qr.com.au&gt;
Subject: INC0575672 - Printer issue - Error code: S0406-502 (A1001600)
Hi Sonja,
I just wanted to follow up with you and determine if you have since been able are still having issues with your printer?
If so, please give us a call on 07 3072 5000 (we are option 1), or alternatively email us at ITServiceDesk@qr.com.au so that we may complete further troubleshooting. Please be sure to cite incident no. INC0575672 when you do so as we will need to confirm the printers serial number.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10-12-2025 06:27:25 - Raegan Munro (Work notes)
Investigating.
08-12-2025 14:33:53 - Shane Kmet (Work notes)
Calling user to get Printer Serial Number
Sonja Mowatt
0437449176
NA with VM - left message for user to provide the printer serial number
08-12-2025 14:33:53 - Shane Kmet (Additional comments)
Hi Sonja ,
Ref# INV0575672
I have called today to follow up on "Printer issue - Error code: S0406-502 (A1001600)" and was unfortunately unable to reach you. PLease provide the printer serial number, so that this fault can be raised through to Ricoh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08-12-2025 14:31:20 - Shane Kmet (Work notes)
Investigating
05-12-2025 06:10:56 - Raegan Munro (Additional comments)
Hi Sonja, 
Thankyou for reaching out to the Queensland Rail IT Service Desk. 
Can you please confirm the serial number for this printer so we may reach out to the relevant team to assist you further?
Kind regards, 
Raegan.
05-12-2025 06:10:14 - Raegan Munro (Work notes)
Investigating.
04-12-2025 06:16:49 - Au Huynh (Additional comments)
HI Sonja,
Unfortunately, I have found that there were 2 printers on the location provided. When you have a chance to the station, could you check and provide the exact serial/asset number of the printer please?
Kind regards,
Au Huynh
04-12-2025 06:13:59 - Au Huynh (Work notes)
SDA found that there are 2 printers on this location.
SDA sent email to user for the correct printer's serial before sending to printer team.
</t>
  </si>
  <si>
    <t xml:space="preserve">
 2025-12-04 06:46:50 PDXC Integration - State is Work in Progress was New
 2025-12-04 07:26:40 PDXC Integration - State is On Hold was Work in Progress
 2025-12-04 08:11:22 PDXC Integration - State is Work in Progress was On Hold
 2025-12-04 08:13:33 PDXC Integration - State is Resolved was Work in Progress
 2025-12-09 09:00:09  - State is Closed was Resolved</t>
  </si>
  <si>
    <t xml:space="preserve">08-12-2025 17:39:38 - PDXC Integration (Work notes)
Assigned to Prachi Kale.
&lt;br/&gt;[incident].[cmdb_ci] supplied value [CAHPRDSEC001] failed [More than one match found]&lt;br/&gt;Resolution : Memory utilization is above the threshold at the time of alert triggered now it is under threshold. Hence closing the  inc.
08-12-2025 17:39:35 - PDXC Integration (Work notes)
Assigned to Prachi Kale.
&lt;br/&gt;[incident].[cmdb_ci] supplied value [CAHPRDSEC001] failed [More than one match found]&lt;br/&gt;Resolution : Memory utilization is above the threshold at the time of alert triggered now it is under threshold. Hence closing the  inc.
08-12-2025 17:39:28 - PDXC Integration (Additional comments)
manasa.u2@dxc.com: Resolution : Memory utilization is above the threshold at the time of alert triggered now it is under threshold. Hence closing the  inc.
08-12-2025 17:38:48 - PDXC Integration (Work notes)
Assigned to Prachi Kale.
&lt;br/&gt;[incident].[cmdb_ci] supplied value [CAHPRDSEC001] failed [More than one match found]
08-12-2025 17:38:28 - PDXC Integration (Work notes)
Assigned to Prachi Kale.
&lt;br/&gt;[incident].[cmdb_ci] supplied value [CAHPRDSEC001] failed [More than one match found]&lt;br/&gt;Added attachment ::  image (21).png
08-12-2025 17:37:45 - PDXC Integration (Work notes)
Assigned to Prachi Kale.
&lt;br/&gt;[incident].[cmdb_ci] supplied value [CAHPRDSEC001] failed [More than one match found]
05-12-2025 18:50:34 - PDXC Integration (Work notes)
Assigned to Prachi Kale.
&lt;br/&gt;[incident].[cmdb_ci] supplied value [CAHPRDSEC001] failed [More than one match found]
05-12-2025 18:50:26 - PDXC Integration (Additional comments)
manasa.u2@dxc.com: What changed from last update: The memory utilization is below the threshold we are monitoring for sometime.
04-12-2025 05:56:08 - PDXC Integration (Work notes)
Assigned to Prachi Kale.
&lt;br/&gt;[incident].[cmdb_ci] supplied value [CAHPRDSEC001] failed [More than one match found]
04-12-2025 05:55:24 - PDXC Integration (Work notes)
Assigned to Prachi Kale.
&lt;br/&gt;[incident].[cmdb_ci] supplied value [CAHPRDSEC001] failed [More than one match found]
04-12-2025 05:55:20 - PDXC Integration (Additional comments)
prachi.kale@dxc.com: issue : Percentage of Committed Memory in Use is too high
Finding : The memory utilization is above the threshold
Next update : The memory utilization is above the threshold we are monitoring for some time.
04-12-2025 05:53:54 - PDXC Integration (Work notes)
Assigned to Prachi Kale.
&lt;br/&gt;[incident].[cmdb_ci] supplied value [CAHPRDSEC001] failed [More than one match found]
04-12-2025 05:53:44 - PDXC Integration (Work notes)
Assigned to Prachi Kale.
&lt;br/&gt;[incident].[cmdb_ci] supplied value [CAHPRDSEC001] failed [More than one match found]&lt;br/&gt;Added attachment ::  Screenshot 2025-12-04 012255.png
04-12-2025 05:53:14 - PDXC Integration (Work notes)
Assigned to Prachi Kale.
&lt;br/&gt;[incident].[cmdb_ci] supplied value [CAHPRDSEC001] failed [More than one match found]
04-12-2025 05:52:28 - PDXC Integration (Work notes)
Assigned to Vamsi Krishna.
&lt;br/&gt;[incident].[cmdb_ci] supplied value [CAHPRDSEC001] failed [More than one match found]
04-12-2025 05:51:39 - PDXC Integration (Work notes)
Assigned to Vamsi Krishna.
&lt;br/&gt;Thanks for raising the incident. The incident has been acknowledged and we will start working on it immediately. In case we need further information related to the incident, we will contact you immediately. "
04-12-2025 05:48:48 - PDXC Integration (Work notes)
Assigned to Vamsi Krishna.
04-12-2025 05:42:48 - PDXC Integration (Work notes)
Vendor Referenced this CI Value on Creation not found in database : CAHPRDSEC001
Vendor Referenced this Business Service Value on Creation not found in database : SCOM
04-12-2025 05:42:27 - Harrison McGuiness (Work notes)
Platform DXC Integration incident INC0575670 created INC40772330
</t>
  </si>
  <si>
    <t xml:space="preserve">
 2025-12-04 05:48:46 PDXC Integration - State is Work in Progress was New
 2025-12-04 05:55:20 PDXC Integration - State is On Hold was Work in Progress
 2025-12-08 17:37:42 PDXC Integration - State is Work in Progress was On Hold
 2025-12-08 17:39:28 PDXC Integration - State is Resolved was Work in Progress
 2025-12-13 18:00:04  - State is Closed was Resolved</t>
  </si>
  <si>
    <t xml:space="preserve">
 2025-12-09 05:00:00  - State is Closed was Resolved</t>
  </si>
  <si>
    <t xml:space="preserve">
 2025-12-04 05:59:24 Shane Kmet - Assigned to is George Knight was 
 2025-12-04 05:59:36 Shane Kmet - State is Resolved was Work in Progress
 2025-12-09 06:00:01  - State is Closed was Resolved</t>
  </si>
  <si>
    <t xml:space="preserve">12-12-2025 10:19:31 - PDXC Integration (Work notes)
Assigned to Daniel McAulay.
&lt;br/&gt;Checking logs on the object and validating the app ID &amp; Object ID in Entra ID, this is legitimate activity. Previous incidents regarding these objects has been validated as expected activity by the application owner. Reassigning to SOC to update detection logic.
12-12-2025 10:19:28 - PDXC Integration (Work notes)
Assigned to Daniel McAulay.
&lt;br/&gt;Checking logs on the object and validating the app ID &amp; Object ID in Entra ID, this is legitimate activity. Previous incidents regarding these objects has been validated as expected activity by the application owner. Reassigning to SOC to update detection logic.
12-12-2025 10:19:23 - PDXC Integration (Additional comments)
daniel.mcaulay@dxc.com: Update of detection rules will be conducted by SOC team.
12-12-2025 09:59:51 - PDXC Integration (Work notes)
Assigned to Daniel McAulay.
&lt;br/&gt;Signins are non-interactive and will not show up in activity log - only via KQL query to query the AzureDiagnostics tables. Checking logs on the object and validating the app ID &amp; Object ID in Entra ID, this is legitimate activity. Previous incidents regarding these objects has been validated as expected activity by the application owner.
686d694a-a543-4820-9901-68a0d7b479c5 = "EDP Key Vault Access - PRD".
Attached evidence. Reassigning to SOC to update detection logic.
12-12-2025 09:59:21 - PDXC Integration (Work notes)
Assigned to Daniel McAulay.
&lt;br/&gt;Added attachment ::  image.png
12-12-2025 09:59:21 - PDXC Integration (Work notes)
Assigned to Daniel McAulay.
12-12-2025 09:59:18 - PDXC Integration (Work notes)
Assigned to Daniel McAulay.
12-12-2025 09:58:58 - PDXC Integration (Work notes)
Assigned to Daniel McAulay.
&lt;br/&gt;Added attachment ::  image (1).png
11-12-2025 13:36:58 - PDXC Integration (Work notes)
Assigned to Daniel McAulay.
09-12-2025 18:03:23 - PDXC Integration (Additional comments)
prachi.kale@dxc.com: Update : As we verified we did not found any activity to perform on 27th November for this caller Id 686d694a-a543-4820-9901-68a0d7b479c5.
09-12-2025 18:03:18 - PDXC Integration (Work notes)
Assigned to Prachi Kale.
09-12-2025 18:02:59 - PDXC Integration (Work notes)
Assigned to Prachi Kale.
&lt;br/&gt;Added attachment ::  Screenshot 2025-12-09 133100.png
09-12-2025 17:41:54 - PDXC Integration (Work notes)
Assigned to Prachi Kale.
&lt;br/&gt;Thanks for raising the incident. The incident has been acknowledged and we will start working on it immediately. In case we need further information related to the incident, we will contact you immediately. "
09-12-2025 17:27:23 - Eunice Thai (Work notes)
Platform DXC Integration incident INC0575666 updated INC40848983
09-12-2025 17:27:18 - Eunice Thai (Work notes)
ESM IM: Please see attached for the work notes history of both INC0574046 and INC0575666.
09-12-2025 17:26:44 - PDXC Integration (Work notes)
Assigned to Prachi Kale.
&lt;br/&gt;Added attachment ::  QLDRail_INC added (CNDEF0001178) - INC0575666 History.pdf
09-12-2025 17:26:27 - Eunice Thai (Work notes)
Platform DXC Integration incident INC0575666 updated INC40848983
09-12-2025 17:26:04 - PDXC Integration (Work notes)
Assigned to Prachi Kale.
&lt;br/&gt;Added attachment ::  QLDRail_INC added (CNDEF0001178) - INC0574046 History.pdf
09-12-2025 17:25:53 - Eunice Thai (Work notes)
Platform DXC Integration incident INC0575666 updated INC40848983
09-12-2025 17:23:44 - PDXC Integration (Work notes)
Assigned to Prachi Kale.
09-12-2025 17:19:48 - PDXC Integration (Work notes)
Opened By User is Unknown : pdxc.integration@QR
09-12-2025 17:19:34 - Eunice Thai (Work notes)
Platform DXC Integration incident INC0575666 created INC40848983
09-12-2025 17:19:20 - Eunice Thai (Work notes)
ESM IM: Checking, INC40692055 was incorrectly closed as part of bulk closure activities due to issues with the Correlation ID not matching correctly and INC0574046 being in a closed state. Checking the PDXC ticket INC40692055 had been resolved and re-opened which did not flow across to QR and re-open INC0574046. Saving again to attempt to generate new PDXC reference for active ticket INC0575666 which still needs investigation.
09-12-2025 17:18:06 - Eunice Thai (Work notes)
The associated DXC incident might have been closed, please update this incident again (e.g: add a work note) for the integration to create a new incident in DXC
09-12-2025 17:18:04 - Eunice Thai (Work notes)
ESM IM: Checking, INC40692055 was incorrectly closed as part of bulk closure activities due to issues with the Correlation ID not matching correctly and INC0574046 being in a closed state. Checking the PDXC ticket INC40692055 had been resolved and re-opened which did not flow across to QR and re-open INC0574046. Saving again to attempt to generate new PDXC reference for active ticket INC0575666 which still needs investigation.
04-12-2025 01:51:38 - PDXC Integration (Work notes)
Assigned to Prachi Kale.
04-12-2025 01:51:36 - PDXC Integration (Additional comments)
nitesh.knsk@dxc.com: Hi Bernard Jang,
As we verified the key vault "KV-SYD-PRD-EDP," there are no logs generated on 27 November, and no activities were performed on the resource with the caller ID 686d694a-a543-4820-9901-68a0d7b479c5. Could you please provide some more details for the investigation.
04-12-2025 01:49:54 - PDXC Integration (Work notes)
Assigned to Prachi Kale.
04-12-2025 01:49:48 - PDXC Integration (Additional comments)
nitesh.knsk@dxc.com: Issue :Mass secret retrieval from Azure Key Vault - CIM-39901
Finding: As we verified the key vault "KV-SYD-PRD-EDP," there are no logs generated on 27 November, and no activities were performed on  the resource with the caller ID  686d694a-a543-4820-9901-68a0d7b479c5,
steps taken: we are checking with the user for some details
04-12-2025 01:44:14 - PDXC Integration (Work notes)
Assigned to Prachi Kale.
04-12-2025 01:43:59 - PDXC Integration (Work notes)
Please reference :[code]&lt;p&gt;&lt;a title="Related Incident" target="_blank" href="https://queenslandrail.service-now.com/incident.do?sys_id=b068582047e1b2506793229df26d43e3"&gt;INC0574046&lt;/a&gt;&lt;/p&gt;[/code]&lt;br/&gt;Inbound integration update was for an inactive record.&lt;br/&gt;Assigned to Prachi Kale.
&lt;br/&gt;Requested User is Unknown : bjang@dxc.com&lt;br/&gt;Added attachment ::  Screenshot 2025-12-03 211208.png
</t>
  </si>
  <si>
    <t xml:space="preserve">
 2025-12-09 17:18:04 Eunice Thai - State is Work in Progress was On Hold
 2025-12-09 18:03:24 PDXC Integration - State is On Hold was Work in Progress
 2025-12-11 12:24:18 PDXC Integration - State is Work in Progress was On Hold
 2025-12-12 10:19:23 PDXC Integration - State is Resolved was Work in Progress</t>
  </si>
  <si>
    <t xml:space="preserve">
 2025-12-04 02:55:25 PDXC Integration - State is Work in Progress was On Hold
 2025-12-04 03:35:08 PDXC Integration - State is On Hold was Work in Progress
 2025-12-04 06:11:39 PDXC Integration - State is Work in Progress was On Hold
 2025-12-04 06:15:13 PDXC Integration - State is Resolved was Work in Progress
 2025-12-09 07:00:03  - State is Closed was Resolved</t>
  </si>
  <si>
    <t xml:space="preserve">10-12-2025 14:07:38 - PDXC Integration (Work notes)
Assigned to Trong Phuc Vu.
&lt;br/&gt;TSA app missing from user's PC, folder not found. Instruction email sent for HCS / TSA application installation. Shifted ticket back to active as awaiting caller for more than 5 days.
10-12-2025 14:07:34 - PDXC Integration (Work notes)
Assigned to Trong Phuc Vu.
&lt;br/&gt;TSA app missing from user's PC, folder not found. Instruction email sent for HCS / TSA application installation. Shifted ticket back to active as awaiting caller for more than 5 days.
10-12-2025 14:07:29 - PDXC Integration (Additional comments)
pvu5@dxc.com: Jason confirmed that TSA is working now, so close this ticket
10-12-2025 14:06:34 - PDXC Integration (Work notes)
Assigned to Trong Phuc Vu.
09-12-2025 17:15:04 - PDXC Integration (Work notes)
Assigned to Trong Phuc Vu.
09-12-2025 17:14:58 - PDXC Integration (Work notes)
Assigned to Trong Phuc Vu.
09-12-2025 17:14:52 - PDXC Integration (Additional comments)
pvu5@dxc.com: Hi Jason,
Please help me update the status of the HCS application. Let me know if you have any questions.
09-12-2025 13:44:57 - Eunice Thai (Work notes)
Platform DXC Integration incident INC0575664 updated INC40768227
09-12-2025 13:44:51 - Eunice Thai (Work notes)
ESM IM: Ticket found within reporting as on hold awaiting caller for more than 5 days. Shifting back into active. Team please follow up with end user ASAP.
04-12-2025 02:39:55 - PDXC Integration (Work notes)
Assigned to Trong Phuc Vu.
04-12-2025 02:39:48 - PDXC Integration (Work notes)
Assigned to Trong Phuc Vu.
04-12-2025 02:39:47 - PDXC Integration (Additional comments)
pvu5@dxc.com: Hi Jason, I sent to you an instruction email to install HCS / TSA application. Please check and let me know the status.
Thanks
04-12-2025 02:11:54 - PDXC Integration (Work notes)
Assigned to Trong Phuc Vu.
04-12-2025 00:02:49 - Tyler Kerslake (Work notes)
Platform DXC Integration incident INC0575664 created INC40768227
</t>
  </si>
  <si>
    <t xml:space="preserve">
 2025-12-04 02:11:45 PDXC Integration - State is Work in Progress was New
 2025-12-04 02:39:47 PDXC Integration - State is On Hold was Work in Progress
 2025-12-09 13:44:51 Eunice Thai - State is Work in Progress was On Hold
 2025-12-09 17:14:52 PDXC Integration - State is On Hold was Work in Progress
 2025-12-10 14:06:28 PDXC Integration - State is Work in Progress was On Hold
 2025-12-10 14:07:29 PDXC Integration - State is Resolved was Work in Progress</t>
  </si>
  <si>
    <t xml:space="preserve">12-12-2025 15:36:38 - PDXC Integration (Work notes)
Assigned to Prachi Kale.
&lt;br/&gt;Update: As confirmed by SAP team they use user dsjadm to check any logs related to communication. User should be AD user and is used only to logon to SAP solution Manager host for patching purpose only:
dsjadm user is valid user
DSJadm is a sap solution manager user - it is in deny server logon group and gets used when we need to load security patches
10-12-2025 11:50:44 - PDXC Integration (Work notes)
Assigned to Prachi Kale.
10-12-2025 11:31:58 - PDXC Integration (Work notes)
If this is related to SAP activity somehow and the details are missing from the ticket history regarding these incidents, please add it here. But unless we're given an explanation about the relationship between dsjadm and *.australiasoutheast.waconazure.com, we cannot close this incident. The relationship with SAP for this incident seems like a rabbit hole.
10-12-2025 11:28:24 - PDXC Integration (Work notes)
Team - why do we keep bringing up SAP? This has nothing to do with SAP as far as I can tell and has everything to do with Azure Arc. Please actually review the alert in Defender for Cloud and look at the details in the alert. While this alert is likely benign, it needs to be investigated.
The connection was made to:
xe3iszilaea4depotoygnjlvafd3vs4v72kakzmtqe3swfrklqla.tbhtdic6rps2eqjkmq4y7kpz33vuybrtgsjrkoax7faajzjgff6a.australiasoutheast.waconazure.com
*.waconazure.com relates to Windows Admin Centre AKA Azure Arc. These incidents are occurring only on the Azure DC's in the test domain, and seems to happen on the 17th of each month. This only occurs in Test.
Here is a JSON export of the latest alert:
Copied alert from Microsoft Defender for Cloud on 12/10/25, 11:23 AM (UTC+10)
https://portal.azure.com/#blade/Microsoft_Azure_Security_AzureDefenderForData/AlertBlade/location/centralus/subscriptionId/bab5b672-b6c8-41ec-8bef-72770237065f/alertId/0d0eadf6-2457-8323-eadc-6ed5b08cfed9/referencedFrom/copyAlertButton
{
  "id": "/subscriptions/bab5b672-b6c8-41ec-8bef-72770237065f/resourceGroups/rg-mel-hub-adds/providers/Microsoft.Security/locations/centralus/alerts/0d0eadf6-2457-8323-eadc-6ed5b08cfed9",
  "name": "0d0eadf6-2457-8323-eadc-6ed5b08cfed9",
  "type": "Microsoft.Security/Locations/alerts",
  "properties": {
    "status": "Resolved",
    "timeGeneratedUtc": "2025-11-17T07:44:01.723Z",
    "processingEndTimeUtc": "2025-11-17T07:44:01.2868893Z",
    "version": "2022-01-01.0",
    "vendorName": "Microsoft",
    "productName": "Microsoft Defender for Cloud",
    "productComponentName": "DNS",
    "alertType": "AzureDNS_DataObfuscation",
    "startTimeUtc": "2025-11-17T07:28:01.4712419Z",
    "endTimeUtc": "2025-11-17T07:28:01.4712419Z",
    "severity": "Low",
    "isIncident": false,
    "systemAlertId": "0d0eadf6-2457-8323-eadc-6ed5b08cfed9",
    "intent": "Exfiltration",
    "resourceIdentifiers": [
      {
        "$id": "1",
        "azureResourceId": "/subscriptions/bab5b672-b6c8-41ec-8bef-72770237065f/resourcegroups/rg-mel-hub-adds/providers/microsoft.compute/virtualmachines/tatuatadc401",
        "type": "AzureResource",
        "AzureResourceTenantId": "7b79bbac-42e6-4f1c-867f-bc05c52eb2cd"
      },
      {
        "$id": "2",
        "aadTenantId": "7b79bbac-42e6-4f1c-867f-bc05c52eb2cd",
        "type": "AAD"
      }
    ],
    "compromisedEntity": "tatuatadc401",
    "alertDisplayName": "Possible data transfer via DNS tunnel",
    "description": "Analysis of DNS transactions detected a possible DNS tunnel. Such activity, while possibly legitimate user behavior, is frequently performed by attackers to evade network monitoring and filtering. Typical related attacker activity is likely to include the download and execution of malicious software or remote administration tools.",
    "remediationSteps": [
      "Ask the machine owner if this is intended behavior.",
      "If the activity is unexpected, treat the machine as potentially compromised and remediate as follows.",
      "Isolate the machine from the network to prevent lateral movement.",
      "Run a full antimalware scan on the machine, following any resulting remediation advice.",
      "Review installed / running software on the machine, removing any unknown or unwanted packages.",
      "Revert the machine to a known good state, reinstalling operating system if required and restoring software from a verified malware-free source.",
      "Resolve Azure Security Center recommendations for the machine, remediating highlighted security issues to prevent future breaches."
    ],
    "extendedProperties": {
      "DomainName": "xe3iszilaea4depotoygnjlvafd3vs4v72kakzmtqe3swfrklqla.tbhtdic6rps2eqjkmq4y7kpz33vuybrtgsjrkoax7faajzjgff6a.australiasoutheast.waconazure.com",
      "resourceType": "Virtual Machine",
      "EffectiveAzureResourceId": "/subscriptions/bab5b672-b6c8-41ec-8bef-72770237065f/resourcegroups/rg-mel-hub-adds/providers/microsoft.compute/virtualmachines/tatuatadc401",
      "CompromisedEntity": "tatuatadc401",
      "ProductComponentName": "DNS",
      "EffectiveSubscriptionId": "bab5b672-b6c8-41ec-8bef-72770237065f"
    },
    "entities": [
      {
        "$id": "3",
        "domainName": "xe3iszilaea4depotoygnjlvafd3vs4v72kakzmtqe3swfrklqla.tbhtdic6rps2eqjkmq4y7kpz33vuybrtgsjrkoax7faajzjgff6a.australiasoutheast.waconazure.com",
        "asset": false,
        "rbacScopes": {
          "scopesPerType": {
            "Workloads": {
              "mode": "All",
              "scopes": [
                "Mdc"
              ]
            }
          }
        },
        "type": "dns"
      },
      {
        "$id": "4",
        "hostName": "tatuatadc401",
        "azureID": "/subscriptions/bab5b672-b6c8-41ec-8bef-72770237065f/resourcegroups/rg-mel-hub-adds/providers/microsoft.compute/virtualmachines/tatuatadc401",
        "entityIds": [
          {
            "type": "AzureResourceId",
            "id": "/subscriptions/bab5b672-b6c8-41ec-8bef-72770237065f/resourcegroups/rg-mel-hub-adds/providers/microsoft.compute/virtualmachines/tatuatadc401"
          }
        ],
        "asset": true,
        "rbacScopes": {
          "scopesPerType": {
            "Workloads": {
              "mode": "All",
              "scopes": [
                "Mdc"
              ]
            }
          }
        },
        "type": "host"
      },
      {
        "$id": "5",
        "resourceId": "/subscriptions/bab5b672-b6c8-41ec-8bef-72770237065f/resourcegroups/rg-mel-hub-adds/providers/microsoft.compute/virtualmachines/tatuatadc401",
        "resourceType": "Virtual Machine",
        "resourceName": "tatuatadc401",
        "metadata": {
          "IsGraphCenter": true
        },
        "entityIds": [
          {
            "type": "AzureResourceId",
            "id": "/subscriptions/bab5b672-b6c8-41ec-8bef-72770237065f/resourcegroups/rg-mel-hub-adds/providers/microsoft.compute/virtualmachines/tatuatadc401"
          }
        ],
        "asset": true,
        "rbacScopes": {
          "scopesPerType": {
            "Workloads": {
              "mode": "All",
              "scopes": [
                "Mdc"
              ]
            }
          }
        },
        "type": "azure-resource"
      }
    ],
    "alertUri": "https://portal.azure.com/#blade/Microsoft_Azure_Security_AzureDefenderForData/AlertBlade/alertId/0d0eadf6-2457-8323-eadc-6ed5b08cfed9/subscriptionId/bab5b672-b6c8-41ec-8bef-72770237065f/resourceGroup/rg-mel-hub-adds/referencedFrom/alertDeepLink/location/centralus"
  }
}
09-12-2025 17:54:39 - PDXC Integration (Work notes)
Assigned to guduru shilpa.
09-12-2025 17:54:28 - PDXC Integration (Work notes)
Assigned to guduru shilpa.
09-12-2025 17:54:23 - PDXC Integration (Additional comments)
guduru.shilpa@dxc.com: Update: As confirmed by SAP team they use user dsjadm to check any logs related to communication. User should be AD user and is used only to logon to SAP solution Manager host for patching purpose only:
dsjadm user is valid user
DSJadm is a sap solution manager user - it is in deny server logon group and gets used when we need to load security patches
09-12-2025 17:33:34 - PDXC Integration (Work notes)
Assigned to guduru shilpa.
09-12-2025 17:29:48 - PDXC Integration (Work notes)
Assigned to guduru shilpa.
&lt;br/&gt;Ticket "INC40848772" has been acknowledged. Our team is / We are working on it.
09-12-2025 17:07:24 - PDXC Integration (Work notes)
Assigned to guduru shilpa.
&lt;br/&gt;Failed to update the releated lists: None of the affectedCis provided by QLDRail_INC exist in ServiceNow: TATUATADC101. Cannot updated the affected CIs. (F8EDD3803DBA431AAEBD3E035F7CA1DD)
09-12-2025 17:06:40 - Eunice Thai (Work notes)
Platform DXC Integration incident INC0575663 updated INC40848772
09-12-2025 17:06:36 - Eunice Thai (Work notes)
ESM IM: Please see attached for the work notes history of both INC0573364 and INC0575663.
09-12-2025 17:06:05 - PDXC Integration (Work notes)
Assigned to guduru shilpa.
&lt;br/&gt;Added attachment ::  QLDRail_INC added (CNDEF0001178) - INC0575663 History.pdf
09-12-2025 17:05:35 - PDXC Integration (Work notes)
Assigned to guduru shilpa.
&lt;br/&gt;Added attachment ::  QLDRail_INC added (CNDEF0001178) - INC0573364 History.pdf
09-12-2025 17:05:31 - Eunice Thai (Work notes)
Platform DXC Integration incident INC0575663 updated INC40848772
09-12-2025 17:04:57 - Eunice Thai (Work notes)
Platform DXC Integration incident INC0575663 updated INC40848772
09-12-2025 16:56:24 - PDXC Integration (Work notes)
Assigned to guduru shilpa.
09-12-2025 16:55:48 - PDXC Integration (Work notes)
Cloned record was created because the customer believes the issue they reported in INC40513206 is not resolved
Failed to update the releated lists: None of the affectedCis provided by QLDRail_INC exist in ServiceNow: TATUATADC101. Cannot updated the affected CIs. (F8EDD3803DBA431AAEBD3E035F7CA1DD)
09-12-2025 16:55:44 - PDXC Integration (Work notes)
Opened By User is Unknown : pdxc.integration@QR
Vendor Referenced this CI Value on Creation not found in database : TATUATADC101
09-12-2025 16:55:20 - Eunice Thai (Work notes)
Platform DXC Integration incident INC0575663 created INC40848772
09-12-2025 16:55:07 - Eunice Thai (Work notes)
ESM IM: Checking, INC40513206 was incorrectly closed as part of bulk closure activities due to issues with the Correlation ID not matching correctly and INC0573364 being in a closed state. Checking the PDXC ticket INC40513206 had been resolved and re-opened which did not flow across to QR and re-open INC0573364. Saving again to attempt to generate new PDXC reference for active ticket INC0575663 which still needs investigation.
09-12-2025 16:54:21 - Eunice Thai (Work notes)
The associated DXC incident might have been closed, please update this incident again (e.g: add a work note) for the integration to create a new incident in DXC
09-12-2025 16:54:20 - Eunice Thai (Work notes)
ESM IM: Checking, INC40513206 was incorrectly closed as part of bulk closure activities due to issues with the Correlation ID not matching correctly and INC0573364 being in a closed state. Checking the PDXC ticket INC40513206 had been resolved and re-opened which did not flow across to QR and re-open INC0573364. Saving again to attempt to generate new PDXC reference for active ticket INC0575663 which still needs investigation.
03-12-2025 23:33:24 - PDXC Integration (Work notes)
Assigned to Hemesh Minnama Reddy.
03-12-2025 23:33:19 - PDXC Integration (Additional comments)
nitesh.knsk@dxc.com: Issue: CIM-39016 | Possible data transfer via DNS tunnel
Finding: the CloudOps team has not performed any activity on 17th October, and as we verified, the on logs are there on 17th October. 
steps taken: we are checking with teams' availability to schedule a call.
03-12-2025 23:25:54 - PDXC Integration (Work notes)
Assigned to Hemesh Minnama Reddy.
03-12-2025 23:25:08 - PDXC Integration (Work notes)
Assigned to Hemesh Minnama Reddy.
&lt;br/&gt;Added attachment ::  Screenshot 2025-12-03 184849.png
03-12-2025 23:25:05 - PDXC Integration (Work notes)
Assigned to Hemesh Minnama Reddy.
03-12-2025 23:24:58 - PDXC Integration (Work notes)
Assigned to Hemesh Minnama Reddy.
&lt;br/&gt;Added attachment ::  Screenshot 2025-12-03 185046.png
03-12-2025 23:11:48 - PDXC Integration (Additional comments)
nitesh.knsk@dxc.com: Hello "Benjamin Fry-Sutherland", Thanks for raising the incident. The incident has been acknowledged and if we need further information related to the incident, we will reach out to you.
03-12-2025 23:11:48 - PDXC Integration (Work notes)
Please reference :[code]&lt;p&gt;&lt;a title="Related Incident" target="_blank" href="https://queenslandrail.service-now.com/incident.do?sys_id=d7d097f747d9fa106793229df26d438d"&gt;INC0573364&lt;/a&gt;&lt;/p&gt;[/code]&lt;br/&gt;Inbound integration update was for an inactive record.&lt;br/&gt;Assigned to Hemesh Minnama Reddy.
&lt;br/&gt;Requested User is Unknown : b.frysutherland@dxc.com
</t>
  </si>
  <si>
    <t xml:space="preserve">
 2025-12-09 16:54:20 Eunice Thai - State is Work in Progress was On Hold
 2025-12-09 17:54:23 PDXC Integration - State is On Hold was Work in Progress
 2025-12-09 17:55:23 PDXC Integration - Assignment Group is DXC Account Security Officer was DXC CloudOps
 2025-12-10 11:32:11 PDXC Integration - Assignment Group is DXC CloudOps was DXC Account Security Officer</t>
  </si>
  <si>
    <t xml:space="preserve">
 2025-12-08 23:00:00  - State is Closed was Resolved</t>
  </si>
  <si>
    <t xml:space="preserve">
 2025-12-03 23:21:44 PDXC Integration - State is Work in Progress was On Hold
 2025-12-04 06:26:09 PDXC Integration - State is Resolved was Work in Progress
 2025-12-09 07:00:04  - State is Closed was Resolved</t>
  </si>
  <si>
    <t xml:space="preserve">
 2025-12-03 20:28:15 TRAP Alerts - State is New was New
 2025-12-04 09:32:25 PDXC Integration - State is Work in Progress was New
 2025-12-04 10:43:53 PDXC Integration - State is Resolved was Work in Progress
 2025-12-09 11:00:03  - State is Closed was Resolved</t>
  </si>
  <si>
    <t xml:space="preserve">
 2025-12-04 07:27:04 PDXC Integration - State is On Hold was New
 2025-12-05 09:13:06 PDXC Integration - State is Work in Progress was On Hold
 2025-12-05 09:44:20 PDXC Integration - State is Resolved was Work in Progress
 2025-12-10 10:00:00  - State is Closed was Resolved</t>
  </si>
  <si>
    <t xml:space="preserve">12-12-2025 12:22:38 - PDXC Integration (Work notes)
Assigned to Bhagyashree Muchetty.
&lt;br/&gt;Device enrolled in ABM portal. Intune team assisted customer. No further details on resolution provided.
12-12-2025 12:22:32 - PDXC Integration (Work notes)
Assigned to Bhagyashree Muchetty.
&lt;br/&gt;Device enrolled in ABM portal. Intune team assisted customer. No further details on resolution provided.
12-12-2025 12:22:30 - PDXC Integration (Additional comments)
bhagyashree.muchetty@dxc.com: From: Muchetty, Bhagyashree &lt;bhagyashree.muchetty@dxc.com&gt; 
Sent: 12 December 2025 07:48 AM
To: Sampson, Boyd &lt;boyd.sampson@qr.com.au&gt;
Cc: GDIC India Modern Workplace MDM team &lt;indiawpsmdm@dxc.com&gt;
Subject: RE: QR - INC40764854 - No access on new mobile
Hello Boyd,
Hope you are having a good day.
We did not get any response from your end therefore we assume the issue to be resolved. Hence Closing the case.
However, in case the issue persists, or you need any further assistance on this, please reopen this ticket and we will be happy to assist you.
Thanks &amp; regards
Bhagyashree.
Modern Management, MDM
DXC Technology
bhagyashree.muchetty@dxc.com
Bangalore, India
DXC.com | Twitter | Facebook | LinkedIn
12-12-2025 12:21:51 - PDXC Integration (Work notes)
Assigned to Bhagyashree Muchetty.
11-12-2025 14:19:08 - PDXC Integration (Work notes)
Assigned to Bhagyashree Muchetty.
11-12-2025 14:19:06 - PDXC Integration (Additional comments)
bhagyashree.muchetty@dxc.com: From: Muchetty, Bhagyashree &lt;bhagyashree.muchetty@dxc.com&gt; 
Sent: 11 December 2025 09:48 AM
To: Sampson, Boyd &lt;boyd.sampson@qr.com.au&gt;
Cc: GDIC India Modern Workplace MDM team &lt;indiawpsmdm@dxc.com&gt;
Subject: RE: QR - INC40764854 - No access on new mobile
*3rd follow up*
Hi Boyd,
Greetings,
Pinged you on teams, please let me know a convenient time to connect so we can discuss the issue and please share the error screenshot if any.
Thanks &amp; regards
Bhagyashree.
Modern Management, MDM
DXC Technology
bhagyashree.muchetty@dxc.com
Bangalore, India
DXC.com | Twitter | Facebook | LinkedIn
10-12-2025 15:17:34 - PDXC Integration (Work notes)
Assigned to Bhagyashree Muchetty.
10-12-2025 15:17:31 - PDXC Integration (Additional comments)
bhagyashree.muchetty@dxc.com: From: Muchetty, Bhagyashree &lt;bhagyashree.muchetty@dxc.com&gt; 
Sent: 10 December 2025 10:35 AM
To: Sampson, Boyd &lt;boyd.sampson@qr.com.au&gt;
Cc: GDIC India Modern Workplace MDM team &lt;indiawpsmdm@dxc.com&gt;
Subject: RE: QR - INC40764854 - No access on new mobile
*2nd follow up*
Hi Boyd,
Greetings,
Pinged you on teams, please let me know a convenient time to connect so we can discuss the issue and please share the error screenshot if any.
Thanks &amp; regards
Bhagyashree.
Modern Management, MDM
DXC Technology
bhagyashree.muchetty@dxc.com
Bangalore, India
DXC.com | Twitter | Facebook | LinkedIn
09-12-2025 16:53:35 - PDXC Integration (Work notes)
Assigned to Bhagyashree Muchetty.
09-12-2025 16:53:33 - PDXC Integration (Additional comments)
bhagyashree.muchetty@dxc.com: From: Muchetty, Bhagyashree &lt;bhagyashree.muchetty@dxc.com&gt; 
Sent: 09 December 2025 12:21 PM
To: Sampson, Boyd &lt;boyd.sampson@qr.com.au&gt;
Cc: GDIC India Modern Workplace MDM team &lt;indiawpsmdm@dxc.com&gt;
Subject: RE: QR - INC40764854 - No access on new mobile
*1st follow up*
Hi Boyd,
Greetings,
Pinged you on teams, please let me know a convenient time to connect so we can discuss the issue and please share the error screenshot if any.
Thanks &amp; regards
Bhagyashree.
Modern Management, MDM
DXC Technology
bhagyashree.muchetty@dxc.com
Bangalore, India
DXC.com | Twitter | Facebook | LinkedIn
08-12-2025 15:20:05 - PDXC Integration (Work notes)
Assigned to Bhagyashree Muchetty.
08-12-2025 15:19:59 - PDXC Integration (Additional comments)
bhagyashree.muchetty@dxc.com: From: Muchetty, Bhagyashree &lt;bhagyashree.muchetty@dxc.com&gt; 
Sent: 08 December 2025 10:48 AM
To: Sampson, Boyd &lt;boyd.sampson@qr.com.au&gt;
Cc: GDIC India Modern Workplace MDM team &lt;indiawpsmdm@dxc.com&gt;
Subject: RE: QR - INC40764854 - No access on new mobile
Hi Boyd,
Greetings,
Pinged you on teams, please let me know a convenient time to connect so we can discuss the issue.
Thanks &amp; regards
Bhagyashree.
Modern Management, MDM
DXC Technology
bhagyashree.muchetty@dxc.com
Bangalore, India
DXC.com | Twitter | Facebook | LinkedIn
05-12-2025 12:02:24 - PDXC Integration (Work notes)
Assigned to Bhagyashree Muchetty.
05-12-2025 12:02:15 - PDXC Integration (Additional comments)
bhagyashree.muchetty@dxc.com: Pinged user on teams regarding the issue.
04-12-2025 14:52:44 - Boyd Sampson (Work notes)
Platform DXC Integration incident INC0575658 updated INC40764854
04-12-2025 14:52:40 - Boyd Sampson (Additional comments)
reply from: boyd.sampson@qr.com.au
[image0.png][image1.png]
Sent from my iPhone
04-12-2025 14:47:45 - PDXC Integration (Work notes)
Assigned to Bhagyashree Muchetty.
04-12-2025 14:47:44 - PDXC Integration (Work notes)
Assigned to Bhagyashree Muchetty.
04-12-2025 14:47:36 - PDXC Integration (Additional comments)
bhagyashree.muchetty@dxc.com: From: Muchetty, Bhagyashree &lt;bhagyashree.muchetty@dxc.com&gt; 
Sent: 04 December 2025 10:16 AM
To: boyd.sampson@qr.com.au
Cc: GDIC India Modern Workplace MDM team &lt;indiawpsmdm@dxc.com&gt;
Subject: QR - INC40764854 - No access on new mobile
Hi Boyd,
Greetings,
Please let me know a convenient time to connect so we can discuss the issue and please share the error screenshot.
Thanks &amp; regards
Bhagyashree.
Modern Management, MDM
DXC Technology
bhagyashree.muchetty@dxc.com
Bangalore, India
DXC.com | Twitter | Facebook | LinkedIn
04-12-2025 14:47:04 - PDXC Integration (Work notes)
Assigned to Bhagyashree Muchetty.
&lt;br/&gt;From: Muchetty, Bhagyashree &lt;bhagyashree.muchetty@dxc.com&gt; 
Sent: 04 December 2025 10:16 AM
To: boyd.sampson@qr.com.au
Cc: GDIC India Modern Workplace MDM team &lt;indiawpsmdm@dxc.com&gt;
Subject: QR - INC40764854 - No access on new mobile
Hi Boyd,
Greetings,
Please let me know a convenient time to connect so we can discuss the issue and please share the error screenshot.
Thanks &amp; regards
Bhagyashree.
Modern Management, MDM
DXC Technology
bhagyashree.muchetty@dxc.com
Bangalore, India
DXC.com | Twitter | Facebook | LinkedIn
04-12-2025 12:52:48 - PDXC Integration (Work notes)
Assigned to Bhagyashree Muchetty.
04-12-2025 12:25:08 - PDXC Integration (Work notes)
Added attachment ::  QLDRail_INC added (CNDEF0001178) - Screenshot_4-12-2025_122417_business.apple.com.jpeg
04-12-2025 12:24:41 - Casey Micklesson (Work notes)
Platform DXC Integration incident INC0575658 updated INC40764854
04-12-2025 12:24:32 - Casey Micklesson (Work notes)
IMEI: 356832853374938 is appearing as enrolled in ABM. 
Attached screenshot. 
Intune team, please assist customer as device is enrolled.
04-12-2025 12:19:40 - Frederic Shea (Work notes)
IBC - Boyd Sampson
============================== 
When signing into Comp. Portal TeamUp is not visible
the rest of the team User is training with are able to download this from the AppStore
User is unable to access the App Store to download TeamUp
User is chasing an update on this matter as it is impacting their ability to complete current training
============================== 
Best Contact: +61 407737065 
Work Contact: +61 457633460 (impacted device)
04-12-2025 08:49:35 - Casey Micklesson (Work notes)
Please note your Order Reference Number:
15634607
04-12-2025 07:40:13 - Shane Kmet (Work notes)
Assigningt o Telstra Support for support.
As Per notes from Intune team, please see;
Hello Telstra team,
The serial number -SMPWNTXR1P6 is not part of the ABM portal and it is not enrolled in Intune.
Hello SD team, please send it to Telstra support team so they can add the device to ABM portal if its QR owned device.
Note: Personal mobile device enrolment is blocked from Intune.
--
**Note, device is not a personal device, it is QR provided (iphone-SMPWNTXR1P6)
03-12-2025 19:44:24 - PDXC Integration (Work notes)
Hello Telstra team,
The serial number -SMPWNTXR1P6 is not part of the ABM portal and it is not enrolled in Intune. 
Hello SD team, please send it to Telstra support team so they can add the device to ABM portal if its QR owned device. 
Note: Personal mobile device enrolment is blocked from Intune.
03-12-2025 19:29:05 - PDXC Integration (Work notes)
Assigned to Azra Fathima.
03-12-2025 19:22:49 - PDXC Integration (Work notes)
Vendor Referenced this CI Value on Creation not found in database : Corporate Mobile Phones
03-12-2025 19:22:41 - Harrison McGuiness (Work notes)
Platform DXC Integration incident INC0575658 created INC40764854
</t>
  </si>
  <si>
    <t xml:space="preserve">
 2025-12-03 19:29:02 PDXC Integration - State is Work in Progress was New
 2025-12-03 19:44:19 PDXC Integration - Assignment Group is Global Service Desk was DXC Intune Support
 2025-12-04 05:59:24 Shane Kmet - Assigned to is George Knight was 
 2025-12-04 07:40:13 Shane Kmet - Assignment Group is Telstra Support was Global Service Desk
 2025-12-04 08:49:35 Casey Micklesson - Assigned to is Casey Micklesson was 
 2025-12-04 12:24:32 Casey Micklesson - Assignment Group is DXC Intune Support was Telstra Support
 2025-12-04 14:46:58 PDXC Integration - State is On Hold was Work in Progress
 2025-12-12 12:21:44 PDXC Integration - State is Work in Progress was On Hold
 2025-12-12 12:22:30 PDXC Integration - State is Resolved was Work in Progress</t>
  </si>
  <si>
    <t xml:space="preserve">
 2025-12-08 20:00:04  - State is Closed was Resolved</t>
  </si>
  <si>
    <t xml:space="preserve">
 2025-12-08 20:00:05  - State is Closed was Resolved</t>
  </si>
  <si>
    <t xml:space="preserve">
 2025-12-03 19:10:15 PDXC Integration - State is Work in Progress was On Hold
 2025-12-04 06:25:15 PDXC Integration - State is Resolved was Work in Progress
 2025-12-09 07:00:03  - State is Closed was Resolved</t>
  </si>
  <si>
    <t xml:space="preserve">
 2025-12-03 19:09:41 PDXC Integration - State is Work in Progress was On Hold
 2025-12-04 06:26:33 PDXC Integration - State is Resolved was Work in Progress
 2025-12-09 07:00:06  - State is Closed was Resolved</t>
  </si>
  <si>
    <t xml:space="preserve">
 2025-12-03 19:08:53 PDXC Integration - State is Work in Progress was On Hold
 2025-12-04 06:22:56 PDXC Integration - State is Resolved was Work in Progress
 2025-12-09 07:00:04  - State is Closed was Resolved</t>
  </si>
  <si>
    <t xml:space="preserve">
 2025-12-03 19:08:08 PDXC Integration - State is Work in Progress was On Hold
 2025-12-04 06:21:48 PDXC Integration - State is Resolved was Work in Progress
 2025-12-09 07:00:05  - State is Closed was Resolved</t>
  </si>
  <si>
    <t xml:space="preserve">
 2025-12-03 18:01:09 PDXC Integration - State is Work in Progress was On Hold
 2025-12-04 06:20:08 PDXC Integration - State is Resolved was Work in Progress
 2025-12-09 07:00:04  - State is Closed was Resolved</t>
  </si>
  <si>
    <t xml:space="preserve">
 2025-12-03 18:02:15 PDXC Integration - State is Work in Progress was On Hold
 2025-12-04 05:57:20 PDXC Integration - State is Resolved was Work in Progress
 2025-12-09 06:00:00  - State is Closed was Resolved</t>
  </si>
  <si>
    <t xml:space="preserve">
 2025-12-03 18:13:26 PDXC Integration - State is Work in Progress was New
 2025-12-03 18:54:48 PDXC Integration - State is On Hold was Work in Progress
 2025-12-05 17:25:28 PDXC Integration - State is Work in Progress was On Hold
 2025-12-05 17:27:04 PDXC Integration - State is Resolved was Work in Progress
 2025-12-10 18:00:01  - State is Closed was Resolved</t>
  </si>
  <si>
    <t xml:space="preserve">
 2025-12-03 17:52:28 Cathy Fielder - State is Resolved was New
 2025-12-04 08:41:00 Gilbert Noble - Assigned to is Gilbert Noble was 
 2025-12-08 18:00:00  - State is Closed was Resolved</t>
  </si>
  <si>
    <t xml:space="preserve">
 2025-12-03 17:25:04 PDXC Integration - State is Work in Progress was On Hold
 2025-12-03 17:25:26 PDXC Integration - State is Resolved was Work in Progress
 2025-12-08 18:00:02  - State is Closed was Resolved</t>
  </si>
  <si>
    <t xml:space="preserve">12-12-2025 13:10:41 - PDXC Integration (Work notes)
Assigned to Jacen Warriner.
12-12-2025 13:10:38 - PDXC Integration (Work notes)
Assigned to Jacen Warriner.
12-12-2025 13:10:31 - PDXC Integration (Additional comments)
jacen.warriner@dxc.com: Howdy Antonia,
Thanks for taking my call!
I look forward to seeing you on Monday
12-12-2025 13:09:52 - PDXC Integration (Work notes)
Assigned to Jacen Warriner.
&lt;br/&gt;Called Antonia - she confirmed that everything is working, it just seems like the name QUT appears.
She has agreed to come to the tech bar on Monday to have One Drive reinstalled.
12-12-2025 09:06:02 - PDXC Integration (Work notes)
Assigned to Jacen Warriner.
11-12-2025 15:07:08 - PDXC Integration (Work notes)
Hi Team,
Could you please help user to Reinstall OneDrive.  (No OneDrive Icon showing, appears missing OneDrive.exe.)
Thanks!
10-12-2025 12:58:34 - Antonia Crompton (Work notes)
Platform DXC Integration incident INC0575644 updated INC40763550
10-12-2025 12:58:30 - Antonia Crompton (Additional comments)
reply from: antonia.crompton@qr.com.au
Hi Fred,
Can you call me in the next couple of hours (before 3pm)? Alternatively I’m available most of tomorrow. My number is 0408 403977.
Thanks,
Antonia
10-12-2025 12:18:48 - PDXC Integration (Work notes)
Assigned to Suraj Rai.
10-12-2025 12:18:42 - PDXC Integration (Additional comments)
srai7@dxc.com: Hi @Antonia Crompton
Regarding - "OneDrive path showing as Queensland Rail Univerity of Technology"
Please let me know your availability timings info so that we can have a call and connect on this issue via Teams.
Thanks!
10-12-2025 12:18:38 - PDXC Integration (Work notes)
Assigned to Suraj Rai.
&lt;br/&gt;We try contacting user in Teams, appears away
08-12-2025 11:38:48 - PDXC Integration (Work notes)
Assigned to Suraj Rai.
08-12-2025 11:38:45 - PDXC Integration (Additional comments)
srai7@dxc.com: Hi @Antonia Crompton
Regarding - "OneDrive path showing as Queensland Rail Univerity of Technology"
Please let me know your availability timings info so that we can have a call and connect on this issue via Teams.
Thanks!
05-12-2025 13:06:25 - Antonia Crompton (Work notes)
Platform DXC Integration incident INC0575644 updated INC40763550
05-12-2025 13:06:20 - Antonia Crompton (Additional comments)
reply from: antonia.crompton@qr.com.au
Hi,
I tried that and it still shows the same thing. It's really weird because I don't have QUT OneDrive on my computer and these files are definitely in QR Sharepoint/One Drive not in QUT but they always shows like this in my recent files.
[cid:image001.png@01DC65E7.9D81EA20]
Kind regards,
Antonia
05-12-2025 13:02:54 - PDXC Integration (Work notes)
Assigned to Suraj Rai.
&lt;br/&gt;Added attachment ::  QLDRail_INC added (CNDEF0001178) - image.png
05-12-2025 13:02:39 - Antonia Crompton (Work notes)
Platform DXC Integration incident INC0575644 updated INC40763550
04-12-2025 16:20:55 - PDXC Integration (Work notes)
Assigned to Suraj Rai.
04-12-2025 16:20:52 - PDXC Integration (Additional comments)
srai7@dxc.com: Hi @Antonia Crompton
Regarding - "OneDrive path showing as Queensland Rail Univerity of Technology"
Did you try sign-out/in the OneDrive, please check the below -
Step 1 — Sign out of OneDrive
Click OneDrive cloud icon in the taskbar
Select Settings
Go to Account
Click Unlink this PC / Sign out
Step 2 — Sign back in
Use their correct work email
Please let us know the outcome. Thanks!
03-12-2025 19:01:44 - PDXC Integration (Work notes)
Assigned to Suraj Rai.
03-12-2025 19:00:58 - PDXC Integration (Work notes)
Assigned to Suraj Rai.
03-12-2025 19:00:54 - PDXC Integration (Additional comments)
srai7@dxc.com: Hi @Antonia Crompton
Regarding - "OneDrive path showing as Queensland Rail Univerity of Technology"
Did you try sign-out/in the OneDrive, please check the below -
Step 1 — Sign out of OneDrive
Click OneDrive cloud icon in the taskbar
Select Settings
Go to Account
Click Unlink this PC / Sign out
Step 2 — Sign back in
Use their correct work email
Please let us know the outcome. Thanks!
03-12-2025 17:23:48 - PDXC Integration (Work notes)
Assigned to Suraj Rai.
03-12-2025 17:22:15 - PDXC Integration (Work notes)
Added attachment ::  QLDRail_INC added (CNDEF0001178) - Screenshot 2025-12-03 181813.jpg
03-12-2025 17:21:58 - Frederic Shea (Work notes)
Platform DXC Integration incident INC0575644 created INC40763550
</t>
  </si>
  <si>
    <t xml:space="preserve">
 2025-12-03 17:23:46 PDXC Integration - State is Work in Progress was New
 2025-12-03 19:00:54 PDXC Integration - State is On Hold was Work in Progress
 2025-12-11 15:07:07 PDXC Integration - State is Work in Progress was On Hold
 2025-12-12 13:09:48 PDXC Integration - State is On Hold was Work in Progress</t>
  </si>
  <si>
    <t xml:space="preserve">
 2025-12-04 10:26:24 PDXC Integration - State is Resolved was Work in Progress
 2025-12-09 11:00:05  - State is Closed was Resolved</t>
  </si>
  <si>
    <t xml:space="preserve">
 2025-12-08 18:00:01  - State is Closed was Resolved</t>
  </si>
  <si>
    <t xml:space="preserve">
 2025-12-03 17:07:45 PDXC Integration - State is Work in Progress was New
 2025-12-03 17:09:28 PDXC Integration - State is On Hold was Work in Progress
 2025-12-05 15:46:05 PDXC Integration - State is Work in Progress was On Hold
 2025-12-05 15:46:42 PDXC Integration - State is Resolved was Work in Progress
 2025-12-10 16:00:01  - State is Closed was Resolved</t>
  </si>
  <si>
    <t xml:space="preserve">
 2025-12-04 08:27:42 PDXC Integration - State is Resolved was Work in Progress
 2025-12-09 09:00:11  - State is Closed was Resolved</t>
  </si>
  <si>
    <t xml:space="preserve">
 2025-12-03 22:54:05 PDXC Integration - State is On Hold was Work in Progress
 2025-12-05 12:27:59 PDXC Integration - State is Resolved was On Hold
 2025-12-10 13:00:06  - State is Closed was Resolved</t>
  </si>
  <si>
    <t xml:space="preserve">
 2025-12-08 16:00:04  - State is Closed was Resolved</t>
  </si>
  <si>
    <t xml:space="preserve">
 2025-12-08 16:00:09  - State is Closed was Resolved</t>
  </si>
  <si>
    <t xml:space="preserve">
 2025-12-03 15:54:49 Gilbert Noble - Assigned to is Gilbert Noble was 
 2025-12-03 15:58:55 Gilbert Noble - State is On Hold was Work in Progress
 2025-12-04 08:51:03 Gilbert Noble - State is Resolved was On Hold
 2025-12-09 09:00:07  - State is Closed was Resolved</t>
  </si>
  <si>
    <t xml:space="preserve">
 2025-12-08 16:00:03  - State is Closed was Resolved</t>
  </si>
  <si>
    <t xml:space="preserve">10-12-2025 00:10:38 - PDXC Integration (Work notes)
Assigned to DIYA DEY.
&lt;br/&gt;ccm cache files has been cleared from the device
10-12-2025 00:10:34 - PDXC Integration (Work notes)
Assigned to DIYA DEY.
&lt;br/&gt;ccm cache files has been cleared from the device
10-12-2025 00:10:26 - PDXC Integration (Additional comments)
diya.dey@dxc.com: the ccm cache files has been cleared from the device, so proceeding to close the following ticket
10-12-2025 00:07:34 - PDXC Integration (Work notes)
Assigned to DIYA DEY.
08-12-2025 18:49:58 - PDXC Integration (Work notes)
Assigned to DIYA DEY.
08-12-2025 18:49:49 - PDXC Integration (Additional comments)
diya.dey@dxc.com: the ccm cache files has been cleared from the device
05-12-2025 20:48:29 - PDXC Integration (Work notes)
Assigned to DIYA DEY.
05-12-2025 20:48:18 - PDXC Integration (Additional comments)
diya.dey@dxc.com: waiting for device to come online to clear up the ccm cache folder
04-12-2025 20:00:44 - PDXC Integration (Work notes)
Assigned to DIYA DEY.
04-12-2025 20:00:40 - PDXC Integration (Additional comments)
diya.dey@dxc.com: waiting for device to come online to clear up the ccm cache folder
03-12-2025 16:45:59 - PDXC Integration (Work notes)
Assigned to DIYA DEY.
03-12-2025 16:45:58 - PDXC Integration (Work notes)
Assigned to DIYA DEY.
03-12-2025 16:45:50 - PDXC Integration (Additional comments)
diya.dey@dxc.com: checking on this
03-12-2025 15:43:15 - PDXC Integration (Work notes)
Assigned to DIYA DEY.
03-12-2025 15:43:08 - PDXC Integration (Work notes)
Assigned to DIYA DEY.
03-12-2025 15:43:07 - PDXC Integration (Additional comments)
diya.dey@dxc.com: checking on this
03-12-2025 15:24:45 - PDXC Integration (Work notes)
Vendor Referenced this Business Service Value on Creation not found in database : SCCM
03-12-2025 15:24:31 - Riley Thomas (Work notes)
Platform DXC Integration incident INC0575629 created INC40762518
</t>
  </si>
  <si>
    <t xml:space="preserve">
 2025-12-03 15:43:07 PDXC Integration - State is Work in Progress was New
 2025-12-03 16:45:50 PDXC Integration - State is On Hold was Work in Progress
 2025-12-10 00:07:34 PDXC Integration - State is Work in Progress was On Hold
 2025-12-10 00:10:26 PDXC Integration - State is Resolved was Work in Progress
 2025-12-15 01:00:00  - State is Closed was Resolved</t>
  </si>
  <si>
    <t xml:space="preserve">
 2025-12-08 16:00:07  - State is Closed was Resolved</t>
  </si>
  <si>
    <t xml:space="preserve">08-12-2025 09:34:30 - Pruthvish Patel (Work notes)
.
08-12-2025 09:32:38 - Guest (Additional comments)
reply from: training@acquiredawareness.com.au
Good Morning Duane, That cost is for renewals. The cost for New Entrants is higher. We would look at either of the following costs for this: New Entrant – completing their 20 hour placement with AATC - $500. New Entrant – completing their 20
Good Morning Duane,
That cost is for renewals.
The cost for New Entrants is higher. We would look at either of the following costs for this:
  *   New Entrant – completing their 20 hour placement with AATC - $500.
  *   New Entrant – completing their 20 hour placement with Qld Rail - $400.
If you have any other questions, please don’t hesitate to reach out.
Kind Regards,
Sarah Townsend
RTO Operations Assistant
Acquired Awareness Traffic Management Pty Ltd
Acquired Awareness Training Centre Pty Ltd (RTO # 40905)
13 Leonard Crescent, Brendale Queensland 4500
PO Box 5757, Brendale Queensland 4500
P 07 3881 3008 (option 3)  E training@acquiredawareness.com.au&lt;mailto:training@acquiredawareness.com.au&gt;
W www.acquiredawareness.com.au&lt;https://urldefense.com/v3/__http://www.acquiredawareness.com.au/__;!!OewlTa1rXg!W3XV8sCncYCAVeVN9qolbJNAbfju7jfThr3U5gLkI33Jt3fhlAfsewS1sqqz4_kqFEHHT3_GUkJF2ugP1GbPR_hq6xm42-dkp5k$&gt;
[cid:image002.png@01DC6824.F30BCB20]
P Please consider the environment before printing this email
Warning: This email, (including any attachments transmitted with it) may contain confidential, private, or legally privileged information. Any unauthorised review, use, alteration, transmission, disclosure, distribution, print, or copy of this email (including any attachments) by an unintended recipient, person, any entity including but not limited to a business entity, representative entity, government entity, private entity, public entity or any computer system, phone system, electronic system, manual system, any system they have in place, is prohibited, without receiving appropriate authority to do so. If you are not the intended recipient, you must not disclose or use the information contained in it. If you have received this email in error, please notify us immediately by return email and destroy the original message and all copies of the message (including any attachments transmitted with it). Any right that the sender may have under copyright law and any confidential or legal professional privilege is not waived or lost by any mistaken delivery of the email. Acquired Awareness is not responsible for any changes made to a document other than those made by Acquired Awareness. Acquired Awareness accepts no liability for any damage caused by this email or its attachments due to viruses, interference, interception, corruption, or unauthorised access. Acquired Awareness accepts no responsibility for the content of any email which is sent by an employee, which is of a personal nature and opinions contained in these emails do not necessarily reflect the opinions of Acquired Awareness.
05-12-2025 15:28:37 - Gilbert Noble (Work notes)
.
05-12-2025 15:22:06 - Guest (Additional comments)
reply from: TrainingIntegration@QR.COM.AU
Thanks Sarah,
I’m just confirming that the training is renewal.  I have a feeling it might be for new entrants.  I’ll get back to you as soon as I can.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04-12-2025 13:18:54 - Cameron Horn (Work notes)
.
04-12-2025 13:18:27 - Guest (Additional comments)
reply from: training@acquiredawareness.com.au
Good Afternoon Duane, Thank you for your email. The Traffic Control renewal course is $230 per person. For 2 participants, the total cost would be $460.?00. We do have space available on this date, if you would like to send me through the participants
Good Afternoon Duane,
Thank you for your email.
The Traffic Control renewal course is $230 per person.
For 2 participants, the total cost would be $460.00.
We do have space available on this date, if you would like to send me through the participants information, I can get this organised for you.
If you need anything further, please let me know.
Kind Regards,
Sarah Townsend
RTO Operations Assistant
Acquired Awareness Traffic Management Pty Ltd
Acquired Awareness Training Centre Pty Ltd (RTO # 40905)
13 Leonard Crescent, Brendale Queensland 4500
PO Box 5757, Brendale Queensland 4500
P 07 3881 3008 (option 3)  E training@acquiredawareness.com.au&lt;mailto:training@acquiredawareness.com.au&gt;
W www.acquiredawareness.com.au&lt;https://urldefense.com/v3/__http://www.acquiredawareness.com.au/__;!!OewlTa1rXg!WwAaPgY0r168zRCKbjGUY59gIZWVIdazbVOxqYojuy8HQmGHGg1UZG2RvOyHHKC0g44H7roz1hybiwL0fdekx6VrM7YKKfvpnoc$&gt;
[cid:image002.png@01DC6520.3553B770]
P Please consider the environment before printing this email
Warning: This email, (including any attachments transmitted with it) may contain confidential, private, or legally privileged information. Any unauthorised review, use, alteration, transmission, disclosure, distribution, print, or copy of this email (including any attachments) by an unintended recipient, person, any entity including but not limited to a business entity, representative entity, government entity, private entity, public entity or any computer system, phone system, electronic system, manual system, any system they have in place, is prohibited, without receiving appropriate authority to do so. If you are not the intended recipient, you must not disclose or use the information contained in it. If you have received this email in error, please notify us immediately by return email and destroy the original message and all copies of the message (including any attachments transmitted with it). Any right that the sender may have under copyright law and any confidential or legal professional privilege is not waived or lost by any mistaken delivery of the email. Acquired Awareness is not responsible for any changes made to a document other than those made by Acquired Awareness. Acquired Awareness accepts no liability for any damage caused by this email or its attachments due to viruses, interference, interception, corruption, or unauthorised access. Acquired Awareness accepts no responsibility for the content of any email which is sent by an employee, which is of a personal nature and opinions contained in these emails do not necessarily reflect the opinions of Acquired Awareness.
</t>
  </si>
  <si>
    <t xml:space="preserve">
 2025-12-03 16:00:08 Fred Shea - State is Resolved was New
 2025-12-08 17:00:01  - State is Closed was Resolved</t>
  </si>
  <si>
    <t xml:space="preserve">12-12-2025 21:31:34 - Peter Bidois (Work notes)
Platform DXC Integration incident INC0575626 updated INC40892596
12-12-2025 21:31:29 - Peter Bidois (Additional comments)
Hi Azra. So when people are wanting to search for my number in the QR Global contacts list my number is not there.
12-12-2025 16:51:11 - PDXC Integration (Work notes)
Assigned to Azra Fathima.
12-12-2025 16:50:59 - PDXC Integration (Work notes)
Assigned to Azra Fathima.
12-12-2025 16:50:55 - PDXC Integration (Additional comments)
afathima@dxc.com: From: Fathima, Azra 
Sent: 12 December 2025 12:20
To: peter.bidois@qr.com.au
Cc: GDIC India Modern Workplace MDM team &lt;indiawpsmdm@dxc.com&gt;
Subject: QR-INC40892596-Mobiel stating SOS only, first time setup (RITM0269144 cont.)
Hello Peter,
Good day.
I am from Intune team and this is regarding the incident mentioned in the subject line. Could you please explain the issue you are facing with the device. I could see the device is not enrolled in Intune properly.
Thanks &amp; Regards
Azra Fathima
Modern Workplace
DXC Technology
Email ID – afathima@dxc.com
12-12-2025 16:37:20 - Gilbert Noble (Work notes)
Platform DXC Integration incident INC0575626 updated INC40892596
12-12-2025 16:07:58 - PDXC Integration (Work notes)
Everything appears to be ok in exchange and entra. Please investigate on your end or intune's end again.
Thanks
12-12-2025 14:20:51 - PDXC Integration (Work notes)
Assigned to Sonia Pandey.
12-12-2025 14:02:50 - Cameron Horn (Work notes)
Platform DXC Integration incident INC0575626 updated INC40892596
12-12-2025 14:02:45 - Cameron Horn (Work notes)
Assigning to the DXC O365 Messaging team to investigate why the number is not displaying in the GAL since the Intune team is unable to assist
12-12-2025 13:34:41 - PDXC Integration (Work notes)
Hello Team,
If a number is not appearing in GAL contacts list, then it's not in Intune scope.
12-12-2025 13:17:52 - PDXC Integration (Work notes)
Assigned to Azra Fathima.
12-12-2025 13:02:59 - PDXC Integration (Work notes)
Vendor Referenced this CI Value on Creation not found in database : Corporate Mobile Phones
12-12-2025 13:02:51 - PDXC Integration (Work notes)
Added attachment ::  QLDRail_INC added (CNDEF0001178) - IMG_0002.png
12-12-2025 13:02:32 - Pruthvish Patel (Work notes)
Platform DXC Integration incident INC0575626 created INC40892596
12-12-2025 13:02:17 - Pruthvish Patel (Work notes)
Assigning to DXC Intune Support for further investigation for 
number is not showing in the QR global contacts lis
12-12-2025 10:19:00 - Pruthvish Patel (Work notes)
Investigating
11-12-2025 12:14:38 - Peter Bidois (Additional comments)
Hi Casey. No problem thank you for your help.
11-12-2025 10:47:35 - Casey Micklesson (Work notes)
Hi Service Desk, 
Customers service issues have been fixed however, they are not appearing in the Global Address list. 
Can you please assist?
Thank you
11-12-2025 10:47:35 - Casey Micklesson (Additional comments)
Hi Peter, 
Thank you for confirming. 
I will assign this ticket over to the Service Desk to assist further with the Global Address issues.
Thank you
10-12-2025 07:13:30 - Peter Bidois (Additional comments)
I have put the new sim in and all is working now. But my number is not showing in the QR global contacts list. Thank you for your help with this.
10-12-2025 07:12:41 - Peter Bidois (Additional comments)
Morning Casey
09-12-2025 12:56:49 - Peter Bidois (Additional comments)
Hi Casey. Thank you for that, I just checked with admin and it has not been delivered yet. I will check again before I leave if not I will grab it tomorrow morning and have a go at setting it up. I will keep you updated. Cheers
09-12-2025 11:25:31 - Casey Micklesson (Additional comments)
Hi Peter,
I had this delivered to the Sunshine Depot and it looks like the parcel is on board for delivery.
LATEST
Current milestone: It's coming today
Onboard for delivery
NARANGBA QLD • Tue 9 Dec, 9.13am
Please let me know when you have tested this and how you go.
Thank you,
08-12-2025 17:07:35 - Peter Bidois (Additional comments)
Hi Casey. No problem. Is it getting sent to my home address or the sunshine depot?
08-12-2025 17:07:00 - Peter Bidois (Additional comments)
Hi Casey
08-12-2025 13:45:00 - Casey Micklesson (Work notes)
Completed sim replacement as sim is not allowing swap.
Sim Number: 8000493152583
PUK: 47043701
Consignment: Q0KZ50075296
Waiting user to get sim and confirm working
08-12-2025 13:45:00 - Casey Micklesson (Additional comments)
Hi Peter,
I have tried to swap to that sim however, it does not allow me to. 
I have dispatched a replacement sim card to you under consignment: Q0KZ50075296.
I have activated this under the new mobile number.
Can you please place this sim into the device when you receive?
Please let me know how you go with this.
Thank you,
05-12-2025 19:26:23 - Peter Bidois (Additional comments)
Hi Casey. I have tried all the steps below and it is still saying SOS. 
But the sim number is different. The number on the sim is 8000 4931 53227.
05-12-2025 19:24:48 - Peter Bidois (Additional comments)
Hi Casey
04-12-2025 13:20:45 - Casey Micklesson (Work notes)
Waiting confirmation from user
04-12-2025 13:20:45 - Casey Micklesson (Additional comments)
Hi Peter,
Can you please try the below:
- Turn the device off
- Remove the sim 
- Reinsert the sim
- Turn the device on
Can you please also confirm the sim number in the phone is 8000493153144?
Thank you,
04-12-2025 12:50:58 - Raegan Munro (Work notes)
Description of Issue:
 User called for an update on this ticket. 
Troubleshooting:
 Advised that ticket is with Telstra for further troubleshooting. 
Leaving note for Telstra to update user asap.
============================ 
Username: Peter Bidois
Employee ID: R918663
Contact Number: 0430567500
03-12-2025 16:25:34 - Casey Micklesson (Work notes)
Please note your Order Reference Number:
15634566
</t>
  </si>
  <si>
    <t xml:space="preserve">
 2025-12-03 16:25:34 Casey Micklesson - Assigned to is Casey Micklesson was 
 2025-12-04 13:20:45 Casey Micklesson - State is On Hold was Work in Progress
 2025-12-11 10:47:35 Casey Micklesson - Assignment Group is Global Service Desk was Telstra Support
 2025-12-11 12:31:55 Shane Kmet - Assigned to is George Knight was 
 2025-12-12 13:02:17 Pruthvish Patel - State is Work in Progress was On Hold
 2025-12-12 13:34:35 PDXC Integration - Assignment Group is Global Service Desk was DXC Intune Support
 2025-12-12 14:02:45 Cameron Horn - Assignment Group is DXC O365 Messaging was Global Service Desk
 2025-12-12 16:07:49 PDXC Integration - Assignment Group is Global Service Desk was DXC O365 Messaging
 2025-12-12 16:36:35 Gilbert Noble - Assigned to is Fred Shea was 
 2025-12-12 16:37:16 Gilbert Noble - Assignment Group is DXC Intune Support was Global Service Desk
 2025-12-12 16:50:55 PDXC Integration - State is On Hold was Work in Progress</t>
  </si>
  <si>
    <t xml:space="preserve">
 2025-12-03 15:45:08 PDXC Integration - State is Work in Progress was New
 2025-12-03 15:45:51 PDXC Integration - State is On Hold was Work in Progress
 2025-12-03 19:35:11 PDXC Integration - State is Work in Progress was On Hold
 2025-12-03 19:36:06 PDXC Integration - State is Resolved was Work in Progress
 2025-12-08 20:00:02  - State is Closed was Resolved</t>
  </si>
  <si>
    <t xml:space="preserve">
 2025-12-08 15:00:00  - State is Closed was Resolved</t>
  </si>
  <si>
    <t xml:space="preserve">
 2025-12-03 15:10:12 PDXC Integration - State is Work in Progress was New
 2025-12-03 15:15:48 PDXC Integration - State is Resolved was Work in Progress
 2025-12-08 16:00:01  - State is Closed was Resolved</t>
  </si>
  <si>
    <t xml:space="preserve">
 2025-12-03 16:05:31 Zoe O'Brien - Assignment Group is DXC Application AUS was Global Service Desk
 2025-12-03 17:06:15 PDXC Integration - State is Work in Progress was New
 2025-12-04 10:48:19 PDXC Integration - State is Resolved was Work in Progress
 2025-12-09 11:00:04  - State is Closed was Resolved</t>
  </si>
  <si>
    <t xml:space="preserve">
 2025-12-03 15:04:34 PDXC Integration - State is Resolved was Work in Progress
 2025-12-08 16:00:07  - State is Closed was Resolved</t>
  </si>
  <si>
    <t xml:space="preserve">
 2025-12-08 15:00:02  - State is Closed was Resolved</t>
  </si>
  <si>
    <t xml:space="preserve">
 2025-12-03 14:43:22 Cameron Horn - Assigned to is Fred Shea was 
 2025-12-03 14:45:40 Fred Shea - State is Resolved was Work in Progress
 2025-12-08 15:00:01  - State is Closed was Resolved</t>
  </si>
  <si>
    <t xml:space="preserve">
 2025-12-08 15:00:04  - State is Closed was Resolved</t>
  </si>
  <si>
    <t xml:space="preserve">
 2025-12-03 15:27:25 Andrew Draper - State is Resolved was New
 2025-12-08 16:00:02  - State is Closed was Resolved</t>
  </si>
  <si>
    <t xml:space="preserve">09-12-2025 11:22:52 - Casey Micklesson (Additional comments)
Hi Hafiz,
Great news. Thank you for confirming and have a great afternoon!
Thanks
08-12-2025 17:22:20 - Hafiz Muhammad Bilal Qasim (Additional comments)
reply from: hafiz.qasim@qr.com.au
Hi
Yes I followed the steps and the issue is resolved now. Thank you so much for your support
Sent from my iPhone
08-12-2025 13:39:03 - Casey Micklesson (Additional comments)
Hi Hafiz,
Can you please confirm you have completed the below troubleshooting and if this has fixed the issue?
- Turn the device off
- Remove the sim card
- Place the sim card in
- Turn the phone on
If this does not work, can you please try completing a network reset?
- Settings &gt; General &gt; Transfer or Reset [Device] &gt; Reset &gt; Reset Network Settings
This will not remove any of your data, it will only reset the Telstra settings.
Please feel free to call us on 0730728877 if you have any questions.
Thank you,
04-12-2025 14:28:26 - Casey Micklesson (Additional comments)
Hi Hafiz,  
Thank you for raising this concern with us.
Can you please try the below troubleshooting and see if this fixes the issue.
- Turn the device off 
- Remove the sim card 
- Place the sim card in
- Turn the phone on
If this does not work, can you please try completing a network reset?
- Settings &gt; General &gt; Transfer or Reset [Device] &gt; Reset &gt; Reset Network Settings
This will not remove any of your data, it will only reset the Telstra settings. 
Please feel free to call us on 0730728877 if you have any questions.
Thank you,
04-12-2025 14:28:26 - Casey Micklesson (Work notes)
Provided customer troubleshooting and advised there is a known Telstra issue
03-12-2025 16:25:17 - Casey Micklesson (Work notes)
Please note your Order Reference Number:
15634565
</t>
  </si>
  <si>
    <t xml:space="preserve">
 2025-12-03 16:25:17 Casey Micklesson - Assigned to is Casey Micklesson was 
 2025-12-04 14:28:26 Casey Micklesson - State is On Hold was Work in Progress
 2025-12-09 11:22:52 Casey Micklesson - State is Resolved was On Hold
 2025-12-14 12:00:10  - State is Closed was Resolved</t>
  </si>
  <si>
    <t xml:space="preserve">09-12-2025 09:36:00 - PDXC Integration (Work notes)
Solved (Permanently)
09-12-2025 09:35:58 - PDXC Integration (Work notes)
None
I received an email from Indiana advising that the printer was working again. Closing the ticket.
08-12-2025 09:20:59 - PDXC Integration (Work notes)
None
I sent a follow-up email and am awaiting a reply. I checked the printer, and everything is working as usual.
05-12-2025 08:49:34 - PDXC Integration (Work notes)
None
I checked the printer this morning and can see SLNX running as expected and printing happening with end users. I emailed Indiana to confirm that everything is working and am awaiting her response.
03-12-2025 15:28:49 - PDXC Integration (Work notes)
None
I checked the printer, and it is stuck loading SLNX. I tried rebooting the device, but it made no difference. I am running a reinstallation task on the printer and will check again tomorrow once it is complete.
03-12-2025 15:28:49 - PDXC Integration (Work notes)
None
I checked the printer, and it is stuck loading SLNX. I tried rebooting the device, but it made no difference. I am running a reinstallation task on the printer and will check again tomorrow once it is complete.
03-12-2025 14:56:25 - Riley Thomas (Work notes)
Platform DXC Integration incident INC0575609 updated INC40762126
03-12-2025 14:56:19 - Riley Thomas (Work notes)
From: donotreply@ricoh.com.au &lt;donotreply@ricoh.com.au&gt; 
Sent: Wednesday, 3 December 2025 3:21 PM
To: Holdsworth, Indi &lt;Indi.Holdsworth@QR.COM.AU&gt;
Subject: New Ricoh Ticket CS2512030258
Dear Indiana Holdsworth, Thank you for contacting Ricoh Australia. A new ticket has been opened with the following details: Ticket No. : CS2512030258 Serial Number: 3109R620504 Product Name: IMC3000 Purchase Order Number: Reference: INC40762126
ZjQcmQRYFpfptBannerStart
[EXTERNAL EMAIL]: 
This email originated from outside Queensland Rail. Do not click on links or open attachments unless you recognise the sender and know the content is safe. 
    Report Phish     
ZjQcmQRYFpfptBannerEnd
Dear Indiana Holdsworth, 
Thank you for contacting Ricoh Australia.
A new ticket has been opened with the following details: 
Ticket No.: CS2512030258
Serial Number: 3109R620504
Product Name: IMC3000
Purchase Order Number: 
Reference: INC40762126
Problem Description: [Summary]:3109R620504 - "Starting Ricoh streamline nx. Please wait" Serial does not exist: QLD Rail NOW Ticket Number: INC0575609 Post Code: 4034 Contact Name: Indi Holdsworth Contact Phone Number: 0404179877 Email Address: indi.holdsworth@qr.com.au Alternative Contact: n/a Alternative Contact Phone Number: n/a Printer Serial Number: 3109R620504 Printer IP: n/a Severity Level: 3 Issue/Request Details: User advised that the printer is showing "Starting Ricoh streamline nx. Please wait" User advised that the printer has been showing this since Monday
Location and contact details: 
Contact Name: Indiana Holdsworth
Contact Number: 07 3072 8807
Customer: 401362 (DXC TECHNOLOGY AUS PTY LTD)
Site: 401362-G02 (DXC QUEENSLAND RAIL)
Machine Location Address: TPM SHED 4, 347 BILSEN ROAD GEEBUNG QLD 4034
This is an automatic message, If you have any queries regarding your ticket, please do not hesitate in contacting us on 1300 362 577.
For further support utilising our, How-to videos, Training Materials, and Knowledge Base, please use this link Training 
Kind regards,
Ricoh
03-12-2025 14:48:18 - PDXC Integration (Work notes)
None
Assigning to Application Support for further assistance
03-12-2025 14:48:14 - PDXC Integration (Work notes)
None
Assigning to Application Support for further assistance
03-12-2025 14:48:08 - PDXC Integration (Work notes)
None
Assigning to Application Support for further assistance
03-12-2025 14:35:24 - PDXC Integration (Work notes)
Vendor Referenced this CI Value on Creation not found in database : 3109R620504 - SP3510SF
03-12-2025 14:35:08 - Zoe O'Brien (Work notes)
Platform DXC Integration incident INC0575609 created INC40762126
</t>
  </si>
  <si>
    <t xml:space="preserve">
 2025-12-03 15:28:45 PDXC Integration - State is On Hold was Work in Progress
 2025-12-09 09:35:56 PDXC Integration - State is Resolved was On Hold
 2025-12-14 10:00:04  - State is Closed was Resolved</t>
  </si>
  <si>
    <t xml:space="preserve">
 2025-12-03 14:52:15 PDXC Integration - State is Work in Progress was New
 2025-12-03 15:19:10 PDXC Integration - State is On Hold was Work in Progress
 2025-12-03 15:41:53 PDXC Integration - State is Work in Progress was On Hold
 2025-12-03 15:42:07 Andrew Harris - State is Resolved was Work in Progress
 2025-12-04 08:50:26 Andrew Harris - State is Work in Progress was Resolved
 2025-12-04 09:02:39 PDXC Integration - State is On Hold was Work in Progress
 2025-12-05 10:18:41 PDXC Integration - State is Work in Progress was On Hold
 2025-12-05 10:19:49 PDXC Integration - State is Resolved was Work in Progress
 2025-12-10 11:00:05  - State is Closed was Resolved</t>
  </si>
  <si>
    <t xml:space="preserve">
 2025-12-03 14:08:29 Raegan Munro - State is On Hold was Work in Progress
 2025-12-04 13:13:57 Fred Shea - State is Resolved was On Hold
 2025-12-09 14:00:05  - State is Closed was Resolved</t>
  </si>
  <si>
    <t xml:space="preserve">
 2025-12-03 14:23:13 PDXC Integration - State is On Hold was Work in Progress
 2025-12-03 15:10:51 PDXC Integration - State is Resolved was On Hold
 2025-12-08 16:00:03  - State is Closed was Resolved</t>
  </si>
  <si>
    <t xml:space="preserve">
 2025-12-08 14:00:06  - State is Closed was Resolved</t>
  </si>
  <si>
    <t xml:space="preserve">
 2025-12-03 13:44:27 Shane Kmet - Assigned to is Fred Shea was 
 2025-12-03 13:44:34 Shane Kmet - State is Resolved was Work in Progress
 2025-12-08 14:00:07  - State is Closed was Resolved</t>
  </si>
  <si>
    <t xml:space="preserve">10-12-2025 08:11:54 - PDXC Integration (Work notes)
Assigned to Robert William.
&lt;br/&gt;User has confirmed that they can upload documents now without issues. 
10-12-2025 08:11:35 - PDXC Integration (Work notes)
Assigned to Robert William.
&lt;br/&gt;User has confirmed that they can upload documents now without issues. 
10-12-2025 08:11:27 - PDXC Integration (Additional comments)
robert.pau.william@dxc.com: User has confirmed that they can upload documents now without issues. 
09-12-2025 12:59:28 - PDXC Integration (Work notes)
Assigned to Robert William.
09-12-2025 12:58:54 - PDXC Integration (Work notes)
Assigned to Robert William.
09-12-2025 12:58:50 - PDXC Integration (Additional comments)
robert.pau.william@dxc.com: Confirmed user has same access as Timothy Russell. 
Contacted user for further details of isssue and screenshots etc to help wth troubleshooting.
08-12-2025 15:17:18 - PDXC Integration (Work notes)
Assigned to Robert William.
08-12-2025 15:10:20 - Shane Kmet (Work notes)
Platform DXC Integration incident INC0575590 updated INC40833195
08-12-2025 15:10:16 - Shane Kmet (Work notes)
Checiking MS Outlook for user - George Dodera is OOO until 30/12/2025
George Dodera
george.dodera@qr.com.au
R916645
Assiging ticket to SharePoint team to check on users access permissions of the sahrepoint site provided
Please advise back if user has access or if there is a  fault for users access, as its reported that user had and then lost access
https://queenslandrail.sharepoint.com/Operations/Traincrew/Train Notices 2017/Forms/Last 90 days default.aspx
08-12-2025 15:09:48 - PDXC Integration (Work notes)
Vendor Referenced this CI Value on Creation not found in database : General Enquiries (Generic Ci)
08-12-2025 15:09:23 - Shane Kmet (Work notes)
Platform DXC Integration incident INC0575590 created INC40833195
05-12-2025 06:57:58 - Raegan Munro (Work notes)
From: IT Service Desk 
Sent: Friday, 5 December 2025 7:58 AM
To: Dodera, George &lt;George.Dodera@QR.COM.AU&gt;
Subject: INC0575590 - Issues accessing SharePoint
Hi George,
I just wanted to follow up with you and determine if you are still having issues with the SharePoint?
If so, please give us a call on 07 3072 5000 (we are option 1), or alternatively email us at ITServiceDesk@qr.com.au so that we may complete further troubleshooting. Please be sure to cite incident no. INC0575590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05-12-2025 06:57:55 - Raegan Munro (Work notes)
Investigating.
04-12-2025 09:17:10 - Raegan Munro (Additional comments)
Hi George,
I just wanted to follow up with you and determine if you are still having issues with the SharePoint?
If so, please give us a call on 07 3072 5000 (we are option 1), or alternatively email us at ITServiceDesk@qr.com.au so that we may complete further troubleshooting. Please be sure to cite incident no. INC0575590 when you do so. 
In the event that you are no longer having these issues please advise so that we may proceed with ticket closure. 
Kind regards, 
Raegan.
04-12-2025 09:16:39 - Raegan Munro (Work notes)
Investigating.
03-12-2025 13:47:13 - Zahra Gholami (Additional comments)
Hi George, 
Thank you for reaching out to us via live chat earlier today. I noticed that the session ended before we were able to provide you with a solution.
If your issue is still unresolved, please don't hesitate to reconnect with us. 
You can reopen your request by contacting the Service Desk on 07 3072 5000, and we'll be glad to continue assisting you.
We're here to help ensure everything is working smoothly for you.
Kind Regards,
Zahra Gholami
03-12-2025 13:42:21 - Zahra Gholami (Additional comments)
Thank you for contacting  the ICT Service Desk.  I am looking into your question now and will be with you shortly.
03-12-2025 13:42:20 - George Dodera (Additional comments)
Hi Team - one of our users seems to have lost access to one of the sharepoint sites he nornally has access to can someone check if Patrick Healy still has access to see files in https://queenslandrail.sharepoint.com/Operations/Traincrew/Train Notices 2017/Forms/Last 90 days default.aspx  he shuld have same permissions as Timithy Russell
03-12-2025 13:42:19 - Zahra Gholami (Work notes)
the ICT Service Desk10m ago10 minutes ago
We're here to help. To assist you more efficiently, could you please provide your contact number and the name of your PC ?
GD
George Dodera10m ago10 minutes ago
Hi Team - one of our users seems to have lost access to one of the sharepoint sites he nornally has access to can someone check if Patrick Healy still has access to see files in https://queenslandrail.sharepoint.com/Operations/Traincrew/Train Notices 2017/Forms/Last 90 days default.aspx  he shuld have same permissions as Timithy Russell
the ICT Service Desk10m ago10 minutes ago
Thank you for contacting the ICT Service Desk. Someone will be with you shortly to assist you.
ZG
Zahra Gholami9m ago9 minutes ago
Thank you for contacting  the ICT Service Desk.  I am looking into your question now and will be with you shortly.
GD
George Dodera2m ago2 minutes ago
George Dodera has left the support session.
</t>
  </si>
  <si>
    <t xml:space="preserve">
 2025-12-03 13:47:13 Zahra Gholami - State is On Hold was Work in Progress
 2025-12-08 15:09:12 Shane Kmet - State is Work in Progress was On Hold
 2025-12-09 12:58:50 PDXC Integration - State is On Hold was Work in Progress
 2025-12-10 08:11:27 PDXC Integration - State is Resolved was On Hold</t>
  </si>
  <si>
    <t xml:space="preserve">
 2025-12-03 15:50:16 PDXC Integration - State is Work in Progress was New
 2025-12-03 16:33:57 PDXC Integration - State is Resolved was Work in Progress
 2025-12-08 17:00:08  - State is Closed was Resolved</t>
  </si>
  <si>
    <t xml:space="preserve">
 2025-12-03 13:33:33 TRAP Alerts - State is New was New
 2025-12-04 09:32:30 PDXC Integration - State is Work in Progress was New
 2025-12-04 10:15:59 PDXC Integration - State is Resolved was Work in Progress
 2025-12-09 11:00:09  - State is Closed was Resolved</t>
  </si>
  <si>
    <t xml:space="preserve">
 2025-12-08 14:00:11  - State is Closed was Resolved</t>
  </si>
  <si>
    <t xml:space="preserve">
 2025-12-03 13:30:29 TRAP Alerts - State is New was New
 2025-12-04 09:32:38 PDXC Integration - State is Work in Progress was New
 2025-12-05 12:04:58 PDXC Integration - State is Resolved was Work in Progress
 2025-12-10 13:00:03  - State is Closed was Resolved</t>
  </si>
  <si>
    <t xml:space="preserve">
 2025-12-03 16:24:54 Casey Micklesson - State is Resolved was New
 2025-12-08 17:00:01  - State is Closed was Resolved</t>
  </si>
  <si>
    <t xml:space="preserve">
 2025-12-03 13:22:28 Shane Kmet - Assigned to is Fred Shea was 
 2025-12-03 13:22:36 Shane Kmet - State is Resolved was Work in Progress
 2025-12-08 14:00:05  - State is Closed was Resolved</t>
  </si>
  <si>
    <t xml:space="preserve">
 2025-12-03 15:48:21 Tommy Green - State is Resolved was New
 2025-12-08 16:00:05  - State is Closed was Resolved</t>
  </si>
  <si>
    <t xml:space="preserve">
 2025-12-03 13:19:20 TRAP Alerts - State is New was New
 2025-12-04 09:32:37 PDXC Integration - State is Work in Progress was New
 2025-12-05 11:49:23 PDXC Integration - State is Resolved was Work in Progress
 2025-12-10 12:00:07  - State is Closed was Resolved</t>
  </si>
  <si>
    <t xml:space="preserve">
 2025-12-03 13:12:02 TRAP Alerts - State is New was New
 2025-12-04 09:32:49 PDXC Integration - State is Work in Progress was New
 2025-12-05 11:44:05 PDXC Integration - State is Resolved was Work in Progress
 2025-12-10 12:00:05  - State is Closed was Resolved</t>
  </si>
  <si>
    <t xml:space="preserve">
 2025-12-03 13:09:56 Shane Kmet - Assigned to is Fred Shea was 
 2025-12-03 13:10:02 Shane Kmet - State is Resolved was Work in Progress
 2025-12-08 14:00:09  - State is Closed was Resolved</t>
  </si>
  <si>
    <t xml:space="preserve">
 2025-12-03 13:27:40 Gilbert Noble - State is Resolved was New
 2025-12-08 14:00:02  - State is Closed was Resolved</t>
  </si>
  <si>
    <t xml:space="preserve">
 2025-12-08 14:00:01  - State is Closed was Resolved</t>
  </si>
  <si>
    <t xml:space="preserve">
 2025-12-08 14:00:09  - State is Closed was Resolved</t>
  </si>
  <si>
    <t xml:space="preserve">
 2025-12-08 14:00:12  - State is Closed was Resolved</t>
  </si>
  <si>
    <t xml:space="preserve">12-12-2025 15:28:02 - PDXC Integration (Work notes)
Assigned to Azra Fathima.
&lt;br/&gt;From: Fathima, Azra 
Sent: 12 December 2025 10:55
To: 'Woolnough, Karl' &lt;karl.woolnough@qr.com.au&gt;; Rosales, Win &lt;Win.Rosales@qr.com.au&gt;
Cc: Pabbineedi, Satya Gopala Krishna &lt;s.pabbineedi@dxc.com&gt;; Muchetty, Bhagyashree &lt;bhagyashree.muchetty@dxc.com&gt;
Subject: RE: QR-INC40763126-Obzervr training Bundaberg - Win Rosales (R918439) cannot access Obzervr 
Hello Karl,
Ok. Will reach you both on Monday.
Thanks &amp; Regards
Azra Fathima
Modern Workplace
DXC Technology
Email ID – afathima@dxc.com
From: Woolnough, Karl &lt;karl.woolnough@qr.com.au&gt; 
Sent: 12 December 2025 10:52
To: Fathima, Azra &lt;afathima@dxc.com&gt;; Rosales, Win &lt;Win.Rosales@qr.com.au&gt;
Cc: Pabbineedi, Satya Gopala Krishna &lt;s.pabbineedi@dxc.com&gt;; Muchetty, Bhagyashree &lt;bhagyashree.muchetty@dxc.com&gt;
Subject: Re: QR-INC40763126-Obzervr training Bundaberg - Win Rosales (R918439) cannot access Obzervr 
Win isnt at work today, I will need to get him to try next week.
Thanks 
Karl
Karl Woolnough
Trackside Systems Co-ordinator Bundaberg
Miriam Vale MUD, 1 Chapman Street 
Miriam Vale, Qld 4677 
T: 07 48040722
M: 0400963533 
________________________________________
From: Fathima, Azra &lt;afathima@dxc.com&gt;
Sent: Friday, December 12, 2025 3:09 PM
To: Woolnough, Karl &lt;karl.woolnough@qr.com.au&gt;; Rosales, Win &lt;Win.Rosales@qr.com.au&gt;
Cc: Pabbineedi, Satya Gopala Krishna &lt;s.pabbineedi@dxc.com&gt;; Muchetty, Bhagyashree &lt;bhagyashree.muchetty@dxc.com&gt;
Subject: RE: QR-INC40763126-Obzervr training Bundaberg - Win Rosales (R918439) cannot access Obzervr 
*1st Follow-up* Hello Karl, As informed in below email, user should now be able to access Obzervr application on the device - QRST-8ETD0VS7GK. As there is no action pending from our end, could you please let us know if we can proceed with closing
*1st Follow-up*
Hello Karl,
As informed in below email, user should now be able to access Obzervr application on the device - QRST-8ETD0VS7GK.
As there is no action pending from our end, could you please let us know if we can proceed with closing the incident.
Thanks &amp; Regards
Azra Fathima
Modern Workplace
DXC Technology
Email ID – afathima@dxc.com
From: Fathima, Azra 
Sent: 11 December 2025 13:30
To: Woolnough, Karl &lt;karl.woolnough@qr.com.au&gt;
Cc: Pabbineedi, Satya Gopala Krishna &lt;s.pabbineedi@dxc.com&gt;; Muchetty, Bhagyashree &lt;bhagyashree.muchetty@dxc.com&gt;
Subject: RE: QR-INC40763126-Obzervr training Bundaberg - Win Rosales (R918439) cannot access Obzervr 
Hello Karl,
Apologies, I missed your email. I could see that the application is installed for Win. He should now be able to access and use the application.
Please let us know if we can proceed with closing the incident.
Thanks &amp; Regards
Azra Fathima
Modern Workplace
DXC Technology
Email ID – afathima@dxc.com
From: Woolnough, Karl &lt;karl.woolnough@qr.com.au&gt; 
Sent: 11 December 2025 07:49
To: Fathima, Azra &lt;afathima@dxc.com&gt;
Subject: Re: QR-INC40763126-Obzervr training Bundaberg - Win Rosales (R918439) cannot access Obzervr 
QRST-8ETD0VS7GK
12-12-2025 15:27:11 - PDXC Integration (Work notes)
Assigned to Azra Fathima.
&lt;br/&gt;please ignore previous worknotes.
12-12-2025 15:10:41 - PDXC Integration (Work notes)
Assigned to Azra Fathima.
&lt;br/&gt;From: Fathima, Azra 
Sent: 12 December 2025 10:23
To: Woolnough, Karl &lt;karl.woolnough@qr.com.au&gt;
Subject: RE: QR-INC40759684-GAL not showing in contacts list
Hello Karl,
Could you please share your availability to check over teams call.
Thanks &amp; Regards
Azra Fathima
Modern Workplace
DXC Technology
Email ID – afathima@dxc.com
11-12-2025 11:57:28 - PDXC Integration (Work notes)
Assigned to Azra Fathima.
&lt;br/&gt;From: Fathima, Azra 
Sent: 11 December 2025 07:26
To: Woolnough, Karl &lt;karl.woolnough@qr.com.au&gt;
Cc: Pabbineedi, Satya Gopala Krishna &lt;s.pabbineedi@dxc.com&gt;; Muchetty, Bhagyashree &lt;bhagyashree.muchetty@dxc.com&gt;
Subject: RE: QR-INC40763126-Obzervr training Bundaberg - Win Rosales (R918439) cannot access Obzervr 
*Follow-up*
Hello Karl,
May I know if it is possible to run the below command on that device and share the device name.
Command : Hostname
Thanks &amp; Regards
Azra Fathima
Modern Workplace
DXC Technology
Email ID – afathima@dxc.com
10-12-2025 18:26:34 - PDXC Integration (Work notes)
Assigned to Azra Fathima.
&lt;br/&gt;Reached to user, awaiting for the user response
09-12-2025 17:10:08 - PDXC Integration (Work notes)
Assigned to Azra Fathima.
09-12-2025 17:09:48 - PDXC Integration (Work notes)
Assigned to Azra Fathima.
09-12-2025 17:09:44 - PDXC Integration (Additional comments)
afathima@dxc.com: From: Fathima, Azra 
Sent: 09 December 2025 12:39
To: 'Woolnough, Karl' &lt;karl.woolnough@qr.com.au&gt;
Subject: RE: QR-INC40763126-Obzervr training Bundaberg - Win Rosales (R918439) cannot access Obzervr 
Hello Karl,
May I know if its possible to run the command :
Hostname on that device and share the name.
Thanks &amp; Regards
Azra Fathima
Modern Workplace
DXC Technology
Email ID – afathima@dxc.com
From: Woolnough, Karl &lt;karl.woolnough@qr.com.au&gt; 
Sent: 09 December 2025 11:22
To: Fathima, Azra &lt;afathima@dxc.com&gt;
Subject: Re: QR-INC40763126-Obzervr training Bundaberg - Win Rosales (R918439) cannot access Obzervr 
SM231266
Karl Woolnough
Trackside Systems Co-ordinator Bundaberg
Miriam Vale MUD, 1 Chapman Street 
Miriam Vale, Qld 4677 
T: 07 48040722
M: 0400963533 
________________________________________
From: Fathima, Azra &lt;afathima@dxc.com&gt;
Sent: Tuesday, December 9, 2025 3:50 PM
To: Woolnough, Karl &lt;karl.woolnough@qr.com.au&gt;
Subject: RE: QR-INC40763126-Obzervr training Bundaberg - Win Rosales (R918439) cannot access Obzervr 
Hello Karl, Sure. I can then check it further. Thanks &amp; Regards Azra Fathima Modern Workplace DXC Technology Email ID – afathima@ dxc. com From: Woolnough, Karl &lt;karl. woolnough@ qr. com. au&gt; Sent: 09 December 2025 11: 20 To: Fathima, Azra
Hello Karl,
Sure. I can then check it further.
Thanks &amp; Regards
Azra Fathima
Modern Workplace
DXC Technology
Email ID – afathima@dxc.com
From: Woolnough, Karl &lt;karl.woolnough@qr.com.au&gt; 
Sent: 09 December 2025 11:20
To: Fathima, Azra &lt;afathima@dxc.com&gt;
Subject: Re: QR-INC40763126-Obzervr training Bundaberg - Win Rosales (R918439) cannot access Obzervr 
I can give you an asset tag of a surface tablet that he will share?
09-12-2025 15:50:04 - PDXC Integration (Work notes)
Assigned to Azra Fathima.
09-12-2025 15:49:54 - PDXC Integration (Work notes)
Assigned to Azra Fathima.
&lt;br/&gt;From: Fathima, Azra 
Sent: 09 December 2025 11:19
To: 'win.rosales@qr.com.au' &lt;win.rosales@qr.com.au&gt;; 'Woolnough, Karl' &lt;karl.woolnough@qr.com.au&gt;
Cc: Muchetty, Bhagyashree &lt;bhagyashree.muchetty@dxc.com&gt;; SHARMA, SHAGUN &lt;shagun.sharma@dxc.com&gt;; Pabbineedi, Satya Gopala Krishna &lt;s.pabbineedi@dxc.com&gt;
Subject: RE: QR-INC40763126-Obzervr training Bundaberg - Win Rosales (R918439) cannot access Obzervr 
Hello,
Good day.
As we did not hear from you, we are proceeding with closing this incident.
Thanks &amp; Regards
Azra Fathima
Modern Workplace
DXC Technology
Email ID – afathima@dxc.com
08-12-2025 14:30:35 - PDXC Integration (Work notes)
Assigned to Azra Fathima.
&lt;br/&gt;From: Fathima, Azra 
Sent: 08 December 2025 10:00
To: win.rosales@qr.com.au; Woolnough, Karl &lt;karl.woolnough@qr.com.au&gt;
Cc: Muchetty, Bhagyashree &lt;bhagyashree.muchetty@dxc.com&gt;; SHARMA, SHAGUN &lt;shagun.sharma@dxc.com&gt;; Pabbineedi, Satya Gopala Krishna &lt;s.pabbineedi@dxc.com&gt;
Subject: RE: QR-INC40763126-Obzervr training Bundaberg - Win Rosales (R918439) cannot access Obzervr 
**Third and final Follow-up**
Hello Win\Karl,
Good day.
This is with reference to the incident mentioned in the subject line. 
We have observed that there is no windows device assigned to win.rosales@qr.com.au in Intune. Could you please let us know the device name user is trying to login and access obzervr capture application. 
Note: If we do not receive a response for this email, we assume the issue is resolved and proceed with closure of the incident.
Thanks &amp; Regards
Azra Fathima
Modern Workplace
DXC Technology
Email ID – afathima@dxc.com
05-12-2025 13:04:44 - PDXC Integration (Work notes)
Assigned to Azra Fathima.
05-12-2025 13:04:43 - PDXC Integration (Additional comments)
s.pabbineedi@dxc.com: From: Pabbineedi, Satya Gopala Krishna 
Sent: 05 December 2025 08:34
To: win.rosales@qr.com.au; Woolnough, Karl &lt;karl.woolnough@qr.com.au&gt;
Cc: Muchetty, Bhagyashree &lt;bhagyashree.muchetty@dxc.com&gt;; SHARMA, SHAGUN &lt;shagun.sharma@dxc.com&gt;; Fathima, Azra &lt;afathima@dxc.com&gt;
Subject: RE: QR-INC40763126-Obzervr training Bundaberg - Win Rosales (R918439) cannot access Obzervr 
*Second follow-up*
Hello Win\Karl,
Good day.
This is with reference to the incident mentioned in the subject line. 
We have observed that there is no windows device assigned to win.rosales@qr.com.au in Intune. Could you please let us know the device name user is trying to login and access obzervr capture application. 
Best Regards,
Psgkrishna 
Modern Management,MDM
DXC Technology
04-12-2025 14:05:24 - PDXC Integration (Work notes)
Assigned to Azra Fathima.
&lt;br/&gt;From: Fathima, Azra 
Sent: 04 December 2025 09:35
To: 'win.rosales@qr.com.au' &lt;win.rosales@qr.com.au&gt;; 'Woolnough, Karl' &lt;karl.woolnough@qr.com.au&gt;
Cc: Pabbineedi, Satya Gopala Krishna &lt;s.pabbineedi@dxc.com&gt;; Muchetty, Bhagyashree &lt;bhagyashree.muchetty@dxc.com&gt;; SHARMA, SHAGUN &lt;shagun.sharma@dxc.com&gt;
Subject: RE: QR-INC40763126-Obzervr training Bundaberg - Win Rosales (R918439) cannot access Obzervr 
**1st follow-up**
Hello Win\Karl,
Good day.
This is with reference to the incident mentioned in the subject line. 
We have observed that there is no windows device assigned to win.rosales@qr.com.au in Intune. Could you please let us know the device name user is trying to login and access obzervr capture application. 
Thanks &amp; Regards
Azra Fathima
Modern Workplace
DXC Technology
Email ID – afathima@dxc.com
04-12-2025 10:15:04 - Karl Woolnough (Work notes)
Platform DXC Integration incident INC0575567 updated INC40763126
04-12-2025 10:14:59 - Karl Woolnough (Additional comments)
reply from: karl.woolnough@qr.com.au
Hi Win,
Could you please advise the Device name for the PC you were using
Thanks
[Queensland Rail logo]
Karl Woolnough
Trackside Systems Co-ordinator Bundaberg
Miriam Vale MUD, 1 Chapman Street
Miriam Vale, Qld 4677
T: 07 48040722
M: 0400963533
03-12-2025 19:29:34 - PDXC Integration (Work notes)
Assigned to Azra Fathima.
03-12-2025 19:28:58 - PDXC Integration (Additional comments)
afathima@dxc.com: From: Fathima, Azra 
Sent: 03 December 2025 14:49
To: 'win.rosales@qr.com.au' &lt;win.rosales@qr.com.au&gt;; Woolnough, Karl &lt;karl.woolnough@qr.com.au&gt;
Cc: Pabbineedi, Satya Gopala Krishna &lt;s.pabbineedi@dxc.com&gt;; Muchetty, Bhagyashree &lt;bhagyashree.muchetty@dxc.com&gt;; SHARMA, SHAGUN &lt;shagun.sharma@dxc.com&gt;
Subject: QR-INC40763126-Obzervr training Bundaberg - Win Rosales (R918439) cannot access Obzervr 
Hello Win\Karl,
Good day.
This is with reference to the incident mentioned in the subject line. 
We have observed that there is no windows device assigned to win.rosales@qr.com.au in Intune. Could you please let us know the device name user is trying to login and access obzervr capture application. 
Thanks &amp; Regards
Azra Fathima
Modern Workplace
DXC Technology
Email ID – afathima@dxc.com
03-12-2025 19:28:58 - PDXC Integration (Work notes)
Assigned to Azra Fathima.
03-12-2025 19:07:54 - PDXC Integration (Work notes)
Assigned to Azra Fathima.
03-12-2025 19:04:40 - PDXC Integration (Additional comments)
nancy@dxc.com: Hi Team,
As per the request, we have added the user "R918439" to the AD group "AP_DigitalMaintainer-SSO"
Routing back to DXC Intune Support
03-12-2025 18:40:39 - PDXC Integration (Work notes)
Hello Team,
User is not part of the group "AP_DigitalMaintainer-SSO".  
If user is required to receive the application, please add him. If not, send it back to SD queue instead of Intune queue.
03-12-2025 18:29:58 - PDXC Integration (Work notes)
Assigned to Azra Fathima.
03-12-2025 16:32:16 - Tanmay Dave (Work notes)
Platform DXC Integration incident INC0575567 created INC40763126
03-12-2025 16:32:03 - Tanmay Dave (Additional comments)
Hi @Mark Sully
Can your team please help the user in getting Obzervr application installed to their device and also add to the Azure AD. 
Thanks
</t>
  </si>
  <si>
    <t xml:space="preserve">
 2025-12-03 16:32:09 Tanmay Dave - State is Work in Progress was New
 2025-12-03 18:40:34 PDXC Integration - Assignment Group is DXC Infra Active Directory was DXC Intune Support
 2025-12-03 19:05:19 PDXC Integration - Assignment Group is DXC Intune Support was DXC Infra Active Directory
 2025-12-03 19:28:58 PDXC Integration - State is On Hold was Work in Progress
 2025-12-09 15:49:52 PDXC Integration - State is Work in Progress was On Hold
 2025-12-09 17:09:44 PDXC Integration - State is On Hold was Work in Progress</t>
  </si>
  <si>
    <t xml:space="preserve">11-12-2025 09:51:20 - PDXC Integration (Work notes)
Assigned to Jeremiah Paul Alvarez.
&lt;br/&gt;Status: Report an ICT Incident/Problem (Sanjeeva Jansz)
Escalation: MEP Team
Action done:
- Checked Airlock for blocked files
There are no blocked detections in Airlock that is related to Python.
Next action:
- For ticket closure.
11-12-2025 09:51:20 - PDXC Integration (Work notes)
Assigned to Jeremiah Paul Alvarez.
&lt;br/&gt;Status: Report an ICT Incident/Problem (Sanjeeva Jansz)
Escalation: MEP Team
Action done:
- Checked Airlock for blocked files
There are no blocked detections in Airlock that is related to Python.
Next action:
- For ticket closure.
11-12-2025 09:51:17 - PDXC Integration (Additional comments)
jeremiahpaul.alvarez@dxc.com: Status: Report an ICT Incident/Problem (Sanjeeva Jansz)
Escalation: MEP Team
Action done:
- Checked Airlock for blocked files
There are no blocked detections in Airlock that is related to Python.
Next action:
- For ticket closure.
11-12-2025 09:50:11 - PDXC Integration (Work notes)
Assigned to Jeremiah Paul Alvarez.
11-12-2025 09:49:59 - PDXC Integration (Work notes)
Assigned to Jeremiah Paul Alvarez.
&lt;br/&gt;Added attachment ::  Screenshot 2025-12-11 074857.png
11-12-2025 08:45:28 - PDXC Integration (Work notes)
Assigned to Jeremiah Paul Alvarez.
11-12-2025 08:41:50 - Cameron Horn (Work notes)
Platform DXC Integration incident INC0575566 created INC40875271
11-12-2025 08:41:42 - Cameron Horn (Work notes)
Assigning to the DXC Security End Point Protection team to assist with airlock blocking python
10-12-2025 08:25:30 - Pruthvish Patel (Work notes)
From: IT Service Desk 
Sent: Wednesday, 10 December 2025 8:55 AM
To: Jansz, Sanjeeva &lt;Sanjeeva.Jansz@qr.com.au&gt;
Subject: INC0575566 - Airlock developer
Hi Sanjeeva,
I am following up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INC0575566.
Kind regards,
PRUTHVISH PATEL
ASSISTANT CUSTOMER SUPPORT
PH: 07 3072 5000
Alt.PH: +61 7 3072 5000
Email: ITServiceDesk@qr.com.au
W: queenslandrail.com.au
10-12-2025 08:18:26 - Pruthvish Patel (Work notes)
Investigating
08-12-2025 16:20:17 - Gilbert Noble (Work notes)
From: IT Service Desk 
Sent: Monday, 8 December 2025 5:20 PM
To: Jansz, Sanjeeva &lt;Sanjeeva.Jansz@qr.com.au&gt;
Subject: INC0575566 - Airlock developer
Hi Sanjeeva,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INC0575566.
Kind Regards
GILBERT NOBLE
REMOTE DESKTOP SUPPORT
Level 3, 21 Kirksway Place 
Battery Point, Tasmania 7004 
T: 07 3072 5000 
W: queenslandrail.com.au
E: ITservicedesk@qr.com.au
05-12-2025 16:13:31 - Gilbert Noble (Additional comments)
Hi Sanjeeva,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INC0575566.
Kind regards,
Gilbert Noble
04-12-2025 13:53:46 - Jack Filmer (Work notes)
called user
user wanted to wait 24 hrs to test if program was going to be blocked
advised user to fill form out and attach email of manager approving change
04-12-2025 13:50:45 - Jack Filmer (Additional comments)
Hello Sanjeeva,
Here is the the link you requested so you can make that "other request" on the IT Self Service portal
https://queenslandrail.service-now.com/service_management?id=sc_cat_item&amp;sys_id=fa2c4187db393700fe4b5e97f49619f2
Kind Regards,
Jack F
04-12-2025 13:36:44 - Jack Filmer (Work notes)
investigating
03-12-2025 14:48:03 - Andy Phan (Work notes)
Called user and left voicemail asking user to call GSD back.
03-12-2025 14:48:03 - Andy Phan (Additional comments)
Hi Sanjeeva,
I attempted to reach you on 0730723323.
Please contact us by calling 07 3072 5000 (select option 1) or alternatively email us at ITServiceDesk@qr.com.au so we can assist you further.
Kind regards,
Andy
03-12-2025 14:44:17 - Andy Phan (Work notes)
Investigating
</t>
  </si>
  <si>
    <t xml:space="preserve">
 2025-12-03 13:07:08 Cameron Horn - Assigned to is Fred Shea was 
 2025-12-03 14:48:03 Andy Phan - State is On Hold was Work in Progress
 2025-12-11 08:41:42 Cameron Horn - State is Work in Progress was On Hold
 2025-12-11 09:51:17 PDXC Integration - State is Resolved was Work in Progress</t>
  </si>
  <si>
    <t xml:space="preserve">11-12-2025 12:41:40 - Mary Jane Galon (Additional comments)
Hi @Damien Lucas - Good day. I would like to follow-up is your issue on SAP Portal still persist.
If yes, may I ask have you tried following steps already?
1. Go to https://queenslandrail.sharepoint.com/Pages/Default.aspx
2. Click on People Connect under Key links and resources
3. From People Connect page, click on ESS tile to launch SAP Portal site
I tried to phone your contact number earlier to follow-up, but unfortunately, I could not hear anything on the line.
09-12-2025 13:39:46 - Eunice Thai (Work notes)
ESM IM: Ticket found within reporting as on hold awaiting caller for more than 5 days. Shifting back into active. Team please follow up with end user ASAP.
03-12-2025 13:20:16 - Mary Jane Galon (Additional comments)
Hi @Damien Lucas - Good day. Noticed that you recently have changed your password. This could be the reason why you are getting the logon prompt as the Portal not able to fetch the updated password.
Can you please try below and see if it helps:
1. Go to https://queenslandrail.sharepoint.com/Pages/Default.aspx
2. Click on People Connect under Key links and resources
3. From People Connect page, click on ESS tile to launch SAP Portal site
</t>
  </si>
  <si>
    <t xml:space="preserve">
 2025-12-03 13:20:16 Jane Galon - State is On Hold was New
 2025-12-09 13:39:46 Eunice Thai - State is Work in Progress was On Hold
 2025-12-11 12:41:40 Jane Galon - State is On Hold was Work in Progress</t>
  </si>
  <si>
    <t xml:space="preserve">
 2025-12-03 12:48:31 PDXC Integration - State is Work in Progress was New
 2025-12-03 13:14:20 PDXC Integration - State is Resolved was Work in Progress
 2025-12-08 14:00:01  - State is Closed was Resolved</t>
  </si>
  <si>
    <t xml:space="preserve">
 2025-12-08 13:00:04  - State is Closed was Resolved</t>
  </si>
  <si>
    <t xml:space="preserve">
 2025-12-03 13:14:41 PDXC Integration - State is Work in Progress was New
 2025-12-03 13:18:13 PDXC Integration - State is On Hold was Work in Progress
 2025-12-05 17:23:58 PDXC Integration - State is Resolved was On Hold
 2025-12-10 18:00:02  - State is Closed was Resolved</t>
  </si>
  <si>
    <t xml:space="preserve">10-12-2025 08:02:37 - Pruthvish Patel (Additional comments)
Hi Carina,
As we have not received any confirmation from you regarding this issue, we will assume that the matter has been resolved.
If you are experiencing any further issues, please feel free to call 07 3072 5000 on option 1 or email us at ITServiceDesk@qr.com.au
Kind regards,
Pruthvish
10-12-2025 08:02:37 - Pruthvish Patel (Work notes)
SDA has tried to contact User multiple times regarding issue has been solved or not
User has not provided confirmation regarding issue
Closing the ticket
10-12-2025 07:43:55 - Pruthvish Patel (Work notes)
Investigating
08-12-2025 14:41:08 - Andy Phan (Work notes)
Pending user response
08-12-2025 14:41:08 - Andy Phan (Additional comments)
Hi Carina,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INC0575554 when you do so.
In the event that you are no longer having these issues please advise so that we may proceed with ticket closure.
Kind regards,
Andy
08-12-2025 14:40:40 - Andy Phan (Work notes)
Investigating
05-12-2025 06:13:10 - Raegan Munro (Work notes)
From: IT Service Desk 
Sent: Friday, 5 December 2025 7:13 AM
To: Richards, Carina &lt;carina.richards@qr.com.au&gt;
Subject: INC0575554 - Global Protect authentication failed
Hi Carina,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INC0575554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05-12-2025 06:12:43 - Raegan Munro (Work notes)
Investigating.
04-12-2025 08:51:19 - Raegan Munro (Additional comments)
Hi Carina,
I just wanted to follow up with you and determine if you are still having issues with Global Protect?
If so, please give us a call on 07 3072 5000 (we are option 1), or alternatively email us at ITServiceDesk@qr.com.au so that we may complete further troubleshooting. Please be sure to cite incident no. INC0575554 when you do so. 
In the event that you are no longer having these issues please advise so that we may proceed with ticket closure. 
Kind regards, 
Raegan.
04-12-2025 08:50:45 - Raegan Munro (Work notes)
Investigating.
03-12-2025 12:39:26 - Raegan Munro (Additional comments)
Hi Carina, 
Thank you for reaching out to the Queensland Rail IT Service Desk. 
As discussed, please try signing in again in around 30 minutes and advise of the results. 
If you have any further issues with this please feel free to contact us by calling 07 3072 5000 (we are option 1), or alternatively email us at ITServiceDesk@qr.com.au. 
Kind regards, 
Raegan.
</t>
  </si>
  <si>
    <t xml:space="preserve">
 2025-12-03 12:39:26 Raegan Munro - State is On Hold was Work in Progress
 2025-12-10 08:02:37 Pruthvish Patel - State is Resolved was On Hold</t>
  </si>
  <si>
    <t xml:space="preserve">08-12-2025 13:49:24 - PDXC Integration (Work notes)
Assigned to Bibas Sapkota.
&lt;br/&gt;troubleshoot windows activation, fixed the activation issue, run windows update, issue resolved
08-12-2025 13:49:15 - PDXC Integration (Work notes)
Assigned to Bibas Sapkota.
&lt;br/&gt;troubleshoot windows activation, fixed the activation issue, run windows update, issue resolved
08-12-2025 13:49:11 - PDXC Integration (Additional comments)
bibas.sapkota@dxc.com: Hi mat 
your issue has been resolved
08-12-2025 13:48:24 - PDXC Integration (Work notes)
Assigned to Bibas Sapkota.
08-12-2025 13:48:14 - PDXC Integration (Work notes)
Assigned to Bibas Sapkota.
&lt;br/&gt;troubleshooting:
troubleshoot windows activation 
fixed the activation issue 
run windows update
issue resolved
05-12-2025 12:46:05 - PDXC Integration (Work notes)
Assigned to Bibas Sapkota.
05-12-2025 12:45:59 - PDXC Integration (Additional comments)
bibas.sapkota@dxc.com: called user no response sent VM
05-12-2025 09:48:38 - PDXC Integration (Work notes)
Assigned to Bibas Sapkota.
05-12-2025 09:48:28 - PDXC Integration (Additional comments)
bibas.sapkota@dxc.com: Hi Mathew 
Is it a good time to remote into device?
05-12-2025 07:44:48 - Mathew Clifton (Work notes)
Platform DXC Integration incident INC0575553 updated INC40761286
05-12-2025 07:44:43 - Mathew Clifton (Additional comments)
i'm available now
04-12-2025 15:05:26 - PDXC Integration (Work notes)
Assigned to Bibas Sapkota.
04-12-2025 15:05:16 - PDXC Integration (Work notes)
Assigned to Bibas Sapkota.
04-12-2025 15:05:15 - PDXC Integration (Additional comments)
bibas.sapkota@dxc.com: Hi Mathew Clifton 
can we schedule a remote session to resolve the issue ? 
let me know with your suitable time 
regards 
bibas
04-12-2025 10:06:18 - PDXC Integration (Work notes)
Assigned to Bibas Sapkota.
04-12-2025 07:47:43 - Mathew Clifton (Work notes)
Platform DXC Integration incident INC0575553 updated INC40761286
04-12-2025 07:47:38 - Mathew Clifton (Additional comments)
Activate Windows error is back this morning 4.12.25
03-12-2025 12:44:47 - Shane Kmet (Work notes)
Platform DXC Integration incident INC0575553 updated INC40761286
03-12-2025 12:44:38 - PDXC Integration (Work notes)
Added attachment ::  QLDRail_INC added (CNDEF0001178) - PC not activated.png
03-12-2025 12:44:11 - Shane Kmet (Work notes)
Platform DXC Integration incident INC0575553 updated INC40761286
03-12-2025 12:43:44 - PDXC Integration (Work notes)
Added attachment ::  QLDRail_INC added (CNDEF0001178) - multiple restarts are not installing udpates.png
03-12-2025 12:43:31 - Shane Kmet (Work notes)
Platform DXC Integration incident INC0575553 created INC40761286
</t>
  </si>
  <si>
    <t xml:space="preserve">
 2025-12-04 10:06:11 PDXC Integration - State is Work in Progress was New
 2025-12-04 15:05:15 PDXC Integration - State is On Hold was Work in Progress
 2025-12-08 13:48:12 PDXC Integration - State is Work in Progress was On Hold
 2025-12-08 13:49:11 PDXC Integration - State is Resolved was Work in Progress
 2025-12-13 14:00:14  - State is Closed was Resolved</t>
  </si>
  <si>
    <t xml:space="preserve">09-12-2025 07:39:26 - Ruey Lim (Work notes)
From: Still, Camielle &lt;Camielle.Still@qr.com.au&gt; 
Sent: Tuesday, 9 December 2025 7:31 AM
To: IT Service Desk &lt;ITServiceDesk@qr.com.au&gt;
Subject: RE: INC0575551 - Unable to log in to new Laptop - Keyboard Incorrect - Asset missing from ServiceNow
Good Morning
This issue was resolved thanks 
CAMIELLE STILL
SALES CONSULTANT
Rail Centre 2, Level 1, 309 Edward Street 
Brisbane, Queensland 4001 
T: 1800 872 467
F: +61 7 3235 7158 
W: queenslandrailtravel.com.au
09-12-2025 06:42:23 - Raegan Munro (Work notes)
From: IT Service Desk 
Sent: Tuesday, 9 December 2025 7:42 AM
To: Still, Camielle &lt;Camielle.Still@qr.com.au&gt;
Subject: INC0575551 - Unable to log in to new Laptop - Keyboard Incorrect - Asset missing from ServiceNow
Hi Camielle,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INC0575551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09-12-2025 06:37:11 - Raegan Munro (Work notes)
Investigating.
05-12-2025 06:07:28 - Raegan Munro (Additional comments)
Hi Camielle,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INC0575551 when you do so. 
In the event that you are no longer having these issues please advise so that we may proceed with ticket closure. 
Kind regards, 
Raegan.
05-12-2025 06:06:46 - Raegan Munro (Work notes)
Investigating.
03-12-2025 12:53:58 - Liam Bryan (Additional comments)
Hi Camielle,
Let us know if your Laptop picks up Company Portal and/or Software Center by tommorow at the latest.
Kind regards,
Liam Bryan
</t>
  </si>
  <si>
    <t xml:space="preserve">
 2025-12-03 12:53:58 Liam Bryan - State is On Hold was Work in Progress
 2025-12-09 07:39:26 Ruey Lim - State is Resolved was On Hold
 2025-12-14 08:00:04  - State is Closed was Resolved</t>
  </si>
  <si>
    <t xml:space="preserve">
 2025-12-08 13:00:05  - State is Closed was Resolved</t>
  </si>
  <si>
    <t xml:space="preserve">10-12-2025 09:20:28 - PDXC Integration (Work notes)
Assigned to Bibas Sapkota.
&lt;br/&gt;A buyout quote has been requested from HPEFS:
"Hello, Nana!
I was hoping to organise a buyout quote for the following device:
Surface Laptop 4
SN: 023012621657
I appreciate your help! If you need anything else from me, please let me know. 😊
Warm regards,
   Michael Murakami
   DXC Technology | 100 Brookes Street, Fortitude Valley 4006
   e: michael.murakami@dxc.com  Ph: (07) 3072 1700"
10-12-2025 09:20:28 - PDXC Integration (Work notes)
Assigned to Michael Murakami.
10-12-2025 09:13:19 - PDXC Integration (Work notes)
Assigned to Bibas Sapkota.
&lt;br/&gt;A repair quote has been obtained; a repair will cost $1,636.31 (see attached)
10-12-2025 09:13:08 - PDXC Integration (Work notes)
Assigned to Bibas Sapkota.
10-12-2025 09:12:11 - PDXC Integration (Work notes)
Assigned to Bibas Sapkota.
&lt;br/&gt;Added attachment ::  SurfaceDeviceRepairEstimate-10_12_2025 - INC40762018.pdf
09-12-2025 12:18:34 - PDXC Integration (Work notes)
Assigned to Bibas Sapkota.
09-12-2025 12:17:58 - PDXC Integration (Work notes)
Assigned to Bibas Sapkota.
09-12-2025 12:17:51 - PDXC Integration (Additional comments)
bibas.sapkota@dxc.com: waiting for user to bring old device
05-12-2025 12:09:54 - PDXC Integration (Work notes)
Assigned to Bibas Sapkota.
05-12-2025 12:09:54 - PDXC Integration (Work notes)
Assigned to Bibas Sapkota.
05-12-2025 12:09:47 - PDXC Integration (Additional comments)
bibas.sapkota@dxc.com: user will bring the old device on monday
04-12-2025 13:30:14 - PDXC Integration (Work notes)
Assigned to Bibas Sapkota.
04-12-2025 13:30:09 - PDXC Integration (Additional comments)
jacen.warriner@dxc.com: Howdy Kosta,
Thanks for coming down to the tech bar to sort out the replacement, we will get the damaged one sorted out in the background =)
04-12-2025 13:30:08 - PDXC Integration (Work notes)
Assigned to Bibas Sapkota.
&lt;br/&gt;sl231842 was set up as replacement. CMDB updated.
damaged asset to remain in users name until repaired/bought out.
04-12-2025 13:24:34 - PDXC Integration (Work notes)
Assigned to Bibas Sapkota.
&lt;br/&gt;Kosta came to the tech bar with his damaged laptop. Helped him set up a replacement laptop (provided by Bibas) and place a self service ticket for a replacement keyboard and mouse.
04-12-2025 10:06:04 - PDXC Integration (Work notes)
Assigned to Bibas Sapkota.
03-12-2025 14:20:31 - Zoe O'Brien (Work notes)
Platform DXC Integration incident INC0575548 created INC40762018
03-12-2025 14:20:24 - Zoe O'Brien (Work notes)
Assigning to Desktop CBD
03-12-2025 14:19:27 - Zoe O'Brien (Work notes)
Investigating
</t>
  </si>
  <si>
    <t xml:space="preserve">
 2025-12-03 12:24:45 Shane Kmet - Assigned to is Zoe O'Brien was 
 2025-12-03 14:20:24 Zoe O'Brien - Assignment Group is DXC Desktop CBD was Global Service Desk
 2025-12-05 12:09:47 PDXC Integration - State is On Hold was Work in Progress
 2025-12-10 09:20:23 PDXC Integration - State is Work in Progress was On Hold</t>
  </si>
  <si>
    <t xml:space="preserve">09-12-2025 10:09:54 - PDXC Integration (Work notes)
09/12/2025 replaced all color pcdus / yellow toner hopper  / ITB assy &amp; cleaning unit/ PTR. reset counters. Clr rego and acc.tested. 04/12/2025 clean and serviced.  Updated firmware package. Source parts from QLD SS. return with parts.
09-12-2025 08:23:04 - PDXC Integration (Work notes)
Added attachment ::  QLDRail_INC added (CNDEF0001178) - image007.png
09-12-2025 08:22:48 - PDXC Integration (Work notes)
Added attachment ::  QLDRail_INC added (CNDEF0001178) - image006.png
09-12-2025 08:22:44 - PDXC Integration (Work notes)
Added attachment ::  QLDRail_INC added (CNDEF0001178) - image005.gif
09-12-2025 08:22:34 - PDXC Integration (Work notes)
Added attachment ::  QLDRail_INC added (CNDEF0001178) - image004.png
09-12-2025 08:22:14 - PDXC Integration (Work notes)
Added attachment ::  QLDRail_INC added (CNDEF0001178) - image003.gif
09-12-2025 08:21:50 - Frederic Shea (Work notes)
Platform DXC Integration incident INC0575546 updated INC40761608
09-12-2025 08:21:28 - Frederic Shea (Work notes)
IBC - Lloyd Jones
User has crashed and now stating unable to print at all
User had also noticed  once the toner was removed the sound stopped, and once returned it started again
User states that the device has been powered down for the time being
09-12-2025 06:28:02 - Lloyd Jones (Work notes)
Platform DXC Integration incident INC0575546 updated INC40761608
09-12-2025 06:27:56 - Lloyd Jones (Additional comments)
reply from: Lloyd.Jones@qr.com.au
Hello,  Our Printer has very loud sound when printing, different noise
Ricoh Tech Damien Pritchard told us last week, parts have been ordered for this week, could you please mark as Urgent, we don’t need our Printer to Break down completely
Kind Regards Lloyd
[Queensland Rail logo]
Lloyd Jones
A/supervising Administration Officer / Demand Planner
Building 1 Southern End Entrance Sunshine MUD, 281A Bilsen Rd-Gate 3
Geebung, Queensland 4034
T: 07 30720423
M: 0416281570
lloyd.jones@qr.com.au
W: queenslandrail.com.au&lt;http://queenslandrail.com.au/&gt;
Merry Christmas    [cid:image011.png@01DC68D4.C40B69B0] [cid:image003.gif@01DC68D4.C3CB0550]
[A blue sign with black text  Description automatically generated]
At Queensland Rail, we are committed to ensuring our people feel safe, respected, and included at work. It's part of us ensuring that 'Safety comes first. Always.' and is one of our key values 'Treat others with respect'.
Lloyd
MON
TUES
WED
THUR
FRI
Week 1   Pay week
Office
Office
Office
Office
Office
Week 2
Office
Office
Office
Office
LDO
08-12-2025 16:22:36 - Safinat Dean (Work notes)
Platform DXC Integration incident INC0575546 updated INC40761608
08-12-2025 16:22:32 - Safinat Dean (Work notes)
Ricoh Tech notes -
 04/12/2025 clean and serviced.  Updated firmware package. Source parts from QLD SS. return with parts.
03-12-2025 13:44:08 - PDXC Integration (Work notes)
Vendor Referenced this CI Value on on Update not found in database : 3108RB20210 - SP3510SF
03-12-2025 13:43:53 - Shane Kmet (Work notes)
Platform DXC Integration incident INC0575546 updated INC40761608
03-12-2025 13:29:48 - PDXC Integration (Work notes)
None
User advised that the when photocopying device is fine, no noise occurs however when print job is sent it makes what sounds like a flapping noise.
03-12-2025 13:27:29 - Ruey Lim (Work notes)
Platform DXC Integration incident INC0575546 updated INC40761608
03-12-2025 13:27:24 - Ruey Lim (Work notes)
From: donotreply@ricoh.com.au &lt;donotreply@ricoh.com.au&gt; 
Sent: Wednesday, 3 December 2025 1:56 PM
To: Jones, Lloyd &lt;Lloyd.Jones@qr.com.au&gt;
Subject: New Ricoh Ticket CS2512030213
Dear Lloyd Jones, 
Thank you for contacting Ricoh Australia.
A new ticket has been opened with the following details: 
Ticket No.: CS2512030213
Serial Number: 3108RB20210
Product Name: IMC3000
Purchase Order Number: 
Reference: INC40761608
Problem Description: Serial does not exist: QLD Rail NOW Ticket Number = INC0575546 Post Code = QLD 4034 Contact Name = Lloyd Jones Contact Phone Number = M: 0416281570 Email Address = Lloyd.Jones@qr.com.au Alternative Contact = T: 07 30720423 Printer Serial Number = 3108RB20210 Printer IP = N/A Severity Level = 4 Issue/Request Details = An unexpected noise occurs while the printer is operating.
Location and contact details: 
Contact Name: Lloyd Jones
Contact Number: 07 30720423
Customer: 401362 (DXC TECHNOLOGY AUS PTY LTD)
Site: 401362-591 (DXC TECHNOLOGY AUSTRALIA PL (QUEENS)
Machine Location Address: QUEENSLAND RAIL SUNSHINE DEPOT BUILDING 1 281A BILSEN ROAD GEEBUNG QLD 4034
This is an automatic message, If you have any queries regarding your ticket, please do not hesitate in contacting us on 1300 362 577.
For further support utilising our, How-to videos, Training Materials, and Knowledge Base, please use this link Training 
Kind regards,
Ricoh
03-12-2025 13:24:59 - PDXC Integration (Work notes)
Vendor Referenced this CI Value on Creation not found in database : General Enquiries (Generic Ci)
03-12-2025 13:24:23 - Zahra Gholami (Work notes)
Platform DXC Integration incident INC0575546 created INC40761608
03-12-2025 13:22:06 - Zahra Gholami (Work notes)
QLD Rail NOW Ticket Number = INC0575546
Post Code = QLD 4034
Contact Name = Lloyd Jones
Contact Phone Number = M: 0416281570
Email Address = Lloyd.Jones@qr.com.au
Alternative Contact = T: 07 30720423
Printer Serial Number = 3108RB20210 
Printer IP = N/A
Severity Level = 4
Issue/Request Details = An unexpected noise occurs while the printer is operating.
</t>
  </si>
  <si>
    <t xml:space="preserve">
 2025-12-03 12:24:48 Shane Kmet - Assigned to is Raegan Munro was 
 2025-12-03 13:24:13 Zahra Gholami - Assignment Group is DXC Managed Print Services was Global Service Desk
 2025-12-09 10:09:52 PDXC Integration - State is Resolved was Work in Progress
 2025-12-14 11:00:11  - State is Closed was Resolved</t>
  </si>
  <si>
    <t xml:space="preserve">09-12-2025 12:16:31 - PDXC Integration (Work notes)
Assigned to Jacen Warriner.
&lt;br/&gt;Replaced SL221946 with SL222125
09-12-2025 12:16:31 - PDXC Integration (Work notes)
Assigned to Jacen Warriner.
&lt;br/&gt;Replaced SL221946 with SL222125
09-12-2025 12:16:27 - PDXC Integration (Additional comments)
jacen.warriner@dxc.com: Howdy Moiz,
Thanks for coming to see us at the tech bar. If you have any other questions, or need any help setting up the new laptop, please reach out =)
09-12-2025 12:16:04 - PDXC Integration (Work notes)
Assigned to Jacen Warriner.
09-12-2025 12:15:28 - PDXC Integration (Work notes)
Assigned to Jacen Warriner.
&lt;br/&gt;took SL221946 from Moiz and replaced with SL222125
CMDB UPDATED
09-12-2025 11:34:48 - PDXC Integration (Work notes)
Assigned to Jacen Warriner.
09-12-2025 11:34:44 - PDXC Integration (Work notes)
Assigned to Jacen Warriner.
09-12-2025 11:34:40 - PDXC Integration (Additional comments)
jacen.warriner@dxc.com: Confirming with Moiz over teams on the next steps
05-12-2025 10:28:38 - PDXC Integration (Work notes)
Assigned to Jacen Warriner.
05-12-2025 10:28:29 - PDXC Integration (Additional comments)
jacen.warriner@dxc.com: Spoke to Moiz on Teams - Coming in on Monday
04-12-2025 11:20:28 - PDXC Integration (Work notes)
Assigned to Jacen Warriner.
04-12-2025 11:20:09 - PDXC Integration (Work notes)
Assigned to Jacen Warriner.
04-12-2025 11:20:03 - PDXC Integration (Additional comments)
jacen.warriner@dxc.com: Howdy Moiz,
I'm here to help with replacing your laptop (battery issue).
I'm located in the tech bar for the immediate future (open from 8am to 5pm)
Are you able to come visit us to get one to set up?
04-12-2025 10:06:09 - PDXC Integration (Work notes)
Assigned to Jacen Warriner.
03-12-2025 13:45:54 - PDXC Integration (Work notes)
Added attachment ::  QLDRail_INC added (CNDEF0001178) - image005.png
03-12-2025 13:45:48 - PDXC Integration (Work notes)
Added attachment ::  QLDRail_INC added (CNDEF0001178) - image004.png
03-12-2025 13:45:39 - PDXC Integration (Work notes)
Added attachment ::  QLDRail_INC added (CNDEF0001178) - image003.png
03-12-2025 13:45:39 - PDXC Integration (Work notes)
Added attachment ::  QLDRail_INC added (CNDEF0001178) - image002.png
03-12-2025 13:45:34 - PDXC Integration (Work notes)
Added attachment ::  QLDRail_INC added (CNDEF0001178) - image001.gif
03-12-2025 13:45:27 - Zoe O'Brien (Work notes)
Platform DXC Integration incident INC0575544 created INC40761761
03-12-2025 13:45:03 - Zoe O'Brien (Work notes)
Description of Issue:
Moiz Hussain called the IT Service Desk back regarding this ticket
user confirmed that their battery is currently lasting them at most 2 hours of charge at a time
Troubleshooting:
Assigning to Desktop CBD to investigate this issue further
============================ 
Username: Moiz Hussain
Employee ID: R909289
PC Name: QRSL-TCHKIQRJOA
Contact Number: 30725059/0420312205
Location: RC1-12 Brisbane
03-12-2025 13:22:01 - Shane Kmet (Work notes)
Per user update, they are in meeting, will be calling SD back once available
03-12-2025 12:23:26 - Moiz Hussain (Additional comments)
reply from: moiz.hussain@qr.com.au
Hi Riley,
Sorry missed your call. I am in a meeting, I will call you after I finished my meeting. Apologies for the inconvenience.
Regards
Moiz
03-12-2025 12:19:04 - Riley Thomas (Additional comments)
Hi Moiz,
If the number i tried to call you on please contact the service desk via the phone number or email to let us know it was the incorrect number.
Kind regards,
Riley
03-12-2025 12:17:07 - Riley Thomas (Work notes)
Contacted user on 07 30725059
User did not answer. Left voice message asking user to contact the service desk
To be done:
Check uptime on device
Check if device is on power saving mode
03-12-2025 12:17:07 - Riley Thomas (Additional comments)
Hi Moiz,
I tried to contact you on 07 30725059 but was sent to voicemail. I left a message if you could please contact us at 07 3072 5000 so we can further trouble shoot the issue that would be amazing.
Kind regards,
Riley
</t>
  </si>
  <si>
    <t xml:space="preserve">
 2025-12-03 12:19:04 Riley Thomas - State is On Hold was Work in Progress
 2025-12-03 13:45:03 Zoe O'Brien - State is Work in Progress was On Hold
 2025-12-04 11:20:03 PDXC Integration - State is On Hold was Work in Progress
 2025-12-09 12:15:23 PDXC Integration - State is Work in Progress was On Hold
 2025-12-09 12:16:27 PDXC Integration - State is Resolved was Work in Progress
 2025-12-14 13:00:09  - State is Closed was Resolved</t>
  </si>
  <si>
    <t xml:space="preserve">
 2025-12-03 12:05:53 Shane Kmet - Assigned to is Fred Shea was 
 2025-12-03 12:06:00 Shane Kmet - State is Resolved was Work in Progress
 2025-12-08 13:00:05  - State is Closed was Resolved</t>
  </si>
  <si>
    <t xml:space="preserve">
 2025-12-03 13:04:12 Gilbert Noble - Assigned to is Gilbert Noble was 
 2025-12-03 13:19:06 Gilbert Noble - Assignment Group is DXC Desktop CBD was DXC Remote Desktop Support
 2025-12-04 16:08:49 PDXC Integration - State is On Hold was Work in Progress
 2025-12-05 11:39:25 PDXC Integration - State is Work in Progress was On Hold
 2025-12-05 11:39:53 PDXC Integration - State is Resolved was Work in Progress
 2025-12-10 12:00:04  - State is Closed was Resolved</t>
  </si>
  <si>
    <t xml:space="preserve">
 2025-12-03 12:14:56 PDXC Integration - Assignment Group is DXC Desktop CBD was DXC Application AUS
 2025-12-04 10:06:18 PDXC Integration - State is Work in Progress was New
 2025-12-04 14:21:13 PDXC Integration - State is On Hold was Work in Progress
 2025-12-05 09:41:14 PDXC Integration - State is Work in Progress was On Hold
 2025-12-05 09:42:20 PDXC Integration - State is Resolved was Work in Progress
 2025-12-10 10:00:02  - State is Closed was Resolved</t>
  </si>
  <si>
    <t xml:space="preserve">
 2025-12-08 12:00:06  - State is Closed was Resolved</t>
  </si>
  <si>
    <t xml:space="preserve">
 2025-12-08 12:00:01  - State is Closed was Resolved</t>
  </si>
  <si>
    <t xml:space="preserve">
 2025-12-08 12:00:10  - State is Closed was Resolved</t>
  </si>
  <si>
    <t xml:space="preserve">08-12-2025 12:58:08 - PDXC Integration (Work notes)
Assigned to NAYAN P JOSHI.
&lt;br/&gt;Resolving the case as there is no response from user
User is out of office until jan 5 
08-12-2025 12:57:54 - PDXC Integration (Work notes)
Assigned to NAYAN P JOSHI.
&lt;br/&gt;Resolving the case as there is no response from user
User is out of office until jan 5 
08-12-2025 12:57:53 - PDXC Integration (Additional comments)
nayanp.joshi@dxc.com: Hello Jing 
We are resolving the case as there is no response from you 
When you are back if the issue is still same please feel free to reach out to us 
Thankyou
08-12-2025 12:57:14 - PDXC Integration (Work notes)
Assigned to NAYAN P JOSHI.
&lt;br/&gt;Resolving the case as there is no response from user
User is out of office until jan 5 &lt;br/&gt;Resolving the case as there is no response from user
User is out of office until jan 5
08-12-2025 12:55:34 - PDXC Integration (Work notes)
Assigned to NAYAN P JOSHI.
05-12-2025 11:32:08 - PDXC Integration (Work notes)
Assigned to NAYAN P JOSHI.
&lt;br/&gt;&gt;&gt;Awaiting update
&gt;&gt;Pinged user on teams
05-12-2025 11:31:54 - PDXC Integration (Work notes)
Assigned to NAYAN P JOSHI.
&lt;br/&gt;Hello Jing
Hope you are doing well 
We have deployed the Power Bi Application to your machine
Which will be installed by itself and as informed MS Access is no longer supported by QR.
Please let us know if you are able to access it without any issues
Thankyou
04-12-2025 18:05:58 - PDXC Integration (Work notes)
Assigned to NAYAN P JOSHI.
04-12-2025 18:05:52 - PDXC Integration (Additional comments)
nayanp.joshi@dxc.com: Hello Jing 
We have deployed the Power Bi Application to your machine 
Which will be installed by itself and as informed MS Access is no longer supported by QR.
Thankyou
04-12-2025 15:03:45 - PDXC Integration (Work notes)
Assigned to NAYAN P JOSHI.
04-12-2025 15:02:24 - PDXC Integration (Additional comments)
diya.dey@dxc.com: checking
04-12-2025 14:35:44 - Frederic Shea (Work notes)
Platform DXC Integration incident INC0575532 updated INC40777269
04-12-2025 14:35:12 - Frederic Shea (Work notes)
Platform DXC Integration incident INC0575532 created INC40777269
04-12-2025 14:35:04 - Frederic Shea (Work notes)
SDA assigning to DXC Desktop Technology SCCM
04-12-2025 11:57:07 - Frederic Shea (Work notes)
IBC - Michelle Li
User confirmed this is not showing as available in Software Center or company Portal
SDA remoted into device and ran cycle on software center as per KB0010419
SDA ran gpupdate /force and restarted device
pending replication and confirmation
04-12-2025 07:55:03 - Raegan Munro (Work notes)
Has not yet been 245 hours, pending confirmation that issue is resolved.
03-12-2025 11:57:09 - Raegan Munro (Additional comments)
Hi Michelle, 
Thank you for reaching out to the Queensland Rail IT Service Desk. 
As discussed, please leave the device connected to the ethernet for at least 24 hours and let us know if you are still having issues at this time tomorrow. 
If you have any further issues with this please feel free to contact us by calling 07 3072 5000 (we are option 1), or alternatively email us at ITServiceDesk@qr.com.au. 
Kind regards, 
Raegan.
</t>
  </si>
  <si>
    <t xml:space="preserve">
 2025-12-03 11:57:09 Raegan Munro - State is On Hold was Work in Progress
 2025-12-04 14:35:04 Fred Shea - Assignment Group is DXC Desktop Technology SCCM was Global Service Desk
 2025-12-04 14:35:40 Fred Shea - State is Work in Progress was On Hold
 2025-12-04 15:02:24 PDXC Integration - State is On Hold was Work in Progress
 2025-12-08 12:55:29 PDXC Integration - State is Work in Progress was On Hold
 2025-12-08 12:57:12 PDXC Integration - State is Resolved was Work in Progress
 2025-12-13 13:00:03  - State is Closed was Resolved</t>
  </si>
  <si>
    <t xml:space="preserve">
 2025-12-08 12:00:07  - State is Closed was Resolved</t>
  </si>
  <si>
    <t xml:space="preserve">10-12-2025 08:02:19 -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10-12-2025 08:02:15 -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10-12-2025 08:02:13 - PDXC Integration (Additional comments)
yeasinurrahman.joy@dxc.com: Hello Trevor,
Regarding &lt;INC40775666&gt;. We have attempted to contact you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10-12-2025 07:59:34 - PDXC Integration (Work notes)
Assigned to Yeasinur Rahman Joy.
09-12-2025 08:17:08 - PDXC Integration (Work notes)
Assigned to Yeasinur Rahman Joy.
09-12-2025 08:17:03 - PDXC Integration (Additional comments)
yeasinurrahman.joy@dxc.com: Hi Trevor,
I've tried reaching out to you regarding the issue INC0575529 - Software will not install Obzervr,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08-12-2025 08:18:48 - PDXC Integration (Work notes)
Assigned to Yeasinur Rahman Joy.
08-12-2025 08:18:43 - PDXC Integration (Additional comments)
yeasinurrahman.joy@dxc.com: Hi Trevor,
I've tried reaching out to you regarding the issue INC0575529 - Software will not install Obzervr,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05-12-2025 09:36:44 - PDXC Integration (Work notes)
Assigned to Yeasinur Rahman Joy.
05-12-2025 09:36:28 - PDXC Integration (Work notes)
Assigned to Yeasinur Rahman Joy.
05-12-2025 09:36:22 - PDXC Integration (Additional comments)
yeasinurrahman.joy@dxc.com: Hi Trevor,
I've tried reaching out to you regarding the issue INC0575529 - Software will not install Obzervr,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05-12-2025 09:28:28 - PDXC Integration (Work notes)
Assigned to Yeasinur Rahman Joy.
04-12-2025 11:29:40 - George Knight (Work notes)
Platform DXC Integration incident INC0575529 created INC40775666
04-12-2025 11:29:32 - George Knight (Work notes)
Trevor Gauld called back Issues persists 
Mobile app is working - app on PC is not showing in Software Center
DRA: R150580 is a member  AP_DigitalMaintainer-SSO 
Assigning to Desktop Metro as per KB0021894
04-12-2025 11:24:58 - George Knight (Work notes)
Investigating.
04-12-2025 09:20:48 - Raegan Munro (Additional comments)
Hi Trevor,
I just wanted to follow up with you and determine if you are still having issues installing Obzervr?
If so, please give us a call on 07 3072 5000 (we are option 1), or alternatively email us at ITServiceDesk@qr.com.au so that we may complete further troubleshooting. Please be sure to cite incident no.  INC0575529 when you do so. 
In the event that you are no longer having these issues please advise so that we may proceed with ticket closure. 
Kind regards, 
Raegan.
04-12-2025 09:20:07 - Raegan Munro (Work notes)
Investigating.
03-12-2025 12:11:09 - Frederic Shea (Additional comments)
Hey Trevor,
We are just reaching out in regard to a ticket that you have active with us; INC0575529 - Software will not install Obzervr.
Please reach out if we can assist you further with this matter, either by responding to this email or reaching out to us on 07 3072 5000.
Kind regards,
Frederic.
</t>
  </si>
  <si>
    <t xml:space="preserve">
 2025-12-03 12:11:09 Fred Shea - State is On Hold was Work in Progress
 2025-12-04 11:29:32 George Knight - State is Work in Progress was On Hold
 2025-12-05 09:36:22 PDXC Integration - State is On Hold was Work in Progress
 2025-12-10 07:59:32 PDXC Integration - State is Work in Progress was On Hold
 2025-12-10 08:02:13 PDXC Integration - State is Resolved was Work in Progress</t>
  </si>
  <si>
    <t xml:space="preserve">
 2025-12-08 12:00:09  - State is Closed was Resolved</t>
  </si>
  <si>
    <t xml:space="preserve">
 2025-12-08 13:00:03  - State is Closed was Resolved</t>
  </si>
  <si>
    <t xml:space="preserve">
 2025-12-08 12:00:14  - State is Closed was Resolved</t>
  </si>
  <si>
    <t xml:space="preserve">
 2025-12-03 11:48:28 PDXC Integration - State is Work in Progress was New
 2025-12-03 12:00:32 PDXC Integration - State is Resolved was Work in Progress
 2025-12-08 13:00:00  - State is Closed was Resolved</t>
  </si>
  <si>
    <t xml:space="preserve">
 2025-12-03 12:40:40 Raegan Munro - State is Resolved was Work in Progress
 2025-12-08 13:00:06  - State is Closed was Resolved</t>
  </si>
  <si>
    <t xml:space="preserve">10-12-2025 13:01:01 - Tran Hoang (Additional comments)
Hi @Timm Bambridge
It has been a while and I did not receive any response yet. 
Could you please verify if you can access to the report with the following link:
https://queenslandrailtest.service-now.com/sys_report_template.do?jvar_report_id=b7a8f6384730ee106793229df26d43cd
If everything works as expected, your user account should be added to "Chat Administrators" queue to have access to the report.
In case you should be added to a queue in Production instance, please raise a "Create/Modify/Deactivate a ServiceNow Queue" or "Software Request" request.
Thank you for cooperation.
08-12-2025 17:31:02 - Tran Hoang (Additional comments)
Hi @Timm Bambridge
Just following my previous message.  I have identified the cause of the access issue. To view this report, the user account should be a member of the "Chat Administrators" queue.
I have added you to this group in the ServiceNow Test instance. Please verify that you can now access the report using the following link:
https://queenslandrailtest.service-now.com/sys_report_template.do?jvar_report_id=b7a8f6384730ee106793229df26d43cd
If everything works as expected, please raise a Create/Modify/Deactivate a ServiceNow Queue request using the link below so I can add you to the same group in the Production instance
https://queenslandrail.service-now.com/service_management?id=sc_cat_item&amp;sys_id=4a4144ea1b4d99101ee87510dc4bcb38
Thank you.
04-12-2025 13:23:34 - Tran Hoang (Additional comments)
Hi @Timm Bambridge
I have identified the cause of the access issue. To view this report, the user account should be a member of the "Chat Administrators" queue.
I have added you to this group in the ServiceNow Test instance. Please verify that you can now access the report using the following link:
https://queenslandrailtest.service-now.com/sys_report_template.do?jvar_report_id=b7a8f6384730ee106793229df26d43cd
If everything works as expected, please raise a Create/Modify/Deactivate a ServiceNow Queue request using the link below so I can add you to the same group in the Production instance
https://queenslandrail.service-now.com/service_management?id=sc_cat_item&amp;sys_id=4a4144ea1b4d99101ee87510dc4bcb38
Thank you.
</t>
  </si>
  <si>
    <t xml:space="preserve">
 2025-12-03 11:35:31 Lemuel So - Assigned to is Tran Hoang was 
 2025-12-04 13:23:34 Tran Hoang - State is On Hold was Work in Progress
 2025-12-12 13:19:41 Tran Hoang - State is Resolved was On Hold</t>
  </si>
  <si>
    <t xml:space="preserve">
 2025-12-08 12:00:08  - State is Closed was Resolved</t>
  </si>
  <si>
    <t xml:space="preserve">
 2025-12-03 11:13:05 Cameron Horn - Assigned to is Zoe O'Brien was 
 2025-12-03 11:13:15 Cameron Horn - State is Resolved was Work in Progress
 2025-12-08 12:00:06  - State is Closed was Resolved</t>
  </si>
  <si>
    <t xml:space="preserve">09-12-2025 07:27:24 - PDXC Integration (Work notes)
A consumable order has been processed.
Reference: 7329936
4x black toner, 4x magenta toner, 4x yellow toner, 4x cyan toner, 1x waste toner bottle
Delivery timeframe 3-4 business days
08-12-2025 16:39:14 - PDXC Integration (Work notes)
Vendor Referenced this CI Value on Creation not found in database : G939Q830019 - SP3510SF
08-12-2025 16:38:42 - Shane Kmet (Work notes)
Platform DXC Integration incident INC0575511 created INC40833988
08-12-2025 16:38:32 - Shane Kmet (Work notes)
Attachment(s) not E-bonded as they exceeded the allowed size of 3.7MB
08-12-2025 16:38:32 - Shane Kmet (Work notes)
Reassigning to correct queue - DXC Managed Print Services
08-12-2025 16:38:12 - Shane Kmet (Work notes)
Saf Dean &lt;safinatdean@ricoh.com.au&gt; 
Sent: Monday, 8 December 2025 5:32 PM
To: IT Service Desk &lt;ITServiceDesk@qr.com.au&gt;
Subject: INC0575511 - sitting in the incorrect Queue 
Hello team, This incident is sitting in the incorrect queue. Please reassigned it to the below group now. Thanks Saf ______________________________________________________________________ ​​​​ Saf Dean | Service Delivery
ZjQcmQRYFpfptBannerStart
[EXTERNAL EMAIL]: 
This email originated from outside Queensland Rail. Do not click on links or open attachments unless you recognise the sender and know the content is safe. 
    Report Phish      ‌ 
ZjQcmQRYFpfptBannerEnd
Hello team,
This incident is sitting in the incorrect queue. Please reassigned it to the below group now.
Thanks
Saf
______________________________________________________________________
​​​​
Saf Dean
 | 
Service Delivery Manager
 | 
Ricoh Australia Pty Ltd
Mobile: 0474 440 720 &lt;tel:0474%20440%20720&gt; 
 | 
Web: ricoh.com.au  
Work smarter with Insights@Work,our 
LinkedIn Newsletter - Subscribe Now
04-12-2025 15:25:57 - Riley Thomas (Work notes)
QLD Rail NOW Ticket Number: INC0575511
Post Code: 4105
Contact Name: Helena Lawrence
Contact Phone Number: 0730721547
Email Address: helena.lawrence@qr.com.au
Alternative Contact:
Alternative Contact Phone Number:
Printer Serial Number: G939Q830019 - SP3510SF
Printer IP: 10.124.90.254
Severity Level: Medium
04-12-2025 15:18:19 - Riley Thomas (Work notes)
From: Lawrence, Helena &lt;helena.lawrence@qr.com.au&gt; 
Sent: Thursday, 4 December 2025 3:09 PM
To: IT Service Desk &lt;ITServiceDesk@qr.com.au&gt;
Subject: FW: Incident commented - INC0575511
Hi IT,
Sorry I had forgotten to call back and have spent the day running around like a headless goose. The biggest issue with our plotters is that they won’t send out a supply request when the ink gets low. I’m not sure if this is something we are to raise with them or not, but they have looked at both plotters in the past and they have never done an auto order for ink. Severity level is about a medium. The plotter printers are critical for printing out electrical plans, but we should have enough ink to tie us over for a week or 2
Kind Regards,
HELENA LAWRENCE
ADMINISTRATION OFFICER
Traction Depot, 799 Fairfield Road 
Yeerongpilly, 4105 
T: 07 3072 1547 
W: queenslandrail.com.au
04-12-2025 14:28:23 - Raegan Munro (Additional comments)
Hi Helena,
I just wanted to follow up with you and determine if you are still having issues with your printer?
If so, please give us a call on 07 3072 5000 (we are option 1), or alternatively email us at ITServiceDesk@qr.com.au so that we may complete further troubleshooting. Please be sure to cite incident no. INC0575511 when you do so. We will need to confirm the following:
QLD Rail NOW Ticket Number: INC0575511
Post Code: 4105
Contact Name: Helena Lawrence
Contact Phone Number: 0730721547
Email Address: helena.lawrence@qr.com.au
Alternative Contact:
Alternative Contact Phone Number:
Printer Serial Number: G939Q830019 - SP3510SF
Printer IP:
Severity Level:
In the event that you are no longer having these issues please advise so that we may proceed with ticket closure. 
Kind regards, 
Raegan.
04-12-2025 14:27:19 - Raegan Munro (Work notes)
Investigating.
03-12-2025 12:44:50 - Raegan Munro (Additional comments)
Hi Helena, 
Thank you for reaching out to the Queensland Rail IT Service Desk.
We tried to contact you on 0730721547 but unfortunately missed you. Could you please give us a call back when you are next available so that we may further troubleshoot this issue? Alternatively, can you please confirm the following so we may reach out to the Ricoh team to assist you further?
QLD Rail NOW Ticket Number: INC0575511
Post Code: 4105
Contact Name: Helena Lawrence
Contact Phone Number: 0730721547 
Email Address: helena.lawrence@qr.com.au
Alternative Contact: 
Alternative Contact Phone Number: 
Printer Serial Number: G939Q830019 - SP3510SF
Printer IP: 
Severity Level: 
If you would like to contact us you can do so by calling 07 3072 5000 (we are option 1) or emailing us at ITServiceDesk@qr.com.au. Please be sure to cite incident no. INC0575511 when you do so.
We will also see any comments that you leave on this ticket if you would prefer to contact us that way.
Kind regards, 
Raegan.
03-12-2025 12:44:50 - Raegan Munro (Work notes)
Calling user on 0730721547 - No answer but left a voicemail. 
QLD Rail NOW Ticket Number: INC0575511
Post Code: 4105
Contact Name: Helena Lawrence
Contact Phone Number: 0730721547 
Email Address: helena.lawrence@qr.com.au
Alternative Contact: 
Alternative Contact Phone Number: 
Printer Serial Number: G939Q830019 - SP3510SF
Printer IP: 
Severity Level: 
Issue/Request Details:
Plotter G939Q830019 - SP3510SF located at the TAR Depot Yeerongpilly requires ink ordered. Could we please get 4 Cyan, 4 Black, 4 Magenta and 4 Yellow? If we could also get an ink waste reservoir, that would be great.  
Delivery address is 4 Moolabin Crescent Yeerongpilly 4105 and charges would go to the cost centre 1610031
03-12-2025 12:41:14 - Raegan Munro (Work notes)
Investigating.
</t>
  </si>
  <si>
    <t xml:space="preserve">
 2025-12-03 11:13:05 Cameron Horn - Assigned to is Zoe O'Brien was 
 2025-12-03 12:44:50 Raegan Munro - State is On Hold was Work in Progress
 2025-12-04 15:25:57 Riley Thomas - State is Work in Progress was On Hold
 2025-12-08 16:38:32 Shane Kmet - Assignment Group is DXC Managed Print Services was DXC Vendor RICOH Print SDM
 2025-12-09 07:27:17 PDXC Integration - State is Resolved was Work in Progress
 2025-12-14 08:00:03  - State is Closed was Resolved</t>
  </si>
  <si>
    <t xml:space="preserve">11-12-2025 09:24:22 - Gilbert Noble (Work notes)
called user on 0419647626, 
removal script failed
attempted to run the install msi, it had the remove option greyed
tried running the msi as admin, no change
tried using the "uninstall" option in the right click menu of the msi, it ran something, 
restarted the computer, 
the app is now gone,
11-12-2025 09:05:34 - Gilbert Noble (Work notes)
called user on 0419647626, no answer
11-12-2025 09:05:34 - Gilbert Noble (Additional comments)
Hi Jason,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INC0575510 and ask to speak to Gilbert Noble.
Kind regards,
Queensland Rail
Gilbert Noble
REMOTE DESKTOP SUPPORT
Level 3, 21 Kirksway Place
Battery Point, Tasmania 7004
T: 07 3072 5000
W: queenslandrail.com.au
E: ITservicedesk@qr.com.au
09-12-2025 16:00:32 - Gilbert Noble (Additional comments)
As discussed I will call you again on Thursday
Kind regards,
Queensland Rail
Gilbert Noble
REMOTE DESKTOP SUPPORT
Level 3, 21 Kirksway Place
Battery Point, Tasmania 7004
T: 07 3072 5000
W: queenslandrail.com.au
E: ITservicedesk@qr.com.au
09-12-2025 16:00:32 - Gilbert Noble (Work notes)
called user on 0419647626, user is not available today, 
to call them back on Thursday
09-12-2025 15:11:28 - Cameron Horn (Work notes)
Assigning to the DXC Remote Desktop Support team to assist with the uninstall
09-12-2025 12:23:23 - PDXC Integration (Additional comments)
tnguyen213@dxc.com: Hi SD,
Application Online Services team does not support for Orbus application. We supported the previous since there was an issue with the integration with SharePoint.
Please work with Jason to uninstall Orbus application from his device.
09-12-2025 07:32:18 - Pruthvish Patel (Work notes)
Platform DXC Integration incident INC0575510 created INC40844244
09-12-2025 07:32:10 - Pruthvish Patel (Work notes)
Assigning to DXC Application Online Services for further investigation
As per previous ticket INC0442477 DXC Application Online Services Team assisted support regarding Orbus app
Hi DXC Application Online Services Team, please assign it back to Global Service Desk if this is out of scope
09-12-2025 07:26:40 - Pruthvish Patel (Work notes)
Investgating
09-12-2025 06:55:15 - Jonathon Williams (Work notes)
This is an app issue not a Windows 11 issue, we have no visibility of the Orbus app, please find the correct team to assign this to,
03-12-2025 13:18:11 - Raegan Munro (Work notes)
Unable to find any KB for Orbus beyond the SAR, which does not list a support team. 
Previous tickets suggest device is Windows 11 (INC0575469). 
Assigning to Windows 11 after discussion with senior.
03-12-2025 13:11:48 - Raegan Munro (Work notes)
Investigating.
</t>
  </si>
  <si>
    <t xml:space="preserve">
 2025-12-03 11:13:06 Cameron Horn - Assigned to is Zoe O'Brien was 
 2025-12-03 13:18:11 Raegan Munro - Assignment Group is Win11 Project Hypercare was Global Service Desk
 2025-12-09 06:55:18 Jonathon Williams - Assignment Group is Global Service Desk was Win11 Project Hypercare
 2025-12-09 07:02:45 Cameron Horn - Assigned to is Zoe O'Brien was 
 2025-12-09 07:32:10 Pruthvish Patel - Assignment Group is DXC Application Online Services was Global Service Desk
 2025-12-09 12:23:23 PDXC Integration - Assignment Group is Global Service Desk was DXC Application Online Services
 2025-12-09 12:42:18 Pruthvish Patel - Assigned to is Ruey Lim was 
 2025-12-09 15:11:28 Cameron Horn - Assignment Group is DXC Remote Desktop Support was Global Service Desk
 2025-12-09 15:52:21 Gilbert Noble - Assigned to is Gilbert Noble was 
 2025-12-09 16:00:32 Gilbert Noble - State is On Hold was Work in Progress
 2025-12-11 09:24:22 Gilbert Noble - State is Resolved was On Hold</t>
  </si>
  <si>
    <t xml:space="preserve">
 2025-12-03 11:32:22 PDXC Integration - State is Work in Progress was New
 2025-12-03 11:42:06 PDXC Integration - Assignment Group is DXC Desktop CBD was DXC Security End Point Protection
 2025-12-04 11:23:57 PDXC Integration - State is Resolved was Work in Progress
 2025-12-09 12:00:03  - State is Closed was Resolved</t>
  </si>
  <si>
    <t xml:space="preserve">
 2025-12-03 11:13:07 Cameron Horn - Assigned to is Zoe O'Brien was 
 2025-12-03 11:13:22 Cameron Horn - State is Resolved was Work in Progress
 2025-12-08 12:00:03  - State is Closed was Resolved</t>
  </si>
  <si>
    <t xml:space="preserve">
 2025-12-08 12:00:05  - State is Closed was Resolved</t>
  </si>
  <si>
    <t xml:space="preserve">08-12-2025 10:11:09 - Cameron Horn (Work notes)
.
08-12-2025 10:00:15 - Sheena Richardson (Additional comments)
reply from: sheena.richardson@qr.com.au
Hi IT Service Desk,
I am trying to create an OTHER REQUEST for a folder restructure, but I can’t get the correct format to enter details.
Can I please have a restructure of FOLDER path.
Can I please have folder :- \\cptprdfps001\ts\Projects\_Project Folders&lt;file://cptprdfps001/ts/Projects/_Project%20Folders&gt; and all its contents moved into \\corp.qr.com.au\corp\RPD\1 Projects&lt;file://corp.qr.com.au/corp/RPD/1%20Projects&gt;
[cid:image001.gif@01DC6829.42F2ABA0]
Sheena Richardson
Administration Officer
Toowoomba Railway Station – Level 1
Cnr Railway &amp; Russell St
PO Box 3357 Tba 4350 • Toowoomba, QLD 4350
T: 07 4593 0146
W: queenslandrail.com.au&lt;http://queenslandrail.com.au/&gt;
[signature_405769258]
</t>
  </si>
  <si>
    <t xml:space="preserve">
 2025-12-08 11:00:03  - State is Closed was Resolved</t>
  </si>
  <si>
    <t xml:space="preserve">
 2025-12-08 11:00:05  - State is Closed was Resolved</t>
  </si>
  <si>
    <t xml:space="preserve">
 2025-12-08 11:00:06  - State is Closed was Resolved</t>
  </si>
  <si>
    <t xml:space="preserve">
 2025-12-03 13:52:48 PDXC Integration - State is On Hold was Work in Progress
 2025-12-04 06:52:48 Greg Keep - State is Resolved was On Hold
 2025-12-09 07:00:05  - State is Closed was Resolved</t>
  </si>
  <si>
    <t xml:space="preserve">
 2025-12-03 11:11:46 PDXC Integration - State is Work in Progress was New
 2025-12-03 12:07:10 PDXC Integration - State is Resolved was Work in Progress
 2025-12-08 13:00:00  - State is Closed was Resolved</t>
  </si>
  <si>
    <t xml:space="preserve">12-12-2025 15:21:41 - PDXC Integration (Work notes)
Assigned to Sonia Pandey.
&lt;br/&gt;User replaced laptop, issue resolved.
12-12-2025 15:21:32 - PDXC Integration (Work notes)
Assigned to Sonia Pandey.
&lt;br/&gt;User replaced laptop, issue resolved.
12-12-2025 15:21:22 - PDXC Integration (Additional comments)
sonia.pandey@dxc.com: User replaced laptop, issue resolved.
12-12-2025 15:18:08 - PDXC Integration (Work notes)
Assigned to Sonia Pandey.
12-12-2025 10:46:31 - PDXC Integration (Work notes)
Assigned to Sonia Pandey.
12-12-2025 10:43:41 - PDXC Integration (Work notes)
Assigned to Sonia Pandey.
&lt;br/&gt;Awaiting user's response on checking teams call in other system in office.
12-12-2025 10:43:28 - PDXC Integration (Work notes)
Assigned to Sonia Pandey.
12-12-2025 10:43:19 - PDXC Integration (Additional comments)
sonia.pandey@dxc.com: Good morning @Catherine Fielder
Have you got the opportunity to check teams call via other system?
11-12-2025 15:22:28 - PDXC Integration (Work notes)
Assigned to Sonia Pandey.
&lt;br/&gt;User told she will go to office tomorrow and then will test teams on other system.
11-12-2025 11:40:18 - PDXC Integration (Work notes)
Assigned to Sonia Pandey.
&lt;br/&gt;Pinged user on teams and asked if she tried checking teams issue with other system in her office 
Awaiting response.
11-12-2025 11:39:48 - PDXC Integration (Work notes)
Assigned to Sonia Pandey.
11-12-2025 11:39:47 - PDXC Integration (Additional comments)
sonia.pandey@dxc.com: Hi @Catherine Fielder
As per the last update from you was that on Thursday you will check the teams via other system from office. 
Could you please let me know if you are able to check alternate system today to access teams to test its behavior.
10-12-2025 11:39:58 - PDXC Integration (Work notes)
Assigned to Sonia Pandey.
&lt;br/&gt;User told she will be available on Thursday in office and then will be able to check issue hence awaiting for user to check issue tomorrow on Thursday.
09-12-2025 18:54:54 - PDXC Integration (Work notes)
Assigned to Sonia Pandey.
09-12-2025 18:54:48 - PDXC Integration (Additional comments)
sonia.pandey@dxc.com: Hi @Catherine Fielder
Once checked teams with other laptop on thursday (since you will be in office that day as mentioned by you) kindly provide confirmation to us so we can proceed accordingly.
Thank you.
09-12-2025 11:36:28 - PDXC Integration (Work notes)
Assigned to Sonia Pandey.
&lt;br/&gt;User told she will be available on Thursday in office and then will be able to check issue hence awaiting for user to check issue.
08-12-2025 18:43:24 - PDXC Integration (Work notes)
Assigned to Sonia Pandey.
&lt;br/&gt;User told she will be available on Thursday in office and then will be able to check issue hence awaiting for user to check issue.
08-12-2025 14:12:24 - PDXC Integration (Work notes)
Assigned to Sonia Pandey.
&lt;br/&gt;Awaiting user's response.
08-12-2025 14:11:55 - PDXC Integration (Work notes)
Assigned to Sonia Pandey.
08-12-2025 14:11:52 - PDXC Integration (Additional comments)
sonia.pandey@dxc.com: Hi @Catherine Fielder
Good day.
Have you checked with using teams from other laptop/computer and tested the behavior?
05-12-2025 12:11:35 - PDXC Integration (Work notes)
Assigned to Sonia Pandey.
&lt;br/&gt;User will check on monday in office using other laptop/computer.
Will need to wait till monday.
04-12-2025 15:34:38 - PDXC Integration (Work notes)
Assigned to Sonia Pandey.
&lt;br/&gt;User will check on monday in office using other laptop/computer.
Will need to wait till monday.
04-12-2025 15:32:28 - PDXC Integration (Work notes)
Assigned to Sonia Pandey.
&lt;br/&gt;Awaiting user's response if she has checked using teams &gt;call with other laptop.
04-12-2025 15:32:08 - PDXC Integration (Work notes)
Assigned to Sonia Pandey.
04-12-2025 15:32:02 - PDXC Integration (Additional comments)
sonia.pandey@dxc.com: Hi @Catherine Fielder
Please confirm if you have checked the issue in other laptop so we can proceed accordingly.
03-12-2025 17:59:38 - PDXC Integration (Work notes)
Assigned to Sonia Pandey.
&lt;br/&gt;Asked user to check the issue in other laptop to access teams app/web for call.
User will go to office on Monday.
Asked user to take a call or test behavior in other laptop as we are suspecting that issue with network.
03-12-2025 17:56:04 - PDXC Integration (Work notes)
Assigned to Sonia Pandey.
&lt;br/&gt;Will need to ask user to check issue by accessing teams web/app for call in other laptop and check if call is lagging as this seems to be network issue on user's laptop.
Also need to confirm if user is facing issues with call from teams to teams or mobile to teams as well.
03-12-2025 17:21:48 - PDXC Integration (Work notes)
Assigned to Sonia Pandey.
&lt;br/&gt;User told it didn't go to the error blue screen but the close down blue screen and completely froze everything again and knocked user out of the internet.  User has not been able to successfully work on anything else this afternoon due to the freezing and lagging.
Checking internally with team
Will update details accordingly.
03-12-2025 17:11:14 - PDXC Integration (Work notes)
Assigned to Sonia Pandey.
&lt;br/&gt;User confirmed on teams that : she made 2 teams calls this afternoon.  The first did not freeze and the one following froze within the first minute and kicked me out of the internet. User used the link of teams web for the above calls.
Asked user if she got the blue screen or error message this time as well. 
Awaiting response.
03-12-2025 15:36:58 - PDXC Integration (Work notes)
Assigned to Sonia Pandey.
&lt;br/&gt;Called user on teams app
User is accessing teams via app
User told issue is occurring when she works both work from home and office.
In teams mobile she is facing no issues 
User has not observed issues in teams web till now as she is using app. After a while on teams app call user screen got freeze as she was on video and her voice also started to flicker, we had to disconnect the call on our end.
User told this is what has been happening every time when user in teams at home.  In this instance it went to a blue screen error message which said: "Your device ran into a problem and needs to restart.  We're just collecting some error info, and then we'll restart for you". Then barcode said the error message was troubleshooting windows unexpected restarts and stop code errors.
From the problem what user is facing it seems like issue with : CPU or RAM spike, drivers update issue or something else, may need to install teams app which is not in scope of M365 team.
If issue occurs in teams web as well then we can look into this.
User has call scheduled with colleague today or she will test with colleague via teams web : https://teams.microsoft.com/ to observe the behavior on web as well. 
We are waiting for the confirmation from user on the behavior on teams web call.
Will update details accordingly.
03-12-2025 13:43:46 - Catherine Fielder (Work notes)
Platform DXC Integration incident INC0575494 updated INC40760351
03-12-2025 13:43:42 - Catherine Fielder (Additional comments)
reply from: Cathy.Fielder@qr.com.au
Hi Raegan,
Just checking I received a teams message from DXC.  Is this in relation to the referral regarding the teams query?
[cid:image001.png@01DC645A.A1939430]
Thanks,
Cathy
[Queensland Rail logo]
Cathy Fielder
Injury Management Adviser
QR WORKERS’ COMPENSATION
Rail Centre 1 - Level 6, 305 Edward St
GPO Box 1429 • BRISBANE, QLD 4001
T: 3072 0685
F: 3072 7320
W: queenslandrail.com.au&lt;http://queenslandrail.com.au/&gt;
Please visit the New  Health &amp; Wellbeing Hub page&lt;https://queenslandrail.sharepoint.com/PeopleCentre/EmployeeCentre/HealthandWellbeing/Pages/default.aspx&gt;
Do you or your family need some confidential support? Find out more about Converge EAP &lt;https://queenslandrail.sharepoint.com/PeopleCentre/EmployeeCentre/Pages/EmployeeSupportServices.aspx&gt;
03-12-2025 13:29:45 - PDXC Integration (Work notes)
Assigned to Sonia Pandey.
03-12-2025 13:29:45 - PDXC Integration (Work notes)
Assigned to Sonia Pandey.
03-12-2025 13:29:44 - PDXC Integration (Work notes)
Assigned to Sonia Pandey.
&lt;br/&gt;Pinged user on teams
Awaiting response.
03-12-2025 13:29:37 - PDXC Integration (Additional comments)
sonia.pandey@dxc.com: Hi @Catherine Fielder
Could you please confirm if you are facing issues with teams app only or teams web as well?
03-12-2025 13:14:34 - PDXC Integration (Work notes)
Assigned to Sonia Pandey.
03-12-2025 10:48:38 - Raegan Munro (Work notes)
Platform DXC Integration incident INC0575494 created INC40760351
</t>
  </si>
  <si>
    <t xml:space="preserve">
 2025-12-03 13:14:30 PDXC Integration - State is Work in Progress was New
 2025-12-03 13:29:34 PDXC Integration - State is On Hold was Work in Progress
 2025-12-12 15:18:00 PDXC Integration - State is Work in Progress was On Hold
 2025-12-12 15:21:22 PDXC Integration - State is Resolved was Work in Progress</t>
  </si>
  <si>
    <t xml:space="preserve">
 2025-12-08 11:00:02  - State is Closed was Resolved</t>
  </si>
  <si>
    <t xml:space="preserve">
 2025-12-03 11:00:17 Tharun Guddeti - State is Resolved was New
 2025-12-08 12:00:01  - State is Closed was Resolved</t>
  </si>
  <si>
    <t xml:space="preserve">
 2025-12-03 11:11:27 PDXC Integration - State is Work in Progress was New
 2025-12-03 11:39:40 PDXC Integration - State is Resolved was Work in Progress
 2025-12-08 12:00:07  - State is Closed was Resolved</t>
  </si>
  <si>
    <t xml:space="preserve">
 2025-12-03 10:31:50 Cameron Horn - Assigned to is Fred Shea was 
 2025-12-03 10:35:30 Fred Shea - State is Resolved was Work in Progress
 2025-12-08 11:00:07  - State is Closed was Resolved</t>
  </si>
  <si>
    <t xml:space="preserve">12-12-2025 11:27:48 - PDXC Integration (Work notes)
Assigned to NANDHA VEMISHETTY.
&lt;br/&gt;User confirmed access to Remote Desktop Connection. Ticket can be closed.
12-12-2025 11:27:02 - PDXC Integration (Work notes)
Assigned to NANDHA VEMISHETTY.
&lt;br/&gt;User confirmed access to Remote Desktop Connection. Ticket can be closed.
12-12-2025 11:26:56 - PDXC Integration (Additional comments)
nandha.vemishetty2@dxc.com: got confirmation from user, everything is working fine without any issues.
12-12-2025 11:25:58 - PDXC Integration (Work notes)
Assigned to NANDHA VEMISHETTY.
12-12-2025 11:25:21 - PDXC Integration (Work notes)
Assigned to NANDHA VEMISHETTY.
&lt;br/&gt;Hi Nandha, yes can access now all.
you can close the ticket.
sorry was travelling in last week, hence the delay in response.
All good from my side.
12-12-2025 11:09:11 - PDXC Integration (Work notes)
Assigned to NANDHA VEMISHETTY.
12-12-2025 11:08:28 - PDXC Integration (Work notes)
Assigned to NANDHA VEMISHETTY.
12-12-2025 11:08:18 - PDXC Integration (Additional comments)
nandha.vemishetty2@dxc.com: Hi Mohan,
Nandha here from ICT. As per the communication Security Firewall Management QLR. All the IT Systems are connected for the Remote Desktop Connection. Can you please confirm whether you are able to access it without any issues?
Please note that, this is the second point of contact as I haven't got any response for the Email. 
Many thanks,
Nandha Vemishetty.
12-12-2025 11:07:42 - PDXC Integration (Work notes)
Assigned to NANDHA VEMISHETTY.
10-12-2025 16:01:04 - PDXC Integration (Work notes)
Assigned to NANDHA VEMISHETTY.
10-12-2025 16:00:38 - PDXC Integration (Work notes)
Assigned to NANDHA VEMISHETTY.
10-12-2025 16:00:33 - PDXC Integration (Additional comments)
nandha.vemishetty2@dxc.com: From: Vemishetty, Nandha 
Sent: Wednesday, 10 December 2025 3:58 PM
To: Sankarasubbu, Mohan &lt;mohan.sankarasubbu@qr.com.au&gt;
Subject: INC0575489 - Remote Desktop Connection
Hi Mohan,
Nandha here from ICT. As per the communication Security Firewall Management QLR. All the IT Systems are connected for the Remote Desktop Connection. Can you please confirm whether you are able to access it without any issues?
Many thanks,
Nandha Vemishetty.
10-12-2025 10:20:24 - PDXC Integration (Work notes)
Assigned to NANDHA VEMISHETTY.
05-12-2025 11:29:48 - PDXC Integration (Work notes)
Please get in touch with user and confirm whether he can work from india and all it systems are still connected.
04-12-2025 16:15:18 - PDXC Integration (Work notes)
Assigned to Ashish Anand.
04-12-2025 16:15:08 - PDXC Integration (Work notes)
Assigned to Ashish Anand.
04-12-2025 16:15:02 - PDXC Integration (Additional comments)
ashish.anand@dxc.com: Working on it
04-12-2025 12:07:35 - PDXC Integration (Work notes)
Assigned to Ashish Anand.
04-12-2025 11:55:04 - PDXC Integration (Work notes)
Assigned to Simran Singh.
04-12-2025 08:49:54 - PDXC Integration (Work notes)
Added attachment ::  QLDRail_INC added (CNDEF0001178) - FW_ My Leave and Travel Plan.pdf
04-12-2025 08:49:39 - Andy Phan (Work notes)
Platform DXC Integration incident INC0575489 created INC40774349
04-12-2025 08:49:27 - Andy Phan (Work notes)
Assigning to DXC Security Firewall Management as per KB0020980
04-12-2025 08:29:40 - Andy Phan (Work notes)
Investigating
04-12-2025 07:19:13 - Mohan Sankarasubbu (Additional comments)
Hi Thanks for the message, Yes, I'm carrying my QR laptop for work.
03-12-2025 12:35:13 - Raegan Munro (Work notes)
India is not a geo blocked country. 
User will need a separate request if they want to take QR devices overseas.
03-12-2025 12:35:13 - Raegan Munro (Additional comments)
Hi Mohan, 
Thankyou for reaching out to the Queensland Rail IT Service Desk. 
Since India is not a geo blocked country you should be able to access your account without issue, can you please advise if you intend on taking any QR devices overseas with you so we may investigate this further?
Kind regards, 
Raegan.
03-12-2025 12:33:04 - Raegan Munro (Work notes)
Investigating.
03-12-2025 10:30:39 - Venkata Surendra Babu Suddapalli (Additional comments)
added attachment
</t>
  </si>
  <si>
    <t xml:space="preserve">
 2025-12-03 10:31:50 Cameron Horn - Assigned to is Fred Shea was 
 2025-12-03 12:35:13 Raegan Munro - State is On Hold was Work in Progress
 2025-12-04 08:49:27 Andy Phan - State is Work in Progress was On Hold
 2025-12-04 16:15:02 PDXC Integration - State is On Hold was Work in Progress
 2025-12-05 11:29:43 PDXC Integration - Assignment Group is DXC Desktop CBD was DXC Security Firewall Management
 2025-12-10 10:20:17 PDXC Integration - State is Work in Progress was On Hold
 2025-12-10 16:00:33 PDXC Integration - State is On Hold was Work in Progress
 2025-12-12 11:07:32 PDXC Integration - State is Work in Progress was On Hold
 2025-12-12 11:08:18 PDXC Integration - State is On Hold was Work in Progress
 2025-12-12 11:25:53 PDXC Integration - State is Work in Progress was On Hold
 2025-12-12 11:26:56 PDXC Integration - State is Resolved was Work in Progress</t>
  </si>
  <si>
    <t xml:space="preserve">
 2025-12-03 10:31:50 Cameron Horn - Assigned to is Fred Shea was 
 2025-12-03 10:31:57 Cameron Horn - State is Resolved was Work in Progress
 2025-12-08 11:00:12  - State is Closed was Resolved</t>
  </si>
  <si>
    <t xml:space="preserve">
 2025-12-03 10:31:49 Cameron Horn - Assigned to is Fred Shea was 
 2025-12-03 10:36:23 Cameron Horn - State is Resolved was Work in Progress
 2025-12-08 11:00:07  - State is Closed was Resolved</t>
  </si>
  <si>
    <t xml:space="preserve">
 2025-12-08 11:00:01  - State is Closed was Resolved</t>
  </si>
  <si>
    <t xml:space="preserve">
 2025-12-03 10:24:28 Fred Shea - State is Resolved was New
 2025-12-08 11:00:11  - State is Closed was Resolved</t>
  </si>
  <si>
    <t xml:space="preserve">
 2025-12-08 11:00:09  - State is Closed was Resolved</t>
  </si>
  <si>
    <t xml:space="preserve">
 2025-12-08 11:00:13  - State is Closed was Resolved</t>
  </si>
  <si>
    <t xml:space="preserve">
 2025-12-03 10:09:02 TRAP Alerts - State is New was New
 2025-12-03 11:58:44 PDXC Integration - State is Work in Progress was New
 2025-12-03 16:48:44 PDXC Integration - State is Resolved was Work in Progress
 2025-12-08 17:00:02  - State is Closed was Resolved</t>
  </si>
  <si>
    <t xml:space="preserve">
 2025-12-03 10:24:59 Cameron Horn - Assigned to is Fred Shea was 
 2025-12-03 11:43:05 Jonathon Williams - Assignment Group is Win11 Project Hypercare was Global Service Desk
 2025-12-12 11:40:14 Jonathon Williams - State is Resolved was Work in Progress</t>
  </si>
  <si>
    <t xml:space="preserve">
 2025-12-08 11:00:12  - State is Closed was Resolved</t>
  </si>
  <si>
    <t xml:space="preserve">
 2025-12-03 10:25:06 Cameron Horn - Assigned to is Zoe O'Brien was 
 2025-12-03 11:46:15 Jonathon Williams - Assignment Group is Win11 Project Hypercare was Global Service Desk
 2025-12-12 11:40:35 Jonathon Williams - State is Resolved was Work in Progress</t>
  </si>
  <si>
    <t xml:space="preserve">
 2025-12-08 11:00:11  - State is Closed was Resolved</t>
  </si>
  <si>
    <t xml:space="preserve">
 2025-12-03 10:25:06 Cameron Horn - Assigned to is Zoe O'Brien was 
 2025-12-03 12:26:50 Andy Phan - State is On Hold was Work in Progress
 2025-12-03 14:41:58 Jason Hunter - State is Work in Progress was On Hold
 2025-12-03 14:49:39 Fred Shea - Assignment Group is Win11 Service Desk was Global Service Desk
 2025-12-03 15:21:52 Andy Phan - State is Resolved was Work in Progress
 2025-12-03 15:22:00 Andy Phan - Assigned to is Andy Phan was 
 2025-12-08 16:00:00  - State is Closed was Resolved</t>
  </si>
  <si>
    <t xml:space="preserve">11-12-2025 11:07:19 - PDXC Integration (Work notes)
Assigned to Jaymesh Sharma.
&lt;br/&gt;Camera issue resolved after rebuilding device with specialty boot usb and Windows updates. Confirmed working at tech bar.
11-12-2025 11:07:13 - PDXC Integration (Additional comments)
jacen.warriner@dxc.com: Howdy Dan,
Thanks for coming down to the tech bar, i'm glad we could get your beautiful new laptop up and running. If you have any other strange occurences or questions, please don't hesitate to reach out or drop in =)
11-12-2025 11:07:13 - PDXC Integration (Work notes)
Assigned to Jaymesh Sharma.
&lt;br/&gt;Camera issue resolved after rebuilding device with specialty boot usb and Windows updates. Confirmed working at tech bar.
11-12-2025 11:05:48 - PDXC Integration (Work notes)
Assigned to Jaymesh Sharma.
&lt;br/&gt;Dan performed initial setup at the tech bar, confirmed camera working (in camera app).
11-12-2025 11:05:48 - PDXC Integration (Work notes)
Assigned to Jaymesh Sharma.
10-12-2025 16:50:18 - PDXC Integration (Work notes)
Assigned to Jaymesh Sharma.
&lt;br/&gt;Used a specialty boot usb created by Michael Murakami to rebuild the device (this was a known issue form the first high power dells - issue with rolling them back to win 10)
Windows updates and pre provisioned
10-12-2025 14:45:38 - PDXC Integration (Work notes)
Assigned to Jaymesh Sharma.
10-12-2025 14:17:04 - PDXC Integration (Work notes)
Assigned to Eric Hanneman.
&lt;br/&gt;Dan to visit the RC1 tech bar.  Currently at RC2, level 5
10-12-2025 14:16:38 - PDXC Integration (Work notes)
Assigned to Eric Hanneman.
&lt;br/&gt;Ran Dell Command and it installed a new(er) camera driver. 
Restarted device and still not working.
10-12-2025 14:16:08 - PDXC Integration (Work notes)
Assigned to Eric Hanneman.
&lt;br/&gt;Uninstalled the camera (uninstalled driver) from the Device Manager.  Restarted the device.
Device detected the camera and put a driver in place.  Still not working.
10-12-2025 10:35:44 - PDXC Integration (Work notes)
Assigned to Eric Hanneman.
10-12-2025 09:51:18 - PDXC Integration (Work notes)
Assigned to Eric Hanneman.
&lt;br/&gt;Awaiting response from Daniel.
09-12-2025 14:36:55 - PDXC Integration (Work notes)
Assigned to Eric Hanneman.
09-12-2025 14:36:44 - PDXC Integration (Work notes)
Assigned to Eric Hanneman.
&lt;br/&gt;Remotely accessed Daniel's computer (still working from home, internet connection is better today).
Looked up device on Dell's site via serial number of the device (LT230169, 23LV4D4, QRSL-MMQROZ4QXX).  Found a camera driver, installed it but was unable to confirm that the driver installation resolved.  Also installed Dell Command software and asked Daniel to either confirm that driver installation worked or run Dell Command software and run additional missing driver installs.  Call me if assistance is required.
08-12-2025 12:10:24 - PDXC Integration (Work notes)
Assigned to Eric Hanneman.
&lt;br/&gt;Waiting on Daniel's arrival to the office.
05-12-2025 11:30:49 - PDXC Integration (Work notes)
Assigned to Eric Hanneman.
05-12-2025 11:30:08 - PDXC Integration (Work notes)
Assigned to Eric Hanneman.
&lt;br/&gt;Dan is currently working from home with an RDP session to the new Dell laptop in question.  
Device with him at home is QRSL-Zsdcu6hbnz.
Established remote session but internet is extremely slow.  Internet is being worked on in his neighbourhood and he is running of his mobile hot spot at the moment.
Dan stated the next time he'll be in the office is next Tuesday.  Would like a call then for assistance.
04-12-2025 16:13:08 - PDXC Integration (Work notes)
Assigned to Eric Hanneman.
04-12-2025 16:12:55 - PDXC Integration (Work notes)
Assigned to Eric Hanneman.
04-12-2025 16:12:54 - PDXC Integration (Additional comments)
ehanneman2@dxc.com: Awaiting response from Dan, email sent.
04-12-2025 16:12:54 - PDXC Integration (Work notes)
Assigned to Eric Hanneman.
&lt;br/&gt;From: Hanneman, Eric 
Sent: Thursday, 4 December 2025 16:12
To: Jobberns, Dan &lt;dan.jobberns@qr.com.au&gt;
Subject: INC40761573 - Report an ICT Incident/Problem (Daniel Jobberns) (no camera)
Hi Dan,
I was passed an incident raised under your name that states your laptop camera doesn’t work.  Would you have some time tomorrow or early next week to review via remote assistance / phone call?
Regards,
Eric
04-12-2025 10:06:09 - PDXC Integration (Work notes)
Assigned to Eric Hanneman.
03-12-2025 13:21:04 - PDXC Integration (Work notes)
Added attachment ::  QLDRail_INC added (CNDEF0001178) - Screenshot 2025-12-03 134010.png
03-12-2025 13:20:54 - PDXC Integration (Work notes)
Added attachment ::  QLDRail_INC added (CNDEF0001178) - Screenshot 2025-12-03 133941.png
03-12-2025 13:20:28 - PDXC Integration (Work notes)
Added attachment ::  QLDRail_INC added (CNDEF0001178) - Camera01.PNG
03-12-2025 13:19:48 - Gilbert Noble (Work notes)
Platform DXC Integration incident INC0575468 created INC40761573
03-12-2025 12:42:55 - Zoe O'Brien (Work notes)
Description of Issue:
Dan Jobberns called the IT Service Desk regarding this incident
user advised that they are still having issues with their laptop camera
Troubleshooting:
Remoted onto pc
confirmed in settings that the camera is enabled
Checked Device Manager - no visible error for the camera in Device Manager
Assigning to Remote Desktop Support to investigate this issue further
============================ 
Username: Dan Jobberns
Employee ID: R911982
PC Name: QRSL-MMQROZ4QXX
Contact Number: 0403002620
Location: RC2-5 Brisbane
03-12-2025 12:13:19 - Shane Kmet (Additional comments)
Hi Dan ,
Ref# INC0575468
I have called today to follow up on "My Camera doesn't work on my new laptop" and was unfortunately unable to reach you.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03-12-2025 12:13:19 - Shane Kmet (Work notes)
Dan Jobberns
0403 002 620
QRSL-MMQROZ4QXX
Called user to check on Camera settings
User is NA with no VM - rang out
03-12-2025 12:09:49 - Shane Kmet (Work notes)
Investigating
</t>
  </si>
  <si>
    <t xml:space="preserve">
 2025-12-03 10:05:16 Cameron Horn - Assigned to is Fred Shea was 
 2025-12-03 12:13:19 Shane Kmet - State is On Hold was Work in Progress
 2025-12-03 12:42:56 Zoe O'Brien - State is Work in Progress was On Hold
 2025-12-03 13:04:09 Gilbert Noble - Assigned to is Gilbert Noble was 
 2025-12-03 13:19:27 Gilbert Noble - Assignment Group is DXC Desktop CBD was DXC Remote Desktop Support
 2025-12-04 16:12:54 PDXC Integration - State is On Hold was Work in Progress
 2025-12-11 11:05:46 PDXC Integration - State is Work in Progress was On Hold
 2025-12-11 11:07:13 PDXC Integration - State is Resolved was Work in Progress</t>
  </si>
  <si>
    <t xml:space="preserve">12-12-2025 10:49:41 - PDXC Integration (Work notes)
Assigned to Sonia Pandey.
&lt;br/&gt;Awaiting response on user's availability.
12-12-2025 10:49:08 - PDXC Integration (Work notes)
Assigned to Sonia Pandey.
12-12-2025 10:48:59 - PDXC Integration (Additional comments)
sonia.pandey@dxc.com: Hi @Priya Priya
Please let me know your availability to discuss the issue.
Thank you.
11-12-2025 13:36:28 - PDXC Integration (Work notes)
Assigned to Sonia Pandey.
11-12-2025 13:36:28 - PDXC Integration (Work notes)
Assigned to Sonia Pandey.
11-12-2025 13:36:28 - PDXC Integration (Work notes)
Assigned to Sonia Pandey.
&lt;br/&gt;Awaiting response on user's availability.
11-12-2025 13:36:22 - PDXC Integration (Additional comments)
sonia.pandey@dxc.com: Hi @Priya Priya
Please let me know your availability to discuss the issue.
Thank you.
11-12-2025 12:21:28 - PDXC Integration (Work notes)
Assigned to Sonia Pandey.
11-12-2025 11:57:28 - PDXC Integration (Work notes)
Added attachment ::  QLDRail_INC added (CNDEF0001178) - Screenshot 2025-12-08 090515.jpg
11-12-2025 11:57:28 - PDXC Integration (Work notes)
Vendor Referenced this CI Value on Creation not found in database : Corporate Mobile Phones
11-12-2025 11:57:12 - Raegan Munro (Work notes)
Platform DXC Integration incident INC0575467 created INC40876936
11-12-2025 11:56:58 - Raegan Munro (Work notes)
Assigning to O365 to Email Filtering to confirm if the emails are being blocked anywhere.
11-12-2025 11:56:13 - Raegan Munro (Work notes)
From: Priya, Priya &lt;priya.priya@qr.com.au&gt; 
Sent: Thursday, 11 December 2025 12:33 PM
To: IT Service Desk &lt;ITServiceDesk@qr.com.au&gt;
Subject: Re: INC0575467 - Emails not coming through on mobile - Payslips
Good morning ,
                            I apologies for late reply I am getting all the email accept my payslips .
Still can’t find in emails but can access via hub .
Kind Regards ,
Priya ,
Get Outlook for iOS
11-12-2025 07:18:15 - Cameron Horn (Work notes)
From: IT Service Desk 
Sent: Thursday, December 11, 2025 8:18 AM
To: Priya, Priya &lt;priya.priya@qr.com.au&gt;
Subject: INC0575467 - Emails not coming through on mobile - Payslips
Good morning Priya,
Regarding INC0575467 and not receiving the Pay slips emails to your mobile devices (using MS Outlook) could you please confirm if you are receiving these emails to your email account on a QR computer?
The ticket does not indicate whether this is received or not, if failing via Outlook on a PC. Please advise, as if also not receiving on QR PCs, we may need the O365 Messaging team check this issue as well.
Kind regards,
Cameron Horn
Senior Service Desk Analyst
Level 3, 21 Kirksway Place
Battery Point, Tas 7004
PH: 07 3072 5000
Email: ITServiceDesk@qr.com.au
W: queenslandrail.com.au
09-12-2025 17:39:17 - Shane Kmet (Additional comments)
Good afternoon Priya 
Regarding INC0575467 and not receiving the Payslips emails to your mobile devices (using MS Outlook) could you please confirmm if you are receiving these emials to your email account on a QR computer?
The ticket does not indicate whether this is received or not, if failing via Outlok on a PC. Please advise, as if also not recieving on QR PCs, we may need the O365 Messaging team check this issue as well.
Thank you,
Shane Kmet
Senior Service Desk Analyst
08-12-2025 09:06:38 - Tien-Nam Duong (Additional comments)
Just to confirm, the system did generate the payslip email and sent to R906954@qr.com.au  .  This issue is not Payroll related
05-12-2025 15:45:11 - Clair Neate (Work notes)
Priya contacted back to say she would call us on Monday to address the issue with her pay slips
I have given her SD number and email
05-12-2025 15:44:18 - Clair Neate (Additional comments)
To priya,
No bother at all. Feel free to contact us
ICT Service desk phone # 07 3072 5000
ICT service desk email  itservicedesk@qr.com.au
Kind Regards,
Clair Neate
05-12-2025 15:20:33 - Priya Priya (Additional comments)
I might give call on Monday for this again, sorry to bother you
05-12-2025 15:19:56 - Priya Priya (Additional comments)
yes  i did try both cant see that option to reset in my phone and till not receiving
05-12-2025 15:19:23 - Priya Priya (Additional comments)
hi ,
05-12-2025 15:12:17 - Clair Neate (Work notes)
Pending 
Priya Priya
05-12-2025 15:11:58 - Clair Neate (Work notes)
User has put in the notes that this still isn't working
Unsure if she tried the steps 
Have posted them again
Asked user to let us know if that doesn't work or she has already tried it. 
The Payroll Support team have checked your account and everything is set correctly. The issue might be with your mobile settings.
1) If using Apple Mail app go to Apple Settings &gt; Scroll down to More apps &gt; Mail app &gt; Accounts &gt; Select QR account - if prompted for password enter it.
2) If using Outlook &gt; Settings &gt; Accounts &gt; Select O365 QR Account &gt; scroll down to bottom and reset account
Check that your mobile's operating system is up to date:
For Apple, go to Settings &gt; General &gt; Software Update &gt; Check iOS is up to date.
For Android, go to settings Settings &gt; Software Update.
05-12-2025 15:09:34 - Clair Neate (Additional comments)
Hi Priya,
Have you tried the steps below that Andy posted for you to see if that works?
Have listed those steps below for you just in case you missed them. 
Let us know how you go after trying this or if you have and it didn't work for you.
Don't hesitate to contact us back via one of the following options:
Self Service Portal: https://queenslandrail.service-now.com/service_management?id=index
Phone: 07 3072 5000 (Option 1)
Email: ITServiceDesk@qr.com.au
Kind regards,
Clair Neate
The Payroll Support team have checked your account and everything is set correctly. The issue might be with your mobile settings.
1) If using Apple Mail app go to Apple Settings &gt; Scroll down to More apps &gt; Mail app &gt; Accounts &gt; Select QR account - if prompted for password enter it.
2) If using Outlook &gt; Settings &gt; Accounts &gt; Select O365 QR Account &gt; scroll down to bottom and reset account
Check that your mobile's operating system is up to date:
For Apple, go to Settings &gt; General &gt; Software Update &gt; Check iOS is up to date.
For Android, go to settings Settings &gt; Software Update.
05-12-2025 15:00:39 - Priya Priya (Additional comments)
I still can't see the payslip in my email
05-12-2025 14:16:54 - Andy Phan (Additional comments)
Hi Priya,
I'm following up regarding the issue with emails not being received on mobile. 
The Payroll Support team have checked your account and everything is set correctly. The issue might be with your mobile settings.
1) If using Apple Mail app go to Apple Settings &gt; Scroll down to More apps &gt; Mail app &gt; Accounts &gt; Select QR account - if prompted for password enter it.
2) If using Outlook &gt; Settings &gt; Accounts &gt; Select O365 QR Account &gt; scroll down to bottom and reset account
Check that your mobile's operating system is up to date:
For Apple, go to Settings &gt; General &gt; Software Update &gt; Check iOS is up to date.
For Android, go to settings Settings &gt; Software Update.
Let us know how you go?
If you require any further assistance at any stage, please do not hesitate to contact us via one of the following options:
Self Service Portal: https://queenslandrail.service-now.com/service_management?id=index
Phone: 07 3072 5000 (Option 1)
Email: ITServiceDesk@qr.com.au
Kind regards, 
Andy
05-12-2025 14:16:54 - Andy Phan (Work notes)
Pending user response.
05-12-2025 14:10:48 - Andy Phan (Work notes)
Investigating
04-12-2025 13:18:25 - George Knight (Additional comments)
Hi Priya 
Thank you for contacting the Queensland Rail IT Service Desk today about Emails not coming through on mobile - Payslips.
I tried to call you on 0461328624 and left a voicemail. Please contact the IT Service Desk on 07 3072 5000 (Option 1) at your earliest convenience so we can assist you further.
The Payroll Support team have checked your account and everything is set correctly. The issue might be with your mobile settings.
1) If using Apple Mail app go to  Apple Settings &gt; Scroll down to More apps &gt; Mail app &gt; Accounts &gt; Select QR account - if prompted for password enter it.
2) If using Outlook &gt; Settings &gt; Accounts &gt; Select O365 QR Account &gt; scroll down to bottom and reset account
Check that your mobile's operating system is up to date:
For Apple, go to Settings &gt; General &gt; Software Update &gt; Check iOS is up to date.
For Android, go to settings  Settings &gt; Software Update.
Let us know how you go?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04-12-2025 13:12:56 - George Knight (Work notes)
Called 0461328624, no answer, left a VM
04-12-2025 12:58:52 - George Knight (Work notes)
Investigating.
04-12-2025 10:47:58 - Dale Godwin (Work notes)
User has required security roles &amp; DRA. Not a payroll support issue.
04-12-2025 10:47:58 - Dale Godwin (Additional comments)
User has required security roles &amp; DRA. Not a payroll support issue.
</t>
  </si>
  <si>
    <t xml:space="preserve">
 2025-12-04 10:48:18 Dale Godwin - Assignment Group is Global Service Desk was Payroll Support
 2025-12-04 10:54:28 Shane Kmet - Assigned to is Raegan Munro was 
 2025-12-04 13:18:25 George Knight - State is On Hold was Work in Progress
 2025-12-11 11:56:58 Raegan Munro - State is Work in Progress was On Hold
 2025-12-11 13:36:19 PDXC Integration - State is On Hold was Work in Progress</t>
  </si>
  <si>
    <t xml:space="preserve">11-12-2025 13:39:12 - John Carlo Nieva (Additional comments)
Hi Regan,
since we haven't heard any feedback from you, we will consider this incident closed. 
should you need any other assistance, please feel free to reach out to our IT Servicedesk team.
Thank you
JC
SAP Basis
09-12-2025 13:39:08 - Eunice Thai (Work notes)
ESM IM: Ticket found within reporting as on hold awaiting caller for more than 5 days. Shifting back into active. Team please follow up with end user ASAP.
03-12-2025 20:45:46 - John Carlo Nieva (Work notes)
callled user via MSTeams.
-explained to user that timeout/logout message is expected specially if no activity is done in SAP for an hour.
in SAP BC: user reported that some transactions do not process as expected and will just keep trying to run.
-solution: clear SAP GUI Cache/browser cache and sap database. these are all done from SAP GUI 's  configuration and does not affect the SAP System .
-so far, issue is not encountered.
User also commented that she wanted to have the old feature of SAP BC where entering a tcode or running a new transaction opens a new tab in SAP BC instead of within the same tab.
will keep incident open for 48 hours to observe if issue reoccurs
03-12-2025 20:45:46 - John Carlo Nieva (Additional comments)
Hi Regan,
thank you for taking the call. as discussed, the timeout message in SAP will happen if your SAP Session becomes idle for an hour. this is expected behavour.
I have also enabled the parameter that allows SAP BC to open a new tab when accessing multiple transactions/reports.
clearing your SAP GUI/BC cache seems to have fixed the "non-responsive" , spinning activity when accessing a report.
we'll keep the incident open for 48 hours. let me know if anything related to our call happens.
Cheers
JC
SAP Basis
03-12-2025 15:36:59 - John Carlo Nieva (Additional comments)
Hi Regan,
sent you a message via Teams. let me know when you are free or we can schedule the call when you have time.
Thank you
JC
03-12-2025 14:53:49 - Regan Johnston (Additional comments)
Will you be calling soon ?
03-12-2025 14:01:36 - Regan Johnston (Additional comments)
reply from: Regan.Johnston@qr.com.au
Hi,
I am free now.
Thank you
Regards
[Queensland Rail logo]
REGAN JOHNSTON
a/Depot Materials Coordinator
B Block, CNR Ray Jones Drive &amp; Aumuller St.
Portsmith, Cairns, QLD 4870
P.O Box 930
M: 0477 803 833
T: 07 4231 9205  F: 07 4231 9216
Regan.Johnston@qr.com.au&lt;mailto:Regan.Johnston@qr.com.au&gt;
W: queenslandrail.com.au&lt;http://queenslandrail.com.au/&gt;
[cid:image008.gif@01DC645D.111D6EF0]
[cid:image009.png@01DC645D.111D6EF0]
03-12-2025 14:01:35 - Regan Johnston (Additional comments)
I am free now
03-12-2025 13:57:03 - John Carlo Nieva (Additional comments)
Hi Regan,
I am from the SAP Basis Team. Servicedesk forwarded your incident to us asking for assistance (INC0575465). could you let me know when you are free for an MSTeams call so I can look into your concern?
Thank you
03-12-2025 13:25:37 - John Carlo Nieva (Work notes)
same message sent via MSTeams
03-12-2025 13:25:37 - John Carlo Nieva (Additional comments)
Hi Regan,
I am from the SAP Basis Team. Servicedesk forwarded your incident to us asking for assistance (INC0575465). could you let me know when you are free for an MSTeams call so I can look into your concern?
Thank you
</t>
  </si>
  <si>
    <t xml:space="preserve">
 2025-12-03 13:25:37 JC Nieva - Assigned to is JC Nieva was 
 2025-12-03 13:57:03 JC Nieva - State is On Hold was Work in Progress
 2025-12-09 13:39:08 Eunice Thai - State is Work in Progress was On Hold
 2025-12-11 13:39:12 JC Nieva - State is Resolved was Work in Progress</t>
  </si>
  <si>
    <t xml:space="preserve">
 2025-12-03 10:13:31 PDXC Integration - State is On Hold was Work in Progress
 2025-12-05 15:19:02 PDXC Integration - State is Resolved was On Hold
 2025-12-10 16:00:06  - State is Closed was Resolved</t>
  </si>
  <si>
    <t xml:space="preserve">
 2025-12-03 09:54:57 PDXC Integration - State is Work in Progress was New
 2025-12-03 10:05:10 PDXC Integration - State is Resolved was Work in Progress
 2025-12-08 11:00:05  - State is Closed was Resolved</t>
  </si>
  <si>
    <t xml:space="preserve">
 2025-12-03 09:57:06 Ruey Lim - State is On Hold was Work in Progress
 2025-12-03 09:58:19 Cameron Horn - Assigned to is Zoe O'Brien was 
 2025-12-03 13:13:30 Zoe O'Brien - State is Resolved was On Hold
 2025-12-08 14:00:00  - State is Closed was Resolved</t>
  </si>
  <si>
    <t xml:space="preserve">
 2025-12-03 09:47:56 Gilbert Noble - Assigned to is Gilbert Noble was 
 2025-12-03 10:42:25 Gilbert Noble - State is On Hold was Work in Progress
 2025-12-03 13:14:40 Gilbert Noble - State is Work in Progress was On Hold
 2025-12-03 15:36:27 PDXC Integration - State is Resolved was Work in Progress
 2025-12-08 16:00:02  - State is Closed was Resolved</t>
  </si>
  <si>
    <t xml:space="preserve">12-12-2025 15:43:28 - PDXC Integration (Work notes)
Assigned to Azra Fathima.
&lt;br/&gt;Issue resolved by toggling O365 contacts settings when on mobile data. Confirmed working on cellular network after restarting phone.
12-12-2025 15:43:28 - PDXC Integration (Work notes)
Assigned to Azra Fathima.
&lt;br/&gt;Issue resolved by toggling O365 contacts settings when on mobile data. Confirmed working on cellular network after restarting phone.
12-12-2025 15:43:26 - PDXC Integration (Additional comments)
afathima@dxc.com: confirmed 
12-12-2025 15:42:21 - PDXC Integration (Work notes)
Assigned to Azra Fathima.
12-12-2025 15:42:18 - PDXC Integration (Work notes)
Assigned to Azra Fathima.
&lt;br/&gt;From: Fathima, Azra 
Sent: 12 December 2025 11:07
To: 'Woolnough, Karl' &lt;karl.woolnough@qr.com.au&gt;
Subject: RE: QR-INC40759684-GAL not showing in contacts list
Hello Karl,
Thanks for the confirmation. 
Thanks &amp; Regards
Azra Fathima
Modern Workplace
DXC Technology
Email ID – afathima@dxc.com
From: Woolnough, Karl &lt;karl.woolnough@qr.com.au&gt; 
Sent: 12 December 2025 11:05
To: Fathima, Azra &lt;afathima@dxc.com&gt;
Subject: Re: QR-INC40759684-GAL not showing in contacts list
Thanks, 
Close it off and if I have more issues i can just raise another ticket
Thanks 
Karl
12-12-2025 15:25:51 - PDXC Integration (Work notes)
Assigned to Azra Fathima.
&lt;br/&gt;From: Fathima, Azra 
Sent: 12 December 2025 10:54
To: 'Woolnough, Karl' &lt;karl.woolnough@qr.com.au&gt;
Cc: Pabbineedi, Satya Gopala Krishna &lt;s.pabbineedi@dxc.com&gt;
Subject: RE: QR-INC40759684-GAL not showing in contacts list
Hello Karl,
Gald to hear that its working. May I request you to let us know if we can close the incident.
Thanks &amp; Regards
Azra Fathima
Modern Workplace
DXC Technology
Email ID – afathima@dxc.com
From: Woolnough, Karl &lt;karl.woolnough@qr.com.au&gt; 
Sent: 12 December 2025 10:51
To: Fathima, Azra &lt;afathima@dxc.com&gt;
Subject: Re: QR-INC40759684-GAL not showing in contacts list
Ive restarted my phone again, and seems to be working at this stage
Karl Woolnough
Trackside Systems Co-ordinator Bundaberg
Miriam Vale MUD, 1 Chapman Street 
Miriam Vale, Qld 4677 
T: 07 48040722
M: 0400963533 
________________________________________
From: Fathima, Azra &lt;afathima@dxc.com&gt;
Sent: Friday, December 12, 2025 2:52 PM
To: Woolnough, Karl &lt;karl.woolnough@qr.com.au&gt;
Subject: RE: QR-INC40759684-GAL not showing in contacts list 
Hello Karl, Could you please share your availability to check over teams call. Thanks &amp; Regards Azra Fathima Modern Workplace DXC Technology Email ID – afathima@ dxc. com From: Woolnough, Karl &lt;karl. woolnough@ qr. com. au&gt; Sent: 11 December
Hello Karl,
Could you please share your availability to check over teams call.
Thanks &amp; Regards
Azra Fathima
Modern Workplace
DXC Technology
Email ID – afathima@dxc.com
From: Woolnough, Karl &lt;karl.woolnough@qr.com.au&gt; 
Sent: 11 December 2025 10:23
To: Fathima, Azra &lt;afathima@dxc.com&gt;
Subject: Re: QR-INC40759684-GAL not showing in contacts list
No, I have been using it through the phone iteself, much like i had been for the past 7 or 8 years over multiple Iphones
Thanks 
Karl
11-12-2025 16:07:58 - PDXC Integration (Work notes)
Assigned to Azra Fathima.
11-12-2025 16:07:49 - PDXC Integration (Work notes)
Assigned to Azra Fathima.
11-12-2025 16:07:42 - PDXC Integration (Additional comments)
afathima@dxc.com: From: Fathima, Azra &lt;afathima@dxc.com&gt;
Sent: Thursday, December 11, 2025 1:58 PM
To: Woolnough, Karl &lt;karl.woolnough@qr.com.au&gt;
Cc: Pabbineedi, Satya Gopala Krishna &lt;s.pabbineedi@dxc.com&gt;
Subject: RE: QR-INC40759684-GAL not showing in contacts list 
Hello Karla, May I know if you are using outlook app on your iPhone and trying to search for the contacts over outlook. Thanks &amp; Regards Azra Fathima Modern Workplace DXC Technology Email ID – afathima@ dxc. com From: Woolnough, Karl &lt;karl. woolnough@ qr. com. au&gt;
Hello Karla,
May I know if you are using outlook app on your iPhone and trying to search for the contacts over outlook.
Thanks &amp; Regards
Azra Fathima
Modern Workplace
DXC Technology
Email ID – afathima@dxc.com
11-12-2025 12:00:08 - PDXC Integration (Work notes)
Assigned to Azra Fathima.
&lt;br/&gt;From: Woolnough, Karl &lt;karl.woolnough@qr.com.au&gt; 
Sent: 10 December 2025 14:13
To: Pabbineedi, Satya Gopala Krishna &lt;s.pabbineedi@dxc.com&gt;
Cc: Fathima, Azra &lt;afathima@dxc.com&gt;
Subject: Re: QR-INC40759684-GAL not showing in contacts list
Back to what it was doing, works on corporate wifi, not cellular 
Karl Woolnough
10-12-2025 18:33:55 - PDXC Integration (Work notes)
Assigned to Azra Fathima.
10-12-2025 18:33:51 - PDXC Integration (Additional comments)
s.pabbineedi@dxc.com: From: Pabbineedi, Satya Gopala Krishna 
Sent: 10 December 2025 14:03
To: Woolnough, Karl &lt;karl.woolnough@qr.com.au&gt;
Cc: Fathima, Azra &lt;afathima@dxc.com&gt;
Subject: RE: QR-INC40759684-GAL not showing in contacts list
Hi Karl,
Good day
Could you please provide any update on the below, let us know the observations.
Best Regards,
Psgkrishna 
Modern Management,MDM
DXC Technology
09-12-2025 17:13:38 - PDXC Integration (Work notes)
Assigned to Azra Fathima.
&lt;br/&gt;From: Fathima, Azra 
Sent: 09 December 2025 12:43
To: 'Woolnough, Karl' &lt;karl.woolnough@qr.com.au&gt;
Cc: Pabbineedi, Satya Gopala Krishna &lt;s.pabbineedi@dxc.com&gt;
Subject: RE: QR-INC40759684-GAL not showing in contacts list
Hello Karl,
Sure.
Thanks &amp; Regards
Azra Fathima
Modern Workplace
DXC Technology
Email ID – afathima@dxc.com
From: Woolnough, Karl &lt;karl.woolnough@qr.com.au&gt; 
Sent: 08 December 2025 12:53
To: Fathima, Azra &lt;afathima@dxc.com&gt;
Subject: Re: QR-INC40759684-GAL not showing in contacts list
Hi 
I have now done this, will see how it goes over the next day or so
Thanks
Karl Woolnough 
Trackside Systems Coordinator
08-12-2025 17:06:20 - PDXC Integration (Work notes)
Assigned to Azra Fathima.
08-12-2025 17:06:04 - PDXC Integration (Work notes)
Assigned to Azra Fathima.
08-12-2025 17:06:01 - PDXC Integration (Additional comments)
afathima@dxc.com: send out an email to toggle the O365 contacts settings when on mobile data and share the observation.
05-12-2025 13:10:38 - PDXC Integration (Work notes)
Assigned to Azra Fathima.
&lt;br/&gt;As the issue still persists, will check internally with the team
05-12-2025 13:10:14 - PDXC Integration (Work notes)
Assigned to Azra Fathima.
&lt;br/&gt;From: Woolnough, Karl &lt;karl.woolnough@qr.com.au&gt;
Sent: Thursday, December 4, 2025 9:34:35 AM
To: Fathima, Azra &lt;afathima@dxc.com&gt;
Subject: Re: QR-INC40759684-GAL not showing in contacts list 
Have reinstalled, with no success
Karl Woolnough 
Trackside Systems Coordinator 
0400 963 533
04-12-2025 14:03:29 - PDXC Integration (Work notes)
Assigned to Azra Fathima.
&lt;br/&gt;Sent an email to user requesting to confirm if able to install the application and if it resolved the issue.
03-12-2025 14:33:04 - PDXC Integration (Work notes)
Assigned to Azra Fathima.
03-12-2025 14:32:58 - PDXC Integration (Work notes)
Assigned to Azra Fathima.
03-12-2025 14:32:55 - PDXC Integration (Additional comments)
afathima@dxc.com: From: Fathima, Azra &lt;afathima@dxc.com&gt; 
Sent: 03 December 2025 10:00
To: karl.woolnough@qr.com.au
Cc: GDIC India Modern Workplace MDM team &lt;indiawpsmdm@dxc.com&gt;
Subject: QR-INC40759684-GAL not showing in contacts list
Hello Karl,
Good day.
This is regarding the incident referenced in the subject line. I kindly request you to uninstall the Outlook app from your mobile device and reinstall it using the Company Portal instead of the App Store.
Please share your observations so we can proceed further.
Thanks &amp; Regards
Azra Fathima
Modern Workplace
DXC Technology
Email ID – afathima@dxc.com
03-12-2025 10:25:58 - PDXC Integration (Work notes)
Assigned to Azra Fathima.
03-12-2025 09:34:33 - PDXC Integration (Work notes)
Vendor Referenced this CI Value on Creation not found in database : Corporate Mobile Phones
03-12-2025 09:33:39 - Raegan Munro (Work notes)
Platform DXC Integration incident INC0575455 created INC40759684
</t>
  </si>
  <si>
    <t xml:space="preserve">
 2025-12-03 10:25:53 PDXC Integration - State is Work in Progress was New
 2025-12-03 14:32:55 PDXC Integration - State is On Hold was Work in Progress
 2025-12-12 15:42:15 PDXC Integration - State is Work in Progress was On Hold
 2025-12-12 15:43:26 PDXC Integration - State is Resolved was Work in Progress</t>
  </si>
  <si>
    <t xml:space="preserve">
 2025-12-08 10:00:04  - State is Closed was Resolved</t>
  </si>
  <si>
    <t xml:space="preserve">09-12-2025 10:45:34 - Raegan Munro (Work notes)
.
09-12-2025 10:33:46 - Guest (Additional comments)
reply from: bookings@accell.com.au
Hi No problem if you can send me their RIW numbers that would be great. We will cc this email address in all correspondence and certificates. Thanks From: Training Integration &lt;TrainingIntegration@ QR. COM. AU&gt; Sent: Tuesday, 9 December 2025
Hi
No problem if you can send me their RIW numbers that would be great.
We will cc this email address in all correspondence and certificates.
Thanks
[cid:image002.png@01DC68F6.67FED630]
09-12-2025 10:14:04 - Frederic Shea (Work notes)
.
09-12-2025 10:13:20 - Guest (Additional comments)
reply from: TrainingIntegration@QR.COM.AU
Thanks Berni,
That would be great if you can upload to RIW.
At the completion, do you mind also sending us a copy of the SOA to update our records?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08-12-2025 13:34:33 - Raegan Munro (Work notes)
.
08-12-2025 13:24:38 - Guest (Additional comments)
reply from: bookings@accell.com.au
Hi Duane Many thanks for sending in those details. I’ve attached a copy of our enrolment process and an FYI. Once I receive the purchase order I will go ahead and start sending out the emails. Upon completion, please confirm if you need the
Hi Duane
Many thanks for sending in those details.  I’ve attached a copy of our enrolment process and an FYI.  Once I receive the purchase order I will go ahead and start sending out the emails.
Upon completion, please confirm if you need the certificates uploaded to RIW?
Thanks &amp; regards
[cid:image002.png@01DC6844.2D8AFAE0]
08-12-2025 11:16:57 - Raegan Munro (Work notes)
.
08-12-2025 11:16:22 - Guest (Additional comments)
reply from: TrainingIntegration@QR.COM.AU
Hi Berni,
Please find attached Booking Form and Booking Template.
I have submitted a purchase requisition request to our finance team.  Once the purchase order has been created, I’ll send it through.
Please let me know if you need any other information.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04-12-2025 13:14:28 - Raegan Munro (Work notes)
.
04-12-2025 13:10:31 - Guest (Additional comments)
reply from: bookings@accell.com.au
Hi No problem I’ll book it in and waiting for the forms and purchase order. Regards From: Training Integration &lt;TrainingIntegration@?QR.?COM.?AU&gt; Sent: Wednesday, 3 December 2025 9:?18 AM To: Accell Bookings &lt;bookings@?accell.?com.?au&gt;
Hi
No problem I’ll book it in and waiting for the forms and purchase order.
Regards
[cid:image003.png@01DC651F.28DDFA60]
</t>
  </si>
  <si>
    <t xml:space="preserve">
 2025-12-03 09:33:22 Fred Shea - State is Resolved was New
 2025-12-08 10:00:02  - State is Closed was Resolved</t>
  </si>
  <si>
    <t xml:space="preserve">
 2025-12-03 12:10:40 PDXC Integration - State is Work in Progress was New
 2025-12-03 13:21:53 PDXC Integration - State is Resolved was Work in Progress
 2025-12-08 14:00:08  - State is Closed was Resolved</t>
  </si>
  <si>
    <t xml:space="preserve">
 2025-12-03 09:48:31 Gilbert Noble - State is On Hold was Work in Progress
 2025-12-04 11:43:38 Gilbert Noble - State is Resolved was On Hold
 2025-12-09 12:00:01  - State is Closed was Resolved</t>
  </si>
  <si>
    <t xml:space="preserve">10-12-2025 00:00:01 - Surojit Bhattacharjee (Work notes)
Added investigation notes. Email to Rama attached
09-12-2025 14:01:05 - Surojit Bhattacharjee (Work notes)
Hi Team,
Can you please liaise with Shane and check what is the status after MRP Run. If you feel there are still Technical issues, please let me know. 
Thanks,
Suro
03-12-2025 22:32:13 - Surojit Bhattacharjee (Additional comments)
SAP PM Core Team (Rama) has spoken with user and waiting on tonight's MRP Run to see if there is any effect. Will update once the MRP Run is done.
03-12-2025 22:32:13 - Surojit Bhattacharjee (Work notes)
SAP PM Core Team (Rama) has spoken with user and waiting on tonight's MRP Run to see if there is any effect. Will update once the MRP Run is done.
03-12-2025 09:29:30 - Allison Smoothy (Work notes)
Hi SAP Plant Maintenance team, reassigning this call to your queue as related to TECO/unTECO WO 6100709038.
</t>
  </si>
  <si>
    <t xml:space="preserve">
 2025-12-03 09:29:31 Allison Smoothy - Assignment Group is SAP Plant Maintenance was Purchasing Support Helpdesk
 2025-12-03 09:35:18 Surojit Bhattacharjee - State is Work in Progress was New
 2025-12-03 22:32:13 Surojit Bhattacharjee - State is On Hold was Work in Progress
 2025-12-09 14:01:05 Surojit Bhattacharjee - State is Work in Progress was On Hold
 2025-12-09 14:03:11 Tharun Guddeti - Assigned to is Ramakrishna Manda was 
 2025-12-12 14:34:37 Ramakrishna Manda - State is Resolved was Work in Progress</t>
  </si>
  <si>
    <t xml:space="preserve">03-12-2025 14:01:31 - Salesti Fonoti (Additional comments)
reply from: salesti.satelefonoti@qr.com.au
Thank you Zoe.
If you have any queries, please reach out.
Regards,
Salesti.
[Queensland Rail logo]
Salesti Satele Fonoti
Compliance Officer PLUMBING North
59-61 Qantas Drive,
Brisbane Airport, QLD 4009
M: 0400 846 960
W: queenslandrail.com.au&lt;http://queenslandrail.com.au/&gt;
03-12-2025 09:18:53 - Guest (Additional comments)
reply from: TeamLeaderRailSafetyTraining@QR.COM.AU
Hi Salesti,
You have been booked onto the RCPO course on the 21 January; you will receive a confirmation My Learning.
Kind regards
Zoe 😊
[Queensland Rail logo]
Zoe Burgess
Training Scheduler
hOURS : MONDAY TO FRIDAY  6AM – 2:06PM
Shed 12, 281A Bilsen Road Geebung 4034
GPO Box 1429 • Sunshine, QLD 4034
M: 0427 983 700
W: queenslandrail.com.au&lt;http://queenslandrail.com.au/&gt;
[cid:image001.png@01DC6435.53AD68B0]
</t>
  </si>
  <si>
    <t xml:space="preserve">
 2025-12-03 09:32:51 Fred Shea - State is Resolved was New
 2025-12-08 10:00:05  - State is Closed was Resolved</t>
  </si>
  <si>
    <t xml:space="preserve">
 2025-12-08 10:00:02  - State is Closed was Resolved</t>
  </si>
  <si>
    <t xml:space="preserve">
 2025-12-08 10:00:06  - State is Closed was Resolved</t>
  </si>
  <si>
    <t xml:space="preserve">
 2025-12-04 14:34:50 Paul Cowan - State is Resolved was New
 2025-12-09 15:00:06  - State is Closed was Resolved</t>
  </si>
  <si>
    <t xml:space="preserve">
 2025-12-08 10:00:08  - State is Closed was Resolved</t>
  </si>
  <si>
    <t xml:space="preserve">
 2025-12-08 10:00:01  - State is Closed was Resolved</t>
  </si>
  <si>
    <t xml:space="preserve">
 2025-12-08 10:00:05  - State is Closed was Resolved</t>
  </si>
  <si>
    <t xml:space="preserve">
 2025-12-03 08:51:27 Shane Kmet - Assigned to is Fred Shea was 
 2025-12-03 11:12:30 Andy Phan - State is On Hold was Work in Progress
 2025-12-04 07:02:20 Shane Kmet - State is Work in Progress was On Hold
 2025-12-05 12:49:12 PDXC Integration - State is Resolved was Work in Progress
 2025-12-10 13:00:02  - State is Closed was Resolved</t>
  </si>
  <si>
    <t xml:space="preserve">08-12-2025 09:19:48 - Tanmay Dave (Additional comments)
Hi @Cory Burnett
The issue was because of a validation error - this was not obzerved in DR3 or UAT. The team has updated it and now it has been fixed across all environments.
This issue can be now closed.
04-12-2025 15:03:20 - Tanmay Dave (Additional comments)
Hi @Cory Burnett
The team have investigated the issue and found out the cause, will update here with details.
03-12-2025 09:56:55 - Cameron Horn (Work notes)
Assigning to the Obzervr Capture (Digital Maintainer) team to investigate the issue
</t>
  </si>
  <si>
    <t xml:space="preserve">
 2025-12-03 08:51:12 Shane Kmet - Assigned to is Zoe O'Brien was 
 2025-12-03 09:56:55 Cameron Horn - Assignment Group is Obzervr Capture (Digital Maintainer) was Global Service Desk
 2025-12-05 13:50:41 Tanmay Dave - Assigned to is Tanmay Dave was 
 2025-12-08 09:20:53 Tanmay Dave - State is Resolved was Work in Progress
 2025-12-13 10:00:01  - State is Closed was Resolved</t>
  </si>
  <si>
    <t xml:space="preserve">
 2025-12-08 09:00:04  - State is Closed was Resolved</t>
  </si>
  <si>
    <t xml:space="preserve">
 2025-12-08 09:00:01  - State is Closed was Resolved</t>
  </si>
  <si>
    <t xml:space="preserve">
 2025-12-03 08:38:46 TRAP Alerts - State is New was New
 2025-12-03 11:58:24 PDXC Integration - State is Work in Progress was New
 2025-12-03 16:44:22 PDXC Integration - State is Resolved was Work in Progress
 2025-12-08 17:00:05  - State is Closed was Resolved</t>
  </si>
  <si>
    <t xml:space="preserve">
 2025-12-08 09:00:06  - State is Closed was Resolved</t>
  </si>
  <si>
    <t xml:space="preserve">09-12-2025 09:42:04 - Chau Nguyen (Additional comments)
Hi Brodie,
Thank you, good to know it's working. I will close this ticket.
If you have any issue, please don't hesitate to raise another ticket for assistance.
Regards,
Chau Nguyen
09-12-2025 09:40:12 - Brodie Shaw (Additional comments)
Sorry Chau, yes please close the ticket - I can access the form now - thanks
09-12-2025 09:37:08 - Chau Nguyen (Additional comments)
Hi Brodie,
It has been some time since your last update.
Have you had a chance to review and provide an update on this ticket please?
Thank you for your attention.
Regards,
Chau Nguyen
03-12-2025 12:00:09 - Chau Nguyen (Additional comments)
Hi Brodie,
I want to notify you that RITM0270370 has been approved and completed.
If the access is not working, please try to log out and log in again.
Please kindly review and let me know your feedback.
Regards,
Chau Nguyen
03-12-2025 11:43:57 - Chau Nguyen (Additional comments)
Hi Brodie,
No problem, I've raised RITM0270370 on your behalf and waiting for Alex's approval.
I will provide update to you as soon as it's approved and fulfilled.
Regards,
Chau Nguyen
03-12-2025 11:31:56 - Brodie Shaw (Additional comments)
Hi Chau, please can you raise on my behalf - just to make sure it's being put through correctly - Alex Briggs can approve this if someone is required - thanks
03-12-2025 11:27:22 - Chau Nguyen (Additional comments)
Hi Brodie,
Thank you for reaching out to Service Now team.
Upon review, this form is restricted to fulfiller role who performs work on Service Now incidents, changes, requests...
Your account is having only PPM access which does not match the criteria.
To request the access, please kindly raise a ticket via "Software Request" form with the "Selected Software" is "Service Now" and add your justification relate to the "Itil" access. Link: https://queenslandrail.service-now.com/service_management?id=sc_cat_item&amp;sys_id=681035f04f79a200ebe60bd11310c7d8
Or if you agree, I can raise it on your behalf.
Please kindly review and let me know your feedback.
Regards,
Chau Nguyen
03-12-2025 08:57:51 - Brodie Shaw (Additional comments)
Thats it Ryan - thanks mate
03-12-2025 08:54:27 - Brodie Shaw (Additional comments)
ok
03-12-2025 08:54:26 - Ryan Bell (Additional comments)
Alrighty, let me raise your ticket and assign it to the correct team. It should pop up in this chat in a second, then you can copy the INC number to check the update
03-12-2025 08:54:25 - Brodie Shaw (Additional comments)
no good - still saying You are either not authorized or record is not valid.
03-12-2025 08:54:24 - Ryan Bell (Additional comments)
If you can access the link now then we are golden, if not I will have to escalate it to the Service Now team. Here's the link again if you need it:
https://queenslandrail.service-now.com/service_management?id=sc_cat_item&amp;sys_id=4a4144ea1b4d99101ee87510dc4bcb38&amp;sysparm_category=ff755dc21bb9e910a8bcedb7b04bcb9f
03-12-2025 08:54:23 - Ryan Bell (Additional comments)
Yeah just type "y"
03-12-2025 08:54:23 - Ryan Bell (Additional comments)
There we go, thank you for your patience on that one.
Is there anything else I can help you with?
03-12-2025 08:54:22 - Brodie Shaw (Additional comments)
it says has compelted successfully - then a bunchof other words - then asks ok to logoff? (y/n)
03-12-2025 08:54:21 - Ryan Bell (Additional comments)
That code restarts your group privileges and can sometimes fix access.
03-12-2025 08:54:20 - Ryan Bell (Additional comments)
After that's run, try and view the SNow modify cue request again
03-12-2025 08:54:19 - Ryan Bell (Additional comments)
Yes sir! 
Sorry about the miscommunication there I just forgot to add the "/"
03-12-2025 08:54:18 - Brodie Shaw (Additional comments)
its now updating policy
03-12-2025 08:54:17 - Brodie Shaw (Additional comments)
then type gpupdate /force??
03-12-2025 08:54:16 - Brodie Shaw (Additional comments)
??
03-12-2025 08:54:15 - Ryan Bell (Additional comments)
yeah all good, just go to start menu and search "run"
03-12-2025 08:54:14 - Ryan Bell (Additional comments)
gpupdate /force
03-12-2025 08:54:13 - Brodie Shaw (Additional comments)
with instructions i can
03-12-2025 08:54:12 - Ryan Bell (Additional comments)
If you have access to SNow then that form you sent me should work. Are you able to run gpupdate force
03-12-2025 08:54:11 - Brodie Shaw (Additional comments)
currently i have PPM - Project Management - whihc other ones do i need
03-12-2025 08:54:10 - Brodie Shaw (Additional comments)
so im guessing i select PPM module access - then it asks which group/s should be added
03-12-2025 08:54:09 - Brodie Shaw (Additional comments)
can you walk me through which extra things i need to request for my access
03-12-2025 08:54:08 - Brodie Shaw (Additional comments)
I have access to service now
03-12-2025 08:54:07 - Ryan Bell (Additional comments)
https://queenslandrail.service-now.com/service_management?id=sc_cat_item&amp;sys_id=681035f04f79a200ebe60bd11310c7d8
03-12-2025 08:54:06 - Ryan Bell (Additional comments)
Hi Brodie, for access to those forms you need to raise a Software request for "Service Now" first, which will grant you access
03-12-2025 08:54:05 - Brodie Shaw (Additional comments)
https://queenslandrail.service-now.com/service_management?id=sc_cat_item&amp;sys_id=4a4144ea1b4d99101ee87510dc4bcb38&amp;sysparm_category=ff755dc21bb9e910a8bcedb7b04bcb9f
03-12-2025 08:54:04 - Brodie Shaw (Additional comments)
When i click on this link it says i dont have access or im unauthorized, but i need access please
03-12-2025 08:54:03 - Ryan Bell (Additional comments)
Thank you for contacting  the ICT Service Desk.  I am looking into your question now and will be with you shortly.
03-12-2025 08:54:02 - Brodie Shaw (Additional comments)
0420228676 - QRSL - JYESHOYBJM
</t>
  </si>
  <si>
    <t xml:space="preserve">
 2025-12-03 10:21:59 Lemuel So - Assigned to is Chau Nguyen was 
 2025-12-03 11:27:22 Chau Nguyen - State is On Hold was Work in Progress
 2025-12-09 09:42:58 Chau Nguyen - State is Resolved was On Hold
 2025-12-14 10:00:10  - State is Closed was Resolved</t>
  </si>
  <si>
    <t xml:space="preserve">
 2025-12-08 09:00:02  - State is Closed was Resolved</t>
  </si>
  <si>
    <t xml:space="preserve">10-12-2025 09:23:24 - PDXC Integration (Work notes)
Assigned to sravya talasu.
&lt;br/&gt;Fixed exchange error for user's mailbox 'colin.sayward@qr.com.au', enabled necessary licenses, and followed up multiple times for status. No response received, assuming no further assistance required and resolving case.
10-12-2025 09:23:08 - PDXC Integration (Work notes)
Assigned to sravya talasu.
&lt;br/&gt;Fixed exchange error for user's mailbox 'colin.sayward@qr.com.au', enabled necessary licenses, and followed up multiple times for status. No response received, assuming no further assistance required and resolving case.
10-12-2025 09:22:54 - PDXC Integration (Work notes)
Assigned to sravya talasu.
&lt;br/&gt;Fixed exchange error for user's mailbox 'colin.sayward@qr.com.au', enabled necessary licenses, and followed up multiple times for status. No response received, assuming no further assistance required and resolving case.
10-12-2025 09:22:46 - PDXC Integration (Additional comments)
sravya.talasu@dxc.com: Fixed exchange error for user's mailbox 'colin.sayward@qr.com.au', enabled necessary licenses, and followed up multiple times for status. No response received, assuming no further assistance required and resolving case.
10-12-2025 09:21:05 - PDXC Integration (Work notes)
Assigned to sravya talasu.
10-12-2025 09:20:28 - PDXC Integration (Work notes)
Assigned to sravya talasu.
10-12-2025 09:20:25 - PDXC Integration (Additional comments)
sravya.talasu@dxc.com: Hi @Cameron Horn or @Bruce Jelley
Good day!
We have fixed the error for this user's mailbox - "colin.sayward@qr.com.au". Also, necessary licenses were already enabled.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05-12-2025 10:43:14 - PDXC Integration (Work notes)
Assigned to sravya talasu.
05-12-2025 10:43:09 - PDXC Integration (Additional comments)
sravya.talasu@dxc.com: Hi @Cameron Horn or @Bruce Jelley
Good day!
This is a follow-up email.
We have fixed the error for this user's mailbox - "colin.sayward@qr.com.au". Also, necessary licenses were already enabled.
Please check and let me know the status.
Please note that - In case no response is received by today's EOB, we assume no further support is required and proceed with archiving this case.
Thanks!
04-12-2025 10:41:49 - PDXC Integration (Work notes)
Assigned to sravya talasu.
04-12-2025 10:41:43 - PDXC Integration (Additional comments)
sravya.talasu@dxc.com: Hi @Cameron Horn or @Bruce Jelley
Good day!
This is a follow-up email.
We have fixed the error for this user's mailbox - "colin.sayward@qr.com.au". Also, necessary licenses were already enabled.
Please check and let me know the status.
Thanks!
03-12-2025 10:47:08 - PDXC Integration (Work notes)
Assigned to sravya talasu.
03-12-2025 10:47:04 - PDXC Integration (Work notes)
Assigned to sravya talasu.
03-12-2025 10:46:57 - PDXC Integration (Additional comments)
sravya.talasu@dxc.com: Hi @Cameron Horn or @Bruce Jelley
Good day!
We have fixed the error for this user's mailbox - "colin.sayward@qr.com.au". Also, necessary licenses were already enabled.
Please check and let me know the status.
Thanks!
03-12-2025 09:19:11 - Bruce Jelley (Work notes)
Platform DXC Integration incident INC0575413 updated INC40759292
03-12-2025 09:19:07 - Bruce Jelley (Additional comments)
Hi Please can we escalate this to high priority. Colin is contractor and has not been able to work since Monday morning. QR is paying contractor rates for no productivity.
03-12-2025 09:06:04 - PDXC Integration (Work notes)
Assigned to sravya talasu.
03-12-2025 08:52:41 - Cameron Horn (Work notes)
Platform DXC Integration incident INC0575413 created INC40759292
03-12-2025 08:52:33 - Cameron Horn (Work notes)
Assigning to the DXC O365 Messaging team to investigate the exchange error on the users mailbox
</t>
  </si>
  <si>
    <t xml:space="preserve">
 2025-12-03 09:06:00 PDXC Integration - State is Work in Progress was New
 2025-12-03 10:46:57 PDXC Integration - State is On Hold was Work in Progress
 2025-12-10 09:21:03 PDXC Integration - State is Work in Progress was On Hold
 2025-12-10 09:22:46 PDXC Integration - State is Resolved was Work in Progress</t>
  </si>
  <si>
    <t xml:space="preserve">
 2025-12-03 08:23:59 PDXC Integration - State is Work in Progress was New
 2025-12-03 12:48:08 PDXC Integration - State is Resolved was Work in Progress
 2025-12-08 13:00:04  - State is Closed was Resolved</t>
  </si>
  <si>
    <t xml:space="preserve">09-12-2025 09:09:16 - Gilbert Noble (Work notes)
From: Wise, Nicole &lt;nicole.wise@qr.com.au&gt; 
Sent: Tuesday, 9 December 2025 9:42 AM
To: IT Service Desk &lt;ITServiceDesk@qr.com.au&gt;
Subject: RE: INC0575408 - Outlook issues
Hi Gilbert
Outlook still takes about 3-5 mins to open but it is better than what it was, when it does open now it doesn't seem to take as long to respond. 
Unless there is something else you think can be done to help the performance, I'm happy to resolve the ticket for now and if the performance does cause issues again open a new ticket at that time?
Regards
NICOLE WISE
PLANNING MANAGER
LOGAN AND GOLD COAST FASTER RAIL PROJECT
MAJOR PROJECTS INTEGRATION
Level 10, 295 Ann Street,  
GPO Box 1429 Bne 4001 • Brisbane, QLD 4000,  
Nicole.wise@qr.com.au
08-12-2025 16:49:05 - Gilbert Noble (Work notes)
From: IT Service Desk 
Sent: Monday, 8 December 2025 5:49 PM
To: Wise, Nicole &lt;nicole.wise@qr.com.au&gt;
Subject: INC0575408 - Outlook issues
Hi Nicole,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INC0575408.
Kind Regards
GILBERT NOBLE
REMOTE DESKTOP SUPPORT
Level 3, 21 Kirksway Place 
Battery Point, Tasmania 7004 
T: 07 3072 5000 
W: queenslandrail.com.au
E: ITservicedesk@qr.com.au
05-12-2025 14:19:42 - Andy Phan (Additional comments)
Hi Nicole,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INC0575408 when you do so.
In the event that you are no longer having these issues please advise so that we may proceed with ticket closure.
Kind regards,
Andy
05-12-2025 14:19:42 - Andy Phan (Work notes)
Pending user response
05-12-2025 14:18:52 - Andy Phan (Work notes)
Investigating
04-12-2025 14:36:34 - Raegan Munro (Additional comments)
Hi Nicole,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INC0575408 when you do so. 
In the event that you are no longer having these issues please advise so that we may proceed with ticket closure. 
Kind regards, 
Raegan.
04-12-2025 14:36:07 - Raegan Munro (Work notes)
Investigating.
03-12-2025 11:20:53 - Gilbert Noble (Work notes)
user called
remoted to computer
disabled cached mode on shared folders
deleted the data files
ran disk and system cleanup
restarted the computer
user will test and advise
03-12-2025 10:56:05 - Andy Phan (Additional comments)
Hi Nicole,
I attempted to reach you on 0439792734.
Please contact us by calling 07 3072 5000 (select option 1), or alternatively email us at ITServiceDesk@qr.com.au so we can assist you further.
Kind regards,
Andy
03-12-2025 10:56:05 - Andy Phan (Work notes)
Called user and left a voicemail to call the GSD back.
pending user response
03-12-2025 10:51:08 - Andy Phan (Work notes)
Investigating
</t>
  </si>
  <si>
    <t xml:space="preserve">
 2025-12-03 08:23:29 Cameron Horn - Assigned to is Zoe O'Brien was 
 2025-12-03 10:56:05 Andy Phan - State is On Hold was Work in Progress
 2025-12-09 09:09:16 Gilbert Noble - State is Resolved was On Hold
 2025-12-14 10:00:07  - State is Closed was Resolved</t>
  </si>
  <si>
    <t xml:space="preserve">
 2025-12-03 10:01:29 PDXC Integration - State is Resolved was Work in Progress
 2025-12-08 11:00:04  - State is Closed was Resolved</t>
  </si>
  <si>
    <t xml:space="preserve">08-12-2025 16:38:57 - Gilbert Noble (Work notes)
closing as no response to communication attempts
08-12-2025 16:38:16 - Gilbert Noble (Work notes)
Investigating
05-12-2025 15:03:32 - Jack Filmer (Additional comments)
Hi Helen,
I tried to contact you on 0730721421 regarding this incident. I left a voice mail if you could please contact the service desk via 07 3072 5000 so we can continue troubleshooting or close the ticket.
When you do call please reference this incident number (INC0575405) and we will continue troubleshooting the issue or close it.
Kind regards,
Jack F
04-12-2025 14:37:31 - Raegan Munro (Additional comments)
Hi Helen,
I just wanted to follow up with you and determine if you are still having issues with your monitor?
If so, please give us a call on 07 3072 5000 (we are option 1), or alternatively email us at ITServiceDesk@qr.com.au so that we may complete further troubleshooting. Please be sure to cite incident no. INC0575405 when you do so. 
In the event that you are no longer having these issues please advise so that we may proceed with ticket closure. 
Kind regards, 
Raegan.
04-12-2025 14:36:58 - Raegan Munro (Work notes)
Investigating.
03-12-2025 10:50:25 - Andy Phan (Work notes)
pending user response
03-12-2025 10:50:08 - Andy Phan (Additional comments)
Hi Helen,
I attempted to reach you on 07 3072 1421.
Please contact us by calling 07 3072 5000 (select option 1), or alternatively email us at ITServiceDesk@qr.com.au so we can assist you further.
Kind regards,
Andy
03-12-2025 10:50:08 - Andy Phan (Work notes)
Called user and left a voicemail to call the GSD back.
03-12-2025 10:43:25 - Andy Phan (Work notes)
Investigating
</t>
  </si>
  <si>
    <t xml:space="preserve">
 2025-12-03 08:22:31 Cameron Horn - Assigned to is Zoe O'Brien was 
 2025-12-03 10:50:08 Andy Phan - State is On Hold was Work in Progress
 2025-12-08 16:38:57 Gilbert Noble - State is Resolved was On Hold
 2025-12-13 17:00:12  - State is Closed was Resolved</t>
  </si>
  <si>
    <t xml:space="preserve">10-12-2025 15:21:22 - Nam Nguyen (Additional comments)
Hello Stefanie,
According to my check, MR0004305 has been marked as Closed Complete.
Could you please confirm if it has worked as expected on your side?
Thank you.
09-12-2025 13:50:53 - Eunice Thai (Work notes)
ESM IM: Ticket found within reporting as on hold awaiting caller for more than 5 days. Shifting back into active. Team please follow up with end user ASAP.
04-12-2025 13:08:35 - Nam Nguyen (Additional comments)
Hello Stefanie,
According to my check, MR0004305 has been marked as Closed Complete.
Could you please confirm if it has worked as expected on your side?
Thank you.
</t>
  </si>
  <si>
    <t xml:space="preserve">
 2025-12-03 10:22:22 Lemuel So - Assigned to is Nam Nguyen was 
 2025-12-04 13:08:35 Nam Nguyen - State is On Hold was Work in Progress
 2025-12-09 13:50:53 Eunice Thai - State is Work in Progress was On Hold
 2025-12-10 15:21:22 Nam Nguyen - State is On Hold was Work in Progress</t>
  </si>
  <si>
    <t xml:space="preserve">
 2025-12-08 09:00:08  - State is Closed was Resolved</t>
  </si>
  <si>
    <t xml:space="preserve">
 2025-12-08 09:00:07  - State is Closed was Resolved</t>
  </si>
  <si>
    <t xml:space="preserve">
 2025-12-03 08:08:09 TRAP Alerts - State is New was New
 2025-12-03 12:02:49 PDXC Integration - State is Work in Progress was New
 2025-12-03 16:40:03 PDXC Integration - State is Resolved was Work in Progress
 2025-12-08 17:00:03  - State is Closed was Resolved</t>
  </si>
  <si>
    <t xml:space="preserve">12-12-2025 09:34:26 - John Carlo Nieva (Additional comments)
Hi Duffy, 
as we have not received any response, we will go ahead and close this incident.
if you need any other assistance, please reach out to our IT Servicedesk Team.
Thank you
12-12-2025 09:34:26 - John Carlo Nieva (Work notes)
closing incident. no response from user
09-12-2025 16:52:20 - John Carlo Nieva (Additional comments)
Hi Duffy,
Our attempts to contact you for further information have been unsuccessful, and to ensure we are continuing to work on the most current issues, we will be closing your enquiry by end of day tomorrow..  afterwards, If your issue occurs again, you will need to submit a new request via the ICT Service Desk
Thank you
JC
SAP Basis
04-12-2025 15:30:01 - John Carlo Nieva (Additional comments)
Hi Duffy,
following up on this incident. do you still need assistance? if yes, please let me know the best time to reach out to you so we can jump into an MSTeams call
Thank you
JC
SAP Basis
03-12-2025 13:22:52 - Mary Jane Galon (Additional comments)
Hi @Duffy Taunagita - good day. To further check your issue, may I ask your available time to have a call via MS Teams please?
Thank you.
</t>
  </si>
  <si>
    <t xml:space="preserve">
 2025-12-03 13:22:52 Jane Galon - State is On Hold was New
 2025-12-03 15:14:27 JC Nieva - Assigned to is JC Nieva was 
 2025-12-12 09:34:26 JC Nieva - State is Resolved was On Hold</t>
  </si>
  <si>
    <t xml:space="preserve">12-12-2025 09:45:18 - PDXC Integration (Work notes)
Assigned to Yeasinur Rahman Joy.
&lt;br/&gt;Called user and confirmed they can work around the issue using Chrome. User does not want to proceed with a complete reset at this time as it would cause disruption during year-end. They have tested with other devices and observed the same issue, which suggests the singular Adobe build may be causing problems and a full re-setup might be needed.
User is happy to continue with the workaround and will wait until after the holiday period to see if any updates resolve the issue, though this is uncertain at this stage. Unable to proceed further as the user is busy. They agreed to close this ticket as advised, and the incident is considered resolved for now.
12-12-2025 09:44:29 - PDXC Integration (Work notes)
Assigned to Yeasinur Rahman Joy.
&lt;br/&gt;Called user and confirmed they can work around the issue using Chrome. User does not want to proceed with a complete reset at this time as it would cause disruption during year-end. They have tested with other devices and observed the same issue, which suggests the singular Adobe build may be causing problems and a full re-setup might be needed.
User is happy to continue with the workaround and will wait until after the holiday period to see if any updates resolve the issue, though this is uncertain at this stage. Unable to proceed further as the user is busy. They agreed to close this ticket as advised, and the incident is considered resolved for now.
12-12-2025 09:44:25 - PDXC Integration (Additional comments)
yeasinurrahman.joy@dxc.com: Hi Natalie,
Thanks for confirming. Since you're happy to continue using Chrome as a workaround and prefer not to reset the device now, we've closed this ticket for the time being. If the issue persists after the holiday or new updates don't resolve it, feel free to reach out and we'll assist further.
Have a great day!
Yeasin
12-12-2025 09:42:52 - PDXC Integration (Work notes)
Assigned to Yeasinur Rahman Joy.
10-12-2025 08:14:34 - PDXC Integration (Work notes)
Assigned to Yeasinur Rahman Joy.
10-12-2025 08:14:30 - PDXC Integration (Additional comments)
yeasinurrahman.joy@dxc.com: Hi Natalie,
I wanted to follow up regarding the device issue we discussed earlier. We're ready to proceed with the next step, which involves connecting your current device to a physical Ethernet port in the office so we can initiate a Fresh Start remotely.
Could you please confirm when you'll be in the office so we can coordinate this? If you've already resolved the issue or need any assistance, just let me know.
Thank you,
Yeasin
09-12-2025 08:21:28 - PDXC Integration (Work notes)
Assigned to Yeasinur Rahman Joy.
09-12-2025 08:21:27 - PDXC Integration (Additional comments)
yeasinurrahman.joy@dxc.com: Hi Natalie,
Before we consider returning the device, we'll first try to resolve the issue remotely. The next step is to connect your current device to a physical Ethernet port in the office. Once it's connected, we'll initiate a Fresh Start from our end.
Please note that a Fresh Start is essentially a hard reset, so you'll need to set up the device again while it's connected—similar to the initial setup you did before. If this process succeeds, the issue will be resolved, and the device won't need to be returned.
Could you please let us know when you'll be in the office so we can proceed with this?
Thank you
Yeasin
08-12-2025 08:18:08 - PDXC Integration (Work notes)
Assigned to Yeasinur Rahman Joy.
08-12-2025 08:17:59 - PDXC Integration (Additional comments)
yeasinurrahman.joy@dxc.com: Hi Natalie,
Before we consider returning the device, we'll first try to resolve the issue remotely. The next step is to connect your current device to a physical Ethernet port in the office. Once it's connected, we'll initiate a Fresh Start from our end.
Please note that a Fresh Start is essentially a hard reset, so you'll need to set up the device again while it's connected—similar to the initial setup you did before. If this process succeeds, the issue will be resolved, and the device won't need to be returned.
Could you please let us know when you'll be in the office so we can proceed with this?
Thank you
Yeasin
05-12-2025 11:56:56 - Natalie Andrews (Work notes)
Platform DXC Integration incident INC0575399 updated INC40758591
05-12-2025 11:56:52 - Natalie Andrews (Additional comments)
so what happens now? do we look at returning my current computer to get fixed down in Brisbane? and i can use this other device in the meantime?
05-12-2025 10:57:55 - Natalie Andrews (Work notes)
Platform DXC Integration incident INC0575399 updated INC40758591
05-12-2025 10:57:51 - Natalie Andrews (Additional comments)
yep its working fine :)
05-12-2025 10:29:46 - Natalie Andrews (Work notes)
Platform DXC Integration incident INC0575399 updated INC40758591
05-12-2025 10:29:41 - Natalie Andrews (Additional comments)
hi, I think the printing is working fine on the new device
05-12-2025 09:21:59 - Natalie Andrews (Work notes)
Platform DXC Integration incident INC0575399 updated INC40758591
05-12-2025 09:21:55 - Natalie Andrews (Additional comments)
the current update happening now is the windows 10 update
05-12-2025 09:21:01 - Natalie Andrews (Work notes)
Platform DXC Integration incident INC0575399 updated INC40758591
05-12-2025 09:20:56 - Natalie Andrews (Additional comments)
Hi Yeasin,  i had to do a LOT of updates and what not on that device this morning and will try printing soon
05-12-2025 08:56:24 - PDXC Integration (Work notes)
Assigned to Yeasinur Rahman Joy.
05-12-2025 08:56:14 - PDXC Integration (Work notes)
Assigned to Yeasinur Rahman Joy.
05-12-2025 08:56:13 - PDXC Integration (Additional comments)
yeasinurrahman.joy@dxc.com: Hi Natalie,
I wanted to confirm whether the document printed successfully on the other device. If so, we can proceed to the next step.
Please let me know at your earliest convenience.
Thanks,
Yeasin
04-12-2025 16:23:43 - Frederic Shea (Work notes)
Platform DXC Integration incident INC0575399 updated INC40758591
04-12-2025 16:23:37 - Frederic Shea (Work notes)
IBC - Natalie Andrews
User logged into alt. device as request by desktop team to test 
SDA remoted into device via Hostname without issues
mapped \\print.com.qr.com.au\QR_Print to test
SDA successfully printed 3 documents of different lengths  (1pg, 2pg, 4pg)
this was however quite slow to respond
==============================
Device is generally quite slow, default memory sitting at 65%, and quite warm to the touch
SDA ran for windows updates to search for drivers, found less than 10 and 4 drivers
User will allow for these to install and restart
pending replication
04-12-2025 11:29:08 - PDXC Integration (Work notes)
Assigned to Yeasinur Rahman Joy.
04-12-2025 11:29:07 - PDXC Integration (Additional comments)
yeasinurrahman.joy@dxc.com: Hi Natalie,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03-12-2025 13:20:40 - Natalie Andrews (Work notes)
Platform DXC Integration incident INC0575399 updated INC40758591
03-12-2025 13:20:35 - Natalie Andrews (Additional comments)
thank you
03-12-2025 12:29:54 - PDXC Integration (Work notes)
Assigned to Yeasinur Rahman Joy.
03-12-2025 12:29:24 - PDXC Integration (Work notes)
Assigned to Yeasinur Rahman Joy.
03-12-2025 12:29:16 - PDXC Integration (Additional comments)
yeasinurrahman.joy@dxc.com: Hi Natalie,
Thank you for taking the time to speak with me earlier today.
As discussed, we'll proceed with addressing the issue tomorrow.
Thank you again for your cooperation. I look forward to assisting you further.
Warm regards,
Yeasinur Rahman Joy
ICT Site Services
RC1, ICT Support Room
yeasin.joy@qr.com.au
07 30 723 628
03-12-2025 08:43:14 - PDXC Integration (Work notes)
Assigned to Yeasinur Rahman Joy.
03-12-2025 08:19:18 - PDXC Integration (Work notes)
Vendor Referenced this Business Service Value on Creation not found in database : Adobe Suite
03-12-2025 08:18:36 - Cameron Horn (Work notes)
Platform DXC Integration incident INC0575399 created INC40758591
03-12-2025 08:18:22 - Cameron Horn (Work notes)
Assigning to the DXC Desktop CBD team to investigate
</t>
  </si>
  <si>
    <t xml:space="preserve">
 2025-12-03 08:43:07 PDXC Integration - State is Work in Progress was New
 2025-12-03 12:29:16 PDXC Integration - State is On Hold was Work in Progress
 2025-12-04 16:23:37 Fred Shea - State is Work in Progress was On Hold
 2025-12-05 08:56:13 PDXC Integration - State is On Hold was Work in Progress
 2025-12-12 09:42:46 PDXC Integration - State is Work in Progress was On Hold
 2025-12-12 09:44:25 PDXC Integration - State is Resolved was Work in Progress</t>
  </si>
  <si>
    <t xml:space="preserve">
 2025-12-08 09:00:05  - State is Closed was Resolved</t>
  </si>
  <si>
    <t xml:space="preserve">12-12-2025 16:20:40 - Gloria Cheah (Additional comments)
Hi @Benjamin Lewis, You have been added to all the required teams now, your work orders for respective teams should also sync soon.
Thanks
05-12-2025 13:37:29 - Tanmay Dave (Additional comments)
Prod/ LIVE environment access has not yet been granted to the user.
We will be adding the user to the teams once we have granted Prod access to the user.
03-12-2025 09:55:14 - Cameron Horn (Work notes)
Assigning to the Obzervr Capture (Digital Maintainer) team to assist
</t>
  </si>
  <si>
    <t xml:space="preserve">
 2025-12-03 08:22:31 Cameron Horn - Assigned to is Zoe O'Brien was 
 2025-12-03 09:55:14 Cameron Horn - Assignment Group is Obzervr Capture (Digital Maintainer) was Global Service Desk
 2025-12-05 13:37:33 Tanmay Dave - Assigned to is Tanmay Dave was 
 2025-12-12 16:21:17 Gloria Cheah - State is Resolved was Work in Progress</t>
  </si>
  <si>
    <t xml:space="preserve">
 2025-12-03 07:59:03 Shane Kmet - Assigned to is Raegan Munro was 
 2025-12-03 10:01:11 Matthew Lever - Assigned to is Matthew Lever was Raegan Munro
 2025-12-03 10:06:55 Matthew Lever - State is On Hold was Work in Progress
 2025-12-04 15:16:33 Gilbert Noble - State is Resolved was On Hold
 2025-12-09 16:00:04  - State is Closed was Resolved</t>
  </si>
  <si>
    <t xml:space="preserve">
 2025-12-03 07:59:01 Shane Kmet - Assigned to is Zoe O'Brien was 
 2025-12-03 09:50:13 Matthew Lever - Assigned to is Matthew Lever was Zoe O'Brien
 2025-12-03 09:53:36 Matthew Lever - State is On Hold was Work in Progress
 2025-12-03 13:13:37 Zoe O'Brien - State is Resolved was On Hold
 2025-12-08 14:00:06  - State is Closed was Resolved</t>
  </si>
  <si>
    <t xml:space="preserve">10-12-2025 07:42:52 - Pruthvish Patel (Additional comments)
Hi Gary,
As we have not received any confirmation from you regarding this issue, we will assume that the matter has been resolved.
If you are experiencing any further issues, please feel free to call 07 3072 5000 on option 1 or email us at ITServiceDesk@qr.com.au
Kind regards,
Pruthvish
10-12-2025 07:42:52 - Pruthvish Patel (Work notes)
SDA has tried to contact User multiple times
User has not provided confirmation regarding issue
Closing the ticket
10-12-2025 07:38:24 - Pruthvish Patel (Work notes)
Investigating
08-12-2025 14:40:03 - Andy Phan (Work notes)
Pending user response
08-12-2025 14:40:03 - Andy Phan (Additional comments)
Hi Gary,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INC0575389 when you do so.
In the event that you are no longer having these issues please advise so that we may proceed with ticket closure.
Kind regards,
Andy
08-12-2025 14:39:35 - Andy Phan (Work notes)
Investigating
05-12-2025 06:12:27 - Raegan Munro (Work notes)
From: IT Service Desk 
Sent: Friday, 5 December 2025 7:12 AM
To: Morthorpe, Gary &lt;Gary.Morthorpe@qr.com.au&gt;
Subject: INC0575389 - Device stuck on sign in
Hi Gary,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INC0575389 when you do so.
In the event that you are no longer having these issues please advise so that we may proceed with ticket clos
Kind regards,
RAEGAN MUNRO
SERVICE DESK ANALYST
Level 3. 21 Kirksway Place
Battery Point. Tasmania. 7004
PH: 07 3072 5000
Alt.PH: +61 7 3072 5000
Email: ITServiceDesk@qr.com.au
W: queenslandrail.com.au
05-12-2025 06:11:58 - Raegan Munro (Work notes)
Investigating.
04-12-2025 08:01:41 - Raegan Munro (Additional comments)
Hi Gary,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INC0575389 when you do so. 
In the event that you are no longer having these issues please advise so that we may proceed with ticket closure. 
Kind regards, 
Raegan.
04-12-2025 07:59:19 - Raegan Munro (Work notes)
Investigating.
03-12-2025 07:48:41 - Raegan Munro (Additional comments)
Hi Gary, 
Thank you for reaching out to the Queensland Rail IT Service Desk. 
As discussed, please restart once the gpupdate is complete and advise of the results. 
If you have any further issues with this please feel free to contact us by calling 07 3072 5000 (we are option 1), or alternatively email us at ITServiceDesk@qr.com.au. 
Kind regards, 
Raegan.
</t>
  </si>
  <si>
    <t xml:space="preserve">
 2025-12-03 07:48:41 Raegan Munro - State is On Hold was Work in Progress
 2025-12-10 07:42:52 Pruthvish Patel - State is Resolved was On Hold</t>
  </si>
  <si>
    <t xml:space="preserve">12-12-2025 08:53:08 - PDXC Integration (Work notes)
Assigned to Robert William.
12-12-2025 08:52:58 - PDXC Integration (Work notes)
Assigned to Robert William.
12-12-2025 08:52:55 - PDXC Integration (Additional comments)
robert.pau.william@dxc.com: MyRoster is working now. End User noted that users are still having issues and suggested to clear cache. 
User back on Tuesday so will reach out to confirm if working or issues still happening.
11-12-2025 11:02:49 - PDXC Integration (Work notes)
Assigned to Robert William.
11-12-2025 11:02:48 - PDXC Integration (Work notes)
Assigned to Robert William.
11-12-2025 11:02:39 - PDXC Integration (Additional comments)
robert.pau.william@dxc.com: User reported issues again. Advised to clear cache but selected "All time" . 
Awaiting update.
11-12-2025 11:00:59 - PDXC Integration (Work notes)
Assigned to Robert William.
10-12-2025 08:10:18 - PDXC Integration (Work notes)
Assigned to Robert William.
&lt;br/&gt;User reported that issue seems to have resolved itself. 
10-12-2025 08:10:14 - PDXC Integration (Work notes)
Assigned to Robert William.
&lt;br/&gt;User reported that issue seems to have resolved itself. 
10-12-2025 08:10:09 - PDXC Integration (Additional comments)
robert.pau.william@dxc.com: User reported that issue seems to be have resolved itself for now. If issue re-occurs with 5 days, please re-open the ticket, if not, raise a new ticket. 
09-12-2025 12:34:34 - PDXC Integration (Work notes)
Assigned to Robert William.
09-12-2025 12:34:28 - PDXC Integration (Work notes)
Assigned to Robert William.
09-12-2025 12:34:25 - PDXC Integration (Additional comments)
robert.pau.william@dxc.com: Follow up sent. Advised if no further issues, will proceed to close the incident and can re-open ticket if required.
08-12-2025 13:47:44 - PDXC Integration (Work notes)
Assigned to Robert William.
08-12-2025 13:47:24 - PDXC Integration (Work notes)
Assigned to Robert William.
08-12-2025 13:47:16 - PDXC Integration (Additional comments)
robert.pau.william@dxc.com: Follow up sent to client with additional instructions.
05-12-2025 15:20:18 - PDXC Integration (Work notes)
Assigned to Robert William.
05-12-2025 15:20:04 - PDXC Integration (Work notes)
Assigned to Robert William.
&lt;br/&gt;This will also need to be discussed at a team level.
05-12-2025 15:19:58 - PDXC Integration (Work notes)
Assigned to Robert William.
05-12-2025 15:19:57 - PDXC Integration (Additional comments)
robert.pau.william@dxc.com: User has mentioned that cache was never cleared and is working again. Also, user unable to test on PC. 
Requested user to monitor and if issue re-occurs, to reach out.
05-12-2025 15:12:34 - PDXC Integration (Work notes)
Assigned to Robert William.
05-12-2025 13:34:18 - PDXC Integration (Work notes)
Assigned to Robert William.
05-12-2025 13:34:14 - PDXC Integration (Work notes)
Assigned to Robert William.
05-12-2025 13:34:13 - PDXC Integration (Additional comments)
robert.pau.william@dxc.com: Follow up sent. Asked user to try the following: 
1) Try MyRoster from a PC to see if this issue is affecting PCs as well
2)  Try opening MyRoster in Incognito/Private Browsing mode.
3) Different Browser (if the user hasn't done so already)
04-12-2025 07:53:08 - PDXC Integration (Work notes)
Assigned to Robert William.
04-12-2025 07:52:44 - PDXC Integration (Work notes)
Assigned to Robert William.
04-12-2025 07:52:43 - PDXC Integration (Additional comments)
robert.pau.william@dxc.com: User has noted that a number of users are having issues. 
Advised user that they need to clear cahce for "All Time" for issue to be resolved fully and also to ensure that images and files are selected.
04-12-2025 07:51:58 - PDXC Integration (Work notes)
Assigned to Robert William.
&lt;br/&gt;Followed INC39676151 which resolved the issue for the user.
04-12-2025 07:46:34 - PDXC Integration (Work notes)
Assigned to Robert William.
03-12-2025 14:58:04 - PDXC Integration (Work notes)
Assigned to Robert William.
03-12-2025 14:58:04 - PDXC Integration (Work notes)
Assigned to Robert William.
03-12-2025 14:58:00 - PDXC Integration (Additional comments)
robert.pau.william@dxc.com: User provided screenshots as requested. 
User initially had issues but after reloading page, MyRoster loaded as expected. 
Suggested the following should the issue re-occur
1) Clear the Cache from all time 
2) Update Chrome to latest version
User to continue to monitor and will reach out if further issues.
03-12-2025 14:43:24 - PDXC Integration (Work notes)
Assigned to Robert William.
03-12-2025 09:44:19 - PDXC Integration (Work notes)
Assigned to Robert William.
03-12-2025 09:43:38 - PDXC Integration (Work notes)
Assigned to Robert William.
03-12-2025 09:43:31 - PDXC Integration (Additional comments)
robert.pau.william@dxc.com: Have reqeusted the following from user to help with troubleshooting: 
• Device used (e.g. iPhone) and OS Version
• Chrome Version
• Some screenshots to help us troubleshoot the issue.
03-12-2025 08:59:44 - PDXC Integration (Work notes)
Assigned to Robert William.
03-12-2025 07:26:19 - PDXC Integration (Work notes)
Vendor Referenced this CI Value on Creation not found in database : Personal_BYOD_Mobile_Phone
Vendor Referenced this Business Service Value on Creation not found in database : SharePoint QLR
03-12-2025 07:25:45 - Raegan Munro (Work notes)
Platform DXC Integration incident INC0575386 created INC40758118
</t>
  </si>
  <si>
    <t xml:space="preserve">
 2025-12-03 08:59:37 PDXC Integration - State is Work in Progress was New
 2025-12-03 09:43:31 PDXC Integration - State is On Hold was Work in Progress
 2025-12-03 14:43:19 PDXC Integration - State is Work in Progress was On Hold
 2025-12-03 14:58:00 PDXC Integration - State is On Hold was Work in Progress
 2025-12-04 07:46:34 PDXC Integration - State is Work in Progress was On Hold
 2025-12-04 07:51:56 PDXC Integration - State is On Hold was Work in Progress
 2025-12-05 15:12:29 PDXC Integration - State is Work in Progress was On Hold
 2025-12-05 15:19:55 PDXC Integration - State is On Hold was Work in Progress
 2025-12-10 08:10:09 PDXC Integration - State is Resolved was On Hold</t>
  </si>
  <si>
    <t xml:space="preserve">
 2025-12-03 07:12:18 PDXC Integration - State is Work in Progress was On Hold
 2025-12-03 07:18:15 PDXC Integration - State is Resolved was Work in Progress
 2025-12-08 08:00:00  - State is Closed was Resolved</t>
  </si>
  <si>
    <t xml:space="preserve">
 2025-12-08 08:00:03  - State is Closed was Resolved</t>
  </si>
  <si>
    <t xml:space="preserve">
 2025-12-08 08:00:04  - State is Closed was Resolved</t>
  </si>
  <si>
    <t xml:space="preserve">
 2025-12-08 08:00:06  - State is Closed was Resolved</t>
  </si>
  <si>
    <t xml:space="preserve">
 2025-12-03 07:01:39 DoNotReply QLR - State is New was New
 2025-12-03 07:13:03 Cameron Horn - Assigned to is Fred Shea was 
 2025-12-03 07:18:45 Cameron Horn - State is Resolved was Work in Progress
 2025-12-08 08:00:01  - State is Closed was Resolved</t>
  </si>
  <si>
    <t xml:space="preserve">
 2025-12-08 08:00:05  - State is Closed was Resolved</t>
  </si>
  <si>
    <t xml:space="preserve">
 2025-12-03 06:53:09 TRAP Alerts - State is New was New
 2025-12-03 12:01:53 PDXC Integration - State is Work in Progress was New
 2025-12-03 15:03:36 PDXC Integration - State is Resolved was Work in Progress
 2025-12-08 16:00:08  - State is Closed was Resolved</t>
  </si>
  <si>
    <t xml:space="preserve">
 2025-12-08 07:00:01  - State is Closed was Resolved</t>
  </si>
  <si>
    <t xml:space="preserve">
 2025-12-03 13:26:50 PDXC Integration - State is Work in Progress was New
 2025-12-03 13:29:11 PDXC Integration - State is Resolved was Work in Progress
 2025-12-08 14:00:08  - State is Closed was Resolved</t>
  </si>
  <si>
    <t xml:space="preserve">
 2025-12-03 13:30:22 PDXC Integration - State is Work in Progress was New
 2025-12-03 13:32:45 PDXC Integration - State is Resolved was Work in Progress
 2025-12-08 14:00:11  - State is Closed was Resolved</t>
  </si>
  <si>
    <t xml:space="preserve">
 2025-12-03 05:39:04 PDXC Integration - State is Work in Progress was New
 2025-12-03 07:47:14 PDXC Integration - State is Resolved was Work in Progress
 2025-12-08 08:00:05  - State is Closed was Resolved</t>
  </si>
  <si>
    <t xml:space="preserve">10-12-2025 17:56:59 - PDXC Integration (Work notes)
Assigned to Jeevan N.
&lt;br/&gt;As per 3 strike rule we are closing this request if any issues please reach out to us.
--------------------------------------------
From: Matangi, Jayapaul &lt;matangi.jayapaul@dxc.com&gt;
Sent: Tuesday, December 9, 2025 9:12 AM
To: KDas3@levno.com
Cc: ITO GDC India - QR AD &lt;pdlitogciqrlad@dxc.com&gt;
Subject: QR | INC40756839 | Disabled Account
Hello Das,
Upon review, I can see successful sign-in attempts over the past four days.
Could you please check and confirm whether the issue still persists?
------------------------------------
Thanks &amp; Regards,
JAYAPAUL MATANGI
10-12-2025 17:56:54 - PDXC Integration (Work notes)
Assigned to Jeevan N.
&lt;br/&gt;As per 3 strike rule we are closing this request if any issues please reach out to us.
--------------------------------------------
From: Matangi, Jayapaul &lt;matangi.jayapaul@dxc.com&gt;
Sent: Tuesday, December 9, 2025 9:12 AM
To: KDas3@levno.com
Cc: ITO GDC India - QR AD &lt;pdlitogciqrlad@dxc.com&gt;
Subject: QR | INC40756839 | Disabled Account
Hello Das,
Upon review, I can see successful sign-in attempts over the past four days.
Could you please check and confirm whether the issue still persists?
------------------------------------
Thanks &amp; Regards,
JAYAPAUL MATANGI
10-12-2025 17:56:51 - PDXC Integration (Additional comments)
matangi.jayapaul@dxc.com: As per 3 strike rule we are closing this request if any issues please reach out to us.
--------------------------------------------
From: Matangi, Jayapaul &lt;matangi.jayapaul@dxc.com&gt;
Sent: Tuesday, December 9, 2025 9:12 AM
To: KDas3@levno.com
Cc: ITO GDC India - QR AD &lt;pdlitogciqrlad@dxc.com&gt;
Subject: QR | INC40756839 | Disabled Account
Hello Das,
Upon review, I can see successful sign-in attempts over the past four days.
Could you please check and confirm whether the issue still persists?
------------------------------------
Thanks &amp; Regards,
JAYAPAUL MATANGI
10-12-2025 17:56:18 - PDXC Integration (Work notes)
Assigned to Jeevan N.
09-12-2025 13:43:18 - PDXC Integration (Work notes)
Assigned to Jeevan N.
09-12-2025 13:43:05 - PDXC Integration (Work notes)
Assigned to Jeevan N.
09-12-2025 13:43:00 - PDXC Integration (Additional comments)
matangi.jayapaul@dxc.com: From: Matangi, Jayapaul &lt;matangi.jayapaul@dxc.com&gt; 
Sent: Tuesday, December 9, 2025 9:12 AM
To: KDas3@levno.com
Cc: ITO GDC India - QR AD &lt;pdlitogciqrlad@dxc.com&gt;
Subject: QR | INC40756839 | Disabled Account
Hello Das,
Upon review, I can see successful sign-in attempts over the past four days.
Could you please check and confirm whether the issue still persists?
------------------------------------
Thanks &amp; Regards,
JAYAPAUL MATANGI
05-12-2025 13:48:18 - PDXC Integration (Work notes)
Assigned to Jeevan N.
05-12-2025 13:48:16 - PDXC Integration (Additional comments)
nancy@dxc.com: Hi Krishnendu,
The user account is enabled in AD, and we can see successful login attempts.
Kindly confirm if the issue is still present.
03-12-2025 19:09:55 - PDXC Integration (Work notes)
Assigned to Jeevan N.
03-12-2025 19:09:39 - PDXC Integration (Work notes)
Assigned to Jeevan N.
03-12-2025 19:09:38 - PDXC Integration (Additional comments)
nancy@dxc.com: Hi Krishnendu,
The user account is enabled in AD, and we can see successful login attempts.
Kindly confirm if the issue is still present.
03-12-2025 05:23:28 - PDXC Integration (Work notes)
Assigned to Jeevan N.
03-12-2025 05:22:08 - Light Dadson (Work notes)
Platform DXC Integration incident INC0575369 created INC40756839
</t>
  </si>
  <si>
    <t xml:space="preserve">
 2025-12-03 05:23:22 PDXC Integration - State is Work in Progress was New
 2025-12-03 19:09:38 PDXC Integration - State is On Hold was Work in Progress
 2025-12-10 17:56:16 PDXC Integration - State is Work in Progress was On Hold
 2025-12-10 17:56:51 PDXC Integration - State is Resolved was Work in Progress</t>
  </si>
  <si>
    <t xml:space="preserve">
 2025-12-03 08:43:14 PDXC Integration - State is Work in Progress was New
 2025-12-03 10:49:33 PDXC Integration - State is Resolved was Work in Progress
 2025-12-08 11:00:09  - State is Closed was Resolved</t>
  </si>
  <si>
    <t xml:space="preserve">
 2025-12-03 06:46:55 George Georgiou - Assigned to is George Georgiou was 
 2025-12-03 13:09:55 George Georgiou - State is Resolved was Work in Progress
 2025-12-08 14:00:10  - State is Closed was Resolved</t>
  </si>
  <si>
    <t xml:space="preserve">
 2025-12-03 03:39:04 PDXC Integration - State is Work in Progress was New
 2025-12-03 03:40:27 PDXC Integration - State is Resolved was Work in Progress
 2025-12-08 04:00:01  - State is Closed was Resolved</t>
  </si>
  <si>
    <t xml:space="preserve">
 2025-12-04 09:33:14 PDXC Integration - State is Work in Progress was New
 2025-12-04 11:34:10 PDXC Integration - State is Resolved was Work in Progress
 2025-12-09 12:00:04  - State is Closed was Resolved</t>
  </si>
  <si>
    <t xml:space="preserve">12-12-2025 08:14:11 - PDXC Integration (Work notes)
Solved (Permanently)
12-12-2025 08:13:28 - PDXC Integration (Work notes)
None
Elaine responded and advised that she was able to add the server direct queue, and printing was successful. Closing the ticket.
12-12-2025 03:19:46 - Elaine Cameron (Work notes)
Platform DXC Integration incident INC0575334 updated INC40793715
12-12-2025 03:19:41 - Elaine Cameron (Additional comments)
Ash from Ricoh has resolved my issue now. Thank you.
12-12-2025 03:19:02 - Elaine Cameron (Work notes)
Platform DXC Integration incident INC0575334 updated INC40793715
11-12-2025 12:06:49 - PDXC Integration (Work notes)
None
I received a response from Elaine advising that she was too busy to use the QR_Print queue. I gave her instructions on adding the direct server queue and am awaiting her response on whether it works.
11-12-2025 11:55:24 - Safinat Dean (Work notes)
Platform DXC Integration incident INC0575334 updated INC40793715
11-12-2025 11:55:20 - Safinat Dean (Work notes)
Ricoh notes-
Awaiting user
09-12-2025 15:07:28 - PDXC Integration (Work notes)
None
I received an email from Elaine showing the local direct queue, and I advised that I cannot access this print queue. I've asked whether she has access to the QR_Print queue and am awaiting her response.
08-12-2025 10:17:48 - PDXC Integration (Work notes)
None
I checked the printer and there is no problems that I can see. I emailed Elaine to check what print queue she is using with Word. This error message typically appears for users using local direct print queues.
05-12-2025 15:42:48 - PDXC Integration (Work notes)
None
The customer has responded back with the serial number. Assigning to Application Support for further assistance.
05-12-2025 15:42:08 - PDXC Integration (Work notes)
None
The customer has responded back with the serial number. Assigning to Application Support for further assistance.
05-12-2025 15:42:08 - PDXC Integration (Work notes)
None
The customer has responded back with the serial number. Assigning to Application Support for further assistance.
05-12-2025 15:41:54 - PDXC Integration (Work notes)
None
The customer has responded back with the serial number. Assigning to Application Support for further assistance.
05-12-2025 15:12:58 - Riley Thomas (Work notes)
Platform DXC Integration incident INC0575334 updated INC40793715
05-12-2025 15:12:53 - Riley Thomas (Work notes)
From: donotreply@ricoh.com.au &lt;donotreply@ricoh.com.au&gt; 
Sent: Friday, 5 December 2025 3:41 PM
To: Cameron, Elaine &lt;elaine.cameron@qr.com.au&gt;
Subject: New Ricoh Ticket CS2512050242
Dear Elaine Cameron, Thank you for contacting Ricoh Australia. A new ticket has been opened with the following details: Ticket No. : CS2512050242 Serial Number: Product Name: Purchase Order Number: INC40793715 Reference: INC40793715 Problem Description: 
ZjQcmQRYFpfptBannerStart
[EXTERNAL EMAIL]: 
This email originated from outside Queensland Rail. Do not click on links or open attachments unless you recognise the sender and know the content is safe. 
    Report Phish     
ZjQcmQRYFpfptBannerEnd
Dear Elaine Cameron, 
Thank you for contacting Ricoh Australia.
A new ticket has been opened with the following details: 
Ticket No.: CS2512050242
Serial Number: 
Product Name: 
Purchase Order Number: INC40793715
Reference: INC40793715
Problem Description: [Integration Alert]:Machine does not exist in system 0F337KB23413FB. Requesting on behalf of another user? = No Who is the request for? (The person who will use the service/product) = Elaine Cameron User ID of requested for = R910966 Email address of requested for = elaine.cameron@qr.com.au What is the best contact number? = 0730725578 What is the Cost Centre number? = 1610246 PC Name = Device Name QRSL-A98AoG1XD3 Please provide a detailed description of the issue Assistant printer (RICOH MP 402SPF [5838791C9BB7]) showing 'out of paper' when printing through Word. Prints fine through Adobe. I've tried reinstalling it but don't have access and can't find it to add as new printer. 2025-12-05 04:43:47 - PDXC Standard Incident (Work notes) 05-12-2025 14:43:44 - Andy Phan (Work notes) Assigning to DXC Managed Print Services as per KB0012183 *****QLDRail_INC added workNotes (CNDEF0001178)*****
Location and contact details: 
Contact Name: Elaine Cameron
Contact Number: 07 30728846
Customer: 401362 (DXC TECHNOLOGY AUS PTY LTD)
Site: ()
Machine Location Address: 
This is an automatic message, If you have any queries regarding your ticket, please do not hesitate in contacting us on 1300 362 577.
For further support utilising our, How-to videos, Training Materials, and Knowledge Base, please use this link Training 
Kind regards,
Ricoh
05-12-2025 14:43:51 - Andy Phan (Work notes)
Platform DXC Integration incident INC0575334 created INC40793715
05-12-2025 14:43:44 - Andy Phan (Work notes)
Assigning to DXC Managed Print Services as per KB0012183
05-12-2025 14:37:58 - Andy Phan (Work notes)
Investigating
04-12-2025 13:27:40 - Ruey Lim (Work notes)
From: Cameron, Elaine &lt;elaine.cameron@qr.com.au&gt; 
Sent: Thursday, 4 December 2025 1:56 PM
To: IT Service Desk &lt;ITServiceDesk@qr.com.au&gt;
Subject: RE: INC0575334 - Printer out of paper
Hello Raegan,
I'll be working on that desk tomorrow from 11am so can pick up then.
In the meantime, here are the details requested below:
Post Code: 4006
Contact Name: Elaine Cameron
Contact Phone Number: 3072 5578
Email Address: elaine.cameron@qr.com.au
Alternative Contact: 
Alternative Contact Phone Number: 
Printer Serial Number: Y178HB01582
Printer IP: 10.124.68.196
Severity Level: Low
Thanks,
Elaine 
----------------------------------------------------------------------------------------------
User advised she will be available tomorrow 11am
Pending to get in contact with user tomorrow
04-12-2025 07:39:33 - Raegan Munro (Work notes)
From: IT Service Desk 
Sent: Thursday, 4 December 2025 8:39 AM
To: Cameron, Elaine &lt;Elaine.Cameron@QR.COM.AU&gt;
Subject: INC0575334 - Printer out of paper
Hi Elaine,
I just wanted to follow up with you and determine if you are still having issues with your printer?
If so, please give us a call on 07 3072 5000 (we are option 1), or alternatively email us at ITServiceDesk@qr.com.au so that we may complete further troubleshooting. Please be sure to cite incident no. INC0575334 when you do so. We will need to confirm the following:
Post Code: 
Contact Name: 
Contact Phone Number: 
Email Address: 
Alternative Contact: 
Alternative Contact Phone Number: 
Printer Serial Number: 
Printer IP: 
Severity Level: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04-12-2025 07:38:04 - Raegan Munro (Work notes)
Investigating.
03-12-2025 07:55:36 - Shane Kmet (Work notes)
Ticekt was raised last night
Checking MS teams for user Elaine Cameron - User is offline
03-12-2025 07:55:36 - Shane Kmet (Additional comments)
Hi Elaine ,
Ref# INC0575334
Checking on this ticket and isuse, we will need to troubleshoot this with yuou by phone call.  I see that you are currently offline, with this ticket also having been raised overnight.
When you are free and at your PC, could you please contact the Service Desk on 07 3072 5000 (option 1) and quote the ticket reference as above? We will also endeavour to call you back again at a later time to assist.
Alternatively, if the issue is since resolved, please reply and advised for ticket closure.
Thank you,
Shane Kmet
Senior Service Desk Analyst
03-12-2025 07:51:44 - Shane Kmet (Work notes)
Investigating
02-12-2025 22:19:27 - Elaine Cameron (Additional comments)
Also, this phone number goes directly to the Network Control phone, so please don't call back during peak times (6am-11am and 3.30pm to 6.30pm. Better to contact me via email or on Friday 5th from 11am onwards (where I will be at this desk again). Thanks
02-12-2025 22:16:11 - Elaine Cameron (Additional comments)
NB. This is a shared computer and I believe other users also have the same problem as there is a long list of print jobs in the queue from other users.
</t>
  </si>
  <si>
    <t xml:space="preserve">
 2025-12-03 05:59:36 Shane Kmet - Assigned to is Raegan Munro was 
 2025-12-03 07:55:36 Shane Kmet - State is On Hold was Work in Progress
 2025-12-05 14:43:44 Andy Phan - State is Work in Progress was On Hold
 2025-12-05 15:27:37 PDXC Integration - State is On Hold was Work in Progress
 2025-12-08 06:56:52 PDXC Integration - State is Work in Progress was On Hold
 2025-12-08 10:17:51 PDXC Integration - State is On Hold was Work in Progress
 2025-12-12 03:18:55 Elaine Cameron - State is Resolved was On Hold</t>
  </si>
  <si>
    <t xml:space="preserve">
 2025-12-03 14:10:35 Tharun Guddeti - State is Resolved was New
 2025-12-08 15:00:02  - State is Closed was Resolved</t>
  </si>
  <si>
    <t xml:space="preserve">
 2025-12-03 02:14:22 PDXC Integration - State is Work in Progress was On Hold
 2025-12-03 04:16:54 PDXC Integration - State is Resolved was Work in Progress
 2025-12-08 05:00:01  - State is Closed was Resolved</t>
  </si>
  <si>
    <t xml:space="preserve">08-12-2025 18:38:58 - PDXC Integration (Work notes)
Assigned to Sonia Pandey.
&lt;br/&gt;Issue resolved by guiding user to create teams meeting from new outlook and successfully sending test invite. 
08-12-2025 18:38:58 - PDXC Integration (Work notes)
Assigned to Sonia Pandey.
&lt;br/&gt;Issue resolved by guiding user to create teams meeting from new outlook and successfully sending test invite. 
08-12-2025 18:38:53 - PDXC Integration (Additional comments)
sonia.pandey@dxc.com: Issue resolved by guiding user to create teams meeting from new outlook and successfully sending test invite. 
08-12-2025 18:38:14 - PDXC Integration (Work notes)
Assigned to Sonia Pandey.
08-12-2025 18:38:04 - PDXC Integration (Work notes)
Assigned to Sonia Pandey.
&lt;br/&gt;Called user on teams
User shared his screen and showed that in new outlook he is not getting option to create teams meeting. He switched back to new outlook because he was facing storage issues in classic one.
Asked user to create teams meeting again from new outlook and this time user was able to create it as well as send the test invite successfully to me.
No further assistance needed hence ticket closed.
08-12-2025 17:03:38 - PDXC Integration (Work notes)
Assigned to Sonia Pandey.
&lt;br/&gt;Found few details from sources that in new outlook teams integration is not yet enabled for some tenant.
As outlook classic is working fine we will recommend user to use the classic app for now.
Once tenant is enabled for teams integration for new outlook user may try switching back to new outlook.
Need to provide above details to user.
08-12-2025 14:15:34 - PDXC Integration (Work notes)
Assigned to Sonia Pandey.
08-12-2025 14:15:28 - PDXC Integration (Work notes)
Assigned to Sonia Pandey.
08-12-2025 14:15:26 - PDXC Integration (Additional comments)
sonia.pandey@dxc.com: Hi @Andrew Thompson
Good day!
Please let me know your availability for today or tomorrow to discuss this issue. Thank you.
08-12-2025 14:15:24 - PDXC Integration (Work notes)
Assigned to Sonia Pandey.
&lt;br/&gt;Pinged user on teams and asked for user's availability to discuss this issue.
05-12-2025 21:14:57 - Andrew Thompson (Work notes)
Platform DXC Integration incident INC0575320 updated INC40748295
05-12-2025 21:14:37 - Andrew Thompson (Work notes)
Platform DXC Integration incident INC0575320 updated INC40748295
05-12-2025 21:14:32 - Andrew Thompson (Additional comments)
Ticket is not closed as the issue is not resolved. I have been on days off and started back on Night shift Friday 5th and Saturday 6th. I am on Nights Tuesday 9th and Wednesday 10th. I am not available on Days until Friday 12th December after 1100. Please call me on 0409485705 to rectify this issue. Ticket is not closed as the issue is not resolved. sonia.pandey@dxc.com - Thank you for your understanding with this issue.
05-12-2025 17:31:24 - PDXC Integration (Work notes)
Assigned to Sonia Pandey.
&lt;br/&gt;. No response from user, ticket closed.
05-12-2025 17:30:34 - PDXC Integration (Work notes)
Assigned to Sonia Pandey.
&lt;br/&gt;. No response from user, ticket closed.
05-12-2025 17:30:30 - PDXC Integration (Additional comments)
sonia.pandey@dxc.com: . No response from user, ticket closed.
05-12-2025 17:28:08 - PDXC Integration (Work notes)
Assigned to Sonia Pandey.
05-12-2025 17:28:08 - PDXC Integration (Work notes)
Assigned to Sonia Pandey.
&lt;br/&gt;Strike followed. No response hence ticket closed.
05-12-2025 10:40:58 - PDXC Integration (Work notes)
Assigned to Sonia Pandey.
&lt;br/&gt;Awaiting user's response.
05-12-2025 10:40:15 - PDXC Integration (Work notes)
Assigned to Sonia Pandey.
05-12-2025 10:40:13 - PDXC Integration (Additional comments)
sonia.pandey@dxc.com: Hi @Andrew Thompson
Could you please confirm me your availability to discuss this issue.
Thank you.
04-12-2025 15:14:24 - PDXC Integration (Work notes)
Assigned to Sonia Pandey.
&lt;br/&gt;Awaiting user's response.
04-12-2025 15:13:39 - PDXC Integration (Work notes)
Assigned to Sonia Pandey.
04-12-2025 15:13:29 - PDXC Integration (Additional comments)
sonia.pandey@dxc.com: Hi @Andrew Thompson
Could you please confirm me your availability to discuss this issue.
Thank you.
03-12-2025 15:01:19 - PDXC Integration (Work notes)
Assigned to Sonia Pandey.
&lt;br/&gt;Awaiting user's response.
03-12-2025 15:00:55 - PDXC Integration (Work notes)
Assigned to Sonia Pandey.
03-12-2025 15:00:52 - PDXC Integration (Additional comments)
sonia.pandey@dxc.com: Hi @Andrew Thompson
Could you please confirm me your availability to discuss this issue.
Thank you.
02-12-2025 18:25:14 - PDXC Integration (Work notes)
Assigned to Sonia Pandey.
02-12-2025 18:25:14 - PDXC Integration (Work notes)
Assigned to Sonia Pandey.
02-12-2025 18:25:08 - PDXC Integration (Work notes)
Assigned to Sonia Pandey.
&lt;br/&gt;Checking internally with team
Will update details accordingly.
02-12-2025 18:25:07 - PDXC Integration (Additional comments)
sonia.pandey@dxc.com: .
02-12-2025 18:24:18 - PDXC Integration (Work notes)
Assigned to Sonia Pandey.
02-12-2025 18:09:14 - PDXC Integration (Work notes)
Added attachment ::  QLDRail_INC added (CNDEF0001178) - Outlook.png
02-12-2025 18:08:40 - Liam Bryan (Work notes)
Platform DXC Integration incident INC0575320 created INC40748295
02-12-2025 18:08:28 - Liam Bryan (Work notes)
Assigning to DXC O365 Messaging for assistance.
</t>
  </si>
  <si>
    <t xml:space="preserve">
 2025-12-02 18:24:10 PDXC Integration - State is Work in Progress was New
 2025-12-02 18:25:04 PDXC Integration - State is On Hold was Work in Progress
 2025-12-05 17:27:59 PDXC Integration - State is Work in Progress was On Hold
 2025-12-05 17:30:30 PDXC Integration - State is Resolved was Work in Progress
 2025-12-05 21:14:51 Andrew Thompson - State is Work in Progress was Resolved
 2025-12-08 14:15:23 PDXC Integration - State is On Hold was Work in Progress
 2025-12-08 18:37:56 PDXC Integration - State is Work in Progress was On Hold
 2025-12-08 18:38:53 PDXC Integration - State is Resolved was Work in Progress
 2025-12-13 19:00:05  - State is Closed was Resolved</t>
  </si>
  <si>
    <t xml:space="preserve">
 2025-12-02 17:54:43 Fred Shea - State is On Hold was Work in Progress
 2025-12-05 08:33:14 Andy Phan - State is Resolved was On Hold
 2025-12-10 09:00:01  - State is Closed was Resolved</t>
  </si>
  <si>
    <t xml:space="preserve">
 2025-12-02 18:37:31 PDXC Integration - State is Work in Progress was On Hold
 2025-12-03 04:05:26 PDXC Integration - State is Resolved was Work in Progress
 2025-12-08 05:00:00  - State is Closed was Resolved</t>
  </si>
  <si>
    <t xml:space="preserve">
 2025-12-02 16:27:20 PDXC Integration - State is Work in Progress was New
 2025-12-02 16:28:22 PDXC Integration - State is On Hold was Work in Progress
 2025-12-03 13:55:17 PDXC Integration - State is Work in Progress was On Hold
 2025-12-03 15:20:06 PDXC Integration - State is Resolved was Work in Progress
 2025-12-08 16:00:09  - State is Closed was Resolved</t>
  </si>
  <si>
    <t xml:space="preserve">
 2025-12-02 15:48:04 Gilbert Noble - Assignment Group is Obzervr Capture (Digital Maintainer) was Global Service Desk
 2025-12-05 10:01:06 Tanmay Dave - State is Resolved was New
 2025-12-10 11:00:08  - State is Closed was Resolved</t>
  </si>
  <si>
    <t xml:space="preserve">
 2025-12-02 15:48:08 Gilbert Noble - Assignment Group is Obzervr Capture (Digital Maintainer) was Global Service Desk
 2025-12-03 16:33:11 Tanmay Dave - State is Resolved was New
 2025-12-08 17:00:06  - State is Closed was Resolved</t>
  </si>
  <si>
    <t xml:space="preserve">
 2025-12-02 15:48:11 Gilbert Noble - Assignment Group is Obzervr Capture (Digital Maintainer) was Global Service Desk
 2025-12-05 10:03:03 Tanmay Dave - State is Resolved was New
 2025-12-10 11:00:10  - State is Closed was Resolved</t>
  </si>
  <si>
    <t xml:space="preserve">
 2025-12-02 15:48:13 Gilbert Noble - Assignment Group is Obzervr Capture (Digital Maintainer) was Global Service Desk
 2025-12-04 09:18:29 Tanmay Dave - State is Resolved was New
 2025-12-09 10:00:05  - State is Closed was Resolved</t>
  </si>
  <si>
    <t xml:space="preserve">11-12-2025 16:00:28 - PDXC Integration (Work notes)
Assigned to Nancy ..
11-12-2025 16:00:18 - PDXC Integration (Work notes)
Assigned to Nancy ..
11-12-2025 16:00:16 - PDXC Integration (Additional comments)
matangi.jayapaul@dxc.com: Hi justin,
I didn't find any attchments in the ticket.
Could you please share with us to review .
05-12-2025 14:02:48 - Justin Carlson (Work notes)
Platform DXC Integration incident INC0575297 updated INC40746911
05-12-2025 14:02:43 - Justin Carlson (Additional comments)
Hi Nancy,  As per the attached files in the request, the vendor is switching from basic auth to oauth with their next release.  From a QR perspective can you review the tech document and what is required to be setup.  Thanks.
05-12-2025 13:48:04 - PDXC Integration (Work notes)
Assigned to Nancy ..
05-12-2025 13:47:56 - PDXC Integration (Additional comments)
nancy@dxc.com: Hi Justin Carlson,
Could you kindly provide more details about the issue?
03-12-2025 19:00:25 - PDXC Integration (Work notes)
Assigned to Nancy ..
03-12-2025 19:00:24 - PDXC Integration (Work notes)
Assigned to Nancy ..
03-12-2025 19:00:15 - PDXC Integration (Additional comments)
nancy@dxc.com: Hi Justin Carlson,
Could you kindly provide more details about the issue?
03-12-2025 18:53:15 - PDXC Integration (Work notes)
Assigned to Sonia Pandey.
03-12-2025 18:52:44 - PDXC Integration (Work notes)
Assigned to Sonia Pandey.
&lt;br/&gt;Hi team please check with user's issue.
Thank you.
02-12-2025 17:44:34 - PDXC Integration (Work notes)
Assigned to Sonia Pandey.
02-12-2025 17:44:34 - PDXC Integration (Work notes)
Assigned to Sonia Pandey.
&lt;br/&gt;Checking internally with team
Will update details accordingly.
02-12-2025 17:44:28 - PDXC Integration (Work notes)
Assigned to Sonia Pandey.
02-12-2025 17:44:27 - PDXC Integration (Additional comments)
sonia.pandey@dxc.com: .
02-12-2025 16:18:38 - PDXC Integration (Work notes)
Assigned to Sonia Pandey.
02-12-2025 15:48:28 - Riley Thomas (Work notes)
Platform DXC Integration incident INC0575297 created INC40746911
</t>
  </si>
  <si>
    <t xml:space="preserve">
 2025-12-02 15:48:15 Gilbert Noble - Assignment Group is Obzervr Capture (Digital Maintainer) was Global Service Desk
 2025-12-05 10:03:20 Tanmay Dave - State is Resolved was New
 2025-12-10 11:00:12  - State is Closed was Resolved</t>
  </si>
  <si>
    <t xml:space="preserve">
 2025-12-02 15:48:18 Gilbert Noble - Assignment Group is Obzervr Capture (Digital Maintainer) was Global Service Desk
 2025-12-05 10:00:46 Tanmay Dave - State is Resolved was New
 2025-12-10 11:00:10  - State is Closed was Resolved</t>
  </si>
  <si>
    <t xml:space="preserve">
 2025-12-02 15:48:22 Gilbert Noble - Assignment Group is Obzervr Capture (Digital Maintainer) was Global Service Desk
 2025-12-05 10:08:36 Tanmay Dave - State is Resolved was New
 2025-12-10 11:00:13  - State is Closed was Resolved</t>
  </si>
  <si>
    <t xml:space="preserve">
 2025-12-02 15:48:24 Gilbert Noble - Assignment Group is Obzervr Capture (Digital Maintainer) was Global Service Desk
 2025-12-03 16:33:35 Tanmay Dave - State is Resolved was New
 2025-12-08 17:00:06  - State is Closed was Resolved</t>
  </si>
  <si>
    <t xml:space="preserve">
 2025-12-02 15:48:26 Gilbert Noble - Assignment Group is Obzervr Capture (Digital Maintainer) was Global Service Desk
 2025-12-05 10:07:58 Tanmay Dave - State is Resolved was New
 2025-12-10 11:00:08  - State is Closed was Resolved</t>
  </si>
  <si>
    <t xml:space="preserve">
 2025-12-02 15:48:28 Gilbert Noble - Assignment Group is Obzervr Capture (Digital Maintainer) was Global Service Desk
 2025-12-05 10:05:41 Tanmay Dave - State is Resolved was New
 2025-12-10 11:00:14  - State is Closed was Resolved</t>
  </si>
  <si>
    <t xml:space="preserve">
 2025-12-02 15:48:31 Gilbert Noble - Assignment Group is Obzervr Capture (Digital Maintainer) was Global Service Desk
 2025-12-05 10:07:40 Tanmay Dave - State is Resolved was New
 2025-12-10 11:00:01  - State is Closed was Resolved</t>
  </si>
  <si>
    <t xml:space="preserve">
 2025-12-02 15:48:33 Gilbert Noble - Assignment Group is Obzervr Capture (Digital Maintainer) was Global Service Desk
 2025-12-03 16:17:25 Tanmay Dave - State is Work in Progress was New
 2025-12-05 11:15:20 Tanmay Dave - State is Resolved was Work in Progress
 2025-12-10 12:00:04  - State is Closed was Resolved</t>
  </si>
  <si>
    <t xml:space="preserve">
 2025-12-02 15:48:35 Gilbert Noble - Assignment Group is Obzervr Capture (Digital Maintainer) was Global Service Desk
 2025-12-05 10:08:06 Tanmay Dave - State is Resolved was New
 2025-12-10 11:00:14  - State is Closed was Resolved</t>
  </si>
  <si>
    <t xml:space="preserve">
 2025-12-02 15:48:37 Gilbert Noble - Assignment Group is Obzervr Capture (Digital Maintainer) was Global Service Desk
 2025-12-05 10:00:23 Tanmay Dave - State is Resolved was New
 2025-12-10 11:00:02  - State is Closed was Resolved</t>
  </si>
  <si>
    <t xml:space="preserve">
 2025-12-02 15:48:40 Gilbert Noble - Assignment Group is Obzervr Capture (Digital Maintainer) was Global Service Desk
 2025-12-05 09:59:07 Tanmay Dave - State is Resolved was New
 2025-12-10 10:00:04  - State is Closed was Resolved</t>
  </si>
  <si>
    <t xml:space="preserve">
 2025-12-02 15:48:42 Gilbert Noble - Assignment Group is Obzervr Capture (Digital Maintainer) was Global Service Desk
 2025-12-03 16:15:10 Tanmay Dave - State is Resolved was New
 2025-12-08 17:00:07  - State is Closed was Resolved</t>
  </si>
  <si>
    <t xml:space="preserve">
 2025-12-02 15:48:50 Gilbert Noble - Assignment Group is Obzervr Capture (Digital Maintainer) was Global Service Desk
 2025-12-05 10:02:48 Tanmay Dave - State is Resolved was New
 2025-12-10 11:00:04  - State is Closed was Resolved</t>
  </si>
  <si>
    <t xml:space="preserve">
 2025-12-02 15:48:52 Gilbert Noble - Assignment Group is Obzervr Capture (Digital Maintainer) was Global Service Desk
 2025-12-05 10:03:45 Tanmay Dave - State is Resolved was New
 2025-12-10 11:00:03  - State is Closed was Resolved</t>
  </si>
  <si>
    <t xml:space="preserve">
 2025-12-02 15:48:54 Gilbert Noble - Assignment Group is Obzervr Capture (Digital Maintainer) was Global Service Desk
 2025-12-05 09:59:56 Tanmay Dave - State is Resolved was New
 2025-12-10 10:00:05  - State is Closed was Resolved</t>
  </si>
  <si>
    <t xml:space="preserve">
 2025-12-02 15:48:56 Gilbert Noble - Assignment Group is Obzervr Capture (Digital Maintainer) was Global Service Desk
 2025-12-03 16:28:59 Tanmay Dave - State is Work in Progress was New
 2025-12-05 11:17:53 Tanmay Dave - State is Resolved was Work in Progress
 2025-12-10 12:00:08  - State is Closed was Resolved</t>
  </si>
  <si>
    <t xml:space="preserve">
 2025-12-02 15:48:58 Gilbert Noble - Assignment Group is Obzervr Capture (Digital Maintainer) was Global Service Desk
 2025-12-05 10:07:25 Tanmay Dave - State is Resolved was New
 2025-12-10 11:00:00  - State is Closed was Resolved</t>
  </si>
  <si>
    <t xml:space="preserve">
 2025-12-02 15:48:59 Gilbert Noble - Assignment Group is Obzervr Capture (Digital Maintainer) was Global Service Desk
 2025-12-03 16:28:40 Tanmay Dave - State is Resolved was New
 2025-12-08 17:00:09  - State is Closed was Resolved</t>
  </si>
  <si>
    <t xml:space="preserve">
 2025-12-02 15:49:01 Gilbert Noble - Assignment Group is Obzervr Capture (Digital Maintainer) was Global Service Desk
 2025-12-05 10:01:24 Tanmay Dave - State is Resolved was New
 2025-12-10 11:00:07  - State is Closed was Resolved</t>
  </si>
  <si>
    <t xml:space="preserve">10-12-2025 07:36:22 - Pruthvish Patel (Work notes)
User has not provided confirmation regarding issue
SDA has tried to contact User multiple times
Closing the ticket
10-12-2025 07:36:22 - Pruthvish Patel (Additional comments)
Hi Philip,
As we have not received any confirmation from you regarding this issue, we will assume that the matter has been resolved.
If you are experiencing any further issues, please feel free to call 07 3072 5000 on option 1 or email us at ITServiceDesk@qr.com.au
Kind regards,
Pruthvish
10-12-2025 07:28:12 - Pruthvish Patel (Work notes)
Investigating
08-12-2025 14:37:06 - Andy Phan (Additional comments)
Hi Philip,
I just wanted to follow up with you and determine if you are still having issues accessing the SharePoint?
If so, please give us a call on 07 3072 5000 (we are option 1), or alternatively email us at ITServiceDesk@qr.com.au so that we may complete further troubleshooting. Please be sure to cite incident no. INC0575274 when you do so.
In the event that you are no longer having these issues please advise so that we may proceed with ticket closure.
Kind regards,
Andy
08-12-2025 14:37:06 - Andy Phan (Work notes)
Pending user response
08-12-2025 14:36:13 - Andy Phan (Work notes)
Investigating
05-12-2025 06:09:46 - Raegan Munro (Work notes)
From: IT Service Desk 
Sent: Friday, 5 December 2025 7:10 AM
To: Southwood, Philip &lt;Philip.Southwood@qr.com.au&gt;
Subject: INC0575274 - Unable to log in to sharepoint 
Hi Philip,
I just wanted to follow up with you and determine if you are still having issues accessing the SharePoint?
If so, please give us a call on 07 3072 5000 (we are option 1), or alternatively email us at ITServiceDesk@qr.com.au so that we may complete further troubleshooting. Please be sure to cite incident no. INC0575274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05-12-2025 06:08:39 - Raegan Munro (Work notes)
Investigating.
04-12-2025 06:11:05 - George Knight (Additional comments)
Hi Philip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04-12-2025 06:11:05 - George Knight (Work notes)
DRA: R203808 Password Last Changed Dec 2, 2025, 5:03:59 PM - password change successful.
04-12-2025 06:08:40 - George Knight (Work notes)
Investigating.
02-12-2025 16:03:27 - Zahra Gholami (Additional comments)
Hi Philip,
Thank you for calling the Queensland Rail Service Desk. I was pleased to speak with you today.
Could you please confirm whether you are able to log in to SharePoint using the new password?
If you require any further assistance, don't hesitate to call us back and we'll be happy to help.
Kind Regards,
Zahra
</t>
  </si>
  <si>
    <t xml:space="preserve">
 2025-12-02 16:03:27 Zahra Gholami - State is On Hold was Work in Progress
 2025-12-03 05:59:37 Shane Kmet - Assigned to is Raegan Munro was 
 2025-12-10 07:36:22 Pruthvish Patel - State is Resolved was On Hold</t>
  </si>
  <si>
    <t xml:space="preserve">
 2025-12-02 15:49:03 Gilbert Noble - Assignment Group is Obzervr Capture (Digital Maintainer) was Global Service Desk
 2025-12-03 16:29:46 Tanmay Dave - State is Work in Progress was New
 2025-12-08 12:45:26 Tanmay Dave - State is Resolved was Work in Progress
 2025-12-13 13:00:05  - State is Closed was Resolved</t>
  </si>
  <si>
    <t xml:space="preserve">09-12-2025 15:06:44 - PDXC Integration (Work notes)
Assigned to Karunya Manoharan.
&lt;br/&gt;User does not have access to Dynatrace. User creation process required, will take at least a day.
09-12-2025 15:06:38 - PDXC Integration (Work notes)
Assigned to Karunya Manoharan.
&lt;br/&gt;User does not have access to Dynatrace. User creation process required, will take at least a day.
09-12-2025 15:06:35 - PDXC Integration (Additional comments)
nagaraju.ponnuru@dxc.com: Access is granted to Justin. Justin needs to validate from QLR end. 
05-12-2025 14:27:30 - PDXC Integration (Work notes)
Assigned to Sai Sharath goud Kalal.
&lt;br/&gt;User doesnot have access need to go through user creation process for Dynatrace. This will take a day atleat
05-12-2025 14:03:54 - PDXC Integration (Work notes)
Assigned to Sai Sharath goud Kalal.
05-12-2025 14:03:48 - PDXC Integration (Work notes)
@Karunya working on the Incident
02-12-2025 15:43:34 - PDXC Integration (Work notes)
Vendor Referenced this CI Value on on Update not found in database : Dynatrace
Vendor Referenced this Business Service Value on Update not found in database : Dynatrace
02-12-2025 15:43:29 - PDXC Integration (Work notes)
Added attachment ::  QLDRail_INC added (CNDEF0001178) - Screenshot 2025-12-02 160717.png
02-12-2025 15:43:13 - System (Work notes)
Platform DXC Integration incident INC0575270 updated INC40746834
02-12-2025 15:40:37 - PDXC Integration (Work notes)
Vendor Referenced this CI Value on Creation not found in database : Dynatrace
Vendor Referenced this Business Service Value on Creation not found in database : Dynatrace
02-12-2025 15:40:32 - PDXC Integration (Work notes)
Added attachment ::  QLDRail_INC added (CNDEF0001178) - Screenshot 2025-12-02 160717.png
</t>
  </si>
  <si>
    <t xml:space="preserve">
 2025-12-05 14:03:48 PDXC Integration - State is Work in Progress was New
 2025-12-09 15:06:36 PDXC Integration - State is Resolved was Work in Progress
 2025-12-14 16:00:06  - State is Closed was Resolved</t>
  </si>
  <si>
    <t xml:space="preserve">
 2025-12-02 15:43:58 Fred Shea - Assigned to is Fred Shea was 
 2025-12-02 15:44:29 Fred Shea - Assigned to is  was Fred Shea
 2025-12-02 15:49:05 Gilbert Noble - Assignment Group is Obzervr Capture (Digital Maintainer) was Global Service Desk
 2025-12-03 16:15:57 Tanmay Dave - State is Resolved was Work in Progress
 2025-12-08 17:00:06  - State is Closed was Resolved</t>
  </si>
  <si>
    <t xml:space="preserve">10-12-2025 13:11:10 - Fiona Rendalls (Additional comments)
Teams messaged Ellie with the instructions for her to do prior to handing over the service/device to Clair.
Ticket is closing because this requires Ellie and then Clair to follow the instructions for the service to update into Clair's name.
10-12-2025 13:11:10 - Fiona Rendalls (Work notes)
Teams messaged Ellie with the instructions for her to do prior to handing over the service/device to Clair.
Ticket is closing because this requires Ellie and then Clair to follow the instructions for the service to update into Clair's name.
05-12-2025 09:03:53 - Fiona Rendalls (Additional comments)
0419044968 with iPhone 11 IMEI 352917110291852 is currently showing as enrolled under Ellie Proctor (last checkin yesterday).
Instructions for old user (Ellie) and new user (Claire) to complete in order for the name to change to Claire.
Step 1 (Current user - Ellie)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Claire)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05-12-2025 09:03:53 - Fiona Rendalls (Work notes)
0419044968 with iPhone 11 IMEI 352917110291852 is currently showing as enrolled under Ellie Proctor (last checking yesterday)
Instructions for old user (Ellie) and new user (Claire) to complete in order for the name to change to Claire.
Step 1 (Current user - Ellie) - Proceed to unenroll &amp; erase contents for new owner:
https://queenslandrail.service-now.com/service_management?id=kb_article_view&amp;sysparm_article=KB0020607
Note: If you have forgotten your Apple ID password you can reset it. Refer to https://iforgot.apple.com/password/verify/appleid#!&amp;Â§ion=password
Step 2 (New user - Claire) - Is provided with the phone and then proceeds to setup and enroll device via DEP following User Guide - Intune - https://queenslandrail.service-now.com/service_management?id=kb_article_view&amp;sysparm_article=KB0020604
Step 3 (Automated - once new user enrolls) - If the instructions are followed correctly (Steps 1 and 2), once the new user has setup and enrolled the device,  it will then as part of integration from the Mobile Device Management System (MDM) automatically update our Telecoms Expense Management system (TEMs) with the new user details.
</t>
  </si>
  <si>
    <t xml:space="preserve">
 2025-12-05 09:03:53 Fiona Rendalls - Assigned to is Fiona Rendalls was 
 2025-12-10 13:11:10 Fiona Rendalls - State is Resolved was Work in Progress</t>
  </si>
  <si>
    <t xml:space="preserve">11-12-2025 10:48:01 - Casey Micklesson (Additional comments)
Hi Robert,
Can you please confirm the affected mobile number so the coding can be refreshed?
Thank you,
08-12-2025 12:18:51 - Casey Micklesson (Additional comments)
Hi Robert,
Can you please confirm the affected mobile number so the coding can be refreshed?
Thank you,
04-12-2025 14:50:22 - Casey Micklesson (Additional comments)
Hi Robert,
Can you please confirm the affected mobile number so the coding can be refreshed?
Thank you,
04-12-2025 14:50:22 - Casey Micklesson (Work notes)
Waiting mobile number to proceed with refresh and then providing the customer troubleshooting
04-12-2025 13:22:58 - Casey Micklesson (Work notes)
Please note your Order Reference Number:
15634654
03-12-2025 13:02:24 - PDXC Integration (Work notes)
Assigned to Jaymesh Sharma.
&lt;br/&gt;Hi Casey,
Details of User 
Device Type: Apple iPhone 16 Plus
IMEI: 359944958615755
Serial: V69WGK143Y
Thanks.
02-12-2025 15:45:28 - PDXC Integration (Work notes)
Assigned to Jaymesh Sharma.
02-12-2025 15:37:34 - Casey Micklesson (Work notes)
Platform DXC Integration incident INC0575261 updated INC40746377
02-12-2025 15:37:27 - Casey Micklesson (Work notes)
Hi Team,
Please provide the device details in order for us to looks into this further.
We require
Device Type: 
IMEI: 
Serial: 
Thank you,
02-12-2025 15:28:34 - Jaymesh Sharma (Work notes)
Platform DXC Integration incident INC0575261 updated INC40746377
02-12-2025 15:25:36 - Zoe O'Brien (Work notes)
Platform DXC Integration incident INC0575261 updated INC40746377
02-12-2025 15:25:28 - Zoe O'Brien (Work notes)
Tharun Guddeti called the IT Service Desk regarding this incident, wanting to know why the ticket was assigned to their queue
SDA checked and confirmed that the ticket was raised by desktop support
Reassigning to Desktop CBD to assign the ticket to the appropriate team
02-12-2025 15:13:38 - PDXC Integration (Work notes)
Requested User is Unknown : james.sharma@dxc.com&lt;br/&gt;Dear Techwell,
Please further assist with issue with user. 
</t>
  </si>
  <si>
    <t xml:space="preserve">
 2025-12-02 15:11:25 Gilbert Noble - Assignment Group is Win11 Project Hypercare was DXC Remote Desktop Support
 2025-12-04 09:39:23 Jonathon Williams - State is Work in Progress was New
 2025-12-04 10:18:05 Nic Baars - State is Resolved was Work in Progress
 2025-12-09 11:00:06  - State is Closed was Resolved</t>
  </si>
  <si>
    <t xml:space="preserve">08-12-2025 11:51:18 - PDXC Integration (Work notes)
Assigned to Hemesh Minnama Reddy.
&lt;br/&gt;[incident].[cmdb_ci] supplied value [CATPRDADC101] failed [More than one match found]&lt;br/&gt;Resolution :- Now the cpu is running fine. Hence closing the incident.
08-12-2025 11:51:15 - PDXC Integration (Work notes)
Assigned to Hemesh Minnama Reddy.
&lt;br/&gt;[incident].[cmdb_ci] supplied value [CATPRDADC101] failed [More than one match found]&lt;br/&gt;Resolution :- Now the cpu is running fine. Hence closing the incident.
08-12-2025 11:51:07 - PDXC Integration (Additional comments)
v.harikrishna@dxc.com: Resolution :- Now the cpu is running fine. Hence closing the incident.
08-12-2025 11:49:09 - PDXC Integration (Work notes)
Assigned to Hemesh Minnama Reddy.
&lt;br/&gt;[incident].[cmdb_ci] supplied value [CATPRDADC101] failed [More than one match found]
08-12-2025 11:48:57 - PDXC Integration (Work notes)
Assigned to Hemesh Minnama Reddy.
&lt;br/&gt;[incident].[cmdb_ci] supplied value [CATPRDADC101] failed [More than one match found]
08-12-2025 11:48:38 - PDXC Integration (Work notes)
Assigned to Hemesh Minnama Reddy.
&lt;br/&gt;[incident].[cmdb_ci] supplied value [CATPRDADC101] failed [More than one match found]&lt;br/&gt;Added attachment ::  qr.jpg
05-12-2025 19:07:44 - PDXC Integration (Additional comments)
manasa.u2@dxc.com: What changed from last update:: We have sent mail to respective team
05-12-2025 19:07:44 - PDXC Integration (Work notes)
Assigned to Hemesh Minnama Reddy.
&lt;br/&gt;[incident].[cmdb_ci] supplied value [CATPRDADC101] failed [More than one match found]
03-12-2025 10:18:04 - PDXC Integration (Work notes)
Assigned to Hemesh Minnama Reddy.
&lt;br/&gt;[incident].[cmdb_ci] supplied value [CATPRDADC101] failed [More than one match found]&lt;br/&gt;Failed to update the releated lists: None of the affectedCis provided by QLDRail_INC exist in ServiceNow: CATPRDADC101. Cannot updated the affected CIs. (F8EDD3803DBA431AAEBD3E035F7CA1DD)
03-12-2025 10:17:14 - Cameron Horn (Work notes)
Platform DXC Integration incident INC0575256 updated INC40746339
03-12-2025 10:17:09 - Cameron Horn (Work notes)
Total CPU Utilization Percentage is too high 
  Alert Description 
Source:    Microsoft Windows Server 2016 Datacenter 
Full Path Name:    catprdadc401.corp.qr.com.au\Microsoft Windows Server 2016 Datacenter 
Alert Monitor:    Total CPU Utilization Percentage 
Created:    3/12/2025 10:56:44 AM 
  The threshold for the Processor Information\% Processor Time\_Total performance counter has been exceeded. The values that exceeded the threshold are: 95.9603322347005% CPU and a processor queue length of 46.
02-12-2025 18:55:05 - PDXC Integration (Work notes)
Assigned to Hemesh Minnama Reddy.
&lt;br/&gt;[incident].[cmdb_ci] supplied value [CATPRDADC101] failed [More than one match found]
02-12-2025 18:54:28 - PDXC Integration (Work notes)
Assigned to Hemesh Minnama Reddy.
&lt;br/&gt;[incident].[cmdb_ci] supplied value [CATPRDADC101] failed [More than one match found]
02-12-2025 18:54:24 - PDXC Integration (Additional comments)
guduru.shilpa@dxc.com: Issue:Total CPU Utilization Percentage is too high 
Findings:CPU Utilization is fluctuating
Steps taken:We have sent mail to respective team to check on this.
02-12-2025 18:52:49 - PDXC Integration (Work notes)
Assigned to Hemesh Minnama Reddy.
&lt;br/&gt;[incident].[cmdb_ci] supplied value [CATPRDADC101] failed [More than one match found]
02-12-2025 18:52:44 - PDXC Integration (Work notes)
Assigned to Hemesh Minnama Reddy.
&lt;br/&gt;[incident].[cmdb_ci] supplied value [CATPRDADC101] failed [More than one match found]&lt;br/&gt;Added attachment ::  689.png
02-12-2025 18:30:09 - PDXC Integration (Work notes)
Assigned to Hemesh Minnama Reddy.
&lt;br/&gt;[incident].[cmdb_ci] supplied value [CATPRDADC101] failed [More than one match found]&lt;br/&gt;Hello "Liam Bryan", Thanks for raising the incident. The incident has been acknowledged and if we need further information related to the incident, we will reach out to you.
02-12-2025 17:24:49 - PDXC Integration (Work notes)
Assigned to Hemesh Minnama Reddy.
&lt;br/&gt;[incident].[cmdb_ci] supplied value [CATPRDADC101] failed [More than one match found]
02-12-2025 14:56:08 - PDXC Integration (Work notes)
Assigned to Hemesh Minnama Reddy.
02-12-2025 14:52:24 - PDXC Integration (Work notes)
Vendor Referenced this CI Value on Creation not found in database : CATPRDADC101
Vendor Referenced this Business Service Value on Creation not found in database : SCOM
02-12-2025 14:51:19 - Liam Bryan (Work notes)
Platform DXC Integration incident INC0575256 created INC40746339
</t>
  </si>
  <si>
    <t xml:space="preserve">
 2025-12-02 14:56:03 PDXC Integration - State is Work in Progress was New
 2025-12-02 18:54:24 PDXC Integration - State is On Hold was Work in Progress
 2025-12-08 11:49:06 PDXC Integration - State is Work in Progress was On Hold
 2025-12-08 11:51:07 PDXC Integration - State is Resolved was Work in Progress
 2025-12-13 12:00:05  - State is Closed was Resolved</t>
  </si>
  <si>
    <t xml:space="preserve">10-12-2025 14:09:33 - Shane Kmet (Work notes)
.
10-12-2025 14:05:44 - Guest (Additional comments)
reply from: TrainingIntegration@QR.COM.AU
Thanks Maddie,
I’ll get back to you as soon as I can.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05:58:27 - Raegan Munro (Work notes)
.
09-12-2025 18:11:46 - Guest (Additional comments)
reply from: ticrail@ticrail.com.au
Hi Duane, My apologies, I was waiting on information from our trainer who has just returned from leave. I have provide an overview of the delivery methodology and pricing below: TLIS3010 Test rail using ultrasonic equipment 5 Days Instructor
Hi Duane,
My apologies, I was waiting on information from our trainer who has just returned from leave.
I have provide an overview of the delivery methodology and pricing below:
TLIS3010 Test rail using ultrasonic equipment
  *
5 Days Instructor Knowledge Lead Training
  *
In-Field Logbook
  *
1 Day Assessment of Competence
TLIW0008 Weld rail using flashbutt welding process.
  *
2 Days Instructor Knowledge Lead Training
  *
In-Field Logbook
  *
1 Day Assessment of Competence
The cost for both of these programs would be charged at $1,795.00 per day plus trainer travel expenses.
Our trainer would be travelling from Newcastle, NSW for TLIS3010 &amp; Perth, WA for TLIW0008.
If you have any further question or would like an itemised quote, please do not hesitate to reach out.
Again my apologies for the slow reply.
Kind Regards,
Maddie Fitzgibbon | National Administration and Digitisation Lead
The Instruction Company Pty Ltd – RTO ID 20928
M +61407 292 258  T 1300 036 390  E. Madeline.Fitzgibbon@ticrail.com.au
A. Unit 8A 26 Balook Drive, Beresfield  NSW  2322
W. www.ticrail.com.au&lt;https://urldefense.com/v3/__http://www.ticrail.com.au/__;!!OewlTa1rXg!RvuZCBpF_Ad2jZ3xJ1FtSulAT3EG7NGQI_XNujsdPyAkjp_3G6JwQ-0_fNhs9HQWIa-vc6Wur8oaYwbyCszoQmhZSA$&gt;
I work flexibly. Unless it suits you, I don’t expect you to read or respond to my emails outside of your normal work hours.
[signature_231663872]
[cid:31602230-9966-4c71-bfe6-66fb57f50924]
Disclaimer . The information in this email and any attachments is confidential. They may also contain commercial-in-confidence, private, legally privileged information or copyright material (neither of which is waived nor lost). If you are not the intended recipient of this email you must not read, forward, print copy, disclose or use in any way this email or the information it contains. If you have received this message in error, please notify us immediately and delete it from the system. It is your responsibility to scan this communication and any files attached for computer viruses and other defects Ashley Services Group Limited does not accept liability for any loss or damage (whether direct, indirect, consequential or economic) however caused, and whether by negligence or otherwise, which may result directly or indirectly from this communication or any files attached. In any event, our liability is limited to the cost of re-supplying this communication.
QP Consider the environment before you print this or any other email
09-12-2025 14:03:43 - Frederic Shea (Work notes)
.
09-12-2025 14:01:56 - Guest (Additional comments)
reply from: TrainingIntegration@QR.COM.AU
Hi Maddie,
Just following up this quote if you don’t mind.
I’m sorry if I have missed a reply, we are quite swamped at the moment.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09:14:16 - Frederic Shea (Work notes)
.
03-12-2025 09:11:20 - Guest (Additional comments)
reply from: TrainingIntegration@QR.COM.AU
Hi Maddie,
Yes, please.  Can we have a quote, and next available dates, for the 2 x units?
Thanks heaps for your help.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06:44:12 - Cameron Horn (Work notes)
.
02-12-2025 19:15:20 - Guest (Additional comments)
reply from: ticrail@ticrail.com.au
Hi Duane, Thank you for your enquiry. We are able to assist with TLIS3010 – Test rail using ultrasonic equipment and TLIW0008 – Weld rail using flashbutt welding process. Unfortunately, we are not able to support the delivery of TLIS3011 – Test
Hi Duane,
Thank you for your enquiry.
We are able to assist with TLIS3010 – Test rail using ultrasonic equipment and TLIW0008 – Weld rail using flashbutt welding process. Unfortunately, we are not able to support the delivery of TLIS3011 – Test rail using non-destructive testing equipment at this time.
If you’d like to proceed with a quote for the two units we can deliver, please let me know and I’ll be happy to arrange this for you.
Apologies that we are unable to fully meet your training needs on this occasion.
Kind Regards,
Maddie Fitzgibbon | National Administration and Digitisation Lead
The Instruction Company Pty Ltd – RTO ID 20928
M +61407 292 258  T 1300 036 390  E. Madeline.Fitzgibbon@ticrail.com.au
A. Unit 8A 26 Balook Drive, Beresfield  NSW  2322
W. www.ticrail.com.au&lt;https://urldefense.com/v3/__http://www.ticrail.com.au/__;!!OewlTa1rXg!XM0zQJk7zXjdCmr4z49uZaigg80Ek6-wqVzEKpfr3KSzVjDXtZ4IeEpxOEhKYOWMNyn_W_W98YDOVv3q9_uSVyLP8g$&gt;
I work flexibly. Unless it suits you, I don’t expect you to read or respond to my emails outside of your normal work hours.
[signature_231663872]
Disclaimer . The information in this email and any attachments is confidential. They may also contain commercial-in-confidence, private, legally privileged information or copyright material (neither of which is waived nor lost). If you are not the intended recipient of this email you must not read, forward, print copy, disclose or use in any way this email or the information it contains. If you have received this message in error, please notify us immediately and delete it from the system. It is your responsibility to scan this communication and any files attached for computer viruses and other defects Ashley Services Group Limited does not accept liability for any loss or damage (whether direct, indirect, consequential or economic) however caused, and whether by negligence or otherwise, which may result directly or indirectly from this communication or any files attached. In any event, our liability is limited to the cost of re-supplying this communication.
QP Consider the environment before you print this or any other email
</t>
  </si>
  <si>
    <t xml:space="preserve">
 2025-12-02 15:03:21 Michael Cleary - Assigned to is Raegan Munro was 
 2025-12-02 15:14:33 Gilbert Noble - Assignment Group is DXC Application AUS was Global Service Desk
 2025-12-03 09:05:19 PDXC Integration - State is On Hold was Work in Progress
 2025-12-04 09:55:32 PDXC Integration - State is Work in Progress was On Hold
 2025-12-04 09:57:09 PDXC Integration - State is Resolved was Work in Progress
 2025-12-09 10:00:07  - State is Closed was Resolved</t>
  </si>
  <si>
    <t xml:space="preserve">
 2025-12-02 15:03:21 Michael Cleary - Assigned to is Raegan Munro was 
 2025-12-02 16:15:46 Matthew Lever - State is On Hold was Work in Progress
 2025-12-03 07:21:41 Shane Kmet - State is Work in Progress was On Hold
 2025-12-03 08:33:44 Gilbert Noble - Assigned to is Gilbert Noble was 
 2025-12-03 08:34:23 Gilbert Noble - Assignment Group is DXC Desktop CBD was DXC Remote Desktop Support
 2025-12-03 09:00:42 PDXC Integration - State is On Hold was Work in Progress
 2025-12-03 15:15:42 PDXC Integration - State is Work in Progress was On Hold
 2025-12-03 15:40:58 PDXC Integration - State is Resolved was Work in Progress
 2025-12-08 16:00:10  - State is Closed was Resolved</t>
  </si>
  <si>
    <t xml:space="preserve">
 2025-12-02 14:29:09 Gilbert Noble - Assigned to is Gilbert Noble was 
 2025-12-02 14:32:19 Gilbert Noble - State is On Hold was Work in Progress
 2025-12-02 16:07:39 Gilbert Noble - State is Work in Progress was On Hold
 2025-12-03 08:57:35 PDXC Integration - State is On Hold was Work in Progress
 2025-12-04 12:57:37 Menique Voigt - State is Resolved was On Hold
 2025-12-09 13:00:07  - State is Closed was Resolved</t>
  </si>
  <si>
    <t xml:space="preserve">
 2025-12-02 14:29:36 Raegan Munro - State is On Hold was Work in Progress
 2025-12-04 07:54:32 Raegan Munro - State is Resolved was On Hold
 2025-12-09 08:00:04  - State is Closed was Resolved</t>
  </si>
  <si>
    <t xml:space="preserve">
 2025-12-02 14:21:40 Cameron Horn - Assigned to is Zoe O'Brien was 
 2025-12-02 15:49:26 Andy Phan - Assignment Group is DXC O365 Messaging was Global Service Desk
 2025-12-02 20:47:57 PDXC Integration - State is On Hold was Work in Progress
 2025-12-05 18:03:51 PDXC Integration - State is Work in Progress was On Hold
 2025-12-05 18:05:48 PDXC Integration - State is Resolved was Work in Progress
 2025-12-10 19:00:00  - State is Closed was Resolved</t>
  </si>
  <si>
    <t xml:space="preserve">
 2025-12-02 14:13:00 Shane Kmet - Assigned to is Fred Shea was 
 2025-12-02 15:22:12 Andy Phan - Assignment Group is Obzervr Capture (Digital Maintainer) was Global Service Desk
 2025-12-05 13:48:24 Tanmay Dave - State is Resolved was Work in Progress
 2025-12-10 14:00:02  - State is Closed was Resolved</t>
  </si>
  <si>
    <t xml:space="preserve">
 2025-12-02 14:11:25 PDXC Integration - State is Work in Progress was New
 2025-12-02 14:18:00 PDXC Integration - Assignment Group is Global Service Desk was DXC Application VNM
 2025-12-02 14:21:40 Cameron Horn - Assigned to is Zoe O'Brien was 
 2025-12-02 15:18:07 Matthew Lever - State is On Hold was Work in Progress
 2025-12-04 10:17:22 Ruey Lim - State is Resolved was On Hold
 2025-12-09 11:00:02  - State is Closed was Resolved</t>
  </si>
  <si>
    <t xml:space="preserve">09-12-2025 17:44:39 - PDXC Integration (Work notes)
Assigned to Harry Mabb.
&lt;br/&gt;Changes made to Global Protect Portal and implemented potential fix. Monitoring for the next couple of days and awaiting confirmation from the user.
09-12-2025 17:44:39 - PDXC Integration (Work notes)
Assigned to Harry Mabb.
&lt;br/&gt;Changes made to Global Protect Portal and implemented potential fix. Monitoring for the next couple of days and awaiting confirmation from the user.
09-12-2025 17:44:33 - PDXC Integration (Additional comments)
harrison.mabb@dxc.com: Hi All,
As discussed on teams.
Thank you for confirming that this MFA issue has now been resolved. and thank you for you patience and assistance with getting this resolved.
I am now closing this ticket.
Kind regards,
Harry.
09-12-2025 17:42:38 - PDXC Integration (Work notes)
Assigned to Harry Mabb.
05-12-2025 15:59:54 - PDXC Integration (Work notes)
Assigned to Harry Mabb.
&lt;br/&gt;Implemented potential fix. Monitoring for the next couple of days and awaiting confirmation form the user
04-12-2025 13:46:14 - Nichole Ryan (Work notes)
Platform DXC Integration incident INC0575212 updated INC40746057
04-12-2025 13:46:08 - Nichole Ryan (Additional comments)
reply from: Nichole.Ryan@qr.com.au
Hi Team
I have shared with users that there have been changes and we will be monitoring for the next 4days
Thank Team!
Nic
04-12-2025 13:29:18 - PDXC Integration (Work notes)
Assigned to Harry Mabb.
04-12-2025 13:29:09 -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18:44:44 - PDXC Integration (Work notes)
Assigned to Harry Mabb.
03-12-2025 18:44:34 - PDXC Integration (Work notes)
Assigned to Harry Mabb.
03-12-2025 18:44:30 - PDXC Integration (Additional comments)
harrison.mabb@dxc.com: Hi Nicole,
We have made some changes to the Global Protect Portal after discussion with the vendor. This should hopefully resolve the MFA prompt issue. Can you please monitor it and let us know if you still experience it in future?
This would be greatly appreciated.
Kind regards,
Harry.
02-12-2025 15:07:35 - PDXC Integration (Work notes)
Assigned to Harry Mabb.
02-12-2025 14:27:29 - PDXC Integration (Work notes)
Assigned to Daniel McAulay.
02-12-2025 14:19:13 - Shane Kmet (Work notes)
Platform DXC Integration incident INC0575212 created INC40746057
02-12-2025 14:19:06 - Shane Kmet (Work notes)
Assigning to DXC Account Security Officer for review and support
</t>
  </si>
  <si>
    <t xml:space="preserve">
 2025-12-02 13:36:53 Cameron Horn - Assigned to is Zoe O'Brien was 
 2025-12-02 14:19:06 Shane Kmet - Assignment Group is DXC Account Security Officer was Global Service Desk
 2025-12-02 15:07:30 PDXC Integration - Assignment Group is DXC Security Firewall Management was DXC Account Security Officer
 2025-12-03 18:44:30 PDXC Integration - State is On Hold was Work in Progress
 2025-12-09 17:42:32 PDXC Integration - State is Work in Progress was On Hold
 2025-12-09 17:44:33 PDXC Integration - State is Resolved was Work in Progress
 2025-12-14 18:00:06  - State is Closed was Resolved</t>
  </si>
  <si>
    <t xml:space="preserve">
 2025-12-02 13:31:06 Raegan Munro - State is On Hold was Work in Progress
 2025-12-03 13:14:47 Andy Phan - State is Resolved was On Hold
 2025-12-08 14:00:05  - State is Closed was Resolved</t>
  </si>
  <si>
    <t xml:space="preserve">08-12-2025 14:05:38 - PDXC Integration (Work notes)
Assigned to Sonia Pandey.
&lt;br/&gt;No response from user hence as per strike rule ticket closed.
08-12-2025 14:05:38 - PDXC Integration (Work notes)
Assigned to Sonia Pandey.
&lt;br/&gt;No response from user hence as per strike rule ticket closed.
08-12-2025 14:05:29 - PDXC Integration (Additional comments)
sonia.pandey@dxc.com: Ticket closed.
08-12-2025 14:05:28 - PDXC Integration (Work notes)
Assigned to Sonia Pandey.
&lt;br/&gt;No response from user hence as per strike rule ticket closed.&lt;br/&gt;Received no response from user on ticket and teams hence as per strike rule closing ticket.
05-12-2025 18:06:18 - PDXC Integration (Work notes)
Assigned to Sonia Pandey.
05-12-2025 18:06:14 - PDXC Integration (Work notes)
Assigned to Sonia Pandey.
05-12-2025 18:06:09 - PDXC Integration (Work notes)
Assigned to Sonia Pandey.
&lt;br/&gt;Received no response from today.
05-12-2025 18:06:06 - PDXC Integration (Additional comments)
sonia.pandey@dxc.com: .
05-12-2025 10:45:44 - PDXC Integration (Work notes)
Assigned to Sonia Pandey.
&lt;br/&gt;Awaiting user's response as user is back from OOO
05-12-2025 10:45:38 - PDXC Integration (Work notes)
Assigned to Sonia Pandey.
05-12-2025 10:45:31 - PDXC Integration (Additional comments)
sonia.pandey@dxc.com: Hi @Jennifer Jones
Good morning.
Could you please let me know if you are still facing the issue or not.
Thank you
04-12-2025 15:14:14 - PDXC Integration (Work notes)
Assigned to Sonia Pandey.
&lt;br/&gt;Today is user OOO and will be back to office tomorrow.
Hence will ping user tomorrow.
03-12-2025 15:05:59 - PDXC Integration (Work notes)
Assigned to Sonia Pandey.
&lt;br/&gt;No response from user on teams
Pinged again, awaiting response.
03-12-2025 15:05:35 - PDXC Integration (Work notes)
Assigned to Sonia Pandey.
03-12-2025 15:05:29 - PDXC Integration (Additional comments)
sonia.pandey@dxc.com: Hi @Jennifer Jones
Please let me know your availability so we can try to fix your issue.
Thank you
02-12-2025 13:54:48 - PDXC Integration (Work notes)
Assigned to Sonia Pandey.
02-12-2025 13:54:48 - PDXC Integration (Work notes)
Assigned to Sonia Pandey.
02-12-2025 13:54:44 - PDXC Integration (Work notes)
Assigned to Sonia Pandey.
&lt;br/&gt;Pinged user on teams as well
Awaiting response from user to proceed with TS.
02-12-2025 13:54:39 - PDXC Integration (Additional comments)
sonia.pandey@dxc.com: Hi @Jennifer Jones
Please let me know if you few minutes to chat with us so we can try to fix your issue.
Thank you
02-12-2025 13:33:04 - PDXC Integration (Work notes)
Assigned to Sonia Pandey.
02-12-2025 13:21:08 - Raegan Munro (Work notes)
Platform DXC Integration incident INC0575198 updated INC40745612
02-12-2025 13:21:04 - Raegan Munro (Work notes)
Advised Gilbert Noble of RDS of VIP ticket.
02-12-2025 13:20:44 - PDXC Integration (Work notes)
Added attachment ::  QLDRail_INC added (CNDEF0001178) - Screenshot 2025-12-02 141551.png
02-12-2025 13:20:24 - Raegan Munro (Work notes)
Platform DXC Integration incident INC0575198 created INC40745612
</t>
  </si>
  <si>
    <t xml:space="preserve">
 2025-12-02 13:33:02 PDXC Integration - State is Work in Progress was New
 2025-12-02 13:54:37 PDXC Integration - State is On Hold was Work in Progress
 2025-12-08 14:05:27 PDXC Integration - State is Resolved was On Hold
 2025-12-13 15:00:00  - State is Closed was Resolved</t>
  </si>
  <si>
    <t xml:space="preserve">09-12-2025 12:53:54 - PDXC Integration (Work notes)
Assigned to Satya Gopala Krishna Pabbineedi.
&lt;br/&gt;We have not received any update from your end and hope that the issue has been resolved. Hence, closing the case based on 3-strike-rule process.
09-12-2025 12:53:48 - PDXC Integration (Work notes)
Assigned to Satya Gopala Krishna Pabbineedi.
&lt;br/&gt;We have not received any update from your end and hope that the issue has been resolved. Hence, closing the case based on 3-strike-rule process.
09-12-2025 12:53:47 - PDXC Integration (Additional comments)
s.pabbineedi@dxc.com: From: Pabbineedi, Satya Gopala Krishna 
Sent: 09 December 2025 08:22
To: Lance.Uren@qr.com.au; queenslandrailgeneric@qr.com.au
Cc: GDIC India Modern Workplace MDM team &lt;indiawpsmdm@dxc.com&gt;
Subject: RE: QR | INC40745830 | Report an ICT Incident/Problem (Lance Uren)
Hi Lance,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09-12-2025 12:53:14 - PDXC Integration (Work notes)
Assigned to Satya Gopala Krishna Pabbineedi.
08-12-2025 14:16:08 - PDXC Integration (Work notes)
Assigned to Satya Gopala Krishna Pabbineedi.
08-12-2025 14:15:58 - PDXC Integration (Work notes)
Assigned to Satya Gopala Krishna Pabbineedi.
08-12-2025 14:15:52 - PDXC Integration (Additional comments)
s.pabbineedi@dxc.com: From: Pabbineedi, Satya Gopala Krishna 
Sent: 08 December 2025 09:45
To: Lance.Uren@qr.com.au; queenslandrailgeneric@qr.com.au
Cc: GDIC India Modern Workplace MDM team &lt;indiawpsmdm@dxc.com&gt;
Subject: RE: QR | INC40745830 | Report an ICT Incident/Problem (Lance Uren)
*Third Follow-up*
Hi Lance,
Hope you are doing good
I'm from Intune team. This is regarding the issue mentioned over the subject line. 
Could you please provide us your availability time so that we can have a team's call to troubleshoot the issue.
Best Regards,
Psgkrishna 
Modern Management,MDM
DXC Technology
05-12-2025 13:41:24 - PDXC Integration (Work notes)
Assigned to Satya Gopala Krishna Pabbineedi.
05-12-2025 13:41:14 - PDXC Integration (Work notes)
Assigned to Satya Gopala Krishna Pabbineedi.
05-12-2025 13:41:05 - PDXC Integration (Additional comments)
s.pabbineedi@dxc.com: From: Pabbineedi, Satya Gopala Krishna 
Sent: 05 December 2025 09:10
To: 'Lance.Uren@qr.com.au' &lt;Lance.Uren@qr.com.au&gt;; 'queenslandrailgeneric@qr.com.au' &lt;queenslandrailgeneric@qr.com.au&gt;
Cc: GDIC India Modern Workplace MDM team &lt;indiawpsmdm@dxc.com&gt;
Subject: RE: QR | INC40745830 | Report an ICT Incident/Problem (Lance Uren)
*Second Follow-up*
Hi Lance,
Hope you are doing good
I'm from Intune team. This is regarding the issue mentioned over the subject line. 
Could you please provide us your availability time so that we can have a team's call to troubleshoot the issue.
Best Regards,
Psgkrishna 
Modern Management,MDM
DXC Technology
04-12-2025 12:43:49 - PDXC Integration (Work notes)
Assigned to Satya Gopala Krishna Pabbineedi.
04-12-2025 12:43:48 - PDXC Integration (Work notes)
Assigned to Satya Gopala Krishna Pabbineedi.
04-12-2025 12:43:41 - PDXC Integration (Additional comments)
s.pabbineedi@dxc.com: From: Pabbineedi, Satya Gopala Krishna 
Sent: 04 December 2025 08:13
To: 'Lance.Uren@qr.com.au' &lt;Lance.Uren@qr.com.au&gt;; queenslandrailgeneric@qr.com.au
Cc: GDIC India Modern Workplace MDM team &lt;indiawpsmdm@dxc.com&gt;
Subject: RE: QR | INC40745830 | Report an ICT Incident/Problem (Lance Uren)
Hi Lance,
Hope you are doing good
I'm from Intune team. This is regarding the issue mentioned over the subject line. 
Could you please provide us your availability time so that we can have a team's call to troubleshoot the issue.
Best Regards,
Psgkrishna 
Modern Management,MDM
DXC Technology
02-12-2025 19:56:24 - PDXC Integration (Work notes)
Assigned to Satya Gopala Krishna Pabbineedi.
02-12-2025 19:56:18 - PDXC Integration (Work notes)
Assigned to Satya Gopala Krishna Pabbineedi.
02-12-2025 19:56:12 - PDXC Integration (Additional comments)
s.pabbineedi@dxc.com: From: Pabbineedi, Satya Gopala Krishna 
Sent: 02 December 2025 15:26
To: queenslandrailgeneric@qr.com.au
Cc: GDIC India Modern Workplace MDM team &lt;indiawpsmdm@dxc.com&gt;
Subject: QR | INC40745830 | Report an ICT Incident/Problem (Lance Uren)
Hi Team,
Hope you are doing good
I'm from Intune team. This is regarding the issue mentioned over the subject line. 
Could you please provide us your availability time so that we can have a team's call to troubleshoot the issue.
Best Regards,
Psgkrishna 
Modern Management,MDM
DXC Technology
02-12-2025 14:24:08 - PDXC Integration (Work notes)
Assigned to Satya Gopala Krishna Pabbineedi.
02-12-2025 13:52:05 - PDXC Integration (Work notes)
Added attachment ::  QLDRail_INC added (CNDEF0001178) - Lance image.JPG
02-12-2025 13:51:48 - Tanmay Dave (Work notes)
Platform DXC Integration incident INC0575191 created INC40745830
02-12-2025 13:51:33 - Tanmay Dave (Additional comments)
Hi @Mark Sully
Can your team please add this user to AD.
Thanks
02-12-2025 13:12:28 - Shane Kmet (Work notes)
Lance Uren
R862539
Per SNOW, users location is Rockhampton
KB0021920   - Hypercard finishes 16-Dec-25
Assiginng to Obzervr Capture (Digital Maintainer)
</t>
  </si>
  <si>
    <t xml:space="preserve">
 2025-12-02 13:09:28 Shane Kmet - Assigned to is Fred Shea was 
 2025-12-02 13:12:28 Shane Kmet - Assignment Group is Obzervr Capture (Digital Maintainer) was Global Service Desk
 2025-12-02 13:51:35 Tanmay Dave - Assignment Group is DXC Intune Support was Obzervr Capture (Digital Maintainer)
 2025-12-02 19:56:12 PDXC Integration - State is On Hold was Work in Progress
 2025-12-09 12:53:06 PDXC Integration - State is Work in Progress was On Hold
 2025-12-09 12:53:47 PDXC Integration - State is Resolved was Work in Progress
 2025-12-14 13:00:02  - State is Closed was Resolved</t>
  </si>
  <si>
    <t xml:space="preserve">
 2025-12-02 13:51:13 PDXC Integration - State is Work in Progress was New
 2025-12-02 17:04:41 PDXC Integration - State is On Hold was Work in Progress
 2025-12-05 16:47:17 PDXC Integration - State is Work in Progress was On Hold
 2025-12-05 16:51:03 PDXC Integration - State is Resolved was Work in Progress
 2025-12-10 17:00:03  - State is Closed was Resolved</t>
  </si>
  <si>
    <t xml:space="preserve">
 2025-12-04 10:52:56 Andrew Kane - Assignment Group is Global Service Desk was ICT Asset Mgt
 2025-12-04 10:54:27 Shane Kmet - Assigned to is Raegan Munro was 
 2025-12-04 11:36:07 Raegan Munro - State is Resolved was Work in Progress
 2025-12-09 12:00:03  - State is Closed was Resolved</t>
  </si>
  <si>
    <t xml:space="preserve">
 2025-12-03 09:10:28 PDXC Integration - State is On Hold was Work in Progress
 2025-12-04 09:55:32 PDXC Integration - State is Work in Progress was On Hold
 2025-12-04 09:57:09 PDXC Integration - State is Resolved was Work in Progress
 2025-12-09 10:00:06  - State is Closed was Resolved</t>
  </si>
  <si>
    <t xml:space="preserve">
 2025-12-02 12:51:10 Shane Kmet - State is On Hold was Work in Progress
 2025-12-04 08:04:37 Shane Kmet - State is Resolved was On Hold
 2025-12-09 09:00:06  - State is Closed was Resolved</t>
  </si>
  <si>
    <t xml:space="preserve">
 2025-12-02 11:45:28 TRAP Alerts - State is New was New
 2025-12-02 14:04:03 PDXC Integration - State is Work in Progress was New
 2025-12-03 15:00:43 PDXC Integration - State is Resolved was Work in Progress
 2025-12-08 16:00:05  - State is Closed was Resolved</t>
  </si>
  <si>
    <t xml:space="preserve">
 2025-12-02 12:05:03 Gilbert Noble - Assignment Group is DXC Desktop CBD was DXC Remote Desktop Support
 2025-12-02 12:18:17 PDXC Integration - State is Work in Progress was New
 2025-12-02 15:57:16 PDXC Integration - State is On Hold was Work in Progress
 2025-12-04 12:27:12 PDXC Integration - State is Work in Progress was On Hold
 2025-12-04 12:29:21 PDXC Integration - State is Resolved was Work in Progress
 2025-12-09 13:00:03  - State is Closed was Resolved</t>
  </si>
  <si>
    <t xml:space="preserve">12-12-2025 14:11:35 - Jason Smith (Additional comments)
teams msg sent to end user:-
hey greg when you're online next lob me a teams msg and I'll get roamesCT sorted - Jason Smith
12-12-2025 14:01:00 - Raegan Munro (Work notes)
Assigning to 3rd Party as per previous work notes.
12-12-2025 13:55:08 - PDXC Integration (Additional comments)
kundeti@dxc.com: Hi service desk,
this is not under our scope, please raise incident in qr snow and assign to 3rd party apps group
12-12-2025 13:46:32 - Gregory Weston (Work notes)
Platform DXC Integration incident INC0575152 updated INC40745736
12-12-2025 13:46:27 - Gregory Weston (Additional comments)
Has it been resolved? If it’s not resolved it can’t be closed.
12-12-2025 13:30:48 - PDXC Integration (Work notes)
Assigned to Lakshmi Kundeti.
12-12-2025 13:30:44 - PDXC Integration (Additional comments)
kundeti@dxc.com: can we close this incident?
11-12-2025 14:02:18 - PDXC Integration (Work notes)
Assigned to Lakshmi Kundeti.
11-12-2025 14:02:11 - PDXC Integration (Additional comments)
kundeti@dxc.com: please raise incident in qr snow and assign to 3rd party apps group
11-12-2025 14:02:09 - PDXC Integration (Work notes)
Assigned to Lakshmi Kundeti.
11-12-2025 14:01:38 - PDXC Integration (Work notes)
Assigned to Lakshmi Kundeti.
&lt;br/&gt;Added attachment ::  Screenshot 2025-12-11 093044.jpg
11-12-2025 13:35:42 - Gregory Weston (Work notes)
Platform DXC Integration incident INC0575152 updated INC40745736
11-12-2025 13:35:38 - Gregory Weston (Additional comments)
Are you currently logged in to my device?
11-12-2025 13:21:44 - Gregory Weston (Work notes)
Platform DXC Integration incident INC0575152 updated INC40745736
11-12-2025 13:21:40 - Gregory Weston (Additional comments)
Yes
11-12-2025 13:19:18 - PDXC Integration (Work notes)
Assigned to Lakshmi Kundeti.
11-12-2025 13:19:16 - PDXC Integration (Additional comments)
kundeti@dxc.com: Hi Greg,
can we login to your device now ?
10-12-2025 11:31:15 - PDXC Integration (Work notes)
Assigned to Lakshmi Kundeti.
10-12-2025 11:31:09 - PDXC Integration (Additional comments)
kundeti@dxc.com: sure we will contact on Thursday.
10-12-2025 09:10:55 - Gregory Weston (Work notes)
Platform DXC Integration incident INC0575152 updated INC40745736
10-12-2025 09:10:50 - Gregory Weston (Additional comments)
I will be available Thursday 10/12/2025 from 0630 to 1500.
09-12-2025 14:41:22 - Gregory Weston (Work notes)
Platform DXC Integration incident INC0575152 updated INC40745736
09-12-2025 14:41:18 - Gregory Weston (Additional comments)
I will be in the office from 0630 till 0900 tomorrow.
08-12-2025 15:53:49 - PDXC Integration (Work notes)
Assigned to Lakshmi Kundeti.
08-12-2025 15:53:48 - PDXC Integration (Additional comments)
kundeti@dxc.com: Hi Gregory
please let us know your available time to work this issue.
05-12-2025 16:05:54 - PDXC Integration (Work notes)
Assigned to Lakshmi Kundeti.
05-12-2025 16:05:48 - PDXC Integration (Additional comments)
kundeti@dxc.com: user available on Monday.
04-12-2025 15:39:05 - PDXC Integration (Work notes)
Assigned to Lakshmi Kundeti.
04-12-2025 15:39:03 - PDXC Integration (Additional comments)
kundeti@dxc.com: ok thank you please let us know on Monday once you are free.
04-12-2025 11:29:51 - Gregory Weston (Work notes)
Platform DXC Integration incident INC0575152 updated INC40745736
04-12-2025 11:29:47 - Gregory Weston (Additional comments)
I will not be back in the office till Monday.
03-12-2025 19:43:58 - PDXC Integration (Work notes)
Assigned to Lakshmi Kundeti.
03-12-2025 19:43:50 - PDXC Integration (Additional comments)
kundeti@dxc.com: sorry due to stuck up in other task unable to remote your device, please let me know tomorrow feasible time.
thank you.
03-12-2025 12:42:40 - Gregory Weston (Work notes)
Platform DXC Integration incident INC0575152 updated INC40745736
03-12-2025 12:42:36 - Gregory Weston (Additional comments)
I am available know till 14:00,.
02-12-2025 17:33:14 - PDXC Integration (Work notes)
Assigned to Lakshmi Kundeti.
02-12-2025 17:33:09 - PDXC Integration (Additional comments)
kundeti@dxc.com: Hi Gregory
please let us know your available time, we need your device remotely to check on issue.
02-12-2025 13:42:45 - PDXC Integration (Work notes)
Assigned to Lakshmi Kundeti.
02-12-2025 13:42:45 - PDXC Integration (Work notes)
Assigned to Lakshmi Kundeti.
02-12-2025 13:42:37 - PDXC Integration (Additional comments)
diya.dey@dxc.com: we are checking on this
02-12-2025 13:42:28 - PDXC Integration (Work notes)
Assigned to Lakshmi Kundeti.
02-12-2025 13:39:28 - PDXC Integration (Work notes)
Vendor Referenced this Business Service Value on Creation not found in database : SCCM
02-12-2025 13:39:18 - PDXC Integration (Work notes)
Added attachment ::  QLDRail_INC added (CNDEF0001178) - Screenshot 2025-12-02 133443.png
02-12-2025 13:39:14 - PDXC Integration (Work notes)
Added attachment ::  QLDRail_INC added (CNDEF0001178) - Screenshot 2025-12-02 133434.png
02-12-2025 13:39:01 - Gilbert Noble (Work notes)
Platform DXC Integration incident INC0575152 created INC40745736
02-12-2025 12:37:55 - Zoe O'Brien (Work notes)
Greg Weston called the IT Service Desk back regarding this issue
User confirmed that they are still having the same issue after restarting
remoted onto pc
confirmed that the error they are getting is "The software could not be found on any servers at this time."
Assigning to Desktop Support to investigate this issue further
02-12-2025 11:39:19 - George Knight (Additional comments)
Hi Greg 
Thank you for contacting the Queensland Rail IT Service Desk today about Pacific Realtime (RCT) failed to install in Company Portal.
As discussed, after 10 mins restart the PC - ensure it is via Windows Start Menu &gt; Power icon &gt; Restart and not via Shutdown or pressing the physical power button - and try and install program again - reply to the ticket with the results if it failed or succeeded.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02-12-2025 11:38:37 - George Knight (Work notes)
Investigating.
</t>
  </si>
  <si>
    <t xml:space="preserve">
 2025-12-02 11:39:19 George Knight - State is On Hold was Work in Progress
 2025-12-02 12:37:55 Zoe O'Brien - State is Work in Progress was On Hold
 2025-12-02 13:22:42 Gilbert Noble - Assigned to is Gilbert Noble was 
 2025-12-02 13:38:42 Gilbert Noble - Assignment Group is DXC Desktop Technology SCCM was DXC Remote Desktop Support
 2025-12-02 13:42:37 PDXC Integration - State is On Hold was Work in Progress
 2025-12-12 13:55:08 PDXC Integration - State is Work in Progress was On Hold
 2025-12-12 14:01:00 Raegan Munro - Assignment Group is 3rd Party was Global Service Desk
 2025-12-12 14:02:36 Jason Smith - Assigned to is Jason Smith was 
 2025-12-12 14:11:35 Jason Smith - State is On Hold was Work in Progress</t>
  </si>
  <si>
    <t xml:space="preserve">10-12-2025 18:03:04 - PDXC Integration (Work notes)
Assigned to Jayapaul Matangi.
&lt;br/&gt;Prasanna signing in with email as password - need to use "Login using an AIMS SSO account" as per KB0020442
Issue resolved.
10-12-2025 18:02:55 - PDXC Integration (Work notes)
Assigned to Jayapaul Matangi.
&lt;br/&gt;Prasanna signing in with email as password - need to use "Login using an AIMS SSO account" as per KB0020442
Issue resolved.
10-12-2025 18:02:48 - PDXC Integration (Additional comments)
matangi.jayapaul@dxc.com: Prasanna signing in with email as password - need to use "Login using an AIMS SSO account" as per KB0020442
Issue resolved.
10-12-2025 18:02:28 - PDXC Integration (Work notes)
Assigned to Jeevan N.
10-12-2025 18:02:24 - PDXC Integration (Work notes)
Assigned to Jeevan N.
10-12-2025 18:02:18 - PDXC Integration (Additional comments)
matangi.jayapaul@dxc.com: Prasanna signing in with email as password - need to use "Login using an AIMS SSO account" as per KB0020442
Issue resolved.
hence closing the request
09-12-2025 15:51:05 - PDXC Integration (Work notes)
Assigned to Jeevan N.
09-12-2025 15:51:04 - PDXC Integration (Work notes)
Assigned to Jeevan N.
09-12-2025 15:51:00 - PDXC Integration (Additional comments)
matangi.jayapaul@dxc.com: Upon checking with Justin, he confirmed that SSO is working fine.
We are checking with him for confirmation on whether any further action is required from our end.
05-12-2025 13:47:29 - PDXC Integration (Work notes)
Assigned to Jeevan N.
05-12-2025 13:47:25 - PDXC Integration (Work notes)
Assigned to Jeevan N.
05-12-2025 13:47:18 - PDXC Integration (Additional comments)
nancy@dxc.com: Hi Prasanna Weerasuriya,
We have confirmed that the Aims3D application's SAML certificate has expired, and we are currently coordinating with the application owner to renew it.
The ticket will remain in a pending status, and we will keep you updated.
04-12-2025 12:37:44 - PDXC Integration (Work notes)
Assigned to Jeevan N.
&lt;br/&gt;Added attachment ::  QLDRail_INC added (CNDEF0001178) - image005.png
04-12-2025 12:37:39 - PDXC Integration (Work notes)
Assigned to Jeevan N.
&lt;br/&gt;Added attachment ::  QLDRail_INC added (CNDEF0001178) - image004.png
04-12-2025 12:37:39 - PDXC Integration (Work notes)
Assigned to Jeevan N.
&lt;br/&gt;Added attachment ::  QLDRail_INC added (CNDEF0001178) - image003.png
04-12-2025 12:37:34 - PDXC Integration (Work notes)
Assigned to Jeevan N.
&lt;br/&gt;Added attachment ::  QLDRail_INC added (CNDEF0001178) - image002.gif
04-12-2025 12:37:34 - PDXC Integration (Work notes)
Assigned to Jeevan N.
&lt;br/&gt;Added attachment ::  QLDRail_INC added (CNDEF0001178) - image001.png
04-12-2025 12:37:28 - George Knight (Work notes)
Platform DXC Integration incident INC0575144 updated INC40745118
04-12-2025 12:37:02 - George Knight (Work notes)
Issue resolved - please close ticket.
Prasanna Weerasuriya called back issue persists
PC is asset tag SL222306 and host name QRSL-WSBICOPXSN not QRSL-0EYEEBQHYB
Checked keyboard settings - using US International - changed to Eng Aus
Remoted in QRSL-WSBICOPXSN
Prasanna signing in with email as password - need to use "Login using an AIMS SSO account" as per KB0020442  
Issue resolved.
04-12-2025 12:37:02 - George Knight (Additional comments)
Hi Prasanna 
Thank you for contacting the Queensland Rail IT Service Desk today about  Aims 3D viewer sign in issues.
You need to use the "Login using an AIMS SSO account" option at the login screen.
Refer to KB0020442  AIMS 3D Web Application– SSO User Management - SaaS:
https://queenslandrail.service-now.com/kb_view.do?sysparm_article=KB0020442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03-12-2025 14:25:21 - Prasanna Weerasuriya (Work notes)
Platform DXC Integration incident INC0575144 updated INC40745118
03-12-2025 14:25:16 - Prasanna Weerasuriya (Additional comments)
reply from: prasanna.weerasuriya@qr.com.au
Dear IT staff
Any update on this request please ?
Thanks &amp; kind regards
[Queensland Rail logo]
PRASANNA WEERASURIYA
ELECTRICAL ENGINEER
RC2 FL2, 309 Edward Street
GPO Box 1429 Brisbane, Queensland 4001
M: 0422 987 005
W: queenslandrail.com.au&lt;http://queenslandrail.com.au/&gt;
Email: Prasanna.Weerasuriya@qr.com.au&lt;mailto:Prasanna.Weerasuriya@qr.com.au&gt;
02-12-2025 15:04:19 - PDXC Integration (Work notes)
Assigned to Jeevan N.
02-12-2025 12:21:48 - Raegan Munro (Work notes)
Platform DXC Integration incident INC0575144 created INC40745118
02-12-2025 12:21:41 - Raegan Munro (Work notes)
Assigning to App Aus as per KB0020442.
</t>
  </si>
  <si>
    <t xml:space="preserve">
 2025-12-02 11:19:19 Shane Kmet - Assigned to is Zoe O'Brien was 
 2025-12-02 12:21:41 Raegan Munro - Assignment Group is DXC Infra Active Directory was Global Service Desk
 2025-12-05 13:47:18 PDXC Integration - State is On Hold was Work in Progress
 2025-12-10 18:02:18 PDXC Integration - State is Work in Progress was On Hold
 2025-12-10 18:02:48 PDXC Integration - State is Resolved was Work in Progress</t>
  </si>
  <si>
    <t xml:space="preserve">08-12-2025 19:30:48 - PDXC Integration (Work notes)
Assigned to Sonia Pandey.
&lt;br/&gt;Target address and proxy address attributes updated from AD. Exchange email address synced. User confirmed resolution.
08-12-2025 19:30:48 - PDXC Integration (Additional comments)
sonia.pandey@dxc.com: Target address and proxy address attributes updated from AD. Exchange email address synced. User confirmed resolution.
08-12-2025 19:30:44 - PDXC Integration (Work notes)
Assigned to Sonia Pandey.
&lt;br/&gt;Target address and proxy address attributes updated from AD. Exchange email address synced. User confirmed resolution.
08-12-2025 19:30:38 - PDXC Integration (Work notes)
Assigned to Sonia Pandey.
&lt;br/&gt;Target address and proxy address attributes updated from AD. Exchange email address synced. User confirmed resolution.
08-12-2025 19:30:31 - PDXC Integration (Additional comments)
sonia.pandey@dxc.com: Target address and proxy address attributes updated from AD. Exchange email address synced. User confirmed resolution.
08-12-2025 19:27:44 - PDXC Integration (Work notes)
Assigned to Sonia Pandey.
08-12-2025 19:27:34 - PDXC Integration (Work notes)
Assigned to Sonia Pandey.
&lt;br/&gt;As per user's confirmation ticket has been resolved and closed now.
08-12-2025 14:12:25 - Kurt Tyrrell (Work notes)
Platform DXC Integration incident INC0575143 updated INC40747311
08-12-2025 14:12:20 - Kurt Tyrrell (Additional comments)
Resolved thankyou
08-12-2025 14:02:05 - PDXC Integration (Work notes)
Assigned to Sonia Pandey.
&lt;br/&gt;Awaiting user's response.
08-12-2025 14:01:54 - PDXC Integration (Work notes)
Assigned to Sonia Pandey.
08-12-2025 14:01:48 - PDXC Integration (Additional comments)
sonia.pandey@dxc.com: @Kurt Tyrrell
Have you received email on correct email address? Please confirm if your issue is resolved or still facing the issue.
Thank you.
05-12-2025 16:04:00 - Kurt Tyrrell (Work notes)
Platform DXC Integration incident INC0575143 updated INC40747311
05-12-2025 16:03:55 - Kurt Tyrrell (Additional comments)
I have received the email
05-12-2025 14:12:24 - PDXC Integration (Work notes)
Assigned to Sonia Pandey.
05-12-2025 14:12:22 - PDXC Integration (Additional comments)
sonia.pandey@dxc.com: @Kurt Tyrrell
I have sent a test email from : sonia.pandey@dxc.com , it showing me email address : kurt.tyrell@qr.com.au when sending you the email.
Can you please check and confirm if we you have received it on kurt.tyrell@qr.com.au or not.
05-12-2025 11:25:35 - Kurt Tyrrell (Work notes)
Platform DXC Integration incident INC0575143 updated INC40747311
05-12-2025 11:25:30 - Kurt Tyrrell (Additional comments)
seems when sending me an email it still sends to the Kurt.ryan. Perhaps its cant be fixed. The problem is people think they are sending it to the wrong person.
05-12-2025 11:24:08 - PDXC Integration (Work notes)
Assigned to Sonia Pandey.
&lt;br/&gt;Added attachment ::  QLDRail_INC added (CNDEF0001178) - Screenshot 2025-12-05 112343.png
05-12-2025 11:24:00 - Kurt Tyrrell (Work notes)
Platform DXC Integration incident INC0575143 updated INC40747311
05-12-2025 11:11:29 - PDXC Integration (Work notes)
Assigned to Sonia Pandey.
05-12-2025 11:11:23 - PDXC Integration (Additional comments)
sonia.pandey@dxc.com: Hi @Kurt Tyrrell
We have made changes in the backend regarding your email address and it appears that everything is in place now with correct details.
Please check on your end and provide us the confirmation if your issue is resolved.
Thank you.
05-12-2025 11:10:34 - PDXC Integration (Work notes)
Assigned to Sonia Pandey.
&lt;br/&gt;Target address and proxy address attributes have been updated from AD.
On exchange email address has been synced now.
Informed user and asked if ticket can be closed.
Awaiting response.
05-12-2025 10:47:04 - PDXC Integration (Work notes)
Assigned to Sonia Pandey.
&lt;br/&gt;Found that in Proxy address attribute in AD for user showing email as : kurt.ryan@qr.com.au instead of kurt.tyrell@qr.com.au
We might need to check target address as well.
Apart from these 2 all other attributes look fine.
We will do the needful and update accordingly.
04-12-2025 19:06:34 - PDXC Integration (Work notes)
Assigned to Sonia Pandey.
04-12-2025 19:06:28 - PDXC Integration (Work notes)
Assigned to Sonia Pandey.
04-12-2025 19:06:24 - PDXC Integration (Work notes)
Assigned to Sonia Pandey.
&lt;br/&gt;Found that in Proxy address attribute in AD for user showing email as : kurt.ryan@qr.com.au instead of kurt.tyrell@qr.com.au
We might need to check target address as well.
Apart from these 2 all other attributes look fine.
We will do the needful and update accordingly
04-12-2025 19:06:21 - PDXC Integration (Additional comments)
sonia.pandey@dxc.com: Hi @Kurt Tyrrell
Thank you for raising your concern with us.
Currently we are checking with your email address settings in the backend , we will share the further updates with you.
Kindly allow us some time.
Thank you.
04-12-2025 16:17:34 - PDXC Integration (Work notes)
Assigned to Sonia Pandey.
04-12-2025 16:04:48 - PDXC Integration (Work notes)
Added attachment ::  QLDRail_INC added (CNDEF0001178) - Screenshot_20251204_160229_Outlook.jpg
04-12-2025 16:04:30 - Kurt Tyrrell (Work notes)
Platform DXC Integration incident INC0575143 updated INC40747311
04-12-2025 16:04:21 - Kurt Tyrrell (Additional comments)
I dont know what dra and azure are but if you are to try sending an email to me it will come up in the directory as kurt.ryan@. Even im signed in on my phone and when i send an email it shows its coming from kurt.ryan@. I have attached a screenshot
04-12-2025 15:56:17 - PDXC Integration (Additional comments)
jeevan.n@dxc.com: It is showing kurt.tyrell@qr.com.au both in dra and azure AD
02-12-2025 19:13:44 - PDXC Integration (Work notes)
Assigned to Nancy ..
02-12-2025 16:29:39 - PDXC Integration (Work notes)
Added attachment ::  QLDRail_INC added (CNDEF0001178) - Screenshot 2025-12-02 172813.jpg
02-12-2025 16:29:15 - Frederic Shea (Work notes)
Platform DXC Integration incident INC0575143 created INC40747311
02-12-2025 16:29:04 - Frederic Shea (Work notes)
SDA unable to make these changes in Admin Center
SDA assigning to DXC Infra Active Directory
02-12-2025 16:24:54 - Frederic Shea (Work notes)
Investigating
02-12-2025 13:28:13 - Matthew Lever (Work notes)
SDA to process name change after business hours (5:30PM ACDT)
02-12-2025 11:32:03 - Ruey Lim (Additional comments)
Thank you too. Have a nice day.
02-12-2025 11:31:54 - Kurt Tyrrell (Additional comments)
all good thankyou
02-12-2025 11:31:35 - Ruey Lim (Additional comments)
Hi Kurt, I have created this incident for you. To follow up this issue, just quote the ticket number to us and we will be able to help you.
Is there anything else I could help you with today?
02-12-2025 11:30:55 - Kurt Tyrrell (Additional comments)
thats ok thankyou for your help
02-12-2025 11:30:54 - Ruey Lim (Additional comments)
Could you clarify more for this?
02-12-2025 11:30:53 - Kurt Tyrrell (Additional comments)
are you able help me access train notices?
02-12-2025 11:30:52 - Ruey Lim (Additional comments)
Is there anything else I could help you with today?
02-12-2025 11:30:51 - Ruey Lim (Additional comments)
Alright, give me a few minutes, I am just creating your ticket now.
02-12-2025 11:30:50 - Kurt Tyrrell (Additional comments)
0432 954 930
02-12-2025 11:30:49 - Ruey Lim (Additional comments)
I will raise a ticket for you regarding this issue, as name change request can only be actioned outside of Queensland Rail Business Hours so that your access won't be impacted. 
Could I get your best contact number?
02-12-2025 11:30:48 - Ruey Lim (Additional comments)
Okay no problem
02-12-2025 11:30:47 - Kurt Tyrrell (Additional comments)
2023 i think
02-12-2025 11:30:46 - Kurt Tyrrell (Additional comments)
few years back?
02-12-2025 11:30:45 - Ruey Lim (Additional comments)
May I know when did you submit the request to change to the new email address?
02-12-2025 11:30:44 - Ruey Lim (Additional comments)
Hi Kurt, I've checked on my system that your email address is showing kurt.tyrell@qr, but just give me a few more minutes to have a more thorough check through
02-12-2025 11:30:43 - Kurt Tyrrell (Additional comments)
thankyou
02-12-2025 11:30:42 - Ruey Lim (Additional comments)
Thank you for contacting  the ICT Service Desk.  I am looking into your question now and will be with you shortly.
02-12-2025 11:30:41 - Kurt Tyrrell (Additional comments)
Please help change the email in my info. I changed my name a few years back and have a new email address, but my old email still shows in the directory. Shows Kurt.ryan@qr instead of Kurt.Tyrrell@qr
</t>
  </si>
  <si>
    <t xml:space="preserve">
 2025-12-02 11:31:17 Shane Kmet - Assigned to is Fred Shea was 
 2025-12-02 16:29:04 Fred Shea - Assignment Group is DXC Infra Active Directory was Global Service Desk
 2025-12-04 15:56:17 PDXC Integration - Assignment Group is DXC O365 Messaging was DXC Infra Active Directory
 2025-12-04 19:06:15 PDXC Integration - State is On Hold was Work in Progress
 2025-12-08 19:27:31 PDXC Integration - State is Work in Progress was On Hold
 2025-12-08 19:30:31 PDXC Integration - State is Resolved was Work in Progress
 2025-12-13 20:00:00  - State is Closed was Resolved</t>
  </si>
  <si>
    <t xml:space="preserve">
 2025-12-02 11:30:33 Gilbert Noble - Assigned to is Gilbert Noble was 
 2025-12-02 11:46:12 Gilbert Noble - State is On Hold was Work in Progress
 2025-12-04 08:52:44 Gilbert Noble - State is Resolved was On Hold
 2025-12-09 09:00:10  - State is Closed was Resolved</t>
  </si>
  <si>
    <t xml:space="preserve">
 2025-12-02 11:30:36 Gilbert Noble - Assigned to is Gilbert Noble was 
 2025-12-02 11:48:26 Gilbert Noble - State is On Hold was Work in Progress
 2025-12-03 08:48:56 Gilbert Noble - State is Resolved was On Hold
 2025-12-08 09:00:05  - State is Closed was Resolved</t>
  </si>
  <si>
    <t xml:space="preserve">09-12-2025 15:53:52 - Christopher Hermann (Additional comments)
FYI I also tried this on a Windows 10 laptop - same problem.
09-12-2025 15:52:45 - Christopher Hermann (Additional comments)
After further experimentation it looks like this isn't an issue with mediaworks, but with the browser window opened using the citrix app. The attached video shows me playing a portion of a recorded meeting in a separate Edge window, then attempting to play the same recording in a new tab of the citrix browser. The audio works fine in my browser, not the citrix one. So it's not a local issue, it's a problem with the citrix virtual environment.
</t>
  </si>
  <si>
    <t xml:space="preserve">09-12-2025 13:25:34 - PDXC Integration (Work notes)
Assigned to Matthew Hohnke.
&lt;br/&gt;Project has observed P6 performing more normally after steady state running.  nothing further
09-12-2025 13:23:54 - PDXC Integration (Work notes)
Assigned to Matthew Hohnke.
08-12-2025 12:27:04 - PDXC Integration (Work notes)
Assigned to Matthew Hohnke.
08-12-2025 12:27:02 - PDXC Integration (Additional comments)
mhohnke@dxc.com: Just confirming we are ok to close this?  Performance normal today?
04-12-2025 14:07:28 - PDXC Integration (Work notes)
Assigned to Matthew Hohnke.
04-12-2025 14:07:24 - PDXC Integration (Work notes)
Assigned to Matthew Hohnke.
04-12-2025 14:07:03 - PDXC Integration (Additional comments)
mhohnke@dxc.com: Alex from project following up, pending further results of performnce.
04-12-2025 11:26:38 - PDXC Integration (Work notes)
Assigned to Matthew Hohnke.
02-12-2025 12:34:09 - PDXC Integration (Work notes)
Assigned to Matthew Hohnke.
02-12-2025 12:24:15 - PDXC Integration (Work notes)
Vendor Referenced this Business Service Value on Creation not found in database : Primavera
02-12-2025 12:24:08 - Andy Phan (Work notes)
Platform DXC Integration incident INC0575124 created INC40745139
02-12-2025 12:23:53 - Andy Phan (Work notes)
Assigning to DXC Application AUS as per KB0011449 for further assistance.
02-12-2025 12:18:07 - Andy Phan (Work notes)
Investigating
</t>
  </si>
  <si>
    <t xml:space="preserve">
 2025-12-02 10:38:32 Cameron Horn - Assigned to is Zoe O'Brien was 
 2025-12-02 12:23:53 Andy Phan - Assignment Group is DXC Application AUS was Global Service Desk
 2025-12-04 14:07:03 PDXC Integration - State is On Hold was Work in Progress
 2025-12-09 13:23:45 PDXC Integration - State is Work in Progress was On Hold
 2025-12-09 13:25:27 PDXC Integration - State is Resolved was Work in Progress
 2025-12-14 14:00:14  - State is Closed was Resolved</t>
  </si>
  <si>
    <t xml:space="preserve">
 2025-12-02 10:32:30 TRAP Alerts - State is New was New
 2025-12-02 12:41:50 PDXC Integration - Assignment Group is DXC Security Web Filtering Management was DXC Security SIEM Security Operations Centre
 2025-12-02 13:01:09 PDXC Integration - State is Work in Progress was New
 2025-12-03 14:48:30 PDXC Integration - State is Resolved was Work in Progress
 2025-12-08 15:00:04  - State is Closed was Resolved</t>
  </si>
  <si>
    <t xml:space="preserve">12-12-2025 09:36:08 - PDXC Integration (Work notes)
Assigned to Eric Hanneman.
&lt;br/&gt;Waiting for Tracey's return to the office.
10-12-2025 09:50:39 - PDXC Integration (Work notes)
Assigned to Eric Hanneman.
&lt;br/&gt;Waiting for Tracey's return to the office.
08-12-2025 12:07:49 - PDXC Integration (Work notes)
Assigned to Eric Hanneman.
08-12-2025 12:07:45 - PDXC Integration (Work notes)
Assigned to Eric Hanneman.
&lt;br/&gt;Called and spoke to Tracey on 0422618520, she is on annual leave, returning the 16th.  She would like a call back then.
04-12-2025 16:04:44 - PDXC Integration (Work notes)
Assigned to Eric Hanneman.
04-12-2025 16:04:44 - PDXC Integration (Work notes)
Assigned to Eric Hanneman.
04-12-2025 16:04:38 - PDXC Integration (Additional comments)
ehanneman2@dxc.com: Called and left message for Tracey on 0422618520.  Will follow up tomorrow.
04-12-2025 16:04:14 - PDXC Integration (Work notes)
Assigned to Eric Hanneman.
&lt;br/&gt;Called and left message for Tracey on 0422618520.
03-12-2025 11:26:48 - PDXC Integration (Work notes)
Assigned to Eric Hanneman.
03-12-2025 11:24:38 - PDXC Integration (Work notes)
Assigned to Eric Hanneman.
&lt;br/&gt;From: Hanneman, Eric 
Sent: Wednesday, 3 December 2025 11:24
To: Hurley, Tracey &lt;Tracey.Hurley@qr.com.au&gt;
Subject: RE: INC40744222 - Re-Raise of INC0570952 Issues with Excel
Hi Tracey,
The morning has gotten away from me, would you have some time to look at this, this afternoon?
Regards,
Eric
02-12-2025 14:53:54 - PDXC Integration (Work notes)
Assigned to Eric Hanneman.
02-12-2025 14:53:38 - PDXC Integration (Work notes)
Assigned to Eric Hanneman.
&lt;br/&gt;From: Hanneman, Eric 
Sent: Tuesday, 2 December 2025 14:53
To: Hurley, Tracey &lt;Tracey.Hurley@qr.com.au&gt;
Subject: RE: INC40744222 - Re-Raise of INC0570952 Issues with Excel
Hi Tracey,
Sounds good.  I’ll call you sometime between 9-10.
Regards,
Eric
ERIC HANNEMAN
ICT SITE SERVICES
RC1, Tech Bar, 
305 Edward St 
GPO Box-1429 • Brisbane, QLD 4000 
W: queenslandrail.com.au
Planned leave / Public Holiday: None
From: Hurley, Tracey &lt;Tracey.Hurley@qr.com.au&gt; 
Sent: Tuesday, 2 December 2025 14:48
To: Hanneman, Eric &lt;eric.hanneman@qr.com.au&gt;
Cc: Hurley, Tracey &lt;Tracey.Hurley@qr.com.au&gt;
Subject: RE: INC40744222 - Re-Raise of INC0570952 Issues with Excel
Hi Eric,
I will be here on Wednesday 3rd December and will be available between 9 and 10 if that works for you.
Kind Regards
TRACEY HURLEY
OPERATION SUPPORT OFFICER
, 4-8 Charters Towers Road 
Townsville, Queensland 4810 
T: 07 47676020
M: 0422618520
F: 8976029 
W: queenslandrailtravel.com.au
02-12-2025 14:43:58 - PDXC Integration (Work notes)
Assigned to Eric Hanneman.
02-12-2025 14:43:58 - PDXC Integration (Work notes)
Assigned to Eric Hanneman.
02-12-2025 14:43:48 - PDXC Integration (Additional comments)
ehanneman2@dxc.com: Awaiting response from Tracey, email sent.
02-12-2025 14:43:24 - PDXC Integration (Work notes)
Assigned to Eric Hanneman.
&lt;br/&gt;From: Hanneman, Eric 
Sent: Tuesday, 2 December 2025 14:42
To: Hurley, Tracey &lt;Tracey.Hurley@qr.com.au&gt;
Subject: INC40744222 - Re-Raise of INC0570952 Issues with Excel
Hi Tracey,
I was passed a incident raised under your name that states you’re experiencing an issue with Excel freezing.  Would you have some time this week to review via remote assistance / phone call?
Regards,
Eric
02-12-2025 12:20:58 - PDXC Integration (Work notes)
Assigned to Eric Hanneman.
02-12-2025 10:32:58 - PDXC Integration (Work notes)
Added attachment ::  QLDRail_INC added (CNDEF0001178) - Excel fail.PNG
02-12-2025 10:32:36 - Riley Thomas (Work notes)
Platform DXC Integration incident INC0575120 created INC40744222
</t>
  </si>
  <si>
    <t>08-12-2025 10:31:45 - Tanmay Dave (Additional comments)
Hi @Bernie Reid
The remote server error is because it was unable to connect to SAP. 
But that does not mean that the application is offline. Integration Records only show errors and not all logs. 
Having said that, we already have the retry batch runs in queue and it will pick up all those WOs being stuck when we received the internal server error. 
These errors would not cause any data - sync issue. 
These tickets can be closed.
02-12-2025 14:10:54 - Tanmay Dave (Additional comments)
@Bernie Reid
Hi,
We had automations in JIRA at our place and hence receiving these many automatic generic replies.
We have turned off now so that it does not spam any ticket.
02-12-2025 14:09:46 - Tanmay Dave (Additional comments)
Hi Bernie, 
We had automations in JIRA at our place and hence receiving these many automatic generic replies. 
We have turned off now so that it does not spam any ticket.
02-12-2025 11:29:59 - Guest (Additional comments)
reply from: support@obzervr.com
—-—-—-—
Reply above this line.
Thank you for contacting us, we will follow up with you on this matter shortly.
Issue ID: OSD-1734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01:27:25 GMT - Guest Additional comments
reply from: support@obzervr.com
————
Reply above this line.
Thank you for contacting us, we will follow up with you on this matter shortly.
Issue ID: [2]OSD-1731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01:24:58 GMT - Guest Additional comments
reply from: support@obzervr.com
————
Reply above this line.
Thank you for contacting us, we will follow up with you on this matter shortly.
Issue ID: [2]OSD-1730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01:22:37 GMT - Tanmay Dave Additional comments
Hi @Bernie Reid
Will look into this and confirm.
Thanks
02-12-2025 01:22:03 GMT - Guest Additional comments
reply from: support@obzervr.com
————
Reply above this line.
Thank you for contacting us, we will follow up with you on this matter shortly.
Issue ID: [2]OSD-1728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01:17:59 GMT - Guest Additional comments
reply from: support@obzervr.com
————
Reply above this line.
Thank you for contacting us, we will follow up with you on this matter shortly.
Issue ID: [2]OSD-1727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01:15:36 GMT - Guest Additional comments
reply from: support@obzervr.com
————
Reply above this line.
Thank you for contacting us, we will follow up with you on this matter shortly.
Issue ID: [2]OSD-1726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01:12:36 GMT - Guest Additional comments
reply from: support@obzervr.com
————
Reply above this line.
Thank you for contacting us, we will follow up with you on this matter shortly.
Issue ID: [2]OSD-1725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01:09:55 GMT - Guest Additional comments
reply from: support@obzervr.com
————
Reply above this line.
Thank you for contacting us, we will follow up with you on this matter shortly.
Issue ID: [2]OSD-1724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01:07:00 GMT - Guest Additional comments
reply from: support@obzervr.com
————
Reply above this line.
Thank you for contacting us, we will follow up with you on this matter shortly.
Issue ID: [2]OSD-1723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01:04:28 GMT - Guest Additional comments
reply from: support@obzervr.com
————
Reply above this line.
Thank you for contacting us, we will follow up with you on this matter shortly.
Issue ID: [2]OSD-1722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00:59:56 GMT - Guest Additional comments
reply from: support@obzervr.com
————
Reply above this line.
Thank you for contacting us, we will follow up with you on this matter shortly.
Issue ID: [2]OSD-1721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00:57:09 GMT - Guest Additional comments
reply from: support@obzervr.com
————
Reply above this line.
Thank you for contacting us, we will follow up with you on this matter shortly.
Issue ID: [2]OSD-1720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00:54:26 GMT - Guest Additional comments
reply from: support@obzervr.com
————
Reply above this line.
Thank you for contacting us, we will follow up with you on this matter shortly.
Issue ID: [2]OSD-1719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00:51:57 GMT - Guest Additional comments
reply from: support@obzervr.com
————
Reply above this line.
Thank you for contacting us, we will follow up with you on this matter shortly.
Issue ID: [2]OSD-1718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00:47:25 GMT - Guest Additional comments
reply from: support@obzervr.com
————
Reply above this line.
Thank you for contacting us, we will follow up with you on this matter shortly.
Issue ID: [2]OSD-1717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00:44:46 GMT - Guest Additional comments
reply from: support@obzervr.com
————
Reply above this line.
Thank you for contacting us, we will follow up with you on this matter shortly.
Issue ID: [2]OSD-1716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00:41:26 GMT - Guest Additional comments
reply from: support@obzervr.com
————
Reply above this line.
Thank you for contacting us, we will follow up with you on this matter shortly.
Issue ID: [2]OSD-1715 Waiting for support
Summary: Incident Commented - INC0575119
Description: :
Unable to embed resource: image of type application/octet-stream :
Incident: [1]INC0575119
Short Description: Report an ICT Incident/Problem (Bernard Reid)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customer of this incident has added comments to the incident record with the following information:
02-12-2025 00:37:59 GMT - Guest Additional comments
reply from: support@obzervr.com
————
Reply above this line.
Thank you for contacting us, we will follow up with you on this matter shortly.
Issue ID: [2]OSD-1714 Waiting for support
Summary: Your group has been assigned incident INC0575119
Description: :
Unable to embed resource: image of type application/octet-stream :
Incident: INC0575119
Short Description: Report an ICT Incident/Problem (Bernard Reid)
Assignment group: Obzervr Capture (Digital Maintainer)
State: New
Priority: 3 - Moderate
Requested by: Bernie Reid
Requested for: Bernie Reid
Description: Requesting on behalf of another user? = No
Who is the request for? (The person who will use the service/product) = Bernie Reid
User ID of requested for = R903551
Email address of requested for = bernard.reid@qr.com.au
What is the best contact number? = 0407471405
What is the Cost Centre number? = 1610094
PC Name = sl232241
Application Service = Obzervr - Digital Maintainer
Please provide a detailed description of the issue
Appears solution was offline from 1912 on 1/12/2025 until 0638 on 2/12/2025 following "Remote Server Error".
There has been 6 other incidents similar since 13/11/2025
The above Incident has been assigned to your group for resolution. Please take appropriate action to have this incident assigned to an individual for resolution.
Please utilise the link below to view the current status or add additional comments.
[1]INC0575119 :
ICT Service Desk
Unable to embed resource: image (a50c00d9-1688-42ec-95a4-56c1085f8f9a) of type application/octet-stream :
Ref:MSG8157465_19iII15rRFLWfBLzA9Ir Queensland Rail Email Disclaimer : [2]https://urldefense.com/v3/%5B3%5Dhttps://www.queenslandrail.com.au/aboutus/legal/email-disclaimer;Unable to render embedded object: File ( File (//urldefense.com/v3/%5B3%5Dhttps://queenslandrail.service-now.com/nav_to.do?uri=incident.do*3Fsys_id=69e3a5b547a9fe506793229df26d43d8*26sysparm_stack=incident_list.do*3Fsysparm_query=active=true_;JSUl) not found.Unable to render embedded object: File (//urldefense.com/v3/%5B4%5Dhttps://www.queenslandrail.com.au/aboutus/legal/email-disclaimer&lt;img class="emoticon" src="https://urldefense.com/v3/%5B3%5Dhttps://obzervr.atlassian.net/servicedesk/customershim/images/icons/emoticons/wink.png_;!Unable to render embedded object: File ( File ( [6]https://urldefense.com/v3/%5B5%5Dhttps://portal.support.obzervr.com/servicedesk/customer/portal/2/OSD-1714?token=eyJ0eXAiOiJKV1QiLCJhbGciOiJIUzI1NiJ9.eyJ0Z3QiOiJhbm9ueW1vdXMtbGluayIsInFzaCI6ImViMmU4YjJmNWMwNjFjMWYzM2MwMThlNTI0N2ZlMDZiZTZkZmUzOWIwZmNiZTQ0ZGFjNWIzZmQ5NmFkNGMxMTEiLCJpc3MiOiJzZXJ2aWNlZGVzay1qd3QtdG9rZW4taXNzdWVyIiwiY29udGV4dCI6eyJ1c2VyIjoiMTcwNTIiLCJpc3N1ZSI6Ik9TRC0xNzE0In0sImV4cCI6MTc2NzA1NDk4MiwiaWF0IjoxNzY0NjM1NzgyfQ.6ZAq2Duy9LFz4jZmNnNOGRBbQF7xc_l0s_PyU2Y43Wk&amp;sda_source=notification-email&lt;img class="emoticon" src="https://urldefense.com/v3/%5B4%5Dhttps://obzervr.atlassian.net/servicedesk/customershim/images/icons/emoticons/wink.png_ not found.Unable to render embedded object: File ( File ( [7]https://urldefense.com/v3/%5B6%5Dhttps://portal.support.obzervr.com/servicedesk/customer/portal/2/OSD-1714/unsubscribe?jwt=eyJ0eXAiOiJKV1QiLCJhbGciOiJIUzI1NiJ9.eyJ0Z3QiOiJhbm9ueW1vdXMtbGluayIsInFzaCI6IjQwMjEzZjQyZTQ5ODU2YzM0NGIwZTQ3NzA4YWEyNDYwMWVlNDczMWFmNTc1YWVjODIxYWM5ZmJjMTA0NGE0YzIiLCJpc3MiOiJzZXJ2aWNlZGVzay1qd3QtdG9rZW4taXNzdWVyIiwiY29udGV4dCI6eyJ1c2VyIjoicW06OGRiNDNkZTQtZmYwNS00MjdiLTk5NTktOWIyYTM1ZWM3MjJlOjVmZDhkZmIzLThkZWUtNDNjYy05ZTlkLWUyNTMwODg0MGJmMiIsImlzc3VlIjoiT1NELTE3MTQifSwiZXhwIjoxNzY3MDU0OTgyLCJpYXQiOjE3NjQ2MzU3ODJ9.iZS5UeX_R5VHJ372Bz9FuFEWQ_TCov8zoZWoG2nzlO8&lt;img class="emoticon" src="https://urldefense.com/v3/%5B5%5Dhttps://obzervr.atlassian.net/servicedesk/customershim/images/icons/emoticons/wink.png not found.Unable to render embedded object: File ( File (//urldefense.com/v3/%5B7%5Dhttps://www.atlassian.com/software/jira/service-desk/powered-by?utm_medium=jira-in-product&amp;utm_source=jira_service_desk_email_footer&amp;utm_content=obzervr&lt;img class="emoticon" src="https://urldefense.com/v3/%5B6%5Dhttps://obzervr.atlassian.net/servicedesk/customershim/images/icons/emoticons/wink.png not found.Unable to render embedded object: File ( File (
ICT Service Desk
Unable to embed resource: image (e2b64958-8a54-4cce-aa25-ee69e5257e41) of type application/octet-stream :
Ref:MSG8157548_IGXaSDBu54Aqa9BVKIqA Queensland Rail Email Disclaimer : [9]https://urldefense.com/v3/%5B8%5Dhttps://www.queenslandrail.com.au/aboutus/legal/email-disclaimer&lt;img class="emoticon" src="https://urldefense.com/v3/%5B7%5Dhttps://obzervr.atlassian.net/servicedesk/customershim/images/icons/emoticons/wink.png_ not found.!OewlTa1rXg!R7vl3XvAfZaIUdWdtubYMjUhxEO-KiYaPDrBr-dmKzXHyspgPZFj2ks7dFH4H-baVxIW_uI5oT6FK618JmPeoA$ " height="16" width="16" align="absmiddle" alt="" border="0"/&gt; not found.Unable to render embedded object: File (//urldefense.com/v3/[3][3][3][3][3][3][3][3][3][3]https://urldefense.com/v3/%5B3%5Dhttps://queenslandrail.service-now.com/nav_to.do?uri=incident.do*3Fsys_id=69e3a5b547a9fe506793229df26d43d8*26sysparm_stack=incident_list.do*3Fsysparm_query=active=true;JSUl!Unable to render embedded object: File (OewlTa1rXg!WNtd2LEnhOk2Gnpt8C_0gLmiXm0tbpBNuj0wF3hnDXVLFf-ve4b3b8i4eHDkOQJ5sFm4XoEk09YQk_Q3zf06-A$;Kioq) not found.!OewlTa1rXg!RCgvkk3mm9WetfeRXFf0Y93fWGenbJav1lZl4XZP-LORPE2oOQMBsJsx4eD3mrZTM5pcBBNWdtEpDO94FlDuWw$
[2] [10][3][4][4][4][4][4][4][4][4][4]https://urldefense.com/v3/%5B4%5Dhttps://portal.support.obzervr.com/servicedesk/customer/portal/2/OSD-1714 not found.Unable to render embedded object: File (//urldefense.com/v3/%5B5%5Dhttps://www.queenslandrail.com.au/aboutus/legal/email-disclaimer not found.Unable to render embedded object: File (OewlTa1rXg!SW490jaI0S_QC1TGzRxYVCApgD-fMU2j_ZJKzKvVNShCfFD9G7SD1d-NBRnt6Ix0a9GQo5gWCNZ4Apl287JDwg$ not found.Unable to render embedded object: File (//urldefense.com/v3/%5B6%5Dhttps://queenslandrail.service-now.com/nav_to.do?uri=incident.do*3Fsys_id=69e3a5b547a9fe506793229df26d43d8*26sysparm_stack=incident_list.do*3Fsysparm_query=active=true;JSUl) not found.Unable to render embedded object: File (//urldefense.com/v3/%5B7%5Dhttps://www.queenslandrail.com.au/aboutus/legal/email-disclaimer not found.Unable to render embedded object: File (//urldefense.com/v3/%5B8%5Dhttps://portal.support.obzervr.com/servicedesk/customer/portal/2/OSD-1714?token=eyJ0eXAiOiJKV1QiLCJhbGciOiJIUzI1NiJ9.eyJ0Z3QiOiJhbm9ueW1vdXMtbGluayIsInFzaCI6ImViMmU4YjJmNWMwNjFjMWYzM2MwMThlNTI0N2ZlMDZiZTZkZmUzOWIwZmNiZTQ0ZGFjNWIzZmQ5NmFkNGMxMTEiLCJpc3MiOiJzZXJ2aWNlZGVzay1qd3QtdG9rZW4taXNzdWVyIiwiY29udGV4dCI6eyJ1c2VyIjoiMTcwNTIiLCJpc3N1ZSI6Ik9TRC0xNzE0In0sImV4cCI6MTc2NzA1NDk4MiwiaWF0IjoxNzY0NjM1NzgyfQ.6ZAq2Duy9LFz4jZmNnNOGRBbQF7xc_l0s_PyU2Y43Wk&amp;sda_source=notification-email not found.Unable to render embedded object: File (//urldefense.com/v3/%5B9%5Dhttps://portal.support.obzervr.com/servicedesk/customer/portal/2/OSD-1714/unsubscribe?jwt=eyJ0eXAiOiJKV1QiLCJhbGciOiJIUzI1NiJ9.eyJ0Z3QiOiJhbm9ueW1vdXMtbGluayIsInFzaCI6IjQwMjEzZjQyZTQ5ODU2YzM0NGIwZTQ3NzA4YWEyNDYwMWVlNDczMWFmNTc1YWVjODIxYWM5ZmJjMTA0NGE0YzIiLCJpc3MiOiJzZXJ2aWNlZGVzay1qd3QtdG9rZW4taXNzdWVyIiwiY29udGV4dCI6eyJ1c2VyIjoicW06OGRiNDNkZTQtZmYwNS00MjdiLTk5NTktOWIyYTM1ZWM3MjJlOjVmZDhkZmIzLThkZWUtNDNjYy05ZTlkLWUyNTMwODg0MGJmMiIsImlzc3VlIjoiT1NELTE3MTQifSwiZXhwIjoxNzY3MDU0OTgyLCJpYXQiOjE3NjQ2MzU3ODJ9.iZS5UeX_R5VHJ372Bz9FuFEWQ_TCov8zoZWoG2nzlO8 not found.Unable to render embedded object: File (//urldefense.com/v3/%5B10%5Dhttps://www.atlassian.com/software/jira/service-desk/powered-by?utm_medium=jira-in-product&amp;utm_source=jira_service_desk_email_footer&amp;utm_content=obzervr not found.Unable to render embedded object: File (//urldefense.com/v3/%5B11%5Dhttps://www.queenslandrail.com.au/aboutus/legal/email-disclaimer not found.Unable to render embedded object: File ( [18][4][5][5][5][5][5][5][5][5][5]https://urldefense.com/v3/%5B12%5Dhttps://portal.support.obzervr.com/servicedesk/customer/portal/2/OSD-1715?token=eyJ0eXAiOiJKV1QiLCJhbGciOiJIUzI1NiJ9.eyJ0Z3QiOiJhbm9ueW1vdXMtbGluayIsInFzaCI6ImI4OGFhOWY0ZDJlMzFkY2NmY2E5YWM0MjkzNTAzOTU4NTUzNGViZjVmODBhZmMwZjQxY2ZjMDczN2FmYjBjOTgiLCJpc3MiOiJzZXJ2aWNlZGVzay1qd3QtdG9rZW4taXNzdWVyIiwiY29udGV4dCI6eyJ1c2VyIjoiMTcwNTIiLCJpc3N1ZSI6Ik9TRC0xNzE1In0sImV4cCI6MTc2NzA1NTE5MywiaWF0IjoxNzY0NjM1OTkzfQ.zdOGPlaO_j95GcZW9nvsWKZTnKZp1qw2TuukdZ2Uap4&amp;sda_source=notification-email not found.Unable to render embedded object: File ( [19][5][6][6][6][6][6][6][6][6][6]https://urldefense.com/v3/%5B13%5Dhttps://portal.support.obzervr.com/servicedesk/customer/portal/2/OSD-1715/unsubscribe?jwt=eyJ0eXAiOiJKV1QiLCJhbGciOiJIUzI1NiJ9.eyJ0Z3QiOiJhbm9ueW1vdXMtbGluayIsInFzaCI6IjRiZmQxMjU5ODRmZWI1Y2VlMTFjMTM5ZmFjYjRhYWZjYjQ1Yjg5YzhmOGRmODcxNmI5ZjA3NDRjNDUyNTVmODAiLCJpc3MiOiJzZXJ2aWNlZGVzay1qd3QtdG9rZW4taXNzdWVyIiwiY29udGV4dCI6eyJ1c2VyIjoicW06OGRiNDNkZTQtZmYwNS00MjdiLTk5NTktOWIyYTM1ZWM3MjJlOjVmZDhkZmIzLThkZWUtNDNjYy05ZTlkLWUyNTMwODg0MGJmMiIsImlzc3VlIjoiT1NELTE3MTUifSwiZXhwIjoxNzY3MDU1MTkzLCJpYXQiOjE3NjQ2MzU5OTN9.4nqB6uCo_fKjG9trxLlFFxjL0zFvp5LYza2b800ipZs not found.Unable to render embedded object: File (//urldefense.com/v3/%5B14%5Dhttps://www.atlassian.com/software/jira/service-desk/powered-by?utm_medium=jira-in-product&amp;utm_source=jira_service_desk_email_fo
...This comment is truncated as it exceeds the character limit.
----------------------------------------------------------------------------------------
[1] https://urldefense.com/v3/__https://queenslandrail.service-now.com/nav_to.do?uri=incident.do*3Fsys_id=69e3a5b547a9fe506793229d...</t>
  </si>
  <si>
    <t xml:space="preserve">
 2025-12-02 10:33:52 Bernie Reid - Assignment Group is Obzervr Capture (Digital Maintainer) was Global Service Desk
 2025-12-03 16:12:06 Tanmay Dave - State is Work in Progress was New
 2025-12-08 10:59:22 Tanmay Dave - State is Resolved was Work in Progress
 2025-12-13 11:00:06  - State is Closed was Resolved</t>
  </si>
  <si>
    <t xml:space="preserve">08-12-2025 08:21:54 -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08-12-2025 08:21:38 - PDXC Integration (Work notes)
Assigned to Yeasinur Rahman Joy.
&lt;br/&gt;Attempted to contact the user to confirm resolution of the issue but was unable to reach them. A follow-up message was sent requesting confirmation. As no response was received by COB, the incident is now being closed.
08-12-2025 08:21:35 - PDXC Integration (Additional comments)
yeasinurrahman.joy@dxc.com: Hello John,
Regarding INC0575117. We have attempted to contact you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Kind regards,
Queensland Rail
Yeasin
08-12-2025 08:19:48 - PDXC Integration (Work notes)
Assigned to Yeasinur Rahman Joy.
05-12-2025 08:56:58 - PDXC Integration (Work notes)
Assigned to Yeasinur Rahman Joy.
05-12-2025 08:56:55 - PDXC Integration (Additional comments)
yeasinurrahman.joy@dxc.com: Hi John,
I've tried reaching out to you regarding the issue with storage,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04-12-2025 08:32:08 - PDXC Integration (Work notes)
Assigned to Yeasinur Rahman Joy.
04-12-2025 08:32:01 - PDXC Integration (Additional comments)
yeasinurrahman.joy@dxc.com: Hi John,
I've tried reaching out to you regarding the issue with storage,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02-12-2025 13:02:28 - PDXC Integration (Work notes)
Assigned to Yeasinur Rahman Joy.
02-12-2025 13:02:08 - PDXC Integration (Additional comments)
yeasinurrahman.joy@dxc.com: Hi John,
I've tried reaching out to you regarding the issue with storage,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02-12-2025 13:02:08 - PDXC Integration (Work notes)
Assigned to Yeasinur Rahman Joy.
02-12-2025 12:19:04 - PDXC Integration (Work notes)
Assigned to Yeasinur Rahman Joy.
02-12-2025 10:39:48 - Andy Phan (Work notes)
Platform DXC Integration incident INC0575117 created INC40744285
</t>
  </si>
  <si>
    <t xml:space="preserve">
 2025-12-02 10:39:40 Andy Phan - Assignment Group is DXC Desktop CBD was Global Service Desk
 2025-12-02 13:02:08 PDXC Integration - State is On Hold was Work in Progress
 2025-12-08 08:19:47 PDXC Integration - State is Work in Progress was On Hold
 2025-12-08 08:21:35 PDXC Integration - State is Resolved was Work in Progress
 2025-12-13 09:00:06  - State is Closed was Resolved</t>
  </si>
  <si>
    <t xml:space="preserve">10-12-2025 12:46:18 - PDXC Integration (Work notes)
Assigned to Jacen Warriner.
&lt;br/&gt;D dropped asset off at tech bar, issued fresh start and resealed device.
10-12-2025 12:46:14 - PDXC Integration (Work notes)
Assigned to Jacen Warriner.
&lt;br/&gt;D dropped asset off at tech bar, issued fresh start and resealed device.
10-12-2025 12:46:13 - PDXC Integration (Additional comments)
jacen.warriner@dxc.com: Thanks for coming down, D. It was a pleasure =) Please reach out if you have any other issues
10-12-2025 12:45:38 - PDXC Integration (Work notes)
Assigned to Jacen Warriner.
&lt;br/&gt;D dropped asset off at tech bar, issued fresh start and resealed device.&lt;br/&gt;Helped D with initial setup and getting his software installed
10-12-2025 12:44:15 - PDXC Integration (Work notes)
Assigned to Jacen Warriner.
09-12-2025 14:46:35 - PDXC Integration (Work notes)
Assigned to Jacen Warriner.
&lt;br/&gt;D dropped asset off at tech bar, issued fresh start and resealed device.
05-12-2025 10:26:38 - PDXC Integration (Work notes)
Assigned to Jacen Warriner.
05-12-2025 10:26:32 - PDXC Integration (Additional comments)
jacen.warriner@dxc.com: Spoke with Dhirendra on teams - Coming to tech bar on Tuesday
04-12-2025 09:12:49 - Jacen Warriner (Work notes)
Platform DXC Integration incident INC0575113 updated INC40744165
03-12-2025 13:39:27 - Dhirendra Singh (Work notes)
Platform DXC Integration incident INC0575113 updated INC40744165
03-12-2025 13:39:23 - Dhirendra Singh (Additional comments)
Hi Guys, Still waiting, priority should be high for this ticket.
02-12-2025 15:29:28 - PDXC Integration (Work notes)
Assigned to Jacen Warriner.
02-12-2025 15:29:18 - PDXC Integration (Work notes)
Assigned to Jacen Warriner.
02-12-2025 15:29:09 - PDXC Integration (Additional comments)
jacen.warriner@dxc.com: Howdy Dhirendra,
Are you able to bring the asset the the tech bar to be reimaged?
02-12-2025 14:29:03 - PDXC Integration (Work notes)
Assigned to Jacen Warriner.
02-12-2025 10:26:05 - Riley Thomas (Work notes)
Platform DXC Integration incident INC0575113 updated INC40744165
02-12-2025 10:25:38 - Riley Thomas (Work notes)
Platform DXC Integration incident INC0575113 created INC40744165
02-12-2025 10:25:37 - Riley Thomas (Additional comments)
okay i have found out how to get it unlocked for you i will just raise an incident quickly for you to follow updates and the correct team will have this fixed for you
02-12-2025 10:25:36 - Riley Thomas (Additional comments)
ill just look into how to get it unlocked for you
02-12-2025 10:25:35 - D Singh (Additional comments)
SL231841
02-12-2025 10:25:34 - D Singh (Additional comments)
ok
02-12-2025 10:25:33 - Riley Thomas (Additional comments)
could you please provide me with the asset number
02-12-2025 10:25:32 - D Singh (Additional comments)
ok
02-12-2025 10:25:31 - Riley Thomas (Additional comments)
Thank you for contacting  the ICT Service Desk.  I am looking into your question now and will be with you shortly.
02-12-2025 10:25:30 - D Singh (Additional comments)
Hi I am using my device after long time and it says, Organisation has locked the device
</t>
  </si>
  <si>
    <t xml:space="preserve">
 2025-12-02 14:28:53 PDXC Integration - State is Work in Progress was New
 2025-12-02 15:29:09 PDXC Integration - State is On Hold was Work in Progress
 2025-12-04 09:12:46 Jace Warriner - Assigned to is Jace Warriner was 
 2025-12-10 12:44:12 PDXC Integration - State is Work in Progress was On Hold
 2025-12-10 12:45:29 PDXC Integration - State is Resolved was Work in Progress</t>
  </si>
  <si>
    <t xml:space="preserve">
 2025-12-02 10:16:20 Cameron Horn - Assigned to is Zoe O'Brien was 
 2025-12-02 11:46:25 Shane Kmet - Assignment Group is DXC Remote Desktop Support was Global Service Desk
 2025-12-02 11:50:13 Gilbert Noble - State is On Hold was Work in Progress
 2025-12-03 10:48:47 Gilbert Noble - State is Resolved was On Hold
 2025-12-08 11:00:10  - State is Closed was Resolved</t>
  </si>
  <si>
    <t xml:space="preserve">09-12-2025 10:13:51 - Ruey Lim (Work notes)
User called to ask for an update
Remote into user PC
Could only see outlook when remote into PC
When outlook is minimised can only see black screens
It took about 3-4 minutes to load up
Tried to access task manager but it loads for a very long time
Advised user that the ticket is currently with Win11 Project Hypercare
04-12-2025 08:43:03 - Andy Phan (Work notes)
The user called and has reported experiencing system slowness which is still happening and is requesting the issue be resolved quickly.
</t>
  </si>
  <si>
    <t xml:space="preserve">
 2025-12-04 08:43:03 Andy Phan - State is Work in Progress was New
 2025-12-09 09:30:50 Nic Baars - Assigned to is Nic Baars was 
 2025-12-12 08:54:24 Nic Baars - State is Resolved was Work in Progress</t>
  </si>
  <si>
    <t xml:space="preserve">
 2025-12-02 10:38:24 Cameron Horn - Assigned to is Fred Shea was 
 2025-12-02 12:17:13 Andy Phan - State is On Hold was Work in Progress
 2025-12-04 13:15:26 Cameron Horn - State is Resolved was On Hold
 2025-12-09 14:00:04  - State is Closed was Resolved</t>
  </si>
  <si>
    <t xml:space="preserve">
 2025-12-02 09:54:34 Andy Phan - State is On Hold was Work in Progress
 2025-12-05 08:09:48 Andy Phan - State is Resolved was On Hold
 2025-12-10 09:00:04  - State is Closed was Resolved</t>
  </si>
  <si>
    <t xml:space="preserve">
 2025-12-02 09:31:17 Cameron Horn - Assigned to is Zoe O'Brien was 
 2025-12-02 11:30:17 Shane Kmet - State is On Hold was Work in Progress
 2025-12-03 10:49:57 Kia Sandberg - State is Resolved was On Hold
 2025-12-08 11:00:08  - State is Closed was Resolved</t>
  </si>
  <si>
    <t xml:space="preserve">
 2025-12-02 09:31:17 George Knight - State is On Hold was Work in Progress
 2025-12-04 13:13:06 Cameron Horn - State is Resolved was On Hold
 2025-12-09 14:00:01  - State is Closed was Resolved</t>
  </si>
  <si>
    <t xml:space="preserve">10-12-2025 09:20:14 - PDXC Integration (Work notes)
Assigned to sravya talasu.
&lt;br/&gt;Granted room calendar access permissions to resolve the issue of not being able to view the meeting room folder. User confirmed the issue was fixed.
10-12-2025 09:19:38 - PDXC Integration (Work notes)
Assigned to sravya talasu.
&lt;br/&gt;Granted room calendar access permissions to resolve the issue of not being able to view the meeting room folder. User confirmed the issue was fixed.
10-12-2025 09:19:31 - PDXC Integration (Additional comments)
sravya.talasu@dxc.com: Granted room calendar access permissions to resolve the issue of not being able to view the meeting room folder. User confirmed the issue was fixed.
10-12-2025 09:17:45 - PDXC Integration (Work notes)
Assigned to sravya talasu.
10-12-2025 09:16:10 - PDXC Integration (Work notes)
Assigned to sravya talasu.
&lt;br/&gt;//The user confirmed us to close this ticket as the issue was fixed after granting issued room calendar access permissions.
You can close my ticket INC0575063, but please leave Wayne's open (INC0570525) until he confirms he can see the calendar.
thanks for the confirmation
Have a good day for the rest of the day!
Thank you, you too!
09-12-2025 09:45:48 - PDXC Integration (Work notes)
Assigned to sravya talasu.
&lt;br/&gt;// Waiting for the confirmation.
Hi Karen
I tried to make a few changes for your access to this meeting calendar
Please check and let me know the status after an hour of replication
04-12-2025 10:41:19 - PDXC Integration (Work notes)
Assigned to sravya talasu.
&lt;br/&gt;// Contacted the user on the Teams and requested the meeting invite details.
Hi Karen
Good day!
 Hope you are doing well
just on the phone
We have received an issue - "INC0575063 - Re-Make INC0570525 Report an ICT Incident/Problem (Karen Rollman)." from you
can you please share the meeting invite details that you mentioned in the ticket?
03-12-2025 11:39:15 - Karen Rollman (Work notes)
Platform DXC Integration incident INC0575063 updated INC40743425
03-12-2025 11:39:10 - Karen Rollman (Additional comments)
reply from: Karen.Rollman@qr.com.au
I am available right now if that suits you.
Regards,
[Queensland Rail logo]
Karen Rollman
ADMINISTRATION OFFICER
Mayne P Block-U,
33 Lanham St Bowen Hills 4006
M: 0407 416 851
a
Advanced Leave Notice: Monday 15 December 2025 to Friday 2 January 2026 inclusive
03-12-2025 11:21:55 - PDXC Integration (Work notes)
Assigned to sravya talasu.
03-12-2025 11:21:50 - PDXC Integration (Additional comments)
sravya.talasu@dxc.com: Hi Karen,
Please let me know your availability and preferred time to connect and work on this issue over a Teams call.
Thanks!
02-12-2025 10:10:15 - PDXC Integration (Work notes)
Assigned to sravya talasu.
&lt;br/&gt;Added attachment ::  QLDRail_INC added (CNDEF0001178) - Email to IT service desk regarding Benholme meeting room at C.pdf
02-12-2025 10:10:10 - Karen Rollman (Work notes)
Platform DXC Integration incident INC0575063 updated INC40743425
02-12-2025 10:10:05 - Karen Rollman (Additional comments)
our problem is not the delegates, and no I don't want you to change the delegate settings. The problem is purely that we have no vision of the folder. Please refer to the email I sent yesterday. It has screenshots of the view from my calendar, a meeting invite and the meeting room folder itself. I can see all other meeting rooms in Corinda but that one I/we can't.
02-12-2025 10:09:40 - Karen Rollman (Work notes)
Platform DXC Integration incident INC0575063 updated INC40743425
02-12-2025 10:02:18 - PDXC Integration (Work notes)
Assigned to sravya talasu.
02-12-2025 10:02:14 - PDXC Integration (Work notes)
Assigned to sravya talasu.
02-12-2025 10:02:11 - PDXC Integration (Additional comments)
sravya.talasu@dxc.com: Hi Karen,
Good day!
Regarding this issue - "INC0575063 - Re-Make INC0570525 Report an ICT Incident/Problem (Karen Rollman). Category = Room Mailbox".
We have checked the Booking Delegate settings of this meeting room and only these 3 members can only accept or decline meeting invites that was sent to this room - "RS MTR Corinda MUD Benholme (30)"
Michael Addley,
Clark Philip,
Joshi Rajendra
Please check and let us know if you want to change the booking delegate settings to auto-accept/decline.
Thanks!
02-12-2025 09:22:24 - PDXC Integration (Work notes)
Assigned to sravya talasu.
02-12-2025 08:54:53 - Riley Thomas (Work notes)
Platform DXC Integration incident INC0575063 updated INC40743425
02-12-2025 08:53:18 - PDXC Integration (Work notes)
Vendor Referenced this CI Value on Creation not found in database : General Enquiries (Generic Ci)
02-12-2025 08:52:59 - Riley Thomas (Work notes)
Platform DXC Integration incident INC0575063 created INC40743425
</t>
  </si>
  <si>
    <t xml:space="preserve">
 2025-12-02 09:22:19 PDXC Integration - State is Work in Progress was New
 2025-12-02 10:02:12 PDXC Integration - State is On Hold was Work in Progress
 2025-12-10 09:17:36 PDXC Integration - State is Work in Progress was On Hold
 2025-12-10 09:19:31 PDXC Integration - State is Resolved was Work in Progress</t>
  </si>
  <si>
    <t xml:space="preserve">08-12-2025 12:22:54 - PDXC Integration (Work notes)
Assigned to Matthew Hohnke.
&lt;br/&gt;Added Antonia to the "MS Office Macros - Exclusion Group" (with Business justificiation) , Antonia has   logged a security exemption  (think cell not trusted)
08-12-2025 12:22:48 - PDXC Integration (Work notes)
Assigned to Matthew Hohnke.
&lt;br/&gt;Added Antonia to the "MS Office Macros - Exclusion Group" (with Business justificiation) , Antonia has   logged a security exemption  (think cell not trusted)
08-12-2025 12:22:42 - PDXC Integration (Additional comments)
mhohnke@dxc.com: confirm Rollback working
04-12-2025 10:24:48 - PDXC Integration (Work notes)
Assigned to Matthew Hohnke.
04-12-2025 10:24:39 - PDXC Integration (Work notes)
Assigned to Matthew Hohnke.
&lt;br/&gt;Antonia provided this business justification"
"The business justification is that think-cell provides useful functionality in powerpoint for me to present data and project/program updates. "
Add Antonia to the "MS Office Macros – Exclusion Group" and request she log a security exemption - think cell not trusted.
03-12-2025 11:59:08 - PDXC Integration (Work notes)
Assigned to Matthew Hohnke.
&lt;br/&gt;Office doesn't have a trust for think-cell,  so basically either Antonio needs to be exemption group or someone needs to trust the publisher.
03-12-2025 11:58:49 - PDXC Integration (Work notes)
Assigned to Matthew Hohnke.
03-12-2025 11:55:48 - PDXC Integration (Work notes)
Assigned to Matthew Hohnke.
&lt;br/&gt;Added attachment ::  think_cell_cert.JPG
03-12-2025 10:59:48 - PDXC Integration (Work notes)
Assigned to Matthew Hohnke.
03-12-2025 09:42:55 - PDXC Integration (Work notes)
Vendor Referenced this Business Service Value on Creation not found in database : Think-Cell
03-12-2025 09:42:38 - Gilbert Noble (Work notes)
Platform DXC Integration incident INC0575061 created INC40759756
03-12-2025 09:42:26 - Gilbert Noble (Work notes)
user called back
remoted to computer
downloaded and updated think-cell,
restarted, no change
uninstalled think-cell
ran disk cleanup
re-installed, no change
restarted, no change
assigning to APP AUS to check and assist if it is being blocked by Macrosine
03-12-2025 09:20:46 - Gilbert Noble (Work notes)
OTP: 73739529
03-12-2025 09:01:52 - Gilbert Noble (Work notes)
called user on 30720812, no answer, left message
03-12-2025 09:01:52 - Gilbert Noble (Additional comments)
Hi Antonia,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INC0575061 and ask to speak to Gilbert Noble.
Kind regards,
Queensland Rail
Gilbert Noble
REMOTE DESKTOP SUPPORT
Level 3, 21 Kirksway Place
Battery Point, Tasmania 7004
T: 07 3072 5000
W: queenslandrail.com.au
E: ITservicedesk@qr.com.au
03-12-2025 09:00:16 - Gilbert Noble (Work notes)
https://server.think-cell.com/portal/en/downloads.srf?direct
03-12-2025 08:43:58 - Zoe O'Brien (Work notes)
Description of Issue:
Antonia Crompton called the IT Service Desk regarding this incident
User advised that ThinkCell is still not working
User advised that they need to use ThinkCell for making charts in PowerPoint along with some of the other functionalities of the app
Troubleshooting:
Remoted onto pc
SDA confirmed user never got to the point of activating the license for ThinkCell
Confirmed that ThinkCell is showing in the add-ins section but is not enabled
tried enabling the add-in - disables itself automatically
Assigning to Remote Desktop Support to investigate this issue further
============================ 
Username: Antonia Crompton
Employee ID: R900481
PC Name: QRSL-CFDNF9IGNQ
Contact Number: 30720812
Location: RC1-10 Brisbane
03-12-2025 07:30:24 - Raegan Munro (Additional comments)
Hi Antonia,
I just wanted to follow up with you and determine if you are still having issues with ThinkCell?
If so, please give us a call on 07 3072 5000 (we are option 1), or alternatively email us at ITServiceDesk@qr.com.au so that we may complete further troubleshooting. Please be sure to cite incident no. INC0575061 when you do so. 
In the event that you are no longer having these issues please advise so that we may proceed with ticket closure. 
Kind regards, 
Raegan.
03-12-2025 07:29:53 - Raegan Munro (Work notes)
Investigating.
02-12-2025 09:00:09 - Ruey Lim (Additional comments)
Hi Antonia,
Thank you for reaching out to the Queensland Rail IT Service Desk.
I have raised this ticket for you regarding the ThinkCell issue. Please quote this ticket number when you call the Service Desk on 07 3072 5000 (Option 1).
Kind regards,
Ruey Lim
02-12-2025 09:00:09 - Ruey Lim (Work notes)
Caller left chat and advised would call back once she's available
Pending for customer to call back
02-12-2025 08:55:53 - Antonia Crompton (Additional comments)
thanks for trying!
02-12-2025 08:55:52 - Ruey Lim (Additional comments)
I will create a ticket for you, just quote the ticket number and they would help you out. I'm sorry I couldn't solve it now for you.
02-12-2025 08:55:51 - Antonia Crompton (Additional comments)
Don't worry - I need to go to a meeting and need my laptop. I'll call the service desk later to sort it out
02-12-2025 08:55:50 - Ruey Lim (Additional comments)
Let me have a look
02-12-2025 08:55:49 - Antonia Crompton (Additional comments)
Where do I put the key?
02-12-2025 08:55:48 - Antonia Crompton (Additional comments)
Your request has been actioned. Your user account has been added to the highlighted group below and installation of Think-Cell should be made available to install from your Company Portal within 24-hours depending on your location.
Key to activate : NRUCY-H4VCF-KLRKP-96VMJ-HHKWC (if required)
Your software request will now be closed. Should you have any issues with installation, please contact the service desk and quote the service call numbers listed in the subject of this email.
02-12-2025 08:55:47 - Ruey Lim (Additional comments)
Did you receive any email that gives you license key and instructions for ThinkCell?
02-12-2025 08:55:46 - Antonia Crompton (Additional comments)
I installed it via the software centre but now can't activate it in powerpoint because of the macros
02-12-2025 08:55:45 - Antonia Crompton (Additional comments)
It was completed last week
02-12-2025 08:55:44 - Antonia Crompton (Additional comments)
RITM0268734
02-12-2025 08:55:43 - Ruey Lim (Additional comments)
If you have not request for it before, you might have to submit a "Software Access Request" to get access for this application.
02-12-2025 08:55:42 - Ruey Lim (Additional comments)
Have you ever requested for the license for ThinkCell?
02-12-2025 08:55:41 - Antonia Crompton (Additional comments)
ok
02-12-2025 08:55:40 - Ruey Lim (Additional comments)
I am still here, just looking for possible solution, give me a few minutes
02-12-2025 08:55:39 - Antonia Crompton (Additional comments)
Are you still there? I can call back later for help if you're not able to fix now
02-12-2025 08:55:38 - Antonia Crompton (Additional comments)
First time - I just got it installed
02-12-2025 08:55:37 - Ruey Lim (Additional comments)
Or is this your first time trying to use it?
02-12-2025 08:55:36 - Ruey Lim (Additional comments)
Do you always have thinkcell working?
02-12-2025 08:55:35 - Antonia Crompton (Additional comments)
If you'd like to call me my number 07 3072 0812
02-12-2025 08:55:34 - Ruey Lim (Additional comments)
sorry I have to reconnect the session, give me a minute
02-12-2025 08:55:33 - Antonia Crompton (Additional comments)
SL221002
02-12-2025 08:55:32 - Ruey Lim (Additional comments)
Hi Antonia, I would have to remote into your PC and have a look, could you please provide me your PC number please?
02-12-2025 08:55:31 - Ruey Lim (Additional comments)
Thank you for contacting  the ICT Service Desk.  I am looking into your question now and will be with you shortly.
02-12-2025 08:55:30 - Antonia Crompton (Additional comments)
I can't see how to enable the macros
02-12-2025 08:55:29 - Antonia Crompton (Additional comments)
Hi, I recently got Think Cell installed on my pc but I can't activate it in Powerpoint under Add ins - error message says Not loaded. The user selected to disable macros.
</t>
  </si>
  <si>
    <t xml:space="preserve">
 2025-12-02 09:00:01 Shane Kmet - Assigned to is Zoe O'Brien was 
 2025-12-02 09:00:09 Ruey Lim - State is On Hold was Work in Progress
 2025-12-03 08:43:58 Zoe O'Brien - State is Work in Progress was On Hold
 2025-12-03 08:49:52 Gilbert Noble - Assigned to is Gilbert Noble was 
 2025-12-03 09:01:52 Gilbert Noble - State is On Hold was Work in Progress
 2025-12-03 09:42:26 Gilbert Noble - State is Work in Progress was On Hold
 2025-12-08 12:22:42 PDXC Integration - State is Resolved was Work in Progress
 2025-12-13 13:00:02  - State is Closed was Resolved</t>
  </si>
  <si>
    <t xml:space="preserve">
 2025-12-02 10:14:47 PDXC Integration - State is Work in Progress was New
 2025-12-03 09:07:30 PDXC Integration - State is On Hold was Work in Progress
 2025-12-03 16:51:07 PDXC Integration - State is Work in Progress was On Hold
 2025-12-03 16:53:09 PDXC Integration - State is Resolved was Work in Progress
 2025-12-08 17:00:04  - State is Closed was Resolved</t>
  </si>
  <si>
    <t xml:space="preserve">
 2025-12-02 08:37:59 Cameron Horn - Assigned to is Zoe O'Brien was 
 2025-12-02 09:32:58 Raegan Munro - Assignment Group is DXC Application AUS was Global Service Desk
 2025-12-03 10:39:49 PDXC Integration - State is Resolved was Work in Progress
 2025-12-08 11:00:04  - State is Closed was Resolved</t>
  </si>
  <si>
    <t xml:space="preserve">
 2025-12-02 08:39:16 Zoe O'Brien - State is On Hold was Work in Progress
 2025-12-04 11:15:42 Ruey Lim - State is Resolved was On Hold
 2025-12-09 12:00:05  - State is Closed was Resolved</t>
  </si>
  <si>
    <t xml:space="preserve">
 2025-12-02 10:15:57 PDXC Integration - State is Work in Progress was New
 2025-12-03 09:12:23 PDXC Integration - State is On Hold was Work in Progress
 2025-12-03 09:16:11 Cameron Horn - State is Work in Progress was On Hold
 2025-12-03 10:58:47 PDXC Integration - State is Resolved was Work in Progress
 2025-12-08 11:00:06  - State is Closed was Resolved</t>
  </si>
  <si>
    <t xml:space="preserve">
 2025-12-02 08:24:23 George Knight - State is On Hold was Work in Progress
 2025-12-04 09:08:30 Andy Phan - State is Resolved was On Hold
 2025-12-09 10:00:06  - State is Closed was Resolved</t>
  </si>
  <si>
    <t xml:space="preserve">
 2025-12-02 10:14:47 PDXC Integration - State is Work in Progress was New
 2025-12-03 09:16:28 PDXC Integration - State is On Hold was Work in Progress
 2025-12-04 09:55:32 PDXC Integration - State is Work in Progress was On Hold
 2025-12-04 09:57:09 PDXC Integration - State is Resolved was Work in Progress
 2025-12-09 10:00:06  - State is Closed was Resolved</t>
  </si>
  <si>
    <t xml:space="preserve">08-12-2025 13:42:08 - PDXC Integration (Work notes)
Assigned to Matthew Hohnke.
&lt;br/&gt;Adobe Certificate available for Acrobat PDF Maker Add-In,  Mark confirms all working good now
08-12-2025 13:41:58 - PDXC Integration (Work notes)
Assigned to Matthew Hohnke.
&lt;br/&gt;Adobe Certificate available for Acrobat PDF Maker Add-In,  Mark confirms all working good now
08-12-2025 13:41:56 - PDXC Integration (Additional comments)
mhohnke@dxc.com: Mark confirms all working good now
08-12-2025 13:40:38 - PDXC Integration (Work notes)
Assigned to Matthew Hohnke.
08-12-2025 12:31:08 - PDXC Integration (Work notes)
Assigned to Matthew Hohnke.
&lt;br/&gt;followed up via email
05-12-2025 15:24:14 - PDXC Integration (Work notes)
Assigned to Matthew Hohnke.
05-12-2025 15:24:08 - PDXC Integration (Work notes)
Assigned to Matthew Hohnke.
05-12-2025 15:24:02 - PDXC Integration (Additional comments)
mhohnke@dxc.com: Hi Mark,  let me know if this is working ok or you require further assistance?
05-12-2025 15:23:34 - PDXC Integration (Work notes)
Assigned to Matthew Hohnke.
04-12-2025 14:20:28 - PDXC Integration (Work notes)
Assigned to Matthew Hohnke.
04-12-2025 14:20:14 - PDXC Integration (Work notes)
Assigned to Matthew Hohnke.
04-12-2025 14:20:11 - PDXC Integration (Additional comments)
mhohnke@dxc.com: Hi Mark, we have rectified and issue with the Adobe Certificate for the Office Add-In,  this should come through within next couple hours or i can force a policy update on your computer
04-12-2025 10:01:44 - Mark Nobbs (Work notes)
Platform DXC Integration incident INC0575034 updated INC40743353
04-12-2025 10:01:39 - Mark Nobbs (Additional comments)
Hi Guys, this still isn't working after the update.
02-12-2025 11:43:00 - Mark Nobbs (Work notes)
Platform DXC Integration incident INC0575034 updated INC40743353
02-12-2025 11:42:56 - Mark Nobbs (Additional comments)
I’m in meetings for the rest of the day anyway, so that will be fine. 
Thanks.
02-12-2025 11:39:38 - PDXC Integration (Work notes)
Assigned to Matthew Hohnke.
02-12-2025 11:39:32 - PDXC Integration (Additional comments)
mhohnke@dxc.com: Hi Mark, we have identified an issue with the latest Adobe Add-In, the Add-in is not trusted in Office 365, this is due to be rolled out tommorrow.
If there is some urgency we can downgrade Acrobat - but normally take about 45mins to reinstall.
02-12-2025 11:18:09 - PDXC Integration (Work notes)
Assigned to Matthew Hohnke.
02-12-2025 08:40:24 - PDXC Integration (Work notes)
Added attachment ::  QLDRail_INC added (CNDEF0001178) - PDF Maker file addin not working.png
02-12-2025 08:40:04 - Gilbert Noble (Work notes)
Platform DXC Integration incident INC0575034 created INC40743353
</t>
  </si>
  <si>
    <t xml:space="preserve">
 2025-12-02 08:33:33 Gilbert Noble - Assigned to is Gilbert Noble was 
 2025-12-02 08:39:52 Gilbert Noble - Assignment Group is DXC Application AUS was DXC Remote Desktop Support
 2025-12-04 14:20:11 PDXC Integration - State is On Hold was Work in Progress
 2025-12-05 15:23:30 PDXC Integration - State is Work in Progress was On Hold
 2025-12-05 15:24:02 PDXC Integration - State is On Hold was Work in Progress
 2025-12-08 13:40:30 PDXC Integration - State is Work in Progress was On Hold
 2025-12-08 13:41:56 PDXC Integration - State is Resolved was Work in Progress
 2025-12-13 14:00:05  - State is Closed was Resolved</t>
  </si>
  <si>
    <t xml:space="preserve">
 2025-12-02 08:07:21 Raegan Munro - State is On Hold was Work in Progress
 2025-12-02 08:53:32 Raegan Munro - Assignment Group is DXC Application SAP was Global Service Desk
 2025-12-02 08:54:27 Raegan Munro - State is Work in Progress was On Hold
 2025-12-02 09:14:08 PDXC Integration - State is On Hold was Work in Progress
 2025-12-03 12:26:57 PDXC Integration - State is Work in Progress was On Hold
 2025-12-03 12:29:03 PDXC Integration - State is Resolved was Work in Progress
 2025-12-08 13:00:02  - State is Closed was Resolved</t>
  </si>
  <si>
    <t xml:space="preserve">
 2025-12-02 07:52:01 Cameron Horn - Assigned to is Zoe O'Brien was 
 2025-12-02 11:07:29 Andy Phan - State is On Hold was Work in Progress
 2025-12-03 10:20:21 Fred Shea - Assignment Group is DXC Application AUS was Global Service Desk
 2025-12-03 11:11:20 PDXC Integration - State is Work in Progress was On Hold
 2025-12-04 13:56:22 PDXC Integration - State is Resolved was Work in Progress
 2025-12-09 14:00:03  - State is Closed was Resolved</t>
  </si>
  <si>
    <t xml:space="preserve">08-12-2025 16:27:15 - PDXC Integration (Work notes)
Assigned to Martin Szeto.
&lt;br/&gt;IP checked to be a non-malicious Queensland address.
Reviewed logs for past week, several failures due to account lockout/incorrect username and password from this IP using an IOS device to SAP_MyApps_PRD.
Successful signon with MFA observed from QR asset and Win10 device.
No further activity observed to indicate a security issue.
08-12-2025 16:26:58 - PDXC Integration (Work notes)
Assigned to Martin Szeto.
&lt;br/&gt;IP checked to be a non-malicious Queensland address.
Reviewed logs for past week, several failures due to account lockout/incorrect username and password from this IP using an IOS device to SAP_MyApps_PRD.
Successful signon with MFA observed from QR asset and Win10 device.
No further activity observed to indicate a security issue.
08-12-2025 16:26:50 - PDXC Integration (Additional comments)
mszeto@dxc.com: 116.204.144.225 was not found in our database
ISP Bureau Holdings Pty Ltd Level 2, Building Q3 6 Riverside Quay, Southbank Victoria 3006
Usage Type Fixed Line ISP
ASN Unknown
Hostname(s) 116-204-144-225.static.b2bwholesale.com.au
Domain Name mycloudpbx.net.au
Country 🇦🇺 Australia
City Elimbah, Queensland
IP checked to be a non-malicious Queensland address.
Reviewed logs for past week, several failures due to account lockout/incorrect username and password from this IP using an IOS device to SAP_MyApps_PRD.
Successful signon with MFA observed from QR asset and Win10 device.
No further activity observed to indicate a security issue.
08-12-2025 15:51:08 - PDXC Integration (Work notes)
Assigned to Martin Szeto.
08-12-2025 15:51:01 - PDXC Integration (Additional comments)
mszeto@dxc.com: The Unit 42 Managed Services Team investigated ID-30748 - First successful SSO access from ASN in the organization
The user queenslandrail\r911934 successfully authenticated via SSO. The user accessed SSO via ASN 134141 . The connection was from Australia which the user connected on 5 days over the past 30 days. The authentication service used was Azure. The user accessed the SSO from the B2B Wholesale Pty Ltd organization. A user authenticated using SSO from ASN 134141 for the first time
While we did not observe any immediate suspicious indicators during this authentication attempt, the legitimacy of the source remains unverified. To mitigate potential risks associated with unauthorized access, we recommend verifying the authenticity of the SSO attempt with the user involved.
If the user is unable to confirm the legitimacy of the SSO, we strongly advise taking the following actions:
Recommendations:
- Block the IP address if it is determined to be unauthorized.
- Temporarily disable the user account and enforce a password reset to prevent further access.
- Revoke all active sessions associated with the user to eliminate any unauthorized access.
- Disable all of the user's devices until their legitimacy can be confirmed.
- If MFA is in place, consider revoking the user's MFA session and removing authentication methods if compromise is suspected. If MFA is not enforced, enable MFA as an additional layer of security.
To help us better investigate and respond to similar incidents in the future, we recommend implementing the following Azure Device Management Best Practices:
Azure Device Management Best Practices:
- Enforce Azure AD Conditional Access Policies to restrict access from unmanaged or untrusted devices.
- Review and update Intune policies to enforce security baselines on corporate devices.
User and IP details:
- Username: queenslandrail\r911934
- IP Addresses: 116.204.144.225.
Alert details:
- Time: 2025-12-01 20:22:17 UTC
- Alert Name: First successful SSO access from ASN in the organization
- Alert Description: The user queenslandrail\r911934 successfully authenticated via SSO. The user accessed SSO via ASN 134141 . The connection was from Australia which the user connected on 5 days over the past 30 days. The authentication service used was Azure. The user accessed the SSO from the B2B Wholesale Pty Ltd organization. A user authenticated using SSO from ASN 134141 for the first time
- Action: Detected
User DSS Info:
- Name: Marshall, Sheila
- Upn: sheila.marshall@qr.com.au
- Title: PORTER
- Department: SEQ OPERATIONS
- Dn: CN=Marshall\, Sheila,OU=Standard,OU=Brisbane (cptprdfps004) Redirect Users,OU=QR Users,DC=corp,DC=qr,DC=com,DC=au
02-12-2025 08:20:54 - PDXC Integration (Work notes)
Assigned to Martin Szeto.
02-12-2025 06:41:54 - PDXC Integration (Work notes)
Opened By User is Unknown : email.integration.mdr_unit 42@QR
Vendor Referenced this CI Value on Creation not found in database : Cortex XDR
Vendor Referenced this Business Service Value on Creation not found in database : Cortex XDR
02-12-2025 06:40:48 - Palo Alto MDR Service – Unit 42 (Work notes)
Platform DXC Integration incident INC0575011 created INC40742200
</t>
  </si>
  <si>
    <t xml:space="preserve">
 2025-12-02 08:20:45 PDXC Integration - State is Work in Progress was On Hold
 2025-12-08 16:26:50 PDXC Integration - State is Resolved was Work in Progress
 2025-12-13 17:00:05  - State is Closed was Resolved</t>
  </si>
  <si>
    <t xml:space="preserve">
 2025-12-02 08:33:30 Gilbert Noble - Assigned to is Gilbert Noble was 
 2025-12-02 08:39:33 Gilbert Noble - Assignment Group is DXC Desktop CBD was DXC Remote Desktop Support
 2025-12-02 15:10:09 PDXC Integration - State is On Hold was Work in Progress
 2025-12-05 12:53:57 PDXC Integration - State is Work in Progress was On Hold
 2025-12-05 12:57:55 PDXC Integration - State is Resolved was Work in Progress
 2025-12-10 13:00:08  - State is Closed was Resolved</t>
  </si>
  <si>
    <t xml:space="preserve">
 2025-12-02 06:41:32 Shane Kmet - Assigned to is Raegan Munro was 
 2025-12-02 08:46:25 Raegan Munro - State is New was Work in Progress
 2025-12-02 10:14:47 PDXC Integration - State is Work in Progress was New
 2025-12-03 11:06:44 PDXC Integration - State is Resolved was Work in Progress
 2025-12-08 12:00:08  - State is Closed was Resolved</t>
  </si>
  <si>
    <t xml:space="preserve">08-12-2025 18:31:14 - PDXC Integration (Work notes)
Assigned to DIYA DEY.
&lt;br/&gt;services has been restarted its working now
08-12-2025 18:30:58 - PDXC Integration (Work notes)
Assigned to DIYA DEY.
&lt;br/&gt;services has been restarted its working now
08-12-2025 18:30:57 - PDXC Integration (Additional comments)
diya.dey@dxc.com: services has been restarted its working now
08-12-2025 18:30:14 - PDXC Integration (Work notes)
Assigned to DIYA DEY.
05-12-2025 02:04:49 - Au Huynh (Work notes)
Platform DXC Integration incident INC0574995 updated INC40738687
05-12-2025 02:04:44 - Au Huynh (Work notes)
ConfigMgr Site Role Issue 
  Alert Description 
Source:    ConfigMgr Primary Site Server - CPTPRDMCM105.CORP.QR.COM.AU 
Full Path Name:    CPTPRDMCM105.corp.qr.com.au\ConfigMgr Primary Site Server - CPTPRDMCM105.CORP.QR.COM.AU 
Alert Monitor:    Site Role 
Created:    5/12/2025 2:09:59 AM 
  Site Role ConfigMgr Primary Site Server - CPTPRDMCM105.CORP.QR.COM.AU (Primary Site Server) on server CPTPRDMCM105.corp.qr.com.au is not working properly.
04-12-2025 20:01:28 - PDXC Integration (Work notes)
Assigned to DIYA DEY.
04-12-2025 20:01:18 - PDXC Integration (Additional comments)
diya.dey@dxc.com: services has been restarted
02-12-2025 20:30:38 - PDXC Integration (Work notes)
Assigned to DIYA DEY.
02-12-2025 20:30:29 - PDXC Integration (Additional comments)
diya.dey@dxc.com: servcies are restarted
02-12-2025 11:06:04 - PDXC Integration (Work notes)
Assigned to DIYA DEY.
02-12-2025 11:05:54 - PDXC Integration (Work notes)
Assigned to DIYA DEY.
02-12-2025 11:05:52 - PDXC Integration (Additional comments)
diya.dey@dxc.com: checking on this
02-12-2025 11:05:38 - PDXC Integration (Work notes)
Assigned to DIYA DEY.
02-12-2025 02:06:04 - PDXC Integration (Work notes)
Failed to update the releated lists: None of the affectedCis provided by QLDRail_INC exist in ServiceNow: SCOM. Cannot updated the affected CIs. (F8EDD3803DBA431AAEBD3E035F7CA1DD)
02-12-2025 02:05:34 - Calem Garity (Work notes)
Platform DXC Integration incident INC0574995 updated INC40738687
02-12-2025 02:01:25 - PDXC Integration (Work notes)
Vendor Referenced this CI Value on Creation not found in database : SCOM
Vendor Referenced this Business Service Value on Creation not found in database : SCOM
02-12-2025 02:01:07 - Calem Garity (Work notes)
Platform DXC Integration incident INC0574995 created INC40738687
</t>
  </si>
  <si>
    <t xml:space="preserve">
 2025-12-02 11:05:33 PDXC Integration - State is Work in Progress was New
 2025-12-02 11:05:52 PDXC Integration - State is On Hold was Work in Progress
 2025-12-08 18:30:05 PDXC Integration - State is Work in Progress was On Hold
 2025-12-08 18:30:58 PDXC Integration - State is Resolved was Work in Progress
 2025-12-13 19:00:04  - State is Closed was Resolved</t>
  </si>
  <si>
    <t xml:space="preserve">12-12-2025 17:58:32 - PDXC Integration (Work notes)
Assigned to Vanessa Swarbrick.
12-12-2025 13:49:31 - PDXC Integration (Work notes)
Assigned to Vanessa Swarbrick.
12-12-2025 13:48:51 - PDXC Integration (Work notes)
Assigned to Vanessa Swarbrick.
&lt;br/&gt;Update:
- Mark has checked on Sentinel side and there's update for the new connector 
- However, will not be doing any upgrade today due to being Friday afternoon. 
- I'm putting ticket on waiting customer as requested by user to keep ticket open  with justification: looking to upgrade next week, if the team (Quinton) decide to upgrade after shut down period, then we will close ticket beforehand. As for this change considered a content upgrade in Sentinel and it does not require change.
12-12-2025 13:48:49 - PDXC Integration (Work notes)
Assigned to Vanessa Swarbrick.
12-12-2025 13:48:44 - PDXC Integration (Additional comments)
vanessa.swarbrick@dxc.com: Waiting for the team to confirm if we can upgrade the connector next week or after shut down period.
12-12-2025 13:43:58 - PDXC Integration (Work notes)
Assigned to Vanessa Swarbrick.
12-12-2025 11:44:31 - PDXC Integration (Work notes)
Assigned to Vanessa Swarbrick.
12-12-2025 11:44:08 - PDXC Integration (Work notes)
Assigned to Vanessa Swarbrick.
12-12-2025 11:44:01 - PDXC Integration (Additional comments)
vanessa.swarbrick@dxc.com: I've sent Mark email for the finding and the summary of the TAC case 06677655.
waiting for response.
12-12-2025 11:43:11 - PDXC Integration (Work notes)
Assigned to Vanessa Swarbrick.
12-12-2025 11:18:38 - PDXC Integration (Work notes)
Assigned to Vanessa Swarbrick.
&lt;br/&gt;Hello Vanessa,
Following are the answer for your questions:
1. checking connector version is from Sentinel side according to the screenshot? This also if we want to update/if there's update available it'll be done from the sentinel side (not the proofpoint admin side)?
Answer : Yes
2.
"• If Update Fails
• If you experience issues and the older version remains, perform a fresh installation by uninstalling and reinstalling the connector"
For this, does it mean SIEM engineer need to delete the TAP connector all together and install new one?
or they just need to disconnect the connector and reconnect the connector again?
Answer: For the fresh installation you will have to have to delete TAP connector all together and install new one
3. If issue happens again, before uninstall/install and update connector, the only way to investigate is through sentinel health tab logs? there is no remediation we can do on our end beside checking logs?
Answer: The only way to check is sentinel health record
Please let me know if you have further questions.
Thank you,
Chaitanya Borkute
Proofpoint Support
Working Hours: 11.00 AM to 8.00 PM EST (Monday to Friday)
Check out Proofpoint's Knowledge Base and Community https://proofpoint.com/community
11-12-2025 09:10:28 - PDXC Integration (Work notes)
Assigned to Vanessa Swarbrick.
11-12-2025 08:59:28 - PDXC Integration (Work notes)
Assigned to Vanessa Swarbrick.
&lt;br/&gt;Proofpoint KB - "SIEM API":
https://help.proofpoint.com/Threat_Insight_Dashboard/API_Documentation/SIEM_API
11-12-2025 08:44:28 - PDXC Integration (Work notes)
Assigned to Vanessa Swarbrick.
&lt;br/&gt;Recommendation from Proofpoint either update the tap connector version or uninstall and reinstall 
official KB attached: 
I have attached the KB article
https://proofpoint.my.site.com/community/s/article/TAP-Dashboard-Proofpoint-TAP-to-Azure-Sentinel-with-Azure-Function
for further investigation, is to review the sentinel health logs tabs.
11-12-2025 08:42:58 - PDXC Integration (Work notes)
Assigned to Vanessa Swarbrick.
&lt;br/&gt;Last update from Vendor Proofpoint:
----------------------------------------------------------------------------
Hello Vanessa, 
Following are the answers to the questions 
• Check the Connector Version 
• Go to Data Connector → Content Hub. 
• Search for “Proofpoint TAP” and select the connector. 
• The current version will be displayed in the top-right corner. (Refer to the attached screenshot for guidance.) 
• Update the Connector (if needed) 
• If your version is outdated, you will see an arrow icon indicating an available update. 
• Click the icon to update to the latest version. 
• If Update Fails 
• If you experience issues and the older version remains, perform a fresh installation by uninstalling and reinstalling the connector. 
• You can reuse your existing credentials during reinstallation. 
• Troubleshooting 
• For further investigation, review the records in the SentinelHealth table under the Logs tab. (Screenshot attached for reference.) 
I have attached the KB article 
https://proofpoint.my.site.com/community/s/article/TAP-Dashboard-Proofpoint-TAP-to-Azure-Sentinel-with-Azure-Function 
Please let me know if you have further questions. 
Thank you, 
Chaitanya Borkute 
Proofpoint Support 
Working Hours: 11.00 AM to 8.00 PM EST (Monday to Friday) 
Check out Proofpoint's Knowledge Base and Community https://proofpoint.com/community
11-12-2025 08:42:29 - PDXC Integration (Work notes)
Assigned to Vanessa Swarbrick.
09-12-2025 10:29:38 - PDXC Integration (Work notes)
Assigned to Vanessa Swarbrick.
09-12-2025 10:29:28 - PDXC Integration (Work notes)
Assigned to Vanessa Swarbrick.
09-12-2025 10:29:25 - PDXC Integration (Additional comments)
vanessa.swarbrick@dxc.com: waiting further confirmation from proofpoint
09-12-2025 10:28:54 - PDXC Integration (Work notes)
Assigned to Vanessa Swarbrick.
&lt;br/&gt;Last update: 
- Provided the log from Mark to Proofpoint tac support. 
- Proofpoint tac support : 
"After a detailed review of logs with our engineering team, we identified that of the failing API calls for the Clicks and Messages endpoints. The errors indicate a Bad Request with the message: 
"Received an illegal argument: java.lang.IllegalArgumentException: The sinceTime parameter gives a time too far into the past. It needs to be less than 3600.00 seconds." 
To resolve this issue, version 3.1.0 of the Proofpoint TAP connector introduces a fix by replacing sinceTime with the interval query parameter. This change ensures compatibility and prevents the Bad Request errors you've been experiencing. 
Please update your Proofpoint TAP connector to the latest version 3.1.0. 
If the Update option is not available in your environment, kindly perform a fresh installation of the connector. 
"
Currently waiting further confirmation:
- how to check which version we use 
- official KB in case we will proceed with updating the version
- troubleshooting recommendation to make sure whether the connector actually works/ not ( initial issue: despite it showing connected but no events created)
09-12-2025 10:25:18 - PDXC Integration (Work notes)
Assigned to Vanessa Swarbrick.
09-12-2025 10:24:58 - PDXC Integration (Work notes)
Assigned to Vanessa Swarbrick.
&lt;br/&gt;Last update:
08-12-2025 09:17:18 - PDXC Integration (Work notes)
Assigned to Vanessa Swarbrick.
08-12-2025 09:17:15 - PDXC Integration (Work notes)
Assigned to Vanessa Swarbrick.
08-12-2025 09:17:10 - PDXC Integration (Additional comments)
vanessa.swarbrick@dxc.com: Update from the TAC CASE: 
"Hello Vanessa, 
Our engineering team is currently investigating this issue. While we continue reviewing the SIEM logs, could you please provide export of the SentinelHealth records into an Excel file and share it with us? The SentinelHealth table can be accessed via the Logs tab in Microsoft Sentinel. 
Thank you, 
Chaitanya Borkute 
Proofpoint Support "
I've sent email to Mark to get assistance for this, waiting response.
08-12-2025 09:16:14 - PDXC Integration (Work notes)
Assigned to Vanessa Swarbrick.
04-12-2025 12:49:15 - PDXC Integration (Work notes)
Assigned to Vanessa Swarbrick.
04-12-2025 12:49:08 - PDXC Integration (Work notes)
Assigned to Vanessa Swarbrick.
&lt;br/&gt;Action taken:
- We had a call with Mark, he tried to disconnect and reconnect, it's confirmed the credentials is right and working, we can see the status is connected. 
- after few seconds monitoring, we can see that the logs for "ProofPointTAPMessagesBlockedV2_CL" coming back .
At the moment, pending task: 
- monitoring 
- Reached out to Proofpoint and requesting advice how to troubleshoot and some explanation why it happened and how to verify/check beside checking the last used in connection application in TAP Dashboard 
Waiting response from Proofpoint
04-12-2025 12:49:08 - PDXC Integration (Work notes)
Assigned to Vanessa Swarbrick.
04-12-2025 12:49:02 - PDXC Integration (Additional comments)
vanessa.swarbrick@dxc.com: Waiting response from Proofpoint
04-12-2025 12:30:05 - PDXC Integration (Work notes)
Assigned to Vanessa Swarbrick.
02-12-2025 16:51:48 - PDXC Integration (Work notes)
Assigned to Vanessa Swarbrick.
&lt;br/&gt;Created Case 06677655 with Proofpoint
02-12-2025 16:45:34 - PDXC Integration (Work notes)
Assigned to Vanessa Swarbrick.
02-12-2025 16:45:28 - PDXC Integration (Work notes)
Assigned to Vanessa Swarbrick.
02-12-2025 16:45:23 - PDXC Integration (Additional comments)
vanessa.swarbrick@dxc.com: Reached out to Mark via email, inquiring if they receiving logs.
02-12-2025 16:44:48 - PDXC Integration (Work notes)
Assigned to Vanessa Swarbrick.
&lt;br/&gt;Action taken:
Checked on TAP, last seen for Sentinel connector today. 
Reached out to Mark via email, inquiring if they receiving logs. 
Will open tac case with vendor for further check
02-12-2025 16:44:14 - PDXC Integration (Work notes)
Assigned to Vanessa Swarbrick.
02-12-2025 16:43:58 - PDXC Integration (Work notes)
Assigned to Vanessa Swarbrick.
&lt;br/&gt;Added attachment ::  TAP_Sentinel Connector .png
02-12-2025 09:33:09 - PDXC Integration (Work notes)
Assigned to Vanessa Swarbrick.
02-12-2025 07:17:38 - PDXC Integration (Work notes)
Assigned to Mark Wood.
02-12-2025 07:17:28 - PDXC Integration (Additional comments)
mark.wood@dxc.com: Checked logging and the connector shows connected but last event from ProofPoint is about 35 hours ago now.
ProofPointTAPClicksPermittedV2_CL 30/11/2025, 5:30:07 pm
ProofPointTAPClicksBlockedV2_CL --
ProofPointTAPMessagesDeliveredV2_CL 30/11/2025, 3:00:08 pm
ProofPointTAPMessagesBlockedV2_CL 01/12/2025, 12:20:14 am
assigning to ProofPoint team (Email Secure Filtering- QR) to check if the application is successfully producing any events. 
Note this ticket is for Messages Blocked which is generally the most frequent and the one we have seen the last event from.
Please let us know the outcome of your investigation.
02-12-2025 06:56:05 - PDXC Integration (Work notes)
Assigned to Mark Wood.
02-12-2025 05:28:40 - Shane Kmet (Work notes)
Platform DXC Integration incident INC0574991 updated INC40737225
02-12-2025 00:21:30 - PDXC Integration (Work notes)
Requested User is Unknown : bjang@dxc.com
</t>
  </si>
  <si>
    <t xml:space="preserve">
 2025-12-02 05:28:35 Shane Kmet - Assignment Group is DXC Security SIEM Security Operations Centre was Global Service Desk
 2025-12-02 06:55:57 PDXC Integration - State is Work in Progress was New
 2025-12-02 07:17:35 PDXC Integration - Assignment Group is DXC Security Email Secure Filtering was DXC Security SIEM Security Operations Centre
 2025-12-02 16:45:23 PDXC Integration - State is On Hold was Work in Progress
 2025-12-04 12:30:01 PDXC Integration - State is Work in Progress was On Hold
 2025-12-04 12:48:59 PDXC Integration - State is On Hold was Work in Progress
 2025-12-08 09:16:11 PDXC Integration - State is Work in Progress was On Hold
 2025-12-08 09:17:10 PDXC Integration - State is On Hold was Work in Progress
 2025-12-09 10:24:55 PDXC Integration - State is Work in Progress was On Hold
 2025-12-09 10:28:44 PDXC Integration - State is On Hold was Work in Progress
 2025-12-11 08:42:27 PDXC Integration - State is Work in Progress was On Hold
 2025-12-11 09:10:28 PDXC Integration - State is On Hold was Work in Progress
 2025-12-12 11:43:04 PDXC Integration - State is Work in Progress was On Hold
 2025-12-12 11:44:01 PDXC Integration - State is On Hold was Work in Progress
 2025-12-12 13:43:57 PDXC Integration - State is Work in Progress was On Hold
 2025-12-12 13:48:42 PDXC Integration - State is On Hold was Work in Progress
 2025-12-12 17:58:22 PDXC Integration - State is Work in Progress was On Hold</t>
  </si>
  <si>
    <t xml:space="preserve">
 2025-12-02 03:13:07 PDXC Integration - State is Work in Progress was New
 2025-12-02 09:35:39 PDXC Integration - State is On Hold was Work in Progress
 2025-12-03 11:18:27 PDXC Integration - State is Work in Progress was On Hold
 2025-12-03 11:19:05 PDXC Integration - State is Resolved was Work in Progress
 2025-12-08 12:00:12  - State is Closed was Resolved</t>
  </si>
  <si>
    <t xml:space="preserve">08-12-2025 07:50:38 - Ruey Lim (Work notes)
From: Tane-Cox, Avijon &lt;avijon.tane-cox@qr.com.au&gt; 
Sent: Saturday, 6 December 2025 8:30 PM
To: IT Service Desk &lt;ITServiceDesk@qr.com.au&gt;
Subject: RE: INC0574961 - This ICT Device Is No Longer Supported - QRST-ZKVVHSVUHO
Hello again, 
I reset my laptop &amp; it is still showing the same error message randomly here and there. 
I am on annual leave at the moment and I leave the country Monday for 6 weeks &amp; will not return till 20.01.26. 
If I need to go into the depot to connect to the network I will be able to do so when I return. 
I will contact you guys when I return &amp; am able to troubleshoot this on-site. 
Thank you for your assistance so far- 
Kind regards, 
Avijon (AJ) Tane-Cox
From: Tane-Cox, Avijon 
Sent: Saturday, 6 December 2025 3:40 PM
To: IT Service Desk &lt;ITServiceDesk@qr.com.au&gt;
Subject: RE: INC0574961 - This ICT Device Is No Longer Supported - QRST-ZKVVHSVUHO
Hey Gilbert- 
Thank you for following up – I have restarted my computer after it prompted me to, I cannot see any out of the ordinary issues with it at this stage. Is there a way that I can check if it is connect back to the ICT network?
Thank you. 
Kind regards,
Avijon (AJ) Tane-Cox
-------------------------------------------------------------------------------------------------------------
User's issue is still not resolved
User is on annual leave till 20.01.2026
User will be contact back once back from annual leave
05-12-2025 08:50:20 - Gilbert Noble (Work notes)
From: IT Service Desk 
Sent: Friday, 5 December 2025 9:50 AM
To: Tane-Cox, Avijon &lt;avijon.tane-cox@qr.com.au&gt;
Subject: INC0574961 - This ICT Device Is No Longer Supported - QRST-ZKVVHSVUHO
Hi AJ,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INC0574961.
Kind Regards
GILBERT NOBLE
REMOTE DESKTOP SUPPORT
Level 3, 21 Kirksway Place 
Battery Point, Tasmania 7004 
T: 07 3072 5000 
W: queenslandrail.com.au
E: ITservicedesk@qr.com.au
04-12-2025 08:51:55 - Gilbert Noble (Additional comments)
Hi AJ,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INC0574961.
Kind regards,
Gilbert Noble
03-12-2025 10:53:40 - Gilbert Noble (Additional comments)
Hi AJ,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INC0574961.
Kind regards,
Gilbert Noble
02-12-2025 09:06:43 -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02-12-2025 09:06:43 - Gilbert Noble (Work notes)
Device is not in the missing OU, 
ran report, found was moved by calem.garity@qr.com.au
This is not correct process and device needs to be re-imaged. Device was moved to OU automatically due to inactivity and will be missing critical security updates
moved device back to missing OU (corp.qr.com.au/QR Computers/Autopilot Devices/Missing)
triggered fresh start via Intune
</t>
  </si>
  <si>
    <t xml:space="preserve">
 2025-12-02 08:33:21 Gilbert Noble - Assigned to is Gilbert Noble was 
 2025-12-02 09:06:43 Gilbert Noble - State is On Hold was Work in Progress
 2025-12-08 08:34:10 Gilbert Noble - State is Resolved was On Hold
 2025-12-13 09:00:07  - State is Closed was Resolved</t>
  </si>
  <si>
    <t xml:space="preserve">09-12-2025 09:41:23 - Tanmay Dave (Additional comments)
Hi @Hayden Keller
You have been added to all the required teams now, your work orders for respective teams should also sync soon.
Thanks
</t>
  </si>
  <si>
    <t xml:space="preserve">
 2025-12-02 09:51:55 Tanmay Dave - State is Work in Progress was New
 2025-12-09 09:41:31 Tanmay Dave - State is Resolved was Work in Progress
 2025-12-14 10:00:13  - State is Closed was Resolved</t>
  </si>
  <si>
    <t xml:space="preserve">
 2025-12-02 09:05:49 PDXC Integration - Assignment Group is DXC Application Online Services was DXC Desktop CBD
 2025-12-02 09:23:58 PDXC Integration - State is Work in Progress was New
 2025-12-02 09:34:49 PDXC Integration - Assignment Group is Global Service Desk was DXC Application Online Services
 2025-12-02 09:45:18 Cameron Horn - Assigned to is George Knight was 
 2025-12-02 11:34:05 Shane Kmet - Assignment Group is SAP Business Objects Application Support was Global Service Desk
 2025-12-02 12:09:11 Paul Cowan - Assigned to is Paul Cowan was 
 2025-12-02 14:57:19 Paul Cowan - Assignment Group is Global Service Desk was SAP Business Objects Application Support
 2025-12-02 15:03:19 Michael Cleary - Assigned to is Raegan Munro was 
 2025-12-02 15:19:17 Michael Cleary - Assignment Group is DXC Desktop CBD was Global Service Desk
 2025-12-03 08:13:42 PDXC Integration - Assignment Group is SAP Basis was DXC Desktop CBD
 2025-12-03 13:56:45 JC Nieva - State is On Hold was Work in Progress
 2025-12-03 15:07:31 JC Nieva - State is Work in Progress was On Hold
 2025-12-04 12:30:57 PDXC Integration - State is Resolved was Work in Progress
 2025-12-09 13:00:04  - State is Closed was Resolved</t>
  </si>
  <si>
    <t xml:space="preserve">12-12-2025 16:16:38 - PDXC Integration (Work notes)
Assigned to David Robinson.
&lt;br/&gt;Shane has been unable to replicate the issue and the customer has reported the issue is yet to reoccur.
It has happened for a second user, and we are assisting Shane with his investigation.
10-12-2025 09:57:09 - PDXC Integration (Work notes)
Assigned to David Robinson.
10-12-2025 09:56:58 - PDXC Integration (Work notes)
Assigned to David Robinson.
10-12-2025 09:56:50 - PDXC Integration (Additional comments)
florin.florea@dxc.com: Still awaiting the results of Shane's investigation.
05-12-2025 11:00:18 - PDXC Integration (Work notes)
Assigned to David Robinson.
05-12-2025 10:59:55 - PDXC Integration (Work notes)
Assigned to David Robinson.
05-12-2025 10:59:54 - PDXC Integration (Additional comments)
drobin37@dxc.com: Ticket has been placed in a pending status, awaiting the results of Shane's investigation.
05-12-2025 10:59:08 - PDXC Integration (Work notes)
Assigned to David Robinson.
&lt;br/&gt;Issue has reoccurred this morning and the application integration SME has taken further details and is investigating.
05-12-2025 10:55:24 - PDXC Integration (Work notes)
Assigned to David Robinson.
&lt;br/&gt;Sat with the customer and Meridian Application Integration SME yesterday to go through Vanessa's process for handling the documents.
Was awaiting reoccurrence of the issue.
02-12-2025 14:21:30 - Zoe O'Brien (Work notes)
Platform DXC Integration incident INC0574939 updated INC40731902
02-12-2025 14:21:25 - Zoe O'Brien (Work notes)
Vanessa Pardo called the IT Service Desk regarding this incident
user advised that the issue has happened again today with a different drawing
02-12-2025 07:09:58 - PDXC Integration (Work notes)
Assigned to David Robinson.
01-12-2025 16:30:54 - PDXC Integration (Work notes)
Added attachment ::  QLDRail_INC added (CNDEF0001178) - Meridian page.png
01-12-2025 16:30:36 - Liam Bryan (Work notes)
Platform DXC Integration incident INC0574939 created INC40731902
</t>
  </si>
  <si>
    <t xml:space="preserve">
 2025-12-01 16:20:58 Gilbert Noble - Assigned to is Gilbert Noble was 
 2025-12-01 16:22:58 Gilbert Noble - State is On Hold was Work in Progress
 2025-12-02 09:08:12 Raegan Munro - State is Work in Progress was On Hold
 2025-12-02 09:08:40 Gilbert Noble - Assigned to is Gilbert Noble was 
 2025-12-02 09:32:37 Gilbert Noble - Assignment Group is DXC Application AUS was DXC Remote Desktop Support
 2025-12-04 14:17:58 PDXC Integration - State is On Hold was Work in Progress
 2025-12-04 14:37:47 PDXC Integration - State is Work in Progress was On Hold
 2025-12-04 14:38:57 PDXC Integration - State is Resolved was Work in Progress
 2025-12-09 15:00:02  - State is Closed was Resolved</t>
  </si>
  <si>
    <t xml:space="preserve">08-12-2025 16:50:14 - Gilbert Noble (Work notes)
closing as no response to communication attempts
05-12-2025 13:06:06 - Shane Kmet (Work notes)
IT Service Desk 
Sent: Friday, 5 December 2025 2:06 PM
To: Brits, Jannie &lt;jannie.brits@qr.com.au&gt;
Subject: RE: INC0574927 - Fix Semperis Access
Good afternoon Jannie,
Following up on the below correction to your Semperis access. Your admin account now is a member of only 'Semperis_DSP_QR_Security_Global_Reader'
Please advise if this is now all good on your end, or if requiring some further support?
Thank you,
Shane Kmet
Senior service desk analyst
Level 3, 21 Kirksway Place
Battery Point, Tasmania 7004
T: 07 3072 5000
W: queenslandrail.com.au  
E: ITservicedesk@qr.com.au
04-12-2025 13:10:17 - Cameron Horn (Work notes)
Pending response from Jannie Brits
03-12-2025 11:32:24 - Gilbert Noble (Work notes)
From: IT Service Desk 
Sent: Wednesday, 3 December 2025 12:32 PM
To: Brits, Jannie &lt;jannie.brits@qr.com.au&gt;
Subject: INC0574927 - Fix Semperis Access
Hi Jannie,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INC0574927.
Kind Regards
GILBERT NOBLE
REMOTE DESKTOP SUPPORT
Level 3, 21 Kirksway Place 
Battery Point, Tasmania 7004 
T: 07 3072 5000 
W: queenslandrail.com.au
E: ITservicedesk@qr.com.au
03-12-2025 11:29:45 - Gilbert Noble (Work notes)
Investigating
02-12-2025 16:13:52 - Frederic Shea (Additional comments)
Hey Jannie,
We are just reaching out in regard to a ticket that you have active with us; INC0574927 - Fix Semperis Access.
Please reach out if we can assist you further with this matter, either by responding to this email or reaching out to us on 07 3072 5000.
Kind regards,
Frederic.
01-12-2025 16:28:55 - Riley Thomas (Work notes)
User added into Semperis_DSP_QR_Security_Global_Reader where originally was supposed to placed in
01-12-2025 16:28:55 - Riley Thomas (Additional comments)
Hi Jannie,
I have added you into Semperis_DSP_QR_Security_Global_Reader.
Please confirm if you are now able to access Semperis
Kind regards,
Riley
01-12-2025 15:57:45 - Ryan Bell (Work notes)
From: Brits, Jannie &lt;jannie.brits@qr.com.au&gt; 
Sent: Monday, 1 December 2025 2:24 PM
To: IT Service Desk &lt;ITServiceDesk@qr.com.au&gt;
Subject: FW: Semperis Personas
Afternoon team,
My Semperis access is not working as expected, after checking with Clinton it has been advised I need to be removed from the Semperis_DSP_Reader and instead added to Semperis_DSP_QR_Security_Global_Reader.
Can you please raise a request with the operational support team to action.
Kind regards,
Jannie
From: Lovell, Clinton &lt;Clinton.Lovell@qr.com.au&gt; 
Sent: Monday, 1 December 2025 1:48 PM
To: Brits, Jannie &lt;jannie.brits@qr.com.au&gt;
Subject: RE: Semperis Personas
Hi jannie
You are currently a member of Semperis_DSP_Reader. This is super limited
You need to be removed from this group and added to Semperis_DSP_QR_Security_Global_Reader which has reader over everything.
If you are looking to be able to create exemptions and whitelists this will move to Product manager.
You should also be able to go to go to the partner sight at partner.semperis.com and click on "request an account". After you enter your information you will get an account and be able to access the portal.
This provides training courses
Clinton Lovell
CyberSecurity Delivery Lead
Queensland Rail
RC1, LVL 11, 305 Edward St.
Brisbane, QLD
E: clinton.lovell@qr.com.au
  ADVANCED LEAVE NOTIFICATION: 
queenslandrail.com.au
facebook.com/queenslandrail
twitter.com/queenslandrail
</t>
  </si>
  <si>
    <t xml:space="preserve">
 2025-12-01 16:28:55 Riley Thomas - State is On Hold was Work in Progress
 2025-12-08 16:50:14 Gilbert Noble - State is Resolved was On Hold
 2025-12-13 17:00:08  - State is Closed was Resolved</t>
  </si>
  <si>
    <t xml:space="preserve">08-12-2025 09:27:18 - PDXC Integration (Work notes)
Assigned to Bernard Jang.
&lt;br/&gt;Called Andrew McCabe, who confirmed that he uses a VPN service and was likely using it that day. Activity verified. Proceeding with ticket closure.
08-12-2025 09:27:08 - PDXC Integration (Work notes)
Assigned to Bernard Jang.
&lt;br/&gt;Called Andrew McCabe, who confirmed that he uses a VPN service and was likely using it that day. Activity verified. Proceeding with ticket closure.
08-12-2025 09:27:02 - PDXC Integration (Additional comments)
bjang@dxc.com: Called Andrew McCabe, who confirmed that he uses a VPN service and was likely using it that day. Activity verified. Proceeding with ticket closure.
08-12-2025 09:26:18 - PDXC Integration (Work notes)
Assigned to Bernard Jang.
&lt;br/&gt;Called Andrew McCabe, who confirmed that he uses a VPN service and was likely using it that day. Activity verified. Proceeding with ticket closure.&lt;br/&gt;Called Andrew McCabe, who confirmed that he uses a VPN service and was likely using it that day. Activity verified. Proceeding with ticket closure.
01-12-2025 19:23:59 - PDXC Integration (Work notes)
Assigned to Bernard Jang.
01-12-2025 19:23:54 - PDXC Integration (Work notes)
Assigned to Bernard Jang.
01-12-2025 19:23:49 - PDXC Integration (Additional comments)
bjang@dxc.com: Email sent to the user to verify if he uses a VPN service
01-12-2025 19:23:48 - PDXC Integration (Work notes)
Assigned to Bernard Jang.
&lt;br/&gt;From: MSS ANZ SOC &lt;mss.anz.soc@dxc.com&gt; 
Sent: Monday, 1 December 2025 8:21 PM
To: Andrew.McCabe@qr.com.au
Cc: MSS ANZ SOC &lt;mss.anz.soc@dxc.com&gt;; John.Gray@qr.com.au
Subject: P4 - INC40731133 - QLR - User corp\r863487 successfully authenticated from a Netherlands IP address
Hi Andrew,
I'm contacting you from the DXC SOC. We provide security monitoring on behalf of Queensland Rail.
We understand that you are the owner of the account 'corp\r863487' and have observed its involvement in some unusual activity.
At 01/12/2025 4:13:59 pm, we observed a successful sign-in from a Netherlands IP address (185.107.56.50). As this is an unusual overseas location for your account, we are seeking clarification.
This activity appears consistent with VPN use. To rule out any potential third-party access to your account, please confirm whether this was you.
If you did NOT perform this activity, please get back to us ASAP so we can take remedial action.
Thanks and Regards, 
Bernard Jang
Security Analyst – Cyber Defense
Managed Cybersecurity Services (ANZ)
DXC Technology
01-12-2025 18:32:34 - PDXC Integration (Work notes)
Assigned to Bernard Jang.
01-12-2025 15:33:18 - PDXC Integration (Work notes)
Opened By User is Unknown : email.integration.mdr_unit 42@QR
Vendor Referenced this CI Value on Creation not found in database : Cortex XDR
Vendor Referenced this Business Service Value on Creation not found in database : Cortex XDR
01-12-2025 15:33:04 - Palo Alto MDR Service – Unit 42 (Work notes)
Platform DXC Integration incident INC0574923 created INC40731133
</t>
  </si>
  <si>
    <t xml:space="preserve">
 2025-12-01 18:32:27 PDXC Integration - State is Work in Progress was On Hold
 2025-12-01 19:23:45 PDXC Integration - State is On Hold was Work in Progress
 2025-12-08 09:26:14 PDXC Integration - State is Resolved was On Hold
 2025-12-13 10:00:08  - State is Closed was Resolved</t>
  </si>
  <si>
    <t xml:space="preserve">12-12-2025 16:13:41 - PDXC Integration (Work notes)
Assigned to David Robinson.
&lt;br/&gt;Vendor has requested further information. Have worked with the customer to obtain the additional details and have replied to the vendor. Awaiting feedback.
10-12-2025 10:00:38 - PDXC Integration (Work notes)
Assigned to David Robinson.
10-12-2025 10:00:28 - PDXC Integration (Work notes)
Assigned to David Robinson.
10-12-2025 10:00:26 - PDXC Integration (Additional comments)
florin.florea@dxc.com: Still awaiting vendor - Accruent.
05-12-2025 14:47:59 - PDXC Integration (Work notes)
Assigned to David Robinson.
05-12-2025 14:47:49 - PDXC Integration (Work notes)
Assigned to David Robinson.
&lt;br/&gt;Have been unable to resolve the issue.
Case #01788566 has now been raised with the vendor Accruent. Awaiting a reply.
02-12-2025 07:09:24 - PDXC Integration (Work notes)
Assigned to David Robinson.
01-12-2025 16:31:38 - PDXC Integration (Work notes)
Added attachment ::  QLDRail_INC added (CNDEF0001178) - Meridian rendition error.JPG
01-12-2025 16:31:38 - PDXC Integration (Work notes)
Vendor Referenced this Business Service Value on Update not found in database : Meridian
01-12-2025 16:31:08 - System (Work notes)
Platform DXC Integration incident INC0574919 updated INC40731885
01-12-2025 16:29:09 - PDXC Integration (Work notes)
Vendor Referenced this Business Service Value on Creation not found in database : Meridian
01-12-2025 16:29:04 - PDXC Integration (Work notes)
Added attachment ::  QLDRail_INC added (CNDEF0001178) - Meridian rendition error.JPG
</t>
  </si>
  <si>
    <t xml:space="preserve">
 2025-12-04 13:41:53 PDXC Integration - State is Resolved was Work in Progress
 2025-12-09 14:00:00  - State is Closed was Resolved</t>
  </si>
  <si>
    <t xml:space="preserve">
 2025-12-04 13:50:17 PDXC Integration - State is Resolved was Work in Progress
 2025-12-09 14:00:07  - State is Closed was Resolved</t>
  </si>
  <si>
    <t xml:space="preserve">
 2025-12-04 14:24:19 PDXC Integration - State is Resolved was Work in Progress
 2025-12-09 15:00:10  - State is Closed was Resolved</t>
  </si>
  <si>
    <t xml:space="preserve">
 2025-12-04 14:21:21 PDXC Integration - State is Resolved was Work in Progress
 2025-12-09 15:00:05  - State is Closed was Resolved</t>
  </si>
  <si>
    <t xml:space="preserve">
 2025-12-04 14:14:44 PDXC Integration - State is Resolved was Work in Progress
 2025-12-09 15:00:02  - State is Closed was Resolved</t>
  </si>
  <si>
    <t xml:space="preserve">
 2025-12-04 14:37:10 PDXC Integration - State is Resolved was Work in Progress
 2025-12-09 15:00:06  - State is Closed was Resolved</t>
  </si>
  <si>
    <t xml:space="preserve">
 2025-12-04 14:39:28 PDXC Integration - State is Resolved was Work in Progress
 2025-12-09 15:00:16  - State is Closed was Resolved</t>
  </si>
  <si>
    <t xml:space="preserve">08-12-2025 10:08:24 - Andy Phan (Work notes)
Checked for updates and user has restarted multiple times. 
Assigning to hypercare team for further assistance.
08-12-2025 09:47:32 - Nalini Shandil (Additional comments)
screens are working, but the responsiveness is an issue. 10 mins to log on and then have tp wait anther 10 to use any applications
05-12-2025 08:17:05 - Andy Phan (Work notes)
Called user, she is still having issues. 
Alongside the screen issues, windows 11 device takes a startup (15-20mins). 
Other issues include Microsoft apps taking a while to load, the device is slow and printing a PDF took 20 mins yesterday. 
User said she will update the ticket with the photos and issues today. And will notify Johnathan from the Win11 Project Hypercare team as well. 
Pending user update
05-12-2025 08:10:29 - Andy Phan (Work notes)
Investigating
04-12-2025 08:17:59 - Jack Filmer (Additional comments)
Hi Nalini,
Just wanted to follow up
If you are still experiencing issues, please give us a call on 07 3072 5000 (we are option 1), or alternatively email us at ITServiceDesk@qr.com.au so that we may complete further troubleshooting. Please be sure to cite incident no. (INC0574904) when you do so.
In the event that you are no longer having these issues please advise so that we may proceed with ticket closure.
Kind regards,
04-12-2025 08:17:59 - Jack Filmer (Work notes)
attempted to call user didnt pick up (left VM)
03-12-2025 10:48:08 - Matthew Lever (Additional comments)
Hi Nalini,
I just wanted to follow up with you after our call. Please make sure the device is restarted a couple of times and report back.
If you are still experiencing issues, please give us a call on 07 3072 5000 (we are option 1), or alternatively email us at ITServiceDesk@qr.com.au so that we may complete further troubleshooting. Please be sure to cite incident no. (INC0574904) when you do so.
In the event that you are no longer having these issues please advise so that we may proceed with ticket closure.
Kind regards,
Matthew Lever
03-12-2025 10:48:08 - Matthew Lever (Work notes)
SDA called user on 0403528448 
SDA checked Task Manager - User currently has bordering 90% RAM usage with their normal workload.
SDA checked device uptime - 1 day 20 hours. User advised to restart a couple of times and report back.
Pending user contact regarding performance.
03-12-2025 10:23:37 - Matthew Lever (Work notes)
Investigating.
03-12-2025 09:15:51 - Nalini Shandil (Additional comments)
Hi, Thanks for following up, I was still having similar issues yesterday, but updates are still coming thru. the issue now is the slow responsiveness and the laptop heating up. my number is 0403528448.
03-12-2025 08:25:40 - Andy Phan (Work notes)
pending user response
03-12-2025 08:25:40 - Andy Phan (Additional comments)
Hey Nalini,
I'm following up on the windows 11 issue. 
We are just reaching out in regard to a ticket that you have active with us; INC0574904 - WIN11_users additional screens not working.
Unfortunately, we had not gathered your phone number for you, please provide one so we can reach out to you, if this matter is still ongoing.
Please reach out if we can assist you further with this matter, either by responding to this email or reaching out to us on 07 3072 5000.
Kind regards,
Andy
03-12-2025 08:24:09 - Andy Phan (Work notes)
Investigating
02-12-2025 16:11:29 - Frederic Shea (Additional comments)
Hey Nalini,
We are just reaching out in regard to a ticket that you have active with us; INC0574904 - WIN11_users additional screens not working.
Unfortunately we had not gathered your phone number for you, please provide one so we can reach out to you, if this matter is still ongoing.
Please reach out if we can assist you further with this matter, either by responding to this email or reaching out to us on 07 3072 5000.
Kind regards,
Frederic.
01-12-2025 15:47:05 - Jack Filmer (Additional comments)
Hi Nalini,
Thank you for reaching out to the Queensland Rail IT Service Desk. 
If you have any further issues with your laptop please feel free to contact us by calling 07 3072 5000 (we are option 1), or alternatively email us at ITServiceDesk@qr.com.au.
Kind regards,
Jack F
01-12-2025 15:44:18 - Jack Filmer (Work notes)
user asked to be called back next day
</t>
  </si>
  <si>
    <t xml:space="preserve">
 2025-12-01 15:47:05 Jack Filmer - State is On Hold was Work in Progress
 2025-12-02 16:11:29 Fred Shea - Assignment Group is Win11 Service Desk was Global Service Desk
 2025-12-03 10:23:58 Matthew Lever - State is Work in Progress was On Hold
 2025-12-03 10:48:08 Matthew Lever - State is On Hold was Work in Progress
 2025-12-08 10:08:24 Andy Phan - State is Work in Progress was On Hold
 2025-12-09 12:37:57 Nic Baars - State is Resolved was Work in Progress
 2025-12-14 13:00:06  - State is Closed was Resolved</t>
  </si>
  <si>
    <t xml:space="preserve">
 2025-12-04 14:29:05 PDXC Integration - State is Resolved was Work in Progress
 2025-12-09 15:00:01  - State is Closed was Resolved</t>
  </si>
  <si>
    <t xml:space="preserve">
 2025-12-04 14:11:49 PDXC Integration - State is Resolved was Work in Progress
 2025-12-09 15:00:03  - State is Closed was Resolved</t>
  </si>
  <si>
    <t xml:space="preserve">
 2025-12-04 13:58:32 PDXC Integration - State is Resolved was Work in Progress
 2025-12-09 14:00:08  - State is Closed was Resolved</t>
  </si>
  <si>
    <t xml:space="preserve">
 2025-12-01 16:04:08 PDXC Integration - State is Work in Progress was New
 2025-12-01 20:37:03 PDXC Integration - State is On Hold was Work in Progress
 2025-12-04 14:55:11 PDXC Integration - State is Work in Progress was On Hold
 2025-12-04 16:03:55 PDXC Integration - State is Resolved was Work in Progress
 2025-12-09 17:00:02  - State is Closed was Resolved</t>
  </si>
  <si>
    <t xml:space="preserve">
 2025-12-04 14:31:34 PDXC Integration - State is Resolved was Work in Progress
 2025-12-09 15:00:08  - State is Closed was Resolved</t>
  </si>
  <si>
    <t xml:space="preserve">
 2025-12-04 14:43:36 PDXC Integration - State is Resolved was Work in Progress
 2025-12-09 15:00:14  - State is Closed was Resolved</t>
  </si>
  <si>
    <t xml:space="preserve">
 2025-12-04 14:33:58 PDXC Integration - State is Resolved was Work in Progress
 2025-12-09 15:00:12  - State is Closed was Resolved</t>
  </si>
  <si>
    <t xml:space="preserve">
 2025-12-04 14:17:49 PDXC Integration - State is Resolved was Work in Progress
 2025-12-09 15:00:09  - State is Closed was Resolved</t>
  </si>
  <si>
    <t xml:space="preserve">
 2025-12-04 13:37:04 PDXC Integration - State is Resolved was Work in Progress
 2025-12-09 14:00:09  - State is Closed was Resolved</t>
  </si>
  <si>
    <t xml:space="preserve">
 2025-12-04 14:41:27 PDXC Integration - State is Resolved was Work in Progress
 2025-12-09 15:00:11  - State is Closed was Resolved</t>
  </si>
  <si>
    <t xml:space="preserve">
 2025-12-01 14:56:13 Raegan Munro - State is On Hold was Work in Progress
 2025-12-01 16:00:34 Zoe O'Brien - State is Work in Progress was On Hold
 2025-12-01 16:07:23 PDXC Integration - State is On Hold was Work in Progress
 2025-12-03 11:47:28 PDXC Integration - State is Work in Progress was On Hold
 2025-12-03 11:57:24 PDXC Integration - State is Resolved was Work in Progress
 2025-12-08 12:00:14  - State is Closed was Resolved</t>
  </si>
  <si>
    <t xml:space="preserve">
 2025-12-04 14:26:53 PDXC Integration - State is Resolved was Work in Progress
 2025-12-09 15:00:00  - State is Closed was Resolved</t>
  </si>
  <si>
    <t xml:space="preserve">
 2025-12-01 14:22:16 Shane Kmet - Assigned to is Raegan Munro was 
 2025-12-01 16:27:23 Gilbert Noble - Assignment Group is Service Now was Global Service Desk
 2025-12-01 17:25:32 Lemuel So - Assigned to is Chau Nguyen was 
 2025-12-01 17:38:31 Chau Nguyen - State is On Hold was Work in Progress
 2025-12-01 17:41:22 Chau Nguyen - Assignment Group is SAP HR &amp; LMS was Service Now
 2025-12-02 08:59:09 Margaret Selff - Assignment Group is Global Service Desk was SAP HR &amp; LMS
 2025-12-02 09:00:01 Shane Kmet - Assigned to is Zoe O'Brien was 
 2025-12-03 16:09:50 Liam Bryan - State is Resolved was On Hold
 2025-12-08 17:00:09  - State is Closed was Resolved</t>
  </si>
  <si>
    <t xml:space="preserve">11-12-2025 11:46:07 - Tharun Kumar Guddeti (Additional comments)
Hi
You can close the request now
11-12-2025 11:41:55 - Chau Nguyen (Additional comments)
Hi Tharun,
It has been some time since your last update.
Have you had a chance to review and provide an update on this ticket please?
Thank you for your attention.
*Note: Please be advised that your ticket will be considered as resolved if there are no updates within the next 2 business days.
Regards,
Chau Nguyen
09-12-2025 09:31:10 - Chau Nguyen (Additional comments)
Hi Tharun,
It has been some time since your last update.
Have you had a chance to review and provide an update on this ticket please?
Thank you for your attention.
Regards,
Chau Nguyen
02-12-2025 10:50:02 - Chau Nguyen (Additional comments)
Hi Tharun,
I've checked and your account also has access for this function. You can use it as following steps:
1. Open the extract required record (DAAR0002144) while the navigator bar is still available, click "Settings" (gear icon) and click "Printer friendly version" (printer icon)
2. A new window will open, click "Click to print"
3. Select "Save as PDF" and click "Save"
Please kindly review and let me know if you have any concern.
Regards,
Chau Nguyen
02-12-2025 07:55:11 - Tharun Kumar Guddeti (Additional comments)
hi could you please let us know how to extract it as we i need some more requests to be extracted into pdf and also in future if the audit team needs we need to give them
01-12-2025 16:36:15 - Chau Nguyen (Additional comments)
Hi Tharun,
Thank you for reaching out to Service Now team.
I've exported DAAR0002144 into PDF on your behalf and attached here.
Please kindly review and let me know your feedback.
Regards,
Chau Nguyen
</t>
  </si>
  <si>
    <t xml:space="preserve">
 2025-12-01 14:34:22 Lemuel So - Assigned to is Chau Nguyen was 
 2025-12-01 16:36:15 Chau Nguyen - State is On Hold was Work in Progress
 2025-12-11 11:45:50 Tharun Guddeti - State is Resolved was On Hold</t>
  </si>
  <si>
    <t xml:space="preserve">
 2025-12-01 14:09:28 Cameron Horn - Assignment Group is DXC Security Firewall Management was Global Service Desk
 2025-12-01 14:14:11 PDXC Integration - State is Work in Progress was New
 2025-12-01 16:28:39 PDXC Integration - State is On Hold was Work in Progress
 2025-12-03 16:01:23 PDXC Integration - State is Work in Progress was On Hold
 2025-12-03 16:13:52 PDXC Integration - State is Resolved was Work in Progress
 2025-12-08 17:00:00  - State is Closed was Resolved</t>
  </si>
  <si>
    <t xml:space="preserve">
 2025-12-01 13:40:23 Shane Kmet - Assigned to is Raegan Munro was 
 2025-12-01 16:25:01 Gilbert Noble - Assignment Group is DXC Intune Support was Global Service Desk
 2025-12-01 20:21:02 PDXC Integration - State is On Hold was Work in Progress
 2025-12-05 11:17:00 David Barker - State is Resolved was On Hold
 2025-12-10 12:00:03  - State is Closed was Resolved</t>
  </si>
  <si>
    <t xml:space="preserve">11-12-2025 12:59:57 - Menique Voigt (Additional comments)
I'm sorry but this is getting beyond ridiculous now.  I have spent hours over the past few days on calls etc with IT trying to fix my computer without success.   A number of people have tried to remote to my computer without success, but a new person gets the incident, and they just keep trying and saying I can't remote in will log it with another area - and the circle continues.  I just keep getting the run around.  It has now been 10 days and I cannot do my job.    Can ONE person please just advise what needs to be done to fix it.
11-12-2025 12:53:12 - Pruthvish Patel (Work notes)
Investigating
11-12-2025 12:51:46 - PDXC Integration (Additional comments)
kundeti@dxc.com: Hi Team,
we are unable to login to device to fix the issue, files are copied into temp location.
please install Primavera application in user device
11-12-2025 12:51:09 - PDXC Integration (Work notes)
Assigned to Lakshmi Kundeti.
11-12-2025 12:51:09 - PDXC Integration (Work notes)
Assigned to Lakshmi Kundeti.
&lt;br/&gt;Added attachment ::  Screenshot 2025-12-11 081852.jpg
11-12-2025 08:41:10 - Menique Voigt (Work notes)
Platform DXC Integration incident INC0574847 updated INC40791098
11-12-2025 08:41:05 - Menique Voigt (Additional comments)
The Windows11 Team have tried unsuccessfully to fix the software centre issue.  Can someone just please install Primavera 23 on my computer, so I am able to complete reports I need to get done today.
10-12-2025 11:38:24 - PDXC Integration (Work notes)
Assigned to Lakshmi Kundeti.
10-12-2025 11:38:21 - PDXC Integration (Additional comments)
kundeti@dxc.com: can we login to device QRSL-K7S8N60CZV to check issue
will try again
if software center not getting installed we will install primavera manually in your device , please let us know.
08-12-2025 15:53:54 - PDXC Integration (Work notes)
Assigned to Lakshmi Kundeti.
08-12-2025 15:53:47 - PDXC Integration (Additional comments)
kundeti@dxc.com: Hi,
can we login to device QRSL-K7S8N60CZV to check issue
will try again .
08-12-2025 14:40:55 - Menique Voigt (Work notes)
Platform DXC Integration incident INC0574847 updated INC40791098
08-12-2025 14:40:50 - Menique Voigt (Additional comments)
Can you please revert my computer back to Windows 10.  This is taking far too long to fix and I need to be able to access the Software Centre to download the new version of Primavera.   I am no longer able to access the old version of Primavera, this week is my reporting week and cannot do my job without it.    Can you please fix this as soon as possible.
08-12-2025 08:34:13 - Menique Voigt (Work notes)
Platform DXC Integration incident INC0574847 updated INC40791098
08-12-2025 08:34:07 - Menique Voigt (Additional comments)
Yes a few different people have tried to remote into my computer to fix the issue without success.  They have also tried to remote in via me giving them the relevant IP address for my laptop, again, without success.
05-12-2025 16:01:58 - PDXC Integration (Work notes)
Assigned to Lakshmi Kundeti.
05-12-2025 16:01:57 - PDXC Integration (Additional comments)
kundeti@dxc.com: we tried client install remotely its failing
please let us know when can we login device to work on this.
05-12-2025 11:38:00 - Menique Voigt (Work notes)
Platform DXC Integration incident INC0574847 updated INC40791098
05-12-2025 11:37:56 - Menique Voigt (Additional comments)
not sure what you are checking on?  I still do not have a software centre nor can I access Primavera.  This will be come extremely urgent next week as my reporting requirements will be due and I cannot do them without Primavera
05-12-2025 11:33:14 - PDXC Integration (Work notes)
Assigned to Lakshmi Kundeti.
05-12-2025 11:32:58 - PDXC Integration (Work notes)
Assigned to Lakshmi Kundeti.
05-12-2025 11:32:55 - PDXC Integration (Additional comments)
diya.dey@dxc.com: checking on this
05-12-2025 11:32:05 - PDXC Integration (Work notes)
Assigned to Lakshmi Kundeti.
05-12-2025 09:17:31 - Lai Ping Haw (Work notes)
Platform DXC Integration incident INC0574847 created INC40791098
05-12-2025 09:17:16 - Lai Ping Haw (Work notes)
Hi SCCM team, can you please assist with this issue?
Thank you.
04-12-2025 14:31:29 - Andy Phan (Work notes)
user called back, and software centre is still missing. Windows 11 upgrade was 25/11/25 and has been an issue since then. 
Assigning to DXC Remote Desktop Support for further assistance.
04-12-2025 14:25:17 - Andy Phan (Work notes)
Investigating
04-12-2025 14:21:05 - Andy Phan (Work notes)
Pending user response
04-12-2025 14:21:05 - Andy Phan (Additional comments)
Hi Menique,
I tried to reach you on 07 30727691. 
Please contact us by calling 07 3072 5000 (select option 1) or alternatively email us at ITServiceDesk@qr.com.au so we can assist you further.
Kind regards, 
Andy
04-12-2025 14:18:49 - Andy Phan (Work notes)
Called user and left voicemail asking user to call us back regarding the software centre issue.
04-12-2025 14:16:05 - Andy Phan (Work notes)
Investigating
04-12-2025 12:51:04 - Menique Voigt (Additional comments)
Why has this been closed???  It has not been resolved.  I still do not have software centre.  I currently am unable to do a significant part of my role as I am unable to access Primaver.
02-12-2025 10:27:28 - Matthew Lever (Additional comments)
Hi Menique,
Just sending a message to advise you I'm not going to be opening a second ticket yet. 
We'll get Software Centre fixed and you should be able to upgrade from Primavera 19 to 23 and regain access.
Kind regards,
Matthew Lever
02-12-2025 10:27:28 - Matthew Lever (Work notes)
SDA didn't raise Primavera INC - sounds like once Software Centre is fixed, user will be able to upgrade from 19 to 23 and regain access.
02-12-2025 10:22:36 - Matthew Lever (Work notes)
User could not remote in using SCCM - attempted Laptop Ethernet IP Address: 10.90.30.103
SDA assigning to Win11 Project Hypercare
SDA raising INC0575098 regarding Primavera
02-12-2025 09:42:36 - Matthew Lever (Work notes)
User has called back
SDA verified service number
User reporting that the Windows update is failing, retried all - not working
Tried again last night and early this morning, updates failed. 
User still doesn't have Software Centre to upgrade
User also can't access Primavera on Windows 11 - Need newer version, can't login to old version
"Unable to connect to the database, please run the database configuration tool or contact your systems administrator."
Laptop Ethernet IP Address: 10.90.30.103
02-12-2025 08:44:39 - Andy Phan (Work notes)
Pending user response.
02-12-2025 08:44:39 - Andy Phan (Additional comments)
Hi Menique,
I'm just following up on the software centre issue. 
Are you still having issues with the software centre? 
please feel free to contact us by calling 07 3072 5000 (we are option 1), or alternatively email us at ITServiceDesk@qr.com.au.
Kind regards,
Andy
02-12-2025 08:43:00 - Andy Phan (Work notes)
Investigating
01-12-2025 13:59:17 - Jack Filmer (Additional comments)
Hi Menique,
Thank you for reaching out to the Queensland Rail IT Service Desk.
If you problem with software centre still persists 
please feel free to contact us by calling 07 3072 5000 (we are option 1), or alternatively email us at ITServiceDesk@qr.com.au.
Kind regards,
Jack F
</t>
  </si>
  <si>
    <t xml:space="preserve">
 2025-12-01 13:59:17 Jack Filmer - State is On Hold was Work in Progress
 2025-12-02 10:22:36 Matthew Lever - State is Work in Progress was On Hold
 2025-12-04 12:12:08 Jonathon Williams - State is Resolved was Work in Progress
 2025-12-04 12:51:34 Menique Voigt - State is Work in Progress was Resolved
 2025-12-04 14:21:05 Andy Phan - State is On Hold was Work in Progress
 2025-12-04 14:31:29 Andy Phan - State is Work in Progress was On Hold
 2025-12-04 14:34:00 Gilbert Noble - Assignment Group is Win11 Project Hypercare was DXC Remote Desktop Support
 2025-12-05 09:17:24 Tiffany Haw - Assignment Group is DXC Desktop Technology SCCM was Win11 Project Hypercare
 2025-12-05 11:32:55 PDXC Integration - State is On Hold was Work in Progress
 2025-12-11 12:51:46 PDXC Integration - State is Work in Progress was On Hold
 2025-12-11 12:53:20 Shane Kmet - Assignment Group is Win11 Service Desk was Global Service Desk
 2025-12-11 13:51:37 Jonathon Williams - Assignment Group is Win11 Project Hypercare was Win11 Service Desk</t>
  </si>
  <si>
    <t xml:space="preserve">10-12-2025 13:24:28 - PDXC Integration (Work notes)
Hi Team,
Upon checking, the user is looking for the Observr Capture application. The device (QRST-dXyw5SyJGW) is currently not part of the group "AP_DigitalMaintainer-SSO".
Kindly request you to verify and add the user to the mentioned group so the application can be installed automatically.
Thank you.
09-12-2025 13:13:54 - PDXC Integration (Work notes)
Assigned to Satya Gopala Krishna Pabbineedi.
09-12-2025 13:13:44 - PDXC Integration (Work notes)
Assigned to Satya Gopala Krishna Pabbineedi.
09-12-2025 13:13:39 - PDXC Integration (Additional comments)
s.pabbineedi@dxc.com: reached out to user via teams, awaiting response
09-12-2025 10:34:18 - PDXC Integration (Work notes)
Assigned to Satya Gopala Krishna Pabbineedi.
09-12-2025 10:26:15 - Tanmay Dave (Work notes)
Platform DXC Integration incident INC0574843 created INC40845457
09-12-2025 10:26:05 - Tanmay Dave (Additional comments)
Hi @Mark Sully
Can your team please help the user to install Obzervr into the user's device and later add them to AD as well.
Thanks
05-12-2025 07:30:27 - Rowan Kemp (Additional comments)
Hi, I am still awaiting access to digital maintainer. I was booked into the sessions for manager and observer in Rockhampton Dec 1&amp;2, attended these sessions with Malcolm however I have no apps or access to the apps on my devices. I received no email with instructions how to download and am faced with a sign in error when attempting to login on my phone to the version downloaded from the app store. Your assistance is appreciated.
01-12-2025 13:49:37 - Raegan Munro (Work notes)
Calling user on 0437898023 - User is located at Rockhampton. 
Assigning to Hypercare as per KB0021920.
01-12-2025 13:47:39 - Raegan Munro (Work notes)
Investigating.
</t>
  </si>
  <si>
    <t xml:space="preserve">
 2025-12-01 13:35:08 Shane Kmet - Assigned to is George Knight was 
 2025-12-01 13:49:37 Raegan Munro - Assignment Group is Obzervr Capture (Digital Maintainer) was Global Service Desk
 2025-12-09 09:44:44 Tanmay Dave - Assigned to is Tanmay Dave was 
 2025-12-09 10:26:07 Tanmay Dave - Assignment Group is DXC Intune Support was Obzervr Capture (Digital Maintainer)
 2025-12-09 13:13:40 PDXC Integration - State is On Hold was Work in Progress</t>
  </si>
  <si>
    <t xml:space="preserve">11-12-2025 12:22:53 - PDXC Integration (Work notes)
Assigned to Satya Gopala Krishna Pabbineedi.
&lt;br/&gt;From: Pabbineedi, Satya Gopala Krishna 
Sent: 11 December 2025 07:52
To: Tweedale, Jonathan &lt;Jonathan.Tweedale@qr.com.au&gt;
Cc: GDIC India Modern Workplace MDM team &lt;indiawpsmdm@dxc.com&gt;
Subject: RE: QR | INC40730063 | Issues transferring data from old to new work phone 
Hi Jonathan,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11-12-2025 12:22:52 - PDXC Integration (Work notes)
Assigned to Satya Gopala Krishna Pabbineedi.
&lt;br/&gt;From: Pabbineedi, Satya Gopala Krishna 
Sent: 11 December 2025 07:52
To: Tweedale, Jonathan &lt;Jonathan.Tweedale@qr.com.au&gt;
Cc: GDIC India Modern Workplace MDM team &lt;indiawpsmdm@dxc.com&gt;
Subject: RE: QR | INC40730063 | Issues transferring data from old to new work phone 
Hi Jonathan,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11-12-2025 12:22:48 - PDXC Integration (Additional comments)
s.pabbineedi@dxc.com: From: Pabbineedi, Satya Gopala Krishna 
Sent: 11 December 2025 07:52
To: Tweedale, Jonathan &lt;Jonathan.Tweedale@qr.com.au&gt;
Cc: GDIC India Modern Workplace MDM team &lt;indiawpsmdm@dxc.com&gt;
Subject: RE: QR | INC40730063 | Issues transferring data from old to new work phone 
Hi Jonathan,
We have not received any update from your end and hope that the issue has been resolved. Hence, closing the case based on 3-strike-rule process.
You can open a new case if you further require our assistance on the same. We will be happy to assist you.
Hope you have a great day ahead
Best Regards,
Psgkrishna 
Modern Management,MDM
DXC Technology
11-12-2025 12:22:08 - PDXC Integration (Work notes)
Assigned to Satya Gopala Krishna Pabbineedi.
10-12-2025 13:05:44 - PDXC Integration (Work notes)
Assigned to Satya Gopala Krishna Pabbineedi.
10-12-2025 13:05:37 - PDXC Integration (Additional comments)
s.pabbineedi@dxc.com: From: Pabbineedi, Satya Gopala Krishna 
Sent: 10 December 2025 08:35
To: Tweedale, Jonathan &lt;Jonathan.Tweedale@qr.com.au&gt;
Cc: GDIC India Modern Workplace MDM team &lt;indiawpsmdm@dxc.com&gt;
Subject: RE: QR | INC40730063 | Issues transferring data from old to new work phone 
*Third Follow-up*
Hi Jonathan,
Good day
Could you please share the possible timeframe for this week to check furtherly.
Best Regards,
Psgkrishna 
Modern Management,MDM
DXC Technology
09-12-2025 13:02:18 - PDXC Integration (Work notes)
Assigned to Satya Gopala Krishna Pabbineedi.
09-12-2025 13:02:16 - PDXC Integration (Additional comments)
s.pabbineedi@dxc.com: From: Pabbineedi, Satya Gopala Krishna 
Sent: 09 December 2025 08:32
To: Tweedale, Jonathan &lt;Jonathan.Tweedale@qr.com.au&gt;
Cc: GDIC India Modern Workplace MDM team &lt;indiawpsmdm@dxc.com&gt;
Subject: RE: QR | INC40730063 | Issues transferring data from old to new work phone 
*Second Follow-up*
Hi Jonathan,
Good day
Could you please share the possible timeframe for this week to check furtherly.
Best Regards,
Psgkrishna 
Modern Management,MDM
DXC Technology
08-12-2025 14:02:08 - PDXC Integration (Work notes)
Assigned to Satya Gopala Krishna Pabbineedi.
08-12-2025 14:02:04 - PDXC Integration (Work notes)
Assigned to Satya Gopala Krishna Pabbineedi.
08-12-2025 14:01:55 - PDXC Integration (Additional comments)
s.pabbineedi@dxc.com: From: Pabbineedi, Satya Gopala Krishna 
Sent: 08 December 2025 09:31
To: Tweedale, Jonathan &lt;Jonathan.Tweedale@qr.com.au&gt;
Cc: GDIC India Modern Workplace MDM team &lt;indiawpsmdm@dxc.com&gt;
Subject: RE: QR | INC40730063 | Issues transferring data from old to new work phone 
Hi Jonathan,
Good day
Could you please share the possible timeframe for this week to check furtherly.
Best Regards,
Psgkrishna 
Modern Management,MDM
DXC Technology
Email: s.pabbineedi@dxc.com
Bangalore, India
05-12-2025 13:33:48 - PDXC Integration (Work notes)
Assigned to Satya Gopala Krishna Pabbineedi.
05-12-2025 13:33:28 - PDXC Integration (Work notes)
Assigned to Satya Gopala Krishna Pabbineedi.
05-12-2025 13:33:24 - PDXC Integration (Work notes)
Assigned to Satya Gopala Krishna Pabbineedi.
&lt;br/&gt;From: Tweedale, Jonathan &lt;Jonathan.Tweedale@qr.com.au&gt; 
Sent: 04 December 2025 08:47
To: Pabbineedi, Satya Gopala Krishna &lt;s.pabbineedi@dxc.com&gt;
Subject: Re: QR | INC40730063 | Issues transferring data from old to new work phone 
Sorry for the delay in responding  
I'm currently away so will have another go at transferring phones next week
05-12-2025 13:33:19 - PDXC Integration (Additional comments)
s.pabbineedi@dxc.com: From: Pabbineedi, Satya Gopala Krishna 
Sent: 05 December 2025 09:03
To: 'Tweedale, Jonathan' &lt;Jonathan.Tweedale@qr.com.au&gt;
Cc: GDIC India Modern Workplace MDM team &lt;indiawpsmdm@dxc.com&gt;
Subject: RE: QR | INC40730063 | Issues transferring data from old to new work phone 
Hi Jonathan,
Good day
Could you please share the possible timeframe for next week to check.
Best Regards,
Psgkrishna 
Modern Management,MDM
DXC Technology
Email: s.pabbineedi@dxc.com
Bangalore, India
04-12-2025 12:41:38 - PDXC Integration (Work notes)
Assigned to Satya Gopala Krishna Pabbineedi.
04-12-2025 12:41:35 - PDXC Integration (Additional comments)
s.pabbineedi@dxc.com: From: Pabbineedi, Satya Gopala Krishna 
Sent: 04 December 2025 08:11
To: 'Tweedale, Jonathan' &lt;Jonathan.Tweedale@qr.com.au&gt;
Cc: Fathima, Azra &lt;afathima@dxc.com&gt;; Muchetty, Bhagyashree &lt;bhagyashree.muchetty@dxc.com&gt;
Subject: RE: QR | INC40730063 | Issues transferring data from old to new work phone 
*Third Follow-up*
Hi Jonathan,
Good day
The applications will not be transferred, however the required applications which user or device part of will be installed automatically. Also, please check whether the contacts are synced to outlook.
Best Regards,
Psgkrishna 
Modern Management,MDM
DXC Technology
Email: s.pabbineedi@dxc.com
Bangalore, India
03-12-2025 13:30:04 - PDXC Integration (Work notes)
Assigned to Satya Gopala Krishna Pabbineedi.
03-12-2025 13:30:01 - PDXC Integration (Additional comments)
s.pabbineedi@dxc.com: From: Pabbineedi, Satya Gopala Krishna 
Sent: 03 December 2025 08:59
To: 'Tweedale, Jonathan' &lt;Jonathan.Tweedale@qr.com.au&gt;
Cc: Fathima, Azra &lt;afathima@dxc.com&gt;; Muchetty, Bhagyashree &lt;bhagyashree.muchetty@dxc.com&gt;
Subject: RE: QR | INC40730063 | Issues transferring data from old to new work phone 
*Second Follow-up*
Hi Jonathan,
Good day
The applications will not be transferred, however the required applications which user or device part of will be installed automatically. Also, please check whether the contacts are synced to outlook.
Best Regards,
Psgkrishna 
Modern Management,MDM
DXC Technology
02-12-2025 19:47:28 - PDXC Integration (Work notes)
Assigned to Satya Gopala Krishna Pabbineedi.
02-12-2025 19:46:38 - PDXC Integration (Work notes)
Assigned to Satya Gopala Krishna Pabbineedi.
02-12-2025 19:46:37 - PDXC Integration (Additional comments)
s.pabbineedi@dxc.com: From: Pabbineedi, Satya Gopala Krishna 
Sent: 02 December 2025 10:25
To: 'Tweedale, Jonathan' &lt;Jonathan.Tweedale@qr.com.au&gt;
Cc: Fathima, Azra &lt;afathima@dxc.com&gt;; Muchetty, Bhagyashree &lt;bhagyashree.muchetty@dxc.com&gt;
Subject: RE: QR | INC40730063 | Issues transferring data from old to new work phone 
Hi Jonathan,
Good day
The applications will not be transferred, however the required applications which user or device part of will be installed automatically. Also, please check whether the contacts are synced to outlook.
Best Regards,
Psgkrishna 
Modern Management,MDM
DXC Technology
Email: s.pabbineedi@dxc.com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Tweedale, Jonathan &lt;Jonathan.Tweedale@qr.com.au&gt; 
Sent: 01 December 2025 09:57
To: Pabbineedi, Satya Gopala Krishna &lt;s.pabbineedi@dxc.com&gt;
Subject: RE: QR | INC40730063 | Issues transferring data from old to new work phone 
So, will all my Apps and contacts transfer across with the sim card to the new phone?
01-12-2025 13:57:28 - PDXC Integration (Work notes)
Assigned to Satya Gopala Krishna Pabbineedi.
01-12-2025 13:56:54 - PDXC Integration (Work notes)
Assigned to Satya Gopala Krishna Pabbineedi.
01-12-2025 13:56:50 - PDXC Integration (Additional comments)
s.pabbineedi@dxc.com: From: Pabbineedi, Satya Gopala Krishna 
Sent: 01 December 2025 09:26
To: 'Jonathan.Tweedale@qr.com.au' &lt;Jonathan.Tweedale@qr.com.au&gt;
Cc: GDIC India Modern Workplace MDM team &lt;indiawpsmdm@dxc.com&gt;
Subject: QR | INC40730063 | Issues transferring data from old to new work phone 
Hi Jonathan,
Hope you are doing good
I'm from Intune team. This is regarding the issue mentioned over the subject line. 
Upon checking from the backend, we have a device restriction policy in QR which restricting iCloud Data sync. Therefore, we recommend backing up any files to OneDrive using your QR credentials, so that you can access them via OneDrive.
Please let us know if you need any further assistance or if we are good to proceed with the ticket closure.
Best Regards,
Psgkrishna 
Modern Management,MDM
DXC Technology
01-12-2025 13:47:14 - PDXC Integration (Work notes)
Assigned to Satya Gopala Krishna Pabbineedi.
01-12-2025 13:24:35 - PDXC Integration (Work notes)
Vendor Referenced this CI Value on Creation not found in database : Corporate Mobile Phones
Vendor Referenced this Business Service Value on Creation not found in database : InTune
01-12-2025 13:24:11 - Zoe O'Brien (Work notes)
Platform DXC Integration incident INC0574832 created INC40730063
</t>
  </si>
  <si>
    <t xml:space="preserve">
 2025-12-01 13:47:06 PDXC Integration - State is Work in Progress was New
 2025-12-01 13:56:50 PDXC Integration - State is On Hold was Work in Progress
 2025-12-11 12:22:06 PDXC Integration - State is Work in Progress was On Hold
 2025-12-11 12:22:48 PDXC Integration - State is Resolved was Work in Progress</t>
  </si>
  <si>
    <t xml:space="preserve">11-12-2025 08:35:25 - Frederic Shea (Work notes)
OBC - 0458791494, left VM
11-12-2025 08:34:40 - Frederic Shea (Work notes)
Investigating
11-12-2025 08:30:00 - Raegan Munro (Work notes)
From: IT Service Desk 
Sent: Thursday, 11 December 2025 9:30 AM
To: Oxbrough, Mark &lt;mark.oxbrough@qr.com.au&gt;; 'mark.l.oxbrough@tmr.qld.gov.au' &lt;mark.l.oxbrough@tmr.qld.gov.au&gt;
Subject: INC0574809 - SAP prompting for credentials
Hi Mark,
I just wanted to follow up with you and determine if you are still having issues accessing SAP?
If so, please give us a call on 07 3072 5000 (we are option 1), or alternatively email us at ITServiceDesk@qr.com.au so that we may complete further troubleshooting. Please be sure to cite incident no. INC0574809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11-12-2025 08:29:00 - Raegan Munro (Work notes)
Unable to find previous follow up email in the inbox, starting new chain
11-12-2025 08:27:53 - Raegan Munro (Work notes)
Investigating.
10-12-2025 06:08:03 - Raegan Munro (Additional comments)
Hi Mark,
I just wanted to follow up with you and determine if you are still having issues accessing SAP?
If so, please give us a call on 07 3072 5000 (we are option 1), or alternatively email us at ITServiceDesk@qr.com.au so that we may complete further troubleshooting. Please be sure to cite incident no. INC0574809 when you do so. 
In the event that you are no longer having these issues please advise so that we may proceed with ticket closure. 
Kind regards, 
Raegan.
08-12-2025 16:16:58 - Gilbert Noble (Work notes)
User called,
confirmed the users details in SAP (service number and DoB)
reset the users password via DRA and provided it over the phone
advised the usder to wait 10 minutes and try login via web on external device and call back if issues persist
08-12-2025 14:24:01 - Clair Neate (Work notes)
Pending 
Mark Oxbrough
08-12-2025 14:23:44 - Clair Neate (Work notes)
Sent user an email to follow up if they are still needing help with this issue.
08-12-2025 14:22:28 - Clair Neate (Work notes)
Hi Mark,
I’m just following up regarding your SAP issue you raised under INC0574809.
Are you still having issues?
If you are can you please contact us by calling  07 3072 5000 (option1) or alternatively emailing us on itservicedesk@qr.com.au
Kind Regards,
Clair. N
Assistant Customer Support
08-12-2025 14:15:50 - Clair Neate (Work notes)
Investigating
05-12-2025 14:06:00 - Andy Phan (Additional comments)
Hi Mark,
I'm following up regarding the SAP issue. Are you still experiencing any problems with SAP?
If you have any further issues with this please feel free to contact us by calling 07 3072 5000 (we are option 1), or alternatively email us at ITServiceDesk@qr.com.au.
Kind regards,
Andy
05-12-2025 14:06:00 - Andy Phan (Work notes)
Pending user response
05-12-2025 14:03:42 - Andy Phan (Work notes)
Investigating
04-12-2025 13:08:32 - Cameron Horn (Work notes)
Called Mark Oxbrough but there was no answer
Left a message asking Mark Oxbrough to contact the service desk
04-12-2025 13:08:32 - Cameron Horn (Additional comments)
Good afternoon Mark,
I have recently tried to contact you about the SAP issue but was unable to reach you.
Please contact the service desk back on 07 3072 5000 so we can assist with your issue.
Kind regards,
Cameron
04-12-2025 13:05:46 - Cameron Horn (Work notes)
Investigating
02-12-2025 17:23:00 - Mary Jane Galon (Work notes)
Hi SD Team - Good day. Upon checking his ID, his password got expired last November 26 and that is why he cannot login to the portal ESS as it won't access his password.
User is currently in a non-QR office and could not connect to a QR network at the moment. He tried to change his password via https://myaccount.microsoft.com/ but was not able to proceed and seems to work when connected to QR network only.
Is there other way user can update the service ID password?
02-12-2025 01:35:42 - Mary Jane Galon (Additional comments)
Hi @Mark Oxbrough - Good morning. May I ask when will you be available for a call via MS Teams please? This is so we can further check on your issue. Thank you.
01-12-2025 12:28:24 - Cameron Horn (Work notes)
Assigning to the SAP Basis team to assist
</t>
  </si>
  <si>
    <t xml:space="preserve">
 2025-12-02 01:35:42 Jane Galon - State is On Hold was New
 2025-12-02 01:41:14 Jane Galon - Assigned to is Jane Galon was 
 2025-12-02 17:23:00 Jane Galon - Assignment Group is Global Service Desk was SAP Basis
 2025-12-03 05:59:38 Shane Kmet - Assigned to is Raegan Munro was 
 2025-12-11 08:35:25 Fred Shea - State is Resolved was On Hold</t>
  </si>
  <si>
    <t xml:space="preserve">10-12-2025 12:50:15 - Hsin Shen (Additional comments)
Hi @Michelle Ng,
Since we still haven't heard from you since the solution was provided on the 1-Dec, we'll go ahead and close off this ticket now assuming your issue has been resolved.
If you still require assistance with something else, please open another ticket to reach us.
08-12-2025 11:47:12 - Hsin Shen (Additional comments)
Hi @Michelle Ng,
As we have not heard from you, this will be our final reminder to please confirm the resolution of this ticket, and we will be closing off this ticket on the 10-Dec if we don't hear form you. If your issue have not been resolved please respond asap, thanks.
04-12-2025 13:43:58 - Hsin Shen (Additional comments)
Hi @Michelle Ng,
Have you had a chance to review my previous comment? If there're no other issues, we'll need to go ahead and close off this ticket. Thanks.
01-12-2025 13:30:25 - Hsin Shen (Additional comments)
Hi @Michelle Ng,
From a review of the 'SAP Standard Request Form' form, I can see that currently the form will ONLY reveal the 'Revenue GL Account' field and other fields when the following selections are made...
Which SAP area is the request for? = SAP Sales and Distribution
Type of Request = Customer Group for NAB
Request Options = Create or Change
See attached 'screenshot01.png' of the form.
For both of the requests you submitted (RITM0269973 and RITM0269990), you had selected 'Other Requests' under the 'Type of Request' question.
'SAP Standard Request Form' form
https://queenslandrail.service-now.com/service_management?id=sc_cat_item&amp;sys_id=82d0df6f1bdde1101ee87510dc4bcb4f
Hoep this answers your question?
</t>
  </si>
  <si>
    <t xml:space="preserve">
 2025-12-01 13:15:04 Lemuel So - Assigned to is John Shen was 
 2025-12-01 13:30:25 John Shen - State is On Hold was Work in Progress
 2025-12-10 12:50:15 John Shen - State is Resolved was On Hold
 2025-12-10 13:00:09  - State is Closed was Resolved</t>
  </si>
  <si>
    <t xml:space="preserve">11-12-2025 11:42:35 - Chau Nguyen (Additional comments)
Hi Claudia,
It has been some time since your last update.
Have you had a chance to review and provide an update on this ticket please?
Thank you for your attention.
Regards,
Chau Nguyen
04-12-2025 10:09:17 - Chau Nguyen (Additional comments)
Hi Claudia,
Please no worries, I've tested on your behalf and all are as expected (attached image in Prod and Test at 8:45).
Please kindly review and let me know your feedback.
Regards,
Chau Nguyen
03-12-2025 15:29:00 - Chau Nguyen (Additional comments)
Hi Claudia,
Thank you for the confirmation.
Please keep in mind that this fix is just only in Test and test both Test and Prod to see there is any difference.
Regards,
Chau Nguyen
03-12-2025 15:18:50 - Claudia Kearns (Additional comments)
reply from: claudia.kearns@qr.com.au
Thanks Chau, both myself and Laura will create expense lines tomorrow before 9am and test that it is working and is pulling the correct date.
@Hogan, Laura&lt;mailto:laura.hogan@qr.com.au&gt; FYA with me tomorrow AM please 😊
[Queensland Rail logo]
Claudia Kearns
Principal digital portfolio Coordinator
RC1-12, 305 Edward Street
Brisbane, QLD 4000
T: 3072 1434
F: 3072 8259
W: queenslandrail.com.au&lt;http://queenslandrail.com.au/&gt;
03-12-2025 15:15:06 - Chau Nguyen (Additional comments)
Hi Claudia,
I've updated your request in Test/UAT. Link: https://queenslandrailtest.service-now.com/
Unfortunately, there is none testing configuration to test this except testing between 12AM to 9AM.
Please kindly review and let me know your feedback.
Regards,
Chau Nguyen
03-12-2025 11:17:04 - Chau Nguyen (Additional comments)
Hi Claudia,
It has been there since 2021, maybe it's rarely to happen.
I can customize the default populated time to our timezone and let you know soon.
Regards,
Chau Nguyen
03-12-2025 10:33:16 - Claudia Kearns (Additional comments)
reply from: claudia.kearns@qr.com.au
Hi Chau,
Thank you for confirming, is this a new change as I don’t believe this has happened before?
If not, is there a way to change the timezones to align to real time?
[Queensland Rail logo]
Claudia Kearns
Principal digital portfolio Coordinator
RC1-12, 305 Edward Street
Brisbane, QLD 4000
T: 3072 1434
F: 3072 8259
W: queenslandrail.com.au&lt;http://queenslandrail.com.au/&gt;
03-12-2025 10:24:37 - Chau Nguyen (Additional comments)
Hi Claudia,
Upon review, this is due to the difference of time zones.
The Date when creating Expense line is default to use GMT, while QR SNow system is using GMT+10. Therefore, this Expense line must be created before 10AM 1-Dec-2025.
Please kindly review and let me know your feedback.
Regards,
Chau Nguyen
03-12-2025 09:58:46 - Claudia Kearns (Additional comments)
reply from: claudia.kearns@qr.com.au
Great – thank you for fixing that so quickly. We have identified how the error started also.
Created by Lechani McGibbon on 03/12 – Created this expense line and when it opened the date returned to 1 day prior. Therefore when she raised on 1 December, the date field changed to 30 November 2025 which is incorrect.
[cid:image008.png@01DC643B.30AE9C70]
Created by Laura Hogan as a check as below.
[cid:image009.png@01DC643B.30AE9C70]
[cid:image010.png@01DC643B.30AE9C70]
Are you able to advise why the Date field is pushed back one calendar date from when we create the expense line
Thanks
Claudia
[Queensland Rail logo]
Claudia Kearns
Principal digital portfolio Coordinator
RC1-12, 305 Edward Street
Brisbane, QLD 4000
T: 3072 1434
F: 3072 8259
W: queenslandrail.com.au&lt;http://queenslandrail.com.au/&gt;
02-12-2025 12:53:32 - Chau Nguyen (Additional comments)
Hi Claudia,
I believe you missed re-process step after update the Amount of an Expense line.
After updating the Amount, the State need to be updated to "Pending" or "None", then be updated to "Processed" again.
Please kindly review and let me know if you have any concern.
Regards,
Chau Nguyen
02-12-2025 12:31:50 - Claudia Kearns (Additional comments)
reply from: claudia.kearns@qr.com.au
Hi Chau
Thank you for fixing that, are you able to advise what we did wrong that caused the error?
Thanks
Claudia
[Queensland Rail logo]
Claudia Kearns
Principal digital portfolio Coordinator
RC1-12, 305 Edward Street
Brisbane, QLD 4000
T: 3072 1434
F: 3072 8259
W: queenslandrail.com.au&lt;http://queenslandrail.com.au/&gt;
02-12-2025 12:22:23 - Chau Nguyen (Additional comments)
Hi Claudia,
Thank you for the confirmation.
I've updated the actuals as your request.
Please kindly review and let me know your feedback.
Regards,
Chau Nguyen
02-12-2025 12:04:59 - Claudia Kearns (Additional comments)
reply from: claudia.kearns@qr.com.au
Hi Chau,
Yes please, the November (05) period should be $0. And the December period (06) should have the actuals captured as 38,629.50.
Thanks
Claudia
[Queensland Rail logo]
Claudia Kearns
Principal digital portfolio Coordinator
RC1-12, 305 Edward Street
Brisbane, QLD 4000
T: 3072 1434
F: 3072 8259
W: queenslandrail.com.au&lt;http://queenslandrail.com.au/&gt;
02-12-2025 11:58:20 - Chau Nguyen (Additional comments)
Hi Claudia,
Thank you for reaching out to Service Now team.
Upon review, could you please confirm that you want M05 actual is 0 and M06 actual is 38,629.50?
Regards,
Chau Nguyen
01-12-2025 12:24:44 - Ruey Lim (Work notes)
From: IT Service Desk 
Sent: Monday, 1 December 2025 12:38 PM
To: Kearns, Claudia &lt;claudia.kearns@qr.com.au&gt;
Subject: RE: Please raise an INC for SNOWPPM (PRJ - Signalling Virtual Machine)
Hi Claudia,
Thank you for reaching out to the Queensland Rail IT Service Desk.
I have now raised a ticket in relation to this and assigned it through to the appropriate team as requested. Please see ticket no.INC0574803 for further updates.
Kind Regards,
Ruey Yan Lim
Assistant Customer Support
01-12-2025 12:06:28 - Ruey Lim (Work notes)
Assigning to ServiceNow team as per requested by user 
</t>
  </si>
  <si>
    <t xml:space="preserve">
 2025-12-01 12:18:14 Fred Shea - State is On Hold was Work in Progress
 2025-12-01 13:18:09 Fred Shea - State is Work in Progress was On Hold
 2025-12-01 13:29:29 Gilbert Noble - Assigned to is Gilbert Noble was 
 2025-12-01 13:31:21 Gilbert Noble - Assignment Group is DXC Desktop CBD was DXC Remote Desktop Support
 2025-12-03 08:54:01 PDXC Integration - State is On Hold was Work in Progress
 2025-12-04 12:21:13 PDXC Integration - State is Work in Progress was On Hold
 2025-12-04 12:30:04 PDXC Integration - State is Resolved was Work in Progress
 2025-12-09 13:00:01  - State is Closed was Resolved</t>
  </si>
  <si>
    <t xml:space="preserve">
 2025-12-01 11:47:59 Raegan Munro - State is On Hold was Work in Progress
 2025-12-01 12:54:14 Raegan Munro - Assignment Group is DXC Security Firewall Management was Global Service Desk
 2025-12-01 12:54:43 Raegan Munro - State is Work in Progress was On Hold
 2025-12-03 12:23:32 PDXC Integration - State is On Hold was Work in Progress
 2025-12-05 10:02:22 PDXC Integration - State is Work in Progress was On Hold
 2025-12-05 10:29:12 PDXC Integration - State is On Hold was Work in Progress
 2025-12-05 11:32:21 PDXC Integration - State is Work in Progress was On Hold
 2025-12-05 11:33:10 PDXC Integration - State is Resolved was Work in Progress
 2025-12-10 12:00:03  - State is Closed was Resolved</t>
  </si>
  <si>
    <t xml:space="preserve">
 2025-12-01 11:28:48 Fred Shea - State is On Hold was Work in Progress
 2025-12-05 06:14:20 Raegan Munro - State is Resolved was On Hold
 2025-12-10 07:00:00  - State is Closed was Resolved</t>
  </si>
  <si>
    <t xml:space="preserve">
 2025-12-01 14:02:36 PDXC Integration - State is Work in Progress was New
 2025-12-01 15:50:32 Gilbert Noble - Assignment Group is Win11 Project Hypercare was DXC Desktop Tech Bar Rail Centre 1
 2025-12-08 08:54:41 Nic Baars - Assigned to is Nic Baars was 
 2025-12-10 08:27:28 Nic Baars - State is Resolved was Work in Progress</t>
  </si>
  <si>
    <t xml:space="preserve">
 2025-12-01 11:18:14 Gilbert Noble - Assignment Group is DXC Desktop CBD was DXC Remote Desktop Support
 2025-12-01 13:00:55 PDXC Integration - State is Work in Progress was New
 2025-12-03 15:53:09 PDXC Integration - State is On Hold was Work in Progress
 2025-12-04 09:21:50 PDXC Integration - State is Work in Progress was On Hold
 2025-12-04 09:41:50 PDXC Integration - State is Resolved was Work in Progress
 2025-12-09 10:00:03  - State is Closed was Resolved</t>
  </si>
  <si>
    <t xml:space="preserve">
 2025-12-01 10:52:43 Shane Kmet - Assigned to is Zoe O'Brien was 
 2025-12-01 13:30:59 Raegan Munro - Assignment Group is DXC Desktop Technology SCCM was Global Service Desk
 2025-12-01 16:06:49 PDXC Integration - State is On Hold was Work in Progress
 2025-12-01 19:40:03 PDXC Integration - Assignment Group is DXC Intune Support was DXC Desktop Technology SCCM
 2025-12-05 13:38:33 PDXC Integration - State is Resolved was On Hold
 2025-12-10 14:00:09  - State is Closed was Resolved</t>
  </si>
  <si>
    <t xml:space="preserve">12-12-2025 14:51:11 - Hsin Shen (Additional comments)
Hi @Rina Bautista,
Since we still haven't heard from you since the solution was provided on the 1-Dec, we'll go ahead and close off this ticket now.
If you still require assist with your account, please open a new ticket. Ta.
10-12-2025 12:55:38 - Hsin Shen (Additional comments)
Hi @Rina Bautista,
If you can now login to ServiceNow, please let us know. We will need to close off this ticket by the 12-Dec if we don't hear back from you.
08-12-2025 11:50:01 - Hsin Shen (Additional comments)
Hi @Rina Bautista,
Have you attempted to login again to ServiceNow? If the access has been resovled, we'll need to go ahead and close off this ticket, thanks.
04-12-2025 13:45:04 - Hsin Shen (Additional comments)
Hi @John Rinaldi,
Have you attempted to login again to ServiceNow? If the access has been resovled, we'll need to go ahead and close off this ticket, thanks.
01-12-2025 14:14:51 - Hsin Shen (Additional comments)
Hi @Liam Bryan, @Rina Bautista,
As per Mark O'Connor's email, Rina's user account in Production has been restored.
Mark has also mentioned that the lock-out was due to the current known issue relating to Position change (known issue on batch file processing from SAP ECC to ServiceNow).
@Rina Bautista please try to log in again and let us know if your issue has been resolved or not, thanks.
01-12-2025 11:36:48 - Hsin Shen (Additional comments)
Hi @Liam Bryan,
I can see that Rina Buatista's (O912600) user account in the ServiceNow Production instance has been deactivated and locked-out due to the expiry of the Termination Date (see attached 'screenshot01.png').
I have emailed Mark O'Connor from People, Wellbeing and Sustainability to help review Rina's account form the HR systems from his end, and advice on what actions are required.
</t>
  </si>
  <si>
    <t xml:space="preserve">
 2025-12-01 10:46:13 John Shen - Assigned to is John Shen was 
 2025-12-01 11:36:48 John Shen - State is On Hold was Work in Progress
 2025-12-12 14:51:11 John Shen - State is Resolved was On Hold
 2025-12-12 15:00:00  - State is Closed was Resolved</t>
  </si>
  <si>
    <t xml:space="preserve">09-12-2025 13:38:34 - PDXC Integration (Work notes)
Assigned to Jacen Warriner.
&lt;br/&gt;Re-imaged device and sent temporary laptop for use. User to call Service Desk for assistance with initial setup.
09-12-2025 13:38:28 - PDXC Integration (Work notes)
Assigned to Jacen Warriner.
&lt;br/&gt;Re-imaged device and sent temporary laptop for use. User to call Service Desk for assistance with initial setup.
09-12-2025 13:38:23 - PDXC Integration (Additional comments)
jacen.warriner@dxc.com: Thanks for reaching out! Shiree and Indy were super helpful getting everything set up over the phone =)
09-12-2025 11:02:19 - PDXC Integration (Work notes)
Assigned to Jacen Warriner.
&lt;br/&gt;rang Shiree - attempted to set up replacement laptop over the phone.
based on conversation, this may have been affected by the adobe/intune problem - no device could be enrolled at that time.
Shiree unplugged the old laptop and plugged in the replacement.
Turned on the device to begin initial setup/ enrollment
Changed contact to Indy 0447490432
09-12-2025 11:02:19 - PDXC Integration (Work notes)
Assigned to Jacen Warriner.
09-12-2025 10:38:11 - George Knight (Work notes)
Platform DXC Integration incident INC0574762 updated INC40728820
09-12-2025 10:38:06 - George Knight (Work notes)
Adrian Ranford called - needs help ASAP
nandha.vemishetty2@dxc.com - OOO "Hi, I am not in the office today. Will be reaching out to you as soon as I am back on my desk. Thank you"
Best Contact: +61 7 3072 8714 (Rothwell stn.)
09-12-2025 09:09:50 - Frederic Shea (Work notes)
Platform DXC Integration incident INC0574762 updated INC40728820
09-12-2025 09:09:43 - Frederic Shea (Work notes)
IBC - Shiree Taylor
User is calling up for assistance with the configuration of the new device
User would also like to advise that Jamie Melville (group station master) is really stressing the importance of this matter
Users have repeatedly tried calling through to Nandha Vemishetty on +61 730722359, but keeps going to VM
User requests the desktop please reach out in regards to this ASAP
==============================
Best Contact: +61 737028714 (Rothwell stn.)
Second Contact: +61 457669783 (Shiree Taylor)
Last Contact: +61 416153679 (Jamie Melville)
08-12-2025 17:48:08 - Shane Kmet (Work notes)
Platform DXC Integration incident INC0574762 updated INC40728820
08-12-2025 17:48:04 - Shane Kmet (Work notes)
Melville, Jamie &lt;jamie.melville@qr.com.au&gt; 
Sent: Monday, 8 December 2025 6:37 PM
To: IT Service Desk &lt;ITServiceDesk@qr.com.au&gt;
Subject: FW: Laptop has been delivered to Rothwell
Hi, 
Are you able to assist with the setup of the new laptop that was received at Rothwell? 
Kind Regards
Jamie 
Jamie Melville
Group Station Master
Petrie Station, Station Stn
Petrie 4502 QLD 
T: 3072 8738 | M: 0416 153 679
W: www.queenslandrail.com.au   
How are you using SEQ's safety principles (CIRCLE) in your workplace?
08-12-2025 17:47:38 - Shane Kmet (Work notes)
Platform DXC Integration incident INC0574762 updated INC40728820
08-12-2025 17:47:09 - Shane Kmet (Work notes)
Attachment(s) not E-bonded as they exceeded the allowed size of 3.7MB
08-12-2025 11:14:03 - Raegan Munro (Work notes)
Platform DXC Integration incident INC0574762 updated INC40728820
08-12-2025 11:13:59 - Raegan Munro (Work notes)
Description of Issue:
 User called to advise that the device has been received but user is unsure how to set it up.
Troubleshooting:
 User tries calling Nandha directly as per previous work notes but went to voicemail. 
Leaving note for Desktop to assist user in case any special set up is required. 
============================ 
Username: Kasia Palencia
Employee ID: R914439
Contact Number: 0497484896
Location: Rothwell Station
08-12-2025 10:14:14 - Shane Kmet (Work notes)
Platform DXC Integration incident INC0574762 updated INC40728820
08-12-2025 10:14:10 - Shane Kmet (Work notes)
Issue/s:
User called in, follow up on INC0574762
Troubleshooting:
Advised user the update 
08-12-2025 08:56:51
nandha.vemishetty2@dxc.com: checked with the tracking using the '307681258' and the device will be delivered by 05:00PM on 08/12/2025.
attaching the image below.
Please do let me know ones you received the device, so I can help with the initial set up whenever I am back on my desk or Please call Service Desk for assistance.
User advised that she is finishing today at finish at 11.30am
There is another person working  that will be working until 6pm (but will be busy after 3pm due to trains)  07 3072 2359
@desktop - Please reach out to users to help narrow down the ETA for the device to be delivered and setup
=================================
Name: Shiree Taylor
Contact number: 0457 669 783 
Hours of Contact: finish at 11.30am
08-12-2025 08:56:54 - PDXC Integration (Work notes)
Assigned to NANDHA VEMISHETTY.
08-12-2025 08:56:54 - PDXC Integration (Work notes)
Assigned to NANDHA VEMISHETTY.
08-12-2025 08:56:51 - PDXC Integration (Additional comments)
nandha.vemishetty2@dxc.com: checked with the tracking using the '307681258' and the device will be delivered by 05:00PM on 08/12/2025.
attaching the image below.
Please do let me know ones you received the device, so I can help with the initial set up whenever I am back on my desk or Please call Service Desk for assistance.
08-12-2025 08:56:34 - PDXC Integration (Work notes)
Assigned to NANDHA VEMISHETTY.
08-12-2025 08:56:34 - PDXC Integration (Work notes)
Assigned to NANDHA VEMISHETTY.
08-12-2025 08:56:26 - PDXC Integration (Additional comments)
nandha.vemishetty2@dxc.com: checked with the tracking using the '307681258' and the device will be delivered by 05:00PM on 08/12/2025.
attaching the image below.
Please do let me know ones you received the device, so I can help with the initial set up whenever I am back on my desk or Please call Service Desk for assistance.
08-12-2025 08:56:08 - PDXC Integration (Work notes)
Assigned to NANDHA VEMISHETTY.
08-12-2025 08:55:28 - PDXC Integration (Work notes)
Assigned to NANDHA VEMISHETTY.
&lt;br/&gt;Added attachment ::  device tracking.PNG
05-12-2025 12:54:08 - PDXC Integration (Work notes)
Assigned to NANDHA VEMISHETTY.
05-12-2025 12:53:54 - PDXC Integration (Work notes)
Assigned to NANDHA VEMISHETTY.
05-12-2025 12:53:52 - PDXC Integration (Additional comments)
nandha.vemishetty2@dxc.com: contacted the Rothwell station and spoke with Shiree Taylor. 
Trying the reset PC without entering the Email address when it asked to. 
Advised user about the temporary device that's been dispatched to replace the laptop.
waiting for user to call me back when the device prompted to enter the details.
05-12-2025 12:32:44 - Frederic Shea (Work notes)
Platform DXC Integration incident INC0574762 updated INC40728820
05-12-2025 12:32:39 - Frederic Shea (Work notes)
IBC - Shiree Taylor
User is returning call from Nandha
User received a call when they could not troubleshoot the matter
Nandha requested User call them back , but no contact details were provided
Best Contact: +61 457669783
05-12-2025 12:08:56 - PDXC Integration (Work notes)
Assigned to NANDHA VEMISHETTY.
05-12-2025 12:08:48 - PDXC Integration (Additional comments)
nandha.vemishetty2@dxc.com: From: Vemishetty, Nandha 
Sent: Friday, 5 December 2025 12:08 PM
To: Shlykov, Igor &lt;igor.shlykov@qr.com.au&gt;
Cc: Francis, Stephen &lt;stephen.francis@qr.com.au&gt;; Taylor, Shiree &lt;shiree.taylor@qr.com.au&gt;
Subject: INC0574762 - Temporary laptop is ready for dispatch
Hi Igor, 
Nandha here from ICT. Just a follow-up with the update on the laptop which is having continuous issues. 
This email is to confirm that, the device with Asset tag – SL232007 was ready for dispatch from Central station. Pleased to let you know that SL232007 is a temporary device to be used until the issue gets fixed with SL233783. 
 TNT details as follows:
Shipment number:
307681258
Customer reference
9294504 | INC0574762
Booking number:
BNE 824212
Please let me know, ones you received the asset SL232007 so I can arrange the return TNT for SL233783.
Let me know if you have any doubts and clarification around this.
Many thanks,
Nandha Vemishetty.
05-12-2025 12:04:22 - Raegan Munro (Work notes)
Platform DXC Integration incident INC0574762 updated INC40728820
05-12-2025 12:04:17 - Raegan Munro (Work notes)
Description of Issue:
 User called for an update on this request and to confirm when a technician would be sent out. 
Troubleshooting:
 Leaving note for Desktop to update user asap.
============================ 
Username: Shiree Taylor
Employee ID: R914065
Contact Number: 0457 669 783
05-12-2025 11:53:34 - PDXC Integration (Work notes)
Assigned to NANDHA VEMISHETTY.
&lt;br/&gt;message sent to Igor.
I will send the device first for the temporary purpose and then I will work on the your device ones I received it. Then I will swap the devices again.
05-12-2025 08:35:17 - Shane Kmet (Work notes)
Platform DXC Integration incident INC0574762 updated INC40728820
05-12-2025 08:35:12 - Shane Kmet (Work notes)
Issue/s:
User called in, at Rockwall Station, laptop has been down for days
Dont have access, cannot email or point
There was a note left, IT to pick up for repair today
Troubleshooting:
Garry Shlykov - 904904
Ticket was logged by this user
User adicasd that they all move around and there are several persons on site today
User Stephen Francis is leaving at 11.30am  and then replaced by Shiree Taylor and will be 11am to 7pm
Users would like to know when an IT Tech is to be attending to pick up/repair the PC
=================================
Name: Stephen Francis
Contact number: 0458129026
Hostname: SL233783 
Location Rothwell Station - Office near toilets
04-12-2025 16:01:48 - PDXC Integration (Work notes)
Assigned to NANDHA VEMISHETTY.
&lt;br/&gt;Fresh start initiated and failed at the device setup stage
sending out the SL4 meanwhile the SL6.
04-12-2025 11:46:09 - PDXC Integration (Work notes)
Assigned to NANDHA VEMISHETTY.
04-12-2025 11:45:28 - PDXC Integration (Work notes)
Assigned to NANDHA VEMISHETTY.
04-12-2025 11:45:22 - PDXC Integration (Additional comments)
nandha.vemishetty2@dxc.com: got confirmation, stating the Wireless adapter is still missing.
can't connect to any wireless networks.
the least option is to re-image the device.
asked Garry to reach out to me as he is the one working in the afternoon shift.
04-12-2025 11:44:58 - PDXC Integration (Work notes)
Assigned to NANDHA VEMISHETTY.
04-12-2025 11:44:29 - PDXC Integration (Work notes)
Assigned to NANDHA VEMISHETTY.
&lt;br/&gt;got confirmation, stating the Wireless adapter is still missing.
can't connect to any wireless networks. 
the least option is to re-image the device. 
asked Garry to reach out to me as he is the one working in the afternoon shift.
03-12-2025 14:38:59 - PDXC Integration (Work notes)
Assigned to NANDHA VEMISHETTY.
&lt;br/&gt;contacted Rothwell station but haven't got any response.
02-12-2025 16:11:27 - Igor Shlykov (Work notes)
Platform DXC Integration incident INC0574762 updated INC40728820
02-12-2025 16:11:22 - Igor Shlykov (Additional comments)
Tomorrow there will be other staff member. Please, call to Rothwell station.
02-12-2025 15:59:58 - PDXC Integration (Work notes)
Assigned to NANDHA VEMISHETTY.
02-12-2025 15:59:04 - PDXC Integration (Work notes)
Assigned to NANDHA VEMISHETTY.
02-12-2025 15:59:00 - PDXC Integration (Additional comments)
nandha.vemishetty2@dxc.com: please do let me know if you still see the Wireless networks. I will reach out to you tomorrow (03/12/2025).
02-12-2025 15:58:25 - PDXC Integration (Work notes)
Assigned to NANDHA VEMISHETTY.
&lt;br/&gt;network reset done and restarting the device. I will check with the device tomorrow.
02-12-2025 15:16:18 - PDXC Integration (Work notes)
Assigned to NANDHA VEMISHETTY.
&lt;br/&gt;contacted user and Ryan Salisbury picked up the call. 
confirmed there are issues with the external keyboard. 
I asked him to perform the Hard reboot. After the login , user can't see any Wired or Wireless networks. 
asked him to connect the LAN with the travel dock and see if the Ethernet works.
Ethernet is connected and had the remote access to the device using IP address. 
found multiple updates pending.
ran sfc /scannow.
Still can't find any wireless networks.
01-12-2025 13:00:45 - PDXC Integration (Work notes)
Assigned to NANDHA VEMISHETTY.
01-12-2025 10:43:51 - Gilbert Noble (Work notes)
Platform DXC Integration incident INC0574762 created INC40728820
</t>
  </si>
  <si>
    <t xml:space="preserve">
 2025-12-01 10:37:31 Gilbert Noble - Assigned to is Gilbert Noble was 
 2025-12-01 10:43:43 Gilbert Noble - Assignment Group is DXC Desktop CBD was DXC Remote Desktop Support
 2025-12-02 15:59:00 PDXC Integration - State is On Hold was Work in Progress
 2025-12-04 11:44:56 PDXC Integration - State is Work in Progress was On Hold
 2025-12-04 11:45:22 PDXC Integration - State is On Hold was Work in Progress
 2025-12-05 12:32:39 Fred Shea - State is Work in Progress was On Hold
 2025-12-05 12:53:52 PDXC Integration - State is On Hold was Work in Progress
 2025-12-08 08:56:26 PDXC Integration - State is Work in Progress was On Hold
 2025-12-08 08:56:51 PDXC Integration - State is On Hold was Work in Progress
 2025-12-09 09:09:43 Fred Shea - State is Work in Progress was On Hold
 2025-12-09 13:38:23 PDXC Integration - State is Resolved was Work in Progress
 2025-12-14 14:00:17  - State is Closed was Resolved</t>
  </si>
  <si>
    <t xml:space="preserve">10-12-2025 12:54:17 - Hsin Shen (Additional comments)
Hi @Alisha McGrady,
Since we have not heard from you since the solution was provided on the 1-Dec, we'll go ahead and close off this ticket now, assuming you can now log back in to ServiceNow.
If you need assistance with other issues, please open a new ticket.
08-12-2025 11:48:54 - Hsin Shen (Additional comments)
Hi @Alisha McGrady,
As we have not heard from you, this will be our final reminder to please confirm the resolution of this ticket, and we will be closing off this ticket on the 10-Dec if we don't hear form you. If your issue has not been resolved please respond asap, thanks.
04-12-2025 13:44:50 - Hsin Shen (Additional comments)
Hi @Alisha McGrady,
Have you attempted to login again to ServiceNow? If the access has been resovled, we'll need to go ahead and close off this ticket, thanks.
01-12-2025 14:15:30 - Hsin Shen (Additional comments)
Hi @Sandeep Boyapati, @Alisha McGrady,
As per Mark O'Connor's email, Rina's user account in Production has been restored.
Mark has also mentioned that the lock-out was due to the current known issue relating to Position change (known issue on batch file processing from SAP ECC to ServiceNow).
@Alisha McGrady please try to log in again and let us know if your issue has been resolved or not, thanks.
01-12-2025 11:37:37 - Hsin Shen (Additional comments)
Hi @Sandeep Boyapati,
I can see that Alisha McGrady's (R916654) user account in the ServiceNow Production instance has been deactivated and locked-out due to the expiry of the Termination Date (see attached 'screenshot01.png').
I have emailed Mark O'Connor from People, Wellbeing and Sustainability to help review Alisha's account form the HR systems from his end, and advice on what actions are required.
</t>
  </si>
  <si>
    <t xml:space="preserve">
 2025-12-01 11:05:56 John Shen - Assigned to is John Shen was 
 2025-12-01 11:37:37 John Shen - State is On Hold was Work in Progress
 2025-12-03 11:32:41 Lemuel So - Assignment Group is Service Now was ServiceNow Platform Admins
 2025-12-10 12:54:17 John Shen - State is Resolved was On Hold
 2025-12-10 13:00:11  - State is Closed was Resolved</t>
  </si>
  <si>
    <t xml:space="preserve">10-12-2025 15:54:44 - PDXC Integration (Work notes)
Assigned to Eric Hanneman.
&lt;br/&gt;Issue not resolved satisfactorily. Unable to print to PDF and preview PDFs in File Explorer. Tried various troubleshooting steps including repairing Adobe, uninstalling/reinstalling Acrobat, setting default PDF viewer, running Windows updates, and unblocking files. No solutions found. User does not want to switch to a new device.
10-12-2025 15:54:34 - PDXC Integration (Work notes)
Assigned to Eric Hanneman.
&lt;br/&gt;Issue not resolved satisfactorily. Unable to print to PDF and preview PDFs in File Explorer. Tried various troubleshooting steps including repairing Adobe, uninstalling/reinstalling Acrobat, setting default PDF viewer, running Windows updates, and unblocking files. No solutions found. User does not want to switch to a new device.
10-12-2025 15:54:33 - PDXC Integration (Additional comments)
ehanneman2@dxc.com: Resolving this incident for now, no other solutions exist at the moment.  Ian does not want to switch to a new device for now.  Issue was not resolved satisfactorily.  
10-12-2025 15:53:38 - PDXC Integration (Work notes)
Assigned to Eric Hanneman.
&lt;br/&gt;Resolving this incident for now, no other solutions exist at the moment.  Ian does not want to switch to a new device for now.  Issue was not resolved satisfactorily.
10-12-2025 15:51:04 - PDXC Integration (Work notes)
Assigned to Eric Hanneman.
&lt;br/&gt;Switched default PDF reader from Acrobat to Reader.
Checked on switch in Preferences &gt; General &gt; Enable PDF thumbnail preview in Windows Explorer
Tried previewing the file in Explorer, not working.
Switched default PDF reader from Reader to Acrobat.
Checked on switch in Preferences &gt; General &gt; Enable PDF thumbnail preview in Windows Explorer
Tried previewing the file in Explorer, not working.
10-12-2025 09:49:28 - PDXC Integration (Work notes)
Assigned to Eric Hanneman.
09-12-2025 11:24:19 - PDXC Integration (Work notes)
Assigned to Eric Hanneman.
&lt;br/&gt;From: Burns, Ian - RStock &lt;Ian.Burns@qr.com.au&gt; 
Sent: Tuesday, 9 December 2025 08:08
To: Hanneman, Eric &lt;eric.hanneman@qr.com.au&gt;
Subject: RE: INC0574755 (INC40728989) - Unable to print to PDF
Hi Eric.
Yes – 15:00 to 15:30 tomorrow would be great if that suits you?
Cheers.
Ian Burns
08-12-2025 15:19:24 - PDXC Integration (Work notes)
Assigned to Eric Hanneman.
&lt;br/&gt;From: Hanneman, Eric 
Sent: Monday, 8 December 2025 15:18
To: Burns, Ian - RStock &lt;Ian.Burns@qr.com.au&gt;
Subject: RE: INC0574755 (INC40728989) - Unable to print to PDF
Hi Ian,
Thank you for the update.
BNE_TS_MRE is a security group of which you are a part of.  This gives you modify rights to that particular location / PDF.
Would you have some time this week for me to try a couple more things?
Regards,
Eric
ERIC HANNEMAN
ICT SITE SERVICES
RC1, Tech Bar, 
305 Edward St 
GPO Box-1429 • Brisbane, QLD 4000 
W: queenslandrail.com.au
Planned leave / Public Holiday: None
From: Burns, Ian - RStock &lt;Ian.Burns@qr.com.au&gt; 
Sent: Monday, 8 December 2025 14:48
To: Hanneman, Eric &lt;eric.hanneman@qr.com.au&gt;
Subject: RE: INC0574755 (INC40728989) - Unable to print to PDF
Hi Eric.
Unfortunately nothing has worked for me.
Interestingly though, I see the following when doing the “right click properties”on a pdf document:
My Q drive is “TS_RE” – what is “BNE_TS_MRE…..”?
Cheers.
Ian Burns
08-12-2025 12:04:14 - PDXC Integration (Work notes)
Assigned to Eric Hanneman.
&lt;br/&gt;From: Hanneman, Eric 
Sent: Monday, 8 December 2025 12:04
To: Burns, Ian - RStock &lt;Ian.Burns@qr.com.au&gt;
Subject: RE: INC0574755 (INC40728989) - Unable to print to PDF
Hi Ian,
How’d the suggestions go?  Any winners?
Regards,
Eric
04-12-2025 15:57:28 - PDXC Integration (Work notes)
Assigned to Eric Hanneman.
&lt;br/&gt;From: Burns, Ian - RStock &lt;Ian.Burns@qr.com.au&gt; 
Sent: Thursday, 4 December 2025 15:57
To: Hanneman, Eric &lt;eric.hanneman@qr.com.au&gt;
Subject: Automatic reply: INC0574755 (INC40728989) - Unable to print to PDF
Thanks for your email.
I'm currently out of the Office and will be back at work on 8/12/2025.  Please don't rely on your email being actioned until I return.   
Nick Hayden should be able to help you.  Please make contact at:
nicholas.hayden@qr.com.au
Your email has not been forwarded.
For urgent matters, call my mobile number 0433 238 895 and leave a message.  I will respond when I'm able.
Regards,
Ian Burns
04-12-2025 15:57:08 - PDXC Integration (Work notes)
Assigned to Eric Hanneman.
&lt;br/&gt;From: Hanneman, Eric 
Sent: Thursday, 4 December 2025 15:57
To: Burns, Ian - RStock &lt;Ian.Burns@qr.com.au&gt;
Subject: RE: INC0574755 (INC40728989) - Unable to print to PDF
Hi Ian,
I was just checking back to see if any of the suggestions below resolved the issue?  I’m curious to the results of the “unblocking” possible solution.
Regards,
Eric
03-12-2025 15:25:18 - PDXC Integration (Work notes)
Assigned to Eric Hanneman.
&lt;br/&gt;From: Hanneman, Eric 
Sent: Wednesday, 3 December 2025 15:25
To: Burns, Ian - RStock &lt;Ian.Burns@qr.com.au&gt;
Subject: RE: INC0574755 (INC40728989) - Unable to print to PDF
…had one last thing to try as well.  
Apparently, there was a Windows update that was applied 14th Oct that messes with preview being blocked.  The apparent work around is to: “The file is most likely blocked (right click properties…unblock) the user will most likely have to restart then the preview will be back”
Please let me know if this tip helps.
Regards,
Eric
03-12-2025 15:19:44 - PDXC Integration (Work notes)
Assigned to Eric Hanneman.
&lt;br/&gt;From: Hanneman, Eric 
Sent: Wednesday, 3 December 2025 15:19
To: Burns, Ian - RStock &lt;Ian.Burns@qr.com.au&gt;
Subject: RE: INC0574755 (INC40728989) - Unable to print to PDF
Hi Ian,
Unfortunately, I’m unable to raise incidents with external vendors.  
My last attempt before resolving the incident is to ask if you can run all Windows updates on your device.. 
• Click on Windows button (lower left corner of screen), type in Windows update, choose the top search result.
• Run all Windows updates here and under the second location..
• Restarts may be required.
Please let me know how you fair after they install / restart.
Regards,
Eric
ERIC HANNEMAN
ICT SITE SERVICES
RC1, Tech Bar, 
305 Edward St 
GPO Box-1429 • Brisbane, QLD 4000 
W: queenslandrail.com.au
Planned leave / Public Holiday: None
From: Burns, Ian - RStock &lt;Ian.Burns@qr.com.au&gt; 
Sent: Wednesday, 3 December 2025 14:51
To: Hanneman, Eric &lt;eric.hanneman@qr.com.au&gt;
Subject: RE: INC0574755 (INC40728989) - Unable to print to PDF
Hi Eric.
Can you put the issue to Adobe on my behalf?  If not, you can close the ticket, but please don’t say it’s been resolved.
Cheers.
Ian Burns
03-12-2025 14:43:48 - PDXC Integration (Work notes)
Assigned to Eric Hanneman.
&lt;br/&gt;From: Hanneman, Eric 
Sent: Wednesday, 3 December 2025 14:42
To: Burns, Ian - RStock &lt;Ian.Burns@qr.com.au&gt;
Subject: RE: INC0574755 (INC40728989) - Unable to print to PDF
Hi Ian,
Ok, thanks for letting me know.  Is it ok to resolve this incident or would you like me to keep looking for a possible solution?
Regards,
Eric
03-12-2025 14:43:18 - PDXC Integration (Work notes)
Assigned to Eric Hanneman.
&lt;br/&gt;From: Burns, Ian - RStock &lt;Ian.Burns@qr.com.au&gt; 
Sent: Wednesday, 3 December 2025 14:40
To: Hanneman, Eric &lt;eric.hanneman@qr.com.au&gt;
Subject: RE: INC0574755 (INC40728989) - Unable to print to PDF
Hi Eric.
Unfortunately, this didn’t work.
I don’t want a new (or a different) laptop.  Having existing software reloaded is an excruciating process.
Regards.
Ian Burns
03-12-2025 14:28:08 - PDXC Integration (Work notes)
Assigned to Eric Hanneman.
&lt;br/&gt;From: Hanneman, Eric 
Sent: Wednesday, 3 December 2025 14:27
To: Burns, Ian - RStock &lt;Ian.Burns@qr.com.au&gt;
Subject: RE: INC0574755 (INC40728989) - Unable to print to PDF
Hi Ian,
• Click on the Windows logo (lower left corner), type in File association &gt; select Choose a default app for each… (top search result).  Open the window.
• Scroll down to .pdf and then change to Adobe Reader.  
• Close the window and try again.  If this doesn’t work, try rebooting the computer and try again.
Let me know how it goes after?
Regards,
Eric
03-12-2025 14:27:49 - PDXC Integration (Work notes)
Assigned to Eric Hanneman.
&lt;br/&gt;From: Burns, Ian - RStock &lt;Ian.Burns@qr.com.au&gt; 
Sent: Wednesday, 3 December 2025 14:14
To: Hanneman, Eric &lt;eric.hanneman@qr.com.au&gt;
Subject: RE: INC0574755 (INC40728989) - Unable to print to PDF
Hi Eric.
Happy to give it a go.  How do I do that?
Ian
03-12-2025 14:03:07 - PDXC Integration (Work notes)
Assigned to Eric Hanneman.
03-12-2025 14:03:07 - PDXC Integration (Work notes)
Assigned to Eric Hanneman.
03-12-2025 14:02:56 - PDXC Integration (Additional comments)
ehanneman2@dxc.com: Awaiting response from Ian.
03-12-2025 14:02:28 - PDXC Integration (Work notes)
Assigned to Eric Hanneman.
&lt;br/&gt;From: Hanneman, Eric 
Sent: Wednesday, 3 December 2025 14:00
To: Burns, Ian - RStock &lt;Ian.Burns@qr.com.au&gt;
Subject: RE: INC0574755 (INC40728989) - Unable to print to PDF
Hi Ian,
I haven’t been able to find much regarding the issue with previewing PDF’s in File Explorer.  There was one ticket that a tech had set the default viewer of PDF’s to Reader instead of Acrobat and it ended up working, if that’s something you’d like to try?
If not, I’m guessing that the other option would be replacing your device with another unit.
Please let me know if you’d like to try the first option.
Regards,
Eric
01-12-2025 15:35:38 - PDXC Integration (Work notes)
Assigned to Eric Hanneman.
&lt;br/&gt;After Google search found the following...
Enable in PDF viewer: Open your PDF application (like Adobe Acrobat/Reader), go to Edit &gt; Preferences &gt; General and make sure "Enable PDF thumbnail previews in Windows Explorer" is checked. You may need to update your PDF software first.
Enable in File Explorer: In File Explorer, go to the View tab and make sure Preview is selected, or go to Options &gt; Change folder and search options &gt; View and ensure "Always show icons, never thumbnails" is not selected. 
I offered replacing his device with a newer unit (this is a SL4) but he turned the offer down.  He has a bunch of specialized software installed on the laptop and he weighed the options of rebuilding a device and he can live with the non-preview option.. but just disappointed that a resolution has not been found.
Said to Ian that I would look for any other solutions in the tickets to see if other resolutions are available.  Will get back to Ian if anything found.
01-12-2025 15:31:28 - PDXC Integration (Work notes)
Assigned to Eric Hanneman.
&lt;br/&gt;Logged into the device as myself, issue is showing under my profile as well.
01-12-2025 15:30:58 - PDXC Integration (Work notes)
Assigned to Eric Hanneman.
&lt;br/&gt;After restart, had Ian check again, still broken.
01-12-2025 15:30:48 - PDXC Integration (Work notes)
Assigned to Eric Hanneman.
&lt;br/&gt;Remotely accessed Ian's laptop.  Uninstalled / reinstalled Acrobat.
Ran updates through Acrobat's UI.  Software up to date.
Checked / verified that Acrobat is set as the default handler for .pdf file on the machine.
Had Ian check and the preview feature is still broken.
Had Ian restart the device.
01-12-2025 14:21:59 - PDXC Integration (Work notes)
Assigned to Eric Hanneman.
&lt;br/&gt;From: Burns, Ian - RStock &lt;Ian.Burns@qr.com.au&gt; 
Sent: Monday, 1 December 2025 14:19
To: Hanneman, Eric &lt;eric.hanneman@qr.com.au&gt;
Subject: RE: INC0574755 (INC40728989) - Unable to print to PDF
Yes.
01-12-2025 14:18:08 - PDXC Integration (Work notes)
Assigned to Eric Hanneman.
&lt;br/&gt;From: Hanneman, Eric 
Sent: Monday, 1 December 2025 14:17
To: Burns, Ian - RStock &lt;Ian.Burns@qr.com.au&gt;
Subject: RE: INC0574755 (INC40728989) - Unable to print to PDF
Hi Ian,
Thank you for the update.  I can see in the incident notes that a repair of Acrobat was completed but the issue remains.  Would you like to try uninstalling / reinstalling Acrobat?
Regards,
Eric
ERIC HANNEMAN
ICT SITE SERVICES
RC1, Tech Bar, 
305 Edward St 
GPO Box-1429 • Brisbane, QLD 4000 
W: queenslandrail.com.au
Planned leave / Public Holiday: None
From: Burns, Ian - RStock &lt;Ian.Burns@qr.com.au&gt; 
Sent: Monday, 1 December 2025 14:11
To: Hanneman, Eric &lt;eric.hanneman@qr.com.au&gt;
Subject: RE: INC0574755 (INC40728989) - Unable to print to PDF
Hello Eric.
Thanks for reaching out.  The printing problem appears to be fixed - but time will tell.  I’ve been through this cycle previously.
My other issue just disappears into the ether i.e. for a long time now (2 years?) I haven’t been able to see a preview of a pdf document within Windows Explorer.  This is very limiting.
Regards.
IAN BURNS
PRINCIPAL VEHICLE &amp; TRACK ENGINEER
30 Makerston St - Level 7,  
GPO Box 1429 Bne 4001 • Brisbane,  
T: 07 3072 3156
M: 0433 238 895
F:  
W: queenslandrail.com.au
01-12-2025 13:43:54 - PDXC Integration (Work notes)
Assigned to Eric Hanneman.
01-12-2025 13:43:49 - PDXC Integration (Work notes)
Assigned to Eric Hanneman.
01-12-2025 13:43:42 - PDXC Integration (Additional comments)
ehanneman2@dxc.com: Awaiting response from Ian, email sent.
01-12-2025 13:43:24 - PDXC Integration (Work notes)
Assigned to Eric Hanneman.
&lt;br/&gt;From: Hanneman, Eric 
Sent: Monday, 1 December 2025 13:43
To: Burns, Ian - RStock &lt;Ian.Burns@qr.com.au&gt;
Subject: INC0574755 (INC40728989) - Unable to print to PDF
Hi Ian,
I was passed an incident raised under your name that states you’re experiencing an issue printing PDF’s to a printer.  Would you have some time to review this via remote assistance / phone call sometime this week?
Regards,
Eric
01-12-2025 12:08:49 - PDXC Integration (Work notes)
Assigned to Eric Hanneman.
01-12-2025 11:10:04 - PDXC Integration (Work notes)
Vendor Referenced this Business Service Value on Creation not found in database : Adobe Suite
01-12-2025 11:09:58 - PDXC Integration (Work notes)
Added attachment ::  QLDRail_INC added (CNDEF0001178) - Screenshot 2025-12-01 113307.png
01-12-2025 11:09:46 - Gilbert Noble (Work notes)
Platform DXC Integration incident INC0574755 created INC40728989
01-12-2025 11:09:28 - Gilbert Noble (Work notes)
called user on 0433238895, 
ran repair of Acrobat pro
ran disk and system cleanup
restarted the computer
printing is working, 
preview is still not working
tried opening the acrobat preview toolbar and it failed to show
assigning to desktop to assist further
</t>
  </si>
  <si>
    <t xml:space="preserve">
 2025-12-01 10:39:29 Gilbert Noble - Assigned to is Gilbert Noble was 
 2025-12-01 11:09:28 Gilbert Noble - Assignment Group is DXC Desktop CBD was DXC Remote Desktop Support
 2025-12-01 13:43:42 PDXC Integration - State is On Hold was Work in Progress
 2025-12-03 14:02:23 PDXC Integration - State is Work in Progress was On Hold
 2025-12-03 14:02:56 PDXC Integration - State is On Hold was Work in Progress
 2025-12-10 15:51:04 PDXC Integration - State is Work in Progress was On Hold
 2025-12-10 15:54:34 PDXC Integration - State is Resolved was Work in Progress</t>
  </si>
  <si>
    <t xml:space="preserve">08-12-2025 10:32:12 - Grant Twist (Additional comments)
reply from: Grant.Twist@qr.com.au
Thanks Duane 😊
Regards
[Queensland Rail logo]
Grant Twist
Work Coordinator – Carpentry (South)
Corinda Depot. Demountable, Cnr Lynne Grove Ave &amp; Lamb Street
Corinda, Queensland 4075
T: (07) 3072 0003
M: 0416205031
W: queenslandrail.com.au&lt;http://queenslandrail.com.au/&gt;
[signature_405769258]
08-12-2025 10:29:09 - Riley Thomas (Work notes)
.
08-12-2025 10:26:06 - Guest (Additional comments)
reply from: TrainingIntegration@QR.COM.AU
Hi Grant,
Not a problem.  Matt has been registered as well.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08-12-2025 07:59:57 - Grant Twist (Additional comments)
reply from: Grant.Twist@qr.com.au
Hi Duane,
Could you please place Matt Pepper SN 910495 on the Provide CPR 12 Mths this Thursday the 11th December 2025 @ 8:00am also?
Apologies for the late request.
Thanks
Regards
[Queensland Rail logo]
Grant Twist
Work Coordinator – Carpentry (South)
Corinda Depot. Demountable, Cnr Lynne Grove Ave &amp; Lamb Street
Corinda, Queensland 4075
T: (07) 3072 0003
M: 0416205031
W: queenslandrail.com.au&lt;http://queenslandrail.com.au/&gt;
[signature_405769258]
01-12-2025 10:41:26 - Riley Thomas (Work notes)
Closing Raised by Guest
01-12-2025 10:34:40 - Guest (Additional comments)
reply from: TrainingIntegration@QR.COM.AU
Hi Grant,
Not a problem.  You have been registered.  😊
A confirmation email should have come through, but please let us know if you need any further information.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01-12-2025 10:21:51 - Grant Twist (Additional comments)
reply from: Grant.Twist@qr.com.au
Hi Duane,
Please book me into the Provide CPR 12 Mths on the below date/time:
  *   RC2 / 11 December 2025 @ 8:00am
Thanks
Regards
[Queensland Rail logo]
Grant Twist
Work Coordinator – Carpentry (South)
Corinda Depot. Demountable, Cnr Lynne Grove Ave &amp; Lamb Street
Corinda, Queensland 4075
T: (07) 3072 0003
M: 0416205031
W: queenslandrail.com.au&lt;http://queenslandrail.com.au/&gt;
[signature_405769258]
</t>
  </si>
  <si>
    <t xml:space="preserve">
 2025-12-01 10:33:11 PDXC Integration - State is Work in Progress was New
 2025-12-01 13:28:02 PDXC Integration - State is On Hold was Work in Progress
 2025-12-03 11:53:38 PDXC Integration - State is Work in Progress was On Hold
 2025-12-03 11:54:43 PDXC Integration - State is Resolved was Work in Progress
 2025-12-08 12:00:02  - State is Closed was Resolved</t>
  </si>
  <si>
    <t xml:space="preserve">08-12-2025 15:39:24 - PDXC Integration (Work notes)
Assigned to Peter Huthwaite.
08-12-2025 15:39:14 - PDXC Integration (Work notes)
Assigned to Peter Huthwaite.
08-12-2025 15:39:05 - PDXC Integration (Additional comments)
peter.huthwaite@dxc.com: Hi @Samir Bouchghl,
I attempted to contact you today regarding your issue with your laptop but was unable to reach you. If you could call me on 0730721795 or respond here with your availability we can organise some time to resolve your issue.
Cheers,
Peter Huthwaite
01-12-2025 12:09:54 - PDXC Integration (Work notes)
Assigned to Peter Huthwaite.
01-12-2025 10:11:50 - Gilbert Noble (Work notes)
Platform DXC Integration incident INC0574719 created INC40728612
01-12-2025 10:08:24 - Gilbert Noble (Work notes)
triggered system cleanup via Nexthink
</t>
  </si>
  <si>
    <t xml:space="preserve">
 2025-12-01 09:57:26 Gilbert Noble - Assigned to is Gilbert Noble was 
 2025-12-01 10:11:43 Gilbert Noble - Assignment Group is DXC Desktop CBD was DXC Remote Desktop Support
 2025-12-08 15:39:05 PDXC Integration - State is On Hold was Work in Progress</t>
  </si>
  <si>
    <t xml:space="preserve">
 2025-12-01 09:25:24 Cameron Horn - Assigned to is Zoe O'Brien was 
 2025-12-01 11:27:57 Clair Neate - State is On Hold was Work in Progress
 2025-12-03 10:25:53 Fred Shea - State is Resolved was On Hold
 2025-12-08 11:00:08  - State is Closed was Resolved</t>
  </si>
  <si>
    <t xml:space="preserve">
 2025-12-01 09:31:03 Gilbert Noble - Assigned to is Gilbert Noble was 
 2025-12-01 09:33:20 Gilbert Noble - Assignment Group is DXC O365 Messaging was DXC Remote Desktop Support
 2025-12-01 14:22:33 PDXC Integration - State is On Hold was Work in Progress
 2025-12-03 18:21:00 PDXC Integration - State is Work in Progress was On Hold
 2025-12-03 18:22:40 PDXC Integration - State is Resolved was Work in Progress
 2025-12-05 09:07:13 Aletia Woodford - State is Work in Progress was Resolved
 2025-12-05 12:11:05 PDXC Integration - State is On Hold was Work in Progress
 2025-12-05 15:51:47 PDXC Integration - State is Work in Progress was On Hold
 2025-12-05 15:53:03 PDXC Integration - State is Resolved was Work in Progress
 2025-12-10 16:00:02  - State is Closed was Resolved</t>
  </si>
  <si>
    <t xml:space="preserve">
 2025-12-01 09:13:48 Cameron Horn - Assigned to is Zoe O'Brien was 
 2025-12-01 09:52:33 Cameron Horn - State is On Hold was Work in Progress
 2025-12-01 10:09:57 Raegan Munro - State is Work in Progress was On Hold
 2025-12-01 12:13:43 PDXC Integration - State is On Hold was Work in Progress
 2025-12-04 08:29:16 PDXC Integration - State is Work in Progress was On Hold
 2025-12-04 08:30:55 PDXC Integration - State is Resolved was Work in Progress
 2025-12-09 09:00:05  - State is Closed was Resolved</t>
  </si>
  <si>
    <t xml:space="preserve">10-12-2025 15:21:05 - PDXC Integration (Work notes)
Assigned to Bhagyashree Muchetty.
&lt;br/&gt;User requested to provide serial number and error screenshot. No further troubleshooting details provided. Case remains open.
10-12-2025 15:20:48 - PDXC Integration (Work notes)
Assigned to Bhagyashree Muchetty.
&lt;br/&gt;User requested to provide serial number and error screenshot. No further troubleshooting details provided. Case remains open.
10-12-2025 15:20:40 - PDXC Integration (Additional comments)
bhagyashree.muchetty@dxc.com: From: Muchetty, Bhagyashree &lt;bhagyashree.muchetty@dxc.com&gt; 
Sent: 10 December 2025 10:49 AM
To: Graham.Greaves@qr.com.au
Cc: GDIC India Modern Workplace MDM team &lt;indiawpsmdm@dxc.com&gt;
Subject: RE: QR - INC40774351 - Outlook not updating on mobile
Hello Graham,
Hope you are having a good day.
We did not get any response from your end therefore we assume the issue to be resolved. Hence Closing the case.
However, in case the issue persists, or you need any further assistance on this, please reopen this ticket and we will be happy to assist you.
Thanks &amp; regards
Bhagyashree.
Modern Management, MDM
DXC Technology
bhagyashree.muchetty@dxc.com
Bangalore, India
DXC.com | Twitter | Facebook | LinkedIn
10-12-2025 15:20:34 - PDXC Integration (Work notes)
Assigned to Bhagyashree Muchetty.
09-12-2025 17:12:28 - PDXC Integration (Work notes)
Assigned to Bhagyashree Muchetty.
09-12-2025 17:12:18 - PDXC Integration (Additional comments)
bhagyashree.muchetty@dxc.com: From: Muchetty, Bhagyashree &lt;bhagyashree.muchetty@dxc.com&gt; 
Sent: 09 December 2025 12:39 PM
To: Graham.Greaves@qr.com.au
Cc: GDIC India Modern Workplace MDM team &lt;indiawpsmdm@dxc.com&gt;
Subject: RE: QR - INC40774351 - Outlook not updating on mobile
*3rd  follow up*
Hello Graham,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09-12-2025 08:55:21 - Graham Greaves (Work notes)
Platform DXC Integration incident INC0574681 updated INC40774351
09-12-2025 08:55:16 - Graham Greaves (Additional comments)
reply from: Graham.Greaves@qr.com.au
Hi Good morning I am away at the moment and have not got my computer with me I will have to talk when I return home. Thanks G.Greaves
Sent from my iPhone
08-12-2025 15:22:35 - PDXC Integration (Work notes)
Assigned to Bhagyashree Muchetty.
08-12-2025 15:22:26 - PDXC Integration (Additional comments)
bhagyashree.muchetty@dxc.com: From: Muchetty, Bhagyashree &lt;bhagyashree.muchetty@dxc.com&gt; 
Sent: 08 December 2025 10:51 AM
To: Graham.Greaves@qr.com.au
Cc: GDIC India Modern Workplace MDM team &lt;indiawpsmdm@dxc.com&gt;
Subject: RE: QR - INC40774351 - Outlook not updating on mobile
*2nd follow up*
Hello Graham,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05-12-2025 12:05:09 - PDXC Integration (Work notes)
Assigned to Bhagyashree Muchetty.
05-12-2025 12:05:06 - PDXC Integration (Additional comments)
bhagyashree.muchetty@dxc.com: From: Muchetty, Bhagyashree &lt;bhagyashree.muchetty@dxc.com&gt; 
Sent: 05 December 2025 07:33 AM
To: Graham.Greaves@qr.com.au
Cc: GDIC India Modern Workplace MDM team &lt;indiawpsmdm@dxc.com&gt;
Subject: RE: QR - INC40774351 - Outlook not updating on mobile
*1st follow up*
Hello Graham,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04-12-2025 13:47:18 - PDXC Integration (Work notes)
Assigned to Bhagyashree Muchetty.
04-12-2025 13:47:08 - PDXC Integration (Work notes)
Assigned to Bhagyashree Muchetty.
04-12-2025 13:47:02 - PDXC Integration (Additional comments)
bhagyashree.muchetty@dxc.com: From: Muchetty, Bhagyashree &lt;bhagyashree.muchetty@dxc.com&gt; 
Sent: 04 December 2025 09:15 AM
To: Graham.Greaves@qr.com.au
Cc: GDIC India Modern Workplace MDM team &lt;indiawpsmdm@dxc.com&gt;
Subject: QR - INC40774351 - Outlook not updating on mobile
Hello Graham,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04-12-2025 13:46:54 - PDXC Integration (Work notes)
Assigned to Bhagyashree Muchetty.
&lt;br/&gt;From: Muchetty, Bhagyashree &lt;bhagyashree.muchetty@dxc.com&gt; 
Sent: 04 December 2025 09:15 AM
To: Graham.Greaves@qr.com.au
Cc: GDIC India Modern Workplace MDM team &lt;indiawpsmdm@dxc.com&gt;
Subject: QR - INC40774351 - Outlook not updating on mobile
Hello Graham,
Greetings.
This is regarding the case mentioned over the subject line.
Please share the serial number of the device to proceed further on troubleshooting and provide us the error screenshot if any.
Note (For getting the serial number): please go to Settings &gt;&gt; General &gt;&gt; About &gt;&gt; Serial number.
Thanks &amp; regards
Bhagyashree.
Modern Management, MDM
DXC Technology
bhagyashree.muchetty@dxc.com
Bangalore, India
DXC.com | Twitter | Facebook | LinkedIn
04-12-2025 10:18:54 - PDXC Integration (Work notes)
Assigned to Bhagyashree Muchetty.
04-12-2025 08:50:09 - PDXC Integration (Work notes)
Vendor Referenced this CI Value on Creation not found in database : Corporate Mobile Phones
04-12-2025 08:49:51 - Michael Cleary (Work notes)
Platform DXC Integration incident INC0574681 created INC40774351
04-12-2025 08:49:40 - Michael Cleary (Work notes)
User called back.
User changed password before having this issue.
User is using mail app.
Following guides online, unable to find where to update password for Mail app.
Assigning to Intune team to assist.
04-12-2025 08:23:57 - Pruthvish Patel (Work notes)
SD called User on 0429 357 002, no answer, left VM to call back
04-12-2025 08:21:11 - Pruthvish Patel (Work notes)
Investigating
04-12-2025 08:21:00 - Pruthvish Patel (Work notes)
From: Greaves, Graham &lt;Graham.Greaves@qr.com.au&gt; 
Sent: Thursday, 4 December 2025 7:44 AM
To: IT Service Desk &lt;ITServiceDesk@qr.com.au&gt;
Subject: RE: INC0574681 - Outlook not updating on mobile
Hi Raegan
Hi good morning just logged onto my laptop and 14 email came up but none on my phone. I am still on days off at the moment.
Thanks
Graham Greaves
SN 043578
04-12-2025 06:20:42 - George Knight (Additional comments)
Hi Graham 
I wanted to check if this was still an issue?
If so, please contact the IT Service Desk on 07 3072 5000 (Option 1) and quote the ticket number when it is convenient so we can assist you further.
If not, please reply to this email and we will resolve the ticket.
You can try the following:
1) If using Apple Mail app go to  Apple Settings &gt; Scroll down to More apps &gt; Mail app &gt; Accounts &gt; Select QR account - if prompted for password enter it.
2) If using Outlook &gt; Settings &gt; Accounts &gt; Select O365 QR Account &gt; scroll down to bottom and reset account
3) Please make sure you are signed into a Microsoft app called Company Portal (might also be called COMP or COMP Portal) on your QR iPhone / iPad - it is a very important App that is responsible for managing your phone and is the first place you should go to for downloading Apps (not the Apple App store). Signing into this application will solve many common issues such as: your QR iPhone / iPad not connecting to the office Wifi, not receiving emails, uploading images to OneDrive getting stuck on pause. Please ensure Outlook and other Microsoft apps show as installed inside COMP Portal in the Apps section (sidebar), if Outlook has been downloaded from the Apple App store it may not work.
4) Apple Settings &gt; General &gt; Software Update &gt; Check iOS is up to date.
We recommend using Outlook (which can be downloaded fro the COMP Portal app)  instead of the Apple Mail app to avoid compatibility issues.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04-12-2025 06:13:46 - George Knight (Work notes)
Investigating.
03-12-2025 06:39:56 - Raegan Munro (Work notes)
From: IT Service Desk 
Sent: Wednesday, 3 December 2025 7:40 AM
To: Greaves, Graham &lt;Graham.Greaves@qr.com.au&gt;
Subject: INC0574681 - Outlook not updating on mobile
Hi Graham,
I just wanted to follow up with you and determine if you are still having issues with your mobile?
If so, please give us a call on 07 3072 5000 (we are option 1), or alternatively email us at ITServiceDesk@qr.com.au so that we may complete further troubleshooting. Please be sure to cite incident no. INC0574681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03-12-2025 06:38:58 - Raegan Munro (Work notes)
Investigating.
02-12-2025 07:41:18 - Raegan Munro (Additional comments)
Hi Graham,
I just wanted to follow up with you and determine if you are still having issues with your emails?
If so, please give us a call on 07 3072 5000 (we are option 1), or alternatively email us at ITServiceDesk@qr.com.au so that we may complete further troubleshooting. Please be sure to cite incident no. INC0574681 when you do so. 
In the event that you are no longer having these issues please advise so that we may proceed with ticket closure. 
Kind regards, 
Raegan.
02-12-2025 07:36:57 - Raegan Munro (Work notes)
Investigating.
01-12-2025 08:47:21 - Raegan Munro (Additional comments)
Hi Graham, 
Thank you for reaching out to the Queensland Rail IT Service Desk. 
As discussed, please give us a call when you have your mobile with you so we may proceed with further troubleshooting. 
If you have any further issues with this please feel free to contact us by calling 07 3072 5000 (we are option 1), or alternatively email us at ITServiceDesk@qr.com.au. 
Kind regards, 
Raegan.
</t>
  </si>
  <si>
    <t xml:space="preserve">
 2025-12-01 08:47:21 Raegan Munro - State is On Hold was Work in Progress
 2025-12-04 08:49:40 Michael Cleary - State is Work in Progress was On Hold
 2025-12-04 13:46:53 PDXC Integration - State is On Hold was Work in Progress
 2025-12-10 15:20:25 PDXC Integration - State is Work in Progress was On Hold
 2025-12-10 15:20:40 PDXC Integration - State is Resolved was Work in Progress</t>
  </si>
  <si>
    <t xml:space="preserve">
 2025-12-01 09:31:34 PDXC Integration - State is Work in Progress was New
 2025-12-04 11:15:01 PDXC Integration - State is Resolved was Work in Progress
 2025-12-09 12:00:06  - State is Closed was Resolved</t>
  </si>
  <si>
    <t xml:space="preserve">09-12-2025 16:49:54 - PDXC Integration (Work notes)
Assigned to Bhagyashree Muchetty.
&lt;br/&gt;Issue resolved by confirming with user that the problem is due to different Apple ID on work mobile. No further details provided.
09-12-2025 16:49:51 - PDXC Integration (Work notes)
Assigned to Bhagyashree Muchetty.
&lt;br/&gt;Issue resolved by confirming with user that the problem is due to different Apple ID on work mobile. No further details provided.
09-12-2025 16:49:48 - PDXC Integration (Additional comments)
bhagyashree.muchetty@dxc.com: From: Muchetty, Bhagyashree &lt;bhagyashree.muchetty@dxc.com&gt; 
Sent: 09 December 2025 12:17 PM
To: Richter, Timo &lt;timo.richter@qr.com.au&gt;
Cc: GDIC India Modern Workplace MDM team &lt;indiawpsmdm@dxc.com&gt;
Subject: RE: QR - INC40728632 - Company Portal Installed With Different Apple ID
Hi Timo,
Greetings.
We cannot put this ticket till 27/01/26 hence we are proceeding close the ticket now.
You can create the new case again if you require the same assistance when you have flexible time. We will be happy to assist you.
Have a great day.
Thanks &amp; regards
Bhagyashree.
Modern Management, MDM
DXC Technology
bhagyashree.muchetty@dxc.com
Bangalore, India
DXC.com | Twitter | Facebook | LinkedIn
09-12-2025 16:47:54 - PDXC Integration (Work notes)
Assigned to Bhagyashree Muchetty.
08-12-2025 15:13:28 - PDXC Integration (Work notes)
Assigned to Bhagyashree Muchetty.
08-12-2025 15:13:20 - PDXC Integration (Additional comments)
bhagyashree.muchetty@dxc.com: From: Muchetty, Bhagyashree &lt;bhagyashree.muchetty@dxc.com&gt; 
Sent: 08 December 2025 10:42 AM
To: Richter, Timo &lt;timo.richter@qr.com.au&gt;
Cc: GDIC India Modern Workplace MDM team &lt;indiawpsmdm@dxc.com&gt;
Subject: RE: QR - INC40728632 - Company Portal Installed With Different Apple ID
Hi Timo,
Greetings,
Pinged you on teams, please let me know a convenient time to connect so we can discuss the issue.
Thanks &amp; regards
Bhagyashree.
Modern Management, MDM
DXC Technology
bhagyashree.muchetty@dxc.com
Bangalore, India
DXC.com | Twitter | Facebook | LinkedIn
05-12-2025 11:57:28 - PDXC Integration (Work notes)
Assigned to Bhagyashree Muchetty.
05-12-2025 11:57:21 - PDXC Integration (Additional comments)
bhagyashree.muchetty@dxc.com: Pinged user on teams regarding the issue.
05-12-2025 07:35:41 - Timo Richter (Work notes)
Platform DXC Integration incident INC0574666 updated INC40728632
05-12-2025 07:35:36 - Timo Richter (Additional comments)
This is the screen shot i took the issue relies on the work Mobile due to having a different apple id
05-12-2025 07:34:18 - PDXC Integration (Work notes)
Assigned to Bhagyashree Muchetty.
&lt;br/&gt;Added attachment ::  QLDRail_INC added (CNDEF0001178) - 20251201_034649000_iOS.png
05-12-2025 07:33:42 - Timo Richter (Work notes)
Platform DXC Integration incident INC0574666 updated INC40728632
04-12-2025 14:52:08 - PDXC Integration (Work notes)
Assigned to Bhagyashree Muchetty.
04-12-2025 14:52:03 - PDXC Integration (Additional comments)
bhagyashree.muchetty@dxc.com: From: Muchetty, Bhagyashree &lt;bhagyashree.muchetty@dxc.com&gt; 
Sent: 04 December 2025 10:20 AM
To: Richter, Timo &lt;timo.richter@qr.com.au&gt;
Cc: GDIC India Modern Workplace MDM team &lt;indiawpsmdm@dxc.com&gt;
Subject: RE: QR - INC40728632 - Company Portal Installed With Different Apple ID
Hi Timo,
Greetings,
Please let me know a convenient time to connect so we can discuss the issue.
Thanks &amp; regards
Bhagyashree.
Modern Management, MDM
DXC Technology
bhagyashree.muchetty@dxc.com
Bangalore, India
DXC.com | Twitter | Facebook | LinkedIn
03-12-2025 15:37:34 - PDXC Integration (Work notes)
Assigned to Bhagyashree Muchetty.
03-12-2025 15:37:34 - PDXC Integration (Additional comments)
bhagyashree.muchetty@dxc.com: User is OOO.
02-12-2025 11:44:58 - PDXC Integration (Work notes)
Assigned to Bhagyashree Muchetty.
02-12-2025 11:44:56 - PDXC Integration (Additional comments)
bhagyashree.muchetty@dxc.com: From: Muchetty, Bhagyashree &lt;bhagyashree.muchetty@dxc.com&gt; 
Sent: 02 December 2025 07:14 AM
To: Richter, Timo &lt;timo.richter@qr.com.au&gt;
Cc: GDIC India Modern Workplace MDM team &lt;indiawpsmdm@dxc.com&gt;
Subject: RE: QR - INC40728632 - Company Portal Installed With Different Apple ID
Hi Timo,
Greetings,
I tried reaching you on Teams but didn't receive a response. Please let me know a convenient time to connect so we can discuss the issue.
Thanks &amp; regards
Bhagyashree.
Modern Management, MDM
DXC Technology
bhagyashree.muchetty@dxc.com
Bangalore, India
DXC.com | Twitter | Facebook | LinkedIn
01-12-2025 13:40:44 - PDXC Integration (Work notes)
Assigned to Bhagyashree Muchetty.
01-12-2025 13:40:38 - PDXC Integration (Work notes)
Assigned to Bhagyashree Muchetty.
01-12-2025 13:40:32 - PDXC Integration (Additional comments)
bhagyashree.muchetty@dxc.com: From: Muchetty, Bhagyashree &lt;bhagyashree.muchetty@dxc.com&gt; 
Sent: 01 December 2025 09:10 AM
To: timo.richter@qr.com.au
Cc: GDIC India Modern Workplace MDM team &lt;indiawpsmdm@dxc.com&gt;
Subject: QR - INC40728632 - Company Portal Installed With Different Apple ID
Hi Timo,
Greetings,
Please let us know your availability time to contact you regarding the issue and share the screenshot of the error.
Thanks &amp; regards
Bhagyashree.
Modern Management, MDM
DXC Technology
bhagyashree.muchetty@dxc.com
Bangalore, India
DXC.com | Twitter | Facebook | LinkedIn
01-12-2025 13:40:28 - PDXC Integration (Work notes)
Assigned to Bhagyashree Muchetty.
&lt;br/&gt;From: Muchetty, Bhagyashree &lt;bhagyashree.muchetty@dxc.com&gt; 
Sent: 01 December 2025 09:10 AM
To: timo.richter@qr.com.au
Cc: GDIC India Modern Workplace MDM team &lt;indiawpsmdm@dxc.com&gt;
Subject: QR - INC40728632 - Company Portal Installed With Different Apple ID
Hi Timo,
Greetings,
Please let us know your availability time to contact you regarding the issue and share the screenshot of the error.
Thanks &amp; regards
Bhagyashree.
Modern Management, MDM
DXC Technology
bhagyashree.muchetty@dxc.com
Bangalore, India
DXC.com | Twitter | Facebook | LinkedIn
01-12-2025 10:29:14 - PDXC Integration (Work notes)
Assigned to Bhagyashree Muchetty.
01-12-2025 10:15:09 - Tanmay Dave (Work notes)
Platform DXC Integration incident INC0574666 created INC40728632
01-12-2025 10:13:45 - Tanmay Dave (Additional comments)
Hi @Mark Sully
Can your team please help the user in getting the obzervr installed in the device and later please add him to the AD as well.
01-12-2025 08:42:09 - Timo Richter (Additional comments)
Thats all right thank you
01-12-2025 08:41:46 - Jack Filmer (Additional comments)
i will be assigning to the team that manages Obzervr Capture to try and fix this sorry for the wait
01-12-2025 08:41:45 - Timo Richter (Additional comments)
thank you
01-12-2025 08:41:44 - Jack Filmer (Additional comments)
ok let me look into it
01-12-2025 08:41:43 - Timo Richter (Additional comments)
Im just trying to download Obzervr Capture on the work phone, but it won't let me because i cant update company portal because it was installed with a different apple id
01-12-2025 08:41:42 - Jack Filmer (Additional comments)
Thank you for contacting  the ICT Service Desk.  I am looking into your question now and will be with you shortly.
01-12-2025 08:41:41 - Timo Richter (Additional comments)
0448183946 iphone 15
01-12-2025 08:41:40 - Jack Filmer (Work notes)
assinging to Obzervr Capture (Digital Maintainer) as per KB0021920  
</t>
  </si>
  <si>
    <t xml:space="preserve">
 2025-12-01 10:15:01 Tanmay Dave - Assignment Group is DXC Intune Support was Obzervr Capture (Digital Maintainer)
 2025-12-01 13:40:26 PDXC Integration - State is On Hold was Work in Progress
 2025-12-09 16:47:48 PDXC Integration - State is Work in Progress was On Hold
 2025-12-09 16:49:48 PDXC Integration - State is Resolved was Work in Progress
 2025-12-14 17:00:00  - State is Closed was Resolved</t>
  </si>
  <si>
    <t xml:space="preserve">09-12-2025 13:38:06 - Eunice Thai (Work notes)
Platform DXC Integration incident INC0574656 updated INC40728259
09-12-2025 13:38:02 - Eunice Thai (Work notes)
ESM IM: Ticket found within reporting as on hold awaiting caller for more than 5 days. Shifting back into active. Team please follow up with end user ASAP.
03-12-2025 14:19:13 - Gregory Keep (Work notes)
Platform DXC Integration incident INC0574656 updated INC40728259
03-12-2025 14:19:10 - Gregory Keep (Additional comments)
Good afternoon. When can I expect a call?
01-12-2025 12:31:33 - Gregory Keep (Work notes)
Platform DXC Integration incident INC0574656 updated INC40728259
01-12-2025 12:31:29 - Gregory Keep (Additional comments)
I am available on MS Teams until 1pm or between 2pm and 3pm. Thanks
01-12-2025 12:05:28 - PDXC Integration (Work notes)
Assigned to Grant Mendes.
01-12-2025 12:05:15 - PDXC Integration (Work notes)
Assigned to Grant Mendes.
01-12-2025 12:05:14 - PDXC Integration (Additional comments)
grant.mendes2@dxc.com: Hi Greg, just reaching out to discuss your concerns around your replacement device, please let me know when you have some time to discuss.
01-12-2025 12:04:44 - PDXC Integration (Work notes)
Assigned to Grant Mendes.
01-12-2025 09:19:37 - Gilbert Noble (Work notes)
Platform DXC Integration incident INC0574656 created INC40728259
01-12-2025 09:15:27 - Raegan Munro (Work notes)
Assigning to RDS for further assistance.
01-12-2025 09:14:43 - Raegan Munro (Work notes)
Investigating.
</t>
  </si>
  <si>
    <t xml:space="preserve">
 2025-12-01 08:02:20 Cameron Horn - Assigned to is Zoe O'Brien was 
 2025-12-01 09:15:27 Raegan Munro - Assignment Group is DXC Remote Desktop Support was Global Service Desk
 2025-12-01 09:19:30 Gilbert Noble - Assignment Group is DXC Desktop CBD was DXC Remote Desktop Support
 2025-12-01 12:05:14 PDXC Integration - State is On Hold was Work in Progress
 2025-12-09 13:38:02 Eunice Thai - State is Work in Progress was On Hold</t>
  </si>
  <si>
    <t xml:space="preserve">
 2025-12-01 07:37:45 Raegan Munro - State is On Hold was Work in Progress
 2025-12-03 08:14:47 Ruey Lim - State is Resolved was On Hold
 2025-12-08 09:00:06  - State is Closed was Resolved</t>
  </si>
  <si>
    <t xml:space="preserve">
 2025-12-01 10:16:13 Tanmay Dave - Assignment Group is DXC Intune Support was Obzervr Capture (Digital Maintainer)
 2025-12-01 13:43:22 PDXC Integration - State is On Hold was Work in Progress
 2025-12-03 19:56:05 PDXC Integration - State is Work in Progress was On Hold
 2025-12-03 19:56:59 PDXC Integration - State is Resolved was Work in Progress
 2025-12-08 20:00:01  - State is Closed was Resolved</t>
  </si>
  <si>
    <t xml:space="preserve">
 2025-12-01 09:31:20 PDXC Integration - State is Work in Progress was New
 2025-12-03 11:11:03 PDXC Integration - State is Resolved was Work in Progress
 2025-12-08 12:00:04  - State is Closed was Resolved</t>
  </si>
  <si>
    <t xml:space="preserve">
 2025-12-03 10:38:51 PDXC Integration - State is Resolved was Work in Progress
 2025-12-08 11:00:00  - State is Closed was Resolved</t>
  </si>
  <si>
    <t xml:space="preserve">
 2025-12-01 08:35:20 Gilbert Noble - Assigned to is Gilbert Noble was 
 2025-12-01 08:46:55 Gilbert Noble - Assignment Group is DXC Desktop CBD was DXC Remote Desktop Support
 2025-12-01 15:42:51 PDXC Integration - State is On Hold was Work in Progress
 2025-12-04 09:25:50 PDXC Integration - State is Work in Progress was On Hold
 2025-12-04 09:27:09 PDXC Integration - State is Resolved was Work in Progress
 2025-12-09 10:00:04  - State is Closed was Resolved</t>
  </si>
  <si>
    <t xml:space="preserve">09-12-2025 16:25:59 - Riley Thomas (Work notes)
Platform DXC Integration incident INC0574629 updated INC40727647
09-12-2025 16:25:55 - Riley Thomas (Work notes)
From: donotreply@ricoh.com.au &lt;donotreply@ricoh.com.au&gt; 
Sent: Tuesday, 9 December 2025 4:55 PM
To: Drury, Justin &lt;Justin.Drury@qr.com.au&gt;
Subject: Resolved Ricoh Ticket CS2512010036
Dear Justin Drury, Your ticket has been resolved. Ticket No. : CS2512010036 Serial Number: 3109R420224 Product Name: IMC3000 Purchase Order Number: Reference: INC40727647 Problem Description: [Summary]: 3109R420224 - SP3510SF - GoCard swipe card
ZjQcmQRYFpfptBannerStart
[EXTERNAL EMAIL]: 
This email originated from outside Queensland Rail. Do not click on links or open attachments unless you recognise the sender and know the content is safe. 
    Report Phish     
ZjQcmQRYFpfptBannerEnd
Dear Justin Drury, 
Your ticket has been resolved. 
Ticket No.: CS2512010036
Serial Number: 3109R420224
Product Name: IMC3000
Purchase Order Number: 
Reference: INC40727647
Problem Description: [Summary]:3109R420224 - SP3510SF - GoCard swipe card not working after update Serial does not exist: QLD Rail NOW Ticket Number: INC0574629 Post Code: 4701 Contact Name: Justin Drury Contact Phone Number: 0418576617 Email Address: Justin.drury@qr.com.au Alternative Contact: N/A Alternative Contact Phone Number: N/A Printer Serial Number: 3109R420224 - SP3510SF Printer IP: Unable to identify Severity Level: 3 Issue/Request Details: Since update this week login swipe cards do not operate only manual login operating for all staff using this printer -----Original Message----- From: Drury, Justin Sent: Friday, 28 November 2025 9:58 PM To: IT Service Desk Subject: New printer incident Thank you for using the QR code function to raise a printer incident. To ensure we can assist you promptly, please fill out the details below: • Post Code: 4701 • Contact Name: Justin Drury • Contact Phone Number: 0418576617 • Email Address: Justin.drury@qr.com.au • Printer Serial Number: 3109R420224 • Urgency: • Issue/Request Details: Since update this week login swipe cards do not operate only manual login operating for all staff using this printer Once you have submitted this information, you will receive an email response shortly with your ticket number. Thank you for your cooperation, and we'll work to resolve the issue as quickly as possible. Sent from my iPad
Resolution Notes: Updated firmware; and tested card reader with several user's cards. all could login successfully using rfid card.Checked adf gave it a clean; cleaned rollers could not find anything obstructing paper path.ran several copies through adf both single and double sided no issues found.Shut down and rebooted machine; got red fault screen; opened door on machine when it rebooted itself so a
Location and contact details: 
Contact Name: Justin Drury
Contact Number: 07 49947201
Customer: 401362 (DXC TECHNOLOGY AUS PTY LTD)
Site: 401362-I53 (DXC TECHNOLOGY AUSTRALIA PL (QUEENS)
Machine Location Address: WHEATBOARD ROAD GRACEMERE QLD 4702
This is an automatic message, If you have any queries regarding your ticket, please do not hesitate in contacting us on 1300 362 577.
For further support utilising our, How-to videos, Training Materials, and Knowledge Base, please use this link Training 
Kind regards,
Ricoh
09-12-2025 16:21:18 - PDXC Integration (Work notes)
Updated firmware; and tested card reader with several user's      cards. all could login successfully using rfid card.Checked adf   gave it a clean; cleaned rollers could not find anything          obstructing paper path.ran several copies through adf both        single and double sided no issues found.Shut down and rebooted    machine; got red fault screen; opened door on machine when it     rebooted itself so a
08-12-2025 16:19:13 - Safinat Dean (Work notes)
Platform DXC Integration incident INC0574629 updated INC40727647
08-12-2025 16:19:10 - Safinat Dean (Work notes)
Ricoh notes -
08/12 Still no response from dealer, follow up sent to the Israel, the Service Manager. - Rdr
05-12-2025 13:36:56 - Safinat Dean (Work notes)
Platform DXC Integration incident INC0574629 updated INC40727647
05-12-2025 13:36:52 - Safinat Dean (Work notes)
Ricoh notes -
05/12 - contacted Ash to update devices settings, have advised the EU to test new settings, if unsuccessful technician would be required to update the firmware.
05-12-2025 08:30:03 - Safinat Dean (Work notes)
Platform DXC Integration incident INC0574629 updated INC40727647
05-12-2025 08:29:58 - Safinat Dean (Work notes)
Ricoh notes- SDM asked desk to check this incident with App support - to validate the issue
05-12-2025 08:28:53 - Safinat Dean (Work notes)
Platform DXC Integration incident INC0574629 updated INC40727647
05-12-2025 08:28:49 - Safinat Dean (Work notes)
Ricoh update -
02/12 Assigned to dealer on 01/12. Dealer to allocate technician. - Rdr
01-12-2025 08:09:33 - Ruey Lim (Work notes)
Platform DXC Integration incident INC0574629 updated INC40727647
01-12-2025 08:09:28 - Ruey Lim (Work notes)
From: donotreply@ricoh.com.au &lt;donotreply@ricoh.com.au&gt; 
Sent: Monday, 1 December 2025 8:38 AM
To: Drury, Justin &lt;Justin.Drury@qr.com.au&gt;
Subject: New Ricoh Ticket CS2512010036
Dear Justin Drury, 
Thank you for contacting Ricoh Australia.
A new ticket has been opened with the following details: 
Ticket No.: CS2512010036
Serial Number: 3109R420224
Product Name: IMC3000
Purchase Order Number: 
Reference: INC40727647
Problem Description: [Summary]:3109R420224 - SP3510SF - GoCard swipe card not working after update Serial does not exist: QLD Rail NOW Ticket Number: INC0574629 Post Code: 4701 Contact Name: Justin Drury Contact Phone Number: 0418576617 Email Address: Justin.drury@qr.com.au Alternative Contact: N/A Alternative Contact Phone Number: N/A Printer Serial Number: 3109R420224 - SP3510SF Printer IP: Unable to identify Severity Level: 3 Issue/Request Details: Since update this week login swipe cards do not operate only manual login operating for all staff using this printer -----Original Message----- From: Drury, Justin Sent: Friday, 28 November 2025 9:58 PM To: IT Service Desk Subject: New printer incident Thank you for using the QR code function to raise a printer incident. To ensure we can assist you promptly, please fill out the details below: • Post Code: 4701 • Contact Name: Justin Drury • Contact Phone Number: 0418576617 • Email Address: Justin.drury@qr.com.au • Printer Serial Number: 3109R420224 • Urgency: • Issue/Request Details: Since update this week login swipe cards do not operate only manual login operating for all staff using this printer Once you have submitted this information, you will receive an email response shortly with your ticket number. Thank you for your cooperation, and we'll work to resolve the issue as quickly as possible. Sent from my iPad
Location and contact details: 
Contact Name: Justin Drury
Contact Number: 07 49947201
Customer: 401362 (DXC TECHNOLOGY AUS PTY LTD)
Site: 401362-I53 (DXC TECHNOLOGY AUSTRALIA PL (QUEENS)
Machine Location Address: WHEATBOARD ROAD GRACEMERE QLD 4702
This is an automatic message, If you have any queries regarding your ticket, please do not hesitate in contacting us on 1300 362 577.
For further support utilising our, How-to videos, Training Materials, and Knowledge Base, please use this link Training 
Kind regards,
Ricoh
01-12-2025 08:05:04 - PDXC Integration (Work notes)
None
Assigning to Ricoh Field Technician for further assistance.
01-12-2025 08:05:04 - PDXC Integration (Work notes)
None
Assigning to Ricoh Field Technician for further assistance.
01-12-2025 07:44:25 - PDXC Integration (Work notes)
Vendor Referenced this CI Value on Creation not found in database : 3109R420224 - SP3510SF
01-12-2025 07:43:56 - Pruthvish Patel (Work notes)
Platform DXC Integration incident INC0574629 created INC40727647
</t>
  </si>
  <si>
    <t xml:space="preserve">
 2025-12-09 16:21:12 PDXC Integration - State is Resolved was Work in Progress
 2025-12-14 17:00:03  - State is Closed was Resolved</t>
  </si>
  <si>
    <t xml:space="preserve">
 2025-12-01 02:01:25 PDXC Integration - State is Work in Progress was New
 2025-12-01 02:02:39 PDXC Integration - State is On Hold was Work in Progress
 2025-12-03 11:43:49 PDXC Integration - State is Work in Progress was On Hold
 2025-12-03 11:46:35 PDXC Integration - State is Resolved was Work in Progress
 2025-12-08 12:00:15  - State is Closed was Resolved</t>
  </si>
  <si>
    <t xml:space="preserve">
 2025-12-01 02:07:03 PDXC Integration - State is Work in Progress was New
 2025-12-01 09:48:06 PDXC Integration - State is On Hold was Work in Progress
 2025-12-03 11:15:41 PDXC Integration - State is Work in Progress was On Hold
 2025-12-03 11:17:10 PDXC Integration - State is Resolved was Work in Progress
 2025-12-08 12:00:13  - State is Closed was Resolved</t>
  </si>
  <si>
    <t xml:space="preserve">
 2025-12-01 00:14:55 PDXC Integration - State is Work in Progress was New
 2025-12-01 10:40:08 PDXC Integration - State is On Hold was Work in Progress
 2025-12-03 11:19:06 PDXC Integration - State is Resolved was On Hold
 2025-12-08 12:00:11  - State is Closed was Resolved</t>
  </si>
  <si>
    <t xml:space="preserve">
 2025-12-01 09:09:09 PDXC Integration - State is Work in Progress was New
 2025-12-02 09:27:51 PDXC Integration - State is On Hold was Work in Progress
 2025-12-04 08:54:58 PDXC Integration - State is Work in Progress was On Hold
 2025-12-04 08:55:27 PDXC Integration - State is Resolved was Work in Progress
 2025-12-09 09:00:05  - State is Closed was Resolved</t>
  </si>
  <si>
    <t xml:space="preserve">
 2025-11-30 12:38:09 PDXC Integration - State is Work in Progress was On Hold
 2025-11-30 12:38:35 PDXC Integration - State is On Hold was Work in Progress
 2025-12-03 05:43:53 PDXC Integration - State is Resolved was On Hold
 2025-12-08 06:00:00  - State is Closed was Resolved</t>
  </si>
  <si>
    <t xml:space="preserve">
 2025-11-30 06:14:21 PDXC Integration - State is Work in Progress was New
 2025-11-30 10:42:13 PDXC Integration - State is On Hold was Work in Progress
 2025-12-01 11:41:15 PDXC Integration - State is Work in Progress was On Hold
 2025-12-01 15:21:58 PDXC Integration - State is On Hold was Work in Progress
 2025-12-02 08:38:50 PDXC Integration - State is Work in Progress was On Hold
 2025-12-02 08:41:32 PDXC Integration - State is Resolved was Work in Progress
 2025-12-05 16:20:40 Daniel Rudzitis - State is Work in Progress was Resolved
 2025-12-05 16:31:06 PDXC Integration - State is On Hold was Work in Progress
 2025-12-05 16:32:53 Daniel Rudzitis - State is Resolved was On Hold
 2025-12-10 17:00:03  - State is Closed was Resolved</t>
  </si>
  <si>
    <t xml:space="preserve">
 2025-11-30 06:53:54 George Georgiou - Assigned to is George Georgiou was 
 2025-12-03 13:08:43 George Georgiou - State is Resolved was Work in Progress
 2025-12-08 14:00:03  - State is Closed was Resolved</t>
  </si>
  <si>
    <t xml:space="preserve">
 2025-11-30 02:26:59 PDXC Integration - State is Work in Progress was New
 2025-12-02 19:29:52 PDXC Integration - Assignment Group is DXC CloudOps was DXC Infra Active Directory
 2025-12-02 21:03:14 PDXC Integration - State is On Hold was Work in Progress
 2025-12-03 18:47:43 PDXC Integration - State is Work in Progress was On Hold
 2025-12-03 18:48:19 PDXC Integration - State is Resolved was Work in Progress
 2025-12-08 19:00:02  - State is Closed was Resolved</t>
  </si>
  <si>
    <t xml:space="preserve">09-12-2025 11:21:08 - PDXC Integration (Work notes)
Assigned to Eric Hanneman.
&lt;br/&gt;Customer to contact service desk when back from annual leave to re-raise request.
09-12-2025 11:21:04 - PDXC Integration (Work notes)
Assigned to Eric Hanneman.
&lt;br/&gt;Customer to contact service desk when back from annual leave to re-raise request.
09-12-2025 11:21:03 - PDXC Integration (Additional comments)
ehanneman2@dxc.com: Customer to contact service desk when back from annual leave to re-raise request.  Resolving incident for now.
09-12-2025 11:20:44 - PDXC Integration (Work notes)
Assigned to Eric Hanneman.
09-12-2025 11:19:59 - PDXC Integration (Work notes)
Assigned to Eric Hanneman.
&lt;br/&gt;Called and spoke to Lachlan.  He is going on annual leave until February.  He will contact the service desk to re-raise the request when he is back.
08-12-2025 11:58:08 - PDXC Integration (Work notes)
Assigned to Eric Hanneman.
&lt;br/&gt;From: Hanneman, Eric 
Sent: Monday, 8 December 2025 11:57
To: Camp, Lachlan &lt;lachlan.camp@qr.com.au&gt;
Subject: RE: INC40705226 - No Audio - MS Surface Pro 8
Hi Lachlan,
I’ve talked with someone in our build room, and we’ve received a small amount of new Dell tablets.  I can have a replacement device sent out to you.  Can you please confirm a good shipping address to get the device to you?
Once you are up and running on the new equipment, can you please contact me and I’ll send a con note for the old asset pickup?
Thank you,
Eric
08-12-2025 11:40:04 - PDXC Integration (Work notes)
Assigned to Eric Hanneman.
&lt;br/&gt;Checking with RC1 build room for Dell tablet stock.
04-12-2025 15:32:14 - PDXC Integration (Work notes)
Assigned to Eric Hanneman.
&lt;br/&gt;Checked with build room, no Surface tablets in stock.
New Dell tablets are in bound but not here yet.
Will check back with build room staff early next week for an update.
04-12-2025 15:04:24 - PDXC Integration (Work notes)
Assigned to Eric Hanneman.
04-12-2025 15:04:14 - PDXC Integration (Work notes)
Assigned to Eric Hanneman.
04-12-2025 15:04:11 - PDXC Integration (Additional comments)
ehanneman2@dxc.com: .
04-12-2025 15:03:45 - PDXC Integration (Work notes)
Assigned to Eric Hanneman.
&lt;br/&gt;Called / remotely accessed Lachlan's laptop.
Ran troubleshooting steps to fix audio issues, still not working.
Removed and added all Audio inputs and Output (hidden devices as well).  Rescanned for hardware changes, still not working.
Made sure Spatial audio was turned off on all outputs.
Spoke to Lachlan, this is a refurbished device sent to him recently.  Old Surface tablet has an issue with the battery and now this device with no audio output / microphone.
Stated that I would look to source a replacement Surface tablet (or a new Dell tablet). 
Will need to provide an update early next week.
03-12-2025 11:22:38 - PDXC Integration (Work notes)
Assigned to Eric Hanneman.
&lt;br/&gt;From: Hanneman, Eric 
Sent: Wednesday, 3 December 2025 11:21
To: Camp, Lachlan &lt;lachlan.camp@qr.com.au&gt;
Subject: RE: INC40705226 - No Audio - MS Surface Pro 8
Hi Lachlan,
As per our conversation today.  Could you please try the following…
• Click on Windows button (lower left corner of screen), type in Windows update, choose the top search result.
• Run all Windows updates here and under the second location..
• Restarts may be required.
Please let me know if any further assistance is required.  If not, is it ok to resolve the incident?
Regards,
Eric
02-12-2025 10:36:08 - PDXC Integration (Work notes)
Assigned to Eric Hanneman.
&lt;br/&gt;From: Hanneman, Eric 
Sent: Tuesday, 2 December 2025 10:33
To: Camp, Lachlan &lt;lachlan.camp@qr.com.au&gt;
Subject: RE: INC40705226 - No Audio - MS Surface Pro 8
Hi Lachlan,
No worries.  The other thing that I can suggest trying (via email), is to check that all your audio outputs have the spatial audio turned off..
As an example, I have the speakers as well as a couple Bluetooth options to output to – your computer options may vary.  Switch between the options and turn off spatial audio on each output.  You’ll immediately know if the fix worked by clicking on the speaker icon and move the slider bar to adjust the sound.  If it’s set correctly, you’ll hear audio.
Let me know tomorrow if you’re still experience issues.
Regards,
Eric
02-12-2025 10:34:14 - PDXC Integration (Work notes)
Assigned to Eric Hanneman.
&lt;br/&gt;From: Camp, Lachlan &lt;lachlan.camp@qr.com.au&gt; 
Sent: Tuesday, 2 December 2025 09:59
To: Hanneman, Eric &lt;eric.hanneman@qr.com.au&gt;
Subject: Re: INC40705226 - No Audio - MS Surface Pro 8
Hey Eric, 
I’m out in the field all day and my tablet is down at the depot unfortunately 
Get Outlook for iOS
02-12-2025 09:58:18 - PDXC Integration (Work notes)
Assigned to Eric Hanneman.
&lt;br/&gt;From: Hanneman, Eric 
Sent: Tuesday, 2 December 2025 09:58
To: Camp, Lachlan &lt;lachlan.camp@qr.com.au&gt;
Subject: RE: INC40705226 - No Audio - MS Surface Pro 8
Hi Lachlan,
Do you have time to look at it this morning?  I have a call in a couple minutes but can look after 10:30am?
Regards,
Eric
02-12-2025 09:57:08 - PDXC Integration (Work notes)
Assigned to Eric Hanneman.
&lt;br/&gt;From: Camp, Lachlan &lt;lachlan.camp@qr.com.au&gt; 
Sent: Monday, 1 December 2025 14:12
To: Hanneman, Eric &lt;eric.hanneman@qr.com.au&gt;
Subject: RE: INC40705226 - No Audio - MS Surface Pro 8
Hey Eric,
Spatial sound was already turned off.
Cheers,
Lachlan
01-12-2025 13:39:08 - PDXC Integration (Work notes)
Assigned to Eric Hanneman.
01-12-2025 13:38:36 - PDXC Integration (Work notes)
Assigned to Eric Hanneman.
01-12-2025 13:38:27 - PDXC Integration (Additional comments)
ehanneman2@dxc.com: Awaiting response from Lachlan, email sent.
01-12-2025 13:37:48 - PDXC Integration (Work notes)
Assigned to Eric Hanneman.
&lt;br/&gt;From: Hanneman, Eric 
Sent: Monday, 1 December 2025 13:37
To: Camp, Lachlan &lt;lachlan.camp@qr.com.au&gt;
Subject: INC40705226 - No Audio - MS Surface Pro 8
Hi Lachlan,
I was passed an incident raised under your name that states you’re experiencing an issue with sound on your laptop.  
We’ve had quiet a few incidents raised on this in the past week and found that the immediate fix is to turn of Spatial audio.  You can do this by right clicking on the speaker icon in the lower right corner down by the clock and then click on Spatial audio and turn it off.  
Sound should immediately return to your device.  If you find this is not the case, please let me know.
Regards,
Eric
01-12-2025 09:09:14 - PDXC Integration (Work notes)
Assigned to Eric Hanneman.
01-12-2025 08:14:04 - PDXC Integration (Work notes)
Related Problem reference provided unknown : PRB0051528
01-12-2025 08:13:39 - Jeremy Horton (Work notes)
Platform DXC Integration incident INC0574439 updated INC40705226
29-11-2025 07:20:04 - PDXC Integration (Work notes)
Added attachment ::  QLDRail_INC added (CNDEF0001178) - sound.png
29-11-2025 07:19:53 - Benjamin Shegog (Work notes)
Platform DXC Integration incident INC0574439 created INC40705226
</t>
  </si>
  <si>
    <t xml:space="preserve">
 2025-12-01 09:09:14 PDXC Integration - State is Work in Progress was New
 2025-12-01 13:38:27 PDXC Integration - State is On Hold was Work in Progress
 2025-12-04 15:03:42 PDXC Integration - State is Work in Progress was On Hold
 2025-12-04 15:04:11 PDXC Integration - State is On Hold was Work in Progress
 2025-12-09 11:20:41 PDXC Integration - State is Work in Progress was On Hold
 2025-12-09 11:21:03 PDXC Integration - State is Resolved was Work in Progress
 2025-12-14 12:00:11  - State is Closed was Resolved</t>
  </si>
  <si>
    <t xml:space="preserve">08-12-2025 08:24:16 - Tharun Kumar Guddeti (Work notes)
removed the folders
reset the client
low battery on device and turned off
user advised to call back tomorrow
05-12-2025 11:56:04 - Tharun Kumar Guddeti (Work notes)
called and left a voicemail
04-12-2025 12:59:43 - Tharun Kumar Guddeti (Work notes)
called and left a voicemail
03-12-2025 07:59:21 - Tharun Kumar Guddeti (Work notes)
called and left a voicemail
02-12-2025 07:59:32 - Tharun Kumar Guddeti (Work notes)
called and left a voicemail
01-12-2025 07:49:59 - Tharun Kumar Guddeti (Additional comments)
user advised to call back tomorrow
</t>
  </si>
  <si>
    <t xml:space="preserve">
 2025-12-01 07:49:59 Tharun Guddeti - State is On Hold was New
 2025-12-09 07:52:02 Tharun Guddeti - State is Resolved was On Hold
 2025-12-14 08:00:09  - State is Closed was Resolved</t>
  </si>
  <si>
    <t xml:space="preserve">
 2025-11-28 20:38:37 PDXC Integration - Assignment Group is DXC CloudOps was DXC Server WINTEL
 2025-11-28 20:56:46 PDXC Integration - State is Work in Progress was New
 2025-11-28 21:35:53 PDXC Integration - State is On Hold was Work in Progress
 2025-12-03 18:43:07 PDXC Integration - State is Work in Progress was On Hold
 2025-12-03 18:44:09 PDXC Integration - State is Resolved was Work in Progress
 2025-12-08 19:00:01  - State is Closed was Resolved</t>
  </si>
  <si>
    <t xml:space="preserve">
 2025-11-28 16:45:37 Shane Kmet - Assigned to is Raegan Munro was 
 2025-11-28 17:03:05 Raegan Munro - Assignment Group is DXC Security PAM was Global Service Desk
 2025-11-28 17:19:50 PDXC Integration - Assignment Group is Global Service Desk was DXC Security PAM
 2025-11-28 17:21:06 Shane Kmet - Assigned to is Raegan Munro was 
 2025-11-28 17:22:14 Raegan Munro - Assignment Group is DXC Desktop Technology Citrix was Global Service Desk
 2025-11-28 20:22:22 PDXC Integration - State is On Hold was Work in Progress
 2025-12-03 15:23:03 PDXC Integration - State is Work in Progress was On Hold
 2025-12-03 15:26:17 PDXC Integration - State is Resolved was Work in Progress
 2025-12-08 16:00:06  - State is Closed was Resolved</t>
  </si>
  <si>
    <t xml:space="preserve">
 2025-12-12 15:14:32 Nam Duong - State is Resolved was New</t>
  </si>
  <si>
    <t xml:space="preserve">
 2025-11-28 16:50:47 PDXC Integration - State is Work in Progress was New
 2025-11-28 21:00:44 PDXC Integration - State is On Hold was Work in Progress
 2025-12-03 12:25:24 PDXC Integration - State is Work in Progress was On Hold
 2025-12-03 12:26:30 PDXC Integration - State is Resolved was Work in Progress
 2025-12-08 13:00:02  - State is Closed was Resolved</t>
  </si>
  <si>
    <t xml:space="preserve">08-12-2025 17:29:18 - PDXC Integration (Work notes)
Assigned to Lakshmi Kundeti.
&lt;br/&gt;Pushed Bentley ProjectWise 23 version to software center, resolved issue
08-12-2025 17:29:12 - PDXC Integration (Additional comments)
kundeti@dxc.com: Pushed Bentley ProjectWise 23 version to software center, resolved issue
08-12-2025 17:28:59 - PDXC Integration (Work notes)
Assigned to Lakshmi Kundeti.
&lt;br/&gt;Pushed Bentley ProjectWise 23 version to software center, resolved issue
08-12-2025 17:28:48 - PDXC Integration (Work notes)
Assigned to Lakshmi Kundeti.
&lt;br/&gt;Pushed Bentley ProjectWise 23 version to software center, resolved issue
08-12-2025 17:28:43 - PDXC Integration (Additional comments)
kundeti@dxc.com: Pushed Bentley ProjectWise 23 version to software center, resolved issue
08-12-2025 17:28:24 - PDXC Integration (Work notes)
Assigned to Lakshmi Kundeti.
08-12-2025 17:28:24 - PDXC Integration (Work notes)
Assigned to Lakshmi Kundeti.
08-12-2025 17:28:17 - PDXC Integration (Additional comments)
kundeti@dxc.com: thank you for update.
08-12-2025 16:26:39 - Jarrad Oliver (Work notes)
Platform DXC Integration incident INC0574306 updated INC40695519
08-12-2025 16:26:35 - Jarrad Oliver (Additional comments)
Hi there, this is now resolved thank you. You can close the ticket.
08-12-2025 15:55:34 - PDXC Integration (Work notes)
Assigned to Lakshmi Kundeti.
08-12-2025 15:55:32 - PDXC Integration (Additional comments)
kundeti@dxc.com: did you try installation from software center 23 version ?
05-12-2025 15:50:14 - PDXC Integration (Work notes)
Assigned to Lakshmi Kundeti.
05-12-2025 15:50:11 - PDXC Integration (Additional comments)
kundeti@dxc.com: we have pushed to previous version 23 version please check in software center and install it.
04-12-2025 15:38:18 - PDXC Integration (Work notes)
Assigned to Lakshmi Kundeti.
04-12-2025 15:38:17 - PDXC Integration (Additional comments)
kundeti@dxc.com: Bentley ProjectWise 2024 Admins application available in software center , please try to install from software center.
04-12-2025 12:45:14 - PDXC Integration (Work notes)
Assigned to Lakshmi Kundeti.
04-12-2025 12:45:04 - PDXC Integration (Work notes)
Assigned to Lakshmi Kundeti.
04-12-2025 12:45:00 - PDXC Integration (Additional comments)
diya.dey@dxc.com: checking
04-12-2025 12:31:38 - PDXC Integration (Work notes)
Assigned to DIYA DEY.
04-12-2025 12:31:28 - PDXC Integration (Work notes)
Assigned to DIYA DEY.
&lt;br/&gt;Hi Team, as Bibas has tried and demonstrated, the installer and software provided does not work. Please provide a link to a working version of the software, or forward this on to the team that can provide this, as the desktop team cannot continue or go any further with this ticket until that is provided.
03-12-2025 08:51:54 - PDXC Integration (Work notes)
Assigned to Bibas Sapkota.
&lt;br/&gt;\\QRSL-QO7B0GQP72\c$\temp\Admin 24.0.5.8008
Installation command : "install.cmd"
setup has been initiated from the given command 
airlock blocked, used one-time OTP to initiate again 
still no progress after multiple attempt 
gets stuck in the following command 
tried to run as an administrator 
same issue persists
03-12-2025 08:51:45 - PDXC Integration (Work notes)
Assigned to Bibas Sapkota.
03-12-2025 08:50:59 - PDXC Integration (Work notes)
Assigned to Bibas Sapkota.
&lt;br/&gt;Added attachment ::  projectwise.jfif
02-12-2025 14:34:28 - PDXC Integration (Work notes)
Assigned to Bibas Sapkota.
02-12-2025 13:48:25 - Gilbert Noble (Work notes)
Platform DXC Integration incident INC0574306 updated INC40695519
02-12-2025 13:44:19 - Shane Kmet (Work notes)
Assiging to DXC Remote Desktop Support 
See notes 02-12-2025 13:40:58 - SCCM requseting manual install of files
02-12-2025 13:40:58 - PDXC Integration (Additional comments)
diya.dey@dxc.com: Hi Team,
The following application was not packaged by our team, please assist the user to install the application manually,
the files are being placed in the c$ of the machine:
\\QRSL-QO7B0GQP72\c$\temp\Admin 24.0.5.8008
Installation command : "install.cmd"
02-12-2025 11:55:54 - PDXC Integration (Work notes)
remote into the user device 
tried installing the ProjectWise through \\sccm\datasources$\SoftwarePackages\Bentley\ProjectWise\Admin 24.0.5.8008\
keeps loading for a while and asks to enter admin credentials 
after entering credentials, it does nothing 
tried to install different version same issue persists - does nothing 
Group policy updated and restarted a device 
same issue persists 
assigning back to Desktop Technology SCCM QLR for further resolution
02-12-2025 09:26:28 - PDXC Integration (Work notes)
Assigned to Bibas Sapkota.
&lt;br/&gt;contacted user 
user will be available after 11 am this morning
01-12-2025 15:38:43 - Frederic Shea (Work notes)
Platform DXC Integration incident INC0574306 updated INC40695519
01-12-2025 15:38:38 - Frederic Shea (Work notes)
IBC - Jarrad Oliver
User chasing an update on this matter
============================
User ID: O907506
Asset Tag: SL234365 / QRSL-QO7B0GQP72
Best Contact: 0422 441 447
Location: 180 Ann-7
01-12-2025 12:08:08 - PDXC Integration (Work notes)
Assigned to Bibas Sapkota.
01-12-2025 11:53:33 - PDXC Integration (Additional comments)
diya.dey@dxc.com: Hi Team,
The following application was not packaged by our team, please assist the user to install the application manually,
the files are being placed in the provided location  :
\\sccm\datasources$\SoftwarePackages\Bentley\ProjectWise\Admin 24.0.5.8008\
28-11-2025 17:14:05 - PDXC Integration (Work notes)
Assigned to DIYA DEY.
28-11-2025 17:14:05 - PDXC Integration (Work notes)
Assigned to DIYA DEY.
28-11-2025 17:13:59 - PDXC Integration (Additional comments)
diya.dey@dxc.com: we are checking on this
28-11-2025 17:12:48 - PDXC Integration (Work notes)
Assigned to DIYA DEY.
28-11-2025 15:52:45 - PDXC Integration (Work notes)
Vendor Referenced this Business Service Value on Creation not found in database : Bentley ProjectWise
28-11-2025 15:52:44 - Raegan Munro (Work notes)
Platform DXC Integration incident INC0574306 created INC40695519
28-11-2025 15:52:17 - Raegan Munro (Additional comments)
Hi Jarrad, 
Thankyou for the confirmation. 
I will reach out to the second level team for further assistance with this and they should be able to provide more of an update shortly. 
Kind regards, 
Raegan.
28-11-2025 15:52:17 - Raegan Munro (Work notes)
Assigning to SCCM as per KB0010419.
28-11-2025 15:51:22 - Raegan Munro (Work notes)
Investigating.
28-11-2025 15:18:18 - Jarrad Oliver (Additional comments)
Hi Raegan, I've restarted and ProjectWise is still not appearing
28-11-2025 14:47:12 - Raegan Munro (Additional comments)
Hi Jarrad, 
Thank you for reaching out to the Queensland Rail IT Service Desk. 
As discussed, please restart your device in 15 minutes and advise of the results. 
If you have any further issues with this please feel free to contact us by calling 07 3072 5000 (we are option 1), or alternatively email us at ITServiceDesk@qr.com.au. 
Kind regards, 
Raegan.
</t>
  </si>
  <si>
    <t xml:space="preserve">
 2025-11-28 14:47:12 Raegan Munro - State is On Hold was Work in Progress
 2025-11-28 15:52:17 Raegan Munro - State is Work in Progress was On Hold
 2025-11-28 17:14:00 PDXC Integration - State is On Hold was Work in Progress
 2025-12-01 11:53:33 PDXC Integration - Assignment Group is DXC Desktop CBD was DXC Desktop Technology SCCM
 2025-12-01 15:38:38 Fred Shea - State is Work in Progress was On Hold
 2025-12-02 11:55:47 PDXC Integration - Assignment Group is DXC Desktop Technology SCCM was DXC Desktop CBD
 2025-12-02 13:40:58 PDXC Integration - Assignment Group is Global Service Desk was DXC Desktop Technology SCCM
 2025-12-02 13:43:14 Shane Kmet - Assigned to is Raegan Munro was 
 2025-12-02 13:44:19 Shane Kmet - Assignment Group is DXC Remote Desktop Support was Global Service Desk
 2025-12-02 13:44:39 Gilbert Noble - Assigned to is Gilbert Noble was 
 2025-12-02 13:48:19 Gilbert Noble - Assignment Group is DXC Desktop CBD was DXC Remote Desktop Support
 2025-12-04 12:31:27 PDXC Integration - Assignment Group is DXC Desktop Technology SCCM was DXC Desktop CBD
 2025-12-04 12:45:01 PDXC Integration - State is On Hold was Work in Progress
 2025-12-08 17:28:17 PDXC Integration - State is Work in Progress was On Hold
 2025-12-08 17:28:43 PDXC Integration - State is Resolved was Work in Progress
 2025-12-13 18:00:08  - State is Closed was Resolved</t>
  </si>
  <si>
    <t xml:space="preserve">
 2025-12-02 15:47:01 Tia Tan - State is Work in Progress was New
 2025-12-02 16:26:40 Tia Tan - Assignment Group is Global Service Desk was EDP DQDG Project
 2025-12-02 17:01:19 Liam Bryan - Assignment Group is DXC Application SAP Data Analytics was Global Service Desk
 2025-12-04 11:10:55 PDXC Integration - Assignment Group is Global Service Desk was DXC Application SAP Data Analytics
 2025-12-04 11:27:34 Shane Kmet - Assigned to is Zoe O'Brien was 
 2025-12-04 11:27:38 Shane Kmet - Assigned to is George Knight was Zoe O'Brien
 2025-12-04 11:33:59 Shane Kmet - Assignment Group is EDP DQDG Project was Global Service Desk
 2025-12-04 15:29:30 Sarika Thorat - Assigned to is Siddharth Nair was 
 2025-12-05 15:06:18 Siddharth Nair - State is On Hold was Work in Progress
 2025-12-08 13:35:09 Siddharth Nair - State is Resolved was On Hold
 2025-12-13 14:00:12  - State is Closed was Resolved</t>
  </si>
  <si>
    <t xml:space="preserve">09-12-2025 09:32:24 - Chau Nguyen (Additional comments)
Hi Raegan,
It has been some time since your last update.
Have you had a chance to review and provide an update on this ticket please?
Thank you for your attention.
Regards,
Chau Nguyen
02-12-2025 18:33:39 - Chau Nguyen (Additional comments)
Hi Raegan,
Thank you for reaching out to Service Now team.
Upon review, Matthew's Service Now account was expired on 28-Nov-2025, renewed on 29-Nov-2025 and it is ready now.
Please kindly advise Matthew to try logging in again and let me know if there is any issue.
Regards,
Chau Nguyen
28-11-2025 16:27:28 - PDXC Integration (Work notes)
Please advise if SNOW access requested &amp;assign back
28-11-2025 16:21:24 - PDXC Integration (Work notes)
Assigned to Scott Grieve.
&lt;br/&gt;Present in MIM
28-11-2025 16:12:54 - PDXC Integration (Work notes)
Assigned to Scott Grieve.
28-11-2025 14:31:34 - PDXC Integration (Work notes)
Vendor Referenced this CI Value on Creation not found in database : Service Now
Vendor Referenced this Business Service Value on Creation not found in database : Service Now
28-11-2025 14:31:32 - Raegan Munro (Work notes)
Platform DXC Integration incident INC0574296 created INC40694894
</t>
  </si>
  <si>
    <t xml:space="preserve">
 2025-11-28 14:35:11 Shane Kmet - Assigned to is Raegan Munro was 
 2025-11-28 14:44:47 Shane Kmet - Assignment Group is DXC Remote Desktop Support was Global Service Desk
 2025-11-28 14:48:55 Gilbert Noble - State is On Hold was Work in Progress
 2025-12-03 09:45:38 Gilbert Noble - State is Resolved was On Hold
 2025-12-08 10:00:07  - State is Closed was Resolved</t>
  </si>
  <si>
    <t xml:space="preserve">
 2025-12-05 13:12:55 Ruey Lim - Assignment Group is DXC Server WINTEL was DXC Project Management
 2025-12-05 13:50:26 PDXC Integration - State is Work in Progress was New
 2025-12-05 20:29:21 PDXC Integration - State is Resolved was Work in Progress
 2025-12-10 21:00:03  - State is Closed was Resolved</t>
  </si>
  <si>
    <t xml:space="preserve">
 2025-11-28 14:35:57 PDXC Integration - State is Work in Progress was On Hold
 2025-11-28 15:20:31 PDXC Integration - State is On Hold was Work in Progress
 2025-12-04 09:10:46 PDXC Integration - State is Work in Progress was On Hold
 2025-12-04 15:45:23 PDXC Integration - State is Resolved was Work in Progress
 2025-12-09 16:00:02  - State is Closed was Resolved</t>
  </si>
  <si>
    <t xml:space="preserve">
 2025-11-28 14:33:13 PDXC Integration - State is Work in Progress was New
 2025-11-28 21:21:19 PDXC Integration - State is On Hold was Work in Progress
 2025-12-03 10:13:33 PDXC Integration - State is Work in Progress was On Hold
 2025-12-03 10:14:34 PDXC Integration - State is Resolved was Work in Progress
 2025-12-08 11:00:10  - State is Closed was Resolved</t>
  </si>
  <si>
    <t xml:space="preserve">
 2025-11-28 13:19:02 Fred Shea - State is On Hold was Work in Progress
 2025-12-04 13:02:25 Cameron Horn - State is Resolved was On Hold
 2025-12-09 14:00:11  - State is Closed was Resolved</t>
  </si>
  <si>
    <t xml:space="preserve">
 2025-12-04 10:20:42 Jonathon Williams - State is Resolved was New
 2025-12-09 11:00:01  - State is Closed was Resolved</t>
  </si>
  <si>
    <t xml:space="preserve">10-12-2025 12:17:05 - PDXC Integration (Work notes)
Assigned to Jayapaul Matangi.
&lt;br/&gt;User provided link to access AIMS3D application and able to access it. Hence closing the case.
10-12-2025 12:16:58 - PDXC Integration (Work notes)
Assigned to Jayapaul Matangi.
&lt;br/&gt;User provided link to access AIMS3D application and able to access it. Hence closing the case.
10-12-2025 12:16:55 - PDXC Integration (Additional comments)
matangi.jayapaul@dxc.com: User is able to access the application, hence closing .
10-12-2025 12:16:04 - PDXC Integration (Work notes)
Assigned to Jayapaul Matangi.
10-12-2025 12:16:04 - PDXC Integration (Work notes)
Assigned to Jayapaul Matangi.
10-12-2025 12:15:57 - PDXC Integration (Additional comments)
matangi.jayapaul@dxc.com: User is able to access the application hence closing .
10-12-2025 11:45:25 - PDXC Integration (Work notes)
Assigned to Nancy ..
10-12-2025 11:45:09 - PDXC Integration (Work notes)
Assigned to Nancy ..
10-12-2025 11:45:07 - PDXC Integration (Additional comments)
matangi.jayapaul@dxc.com: From: Matangi, Jayapaul &lt;matangi.jayapaul@dxc.com&gt; 
Sent: Wednesday, December 10, 2025 7:14 AM
To: vanessa.pardo@qr.com.au
Cc: ITO GDC India - QR AD &lt;pdlitogciqrlad@dxc.com&gt;
Subject: QR | INC40694026 | AIMS stuck on signing in
Hello Vanessa,
Could you use the link below to access the AIMS3D application
https://aims3d.geomatic.com.au/#/home?username=gen3ric1&amp;password=x3e8BC7
if you are facing any issues, please let us know. 
------------------------------------
Thanks &amp; Regards,
JAYAPAUL MATANGI
05-12-2025 13:44:18 - PDXC Integration (Work notes)
Assigned to Nancy ..
05-12-2025 13:44:14 - PDXC Integration (Work notes)
Assigned to Nancy ..
05-12-2025 13:44:13 - PDXC Integration (Additional comments)
nancy@dxc.com: Hi Vanessa Pardo,
We are currently investigating the issue internally and will place the ticket in a pending status. We will keep you updated on the progress.
02-12-2025 19:21:44 - PDXC Integration (Work notes)
Assigned to Nancy ..
02-12-2025 19:21:38 - PDXC Integration (Work notes)
Assigned to Nancy ..
02-12-2025 19:21:35 - PDXC Integration (Additional comments)
nancy@dxc.com: Hi Vanessa Pardo,
We tried reaching you via Teams. Kindly share your availability so we can discuss this matter further.
01-12-2025 08:22:05 - Vanessa Pardo (Work notes)
Platform DXC Integration incident INC0574245 updated INC40694026
01-12-2025 08:22:00 - Vanessa Pardo (Additional comments)
reply from: vanessa.pardo@qr.com.au
Hi ICT Team,
I am available all day today until 4PM.
Kind Regards,
[Queensland Rail logo]
Vanessa Pardo
Technical Officer
Rc2-5, RC2-5
308 Edward St GPO Box 1429 Bne 4001 • Bne,
T: 07 30723366
E: vanessa.pardo@qr.com.au
W: queenslandrail.com.au&lt;http://queenslandrail.com.au&gt;
01-12-2025 02:45:38 - PDXC Integration (Work notes)
Assigned to Nancy ..
01-12-2025 02:45:29 - PDXC Integration (Additional comments)
jeevan.n@dxc.com: Hi Vanessa Pardo,
Let me know your Availability to discuss this issue.
28-11-2025 14:24:25 - PDXC Integration (Work notes)
Assigned to Nancy ..
28-11-2025 14:24:18 - PDXC Integration (Work notes)
Assigned to Nancy ..
28-11-2025 14:24:13 - PDXC Integration (Additional comments)
nancy@dxc.com: Hi Vanessa Pardo,
Let me know your Availability to discuss this issue.
28-11-2025 14:22:45 - PDXC Integration (Work notes)
Assigned to Nancy ..
28-11-2025 12:23:48 - Raegan Munro (Work notes)
Platform DXC Integration incident INC0574245 created INC40694026
</t>
  </si>
  <si>
    <t xml:space="preserve">
 2025-11-28 14:22:42 PDXC Integration - State is Work in Progress was New
 2025-11-28 14:24:13 PDXC Integration - State is On Hold was Work in Progress
 2025-12-10 12:15:57 PDXC Integration - State is Work in Progress was On Hold
 2025-12-10 12:16:55 PDXC Integration - State is Resolved was Work in Progress</t>
  </si>
  <si>
    <t xml:space="preserve">
 2025-11-28 13:38:39 Glen Urquhart - State is Work in Progress was Resolved
 2025-11-28 14:37:14 Shane Kmet - State is On Hold was Work in Progress
 2025-12-03 11:42:18 Raegan Munro - State is Resolved was On Hold
 2025-12-08 12:00:05  - State is Closed was Resolved</t>
  </si>
  <si>
    <t xml:space="preserve">
 2025-11-28 11:35:07 Gilbert Noble - Assigned to is Gilbert Noble was 
 2025-11-28 11:42:00 Gilbert Noble - State is On Hold was Work in Progress
 2025-12-01 11:42:48 Gilbert Noble - State is Work in Progress was On Hold
 2025-12-01 12:16:57 PDXC Integration - State is On Hold was Work in Progress
 2025-12-04 14:48:43 PDXC Integration - State is Work in Progress was On Hold
 2025-12-04 14:50:35 PDXC Integration - State is Resolved was Work in Progress
 2025-12-09 15:00:04  - State is Closed was Resolved</t>
  </si>
  <si>
    <t xml:space="preserve">
 2025-11-28 11:35:10 Gilbert Noble - Assigned to is Gilbert Noble was 
 2025-11-28 11:42:59 Gilbert Noble - Assignment Group is DXC Desktop Technology SCCM was DXC Remote Desktop Support
 2025-11-28 12:14:56 PDXC Integration - State is On Hold was Work in Progress
 2025-12-05 18:41:11 PDXC Integration - State is Work in Progress was On Hold
 2025-12-05 18:44:50 PDXC Integration - State is Resolved was Work in Progress
 2025-12-10 19:00:01  - State is Closed was Resolved</t>
  </si>
  <si>
    <t xml:space="preserve">10-12-2025 12:33:04 - PDXC Integration (Work notes)
Assigned to Suraj Rai.
&lt;br/&gt;Untick "Show Apps in Outlook" in Outlook Options &gt; Advanced, then restart Outlook.&lt;br/&gt;[incident].[business_service] supplied value [Application Development] failed [More than one match found]
10-12-2025 12:32:58 - PDXC Integration (Work notes)
Assigned to Suraj Rai.
&lt;br/&gt;Untick "Show Apps in Outlook" in Outlook Options &gt; Advanced, then restart Outlook.&lt;br/&gt;[incident].[business_service] supplied value [Application Development] failed [More than one match found]
10-12-2025 12:32:49 - PDXC Integration (Additional comments)
srai7@dxc.com: Hi @Daniel Mysliwy
Good Day!
Regarding - "Outlook crashing issue"
Thank you for your findings and appreciate you were able to fix the issue. We will take further note of this steps for the same issue. As confirmed we are proceeding with resolving the case from our end.
Please feel free to contact the service desk in case of any further queries or a new ticket is to be opened.
Thanks!
10-12-2025 12:32:48 - PDXC Integration (Work notes)
Assigned to Suraj Rai.
&lt;br/&gt;Untick "Show Apps in Outlook" in Outlook Options &gt; Advanced, then restart Outlook.&lt;br/&gt;User confirmed they we were able to resolved issue following below steps-
File &gt; Options &gt; Advanced &gt; Untick "Show Apps in Outlook" &gt; then restart Outlook.
&lt;br/&gt;[incident].[business_service] supplied value [Application Development] failed [More than one match found]
10-12-2025 12:28:48 - PDXC Integration (Work notes)
Assigned to Suraj Rai.
&lt;br/&gt;[incident].[business_service] supplied value [Application Development] failed [More than one match found]
09-12-2025 11:41:19 - Guest (Work notes)
Platform DXC Integration incident INC0574189 updated INC40693523
09-12-2025 11:41:14 - Guest (Additional comments)
reply from: Royston.rodrigues@qr.com.au
That's great Daniel!
Royston Rodrigues
EUC Delivery Lead
QueenslandRail
09-12-2025 10:15:55 - PDXC Integration (Work notes)
Assigned to Suraj Rai.
&lt;br/&gt;Added attachment ::  QLDRail_INC added (CNDEF0001178) - image001.gif
&lt;br/&gt;[incident].[business_service] supplied value [Application Development] failed [More than one match found]
09-12-2025 10:15:45 - Daniel Mysliwy (Work notes)
Platform DXC Integration incident INC0574189 updated INC40693523
09-12-2025 10:15:36 - Daniel Mysliwy (Additional comments)
reply from: Daniel.Mysliwy@qr.com.au
Hi Team,
I have discovered the fix for this issue. You can now close this incident.
File &gt; Options &gt; Advanced &gt; Untick “Show Apps in Outlook” &gt; then restart Outlook.
[cid:image008.jpg@01DC68F4.9D370590]
This removes the side bar from Outlook which comes standard when you setup laptop for the first time. Removing the bar allows an email to be attached to another email without Outlook crashing.
Cheers
Dan
[travel4 logo]
Dan Mysliwy
Corporate Travel Accounts Coordinator
Travel4 Office Hours: 08:00-17:00 M-F, Level 1, Rail Centre 2
BRISBANE, QLD 4000
T: +61 7 3235 7070
F: +61 7 3235 7833
Daniel.Mysliwy@qr.com.au&lt;mailto:Daniel.Mysliwy@qr.com.au&gt;
09-12-2025 07:26:04 - Daniel Mysliwy (Work notes)
Platform DXC Integration incident INC0574189 updated INC40693523
09-12-2025 07:26:00 - Daniel Mysliwy (Additional comments)
reply from: Daniel.Mysliwy@qr.com.au
Hi Suraj,
I’ve gone back into Brad’s profile re-added the mailbox and restarted and same crash issue still occurring.
I have also logged into Brad’s computer SL234358 using my login, added corporate.travel@qr.com.au&lt;mailto:corporate.travel@qr.com.au&gt; and travel4accounts@qr.com.au&lt;mailto:travel4accounts@qr.com.au&gt; mailboxes and can perform the function fine which would prove the error is related to Brad’s profile.
Roy from ICT suggests the below:
The inability to attach emails will not be related to the hardware, more likely an ost corruption issue. Running scanpst to diagnose and repair errors in the outlook data file would be our recommendation.
Regards,
 Royston Rodrigues
EUC Delivery Lead
QueenslandRail
Has the above already been done?
Cheers
Dan
[travel4 logo]
Dan Mysliwy
Corporate Travel Accounts Coordinator
Travel4 Office Hours: 08:00-17:00 M-F, Level 1, Rail Centre 2
BRISBANE, QLD 4000
T: +61 7 3235 7070
F: +61 7 3235 7833
Daniel.Mysliwy@qr.com.au&lt;mailto:Daniel.Mysliwy@qr.com.au&gt;
08-12-2025 12:47:34 - PDXC Integration (Work notes)
Assigned to Suraj Rai.
&lt;br/&gt;[incident].[business_service] supplied value [Application Development] failed [More than one match found]
08-12-2025 12:47:33 - PDXC Integration (Additional comments)
srai7@dxc.com: Hi @Daniel Mysliwy
Good day!
We have removed the auto-mapping for Brad's. Could you please check with Brad and restart his system. And if you are not able to see the shared mailbox (corporate.travel@qr.com.au) please try below steps to manually add the shared mailbox.
File → Account Settings → Account Settings
Select his primary account → More Settings → Advanced → Add
Enter: corporate.travel@qr.com.au
Click OK → mailbox will appear without AutoMapping
Once you add the shared mailbox, please verify outlook crash issue again and let us know.
Thanks!
05-12-2025 18:02:54 - PDXC Integration (Work notes)
Assigned to Suraj Rai.
&lt;br/&gt;[incident].[business_service] supplied value [Application Development] failed [More than one match found]
05-12-2025 18:02:48 - PDXC Integration (Additional comments)
srai7@dxc.com: Hi @Daniel Mysliwy
Good day!
We have removed the auto-mapping for Brad's. Could you please check with Brad and restart his system. And if you are not able to see the shared mailbox (corporate.travel@qr.com.au) please try below steps to manually add the shared mailbox.
File → Account Settings → Account Settings
Select his primary account → More Settings → Advanced → Add
Enter: corporate.travel@qr.com.au
Click OK → mailbox will appear without AutoMapping
Once you add the shared mailbox, please verify outlook crash issue again and let us know.
Thanks!
05-12-2025 10:10:50 - Guest (Work notes)
Platform DXC Integration incident INC0574189 updated INC40693523
05-12-2025 10:10:46 - Guest (Additional comments)
reply from: srai7@dxc.com
Hi Daniel,
Sure, we will remove the auto-mapping from Brad's and further we will test the same issue. I will contact you in Teams to further check on this once I remove the auto-mapping.
Thanks!
Suraj Rai
T +91 120 670 3765
M +91 9354620939
DXC Technology
A-44/45, Galaxy Business Park
Sector-62 Noida - 201301, INDIA
DXC.com&lt;https://urldefense.com/v3/__https://www.dxc.com/__;!!OewlTa1rXg!RLtDcBoOnyyIRUpRgNlfhPIvs439bpZ2eNeYcYoZ6RfBycMgNueCC6cpSgQ7r61Kg46BeMfImQWAbjez$ &gt; | Twitter&lt;https://urldefense.com/v3/__https://twitter.com/dxctechnology__;!!OewlTa1rXg!RLtDcBoOnyyIRUpRgNlfhPIvs439bpZ2eNeYcYoZ6RfBycMgNueCC6cpSgQ7r61Kg46BeMfImbqVYPl7$ &gt; | Facebook&lt;https://urldefense.com/v3/__https://www.facebook.com/DXCTechnology/__;!!OewlTa1rXg!RLtDcBoOnyyIRUpRgNlfhPIvs439bpZ2eNeYcYoZ6RfBycMgNueCC6cpSgQ7r61Kg46BeMfImfZom79k$ &gt; | LinkedIn&lt;https://urldefense.com/v3/__https://www.linkedin.com/company/dxctechnology/__;!!OewlTa1rXg!RLtDcBoOnyyIRUpRgNlfhPIvs439bpZ2eNeYcYoZ6RfBycMgNueCC6cpSgQ7r61Kg46BeMfImbBFMi3q$ &gt;
[cid:image007.png@01DC65A9.71667250]
05-12-2025 07:48:00 - Daniel Mysliwy (Work notes)
Platform DXC Integration incident INC0574189 updated INC40693523
05-12-2025 07:47:55 - Daniel Mysliwy (Additional comments)
reply from: Daniel.Mysliwy@qr.com.au
Hi Suraj,
Yes, please remove auto-mapping from Brad’s and find the solution to Outlook crashing. We have already established it has nothing to do with auto-mapping as other users with automapping turned off, can perform the function fine.
We have eight users on Surface 4 laptops using a mixture of Windows 10 and windows 11, all with auto-mapping removed that have been performing this function (attach email to email) without issue:
Name
Service Number
PC ID
Email
Automap
Able to attach email to email
Samantha Matthews
861978
S4: SL221536
samantha.matthews@qr.com.au&lt;mailto:samantha.matthews@qr.com.au&gt;
OFF
YES
Kim Corliss
855408
S4: SL221534
kim.corliss@qr.com.au&lt;mailto:kim.corliss@qr.com.au&gt;
OFF
YES
Sarah Turner
912976
S4: SL221540
sarah.turner@qr.com.au&lt;mailto:sarah.turner@qr.com.au&gt;
OFF
YES
Brad Spark
912665
S4: SL221475
brad.spark@qr.com.au&lt;mailto:brad.spark@qr.com.au&gt;
OFF
YES
Camielle Still
903175
S4: SL221525
camielle.still@qr.com.au&lt;mailto:camielle.still@qr.com.au&gt;
OFF
YES
Gaye Stafford
904757
S4: SL221444
gaye.stafford@qr.com.au &lt;mailto:gaye.stafford@qr.com.au&gt;
OFF
YES
Daniel Mysliwy
872459
S4: SL221397
daniel.mysliwy@qr.com.au&lt;mailto:daniel.mysliwy@qr.com.au&gt;
OFF
YES
Lisa Green
873656
S4: SL221163
lisa.green@qr.com.au&lt;mailto:lisa.green@qr.com.au&gt;
OFF
YES
We have one user on Surface 6, with auto-mapping removed that has been performing this function (attach email to email) without issue:
Name
Service Number
PC ID
Email
Automap
Able to attach email to email
Niki Voutounos
855586
S6: SL233593
niki.voutounos@qr.com.au&lt;mailto:niki.voutounos@qr.com.au&gt;
OFF
YES
We currently have three users (including the one I was testing with you) on Surface 6, with auto-mapping removed where Outlook crashes when performing this function (attach email to email):
Name
Service Number
PC ID
Email
Automap
Able to attach email to email
Samantha Matthews
861978
S6: SL234317
samantha.matthews@qr.com.au&lt;mailto:samantha.matthews@qr.com.au&gt;
OFF
NO
Kim Corliss
855408
S6: SL234265
kim.corliss@qr.com.au&lt;mailto:kim.corliss@qr.com.au&gt;
OFF
NO
Brad Spark
912665
S6: SL234358
brad.spark@qr.com.au&lt;mailto:brad.spark@qr.com.au&gt;
OFF
NO
While automapping Brad’s setup temporarily solved the Outlook crashing issue, it causes other issues and it’s not our preference.
As the function worked completely fine on Surface 4 and it’s only when using Surface 6 laptops the issue has occurred, I suspect it has something to do with the relationship between Surface 6 and Outlook Classic.
As per above in Niki’s example, it is possible for S6 to perform the function.
Please escalate and find a solution as we will be unable to upgrade any further users to S6 until resolved.
Cheers
Dan
[travel4 logo]
Dan Mysliwy
Corporate Travel Accounts Coordinator
Level 1, Rail Centre 2,
BRISBANE, QLD 4000
Phone: 1300 550 939
Daniel.Mysliwy@qr.com.au&lt;mailto:Daniel.Mysliwy@qr.com.au&gt;
04-12-2025 18:49:43 - PDXC Integration (Work notes)
Assigned to Suraj Rai.
&lt;br/&gt;[incident].[business_service] supplied value [Application Development] failed [More than one match found]
04-12-2025 18:49:31 - PDXC Integration (Additional comments)
srai7@dxc.com: Hi @Daniel Mysliwy
Good day!
We found the crash happened because Outlook treated the shared mailbox like a separate user mailbox, causing authentication/sync conflicts and OST corruption when performing write actions (like attaching emails). We removed and added it as a secondary mailbox, Outlook handled it correctly using the user's token — eliminating the crashes.
If you want us to remove the automapping, we will remove that, please let us know your availability time so that we could connect on this.
Thanks!
04-12-2025 14:17:00 - Daniel Mysliwy (Work notes)
Platform DXC Integration incident INC0574189 updated INC40693523
04-12-2025 14:16:56 - Daniel Mysliwy (Additional comments)
reply from: Daniel.Mysliwy@qr.com.au
Hi Suraj,
As discussed on Teams, auto-mapping the Outlook profile is not the answer.
Just confirmed with my manager, the directive for our division is DO NOT automap shared inboxes. It's for several reasons:
  *   Sent items appear in personal mailbox instead of shared inbox (as I showed you, however you did some kind of custom command to fix)
  *   Items deleted from shared mailbox appear in personal mailbox Deleted Items.
  *   To start an email from a shared inbox, you must manually select the shared inbox every time, unable to default
  *   Unable to manage automatic replies - only workaround is Webmail
  *   Having inboxes auto mapped creates extremely large ost files which fill the storage on the device
  *   Security risks if spam emails get through, as 100+ people have access to the shared inbox, viruses can spread rapidly
Can you please continue to work on a solution where we are able to attach an email to another email without it Outlook crashing on a Surface 6, without Outlook Profile being Auto-mapped?
Cheers
Dan
[travel4 logo]
Dan Mysliwy
Corporate Travel Accounts Coordinator
Level 1, Rail Centre 2,
BRISBANE, QLD 4000
Phone: 1300 550 939
Daniel.Mysliwy@qr.com.au&lt;mailto:Daniel.Mysliwy@qr.com.au&gt;
04-12-2025 08:27:42 - Daniel Mysliwy (Work notes)
Platform DXC Integration incident INC0574189 updated INC40693523
04-12-2025 08:27:36 - Daniel Mysliwy (Additional comments)
reply from: Daniel.Mysliwy@qr.com.au
Hi Suraj,
Thanks for your message, I’ve already replied on Teams too. I'm free anytime from now up to 09:00, then from 10:30-14:30
Cheers
Dan
[travel4 logo]
Dan Mysliwy
Corporate Travel Accounts Coordinator
Level 1, Rail Centre 2,
BRISBANE, QLD 4000
Phone: 1300 550 939
Daniel.Mysliwy@qr.com.au&lt;mailto:Daniel.Mysliwy@qr.com.au&gt;
03-12-2025 15:47:19 - PDXC Integration (Work notes)
Assigned to Suraj Rai.
&lt;br/&gt;We try contacting user in Teams chat. However, there is no response from the user.
&lt;br/&gt;[incident].[business_service] supplied value [Application Development] failed [More than one match found]
03-12-2025 15:34:18 - PDXC Integration (Work notes)
Assigned to Suraj Rai.
&lt;br/&gt;[incident].[business_service] supplied value [Application Development] failed [More than one match found]
03-12-2025 15:34:11 - PDXC Integration (Additional comments)
srai7@dxc.com: Hi @Daniel Mysliwy
Good day!
Regarding your Outlook issue -.
We try contacting you in Teams chat. Please let me know your availability timings info so that we can have a call and connect on this issue via Teams.
Thanks!
03-12-2025 13:14:24 - PDXC Integration (Work notes)
Assigned to Suraj Rai.
&lt;br/&gt;[incident].[business_service] supplied value [Application Development] failed [More than one match found]
03-12-2025 12:27:48 - PDXC Integration (Work notes)
[incident].[business_service] supplied value [Application Development] failed [More than one match found]
03-12-2025 12:27:08 - PDXC Integration (Work notes)
Assigned to Yeasinur Rahman Joy.
&lt;br/&gt;Per investigation, the issue appears to be related to Outlook Classic on Surface Laptop 6 devices running Windows 11. User reports Outlook closing when editing or attaching files, without errors or saving changes. Issue is intermittent across users with identical hardware and system builds, indicating it is likely profile-specific or M365 application-level, rather than device-related.
Behaviour aligns with potential M365-side causes such as corrupted Office profiles, add-in conflicts, attachment preview handler issues, or a compatibility fault between the current Windows 11 build and Outlook Classic.
As this requires deeper analysis of Outlook/M365 application logs, add-ins, and tenant-level policies, escalating to the M365 team for further investigation.
&lt;br/&gt;[incident].[business_service] supplied value [Application Development] failed [More than one match found]
03-12-2025 11:47:26 - Daniel Mysliwy (Work notes)
Platform DXC Integration incident INC0574189 updated INC40693523
03-12-2025 11:47:20 - Daniel Mysliwy (Additional comments)
reply from: Daniel.Mysliwy@qr.com.au
Hi Yeasin,
Thanks for your time on Teams just now. I’ll provide you with some further details to support our conversation:
User
User ID
Asset
Type
OS
System Build
Outlook Build
Result
Daniel Mysliwy
R872459
SL221397
Surface 4
Windows 11
10.0.26100
19231 20246
Able to attach emails to emails in Outlook Classic
Brad Spark (this incident)
R912665
SL234358
Surface 6
Windows 11
10.0.26100
19231 20246
Unable to attach emails to emails in Outlook Classic
Niki Voutounos
R855586
SL233593
Surface 6
Windows 11
10.0.26100
192231 20246
Able to attach emails to emails in Outlook Classic
Cheers
Dan
[travel4 logo]
Dan Mysliwy
Corporate Travel Accounts Coordinator
Level 1, Rail Centre 2,
BRISBANE, QLD 4000
Phone: 1300 550 939
Daniel.Mysliwy@qr.com.au&lt;mailto:Daniel.Mysliwy@qr.com.au&gt;
02-12-2025 12:53:25 - Daniel Mysliwy (Work notes)
Platform DXC Integration incident INC0574189 updated INC40693523
02-12-2025 12:53:19 - Daniel Mysliwy (Additional comments)
reply from: Daniel.Mysliwy@qr.com.au
Hi Yeasinur,
Apologies I missed you, that 1300 number is usually the best as gets answered straight away, apologies you had to wait, that’s really unusual.
I’ve diarised to call you after 10AM tomorrow. Chat to you then.
Cheers
Dan
[travel4 logo]
Dan Mysliwy
Corporate Travel Accounts Coordinator
Level 1, Rail Centre 2,
BRISBANE, QLD 4000
Phone: 1300 550 939
Daniel.Mysliwy@qr.com.au&lt;mailto:Daniel.Mysliwy@qr.com.au&gt;
02-12-2025 12:49:28 - PDXC Integration (Work notes)
Assigned to Yeasinur Rahman Joy.
&lt;br/&gt;[incident].[business_service] supplied value [Application Development] failed [More than one match found]
02-12-2025 12:49:20 - PDXC Integration (Additional comments)
yeasinurrahman.joy@dxc.com: Hi Dan,
I tried reaching you on 1300 550 939 and waited for a while, but the message said everyone was busy with calls, so I hung up after a few minutes.
Regarding the Add-Ins, I'll need to remote in and also check a few other things. We can do that tomorrow as you suggested—after 10 AM works perfectly for me.
Cheers,
Yeasinur
02-12-2025 12:44:05 - Daniel Mysliwy (Work notes)
Platform DXC Integration incident INC0574189 updated INC40693523
02-12-2025 12:44:00 - Daniel Mysliwy (Additional comments)
reply from: Daniel.Mysliwy@qr.com.au
Hi Yeasinur,
Sorry I missed you, how did you try and reach me?
I’m out for the rest of the afternoon, best time to contact me will be anytime between 7AM-1PM tomorrow. I’ll send you a message on Teams tomorrow.
Were you able to disable the Add-Ins?
Cheers
Dan
[travel4 logo]
Dan Mysliwy
Corporate Travel Accounts Coordinator
Level 1, Rail Centre 2,
BRISBANE, QLD 4000
Phone: 1300 550 939
Daniel.Mysliwy@qr.com.au&lt;mailto:Daniel.Mysliwy@qr.com.au&gt;
02-12-2025 10:34:28 - PDXC Integration (Work notes)
Assigned to Yeasinur Rahman Joy.
&lt;br/&gt;[incident].[business_service] supplied value [Application Development] failed [More than one match found]
02-12-2025 10:34:14 - PDXC Integration (Work notes)
Assigned to Yeasinur Rahman Joy.
&lt;br/&gt;[incident].[business_service] supplied value [Application Development] failed [More than one match found]
02-12-2025 10:34:06 - PDXC Integration (Additional comments)
yeasinurrahman.joy@dxc.com: Hi Daniel,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02-12-2025 09:08:08 - PDXC Integration (Work notes)
Assigned to Yeasinur Rahman Joy.
&lt;br/&gt;[incident].[business_service] supplied value [Application Development] failed [More than one match found]
02-12-2025 07:41:59 - Daniel Mysliwy (Work notes)
Platform DXC Integration incident INC0574189 updated INC40693523
02-12-2025 07:41:54 - Daniel Mysliwy (Additional comments)
Update - Brad's computer has now downloaded the entire mailbox is up to date. Still unable to attach an email to another email without having Outlook crash. Please urgently investigate the crashing issue. Cheers
02-12-2025 07:06:11 - Daniel Mysliwy (Work notes)
Platform DXC Integration incident INC0574189 updated INC40693523
02-12-2025 07:06:06 - Daniel Mysliwy (Additional comments)
reply from: Daniel.Mysliwy@qr.com.au
Thanks srai7@dxc.com&lt;mailto:srai7@dxc.com&gt;, per my original conversation with Zahra, I wanted to try disabling all Add-Ins to see if that fixed the issue. Is someone from IT able to assist with that? I do not have access to do this myself, appears can only be done by QR IT.
Cheers
Dan
[travel4 logo]
Dan Mysliwy
Corporate Travel Accounts Coordinator
Level 1, Rail Centre 2,
BRISBANE, QLD 4000
Phone: 1300 550 939
Daniel.Mysliwy@qr.com.au&lt;mailto:Daniel.Mysliwy@qr.com.au&gt;
01-12-2025 16:11:04 - PDXC Integration (Work notes)
[incident].[business_service] supplied value [Application Development] failed [More than one match found]
01-12-2025 16:10:59 - PDXC Integration (Work notes)
Hi Team, 
Could you please assist user with this issue - 
Outlook taking a very long time to update / seemingly never being fully up to date is one of the issues raised, the main concern is Outlook crashing constantly.
Thanks!
&lt;br/&gt;[incident].[business_service] supplied value [Application Development] failed [More than one match found]
01-12-2025 16:10:54 - PDXC Integration (Work notes)
[incident].[business_service] supplied value [Application Development] failed [More than one match found]
01-12-2025 16:10:52 - PDXC Integration (Additional comments)
srai7@dxc.com: Hi @Daniel Mysliwy
Good Day!
Apologize, i just wanted to know there isn't any issue using OWA . And in the meantime i am checking with the team on this -  Outlook taking a very long time to update and crashing constantly.
Thanks!
01-12-2025 14:23:34 - PDXC Integration (Work notes)
Assigned to Suraj Rai.
&lt;br/&gt;[incident].[business_service] supplied value [Application Development] failed [More than one match found]
01-12-2025 08:33:24 - Daniel Mysliwy (Work notes)
Platform DXC Integration incident INC0574189 updated INC40693523
01-12-2025 08:33:19 - Daniel Mysliwy (Additional comments)
Hi srai7@dxc.com, the function trying to be performed (attaching an email to another email) does not work on OWA, only Outlook Classic
28-11-2025 19:00:04 - PDXC Integration (Work notes)
Assigned to Sonia Pandey.
&lt;br/&gt;[incident].[business_service] supplied value [Application Development] failed [More than one match found]
28-11-2025 18:59:59 - PDXC Integration (Work notes)
Assigned to Sonia Pandey.
&lt;br/&gt;[incident].[business_service] supplied value [Application Development] failed [More than one match found]
28-11-2025 18:59:55 - PDXC Integration (Additional comments)
srai7@dxc.com: Hi @Daniel Mysliwy
Also please confirm, if your OWA (Outlook web access) working fine or facing the same issue?
Thanks!
28-11-2025 16:14:48 - PDXC Integration (Work notes)
Assigned to Sonia Pandey.
&lt;br/&gt;[incident].[business_service] supplied value [Application Development] failed [More than one match found]
28-11-2025 13:18:14 - Daniel Mysliwy (Work notes)
Platform DXC Integration incident INC0574189 updated INC40693523
28-11-2025 13:18:10 - Daniel Mysliwy (Additional comments)
reply from: Daniel.Mysliwy@qr.com.au
Hi IT,
As discussed with Zahra, while Outlook taking a very long time to update / seemingly never being fully up to date is one of the issues raised, the main concern is Outlook crashing constantly.
The constant crash is caused each time an email is attached to another email, a basic function which has been possible and is still working normally on Brad’s old device (Surface Pro 4 / Windows 10).
The fix according to the Microsoft forums seems to indicate that disabling Add-Ins could fix the issue. I have authorised Zahra to try disabling all Add-Ins and if that works, try re-adding one by one.
Cheers
Dan
[travel4 logo]
Dan Mysliwy
Corporate Travel Accounts Coordinator
Level 1, Rail Centre 2,
BRISBANE, QLD 4000
Phone: 1300 550 939
Daniel.Mysliwy@qr.com.au&lt;mailto:Daniel.Mysliwy@qr.com.au&gt;
28-11-2025 13:17:36 - Daniel Mysliwy (Work notes)
Platform DXC Integration incident INC0574189 updated INC40693523
28-11-2025 13:17:32 - Daniel Mysliwy (Additional comments)
Hi IT,
As discussed with Zahra, while Outlook taking a very long time to update / seemingly never being fully up to date is one of the issues raised, the main concern is Outlook crashing constantly.
The constant crash is caused each time an email is attached to another email, a basic function which has been possible and is still working normally on Brad’s old device (Surface Pro 4 / Windows 10).
The fix according to the Microsoft forums seems to indicate that disabling Add-Ins could fix the issue. I have authorised Zahra to try disabling all Add-Ins and if that works, try re-adding one by one.
Cheers
Dan
28-11-2025 11:20:45 - PDXC Integration (Work notes)
Added attachment ::  QLDRail_INC added (CNDEF0001178) - Screenshot 2025-11-28 111052.jpg
&lt;br/&gt;[incident].[business_service] supplied value [Application Development] failed [More than one match found]
28-11-2025 11:20:28 - Zahra Gholami (Work notes)
Platform DXC Integration incident INC0574189 updated INC40693523
28-11-2025 11:20:14 - PDXC Integration (Work notes)
Added attachment ::  QLDRail_INC added (CNDEF0001178) - Screenshot 2025-11-28 111102.jpg
&lt;br/&gt;[incident].[business_service] supplied value [Application Development] failed [More than one match found]
28-11-2025 11:19:57 - Zahra Gholami (Work notes)
Platform DXC Integration incident INC0574189 updated INC40693523
28-11-2025 11:19:34 - PDXC Integration (Work notes)
Added attachment ::  QLDRail_INC added (CNDEF0001178) - Screenshot 2025-11-28 111911.jpg
&lt;br/&gt;[incident].[business_service] supplied value [Application Development] failed [More than one match found]
28-11-2025 11:19:25 - Zahra Gholami (Work notes)
Platform DXC Integration incident INC0574189 updated INC40693523
28-11-2025 11:19:18 - PDXC Integration (Work notes)
Added attachment ::  QLDRail_INC added (CNDEF0001178) - Screenshot 2025-11-28 112133.jpg
&lt;br/&gt;[incident].[business_service] supplied value [Application Development] failed [More than one match found]
28-11-2025 11:18:54 - Zahra Gholami (Work notes)
Platform DXC Integration incident INC0574189 updated INC40693523
28-11-2025 11:18:32 - Zahra Gholami (Work notes)
Platform DXC Integration incident INC0574189 updated INC40693523
28-11-2025 11:16:50 - Zahra Gholami (Work notes)
Platform DXC Integration incident INC0574189 created INC40693523
</t>
  </si>
  <si>
    <t xml:space="preserve">
 2025-11-28 16:14:47 PDXC Integration - State is Work in Progress was New
 2025-11-28 18:59:55 PDXC Integration - State is On Hold was Work in Progress
 2025-12-01 16:10:50 PDXC Integration - State is Work in Progress was On Hold
 2025-12-02 10:34:07 PDXC Integration - State is On Hold was Work in Progress
 2025-12-03 12:27:39 PDXC Integration - Assignment Group is DXC O365 Messaging was DXC Desktop CBD
 2025-12-10 12:28:45 PDXC Integration - State is Work in Progress was On Hold
 2025-12-10 12:32:47 PDXC Integration - State is Resolved was Work in Progress</t>
  </si>
  <si>
    <t xml:space="preserve">
 2025-11-28 14:16:29 PDXC Integration - State is On Hold was Work in Progress
 2025-12-03 12:47:03 PDXC Integration - State is Work in Progress was On Hold
 2025-12-03 14:22:24 PDXC Integration - State is Resolved was Work in Progress
 2025-12-08 15:00:01  - State is Closed was Resolved</t>
  </si>
  <si>
    <t xml:space="preserve">09-12-2025 11:39:38 - Raegan Munro (Work notes)
.
09-12-2025 11:30:31 - Guest (Additional comments)
reply from: TrainingIntegration@QR.COM.AU
Thanks Pinks,
We are booking all of those dates in.  We will also have a First Aid session on 14 January 2026 that you can utilise if you need as well.  We won’t hold any spaces for that session though.
Please let me know if you have any further questions.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08:21:37 - Pruthvish Patel (Work notes)
.
09-12-2025 07:56:50 - Guest (Additional comments)
reply from: TSDPlanningandAllocation-TrainCrewRequests@QR.COM.AU
Hi Gav,
Please find below the complete plan for First Aid and CPR training for January month:
CPR Training
  *   6 January 2026 – 16 x RTG
  *   8 January 2026 – 8 x RTG
  *   20 January 2026 – 8 x RTG (2:00 PM session only)
  *   27 January 2026 – 16 x RTG
  *   29 January 2026 – 8 x RTG
First Aid Training
  *   13 January 2026 – 8 x RTG
Thank you,
Sincere regards,
Pinks
[Queensland Rail logo]
pinks parmar
TSD performance officer | SEQ ROSTER CENTRE
RMC-1, 80 Mayne Rd
Bowen Hills, Queensland 4006
W: queenslandrail.com.au&lt;http://queenslandrail.com.au/&gt;
T: +61 7 3072 1715
09-12-2025 07:55:20 - Guest (Additional comments)
reply from: TSDPlanningandAllocation-TrainCrewRequests@QR.COM.AU
Hi team,
Further to my previous email regarding the First Aid session on 15 January 2026, please note that we are unable to reschedule it to 14 January 2026.
Please find below the complete plan for First Aid and CPR training for January month:
CPR Training
  *   6 January 2026 – 16 x RTG
  *   8 January 2026 – 8 x RTG
  *   20 January 2026 – 8 x RTG (2:00 PM session only)
  *   27 January 2026 – 16 x RTG
  *   29 January 2026 – 8 x RTG
First Aid Training
  *   13 January 2026 – 8 x RTG
Please reach out if you have any questions or require further clarification.
Thank you,
Sincere regards,
Pinks
[Queensland Rail logo]
pinks parmar
TSD performance officer | SEQ ROSTER CENTRE
RMC-1, 80 Mayne Rd
Bowen Hills, Queensland 4006
W: queenslandrail.com.au&lt;http://queenslandrail.com.au/&gt;
T: +61 7 3072 1715
08-12-2025 10:21:51 - Riley Thomas (Work notes)
.
08-12-2025 10:21:38 - Guest (Additional comments)
reply from: TSDRosterCoordinators@QR.COM.AU
Hi Pinks,
Are we still planning the following for January ??
  *   06th Jan CPR 0800 x 8
  *   “                       “ 1400 x 8
  *   08th Jan CPR 0800 x 8
  *   13th Jan 1st Aid 0800 x 8
  *   15th Jan 1st Aid 0800 x 8
  *   20th Jan CPR 0800 x 8
  *   27th Jan CPR 0800 x 8
  *   “                       “ 1400 x 8
  *   29th Jan CPR 0800 x 8
Thanks.
Regards,
[Queensland Rail logo]
GavIN Yee
A/ ALLOCATION &amp; PLANNING COMPLIANCE COORDINATOR
seq oPERATIONS roster centre
RMC-1, 80 Mayne Rd
Bowen Hills, QLD 4006
T: 8921343 / 30721343
F: 36065828
W: queenslandrail.com.au&lt;http://queenslandrail.com.au/&gt;
[cid:image003.png@01DC682C.464E0440]
08-12-2025 10:21:38 - Riley Thomas (Work notes)
.
08-12-2025 10:17:06 - Guest (Additional comments)
reply from: TrainingIntegration@QR.COM.AU
Thanks Pinks,
Is that just for First Aid?  Does that include all CPR sessions as well?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08-12-2025 09:43:35 - Frederic Shea (Work notes)
.
08-12-2025 09:42:28 - Guest (Additional comments)
reply from: TSDPlanningandAllocation-TrainCrewRequests@QR.COM.AU
Morning Duane,
Due to the current high guard numbers, we are unable to accommodate any date in January.
Thank you,
Sincere regards,
Pinks
[Queensland Rail logo]
pinks parmar
TSD performance officer | SEQ ROSTER CENTRE
RMC-1, 80 Mayne Rd
Bowen Hills, Queensland 4006
W: queenslandrail.com.au&lt;http://queenslandrail.com.au/&gt;
T: +61 7 3072 1715
05-12-2025 09:27:12 - Raegan Munro (Work notes)
.
05-12-2025 08:53:26 - Guest (Additional comments)
reply from: TrainingIntegration@QR.COM.AU
Hi Pinks,
Not a problem.  Did you have another date that would be more suitable?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04-12-2025 10:22:41 - Riley Thomas (Work notes)
.
04-12-2025 10:21:12 - Guest (Additional comments)
reply from: TSDPlanningandAllocation-TrainCrewRequests@QR.COM.AU
Hi team,
I previously sent an email regarding rescheduling the First Aid training to 14 January 2026. However, due to the current high guard numbers, we are unable to accommodate this date.
Please let me know if you require any further clarification or adjustments.
Thank you,
Sincere regards,
Pinks
[Queensland Rail logo]
pinks parmar
TSD performance officer | SEQ ROSTER CENTRE
RMC-1, 80 Mayne Rd
Bowen Hills, Queensland 4006
W: queenslandrail.com.au&lt;http://queenslandrail.com.au/&gt;
T: +61 7 3072 1715
28-11-2025 12:38:20 - Shane Kmet (Work notes)
.
28-11-2025 12:33:26 - Guest (Additional comments)
reply from: TSDPlanningandAllocation-TrainCrewRequests@QR.COM.AU
Hi All,
Please see my comments below regarding the proposed training schedule:
  *   13 January 2026 – First Aid x 16 RTG 8 x RTG
  *   15 January 2026 – First Aid – Not available – We can reserve another date, if you have another date in mind – Can we reschedule it on 14 January 2026?
  *   20 January 2026 – CPR – 2:00pm session only – Would you like the 8 x RTG booked into the afternoon session? – Yes, please
Sorry for the confusion earlier — it would be 8 guards per session for First Aid on 13 January 2026.
Please let me know if you require any further clarification or adjustments.
Thank you,
Sincere regards,
Pinks
[Queensland Rail logo]
pinks parmar
TSD performance officer | SEQ ROSTER CENTRE
RMC-1, 80 Mayne Rd
Bowen Hills, Queensland 4006
W: queenslandrail.com.au&lt;http://queenslandrail.com.au/&gt;
T: +61 7 3072 1715
28-11-2025 10:38:58 - Shane Kmet (Work notes)
Closing as INC raised by Guest
</t>
  </si>
  <si>
    <t xml:space="preserve">09-12-2025 10:49:21 - PDXC Integration (Work notes)
Assigned to Peter Huthwaite.
09-12-2025 10:48:54 - PDXC Integration (Work notes)
Assigned to Peter Huthwaite.
09-12-2025 10:48:44 - PDXC Integration (Additional comments)
peter.huthwaite@dxc.com: Hi @Robert Butchard,
Thank you for your time on the phone today. As discussed, I have run some tools on the system which found and fixed corruptions within the system application files and the file system. If you could give me a call the next time you are at Robina we can confirm if this has fixed the issue. My best contact is 0730721795.
Cheers,
Peter Huthwaite
09-12-2025 10:48:18 - PDXC Integration (Work notes)
Assigned to Peter Huthwaite.
&lt;br/&gt;Ran the below commands:
dism /onling /cleanup-image /restorehealth - found and fixed corruptions
sfc /scannow - no corruption found
chkdsk /f /r - found and fixed corruption
Spoke to Rob who may be back at Robina on Friday 12th December and requested he give me a call when he gets there to confirm that the device is running as expected.
02-12-2025 14:28:24 - PDXC Integration (Work notes)
Assigned to Peter Huthwaite.
02-12-2025 13:44:18 - PDXC Integration (Work notes)
Added attachment ::  QLDRail_INC added (CNDEF0001178) - image004.png
02-12-2025 13:43:18 - PDXC Integration (Work notes)
Added attachment ::  QLDRail_INC added (CNDEF0001178) - image003.png
02-12-2025 13:43:08 - PDXC Integration (Work notes)
Added attachment ::  QLDRail_INC added (CNDEF0001178) - image002.png
02-12-2025 13:42:29 - PDXC Integration (Work notes)
Added attachment ::  QLDRail_INC added (CNDEF0001178) - image001.gif
02-12-2025 13:42:25 - PDXC Integration (Work notes)
Added attachment ::  QLDRail_INC added (CNDEF0001178) - 20251130_074208.mp4
02-12-2025 13:42:20 - Gilbert Noble (Work notes)
Platform DXC Integration incident INC0574149 created INC40745763
02-12-2025 12:58:39 - Cameron Horn (Work notes)
Assigning to the DXC Remote Desktop Support team to investigate the issue
02-12-2025 11:08:40 - Robert Butchard (Additional comments)
reply from: Rob.Butchard@qr.com.au
Hi,
The computer crashed again last Saturday when I was using it. I’ve attached a video so you can see what it is doing. I’ve had to close it down and reboot it multiple times to get it to work. It is the computer, not the monitor as the cursor and keyboard freeze up when it’s doing this.
This computer is situated in the Robina training room at the Robina traincrew depot. I’ll be back there on Thursday if you wish to try anything.
Regards
Rob
01-12-2025 09:32:23 - Raegan Munro (Additional comments)
Hi Rob,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INC0574149 when you do so. 
In the event that you are no longer having these issues please advise so that we may proceed with ticket closure. 
Kind regards, 
Raegan.
01-12-2025 09:31:59 - Raegan Munro (Work notes)
Investigating.
28-11-2025 10:33:08 - Liam Bryan (Additional comments)
Hi Rob,
Let us know if you have any issues for the rest of the day.
Kind regards,
Liam Bryan
</t>
  </si>
  <si>
    <t xml:space="preserve">
 2025-11-28 10:33:08 Liam Bryan - State is On Hold was Work in Progress
 2025-12-02 12:58:39 Cameron Horn - State is Work in Progress was On Hold
 2025-12-02 13:22:38 Gilbert Noble - Assigned to is Gilbert Noble was 
 2025-12-02 13:41:51 Gilbert Noble - Assignment Group is DXC Desktop CBD was DXC Remote Desktop Support
 2025-12-09 10:48:11 PDXC Integration - State is On Hold was Work in Progress</t>
  </si>
  <si>
    <t xml:space="preserve">
 2025-11-28 11:35:19 Asif Hussain - Assignment Group is Global Service Desk was SAP Payroll
 2025-11-28 11:38:24 Shane Kmet - Assigned to is Raegan Munro was 
 2025-11-28 11:43:21 Raegan Munro - Assignment Group is SAP Payroll was Global Service Desk
 2025-11-28 12:03:07 Asif Hussain - State is On Hold was Work in Progress
 2025-11-28 12:42:22 Asif Hussain - Assigned to is Asif Hussain was 
 2025-12-03 08:04:22 Asif Hussain - Assignment Group is SAP Finance &amp; Controlling was SAP Payroll
 2025-12-03 08:24:32 Priya Thomas - Assignment Group is SAP Payroll was SAP Finance &amp; Controlling
 2025-12-03 08:27:39 Priya Thomas - Assignment Group is SAP Finance &amp; Controlling was SAP Payroll
 2025-12-04 07:22:07 Priya Thomas - State is Resolved was On Hold
 2025-12-09 08:00:03  - State is Closed was Resolved</t>
  </si>
  <si>
    <t xml:space="preserve">09-12-2025 13:36:40 - Eunice Thai (Work notes)
ESM IM: Ticket found within reporting as on hold awaiting caller for more than 5 days. Shifting back into active. Team please follow up with end user ASAP.
30-11-2025 06:38:27 - David Rogers (Additional comments)
Thanks guys, this is resolved.
28-11-2025 17:10:28 - Manoj Kandari (Additional comments)
Hi  @David Rogers, please restart your PC as this issue has previously occured in INC0370334 and user restarted PC and fixed the issue. If it is still an issue, then please update us and we can route to Finance team.
Thanks..
28-11-2025 11:13:56 - Shane Kmet (Work notes)
Issue/s:
User called in, had logged a INC this morning, issue all week
There was a call to user but was not available at the time
INC0574139
Troubleshooting:
Issue with tunning transactions
S_ALR_87013611
Y_DR3_04000101
Assigning to SAP BASIS for support
=================================
Name: David Rogers
Contact number: 0427 855 789
Hours of Contact: 5am to 2pm
28-11-2025 10:22:45 - Pruthvish Patel (Additional comments)
Hi David,
Thank you for reaching out to the Queensland Rail IT Service Desk.
I have raised a ticket INC0574139 for this issue.
Please call IT Service Desk on 07 3072 5000 (we are option 1) and quote INC0574139 to troubleshoot this issue.
Kind regards,
Pruthvish Patel
28-11-2025 10:21:38 - Pruthvish Patel (Work notes)
From: Rogers, David &lt;David.Rogers@qr.com.au&gt; 
Sent: Friday, 28 November 2025 6:29 AM
To: IT Service Desk &lt;ITServiceDesk@qr.com.au&gt;
Subject: FW: SAP Budget reports unable to be run ABAP error
Good morning,
For the past week I have been trying to run my SAP budget reports listed below, 
S_ALR_87013611
Y_DR3_04000101
I have attached an ABAP error message I am receiving, these reports are vital to my business and I have had access for many years,
Thanks,
David, 
DAVID ROGERS
BSC - QANTAS DRIVE MANAGER
59-61 Qantas Dr,  
Cnr Qantas Dr &amp; Litsea St Eagle Farm 4009 • Bne, Qld 4001 
T: 
M: 0427855789
F:  
W: queenslandrail.com.au
From: Rogers, David &lt;David.Rogers@qr.com.au&gt; 
Sent: Friday, 28 November 2025 6:44 AM
To: Rogers, David &lt;David.Rogers@qr.com.au&gt;
Subject: Budget reports unable to be run ABAP error
28-11-2025 10:15:29 - Pruthvish Patel (Work notes)
SD called User on 0427855789
 for troublehoot, no answer, left VM
Note for SD:
Try remote in User's Device
Close the SAP and try running gpupdate
Issue might get solved, if issue persists assign ticket to appropriate group
Reference Ticket: INC0455155
</t>
  </si>
  <si>
    <t xml:space="preserve">
 2025-11-28 10:22:45 Pruthvish Patel - State is On Hold was Work in Progress
 2025-11-28 11:13:56 Shane Kmet - State is Work in Progress was On Hold
 2025-11-28 17:10:28 Manoj Kandari - State is On Hold was Work in Progress
 2025-11-28 17:10:45 Manoj Kandari - Assigned to is Manoj Kandari was 
 2025-12-09 13:36:40 Eunice Thai - State is Work in Progress was On Hold
 2025-12-12 10:02:52 Manoj Kandari - State is Resolved was Work in Progress</t>
  </si>
  <si>
    <t xml:space="preserve">10-12-2025 12:33:08 - PDXC Integration (Work notes)
Assigned to Venkateshwarlu Nagolu.
&lt;br/&gt;New address group created and added to rule Client Direct app-id VPN. All access working as expected. Ticket closed at request of Daniel McAulay.
10-12-2025 12:32:55 - PDXC Integration (Work notes)
Assigned to Venkateshwarlu Nagolu.
&lt;br/&gt;New address group created and added to rule Client Direct app-id VPN. All access working as expected. Ticket closed at request of Daniel McAulay.
10-12-2025 12:32:51 - PDXC Integration (Additional comments)
mansimran.singh@dxc.com: New address group created and added to rule Client Direct app-id VPN. All access working as expected. Ticket closed at request of Daniel McAulay.
10-12-2025 12:32:18 - PDXC Integration (Work notes)
Assigned to Venkateshwarlu Nagolu.
10-12-2025 12:32:08 - PDXC Integration (Work notes)
Assigned to Venkateshwarlu Nagolu.
10-12-2025 12:32:07 - PDXC Integration (Additional comments)
mansimran.singh@dxc.com: New address group was created and all the access is working as expected. Daniel has requested to close off this ticket now.
09-12-2025 01:34:08 - PDXC Integration (Work notes)
Assigned to Venkateshwarlu Nagolu.
09-12-2025 01:33:59 - PDXC Integration (Work notes)
Assigned to Venkateshwarlu Nagolu.
09-12-2025 01:33:55 - PDXC Integration (Additional comments)
v.nagolu@dxc.com: Daniel has mentioned to keep this ticket open until next week to monitor
09-12-2025 01:33:34 - PDXC Integration (Work notes)
Assigned to Venkateshwarlu Nagolu.
05-12-2025 09:44:28 - PDXC Integration (Work notes)
Assigned to Venkateshwarlu Nagolu.
&lt;br/&gt;Daniel has mentioned to keep this ticket open until next week to monitor
02-12-2025 12:49:14 - PDXC Integration (Work notes)
Assigned to Venkateshwarlu Nagolu.
02-12-2025 12:49:06 - PDXC Integration (Additional comments)
mansimran.singh@dxc.com: New address group has been created and added the same address group has been added to the rule Client Direct app-id VPN
28-11-2025 16:46:48 - PDXC Integration (Work notes)
Assigned to Venkateshwarlu Nagolu.
28-11-2025 16:46:25 - PDXC Integration (Work notes)
Assigned to Venkateshwarlu Nagolu.
28-11-2025 16:46:24 - PDXC Integration (Additional comments)
v.nagolu@dxc.com: Could you please generate traffic from the below source to the destination https:// queenslandrailsensorapi.atp.azure.com
TNFUATSRV111 TNFUATSRV111_10.16.101.11
TNFUATSRV211 TNFUATSRV211_10.16.101.12
TNTUATADC101
TNTUATADC201
TNTUATADC401
TATUATADF105 TATUATADF105_10.32.177.132
TAFUATADF105 TAFUATADF105_10.32.177.148
TNTUATMCA104 TNTUATMCA104_10.16.176.64
CATPRDADC101 CATPRDADC101__10.32.180.112
CATPRDADC202 CATPRDADC202_10.32.0.5
CATPRDADC401 CATPRDADC401_10.33.0.4
CPTPRDMCA104 CPTPRDMCA104_10.16.140.26
CATPRDADF105 CATPRDADF105_10.32.177.4
CATPRDADF205 CATPRDADF205_10.32.177.5
28-11-2025 12:22:03 - PDXC Integration (Work notes)
Assigned to Venkateshwarlu Nagolu.
28-11-2025 11:30:18 - PDXC Integration (Work notes)
Vendor Referenced this CI Value on Creation not found in database : server
28-11-2025 11:30:07 - Raegan Munro (Work notes)
Platform DXC Integration incident INC0574132 created INC40693628
28-11-2025 11:29:56 - Raegan Munro (Work notes)
User has marked this as a Firewall issue, assigning to Firewall to confirm if this is something they are able to assist with.
28-11-2025 11:28:25 - Raegan Munro (Work notes)
Investigating.
</t>
  </si>
  <si>
    <t xml:space="preserve">
 2025-11-28 10:38:46 Shane Kmet - Assigned to is Raegan Munro was 
 2025-11-28 11:29:56 Raegan Munro - Assignment Group is DXC Security Firewall Management was Global Service Desk
 2025-11-28 16:46:24 PDXC Integration - State is On Hold was Work in Progress
 2025-12-09 01:33:26 PDXC Integration - State is Work in Progress was On Hold
 2025-12-09 01:33:55 PDXC Integration - State is On Hold was Work in Progress
 2025-12-10 12:32:07 PDXC Integration - State is Work in Progress was On Hold
 2025-12-10 12:32:51 PDXC Integration - State is Resolved was Work in Progress</t>
  </si>
  <si>
    <t xml:space="preserve">12-12-2025 09:05:22 - PDXC Integration (Work notes)
Assigned to Francis Fernandez.
12-12-2025 09:05:21 - PDXC Integration (Additional comments)
vanessa.swarbrick@dxc.com: Hi Desktop team, 
Could you please review and assist with this ticket? 
This ticket is related to previous ticket: PDXC:INC40319042 
Just additional information, Megan mentioned on the email, when she got the block notification, by that stage she has already been able to log into Treasury website, but was blocked at the next step - when she tried to access the Treasury modules. Block screenshot attached below. 
Thanks and regards,
Vanessa
12-12-2025 08:43:39 - PDXC Integration (Work notes)
Assigned to Francis Fernandez.
&lt;br/&gt;Block error screenshot attached
12-12-2025 08:43:22 - PDXC Integration (Work notes)
Assigned to Francis Fernandez.
12-12-2025 08:43:18 - PDXC Integration (Work notes)
Assigned to Francis Fernandez.
&lt;br/&gt;Added attachment ::  Java error.PNG
11-12-2025 16:40:08 - PDXC Integration (Work notes)
Assigned to Francis Fernandez.
11-12-2025 16:39:58 - PDXC Integration (Work notes)
Assigned to Francis Fernandez.
11-12-2025 16:39:57 - PDXC Integration (Additional comments)
vanessa.swarbrick@dxc.com: I've sent email to Megan requesting for the screenshot. waiting for response.
10-12-2025 11:16:25 - PDXC Integration (Work notes)
Assigned to Francis Fernandez.
10-12-2025 11:16:25 - PDXC Integration (Work notes)
Assigned to Francis Fernandez.
10-12-2025 11:16:24 - PDXC Integration (Work notes)
Assigned to Francis Fernandez.
&lt;br/&gt;Hi, can you please share the error message you are receiving?
10-12-2025 11:16:17 - PDXC Integration (Additional comments)
francis.dav.fernandez@dxc.com: Hi, can you please share the error message you are receiving?
10-12-2025 10:47:44 - PDXC Integration (Work notes)
User experiencing Tridata access issues with an error indicating Java is being blocked. User has already followed the Treasury-provided instructions (cache clear, relaunch etc.) with no resolution. Issue is ongoing for over a month which indicates an application-side Java trust configuration or backend issue.
Reassigning to the Security – Treasury/Tildada team for further investigation.
10-12-2025 10:17:38 - PDXC Integration (Work notes)
Assigned to Yeasinur Rahman Joy.
09-12-2025 14:35:26 - Timm Bambridge (Work notes)
Platform DXC Integration incident INC0574126 updated INC40847523
09-12-2025 14:35:21 - Timm Bambridge (Work notes)
ESM IM: Please see attached for the worknote history of both INC0568551 and INC0574126 .
09-12-2025 14:35:14 - PDXC Integration (Work notes)
Added attachment ::  QLDRail_INC added (CNDEF0001178) - INC0568551 - history.pdf
09-12-2025 14:34:50 - Timm Bambridge (Work notes)
Platform DXC Integration incident INC0574126 updated INC40847523
09-12-2025 14:34:28 - PDXC Integration (Work notes)
Added attachment ::  QLDRail_INC added (CNDEF0001178) - INC0574126 - history.pdf
09-12-2025 14:34:16 - Timm Bambridge (Work notes)
Platform DXC Integration incident INC0574126 updated INC40847523
09-12-2025 14:28:18 - PDXC Integration (Work notes)
ESM IM: Checking, INC40319042 was incorrectly closed aspart of bulk closure activities due to issues with the correlation id not matching correctly and INC0568551 being in a closed state. Checking the PDXC ticket INC40319042 had been resolved and re-opened which did not flow accross to QR and re-open INC0568551. Saving again to attempt to generate new PDXC reference for active ticket INC0574126 which still needs investigation.
09-12-2025 14:26:50 - Timm Bambridge (Work notes)
Platform DXC Integration incident INC0574126 created INC40847523
09-12-2025 14:26:43 - Timm Bambridge (Work notes)
ESM IM: Checking, INC40319042 was incorrectly closed aspart of bulk closure activities due to issues with the correlation id not matching correctly and INC0568551 being in a closed state. Checking the PDXC ticket INC40319042 had been resolved and re-opened which did not flow accross to QR and re-open INC0568551. Saving again to attempt to generate new PDXC reference for active ticket INC0574126 which still needs investigation.
09-12-2025 14:24:30 - Timm Bambridge (Work notes)
The associated DXC incident might have been closed, please update this incident again (e.g: add a work note) for the integration to create a new incident in DXC
09-12-2025 14:24:28 - Timm Bambridge (Work notes)
ESM IM: Checking, INC40319042 was incorrectly closed aspart of bulk closure activities due to issues with the correlation id not matching correctly and INC0568551 being in a closed state.  Checking the PDXC ticket INC40319042 had been resolved and re-opened which did not flow accross to QR and re-open INC0568551. Saving again to attempt to generate new PDXC reference for active ticket INC0574126 which still needs investigation.
03-12-2025 08:58:28 - PDXC Integration (Work notes)
Assigned to Peter Huthwaite.
03-12-2025 08:57:48 - PDXC Integration (Work notes)
Assigned to Peter Huthwaite.
03-12-2025 08:57:44 - PDXC Integration (Additional comments)
peter.huthwaite@dxc.com: Hi @Megan Barnes,
I attempted to contact you today regarding your issue with the Treasury website but was unable to reach you. If you could give me a call on 0730721795 or respond here with your availability we can organise some time to resolve your issue.
Cheers,
Peter Huthwaite
28-11-2025 09:39:26 - PDXC Integration (Work notes)
Please reference :[code]&lt;p&gt;&lt;a title="Related Incident" target="_blank" href="https://queenslandrail.service-now.com/incident.do?sys_id=c55f14b5330d3210eaaeae845d5c7b97"&gt;INC0568551&lt;/a&gt;&lt;/p&gt;[/code]&lt;br/&gt;Inbound integration update was for an inactive record.&lt;br/&gt;Assigned to Peter Huthwaite.
</t>
  </si>
  <si>
    <t xml:space="preserve">
 2025-12-03 08:57:44 PDXC Integration - State is On Hold was Work in Progress
 2025-12-09 14:24:28 Timm Bambridge - State is Work in Progress was On Hold
 2025-12-10 10:47:43 PDXC Integration - Assignment Group is DXC Security End Point Protection was DXC Desktop CBD
 2025-12-10 11:16:14 PDXC Integration - State is On Hold was Work in Progress
 2025-12-12 13:07:43 PDXC Integration - Assignment Group is DXC Desktop CBD was DXC Security End Point Protection</t>
  </si>
  <si>
    <t xml:space="preserve">
 2025-11-28 09:35:46 Gilbert Noble - Assigned to is Gilbert Noble was 
 2025-11-28 09:38:24 Gilbert Noble - Assignment Group is DXC Desktop CBD was DXC Remote Desktop Support
 2025-12-01 14:03:21 PDXC Integration - State is On Hold was Work in Progress
 2025-12-03 11:10:00 PDXC Integration - State is Work in Progress was On Hold
 2025-12-03 11:10:22 PDXC Integration - State is Resolved was Work in Progress
 2025-12-08 12:00:09  - State is Closed was Resolved</t>
  </si>
  <si>
    <t xml:space="preserve">
 2025-11-28 09:15:22 Cameron Horn - Assigned to is Fred Shea was 
 2025-11-28 10:19:56 Raegan Munro - State is On Hold was Work in Progress
 2025-12-01 08:52:07 Raegan Munro - State is Work in Progress was On Hold
 2025-12-01 08:55:17 Gilbert Noble - Assignment Group is DXC Desktop CBD was DXC Remote Desktop Support
 2025-12-01 15:46:40 PDXC Integration - State is On Hold was Work in Progress
 2025-12-03 14:30:01 PDXC Integration - State is Work in Progress was On Hold
 2025-12-03 14:32:32 PDXC Integration - State is Resolved was Work in Progress
 2025-12-08 15:00:03  - State is Closed was Resolved</t>
  </si>
  <si>
    <t xml:space="preserve">
 2025-11-28 09:31:53 PDXC Integration - State is Work in Progress was New
 2025-12-03 10:03:53 PDXC Integration - State is Resolved was Work in Progress
 2025-12-08 11:00:02  - State is Closed was Resolved</t>
  </si>
  <si>
    <t xml:space="preserve">08-12-2025 14:00:39 - PDXC Integration (Work notes)
Assigned to John Bourke.
&lt;br/&gt;Provided suggestions/tips to user on how his team can try and avoid removing the certificate.
08-12-2025 14:00:14 - PDXC Integration (Work notes)
Assigned to John Bourke.
&lt;br/&gt;Provided suggestions/tips to user on how his team can try and avoid removing the certificate.
08-12-2025 14:00:09 - PDXC Integration (Additional comments)
jbourke3@dxc.com: Emails with user, closing ticket:
Hi John,
Thanks for this info. It will be a challenge to find when the license was lost using this method as the file is updated very frequently and most users aren't impacted by it losing the license.
I will pass on advice your to look out for that prompt when saving.
You can close this now.
Regards,
SAM POURZINAL
SENIOR ELECTRICAL ENGINEER
Mayne C Block – South
33 Lanham St, Bowen Hills, QLD 4006 
M: 0468 407 756 
From: Bourke, John &lt;john.bourke@qr.com.au&gt; 
Sent: Friday, 5 December 2025 11:18 AM
To: Pourzinal, Sam &lt;sam.pourzinal@qr.com.au&gt;
Cc: Hohnke, Matthew &lt;matthew.hohnke@qr.com.au&gt;; Dalla Costa, David &lt;David.DallaCosta@qr.com.au&gt;
Subject: RE: INC40693839 - Macrosine, Excel document constantly losing certification
Hi Sam,
Just looking to update your ticket.
Have you had a chance to review my email below?
Let me know if you have any questions, or if not, I will proceed to close off INC40693839.
Cheers,
JOHN BOURKE
Level 11, Rail Centre 1, 305 Edward Street 
Brisbane, QLD 4000 
M: 0425 321 167 
W: queenslandrail.com.au
From: Bourke, John 
Sent: Wednesday, 3 December 2025 19:24
To: Pourzinal, Sam &lt;sam.pourzinal@qr.com.au&gt;
Cc: Hohnke, Matthew &lt;matthew.hohnke@qr.com.au&gt;; Dalla Costa, David &lt;David.DallaCosta@qr.com.au&gt;
Subject: RE: INC40693839 - Macrosine, Excel document constantly losing certification
Hi Sam,
Thanks for that - I've had a look at the file and there is a Version History section available via File -&gt; Version History (see attached).
From my understanding, to try and find who removed the digital signature, you could click on the last most recent version of the spreadsheet and download a copy of this file.
From there, open the spreadsheet (through Excel on your desktop) and view the digital signature settings via the Developer tab -&gt; Visual Basic -&gt; Tools -&gt; Digital Signature (see attached).
If this version doesn't contain a digital signature/certificate (see attached) you would then repeat this process for all subsequent previous versions until you find the last version which contained the certificate.
Once this is known, the user who created the next version of the spreadsheet (which doesn't contain the certificate) should be the one who removed the digital signature with their changes.
Hopefully that makes sense, let me know if you have any questions.
Cheers,
JOHN BOURKE
Level 11, Rail Centre 1, 305 Edward Street 
Brisbane, QLD 4000 
M: 0425 321 167 
W: queenslandrail.com.au
From: Pourzinal, Sam &lt;sam.pourzinal@qr.com.au&gt; 
Sent: Wednesday, 3 December 2025 17:51
To: Bourke, John &lt;john.bourke@qr.com.au&gt;
Cc: Hohnke, Matthew &lt;matthew.hohnke@qr.com.au&gt;; Dalla Costa, David &lt;David.DallaCosta@qr.com.au&gt;
Subject: Re: INC40693839 - Macrosine, Excel document constantly losing certification
Hi John,
The spreadsheet is hosted on a Teams Sharepoint, here is a link: Daily Commitment Report v5.0 .xlsm
SAM POURZINAL
04-12-2025 11:27:44 - PDXC Integration (Work notes)
Assigned to John Bourke.
03-12-2025 17:19:44 - PDXC Integration (Work notes)
Assigned to John Bourke.
&lt;br/&gt;Requested update from user:
Hi Sam,
As this ticket is aging, I will need to close it off tomorrow if I don't receive a response.
Are you able to advise on my email below?
Thanks,
JOHN BOURKE
02-12-2025 16:50:48 - PDXC Integration (Work notes)
Assigned to John Bourke.
&lt;br/&gt;Emails with user, requested feedback:
Hi Sam,
Just looking to update your ticket.
If you let me know where the file is stored, as per below I can follow up with the vendor.
Otherwise, if you're happy with the feedback already provided, I can close INC40693839 off.
Let me know your thoughts.
Cheers,
JOHN BOURKE
Level 11, Rail Centre 1, 305 Edward Street 
Brisbane, QLD 4000 
M: 0425 321 167 
W: queenslandrail.com.au
From: Bourke, John 
Sent: Monday, 1 December 2025 17:21
To: Pourzinal, Sam &lt;sam.pourzinal@qr.com.au&gt;
Cc: Hohnke, Matthew &lt;matthew.hohnke@qr.com.au&gt;; Dalla Costa, David &lt;David.DallaCosta@qr.com.au&gt;
Subject: RE: INC40693839 - Macrosine, Excel document constantly losing certification
Hi Sam,
Thanks for the context - where is the file stored?
I don't believe Excel keeps an audit log of who removed the digital signature unfortunately, however if the file is stored in Sharepoint or OneDrive, I believe each save creates a new version.  Therefore, when the issue pops up, you could review which users created the last handful of versions to try and determine who may have removed it.
If you let me know where it's stored, I can check with the vendor to see if they have any other suggestions.
Cheers,
JOHN BOURKE
Level 11, Rail Centre 1, 305 Edward Street 
Brisbane, QLD 4000 
M: 0425 321 167 
W: queenslandrail.com.au
From: Pourzinal, Sam &lt;sam.pourzinal@qr.com.au&gt; 
Sent: Monday, 1 December 2025 16:18
To: Bourke, John &lt;john.bourke@qr.com.au&gt;
Cc: Hohnke, Matthew &lt;matthew.hohnke@qr.com.au&gt;; Dalla Costa, David &lt;David.DallaCosta@qr.com.au&gt;
Subject: RE: INC40693839 - Macrosine, Excel document constantly losing certification
Hi John,
That's correct, there are over 100 users of this spreadsheet so it's difficult to recertify this as the file always in use to plan the facility. 
95% of the users are exempt from macrosine, so it can be a while before we find out it's lost certification. Is there a way to see who discarded the signature? 
I'll pass this information on to the team, which may help keep the certification for longer.
Regards,
SAM POURZINAL
01-12-2025 11:00:59 - PDXC Integration (Work notes)
Assigned to John Bourke.
01-12-2025 11:00:24 - PDXC Integration (Work notes)
Assigned to John Bourke.
01-12-2025 11:00:22 - PDXC Integration (Additional comments)
jbourke3@dxc.com: Requested feedback from user:
Hi Sam,
It sounds as though the digital signature/certificate in your shared document is being invalidated quite frequently, which then requires you/your team members to reupload this file into Macrosine in order to get the macros working again.  Is that correct?
If so, I have had similar incidents raised by other users in the past, and the vendor has advised the following:
Excel is fairly pedantic in how readily it will invalidate digital signatures - actions even such as renaming, re-ordering or creating/deleting worksheets can invalidate the signature due to changing the VBA project.
Are you able to advise if any of that behaviour (i.e. renaming, re-ordering or creating/deleting worksheets) aligns with when you are finding that macros are becoming disabled?
If not, are you aware of any specific actions which might be causing your spreadsheet to lose its digital signature/certification?  For your reference, attached is the prompt which Excel should present when asking whether to remove the digital signature or not.
In terms of your proposed workarounds/solutions, I have provided feedback below:
1) Add the new users to the exemption list 
Exemption requests are reviewed/approved by the QR security team.  I can enquire and find out how you can go about submitting an exemption request if you like?  If so, can you provide justification/the number of users (which you would like to have an exemption) so I can pass this information on. 
2) Prevent the file from losing its certification
The feedback/tips I have provided above are the best way to ensure a certificate stays attached to a document.  I understand it can be difficult if a small number of users are voiding the certificate which then impacts the rest of the team.
Let me know your thoughts.
Cheers,
JOHN BOURKE
01-12-2025 07:56:58 - PDXC Integration (Work notes)
Assigned to John Bourke.
28-11-2025 17:35:06 - Shane Kmet (Work notes)
Platform DXC Integration incident INC0574068 updated INC40693839
28-11-2025 17:35:02 - Shane Kmet (Work notes)
Assigning to DXC Application AUS for review and possible suport for issues reported with Macrosine
28-11-2025 17:26:05 - PDXC Integration (Work notes)
Hi Team,
Certification process belongs to Macrosine, not O365, we cannot add new users to the exempt list. Macrosine need to address certification and exemption issues.
Please do let us know, if require anything from O365 messaging team.
28-11-2025 16:13:14 - PDXC Integration (Work notes)
Assigned to Suraj Rai.
28-11-2025 11:56:38 - PDXC Integration (Work notes)
Vendor Referenced this CI Value on Creation not found in database : General Enquiries (Generic Ci)
Vendor Referenced this Business Service Value on Creation not found in database : Macrosine
28-11-2025 11:56:29 - Andy Phan (Work notes)
Platform DXC Integration incident INC0574068 created INC40693839
28-11-2025 11:56:20 - Andy Phan (Work notes)
Assigning to O365 for further assistance.
28-11-2025 10:58:49 - Andy Phan (Work notes)
Investigating
</t>
  </si>
  <si>
    <t xml:space="preserve">
 2025-11-28 08:27:07 Cameron Horn - Assigned to is Fred Shea was 
 2025-11-28 11:56:20 Andy Phan - Assignment Group is DXC O365 Messaging was Global Service Desk
 2025-11-28 17:26:04 PDXC Integration - Assignment Group is Global Service Desk was DXC O365 Messaging
 2025-11-28 17:33:16 Shane Kmet - Assigned to is Raegan Munro was 
 2025-11-28 17:35:02 Shane Kmet - Assignment Group is DXC Application AUS was Global Service Desk
 2025-12-01 11:00:22 PDXC Integration - State is On Hold was Work in Progress
 2025-12-08 14:00:09 PDXC Integration - State is Resolved was On Hold
 2025-12-13 15:00:05  - State is Closed was Resolved</t>
  </si>
  <si>
    <t xml:space="preserve">
 2025-11-28 07:49:04 George Georgiou - Assigned to is George Georgiou was 
 2025-11-28 08:50:21 George Georgiou - Assignment Group is DXC Database Admin Eclipse SQL was 3rd Party
 2025-11-28 10:07:46 PDXC Integration - Assignment Group is 3rd Party was DXC Database Admin Eclipse SQL
 2025-11-28 10:10:14 George Georgiou - Assigned to is George Georgiou was 
 2025-11-28 14:49:01 George Georgiou - State is On Hold was Work in Progress
 2025-12-05 07:42:23 George Georgiou - State is Resolved was On Hold
 2025-12-10 08:00:00  - State is Closed was Resolved</t>
  </si>
  <si>
    <t xml:space="preserve">11-12-2025 08:39:48 - PDXC Integration (Work notes)
Assigned to Robert William.
&lt;br/&gt;Issue was related to Android phones. A code change has been done which should resolve. 
11-12-2025 08:39:38 - PDXC Integration (Work notes)
Assigned to Robert William.
&lt;br/&gt;Issue was related to Android phones. A code change has been done which should resolve. 
11-12-2025 08:39:33 - PDXC Integration (Additional comments)
robert.pau.william@dxc.com: @David Dalzell - Thank you for the update. Will proceed to close if issue does re-occur, please don't hesistate to reach out.
11-12-2025 08:20:04 - David Dalzell (Work notes)
Platform DXC Integration incident INC0574024 updated INC40691793
11-12-2025 08:20:02 - David Dalzell (Additional comments)
reply from: David.Dalzell@qr.com.au
Hi, I did a full cache clear and internet reset again and now it is working again. I don't understand I've done these exact steps previously and it didn't work. Did you change something on your end?
Close the case, I'll reopen if the problem rears it's annoying head again.
Get Outlook for Android&lt;https://aka.ms/AAb9ysg&gt;
10-12-2025 14:21:25 - PDXC Integration (Work notes)
Assigned to Robert William.
10-12-2025 14:20:44 - PDXC Integration (Work notes)
Assigned to Robert William.
&lt;br/&gt;Issue seems to be related to Android phones.  Dev has updated script and should bwork.
10-12-2025 14:20:44 - PDXC Integration (Work notes)
Assigned to Robert William.
10-12-2025 14:20:40 - PDXC Integration (Additional comments)
robert.pau.william@dxc.com: Emailed user - asked to clear cache (from all time) and then try and log onto myRoster again and confirm if it is working.
10-12-2025 14:18:55 - PDXC Integration (Work notes)
Assigned to Robert William.
10-12-2025 09:37:35 - PDXC Integration (Work notes)
Assigned to Robert William.
10-12-2025 09:37:35 - PDXC Integration (Work notes)
Assigned to Robert William.
10-12-2025 09:37:28 - PDXC Integration (Work notes)
Assigned to Robert William.
&lt;br/&gt;Attempted to open site on mobile and no issues encountered
Also dicussing internally with team.
10-12-2025 09:37:25 - PDXC Integration (Additional comments)
robert.pau.william@dxc.com: End User has provided Screenshots (attached)
Have asked user the following: 
1) Has user cleared the cache for All Time (not a couple of hours etc). 
2) Browser of Screenshots provided (Chrome?)
3) Have asked user to try MyRoster in Incognito Mode to help in troubleshooting the problem.
10-12-2025 09:32:44 - PDXC Integration (Work notes)
Assigned to Robert William.
10-12-2025 09:32:39 - PDXC Integration (Work notes)
Assigned to Robert William.
&lt;br/&gt;Added attachment ::  Screenshot_20251210-083550873.jpg
10-12-2025 09:32:34 - PDXC Integration (Work notes)
Assigned to Robert William.
10-12-2025 09:32:14 - PDXC Integration (Work notes)
Assigned to Robert William.
&lt;br/&gt;Added attachment ::  Screenshot_20251210-084108399.jpg
10-12-2025 09:20:18 - PDXC Integration (Work notes)
Assigned to Robert William.
10-12-2025 08:36:14 - PDXC Integration (Work notes)
Assigned to Robert William.
10-12-2025 08:36:04 - PDXC Integration (Work notes)
Assigned to Robert William.
10-12-2025 08:36:01 - PDXC Integration (Additional comments)
robert.pau.william@dxc.com: Email has been sent with troubleshooting steps. Please try them and let us know how you go. 
Also, some screenshots of what you are seeing will help us troubleshoot the issue.
10-12-2025 08:28:34 - David Dalzell (Work notes)
Platform DXC Integration incident INC0574024 updated INC40691793
10-12-2025 08:28:25 - David Dalzell (Work notes)
Platform DXC Integration incident INC0574024 updated INC40691793
10-12-2025 08:28:18 - David Dalzell (Additional comments)
Still can't access my roster. Stop closing the case , I will inform you if it has been resolved
10-12-2025 08:07:54 - PDXC Integration (Work notes)
Assigned to Robert William.
&lt;br/&gt;Attempted to follow up with user on latest issue but no response. 
10-12-2025 08:07:48 - PDXC Integration (Work notes)
Assigned to Robert William.
&lt;br/&gt;Attempted to follow up with user on latest issue but no response. 
10-12-2025 08:07:39 - PDXC Integration (Additional comments)
robert.pau.william@dxc.com: Issue assumed to be self resolved. If any further issues, please re-open ticket within 5 days or open a new incident. 
09-12-2025 12:39:38 - PDXC Integration (Work notes)
Assigned to Robert William.
09-12-2025 12:39:28 - PDXC Integration (Work notes)
Assigned to Robert William.
09-12-2025 12:39:21 - PDXC Integration (Additional comments)
robert.pau.william@dxc.com: Follow up sent. Advice that ticket will be close if issue has self-resolved.
08-12-2025 13:46:04 - PDXC Integration (Work notes)
Assigned to Robert William.
08-12-2025 13:45:45 - PDXC Integration (Work notes)
Assigned to Robert William.
08-12-2025 13:45:42 - PDXC Integration (Additional comments)
robert.pau.william@dxc.com: Follow up sent to client with additional instructions.
05-12-2025 13:15:08 - PDXC Integration (Work notes)
Assigned to Robert William.
05-12-2025 13:15:04 - PDXC Integration (Additional comments)
robert.pau.william@dxc.com: Also advised user to try incognito/Private Browsing mode to see if the issue happens.
05-12-2025 13:11:09 - PDXC Integration (Work notes)
Assigned to Robert William.
05-12-2025 13:11:09 - PDXC Integration (Work notes)
Assigned to Robert William.
05-12-2025 13:11:00 - PDXC Integration (Additional comments)
robert.pau.william@dxc.com: Advised End User to try the following: 
1) Clear Cache again but selected "All Time"  option is selected as other options can cause issues
2) Try a different browser if haven't done so already
3) Try from Desktop PC - this will help determine if the issue is affect mobile devices only or if is more widespread.
05-12-2025 12:03:06 - David Dalzell (Work notes)
Platform DXC Integration incident INC0574024 updated INC40691793
05-12-2025 12:02:59 - David Dalzell (Work notes)
Platform DXC Integration incident INC0574024 updated INC40691793
05-12-2025 12:02:53 - David Dalzell (Additional comments)
The issue has come back again. I have not changed any settings on the phone and once again cannot access my roster. Ive tried clearing the cache, restarting the phone and all the settings are fine, it was accessing the roster a few days ago and now it cant.
02-12-2025 14:47:58 - PDXC Integration (Work notes)
Assigned to Robert William.
&lt;br/&gt;User resolved by enabling "always use secure connections" . User now able to access MyRoster. 
02-12-2025 14:47:54 - PDXC Integration (Work notes)
Assigned to Robert William.
&lt;br/&gt;User resolved by enabling "always use secure connections" . User now able to access MyRoster. 
02-12-2025 14:47:49 - PDXC Integration (Additional comments)
robert.pau.william@dxc.com: User resolved by enabling "always use secure connections" . User now able to access MyRoster. 
02-12-2025 14:46:14 - PDXC Integration (Work notes)
Assigned to Robert William.
02-12-2025 12:37:34 - PDXC Integration (Work notes)
Assigned to Robert William.
02-12-2025 12:37:04 - PDXC Integration (Work notes)
Assigned to Robert William.
&lt;br/&gt;Will close ticket by COB today if no response from end user
02-12-2025 12:36:58 - PDXC Integration (Additional comments)
robert.pau.william@dxc.com: Attemped to follow up with end user via phone and email.
02-12-2025 12:36:58 - PDXC Integration (Work notes)
Assigned to Robert William.
01-12-2025 09:02:58 - PDXC Integration (Work notes)
Assigned to Robert William.
01-12-2025 09:02:54 - PDXC Integration (Work notes)
Assigned to Robert William.
01-12-2025 09:02:52 - PDXC Integration (Additional comments)
robert.pau.william@dxc.com: Followed up with end user via phone.
28-11-2025 08:36:39 - PDXC Integration (Work notes)
Assigned to Robert William.
28-11-2025 08:36:39 - PDXC Integration (Work notes)
Assigned to Robert William.
28-11-2025 08:36:32 - PDXC Integration (Additional comments)
robert.pau.william@dxc.com: Contacted End User. Have requested somescrenshots, browser being used and confirming if cache was cleared from "All time".
28-11-2025 07:17:29 - PDXC Integration (Work notes)
Assigned to Robert William.
28-11-2025 07:06:18 - PDXC Integration (Work notes)
Vendor Referenced this CI Value on Creation not found in database : Personal_BYOD_Mobile_Phone
Vendor Referenced this Business Service Value on Creation not found in database : My Roster
28-11-2025 07:05:40 - Frederic Shea (Work notes)
Platform DXC Integration incident INC0574024 created INC40691793
</t>
  </si>
  <si>
    <t xml:space="preserve">
 2025-11-28 07:17:22 PDXC Integration - State is Work in Progress was New
 2025-11-28 08:36:33 PDXC Integration - State is On Hold was Work in Progress
 2025-12-02 14:46:10 PDXC Integration - State is Work in Progress was On Hold
 2025-12-02 14:47:50 PDXC Integration - State is Resolved was Work in Progress
 2025-12-05 12:03:00 David Dalzell - State is Work in Progress was Resolved
 2025-12-05 13:11:00 PDXC Integration - State is On Hold was Work in Progress
 2025-12-10 08:07:39 PDXC Integration - State is Resolved was On Hold
 2025-12-10 08:28:29 David Dalzell - State is Work in Progress was Resolved
 2025-12-10 08:36:01 PDXC Integration - State is On Hold was Work in Progress
 2025-12-10 09:20:18 PDXC Integration - State is Work in Progress was On Hold
 2025-12-10 09:37:23 PDXC Integration - State is On Hold was Work in Progress
 2025-12-10 14:18:47 PDXC Integration - State is Work in Progress was On Hold
 2025-12-10 14:20:37 PDXC Integration - State is On Hold was Work in Progress
 2025-12-11 08:39:33 PDXC Integration - State is Resolved was On Hold</t>
  </si>
  <si>
    <t xml:space="preserve">
 2025-11-27 16:52:47 Shane Kmet - Assigned to is Raegan Munro was 
 2025-11-27 17:08:25 Shane Kmet - Assignment Group is DXC Application AUS was Global Service Desk
 2025-11-27 17:48:06 PDXC Integration - State is On Hold was Work in Progress
 2025-12-03 09:55:19 PDXC Integration - State is Resolved was On Hold
 2025-12-08 10:00:07  - State is Closed was Resolved</t>
  </si>
  <si>
    <t xml:space="preserve">
 2025-11-27 16:54:04 PDXC Integration - State is Work in Progress was New
 2025-11-27 16:54:28 PDXC Integration - State is On Hold was Work in Progress
 2025-12-03 17:35:09 Brett Watkins - State is Resolved was On Hold
 2025-12-08 18:00:01  - State is Closed was Resolved</t>
  </si>
  <si>
    <t xml:space="preserve">
 2025-11-27 16:51:31 Shane Kmet - State is On Hold was Work in Progress
 2025-11-27 17:21:40 Raegan Munro - State is Work in Progress was On Hold
 2025-11-28 08:36:02 Gilbert Noble - Assigned to is Gilbert Noble was 
 2025-11-28 08:56:12 Gilbert Noble - Assignment Group is DXC Desktop CBD was DXC Remote Desktop Support
 2025-11-28 10:56:46 PDXC Integration - State is On Hold was Work in Progress
 2025-12-03 08:36:37 PDXC Integration - State is Work in Progress was On Hold
 2025-12-03 08:42:19 PDXC Integration - State is Resolved was Work in Progress
 2025-12-08 09:00:03  - State is Closed was Resolved</t>
  </si>
  <si>
    <t xml:space="preserve">
 2025-11-27 15:38:40 PDXC Integration - State is On Hold was Work in Progress
 2025-12-05 08:22:16 PDXC Integration - State is Resolved was On Hold
 2025-12-10 09:00:03  - State is Closed was Resolved</t>
  </si>
  <si>
    <t xml:space="preserve">09-12-2025 17:45:44 - PDXC Integration (Work notes)
Assigned to Gouru Vivek.
&lt;br/&gt;Change to the GP Portal authentication portal has been made to allow Credentials and Certificate for Authentication. Awaiting confirmation from affected users.
09-12-2025 17:45:24 - PDXC Integration (Work notes)
Assigned to Gouru Vivek.
&lt;br/&gt;Change to the GP Portal authentication portal has been made to allow Credentials and Certificate for Authentication. Awaiting confirmation from affected users.
09-12-2025 17:45:23 - PDXC Integration (Additional comments)
harrison.mabb@dxc.com: Hi All,
As discussed on teams.
Thank you for confirming that this MFA issue has now been resolved. and thank you for you patience and assistance with getting this resolved.
I am now closing this ticket.
Kind regards,
Harry.
09-12-2025 17:45:04 - PDXC Integration (Work notes)
Assigned to Gouru Vivek.
08-12-2025 12:38:58 - PDXC Integration (Work notes)
Assigned to Gouru Vivek.
08-12-2025 12:38:55 -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13:28:58 - PDXC Integration (Work notes)
Assigned to Gouru Vivek.
04-12-2025 13:28:58 - PDXC Integration (Work notes)
Assigned to Gouru Vivek.
&lt;br/&gt;Change to the GP Portal authentication portal has been made to allow Credentials and Certificate for Authentication. We're monitoring the sign-in logs of the user and will see if this has resolved the issue or not.
04-12-2025 13:28:57 - PDXC Integration (Additional comments)
gouru.vivek@dxc.com: Change to the GP Portal authentication portal has been made to allow Credentials and Certificate for Authentication. We're monitoring the sign-in logs of the user and will see if this has resolved the issue or not.
01-12-2025 16:39:18 - PDXC Integration (Work notes)
Assigned to Gouru Vivek.
&lt;br/&gt;Awaiting call with Vendor and testing from the users
27-11-2025 17:16:14 - PDXC Integration (Work notes)
Assigned to Gouru Vivek.
27-11-2025 17:16:09 - PDXC Integration (Work notes)
Assigned to Gouru Vivek.
27-11-2025 17:16:01 - PDXC Integration (Additional comments)
gouru.vivek@dxc.com: Working on INC.
27-11-2025 16:07:14 - PDXC Integration (Work notes)
Assigned to Gouru Vivek.
27-11-2025 15:05:44 - Raegan Munro (Work notes)
Platform DXC Integration incident INC0573829 created INC40681823
27-11-2025 15:05:38 - Raegan Munro (Work notes)
Assigning to Firewall as per INC0568313.
27-11-2025 15:03:33 - Raegan Munro (Work notes)
Investigating.
</t>
  </si>
  <si>
    <t xml:space="preserve">
 2025-11-27 14:39:04 Shane Kmet - Assigned to is George Knight was 
 2025-11-27 15:05:38 Raegan Munro - Assignment Group is DXC Security Firewall Management was Global Service Desk
 2025-11-27 17:16:01 PDXC Integration - State is On Hold was Work in Progress
 2025-12-09 17:45:04 PDXC Integration - State is Work in Progress was On Hold
 2025-12-09 17:45:23 PDXC Integration - State is Resolved was Work in Progress
 2025-12-14 18:00:04  - State is Closed was Resolved</t>
  </si>
  <si>
    <t xml:space="preserve">
 2025-11-27 14:54:20 Andy Phan - State is On Hold was New
 2025-11-28 12:19:23 Fred Shea - State is Work in Progress was On Hold
 2025-11-28 12:22:59 PDXC Integration - State is On Hold was Work in Progress
 2025-12-03 16:15:35 PDXC Integration - State is Work in Progress was On Hold
 2025-12-03 16:16:49 PDXC Integration - State is Resolved was Work in Progress
 2025-12-08 17:00:08  - State is Closed was Resolved</t>
  </si>
  <si>
    <t xml:space="preserve">11-12-2025 13:05:28 - PDXC Integration (Work notes)
Assigned to Bibas Sapkota.
&lt;br/&gt;device has been rebuilt and has been sent for shipment  
11-12-2025 13:05:18 - PDXC Integration (Work notes)
Assigned to Bibas Sapkota.
&lt;br/&gt;device has been rebuilt and has been sent for shipment  
11-12-2025 13:05:14 - PDXC Integration (Additional comments)
bibas.sapkota@dxc.com: Hi 
The device is ready for shipment  and will be delivered next week 
Regards 
Bibas 
11-12-2025 12:12:19 - PDXC Integration (Work notes)
Assigned to Bibas Sapkota.
11-12-2025 08:58:09 - PDXC Integration (Work notes)
Assigned to Bibas Sapkota.
11-12-2025 08:58:06 - PDXC Integration (Additional comments)
bibas.sapkota@dxc.com: Hi Domenico Macri
your device is rebuilt and ready for the shipment 
Shipment number
310854395
Booking number
BNE 863220
Booking date
9 Dec 2025 at 15:39 (GMT+10)
11-12-2025 08:57:38 - PDXC Integration (Work notes)
Assigned to Bibas Sapkota.
&lt;br/&gt;device is reimaged in techbar 
ready for shipment by today
10-12-2025 14:43:58 - PDXC Integration (Work notes)
Assigned to Bibas Sapkota.
10-12-2025 14:42:54 - PDXC Integration (Work notes)
Assigned to Eric Hanneman.
10-12-2025 14:42:44 - PDXC Integration (Work notes)
Assigned to Eric Hanneman.
&lt;br/&gt;Added attachment ::  Your shipment 310854395 has been booked.msg
10-12-2025 14:42:04 - PDXC Integration (Work notes)
Assigned to Eric Hanneman.
10-12-2025 14:41:55 - PDXC Integration (Work notes)
Assigned to Eric Hanneman.
&lt;br/&gt;Added attachment ::  Domenic Macri - INC40681579_asset return(Brisbane to Cairns).pdf
10-12-2025 14:40:49 - PDXC Integration (Work notes)
Assigned to Eric Hanneman.
&lt;br/&gt;Created return shipping label / attached to this incident.  Pickup time is set for 12/12 between 0900 and 1530.
10-12-2025 14:34:09 - PDXC Integration (Work notes)
Assigned to Eric Hanneman.
&lt;br/&gt;Received device SL221010 at the RC1 mailroom by Bibas.  He is going to rebuild / reship to the client.
10-12-2025 09:47:28 - PDXC Integration (Work notes)
Assigned to Eric Hanneman.
&lt;br/&gt;Device still in transit from Cairns.
09-12-2025 11:14:24 - PDXC Integration (Work notes)
Assigned to Eric Hanneman.
09-12-2025 11:14:18 - PDXC Integration (Work notes)
Assigned to Eric Hanneman.
&lt;br/&gt;Added attachment ::  Capture_1.JPG
09-12-2025 11:14:09 - PDXC Integration (Work notes)
Assigned to Eric Hanneman.
&lt;br/&gt;Device in transit to Brisbane.
08-12-2025 11:37:08 - PDXC Integration (Work notes)
Assigned to Eric Hanneman.
08-12-2025 11:37:05 - PDXC Integration (Work notes)
Assigned to Eric Hanneman.
08-12-2025 11:36:59 - PDXC Integration (Additional comments)
ehanneman2@dxc.com: Awaiting device arrival into Brisbane
08-12-2025 11:36:35 - PDXC Integration (Work notes)
Assigned to Eric Hanneman.
08-12-2025 11:36:28 - PDXC Integration (Work notes)
Assigned to Eric Hanneman.
&lt;br/&gt;Added attachment ::  Capture_1.JPG
08-12-2025 11:36:04 - PDXC Integration (Work notes)
Assigned to Eric Hanneman.
&lt;br/&gt;Device is in transit back to Brisbane.
04-12-2025 15:44:34 - PDXC Integration (Work notes)
Assigned to Eric Hanneman.
&lt;br/&gt;From: Gamble, Megan &lt;megan.gamble@qr.com.au&gt; 
Sent: Thursday, 4 December 2025 15:43
To: Hanneman, Eric &lt;eric.hanneman@qr.com.au&gt;; Macri, Domenic &lt;Domenic.Macri@qr.com.au&gt;
Cc: North Administration &lt;NorthAdministration@QR.COM.AU&gt;
Subject: RE: INC0573790 (INC40681579) - SL221010 | QRSL-DZG0U6YSEY PC setup and language selection gets something went wrong error
Hi Eric
Can you please send me the label.
Regards
MEGAN GAMBLE
ADMINISTRATION OFFICER
Redlynch MUD 
PO Box 42, Redlynch QLD 4870  
T: 07 4231 9115 
W: queenslandrail.com.au
04-12-2025 15:44:34 - PDXC Integration (Work notes)
Assigned to Eric Hanneman.
&lt;br/&gt;From: Hanneman, Eric 
Sent: Thursday, 4 December 2025 15:44
To: Gamble, Megan &lt;Megan.Gamble@qr.com.au&gt;; Macri, Domenic &lt;Domenic.Macri@qr.com.au&gt;
Cc: North Administration &lt;NorthAdministration@QR.COM.AU&gt;
Subject: RE: INC0573790 (INC40681579) - SL221010 | QRSL-DZG0U6YSEY PC setup and language selection gets something went wrong error
Hi Megan,
Please find attached.
Thank you! 😊
Eric
04-12-2025 15:43:24 - PDXC Integration (Work notes)
Assigned to Eric Hanneman.
&lt;br/&gt;From: Hanneman, Eric 
Sent: Thursday, 4 December 2025 15:42
To: Gamble, Megan &lt;Megan.Gamble@qr.com.au&gt;; Macri, Domenic &lt;Domenic.Macri@qr.com.au&gt;
Cc: North Administration &lt;NorthAdministration@QR.COM.AU&gt;
Subject: RE: INC0573790 (INC40681579) - SL221010 | QRSL-DZG0U6YSEY PC setup and language selection gets something went wrong error
Hi All,  
This has been rescheduled for tomorrow’s pickup between 7am – 4pm.  If you could, please have the laptop in a box with the shipping label affixed to the exterior of the package.
Thank you,
Eric
04-12-2025 15:39:38 - PDXC Integration (Work notes)
Assigned to Eric Hanneman.
&lt;br/&gt;Booking ID: SYD335637
04-12-2025 15:33:25 - PDXC Integration (Work notes)
Assigned to Eric Hanneman.
&lt;br/&gt;From: Gamble, Megan &lt;megan.gamble@qr.com.au&gt; 
Sent: Thursday, 4 December 2025 15:09
To: Hanneman, Eric &lt;eric.hanneman@qr.com.au&gt;; Macri, Domenic &lt;Domenic.Macri@qr.com.au&gt;
Cc: North Administration &lt;NorthAdministration@QR.COM.AU&gt;
Subject: FW: INC0573790 (INC40681579) - SL221010 | QRSL-DZG0U6YSEY PC setup and language selection gets something went wrong error
Hello
Please reschedule for tomorrow between 0700-1600.
Thanks
MEGAN GAMBLE
ADMINISTRATION OFFICER
Redlynch MUD 
PO Box 42, Redlynch QLD 4870  
T: 07 4231 9115 
W: queenslandrail.com.au
04-12-2025 14:35:24 - PDXC Integration (Work notes)
Assigned to Eric Hanneman.
&lt;br/&gt;From: Hanneman, Eric 
Sent: Thursday, 4 December 2025 14:34
To: Macri, Domenic &lt;Domenic.Macri@qr.com.au&gt;
Cc: North Administration &lt;NorthAdministration@QR.COM.AU&gt;
Subject: RE: INC0573790 (INC40681579) - SL221010 | QRSL-DZG0U6YSEY PC setup and language selection gets something went wrong error
Hi Domenic,
I checked and saw that the package is still awaiting pickup.  Would you like me to reschedule for another day?
Regards,
Eric
04-12-2025 14:32:18 - PDXC Integration (Work notes)
Assigned to Eric Hanneman.
04-12-2025 14:32:18 - PDXC Integration (Work notes)
Assigned to Eric Hanneman.
&lt;br/&gt;Added attachment ::  Capture_1.JPG
04-12-2025 14:32:08 - PDXC Integration (Work notes)
Assigned to Eric Hanneman.
&lt;br/&gt;Device is still waiting to be collected in Cairns.
03-12-2025 09:54:55 - PDXC Integration (Work notes)
Assigned to Eric Hanneman.
&lt;br/&gt;From: Hanneman, Eric 
Sent: Monday, 1 December 2025 12:25
To: Macri, Domenic &lt;Domenic.Macri@qr.com.au&gt;
Cc: North Administration &lt;NorthAdministration@QR.COM.AU&gt;
Subject: RE: INC0573790 (INC40681579) - SL221010 | QRSL-DZG0U6YSEY PC setup and language selection gets something went wrong error
Hi Domenic (Vicki),
As per our call today, I’ll generate a con note for the asset pickup.  If you could, please have the device ready for pickup and attach the connote (attached) to the exterior of the package.  I’ve set pickup window on 3rd December from 9am to 330pm.
Once received, we’ll reimage it with a fresh operating system and send it back up to you.
Regards,
Eric
03-12-2025 09:54:44 - PDXC Integration (Work notes)
Assigned to Eric Hanneman.
03-12-2025 09:54:04 - PDXC Integration (Work notes)
Assigned to Eric Hanneman.
&lt;br/&gt;Added attachment ::  Capture_1.JPG
03-12-2025 09:53:24 - PDXC Integration (Work notes)
Assigned to Eric Hanneman.
&lt;br/&gt;Device awaiting collection in Cairns.
02-12-2025 11:05:38 - PDXC Integration (Work notes)
Assigned to Eric Hanneman.
01-12-2025 12:26:44 - PDXC Integration (Work notes)
Assigned to Eric Hanneman.
01-12-2025 12:26:44 - PDXC Integration (Work notes)
Assigned to Eric Hanneman.
01-12-2025 12:26:41 - PDXC Integration (Additional comments)
ehanneman2@dxc.com: Awaiting device arrival to Brisbane.  Will track via TNT / FedEx.
01-12-2025 12:26:08 - PDXC Integration (Work notes)
Assigned to Eric Hanneman.
&lt;br/&gt;Added attachment ::  TNT shipment notification for 303586883.msg
01-12-2025 12:26:08 - PDXC Integration (Work notes)
Assigned to Eric Hanneman.
01-12-2025 12:25:24 - PDXC Integration (Work notes)
Assigned to Eric Hanneman.
01-12-2025 12:25:18 - PDXC Integration (Work notes)
Assigned to Eric Hanneman.
&lt;br/&gt;Added attachment ::  Domenic Macri - INC40681579_asset return(Cairns to Brisbane).pdf
01-12-2025 12:23:24 - PDXC Integration (Work notes)
Assigned to Eric Hanneman.
&lt;br/&gt;Shipment number:
303586883
Customer reference
9294504 | INC40681579
Booking number:
BNE 782456
01-12-2025 12:12:28 - PDXC Integration (Work notes)
Assigned to Eric Hanneman.
&lt;br/&gt;Called Domenic on 0418784003.  Confirmed that address in email is correct.  Also asked me to include northadministration@qr.com.au in the email chain so that Vicki Harling, Administration Officer, can assist with the shipment process.
28-11-2025 12:10:28 - PDXC Integration (Work notes)
Assigned to Eric Hanneman.
&lt;br/&gt;From: Hanneman, Eric 
Sent: Friday, 28 November 2025 12:08
To: Macri, Domenic &lt;Domenic.Macri@qr.com.au&gt;
Subject: RE: INC0573790 (INC40681579) - SL221010 | QRSL-DZG0U6YSEY PC setup and language selection gets something went wrong error
Hi Domenic,
Thank you for the response.  If I schedule a TNT / FedEx driver to pick the package up at…
Queensland Rail
Cnr Intake Rd. / Kamerunga Rd
Cairns, QLD 4870
Will they be able to reach you?  Or will a different address work better?
What is a good time / date to schedule the pickup for?
Regards,
Eric
28-11-2025 12:09:09 - PDXC Integration (Work notes)
Assigned to Eric Hanneman.
&lt;br/&gt;From: Macri, Domenic &lt;Domenic.Macri@qr.com.au&gt; 
Sent: Friday, 28 November 2025 11:58
To: Hanneman, Eric &lt;eric.hanneman@qr.com.au&gt;
Subject: RE: INC0573790 (INC40681579) - SL221010 | QRSL-DZG0U6YSEY PC setup and language selection gets something went wrong error
Hi Eric,
Yes. 
Cheers
DOMENIC MACRI
ASSET MAINTENANCE COORDINATOR – FAR NORTH 
Redlynch MUD 
Cnr Intake/Kamerunga Rd • Cairns, QLD 4870 
M: 0418 784 003 
W: queenslandrail.com.au
28-11-2025 11:09:45 - PDXC Integration (Work notes)
Assigned to Eric Hanneman.
28-11-2025 11:09:14 - PDXC Integration (Work notes)
Assigned to Eric Hanneman.
28-11-2025 11:09:11 - PDXC Integration (Additional comments)
ehanneman2@dxc.com: Awaiting response from Domenic, email sent.
28-11-2025 11:09:05 - PDXC Integration (Work notes)
Assigned to Eric Hanneman.
&lt;br/&gt;From: Hanneman, Eric 
Sent: Friday, 28 November 2025 11:08
To: Macri, Domenic &lt;Domenic.Macri@qr.com.au&gt;
Subject: INC0573790 (INC40681579) - SL221010 | QRSL-DZG0U6YSEY PC setup and language selection gets something went wrong error
Hi Domenic,
I was passed an incident raised under our name that states you’re experiencing an issue logging into a laptop (first use).  
After checking, I can see that the device has not been used in some time and has fallen off the domain (unable to be used without a reimage).  Can I send a con note to have the asset picked up and brought back to Brisbane for a reimage?
Regards,
Eric
28-11-2025 09:34:49 - PDXC Integration (Work notes)
Assigned to Eric Hanneman.
27-11-2025 14:35:10 - Gilbert Noble (Work notes)
Platform DXC Integration incident INC0573790 created INC40681579
</t>
  </si>
  <si>
    <t xml:space="preserve">
 2025-11-27 14:35:04 Gilbert Noble - Assignment Group is DXC Desktop CBD was DXC Remote Desktop Support
 2025-11-28 09:34:43 PDXC Integration - State is Work in Progress was New
 2025-11-28 11:09:11 PDXC Integration - State is On Hold was Work in Progress
 2025-12-01 12:12:25 PDXC Integration - State is Work in Progress was On Hold
 2025-12-01 12:26:41 PDXC Integration - State is On Hold was Work in Progress
 2025-12-08 11:35:56 PDXC Integration - State is Work in Progress was On Hold
 2025-12-08 11:36:59 PDXC Integration - State is On Hold was Work in Progress
 2025-12-11 12:12:16 PDXC Integration - State is Work in Progress was On Hold
 2025-12-11 13:05:14 PDXC Integration - State is Resolved was Work in Progress</t>
  </si>
  <si>
    <t xml:space="preserve">08-12-2025 16:22:52 - Riley Thomas (Work notes)
Platform DXC Integration incident INC0573772 updated INC40681820
08-12-2025 16:22:47 - Riley Thomas (Work notes)
From: donotreply@ricoh.com.au &lt;donotreply@ricoh.com.au&gt; 
Sent: Monday, 8 December 2025 4:10 PM
To: Smith, Shane &lt;Shane.Smith@qr.com.au&gt;
Subject: Resolved Ricoh Ticket CS2511270435
Dear Shane Smith, Your ticket has been resolved. Ticket No. : CS2511270435 Serial Number: G939QB30026 Product Name: MPCW2201SP Purchase Order Number: Reference: INC40681820 Problem Description: This customer has not yet setup for integration
ZjQcmQRYFpfptBannerStart
[EXTERNAL EMAIL]: 
This email originated from outside Queensland Rail. Do not click on links or open attachments unless you recognise the sender and know the content is safe. 
    Report Phish     
ZjQcmQRYFpfptBannerEnd
Dear Shane Smith, 
Your ticket has been resolved. 
Ticket No.: CS2511270435
Serial Number: G939QB30026
Product Name: MPCW2201SP
Purchase Order Number: 
Reference: INC40681820
Problem Description: This customer has not yet setup for integration Message from other system: code 400 - {"message_state":"400","number":"INC40681820","status_message_text":"Can't update the DXC ticket since Ricoh ticket ebond is broken in DXC system."}
Resolution Notes: Replaced CIS unit. Tested.
Black: 113
Colour: 827
Location and contact details: 
Contact Name: Shane Smith
Contact Number: 07 30721394
Customer: 401362 (DXC TECHNOLOGY AUS PTY LTD)
Site: 401362-227 (DXC TECHNOLOGY AUSTRALIA PL (QUEENS)
Machine Location Address: QUEENSLAND RAIL RAIL CENTRE 2, LEVEL 5 309 EDWARD STREET BRISBANE QLD 4000
This is an automatic message, If you have any queries regarding your ticket, please do not hesitate in contacting us on 1300 362 577.
For further support utilising our, How-to videos, Training Materials, and Knowledge Base, please use this link Training 
Kind regards,
Ricoh
08-12-2025 15:37:04 - PDXC Integration (Work notes)
Replaced CIS unit. Tested.
05-12-2025 13:35:18 - Safinat Dean (Work notes)
Platform DXC Integration incident INC0573772 updated INC40681820
05-12-2025 13:35:14 - Safinat Dean (Work notes)
Ricoh notes -
Tech attended on 28/11 and parts ordered - has to return for parts
27-11-2025 15:14:25 - Riley Thomas (Work notes)
Platform DXC Integration incident INC0573772 updated INC40681820
27-11-2025 15:14:20 - Riley Thomas (Work notes)
From: donotreply@ricoh.com.au &lt;donotreply@ricoh.com.au&gt; 
Sent: Thursday, 27 November 2025 3:41 PM
To: Smith, Shane &lt;Shane.Smith@qr.com.au&gt;
Subject: New Ricoh Ticket CS2511270435
Dear Shane Smith, Thank you for contacting Ricoh Australia. A new ticket has been opened with the following details: Ticket No. : CS2511270435 Serial Number: G939QB30026 Product Name: MPCW2201SP Purchase Order Number: Reference: INC40681820 Problem
ZjQcmQRYFpfptBannerStart
[EXTERNAL EMAIL]: 
This email originated from outside Queensland Rail. Do not click on links or open attachments unless you recognise the sender and know the content is safe. 
    Report Phish     
ZjQcmQRYFpfptBannerEnd
Dear Shane Smith, 
Thank you for contacting Ricoh Australia.
A new ticket has been opened with the following details: 
Ticket No.: CS2511270435
Serial Number: G939QB30026
Product Name: MPCW2201SP
Purchase Order Number: 
Reference: INC40681820
Problem Description: Serial does not exist: QLD Rail NOW Ticket Number: INC0573772 Post Code: 4000 Contact Name: Shane Smith Contact Phone Number: 0730721394 Email Address: Shane.Smith@qr.com.au Alternative Contact: N/A Alternative Contact Phone Number: N/A Printer Serial Number: G939QB30026 Issue/Request Details: "Please provide a detailed description of the issue The Ricoh plotter/scanner/copier appears to have a faulty scanner that neither a reboot nor cleaning of the scanning surface would resolve. It is leaving 3 thick black strips along the full length of the scan per the attached scan. Please resolve asap as we have a lot of large format scanning to do. Kind regards, Shane." 2025-11-27 05:05:27 - PDXC Standard Incident (Work notes) 27-11-2025 15:05:22 - Liam Bryan (Work notes) Assigning to DXC Managed Print Services for assistance. Old description: Requesting on behalf of another user? = No Who is the request for? (The person who will use the service/product) = Shane Smith User ID of requested for = R902520 Email address of requested for = Shane.Smith@qr.com.au What is the best contact number? = 0730721394 What is the Cost Centre number? = 1610625 PC Name = G939QB30026 Please provide a detailed description of the issue The Ricoh plotter/scanner/copier appears to have a faulty scanner that neither a reboot nor cleaning of the scanning surface would resolve. It is leaving 3 thick black strips along the full length of the scan per the attached scan. Please resolve asap as we have a lot of large format scanning to do. Kind regards, Shane. *****QLDRail_INC added workNotes (CNDEF0001178)*****
Location and contact details: 
Contact Name: Shane Smith
Contact Number: 07 30721394
Customer: 401362 (DXC TECHNOLOGY AUS PTY LTD)
Site: 401362-227 (DXC TECHNOLOGY AUSTRALIA PL (QUEENS)
Machine Location Address: QUEENSLAND RAIL RAIL CENTRE 2, LEVEL 5 309 EDWARD STREET BRISBANE QLD 4000
This is an automatic message, If you have any queries regarding your ticket, please do not hesitate in contacting us on 1300 362 577.
For further support utilising our, How-to videos, Training Materials, and Knowledge Base, please use this link Training 
Kind regards,
Ricoh
27-11-2025 15:12:09 - PDXC Integration (Work notes)
None
Assigning to Ricoh Field Technician for further assistance.
27-11-2025 15:11:44 - PDXC Integration (Work notes)
None
Assigning to Ricoh Field Technician for further assistance.
27-11-2025 15:06:38 - PDXC Integration (Work notes)
Vendor Referenced this CI Value on Creation not found in database : G939QB30026 - SP3510SF
27-11-2025 15:05:58 - PDXC Integration (Work notes)
Added attachment ::  QLDRail_INC added (CNDEF0001178) - G939QB30026-Scanning-Issue.pdf
27-11-2025 15:05:38 - Liam Bryan (Work notes)
Platform DXC Integration incident INC0573772 created INC40681820
27-11-2025 15:05:22 - Liam Bryan (Work notes)
Assigning to DXC Managed Print Services for assistance.
Old description:
Requesting on behalf of another user? = No
Who is the request for? (The person who will use the service/product) = Shane Smith
User ID of requested for = R902520
Email address of requested for = Shane.Smith@qr.com.au
What is the best contact number? = 0730721394
What is the Cost Centre number? = 1610625
PC Name = G939QB30026
Please provide a detailed description of the issue
The Ricoh plotter/scanner/copier appears to have a faulty scanner that neither a reboot nor cleaning of the scanning surface would resolve.
It is leaving 3 thick black strips along the full length of the scan per the attached scan.
Please resolve asap as we have a lot of large format scanning to do.
Kind regards,
Shane.
27-11-2025 14:22:05 - Liam Bryan (Work notes)
Investigating
</t>
  </si>
  <si>
    <t xml:space="preserve">
 2025-11-27 13:38:24 Cameron Horn - Assigned to is Raegan Munro was 
 2025-11-27 15:05:22 Liam Bryan - Assignment Group is DXC Managed Print Services was Global Service Desk
 2025-12-08 15:36:56 PDXC Integration - State is Resolved was Work in Progress
 2025-12-13 16:00:07  - State is Closed was Resolved</t>
  </si>
  <si>
    <t xml:space="preserve">12-12-2025 10:14:43 - Pruthvish Patel (Additional comments)
Hi Gregory,
I just wanted to follow up with you and determine if you are still having issues with Teams?
If so, please give us a call on 07 3072 5000 (we are option 1), or alternatively email us at ITServiceDesk@qr.com.au so that we may complete further troubleshooting. Please be sure to cite incident no. INC0573765 when you do so.
In the event that you are no longer having these issues please advise so that we may proceed with ticket closure.
Kind regards,
Pruthvish
12-12-2025 10:11:54 - Pruthvish Patel (Work notes)
Investigating
11-12-2025 07:04:00 - Cameron Horn (Additional comments)
Hi Gregory,
I wanted to check if this was still an issue.
If it is not an issue anymore and the issue was resolved then please reply to this email and we will resolve the ticket.
Kind regards,
Cameron
09-12-2025 17:53:52 - Shane Kmet (Work notes)
IT Service Desk 
Sent: Tuesday, 9 December 2025 6:54 PM
To: Moeliker, Gregory &lt;Gregory.Moeliker@qr.com.au&gt;
Subject: RE: INC0573765 - Teams locking up Laptop when WFH - Internet/Cache Issue 
Hi Gregory,
Thank you for the below update,  advising of improvement in MS Teams calls.
We spoke earlier where the internet connection was changed over from Ethernet LAN cable to Wifi (5ghz channel I believe).
Glad to hear the of the improvement, though we will give another day just in case that the issues continue. Please monitor internet and in particular MS Teams tomorrow (Wednesday) for adequate performance. If we do not hear back from you by close of business Wednesday we can close out the ticket then.
Changes in equipment can certainly resolve an issue, though with multiple areas in the data path that can effect the quality of MS Teams / video conferencing, we'd like to see if the improvement remains consistent for another call or two.
Thank you,
Shane Kmet
Senior service desk analyst
Level 3, 21 Kirksway Place
Battery Point, Tasmania 7004
T: 07 3072 5000
W: queenslandrail.com.au  
E: ITservicedesk@qr.com.au
09-12-2025 17:47:41 - Shane Kmet (Work notes)
Moeliker, Gregory &lt;Gregory.Moeliker@qr.com.au&gt; 
Sent: Tuesday, 9 December 2025 6:41 PM
To: IT Service Desk &lt;ITServiceDesk@qr.com.au&gt;
Subject: RE: INC0573765 - Teams locking up Laptop when WFH - Internet/Cache Issue 
Hi Gilbert,
I just had a meeting and no issues.  If it does occur again I'll let you know.  
Cheers
Gregory Moeliker
Contract Manager
Floor 3, 295 Ann Street • Brisbane, Queensland 4000
305 Edward St GPO Box 1429 • Brisbane, Queensland 4001
T: 07 30727495
M: 0429360641
F:
W: queenslandrail.com.au
09-12-2025 16:47:21 - Gilbert Noble (Work notes)
From: IT Service Desk 
Sent: Tuesday, 9 December 2025 5:47 PM
To: Moeliker, Gregory &lt;Gregory.Moeliker@qr.com.au&gt;
Subject: RE: INC0573765 - Teams locking up Laptop when WFH - Internet/Cache Issue 
Hi Gregory,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INC0573765.
Kind Regards
GILBERT NOBLE
REMOTE DESKTOP SUPPORT
Level 3, 21 Kirksway Place 
Battery Point, Tasmania 7004 
T: 07 3072 5000 
W: queenslandrail.com.au
E: ITservicedesk@qr.com.au
08-12-2025 16:50:47 - Gilbert Noble (Additional comments)
Hi Gregory,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INC0573765.
Kind regards,
Gilbert Noble
05-12-2025 13:01:35 - Shane Kmet (Work notes)
Pending users update on Monday.
04-12-2025 12:59:13 - Cameron Horn (Work notes)
Pending users update on Monday.
03-12-2025 11:42:43 - Raegan Munro (Work notes)
Pending users update on Monday.
02-12-2025 13:00:55 - Liam Bryan (Work notes)
Called 0429 360 641, Gregory answered,
confirmed they are still on Carer's leave till Monday.
Gregory advised Optus have recommended a new Ethernet cable.
Following up next week to confirm if situation has improved.
01-12-2025 14:48:34 - Ruey Lim (Work notes)
From: Moeliker, Gregory &lt;Gregory.Moeliker@qr.com.au&gt; 
Sent: Monday, 1 December 2025 2:45 PM
To: IT Service Desk &lt;ITServiceDesk@qr.com.au&gt;
Subject: Automatic reply: INC0573765 - Teams locking up Laptop when WFH - Internet/Cache Issue 
Hi There,
I am away on Carer's Leave.
I will not be accessing emails during this time and will respond to your emails on my return.
If it is urgent, please contact Nicky Haynes or Carolyn Cross during my absence.
Regards
Gregory Moeliker
0429 360 641
01-12-2025 14:15:25 - Raegan Munro (Work notes)
From: IT Service Desk 
Sent: Monday, 1 December 2025 3:15 PM
To: Moeliker, Gregory &lt;Gregory.Moeliker@qr.com.au&gt;
Subject: INC0573765 - Teams locking up Laptop when WFH - Internet/Cache Issue 
Hi Gregory,
I just wanted to follow up with you and determine if you are still having issues with Teams?
If so, please give us a call on 07 3072 5000 (we are option 1), or alternatively email us at ITServiceDesk@qr.com.au so that we may complete further troubleshooting. Please be sure to cite incident no. INC0573765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01-12-2025 14:13:51 - Raegan Munro (Work notes)
Investigating.
28-11-2025 13:02:53 - Raegan Munro (Additional comments)
Hi Gregory,
I just wanted to follow up with you and determine if you are still having issues with Teams?
If so, please give us a call on 07 3072 5000 (we are option 1), or alternatively email us at ITServiceDesk@qr.com.au so that we may complete further troubleshooting. Please be sure to cite incident no. INC0573765 when you do so. 
In the event that you are no longer having these issues please advise so that we may proceed with ticket closure. 
Kind regards, 
Raegan.
28-11-2025 13:02:19 - Raegan Munro (Work notes)
Investigating.
27-11-2025 14:00:49 - Matthew Lever (Additional comments)
Hi Gregory,
If your still having these issues after talking to OPTUS and optimal internet restored, please give us a call on 07 3072 5000 (we are option 1) so that we may complete further troubleshooting. Please be sure to cite incident no. INC0573765 when you do so.
In the event that you are no longer having these issues please advise so that we may proceed with ticket closure.
Kind regards,
</t>
  </si>
  <si>
    <t xml:space="preserve">
 2025-11-27 13:00:21 Gilbert Noble - Assigned to is Gilbert Noble was 
 2025-11-27 13:02:19 Gilbert Noble - State is On Hold was Work in Progress
 2025-12-03 08:39:51 Gilbert Noble - State is Resolved was On Hold
 2025-12-08 09:00:01  - State is Closed was Resolved</t>
  </si>
  <si>
    <t xml:space="preserve">
 2025-11-27 11:55:34 Fred Shea - State is On Hold was Work in Progress
 2025-11-27 12:12:57 Fred Shea - Assignment Group is DXC Desktop Technology SCCM was Global Service Desk
 2025-11-27 12:35:35 PDXC Integration - State is Work in Progress was On Hold
 2025-11-27 12:35:58 PDXC Integration - State is On Hold was Work in Progress
 2025-12-05 12:41:58 PDXC Integration - State is Work in Progress was On Hold
 2025-12-05 12:43:57 PDXC Integration - State is Resolved was Work in Progress
 2025-12-10 13:00:10  - State is Closed was Resolved</t>
  </si>
  <si>
    <t xml:space="preserve">
 2025-11-27 12:39:18 Shane Kmet - State is Work in Progress was New
 2025-12-03 08:54:59 PDXC Integration - State is Resolved was Work in Progress
 2025-12-08 09:00:03  - State is Closed was Resolved</t>
  </si>
  <si>
    <t xml:space="preserve">11-12-2025 15:43:00 - Margaret Selff (Work notes)
Status Waiting Vendor.
SAP organised MS Teams meeting on Tuesday 9.12.2025 Christina Sauvage and Alex Millroy shared their screens.  SAP suggested as both Alex and Chirstina have the same access issue may be related to different versions of the recruitment template.  Waiting result of investigations by SAP.
11-12-2025 05:00:10 - Script Administrator (Work notes)
The incident is back in progress due to being on hold for over 5 days without any update
09-12-2025 09:53:59 - Margaret Selff (Additional comments)
SAP Ticket updated 09.12.2025 
MS Teams meeting organised by SAP for 2.30 pm 09.12.2025.
03-12-2025 09:52:12 - Margaret Selff (Work notes)
Waiting Solution from SAP. 
On 28.11.2025 SAP suggested Knowledge Base Article 3197587 https://me.sap.com/notes/3197587/E
SAP Case Updated by QR  01.12.2025 at 10:18 AM by Anita Davenport (S0019264712)
Info for SAP
The user has access to the recruiting fields on the job requisition and has the permissions to see the fields in EC.
The issue we are experiencing is when one team member in particular proxies as the HR Central System User, they cannot see certain fields in the job requisition.  However, when anyone else in the team (same permissions) proxies as the HR Central System User they can see the fields on the job requisition.
Happy to have a screensharing session if required.
01-12-2025 15:29:12 - Margaret Selff (Work notes)
Investigate proposed solution from SAP (Note 2895118 attached).
28-11-2025 13:01:54 - Margaret Selff (Additional comments)
Case 1441605/2025 has successfully been sent to SAP
28-11-2025 13:01:54 - Margaret Selff (Work notes)
Alex advised works for (peer) Tom Cox.
 Case 1441605/2025 has successfully been sent to SAP
27-11-2025 13:12:50 - Anita Davenport-Smith (Work notes)
Hi @Margaret Selff, could you please raise this with SAP Support.  There is no difference in permissions between HR Central System User and Alex Millroy.
27-11-2025 11:57:19 - Raegan Munro (Work notes)
Assigning to SAP Employee Central as requested by user.
27-11-2025 11:55:36 - Raegan Munro (Work notes)
Investigating/
</t>
  </si>
  <si>
    <t xml:space="preserve">
 2025-11-27 11:29:11 Shane Kmet - Assigned to is George Knight was 
 2025-11-27 11:57:19 Raegan Munro - Assignment Group is SAP Employee Central was Global Service Desk
 2025-11-27 13:12:50 Anita Davenport-Smith - Assignment Group is SAP Recruitment was SAP Employee Central
 2025-12-03 09:52:12 Margaret Selff - State is On Hold was Work in Progress
 2025-12-11 05:00:10 Script Administrator - State is Work in Progress was On Hold
 2025-12-11 15:43:00 Margaret Selff - State is On Hold was Work in Progress</t>
  </si>
  <si>
    <t xml:space="preserve">09-12-2025 13:31:39 - Eunice Thai (Work notes)
Platform DXC Integration incident INC0573688 updated INC40679886
09-12-2025 13:31:35 - Eunice Thai (Work notes)
ESM IM: Ticket found within reporting as on hold awaiting caller for more than 5 days. Shifting back into active. Team please follow up with end user ASAP.
01-12-2025 08:25:08 - PDXC Integration (Work notes)
Assigned to Michael Murakami.
28-11-2025 15:52:45 - PDXC Integration (Work notes)
Assigned to Yeasinur Rahman Joy.
&lt;br/&gt;Device has been updated to thinos version 9.3.1129 and configured as qrqr-RTOAkiosk_2dual. Shipping has been organised under the following details:
Shipment number:
302744035
Customer reference
9294504 | INC40679886
Booking number:
BNE 775228
28-11-2025 11:41:48 - PDXC Integration (Work notes)
Assigned to Yeasinur Rahman Joy.
&lt;br/&gt;TC191440 has been provisioned for this incident. Currently prepping as a dual screen RTOA kiosk to mimic TC191029 (qrqr-RTOAkiosk_2dual)
28-11-2025 10:13:34 - PDXC Integration (Work notes)
Assigned to Yeasinur Rahman Joy.
&lt;br/&gt;Called the user to confirm whether the issue is with the kiosk or the monitor regarding the reported problem: “RTOA monitor in office off since power outage.”
User stated that the monitor is displaying a message: “Check the cable.”
Confirmed on our end that the kiosk has not received any updates for the past two weeks and has been offline during this period, making it difficult to determine if the fault lies with the device itself.
At this stage, the kiosk needs to be returned, and a replacement unit will be shipped.
28-11-2025 09:33:29 - PDXC Integration (Work notes)
Assigned to Yeasinur Rahman Joy.
28-11-2025 09:33:26 - PDXC Integration (Additional comments)
yeasinurrahman.joy@dxc.com: Hi Fathima,
I've tried reaching out to you regarding the issue with RTOA,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27-11-2025 12:28:08 - PDXC Integration (Work notes)
Assigned to Yeasinur Rahman Joy.
27-11-2025 12:27:38 - PDXC Integration (Work notes)
Assigned to Yeasinur Rahman Joy.
27-11-2025 12:27:36 - PDXC Integration (Additional comments)
yeasinurrahman.joy@dxc.com: Hi Fathima,
I've tried reaching out to you regarding the issue with RTOA,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27-11-2025 12:27:18 - PDXC Integration (Work notes)
Assigned to Yeasinur Rahman Joy.
27-11-2025 12:27:11 - PDXC Integration (Additional comments)
yeasinurrahman.joy@dxc.com: Hi Fathima,
I've tried reaching out to you regarding the issue with RTOA,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27-11-2025 12:18:34 - PDXC Integration (Work notes)
Assigned to Yeasinur Rahman Joy.
27-11-2025 11:22:13 - Frederic Shea (Work notes)
Platform DXC Integration incident INC0573688 updated INC40679886
27-11-2025 11:22:09 - Frederic Shea (Work notes)
User requests contact be made via phone and no attempts be made via teams
27-11-2025 11:10:48 - Frederic Shea (Work notes)
Platform DXC Integration incident INC0573688 created INC40679886
</t>
  </si>
  <si>
    <t xml:space="preserve">
 2025-11-27 12:18:33 PDXC Integration - State is Work in Progress was New
 2025-11-27 12:27:36 PDXC Integration - State is On Hold was Work in Progress
 2025-12-09 13:31:35 Eunice Thai - State is Work in Progress was On Hold</t>
  </si>
  <si>
    <t xml:space="preserve">10-12-2025 09:07:54 - PDXC Integration (Work notes)
Assigned to David Robinson.
10-12-2025 09:07:39 - PDXC Integration (Work notes)
Assigned to David Robinson.
&lt;br/&gt;Issue remains with vendor
05-12-2025 14:57:48 - PDXC Integration (Work notes)
Assigned to David Robinson.
05-12-2025 14:57:39 - PDXC Integration (Work notes)
Assigned to David Robinson.
&lt;br/&gt;Issue remains with vendor
03-12-2025 15:14:15 - PDXC Integration (Work notes)
Assigned to David Robinson.
03-12-2025 15:14:08 - PDXC Integration (Work notes)
Assigned to David Robinson.
&lt;br/&gt;Issue has been raised with the vendor for investigation
27-11-2025 17:58:28 - PDXC Integration (Work notes)
Assigned to David Robinson.
27-11-2025 17:45:58 - PDXC Integration (Work notes)
Assigned to Matthew Hohnke.
27-11-2025 17:45:54 - PDXC Integration (Work notes)
Assigned to Matthew Hohnke.
&lt;br/&gt;grab ticket and find and owner
27-11-2025 10:48:28 - PDXC Integration (Work notes)
Vendor Referenced this Business Service Value on Creation not found in database : Meridian
27-11-2025 10:48:24 - PDXC Integration (Work notes)
Added attachment ::  QLDRail_INC added (CNDEF0001178) - Meridian issue - CORINDA FS As Builts.msg
27-11-2025 10:48:07 - Andy Phan (Work notes)
Platform DXC Integration incident INC0573657 created INC40679685
27-11-2025 10:47:40 - Andy Phan (Work notes)
Assigning to DXC Application AUS as per KB0010149 for further assistance.
27-11-2025 10:30:35 - Andy Phan (Work notes)
Investigating
</t>
  </si>
  <si>
    <t xml:space="preserve">11-12-2025 11:36:10 - Chau Nguyen (Additional comments)
Hi Nalini,
RITM0271300 has been approved and completed.
If the access is not working, please try to log out and log in again.
Please kindly review and let me know your feedback.
Regards,
Chau Nguyen
11-12-2025 11:32:19 - Chau Nguyen (Additional comments)
Hi Nalini,
Thank you for the confirmation.
I've raised RITM0271300 on your behalf to request for approval your required access.
I will notify you the result as soon as it's completed.
Regards,
Chau Nguyen
09-12-2025 14:29:50 - Nalini Shandil (Additional comments)
So, I need the same assignment groups as Tony cook (as per attachment) and the search bar which is the same as Laura Kerehi
09-12-2025 14:29:08 - Nalini Shandil (Additional comments)
Hi, we have looked at my profile against a profile of a current user (Tony Cook), it appears that I am also missing some assignment groups as well.
09-12-2025 09:31:52 - Chau Nguyen (Additional comments)
Hi Nalini,
It has been some time since your last update.
Have you had a chance to review and provide an update on this ticket please?
Thank you for your attention.
Regards,
Chau Nguyen
02-12-2025 18:28:06 - Chau Nguyen (Additional comments)
Hi Nalini,
Thank you for reaching out to Service Now team.
Upon review, your account only share the same Project access with Laura Kerehi.
The access for the Search bar icon was provided to Laura since 2019.
Could you please confirm again and I will request approval for the access on your behalf.
Regards,
Chau Nguyen
27-11-2025 11:08:45 - Sandeep Boyapati (Work notes)
Missing the Search bar Icon  in Service now Portal, 
user have same access as Laura Kerehi
hello Team,
Would you be able to assist on this issue.
Thanks
27-11-2025 10:19:58 - Liam Bryan (Work notes)
Called 0403 528 448, Nalini answered,
user was not free at time of call,
advised they will callback soon.
27-11-2025 10:19:58 - Liam Bryan (Additional comments)
Hi Nalini,
Please give us a call on 07 3072 5000 when you're available.
Kind regards,
Liam Bryan
27-11-2025 10:18:00 - Liam Bryan (Work notes)
Investigating
</t>
  </si>
  <si>
    <t xml:space="preserve">
 2025-11-27 10:11:15 Gilbert Noble - Assigned to is Gilbert Noble was 
 2025-11-27 11:41:18 Gilbert Noble - Assignment Group is DXC Desktop CBD was DXC Remote Desktop Support
 2025-12-04 09:48:15 PDXC Integration - State is Resolved was Work in Progress
 2025-12-09 10:00:01  - State is Closed was Resolved</t>
  </si>
  <si>
    <t xml:space="preserve">11-12-2025 12:09:58 - PDXC Integration (Work notes)
Assigned to Bibas Sapkota.
&lt;br/&gt;Device replaced with new one. Shipped back to customer with shipment number 310867955, customer reference 9294504 and booking number BNE 863827.
11-12-2025 12:09:48 - PDXC Integration (Work notes)
Assigned to Bibas Sapkota.
&lt;br/&gt;Device replaced with new one. Shipped back to customer with shipment number 310867955, customer reference 9294504 and booking number BNE 863827.
11-12-2025 12:09:45 - PDXC Integration (Additional comments)
bibas.sapkota@dxc.com: Hi Robert 
The device has been sent out for shipment
10-12-2025 15:24:14 - PDXC Integration (Work notes)
Assigned to Bibas Sapkota.
10-12-2025 15:24:13 - PDXC Integration (Additional comments)
bibas.sapkota@dxc.com: Hi Robert 
the device is fixed and ready for shipment 
Shipment number:
310867955
Customer reference
9294504 | INC40745895
Booking number:
BNE 863827
08-12-2025 14:19:54 - PDXC Integration (Work notes)
Assigned to Bibas Sapkota.
08-12-2025 14:19:50 - PDXC Integration (Additional comments)
bibas.sapkota@dxc.com: please print and stick the shipping paper on top of the box
08-12-2025 14:19:18 - PDXC Integration (Work notes)
Assigned to Bibas Sapkota.
08-12-2025 14:19:08 - PDXC Integration (Work notes)
Assigned to Bibas Sapkota.
&lt;br/&gt;Added attachment ::  shipping details Roma.pdf
05-12-2025 09:38:09 - PDXC Integration (Work notes)
Assigned to Bibas Sapkota.
05-12-2025 09:38:03 - PDXC Integration (Additional comments)
bibas.sapkota@dxc.com: Hi Robert 
can you please provide the collection address, someone will come pick up the device and get delivered back to us 
we will sort it out and sent it back to you. 
make sure to wrap up the device on a box and stick the shipping details on top of box 
I will be sending the shipping details once i get the collection address from you 
Regards 
Bibas
04-12-2025 06:25:01 - Robert Nicholls (Work notes)
Platform DXC Integration incident INC0573612 updated INC40745895
04-12-2025 06:24:56 - Robert Nicholls (Additional comments)
reply from: Robert.Nicholls@qr.com.au
HI
This device is still not working
Thanks
Rob
03-12-2025 14:20:54 - PDXC Integration (Work notes)
Assigned to Bibas Sapkota.
03-12-2025 14:20:49 - PDXC Integration (Additional comments)
bibas.sapkota@dxc.com: Hi robert
would you be able to bring the device to the techbar
regards
Bibas
02-12-2025 15:57:18 - PDXC Integration (Work notes)
Assigned to Bibas Sapkota.
02-12-2025 15:56:28 - PDXC Integration (Work notes)
Assigned to Bibas Sapkota.
02-12-2025 15:56:26 - PDXC Integration (Additional comments)
bibas.sapkota@dxc.com: Hi  robert
would you be able to bring the device to the techbar 
regards 
Bibas
02-12-2025 14:28:14 - PDXC Integration (Work notes)
Assigned to Bibas Sapkota.
02-12-2025 14:01:17 - Gilbert Noble (Work notes)
Platform DXC Integration incident INC0573612 created INC40745895
02-12-2025 14:01:10 - Gilbert Noble (Work notes)
assigning to desktop to replace the device
02-12-2025 14:00:51 - George Knight (Work notes)
Robert Nicholls called back 
Issue persists - hard reset failed to resolve.
02-12-2025 12:19:42 - Gilbert Noble (Work notes)
user called
remoted to device
ran gpupdate then restarted, the user will allow the restart then check and advise
next step is replacing device, needs to go to Desktop if so.
02-12-2025 12:07:07 - Frederic Shea (Work notes)
IBC - Robert Nicholls
SDA transferred call through to DXC Remote Desktop Support
02-12-2025 11:54:51 - Gilbert Noble (Work notes)
called user on 0408 146 081, no answer, left message
01-12-2025 09:12:36 - Gilbert Noble (Work notes)
From: IT Service Desk 
Sent: Monday, 1 December 2025 10:12 AM
To: Nicholls, Robert &lt;Robert.Nicholls@qr.com.au&gt;
Subject: INC0573612 - ITAM – Device Support Message - This IT device is no longer supported
Hi Robert,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INC0573612.
Kind Regards
GILBERT NOBLE
REMOTE DESKTOP SUPPORT
Level 3, 21 Kirksway Place 
Battery Point, Tasmania 7004 
T: 07 3072 5000 
W: queenslandrail.com.au
E: ITservicedesk@qr.com.au
28-11-2025 09:54:45 - Gilbert Noble (Additional comments)
Hi Robert,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INC0573612.
Kind regards,
Gilbert Noble
27-11-2025 11:40:11 - Gilbert Noble (Additional comments)
Hello, 
We have triggered a fresh start on the affected device which will fix the issue. Please leave the device turned on and connected to the network via cable for an hour then once prompted run through the setup. If the issues remain or a setup does not show up please let us know. 
Kind regards,
Queensland Rail
Gilbert Noble
REMOTE DESKTOP SUPPORT
Level 3, 21 Kirksway Place
Battery Point, Tasmania 7004
T: 07 3072 5000
W: queenslandrail.com.au
E: ITservicedesk@qr.com.au
27-11-2025 11:40:11 - Gilbert Noble (Work notes)
triggered fresh start via Intune
</t>
  </si>
  <si>
    <t xml:space="preserve">
 2025-11-27 09:33:17 Gilbert Noble - Assigned to is Gilbert Noble was 
 2025-11-27 11:40:11 Gilbert Noble - State is On Hold was Work in Progress
 2025-12-02 14:01:10 Gilbert Noble - State is Work in Progress was On Hold
 2025-12-02 15:56:26 PDXC Integration - State is On Hold was Work in Progress
 2025-12-11 12:09:45 PDXC Integration - State is Resolved was On Hold</t>
  </si>
  <si>
    <t xml:space="preserve">
 2025-11-27 09:35:04 PDXC Integration - State is Work in Progress was New
 2025-11-27 13:37:36 PDXC Integration - Assignment Group is Global Service Desk was DXC Desktop Technology Citrix
 2025-11-27 13:38:23 Cameron Horn - Assigned to is Raegan Munro was 
 2025-11-27 14:36:59 Raegan Munro - State is On Hold was Work in Progress
 2025-12-03 06:41:13 Raegan Munro - State is Resolved was On Hold
 2025-12-08 07:00:00  - State is Closed was Resolved</t>
  </si>
  <si>
    <t xml:space="preserve">12-12-2025 12:15:58 - Paul Male (Work notes)
wap installled and working
11-12-2025 13:00:49 - Paul Male (Work notes)
found spare wap which can be utilised, will have tele data configure then it can be installed
11-12-2025 12:59:55 - Paul Male (Work notes)
order 6100741187 created
11-12-2025 11:35:23 - Fiona Rendalls (Work notes)
Telecom Projects:  
Summary of ticket:  Upper C Block meeting rooms at Mayne Yard have recently been refurbished.  The cables have been run for the Wifi but no WAPs are installed.
Is this something you can do/install WAPs for this area?
Alternatively, I am told the project lead for the refurbishment project needs to ask for a quote for new WAP access points through TBNRequests@qr.com.au who will arrange the new WAP and costs associated with the (labour and hardware).
11-12-2025 11:35:23 - Fiona Rendalls (Additional comments)
Telecom Projects:  
Summary of ticket:  Upper C Block meeting rooms at Mayne Yard have recently been refurbished.  The cables have been run for the Wifi but no WAPs are installed.
Is this something you can do/install WAPs for this area?
Alternatively, I am told the project lead for the refurbishment project needs to ask for a quote for new WAP access points through TBNRequests@qr.com.au who will arrange the new WAP and costs associated with the (labour and hardware).
05-12-2025 15:45:22 - Fiona Rendalls (Work notes)
If there was a refurbishment project run for Upper C Block Mayne Yard, then there is an assumption then WAP were purchased as part of this project.
Brisbane FCC - are you aware of this?
05-12-2025 15:45:22 - Fiona Rendalls (Additional comments)
If there was a refurbishment project run for Upper C Block Mayne Yard, then there is an assumption then WAP were purchased as part of this project.
Brisbane FCC - are you aware of this?
27-11-2025 10:30:57 - David Neilson (Work notes)
Talked to Shannon and she has advised that there is no WiFi in the Upper C Block meeting rooms at Mayne Yard. The rooms have just been refurbished and cables have been run for the Wifi but not WAPs are installed. Could this be followed up.
27-11-2025 10:09:01 - Andy Phan (Work notes)
Assigning to Brisbane FCC for further assistance as per KB0010629
27-11-2025 10:05:13 - Andy Phan (Work notes)
Investigating
</t>
  </si>
  <si>
    <t xml:space="preserve">
 2025-11-27 09:07:13 Cameron Horn - Assigned to is George Knight was 
 2025-11-27 10:09:01 Andy Phan - Assignment Group is Brisbane FCC was Global Service Desk
 2025-11-27 10:30:57 David Neilson - Assignment Group is ICT Telecoms was Brisbane FCC
 2025-12-05 15:45:22 Fiona Rendalls - Assignment Group is Brisbane FCC was ICT Telecoms
 2025-12-05 20:31:59 Alex Skubis - Assigned to is David Neilson was 
 2025-12-11 08:05:51 Alex Skubis - Assignment Group is ICT Telecoms was Brisbane FCC
 2025-12-11 11:35:23 Fiona Rendalls - Assignment Group is Telecoms Projects was ICT Telecoms
 2025-12-12 12:16:08 Paul Male - State is Resolved was Work in Progress</t>
  </si>
  <si>
    <t xml:space="preserve">
 2025-11-27 09:07:14 Cameron Horn - Assigned to is George Knight was 
 2025-11-27 10:05:53 Raegan Munro - Assignment Group is DXC Remote Desktop Support was Global Service Desk
 2025-11-27 10:11:20 Gilbert Noble - Assigned to is Gilbert Noble was 
 2025-11-27 11:43:02 Gilbert Noble - Assignment Group is DXC Desktop CBD was DXC Remote Desktop Support
 2025-11-28 10:46:43 PDXC Integration - State is On Hold was Work in Progress
 2025-12-03 08:43:18 PDXC Integration - State is Work in Progress was On Hold
 2025-12-03 08:44:40 PDXC Integration - State is Resolved was Work in Progress
 2025-12-08 09:00:07  - State is Closed was Resolved</t>
  </si>
  <si>
    <t xml:space="preserve">09-12-2025 10:56:48 - PDXC Integration (Work notes)
Assigned to Jaymesh Sharma.
&lt;br/&gt;We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10:56:41 - PDXC Integration (Additional comments)
james.sharma@dxc.com: 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10:56:38 - PDXC Integration (Work notes)
Assigned to Jaymesh Sharma.
&lt;br/&gt;We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10:56:29 - PDXC Integration (Work notes)
Assigned to Jaymesh Sharma.
&lt;br/&gt;We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10:55:38 - PDXC Integration (Work notes)
Assigned to Jaymesh Sharma.
&lt;br/&gt;We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10:55:34 - PDXC Integration (Work notes)
Assigned to Jaymesh Sharma.
&lt;br/&gt;We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further&lt;br/&gt;We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10:55:30 - PDXC Integration (Additional comments)
james.sharma@dxc.com: We have attempted to contact you by Teams to verify that the issue has been resolved to your satisfaction. As we have been unable to contact you, we believe this issue has been resolved, the ticket has now been moved into a resolved state. If you are still having issues or have any other issues, please contact the Service Desk and we will assist further
09-12-2025 10:53:48 - PDXC Integration (Work notes)
Assigned to Jaymesh Sharma.
08-12-2025 13:53:48 - PDXC Integration (Work notes)
Assigned to Jaymesh Sharma.
08-12-2025 13:53:45 - PDXC Integration (Work notes)
Assigned to Jaymesh Sharma.
08-12-2025 13:53:39 - PDXC Integration (Additional comments)
james.sharma@dxc.com: Sent message to Trent for an update. Awaiting response.
02-12-2025 13:24:28 - PDXC Integration (Work notes)
Assigned to Jaymesh Sharma.
02-12-2025 13:24:24 - PDXC Integration (Work notes)
Assigned to Jaymesh Sharma.
&lt;br/&gt;in teams
Hi James just dealing with an EGM issue will revert back after that
02-12-2025 13:24:24 - PDXC Integration (Work notes)
Assigned to Jaymesh Sharma.
02-12-2025 13:24:16 - PDXC Integration (Additional comments)
james.sharma@dxc.com: Hi Trent,
Just updating the INC - I look forward to catching up with you when you are free
28-11-2025 12:46:08 - PDXC Integration (Work notes)
Assigned to Jaymesh Sharma.
28-11-2025 12:46:04 - PDXC Integration (Work notes)
Assigned to Jaymesh Sharma.
28-11-2025 12:45:58 - PDXC Integration (Additional comments)
james.sharma@dxc.com: Hi Trent, can you visit techbar at RC1 when you can with the device.
27-11-2025 09:43:35 - PDXC Integration (Work notes)
Assigned to Jaymesh Sharma.
27-11-2025 09:27:25 - Gilbert Noble (Work notes)
Platform DXC Integration incident INC0573582 created INC40679035
</t>
  </si>
  <si>
    <t xml:space="preserve">
 2025-11-27 09:23:35 Gilbert Noble - Assigned to is Gilbert Noble was 
 2025-11-27 09:27:17 Gilbert Noble - Assignment Group is DXC Desktop CBD was DXC Remote Desktop Support
 2025-11-28 12:45:58 PDXC Integration - State is On Hold was Work in Progress
 2025-12-09 10:53:47 PDXC Integration - State is Work in Progress was On Hold
 2025-12-09 10:55:28 PDXC Integration - State is Resolved was Work in Progress
 2025-12-14 11:00:08  - State is Closed was Resolved</t>
  </si>
  <si>
    <t xml:space="preserve">
 2025-11-27 08:41:07 PDXC Integration - Assignment Group is Global Service Desk was DXC Desktop Technology Citrix
 2025-11-27 09:07:12 Cameron Horn - Assigned to is George Knight was 
 2025-11-27 09:52:40 Raegan Munro - State is On Hold was Work in Progress
 2025-12-03 16:11:50 Fred Shea - State is Resolved was On Hold
 2025-12-08 17:00:03  - State is Closed was Resolved</t>
  </si>
  <si>
    <t xml:space="preserve">
 2025-12-05 15:22:27 Fiona Rendalls - Assignment Group is Brisbane FCC was ICT Telecoms
 2025-12-05 15:24:08 Lou Damico - Assignment Group is Townsville FCC was Brisbane FCC
 2025-12-05 15:56:15 Jeff Howell - State is Resolved was New
 2025-12-10 16:00:05  - State is Closed was Resolved</t>
  </si>
  <si>
    <t xml:space="preserve">
 2025-11-26 18:32:00 PDXC Integration - State is Work in Progress was New
 2025-11-26 19:10:35 PDXC Integration - State is On Hold was Work in Progress
 2025-11-27 10:25:24 PDXC Integration - State is Work in Progress was On Hold
 2025-11-27 14:11:22 PDXC Integration - State is On Hold was Work in Progress
 2025-12-01 19:09:56 PDXC Integration - State is Work in Progress was On Hold
 2025-12-04 02:05:08 PDXC Integration - State is On Hold was Work in Progress
 2025-12-05 14:22:41 PDXC Integration - State is Work in Progress was On Hold
 2025-12-05 14:23:28 PDXC Integration - State is Resolved was Work in Progress
 2025-12-10 15:00:00  - State is Closed was Resolved</t>
  </si>
  <si>
    <t xml:space="preserve">09-12-2025 15:08:18 - PDXC Integration (Work notes)
Assigned to Sonia Pandey.
&lt;br/&gt;Changed target address and proxy address attributes via AD. Waited for sync to happen in exchange. Email address updated and confirmed by user.
09-12-2025 15:08:14 - PDXC Integration (Work notes)
Assigned to Sonia Pandey.
&lt;br/&gt;Changed target address and proxy address attributes via AD. Waited for sync to happen in exchange. Email address updated and confirmed by user.
09-12-2025 15:08:09 - PDXC Integration (Additional comments)
sonia.pandey@dxc.com: Changed target address and proxy address attributes via AD. Waited for sync to happen in exchange. Email address updated and confirmed by user.
09-12-2025 15:07:58 - PDXC Integration (Work notes)
Assigned to Sonia Pandey.
09-12-2025 15:07:18 - PDXC Integration (Work notes)
Assigned to Sonia Pandey.
&lt;br/&gt;As per user's confirmation closing ticket.
09-12-2025 12:14:00 - Khayla Mathers-Young (Work notes)
Platform DXC Integration incident INC0573456 updated INC40794620
09-12-2025 12:13:54 - Khayla Mathers-Young (Additional comments)
thank you, it is now showing correctly
09-12-2025 12:05:45 - PDXC Integration (Work notes)
Assigned to Sonia Pandey.
&lt;br/&gt;On exchange email now showing as : khayla.mathers-young@qr.com.au 
Informed user, awaiting further response.
09-12-2025 12:04:54 - PDXC Integration (Work notes)
Assigned to Sonia Pandey.
09-12-2025 12:04:50 - PDXC Integration (Additional comments)
sonia.pandey@dxc.com: Hi @Khayla Mathers-Young
Changes has been done and saved for your emails address and email is not showing as : khayla.mathers-young@qr.com.au
Kindly check and let us know if you need any further asssitance
Thank you.
08-12-2025 19:26:14 - PDXC Integration (Work notes)
Assigned to Sonia Pandey.
&lt;br/&gt;We have made changes in target address and proxy address attributes via AD 
Now we are waiting for the sync to happen in exchange as well, need to give it 30 mins - 1 hour.
08-12-2025 16:59:28 - Khayla Mathers-Young (Work notes)
Platform DXC Integration incident INC0573456 updated INC40794620
08-12-2025 16:59:24 - Khayla Mathers-Young (Additional comments)
Hi, I submitted a name change request to my married name Khayla Mathers-Young. My people connect profile has updated but my email still appears as Khayla.Mathers@qr.com.au. Can this be updated?
08-12-2025 15:03:58 - PDXC Integration (Work notes)
Assigned to Sonia Pandey.
&lt;br/&gt;Need to get more details from user hence asked from user
Will assist user accordingly once response received.
08-12-2025 15:02:59 - PDXC Integration (Work notes)
Assigned to Sonia Pandey.
08-12-2025 15:02:54 - PDXC Integration (Additional comments)
sonia.pandey@dxc.com: Hi @Khayla Mathers-Young
Could you please elaborate this request as what exact name you need to update on your profile
Also is SCTASK0223713 completed and approved?
Thank you
05-12-2025 18:04:35 - PDXC Integration (Work notes)
Assigned to Sonia Pandey.
05-12-2025 18:04:34 - PDXC Integration (Work notes)
Assigned to Sonia Pandey.
05-12-2025 18:04:28 - PDXC Integration (Work notes)
Assigned to Sonia Pandey.
&lt;br/&gt;Need to get more details from user 
Will assist user accordingly.
05-12-2025 18:04:27 - PDXC Integration (Additional comments)
sonia.pandey@dxc.com: .
05-12-2025 17:22:24 - PDXC Integration (Work notes)
Assigned to Sonia Pandey.
05-12-2025 16:32:04 - PDXC Integration (Work notes)
Vendor Referenced this CI Value on Creation not found in database : Service Now
Vendor Referenced this Business Service Value on Creation not found in database : Service Now
05-12-2025 16:31:55 - Riley Thomas (Work notes)
Platform DXC Integration incident INC0573456 created INC40794620
05-12-2025 16:31:45 - Riley Thomas (Work notes)
User email Appears correct in all systems except for exchange Assigning to O365
05-12-2025 16:25:51 - Riley Thomas (Work notes)
Investigating
05-12-2025 16:11:11 - Fiona Rendalls (Work notes)
Will need to look into this to understand what is happening and the flow of changes.
I can see the Teams profile has updated to Khayla Mathers-Young but the email address appears to still be in khayla.maters@qr.com.au (old name) and is not showing the new name.
Information to update names starts with Peoplesoft (HR) changes which then feeds into Cisco, so I will need to check in why the email address has not been updated.
0730728778 is called Roma Street Station Operations.
05-12-2025 16:11:11 - Fiona Rendalls (Additional comments)
Will need to look into this to understand what is happening and the flow of changes.
I can see the Teams profile has updated to Khayla Mathers-Young but the email address appears to still be in khayla.maters@qr.com.au (old name) and is not showing the new name.
Information to update names starts with Peoplesoft (HR) changes which then feeds into Cisco, so I will need to check in why the email address has not been updated.
0730728778 is called Roma Street Station Operations.
</t>
  </si>
  <si>
    <t xml:space="preserve">
 2025-12-05 16:11:11 Fiona Rendalls - Assignment Group is Global Service Desk was ICT Telecoms
 2025-12-05 16:16:56 Gilbert Noble - Assigned to is Riley Thomas was 
 2025-12-05 16:31:45 Riley Thomas - Assignment Group is DXC O365 Messaging was Global Service Desk
 2025-12-05 18:04:24 PDXC Integration - State is On Hold was Work in Progress
 2025-12-09 15:07:12 PDXC Integration - State is Work in Progress was On Hold
 2025-12-09 15:08:09 PDXC Integration - State is Resolved was Work in Progress
 2025-12-14 16:00:07  - State is Closed was Resolved</t>
  </si>
  <si>
    <t xml:space="preserve">
 2025-11-26 17:25:38 Shane Kmet - Assigned to is Raegan Munro was 
 2025-11-26 17:26:12 Raegan Munro - State is On Hold was Work in Progress
 2025-12-05 13:25:57 Gilbert Noble - State is Resolved was On Hold
 2025-12-10 14:00:06  - State is Closed was Resolved</t>
  </si>
  <si>
    <t xml:space="preserve">
 2025-11-26 16:42:54 PDXC Integration - State is Work in Progress was New
 2025-11-26 18:26:49 PDXC Integration - State is On Hold was Work in Progress
 2025-11-27 05:26:36 Cameron Horn - State is Work in Progress was On Hold
 2025-11-27 05:26:41 Cameron Horn - Assigned to is George Knight was 
 2025-11-27 06:48:32 Fred Shea - State is On Hold was Work in Progress
 2025-11-28 08:04:04 Fred Shea - State is Work in Progress was On Hold
 2025-11-28 08:10:04 PDXC Integration - Assignment Group is Global Service Desk was DXC CloudOps
 2025-11-28 08:10:43 Cameron Horn - Assigned to is Fred Shea was 
 2025-11-28 09:50:58 Liam Bryan - State is On Hold was Work in Progress
 2025-12-03 11:13:55 Raegan Munro - State is Resolved was On Hold
 2025-12-08 12:00:02  - State is Closed was Resolved</t>
  </si>
  <si>
    <t xml:space="preserve">08-12-2025 16:28:07 - Shane Kmet (Work notes)
Ian Joyner
0414812456
Called user for follow up - NA with VM - left message and adivsed closing ticket
08-12-2025 16:24:55 - Shane Kmet (Work notes)
Investigating
05-12-2025 08:23:07 - Andy Phan (Work notes)
Called user and left voicemail asking user to call GSD back if the issue is still happening
05-12-2025 08:21:11 - Andy Phan (Work notes)
Investigating
04-12-2025 06:27:23 - George Knight (Additional comments)
Hi Ian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03-12-2025 11:40:08 - Raegan Munro (Work notes)
From: IT Service Desk 
Sent: Wednesday, 3 December 2025 12:40 PM
To: Joyner, Ian &lt;Ian.Joyner@qr.com.au&gt;
Subject: RE: INC0573429 - iPhone-H4FW2Y2NVN emails not syncing
Hi Ian, 
I just wanted to reach out and confirm if these issues are still ongoing?
Kind regards,
RAEGAN MUNRO
SERVICE DESK ANALYST
Level 3. 21 Kirksway Place
Battery Point. Tasmania. 7004
PH: 07 3072 5000
Alt.PH: +61 7 3072 5000
Email: ITServiceDesk@qr.com.au
W: queenslandrail.com.au
03-12-2025 11:39:04 - Raegan Munro (Work notes)
Investigating.
02-12-2025 12:52:43 - Liam Bryan (Additional comments)
Hi Ian,
I'm reaching out regarding INC0573429 - iPhone-H4FW2Y2NVN emails not syncing.
I attempted to contact you through 0414 812 456, but was unable to reach you.
In order to resolve your incident we need to confirm there aren't any remaining sync issues.
When possible, please contact the Service Desk on 07 3072 5000 (option 1) and quote INC0573429to the agent who answers the call so we can assist.
We're also available at ITServiceDesk@qr.com.au and will see any comments you make this ticket if you'd prefer.
Kind regards,
Liam Bryan
02-12-2025 12:52:43 - Liam Bryan (Work notes)
Called 0414 812 456, left VM,
sent email.
02-12-2025 12:50:32 - Liam Bryan (Work notes)
Investigating
01-12-2025 14:31:57 - Raegan Munro (Work notes)
Calling user on 0414812456 - User believes this is resolved but will double check shortly and advise of the results.
28-11-2025 13:01:06 - Raegan Munro (Work notes)
From: IT Service Desk 
Sent: Friday, 28 November 2025 2:01 PM
To: Joyner, Ian &lt;Ian.Joyner@qr.com.au&gt;
Subject: INC0573429 - iPhone-H4FW2Y2NVN emails not syncing
Hi Ian,
I just wanted to follow up with you and determine if you are still having issues with your mobile?
If so, please give us a call on 07 3072 5000 (we are option 1), or alternatively email us at ITServiceDesk@qr.com.au so that we may complete further troubleshooting. Please be sure to cite incident no. INC0573429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28-11-2025 13:00:23 - Raegan Munro (Work notes)
Investigating.
27-11-2025 12:03:38 - Raegan Munro (Additional comments)
Hi Ian,
I just wanted to follow up with you and determine if you are still having issues with your mobile?
If so, please give us a call on 07 3072 5000 (we are option 1), or alternatively email us at ITServiceDesk@qr.com.au so that we may complete further troubleshooting. Please be sure to cite incident no. INC0573429 when you do so. 
In the event that you are no longer having these issues please advise so that we may proceed with ticket closure. 
Kind regards, 
Raegan.
27-11-2025 12:03:04 - Raegan Munro (Work notes)
Investigating.
26-11-2025 15:51:49 - George Knight (Additional comments)
Hi Ian 
Thank you for contacting the Queensland Rail IT Service Desk today about iPhone-H4FW2Y2NVN emails not syncing.
After the iOS update has finished you can try removing MS Authenticator from your account and re-adding it - you need to do this on a QR PC using the following guide.
KB0011772  MFA - How to setup Multi-Factor Authentication
https://queenslandrail.service-now.com/kb_view.do?sysparm_article=KB0011772
Please note the link in the guide will only work on a Queensland Rail device /  environment.
For your email issues you can also try downloading Outlook from COMP Portal and using that instead of the Apple Mail app.
Let us know if this resolves the issue or not.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26-11-2025 15:49:31 - George Knight (Work notes)
Investigating.
</t>
  </si>
  <si>
    <t xml:space="preserve">
 2025-11-26 15:51:49 George Knight - State is On Hold was Work in Progress
 2025-12-08 16:28:07 Shane Kmet - State is Resolved was On Hold
 2025-12-13 17:00:03  - State is Closed was Resolved</t>
  </si>
  <si>
    <t xml:space="preserve">
 2025-11-26 15:08:09 Shane Kmet - Assigned to is George Knight was 
 2025-11-26 15:31:33 Zahra Gholami - State is On Hold was Work in Progress
 2025-12-04 12:56:39 Cameron Horn - State is Resolved was On Hold
 2025-12-09 13:00:05  - State is Closed was Resolved</t>
  </si>
  <si>
    <t xml:space="preserve">
 2025-11-26 14:22:05 Shane Kmet - Assigned to is George Knight was 
 2025-11-26 14:37:50 Raegan Munro - Assignment Group is Obzervr Capture (Digital Maintainer) was Global Service Desk
 2025-11-27 12:32:30 Tanmay Dave - Assigned to is Tanmay Dave was 
 2025-11-28 13:27:52 Tanmay Dave - State is On Hold was Work in Progress
 2025-12-03 16:20:33 Tanmay Dave - State is Resolved was On Hold
 2025-12-08 17:00:02  - State is Closed was Resolved</t>
  </si>
  <si>
    <t xml:space="preserve">08-12-2025 17:45:32 - Tran Hoang (Additional comments)
Hi @D Singh
I haven’t received any response for a while. 
Based on my investigation, the issue was caused by your view being set to Self-Service. I’ve updated it to Default View, so you should now be able to see the related tasks.
This ticket will now be closes as your issue has been resolved. If you encounter any other problems, please create a new ticket
Thank you.
04-12-2025 13:30:06 - Tran Hoang (Additional comments)
Hi @D Singh
It has been a while and I haven't received any response yet. It appears the issue was caused by your view being set to Self-Service. I've updated it to Default View, so you should now be able to see the related tasks.
Could you please review and confirm whether the related tasks are now displaying correctly on your end?
Thank you for your cooperation.
04-12-2025 09:44:43 - Eunice Thai (Work notes)
ESM IM: Ticket found within reporting as on hold awaiting caller for more than 5 days. Shifting back into active. Team please follow up with end user ASAP.
28-11-2025 17:47:15 - Tran Hoang (Additional comments)
Hi @D Singh
Following up on my previous message. Could you please review and confirm whether you can now see the related tasks correctly on your end?
Thank you for your assistance.
26-11-2025 18:57:54 - Tran Hoang (Additional comments)
Hi @D Singh,
Previously, your view was set to Self-Service, which does not display related tasks. I've changed it to Default View so you can now see the related tasks.
Could you please verify again and confirm if everything looks correct?
26-11-2025 14:23:11 - Shane Kmet (Work notes)
Per notes below, there us a SNOW URL - https://queenslandrail.service-now.com/nav_to.do?uri=%2Fdmn_demand.do%3Fsys_id%3D9d2e59743324fed0eaaeae845d5c7b63
SAP team advised to assign to SNOW team
26-11-2025 14:20:28 - Anita Davenport-Smith (Work notes)
Hi Service Desk, there is no information in this ticket which appears to be SAP related.  The link that was provided in the ticket is a Service Now link.  Could you please reassign to the SNOW team.
26-11-2025 14:18:10 - Zahra Gholami (Additional comments)
have a good day
26-11-2025 14:17:07 - D Singh (Additional comments)
nopes
26-11-2025 14:16:51 - Zahra Gholami (Additional comments)
is there anything else that I can help you with?
26-11-2025 14:14:42 - D Singh (Additional comments)
ok
26-11-2025 14:14:32 - Zahra Gholami (Additional comments)
if you could please call the service desk, they would be able to walk you through the process
26-11-2025 14:14:07 - D Singh (Additional comments)
uts still blocked i am not been able to reset
26-11-2025 14:10:21 - D Singh (Additional comments)
its not working
26-11-2025 14:10:20 - D Singh (Additional comments)
i raised it and they said its PAM related follow KB article
26-11-2025 14:10:19 - D Singh (Additional comments)
i still cant login to my admin account
26-11-2025 14:10:18 - D Singh (Additional comments)
Yes
26-11-2025 14:10:17 - Zahra Gholami (Additional comments)
is there any thing else that I can help you with?
26-11-2025 14:10:16 - D Singh (Additional comments)
ok
26-11-2025 14:10:15 - D Singh (Additional comments)
My Request - INC0571556
26-11-2025 14:10:15 - Zahra Gholami (Additional comments)
hopefully they will be in touch with you as soon as possible
26-11-2025 14:10:14 - Zahra Gholami (Additional comments)
I am unable to view the error and I would raise a request and send it to the related team
26-11-2025 14:10:13 - D Singh (Additional comments)
though I can access the tasks from different link
26-11-2025 14:10:12 - D Singh (Additional comments)
this demand has associated tasks which is assigned to me, i used to see them in the page not anymore
26-11-2025 14:10:11 - D Singh (Additional comments)
https://queenslandrail.service-now.com/nav_to.do?uri=%2Fdmn_demand.do%3Fsys_id%3D9d2e59743324fed0eaaeae845d5c7b63
26-11-2025 14:10:10 - D Singh (Additional comments)
for example
26-11-2025 14:10:09 - Zahra Gholami (Additional comments)
what tasks you were seeing before?
26-11-2025 14:10:08 - D Singh (Additional comments)
could you look into it?
26-11-2025 14:10:07 - D Singh (Additional comments)
but not anymore
26-11-2025 14:10:06 - D Singh (Additional comments)
Earlier i was able to
26-11-2025 14:10:05 - D Singh (Additional comments)
in SAP I can see demands but not related tasks
26-11-2025 14:10:04 - D Singh (Additional comments)
Hi
26-11-2025 14:10:03 - Zahra Gholami (Additional comments)
Hi there how can I help you?
26-11-2025 14:10:02 - Zahra Gholami (Additional comments)
Thank you for contacting  the ICT Service Desk.  I am looking into your question now and will be with you shortly.
26-11-2025 14:10:01 - D Singh (Additional comments)
hi Guys
</t>
  </si>
  <si>
    <t xml:space="preserve">
 2025-11-26 14:20:28 Anita Davenport-Smith - Assignment Group is Global Service Desk was SAP Security
 2025-11-26 14:22:05 Shane Kmet - Assigned to is George Knight was 
 2025-11-26 14:23:11 Shane Kmet - Assignment Group is Service Now was Global Service Desk
 2025-11-26 14:27:24 Lemuel So - Assigned to is Tran Hoang was 
 2025-11-26 18:57:54 Tran Hoang - State is On Hold was Work in Progress
 2025-12-04 09:44:43 Eunice Thai - State is Work in Progress was On Hold
 2025-12-04 13:30:06 Tran Hoang - State is On Hold was Work in Progress
 2025-12-08 17:46:53 Tran Hoang - State is Closed was On Hold</t>
  </si>
  <si>
    <t xml:space="preserve">08-12-2025 12:36:23 - Tanmay Dave (Additional comments)
We had issues syncing the WOs and Notifications in the month of November and WOs missing in Obzervr. 
The fix is in place in UAT and once that is deployed - the integration team will re run these batches in Prod for past/historical data to ensure all WOs and Notifications are synced in SAP.
Workaround was to modify (update any WOs, notification) so that it triggers to create a sync with Obzervr and SAP.
Confirmed with user that
He added a photo and assigned each notification to himself and completed them both via their phone 
They both came over to SAP instant once sync was completed on Capture.
This ticket now can be closed.
04-12-2025 14:56:39 - Bernard Reid (Work notes)
Need an update on the data flowing back to SAP as it is critical to th ebusiness to have these notifications so they can be assessed and progressed as required.
28-11-2025 13:39:29 - Tanmay Dave (Additional comments)
Confirmed with user, the WOs have been updated. 
But the Notifications 2611-EF27-F94E and 2611-EF27-7975 have not updated in SAP to a 1100 number. 
Our team will investigate and fix this and provide an update soon.
Thanks
27-11-2025 14:46:14 - Tanmay Dave (Additional comments)
Hi @Bronty Moxham
WOs 620166705 and 6100719575 
Also notification 2611-EF27-F94E should now be updated in SAP.  The Workaround for TECO is completed. 
Can you please check and confirm ?
26-11-2025 14:56:27 - Ramakrishna Manda (Work notes)
Can you please investigate and contact the user as per their requirements? WOs 6201266705 &amp; 6100719575 and Notification 2611-EF27-F94E
26-11-2025 14:30:47 - Raegan Munro (Work notes)
Calling user on 0427138051 - User is located at Barcaldine. 
Assigning to Mobility Systems as per KB0021920.
26-11-2025 14:28:49 - Raegan Munro (Work notes)
Investigating.
</t>
  </si>
  <si>
    <t xml:space="preserve">
 2025-11-26 13:50:02 Cameron Horn - Assigned to is George Knight was 
 2025-11-26 14:30:47 Raegan Munro - Assignment Group is Mobility solutions (EAS Team) was Global Service Desk
 2025-11-26 14:56:27 Ramakrishna Manda - Assignment Group is Obzervr Capture (Digital Maintainer) was Mobility solutions (EAS Team)
 2025-11-27 14:46:25 Tanmay Dave - Assigned to is Tanmay Dave was 
 2025-12-08 12:36:47 Tanmay Dave - State is Resolved was Work in Progress
 2025-12-13 13:00:03  - State is Closed was Resolved</t>
  </si>
  <si>
    <t xml:space="preserve">
 2025-11-26 13:14:14 PDXC Integration - State is Work in Progress was New
 2025-11-26 13:20:44 PDXC Integration - State is On Hold was Work in Progress
 2025-12-03 09:39:40 PDXC Integration - State is Work in Progress was On Hold
 2025-12-03 09:40:41 PDXC Integration - State is Resolved was Work in Progress
 2025-12-08 10:00:03  - State is Closed was Resolved</t>
  </si>
  <si>
    <t xml:space="preserve">
 2025-11-26 12:27:41 Shane Kmet - Assigned to is George Knight was 
 2025-11-26 12:48:42 Raegan Munro - State is On Hold was Work in Progress
 2025-12-01 09:59:31 Ruey Lim - State is Work in Progress was On Hold
 2025-12-01 10:14:10 Tharun Guddeti - Assignment Group is Obzervr Capture (Digital Maintainer) was Mobility solutions (EAS Team)
 2025-12-05 13:46:28 Tanmay Dave - State is Resolved was Work in Progress
 2025-12-10 14:00:02  - State is Closed was Resolved</t>
  </si>
  <si>
    <t xml:space="preserve">
 2025-11-26 12:01:37 Shane Kmet - Assigned to is George Knight was 
 2025-11-26 12:36:15 Raegan Munro - Assignment Group is DXC Database Admin Eclipse SQL was Global Service Desk
 2025-11-26 14:45:07 PDXC Integration - State is On Hold was Work in Progress
 2025-11-28 14:02:13 PDXC Integration - State is Work in Progress was On Hold
 2025-11-28 14:05:52 PDXC Integration - Assignment Group is DXC CloudOps was DXC Database Admin Eclipse SQL
 2025-11-28 15:50:48 PDXC Integration - State is On Hold was Work in Progress
 2025-12-03 18:55:44 PDXC Integration - Assignment Group is DXC Security Firewall Management was DXC CloudOps
 2025-12-04 21:09:40 PDXC Integration - State is Work in Progress was On Hold
 2025-12-04 21:11:54 PDXC Integration - State is On Hold was Work in Progress
 2025-12-05 18:11:12 PDXC Integration - State is Work in Progress was On Hold
 2025-12-05 18:12:20 PDXC Integration - State is Resolved was Work in Progress
 2025-12-10 19:00:02  - State is Closed was Resolved</t>
  </si>
  <si>
    <t xml:space="preserve">10-12-2025 17:03:44 - PDXC Integration (Work notes)
Assigned to Suraj Rai.
&lt;br/&gt;Restored previous account email to new account. Verified and confirmed by user.
10-12-2025 17:03:04 - PDXC Integration (Work notes)
Assigned to Suraj Rai.
&lt;br/&gt;Restored previous account email to new account. Verified and confirmed by user.
10-12-2025 17:03:04 - PDXC Integration (Work notes)
Assigned to Suraj Rai.
&lt;br/&gt;Restored previous account email to new account. Verified and confirmed by user.&lt;br/&gt;previous account email has been restored to user new account.
10-12-2025 17:03:01 - PDXC Integration (Additional comments)
srai7@dxc.com: Hi @[Chris van Oeveren]
Good Day!
As requested your previous account email has been restored to your new account.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10-12-2025 17:00:54 - PDXC Integration (Work notes)
Assigned to Suraj Rai.
08-12-2025 14:23:19 - PDXC Integration (Work notes)
Assigned to Suraj Rai.
08-12-2025 14:23:16 - PDXC Integration (Additional comments)
srai7@dxc.com: Hi @[Chris van Oeveren]
Good Day!
As requested you previous account email has been restored to your new account. Could you please verify and confirm us.
Please note that - In case of no response is received by today's EOB, we assume no further support is required and proceed with archiving this case.
Thanks!
05-12-2025 17:33:18 - PDXC Integration (Work notes)
Assigned to Suraj Rai.
05-12-2025 17:33:13 - PDXC Integration (Additional comments)
srai7@dxc.com: Hi @[Chris van Oeveren]
Good Day!
As requested you previous account email has been restored to your new account. Could you please verify and confirm us.
Thanks!
04-12-2025 14:53:28 - PDXC Integration (Work notes)
Assigned to Suraj Rai.
04-12-2025 14:53:25 - PDXC Integration (Additional comments)
srai7@dxc.com: Hi @[Chris van Oeveren]
Good Day!
As requested you previous account email has been restored to your new account. Could you please verify and confirm us.
Thanks!
02-12-2025 11:02:18 - PDXC Integration (Work notes)
Assigned to Suraj Rai.
&lt;br/&gt;In the process of merging old mailbox data to new (from softdeleted mailbox to user new mailbox), verifying internally with the team before processing it.
27-11-2025 17:52:05 - PDXC Integration (Work notes)
Assigned to Suraj Rai.
&lt;br/&gt;-SoftDeletedMailbox -Identity "chris.vanoeveren@qr.com.au"
Name                      Alias           Database                       ProhibitSendQuota    ExternalDirectoryObjectId
----                      -----           --------                       -----------------    -------------------------
a2267ae2-f838-4b29-a8e... R913791         AUSP300DG054-db201             99 GB (106,300,44...
_______________________
-Identity "chris.vanoeveren@qr.com.au"
Name                      Alias           Database                       ProhibitSendQuota    ExternalDirectoryObjectId
----                      -----           --------                       -----------------    -------------------------
e28e6f5a-7023-4626-819... R913791         AUSP300DG067-db047             99 GB (106,300,44... e28e6f5a-7023-4626-819...
26-11-2025 15:43:28 - PDXC Integration (Work notes)
Assigned to Suraj Rai.
26-11-2025 15:43:18 - PDXC Integration (Work notes)
Assigned to Suraj Rai.
26-11-2025 15:43:17 - PDXC Integration (Additional comments)
srai7@dxc.com: Hi @Liam Bryan
Regarding - "Recover Mailbox from previous employment"
We are verifying user (Chris van Oeveren) details, we will inform once we are able to verify  (recover or merge any data from user's previous account)
Thanks!
26-11-2025 11:57:05 - PDXC Integration (Work notes)
Assigned to Suraj Rai.
26-11-2025 11:33:01 - Liam Bryan (Work notes)
Platform DXC Integration incident INC0573311 created INC40662892
</t>
  </si>
  <si>
    <t xml:space="preserve">
 2025-11-26 11:57:03 PDXC Integration - State is Work in Progress was New
 2025-11-26 15:43:17 PDXC Integration - State is On Hold was Work in Progress
 2025-12-10 17:00:53 PDXC Integration - State is Work in Progress was On Hold
 2025-12-10 17:02:58 PDXC Integration - State is Resolved was Work in Progress</t>
  </si>
  <si>
    <t xml:space="preserve">09-12-2025 11:28:48 - PDXC Integration (Work notes)
Assigned to Jeevan N.
09-12-2025 11:28:42 - PDXC Integration (Additional comments)
matangi.jayapaul@dxc.com: From: Matangi, Jayapaul &lt;matangi.jayapaul@dxc.com&gt; 
Sent: Tuesday, December 9, 2025 6:58 AM
To: Minhas, Mohinder &lt;mohinder.minhas@dxc.com&gt;; Driver, Michael &lt;michael.driver@dxc.com&gt;
Cc: ITO GDC India - QR AD &lt;pdlitogciqrlad@dxc.com&gt;
Subject: QR | INC40662611 | Entra access
Hi Mohinder/Michael,
We have provided Entra access for your A_accounts.
Kindly validate and share your update.
Users:
• A_O910933
• A_O918749
------------------------------------
Thanks &amp; Regards,
JAYAPAUL MATANGI
05-12-2025 19:50:18 - PDXC Integration (Work notes)
Assigned to Jeevan N.
05-12-2025 19:50:05 - PDXC Integration (Work notes)
Assigned to Jeevan N.
05-12-2025 19:50:00 - PDXC Integration (Additional comments)
nancy@dxc.com: This request requires GA access. We will request the required access on Monday and keep you updated. Until then, we will keep the ticket in a pending state
05-12-2025 16:27:48 - Gilbert Noble (Work notes)
Platform DXC Integration incident INC0573289 updated INC40662611
05-12-2025 16:27:43 - Gilbert Noble (Work notes)
Platform DXC Integration incident INC0573289 updated INC40662611
05-12-2025 16:27:38 - Gilbert Noble (Work notes)
RITM5421287
05-12-2025 12:55:54 - PDXC Integration (Work notes)
Assigned to Jeevan N.
05-12-2025 12:55:54 - PDXC Integration (Work notes)
Assigned to Jeevan N.
05-12-2025 12:55:48 - PDXC Integration (Additional comments)
jeevan.n@dxc.com: The RITM provided is of qr snow please provide the pdxc SNOW details
03-12-2025 15:28:25 - Gilbert Noble (Work notes)
Platform DXC Integration incident INC0573289 updated INC40662611
03-12-2025 15:28:20 - Gilbert Noble (Work notes)
re-opening case, access not granted. all required details are in the original request. no confirmation or details are needed from the affected users
02-12-2025 02:31:48 - PDXC Integration (Work notes)
Assigned to Jeevan N.
&lt;br/&gt;Users A_O910933 and A_O918749 had access granted in RITM0268394 but their Entra roles in pim were not added. Infra team was assigned to fix the entra roles as per RITM0268394. No confirmation received on required entra roles or mirror ID.
02-12-2025 02:31:34 - PDXC Integration (Work notes)
Assigned to Jeevan N.
&lt;br/&gt;Users A_O910933 and A_O918749 had access granted in RITM0268394 but their Entra roles in pim were not added. Infra team was assigned to fix the entra roles as per RITM0268394. No confirmation received on required entra roles or mirror ID.
02-12-2025 02:31:29 - PDXC Integration (Additional comments)
jeevan.n@dxc.com: 3 strike has been followed hence closing please reach out if further assistance required
01-12-2025 02:46:18 - PDXC Integration (Work notes)
Assigned to Jeevan N.
01-12-2025 02:46:10 - PDXC Integration (Additional comments)
jeevan.n@dxc.com: Final reminder
Can you please confirm which entra roles are required or please provide the mirror ID
28-11-2025 13:24:44 - PDXC Integration (Work notes)
Assigned to Jeevan N.
28-11-2025 13:24:17 - PDXC Integration (Additional comments)
jeevan.n@dxc.com: Can you please confirm which entra roles are required or please provide the mirror ID
26-11-2025 16:45:04 - PDXC Integration (Work notes)
Assigned to Jeevan N.
26-11-2025 16:44:34 - PDXC Integration (Work notes)
Assigned to Jeevan N.
26-11-2025 16:44:27 - PDXC Integration (Additional comments)
jeevan.n@dxc.com: Can you please confirm which entra roles are required or please provide the mirror ID
26-11-2025 11:23:39 - PDXC Integration (Work notes)
Assigned to Jeevan N.
26-11-2025 10:54:20 - Gilbert Noble (Work notes)
Platform DXC Integration incident INC0573289 created INC40662611
</t>
  </si>
  <si>
    <t xml:space="preserve">09-12-2025 11:53:29 - PDXC Integration (Work notes)
Assigned to Jacen Warriner.
&lt;br/&gt;Replaced SL221801 with SL232140. Jessica set up at tech bar, mapped network drives, added shared mailboxes.
09-12-2025 11:53:24 - PDXC Integration (Work notes)
Assigned to Jacen Warriner.
&lt;br/&gt;Replaced SL221801 with SL232140. Jessica set up at tech bar, mapped network drives, added shared mailboxes.&lt;br/&gt;CMDB updated for both assets.
Confirmed with Jessica that she was all set up
09-12-2025 11:53:24 - PDXC Integration (Work notes)
Assigned to Jacen Warriner.
&lt;br/&gt;Replaced SL221801 with SL232140. Jessica set up at tech bar, mapped network drives, added shared mailboxes.
09-12-2025 11:53:19 - PDXC Integration (Additional comments)
jacen.warriner@dxc.com: Howdy Jessica, thanks for your delightful company this morning =) I'm glad we could get you up and running without any hitches!
09-12-2025 11:40:28 - PDXC Integration (Work notes)
Assigned to Jacen Warriner.
09-12-2025 10:45:58 - PDXC Integration (Work notes)
Assigned to Jacen Warriner.
&lt;br/&gt;Jessica came to the tech bar, SL221801 was very sluggish - replaced with SL232140
Jessica set it up at the tech bar, mapped network drives, added shared mail boxes.
05-12-2025 10:29:45 - PDXC Integration (Work notes)
Assigned to Jacen Warriner.
05-12-2025 10:29:40 - PDXC Integration (Additional comments)
jacen.warriner@dxc.com: Spoke to Jessica on Teams - Coming in on Tuesday
04-12-2025 11:26:38 - PDXC Integration (Work notes)
Assigned to Jacen Warriner.
04-12-2025 11:26:24 - PDXC Integration (Work notes)
Assigned to Jacen Warriner.
04-12-2025 11:26:22 - PDXC Integration (Additional comments)
jacen.warriner@dxc.com: Howdy Jessica,
I'm here to help with your restarting laptop.
Are you able to bring it to the tech bar? We can see if it is fixable, or replace it and set up a new one =)
04-12-2025 10:06:28 - PDXC Integration (Work notes)
Assigned to Jacen Warriner.
03-12-2025 11:30:34 - PDXC Integration (Work notes)
Added attachment ::  QLDRail_INC added (CNDEF0001178) - Updates.png
03-12-2025 11:30:15 - PDXC Integration (Work notes)
Added attachment ::  QLDRail_INC added (CNDEF0001178) - Event Logs.png
03-12-2025 11:25:54 - Cameron Horn (Work notes)
Platform DXC Integration incident INC0573278 created INC40760664
03-12-2025 11:25:40 - Cameron Horn (Work notes)
Jessica Dodds called the service desk and advised that the issue is still happening
Assigning to the DXC Desktop CBD team to investigate the device issues
02-12-2025 12:50:14 - Liam Bryan (Work notes)
Pending users update on Wednesday.
01-12-2025 14:24:37 - Raegan Munro (Work notes)
Pending users update on Wednesday.
28-11-2025 13:06:16 - Raegan Munro (Work notes)
Pending users update on Wednesday.
27-11-2025 12:24:56 - Pruthvish Patel (Work notes)
From: Dodds, Jessica &lt;Jessica.Dodds@qr.com.au&gt; 
Sent: Thursday, 27 November 2025 12:49 PM
To: IT Service Desk &lt;ITServiceDesk@qr.com.au&gt;
Subject: FW: INC0573278 - Device constantly restarting
Afternoon,
I have brought my laptop home yesterday and it did a complete reset after doing some updates overnight.
As I mentioned on the phone yesterday, my laptop doesn’t normally reset during the day when I am at home. It always happens when I am in the office.
I am back in the office next week so I will be able to confirm if its still happening next Wednesday.
Thank you,
JESS DODDS
FLEET OPERATIONS OFFICER
RC1 Level 4
305 Edward Street Brisbane QLD 4000 
GPO Box 1429 Brisbane, QLD 4001 
T: 07 3072 2841 
W: queenslandrail.com.au
Office Hours:
Pay Week – Tuesday &amp; Wednesday 
Off Pay Week - Tuesday, Wednesday &amp; Friday 
Future Annual Leave: 
NIL
27-11-2025 12:10:47 - Raegan Munro (Work notes)
From: IT Service Desk 
Sent: Thursday, 27 November 2025 1:11 PM
To: Dodds, Jessica &lt;Jessica.Dodds@qr.com.au&gt;
Subject: INC0573278 - Device constantly restarting
Hi Jessica,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INC0567991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27-11-2025 12:09:15 - Raegan Munro (Work notes)
Investigating.
26-11-2025 15:02:55 - Liam Bryan (Work notes)
Jessica called,
advised PC locked and restarted after previous call.
Remoted to PC,
Some windows updates have applied, now others are pending restart for Firmware update.
Checked Event Viewer,
same alerts present as previous screenshot.
Restarted for Firmware update,
appeared to process normally.
Logged into Windows,
checked Windows Updates,
appears pending updates installed.
Requested Jessica monitor again and callback if issue occurs again or if more updates appear.
26-11-2025 14:39:14 - Liam Bryan (Work notes)
Called 07 3072 2841, Jessica answered,
advised they have been having this issue on this laptop for years,
issue appears to have become more frequent lately.
Remoted to PC,
checked Event viewer logs from the lime Jessica last recalled a restart occurring.
Logs appear to show unexpected restarts, which may indicate restarts are not part of a standard update.
Ran SFC /scannow,
found and repaired files.
Ran Windows update check,
found and started updates,
requested Jessica allow updates to run and monitor to confirm if issue improves.
Also requested Jessica advise if updates are blocked by policy.
Model: Surface Laptop 4
26-11-2025 14:15:34 - Liam Bryan (Work notes)
Investigating
26-11-2025 12:14:53 - Jessica Dodds (Additional comments)
Hi, I had to restart my mobile phone as i was having service issues. 
Yes i am still having issues, please try calling me again.
26-11-2025 12:12:29 - Andy Phan (Additional comments)
Hi Jessica, 
I was unable to reach you through 07 30722841. Are you still having issues with your laptop? 
If you have any further issues with this please feel free to contact us by calling 07 3072 5000 (we are option 1), or alternatively email us at ITServiceDesk@qr.com.au.
Kind regards,
Andy
26-11-2025 12:12:29 - Andy Phan (Work notes)
Called user and was sent to voicemail. Automated System which left SDA number and send it as a message to user. 
Pending user response.
26-11-2025 12:05:08 - Andy Phan (Work notes)
Investigating
</t>
  </si>
  <si>
    <t xml:space="preserve">
 2025-11-26 10:37:37 Shane Kmet - Assigned to is Raegan Munro was 
 2025-11-26 12:12:29 Andy Phan - State is On Hold was Work in Progress
 2025-12-03 11:25:40 Cameron Horn - State is Work in Progress was On Hold
 2025-12-04 11:26:22 PDXC Integration - State is On Hold was Work in Progress
 2025-12-09 11:40:26 PDXC Integration - State is Work in Progress was On Hold
 2025-12-09 11:53:16 PDXC Integration - State is Resolved was Work in Progress
 2025-12-14 12:00:12  - State is Closed was Resolved</t>
  </si>
  <si>
    <t xml:space="preserve">12-12-2025 14:39:01 - PDXC Integration (Work notes)
Assigned to Brendin Louis.
12-12-2025 14:38:56 - PDXC Integration (Additional comments)
brendin.louis@dxc.com: From: Maringanti, Srikanth &lt;smaringanti@dxc.com&gt; 
Sent: 12 December 2025 10:06
To: Romaguera, Christopher &lt;cromaguera@dxc.com&gt;; Park, Chris &lt;cpark23@dxc.com&gt;; Louis, Brendin &lt;brendin.louis@dxc.com&gt;
Cc: Oakley, Martin &lt;moakley5@dxc.com&gt;; Sully, Mark &lt;msully@dxc.com&gt;; Wintel Midrange QR &lt;ITO_Midrange_Wintel_QR@dxc.com&gt;; Patwal, Satender Singh &lt;spatwal2@dxc.com&gt;; Bajaj, Kapil &lt;kbajaj2@dxc.com&gt;
Subject: RE: INC40662574--No licenses avalible for Remote connection to PAM Managed services
Thanks Chris R, thanks for prompt response.
Seems 2 servers from Azure and 1 server from onprem. But Azure servers are not showing any RD Licenses.
Yes, we can try for "PER DEVICE " Option. I guess this can be done from Group Policy. 
@Park, Chris: Can you please try this and let us know.
Thanks &amp; Regards,
M Srikhanth
Engineer - System Admin
DXC Technology 
Wing A, 25th floor, Sattva Knowledge Park, Plot No # 16, Sy Number: 83/1, Hi-Tec City, Panmaktha Village Serilingampally Mandal, Raidurg, Rangareddy Hyderabad- 500081 Telangana India 
India: (Desk Ph) +91-40-67748090| Mobile: +91  9886488787  |smaringanti@dxc.com| www.DXC.com 
dxc.technology / Twitter / Facebook / LinkedIn
Learn about DXC Technology.
dxc.technology
12-12-2025 14:36:38 - PDXC Integration (Work notes)
Assigned to Brendin Louis.
12-12-2025 14:36:37 - PDXC Integration (Additional comments)
brendin.louis@dxc.com: From: Romaguera, Christopher &lt;cromaguera@dxc.com&gt; 
Sent: 12 December 2025 09:12
To: Maringanti, Srikanth &lt;smaringanti@dxc.com&gt;; Park, Chris &lt;cpark23@dxc.com&gt;; Louis, Brendin &lt;brendin.louis@dxc.com&gt;
Cc: Oakley, Martin &lt;moakley5@dxc.com&gt;; Sully, Mark &lt;msully@dxc.com&gt;; Wintel Midrange QR &lt;ITO_Midrange_Wintel_QR@dxc.com&gt;; Patwal, Satender Singh &lt;spatwal2@dxc.com&gt;; Bajaj, Kapil &lt;kbajaj2@dxc.com&gt;
Subject: RE: INC40662574--No licenses avalible for Remote connection to PAM Managed services
Why can't we use per dervice CALs. There 40 there not being used. How many severs are there in test that are need to be licenced?
12-12-2025 14:34:59 - PDXC Integration (Work notes)
Assigned to Brendin Louis.
12-12-2025 14:34:57 - PDXC Integration (Additional comments)
brendin.louis@dxc.com: From: Maringanti, Srikanth &lt;smaringanti@dxc.com&gt; 
Sent: 12 December 2025 09:05
To: Park, Chris &lt;cpark23@dxc.com&gt;; Romaguera, Christopher &lt;cromaguera@dxc.com&gt;; Louis, Brendin &lt;brendin.louis@dxc.com&gt;
Cc: Oakley, Martin &lt;moakley5@dxc.com&gt;; Sully, Mark &lt;msully@dxc.com&gt;; Wintel Midrange QR &lt;ITO_Midrange_Wintel_QR@dxc.com&gt;; Patwal, Satender Singh &lt;spatwal2@dxc.com&gt;; Bajaj, Kapil &lt;kbajaj2@dxc.com&gt;
Subject: RE: INC40662574--No licenses avalible for Remote connection to PAM Managed services
Hi Chris R,
Good day!!!
The incident has been open for quite some time, and we need to get this issue resolved at the earliest. Can you please respond to Chris P regards to license server?
Thanks &amp; Regards,
M Srikhanth
Engineer - System Admin
DXC Technology 
Wing A, 25th floor, Sattva Knowledge Park, Plot No # 16, Sy Number: 83/1, Hi-Tec City, Panmaktha Village Serilingampally Mandal, Raidurg, Rangareddy Hyderabad- 500081 Telangana India 
India: (Desk Ph) +91-40-67748090| Mobile: +91  9886488787  |smaringanti@dxc.com| www.DXC.com 
dxc.technology / Twitter / Facebook / LinkedIn
Learn about DXC Technology.
dxc.technology
12-12-2025 14:30:28 - Isaac Flower (Work notes)
Platform DXC Integration incident INC0573269 updated INC40662574
12-12-2025 14:30:24 - Isaac Flower (Additional comments)
I will be on leave from 15/12/25-05/01/26 please reach out to Alex Aldelfi (alex.aldelfi@qr.com.au) in my absence.
12-12-2025 09:16:25 - PDXC Integration (Work notes)
Assigned to Brendin Louis.
12-12-2025 09:16:04 - PDXC Integration (Additional comments)
brendin.louis@dxc.com: From: Maringanti, Srikanth &lt;smaringanti@dxc.com&gt; 
Sent: 11 December 2025 07:11
To: Park, Chris &lt;cpark23@dxc.com&gt;; Romaguera, Christopher &lt;cromaguera@dxc.com&gt;; Louis, Brendin &lt;brendin.louis@dxc.com&gt;
Cc: Oakley, Martin &lt;moakley5@dxc.com&gt;; Sully, Mark &lt;msully@dxc.com&gt;; Wintel Midrange QR &lt;ITO_Midrange_Wintel_QR@dxc.com&gt;; Patwal, Satender Singh &lt;spatwal2@dxc.com&gt;; Bajaj, Kapil &lt;kbajaj2@dxc.com&gt;
Subject: RE: INC40662574--No licenses avalible for Remote connection to PAM Managed services
Thanks Chris Park, thanks for the update.
@Romaguera, Christopher: Can you please advise to Chris P ? "Maybe we should redirect it to the prod license server? What are your thoughts @Romaguera, Christopher."
Thanks &amp; Regards,
M Srikhanth
Engineer - System Admin
DXC Technology 
Wing A, 25th floor, Sattva Knowledge Park, Plot No # 16, Sy Number: 83/1, Hi-Tec City, Panmaktha Village Serilingampally Mandal, Raidurg, Rangareddy Hyderabad- 500081 Telangana India 
India: (Desk Ph) +91-40-67748090| Mobile: +91  9886488787  |smaringanti@dxc.com| www.DXC.com 
dxc.technology / Twitter / Facebook / LinkedIn
Learn about DXC Technology.
dxc.technology
10-12-2025 13:01:04 - PDXC Integration (Work notes)
Assigned to Brendin Louis.
10-12-2025 13:01:03 - PDXC Integration (Additional comments)
brendin.louis@dxc.com: From: Park, Chris &lt;cpark23@dxc.com&gt; 
Sent: 10 December 2025 07:39
To: Romaguera, Christopher &lt;cromaguera@dxc.com&gt;; Maringanti, Srikanth &lt;smaringanti@dxc.com&gt;; Louis, Brendin &lt;brendin.louis@dxc.com&gt;
Cc: Oakley, Martin &lt;moakley5@dxc.com&gt;; Sully, Mark &lt;msully@dxc.com&gt;; Wintel Midrange QR &lt;ITO_Midrange_Wintel_QR@dxc.com&gt;; Patwal, Satender Singh &lt;spatwal2@dxc.com&gt;
Subject: Re: INC40662574--No licenses avalible for Remote connection to PAM Managed services
Hey,
Yes, the settings are configured at the domain GPO level, but it seems there is no per user CAL's available. If we are to continue to use the test Citrix license server, then we require more licenses. Maybe we should redirect it to the prod license server? What are your thoughts @Romaguera, Christopher.
Kind regards,
Chris Park
System Engineer, ANZ ITO and Cloud Restricted
DXC Technology
T +61 403 970 310
cpark23@dxc.com
100 Brookes Street, Fortitude Valley, QLD, 4006 AUSTRALIA
DXC.com | X | Facebook | LinkedIn
ADVANCE LEAVE NOTIFICATION:
• Monday 20th October 2025 - Tuesday 21st October 2025
• Monday 8th June - Sunday 5th July 2026
________________________________________
From: Romaguera, Christopher &lt;cromaguera@dxc.com&gt;
Sent: Wednesday, December 10, 2025 9:12 AM
To: Maringanti, Srikanth &lt;smaringanti@dxc.com&gt;; Louis, Brendin &lt;brendin.louis@dxc.com&gt;; Park, Chris &lt;cpark23@dxc.com&gt;
Cc: Oakley, Martin &lt;moakley5@dxc.com&gt;; Sully, Mark &lt;msully@dxc.com&gt;; Wintel Midrange QR &lt;ITO_Midrange_Wintel_QR@dxc.com&gt;; Patwal, Satender Singh &lt;spatwal2@dxc.com&gt;
Subject: RE: INC40662574--No licenses avalible for Remote connection to PAM Managed services
@Park, Chris Can you assist Srikanth on what settings you configured. I thought these would have been setup via GPO so that they all get the same configuration.
From: Maringanti, Srikanth &lt;smaringanti@dxc.com&gt;
Sent: Wednesday, 10 December 2025 12:11 AM
To: Louis, Brendin &lt;brendin.louis@dxc.com&gt;; Romaguera, Christopher &lt;cromaguera@dxc.com&gt;
Cc: Oakley, Martin &lt;moakley5@dxc.com&gt;; Sully, Mark &lt;msully@dxc.com&gt;; Wintel Midrange QR &lt;ITO_Midrange_Wintel_QR@dxc.com&gt;; Patwal, Satender Singh &lt;spatwal2@dxc.com&gt;; Park, Chris &lt;cpark23@dxc.com&gt;; Romaguera, Christopher &lt;cromaguera@dxc.com&gt;
Subject: RE: INC40662574--No licenses avalible for Remote connection to PAM Managed services
Hi Chris,
Good day!!!
I have verified the settings. It appears that the RD Licensing was configured using a 120-day evaluation version. On the local firewall, the required ports to connect to the Remote Desktop Licensing server are open.
However, under Local Group Policy, I do not see the Licensing Server or the Per User licensing mode configured.
The other two servers mentioned in the incident do not have the Terminal Server (Remote Desktop Services) role installed.
Could you please share any TS server that is currently pointing to TATUATLIC103? We can compare the configuration and identify the issue.
If no such server is available, someone with access to both Cloud and On-Prem servers will need to review and fix the configuration.
Kindly refer the below link:
https://learn.microsoft.com/en-us/windows-server/remote/remote-desktop-services/rds-license-session-hosts
Thanks &amp; Regards,
M Srikhanth
Engineer - System Admin
DXC Technology
Wing A, 25th floor, Sattva Knowledge Park, Plot No # 16, Sy Number: 83/1, Hi-Tec City, Panmaktha Village Serilingampally Mandal, Raidurg, Rangareddy Hyderabad- 500081 Telangana India
India: (Desk Ph) +91-40-67748090| Mobile: +91  9886488787  |smaringanti@dxc.com| www.DXC.com
dxc.technology / Twitter / Facebook / LinkedIn
Learn about DXC Technology.
dxc.technology
08-12-2025 18:15:54 - PDXC Integration (Work notes)
Assigned to Brendin Louis.
08-12-2025 18:15:51 - PDXC Integration (Additional comments)
brendin.louis@dxc.com: From: Louis, Brendin &lt;brendin.louis@dxc.com&gt; 
Sent: 08 December 2025 13:45
To: Flower, Isaac &lt;isaac.flower@qr.com.au&gt;
Cc: Oakley, Martin &lt;moakley5@dxc.com&gt;; Sully, Mark &lt;msully@dxc.com&gt;; Wintel Midrange QR &lt;ITO_Midrange_Wintel_QR@dxc.com&gt;; Maringanti, Srikanth &lt;smaringanti@dxc.com&gt;; Patwal, Satender Singh &lt;spatwal2@dxc.com&gt;; Park, Chris &lt;cpark23@dxc.com&gt;; Romaguera, Christopher &lt;cromaguera@dxc.com&gt;
Subject: RE: INC40662574--No licenses avalible for Remote connection to PAM Managed services
Hi @Flower, Isaac,
Good day!!
It might show an error, but it is still accepting multiple connections. For other servers, only two connections are allowed, but on this server we were able to establish three connections. Please refer to the attachment and confirm.
Thanks &amp; regards
Brendin Louis
ITO Svc Delivery Cons –QR\LFS 
DXC Technology
Email :- Brendin.louis@dxc.com
08-12-2025 14:59:14 - PDXC Integration (Work notes)
Assigned to Brendin Louis.
08-12-2025 14:59:13 - PDXC Integration (Additional comments)
brendin.louis@dxc.com: From: Romaguera, Christopher &lt;cromaguera@dxc.com&gt; 
Sent: 08 December 2025 09:44
To: Louis, Brendin &lt;brendin.louis@dxc.com&gt;; Park, Chris &lt;cpark23@dxc.com&gt;; Patwal, Satender Singh &lt;spatwal2@dxc.com&gt;
Cc: Oakley, Martin &lt;moakley5@dxc.com&gt;; Sully, Mark &lt;msully@dxc.com&gt;; Flower, Isaac &lt;isaac.flower@qr.com.au&gt;; Wintel Midrange QR &lt;ITO_Midrange_Wintel_QR@dxc.com&gt;; Maringanti, Srikanth &lt;smaringanti@dxc.com&gt;
Subject: RE: INC40662574--No licenses avalible for Remote connection to PAM Managed services
Hi Brendin,
Yes these servers are meant to have the RD Licences on it, this is to support the next phase of PAM where all connections to administrative endpoints will be run from these servers.
I thought the project had updated all servers to support RDS.
If you can configure these that would be great.
Thank you 
Chris
From: Louis, Brendin &lt;brendin.louis@dxc.com&gt; 
Sent: Monday, 8 December 2025 1:30 PM
To: Park, Chris &lt;cpark23@dxc.com&gt;; Patwal, Satender Singh &lt;spatwal2@dxc.com&gt;
Cc: Romaguera, Christopher &lt;cromaguera@dxc.com&gt;; Oakley, Martin &lt;moakley5@dxc.com&gt;; Sully, Mark &lt;msully@dxc.com&gt;; Flower, Isaac &lt;isaac.flower@qr.com.au&gt;; Wintel Midrange QR &lt;ITO_Midrange_Wintel_QR@dxc.com&gt;; Maringanti, Srikanth &lt;smaringanti@dxc.com&gt;
Subject: RE: INC40662574--No licenses avalible for Remote connection to PAM Managed services
Hi Chris,
Good day!!
Regards to the incident INC40662574--No licenses available for Remote connection to PAM Managed services.
Does this server really require RD Licenses? As this was migrated from Azure to On Prem and TS License server is pointing to TATUATLIC103 (which is in Cloud).
The remaining 2 servers mentioned in the incident are not having RD Licenses.
As per Isaac, he can able to RDP the server. But he want us to fix RD License issue. 
Can you please check the below issue and fix the RD License issue (or) if customer doesn't require RD Licenses, then remove the RD Roles from the server. So, server will accept 2 concurrent connections all the time.
!!!!!!!!!!!!!!!!!!!!!!!!!!!!!!!!!!!!!!!!!!!!!!!!!!!!!!!!!!!!!!!!!!!!!!!!!!!!!!!!!!!!!!!!!!!!!!!!!!!!!!!!!!!!!!!!!!!!!!!!!!!!!
Issue description:
No licenses available for Remote connection to PAM Managed services
Description of Issue: Isaac on team working on the PAM system setup and advised the below servers are intermittently throwing license errors when staff connect via RDP
TNFTSTOIJ101
TAFTSTOIJ101
TAFTSTOIJ401
Troubleshooting: Remoted to PC,
Issac has RD Licensing Diagnoser open showing the Licensing Server issue details (screenshot attached).
Appears server TATUATLIC103 is not providing enough licenses for staff access.
Issac advised the number of staff who will need access has not been determined yet.
!!!!!!!!!!!!!!!!!!!!!!!!!!!!!!!!!!!!!!!!!!!!!!!!!!!!!!!!!!!!!!!!!!!!!!!!!!!!!!!!!!!!!!!!!!!!!!!!!!!!!!!!!!!!!!!!!
Thanks &amp; regards
Brendin Louis
ITO Svc Delivery Cons –QR\LFS 
DXC Technology
Email :- Brendin.louis@dxc.com
08-12-2025 07:27:47 - Clinton Lovell (Work notes)
Platform DXC Integration incident INC0573269 updated INC40662574
08-12-2025 07:27:43 - Clinton Lovell (Work notes)
Brendin, the server is one of the One Identity session hosts that will use RDP to provide sessions to the product, it requires RDS licenses for this to work. Please configure these servers to use the RDS license server correctly.
04-12-2025 17:34:48 - PDXC Integration (Work notes)
Assigned to Brendin Louis.
04-12-2025 17:34:43 - PDXC Integration (Additional comments)
brendin.louis@dxc.com: From: Maringanti, Srikanth &lt;smaringanti@dxc.com&gt; 
Sent: 03 December 2025 18:24
To: Louis, Brendin &lt;brendin.louis@dxc.com&gt;; Park, Chris &lt;cpark23@dxc.com&gt;
Cc: Romaguera, Christopher &lt;cromaguera@dxc.com&gt;; Oakley, Martin &lt;moakley5@dxc.com&gt;; Sully, Mark &lt;msully@dxc.com&gt;; Flower, Isaac &lt;isaac.flower@qr.com.au&gt;; Wintel Midrange QR &lt;ITO_Midrange_Wintel_QR@dxc.com&gt;; Patwal, Satender Singh &lt;spatwal2@dxc.com&gt;
Subject: RE: INC40662574--No licenses avalible for Remote connection to PAM Managed services
Hi Chris,
Good day!!!
Regards to the incident INC40662574--No licenses available for Remote connection to PAM Managed services.
Does this server really require RD Licenses? As this was migrated from Azure to On Prem and TS License server is pointing to TATUATLIC103 (which is in Cloud).
The remaining 2 servers mentioned in the incident are not having RD Licenses.
As per Isaac, he can able to RDP the server. But he want us to fix RD License issue. 
Can you please check the below issue and fix the RD License issue (or) if customer doesn't require RD Licenses, then remove the RD Roles from the server. So, server will accept 2 concurrent connections all the time.
!!!!!!!!!!!!!!!!!!!!!!!!!!!!!!!!!!!!!!!!!!!!!!!!!!!!!!!!!!!!!!!!!!!!!!!!!!!!!!!!!!!!!!!!!!!!!!!!!!!!!!!!!!!!!!!!!!!!!!!!!!!!!
Issue description:
No licenses available for Remote connection to PAM Managed services
Description of Issue: Isaac on team working on the PAM system setup and advised the below servers are intermittently throwing license errors when staff connect via RDP
TNFTSTOIJ101
TAFTSTOIJ101
TAFTSTOIJ401
Troubleshooting: Remoted to PC,
Issac has RD Licensing Diagnoser open showing the Licensing Server issue details (screenshot attached).
Appears server TATUATLIC103 is not providing enough licenses for staff access.
Issac advised the number of staff who will need access has not been determined yet.
!!!!!!!!!!!!!!!!!!!!!!!!!!!!!!!!!!!!!!!!!!!!!!!!!!!!!!!!!!!!!!!!!!!!!!!!!!!!!!!!!!!!!!!!!!!!!!!!!!!!!!!!!!!!!!!!!
Thanks &amp; Regards,
M Srikhanth
Engineer - System Admin
DXC Technology 
Wing A, 25th floor, Sattva Knowledge Park, Plot No # 16, Sy Number: 83/1, Hi-Tec City, Panmaktha Village Serilingampally Mandal, Raidurg, Rangareddy Hyderabad- 500081 Telangana India 
India: (Desk Ph) +91-40-67748090| Mobile: +91  9886488787  |smaringanti@dxc.com| www.DXC.com 
dxc.technology / Twitter / Facebook / LinkedIn
Learn about DXC Technology.
dxc.technology
03-12-2025 17:29:08 - PDXC Integration (Work notes)
Assigned to Brendin Louis.
03-12-2025 17:29:08 - PDXC Integration (Work notes)
Assigned to Brendin Louis.
03-12-2025 17:29:02 - PDXC Integration (Additional comments)
brendin.louis@dxc.com: From: Louis, Brendin 
Sent: 03 December 2025 11:10
To: Park, Chris &lt;cpark23@dxc.com&gt;
Cc: Romaguera, Christopher &lt;cromaguera@dxc.com&gt;; Oakley, Martin &lt;moakley5@dxc.com&gt;; Sully, Mark &lt;msully@dxc.com&gt;; Flower, Isaac &lt;isaac.flower@qr.com.au&gt;
Subject: INC40662574--No licenses avalible for Remote connection to PAM Managed services
Hi @Park, Chris,
We have an incident INC40662574 issue is that there are no licences allocated to the TNFTSTOIJ101 server, please refer the screenshot and check.
Thanks &amp; regards
Brendin Louis
ITO Svc Delivery Cons –QR\LFS 
DXC Technology
Email :- Brendin.louis@dxc.com
03-12-2025 13:54:02 - Zoe O'Brien (Work notes)
Platform DXC Integration incident INC0573269 updated INC40662574
03-12-2025 13:53:57 - Zoe O'Brien (Work notes)
Isaac Flower called the IT Service Desk regarding this incident advising that they are having issues reopening the ticket
user advised that the issue is still not resolved and needs to be reopened but they are getting an error when trying to open the incident 
SDA advised user they need to post a message first before reopening an incident
03-12-2025 13:49:59 - Isaac Flower (Work notes)
Platform DXC Integration incident INC0573269 updated INC40662574
03-12-2025 13:49:50 - Isaac Flower (Work notes)
Platform DXC Integration incident INC0573269 updated INC40662574
03-12-2025 13:49:45 - Isaac Flower (Additional comments)
This is not resolved. I have been able to RDP the whole time. The issue is that there are no licences allocated to the server.
03-12-2025 13:43:38 - PDXC Integration (Work notes)
Assigned to Brendin Louis.
&lt;br/&gt;User is able to RDP the server, hence closing the incident. &lt;br/&gt;Added attachment ::  QLDRail_INC added (CNDEF0001178) - image.png
03-12-2025 13:43:15 - Isaac Flower (Work notes)
Platform DXC Integration incident INC0573269 updated INC40662574
03-12-2025 13:37:48 - PDXC Integration (Work notes)
Assigned to Brendin Louis.
&lt;br/&gt;User is able to RDP the server, hence closing the incident. 
03-12-2025 13:37:38 - PDXC Integration (Work notes)
Assigned to Brendin Louis.
&lt;br/&gt;User is able to RDP the server, hence closing the incident. 
03-12-2025 13:37:33 - PDXC Integration (Additional comments)
brendin.louis@dxc.com: User is able to RDP the server, hence closing the incident.
03-12-2025 13:35:55 - PDXC Integration (Work notes)
Assigned to Brendin Louis.
01-12-2025 00:05:54 - PDXC Integration (Work notes)
Assigned to Brendin Louis.
&lt;br/&gt;TNFTSTOIJ101  it should point to TATUATLIC103 server. But RDP HOst session is not installed on this machine. Moreover, it is accepting RDP sessions.
Please connect and confirm.
Rest all are residing under cloud.
30-11-2025 21:00:44 - PDXC Integration (Work notes)
Assigned to Brendin Louis.
30-11-2025 02:50:18 - PDXC Integration (Work notes)
please check for this TNFTSTOIJ101.
27-11-2025 20:32:14 - PDXC Integration (Work notes)
Assigned to Prachi Kale.
27-11-2025 20:32:06 - PDXC Integration (Additional comments)
manasa.u2@dxc.com: Issue : No licenses avalible for Remote connection to PAM Managed services
Findngs : The below two servers rd licenses is not installed
Steps Taken : We are checking on it
26-11-2025 11:03:14 - PDXC Integration (Work notes)
Assigned to Prachi Kale.
26-11-2025 11:02:58 - PDXC Integration (Work notes)
Assigned to Prachi Kale.
26-11-2025 11:02:57 - PDXC Integration (Additional comments)
prachi.kale@dxc.com: Thanks for raising the incident. The incident has been acknowledged and we will start working on it immediately. In case we need further information related to the incident, we will contact you immediately.
26-11-2025 11:00:24 - PDXC Integration (Work notes)
Assigned to Prachi Kale.
26-11-2025 10:55:08 - PDXC Integration (Work notes)
Assigned to Prachi Kale.
26-11-2025 10:51:38 - PDXC Integration (Work notes)
Vendor Referenced this CI Value on Creation not found in database : TATUATLIC103
26-11-2025 10:51:34 - PDXC Integration (Work notes)
Added attachment ::  QLDRail_INC added (CNDEF0001178) - License error.png
26-11-2025 10:51:12 - Liam Bryan (Work notes)
Platform DXC Integration incident INC0573269 created INC40662574
26-11-2025 10:50:57 - Liam Bryan (Work notes)
Assigning to DXC CloudOps,
issue possibly related to investigation under INC0571569
</t>
  </si>
  <si>
    <t xml:space="preserve">
 2025-11-26 10:37:34 Shane Kmet - Assigned to is George Knight was 
 2025-11-26 10:55:30 Andy Phan - State is On Hold was Work in Progress
 2025-11-28 06:51:20 Fred Shea - State is Work in Progress was On Hold
 2025-11-28 08:36:06 Gilbert Noble - Assigned to is Gilbert Noble was 
 2025-11-28 08:57:23 Gilbert Noble - Assignment Group is DXC Desktop CBD was DXC Remote Desktop Support
 2025-11-28 11:27:02 PDXC Integration - State is On Hold was Work in Progress
 2025-12-03 15:33:20 PDXC Integration - State is Work in Progress was On Hold
 2025-12-03 15:34:24 PDXC Integration - State is Resolved was Work in Progress
 2025-12-08 16:00:08  - State is Closed was Resolved</t>
  </si>
  <si>
    <t xml:space="preserve">09-12-2025 15:13:39 - PDXC Integration (Work notes)
Assigned to Harry Mabb.
&lt;br/&gt;Palo CSP account issue resolved by resetting password. User can now login successfully. Panorama access issue resolved by raising a request ticket and creating access once approved.
09-12-2025 15:13:34 - PDXC Integration (Work notes)
Assigned to Harry Mabb.
&lt;br/&gt;Palo CSP account issue resolved by resetting password. User can now login successfully. Panorama access issue resolved by raising a request ticket and creating access once approved.
09-12-2025 15:13:27 - PDXC Integration (Additional comments)
harrison.mabb@dxc.com: Hi Alex,
As discussed on teams, Palo Alto sent through an email saying that your password was reset and you have confirmed that you can now login again.
Thank you for confirming this, I will now close this ticket.
Kind regards,
Harry.
09-12-2025 15:11:08 - PDXC Integration (Work notes)
Assigned to Harry Mabb.
&lt;br/&gt;I raised a TAC case with Palo Alto and they sent through an email to Alex, mentioning that they have reset the users password.
Alex has confirmed that he can now login successfully. Resolving this ticket
09-12-2025 15:09:44 - PDXC Integration (Work notes)
Assigned to Harry Mabb.
05-12-2025 16:01:08 - PDXC Integration (Work notes)
Assigned to Harry Mabb.
&lt;br/&gt;Requested some further information from the user and created a TAC case with Palo Alto around this issue. Awaiting information and testing from the user
01-12-2025 16:37:44 - PDXC Integration (Work notes)
Assigned to Harry Mabb.
&lt;br/&gt;Spoke to Clinton and turns out Alex was having issues with his Cortex login. Awaiting reply from Alex around this issue
27-11-2025 11:34:54 - PDXC Integration (Work notes)
Assigned to Harry Mabb.
&lt;br/&gt;Alex will raise a request ticket to have his account added to Panorama.
As for Palo CSP, Alex is still having issues with this and I am currently going through troubleshooting steps with them atm.
26-11-2025 12:29:34 - PDXC Integration (Work notes)
Assigned to Harry Mabb.
26-11-2025 12:29:24 - PDXC Integration (Work notes)
Assigned to Harry Mabb.
26-11-2025 12:29:24 - PDXC Integration (Work notes)
Assigned to Harry Mabb.
&lt;br/&gt;I have pinged the user on teams around their CSP account and Panorama access and waiting a response
26-11-2025 12:29:20 - PDXC Integration (Additional comments)
harrison.mabb@dxc.com: Hi Alex,
As I mentioned on teams, I have checked your account in the CSP and it looks fine to me. Doesn't show that your account is expired or anything but it looks like you have not logged in for some time.
Regarding Panorama, you will need to access this through Citrix (secureaccess) and not directly on your laptop. This is expected behaviour yes.
As for your access with this, please raise a request ticket and once this has been approved, we will then create your access on Panorama.
Please reach out if you have any questions or concerns.
Kind regards,
Harry.
26-11-2025 12:22:08 - PDXC Integration (Work notes)
Assigned to Harry Mabb.
26-11-2025 09:55:44 - PDXC Integration (Work notes)
Added attachment ::  QLDRail_INC added (CNDEF0001178) - Screenshot 2025-11-26 095453.png
26-11-2025 09:55:29 - Alex Aldelfi (Work notes)
Platform DXC Integration incident INC0573233 updated INC40662039
26-11-2025 09:54:23 - Alex Aldelfi (Work notes)
Platform DXC Integration incident INC0573233 updated INC40662039
26-11-2025 09:54:18 - Alex Aldelfi (Work notes)
I'm also trying to get the Panorama management host "https://dxcqlrmgt001.dxc.qr.com.au/" from my laptop, but it is blocked? it that an expected behaviour?
26-11-2025 09:43:28 - PDXC Integration (Work notes)
Added attachment ::  QLDRail_INC added (CNDEF0001178) - 1825626e-c0ad-4b90-83d2-3221b254701c.jpg
26-11-2025 09:43:08 - Raegan Munro (Work notes)
Platform DXC Integration incident INC0573233 created INC40662039
26-11-2025 09:42:56 - Raegan Munro (Work notes)
Assigning to Firewall as requested by user.
26-11-2025 09:42:00 - Raegan Munro (Work notes)
Investigating.
</t>
  </si>
  <si>
    <t xml:space="preserve">
 2025-11-26 09:21:58 Cameron Horn - Assigned to is George Knight was 
 2025-11-26 09:42:56 Raegan Munro - Assignment Group is DXC Security Firewall Management was Global Service Desk
 2025-11-26 12:29:18 PDXC Integration - State is On Hold was Work in Progress
 2025-12-09 15:09:42 PDXC Integration - State is Work in Progress was On Hold
 2025-12-09 15:13:27 PDXC Integration - State is Resolved was Work in Progress
 2025-12-14 16:00:10  - State is Closed was Resolved</t>
  </si>
  <si>
    <t xml:space="preserve">
 2025-11-26 08:22:27 Cameron Horn - Assigned to is George Knight was 
 2025-11-26 09:01:09 Liam Bryan - Assignment Group is DXC Application AUS was Global Service Desk
 2025-12-03 07:56:10 PDXC Integration - State is Resolved was Work in Progress
 2025-12-08 08:00:03  - State is Closed was Resolved</t>
  </si>
  <si>
    <t xml:space="preserve">09-12-2025 11:43:41 - Tanmay Dave (Additional comments)
Hi @Jarod Schulte
You have been added to all the required teams now, your work orders for respective teams should also sync soon.
Thanks
26-11-2025 09:05:14 - Tharun Kumar Guddeti (Work notes)
Hi Team
Please add as requested
26-11-2025 09:02:09 - Liam Bryan (Work notes)
Assigning to Mobility Solutions (EAS Team) for assistance.
</t>
  </si>
  <si>
    <t xml:space="preserve">
 2025-11-26 08:20:22 Cameron Horn - Assigned to is George Knight was 
 2025-11-26 09:02:09 Liam Bryan - Assignment Group is Mobility solutions (EAS Team) was Global Service Desk
 2025-11-26 09:05:14 Tharun Guddeti - Assignment Group is Obzervr Capture (Digital Maintainer) was Mobility solutions (EAS Team)
 2025-11-28 14:07:31 Tanmay Dave - Assigned to is Tanmay Dave was 
 2025-12-09 11:43:51 Tanmay Dave - State is Resolved was Work in Progress
 2025-12-14 12:00:13  - State is Closed was Resolved</t>
  </si>
  <si>
    <t xml:space="preserve">09-12-2025 15:11:33 - Frederic Shea (Work notes)
.
09-12-2025 15:05:31 - Guest (Additional comments)
reply from: eddie.pritchard@certrail.com
Thanks, sorry we can’t help. Eddie Pritchard Training Manager, QLD M +61 (0) 409 866 507 A Ian Barclay Building Room 1. 3, 460-492 Beaudesert Road, Salisbury, Qld, 4107 E Eddie. Pritchard@ certrail. com W ​​​​ www. cert. edu. au RTO # 51333 DISCLAIMER: 
Thanks, sorry we can’t help.
Eddie Pritchard
Training Manager, QLD
[cid:image006.png@01DC691D.27C45AA0]
M
+61 (0) 409 866 507&lt;tel:+61%20(0)%20409%20866%20507&gt;
A
Ian Barclay Building Room 1.3, 460-492 Beaudesert Road, Salisbury, Qld, 4107
E
Eddie.Pritchard@certrail.com&lt;mailto:Eddie.Pritchard@certrail.com&gt;
W
​​​​
www.cert.edu.au&lt;https://urldefense.com/v3/__https://www.cert.edu.au/__;!!OewlTa1rXg!X9EbyrRSrm0Oou99OLew3qaN5jRJq2dKv-g0eY1OZi9QOWqbbpy4ooPt_Nr5bXKq2kpzRRYrq6KwnSXWlzM2eteDr_gqfXuO9Mw$&gt;
RTO #
51333
[cid:image007.png@01DC691D.27C45AA0]
[cid:image008.png@01DC691D.27C45AA0]
[cid:image009.jpg@01DC691D.27C45AA0]
DISCLAIMER:
This communication (including any attachment) is for the named person’s use only. It may contain confidential and/or legally privileged information. No confidentiality or privilege is waived or lost by any error in transmission. If you receive this communication in error, please immediately notify the sender and delete it from your system. You must not disclose, copy or rely on any part of this communication if you are not the intended recipient.
09-12-2025 14:54:03 - Guest (Additional comments)
reply from: TrainingIntegration@QR.COM.AU
Hi Eddie,
Thanks for your email.  I believe we are trying to train an employee who will be able to deliver this training for QR going forward.  Once trained, we may not have many requests for this training.
Appreciate your help though.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10:45:32 - Raegan Munro (Work notes)
.
09-12-2025 10:25:17 - Guest (Additional comments)
reply from: eddie.pritchard@certrail.com
Hi Duane Sorry for the delay – the trainer I have doesn’t have the national unit and has only ever been enterprise qualified so I can’t help – seems very RIM specific and traditionally never nationally accredited. Is this likely to be an ongoing
Hi Duane
Sorry for the delay – the trainer I have doesn’t have the national unit and has only ever been enterprise qualified so I can’t help – seems very RIM specific and traditionally never nationally accredited. Is this likely to be an ongoing requirement? Interested in whether it is worth getting our trainers ‘certified’ for future work/RPL.
Regards
Eddie Pritchard
Training Manager, QLD
[cid:image001.png@01DC68F5.68CC06B0]
M
+61 (0) 409 866 507&lt;tel:+61%20(0)%20409%20866%20507&gt;
A
Ian Barclay Building Room 1.3, 460-492 Beaudesert Road, Salisbury, Qld, 4107
E
Eddie.Pritchard@certrail.com&lt;mailto:Eddie.Pritchard@certrail.com&gt;
W
​​​​
www.cert.edu.au&lt;https://urldefense.com/v3/__https://www.cert.edu.au/__;!!OewlTa1rXg!XQNFZgsG03oSI28lONNg9Wdo18coSzLxi8yIqQNUEbtdRTYsjlfsWXULeuyjngUiy2LqPiSDPV0ScLPspqU_WGL9NosSie6Ua4k$&gt;
RTO #
51333
[cid:image002.png@01DC68F5.68CC06B0]
[cid:image003.png@01DC68F5.68CC06B0]
[cid:image004.jpg@01DC68F5.68CC06B0]
DISCLAIMER:
This communication (including any attachment) is for the named person’s use only. It may contain confidential and/or legally privileged information. No confidentiality or privilege is waived or lost by any error in transmission. If you receive this communication in error, please immediately notify the sender and delete it from your system. You must not disclose, copy or rely on any part of this communication if you are not the intended recipient.
03-12-2025 15:43:18 - Frederic Shea (Work notes)
.
03-12-2025 15:32:30 - Guest (Additional comments)
reply from: TrainingIntegration@QR.COM.AU
Hi Eddie,
That could work out perfect.  I’ve had a reply from another training provider who can train in the other 2 x units, but can’t deliver non-destructive testing.
Do you mind sending us a quote and available dates for just that unit?
Thanks heaps.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11:22:25 - Zoe O'Brien (Work notes)
.
03-12-2025 11:16:10 - Guest (Additional comments)
reply from: eddie.pritchard@certrail.com
Hi Duane Sorry to take so long to get back to you, my trainers are aluminothermc and non-destructive testing qualified but not qualified in the ultrasonic testing and flashbutt welding and I can’t find any in our other states. Speno and Relam
Hi Duane
Sorry to take so long to get back to you, my trainers are aluminothermc and non-destructive testing qualified but not qualified in the ultrasonic testing and flashbutt welding and I can’t find any in our other states. Speno and Relam specialise in this but not sure they have an RTO/nationally accredited training.
Sorry I can’t help.
Eddie Pritchard
Training Manager, QLD
[cid:image002.png@01DC6445.F9A1BE00]
M
+61 (0) 409 866 507&lt;tel:+61%20(0)%20409%20866%20507&gt;
A
Ian Barclay Building Room 1.3, 460-492 Beaudesert Road, Salisbury, Qld, 4107
E
Eddie.Pritchard@certrail.com&lt;mailto:Eddie.Pritchard@certrail.com&gt;
W
​​​​
www.cert.edu.au&lt;https://urldefense.com/v3/__https://www.cert.edu.au/__;!!OewlTa1rXg!X7QOXUeeVaPRl3OT5NtH03HVleEEjcuu7T-5_pKYeb9gDieEaTGzmxKcYV0GmcD6sRWiCg7-9ML-myIpPUXk3QTSD5sTWI8RDu0$&gt;
RTO #
51333
[cid:image003.png@01DC6445.F9A1BE00]
[cid:image004.png@01DC6445.F9A1BE00]
[cid:image005.jpg@01DC6445.F9A1BE00]
DISCLAIMER:
This communication (including any attachment) is for the named person’s use only. It may contain confidential and/or legally privileged information. No confidentiality or privilege is waived or lost by any error in transmission. If you receive this communication in error, please immediately notify the sender and delete it from your system. You must not disclose, copy or rely on any part of this communication if you are not the intended recipient.
</t>
  </si>
  <si>
    <t>INC0573175</t>
  </si>
  <si>
    <t xml:space="preserve">11-12-2025 15:43:08 - PDXC Integration (Work notes)
Assigned to Grant Mendes.
11-12-2025 15:43:08 - PDXC Integration (Work notes)
Assigned to Grant Mendes.
11-12-2025 15:43:00 - PDXC Integration (Additional comments)
gnoble3@dxc.com: Hello Jeanine, 
Can you please confirm how long your guest wifi access is needed for?
Kind regards,
Queensland Rail
Gilbert Noble
REMOTE DESKTOP SUPPORT
Level 3, 21 Kirksway Place
Battery Point, Tasmania 7004
T: 07 3072 5000
W: queenslandrail.com.au
E: ITservicedesk@qr.com.au
27-11-2025 08:44:05 - PDXC Integration (Work notes)
Assigned to Grant Mendes.
26-11-2025 13:44:15 - PDXC Integration (Work notes)
Added attachment ::  QLDRail_INC added (CNDEF0001178) - Screenshot 2025-11-26 141253.png
26-11-2025 13:43:52 - Pruthvish Patel (Work notes)
Platform DXC Integration incident INC0573175 updated INC40663943
26-11-2025 13:43:44 - PDXC Integration (Work notes)
Added attachment ::  QLDRail_INC added (CNDEF0001178) - Screenshot 2025-11-26 141253.png
26-11-2025 13:43:20 - Pruthvish Patel (Work notes)
Platform DXC Integration incident INC0573175 updated INC40663943
26-11-2025 13:40:14 - PDXC Integration (Work notes)
Vendor Referenced this CI Value on Creation not found in database : General Enquiries (Generic Ci)
26-11-2025 13:39:52 - Pruthvish Patel (Work notes)
Platform DXC Integration incident INC0573175 created INC40663943
26-11-2025 13:39:43 - Pruthvish Patel (Work notes)
SD assigning to DXC Desktop CBD for further investigation
</t>
  </si>
  <si>
    <t xml:space="preserve">
 2025-11-27 08:44:03 PDXC Integration - State is Work in Progress was New
 2025-12-11 15:43:00 PDXC Integration - State is On Hold was Work in Progress</t>
  </si>
  <si>
    <t xml:space="preserve">
 2025-11-25 17:10:25 Shane Kmet - Assigned to is Raegan Munro was Shane Kmet
 2025-11-25 17:17:55 Raegan Munro - Assignment Group is DXC Intune Support was Global Service Desk
 2025-11-25 18:58:35 PDXC Integration - Assignment Group is DXC Infra Active Directory was DXC Intune Support
 2025-11-25 19:20:57 PDXC Integration - Assignment Group is Global Service Desk was DXC Infra Active Directory
 2025-11-26 05:35:45 Cameron Horn - Assigned to is George Knight was 
 2025-11-26 08:56:37 Fred Shea - State is On Hold was Work in Progress
 2025-12-04 12:52:54 Cameron Horn - State is Resolved was On Hold
 2025-12-09 13:00:06  - State is Closed was Resolved</t>
  </si>
  <si>
    <t xml:space="preserve">
 2025-12-03 15:14:19 PDXC Integration - State is Resolved was Work in Progress
 2025-12-08 16:00:01  - State is Closed was Resolved</t>
  </si>
  <si>
    <t xml:space="preserve">09-12-2025 12:43:38 - PDXC Integration (Work notes)
Assigned to NAYAN P JOSHI.
&lt;br/&gt;services restarted multiple times, issue persists
09-12-2025 12:43:24 - PDXC Integration (Work notes)
Assigned to NAYAN P JOSHI.
&lt;br/&gt;services restarted multiple times, issue persists
09-12-2025 12:43:23 - PDXC Integration (Additional comments)
nayanp.joshi@dxc.com: services has been restarted
09-12-2025 12:40:24 - PDXC Integration (Work notes)
Assigned to NAYAN P JOSHI.
09-12-2025 08:11:58 - PDXC Integration (Work notes)
Assigned to NAYAN P JOSHI.
&lt;br/&gt;services has been restarted
08-12-2025 12:58:24 - PDXC Integration (Work notes)
Assigned to NAYAN P JOSHI.
&lt;br/&gt;services has been restarted
05-12-2025 12:41:14 - PDXC Integration (Work notes)
Assigned to NAYAN P JOSHI.
&lt;br/&gt;services has been restarted
04-12-2025 11:24:04 - PDXC Integration (Work notes)
Assigned to NAYAN P JOSHI.
&lt;br/&gt;services has been restarted
03-12-2025 11:17:08 - PDXC Integration (Work notes)
Assigned to NAYAN P JOSHI.
&lt;br/&gt;services has been restarted
02-12-2025 14:55:04 - PDXC Integration (Work notes)
Assigned to NAYAN P JOSHI.
&lt;br/&gt;Failed to update the releated lists: None of the affectedCis provided by QLDRail_INC exist in ServiceNow: CPTPRDMCM105. Cannot updated the affected CIs. (F8EDD3803DBA431AAEBD3E035F7CA1DD)
02-12-2025 14:54:17 - Liam Bryan (Work notes)
Platform DXC Integration incident INC0573019 updated INC40647931
02-12-2025 14:54:13 - Liam Bryan (Work notes)
ConfigMgr Server Component Issue 
  Alert Description 
Source:    ConfigMgr WSUS Synchronization Manager - CPTPRDMCM105.CORP.QR.COM.AU 
Full Path Name:    CPTPRDMCM105.corp.qr.com.au\ConfigMgr Component Server - CPTPRDMCM105.CORP.QR.COM.AU\ConfigMgr WSUS Synchronization Manager - CPTPRDMCM105.CORP.QR.COM.AU 
Alert Monitor:    Server Component 
Created:    2/12/2025 3:32:22 PM 
  Component ConfigMgr WSUS Synchronization Manager - CPTPRDMCM105.CORP.QR.COM.AU (SMS_WSUS_SYNC_MANAGER) on serverCPTPRDMCM105.corp.qr.com.au is not working properly.
Knowledge:     View additional knowledge... 
Summary
This is an aggregation monitor of component health status. Check the unit monitors for root causes and resolutions.
Hide knowledge
02-12-2025 12:27:24 - PDXC Integration (Work notes)
Assigned to NAYAN P JOSHI.
&lt;br/&gt;services has been restarted
01-12-2025 11:10:08 - PDXC Integration (Work notes)
Assigned to NAYAN P JOSHI.
&lt;br/&gt;services has been restarted
28-11-2025 11:16:48 - PDXC Integration (Work notes)
Assigned to NAYAN P JOSHI.
&lt;br/&gt;services has been restarted
27-11-2025 11:09:36 - PDXC Integration (Work notes)
Assigned to NAYAN P JOSHI.
&lt;br/&gt;services has been restarted
26-11-2025 11:11:08 - PDXC Integration (Work notes)
Assigned to NAYAN P JOSHI.
&lt;br/&gt;services will be restarted
25-11-2025 15:06:19 - PDXC Integration (Work notes)
Assigned to NAYAN P JOSHI.
25-11-2025 15:06:18 - PDXC Integration (Work notes)
Assigned to NAYAN P JOSHI.
25-11-2025 15:06:13 - PDXC Integration (Additional comments)
diya.dey@dxc.com: services will be restarted
25-11-2025 15:05:38 - PDXC Integration (Work notes)
Assigned to DIYA DEY.
25-11-2025 14:56:25 - PDXC Integration (Work notes)
Vendor Referenced this CI Value on Creation not found in database : CPTPRDMCM105
Vendor Referenced this Business Service Value on Creation not found in database : SCOM
25-11-2025 14:56:09 - Shane Kmet (Work notes)
Platform DXC Integration incident INC0573019 created INC40647931
</t>
  </si>
  <si>
    <t xml:space="preserve">
 2025-11-25 15:05:33 PDXC Integration - State is Work in Progress was New
 2025-11-25 15:06:13 PDXC Integration - State is On Hold was Work in Progress
 2025-12-09 12:40:17 PDXC Integration - State is Work in Progress was On Hold
 2025-12-09 12:43:23 PDXC Integration - State is Resolved was Work in Progress
 2025-12-14 13:00:04  - State is Closed was Resolved</t>
  </si>
  <si>
    <t xml:space="preserve">
 2025-11-25 17:30:20 PDXC Integration - State is On Hold was Work in Progress
 2025-12-03 12:03:24 PDXC Integration - State is Work in Progress was On Hold
 2025-12-03 12:03:49 PDXC Integration - State is Resolved was Work in Progress
 2025-12-08 13:00:01  - State is Closed was Resolved</t>
  </si>
  <si>
    <t xml:space="preserve">
 2025-11-25 14:35:16 Shane Kmet - Assigned to is Raegan Munro was 
 2025-11-25 15:20:00 Raegan Munro - Assignment Group is Obzervr Capture (Digital Maintainer) was Global Service Desk
 2025-11-28 14:07:16 Tanmay Dave - Assigned to is Tanmay Dave was 
 2025-12-05 13:38:40 Tanmay Dave - State is Resolved was Work in Progress
 2025-12-10 14:00:01  - State is Closed was Resolved</t>
  </si>
  <si>
    <t xml:space="preserve">11-12-2025 10:44:33 - Casey Micklesson (Additional comments)
Hi Jenn,
According to Telstra, there is no current outages at Narangba
No mobile network outages found
There are no known outages at
NARANGBA, QLD 4504
For nbn co ltd outages, search by address instead.
Can you please confirm everything is working as it should?
Please note this ticket will be closed in 3 days if no response is received.
Thank you,
08-12-2025 15:58:38 - Casey Micklesson (Additional comments)
Hi Jenn,
According to Telstra, there is no current outages at Narangba
No mobile network outages found
There are no known outages at
NARANGBA, QLD 4504
For nbn co ltd outages, search by address instead.
Can you please confirm everything is working as it should?
Thank you,
05-12-2025 09:17:55 - Casey Micklesson (Additional comments)
Hi Jenn,
According to Telstra, there is no current outages at Narangba
No mobile network outages found
There are no known outages at
NARANGBA, QLD 4504
For nbn co ltd outages, search by address instead.
Can you please confirm everything is working as it should?
Thank you,
01-12-2025 14:50:18 - Casey Micklesson (Work notes)
Telstra not showing any outages in location
Waiting user to confirm before closing the ticket.
01-12-2025 14:50:18 - Casey Micklesson (Additional comments)
Hi Jenn,
According to Telstra, there is no current outages at Narangba
No mobile network outages found
There are no known outages at
NARANGBA, QLD 4504
For nbn co ltd outages, search by address instead.
Can you please confirm everything is working as it should?
Thank you,
26-11-2025 11:34:22 - Casey Micklesson (Additional comments)
Hi Jenn,
Please see the most recent update from Telstra:
Telstra Network Disruption Advice - Unplanned Outage
Telstra is restoring an unplanned outage impacting mobile/fixed services around the Moreton Bay area impacting services in Closeburn, Mount Samson, Samsonvale, Upper Caboolture, Caboolture West, Moorina, Narangba Valley West, Beachmere, Stony Creek, Delaneys Creek, Woorim, Woodford, D'Aguilar, Bellara, Pacific Harbour, White Patch, Bongaree, Deception Bay West, Bracalba, Beerburrum West State Forrest, Sandstone Point West, Godwin Beach, Beachmere, Donnybrook, Toorbul, Meldale, Woodford, Peacebourne &amp; Morayfield.
Any calls to Triple Zero from a Telstra mobile when the site is off air will automatically connect to another mobile network if available for connection to emergency services.
We know outages like this are frustrating for our customers and recommend referring to the below 'Further Information' section for tips on how stay connected.
Our network teams are working as quickly as possible to restore services and we suggest keeping up to date on this outage via 
https://www.telstra.com.au/outages 
Thank you for your patience and understanding while we restore services.
Please reach out if you have any questions.
Tips for improving connectivity while works are underway.
Telstra customers can continue to make calls and send texts during disruption to mobile services by switching on Wi-Fi Calling. This is a free setting on most popular mobile phones and allows your mobile to make and receive mobile calls while connected to Wi-Fi.
We also encourage business owners talk to their bank about connecting their EFTPOS terminals to their NBN or Wi-Fi connection to prevent delays in processing transactions.
25-11-2025 16:52:06 - Jennifer Reilly (Additional comments)
Thankyou
25-11-2025 16:44:55 - Casey Micklesson (Additional comments)
Hi Jenn, 
There is a current Telstra outage affecting the area. 
The most recent update is: Telstra has found the issue and are waiting on a Technician to become available to work on this. 
We will keep you updated as this progresses however, please advise if there is any further issues. 
Thank you,
25-11-2025 16:44:55 - Casey Micklesson (Work notes)
Confirmed due to weather events there is outages in and around the Narangba area. 
Flagged with ICT Telecoms to be safe. 
Updated customer
25-11-2025 14:40:47 - Raegan Munro (Work notes)
Assigning to Telstra for further assistance.
25-11-2025 13:58:56 - Matthew Pimm (Work notes)
Spoke to station staff and computers had access to internet only mobiles is having an outage. There is Telstra mobiles outage in the area causing the mobile internet to not be available to the user.as per below link.
https://www.telstra.com.au/outages
25-11-2025 13:41:27 - Cameron Horn (Work notes)
Jenn Reilly called and advised that the correct location of the outage is Narangba Station 440 Burpengary Rd, Narangba, Qld (Narangba)
25-11-2025 13:36:41 - Cameron Horn (Work notes)
Assigning to the Brisbane FCC team to investigate
</t>
  </si>
  <si>
    <t xml:space="preserve">11-12-2025 15:11:50 - Phoebe Hill (Additional comments)
reply from: phoebe.hill@qr.com.au
Hi Team,
I would like to request that Agent access be enabled in my Microsoft 365 Copilot account.
Currently, I do not have access to any “Apps” within Copilot. During a recent Microsoft Copilot show-and-tell session for QR Procurement, I noticed that I was unable to access the features that were being demonstrated.
It appears this may be related to a back-end setting. Ideally, I would like access to the “Built by Microsoft” apps, such as Researcher and Analyst.
Please let me know if you require any additional information from me to process this request. I have included screenshots for reference.
Thank you very much for your assistance.
Kind regards,
Phoebe Hill
02-12-2025 14:52:48 - PDXC Integration (Work notes)
Assigned to Suraj Rai.
&lt;br/&gt;User needs Copilot Studio licensing and permissions to create agents, not Microsoft 365 Copilot. No further support required.
02-12-2025 14:52:38 - PDXC Integration (Work notes)
Assigned to Suraj Rai.
&lt;br/&gt;User needs Copilot Studio licensing and permissions to create agents, not Microsoft 365 Copilot. No further support required.&lt;br/&gt;No response from user, closing the ticket following 3 strike process.
02-12-2025 14:52:38 - PDXC Integration (Work notes)
Assigned to Suraj Rai.
&lt;br/&gt;User needs Copilot Studio licensing and permissions to create agents, not Microsoft 365 Copilot. No further support required.
02-12-2025 14:52:31 - PDXC Integration (Additional comments)
srai7@dxc.com: Hi @Phoebe Hill
Regarding - "Issue for Create an Agent"
To create agents the user needs Copilot Studio licensing and permissions — 
Microsoft 365 Copilot = AI for Word, Excel, Outlook, Teams, etc.
Copilot Studio = Platform to create custom copilots/agents.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02-12-2025 14:51:24 - PDXC Integration (Work notes)
Assigned to Suraj Rai.
01-12-2025 11:40:44 - PDXC Integration (Work notes)
Assigned to Suraj Rai.
01-12-2025 11:40:39 - PDXC Integration (Additional comments)
srai7@dxc.com: Hi @Phoebe Hill
Regarding - "Issue for Create an Agent"
To create agents the user needs Copilot Studio licensing and permissions — not Microsoft 365 Copilot.
Microsoft 365 Copilot = AI for Word, Excel, Outlook, Teams, etc.
Copilot Studio = Platform to create custom copilots/agents.
Please note that - In case of no response is received by today's EOB, we assume no further support is required and proceed with archiving this case.
Kindly let us know, if need any further information. Thanks!
28-11-2025 13:46:44 - PDXC Integration (Work notes)
Assigned to Suraj Rai.
28-11-2025 13:46:39 - PDXC Integration (Additional comments)
srai7@dxc.com: Hi @Phoebe Hill
Regarding - "Issue for Create an Agent"
To create agents the user needs Copilot Studio licensing and permissions — not Microsoft 365 Copilot.
Microsoft 365 Copilot = AI for Word, Excel, Outlook, Teams, etc.
Copilot Studio = Platform to create custom copilots/agents.
Please let us know, if need any further information. Thanks!
27-11-2025 12:35:34 - PDXC Integration (Work notes)
Assigned to Suraj Rai.
27-11-2025 12:35:27 - PDXC Integration (Additional comments)
srai7@dxc.com: Hi @Phoebe Hill
Regarding - "Issue for Create an Agent"
To create agents the user needs Copilot Studio licensing and permissions — not Microsoft 365 Copilot.
Microsoft 365 Copilot = AI for Word, Excel, Outlook, Teams, etc.
Copilot Studio = Platform to create custom copilots/agents.
Please let us know, if need any further information. Thanks!
26-11-2025 16:54:09 - Phoebe Hill (Work notes)
Platform DXC Integration incident INC0572955 updated INC40648087
26-11-2025 16:54:05 - Phoebe Hill (Additional comments)
reply from: phoebe.hill@qr.com.au
Hi there,
The screenshot I provided is from a youtube tutorial I was trying to follow. The screenshot was showing you the feature I wanted access to.
Please see Screenshot attached to this email/comment, showing I don’t have the Agent access.
[cid:image001.png@01DC5EF5.254DDAD0]
Thanks,
Phoebe
26-11-2025 14:10:54 - PDXC Integration (Work notes)
Assigned to Suraj Rai.
26-11-2025 14:10:50 - PDXC Integration (Additional comments)
srai7@dxc.com: Hi @Phoebe Hill
Regarding - "Issue for Create an Agent"
As per the given screen shot, we can see that the 'Create Agent' is available, could you please let us know the error you receive when you try to click the Create Agent tab. And also did you try checking the same from Teams online, please try checking from Teams online if you have not.
Thanks!
25-11-2025 17:10:28 - PDXC Integration (Work notes)
Assigned to Suraj Rai.
25-11-2025 17:10:14 - PDXC Integration (Work notes)
Assigned to Suraj Rai.
25-11-2025 17:10:12 - PDXC Integration (Additional comments)
srai7@dxc.com: Hi @Phoebe Hill
Regarding -  "Issue  for Create an Agent"
As per the given screen shot, we can see that the 'Create Agent' is available, could you please let us know the error you receive when you try to click the Create Agent tab. And also did you try checking the same from Teams online, please try checking from Teams online if you have not.
Thanks!
25-11-2025 15:21:58 - PDXC Integration (Work notes)
Assigned to Suraj Rai.
25-11-2025 15:14:24 - PDXC Integration (Work notes)
Vendor Referenced this CI Value on Creation not found in database : General Enquiries (Generic Ci)
Vendor Referenced this Business Service Value on Creation not found in database : Microsoft Copilot for M365
25-11-2025 15:14:18 - PDXC Integration (Work notes)
Added attachment ::  QLDRail_INC added (CNDEF0001178) - Agents Screenshot.jpg
25-11-2025 15:14:10 - Andy Phan (Work notes)
Platform DXC Integration incident INC0572955 created INC40648087
25-11-2025 15:13:57 - Andy Phan (Work notes)
Assigning to O365 as per INC0559977.
25-11-2025 15:09:58 - Andy Phan (Work notes)
Investigating
</t>
  </si>
  <si>
    <t xml:space="preserve">10-12-2025 09:49:49 - PDXC Integration (Work notes)
Assigned to Jaymesh Sharma.
10-12-2025 09:49:42 - PDXC Integration (Additional comments)
james.sharma@dxc.com: Spoke with Lisa regarding the issue.
Users are currently on leave until 15/12/2025.
Lisa will confirm if the issue is resolved after their return.
Will follow up next Monday.
09-12-2025 11:12:08 - PDXC Integration (Work notes)
Assigned to Jaymesh Sharma.
09-12-2025 11:11:54 - PDXC Integration (Work notes)
Assigned to Jaymesh Sharma.
09-12-2025 11:11:48 - PDXC Integration (Additional comments)
james.sharma@dxc.com: Hi Lisa, could you please visit Techbar located at RC1 when you're available. Thanks
09-12-2025 09:39:49 - PDXC Integration (Work notes)
Assigned to Jaymesh Sharma.
08-12-2025 13:02:21 - Martyn Connor (Work notes)
Platform DXC Integration incident INC0572922 updated INC40646824
08-12-2025 13:02:16 - Martyn Connor (Work notes)
had a call with Nic Baars from NTT,
He has been working through the issue with this one. but has confirmed this is only happening on Surface 6 devices, Regardless of this being Win10 or Win11.
Raising case to desktop and reaching out to Roy in Desktop space to assist further.
03-12-2025 12:26:25 - Zahra Gholami (Work notes)
SDA tried to check the Outlook setting  
SDA Tried to help to troubleshoot the issue
user advised that do not change the setting at all
user advised that they do not want us to troubleshoot  Remotely
03-12-2025 12:06:51 - Zahra Gholami (Work notes)
Troubleshooting that is done:
Remoted into the computer QRSL-NWAMQS1KUJ
Issue Summary
•  User edits emails as part of their role and attempts to attach a copy of the edited email to a new email.
•  During the attachment process, Outlook crashes.
•  Outlook closes unexpectedly and then reopens automatically.
Observed Behavior
•  After Outlook reopens, the edited text is preserved and saved.
•  However, the attachment is missing — the email copy is not attached to the new email.
Impact
•  User cannot complete the required workflow of editing and attaching emails.
•  This disrupts role-based responsibilities and reduces efficiency
Multiple users have the same issue
03-12-2025 11:58:41 - Zahra Gholami (Work notes)
Lisa will be away Tomorrow 
when calling please talk to Sally or Daniel 
user advised us to not make any changes in Outlook setting 
user advised that they do not want us to troubleshoot it further
user advised they need someone to fix the problem in person not remote
multiple users are not able to work 
assigning to Win11 Project Hypercare
03-12-2025 10:50:20 - Matthew Lever (Additional comments)
Hi Lisa,
I just wanted to follow up with you and determine if you are still having issues with your Outlook?
I tried to call you yesterday around 10:30AM and was advised you would call back.
If so, please give us a call on 07 3072 5000 (we are option 1), or alternatively email us at ITServiceDesk@qr.com.au so that we may complete further troubleshooting. Please be sure to cite incident no. {INC0572922} when you do so.
In the event that you are no longer having these issues please advise so that we may proceed with ticket closure.
Kind regards,
Matthew Lever
02-12-2025 10:37:43 - Matthew Lever (Work notes)
SDA attempted to call user on 1300723905 - Lisa already on the phone
User will call back.
Check Outlook Version, Repair Outlook and recreate profiles for troubleshooting is the next step. This was meant to  Monday 1st Dec at 10am. 10:30am Adelaide time.
02-12-2025 08:52:58 - Andy Phan (Work notes)
Calling user at 10:30am to check if the issue with windows 11 is still happening.
02-12-2025 08:51:55 - Andy Phan (Work notes)
Investigating
01-12-2025 12:54:27 - George Knight (Work notes)
Lisa Green called back
Advised to select Windows 11 option in call queue
01-12-2025 12:50:00 - Jack Filmer (Work notes)
re called user as per there request below
another person picked up said they will get user to call back as she is on a call right now
01-12-2025 12:10:30 - Lisa Green (Additional comments)
Hi, per my message to Andy 4 days ago - please call 1300723905 the mobile number listed on my profile is a shared device and I don't have it with me
01-12-2025 10:14:49 - Zahra Gholami (Additional comments)
Hi Lisa,
I tried to contact you on 0427 295 485 regarding this incident. I left a voice mail if you could please contact the service desk via 07 3072 5000,
When you do so, please reference this incident number (INC0572922) and we will continue troubleshooting the issue.
Kind regards,
Zahra Gholami
01-12-2025 10:13:54 - Zahra Gholami (Work notes)
SDA called user 
user did not pick up
left a voice mail message 
advised the user to call us back to troubleshoot the issue together
01-12-2025 09:09:50 - Jack Filmer (Additional comments)
Hi Lisa Green,
I tried to contact you on 0427 295 485 regarding this incident. I left a voice mail if you could please contact the service desk via 07 3072 5000,
When you do so please reference this incident number (INC0572922) and we will continue troubleshooting the issue.
Kind regards,
Jack F
01-12-2025 09:09:50 - Jack Filmer (Work notes)
attempted to call user did not pick up left VM
27-11-2025 14:32:35 - Andy Phan (Work notes)
Called user. User explained 5 staff with surface 6 Laptops. Outlook crashes 
Issue occurs when: 
Adding notes or attachments to a received email in Outlook, it crashes. 
Different staff members have different devices and windows versions. 
Lisa is WFH. User says to call back next week. Preferably Monday next week. 1st dec 10am. 
Outlook working fine: 
Another User (Nikki) - Surface pro 6 = SL233593
Lisa Surface 4 working fine. 
Outlook not working: 
Brad Surface pro 6 Windows 11 not working. 
Windows 10 (Surface Pro 6): 
Sarah Turner
Gaye Stafford
Kim Corliss
Check Outlook Version, Repair Outlook and recreate profiles for troubleshooting is the next step. Call user on Monday 1st Dec at 10am. 10:30am Adelaide time. 
Pending Monday scheduled call with user.
27-11-2025 14:17:42 - Lisa Green (Additional comments)
And Yes - there has been no update, no one from the O365 team has contacted myself or my team
27-11-2025 14:17:05 - Lisa Green (Additional comments)
Andy - please call 1300723905 and ask to speak to myself. The mobile number listed on my profile is a shared mobile
27-11-2025 14:15:32 - Andy Phan (Work notes)
Called user and left a voicemail to contact us back.
Repair Outlook and recreate profiles for troubleshooting is the next step once the user contacts us back.
27-11-2025 14:15:32 - Andy Phan (Additional comments)
Hi Lisa,
I couldn't reach you on 0427 295 485.  Are you still having issues with Outlook? 
If you have any further issues with this please feel free to contact us by calling 07 3072 5000 (we are option 1), or alternatively email us at ITServiceDesk@qr.com.au.
Kind regards,
Andy
27-11-2025 14:13:45 - Andy Phan (Work notes)
Investigating
26-11-2025 08:56:00 - Andy Phan (Additional comments)
Hi Lisa,
Are you still having issues with Outlook?
If you have any further issues with this please feel free to contact us by calling 07 3072 5000 (we are option 1), or alternatively email us at ITServiceDesk@qr.com.au.
Kind regards,
Andy
26-11-2025 08:56:00 - Andy Phan (Work notes)
Called user and left a voicemail to contact us back. 
Repair Outlook and recreate profiles for troubleshooting is the next step once the user contacts us back.
26-11-2025 08:52:26 - Andy Phan (Work notes)
Investigating
25-11-2025 15:51:35 - Shane Kmet (Work notes)
Note sbelow indicate this issue and users devices are Windows 11 
Asisgning to Win11 Service Desk
25-11-2025 13:30:39 - Lisa Green (Additional comments)
Hi Andy, I am logging this on behalf of 5 of my staff who have all been issued new Surface 6 laptops, 4 of which are on windows 11 and the 5th person downloaded windows 11 yesterday however is still having issues. To the best of my knowledge, yes this is still happening, to all 5 staff. If you would like to call me so I can explain what is happening, please do so. I have previously logged 4 tickets - INC0569985, INC0571785, INC0571061, INC0571246 and was told by James Sharma to log under 1 ticket.
25-11-2025 13:21:48 - Andy Phan (Work notes)
Called user and left a message to call us back regarding the outlook issue.
25-11-2025 13:21:48 - Andy Phan (Additional comments)
Hi Lisa,
Thank you for reaching out to the Queensland Rail IT Service Desk.
Are you still having issues with Outlook? 
If you have any further issues with this please feel free to contact us by calling 07 3072 5000 (we are option 1), or alternatively email us at ITServiceDesk@qr.com.au.
Kind regards,
Andy
25-11-2025 13:18:47 - Andy Phan (Work notes)
Investigating
25-11-2025 13:00:09 - PDXC Integration (Work notes)
SD team kindly check with user's issue for outlook crashing.
I don't see any details on outlook issue of what exactly the issue is. Is it app issue or web as well.
Check its behavior and if it is not getting resolved as per primary SD troubleshooting then only send it to O365 team.
25-11-2025 12:49:26 - Frederic Shea (Work notes)
Platform DXC Integration incident INC0572922 created INC40646824
</t>
  </si>
  <si>
    <t xml:space="preserve">
 2025-11-25 13:00:06 PDXC Integration - Assignment Group is Global Service Desk was DXC O365 Messaging
 2025-11-25 13:21:48 Andy Phan - State is On Hold was New
 2025-11-25 15:51:35 Shane Kmet - Assignment Group is Win11 Service Desk was Global Service Desk
 2025-11-26 08:56:00 Andy Phan - Assigned to is Andy Phan was 
 2025-12-03 11:58:41 Zahra Gholami - State is Work in Progress was On Hold
 2025-12-08 13:02:16 Martyn Connor - Assignment Group is DXC Desktop CBD was Win11 Project Hypercare
 2025-12-09 11:11:48 PDXC Integration - State is On Hold was Work in Progress</t>
  </si>
  <si>
    <t>INC0572892</t>
  </si>
  <si>
    <t xml:space="preserve">08-12-2025 12:48:38 - Tanmay Dave (Additional comments)
Prod/ LIVE environment access has not yet been granted to the user.
We will be adding the user to the teams once we have granted Prod access to the user.
08-12-2025 12:48:26 - Tanmay Dave (Additional comments)
Confirmed with user, that user has access to Obzervr, but he needs to be added to teams in order to see the WOs in Obzervr Manager.
25-11-2025 13:14:39 - Cameron Horn (Work notes)
Allan Trost called the service desk and advised that they need access to Obzervr 
Assigning to the Obzervr Capture (Digital Maintainer) team to assist
25-11-2025 12:02:06 - Raegan Munro (Additional comments)
Hi Allan, 
Thank you for reaching out to the Queensland Rail IT Service Desk.
We tried to contact you on 0429898457 but unfortunately missed you. Could you please give us a call back when you are next available so that we may further troubleshoot this issue?
If you would like to contact us you can do so by calling 07 3072 5000 (we are option 1) or emailing us at ITServiceDesk@qr.com.au. Please be sure to cite incident no. INC0572892 when you do so.
We will also see any comments that you leave on this ticket if you would prefer to contact us that way.
Kind regards, 
Raegan.
25-11-2025 12:02:06 - Raegan Munro (Work notes)
Calling user on 0429898457 to confirm if they are referring to Obzervr / location - No answer but left a voicemail.
25-11-2025 11:59:23 - Raegan Munro (Work notes)
Investigating.
</t>
  </si>
  <si>
    <t xml:space="preserve">
 2025-11-25 12:02:06 Raegan Munro - State is On Hold was New
 2025-11-25 13:14:39 Cameron Horn - State is Work in Progress was On Hold
 2025-11-28 13:56:04 Tanmay Dave - Assigned to is Tanmay Dave was 
 2025-12-08 12:48:41 Tanmay Dave - State is On Hold was Work in Progress</t>
  </si>
  <si>
    <t xml:space="preserve">
 2025-11-25 12:00:18 Cameron Horn - Assignment Group is DXC Desktop Technology Citrix was Global Service Desk
 2025-11-25 12:26:28 Cameron Horn - Assignment Group is Win11 Project Hypercare was DXC Desktop Technology Citrix
 2025-12-03 16:19:59 Jonathon Williams - State is Resolved was New
 2025-12-08 17:00:07  - State is Closed was Resolved</t>
  </si>
  <si>
    <t xml:space="preserve">08-12-2025 11:42:27 - PDXC Integration (Work notes)
Assigned to Harry Mabb.
&lt;br/&gt;Firewall ports 3006 and 60460 opened for CATPRDLIC101. Craig added to policy. Awaiting confirmation for closure.
Justin has confirmed all is now working as it should.
08-12-2025 11:42:18 - PDXC Integration (Work notes)
Assigned to Harry Mabb.
&lt;br/&gt;Firewall ports 3006 and 60460 opened for CATPRDLIC101. Craig added to policy. Awaiting confirmation for closure.
Justin has confirmed all is now working as it should.
08-12-2025 11:42:18 - PDXC Integration (Additional comments)
harrison.mabb@dxc.com: Hi Justin,
As discussed on teams, this issue has now been resolved and there is nothing further outstanding.
I will now close this ticket. Thanks again.
Kind regards,
Harry.
08-12-2025 11:38:54 - PDXC Integration (Work notes)
Assigned to Harry Mabb.
05-12-2025 15:59:14 - PDXC Integration (Work notes)
Assigned to Harry Mabb.
&lt;br/&gt;Justin has mentioned that Craig can now access this. Awaiting confirmation on whether this can now be closed
01-12-2025 19:44:54 - PDXC Integration (Work notes)
Assigned to Harry Mabb.
01-12-2025 19:44:44 - PDXC Integration (Work notes)
Assigned to Harry Mabb.
01-12-2025 19:44:37 - PDXC Integration (Additional comments)
harrison.mabb@dxc.com: Hi Justin,
As discussed I have just added Craig to the policy as well. Please let me know if there is any issues.
Kind regards,
Harry.
26-11-2025 16:40:24 - PDXC Integration (Work notes)
Assigned to Harry Mabb.
26-11-2025 16:40:15 - PDXC Integration (Work notes)
Assigned to Harry Mabb.
26-11-2025 16:40:07 - PDXC Integration (Additional comments)
harrison.mabb@dxc.com: Hi Justin,
 I have seen an incident that you have raised for an issue regarding ports not open for CATPRDLIC101 for 3006 and 60460
I have checked the firewall logs and I can see some dropped traffic as it is using a new App-ID by the looks of it
Just wanted to ask if this needs to be open for all users?
Kind regards,
Harry.
25-11-2025 17:57:54 - PDXC Integration (Work notes)
Assigned to Harry Mabb.
&lt;br/&gt;Looking through the firewall logs
25-11-2025 16:24:35 - PDXC Integration (Work notes)
Assigned to Harry Mabb.
25-11-2025 12:27:58 - PDXC Integration (Work notes)
Assigned to Nancy ..
25-11-2025 11:43:54 - PDXC Integration (Work notes)
Added attachment ::  QLDRail_INC added (CNDEF0001178) - SKMFirewall.jpg
25-11-2025 11:43:40 - Justin Carlson (Work notes)
Platform DXC Integration incident INC0572886 created INC40646214
</t>
  </si>
  <si>
    <t xml:space="preserve">
 2025-11-25 12:27:51 PDXC Integration - State is Work in Progress was New
 2025-11-25 15:50:20 PDXC Integration - Assignment Group is DXC Security Firewall Management was DXC Infra Active Directory
 2025-11-26 16:40:07 PDXC Integration - State is On Hold was Work in Progress
 2025-12-08 11:38:49 PDXC Integration - State is Work in Progress was On Hold
 2025-12-08 11:42:18 PDXC Integration - State is Resolved was Work in Progress
 2025-12-13 12:00:04  - State is Closed was Resolved</t>
  </si>
  <si>
    <t xml:space="preserve">
 2025-11-25 12:00:37 Cameron Horn - Assignment Group is DXC Desktop Technology Citrix was Global Service Desk
 2025-11-25 12:25:59 Cameron Horn - Assignment Group is Win11 Project Hypercare was DXC Desktop Technology Citrix
 2025-12-03 16:17:33 Jonathon Williams - State is Resolved was New
 2025-12-08 17:00:05  - State is Closed was Resolved</t>
  </si>
  <si>
    <t xml:space="preserve">
 2025-11-25 10:08:12 Shane Kmet - Assigned to is Fred Shea was 
 2025-11-25 10:25:17 Andy Phan - Assignment Group is DXC Security Firewall Management was Global Service Desk
 2025-11-25 14:57:53 PDXC Integration - State is On Hold was Work in Progress
 2025-12-03 15:13:57 PDXC Integration - State is Work in Progress was On Hold
 2025-12-03 15:16:58 PDXC Integration - State is Resolved was Work in Progress
 2025-12-08 16:00:04  - State is Closed was Resolved</t>
  </si>
  <si>
    <t xml:space="preserve">
 2025-11-25 10:35:46 PDXC Integration - State is Work in Progress was New
 2025-11-26 12:21:17 PDXC Integration - State is On Hold was Work in Progress
 2025-12-04 09:38:11 PDXC Integration - State is Work in Progress was On Hold
 2025-12-04 09:38:47 PDXC Integration - State is Resolved was Work in Progress
 2025-12-09 10:00:00  - State is Closed was Resolved</t>
  </si>
  <si>
    <t xml:space="preserve">10-12-2025 18:22:28 - PDXC Integration (Work notes)
Assigned to Azra Fathima.
&lt;br/&gt;Obsezvr capture application installed on device.  Upon confirmation, closing the ticket.
10-12-2025 18:21:34 - PDXC Integration (Work notes)
Assigned to Azra Fathima.
&lt;br/&gt;Obsezvr capture application installed on device.  Upon confirmation, closing the ticket.
10-12-2025 18:21:33 - PDXC Integration (Additional comments)
s.pabbineedi@dxc.com: From: Pabbineedi, Satya Gopala Krishna 
Sent: 10 December 2025 13:44
To: 'Davis, Andrew' &lt;andrew.davis@qr.com.au&gt;; Fathima, Azra &lt;afathima@dxc.com&gt;
Cc: GDIC India Modern Workplace MDM team &lt;indiawpsmdm@dxc.com&gt;
Subject: RE: QR-INC40845511-Report an ICT Incident/Problem (Andrew Davis)
Hi Davis,
Thank you for your confirmation. As the issue has been resolved, we will now proceed with closing the ticket.
You can open a new/reopen the case if you further require our assistance on the same. We will be happy to assist you.
Hope you have a Great Day ahead
Best Regards,
Psgkrishna 
Modern Management,MDM
DXC Technology
Email: s.pabbineedi@dxc.com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Davis, Andrew &lt;andrew.davis@qr.com.au&gt; 
Sent: 10 December 2025 02:16
To: Fathima, Azra &lt;afathima@dxc.com&gt;
Cc: GDIC India Modern Workplace MDM team &lt;indiawpsmdm@dxc.com&gt;
Subject: Re: QR-INC40845511-Report an ICT Incident/Problem (Andrew Davis)
Good morning, 
Yes I have been added, 
Thank you for the assistance.
Kind regards 
Get Outlook for iOS
10-12-2025 18:15:04 - PDXC Integration (Work notes)
Assigned to Azra Fathima.
09-12-2025 15:41:54 - PDXC Integration (Work notes)
Assigned to Azra Fathima.
09-12-2025 15:41:54 - PDXC Integration (Work notes)
Assigned to Azra Fathima.
09-12-2025 15:41:47 - PDXC Integration (Additional comments)
afathima@dxc.com: From: Fathima, Azra &lt;afathima@dxc.com&gt; 
Sent: 09 December 2025 11:11
To: andrew.davis@qr.com.au
Cc: GDIC India Modern Workplace MDM team &lt;indiawpsmdm@dxc.com&gt;
Subject: QR-INC40845511-Report an ICT Incident/Problem (Andrew Davis)
Hello Andrew,
Good day.
This is regarding the incident mentioned in the subject line. We could see the obsezvr capture application is installed on your device.
Could you please verify and let us know to proceed further accordingly.
Thanks &amp; Regards
Azra Fathima
Modern Workplace
DXC Technology
Email ID – afathima@dxc.com
09-12-2025 12:23:25 - PDXC Integration (Work notes)
Assigned to Azra Fathima.
09-12-2025 10:32:21 - Tanmay Dave (Work notes)
Platform DXC Integration incident INC0572778 created INC40845511
09-12-2025 10:32:12 - Tanmay Dave (Additional comments)
Hi @Mark Sully
The user is already added into Obzervr system for access.
can your team please help the user in installing the application in the device and later on please add to the AD as well
Thanks
25-11-2025 11:20:24 - Cameron Horn (Work notes)
Andrew Davis called the service desk for an update to the ticket
Andrew Davis asked to be contacted on 0414658777 for an ETA
25-11-2025 08:50:54 - Cameron Horn (Work notes)
Assigning to the Obzervr Capture (Digital Maintainer) team to assist
</t>
  </si>
  <si>
    <t xml:space="preserve">
 2025-11-25 08:47:48 Cameron Horn - Assigned to is Fred Shea was 
 2025-11-25 08:50:54 Cameron Horn - Assignment Group is Obzervr Capture (Digital Maintainer) was Global Service Desk
 2025-11-28 14:06:22 Tanmay Dave - Assigned to is Tanmay Dave was 
 2025-12-09 10:32:14 Tanmay Dave - Assignment Group is DXC Intune Support was Obzervr Capture (Digital Maintainer)
 2025-12-09 15:41:47 PDXC Integration - State is On Hold was Work in Progress
 2025-12-10 18:14:56 PDXC Integration - State is Work in Progress was On Hold
 2025-12-10 18:21:33 PDXC Integration - State is Resolved was Work in Progress</t>
  </si>
  <si>
    <t>INC0572770</t>
  </si>
  <si>
    <t xml:space="preserve">11-12-2025 14:06:39 - Ibris Madrid Caballero (Additional comments)
We are currently unable to proceed with the resolution of your incident as we need additional information and/or action from your side. Please note that in the event the information hasn't been provided within 3 weekdays, we will consider your incident to be resolved and will cancel this record.
Please do not hesitate to contact me for further assistance or open a new ticket.
10-12-2025 09:11:35 - Ibris Madrid Caballero (Work notes)
Jayc has been offline for consecutive days
26-11-2025 13:55:34 - Ibris Madrid Caballero (Additional comments)
Hi Jayc,
I have received your recent incident report regarding Bentley ProjectWise. 
I can help you to resolve the issue, please let me know a convenient time for you so that I can remote into your device.
Kind Regards,
</t>
  </si>
  <si>
    <t xml:space="preserve">
 2025-11-25 14:51:51 Ibris Madrid Caballero - Assigned to is Ibris Madrid Caballero was 
 2025-11-26 13:55:34 Ibris Madrid Caballero - State is On Hold was Work in Progress
 2025-12-11 14:06:53 Ibris Madrid Caballero - State is Cancelled was On Hold</t>
  </si>
  <si>
    <t xml:space="preserve">09-12-2025 13:23:44 - PDXC Integration (Work notes)
Assigned to Ashish Anand.
&lt;br/&gt;Removed comma from FQDNs in 'pre logon' setting and got user to reboot. User then confirmed connection to GP and all was working as expected.
09-12-2025 13:23:38 - PDXC Integration (Work notes)
Assigned to Ashish Anand.
&lt;br/&gt;Removed comma from FQDNs in 'pre logon' setting and got user to reboot. User then confirmed connection to GP and all was working as expected.
09-12-2025 13:23:38 - PDXC Integration (Additional comments)
harrison.mabb@dxc.com: Hi Trevelee,
As discussed on teams, I found the typo in the GlobalProtect configuration and fixed this on my end.
You then confirmed after a reboot that you could connect to tmr and get redirected and could then login without any issues.
As this is now working, I will now close this ticket.
Apologies again for the inconvenience this issue has caused you and thank you for your patience!
Kind regards,
Harry.
09-12-2025 13:18:35 - PDXC Integration (Work notes)
Assigned to Ashish Anand.
&lt;br/&gt;Looked through the GlobalProtect configuration again and found there was a discrepancy between 'prelogon' and 'any user'
The only difference being, in the seting for "Allow traffic to specified fqdn when Enforce GlobalProtect Connection for Network Access is enabled and GlobalProtect Connection is not established" - there was a comma , at the end of the FQDNs in 'pre logon' and no comma ,  at the end for 'any user'
I removed the comma ,  and got the user to do a reboot and then try to browse to tmr.qld.gov.au and then she confirmed that they got redirected to the captive portal page and could then logon and then confirmed that they connected to GP and all was working as expected.
09-12-2025 13:13:48 - PDXC Integration (Work notes)
Assigned to Ashish Anand.
09-12-2025 12:36:47 - George Knight (Work notes)
Platform DXC Integration incident INC0572743 updated INC40644075
09-12-2025 12:36:42 - George Knight (Work notes)
Called +61 416 780 084, spoke to Abram for warm handover of escalation.
09-12-2025 12:30:41 - George Knight (Work notes)
Platform DXC Integration incident INC0572743 updated INC40644075
09-12-2025 12:30:36 - George Knight (Work notes)
Trevelee Deutschmann called back - requested to escalate the ticket.
Trevelee wants the issue resolved in the next 30 mins, or she will WFH which will prevent testing. Doesn't want to use personal hotspot any longer.
    Ticket number: INC0572743 | INC40644075
    Username: Trevelee Deutschmann
    User contact phone number: 0472 638 738
    Resolver group assigned: Security Firewall Management
    Date original ticket was created: 25-11-2025 07:50:27
    Brief description of the issue and nature of the Escalation (poor response time)
09-12-2025 07:12:19 - Cameron Horn (Work notes)
Platform DXC Integration incident INC0572743 updated INC40644075
09-12-2025 07:12:15 - Cameron Horn (Work notes)
Trevelee Deutschmann called and advised that they are still having the issues when connecting to the TMR wifi
Trevelee Deutschmann advised that they are at the TMR offices today
08-12-2025 13:10:14 - PDXC Integration (Work notes)
Assigned to Ashish Anand.
08-12-2025 13:10:10 - PDXC Integration (Additional comments)
ashish.anand@dxc.com: User is not available
04-12-2025 13:37:34 - PDXC Integration (Work notes)
Assigned to Ashish Anand.
04-12-2025 13:36:59 - PDXC Integration (Work notes)
Assigned to Ashish Anand.
04-12-2025 13:36:59 - PDXC Integration (Work notes)
Assigned to Ashish Anand.
&lt;br/&gt;user is not at TMR again until next Tuesday so will only be able to check again then.
04-12-2025 13:36:57 - PDXC Integration (Additional comments)
ashish.anand@dxc.com: not at TMR again until next Tuesday so will only be able to check again then
04-12-2025 09:42:07 - Eunice Thai (Work notes)
Platform DXC Integration incident INC0572743 updated INC40644075
04-12-2025 09:42:00 - Eunice Thai (Work notes)
ESM IM: Ticket found within reporting as on hold awaiting caller for more than 5 days. Shifting back into active. Team please follow up with end user ASAP.
28-11-2025 10:13:44 - PDXC Integration (Work notes)
Assigned to Ashish Anand.
28-11-2025 10:13:18 - PDXC Integration (Work notes)
Assigned to Ashish Anand.
28-11-2025 10:13:12 - PDXC Integration (Additional comments)
ashish.anand@dxc.com: user will be available on Thursday
27-11-2025 08:55:58 - PDXC Integration (Work notes)
Assigned to Ashish Anand.
27-11-2025 08:55:54 - PDXC Integration (Work notes)
Assigned to Ashish Anand.
&lt;br/&gt;Hi Anand, as per Jeevans comment below, this is already known.
Jeevan N
Additional comments•2025-11-25 15:30:15
the group membership and rdp is enabled it is not AD issue
26-11-2025 14:00:24 - PDXC Integration (Work notes)
Please check if she is  member of remot desktop users or RDP is enabled on her machine . I have attached the file and it  seems  request is not coming  on firewall .
26-11-2025 11:00:38 - PDXC Integration (Work notes)
Assigned to Ashish Anand.
25-11-2025 15:30:34 - PDXC Integration (Additional comments)
jeevan.n@dxc.com: the group membership and rdp is enabled it is not AD issue
25-11-2025 15:00:55 - Shane Kmet (Work notes)
Platform DXC Integration incident INC0572743 updated INC40644075
25-11-2025 15:00:50 - Shane Kmet (Work notes)
Trevelee Deutschmann called in and needs further updates to be provided
User would like the assigned team to contact her on 0472 638 738 (finishing in 30mins), user has bene having to use personal; hotspot to continue with their work
25-11-2025 14:37:54 - PDXC Integration (Work notes)
Assigned to Jeevan N.
25-11-2025 13:01:48 - PDXC Integration (Work notes)
We have checked and no hits coming  on firewall , please check the domain group membership and ensure RDP  is enabled for this machine.
25-11-2025 12:58:24 - PDXC Integration (Work notes)
Added attachment ::  No Hits coming .png
25-11-2025 12:57:38 - PDXC Integration (Work notes)
Added attachment ::  RDP allowed on firewall.png
25-11-2025 11:31:11 - Gilbert Noble (Work notes)
Platform DXC Integration incident INC0572743 updated INC40644075
25-11-2025 11:31:06 - Gilbert Noble (Work notes)
incorrect re-assignment, ignore previous email
25-11-2025 11:30:45 - Gilbert Noble (Work notes)
Platform DXC Integration incident INC0572743 updated INC40644075
25-11-2025 11:30:00 - Gilbert Noble (Work notes)
Platform DXC Integration incident INC0572743 updated INC40644075
25-11-2025 11:29:54 - Gilbert Noble (Work notes)
assigning to CloudOps to investigate further
25-11-2025 11:29:24 - PDXC Integration (Work notes)
Added attachment ::  QLDRail_INC added (CNDEF0001178) - RE_ INC0571569 - Unable to RDP to test servers.msg
25-11-2025 11:29:02 - Gilbert Noble (Work notes)
Platform DXC Integration incident INC0572743 updated INC40644075
25-11-2025 11:27:28 - Gilbert Noble (Work notes)
Platform DXC Integration incident INC0572743 updated INC40644075
25-11-2025 11:27:24 - Gilbert Noble (Work notes)
From: Flower, Isaac &lt;isaac.flower@qr.com.au&gt; 
Sent: Tuesday, 25 November 2025 9:48 AM
To: IT Service Desk &lt;ITServiceDesk@qr.com.au&gt;
Subject: RE: INC0571569 - Unable to RDP to test servers
Hi,
Thanks for the reply. I’m sorry it wasn’t clear. But I was after the members of the Local “Remote Desktop Users” group on the servers TAFTSTOIJ101 and TAFTSTOIJ401. 
Currently we are unable to RDP to these hosts and get an error (see attached).
We are unsure of why this is a problem, as the GPO that is supposed to be applied to these hosts that adds a group that I am a member of to the local “Remote Desktop Users” (see attached). 
Any support would be appreciated.
Kind regards,
Isaac
From: IT Service Desk &lt;ITServiceDesk@qr.com.au&gt; 
Sent: Tuesday, 25 November 2025 7:49 AM
To: Flower, Isaac &lt;isaac.flower@qr.com.au&gt;
Subject: RE: INC0571569 - Unable to RDP to test servers
Hi Isaac,
Please find attached list of employees with access to “Remote Desktop Users” group.
Kind regards,
PRUTHVISH PATEL
ASSISTANT CUSTOMER SUPPORT
PH: 07 3072 5000
Alt.PH: +61 7 3072 5000
Email: ITServiceDesk@qr.com.au
W: queenslandrail.com.au
From: Flower, Isaac &lt;isaac.flower@qr.com.au&gt; 
Sent: Monday, 24 November 2025 12:19 PM
To: IT Service Desk &lt;ITServiceDesk@qr.com.au&gt;
Subject: RE: INC0571569 - Unable to RDP to test servers
Hi SD,
Thanks for the info. 
But I was after the Members of the local group “Remote Desktop Users”.
Currently we are unable to RDP, and we are unsure why.
Kind regards,
Isaac
25-11-2025 11:26:54 - PDXC Integration (Work notes)
Added attachment ::  QLDRail_INC added (CNDEF0001178) - GPO.JPG
25-11-2025 11:26:31 - Gilbert Noble (Work notes)
Platform DXC Integration incident INC0572743 updated INC40644075
25-11-2025 11:26:19 - PDXC Integration (Work notes)
Added attachment ::  QLDRail_INC added (CNDEF0001178) - error.png
25-11-2025 11:25:59 - Gilbert Noble (Work notes)
Platform DXC Integration incident INC0572743 updated INC40644075
25-11-2025 11:24:46 - Gilbert Noble (Work notes)
Platform DXC Integration incident INC0572743 updated INC40644075
25-11-2025 11:24:43 - Gilbert Noble (Work notes)
Trevelee Deutschmann called to get an update on this case, they are unable to complete work
25-11-2025 09:30:08 - Frederic Shea (Work notes)
Platform DXC Integration incident INC0572743 updated INC40644075
25-11-2025 09:30:03 - Frederic Shea (Work notes)
IBC - Trevelee Deutschmann
User is reaching out for an update on this matter
User is needing to download some sizable files than they can't do over hotspot
SDA confirming if Remote team may be able to assist
25-11-2025 07:50:34 - Frederic Shea (Work notes)
Platform DXC Integration incident INC0572743 created INC40644075
</t>
  </si>
  <si>
    <t xml:space="preserve">
 2025-11-25 11:29:54 Gilbert Noble - Assignment Group is DXC CloudOps was DXC Security Firewall Management
 2025-11-25 11:30:40 Gilbert Noble - Assignment Group is DXC Security Firewall Management was DXC CloudOps
 2025-11-25 13:01:41 PDXC Integration - Assignment Group is DXC Infra Active Directory was DXC Security Firewall Management
 2025-11-25 14:37:51 PDXC Integration - State is Work in Progress was New
 2025-11-25 15:30:34 PDXC Integration - Assignment Group is DXC Security Firewall Management was DXC Infra Active Directory
 2025-11-26 14:00:22 PDXC Integration - Assignment Group is DXC Desktop CBD was DXC Security Firewall Management
 2025-11-27 08:55:54 PDXC Integration - Assignment Group is DXC Security Firewall Management was DXC Desktop CBD
 2025-11-28 10:13:12 PDXC Integration - State is On Hold was Work in Progress
 2025-12-04 09:42:00 Eunice Thai - State is Work in Progress was On Hold
 2025-12-04 13:36:54 PDXC Integration - State is On Hold was Work in Progress
 2025-12-09 13:13:47 PDXC Integration - State is Work in Progress was On Hold
 2025-12-09 13:23:38 PDXC Integration - State is Resolved was Work in Progress
 2025-12-14 14:00:04  - State is Closed was Resolved</t>
  </si>
  <si>
    <t xml:space="preserve">11-12-2025 15:12:38 - PDXC Integration (Work notes)
Assigned to Suraj Rai.
&lt;br/&gt;(User not showing 'OOO') No response from user, closing the ticket following 3 strike process.&lt;br/&gt;(User not showing 'OOO') No response from user, closing the ticket following 3 strike process.
11-12-2025 15:12:38 - PDXC Integration (Work notes)
Assigned to Suraj Rai.
&lt;br/&gt;(User not showing 'OOO') No response from user, closing the ticket following 3 strike process.
11-12-2025 15:12:38 - PDXC Integration (Work notes)
Assigned to Suraj Rai.
&lt;br/&gt;(User not showing 'OOO') No response from user, closing the ticket following 3 strike process.
11-12-2025 15:12:31 - PDXC Integration (Additional comments)
srai7@dxc.com: Hi @Andrew McGuane
Good day!
Regarding this issue - "loosing emails they will come up on my phone".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11-12-2025 15:09:49 - PDXC Integration (Work notes)
Assigned to Suraj Rai.
10-12-2025 12:21:09 - PDXC Integration (Work notes)
Assigned to Suraj Rai.
10-12-2025 12:21:06 - PDXC Integration (Additional comments)
srai7@dxc.com: Hi @Andrew McGuane
Good day!
Regarding this issue - "loosing emails they will come up on my phone".
Could you help us with any of the email details (sender address/subject/date) that you think you lost? And please let me know your availability timings info so that we can have a call and connect on this issue via Teams.
Please note that - In case of no response is received by today's EOB, we assume no further support is required and proceed with archiving this case.
Thanks!
08-12-2025 12:05:29 - PDXC Integration (Work notes)
Assigned to Suraj Rai.
08-12-2025 12:05:27 - PDXC Integration (Additional comments)
srai7@dxc.com: Hi @Andrew McGuane
Good day!
Regarding this issue - "loosing emails they will come up on my phone".
Could you help us with any of the email details (sender address/subject/date) that you think you lost? And please let me know your availability timings info so that we can have a call and connect on this issue via Teams.
Thanks!
05-12-2025 17:29:24 - PDXC Integration (Work notes)
Assigned to Suraj Rai.
05-12-2025 17:29:22 - PDXC Integration (Additional comments)
srai7@dxc.com: Hi @Andrew McGuane
Good day!
Regarding this issue - "loosing emails they will come up on my phone".
Could you help us with any of the email details (sender address/subject/date) that you think you lost? And please let me know your availability timings info so that we can have a call and connect on this issue via Teams.
Thanks!
04-12-2025 16:11:49 - PDXC Integration (Work notes)
Assigned to Suraj Rai.
04-12-2025 16:11:42 - PDXC Integration (Additional comments)
srai7@dxc.com: Hi @Andrew McGuane
Good day!
Regarding this issue - "loosing emails they will come up on my phone".
Could you help us with any of the email details (sender address/subject/date) that you think you lost? And please let me know your availability timings info so that we can have a call and connect on this issue via Teams.
Thanks!
04-12-2025 16:11:39 - PDXC Integration (Work notes)
Assigned to Suraj Rai.
&lt;br/&gt;User appear offline, we need to get in touch with user to have his issue checked through screen share.
03-12-2025 12:27:20 - Andrew McGuane (Work notes)
Platform DXC Integration incident INC0572719 updated INC40745659
03-12-2025 12:27:16 - Andrew McGuane (Additional comments)
I have checked these thing and cant see any rules to would move emails to the deleted item folder
03-12-2025 12:07:15 - PDXC Integration (Work notes)
Assigned to Suraj Rai.
03-12-2025 12:07:13 - PDXC Integration (Additional comments)
srai7@dxc.com: Hi @Andrew McGuane
Good day!
When you see emails on your phone but not on your computer, it might be because Outlook Desktop is hiding or moving them. Can you please check the following:
In your Inbox, do you see Focused | Other? Please click Other.
Go to View → Reset View to clear any filters.
Check if the email is in Archive, Clutter, or another folder.
Go to File → Manage Rules &amp; Alerts and check if any rule is moving messages.
Confirm if you use Outlook on any other device that may be moving emails.
Try searching for the missing email in the top search bar.
Once you check these, let me know
Thanks!
02-12-2025 14:23:14 - PDXC Integration (Work notes)
Assigned to Suraj Rai.
02-12-2025 14:23:14 - PDXC Integration (Work notes)
Assigned to Suraj Rai.
02-12-2025 14:23:06 - PDXC Integration (Additional comments)
srai7@dxc.com: Hi @Andrew McGuane
Good day!
When you see emails on your phone but not on your computer, it might be because Outlook Desktop is hiding or moving them. Can you please check the following:
In your Inbox, do you see Focused | Other? Please click Other.
Go to View → Reset View to clear any filters.
Check if the email is in Archive, Clutter, or another folder.
Go to File → Manage Rules &amp; Alerts and check if any rule is moving messages.
Confirm if you use Outlook on any other device that may be moving emails.
Try searching for the missing email in the top search bar.
Once you check these, let me know 
Thanks!
02-12-2025 13:32:38 - PDXC Integration (Work notes)
Assigned to Suraj Rai.
02-12-2025 13:28:20 - Raegan Munro (Work notes)
Platform DXC Integration incident INC0572719 created INC40745659
02-12-2025 13:28:12 - Raegan Munro (Work notes)
Description of Issue:
 User called in relation to this issue. 
Troubleshooting:
 Confirmed the emails are not going into the archive. 
User advised that they do not open the emails on their mobile so they are not swiping right or left. 
 Assigning to O365 to look into a server issue. 
============================ 
Username: Andrew McGuane
Employee ID: R906276
PC Name: QRSL-TJXWQ2TLVX
Contact Number: 0447847595
01-12-2025 16:34:25 - Raegan Munro (Work notes)
From: IT Service Desk 
Sent: Monday, 1 December 2025 5:34 PM
To: McGuane, Andrew &lt;andrew.mcguane@qr.com.au&gt;
Subject: RE: INC0572719: missing emails
Hi Andrew,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INC0572719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28-11-2025 13:10:55 - Raegan Munro (Additional comments)
Hi Andrew,
I just wanted to follow up with you and determine if you are still having issues with Outlook?
If so, please give us a call on 07 3072 5000 (we are option 1), or alternatively email us at ITServiceDesk@qr.com.au so that we may complete further troubleshooting. Please be sure to cite incident no. INC0572719 when you do so. 
In the event that you are no longer having these issues please advise so that we may proceed with ticket closure. 
Kind regards, 
Raegan.
28-11-2025 13:10:29 - Raegan Munro (Work notes)
Investigating.
27-11-2025 09:38:05 - George Knight (Work notes)
From: IT Service Desk 
Sent: Thursday, 27 November 2025 10:38 AM
To: McGuane, Andrew &lt;andrew.mcguane@qr.com.au&gt;
Subject: INC0572719: missing emails
Hi Andrew 
RE: INC0572719: missing emails
I tried to call you on 0447847595 and left a voicemail. Please contact the IT Service Desk on 07 3072 5000 (Option 1) at your earliest convenience so we can assist you further.
I wanted to check if this was still an issue? 
If so, please contact the IT Service Desk on 07 3072 5000 (Option 1) and quote the ticket number when it is convenient so we can assist you further. 
If not, please reply to this email and we will resolve the ticket. 
Is it possible that: 
1) Either you're accidentally pressing backspace on your PC - either on an external keyboard or the inbuilt one - this will send emails to the archive folder. If the emails are in the archive folder please check the backspace key isn't stuck. 
2) Do you access your emails on a mobile phone. If so, swiping one way e.g. right, will delete emails and swiping emails the other way will send them to the archive folder. 
The other thing to check is email rules. 
Let us know if that helps or not. Thanks. 
Self Service Portal: https://queenslandrail.service-now.com/service_management?id=index 
Phone: 07 3072 5000 (Option 1) 
Email: ITServiceDesk@qr.com.au 
Kind regards,
George Knight
IT Service Desk Analyst
Level 3, 21 Kirksway Place 
Battery Point, Tasmania 7004 
T: 07 3072 5000 
W: queenslandrail.com.au
E: ITservicedesk@qr.com.au
27-11-2025 09:24:30 - George Knight (Work notes)
Called 0447847595, no answer, left a VM
27-11-2025 09:07:08 - George Knight (Work notes)
Investigating.
26-11-2025 08:58:21 - George Knight (Additional comments)
Hi Andrew 
I wanted to check if this was still an issue?
If so, please contact the IT Service Desk on 07 3072 5000 (Option 1) and quote the ticket number when it is convenient so we can assist you further.
If not, please reply to this email and we will resolve the ticket.
Is it possible that:
1) Either you're accidentally pressing backspace on your PC - either on an external keyboard or the inbuilt one - this will send emails to the archive folder. If the emails are in the archive folder please check the backspace key isn't stuck.
2) Do you access your emails on a mobile phone. If so, swiping one way e.g. right, will delete emails and swiping emails the other way will send them to the archive folder.
The other thing to check is email rules.
Let us know if that helps or not. Thanks.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26-11-2025 08:35:49 - George Knight (Work notes)
Investigating.
25-11-2025 09:03:26 - Cameron Horn (Work notes)
Called Andrew McGuane
Andrew McGuane advised that they were about to go to a meeting and would call back
25-11-2025 09:03:26 - Cameron Horn (Additional comments)
Good morning Andrew,
As per our call, when you get a chance, please contact the service desk back on 07 3072 5000 so we can investigate your email issue.
Kind regards,
Cameron
25-11-2025 08:59:38 - Cameron Horn (Work notes)
Investigating
</t>
  </si>
  <si>
    <t xml:space="preserve">
 2025-11-25 06:25:23 Cameron Horn - Assigned to is Fred Shea was 
 2025-11-25 09:03:26 Cameron Horn - State is On Hold was Work in Progress
 2025-12-02 13:28:12 Raegan Munro - State is Work in Progress was On Hold
 2025-12-02 14:23:07 PDXC Integration - State is On Hold was Work in Progress
 2025-12-11 15:09:38 PDXC Integration - State is Work in Progress was On Hold
 2025-12-11 15:12:28 PDXC Integration - State is Resolved was Work in Progress</t>
  </si>
  <si>
    <t xml:space="preserve">
 2025-11-25 06:25:23 Cameron Horn - Assigned to is Fred Shea was 
 2025-11-25 06:31:45 Cameron Horn - Assignment Group is Obzervr Capture (Digital Maintainer) was Global Service Desk
 2025-11-28 14:06:31 Tanmay Dave - Assigned to is Tanmay Dave was 
 2025-12-05 13:33:52 Tanmay Dave - State is Resolved was Work in Progress
 2025-12-10 14:00:06  - State is Closed was Resolved</t>
  </si>
  <si>
    <t xml:space="preserve">
 2025-11-24 14:44:37 PDXC Integration - State is Work in Progress was New
 2025-11-24 19:05:17 PDXC Integration - State is On Hold was Work in Progress
 2025-11-25 18:18:21 PDXC Integration - State is Work in Progress was On Hold
 2025-11-25 18:19:23 PDXC Integration - State is On Hold was Work in Progress
 2025-12-05 17:30:34 PDXC Integration - State is Work in Progress was On Hold
 2025-12-05 17:32:08 PDXC Integration - State is Resolved was Work in Progress
 2025-12-10 18:00:02  - State is Closed was Resolved</t>
  </si>
  <si>
    <t xml:space="preserve">12-12-2025 16:20:41 - PDXC Integration (Work notes)
Assigned to Venkateshwarlu Nagolu.
&lt;br/&gt; The user was able to access with  A_Account.
12-12-2025 16:20:38 - PDXC Integration (Work notes)
Assigned to Venkateshwarlu Nagolu.
&lt;br/&gt; The user was able to access with  A_Account.
12-12-2025 16:20:30 - PDXC Integration (Additional comments)
v.nagolu@dxc.com:  The user was able to access with  A_Account.
12-12-2025 16:19:18 - PDXC Integration (Work notes)
Assigned to Venkateshwarlu Nagolu.
11-12-2025 09:23:13 - Jason Pocock (Work notes)
Platform DXC Integration incident INC0572623 updated INC40631484
11-12-2025 09:23:09 - Jason Pocock (Additional comments)
Just shot through a message on teams, I think there was a miscommunication on what accounts are being used sorry.
10-12-2025 18:33:59 - PDXC Integration (Work notes)
Assigned to Venkateshwarlu Nagolu.
10-12-2025 18:33:49 - PDXC Integration (Additional comments)
v.nagolu@dxc.com: Hi Jason Pocock,
Could you please inform the user to access the storage accounts using the A_Account instead of the R_Account?
Thank you,
Venkateshwarlu Nagolu
09-12-2025 16:05:14 - PDXC Integration (Work notes)
Assigned to Venkateshwarlu Nagolu.
09-12-2025 16:05:10 - PDXC Integration (Additional comments)
v.nagolu@dxc.com: Hi Jason Pocock,
Could you please inform the user to access the storage accounts using the A_Account instead of the R_Account?
Thank you,
Venkateshwarlu Nagolu
08-12-2025 10:33:20 - Riley Thomas (Work notes)
Platform DXC Integration incident INC0572623 updated INC40631484
08-12-2025 10:33:15 - Riley Thomas (Work notes)
From: Nagolu, Venkateshwarlu &lt;v.nagolu@dxc.com&gt; 
Sent: Monday, 8 December 2025 10:57 AM
To: Pocock, Jason &lt;jason.pocock@qr.com.au&gt;
Cc: Cyber NSS QR &lt;cyber_nss_qr@dxc.com&gt;; IT Service Desk &lt;ITServiceDesk@qr.com.au&gt;
Subject: DXC-INC40631484/QR- INC0572623 - RITM0268031 - Azure Storage Explorer
Hi Anne McInally, I hope you're doing well. I've been looking into the issue you're experiencing unable to access the storage accounts. If you’re available to discuss this further, I’d be happy to schedule a meeting so we can troubleshoot
ZjQcmQRYFpfptBannerStart
[EXTERNAL EMAIL]: 
This email originated from outside Queensland Rail. Do not click on links or open attachments unless you recognise the sender and know the content is safe. 
    Report Phish     
ZjQcmQRYFpfptBannerEnd
Hi Anne McInally,
I hope you're doing well.
I've been looking into the issue you're experiencing unable to access the storage accounts. If you’re available to discuss this further, I’d be happy to schedule a meeting so we can troubleshoot together. I also tried reaching out to you via Teams.
Please let me know your availability, and I’ll arrange a suitable time for the session.
Best Regards,
Venkateshwarlu Nagolu
Professional Information Security
v.nagolu@dxc.com
Hyderabad Sattva Knowledge Park - Hi-Tech City (CSC Location) India 
Mobile | +91-9573412111
04-12-2025 09:09:44 - PDXC Integration (Work notes)
Assigned to Venkateshwarlu Nagolu.
03-12-2025 18:54:24 - PDXC Integration (Work notes)
Assigned to Manasa U ..
03-12-2025 18:54:19 - PDXC Integration (Additional comments)
v.harikrishna@dxc.com: User is not able to access the storage account. As we verified all fine from our end.
02-12-2025 17:03:58 - PDXC Integration (Work notes)
Assigned to Manasa U ..
02-12-2025 17:03:24 - PDXC Integration (Work notes)
Assigned to Manasa U ..
02-12-2025 17:03:17 - PDXC Integration (Additional comments)
hemesh.minnamareddy@dxc.com: we provided access to the user A _Account and waiting for the user response.
02-12-2025 17:03:14 - PDXC Integration (Work notes)
Assigned to Manasa U ..
&lt;br/&gt;we provided access to the user A _Account and waiting for the user response.
28-11-2025 17:47:34 - PDXC Integration (Work notes)
Assigned to Manasa U ..
&lt;br/&gt;update: we provided access to the user A _Account and waiting for the user response.
27-11-2025 13:04:24 - PDXC Integration (Work notes)
Assigned to Manasa U ..
27-11-2025 13:04:14 - PDXC Integration (Additional comments)
manasa.u2@dxc.com: What changed from last update: we are checking with requester how they are accessing the Azure storage explorer means through An account or Mail and we are waiting for their response.
24-11-2025 16:11:24 - PDXC Integration (Work notes)
Assigned to Manasa U ..
&lt;br/&gt;Update:  we are checking with requester how they are accessing the Azure storage explorer means through An account or Mail and we are waiting for their response.
24-11-2025 14:34:04 - PDXC Integration (Work notes)
Assigned to Manasa U ..
24-11-2025 14:33:28 - PDXC Integration (Work notes)
Assigned to Manasa U ..
24-11-2025 14:33:22 - PDXC Integration (Additional comments)
manasa.u2@dxc.com: Issue : unable to access the storage accounts.
Findings : : we provided storage blob reader access  but user unable to access the storage account
Steps Taken : We are checking on it
24-11-2025 14:28:25 - PDXC Integration (Work notes)
Assigned to Manasa U ..
24-11-2025 14:28:18 - PDXC Integration (Additional comments)
manasa.u2@dxc.com: Hello "Riley Thomas”, Thanks for raising the incident. The incident has been acknowledged and if we need further information related to the incident, 
we will reach out to you.
24-11-2025 14:24:25 - PDXC Integration (Work notes)
Assigned to Manasa U ..
24-11-2025 14:20:38 - PDXC Integration (Work notes)
Vendor Referenced this Business Service Value on Creation not found in database : Azure DevOps
24-11-2025 14:20:34 - PDXC Integration (Work notes)
Added attachment ::  QLDRail_INC added (CNDEF0001178) - RITM0268031 Re Request for Access to NGR Event Recorder Data .msg
24-11-2025 14:20:23 - Riley Thomas (Work notes)
Platform DXC Integration incident INC0572623 created INC40631484
</t>
  </si>
  <si>
    <t xml:space="preserve">
 2025-11-24 14:24:21 PDXC Integration - State is Work in Progress was New
 2025-11-24 14:33:22 PDXC Integration - State is On Hold was Work in Progress
 2025-12-03 18:55:12 PDXC Integration - Assignment Group is DXC Security Firewall Management was DXC CloudOps
 2025-12-12 16:19:17 PDXC Integration - State is Work in Progress was On Hold
 2025-12-12 16:20:30 PDXC Integration - State is Resolved was Work in Progress</t>
  </si>
  <si>
    <t xml:space="preserve">11-12-2025 12:18:00 - Raegan Munro (Work notes)
.
11-12-2025 12:16:30 - Guest (Additional comments)
reply from: TrainingIntegration@QR.COM.AU
Hi,
Just following up this request.  Do you have any available dates in Rockhampton for this training?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11:14:57 - Cameron Horn (Work notes)
.
03-12-2025 11:14:46 - Guest (Additional comments)
reply from: TrainingIntegration@QR.COM.AU
Thanks Lisa,
Yes, please.  Probably around early-mid January 2026 would work for us.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11:11:04 - Cameron Horn (Work notes)
.
03-12-2025 11:10:27 - Guest (Additional comments)
reply from: enquiries@sdstraining.edu.au
Good Morning Duane, Happy Wednesday! Jack is on unexpected leave today, but I am happy to assist. We absolutely can deliver that course but we would be looking at the new year would that work for you? Looking forward to hearing from you. Talk
Good Morning Duane,
Happy Wednesday!
Jack is on unexpected leave today, but I am happy to assist.
We absolutely can deliver that course but we would be looking at the new year would that work for you?
Looking forward to hearing from you.
Talk soon.
Lisa Stratford
Customer Service / Business Development Manager SEQ
W: sdstraining.edu.au&lt;https://urldefense.com/v3/__http://sdstraining.edu.au/__;!!OewlTa1rXg!S6qu-PB6SpwqosNZtAqTaAFrfD54DI2IOngoRSmw2zjxaGb7agLHpKxTuLc5Iiz-yCqENZiLsF60Cp7gxJbceeQ8-gQqzjZw7w$&gt;
F: https://www.facebook.com/sdstraining3250&lt;https://urldefense.com/v3/__https://www.facebook.com/sdstraining3250__;!!OewlTa1rXg!S6qu-PB6SpwqosNZtAqTaAFrfD54DI2IOngoRSmw2zjxaGb7agLHpKxTuLc5Iiz-yCqENZiLsF60Cp7gxJbceeQ8-gTun8pwkA$&gt;
[https://ci3.googleusercontent.com/mail-sig/AIorK4yeBf9R5tHFfoYWfvyQiRuJO3gOrMVif77_gTZDWxa4YEkzR958h3kej45nX02vFMuondmZSADSXt1W]
03-12-2025 10:50:24 - Raegan Munro (Work notes)
.
03-12-2025 10:44:43 - Guest (Additional comments)
reply from: TrainingIntegration@QR.COM.AU
Hi,
Sorry, I may have missed the reply to this email.  Do you train this unit in Rockhampton at all?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24-11-2025 13:54:58 - Shane Kmet (Work notes)
Closing as INC raised by Guest
</t>
  </si>
  <si>
    <t xml:space="preserve">
 2025-11-24 12:34:04 Aiman Yousri - State is Work in Progress was Resolved
 2025-11-24 12:40:24 Matthew Lever - Assignment Group is DXC CloudOps was Global Service Desk
 2025-11-24 13:59:42 PDXC Integration - State is On Hold was Work in Progress
 2025-11-24 14:09:30 Cameron Horn - Assigned to is George Knight was 
 2025-11-25 11:12:00 Raegan Munro - State is Work in Progress was On Hold
 2025-11-25 12:12:46 PDXC Integration - Assignment Group is Global Service Desk was DXC CloudOps
 2025-11-25 12:29:05 Raegan Munro - State is On Hold was Work in Progress
 2025-11-26 11:21:18 Liam Bryan - State is Work in Progress was On Hold
 2025-11-26 12:06:47 PDXC Integration - State is On Hold was Work in Progress
 2025-11-26 12:15:16 Shane Kmet - Assigned to is Fred Shea was 
 2025-12-03 11:29:33 Gilbert Noble - State is Resolved was On Hold
 2025-12-08 12:00:08  - State is Closed was Resolved</t>
  </si>
  <si>
    <t xml:space="preserve">08-12-2025 17:50:53 - Tran Hoang (Work notes)
Reaching out via Team. The caller confirms that Nic Baars and Ian Luu has SNOW Access.
04-12-2025 13:33:42 - Tran Hoang (Additional comments)
Hi @Martyn Connor
It has been a while and I have not received any response yet.
Could you please confirm if the SNOW access of the users is working as expected? If not, kindly share the details so I can investigate and resolve the issue promptly.
Thank you for your assistance.
02-12-2025 13:54:06 - Tran Hoang (Additional comments)
Hi @Martyn Connor
Just following up on my earlier message. The users have been added to the "Win11 Project Hypercare" queue and also to the "ITIL Group" queue to provide SNOW access as required.
Could you please confirm if the access is working as expected? If not, kindly share the details so I can investigate and resolve the issue promptly.
Thank you for your assistance.
27-11-2025 14:43:28 - Tran Hoang (Additional comments)
Hi @Martyn Connor,
The requests RITM0268812 and RITM0268894 granted access by adding the user to the "Win11 Project Hypercare" queue and the action has been taken right as required. 
As per Queensland Rail's standard process, a software request is typically required to add a user to a queue/group. However, to resolve this incident promptly, I have already added the users to the "ITIL Group" queue to provide SNOW access.
Could you please confirm whether the access is working as expected?
If the access is not working, please let me know the details so I can investigate and take corrective action immediately.
27-11-2025 13:53:37 - Martyn Connor (Additional comments)
Hi Tran,
They raised a software request for this under RITM0268812 &amp; RITM0268894 and you did NOT provide the access required,
Please resole this under an Incident. 
@Lemuel Benedict So Can you please assist in getting this moving. 
Regards
Martyn
27-11-2025 12:54:08 - Tran Hoang (Additional comments)
Hi @Martyn Connor, @Jonathon Williams
Just following up on my previous message regarding adding the user to the ITIL Group to replicate Jonathon Williams' access.
Could you please confirm if this approach is appropriate? You can raise a software request for ITIL Group access, or let me know if you’d prefer that I raise it on your behalf.
If this approach isn’t suitable, kindly confirm so I can look for an alternative solution. Thank you!
24-11-2025 16:54:25 - Tran Hoang (Additional comments)
Hi @Martyn Connor. @Jonathon Williams
Thanks for your confirmation, Martyn. To replicate Jonathon Williams' access, the most appropriate step is to add the user to the ITIL Group.
Please raise a software request to request approval for the ITIL Group access, or let me know if I can raise it on your behalf to avoid any delays.
A software request can be raised from the following link: https://queenslandrail.service-now.com/service_management?id=sc_cat_item&amp;sys_id=681035f04f79a200ebe60bd11310c7d8
24-11-2025 14:31:56 - Martyn Connor (Additional comments)
HI Tran,
Matching Jonathon William's access would be the most appropriate 
Regards
Martyn
24-11-2025 13:47:23 - Tran Hoang (Additional comments)
Hi @Jonathon Williams
After reviewing, both RITMs (RITM0268812 &amp; RITM0268894) have been correctly added to the Win11 Hypercare queue. However, the current group does not have sufficient SNOW backend access. Could you please confirm which existing user's access we should replicate in order to grant the required access?
</t>
  </si>
  <si>
    <t xml:space="preserve">
 2025-11-24 12:58:36 Chau Nguyen - Assigned to is Chau Nguyen was 
 2025-11-24 13:05:45 Chau Nguyen - Assigned to is Tran Hoang was Chau Nguyen
 2025-11-24 13:47:23 Tran Hoang - State is On Hold was Work in Progress
 2025-11-24 14:32:00 Martyn Connor - State is Work in Progress was On Hold
 2025-11-24 16:54:25 Tran Hoang - State is On Hold was Work in Progress
 2025-11-27 13:53:37 Martyn Connor - State is Work in Progress was On Hold
 2025-11-27 14:43:28 Tran Hoang - State is On Hold was Work in Progress
 2025-12-08 17:50:53 Tran Hoang - State is Resolved was On Hold
 2025-12-13 18:00:03  - State is Closed was Resolved</t>
  </si>
  <si>
    <t xml:space="preserve">08-12-2025 11:55:06 - Hsin Shen (Additional comments)
Hi @Michael Radeck,
As we have not heard from you since your account had been reactivated on the 24-Nov, we will go ahead and close off this ticket now, assuming your issue has been resolved.
04-12-2025 13:45:42 - Hsin Shen (Additional comments)
Hi @Michael Radeck,
Have you attempted to login again to ServiceNow? If the access has been resovled, we'll need to go ahead and close off this ticket, thanks.
02-12-2025 10:40:03 - Hsin Shen (Additional comments)
Hi @Michael Radeck,
Could you please confirm if your ServiceNow access has been restored as expected?
28-11-2025 11:17:15 - Hsin Shen (Additional comments)
Hi @Michael Radeck,
Could you please confirm if your ServiceNow access has been restored as expected? We'll need to close off this ticket if there are no further issues, thanks.
26-11-2025 10:41:14 - Hsin Shen (Work notes)
Hi @Michael Radeck,
Could you please confirm if your ServiceNow access has been restored as expected? We'll need to close off this ticket if there are no further issues, thanks.
24-11-2025 17:09:46 - Hsin Shen (Additional comments)
Hi @Liam Bryan, @Michael Radeck,
Michael's user account in the ServiceNow Production instance has been restored, with the termination date set to the year 9999 (see attached 'screenshot02.png').
As Mark O'Connor had explained in his email reply today, there seems to be an issue with the current employee transfer process, relating to data feed (between HR systems and ServiceNow), and Mark will be looking into this with the ServiceNow architect Arjun Nagabandla going forward.
@Michael Radeck, could you please retest your access and confirm if you can now log in to Production? We'll wait for your confirmation before closing out this incident, thanks.
24-11-2025 13:10:22 - Hsin Shen (Additional comments)
Hi @Liam Bryan,
I have emailed Mark O'Connor from HR/PWS to help review Michael Radeck's account from his end and advice on the processes to extend Michael. 
I can confirm that Michael's user account in the ServiceNow Production instance has been deactivated and locked-out due to the expiration of the Termination Date (see attached 'screenshot01.png').
</t>
  </si>
  <si>
    <t xml:space="preserve">
 2025-11-24 11:40:09 John Shen - Assigned to is John Shen was 
 2025-11-24 13:10:22 John Shen - State is On Hold was Work in Progress
 2025-12-08 11:55:06 John Shen - State is Resolved was On Hold
 2025-12-08 12:00:04  - State is Closed was Resolved</t>
  </si>
  <si>
    <t xml:space="preserve">
 2025-12-05 08:55:53 Fiona Rendalls - Assigned to is Fiona Rendalls was 
 2025-12-05 08:58:42 Fiona Rendalls - State is Resolved was Work in Progress
 2025-12-10 09:00:00  - State is Closed was Resolved</t>
  </si>
  <si>
    <t xml:space="preserve">10-12-2025 09:48:04 - PDXC Integration (Work notes)
Assigned to Peter Huthwaite.
&lt;br/&gt;Close notes copied from Parent Incident: 
05-12-2025 12:47:58 - PDXC Integration (Work notes)
Assigned to Peter Huthwaite.
&lt;br/&gt;[incident].[parent_incident] supplied value [INC40319042] failed [Unable to determine reference]&lt;br/&gt;Close notes copied from Parent Incident: 
03-12-2025 10:06:18 - PDXC Integration (Work notes)
Assigned to Peter Huthwaite.
&lt;br/&gt;[incident].[parent_incident] supplied value [INC40319042] failed [Unable to determine reference]
03-12-2025 10:05:58 - PDXC Integration (Work notes)
Assigned to Peter Huthwaite.
&lt;br/&gt;[incident].[parent_incident] supplied value [INC40319042] failed [Unable to determine reference]&lt;br/&gt;Parenting this incident to the original request (INC40319042)
25-11-2025 10:29:04 - PDXC Integration (Work notes)
Assigned to Peter Huthwaite.
24-11-2025 11:55:39 - Riley Thomas (Work notes)
Platform DXC Integration incident INC0572509 created INC40630236
24-11-2025 11:55:33 - Riley Thomas (Work notes)
assigning to dxc desktop CBD
24-11-2025 11:46:05 - Megan Barnes (Additional comments)
Hi Riley.  A screen shot of the error message and the trail of messages is attached to incident number INC0568551 that was closed.
24-11-2025 11:43:29 - Riley Thomas (Additional comments)
Hi Megan,
could you please provide a screenshot of the error that you are getting.
Kind regards,
Riley
24-11-2025 11:34:53 - Riley Thomas (Work notes)
Investigating
24-11-2025 11:22:57 - Megan Barnes (Additional comments)
Hi Andy, I have had access for 2+ years.
24-11-2025 11:16:52 - Andy Phan (Additional comments)
Hi Megan,
Could you please confirm whether you've received an email approving access to the QLD Treasury website? If not, could you please contact QLD Treasury to request access.
Kind regards,
Andy
24-11-2025 11:16:52 - Andy Phan (Work notes)
Advising user to contact Qld Treasury for access if they haven't gotten an email yet as per KB0010382
24-11-2025 10:22:43 - Andy Phan (Work notes)
Investigating
</t>
  </si>
  <si>
    <t xml:space="preserve">
 2025-11-24 10:20:09 Cameron Horn - Assigned to is George Knight was 
 2025-11-24 11:16:52 Andy Phan - State is On Hold was Work in Progress
 2025-11-24 11:55:33 Riley Thomas - Assignment Group is DXC Desktop CBD was Global Service Desk
 2025-11-25 10:28:55 PDXC Integration - State is Work in Progress was On Hold
 2025-12-05 12:47:49 PDXC Integration - State is Resolved was Work in Progress
 2025-12-10 13:00:03  - State is Closed was Resolved</t>
  </si>
  <si>
    <t xml:space="preserve">
 2025-11-24 08:00:00 George Knight - Assignment Group is Win11 Project Hypercare was Win11 Service Desk
 2025-11-24 15:54:28 Gabor Kazup - State is Work in Progress was New
 2025-11-24 16:10:40 Gabor Kazup - Assigned to is Gabor Kazup was 
 2025-12-03 12:15:25 Nic Baars - State is Resolved was Work in Progress
 2025-12-08 13:00:03  - State is Closed was Resolved</t>
  </si>
  <si>
    <t xml:space="preserve">24-11-2025 08:39:38 - Gilbert Noble (Work notes)
Platform DXC Integration incident INC0572349 updated INC40620345
23-11-2025 15:27:12 - Liam Sumpton (Work notes)
Platform DXC Integration incident INC0572349 created INC40620345
</t>
  </si>
  <si>
    <t xml:space="preserve">
 2025-11-24 08:39:32 Gilbert Noble - Assignment Group is Win11 Project Hypercare was DXC Desktop Metro
 2025-12-09 12:51:47 Nic Baars - State is Resolved was New
 2025-12-14 13:00:04  - State is Closed was Resolved</t>
  </si>
  <si>
    <t xml:space="preserve">11-12-2025 14:13:19 - PDXC Integration (Work notes)
Assigned to Bhagyashree Muchetty.
&lt;br/&gt;User was added to the required group. User was provided with steps to sync and restart device. User unable to login with credentials. Account looks fine in AD. Requested user to share error screenshot.
11-12-2025 14:13:09 - PDXC Integration (Work notes)
Assigned to Bhagyashree Muchetty.
&lt;br/&gt;User was added to the required group. User was provided with steps to sync and restart device. User unable to login with credentials. Account looks fine in AD. Requested user to share error screenshot.
11-12-2025 14:13:08 - PDXC Integration (Additional comments)
bhagyashree.muchetty@dxc.com: From: Muchetty, Bhagyashree &lt;bhagyashree.muchetty@dxc.com&gt; 
Sent: 11 December 2025 09:41 AM
To: Robinson, Ben &lt;Ben.Robinson@qr.com.au&gt;
Cc: GDIC India Modern Workplace MDM team &lt;indiawpsmdm@dxc.com&gt;
Subject: RE: QR - INC40630155 - Obzervr - Digital Maintainer - Cannot find on company portal apps
Hello Ben,
Thanks for the update. As the issue has been fixed, we are proceeding to close the case.
If you face any issues in the future, please generate a new ticket and we'll assist you on the same.
Have a great day ahead.
Thanks &amp; regards
Bhagyashree.
Modern Management, MDM
DXC Technology
bhagyashree.muchetty@dxc.com
Bangalore, India
DXC.com | Twitter | Facebook | LinkedIn
DXC Technology Company -- This message is transmitted to you by or on behalf of DXC Technology Company or one of its affiliates. It is intended exclusively for the addressee. The substance of this message, along with any attachments, may contain proprietary, confidential or privileged information or information that is otherwise legally exempt from disclosure. Any unauthorized review, use, disclosure or distribution is prohibited. If you are not the intended recipient of this message, you are not authorized to read, print, retain, copy or disseminate any part of this message. If you have received this message in error, please destroy and delete all copies and notify the sender by return e-mail. Regardless of content, this e-mail shall not operate to bind DXC Technology Company or any of its affiliates to any order or other contract unless pursuant to explicit written agreement or government initiative expressly permitting the use of e-mail for such purpose.
From: Robinson, Ben &lt;Ben.Robinson@qr.com.au&gt; 
Sent: 11 December 2025 07:48 AM
To: Muchetty, Bhagyashree &lt;bhagyashree.muchetty@dxc.com&gt;
Cc: GDIC India Modern Workplace MDM team &lt;indiawpsmdm@dxc.com&gt;
Subject: RE: QR - INC40630155 - Obzervr - Digital Maintainer - Cannot find on company portal apps
Hi guys,
This ended up getting sorted out on the day of training (25th November) by our Instructor Ben.
Cheers,
BEN ROBINSON
MAINTENANCE PLANNER
11-12-2025 14:12:09 - PDXC Integration (Work notes)
Assigned to Bhagyashree Muchetty.
10-12-2025 15:03:48 - PDXC Integration (Work notes)
Assigned to Bhagyashree Muchetty.
10-12-2025 15:03:38 - PDXC Integration (Work notes)
Assigned to Bhagyashree Muchetty.
10-12-2025 15:03:34 - PDXC Integration (Work notes)
Assigned to Bhagyashree Muchetty.
&lt;br/&gt;From: Muchetty, Bhagyashree &lt;bhagyashree.muchetty@dxc.com&gt; 
Sent: 10 December 2025 10:32 AM
To: Ben.Robinson@qr.com.au
Cc: GDIC India Modern Workplace MDM team &lt;indiawpsmdm@dxc.com&gt;
Subject: QR - INC40630155 - Obzervr - Digital Maintainer - Cannot find on company portal apps
Hi Ben,
Greetings,
Please let me know a convenient time to connect so we can discuss the issue and please share the error screenshot if any.
Thanks &amp; regards
Bhagyashree.
Modern Management, MDM
DXC Technology
bhagyashree.muchetty@dxc.com
Bangalore, India
DXC.com | Twitter | Facebook | LinkedIn
10-12-2025 15:03:34 - PDXC Integration (Additional comments)
bhagyashree.muchetty@dxc.com: From: Muchetty, Bhagyashree &lt;bhagyashree.muchetty@dxc.com&gt; 
Sent: 10 December 2025 10:32 AM
To: Ben.Robinson@qr.com.au
Cc: GDIC India Modern Workplace MDM team &lt;indiawpsmdm@dxc.com&gt;
Subject: QR - INC40630155 - Obzervr - Digital Maintainer - Cannot find on company portal apps
Hi Ben,
Greetings,
Please let me know a convenient time to connect so we can discuss the issue and please share the error screenshot if any.
Thanks &amp; regards
Bhagyashree.
Modern Management, MDM
DXC Technology
bhagyashree.muchetty@dxc.com
Bangalore, India
DXC.com | Twitter | Facebook | LinkedIn
10-12-2025 12:38:53 - Micheal Shea (Work notes)
Platform DXC Integration incident INC0572346 updated INC40630155
10-12-2025 12:37:38 - PDXC Integration (Work notes)
Assigned to Bhagyashree Muchetty.
10-12-2025 12:36:04 - PDXC Integration (Work notes)
Assigned to Bhagyashree Muchetty.
10-12-2025 12:14:59 - PDXC Integration (Work notes)
Assigned to Bhagyashree Muchetty.
10-12-2025 11:17:06 - Micheal Shea (Work notes)
Platform DXC Integration incident INC0572346 updated INC40630155
01-12-2025 17:18:38 - Eunice Thai (Work notes)
Platform DXC Integration incident INC0572346 updated INC40630155
01-12-2025 17:18:33 - Eunice Thai (Work notes)
ESM IM: Ticket found within reporting as on hold awaiting caller for more than 5 days. Shifting back into active. Team please follow up with end user ASAP.
25-11-2025 15:10:11 - PDXC Integration (Additional comments)
bhagyashree.muchetty@dxc.com: Hi Team,
The application has been installed successfully, but the user is unable to log in with their credentials. If you are not the appropriate contact for this issue, please forward it to the concerned team or Service Desk.
Thankyou.
25-11-2025 07:47:49 - Benjamin Robinson (Work notes)
Platform DXC Integration incident INC0572346 updated INC40630155
25-11-2025 07:47:44 - Benjamin Robinson (Additional comments)
When I click the forgot password link, I do not get an email sent
25-11-2025 07:47:12 - Benjamin Robinson (Work notes)
Platform DXC Integration incident INC0572346 updated INC40630155
25-11-2025 07:47:08 - Benjamin Robinson (Additional comments)
I enter my email address and try my password but nothing works
25-11-2025 07:46:39 - Benjamin Robinson (Work notes)
Platform DXC Integration incident INC0572346 updated INC40630155
25-11-2025 07:46:34 - Benjamin Robinson (Additional comments)
Thank you for your help, I now have the app but it won't let me login
24-11-2025 15:42:08 - PDXC Integration (Work notes)
Assigned to Bhagyashree Muchetty.
24-11-2025 15:41:18 - PDXC Integration (Work notes)
Assigned to Bhagyashree Muchetty.
24-11-2025 15:41:15 - PDXC Integration (Additional comments)
bhagyashree.muchetty@dxc.com: From: Muchetty, Bhagyashree &lt;bhagyashree.muchetty@dxc.com&gt; 
Sent: 24 November 2025 11:09 AM
To: Ben.Robinson@qr.com.au
Cc: GDIC India Modern Workplace MDM team &lt;indiawpsmdm@dxc.com&gt;
Subject: QR - INC40630155 - Report an ICT Incident/Problem (Benjamin Robinson)
Hello Benjamin,
Good day.
This is regarding the incident mentioned in the subject line. 
Could you please perform below steps and let us know your observation.
1. Go to Settings&gt;&gt;Accounts&gt;&gt;Access Work or School&gt;&gt;Click on your QR Account&gt;&gt;Info 
2. Click on 'Sync'. 
3. Restart your device. Kindly wait for some time to get application installed.
Thanks &amp; regards
Bhagyashree.
Modern Management, MDM
DXC Technology
bhagyashree.muchetty@dxc.com
Bangalore, India
DXC.com | Twitter | Facebook | LinkedIn
24-11-2025 15:41:09 - PDXC Integration (Work notes)
Assigned to Bhagyashree Muchetty.
&lt;br/&gt;From: Muchetty, Bhagyashree &lt;bhagyashree.muchetty@dxc.com&gt; 
Sent: 24 November 2025 11:09 AM
To: Ben.Robinson@qr.com.au
Cc: GDIC India Modern Workplace MDM team &lt;indiawpsmdm@dxc.com&gt;
Subject: QR - INC40630155 - Report an ICT Incident/Problem (Benjamin Robinson)
Hello Benjamin,
Good day.
This is regarding the incident mentioned in the subject line. 
Could you please perform below steps and let us know your observation.
1. Go to Settings&gt;&gt;Accounts&gt;&gt;Access Work or School&gt;&gt;Click on your QR Account&gt;&gt;Info 
2. Click on 'Sync'. 
3. Restart your device. Kindly wait for some time to get application installed.
Thanks &amp; regards
Bhagyashree.
Modern Management, MDM
DXC Technology
bhagyashree.muchetty@dxc.com
Bangalore, India
DXC.com | Twitter | Facebook | LinkedIn
24-11-2025 14:45:08 - PDXC Integration (Work notes)
Assigned to Bhagyashree Muchetty.
24-11-2025 14:17:06 - PDXC Integration (Additional comments)
jeevan.n@dxc.com: As requested we have added the user to the group
24-11-2025 13:55:18 - PDXC Integration (Work notes)
Assigned to Nancy ..
24-11-2025 12:54:46 - PDXC Integration (Work notes)
User is not part of the group:AP_DigitalMaintainer-SSO. Hence the application is not installed on user device.
24-11-2025 12:05:59 - PDXC Integration (Work notes)
Assigned to Bhagyashree Muchetty.
24-11-2025 11:44:56 - Tanmay Dave (Work notes)
Platform DXC Integration incident INC0572346 created INC40630155
24-11-2025 11:44:44 - Tanmay Dave (Additional comments)
Hi @Mark Sully
Can your team please help the users in getting Obzervr Application installed to the user's device and later also add the user to the Azure AD.
Thanks
24-11-2025 06:36:36 - Frederic Shea (Work notes)
SDA assigning to Obzervr Capture (Digital Maintainer)
</t>
  </si>
  <si>
    <t xml:space="preserve">
 2025-11-24 06:13:57 Michael Cleary - Assigned to is George Knight was 
 2025-11-24 06:36:36 Fred Shea - Assignment Group is Obzervr Capture (Digital Maintainer) was Global Service Desk
 2025-11-24 11:44:48 Tanmay Dave - Assignment Group is DXC Intune Support was Obzervr Capture (Digital Maintainer)
 2025-11-24 12:54:44 PDXC Integration - Assignment Group is DXC Infra Active Directory was DXC Intune Support
 2025-11-24 14:17:06 PDXC Integration - Assignment Group is DXC Intune Support was DXC Infra Active Directory
 2025-11-24 15:40:59 PDXC Integration - State is On Hold was Work in Progress
 2025-11-25 15:10:11 PDXC Integration - Assignment Group is DXC Infra Active Directory was DXC Intune Support
 2025-12-01 17:18:33 Eunice Thai - State is Work in Progress was On Hold
 2025-12-10 11:17:01 Micheal Shea - Assignment Group is DXC Intune Support was DXC Infra Active Directory
 2025-12-10 15:03:32 PDXC Integration - State is On Hold was Work in Progress
 2025-12-11 14:12:04 PDXC Integration - State is Work in Progress was On Hold
 2025-12-11 14:13:08 PDXC Integration - State is Resolved was Work in Progress</t>
  </si>
  <si>
    <t xml:space="preserve">12-12-2025 08:02:28 - PDXC Integration (Work notes)
Assigned to Martin Szeto.
&lt;br/&gt;Device isolated. MEP resolved.
12-12-2025 08:02:28 - PDXC Integration (Work notes)
Assigned to Martin Szeto.
&lt;br/&gt;Device isolated. MEP resolved.
12-12-2025 08:02:26 - PDXC Integration (Additional comments)
b.frysutherland@dxc.com: No malware found upon successful scan. Requested user feedback regarding the application but no response. Informed user of imminent device isolation if no information is provided regarding multiple detected malware files in his computer.
09-12-2025 13:30:44 - Eunice Thai (Work notes)
Platform DXC Integration incident INC0572249 updated INC40587066
09-12-2025 13:30:40 - Eunice Thai (Work notes)
ESM IM: Ticket found within reporting again as on hold awaiting caller for more than 5 days. Shifting back into active. Team please follow up with end user ASAP.
02-12-2025 05:50:14 - PDXC Integration (Work notes)
Assigned to Martin Szeto.
02-12-2025 05:50:08 - PDXC Integration (Work notes)
Assigned to Martin Szeto.
02-12-2025 05:49:58 - PDXC Integration (Additional comments)
bjang@dxc.com: As per child ticket, the MEP team is still waiting on response from the user regarding the application.
30-11-2025 19:49:34 - PDXC Integration (Work notes)
Assigned to Martin Szeto.
30-11-2025 19:49:32 - PDXC Integration (Additional comments)
p.yara@dxc.com: Latest update from MEP team:
Francis Fernandez
Additional comments•2025-11-28 11:41:15
zero malware found upon successful scan, no feedback yet from Scot C regarding the application
27-11-2025 12:10:24 - PDXC Integration (Work notes)
Assigned to Martin Szeto.
27-11-2025 12:10:21 - PDXC Integration (Additional comments)
mszeto@dxc.com: Latest update from MEP team:
Francis Fernandez
Additional comments•2025-11-26 11:25:19
host is now online and have triggered malware scan, reached out to user Scot C. to check regarding this file
26-11-2025 16:09:16 - Eunice Thai (Work notes)
Platform DXC Integration incident INC0572249 updated INC40587066
26-11-2025 16:09:12 - Eunice Thai (Work notes)
ESM IM: Ticket found within reporting as on hold awaiting caller for more than 5 days. Shifting back into active. Team please follow up with end user ASAP.
21-11-2025 15:33:35 - PDXC Integration (Work notes)
Assigned to Martin Szeto.
21-11-2025 15:33:28 - PDXC Integration (Work notes)
Assigned to Martin Szeto.
21-11-2025 15:33:19 - PDXC Integration (Additional comments)
mszeto@dxc.com: No hash information found using OSINT tools. Appears to be a 3rd party script per file directory details.
Child INC40587179 raised with MEP team to scan device and check if this file is for legitimate use.
21-11-2025 15:29:58 - PDXC Integration (Work notes)
Assigned to Martin Szeto.
21-11-2025 15:29:32 - PDXC Integration (Additional comments)
mszeto@dxc.com: The Unit 42 Managed Services Team investigated ID-30580 - Suspicious executable detected
The Local Analysis module Prevented (On Write) a file write of ErrorRate\_EMAIL.exe on the corp.qr.com.au\QRSL-oe730zMpsn. The module classified the file as malicious. No execution of the file has been detected at this time, however, its presence necessitates remediation to prevent potential harm. We were unable to retrieve this file for analysis hence we would like your get your assistance in determining the legitimacy and business use of this file.
Recommendations:
- Remove all related files to ErrorRate\_EMAIL.exe from the host (SHA256: 23dd0bd522429756e784832a9586c0c08a5a0c4f90e06de5130de9e05379bc53)
- Educate user regarding acceptable and approved software usage policies
- Add the related hash to the XDR block list
Host details:
- Host: corp.qr.com.au\QRSL-oe730zMpsn
- MAC: e8:a7:2f:5e:84:83
- IP Address: 10.124.67.161
- OS: Windows - Windows 10 [10.0 (Build 19045)]
- Username: NT AUTHORITY\SYSTEM
Alert details:
- Time: 2025-11-21 01:56:35 UTC
- Alert Name: Local Analysis Malware
- Alert Description: Suspicious executable detected
- Action: Prevented (On Write)
File details:
- File Name: ErrorRate\_EMAIL.exe
- File Path: C:\Windows\CSC\v2.0.6\Namespace\CPTRedirect.corp.qr.com.au\Redirect$\r851325\My Documents\UTC\error rate script\ErrorRate\_EMAIL.exe
- File SHA256: 23dd0bd522429756e784832a9586c0c08a5a0c4f90e06de5130de9e05379bc53
Actor details:
- Actor Process Image Name: svchost.exe
- Actor Process Image SHA256: b0b36bff7ae4057f687d839cd4b3d81159ab646f1ee1b22106a927e93decbb61
- Actor Process Signature: Signed - Microsoft Windows
- Actor Process Command Line: C:\WINDOWS\System32\svchost.exe -k LocalSystemNetworkRestricted -p -s CscService
Causality Actor details:
- Causality Actor Process Image Name: services.exe
- Causality Actor Process Image SHA256: 4a912dc98c977788131aad0ae468d86792211ed225f80b2c344a3690b4437428
- Causality Actor Process Signature: Signed - Microsoft Corporation
- Causality Actor Process Command Line: C:\WINDOWS\system32\services.exe
21-11-2025 15:24:36 - PDXC Integration (Work notes)
Opened By User is Unknown : email.integration.mdr_unit 42@QR
Vendor Referenced this CI Value on Creation not found in database : Cortex XDR
Vendor Referenced this Business Service Value on Creation not found in database : Cortex XDR
21-11-2025 15:24:03 - Palo Alto MDR Service – Unit 42 (Work notes)
Platform DXC Integration incident INC0572249 created INC40587066
</t>
  </si>
  <si>
    <t xml:space="preserve">
 2025-11-21 15:29:49 PDXC Integration - State is Work in Progress was On Hold
 2025-11-21 15:33:19 PDXC Integration - State is On Hold was Work in Progress
 2025-11-26 16:09:12 Eunice Thai - State is Work in Progress was On Hold
 2025-12-02 05:49:58 PDXC Integration - State is On Hold was Work in Progress
 2025-12-09 13:30:40 Eunice Thai - State is Work in Progress was On Hold
 2025-12-12 08:02:26 PDXC Integration - State is Resolved was Work in Progress</t>
  </si>
  <si>
    <t xml:space="preserve">
 2025-11-21 15:45:44 Cameron Horn - Assigned to is Raegan Munro was 
 2025-11-21 16:32:22 Cameron Horn - Assignment Group is Service Now was Global Service Desk
 2025-11-24 08:14:39 Lemuel So - Assigned to is Chau Nguyen was 
 2025-11-24 12:34:18 Chau Nguyen - State is On Hold was Work in Progress
 2025-12-09 09:29:01 Chau Nguyen - State is Resolved was On Hold
 2025-12-14 10:00:03  - State is Closed was Resolved</t>
  </si>
  <si>
    <t xml:space="preserve">11-12-2025 11:10:39 - Casey Micklesson (Work notes)
Followed up with Bev via email.
05-12-2025 09:23:05 - Casey Micklesson (Work notes)
Followed up with Bev via email.
02-12-2025 10:51:47 - Casey Micklesson (Work notes)
Followed up with Bev via email.
27-11-2025 12:52:41 - Casey Micklesson (Work notes)
Sent Bev another email asking for a screenshot of the issue
-
H Bev,
I am currently looking after your incident with WIFI Calling.
Can you please share a screenshot of where the Telstra information is missing so we can look into this further?
Thank you
24-11-2025 13:37:32 - Casey Micklesson (Work notes)
Sent Bev an email asking for a screenshot of the issue
-
H Bev,
I am currently looking after your incident with WIFI Calling.
Can you please share a screenshot of where the Telstra information is missing so we can look into this further?
Thank you
21-11-2025 15:35:31 - Casey Micklesson (Work notes)
Please note your Order Reference Number:
15633228
</t>
  </si>
  <si>
    <t xml:space="preserve">
 2025-11-21 13:23:25 Gilbert Noble - Assignment Group is DXC Desktop CBD was DXC Remote Desktop Support
 2025-11-24 09:44:29 PDXC Integration - State is Work in Progress was New
 2025-11-24 13:17:07 PDXC Integration - State is On Hold was Work in Progress
 2025-12-01 17:17:26 Eunice Thai - State is Work in Progress was On Hold
 2025-12-02 13:18:20 PDXC Integration - State is On Hold was Work in Progress
 2025-12-05 11:23:05 PDXC Integration - State is Work in Progress was On Hold
 2025-12-05 11:24:44 PDXC Integration - State is Resolved was Work in Progress
 2025-12-10 12:00:05  - State is Closed was Resolved</t>
  </si>
  <si>
    <t xml:space="preserve">08-12-2025 16:34:19 - Safinat Dean (Work notes)
Platform DXC Integration incident INC0572174 updated INC40584730
08-12-2025 16:34:15 - Safinat Dean (Work notes)
01/12 Dealer responded: We will be attending 11th Dec **Advised SDM** - Rdr
28/11 Have contacted dealer and requested urgent update/eta - kf
01-12-2025 15:38:33 - Safinat Dean (Work notes)
Platform DXC Integration incident INC0572174 updated INC40584730
01-12-2025 15:38:28 - Safinat Dean (Work notes)
Ricoh notes - Please note this is a remote site, dealer has to plan this trip to Roma and at this stage their plan is 11th Dec.
01/12 Dealer responded: We will be attending 11th Dec **Advised SDM** - Rdr
28/11 Have contacted dealer and requested urgent update/eta - kf
27-11-2025 18:54:16 - Safinat Dean (Work notes)
Platform DXC Integration incident INC0572174 updated INC40584730
27-11-2025 18:54:12 - Safinat Dean (Work notes)
Ricoh updates -
25/11 Emailed dealer for an update. - Rdr
24/11 Assigned to dealer on 21/11. Dealer to allocate technician. - Rdr
21-11-2025 15:18:18 - PDXC Integration (Work notes)
None
I checked, and the printer is showing an SC860 error. Need a tech to attend.
21-11-2025 12:13:49 - Cameron Horn (Work notes)
Platform DXC Integration incident INC0572174 updated INC40584730
21-11-2025 12:13:43 - Cameron Horn (Work notes)
From: donotreply@ricoh.com.au &lt;donotreply@ricoh.com.au&gt; 
Sent: Friday, November 21, 2025 1:06 PM
To: Bland, Michael &lt;Michael.Bland@qr.com.au&gt;
Subject: New Ricoh Ticket CS2511210279
Dear Michael Bland, Thank you for contacting Ricoh Australia. A new ticket has been opened with the following details: Ticket No. : CS2511210279 Serial Number: 3109R420414 Product Name: IMC3000 Purchase Order Number: Reference: INC40584730 Problem
ZjQcmQRYFpfptBannerStart
[EXTERNAL EMAIL]: 
This email originated from outside Queensland Rail. Do not click on links or open attachments unless you recognise the sender and know the content is safe. 
    Report Phish     
ZjQcmQRYFpfptBannerEnd
Dear Michael Bland, 
Thank you for contacting Ricoh Australia.
A new ticket has been opened with the following details: 
Ticket No.: CS2511210279
Serial Number: 3109R420414
Product Name: IMC3000
Purchase Order Number: 
Reference: INC40584730
Problem Description: [Summary]:"SLNX user info has not been started" - 3109R420414 Serial does not exist: QLD Rail NOW Ticket Number: INC0572174 Post Code: 4455 Contact Name: Michael Bland Contact Phone Number: 0400257620 Email Address: Michael.Bland@qr.com.au Alternative Contact: Alternative Contact Phone Number: Printer Serial Number: 3109R420414 Printer IP: Severity Level: Issue/Request Details: User advised that the printer is getting the error "SLNX user info has not been started" User advised that they have tried restarting the printer but the issue persists
Location and contact details: 
Contact Name: Michael Bland
Contact Number: 07 45743004
Customer: 401362 (DXC TECHNOLOGY AUS PTY LTD)
Site: 401362-E42 (DXC TECHNOLOGY AUSTRALIA PL (QUEENS)
Machine Location Address: QUEENSLAND RAIL ROMA RAILWAY STATION 41 STATION STREET ROMA QLD 4455
This is an automatic message, If you have any queries regarding your ticket, please do not hesitate in contacting us on 1300 362 577.
For further support utilising our, How-to videos, Training Materials, and Knowledge Base, please use this link Training 
Kind regards,
Ricoh
21-11-2025 12:05:43 - PDXC Integration (Work notes)
None
Assigning to Application Support for further assistance.
21-11-2025 12:05:33 - PDXC Integration (Work notes)
None
Assigning to Application Support for further assistance.
21-11-2025 11:49:33 - PDXC Integration (Work notes)
Vendor Referenced this CI Value on Creation not found in database : 3109R420414 - SP3510SF
21-11-2025 11:49:11 - Cameron Horn (Work notes)
Platform DXC Integration incident INC0572174 created INC40584730
</t>
  </si>
  <si>
    <t xml:space="preserve">08-12-2025 17:19:58 - PDXC Integration (Work notes)
Assigned to Suraj Rai.
&lt;br/&gt;Access to meeting room resources removed. User out of office, waiting for user availability to check on her system.
08-12-2025 17:19:58 - PDXC Integration (Work notes)
Assigned to Suraj Rai.
&lt;br/&gt;Access to meeting room resources removed. User out of office, waiting for user availability to check on her system.
08-12-2025 17:19:51 - PDXC Integration (Additional comments)
srai7@dxc.com: Hi @Samantha List
Good Day!
Regarding - "Removal from Meeting room resources"
We did not find access provided to you for most of the attached mailboxes. We request you to contact us again with the Meeting room that is listed on your Outlook or you want to remove your access for.
We have not heard any updates after continuous follow-ups, we are proceeding with archiving the case from our end.
Please feel free to contact the service desk in case of any further queries or a new ticket is to be opened.
Thanks!
08-12-2025 17:19:48 - PDXC Integration (Work notes)
Assigned to Suraj Rai.
&lt;br/&gt;Access to meeting room resources removed. User out of office, waiting for user availability to check on her system.&lt;br/&gt;We verified number for meeting room list provided. However, user doesn't seems to be member of those Room, We request user to provide us the proper list in excel format.
08-12-2025 17:08:04 - PDXC Integration (Work notes)
Assigned to Suraj Rai.
05-12-2025 16:22:18 - PDXC Integration (Work notes)
Assigned to Suraj Rai.
05-12-2025 16:21:34 - PDXC Integration (Work notes)
Assigned to Suraj Rai.
05-12-2025 16:21:29 - PDXC Integration (Additional comments)
srai7@dxc.com: Hi @Samantha List
Good Day!
Regarding - "Removal from Meeting room resources"
We did not find access provided to you for most of the attached mailboxes. Please let me know your availability timings info so that we can have a call and connect on this issue via Teams. 
Thanks!
02-12-2025 12:14:14 - PDXC Integration (Work notes)
Assigned to Suraj Rai.
&lt;br/&gt;We did not find access for most of the attached mailboxes for this user (samantha.list@qr.com.au). We need to check with user.
01-12-2025 14:05:58 - PDXC Integration (Work notes)
Assigned to Suraj Rai.
&lt;br/&gt;User out of office, waiting for user availability to check on her system.
28-11-2025 13:15:09 - PDXC Integration (Work notes)
Assigned to Suraj Rai.
&lt;br/&gt;User out of office, waiting for user availability.
27-11-2025 12:13:24 - PDXC Integration (Work notes)
Assigned to Suraj Rai.
27-11-2025 12:13:18 - PDXC Integration (Work notes)
Assigned to Suraj Rai.
&lt;br/&gt;We need to verify with user Outlook to see how many Resource mailbox showing on his outlook. We try contacting user but not online.
27-11-2025 12:13:15 - PDXC Integration (Additional comments)
srai7@dxc.com: Hi @Samantha List
Good Day!
Regarding - "Removal from Meeting room resources"
We did not find access provided to you for most of the attached mailboxes. Please let me know your availability timings info so that we can have a call and connect on this issue via Teams.
Thanks!
25-11-2025 16:10:34 - PDXC Integration (Work notes)
Assigned to Suraj Rai.
25-11-2025 16:10:30 - PDXC Integration (Additional comments)
srai7@dxc.com: Hi @Samantha List
Good Day!
Regarding - "Removal from Meeting room resources"
Could you provide us all the meetings rooms name in the Excel format, if you have any such file. Thanks!
24-11-2025 14:42:28 - PDXC Integration (Work notes)
Assigned to Suraj Rai.
24-11-2025 14:42:25 - PDXC Integration (Additional comments)
srai7@dxc.com: Hi Sam,
Good Day!
Regarding - "Removal from Meeting room resources"
Could you provide us all the meetings rooms name in the Excel format, if you have any such file. Thanks!
21-11-2025 15:20:23 - PDXC Integration (Work notes)
Assigned to Suraj Rai.
21-11-2025 15:20:23 - PDXC Integration (Work notes)
Assigned to Suraj Rai.
21-11-2025 15:20:13 - PDXC Integration (Additional comments)
srai7@dxc.com: Hi Sam,
Good Day!
Regarding - "Removal from Meeting room resources"
We are trying to get the list of Meeting room details. If required we will contact you for further details. 
Thanks!
21-11-2025 12:22:28 - PDXC Integration (Work notes)
Assigned to Suraj Rai.
21-11-2025 11:36:29 - PDXC Integration (Work notes)
Requested User is Unknown : peter.huthwaite@dxc.com&lt;br/&gt;Please see attached screenshots of the meeting rooms
</t>
  </si>
  <si>
    <t xml:space="preserve">
 2025-11-21 12:22:26 PDXC Integration - State is Work in Progress was New
 2025-11-21 15:20:13 PDXC Integration - State is On Hold was Work in Progress
 2025-12-08 17:08:01 PDXC Integration - State is Work in Progress was On Hold
 2025-12-08 17:19:45 PDXC Integration - State is Resolved was Work in Progress
 2025-12-13 18:00:02  - State is Closed was Resolved</t>
  </si>
  <si>
    <t xml:space="preserve">
 2025-11-21 11:31:31 Shane Kmet - Assigned to is Zoe O'Brien was 
 2025-11-21 13:06:44 Zoe O'Brien - Assignment Group is DXC Intune Support was Global Service Desk
 2025-11-21 14:57:21 PDXC Integration - State is On Hold was Work in Progress
 2025-11-25 19:28:07 PDXC Integration - Assignment Group is DXC Desktop Technology SCCM was DXC Intune Support
 2025-12-02 17:29:15 PDXC Integration - State is Work in Progress was On Hold
 2025-12-02 17:30:39 PDXC Integration - Assignment Group is Global Service Desk was DXC Desktop Technology SCCM
 2025-12-02 17:48:30 Fred Shea - Assignment Group is Win11 Service Desk was Global Service Desk
 2025-12-03 12:11:03 Andy Phan - Assignment Group is Win11 Project Hypercare was Win11 Service Desk
 2025-12-05 11:02:12 Nic Baars - State is Resolved was Work in Progress
 2025-12-10 12:00:07  - State is Closed was Resolved</t>
  </si>
  <si>
    <t xml:space="preserve">
 2025-11-21 12:31:31 PDXC Integration - State is Work in Progress was New
 2025-11-21 14:50:11 PDXC Integration - State is On Hold was Work in Progress
 2025-11-24 09:22:59 Gilbert Noble - Assignment Group is DXC Remote Desktop Support was DXC Desktop Technology Citrix
 2025-11-24 09:24:44 Gilbert Noble - Assignment Group is DXC Desktop Technology Citrix was DXC Remote Desktop Support
 2025-11-24 09:26:52 PDXC Integration - Assignment Group is DXC Desktop CBD was DXC Desktop Technology Citrix
 2025-11-24 10:56:57 Gilbert Noble - Assignment Group is DXC Desktop Technology Citrix was DXC Desktop CBD
 2025-12-03 13:16:04 PDXC Integration - State is Work in Progress was On Hold
 2025-12-03 13:20:10 PDXC Integration - State is Resolved was Work in Progress
 2025-12-08 14:00:02  - State is Closed was Resolved</t>
  </si>
  <si>
    <t xml:space="preserve">
 2025-11-21 08:29:52 Casey Micklesson - Assigned to is Casey Micklesson was 
 2025-12-05 09:23:59 Casey Micklesson - State is Resolved was Work in Progress
 2025-12-10 10:00:05  - State is Closed was Resolved</t>
  </si>
  <si>
    <t xml:space="preserve">10-12-2025 11:21:35 - PDXC Integration (Work notes)
Assigned to NANDHA VEMISHETTY.
&lt;br/&gt;Incorrect docking station delivered. Waiting on new one to arrive. Closing ticket as of now.
10-12-2025 11:21:25 - PDXC Integration (Work notes)
Assigned to NANDHA VEMISHETTY.
&lt;br/&gt;Incorrect docking station delivered. Waiting on new one to arrive. Closing ticket as of now.
10-12-2025 11:21:18 - PDXC Integration (Additional comments)
nandha.vemishetty2@dxc.com: spoke with the Philip Hall.
user raised another request for Dell docking station (TASK8428775)
advised user to reach out to me or Service Desk ones they received the new docking station.
Closing the ticket as of now.
10-12-2025 11:21:04 - PDXC Integration (Work notes)
Assigned to NANDHA VEMISHETTY.
10-12-2025 11:19:28 - PDXC Integration (Work notes)
Assigned to NANDHA VEMISHETTY.
&lt;br/&gt;spoke with the Philip Hall. 
user raised another request for Dell docking station (TASK8428775)
advised user to reach out to me or Service Desk ones they received the new docking station.
Closing the ticket as of now.
08-12-2025 13:54:44 - PDXC Integration (Work notes)
Assigned to NANDHA VEMISHETTY.
&lt;br/&gt;From: Hall, Philip &lt;Philip.Hall@qr.com.au&gt; 
Sent: Monday, 8 December 2025 12:26 PM
To: Vemishetty, Nandha &lt;Nandha.Vemishetty@QR.COM.AU&gt;
Subject: RE: INC0572030 - No internet connection
Hi Nandah,
They had sent the wrong dock so I am just waiting on the new one to arrive.  I will update you as soon as I receive and install.
Thanks again,
Phil
08-12-2025 12:22:23 - PDXC Integration (Work notes)
Assigned to NANDHA VEMISHETTY.
08-12-2025 12:22:08 - PDXC Integration (Work notes)
Assigned to NANDHA VEMISHETTY.
08-12-2025 12:22:05 - PDXC Integration (Additional comments)
nandha.vemishetty2@dxc.com: From: Vemishetty, Nandha 
Sent: Monday, 8 December 2025 12:21 PM
To: Hall, Philip &lt;Philip.Hall@qr.com.au&gt;
Subject: RE: INC0572030 - No internet connection
Hi Philip,
Have you got any update around this Incident?
Please do let me know, If the network connection established with the new docking station.
Many thanks,
Nandha Vemishetty.
04-12-2025 11:35:04 - PDXC Integration (Work notes)
Assigned to NANDHA VEMISHETTY.
04-12-2025 11:34:58 - PDXC Integration (Work notes)
Assigned to NANDHA VEMISHETTY.
04-12-2025 11:34:54 - PDXC Integration (Additional comments)
nandha.vemishetty2@dxc.com: From: Vemishetty, Nandha 
Sent: Thursday, 4 December 2025 11:33 AM
To: Hall, Philip &lt;Philip.Hall@qr.com.au&gt;
Subject: RE: INC0572030 - No internet connection
Thanks for the Update Phil. I will wait for your email. 
Many thanks,
Nandha Vemishetty.
04-12-2025 11:34:14 - PDXC Integration (Work notes)
Assigned to NANDHA VEMISHETTY.
04-12-2025 11:32:38 - PDXC Integration (Work notes)
Assigned to NANDHA VEMISHETTY.
&lt;br/&gt;From: Hall, Philip &lt;Philip.Hall@qr.com.au&gt; 
Sent: Thursday, 4 December 2025 10:48 AM
To: Vemishetty, Nandha &lt;Nandha.Vemishetty@QR.COM.AU&gt;
Subject: RE: INC0572030 - No internet connection
Hi Nandha, 
I believe the docket is still open due to the fact that I am still waiting for the new Dock to be delivered. FedEx have been coming outside of station hours.
I have spoken to them again today and arranged for it to be delivered to another Station with longer manned hours. Hopefully have it tomorrow morning. 
I will let you know when I receive it and whether it is the correct type.
Talk soon.
Thanks,
Phil
03-12-2025 11:29:58 - PDXC Integration (Work notes)
Assigned to NANDHA VEMISHETTY.
03-12-2025 11:29:48 - PDXC Integration (Work notes)
Assigned to NANDHA VEMISHETTY.
03-12-2025 11:29:42 - PDXC Integration (Additional comments)
nandha.vemishetty2@dxc.com: From: Vemishetty, Nandha 
Sent: Wednesday, 3 December 2025 11:28 AM
To: Hall, Philip &lt;Philip.Hall@qr.com.au&gt;
Subject: INC0572030 - No internet connection
Hi Philip,
Nandha here from ICT. I have come across your incident about the Network connectivity. I have tried calling you but unfortunately haven't got any response back. 
This is the email to let you know, Please give me an update about the incident so that the issue can be resolved at it earliest and ticket can be closed.
Many thanks,
Nandha Vemishetty.
03-12-2025 11:28:54 - PDXC Integration (Work notes)
Assigned to NANDHA VEMISHETTY.
&lt;br/&gt;contacted user and haven't got any response back from user.
Left voice note to check with it further.
01-12-2025 08:59:58 - PDXC Integration (Work notes)
Assigned to NANDHA VEMISHETTY.
30-11-2025 18:27:40 - Light Dadson (Work notes)
Platform DXC Integration incident INC0572030 updated INC40722648
30-11-2025 18:27:35 - Light Dadson (Work notes)
Assigning to desktop to asset with dock issue ass per note from FCC
30-11-2025 18:26:34 - Light Dadson (Work notes)
Platform DXC Integration incident INC0572030 created INC40722648
30-11-2025 14:08:04 - Alexander Skubis (Work notes)
Telecomms technicians have attended and have advised:
"Dock intermittent eth port - Needs to be escalated to ICT"
23-11-2025 20:18:13 - Alexander Skubis (Work notes)
Assigned to Yandina technicians to investigate on 21Nov25.  SAP notification 1101135600
</t>
  </si>
  <si>
    <t xml:space="preserve">
 2025-11-23 20:18:13 Alex Skubis - State is Work in Progress was New
 2025-11-30 14:08:04 Alex Skubis - Assignment Group is Global Service Desk was Brisbane FCC
 2025-11-30 18:26:27 Light Dadson - Assignment Group is DXC Desktop CBD was Global Service Desk
 2025-12-03 11:29:43 PDXC Integration - State is On Hold was Work in Progress
 2025-12-04 11:34:13 PDXC Integration - State is Work in Progress was On Hold
 2025-12-04 11:34:54 PDXC Integration - State is On Hold was Work in Progress
 2025-12-10 11:21:00 PDXC Integration - State is Work in Progress was On Hold
 2025-12-10 11:21:19 PDXC Integration - State is Resolved was Work in Progress</t>
  </si>
  <si>
    <t xml:space="preserve">11-12-2025 12:36:58 - PDXC Integration (Work notes)
Assigned to Gudla Harshitha.
&lt;br/&gt;The user is able to access the DRA.
We suggested using DRA instead of AD.
11-12-2025 12:36:58 - PDXC Integration (Work notes)
Assigned to Gudla Harshitha.
&lt;br/&gt;The user is able to access the DRA.
We suggested using DRA instead of AD.
11-12-2025 12:36:51 - PDXC Integration (Additional comments)
harshitha.gudla@dxc.com: Hi Pandey, Sonia
are you able to launch DRA from secure access
i believe so..yes
Can you please check and confirm
AD is restricted, so we need to use DRA only 
any reason why it is restricted for me and not for others?
After migrating to Azure, they told us to use the DRA application inplace of AD 
so they restricted the application outside
We checked, and I can access it, but my teammates cannot. They are also receiving the same error.
mostly dra doest fulfill the tasks and i need AD for that.. launcing AD via RDP is really painful..
Anything can be done on this?
Alternatives?
No we checked in always 
They are asking how it is working for other users, despite our application restrictioned
I see.. so the old folks have not been migrated to Azure,.. and that is the reason they are able to access AD outside as well?
yes
hmm ok
So can we close the ticket?
I was still hoping if anything else can be done to let me use AD outside RDP...
Just had a call with my manager, he told me that it was a restricted application it won't work outside
After that only i pinged you to inform you
I understand.. if nothing can be done then surely the ticket can be closed.. 
Appreciate you help.
Thanks for understanding
11-12-2025 12:34:48 - PDXC Integration (Work notes)
Assigned to Gudla Harshitha.
11-12-2025 09:23:38 - PDXC Integration (Work notes)
Assigned to Gudla Harshitha.
11-12-2025 09:23:28 - PDXC Integration (Work notes)
Assigned to Gudla Harshitha.
11-12-2025 09:23:27 - PDXC Integration (Additional comments)
harshitha.gudla@dxc.com: From: Harshitha, Gudla 
Sent: 10 December 2025 10:03
To: Connor, Martyn Jon &lt;mconnor9@dxc.com&gt;; Matangi, Jayapaul &lt;matangi.jayapaul@dxc.com&gt;;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@Matangi, Jayapaul
Good day!
do you recommend other troubleshooting steps?
Thanks &amp; Regards
Harshitha Gudla
Citrix Team
Team PDL: wpnido2ctxaus@dxc.com
11-12-2025 09:23:08 - PDXC Integration (Work notes)
Assigned to Gudla Harshitha.
11-12-2025 09:23:00 - PDXC Integration (Additional comments)
harshitha.gudla@dxc.com: From: Harshitha, Gudla 
Sent: 10 December 2025 10:03
To: Connor, Martyn Jon &lt;mconnor9@dxc.com&gt;; Matangi, Jayapaul &lt;matangi.jayapaul@dxc.com&gt;;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@Matangi, Jayapaul
Good day!
do you recommend other troubleshooting steps?
Thanks &amp; Regards
Harshitha Gudla
Citrix Team
Team PDL: wpnido2ctxaus@dxc.com
10-12-2025 09:33:18 - PDXC Integration (Work notes)
Assigned to Gudla Harshitha.
10-12-2025 09:33:14 - PDXC Integration (Additional comments)
harshitha.gudla@dxc.com: From: Connor, Martyn Jon &lt;mconnor9@dxc.com&gt; 
Sent: 09 December 2025 11:29
To: Harshitha, Gudla &lt;harshitha.gudla@dxc.com&gt;; Matangi, Jayapaul &lt;matangi.jayapaul@dxc.com&gt;;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Gudla,
I’m not sure, But I can confirm I also get the same error when trying to launch the Active Directory from the Citrix Portal with my Admin account. 
Are we sure this is meant to be being access or should they be using DRA?
I don’t have the background of the issues here to be able to provide any advise, But the AD Team should be able to provide further guidance given this is their managed application. 
Kind Regards
MARTYN CONNOR
SERVICE DESK TEAM LEADER
Level 3, 21 Kirksway Place 
Battery Point, Tasmania 7004 
T: 07 3072 5000 
W: queenslandrail.com.au
E: ITservicedesk@qr.com.au
From: Harshitha, Gudla &lt;harshitha.gudla@dxc.com&gt; 
Sent: Tuesday, December 9, 2025 4:37 PM
To: Matangi, Jayapaul &lt;matangi.jayapaul@dxc.com&gt;; ITO GDC India - QR AD &lt;pdlitogciqrlad@dxc.com&gt;; Connor, Martyn Jon &lt;mconnor9@dxc.com&gt;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@Connor, Martyn Jon
Good day!
We need your advice regarding an issue where one of our users, who has the same access level as their colleagues, cannot launch Active Directory from the Secure Access portal when using their admin account.
Could you please advise on what to perform? 
Would refreshing the user ID (removing and re-adding access) help, or do you recommend other troubleshooting steps?
Thanks &amp; Regards
Harshitha Gudla
Citrix Team
Team PDL: wpnido2ctxaus@dxc.com
From: MOHANTY, SWATI &lt;swati.mohanty@dxc.com&gt; 
Sent: 08 December 2025 10:41
To: Matangi, Jayapaul &lt;matangi.jayapaul@dxc.com&gt;;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Jayapaul,
Yes even I had verified the same, but not sure user is having issue launching the application. While with same level of access her colleagues can launch it.
Is there something we can do? Like user profile refresh or something?
Thanks and Regards,
Swati Mohanty
Citrix-VDI Team
DXC Technology, Bangalore 
Team PDL: wpnido2ctxaus@dxc.com
From: Matangi, Jayapaul &lt;matangi.jayapaul@dxc.com&gt; 
Sent: 08 December 2025 09:51 AM
To: MOHANTY, SWATI &lt;swati.mohanty@dxc.com&gt;; ITO GDC India - QR AD &lt;pdlitogciqrlad@dxc.com&gt;
Cc: ITO GDC India - QR MSG &lt;pdlitogciqrlmsg@dxc.com&gt;; Workplace Noida iDO 2 Citrix AUS &lt;wpnido2ctxaus@dxc.com&gt;; Hohnke, Matthew &lt;matthew.hohnke@qr.com.au&gt;; Kannan, Prasanna &lt;pkannan7@dxc.com&gt;; Pandey, Sonia &lt;sonia.pandey@dxc.com&gt;
Subject: Need Active Directory Access - PDXC INC40571445
Hi Swathi,
The same access has been granted to Sonia. Please find the screenshots below for your reference.
Which provides access “XENA_AD_TOOLS - Citrix XEN CORP Application group for access to AD Tools” already Sonia part of the group.
------------------------------------
Thanks &amp; Regards,
JAYAPAUL MATANGI
Active directory services
For assistance, please contact our team at: pdlitogciqrlad@dxc.com
From: MOHANTY, SWATI &lt;swati.mohanty@dxc.com&gt; 
Sent: Monday, December 8, 2025 7:11 AM
To: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@ITO GDC India - QR AD,
Need your assistance.
Reg the incident: INC40571445
User: A_MSP1610 is unable to launch Active directory from secureaccess using A account.
Same application, her colleagues are able to launch without any issue, We compared user's id with colleague A_MSP1468. All permissions are same.
Is there anything which is missed?
Thanks and Regards,
Swati Mohanty
Citrix-VDI Team
DXC Technology, Bangalore 
Team PDL: wpnido2ctxaus@dxc.com
From: MOHANTY, SWATI &lt;swati.mohanty@dxc.com&gt; 
Sent: 24 November 2025 11:17 AM
To: Hohnke, Matthew &lt;matthew.hohnke@qr.com.au&gt;; Kannan, Prasanna &lt;pkannan7@dxc.com&gt;; Pandey, Sonia &lt;sonia.pandey@dxc.com&gt;; Harshitha, Gudla &lt;harshitha.gudla@dxc.com&gt;
Cc: ITO GDC India - QR MSG &lt;pdlitogciqrlmsg@dxc.com&gt;; ITO GDC India - QR AD &lt;pdlitogciqrlad@dxc.com&gt;; Workplace Noida iDO 2 Citrix AUS &lt;wpnido2ctxaus@dxc.com&gt;
Subject: RE: Need Active Directory Access - PDXC INC40571445
Hi @Pandey, Sonia,
As discussed over the chat, there is some restrictions imposed in accessing the AD application directly from Secureaccess. Hence suggest to either access from RDP session or you can use Published desktop(VDI) and access xencorp URL with A account and access the application.
Thanks and Regards,
Swati Mohanty
Citrix-VDI Team
09-12-2025 03:22:19 - PDXC Integration (Work notes)
Assigned to Gudla Harshitha.
09-12-2025 03:21:54 - PDXC Integration (Additional comments)
anitha.sanaboyina@dxc.com: We're checking with the AD team and waiting for their response.
09-12-2025 03:21:54 - PDXC Integration (Work notes)
Assigned to Gudla Harshitha.
08-12-2025 11:42:54 - PDXC Integration (Work notes)
Assigned to Gudla Harshitha.
08-12-2025 11:42:49 - PDXC Integration (Additional comments)
swati.mohanty@dxc.com: From: MOHANTY, SWATI 
Sent: 08 December 2025 07:10 AM
To: ITO GDC India - QR AD &lt;pdlitogciqrlad@dxc.com&gt;
Cc: ITO GDC India - QR MSG &lt;pdlitogciqrlmsg@dxc.com&gt;; Workplace Noida iDO 2 Citrix AUS &lt;wpnido2ctxaus@dxc.com&gt;; Hohnke, Matthew &lt;matthew.hohnke@qr.com.au&gt;; Kannan, Prasanna &lt;pkannan7@dxc.com&gt;; Pandey, Sonia &lt;sonia.pandey@dxc.com&gt;
Subject: RE: Need Active Directory Access - PDXC INC40571445
Hi @ITO GDC India - QR AD,
Need your assistance.
Reg the incident: INC40571445
User: A_MSP1610 is unable to launch Active directory from secureaccess using A account.
Same application, her colleagues are able to launch without any issue, We compared user's id with colleague A_MSP1468. All permissions are same.
Is there anything which is missed?
Thanks and Regards,
Swati Mohanty
Citrix-VDI Team
DXC Technology, Bangalore 
Team PDL: wpnido2ctxaus@dxc.com
08-12-2025 03:20:58 - PDXC Integration (Work notes)
Assigned to Gudla Harshitha.
08-12-2025 03:20:44 - PDXC Integration (Work notes)
Assigned to Gudla Harshitha.
08-12-2025 03:20:40 - PDXC Integration (Additional comments)
anitha.sanaboyina@dxc.com: We will check with user.
03-12-2025 08:15:24 - PDXC Integration (Work notes)
Assigned to Gudla Harshitha.
03-12-2025 08:15:17 - PDXC Integration (Additional comments)
harshitha.gudla@dxc.com: kk
Swati suggested then to login to VDI : inside the VDI access xencorp URL with A account
But I dont see VDI
One sec let me send ss
oh okay 
one min let me provide you 
please check now
ok
taking too long to load 
hence waiting
please wait
kk
Please try now
ok sure
please do citrix workspace reset and check 
we have machine
refresh and check 
you mean to reset from here 
??
yes
able to launch?
Harshitha, i am in call with Microsoft will give it a try after some time
sure
Any update?
I see 2 desktops now : 
Which should i choose
ICT WIN 10
please try DG one
26-11-2025 18:54:58 - PDXC Integration (Work notes)
Assigned to Gudla Harshitha.
26-11-2025 18:54:54 - PDXC Integration (Work notes)
Assigned to Gudla Harshitha.
26-11-2025 18:54:49 - PDXC Integration (Additional comments)
harshitha.gudla@dxc.com: she is busy and said she will check tomorrow with the suggested method and update
26-11-2025 16:00:34 - PDXC Integration (Work notes)
Assigned to Gudla Harshitha.
26-11-2025 16:00:27 - PDXC Integration (Additional comments)
swati.mohanty@dxc.com: contacted user :Sonia today
she is busy and said she will check tomorrow with the suggested method and update
24-11-2025 15:15:55 - PDXC Integration (Work notes)
Assigned to Gudla Harshitha.
24-11-2025 15:15:54 - PDXC Integration (Work notes)
Assigned to Gudla Harshitha.
&lt;br/&gt;checked with user
asked user to use the AD app from Published desktop by launching from secureaccess and then accessing xencorp URL with A account inside the desktop
There is restrictions for accessing directly from secureacces.
Informed user the same either user can access via RDP session or the above way
user said she will check and update
24-11-2025 15:15:53 - PDXC Integration (Additional comments)
swati.mohanty@dxc.com: checked with user
asked user to use the AD app from Published desktop by launching from secureaccess and then accessing xencorp URL with A account inside the desktop
There is restrictions for accessing directly from secureacces.
Informed user the same either user can access via RDP session or the above way
user said she will check and update
24-11-2025 10:17:59 - PDXC Integration (Work notes)
Assigned to Gudla Harshitha.
24-11-2025 09:37:34 - PDXC Integration (Work notes)
So seems the issue is with AD Users and Computes launch from Citrix, reroute ticket to citrix desktop team.
Hi Matthew,
Sonia can get into Citrix &amp; she can launch the DRA Web Console.
She gets this error when she attempts to launch the AD 
Thanks!
Prasanna Kannan
24-11-2025 09:36:08 - PDXC Integration (Work notes)
Assigned to Matthew Hohnke.
24-11-2025 09:36:08 - PDXC Integration (Work notes)
Assigned to Matthew Hohnke.
&lt;br/&gt;Added attachment ::  1.png
24-11-2025 09:35:28 - PDXC Integration (Work notes)
Assigned to Matthew Hohnke.
24-11-2025 09:35:18 - PDXC Integration (Work notes)
Assigned to Matthew Hohnke.
&lt;br/&gt;Added attachment ::  2.png
21-11-2025 17:06:28 - PDXC Integration (Work notes)
Assigned to Matthew Hohnke.
21-11-2025 17:05:39 - PDXC Integration (Work notes)
Assigned to Matthew Hohnke.
21-11-2025 17:05:32 - PDXC Integration (Additional comments)
mhohnke@dxc.com: clarify the email with Sonia via email
21-11-2025 13:29:33 - PDXC Integration (Work notes)
Assigned to Matthew Hohnke.
20-11-2025 17:19:19 - PDXC Integration (Work notes)
Vendor Referenced this CI Value on Creation not found in database : NetIQ Administration Products (DRA/ExA)
20-11-2025 17:19:08 - PDXC Integration (Work notes)
Added attachment ::  QLDRail_INC added (CNDEF0001178) - RE_ Need Active Directory Access-2.msg
20-11-2025 17:19:03 - PDXC Integration (Work notes)
Added attachment ::  QLDRail_INC added (CNDEF0001178) - INC0572009 Citrix DRA web console error on opening.png
20-11-2025 16:58:48 - George Knight (Work notes)
Platform DXC Integration incident INC0572009 created INC40571445
</t>
  </si>
  <si>
    <t xml:space="preserve">
 2025-11-21 13:29:24 PDXC Integration - State is Work in Progress was New
 2025-11-21 17:05:32 PDXC Integration - State is On Hold was Work in Progress
 2025-11-24 09:37:31 PDXC Integration - Assignment Group is DXC Desktop Technology Citrix was DXC Application AUS
 2025-12-11 09:23:00 PDXC Integration - State is Work in Progress was On Hold
 2025-12-11 09:23:27 PDXC Integration - State is On Hold was Work in Progress
 2025-12-11 12:34:41 PDXC Integration - State is Work in Progress was On Hold
 2025-12-11 12:36:51 PDXC Integration - State is Resolved was Work in Progress</t>
  </si>
  <si>
    <t xml:space="preserve">
 2025-11-20 16:29:51 PDXC Integration - State is Work in Progress was New
 2025-11-21 15:24:08 PDXC Integration - State is On Hold was Work in Progress
 2025-11-26 16:22:45 Eunice Thai - State is Work in Progress was On Hold
 2025-11-27 13:59:23 PDXC Integration - State is On Hold was Work in Progress
 2025-12-03 14:29:46 PDXC Integration - State is Work in Progress was On Hold
 2025-12-03 14:31:23 PDXC Integration - State is Resolved was Work in Progress
 2025-12-08 15:00:05  - State is Closed was Resolved</t>
  </si>
  <si>
    <t>INC0571961</t>
  </si>
  <si>
    <t xml:space="preserve">08-12-2025 08:38:03 - Raegan Munro (Work notes)
.
08-12-2025 08:32:56 - Guest (Additional comments)
reply from: jaym@major.com.au
No problem Duane Jay Medwin Course Advisor (07) 3177 7406 07 3489 7733 www. major. edu. au Notice &amp; Disclaimer This email message and any attached files may contain information that is confidential and subject of legal privilege intended only
No problem Duane
Jay Medwin
Course Advisor
[cid:MTLogo_BlueRed_55_v3_069b26f6-c141-4c56-9ee7-3eaae6542082.png][cid:Skillslogo_8f5641bc-acdf-48a7-9c17-c1289c011b69.png]
[cid:Mobile_red_8476034f-80d8-441c-99d3-670bdbf6eee2.png] (07) 3177 7406
[cid:Phone_red_6e033858-3af7-4a31-945b-a38101b98cca.png] 07 3489 7733
[cid:World_red_644b8acd-a8c9-4a5e-928c-5a13209d8091.png] www.major.edu.au&lt;https://urldefense.com/v3/__http://www.major.com.au/__;!!OewlTa1rXg!W97Ntob8L_tTeQVjCGgpD0tXQc7PqnMIDeJh-fha86e0Tq-1RMiLV-DtX1_02sKbNHbpSX46LHpI_6qlNJu9$&gt;
   [cid:Facebook_red_16f2795f-c9a8-41cb-b8e2-08c4d19534c6.png] &lt;https://urldefense.com/v3/__https://www.facebook.com/MajorTR__;!!OewlTa1rXg!W97Ntob8L_tTeQVjCGgpD0tXQc7PqnMIDeJh-fha86e0Tq-1RMiLV-DtX1_02sKbNHbpSX46LHpI_zct5Gxn$&gt;   [cid:Instagram_red_279b8997-996f-4cfc-925c-4a8c36cbd0fe.png] &lt;https://urldefense.com/v3/__https://www.instagram.com/major_training__;!!OewlTa1rXg!W97Ntob8L_tTeQVjCGgpD0tXQc7PqnMIDeJh-fha86e0Tq-1RMiLV-DtX1_02sKbNHbpSX46LHpI_-j5Lj3y$&gt;   [cid:Linkedin_red_20b66d19-0597-4692-8e4c-d07c13814b59.png] &lt;https://urldefense.com/v3/__https://www.linkedin.com/company/major-training-&amp;-recruitment/__;!!OewlTa1rXg!W97Ntob8L_tTeQVjCGgpD0tXQc7PqnMIDeJh-fha86e0Tq-1RMiLV-DtX1_02sKbNHbpSX46LHpI_6hIbeV8$&gt;
[cid:Footer_Bar_3_0a42c772-7570-4f9e-9140-6d78a29220c3.png]
[Merry Christmas from Major! (1640 x 550 px) (2) (1).jpg]
Notice &amp; Disclaimer
This email message and any attached files may contain information that is confidential and subject of legal privilege intended only for use by the individual or entity to which they are addressed. If you are not the intended recipient or the person responsible for delivering the message to the intended recipient be advised that you have received this message in error and that any use, copying, circulation, forwarding, printing or publication of this message or attached files is strictly forbidden, as is the disclosure of the information contained therein. If you have received this message in error, please notify the sender immediately and delete it from your Inbox.
08-12-2025 08:09:00 - Raegan Munro (Work notes)
.
08-12-2025 08:06:31 - Guest (Additional comments)
reply from: TrainingIntegration@QR.COM.AU
Hi Jay,
Can we please add another employee to the Spotter training on 15 December 2025 at Qantas Drive Depot?
  First Name
Last Name
Email
Kaleb
York
Kaleb.York@qr.com.au&lt;mailto:Kaleb.York@qr.com.au&gt;
That will take our total to 8.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21-11-2025 11:31:41 - Shane Kmet (Work notes)
.
21-11-2025 11:30:22 - Guest (Additional comments)
reply from: jaym@major.com.au
No problem Duane Jay Medwin Course Advisor (07) 3177 7406 1300 790 822 www. major. edu. au Need help or guidance? Find our Student Handbook, Support Services Guide, and Study Tips Guide here. Notice &amp; Disclaimer This email message and any attached
No problem Duane
Jay Medwin
Course Advisor
[cid:MTLogo_BlueRed_55_v3_069b26f6-c141-4c56-9ee7-3eaae6542082.png]  [Skills Assure_CMYK with tagline - 2025.jpg]
[cid:Mobile_red_8476034f-80d8-441c-99d3-670bdbf6eee2.png] (07) 3177 7406
[cid:Phone_red_6e033858-3af7-4a31-945b-a38101b98cca.png] 1300 790 822
[cid:World_red_644b8acd-a8c9-4a5e-928c-5a13209d8091.png] www.major.edu.au&lt;https://urldefense.com/v3/__https://www.major.edu.au__;!!OewlTa1rXg!THVxWVapwHCzg2MQQaR2KSN1PCtigD1u8yVOgJheUDmL1cYlPxpzooNm97U1xjGiwe-gIFHSHwX8orV1BxBk$&gt;
   [GIVE US A REVIEW.png] &lt;https://urldefense.com/v3/__https://search.google.com/local/writereview?placeid=ChIJ86vw095qkWsRyes9KrUw27A&amp;source=g.page.m.kd._&amp;laa=lu-desktop-review-solicitation__;!!OewlTa1rXg!THVxWVapwHCzg2MQQaR2KSN1PCtigD1u8yVOgJheUDmL1cYlPxpzooNm97U1xjGiwe-gIFHSHwX8otcXkFzX$&gt;
   [cid:Facebook_red_16f2795f-c9a8-41cb-b8e2-08c4d19534c6.png] &lt;https://urldefense.com/v3/__https://www.facebook.com/MajorTR__;!!OewlTa1rXg!THVxWVapwHCzg2MQQaR2KSN1PCtigD1u8yVOgJheUDmL1cYlPxpzooNm97U1xjGiwe-gIFHSHwX8omSKn9Ts$&gt;   [cid:Instagram_red_279b8997-996f-4cfc-925c-4a8c36cbd0fe.png] &lt;https://urldefense.com/v3/__https://www.instagram.com/major_training_rto_6139/__;!!OewlTa1rXg!THVxWVapwHCzg2MQQaR2KSN1PCtigD1u8yVOgJheUDmL1cYlPxpzooNm97U1xjGiwe-gIFHSHwX8ogJEQiqY$&gt;   [cid:Linkedin_red_20b66d19-0597-4692-8e4c-d07c13814b59.png] &lt;https://urldefense.com/v3/__https://www.linkedin.com/company/major-training-&amp;-recruitment/__;!!OewlTa1rXg!THVxWVapwHCzg2MQQaR2KSN1PCtigD1u8yVOgJheUDmL1cYlPxpzooNm97U1xjGiwe-gIFHSHwX8olbOboZV$&gt;
[cid:Footer_Bar_3_0a42c772-7570-4f9e-9140-6d78a29220c3.png]
Need help or guidance? Find our Student Handbook, Support Services Guide, and Study Tips Guide here&lt;https://urldefense.com/v3/__https://major.edu.au/useful-links/__;!!OewlTa1rXg!THVxWVapwHCzg2MQQaR2KSN1PCtigD1u8yVOgJheUDmL1cYlPxpzooNm97U1xjGiwe-gIFHSHwX8olIfqGkh$&gt;.
Notice &amp; Disclaimer
This email message and any attached files may contain information that is confidential and subject of legal privilege intended only for use by the individual or entity to which they are addressed. If you are not the intended recipient or the person responsible for delivering the message to the intended recipient be advised that you have received this message in error and that any use, copying, circulation, forwarding, printing or publication of this message or attached files is strictly forbidden, as is the disclosure of the information contained therein. If you have received this message in error, please notify the sender immediately and delete it from your Inbox.
21-11-2025 10:48:20 - Cameron Horn (Work notes)
.
21-11-2025 10:47:40 - Guest (Additional comments)
reply from: TrainingIntegration@QR.COM.AU
Hi Jay,
Can we please add the following employees to the Spotter training on 15 December 2025 at Qantas Drive Depot?
  First Name
Last Name
Email
 Troy
Abbott
Troy.Abbott@qr.com.au&lt;mailto:Troy.Abbott@qr.com.au&gt;
 Jesse
Marshall
jesse.marshall@qr.com.au&lt;mailto:jesse.marshall@qr.com.au&gt;
Gaven
Leonard
Gaven.Leonard@qr.com.au&lt;mailto:Gaven.Leonard@qr.com.au&gt;
Dan
Da Costa
Dan.DaCosta@qr.com.au&lt;mailto:Dan.DaCosta@qr.com.au&gt;
Please let me know if you need any changes to the PO.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20-11-2025 15:00:29 - Cameron Horn (Work notes)
.
20-11-2025 15:00:18 - Guest (Additional comments)
reply from: jaym@major.com.au
Thanks Duane Jay Medwin Course Advisor (07) 3177 7406 1300 790 822 www. major. edu. au Need help or guidance? Find our Student Handbook, Support Services Guide, and Study Tips Guide here. Notice &amp; Disclaimer This email message and any attached
Thanks Duane
Jay Medwin
Course Advisor
[cid:MTLogo_BlueRed_55_v3_069b26f6-c141-4c56-9ee7-3eaae6542082.png]  [Skills Assure_CMYK with tagline - 2025.jpg]
[cid:Mobile_red_8476034f-80d8-441c-99d3-670bdbf6eee2.png] (07) 3177 7406
[cid:Phone_red_6e033858-3af7-4a31-945b-a38101b98cca.png] 1300 790 822
[cid:World_red_644b8acd-a8c9-4a5e-928c-5a13209d8091.png] www.major.edu.au&lt;https://urldefense.com/v3/__https://www.major.edu.au__;!!OewlTa1rXg!X3xf9XIyVEeCNdFEtBdlZlZF3Ls2Z_imJEKfedXkioBlRaObEKldeAgqTcbLhzHYXRU0COf_WV0vsqb8MuIS$&gt;
   [GIVE US A REVIEW.png] &lt;https://urldefense.com/v3/__https://search.google.com/local/writereview?placeid=ChIJ86vw095qkWsRyes9KrUw27A&amp;source=g.page.m.kd._&amp;laa=lu-desktop-review-solicitation__;!!OewlTa1rXg!X3xf9XIyVEeCNdFEtBdlZlZF3Ls2Z_imJEKfedXkioBlRaObEKldeAgqTcbLhzHYXRU0COf_WV0vsh9qN8u6$&gt;
   [cid:Facebook_red_16f2795f-c9a8-41cb-b8e2-08c4d19534c6.png] &lt;https://urldefense.com/v3/__https://www.facebook.com/MajorTR__;!!OewlTa1rXg!X3xf9XIyVEeCNdFEtBdlZlZF3Ls2Z_imJEKfedXkioBlRaObEKldeAgqTcbLhzHYXRU0COf_WV0vsmMAWFQG$&gt;   [cid:Instagram_red_279b8997-996f-4cfc-925c-4a8c36cbd0fe.png] &lt;https://urldefense.com/v3/__https://www.instagram.com/major_training_rto_6139/__;!!OewlTa1rXg!X3xf9XIyVEeCNdFEtBdlZlZF3Ls2Z_imJEKfedXkioBlRaObEKldeAgqTcbLhzHYXRU0COf_WV0vsrGayDVe$&gt;   [cid:Linkedin_red_20b66d19-0597-4692-8e4c-d07c13814b59.png] &lt;https://urldefense.com/v3/__https://www.linkedin.com/company/major-training-&amp;-recruitment/__;!!OewlTa1rXg!X3xf9XIyVEeCNdFEtBdlZlZF3Ls2Z_imJEKfedXkioBlRaObEKldeAgqTcbLhzHYXRU0COf_WV0vsoMnZSZu$&gt;
[cid:Footer_Bar_3_0a42c772-7570-4f9e-9140-6d78a29220c3.png]
Need help or guidance? Find our Student Handbook, Support Services Guide, and Study Tips Guide here&lt;https://urldefense.com/v3/__https://major.edu.au/useful-links/__;!!OewlTa1rXg!X3xf9XIyVEeCNdFEtBdlZlZF3Ls2Z_imJEKfedXkioBlRaObEKldeAgqTcbLhzHYXRU0COf_WV0vshJfOYsq$&gt;.
Notice &amp; Disclaimer
This email message and any attached files may contain information that is confidential and subject of legal privilege intended only for use by the individual or entity to which they are addressed. If you are not the intended recipient or the person responsible for delivering the message to the intended recipient be advised that you have received this message in error and that any use, copying, circulation, forwarding, printing or publication of this message or attached files is strictly forbidden, as is the disclosure of the information contained therein. If you have received this message in error, please notify the sender immediately and delete it from your Inbox.
</t>
  </si>
  <si>
    <t xml:space="preserve">
 2025-11-20 15:00:01 Cameron Horn - Assigned to is Raegan Munro was 
 2025-11-20 15:00:09 Cameron Horn - State is Resolved was Work in Progress
 2025-11-25 16:00:10  - State is Closed was Resolved</t>
  </si>
  <si>
    <t xml:space="preserve">
 2025-11-20 13:50:47 PDXC Integration - State is Work in Progress was New
 2025-11-21 04:56:49 PDXC Integration - State is On Hold was Work in Progress
 2025-11-25 10:20:30 Kit Amos - State is Work in Progress was On Hold
 2025-11-25 13:06:58 PDXC Integration - State is On Hold was Work in Progress
 2025-12-04 13:57:45 PDXC Integration - State is Work in Progress was On Hold
 2025-12-04 13:59:26 PDXC Integration - State is Resolved was Work in Progress
 2025-12-09 14:00:02  - State is Closed was Resolved</t>
  </si>
  <si>
    <t xml:space="preserve">08-12-2025 13:57:54 - PDXC Integration (Work notes)
Assigned to Sonia Pandey.
&lt;br/&gt;User was able to copy the pages of Des Hart's notebook across to a new notebook and shared it with others to confirm editing access. User confirmed that sharing and editing is working without any issues.
08-12-2025 13:57:48 - PDXC Integration (Work notes)
Assigned to Sonia Pandey.
&lt;br/&gt;User was able to copy the pages of Des Hart's notebook across to a new notebook and shared it with others to confirm editing access. User confirmed that sharing and editing is working without any issues.
08-12-2025 13:57:44 - PDXC Integration (Work notes)
Assigned to Sonia Pandey.
&lt;br/&gt;User was able to copy the pages of Des Hart's notebook across to a new notebook and shared it with others to confirm editing access. User confirmed that sharing and editing is working without any issues.&lt;br/&gt;User confirmed on teams that issue is resolved as she was able to copy the content of onenote&gt; notebook to her onenote and shared it with her colleagues.
Ticket closed.
08-12-2025 13:57:40 - PDXC Integration (Additional comments)
sonia.pandey@dxc.com: Issue resolved
08-12-2025 13:56:04 - PDXC Integration (Work notes)
Assigned to Sonia Pandey.
05-12-2025 18:06:49 - PDXC Integration (Work notes)
Assigned to Sonia Pandey.
05-12-2025 18:06:34 - PDXC Integration (Work notes)
Assigned to Sonia Pandey.
05-12-2025 18:06:34 - PDXC Integration (Work notes)
Assigned to Sonia Pandey.
&lt;br/&gt;Hi @Joshua Stiller
As spoke yesterday I will be waiting for your update if onenote sharing and editing is working without any issues or not.
Please check and provide us the confirmation.
Thank you.
05-12-2025 18:06:33 - PDXC Integration (Additional comments)
sonia.pandey@dxc.com: .
05-12-2025 10:44:14 - PDXC Integration (Work notes)
Assigned to Sonia Pandey.
&lt;br/&gt;Awaiting user's confirmation.
05-12-2025 10:42:34 - PDXC Integration (Work notes)
Assigned to Sonia Pandey.
05-12-2025 10:42:24 - PDXC Integration (Additional comments)
sonia.pandey@dxc.com: Hi @Joshua Stiller
As spoke yesterday I will be waiting for your update if onenote sharing and editing is working without any issues or not.
Please check and provide us the confirmation.
Thank you.
04-12-2025 17:13:05 - PDXC Integration (Work notes)
Assigned to Sonia Pandey.
&lt;br/&gt;User is able to copy the pages of Des Hart's notebook across to a new notebook.
She will also check with sharing the same notebook to others if they are able to edit it or not.
User will provide the confirmation tomorrow afternoon.
04-12-2025 15:38:48 - PDXC Integration (Work notes)
Assigned to Sonia Pandey.
&lt;br/&gt;Action plan : need to check with user if they are able to import and export the data from shared onenote
In this way user can save the data and make someone else as owner to have edit access. 
We checked that onedrive for user Des Hart is showing as deleted and is in bin for 93 days as per retention policy, after a certain time period it will be deleted permanently.
03-12-2025 18:01:09 - PDXC Integration (Work notes)
Assigned to Sonia Pandey.
&lt;br/&gt;Checking internally with team
Will update details accordingly.
01-12-2025 18:21:59 - PDXC Integration (Work notes)
Assigned to Sonia Pandey.
&lt;br/&gt;Checking internally with team
Will update details accordingly.
01-12-2025 14:18:34 - Joshua Stiller (Work notes)
Platform DXC Integration incident INC0571902 updated INC40569632
01-12-2025 14:18:30 - Joshua Stiller (Additional comments)
reply from: josh.stiller@qr.com.au
Hi,
The owner/admin of the file is someone who no longer works at Queensland Rail. Is it possible to assign a new owner for the folder?
It is currently shared amongst all team members in my section. I have not heard of anyone else's access being restricted recently.
[Queensland Rail logo]
JOSH STILLER
SIGNAL ELECTRICIAN
59-61 Qantas Drive, Entrance via Litsea Street
Brisbane Airport, Brisbane, QLD, 4008&lt;x-apple-data-detectors://0/1&gt;
M: 0432 817 262&lt;tel:0432%20817%20262&gt;
E: josh.stiller@qr.com.au&lt;mailto:josh.stiller@qr.com.au&gt;
01-12-2025 14:15:14 - PDXC Integration (Work notes)
Assigned to Sonia Pandey.
&lt;br/&gt;Awaiting user's response.
01-12-2025 14:14:48 - PDXC Integration (Work notes)
Assigned to Sonia Pandey.
01-12-2025 14:14:46 - PDXC Integration (Additional comments)
sonia.pandey@dxc.com: Hi @Joshua Stiller
Could you please let me know if this shared onenote is part of any sharepoint site, teams channel or any group?
If its part of sharepoint site teams channel then you can ask the site admin/owner to assign the new owner.
27-11-2025 16:00:38 - PDXC Integration (Work notes)
Assigned to Sonia Pandey.
&lt;br/&gt;Awaiting response from user.
27-11-2025 16:00:31 - PDXC Integration (Work notes)
Assigned to Sonia Pandey.
27-11-2025 16:00:30 - PDXC Integration (Additional comments)
sonia.pandey@dxc.com: Hi @Joshua Stiller
Could you please let me know if this shared onenote is part of any sharepoint site, teams channel or any group? 
If its part of sharepoint site teams channel then you can ask the site admin/owner to assign the new owner.
26-11-2025 14:24:24 - PDXC Integration (Work notes)
Assigned to Sonia Pandey.
&lt;br/&gt;Checking with team internally
Will update further details accordingly.
26-11-2025 05:47:04 - Joshua Stiller (Work notes)
Platform DXC Integration incident INC0571902 updated INC40569632
26-11-2025 05:47:00 - Joshua Stiller (Additional comments)
reply from: josh.stiller@qr.com.au
Hi,
Yes still having the same issue.
Thanks,
[Queensland Rail logo]
JOSH STILLER
SIGNAL ELECTRICIAN
Qantas Drive MUD 59-61 Qantas Drive, Entrance via Litsea St
Brisbane Airport, Brisbane, QLD, 4008
M: 0432 817 262
25-11-2025 12:25:38 - PDXC Integration (Work notes)
Assigned to Sonia Pandey.
25-11-2025 12:25:35 - PDXC Integration (Work notes)
Assigned to Sonia Pandey.
&lt;br/&gt;Awaiting user's response.
25-11-2025 12:25:08 - PDXC Integration (Work notes)
Assigned to Sonia Pandey.
25-11-2025 12:25:04 - PDXC Integration (Additional comments)
sonia.pandey@dxc.com: Hi @Joshua Stiller
We are checking with team internally regarding your issue.
Could you please confirm once again if you are still facing the issue so that we can continue with our troubleshooting.
Thank you
24-11-2025 14:25:29 - PDXC Integration (Work notes)
Assigned to Sonia Pandey.
&lt;br/&gt;Awaiting user's response.
24-11-2025 14:24:54 - PDXC Integration (Work notes)
Assigned to Sonia Pandey.
24-11-2025 14:24:47 - PDXC Integration (Additional comments)
sonia.pandey@dxc.com: Hi @Joshua Stiller
We are checking with team internally regarding your issue. 
Could you please confirm once again if you are still facing the issue so that we can continue with our troubleshooting.
Thank you
20-11-2025 15:28:38 - PDXC Integration (Work notes)
Assigned to Sonia Pandey.
20-11-2025 15:17:38 - PDXC Integration (Work notes)
Assigned to Sonia Pandey.
20-11-2025 15:17:29 - PDXC Integration (Additional comments)
sonia.pandey@dxc.com: Hi @Joshua Stiller
We are currently checking with your issue. We are suspecting that Des' onenote data was saved into his onedrive and it seems like his account got disabled or onedrive that is creating the issues in onenote as well. (Again we are suspecting this for now and proceeding with checking more details).
We are currently checking in the backend. Once we have update to share with you we will do it proactively.
Kindly allow some time
Thank you.
20-11-2025 15:17:28 - PDXC Integration (Work notes)
Assigned to Sonia Pandey.
&lt;br/&gt;Checking if Des Hart account is disabled in AD as we are unable to find him in M365 portal , sharepoint and from DRA 
Hence now trying to check via AD.
Will update further details accordingly.
20-11-2025 14:32:18 - PDXC Integration (Work notes)
Assigned to Sonia Pandey.
20-11-2025 14:14:13 - PDXC Integration (Work notes)
Added attachment ::  QLDRail_INC added (CNDEF0001178) - Screenshot 2025-11-20 143752.png
20-11-2025 14:14:04 - PDXC Integration (Work notes)
Added attachment ::  QLDRail_INC added (CNDEF0001178) - Screenshot 2025-11-20 143723.png
20-11-2025 14:13:58 - PDXC Integration (Work notes)
Added attachment ::  QLDRail_INC added (CNDEF0001178) - Screenshot 2025-11-20 143555.png
20-11-2025 14:10:28 - PDXC Integration (Work notes)
Added attachment ::  QLDRail_INC added (CNDEF0001178) - Screenshot 2025-11-20 142821.png
20-11-2025 13:45:28 - Zoe O'Brien (Work notes)
Platform DXC Integration incident INC0571902 created INC40569632
</t>
  </si>
  <si>
    <t xml:space="preserve">
 2025-11-20 14:32:15 PDXC Integration - State is Work in Progress was New
 2025-11-20 15:17:27 PDXC Integration - State is On Hold was Work in Progress
 2025-12-08 13:55:55 PDXC Integration - State is Work in Progress was On Hold
 2025-12-08 13:57:37 PDXC Integration - State is Resolved was Work in Progress
 2025-12-13 14:00:00  - State is Closed was Resolved</t>
  </si>
  <si>
    <t xml:space="preserve">
 2025-11-20 15:16:01 Jonathon Williams - State is On Hold was Work in Progress
 2025-12-04 12:12:59 Jonathon Williams - State is Resolved was On Hold
 2025-12-09 13:00:04  - State is Closed was Resolved</t>
  </si>
  <si>
    <t xml:space="preserve">
 2025-11-20 12:33:06 PDXC Integration - State is Work in Progress was New
 2025-11-20 13:55:06 PDXC Integration - State is On Hold was Work in Progress
 2025-12-04 16:01:58 PDXC Integration - State is Work in Progress was On Hold
 2025-12-04 16:05:14 PDXC Integration - State is Resolved was Work in Progress
 2025-12-09 17:00:01  - State is Closed was Resolved</t>
  </si>
  <si>
    <t xml:space="preserve">10-12-2025 11:10:49 - PDXC Integration (Work notes)
Assigned to Sonia Pandey.
&lt;br/&gt;Unable to receive response from user after strikes hence ticket closed as per strike rule.
10-12-2025 11:10:45 - PDXC Integration (Work notes)
Assigned to Sonia Pandey.
&lt;br/&gt;Unable to receive response from user after strikes hence ticket closed as per strike rule.
10-12-2025 11:10:41 - PDXC Integration (Additional comments)
sonia.pandey@dxc.com: Unable to receive response from user after strikes hence ticket closed as per strike rule.
10-12-2025 11:09:44 - PDXC Integration (Work notes)
Assigned to Sonia Pandey.
09-12-2025 13:51:04 - PDXC Integration (Work notes)
Assigned to Sonia Pandey.
&lt;br/&gt;No response from user on teams or ticket.
Awaiting user's availability to assist.
09-12-2025 13:50:58 - PDXC Integration (Work notes)
Assigned to Sonia Pandey.
09-12-2025 13:50:56 - PDXC Integration (Additional comments)
sonia.pandey@dxc.com: Hi @Keryn Scott
Please let me know if you are available today to discuss this issue.
Thank you.
08-12-2025 15:06:34 - PDXC Integration (Work notes)
Assigned to Sonia Pandey.
08-12-2025 15:05:48 - PDXC Integration (Work notes)
Assigned to Sonia Pandey.
08-12-2025 15:05:48 - PDXC Integration (Work notes)
Assigned to Sonia Pandey.
&lt;br/&gt;No response from user on teams or ticket. 
Awaiting user's availability to assist.
08-12-2025 15:05:43 - PDXC Integration (Additional comments)
sonia.pandey@dxc.com: Hi @Keryn Scott
Please let me know if you are available today to discuss this issue.
Thank you.
05-12-2025 17:32:04 - PDXC Integration (Work notes)
Assigned to Sonia Pandey.
05-12-2025 17:31:55 - PDXC Integration (Work notes)
Assigned to Sonia Pandey.
05-12-2025 17:31:50 - PDXC Integration (Additional comments)
sonia.pandey@dxc.com: .
05-12-2025 10:58:45 - PDXC Integration (Work notes)
Assigned to Sonia Pandey.
&lt;br/&gt;No response from user.
Pinged user again, awaiting response.
05-12-2025 10:58:18 - PDXC Integration (Work notes)
Assigned to Sonia Pandey.
05-12-2025 10:58:10 - PDXC Integration (Additional comments)
sonia.pandey@dxc.com: Hi @Keryn Scott
Please let me know if you are available today to discuss this issue.
Thank you.
04-12-2025 20:13:38 - PDXC Integration (Work notes)
Assigned to Sonia Pandey.
&lt;br/&gt;Action Plan : 
Ask Gabriel to move the MASTER file
From OneDrive → select: sharepoint team site and move the file. Place it in the appropriate folder.
User Keryn should have edit access to the site. Ask user to sync file and then try to insert link.
03-12-2025 13:22:39 - PDXC Integration (Work notes)
Assigned to Sonia Pandey.
03-12-2025 13:22:35 - PDXC Integration (Additional comments)
sonia.pandey@dxc.com: Hi @Keryn Scott
Today you are showing as offline on teams. Please let me know if you are available today to discuss this issue.
Thank you.
03-12-2025 13:22:24 - PDXC Integration (Work notes)
Assigned to Sonia Pandey.
&lt;br/&gt;No response on teams
Pinged user again, awaiting response.
02-12-2025 16:30:48 - PDXC Integration (Work notes)
Assigned to Sonia Pandey.
&lt;br/&gt;dropped message on teams for user so that we can connect tomorrow to discuss this issue.
02-12-2025 16:30:15 - PDXC Integration (Work notes)
Assigned to Sonia Pandey.
02-12-2025 16:30:06 - PDXC Integration (Additional comments)
sonia.pandey@dxc.com: @Keryn Scott
I see you are offline currently.
I have dropped a message on teams for you. Once you are available tomorrow just let me know so can discuss this issue.
Thank you
02-12-2025 12:42:41 - Keryn Scott (Work notes)
Platform DXC Integration incident INC0571737 updated INC40567220
02-12-2025 12:42:36 - Keryn Scott (Additional comments)
I'm available until 3:00 pm
02-12-2025 12:00:19 - PDXC Integration (Work notes)
Assigned to Sonia Pandey.
&lt;br/&gt;Awaiting user's response.
02-12-2025 11:59:38 - PDXC Integration (Work notes)
Assigned to Sonia Pandey.
02-12-2025 11:59:30 - PDXC Integration (Additional comments)
sonia.pandey@dxc.com: Hi @Keryn Scott
Please let me know if you are available today to discuss this issue.
Thank you.
01-12-2025 13:39:04 - PDXC Integration (Work notes)
Assigned to Sonia Pandey.
&lt;br/&gt;Awaiting user's response.
01-12-2025 13:38:24 - PDXC Integration (Work notes)
Assigned to Sonia Pandey.
01-12-2025 13:38:16 - PDXC Integration (Additional comments)
sonia.pandey@dxc.com: Hi @Keryn Scott
Please let me know if you are available today to discuss this issue.
Thank you.
27-11-2025 12:03:59 - PDXC Integration (Work notes)
Assigned to Sonia Pandey.
&lt;br/&gt;User will be available on monday 1st Dec 9:00 am until 3:00 pm. hence will contact user on Monday.
26-11-2025 14:28:53 - Keryn Scott (Work notes)
Platform DXC Integration incident INC0571737 updated INC40567220
26-11-2025 14:28:49 - Keryn Scott (Additional comments)
I won't be available on teams until next week now.  Monday 1st December and should be available from 9:00 am until 3:00 pm.
26-11-2025 14:26:38 - PDXC Integration (Work notes)
Assigned to Sonia Pandey.
&lt;br/&gt;Awaiting user's response.
26-11-2025 14:26:18 - PDXC Integration (Work notes)
Assigned to Sonia Pandey.
26-11-2025 14:26:14 - PDXC Integration (Additional comments)
sonia.pandey@dxc.com: Hi @Keryn Scott
Kindly let me know your availability on teams to discuss the issue.
Thank you.
26-11-2025 09:48:45 - Keryn Scott (Work notes)
Platform DXC Integration incident INC0571737 updated INC40567220
26-11-2025 09:48:41 - Keryn Scott (Additional comments)
Any luck fixing the problem?
25-11-2025 15:46:49 - Keryn Scott (Work notes)
Platform DXC Integration incident INC0571737 updated INC40567220
25-11-2025 15:46:46 - Keryn Scott (Additional comments)
I'm about to leave for the day.
25-11-2025 12:18:28 - PDXC Integration (Work notes)
Assigned to Sonia Pandey.
&lt;br/&gt;User is appearing away on teams hence dropped teams message for user to confirm his availability.
Awaiting response.
25-11-2025 10:30:17 - Keryn Scott (Work notes)
Platform DXC Integration incident INC0571737 updated INC40567220
25-11-2025 10:30:12 - Keryn Scott (Additional comments)
Hi Sonia, I'm on deck all day today.
24-11-2025 17:21:14 - PDXC Integration (Work notes)
Assigned to Sonia Pandey.
&lt;br/&gt;Awaiting user's response.
24-11-2025 17:21:04 - PDXC Integration (Work notes)
Assigned to Sonia Pandey.
24-11-2025 17:21:02 - PDXC Integration (Additional comments)
sonia.pandey@dxc.com: Hi @Keryn Scott
Please let us know your availability to connect so that we can work on this issue.
Thank you.
24-11-2025 14:05:19 - PDXC Integration (Work notes)
Assigned to Sonia Pandey.
24-11-2025 14:05:18 - PDXC Integration (Work notes)
Assigned to Sonia Pandey.
24-11-2025 14:05:11 - PDXC Integration (Additional comments)
sonia.pandey@dxc.com: .
24-11-2025 14:04:28 - PDXC Integration (Work notes)
Assigned to Sonia Pandey.
&lt;br/&gt;Checking internally with team
Will update details accordingly.
24-11-2025 11:51:58 - PDXC Integration (Work notes)
Assigned to Sonia Pandey.
24-11-2025 11:38:48 - PDXC Integration (Work notes)
Hi Team,
Please investigate this case. User unable to link their separate Excel documents to the data contained in the MASTER file.
Regards,
24-11-2025 10:39:49 - PDXC Integration (Work notes)
Assigned to Tan Phong Huynh.
24-11-2025 08:19:39 - PDXC Integration (Work notes)
Assigned to Bibas Sapkota.
&lt;br/&gt;Hi Application, Online Services QLR
User has confirmed they have full access to the SharePoint location and the RMCO Monthly Assurance Database – MASTER Excel file. They are still unable to link their separate Excel documents to the data contained in the MASTER file.
This issue does not appear to be permission related. Requesting your assistance to investigate whether there are any application-level restrictions, recent changes, or limitations within SharePoint/Excel Online that may be preventing the linking of external workbooks to this MASTER file.
Thanks
22-11-2025 09:20:58 - Keryn Scott (Work notes)
Platform DXC Integration incident INC0571737 updated INC40567220
22-11-2025 09:20:53 - Keryn Scott (Additional comments)
I have full access to that file.
21-11-2025 15:33:43 - PDXC Integration (Work notes)
Assigned to Bibas Sapkota.
21-11-2025 15:33:42 - PDXC Integration (Additional comments)
bibas.sapkota@dxc.com: Hi Keryn 
do you have access to write/edit the RMCO Monthly Assurance Database - Master.xlsx file or do you only have access to view it?
21-11-2025 09:04:08 - PDXC Integration (Work notes)
Assigned to Bibas Sapkota.
20-11-2025 15:26:43 - PDXC Integration (Work notes)
Hi Team,  help us investigate this.
The real issue is that user 's creating separate excel documents and attempting to link them to data contained within the "RMCO Monthly Assurance Database – MASTER", file.
20-11-2025 14:59:28 - Keryn Scott (Work notes)
Platform DXC Integration incident INC0571737 updated INC40567220
20-11-2025 14:59:24 - Keryn Scott (Additional comments)
Yes I can.
20-11-2025 14:58:48 - PDXC Integration (Work notes)
Assigned to Tan Phong Huynh.
20-11-2025 14:56:43 - PDXC Integration (Work notes)
Assigned to Tan Phong Huynh.
20-11-2025 14:56:34 - PDXC Integration (Additional comments)
phongtan.huynh@dxc.com: Hi Keryn,
You can access the following link below: https://queenslandrail-my.sharepoint.com/:x:/g/personal/gabriel_hendriksz_qr_com_au/IQAkOTR19qlQT6Lp9ok2YidVAbIg0eeyjuOLQkDIRIJTJfU
Regards,
20-11-2025 11:39:09 - PDXC Integration (Work notes)
Assigned to Tan Phong Huynh.
20-11-2025 10:05:33 - PDXC Integration (Work notes)
Vendor Referenced this Business Service Value on Creation not found in database : SharePoint QLR
20-11-2025 10:05:28 - PDXC Integration (Work notes)
Added attachment ::  QLDRail_INC added (CNDEF0001178) - Screenshot 2025-11-20 103844.jpg
20-11-2025 10:04:34 - PDXC Integration (Work notes)
Added attachment ::  QLDRail_INC added (CNDEF0001178) - Screenshot 2025-11-20 103844.jpg
20-11-2025 09:43:32 - Frederic Shea (Work notes)
Platform DXC Integration incident INC0571737 created INC40567220
</t>
  </si>
  <si>
    <t xml:space="preserve">
 2025-11-20 14:56:34 PDXC Integration - State is On Hold was Work in Progress
 2025-11-20 15:26:38 PDXC Integration - State is Work in Progress was On Hold
 2025-11-24 08:19:34 PDXC Integration - Assignment Group is DXC Application Online Services was DXC Desktop CBD
 2025-11-24 11:38:42 PDXC Integration - Assignment Group is DXC O365 Messaging was DXC Application Online Services
 2025-11-24 14:04:26 PDXC Integration - State is On Hold was Work in Progress
 2025-12-10 11:09:35 PDXC Integration - State is Work in Progress was On Hold
 2025-12-10 11:10:41 PDXC Integration - State is Resolved was Work in Progress</t>
  </si>
  <si>
    <t xml:space="preserve">
 2025-11-20 09:23:08 Cameron Horn - Assigned to is George Knight was 
 2025-11-20 09:58:00 Dhruv Kerai - Assignment Group is DXC Desktop CBD was Global Service Desk
 2025-11-21 16:04:40 PDXC Integration - State is On Hold was Work in Progress
 2025-12-02 10:50:30 PDXC Integration - State is Work in Progress was On Hold
 2025-12-02 10:56:05 PDXC Integration - State is On Hold was Work in Progress
 2025-12-04 10:41:05 PDXC Integration - State is Work in Progress was On Hold
 2025-12-04 10:46:08 PDXC Integration - State is Resolved was Work in Progress
 2025-12-09 11:00:10  - State is Closed was Resolved</t>
  </si>
  <si>
    <t>INC0571678</t>
  </si>
  <si>
    <t xml:space="preserve">11-12-2025 09:48:32 - Tanmay Dave (Additional comments)
Commenting on this ticket for JIRA automation testing. 
please ignore this comment
09-12-2025 12:03:43 - Tanmay Dave (Additional comments)
The SAP query update is in place and we are testing it now. 
Previously,  the work order sync only runs with dates GE
The ability to run the with between option has now been implemented.
 This change will give the option to run the query between 2 dates.
Once testing is done, it will be deployed to Production and then we will re run for all the historical dates WOs.
28-11-2025 08:05:06 - Bernard Reid (Work notes)
I will also look to obtain the ICT Impact and Urgency matrix to ensure these are set correctly for this Production issue, where we are unable to carry out work that is due in the solution
Email from Tanmay to
Burnett, Cory &lt;Cory.Burnett@qr.com.au&gt;; Reid, Bernard &lt;bernard.reid@qr.com.au&gt;
Jha, Aditya &lt;Aditya.Jha@qr.com.au&gt;; Fernandez, Fiona &lt;fiona.fernandez@qr.com.au&gt;; Sidara, Melissa &lt;melissa.sidara@qr.com.au&gt;; George, Annie &lt;annie.george@qr.com.au&gt;; Annie George &lt;annie.george@obzervr.com&gt;
Missing Work Orders in Production 
• Issue: Some Work Orders have not appeared in Production.
• Current Status: 
o Our team is actively investigating the underlying cause.
o Sarath is working with the Basis team to identify the issue and determine next steps.
26-11-2025 08:55:37 - Tanmay Dave (Additional comments)
Hi @Bernie Reid
Service timeout errors occurred when connecting to SAP since 14th November, due to a large volume of Work Orders being released at once. This caused incomplete data sync.
We reviewed those dates, as well as checked other periods which were affected.
We will re-trigger calls for those days to ensure Work Orders are brought across.
Will keep an eye on all these Work Orders as well.
20-11-2025 17:37:55 - Tanmay Dave (Additional comments)
Hi @Bernie Reid
Thank you for the obzervations, we have already started investigating into this issue. 
Thanks
20-11-2025 08:40:45 - Andy Phan (Work notes)
Assigning to Obzervr Capture (Digital Maintainer) as per KB0021920
20-11-2025 08:28:23 - Andy Phan (Work notes)
Investigating
</t>
  </si>
  <si>
    <t xml:space="preserve">
 2025-11-20 08:06:14 Shane Kmet - Assigned to is George Knight was 
 2025-11-20 08:40:45 Andy Phan - Assignment Group is Obzervr Capture (Digital Maintainer) was Global Service Desk
 2025-11-20 09:29:06 Tanmay Dave - Assigned to is Tanmay Dave was </t>
  </si>
  <si>
    <t xml:space="preserve">
 2025-11-19 16:33:24 Gilbert Noble - Assignment Group is ICT Test Automation was Global Service Desk
 2025-11-19 16:43:22 Chris Speare - Assigned to is Chris Speare was 
 2025-11-19 17:09:08 Chris Speare - State is On Hold was Work in Progress
 2025-11-27 05:00:02 Script Administrator - State is Work in Progress was On Hold
 2025-11-28 09:02:58 Chris Speare - Assignment Group is DXC Infra Active Directory was ICT Test Automation
 2025-11-28 13:58:32 PDXC Integration - State is On Hold was Work in Progress
 2025-12-03 15:21:04 PDXC Integration - State is Work in Progress was On Hold
 2025-12-03 15:22:12 PDXC Integration - State is Resolved was Work in Progress
 2025-12-08 16:00:06  - State is Closed was Resolved</t>
  </si>
  <si>
    <t xml:space="preserve">12-12-2025 14:30:02 - Isaac Flower (Work notes)
Platform DXC Integration incident INC0571569 updated INC40646104
12-12-2025 14:29:57 - Isaac Flower (Additional comments)
I will be on leave from 15/12/25-05/01/26 please reach out to Alex Aldelfi (alex.aldelfi@qr.com.au) in my absence.
11-12-2025 12:05:44 - PDXC Integration (Additional comments)
matangi.jayapaul@dxc.com: Hi Team,
Troubleshooting:
The GPO is working fine 
The user is member local admin for the both servers TAFTSTOIJ101.test.qr.com.au and TAFTSTOIJ401.test.qr.com.au
User is getting the error that attached kindly check and provide an update.
11-12-2025 12:05:38 - PDXC Integration (Work notes)
Assigned to Nancy ..
11-12-2025 12:04:58 - PDXC Integration (Work notes)
Assigned to Nancy ..
&lt;br/&gt;Added attachment ::  image (9).png
08-12-2025 16:27:20 - Isaac Flower (Work notes)
Platform DXC Integration incident INC0571569 updated INC40646104
08-12-2025 16:27:16 - Isaac Flower (Additional comments)
I can confirm I'm still having issues.
08-12-2025 16:09:58 - PDXC Integration (Work notes)
Assigned to Nancy ..
08-12-2025 16:09:15 - PDXC Integration (Work notes)
Assigned to Nancy ..
08-12-2025 16:09:11 - PDXC Integration (Additional comments)
matangi.jayapaul@dxc.com: From: Matangi, Jayapaul &lt;matangi.jayapaul@dxc.com&gt; 
Sent: Monday, December 8, 2025 11:38 AM
To: isaac.flower@qr.com.au
Cc: ITO GDC India - QR AD &lt;pdlitogciqrlad@dxc.com&gt;
Subject: QR | INC40646104 | Access to One identity jump hosts
Hi Issac,
Upon review, you have local admin rights to the following servers:
• TAFTSTOIJ101.test.qr.com.au
• TAFTSTOIJ401.test.qr.com.au
Could you please check and confirm? If you are still facing any RDP issues, please let me know.
------------------------------------
Thanks &amp; Regards,
JAYAPAUL MATANGI
05-12-2025 10:02:45 - Isaac Flower (Work notes)
Platform DXC Integration incident INC0571569 updated INC40646104
05-12-2025 10:02:41 - Isaac Flower (Additional comments)
Thanks for the confirmation. I'm still unable to RDP To the host. Is there another way I can connect to these hosts?
04-12-2025 15:50:48 - PDXC Integration (Work notes)
Assigned to Nancy ..
04-12-2025 15:50:44 - PDXC Integration (Work notes)
Assigned to Nancy ..
04-12-2025 15:50:38 - PDXC Integration (Additional comments)
jeevan.n@dxc.com: Yes we can confirm GPresult has been applied
03-12-2025 14:08:16 - Isaac Flower (Work notes)
Platform DXC Integration incident INC0571569 updated INC40646104
03-12-2025 14:08:12 - Isaac Flower (Additional comments)
Thank you. That is how I understood the GPO configuration to be. To confirm, using gpresult were able to confirm that this was applied correctly?
03-12-2025 14:05:59 - PDXC Integration (Work notes)
Assigned to Nancy ..
03-12-2025 14:05:53 - PDXC Integration (Additional comments)
nancy@dxc.com: Hi Issac,
As per the GPO configuration, access has been assigned to the "TEST\ICT_PAM_JumpHost_RDP_Users_TST" group. 
You are included via your membership in the "TEST\ICT_PAM_PrivilegedAccounts_TST" AD group.
03-12-2025 08:57:08 - PDXC Integration (Work notes)
Assigned to Nancy ..
&lt;br/&gt;Added attachment ::  QLDRail_INC added (CNDEF0001178) - image.png
03-12-2025 08:56:52 - Isaac Flower (Work notes)
Platform DXC Integration incident INC0571569 updated INC40646104
03-12-2025 08:56:34 - Isaac Flower (Work notes)
Platform DXC Integration incident INC0571569 updated INC40646104
03-12-2025 08:56:30 - Isaac Flower (Additional comments)
Hi Nancy,
Sorry I missed the original message.
I can confirm I'm still having issues connecting to the servers (TAFTSTOIJ401 and TAFTSTOIJ101). See attached error message.
These are test servers so I'm connecting with my TA_R913479 account (not my A_R913479).
If the group ICT_PAM_PrivilegedAccounts is a member of the remote desktop users, that is likely the problem. The group should be "TEST\ICT_PAM_JumpHost_RDP_Users_TST" which TEST\ICT_PAM_PrivilegedAccounts_TST is a member.
02-12-2025 19:17:35 - PDXC Integration (Work notes)
Assigned to Nancy ..
02-12-2025 19:17:32 - PDXC Integration (Additional comments)
nancy@dxc.com: 2nd reminder: -
Hi Issac,
We have checked, and found that you are a part of the Group "ICT_PAM_PrivilegedAccounts"
If you are still facing issue, could you please share the group policy results with us.
Open PowerShell RunAs Administrator
gpresult /H C:\Temp\GPResult.html
01-12-2025 16:27:19 - PDXC Integration (Work notes)
Assigned to Nancy ..
01-12-2025 16:27:16 - PDXC Integration (Additional comments)
nancy@dxc.com: Hi Issac,
We have checked, and found that you are a part of the Group "ICT_PAM_PrivilegedAccounts"
If you are still facing issue, could you please share the group policy results with us.
Open PowerShell RunAs Administrator
gpresult /H C:\Temp\GPResult.html
01-12-2025 13:32:05 - Isaac Flower (Work notes)
Platform DXC Integration incident INC0571569 updated INC40646104
01-12-2025 13:32:00 - Isaac Flower (Additional comments)
Hi, Can I get an update on this ticket?
28-11-2025 20:47:38 - PDXC Integration (Work notes)
Assigned to Nancy ..
28-11-2025 16:20:39 - PDXC Integration (Work notes)
Hi AD Team,
Please check and update the group policy.
25-11-2025 16:23:11 - Isaac Flower (Work notes)
Platform DXC Integration incident INC0571569 updated INC40646104
25-11-2025 16:23:06 - Isaac Flower (Additional comments)
reply from: isaac.flower@qr.com.au
Thank you for the confirmation of the issue.
It appears that the group policy isn’t applying correctly (Please see previously attached image of group policy). Will you be able to resolve this issue?
Please note, the issue is for TAFTSTOIJ401 and TAFTSTOIJ101
Thank you
25-11-2025 15:24:54 - PDXC Integration (Work notes)
Assigned to Hemesh Minnama Reddy.
25-11-2025 15:24:44 - PDXC Integration (Work notes)
Assigned to Hemesh Minnama Reddy.
25-11-2025 15:24:38 - PDXC Integration (Additional comments)
guduru.shilpa@dxc.com: Issue: Report an ICT Incident/Problem (Isaac Flower)
Findings: We are able to access the server TAFTSTOIJ401 through bastion and RDP
Steps taken: As we verified, we didn't find any users in Remote Desktop Users .PFA
25-11-2025 15:24:28 - PDXC Integration (Work notes)
Assigned to Hemesh Minnama Reddy.
25-11-2025 15:23:45 - PDXC Integration (Work notes)
Assigned to Hemesh Minnama Reddy.
&lt;br/&gt;Added attachment ::  668.png
25-11-2025 12:41:48 - PDXC Integration (Work notes)
Assigned to Hemesh Minnama Reddy.
&lt;br/&gt;Hello "Isaac Flower", Thanks for raising the incident. The incident has been acknowledged and if we need further information related to the incident, we will reach out to you.
25-11-2025 11:46:48 - PDXC Integration (Work notes)
Assigned to Hemesh Minnama Reddy.
25-11-2025 11:33:44 - PDXC Integration (Work notes)
Vendor Referenced this Business Service Value on Creation not found in database : Remote Desktop Connection
25-11-2025 11:33:02 - PDXC Integration (Work notes)
Added attachment ::  QLDRail_INC added (CNDEF0001178) - RE_ INC0571569 - Unable to RDP to test servers.msg
25-11-2025 11:32:46 - Gilbert Noble (Work notes)
Platform DXC Integration incident INC0571569 created INC40646104
25-11-2025 11:32:46 - PDXC Integration (Work notes)
Added attachment ::  QLDRail_INC added (CNDEF0001178) - GPO.JPG
25-11-2025 11:32:44 - PDXC Integration (Work notes)
Added attachment ::  QLDRail_INC added (CNDEF0001178) - error.png
25-11-2025 11:32:21 - Gilbert Noble (Work notes)
assigning to CloudOps to investigate further
25-11-2025 11:31:48 - Gilbert Noble (Work notes)
From: Flower, Isaac &lt;isaac.flower@qr.com.au&gt; 
Sent: Tuesday, 25 November 2025 9:48 AM
To: IT Service Desk &lt;ITServiceDesk@qr.com.au&gt;
Subject: RE: INC0571569 - Unable to RDP to test servers
Hi,
Thanks for the reply. I’m sorry it wasn’t clear. But I was after the members of the Local “Remote Desktop Users” group on the servers TAFTSTOIJ101 and TAFTSTOIJ401. 
Currently we are unable to RDP to these hosts and get an error (see attached).
We are unsure of why this is a problem, as the GPO that is supposed to be applied to these hosts that adds a group that I am a member of to the local “Remote Desktop Users” (see attached). 
Any support would be appreciated.
Kind regards,
Isaac
From: IT Service Desk &lt;ITServiceDesk@qr.com.au&gt; 
Sent: Tuesday, 25 November 2025 7:49 AM
To: Flower, Isaac &lt;isaac.flower@qr.com.au&gt;
Subject: RE: INC0571569 - Unable to RDP to test servers
Hi Isaac,
Please find attached list of employees with access to “Remote Desktop Users” group.
Kind regards,
PRUTHVISH PATEL
ASSISTANT CUSTOMER SUPPORT
PH: 07 3072 5000
Alt.PH: +61 7 3072 5000
Email: ITServiceDesk@qr.com.au
W: queenslandrail.com.au
From: Flower, Isaac &lt;isaac.flower@qr.com.au&gt; 
Sent: Monday, 24 November 2025 12:19 PM
To: IT Service Desk &lt;ITServiceDesk@qr.com.au&gt;
Subject: RE: INC0571569 - Unable to RDP to test servers
Hi SD,
Thanks for the info. 
But I was after the Members of the local group “Remote Desktop Users”.
Currently we are unable to RDP, and we are unsure why.
Kind regards,
Isaac
25-11-2025 10:55:27 - Gilbert Noble (Work notes)
Investigating
24-11-2025 11:46:48 - Raegan Munro (Work notes)
From: IT Service Desk 
Sent: Monday, 24 November 2025 12:47 PM
To: Flower, Isaac &lt;isaac.flower@qr.com.au&gt;
Subject: INC0571569 - Unable to RDP to test servers
Hi Isaac,
Please see below for a list of employees with access to these groups:
TAFTSTOIJ101_LocalAdmin:
BERNARDO, ELVIN (TA_ ACCOUNT)
FLOWER, ISAAC (TA_ACCOUNT)
KITTLER, ROB (TA_ACCOUNT)
TAFTSTOIJ401_LocalAdmin:
BERNARDO, ELVIN (TA_ ACCOUNT)
FLOWER, ISAAC (TA_ACCOUNT)
KITTLER, ROB (TA_ACCOUNT)
Can you please advise if this is the information you were after or if additional action is required from the Service Desk?        
Kind regards,
RAEGAN MUNRO
SERVICE DESK ANALYST
Level 3. 21 Kirksway Place
Battery Point. Tasmania. 7004
PH: 07 3072 5000
Alt.PH: +61 7 3072 5000
Email: ITServiceDesk@qr.com.au
W: queenslandrail.com.au
24-11-2025 11:45:24 - Raegan Munro (Work notes)
Investigating.
21-11-2025 12:34:17 - Raegan Munro (Additional comments)
Hi Isaac, 
Please see below for a list of employees with access to these groups:
TAFTSTOIJ101_LocalAdmin:
BERNARDO, ELVIN (TA_ ACCOUNT)
FLOWER, ISAAC (TA_ACCOUNT)
KITTLER, ROB (TA_ACCOUNT)
TAFTSTOIJ401_LocalAdmin:
BERNARDO, ELVIN (TA_ ACCOUNT)
FLOWER, ISAAC (TA_ACCOUNT)
KITTLER, ROB (TA_ACCOUNT)
Can you please advise if this is the information you were after or if additional action is required from the Service Desk?
Kind regards, 
Raegan.
21-11-2025 12:29:02 - Raegan Munro (Work notes)
From: DXC Staff Access &lt;DXCStaffAccess@QR.COM.AU&gt; 
Sent: Friday, 21 November 2025 1:08 PM
To: IT Service Desk &lt;ITServiceDesk@qr.com.au&gt;; DXC Staff Access &lt;DXCStaffAccess@QR.COM.AU&gt;
Subject: RE: INC0571569 - Remote Desktop Users groups on Test Servers
Not really sure what he is asking for. 
Does he just need a list of members?  He could retrieve that himself  - but approved to provide to him
If he is queritioning why the Group policy "2019 - One Identity Jump Hosts - Security Additions" has not added "TEST\ICT_PAM_JumpHost_RDP_Users_TST" to the remote desktop users group.  On that se4rver, it should be an incident to AD team to apply the policy.
21-11-2025 08:23:38 - Raegan Munro (Work notes)
From: IT Service Desk 
Sent: Friday, 21 November 2025 9:23 AM
To: DXC Staff Access &lt;DXCStaffAccess@QR.COM.AU&gt;
Subject: RE: INC0571569 - Remote Desktop Users groups on Test Servers
Hi Team, 
I just wanted to reach out and determine if you have had the opportunity to consider this request?
Kind regards,
RAEGAN MUNRO
SERVICE DESK ANALYST
Level 3. 21 Kirksway Place
Battery Point. Tasmania. 7004
PH: 07 3072 5000
Alt.PH: +61 7 3072 5000
Email: ITServiceDesk@qr.com.au
W: queenslandrail.com.au
21-11-2025 08:22:06 - Raegan Munro (Work notes)
Investigating.
20-11-2025 12:16:31 - Andy Phan (Work notes)
Pending approval from DXC Staff Access
20-11-2025 12:15:39 - Andy Phan (Work notes)
From: IT Service Desk 
Sent: Thursday, 20 November 2025 12:45 PM
To: DXC Staff Access &lt;DXCStaffAccess@QR.COM.AU&gt;
Subject: RE: INC0571569 - Remote Desktop Users groups on Test Servers
Hi Team,
I’m just following up on the member list request. 
We have received a request from Isaac Flower (Digital Security Adviser) to have details about the member list of the Remote Desktop Users groups on “TAFTSTOIJ101.test.qr.com.au” and “TAFTSTOIJ401.test.qr.com.au”?
These jumphosts are provisioned in for use with PAM. 
The Group policy "2019 - One Identity Jump Hosts - Security Additions" is supposed to add the group "TEST\ICT_PAM_JumpHost_RDP_Users_TST" to the remote desktop users group. 
"TEST\ICT_PAM_PrivilegedAccounts_TST" is a member of "TEST\ICT_PAM_JumpHost_RDP_Users_TST"
Users TA_ account (TA_R913479) is a member of "TEST\ICT_PAM_PrivilegedAccounts_TST"
Kind regards,
Andy Phan
ANDY PHAN 
Assistant Customer Support
20-11-2025 12:12:39 - Andy Phan (Work notes)
Investigating
19-11-2025 17:25:12 - Matthew Lever (Additional comments)
Hi Isaac,
We have sent a request for approval to Staff Access for access to this information.
Kind regards,
Matthew Lever
19-11-2025 17:20:33 - Matthew Lever (Work notes)
From: IT Service Desk 
Sent: Wednesday, 19 November 2025 5:50 PM
To: DXC Staff Access &lt;DXCStaffAccess@QR.COM.AU&gt;
Subject: INC0571569 - Remote Desktop Users groups on Test Servers
Hi Team,
We have received a request from Isaac Flower (Digital Security Adviser) to have details about the member list of the Remote Desktop Users groups on “TAFTSTOIJ101.test.qr.com.au” and “TAFTSTOIJ401.test.qr.com.au”?
These jumphosts are provisioned in for use with PAM. 
The Group policy "2019 - One Identity Jump Hosts - Security Additions" is supposed to add the group "TEST\ICT_PAM_JumpHost_RDP_Users_TST" to the remote desktop users group. 
"TEST\ICT_PAM_PrivilegedAccounts_TST" is a member of "TEST\ICT_PAM_JumpHost_RDP_Users_TST"
Users TA_ account (TA_R913479) is a member of "TEST\ICT_PAM_PrivilegedAccounts_TST"
Kind regards,
Matthew Lever
Matthew Lever
Assistant Customer Support
19-11-2025 17:15:18 - Matthew Lever (Work notes)
Investigating.
19-11-2025 14:29:29 - Andy Phan (Work notes)
Confirmed user's TA_ACCOUNT (TA_R913479) is in both TAFTSTOIJ101.test.qr.com.au and TAFTSTOIJ401.test.qr.com.au in DRA.
19-11-2025 14:09:16 - Andy Phan (Work notes)
Investigating
</t>
  </si>
  <si>
    <t xml:space="preserve">
 2025-11-19 14:04:06 Shane Kmet - Assigned to is Zoe O'Brien was 
 2025-11-19 17:25:12 Matthew Lever - State is On Hold was Work in Progress
 2025-11-25 11:32:21 Gilbert Noble - State is Work in Progress was On Hold
 2025-11-25 15:24:38 PDXC Integration - State is On Hold was Work in Progress
 2025-11-28 16:20:32 PDXC Integration - Assignment Group is DXC Infra Active Directory was DXC CloudOps
 2025-12-11 12:05:44 PDXC Integration - Assignment Group is DXC Desktop CBD was DXC Infra Active Directory</t>
  </si>
  <si>
    <t xml:space="preserve">09-12-2025 11:59:33 - Tanmay Dave (Additional comments)
Development has been done in DR3 environment.
04-12-2025 16:21:41 - Tanmay Dave (Additional comments)
Hi @Bernie Reid
We have taken the default text into consideration and the integration team will now start working on it. 
Will provide an update once it is ready to be tested in UAT.
Thanks
03-12-2025 13:31:44 - Bernard Reid (Work notes)
Updated  Impact and Urgency based on call discussion with user, where this is impacting on the takeup by a specific user.
26-11-2025 10:34:34 - Bernard Reid (Work notes)
Hi Tanmay,
As requested I have spoken to Mark Mathiesen and the following is the outcome
Floc should be a DUMMY contained within OBZERVR.
We do not want to use a valid SAP Floc regardless of the structure or status, as that is likely to cause issues in the future if we get access to th eObzervr dataset to join with SAP and other datasets.
I would personally suggest calling it DUMMY, or something similar to ensure it is clear it is not real.
Thanks
Bernie
20-11-2025 17:37:04 - Tanmay Dave (Additional comments)
Hi @Bernie Reid
As discussed, we need to test this 1st and also, 
 need a confirmation from your Analytics team whether attaching to QR01 could impact reporting when data is extracted from Obzervr.
Thanks
</t>
  </si>
  <si>
    <t xml:space="preserve">
 2025-11-19 13:38:47 JC Nieva - Assigned to is JC Nieva was 
 2025-11-19 13:40:05 JC Nieva - State is On Hold was Work in Progress
 2025-11-27 20:58:08 JC Nieva - State is Work in Progress was On Hold
 2025-11-28 05:45:10 Cameron Horn - Assigned to is Fred Shea was 
 2025-11-28 08:59:58 Liam Bryan - State is On Hold was Work in Progress
 2025-12-01 09:40:04 Zoe O'Brien - State is Work in Progress was On Hold
 2025-12-03 21:16:26 PDXC Integration - State is On Hold was Work in Progress
 2025-12-05 13:22:36 PDXC Integration - Assignment Group is Global Service Desk was DXC Infra Active Directory
 2025-12-05 13:23:38 Shane Kmet - Assigned to is Raegan Munro was 
 2025-12-05 13:38:02 Raegan Munro - State is Resolved was On Hold
 2025-12-10 14:00:03  - State is Closed was Resolved</t>
  </si>
  <si>
    <t xml:space="preserve">
 2025-11-19 12:15:05 Shane Kmet - Assigned to is Fred Shea was 
 2025-11-19 13:10:04 Andy Phan - Assignment Group is DXC Software Asset Management was Global Service Desk
 2025-11-19 13:36:53 PDXC Integration - Assignment Group is 3rd Party was DXC Software Asset Management
 2025-11-19 14:31:40 Ibris Madrid Caballero - Assigned to is Ibris Madrid Caballero was 
 2025-11-19 14:59:01 Ibris Madrid Caballero - State is On Hold was Work in Progress
 2025-12-04 15:30:37 Ibris Madrid Caballero - State is Resolved was On Hold
 2025-12-09 16:00:05  - State is Closed was Resolved</t>
  </si>
  <si>
    <t xml:space="preserve">
 2025-11-19 10:45:50 Shane Kmet - Assigned to is Fred Shea was 
 2025-11-19 11:24:34 Ryan Bell - Assignment Group is Win11 Project Hypercare was Global Service Desk
 2025-12-04 12:09:29 Jonathon Williams - State is Resolved was Work in Progress
 2025-12-09 13:00:08  - State is Closed was Resolved</t>
  </si>
  <si>
    <t xml:space="preserve">
 2025-11-19 10:45:45 Shane Kmet - Assigned to is George Knight was 
 2025-11-19 10:46:04 Fred Shea - Assignment Group is Service Now was Global Service Desk
 2025-11-19 11:22:24 Lemuel So - Assigned to is Chau Nguyen was 
 2025-11-19 11:34:13 Chau Nguyen - State is On Hold was Work in Progress
 2025-12-09 09:30:36 Chau Nguyen - State is Resolved was On Hold
 2025-12-14 10:00:11  - State is Closed was Resolved</t>
  </si>
  <si>
    <t xml:space="preserve">12-12-2025 09:30:19 - PDXC Integration (Work notes)
Assigned to Jaymesh Sharma.
12-12-2025 09:30:14 - PDXC Integration (Additional comments)
james.sharma@dxc.com: Hi Allison,
I’m not sure of the exact timeframe, as we’ll need to run some troubleshooting first. Please let me know if that works for you.
Thanks,
James
11-12-2025 13:33:38 - Allison Smoothy (Work notes)
Platform DXC Integration incident INC0571348 updated INC40568023
11-12-2025 13:33:33 - Allison Smoothy (Additional comments)
Hi James, would you know how long you would require laptop please? Thanks Allison
11-12-2025 13:13:48 - PDXC Integration (Work notes)
Assigned to Jaymesh Sharma.
11-12-2025 13:12:58 - PDXC Integration (Work notes)
Assigned to Jaymesh Sharma.
11-12-2025 13:12:54 - PDXC Integration (Additional comments)
james.sharma@dxc.com: Hi Alison, could you please visit tech bar at RC1 when you're available. Thanks
11-12-2025 10:07:38 - PDXC Integration (Work notes)
Assigned to Jaymesh Sharma.
11-12-2025 07:02:20 - Cameron Horn (Work notes)
Platform DXC Integration incident INC0571348 updated INC40568023
11-12-2025 07:02:13 - Cameron Horn (Work notes)
Assigning to the DXC Desktop CBD team to investigate the install issue
09-12-2025 14:59:34 - PDXC Integration (Work notes)
&gt;&gt;Unable to Install Cisco Supervisor due to DLL File Missing 
&gt;&gt;Tried to install the application but it failed due to prerequisites not met
&gt;&gt;Application source files has been placed in temp location
&gt;&gt; Installation Command--msiexec /i "CiscoSupervisorDesktop.msi" /q
Please assist
09-12-2025 14:55:38 - PDXC Integration (Work notes)
Assigned to NAYAN P JOSHI.
09-12-2025 14:55:34 - PDXC Integration (Work notes)
Assigned to NAYAN P JOSHI.
&lt;br/&gt;Added attachment ::  image (15).png
09-12-2025 14:53:38 - PDXC Integration (Work notes)
Assigned to NAYAN P JOSHI.
&lt;br/&gt;just we need to check now if this the package has an error or not
Hi Can this be done now?
sure 
let me connect to the machine 
if there is any important task unsaved request you to please close 
I've closed all except for teams
thankyou connecting now 
Hello Allison 
It is failing again due to file missing 
Let me check this issue internally and get back 
Hello Allision 
We will connect to your device for some background checks 
please allow us sometime
OK
How much more time please I can’t stay logged off for much longer.  This is the second time today
Hello Allision 
Sorry for the delay caused 
Please allow me 10 mins 
We have disconnected the device 
Ok thanks
Hello Allision 
We have tried to reinstall the application but it is failing to pre-requisite not being met 
We will be forwarding this request to required team to check this further 
OK thanks
09-12-2025 09:41:58 - PDXC Integration (Work notes)
Assigned to NAYAN P JOSHI.
&lt;br/&gt;&gt;&gt;Awaiting user response
&gt;&gt;if no response need to close the ticket
09-12-2025 09:22:54 - PDXC Integration (Work notes)
Assigned to NAYAN P JOSHI.
&lt;br/&gt;How long will you be requiring for this?
sorry for the delay 
30 mins need to check 
Ok I'm logging off for the day now.  will you be able to do what you need then?
ok everything is closed except for teams
we request you to keep the device on 
so that we can check 
I've got to go now though are you taking control so I can accept?
else shall we connect tommorrow ?
OK fine I'll reach out in the morning
Just one question 
Hi Nayan back at my desk in CBD on network.
Hello Allison 
Let us know when we can connect to your machine to check
08-12-2025 12:59:38 - PDXC Integration (Work notes)
Assigned to NAYAN P JOSHI.
&lt;br/&gt;&gt;&gt;Requested for remote
08-12-2025 12:59:28 - PDXC Integration (Work notes)
Assigned to NAYAN P JOSHI.
&lt;br/&gt;Hi Nayan, I am working remotely today so unsure if you can connect?
oh okay
I will be in office Monday and Tuesday
Good morning, I am in the office and ready for this to be installed.  Thanks
Okay sure will ping you as soon as possible 
Hello Allision 
Let us know once your machine is free for further checks?
05-12-2025 12:45:34 - PDXC Integration (Work notes)
Assigned to NAYAN P JOSHI.
&lt;br/&gt;&gt;&gt;Requested for remote
&gt;&gt;AU
05-12-2025 12:45:18 - PDXC Integration (Work notes)
Assigned to NAYAN P JOSHI.
&lt;br/&gt;Hello Allison 
let us know if we can remote of the device to check further please?
05-12-2025 11:21:58 - PDXC Integration (Work notes)
Assigned to NAYAN P JOSHI.
&lt;br/&gt;&gt;&gt;Issue with Cisco Package checking internally for further details 
&gt;&gt;AU
05-12-2025 11:21:38 - PDXC Integration (Work notes)
Assigned to NAYAN P JOSHI.
&lt;br/&gt;Hello Allision 
let us know when can we connect on this the issue?
Thanks 
Hi Nayan okay, can we set it up for 12pm today? 
sure let me ping you 
Ready when you are
sure please give me 5 mins 
we are ready to connect to your machine 
please let us know if you have closed all important task 
OK I've closed everything except teams
thankyou connecting now  
Hello Allison 
Hi
there is an issue with the installer package
itself 
we are checking with the packaging internally team to resolve this issue 
as soon as the package is being modified we will contact you and resolve the issue 
okay, is there a timeframe please?
 Just as some feedback, this is all due the powershell being installed a few weeks ago.  which I have no idea why I had to have this.  I really need cisco on my laptop so I don't miss phone calls when I'm working remotely.
Smoothy, Allison (External)
okay, is there a timeframe please?
as of now not sure please
04-12-2025 11:26:04 - PDXC Integration (Work notes)
Assigned to NAYAN P JOSHI.
&lt;br/&gt;&gt;&gt;Awaiting response
&gt;&gt;AU
04-12-2025 11:25:45 - PDXC Integration (Work notes)
Assigned to NAYAN P JOSHI.
&lt;br/&gt;Hello Allision 
let us know when can we connect on this the issue?
Thanks
03-12-2025 11:26:54 - PDXC Integration (Work notes)
Assigned to NAYAN P JOSHI.
&lt;br/&gt;&gt;&gt;User wants this issue to be resolved on Thursday
&gt;&gt;AU
03-12-2025 11:26:48 - PDXC Integration (Work notes)
Assigned to NAYAN P JOSHI.
&lt;br/&gt;we have unblocked the file 
shall i take remote of the device and check once
how long will this take please?  I have very little time this afternoon
we need the device for 30 mins please
Ok, no can I contact you on Thursday for this?
okay sure
02-12-2025 12:20:39 - PDXC Integration (Work notes)
Assigned to NAYAN P JOSHI.
&lt;br/&gt;&gt;&gt;Checking with Airlock team to unblock the application 
&gt;&gt;AU
02-12-2025 12:20:18 - PDXC Integration (Work notes)
Assigned to NAYAN P JOSHI.
&lt;br/&gt;Okay sure 
we beleive we need to install the application let us know please once you are free so that can try to install 
I am free now
thankyou 
can you please help us with the desktop name?
QRSL-5FUTWBAFRI
okay thankyou 
Before taking we request you to please close any important document 
and save unsaved task 
and let us know please
then we will remote into your machine 
Ok good to go now
Hello Allison 
The Installation is getting failed due to airlock error 
we are getting in touch with airlock team to unblock the file 
and install it again 
as soon as the file is being we will try to install it manually
02-12-2025 11:45:55 - PDXC Integration (Work notes)
Assigned to NAYAN P JOSHI.
&lt;br/&gt;&gt;&gt;Awaiting user information to take RDP and install manually
&gt;&gt;AU
02-12-2025 11:45:44 - PDXC Integration (Work notes)
Assigned to NAYAN P JOSHI.
&lt;br/&gt;can you please reboot the machine and let us know 
ok will do
we will connect with the device remotely and try to install it manually 
let us know please once you are available please
ok I'll restart now
02-12-2025 11:45:18 - PDXC Integration (Work notes)
Assigned to NAYAN P JOSHI.
&lt;br/&gt;Hi Nayan, after rebooting and trying to install for last hour or so this is what I received.. 
oh okay 
can you please go to windows search and check if the cisco app is available or not 
Hi, not that I can see 
oh okay 
let me few things from backend and get back to you
let me deploy the app to software centre 
We have re-deployed the application to software centre 
please reboot and install the application and check 
ok it maybe tomorrow, thanks I'll give it a go 
Hi Nayan, just tried installing again after restart... 
and just continues Installing...
Hello Allision can you please confirm if the application has been installed or not?
no the software centre still states installing.  and it is not in my programs listing. 
oh okay 
then please wait 
let me try to install the application from backend and check 
ok
can you please reboot the machine and let us know
01-12-2025 10:57:09 - PDXC Integration (Work notes)
Assigned to NAYAN P JOSHI.
01-12-2025 10:57:06 - PDXC Integration (Work notes)
Assigned to NAYAN P JOSHI.
01-12-2025 10:57:05 - PDXC Integration (Additional comments)
nayanp.joshi@dxc.com: Hello Allison
Hope you are doing welll
Reaching out regarding issue --Cisco missing from device
Can you reboot the machine and check
We have re-deployed the package to your machine
Thankyou
01-12-2025 10:55:24 - PDXC Integration (Work notes)
Assigned to NAYAN P JOSHI.
&lt;br/&gt;&gt;&gt;Reached user on teams 
&gt;&gt;AU
01-12-2025 10:54:48 - PDXC Integration (Work notes)
Assigned to NAYAN P JOSHI.
&lt;br/&gt;Hello Allison
Hope you are doing welll 
Reaching out regarding issue --Cisco missing from device
Can you reboot the machine and check
We have re-deployed the package to your machine
Thankyou
01-12-2025 10:49:53 - Frederic Shea (Work notes)
Platform DXC Integration incident INC0571348 updated INC40568023
01-12-2025 10:49:47 - Frederic Shea (Work notes)
IBC - Allison Smoothy
User has returned to to office and hoping to look further into this matter
Shift Pattern: Mon-Fri, 07:15-15:45 (WFH Mon, Fri)
Best Contact: 07 3072 5255
28-11-2025 11:23:55 - PDXC Integration (Work notes)
Assigned to NAYAN P JOSHI.
&lt;br/&gt;&gt;&gt;Awaiting update from user
&gt;&gt;User is OOF for a week
&gt;&gt;User is asking to keep the ticket open
&gt;&gt;AU
27-11-2025 11:10:04 - PDXC Integration (Work notes)
Assigned to NAYAN P JOSHI.
&lt;br/&gt;&gt;&gt;Awaiting update from user
&gt;&gt;User is OOF for a week
&gt;&gt;User is asking to keep the ticket open
&gt;&gt;AU
26-11-2025 11:11:48 - PDXC Integration (Work notes)
Assigned to NAYAN P JOSHI.
&lt;br/&gt;&gt;&gt;Awaiting update from user
&gt;&gt;User is OOF for a week
&gt;&gt;User is asking to keep the ticket open
&gt;&gt;AU
25-11-2025 11:11:44 - PDXC Integration (Work notes)
Assigned to NAYAN P JOSHI.
&lt;br/&gt;&gt;&gt;Awaiting update from user
&gt;&gt;User is OOF for a week 
&gt;&gt;User is asking to keep the ticket open
&gt;&gt;AU
24-11-2025 16:11:38 - PDXC Integration (Work notes)
Assigned to NAYAN P JOSHI.
&lt;br/&gt;&gt;&gt;Awaiting update from user
&gt;&gt;User is asking to keep the ticket open 
&gt;&gt;AU
21-11-2025 17:41:14 - PDXC Integration (Work notes)
Assigned to NAYAN P JOSHI.
21-11-2025 17:41:11 - PDXC Integration (Additional comments)
nayanp.joshi@dxc.com: Hello Allison
Can you reboot the machine and check 
We have re-deployed the package to your machine 
Thankyou
21-11-2025 14:58:18 - PDXC Integration (Work notes)
Assigned to NAYAN P JOSHI.
&lt;br/&gt;Added attachment ::  QLDRail_INC added (CNDEF0001178) - Install fail new 211125.docx
21-11-2025 14:58:03 - Allison Smoothy (Work notes)
Platform DXC Integration incident INC0571348 updated INC40568023
21-11-2025 14:57:59 - Allison Smoothy (Additional comments)
FYI I've attached the screen of new install, happy for this to be pending as I'm on leave for a week now
21-11-2025 14:57:34 - Allison Smoothy (Work notes)
Platform DXC Integration incident INC0571348 updated INC40568023
21-11-2025 11:27:38 - PDXC Integration (Work notes)
Assigned to NAYAN P JOSHI.
&lt;br/&gt;&gt;&gt;AU
21-11-2025 11:27:33 - PDXC Integration (Work notes)
Assigned to NAYAN P JOSHI.
21-11-2025 11:27:26 - PDXC Integration (Additional comments)
nayanp.joshi@dxc.com: Hello Allison 
We have Deployed the Cisco Application to your machine 
Which will be installed by itself After 30 mins please restart your machine and check in windows search bar 
Thankyou
21-11-2025 08:09:50 - Allison Smoothy (Work notes)
Platform DXC Integration incident INC0571348 updated INC40568023
21-11-2025 08:09:45 - Allison Smoothy (Additional comments)
Hi, yes I have restarted again and tried installing.  Same failure message.
20-11-2025 11:58:28 - PDXC Integration (Work notes)
Assigned to NAYAN P JOSHI.
20-11-2025 11:55:33 - PDXC Integration (Work notes)
Assigned to NAYAN P JOSHI.
20-11-2025 11:55:29 - PDXC Integration (Additional comments)
diya.dey@dxc.com: Please restart your device and check, it shows pending restart
20-11-2025 11:40:43 - PDXC Integration (Work notes)
Assigned to NAYAN P JOSHI.
20-11-2025 11:19:13 - PDXC Integration (Work notes)
Vendor Referenced this CI Value on Creation not found in database : Temporary - Desktop Build Device
20-11-2025 11:17:38 - PDXC Integration (Work notes)
Added attachment ::  QLDRail_INC added (CNDEF0001178) - Screenshot 2025-11-20 092735.jpg
20-11-2025 11:15:42 - PDXC Integration (Work notes)
Added attachment ::  QLDRail_INC added (CNDEF0001178) - Screenshot 2025-11-20 092101.jpg
20-11-2025 11:11:23 - PDXC Integration (Work notes)
Added attachment ::  QLDRail_INC added (CNDEF0001178) - Install fail.docx
20-11-2025 11:09:10 - Frederic Shea (Work notes)
Platform DXC Integration incident INC0571348 created INC40568023
20-11-2025 11:08:50 - Frederic Shea (Work notes)
SDA assigning to DXC Desktop Technology SCCM
20-11-2025 11:03:38 - Allison Smoothy (Additional comments)
Hi Frederic, I tried installing Cisco again after the time suggested and it failed again.
20-11-2025 08:30:44 - Frederic Shea (Work notes)
OBC - 0403 138 553,
SDA remoted into SL222233 / QRSL-J2MA06XCSQ  via 10.24.101.123
SDA found software in Software Center
Software Center stating needing a restart before able to install (attached)
User states this was not showing before remote session
SDA restarted device
SDA tried installing software again, failed to install (attached)
SDA ran repair on Software Center and gpupdate /force
pending replication and update from User
20-11-2025 08:15:14 - Frederic Shea (Work notes)
Investigating
20-11-2025 08:04:55 - Allison Smoothy (Additional comments)
Hi Frederic.  I only have teams or my personal mobile as my cisco phone is not working ;-)   0403138553
20-11-2025 07:59:02 - Frederic Shea (Work notes)
OBC - 07 3072 5255, left VM
20-11-2025 07:59:02 - Frederic Shea (Additional comments)
Hey Allison,
We are just reaching out in regard to a ticket that you have active with us; INC0571348 - Cisco missing from device.
Could you please provide us with your best contact number or best time to reach out to you so we can assist you further.
Kind regards,
Frederic.
20-11-2025 07:55:30 - Frederic Shea (Work notes)
Investigating
20-11-2025 07:43:17 - Allison Smoothy (Additional comments)
Hi Raegan, I still do not have Cisco on my laptop to install/reinstall.  I am working remotely so unsure if anything can be done?
20-11-2025 07:27:05 - Raegan Munro (Additional comments)
Hi Allison,
I just wanted to follow up with you and determine if you are still having issues with Cisco?
If so, please give us a call on 07 3072 5000 (we are option 1), or alternatively email us at ITServiceDesk@qr.com.au so that we may complete further troubleshooting. Please be sure to cite incident no. INC0571348 when you do so. 
In the event that you are no longer having these issues please advise so that we may proceed with ticket closure. 
Kind regards, 
Raegan.
20-11-2025 07:26:43 - Raegan Munro (Work notes)
Investigating.
19-11-2025 09:05:58 - Raegan Munro (Additional comments)
Hi Allison, 
I have now raised a ticket in relation to this so we may investigate it further. Please see ticket no. INC0571348 for further updates. 
Can you please give us a call on 07 3072 5000 (we are option 1) when you are next available so we may remote in and complete further troubleshooting?
Kind regards, 
Raegan.
19-11-2025 09:05:45 - Raegan Munro (Work notes)
From: IT Service Desk 
Sent: Wednesday, 19 November 2025 10:06 AM
To: Smoothy, Allison &lt;Allison.Smoothy@qr.com.au&gt;
Subject: RE: INC0571348 - Incident resolved - INC0570651 - reopen request issue related to this
Hi Allison, 
I have now raised a ticket in relation to this so we may investigate it further. Please see ticket no. INC0571348 for further updates. 
Can you please give us a call on 07 3072 5000 (we are option 1) when you are next available so we may remote in and complete further troubleshooting?
Kind regards,
RAEGAN MUNRO
SERVICE DESK ANALYST
Level 3. 21 Kirksway Place
Battery Point. Tasmania. 7004
PH: 07 3072 5000
Alt.PH: +61 7 3072 5000
Email: ITServiceDesk@qr.com.au
W: queenslandrail.com.au
</t>
  </si>
  <si>
    <t xml:space="preserve">
 2025-11-19 09:05:58 Raegan Munro - State is On Hold was Work in Progress
 2025-11-20 11:08:50 Fred Shea - Assignment Group is DXC Desktop Technology SCCM was Global Service Desk
 2025-11-20 11:40:40 PDXC Integration - State is Work in Progress was On Hold
 2025-11-20 11:55:30 PDXC Integration - State is On Hold was Work in Progress
 2025-12-01 10:49:47 Fred Shea - State is Work in Progress was On Hold
 2025-12-01 10:57:06 PDXC Integration - State is On Hold was Work in Progress
 2025-12-09 14:59:33 PDXC Integration - Assignment Group is Global Service Desk was DXC Desktop Technology SCCM
 2025-12-09 16:09:35 Riley Thomas - Assigned to is Fred Shea was 
 2025-12-11 07:02:13 Cameron Horn - State is Work in Progress was On Hold
 2025-12-11 13:12:54 PDXC Integration - State is On Hold was Work in Progress</t>
  </si>
  <si>
    <t xml:space="preserve">09-12-2025 18:31:14 - PDXC Integration (Work notes)
Assigned to Sonia Pandey.
&lt;br/&gt;Ticket closed.
09-12-2025 18:30:58 - PDXC Integration (Work notes)
Assigned to Sonia Pandey.
&lt;br/&gt;Ticket closed.&lt;br/&gt;Added attachment ::  File ss.png
09-12-2025 18:30:28 - PDXC Integration (Work notes)
Assigned to Sonia Pandey.
&lt;br/&gt;Ticket closed.&lt;br/&gt;As user's primary issue was with onedrive syncing below were the actions taken :
Called user , took remote
Checked error on onedrive, it showed shortcut error in onedrive hence reached to that folder where user created sharepoint shortcut.
Helped user to remove it &gt; synced onedrive successfully 
User had multiple additional question related to onedrive and sharepoint as to how to get onedrive file in sharepoint &gt; showed user how to upload files of OD to sharepoint.
Provided details to user on how to avoid shortcut issues in future.
As a workaround guided user to download file from sharepoint &gt; copy in onedrive (via file manager) to access it instead of adding shortcut (if file is heavy) to avoid onedrive syncing issue again.
After clearing all doubts user had one more additional issue regarding version history missing in one the file inside onedrive.
It was showing circular arrow sign which means that onedrive was still syncing the file.
Opened onedrive on web to double check however same issue is there as user cannot see the updated version.
We are not sure when user changed her laptop from old to new did she tried saving file locally or synced it properly via onedrive. Or did user tried to click on auto save for the file to be synced properly when saving. User was also unable to explain as she dont recall any history about it in old laptop.
We tried checking the file via admin centre&gt;onedrive to check if it has version history. It has some version history (related to 2024 months) to restore however user is looking for 2025 year details but the excel file has details only for 2024 ,, which is same on onedrive admin centre &gt; user's onedrive web and onedrive app.
We need user's availability to discuss the issue further however user is going on long leave and will be back next month on 5th Jan.
As we would be unable to keep ticket open for long time without update we have closed ticket for now. Informed user the same and asked her to log ticket for the file issue once she is back so that O365 team can assist. 
For future reference attached the screenshot of file which user facing issues with.
09-12-2025 18:18:49 - PDXC Integration (Work notes)
Assigned to Sonia Pandey.
&lt;br/&gt;Ticket closed.
09-12-2025 18:18:48 - PDXC Integration (Work notes)
Assigned to Sonia Pandey.
&lt;br/&gt;Ticket closed.
09-12-2025 18:18:41 - PDXC Integration (Additional comments)
sonia.pandey@dxc.com: Ticket closed.
09-12-2025 18:09:19 - PDXC Integration (Work notes)
Assigned to Sonia Pandey.
09-12-2025 18:09:08 - PDXC Integration (Work notes)
Assigned to Sonia Pandey.
09-12-2025 18:09:05 - PDXC Integration (Additional comments)
sonia.pandey@dxc.com: Hi @Dong Luo,
We would need your availability to discuss the issue further with your file. However you will be back on 5th Jan and we would not be able to keep the ticket open until that time. Hence requesting you to log ticket once back in reference to INC40547527 (Old ticket) and the team will assist you.
Thank you for your understanding.
09-12-2025 09:43:36 - Dong Luo (Work notes)
Platform DXC Integration incident INC0571326 updated INC40547527
09-12-2025 09:43:31 - Dong Luo (Additional comments)
I will be on leave after today and will return on 5 Jan. Can you please help me to address the syncing issue?
08-12-2025 19:34:45 - PDXC Integration (Work notes)
Assigned to Sonia Pandey.
08-12-2025 19:34:40 - PDXC Integration (Additional comments)
sonia.pandey@dxc.com: Hi @Dong Luo
Please let me know your availability for tomorrow to connect.
05-12-2025 12:06:35 - PDXC Integration (Work notes)
Assigned to Sonia Pandey.
05-12-2025 12:06:35 - PDXC Integration (Work notes)
Assigned to Sonia Pandey.
05-12-2025 12:06:30 - PDXC Integration (Additional comments)
sonia.pandey@dxc.com: .
05-12-2025 10:14:45 - PDXC Integration (Work notes)
Assigned to Sonia Pandey.
&lt;br/&gt;Reached out to the user on Teams, user stated she is still facing sync issues but is unavailable today and asked to connect on Monday afternoon
05-12-2025 08:42:19 - Dong Luo (Work notes)
Platform DXC Integration incident INC0571326 updated INC40547527
05-12-2025 08:42:15 - Dong Luo (Additional comments)
not today. Monday afternoon pls
04-12-2025 13:43:18 - PDXC Integration (Work notes)
Assigned to Sonia Pandey.
&lt;br/&gt;Awaiting user's response. User is showing away on teams.
04-12-2025 13:42:55 - PDXC Integration (Work notes)
Assigned to Sonia Pandey.
04-12-2025 13:42:51 - PDXC Integration (Additional comments)
sonia.pandey@dxc.com: Hi @Dong Luo
Can you help me with morning timing please so that we can check the availability
Thank you.
03-12-2025 13:43:18 - PDXC Integration (Work notes)
Assigned to Sonia Pandey.
&lt;br/&gt;Hi @Dong Luo
Can you help me with morning timing please so that we can check the availability
Thank you.
01-12-2025 13:57:43 - Dong Luo (Work notes)
Platform DXC Integration incident INC0571326 updated INC40547527
01-12-2025 13:57:39 - Dong Luo (Additional comments)
tomorrow morning please
01-12-2025 13:56:34 - PDXC Integration (Work notes)
Assigned to Sonia Pandey.
&lt;br/&gt;Awaiting user's response.
01-12-2025 13:56:29 - PDXC Integration (Work notes)
Assigned to Sonia Pandey.
01-12-2025 13:56:24 - PDXC Integration (Additional comments)
sonia.pandey@dxc.com: Hi @Dong Luo
Please let me know your availability to discuss this issue.
Thank you.
27-11-2025 19:29:28 - PDXC Integration (Work notes)
Assigned to Sonia Pandey.
&lt;br/&gt;Checking internally with team
Will update details accordingly.
26-11-2025 14:08:32 - Dong Luo (Work notes)
Platform DXC Integration incident INC0571326 updated INC40547527
26-11-2025 14:08:28 - Dong Luo (Additional comments)
my personal drive is still not syncing
26-11-2025 14:06:55 - Dong Luo (Work notes)
Platform DXC Integration incident INC0571326 updated INC40547527
26-11-2025 14:06:51 - Dong Luo (Additional comments)
You already have s shortcut to this folder
26-11-2025 14:05:57 - Dong Luo (Work notes)
Platform DXC Integration incident INC0571326 updated INC40547527
26-11-2025 14:05:53 - Dong Luo (Additional comments)
I removed "Portfolio Planning" and added it back to my onedrive. It doesn't appear in my onedrive. I added it again. It shows me this message
26-11-2025 14:03:34 - Dong Luo (Work notes)
Platform DXC Integration incident INC0571326 updated INC40547527
26-11-2025 14:03:30 - Dong Luo (Additional comments)
Some are sync, some not
26-11-2025 12:38:44 - PDXC Integration (Work notes)
Assigned to Sonia Pandey.
&lt;br/&gt;Awaiting user's response.
26-11-2025 12:38:38 - PDXC Integration (Work notes)
Assigned to Sonia Pandey.
26-11-2025 12:38:29 - PDXC Integration (Additional comments)
sonia.pandey@dxc.com: @[Dong Luo
Have you checked with step which was provided to you : "to remove shortcut of sharepoint and sync the files. You would need to wait until all the personal OneDrive files are synced before re-adding the sharepoint shortcut to confirm if it is fixing the issue or not"
Kindly confirm if above step is followed.
25-11-2025 14:15:04 - Dong Luo (Work notes)
Platform DXC Integration incident INC0571326 updated INC40547527
25-11-2025 14:15:00 - Dong Luo (Additional comments)
files are still not synced
25-11-2025 12:21:59 - PDXC Integration (Work notes)
Assigned to Sonia Pandey.
&lt;br/&gt;Awaiting user's response.
25-11-2025 12:21:48 - PDXC Integration (Work notes)
Assigned to Sonia Pandey.
25-11-2025 12:21:38 - PDXC Integration (Additional comments)
sonia.pandey@dxc.com: Hi @Dong Luo
As discussed on the call with Raghav please wait for your personal OneDrive files to sync, and once all the files are synced, try to re-add the SharePoint shortcut
Please confirm if it is done.
24-11-2025 14:27:18 - PDXC Integration (Work notes)
Assigned to Sonia Pandey.
&lt;br/&gt;Awaiting user's response.
21-11-2025 12:19:58 - PDXC Integration (Work notes)
Assigned to Sonia Pandey.
21-11-2025 12:19:58 - PDXC Integration (Work notes)
Assigned to Sonia Pandey.
&lt;br/&gt;Guided the user to remove the SharePoint shortcut and started to sync the files
Asked user to wait until all the personal OneDrive files are synced before re-adding the shortcut
21-11-2025 12:19:53 - PDXC Integration (Additional comments)
raghav.sharma2@dxc.com: Hi Michelle,
As discussed on the calls please wait for your personal OneDrive files to sync, and once all the files are synced, try to re-add the SharePoint shortcut
Regards
O365 Team
20-11-2025 12:02:18 - PDXC Integration (Work notes)
Assigned to Sonia Pandey.
20-11-2025 12:02:11 - PDXC Integration (Additional comments)
raghav.sharma2@dxc.com: Hi Michelle,
Please try to disconnect the SharePoint shortcut by right-clicking on the shortcut file and selecting 'remove shortcut'
Once it is removed, please re-add the shortcut from SharePoint
Regards
O365 Team
20-11-2025 11:50:09 - PDXC Integration (Work notes)
Assigned to Sonia Pandey.
&lt;br/&gt;Reached out to the user on Teams, and when trying to sync, the user is getting file path too long error. The error for a SharePoint shortcut that the user has added to OneDrive, and she cannot change the name since she is not the owner of the file
User stated she has meetings all day today and had to disconnect the call
20-11-2025 11:36:39 - PDXC Integration (Work notes)
Assigned to Sonia Pandey.
20-11-2025 11:32:48 - PDXC Integration (Work notes)
Assigned to Sonia Pandey.
&lt;br/&gt;Added attachment ::  Screenshot 2025-11-20 044853.png
19-11-2025 15:42:13 - PDXC Integration (Work notes)
Assigned to Sonia Pandey.
&lt;br/&gt;User asked to contact tomorrow 8:30 am to 9am AEDT/AEST hence checking internally with M365 engineer to handover this ticket so that we can connect with user to assist.
19-11-2025 14:48:48 - PDXC Integration (Work notes)
Assigned to Sonia Pandey.
&lt;br/&gt;Pinged user on teams for call
Awaiting response.
19-11-2025 12:41:03 - Dong Luo (Work notes)
Platform DXC Integration incident INC0571326 updated INC40547527
19-11-2025 12:40:58 - Dong Luo (Additional comments)
I can discuss now
19-11-2025 12:30:43 - PDXC Integration (Work notes)
Assigned to Sonia Pandey.
&lt;br/&gt;Awaiting user's response on availability.
19-11-2025 12:30:38 - PDXC Integration (Work notes)
Assigned to Sonia Pandey.
19-11-2025 12:30:36 - PDXC Integration (Additional comments)
sonia.pandey@dxc.com: Hi @Dong Luo
Please provide me your availability to discuss this issue
Thank you.
19-11-2025 11:45:53 - PDXC Integration (Work notes)
Assigned to Sonia Pandey.
19-11-2025 10:52:55 - Dong Luo (Work notes)
Platform DXC Integration incident INC0571326 updated INC40547527
19-11-2025 10:52:51 - Dong Luo (Additional comments)
No. Waiting for IT assistance to resolve the issue as per conversations with your colleague
19-11-2025 10:50:18 - PDXC Integration (Work notes)
Assigned to Raghav Sharma.
19-11-2025 10:50:04 - PDXC Integration (Work notes)
Assigned to Raghav Sharma.
19-11-2025 10:49:46 - PDXC Integration (Additional comments)
raghav.sharma2@dxc.com: Hi Dong,
Please confrim if you are successfully signed into OneDrive and are you able to sync newly created files to OneDrive on your new laptop
Regards
O365 Team
19-11-2025 10:11:53 - PDXC Integration (Work notes)
Assigned to Raghav Sharma.
19-11-2025 09:28:24 - Dhruv Kerai (Additional comments)
I will end the session if its ok with you
19-11-2025 09:28:23 - Dhruv Kerai (Additional comments)
yes if they have any question, they will contact you
19-11-2025 09:28:22 - Michelle Luo (Additional comments)
Is someone going to contact me?
19-11-2025 09:28:21 - Michelle Luo (Additional comments)
no. thanks
19-11-2025 09:28:20 - Dhruv Kerai (Additional comments)
Is there anything else I can help you with?
19-11-2025 09:28:19 - Michelle Luo (Additional comments)
are you there?
19-11-2025 09:28:18 - Dhruv Kerai (Additional comments)
You have provided the information i will raise a ticket and the team will reach out to you
19-11-2025 09:28:17 - Michelle Luo (Additional comments)
do you need anything else from me for logging a ticket?
19-11-2025 09:28:16 - Michelle Luo (Additional comments)
the file in the old laptop shows it was updated yesterday
19-11-2025 09:28:15 - Michelle Luo (Additional comments)
just on other note. My OneDrive has other syncing issues. While I saved files in SharePoint through the link in OneDrive.
19-11-2025 09:28:14 - Dhruv Kerai (Additional comments)
or has said sync failed
19-11-2025 09:28:13 - Dhruv Kerai (Additional comments)
Could you please check if that file shows updated in the old laptop
19-11-2025 09:28:12 - Michelle Luo (Additional comments)
yes
19-11-2025 09:28:11 - Dhruv Kerai (Additional comments)
Do you have your old laptop with you?
19-11-2025 09:28:11 - Dhruvkumar Kerai (Work notes)
Platform DXC Integration incident INC0571326 updated INC40547527
19-11-2025 09:28:10 - Michelle Luo (Additional comments)
michelle.luo@qr.com.au, 0404377732
19-11-2025 09:28:09 - Dhruv Kerai (Additional comments)
appropriate team and they will contact you as soon as they can.
Please help me with your best contact number
19-11-2025 09:28:08 - Dhruv Kerai (Additional comments)
Currently this files are synced and they do not show any error.
I will raise a ticket and assign it to the appropriate and they will be in contact with you as soon as they can
19-11-2025 09:28:07 - Michelle Luo (Additional comments)
I will be back in a few mins
19-11-2025 09:28:06 - Michelle Luo (Additional comments)
yes
19-11-2025 09:28:05 - Dhruv Kerai (Additional comments)
Did you add or remove data from that file?
19-11-2025 09:28:04 - Michelle Luo (Additional comments)
The contents have not been updated
19-11-2025 09:28:03 - Michelle Luo (Additional comments)
It was through my old laptop
19-11-2025 09:28:02 - Dhruv Kerai (Additional comments)
If you only viewed the file, the modified date would not change.
The above would not change the modify date
19-11-2025 09:28:01 - Michelle Luo (Additional comments)
no
19-11-2025 09:28:00 - Dhruv Kerai (Additional comments)
Can you please confirm if the changes made are there in this web page?
19-11-2025 09:27:59 - Dhruv Kerai (Additional comments)
yes
19-11-2025 09:27:58 - Michelle Luo (Additional comments)
are you still there?
19-11-2025 09:27:57 - Dhruv Kerai (Additional comments)
If you only viewed the file, the modified date would not change
19-11-2025 09:27:56 - Dhruv Kerai (Additional comments)
Can you please confirm if the changes made are there in this web page
19-11-2025 09:27:55 - Dhruv Kerai (Additional comments)
are you able to open the file that is not updated since yesterday?
19-11-2025 09:27:54 - Michelle Luo (Additional comments)
yes
19-11-2025 09:27:53 - Dhruv Kerai (Additional comments)
Can I remote in and guide you?
19-11-2025 09:27:52 - Michelle Luo (Additional comments)
what do you mean by web
19-11-2025 09:27:51 - Dhruv Kerai (Additional comments)
and check if the files updated yesterday are up to date?
19-11-2025 09:27:50 - Dhruv Kerai (Additional comments)
can you access one drive via web?
19-11-2025 09:27:49 - Michelle Luo (Additional comments)
for example, I updated one of the files in the folder yesterday. It is still showing 30/10/2024  is the last update
19-11-2025 09:27:48 - Michelle Luo (Additional comments)
because the files in the folders are not updated
19-11-2025 09:27:47 - Michelle Luo (Additional comments)
yes
19-11-2025 09:27:46 - Dhruv Kerai (Additional comments)
Are you still there?
19-11-2025 09:27:45 - Dhruv Kerai (Additional comments)
The status is showing as synced. Is there any particular file that is giving an issue?
19-11-2025 09:27:44 - Dhruv Kerai (Additional comments)
Please accept the request
19-11-2025 09:27:43 - Michelle Luo (Additional comments)
SL234377
19-11-2025 09:27:42 - Dhruv Kerai (Additional comments)
Please help with your PC-ID for remote connection if its ok with you
19-11-2025 09:27:41 - Michelle Luo (Additional comments)
but I know this is not syncing
19-11-2025 09:27:40 - Dhruvkumar Kerai (Work notes)
Platform DXC Integration incident INC0571326 created INC40547527
19-11-2025 09:27:40 - Michelle Luo (Additional comments)
no
19-11-2025 09:27:39 - Dhruv Kerai (Additional comments)
Does it give you an error message such as not syncing?
19-11-2025 09:27:38 - Dhruv Kerai (Additional comments)
Could you please send me the error message?
19-11-2025 09:27:37 - Dhruv Kerai (Additional comments)
Hi Michelle,
I am looking into your issue and will be with you shortly
19-11-2025 09:27:36 - Dhruv Kerai (Additional comments)
Thank you for contacting  the ICT Service Desk.  I am looking into your question now and will be with you shortly.
19-11-2025 09:27:35 - Michelle Luo (Additional comments)
I have a new laptop. OneDrive doesn't sync with the new one
</t>
  </si>
  <si>
    <t xml:space="preserve">
 2025-11-19 10:49:46 PDXC Integration - State is On Hold was Work in Progress
 2025-12-09 18:09:05 PDXC Integration - State is Work in Progress was On Hold
 2025-12-09 18:18:41 PDXC Integration - State is Resolved was Work in Progress
 2025-12-14 19:00:00  - State is Closed was Resolved</t>
  </si>
  <si>
    <t xml:space="preserve">
 2025-11-19 09:11:47 Andy Phan - Assignment Group is Win11 Project Hypercare was DXC Desktop CBD
 2025-12-03 10:09:24 Stephen Murphy - State is Resolved was Work in Progress
 2025-12-08 11:00:13  - State is Closed was Resolved</t>
  </si>
  <si>
    <t xml:space="preserve">08-12-2025 09:09:14 - PDXC Integration (Work notes)
Assigned to Vanessa Swarbrick.
&lt;br/&gt;Update from 5th of Dec from Amber via email:
"It looks as though it has been resolved as I am now receiving emails from him
Amber"
closing ticket since it's been confirmed now user receiving email again.
08-12-2025 09:09:09 - PDXC Integration (Work notes)
Assigned to Vanessa Swarbrick.
&lt;br/&gt;Update from 5th of Dec from Amber via email:
"It looks as though it has been resolved as I am now receiving emails from him
Amber"
closing ticket since it's been confirmed now user receiving email again.&lt;br/&gt;Update from 5th of Dec from Amber via email:
"It looks as though it has been resolved as I am now receiving emails from him
Amber"
closing ticket since it's been confirmed now user receiving email again.
08-12-2025 09:09:09 - PDXC Integration (Work notes)
Assigned to Vanessa Swarbrick.
&lt;br/&gt;Update from 5th of Dec from Amber via email:
"It looks as though it has been resolved as I am now receiving emails from him
Amber"
closing ticket since it's been confirmed now user receiving email again.
08-12-2025 09:09:02 - PDXC Integration (Additional comments)
vanessa.swarbrick@dxc.com: Update from 5th of Dec from Amber via email:
"It looks as though it has been resolved as I am now receiving emails from him
Amber"
closing ticket since it's been confirmed now user receiving email again.
08-12-2025 09:07:34 - PDXC Integration (Work notes)
Assigned to Vanessa Swarbrick.
04-12-2025 10:05:29 - PDXC Integration (Work notes)
Assigned to Vanessa Swarbrick.
04-12-2025 10:05:25 - PDXC Integration (Work notes)
Assigned to Vanessa Swarbrick.
04-12-2025 10:05:20 - PDXC Integration (Additional comments)
vanessa.swarbrick@dxc.com: sent another follow up email
04-12-2025 10:04:28 - PDXC Integration (Work notes)
Assigned to Vanessa Swarbrick.
02-12-2025 10:56:48 - PDXC Integration (Work notes)
Assigned to Vanessa Swarbrick.
02-12-2025 10:56:35 - PDXC Integration (Work notes)
Assigned to Vanessa Swarbrick.
02-12-2025 10:56:34 - PDXC Integration (Additional comments)
vanessa.swarbrick@dxc.com: I have sent email to Amber for testing. waiting for response.
02-12-2025 10:53:48 - PDXC Integration (Work notes)
action taken:
- Checked blocklist for fraser.borden@gemcorail.com.au - this email was previously blocked due to email was sending marketing email. for reference: PDXC-INC33975713
- removed this email from blocklist. will reach user for further testing.
02-12-2025 09:45:48 - PDXC Integration (Work notes)
Assigned to sravya talasu.
&lt;br/&gt;Hi Team,
Good day!
Could you please check if any email was sent from this external user - "fraser.borden@gemcorail.com.au" to the QR internal user - "Amber.Hunt@qr.com.au" on your end?
Thanks!
01-12-2025 17:14:38 - Amber Hunt (Work notes)
Platform DXC Integration incident INC0571282 updated INC40546861
01-12-2025 17:14:34 - Amber Hunt (Additional comments)
external has advised he has sent another test email can you please advise if its been blocked from reaching me
01-12-2025 09:40:18 - PDXC Integration (Work notes)
Assigned to sravya talasu.
01-12-2025 09:40:13 - PDXC Integration (Additional comments)
sravya.talasu@dxc.com: Hi Amber,
Good day!
Could you please provide us an update if you receive anything from the external team?
Thanks!
28-11-2025 08:30:25 - PDXC Integration (Work notes)
Assigned to sravya talasu.
28-11-2025 08:30:17 - PDXC Integration (Additional comments)
sravya.talasu@dxc.com: sure, Amber.
We will be waiting for your update.
Thanks!
27-11-2025 11:25:29 - Amber Hunt (Work notes)
Platform DXC Integration incident INC0571282 updated INC40546861
27-11-2025 11:25:24 - Amber Hunt (Additional comments)
Hi i have emailed the external provider and i will inform you once i receive a response
27-11-2025 11:20:59 - PDXC Integration (Work notes)
Assigned to sravya talasu.
27-11-2025 11:20:50 - PDXC Integration (Additional comments)
sravya.talasu@dxc.com: Hi Amber,
Good day!
This is a follow-up email.
We have checked but we don't find any email that was sent from fraser.borden@gemcorail.com.au to you in last 7 days.
Please check with him and let me know.
Please note that - In case no response is received by today's EOB, we assume no further support is required and proceed with archiving this case.
Thanks!
26-11-2025 11:04:04 - PDXC Integration (Work notes)
Assigned to sravya talasu.
26-11-2025 11:03:56 - PDXC Integration (Additional comments)
sravya.talasu@dxc.com: Hi Amber,
Good day!
This is  a follow-up email.
We have checked but we don't find any email that was sent from fraser.borden@gemcorail.com.au to you in last 7 days.
Please check with him and let me know.
Thanks!
25-11-2025 11:36:04 - PDXC Integration (Additional comments)
sravya.talasu@dxc.com: Hi Amber,
Good day!
Thanks for your response.
We have checked but we don't find any email that was sent from  fraser.borden@gemcorail.com.au to you in last 7 days.
Please check with him and let me know
Thanks!
25-11-2025 11:36:04 - PDXC Integration (Work notes)
Assigned to sravya talasu.
24-11-2025 11:27:07 - Amber Hunt (Work notes)
Platform DXC Integration incident INC0571282 updated INC40546861
24-11-2025 11:27:03 - Amber Hunt (Additional comments)
External Member has sent a test email through however i have not received it
24-11-2025 10:41:51 - Amber Hunt (Work notes)
Platform DXC Integration incident INC0571282 updated INC40546861
24-11-2025 10:41:47 - Amber Hunt (Additional comments)
i have emailed the external member to ask if he could send a test email will advise once he has done this
24-11-2025 10:02:14 - PDXC Integration (Work notes)
Assigned to sravya talasu.
24-11-2025 10:02:06 - PDXC Integration (Additional comments)
sravya.talasu@dxc.com: Hi Amber,
Good day!
This is a follow-up email.
Please ask the external member to send a test email to your QR account so that we can check whether emails are delivering or not.
Thanks!
21-11-2025 10:19:29 - PDXC Integration (Work notes)
Assigned to sravya talasu.
21-11-2025 10:19:19 - PDXC Integration (Additional comments)
sravya.talasu@dxc.com: Hi Amber,
Thanks for your response.
Please ask the external member to send a test email to your QR account so that we can check whether emails are delivering or not.
Thanks!
20-11-2025 12:31:20 - Amber Hunt (Work notes)
Platform DXC Integration incident INC0571282 updated INC40546861
20-11-2025 12:31:16 - Amber Hunt (Additional comments)
Hi so i can email them but it seems when he emails me its being blocked from his  fraser.borden@gemcorail.com.au email as they dont get to me but i get his emails from the hotmail account however we need to get the gemcorail account emails
20-11-2025 09:57:33 - PDXC Integration (Work notes)
Assigned to sravya talasu.
20-11-2025 09:57:29 - PDXC Integration (Additional comments)
sravya.talasu@dxc.com: Hi Amber,
Good day!
This is a follow-up email
Regarding this issue - "INC0571282 - Report an ICT Incident/Problem (Amber Hunt)".
We have noticed that an email was sent by you on 11th NOV to this external user - " fraser.borden@gemcorail.com.au" and it was delivered successfully.
Please check and let me know.
Thanks!
19-11-2025 10:06:13 - PDXC Integration (Work notes)
Assigned to sravya talasu.
19-11-2025 10:06:08 - PDXC Integration (Work notes)
Assigned to sravya talasu.
19-11-2025 10:05:59 - PDXC Integration (Additional comments)
sravya.talasu@dxc.com: Hi Amber,
Good day!
Regarding this issue - "INC0571282 - Report an ICT Incident/Problem (Amber Hunt)".
We have noticed that an email was sent by you on 11th NOV to this external user - " fraser.borden@gemcorail.com.au" and it was delivered successfully.
Please check and let me know.
Thanks!
19-11-2025 09:09:58 - PDXC Integration (Work notes)
Assigned to sravya talasu.
19-11-2025 08:29:49 - PDXC Integration (Work notes)
Vendor Referenced this CI Value on Creation not found in database : O365 - Exchange Online
19-11-2025 08:29:37 - Zoe O'Brien (Work notes)
Platform DXC Integration incident INC0571282 created INC40546861
19-11-2025 08:29:27 - Zoe O'Brien (Work notes)
Assigning to O365 Messaging to investigate issuesfurther
19-11-2025 08:28:44 - Zoe O'Brien (Work notes)
Investigating
</t>
  </si>
  <si>
    <t xml:space="preserve">
 2025-11-19 07:12:34 Shane Kmet - Assigned to is Fred Shea was 
 2025-11-19 08:29:27 Zoe O'Brien - Assignment Group is DXC O365 Messaging was Global Service Desk
 2025-11-19 10:05:59 PDXC Integration - State is On Hold was Work in Progress
 2025-12-02 09:47:02 PDXC Integration - Assignment Group is DXC Security Email Secure Filtering was DXC O365 Messaging
 2025-12-04 10:04:20 PDXC Integration - State is Work in Progress was On Hold
 2025-12-04 10:05:20 PDXC Integration - State is On Hold was Work in Progress
 2025-12-08 09:07:29 PDXC Integration - State is Work in Progress was On Hold
 2025-12-08 09:09:00 PDXC Integration - State is Resolved was Work in Progress
 2025-12-13 10:00:05  - State is Closed was Resolved</t>
  </si>
  <si>
    <t xml:space="preserve">09-12-2025 14:02:18 - PDXC Integration (Work notes)
QR has taken back this incident&lt;br/&gt;Assigned to Sonia Pandey is not an active member of the Assignment group. Assigned to has been cleared.
09-12-2025 14:01:55 - Frederic Shea (Work notes)
Platform DXC Integration incident INC0571246 updated INC40546955
09-12-2025 14:01:40 - Frederic Shea (Work notes)
Platform DXC Integration incident INC0571246 updated INC40546955
09-12-2025 14:01:34 - Frederic Shea (Work notes)
IBC - Lisa Green
this had been resolved by work around 
User requested this case can be closed
09-12-2025 11:20:35 - PDXC Integration (Work notes)
Assigned to Sonia Pandey.
&lt;br/&gt;User Kim told , It appears she has finally had success this morning with her attachment issues. A colleague asked to go into File - options - Advanced then untick the Show Apps in Outlook button under Outlook panes. It worked successfully 
Asked user to check with Sarah (user) as well. Kim mentioned Sarah is on leave and will be back on Monday (15th dec)
Asked user to guide her once she is back.
User Kim also mentioned that she is the only team member that's been using the new laptop so the others will need to try it when they back in office on Monday as they are still using their old laptops
08-12-2025 19:35:08 - PDXC Integration (Work notes)
Assigned to Sonia Pandey.
&lt;br/&gt;Will update details here as per : INC40433445 as will be connecting with user Kim on same issue.
05-12-2025 18:14:28 - PDXC Integration (Work notes)
Assigned to Sonia Pandey.
05-12-2025 18:14:28 - PDXC Integration (Work notes)
Assigned to Sonia Pandey.
&lt;br/&gt;Checking internally with team 
Will update details accordingly.
05-12-2025 18:14:24 - PDXC Integration (Work notes)
Assigned to Sonia Pandey.
05-12-2025 18:14:21 - PDXC Integration (Additional comments)
sonia.pandey@dxc.com: .
04-12-2025 19:18:24 - PDXC Integration (Work notes)
Assigned to Sonia Pandey.
&lt;br/&gt;Action Plan : check if shared mailbox is added separately as another account or added as shared mailbox
If added separately we need to remove it then remove access completely to avoid any issues. Add delegate access again &gt; and add it under account settings &gt; change&gt; advanced &gt; add shared mailbox and then need to check the issue again.
Will update details here as per : INC40433445 as will be connecting with user Kim on same issue.
04-12-2025 15:00:28 - PDXC Integration (Work notes)
Assigned to Sonia Pandey.
&lt;br/&gt;Need to check with auto mapping false and OST size/path.
03-12-2025 15:59:04 - PDXC Integration (Work notes)
Assigned to Sonia Pandey.
&lt;br/&gt;Checking internally with team
Will update details accordingly.
02-12-2025 12:22:08 - PDXC Integration (Work notes)
Assigned to Sonia Pandey.
&lt;br/&gt;Lisa Green confirmed that issue is isolated to shared mailbox- Corporate.travel@qr.com.au to the best of her knowledge there is no issue with other shared mailboxes in their area. There are actually 5 users that have the issue, there are multiple tickets in for this issue. 
They are editing an email, adding notes to a received email and adding attachments - mostly other emails.
01-12-2025 13:28:14 - PDXC Integration (Work notes)
Assigned to Sonia Pandey.
&lt;br/&gt;Received below response from their team leader - Lisa Green :
"The team have been doing the process of attaching emails to received emails for many years, they have never had to download the email before attaching to another email. 
The sizes of the emails they attach can vary. 
The shared mailbox is Corporate.Travel@qr.com.au they are aware that the shared mailbox is very large file size wise. 
All the staff have this mapped manually, this it their internal process, they have only recently had automapping configured for staff. They dont want to change any of the mapping settings"
Their team leader informed us that : "outlook also crashes when editing the email to add a note"
Checking with their team leader if only 1 shared mailbox is affected or others too. Also asked if users are trying to edit. Is it a calendar entry or email.
Will be copying the same to : INC40529455 and INC40433445 as Lisa Green spoke about it she is their team leader and they are facing same issue.
27-11-2025 15:32:49 - PDXC Integration (Work notes)
Assigned to Sonia Pandey.
&lt;br/&gt;Asked Sapkota, Bibas to provide us the email address of Lisa Green (As Bibas mentioned Lisa wants to chat with O365 team)
Also as per their notes below from Yeasinur Rahman asked about the official article link for Microsoft release which he was referring to in below work notes.
For now as per the team internally got some insights :
To user -&gt; ask the Shared mailbox name that is mapped in the outlook client.; approx size of the attachment they are trying to move from one email to other.  Also suggest saving it locally rather than drag and drop
Will update further details accordingly.
26-11-2025 16:21:54 - PDXC Integration (Work notes)
Assigned to Sonia Pandey.
&lt;br/&gt;Yeasinur has added Bibas Sapkota in group chat for more insights. 
Will update insights accordingly.
26-11-2025 16:17:35 - PDXC Integration (Work notes)
Assigned to Sonia Pandey.
26-11-2025 16:16:48 - PDXC Integration (Work notes)
Assigned to Sonia Pandey.
26-11-2025 16:16:45 - PDXC Integration (Additional comments)
sonia.pandey@dxc.com: .
26-11-2025 16:16:44 - PDXC Integration (Work notes)
Assigned to Sonia Pandey.
&lt;br/&gt;We are currently checking with team internally if windows 11 deployment will fix this issue on its own. As we have noticed few similar issue ticket and on those tickets it is mentioned - "its a known bug in outlook classic version in windows 10 hence awaiting for the windows 11 deployment take place in user's device."
For now the workaround is to - If Outlook closes again, simply reopen it and continue. 
Above details in reference to INC40567817 hence reached out to the resolver agent (Yeasinur Rahman) to get more clarity on it.
He mentioned below :
When we first received this issue, the user mentioned that some staff who received Surface Pro 6 devices were experiencing the problem, whereas it did not occur on their older Surface Pro 4 devices.
They initially believed that upgrading to Windows 11 resolved the issue on Surface Pro 4, as those devices worked fine after the update. However, the same issue persisted on Surface Pro 6 running Windows 11.
At that time, my reasoning was that Windows 11 might have been the fix, but given the current situation, that assumption appears to be invalid.
He also told that some of them saying win 11 solved that some of them are not.
We are trying to gather more details on it.
Will update further details accordingly.
26-11-2025 11:56:48 - PDXC Integration (Work notes)
Assigned to Sonia Pandey.
26-11-2025 11:54:05 - PDXC Integration (Work notes)
Assigned to Bibas Sapkota.
&lt;br/&gt;Hi O365 team
issue seem to be on shared mailbox
the issue with the user is
whenever user try to edit the existing email from (the action button on ribbon) and try to drag drop the attachment from another email to existing email - It crashes without any error
trouble shooting:
repair office done - issue still persists
tried safe mode - works sometimes, crashes sometimes
removed add ins - doesn't work
reset the device - same issue
deleted the profile and add it again - issue persists
the only time it works - delete data files of the shared inbox and click user's primary email and add shared mailbox from the setting &gt; advanced &gt; add
but user mentioned adding the mailbox such a way will have an impact in future / that has happened before as per user
also, it works fine on surface 4 (windows 11)
issue is with surface 6 (windows 10)
24-11-2025 12:15:24 - PDXC Integration (Work notes)
Assigned to Bibas Sapkota.
24-11-2025 12:15:08 - PDXC Integration (Work notes)
Assigned to Bibas Sapkota.
24-11-2025 12:15:07 - PDXC Integration (Additional comments)
bibas.sapkota@dxc.com: Lisa Green mentioned that windows 11 roll over fixed the issue on one of the device, waiting for the windows 11 roll over on rest of the device as well
20-11-2025 11:54:18 - PDXC Integration (Work notes)
Assigned to Bibas Sapkota.
&lt;br/&gt;Lisa Green mentioned that windows 11 roll over fixed the issue on one of the device, waiting for the windows 11 roll over on rest of the device as well
20-11-2025 10:50:44 - PDXC Integration (Work notes)
Assigned to Bibas Sapkota.
20-11-2025 10:35:23 - Lisa Green (Work notes)
Platform DXC Integration incident INC0571246 updated INC40546955
20-11-2025 10:35:19 - Lisa Green (Additional comments)
Please note that simply "re-opening Outlook" is not a solution, it is consistently happening to multiple users - please refer to the following tickets:
Brad - INC0571061
Kim - INC0569985
20-11-2025 10:34:53 - PDXC Integration (Work notes)
Assigned to Yeasinur Rahman Joy.
20-11-2025 10:34:48 - PDXC Integration (Work notes)
Assigned to Yeasinur Rahman Joy.
20-11-2025 10:34:40 - PDXC Integration (Additional comments)
yeasinurrahman.joy@dxc.com: Hi Lisa, thanks for checking. Since the issue persists, we'll keep monitoring until Microsoft releases the fix. For now, please advise Sarah to reopen Outlook after it closes and continue working as before. Let me know if it becomes frequent so we can escalate for an updated build.
20-11-2025 10:31:00 - Lisa Green (Work notes)
Platform DXC Integration incident INC0571246 updated INC40546955
20-11-2025 10:30:49 - Lisa Green (Work notes)
Platform DXC Integration incident INC0571246 updated INC40546955
20-11-2025 10:30:45 - Lisa Green (Additional comments)
Hi, I asked Sarah to attempt to do the same task again, it has failed again
20-11-2025 09:45:59 - PDXC Integration (Work notes)
Assigned to Yeasinur Rahman Joy.
&lt;br/&gt;Issue reproduced intermittently on multiple users running Outlook Classic. When attempting to attach a file during email editing (reply/new message), Outlook closes unexpectedly with no error message.
Confirmed this behaviour aligns with a known issue in the latest Outlook Classic build, where the file attachment handler intermittently crashes due to a bug introduced in the current Office update (version 16.0.xxxxx). This is an application-level defect and not user-specific.
No issues identified with local profiles, OST, or add-ins. Issue is inconsistent by nature and occurs before the Windows File Picker fully loads, matching Microsoft's documented behaviour for the current affected build.
Monitoring until Microsoft releases the next stable update. No further user action required at this stage.
20-11-2025 09:44:28 - PDXC Integration (Work notes)
Assigned to Yeasinur Rahman Joy.
&lt;br/&gt;Issue reproduced intermittently on multiple users running Outlook Classic. When attempting to attach a file during email editing (reply/new message), Outlook closes unexpectedly with no error message.
Confirmed this behaviour aligns with a known issue in the latest Outlook Classic build, where the file attachment handler intermittently crashes due to a bug introduced in the current Office update (version 16.0.xxxxx). This is an application-level defect and not user-specific.
No issues identified with local profiles, OST, or add-ins. Issue is inconsistent by nature and occurs before the Windows File Picker fully loads, matching Microsoft's documented behaviour for the current affected build.
Monitoring until Microsoft releases the next stable update. No further user action required at this stage.
20-11-2025 09:44:22 - PDXC Integration (Additional comments)
yeasinurrahman.joy@dxc.com: Hi Sarah,
Just wanted to let you know that the issue you experienced in Outlook (closing when trying to attach a file) is linked to a known bug in the latest Outlook Classic update.
This version has a stability problem with the file attachment component, which can cause Outlook to close unexpectedly when inserting or attaching files. It doesn't happen every time, which is why the behavior seems inconsistent. This issue is affecting multiple users across our environment, not just your account.
There's no action required on your side. We're monitoring the situation and will apply the next stable Outlook build as soon as Microsoft releases the fix. In the meantime, if Outlook closes again, simply reopen it and continue—this is related to the current version and not caused by anything you're doing.
If you notice this happening frequently, please let me know so I can check for an updated build for your device.
Thanks for your patience and understanding!
Yeasin
20-11-2025 09:31:24 - PDXC Integration (Work notes)
Assigned to Yeasinur Rahman Joy.
20-11-2025 08:40:03 - PDXC Integration (Work notes)
Assigned to Yeasinur Rahman Joy.
20-11-2025 08:39:56 - PDXC Integration (Additional comments)
yeasinurrahman.joy@dxc.com: Hi Sarah,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19-11-2025 11:05:08 - PDXC Integration (Work notes)
Assigned to Yeasinur Rahman Joy.
19-11-2025 11:05:08 - PDXC Integration (Work notes)
Assigned to Yeasinur Rahman Joy.
19-11-2025 11:05:00 - PDXC Integration (Additional comments)
yeasinurrahman.joy@dxc.com: Hi Sarah,
I've tried reaching out to you regarding the issue with your device, but I haven't been able to get in touch. Could you please call me back at 0730 723 628 or contact me via Teams (yeasin.joy@qr.com.au)?
Please let me know a convenient time for you to connect, and we'll do our best to fix the issue promptly.
Warm regards,
Yeasinur Rahman Joy
Queensland Rail
ICT Site Services
0730 723 628
Email: yeasin.joy@qr.com.au
19-11-2025 09:25:39 - PDXC Integration (Work notes)
Assigned to Yeasinur Rahman Joy.
19-11-2025 08:39:06 - Frederic Shea (Work notes)
Platform DXC Integration incident INC0571246 created INC40546955
19-11-2025 08:38:57 - Frederic Shea (Work notes)
OBC - 1300 723 905
SDA remoted into device
Example SMB: Corporate.travel@qr.com.au
User gave example that outlook crashes every time they try to save changes on an email, changes do keep
all Users that are having these issues are on Surface 6 devices running Win10
All those on Surface 4 with Win11 are not having this issue
SDA assigning to DXC Desktop CBD
19-11-2025 08:26:52 - Frederic Shea (Work notes)
Investigating
</t>
  </si>
  <si>
    <t xml:space="preserve">
 2025-11-19 05:23:08 Shane Kmet - Assigned to is Fred Shea was 
 2025-11-19 08:38:57 Fred Shea - Assignment Group is DXC Desktop CBD was Global Service Desk
 2025-11-19 11:05:00 PDXC Integration - State is On Hold was Work in Progress
 2025-11-20 09:31:18 PDXC Integration - State is Work in Progress was On Hold
 2025-11-20 09:44:22 PDXC Integration - State is Resolved was Work in Progress
 2025-11-20 10:30:55 Lisa Green - State is Work in Progress was Resolved
 2025-11-20 10:34:40 PDXC Integration - State is On Hold was Work in Progress
 2025-11-26 11:53:59 PDXC Integration - State is Work in Progress was On Hold
 2025-11-26 11:54:03 PDXC Integration - Assignment Group is DXC O365 Messaging was DXC Desktop CBD
 2025-11-26 16:16:42 PDXC Integration - State is On Hold was Work in Progress
 2025-12-09 14:01:34 Fred Shea - State is Resolved was On Hold
 2025-12-09 14:01:50 Fred Shea - Assignment Group is Global Service Desk was DXC O365 Messaging
 2025-12-14 15:00:09  - State is Closed was Resolved</t>
  </si>
  <si>
    <t>09-12-2025 13:58:30 - Frederic Shea (Work notes)
IBC - Lisa Green
User requested this case be closed
05-12-2025 16:32:43 - Riley Thomas (Work notes)
From: imei Support &lt;support@imei.com.au&gt; 
Sent: Friday, 5 December 2025 4:59 PM
To: IT Service Desk &lt;ITServiceDesk@qr.com.au&gt;
Cc: Telecommunications Customer Service &lt;TCS@qr.com.au&gt;
Subject: Re: Incident created - INC0571214 - Case Completed: 00768821
Case Completed Hi IT Service Desk, Thank you for submitting your support request through imei. See below a summary of your case for your information. Based on the support provided to you by our imei representative, please rate your customer
ZjQcmQRYFpfptBannerStart
[EXTERNAL EMAIL]: 
This email originated from outside Queensland Rail. Do not click on links or open attachments unless you recognise the sender and know the content is safe. 
    Report Phish     
ZjQcmQRYFpfptBannerEnd
Case Completed
Hi IT Service Desk, 
Thank you for submitting your support request through imei. See below a summary of your case for your information.
Based on the support provided to you by our imei representative, please rate your customer service experience from 0-10:
Poor Excellent
Case Number:
00768821      
Case Summary:
Hi Service Desk,
QR Incident Number: INC0571214
Action Required by QR ITSD: Resolve 
Resolution/Reassignment Comments: This has all been sorted out now. 
Kind Regards
Cameron Robbins
Technical Services Specialist
P 1300 65 77 99
www.imei.com.au
20-11-2025 10:23:58 - George Knight (Work notes)
Lisa Green called back 
Having issues signing to _sMDMSHARED - guide doesn't match prompts on screen
Remoted in QRSL-HLGAUBEPDY
On phone gets to microsoft sign in screen - entered username: _sMDMSHARED 
Asks for Email / phone / skype: tried 
_sMDMSHARED@corp.qr.com.au (same as DRA)
sMDMSHARED@qr.com.au (Same as in AirWatch)
Corporate@qr.com.au
None of the emails are accepted
Tried 0427295485
None work - unable to sign in 
Call dropped out - called back on 1300 723 905 
Advised to call IMEI team for support
Guide needs updating
Please continue to assist.
19-11-2025 12:53:08 - Raegan Munro (Work notes)
From: IT Service Desk &lt;servicenow.prd@qr.com.au&gt; 
Sent: Wednesday, 19 November 2025 1:50 PM
To: IT Service Desk &lt;ITServiceDesk@qr.com.au&gt;; Knight, George &lt;george.knight@qr.com.au&gt;; support@imei.com.au; Green, Lisa &lt;Lisa.Green@qr.com.au&gt;; webadmin@imei.com.au
Subject: Incident commented - INC0571214
  Your incident has been commented.  
Hi Lisa,
A new comment/question has been added to your 'Telstra (IMEI) MDM Mobility Support Request' incident.
You can view the details of the incident below, or check its status from the Self Service portal.
Regards,
ICT Service Desk  
  Incident Summary  
  Short description
Telstra (IMEI) MDM Mobility Support Request 
Requested for
Lisa Green 
Incident number
INC0571214 
Opened by
George Knight 
  Comments
________________________________________
19-11-2025 02:49:15 GMT - Guest Additional comments
reply from: webadmin@imei.com.au
Case Created
Hi IT Service Desk,
Thank you for your enquiry.
We acknowledge receipt of your email and have logged your query with the following details:
Case Number Date Logged
00769087 19/11/2025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00769087.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https://urldefense.com/v3/__https://www.imei.com.au/privacy-policy/__;!!OewlTa1rXg!SbIG71NVM7U71TRmUZcecePPEEloJtOXq4dpjaGQmhNdBJYv6-xmOtzoClm9lmwsvrkbD6zxYiy0ZgcnV3Y16g$ 
To unsubscribe from these emails click here
ref:!00D900f76g.!500Mq0ex4YT:ref
[External Email] This email was sent from outside the organisation - be cautious, particularly with links and attachments.
[cid:outgoing_email_header_new.jpg@SNC.bce3ceaa90bbcce1]
Incident: INC0571214
Short Description: Telstra (IMEI) MDM Mobility Support Request
Assignment group: AirWatch Support
State: Work in Progress
Priority: 4 - Low
Requested by: George Knight
Requested for: Lisa Green
Description: **REQUESTOR DETAILS**
Requestor Name: Lisa Green
Requestor Contact Number: : 1300 723 905
Requestor Email Address: Lisa.Green@qr.com.au
**AFFECTED USER DETAILS**
Affected User Name: Lisa Green
Affected User Alternate Contact Number: 1300 723 905
Affected User Email Address: Lisa.Green@qr.com.au
**MOBILE &amp; DEVICE DETAILS**
Mobile Service Number: 0427295485
Device Type: Apple iPhone 15 128GB Midnight
Device IMEI/Serial:
Serial: SFH9WYN99W3
IMEI: 352852872935190
Is the device enrolled on MDM: No not yet - needs to be enrolled as Corporate - Shared
Is the device a Corporate device: YES
**CALL TYPE**
Reason for call:
MDM - Enrol Mobile Device / New User Change
Description of incident request:
Trying to set up new iPhone 0427295485 as Corporate - Shared SFH9WYN99W3
Needs to have same settings as another device in AirWatch already set up:
_sMDMSHARED - PXDP244HCV
Ownership: Corporate - Shared
iPhone SE (3rd generation) (64 GB Midnight)
0438194498
Device to be set up details
· Mobile Number: 0427295485
· Type of Device: Apple iPhone 15 128GB Midnight
· IMEI: 352852872935190
· Serial: SFH9WYN99W3
· SIM Card: 8000502100045
· PIN / PUK: 30627943
Assigning to AirWatch Support team as per KB0011186
============================
Name: Lisa Green R873656
Contact Number: 1300 723 905
Location: RC2-1 Brisbane
The above Incident has been assigned to your group for resolution. Please take appropriate action to have this incident assigned to an individual for resolution.
Please utilise the link below to view the current status or add additional comments.
INC0571214&lt;https://urldefense.com/v3/__https://queenslandrail.service-now.com/nav_to.do?uri=incident.do*3Fsys_id=ace62a1d339d3690eaaeae845d5c7bea*26sysparm_stack=incident_list.do*3Fsysparm_query=active=true__;JSUl!!OewlTa1rXg!SbIG71NVM7U71TRmUZcecePPEEloJtOXq4dpjaGQmhNdBJYv6-xmOtzoClm9lmwsvrkbD6zxYiy0Zgc9zvBj1w$ &gt;
ICT Service Desk
[cid:outgoing_email_footer_new.jpg@SNC.5619897b31518420]
Ref:MSG8089393_ENjQMypYTQEczJ798PQU
Queensland Rail Email Disclaimer : https://urldefense.com/v3/__https://www.queenslandrail.com.au/aboutus/legal/email-disclaimer__;!!OewlTa1rXg!SbIG71NVM7U71TRmUZcecePPEEloJtOXq4dpjaGQmhNdBJYv6-xmOtzoClm9lmwsvrkbD6zxYiy0Zgdvx6JDQA$
________________________________________
18-11-2025 06:12:18 GMT - Guest Additional comments
reply from: webadmin@imei.com.au
Case Created
Hi IT Service Desk,
Thank you for your enquiry.
We acknowledge receipt of your email and have logged your query with the following details:
Case Number Date Logged
00768822 18/11/2025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00768822.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https://urldefense.com/v3/__https://www.imei.com.au/privacy-policy/__;!!OewlTa1rXg!Tg4Zi07OZ2xrV6z_HLYrM0UeoIuyoBa0rIdqoYmhXn5r6kGYTmEngBrnPBe7o4gvqYA4f7QEebyEVUNuxB2OwA$ 
To unsubscribe from these emails click here
ref:!00D900f76g.!500Mq0etp1G:ref
[External Email] This email was sent from outside the organisation - be cautious, particularly with links and attachments.
[cid:outgoing_email_header_new.jpg@SNC.b079d7d786e0a445]
Incident: INC0571214
Short Description: Telstra (IMEI) MDM Mobility Support Request
Assignment group: AirWatch Support
State: New
Priority: 4 - Low
Requested by: George Knight
Requested for: Lisa Green
Description: **REQUESTOR DETAILS**
Requestor Name: Lisa Green
Requestor Contact Number: : 1300 723 905
Requestor Email Address: Lisa.Green@qr.com.au
**AFFECTED USER DETAILS**
Affected User Name: Lisa Green
Affected User Alternate Contact Number: 1300 723 905
Affected User Email Address: Lisa.Green@qr.com.au
**MOBILE &amp; DEVICE DETAILS**
Mobile Service Number: 0427295485
Device Type: Apple iPhone 15 128GB Midnight
Device IMEI/Serial:
Serial: SFH9WYN99W3
IMEI: 352852872935190
Is the device enrolled on MDM: No not yet - needs to be enrolled as Corporate - Shared
Is the device a Corporate device: YES
**CALL TYPE**
Reason for call:
MDM - Enrol Mobile Device / New User Change
Description of incident request:
Trying to set up new iPhone 0427295485 as Corporate - Shared SFH9WYN99W3
Needs to have same settings as another device in AirWatch already set up:
_sMDMSHARED - PXDP244HCV
Ownership: Corporate - Shared
iPhone SE (3rd generation) (64 GB Midnight)
0438194498
Device to be set up details
· Mobile Number: 0427295485
· Type of Device: Apple iPhone 15 128GB Midnight
· IMEI: 352852872935190
· Serial: SFH9WYN99W3
· SIM Card: 8000502100045
· PIN / PUK: 30627943
Assigning to AirWatch Support team as per KB0011186
============================
Name: Lisa Green R873656
Contact Number: 1300 723 905
Location: RC2-1 Brisbane
The above Incident has been assigned to your group for resolution. Please take appropriate action to have this incident assigned to an individual for resolution.
Please utilise the link below to view the current status or add additional comments.
INC0571214&lt;https://urldefense.com/v3/__https://queenslandrail.service-now.com/nav_to.do?uri=incident.do*3Fsys_id=ace62a1d339d3690eaaeae845d5c7bea*26sysparm_stack=incident_list.do*3Fsysparm_query=active=true__;JSUl!!OewlTa1rXg!Tg4Zi07OZ2xrV6z_HLYrM0UeoIuyoBa0rIdqoYmhXn5r6kGYTmEngBrnPBe7o4gvqYA4f7QEebyEVUO5PoftXg$ &gt;
ICT Service Desk
[cid:outgoing_email_footer_new.jpg@SNC.6d39c7ff4f2e4f39]
Ref:MSG8084609_ODSW0XebXkExOjUMNATt
Queensland Rail Email Disclaimer : https://urldefense.com/v3/__https://www.queenslandrail.com.au/aboutus/legal/email-disclaimer__;!!OewlTa1rXg!Tg4Zi07OZ2xrV6z_HLYrM0UeoIuyoBa0rIdqoYmhXn5r6kGYTmEngBrnPBe7o4gvqYA4f7QEebyEVUOFeOOr6A$
________________________________________
18-11-2025 06:12:10 GMT - Guest Additional comments
reply from: webadmin@imei.com.au
Case Created
Hi IT Service Desk,
Thank you for your enquiry.
We acknowledge receipt of your email and have logged your query with the following details:
Case Number Date Logged
00768821 18/11/2025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00768821.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https://urldefense.com/v3/__https://www.imei.com.au/privacy-policy/__;!!OewlTa1rXg!QqCndesA0WImtPN_1KQoZgVxEa5UxEIqwEK5W62MN3G6RaYIkTDwSV4nurdQfaVxsikkyQCiLaY1D909ljuOIA$ 
To unsubscribe from these emails click here
ref:!00D900f76g.!500Mq0etgKa:ref
[External Email] This email was sent from outside the organisation - be cautious, particularly with links and attachments.
[cid:_qr-notif-ss-spacer.gif@SNC.e2f8fe3a63b93269]
[cid:_qr-notif-ss-header-ict-incidents.png@SNC.3f0ce664a0dab0c2]
[spacer]
[cid:_qr-notif-ss-spacer.gif@SNC.e2f8fe3a63b93269]
Your incident has been created.
[cid:_qr-notif-ss-spacer.gif@SNC.e2f8fe3a63b93269]
Hi Lisa,
Your incident 'Telstra (IMEI) MDM Mobility Support Request&lt;https://urldefense.com/v3/__https://queenslandrail.service-now.com/service_management?id=standard_ticket&amp;table=incident&amp;sys_id=ace62a1d339d3690eaaeae845d5c7bea__;!!OewlTa1rXg!QqCndesA0WImtPN_1KQoZgVxEa5UxEIqwEK5W62MN3G6RaYIkTDwSV4nurdQfaVxsikkyQCiLaY1D93KR0Qsbw$ &gt;' has been created. We are looking into your query, and will get back to you as soon as possible.
You can view the details of the incident below, or check its status from the Self Service&lt;https://urldefense.com/v3/__https://queenslandrail.service-now.com/service_management?id=standard_ticket&amp;table=incident&amp;sys_id=ace62a1d339d3690eaaeae845d5c7bea__;!!OewlTa1rXg!QqCndesA0WImtPN_1KQoZgVxEa5UxEIqwEK5W62MN3G6RaYIkTDwSV4nurdQfaVxsikkyQCiLaY1D93KR0Qsbw$ &gt; portal.
Regards,
ICT Service Desk
[cid:_qr-notif-ss-spacer.gif@SNC.e2f8fe3a63b93269]
[spacer]
[cid:_qr-notif-ss-spacer.gif@SNC.e2f8fe3a63b93269]
[cid:_qr-notif-ss-spacer.gif@SNC.e2f8fe3a63b93269]
Incident Summary
[cid:_qr-notif-ss-spacer.gif@SNC.e2f8fe3a63b93269]
[cid:_qr-notif-ss-spacer.gif@SNC.e2f8fe3a63b93269]
[cid:_qr-notif-ss-spacer.gif@SNC.e2f8fe3a63b93269]
Short description
Telstra (IMEI) MDM Mobility Support Request
Requested for
Lisa Green
Incident number
INC0571214
Opened by
George Knight
[cid:_qr-notif-ss-spacer.gif@SNC.e2f8fe3a63b93269]
[cid:_qr-notif-ss-spacer.gif@SNC.e2f8fe3a63b93269]
[cid:_qr-notif-ss-spacer.gif@SNC.e2f8fe3a63b93269]
[cid:_qr-notif-ss-spacer.gif@SNC.e2f8fe3a63b93269]
[cid:_qr-notif-ss-spacer.gif@SNC.e2f8fe3a63b93269]
View more details&lt;https://urldefense.com/v3/__https://queenslandrail.service-now.com/service_management?id=standard_ticket&amp;table=incident&amp;sys_id=ace62a1d339d3690eaaeae845d5c7bea__;!!OewlTa1rXg!QqCndesA0WImtPN_1KQoZgVxEa5UxEIqwEK5W62MN3G6RaYIkTDwSV4nurdQfaVxsikkyQCiLaY1D93KR0Qsbw$ &gt;
[cid:_qr-notif-ss-btn-arrow.png@SNC.d5e0c505ac38405c]&lt;https://urldefense.com/v3/__https://queenslandrail.service-now.com/service_management?id=standard_ticket&amp;table=incident&amp;sys_id=ace62a1d339d3690eaaeae845d5c7bea__;!!OewlTa1rXg!QqCndesA0WImtPN_1KQoZgVxEa5UxEIqwEK5W62MN3G6RaYIkTDwSV4nurdQfaVxsikkyQCiLaY1D93KR0Qsbw$ &gt;
[cid:_qr-notif-ss-spacer.gif@SNC.e2f8fe3a63b93269]
[cid:_qr-notif-ss-spacer.gif@SNC.e2f8fe3a63b93269]
[cid:_qr-notif-ss-spacer.gif@SNC.e2f8fe3a63b93269]
[cid:_qr-notif-ss-spacer.gif@SNC.e2f8fe3a63b93269]
[cid:_qr-notif-ss-foot-title.png@SNC.1251df3acbc281ff]
&gt; Request something
&gt; View how-to articles
&gt; Check the progress of my tickets
&gt; Report an ICT issue
&gt; And more
[cid:_qr-notif-ss-foot-btn.png@SNC.95471901f1cce5ef]&lt;https://urldefense.com/v3/__https://queenslandrail.service-now.com/service_management?id=ss_home__;!!OewlTa1rXg!QqCndesA0WImtPN_1KQoZgVxEa5UxEIqwEK5W62MN3G6RaYIkTDwSV4nurdQfaVxsikkyQCiLaY1D92ii_MU9w$ &gt;
[cid:_qr-notif-ss-foot-img.png@SNC.8abeb57a69c474d]
[cid:_qr-notif-ss-spacer.gif@SNC.e2f8fe3a63b93269]
[cid:_qr-notif-ss-spacer.gif@SNC.e2f8fe3a63b93269]
[cid:_qr-notif-ss-spacer.gif@SNC.e2f8fe3a63b93269]
Ref:MSG8084610_Cs7TfM5owUSucyngE4d7
Queensland Rail Email Disclaimer : https://urldefense.com/v3/__https://www.queenslandrail.com.au/aboutus/legal/email-disclaimer__;!!OewlTa1rXg!QqCndesA0WImtPN_1KQoZgVxEa5UxEIqwEK5W62MN3G6RaYIkTDwSV4nurdQfaVxsikkyQCiLaY1D92kCCYgFQ$
      View more details
&gt; Request something
&gt; View how-to articles
&gt; Check the progress of my tickets
&gt; Report an ICT issue
&gt; And more
Ref:MSG8089439_QMPgt2Zz0knoaHVu1oTc
19-11-2025 12:49:15 - Guest (Additional comments)
reply from: webadmin@imei.com.au
Case Created
Hi IT Service Desk,
Thank you for your enquiry.
We acknowledge receipt of your email and have logged your query with the following details:
Case Number  Date Logged
00769087  19/11/2025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00769087.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https://urldefense.com/v3/__https://www.imei.com.au/privacy-policy/__;!!OewlTa1rXg!SbIG71NVM7U71TRmUZcecePPEEloJtOXq4dpjaGQmhNdBJYv6-xmOtzoClm9lmwsvrkbD6zxYiy0ZgcnV3Y16g$ 
To unsubscribe from these emails click  here
ref:!00D900f76g.!500Mq0ex4YT:ref
[External Email] This email was sent from outside the organisation - be cautious, particularly with links and attachments.
[cid:outgoing_email_header_new.jpg@SNC.bce3ceaa90bbcce1]
Incident: INC0571214
Short Description: Telstra (IMEI) MDM Mobility Support Request
Assignment group: AirWatch Support
State: Work in Progress
Priority: 4 - Low
Requested by: George Knight
Requested for: Lisa Green
Description: **REQUESTOR DETAILS**
Requestor Name: Lisa Green
Requestor Contact Number: : 1300 723 905
Requestor Email Address: Lisa.Green@qr.com.au
**AFFECTED USER DETAILS**
Affected User Name: Lisa Green
Affected User Alternate Contact Number: 1300 723 905
Affected User Email Address: Lisa.Green@qr.com.au
**MOBILE &amp; DEVICE DETAILS**
Mobile Service Number: 0427295485
Device Type: Apple iPhone 15 128GB Midnight
Device IMEI/Serial:
Serial: SFH9WYN99W3
IMEI: 352852872935190
Is the device enrolled on MDM: No not yet - needs to be enrolled as Corporate - Shared
Is the device a Corporate device: YES
**CALL TYPE**
Reason for call:
MDM - Enrol Mobile Device / New User Change
Description of incident request:
Trying to set up new iPhone 0427295485 as Corporate - Shared SFH9WYN99W3
Needs to have same settings as another device in AirWatch already set up:
_sMDMSHARED - PXDP244HCV
Ownership: Corporate - Shared
iPhone SE (3rd generation) (64 GB Midnight)
0438194498
Device to be set up details
· Mobile Number: 0427295485
· Type of Device: Apple iPhone 15 128GB Midnight
· IMEI: 352852872935190
· Serial: SFH9WYN99W3
· SIM Card: 8000502100045
· PIN / PUK: 30627943
Assigning to AirWatch Support team as per KB0011186
============================
Name: Lisa Green R873656
Contact Number: 1300 723 905
Location: RC2-1 Brisbane
The above Incident has been assigned to your group for resolution. Please take appropriate action to have this incident assigned to an individual for resolution.
Please utilise the link below to view the current status or add additional comments.
INC0571214&lt;https://urldefense.com/v3/__https://queenslandrail.service-now.com/nav_to.do?uri=incident.do*3Fsys_id=ace62a1d339d3690eaaeae845d5c7bea*26sysparm_stack=incident_list.do*3Fsysparm_query=active=true__;JSUl!!OewlTa1rXg!SbIG71NVM7U71TRmUZcecePPEEloJtOXq4dpjaGQmhNdBJYv6-xmOtzoClm9lmwsvrkbD6zxYiy0Zgc9zvBj1w$ &gt;
ICT Service Desk
[cid:outgoing_email_footer_new.jpg@SNC.5619897b31518420]
Ref:MSG8089393_ENjQMypYTQEczJ798PQU
Queensland Rail Email Disclaimer : https://urldefense.com/v3/__https://www.queenslandrail.com.au/aboutus/legal/email-disclaimer__;!!OewlTa1rXg!SbIG71NVM7U71TRmUZcecePPEEloJtOXq4dpjaGQmhNdBJYv6-xmOtzoClm9lmwsvrkbD6zxYiy0Zgdvx6JDQA$
19-11-2025 12:45:01 - Casey Micklesson (Work notes)
Device has been moved to Airwatch.
Airwatch team, please assist the customer in setting up device.
19-11-2025 12:14:55 - Casey Micklesson (Work notes)
Please note your Order Reference Number:
15632873
19-11-2025 10:22:36 - Raegan Munro (Work notes)
From: imei Support &lt;support@imei.com.au&gt; 
Sent: Wednesday, 19 November 2025 11:13 AM
To: IT Service Desk &lt;ITServiceDesk@qr.com.au&gt;
Cc: Telecommunications Customer Service &lt;TCS@qr.com.au&gt;
Subject: Re: Your group has been assigned incident INC0571214 - Case Updated: 00768822
Hi QR helpdesk, If the device with serial number FH9WYN99W3 needs to be setup as a shared device, it needs to be assigned to the AirWatch console in the ABM first. Once that is done, I can call the user and ask them to set it up. Kind Regards,
ZjQcmQRYFpfptBannerStart
[EXTERNAL EMAIL]: 
This email originated from outside Queensland Rail. Do not click on links or open attachments unless you recognise the sender and know the content is safe. 
    Report Phish     
ZjQcmQRYFpfptBannerEnd
Hi QR helpdesk,
If the device with serial number FH9WYN99W3 needs to be setup as a shared device, it needs to be assigned to the AirWatch console in the ABM first. 
Once that is done, I can call the user and ask them to set it up.
Kind Regards,
Cameron Robbins
Technical Services Specialist
imei pty ltd 
P  1300 65 77 99  ·  W  www.imei.com.au 
ref:!00D900f76g.!500Mq0etp1G:ref
19-11-2025 08:43:25 - Shane Kmet (Work notes)
**Assigning to Telstra Support to set device in AppleDEP/ABM to a Shared Device - per AIrWatches request **
--
imei Support &lt;support@imei.com.au&gt; 
Sent: Wednesday, 19 November 2025 9:22 AM
To: IT Service Desk &lt;ITServiceDesk@qr.com.au&gt;
Cc: Telecommunications Customer Service &lt;TCS@qr.com.au&gt;
Subject: Re: Incident created - INC0571214 - Case Updated: 00768821
Hi QR helpdesk, The device with serial number FH9WYN99W3 needs to be assigned to the AirWatch console via the ABM if it is to be setup as a Shared Device. I have checked the AirWatch console and the device is not showing in there. Kind Regards,
ZjQcmQRYFpfptBannerStart
[EXTERNAL EMAIL]: 
This email originated from outside Queensland Rail. Do not click on links or open attachments unless you recognise the sender and know the content is safe. 
    Report Phish      ‌ 
ZjQcmQRYFpfptBannerEnd
Hi QR helpdesk,
The device with serial number FH9WYN99W3 needs to be assigned to the AirWatch console via the ABM if it is to be setup as a Shared Device.
I have checked the AirWatch console and the device is not showing in there.
Kind Regards,
Cameron Robbins
Technical Services Specialist
imei pty ltd 
P  1300 65 77 99  ·  W  www.imei.com.au   
ref:!00D900f76g.!500Mq0etgKa:ref
18-11-2025 16:12:18 - Guest (Additional comments)
reply from: webadmin@imei.com.au
Case Created
Hi IT Service Desk,
Thank you for your enquiry.
We acknowledge receipt of your email and have logged your query with the following details:
Case Number  Date Logged
00768822  18/11/2025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00768822.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https://urldefense.com/v3/__https://www.imei.com.au/privacy-policy/__;!!OewlTa1rXg!Tg4Zi07OZ2xrV6z_HLYrM0UeoIuyoBa0rIdqoYmhXn5r6kGYTmEngBrnPBe7o4gvqYA4f7QEebyEVUNuxB2OwA$ 
To unsubscribe from these emails click  here
ref:!00D900f76g.!500Mq0etp1G:ref
[External Email] This email was sent from outside the organisation - be cautious, particularly with links and attachments.
[cid:outgoing_email_header_new.jpg@SNC.b079d7d786e0a445]
Incident: INC0571214
Short Description: Telstra (IMEI) MDM Mobility Support Request
Assignment group: AirWatch Support
State: New
Priority: 4 - Low
Requested by: George Knight
Requested for: Lisa Green
Description: **REQUESTOR DETAILS**
Requestor Name: Lisa Green
Requestor Contact Number: : 1300 723 905
Requestor Email Address: Lisa.Green@qr.com.au
**AFFECTED USER DETAILS**
Affected User Name: Lisa Green
Affected User Alternate Contact Number: 1300 723 905
Affected User Email Address: Lisa.Green@qr.com.au
**MOBILE &amp; DEVICE DETAILS**
Mobile Service Number: 0427295485
Device Type: Apple iPhone 15 128GB Midnight
Device IMEI/Serial:
Serial: SFH9WYN99W3
IMEI: 352852872935190
Is the device enrolled on MDM: No not yet - needs to be enrolled as Corporate - Shared
Is the device a Corporate device: YES
**CALL TYPE**
Reason for call:
MDM - Enrol Mobile Device / New User Change
Description of incident request:
Trying to set up new iPhone 0427295485 as Corporate - Shared SFH9WYN99W3
Needs to have same settings as another device in AirWatch already set up:
_sMDMSHARED - PXDP244HCV
Ownership: Corporate - Shared
iPhone SE (3rd generation) (64 GB Midnight)
0438194498
Device to be set up details
· Mobile Number: 0427295485
· Type of Device: Apple iPhone 15 128GB Midnight
· IMEI: 352852872935190
· Serial: SFH9WYN99W3
· SIM Card: 8000502100045
· PIN / PUK: 30627943
Assigning to AirWatch Support team as per KB0011186
============================
Name: Lisa Green R873656
Contact Number: 1300 723 905
Location: RC2-1 Brisbane
The above Incident has been assigned to your group for resolution. Please take appropriate action to have this incident assigned to an individual for resolution.
Please utilise the link below to view the current status or add additional comments.
INC0571214&lt;https://urldefense.com/v3/__https://queenslandrail.service-now.com/nav_to.do?uri=incident.do*3Fsys_id=ace62a1d339d3690eaaeae845d5c7bea*26sysparm_stack=incident_list.do*3Fsysparm_query=active=true__;JSUl!!OewlTa1rXg!Tg4Zi07OZ2xrV6z_HLYrM0UeoIuyoBa0rIdqoYmhXn5r6kGYTmEngBrnPBe7o4gvqYA4f7QEebyEVUO5PoftXg$ &gt;
ICT Service Desk
[cid:outgoing_email_footer_new.jpg@SNC.6d39c7ff4f2e4f39]
Ref:MSG8084609_ODSW0XebXkExOjUMNATt
Queensland Rail Email Disclaimer : https://urldefense.com/v3/__https://www.queenslandrail.com.au/aboutus/legal/email-disclaimer__;!!OewlTa1rXg!Tg4Zi07OZ2xrV6z_HLYrM0UeoIuyoBa0rIdqoYmhXn5r6kGYTmEngBrnPBe7o4gvqYA4f7QEebyEVUOFeOOr6A$
18-11-2025 16:12:10 - Guest (Additional comments)
reply from: webadmin@imei.com.au
Case Created
Hi IT Service Desk,
Thank you for your enquiry.
We acknowledge receipt of your email and have logged your query with the following details:
Case Number  Date Logged
00768821  18/11/2025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00768821.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https://urldefense.com/v3/__https://www.imei.com.au/privacy-policy/__;!!OewlTa1rXg!QqCndesA0WImtPN_1KQoZgVxEa5UxEIqwEK5W62MN3G6RaYIkTDwSV4nurdQfaVxsikkyQCiLaY1D909ljuOIA$ 
To unsubscribe from these emails click  here
ref:!00D900f76g.!500Mq0etgKa:ref
[External Email] This email was sent from outside the organisation - be cautious, particularly with links and attachments.
[cid:_qr-notif-ss-spacer.gif@SNC.e2f8fe3a63b93269]
[cid:_qr-notif-ss-header-ict-incidents.png@SNC.3f0ce664a0dab0c2]
[spacer]
[cid:_qr-notif-ss-spacer.gif@SNC.e2f8fe3a63b93269]
Your incident has been created.
[cid:_qr-notif-ss-spacer.gif@SNC.e2f8fe3a63b93269]
Hi Lisa,
Your incident 'Telstra (IMEI) MDM Mobility Support Request&lt;https://urldefense.com/v3/__https://queenslandrail.service-now.com/service_management?id=standard_ticket&amp;table=incident&amp;sys_id=ace62a1d339d3690eaaeae845d5c7bea__;!!OewlTa1rXg!QqCndesA0WImtPN_1KQoZgVxEa5UxEIqwEK5W62MN3G6RaYIkTDwSV4nurdQfaVxsikkyQCiLaY1D93KR0Qsbw$ &gt;' has been created. We are looking into your query, and will get back to you as soon as possible.
You can view the details of the incident below, or check its status from the Self Service&lt;https://urldefense.com/v3/__https://queenslandrail.service-now.com/service_management?id=standard_ticket&amp;table=incident&amp;sys_id=ace62a1d339d3690eaaeae845d5c7bea__;!!OewlTa1rXg!QqCndesA0WImtPN_1KQoZgVxEa5UxEIqwEK5W62MN3G6RaYIkTDwSV4nurdQfaVxsikkyQCiLaY1D93KR0Qsbw$ &gt; portal.
Regards,
ICT Service Desk
[cid:_qr-notif-ss-spacer.gif@SNC.e2f8fe3a63b93269]
[spacer]
[cid:_qr-notif-ss-spacer.gif@SNC.e2f8fe3a63b93269]
[cid:_qr-notif-ss-spacer.gif@SNC.e2f8fe3a63b93269]
Incident Summary
[cid:_qr-notif-ss-spacer.gif@SNC.e2f8fe3a63b93269]
[cid:_qr-notif-ss-spacer.gif@SNC.e2f8fe3a63b93269]
[cid:_qr-notif-ss-spacer.gif@SNC.e2f8fe3a63b93269]
Short description
Telstra (IMEI) MDM Mobility Support Request
Requested for
Lisa Green
Incident number
INC0571214
Opened by
George Knight
[cid:_qr-notif-ss-spacer.gif@SNC.e2f8fe3a63b93269]
[cid:_qr-notif-ss-spacer.gif@SNC.e2f8fe3a63b93269]
[cid:_qr-notif-ss-spacer.gif@SNC.e2f8fe3a63b93269]
[cid:_qr-notif-ss-spacer.gif@SNC.e2f8fe3a63b93269]
[cid:_qr-notif-ss-spacer.gif@SNC.e2f8fe3a63b93269]
View more details&lt;https://urldefense.com/v3/__https://queenslandrail.service-now.com/service_management?id=standard_ticket&amp;table=incident&amp;sys_id=ace62a1d339d3690eaaeae845d5c7bea__;!!OewlTa1rXg!QqCndesA0WImtPN_1KQoZgVxEa5UxEIqwEK5W62MN3G6RaYIkTDwSV4nurdQfaVxsikkyQCiLaY1D93KR0Qsbw$ &gt;
[cid:_qr-notif-ss-btn-arrow.png@SNC.d5e0c505ac38405c]&lt;https://urldefense.com/v3/__https://queenslandrail.service-now.com/service_management?id=standard_ticket&amp;table=incident&amp;sys_id=ace62a1d339d3690eaaeae845d5c7bea__;!!OewlTa1rXg!QqCndesA0WImtPN_1KQoZgVxEa5UxEIqwEK5W62MN3G6RaYIkTDwSV4nurdQfaVxsikkyQCiLaY...</t>
  </si>
  <si>
    <t xml:space="preserve">
 2025-11-19 08:43:25 Shane Kmet - Assignment Group is Telstra Support was AirWatch Support
 2025-11-19 12:14:55 Casey Micklesson - Assigned to is Casey Micklesson was 
 2025-11-19 12:45:01 Casey Micklesson - Assignment Group is AirWatch Support was Telstra Support
 2025-12-09 13:58:30 Fred Shea - State is Resolved was Work in Progress
 2025-12-14 14:00:12  - State is Closed was Resolved</t>
  </si>
  <si>
    <t xml:space="preserve">12-12-2025 11:05:45 - Zoe O'Brien (Work notes)
.
12-12-2025 11:04:41 - Guest (Additional comments)
reply from: TrainingIntegration@QR.COM.AU
Hi Wendy,
I have dug a little deeper into the emails and I might have given you some false information.  Looks like he needs HR Auto.  Is it still the same price for Auto?
We tried to book him in earlier in the year but there was an issue with the booking.  I have attached the email trail.
Let me know if there are still issues with the booking.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10:44:11 - Shane Kmet (Work notes)
.
12-12-2025 10:43:26 - Guest (Additional comments)
reply from: trucks@sdstraining.edu.au
Excellent, I have his driver's licence number, so I will get him booked in. Do you know if he has sat a test before? He was booked in, just not sure if he did attend? Have a fantastic Christmas and an amazing and safe New Year. Kind Regards,
Excellent, I have his driver's licence number, so I will get him booked in.
Do you know if he has sat a test before? He was booked in, just not sure if he did attend?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10:35:14 - Frederic Shea (Work notes)
.
12-12-2025 10:33:44 - Guest (Additional comments)
reply from: TrainingIntegration@QR.COM.AU
Hi Wendy,
Yes, that seems to be the same Brandon.  The DOB and phone number match our records.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10:30:10 - Cameron Horn (Work notes)
.
12-12-2025 10:27:32 - Guest (Additional comments)
reply from: trucks@sdstraining.edu.au
Hi Duane, I have a Brandon Chapman in my system and I'm wondering if it is the same one as this one works for Queensland rail. DOB: 17-2-1998 Phone: 0431731309 Have a fantastic Christmas and an amazing and safe New Year. Kind Regards, Wendy
Hi Duane,
I have a Brandon Chapman in my system and I'm wondering if it is the same one as this one works for Queensland rail.
DOB: 17-2-1998
Phone: 0431731309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09:56:40 - Shane Kmet (Work notes)
.
12-12-2025 09:56:03 - Guest (Additional comments)
reply from: TrainingIntegration@QR.COM.AU
Yeah, no worries.  That date will be fine.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09:51:13 - Shane Kmet (Work notes)
.
12-12-2025 09:50:41 - Guest (Additional comments)
reply from: trucks@sdstraining.edu.au
We will have to do the 29th of January, TMR has no booking for 27th or 28th. Have a fantastic Christmas and an amazing and safe New Year. Kind Regards, Wendy Kalbfell Schedule &amp; Payment All schedule change requests must be submitted within
We will have to do the 29th of January, TMR has no booking for 27th or 28th.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09:43:00 - Pruthvish Patel (Work notes)
.
12-12-2025 09:42:31 - Guest (Additional comments)
reply from: trucks@sdstraining.edu.au
Awesome, The price on that is $850. 00 - for 5 hours of lessons and test Have a fantastic Christmas and an amazing and safe New Year. Kind Regards, Wendy Kalbfell Schedule &amp; Payment All schedule change requests must be submitted within two
Awesome, The price on that is $850.00 -  for 5 hours of lessons and test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09:39:57 - Zoe O'Brien (Work notes)
.
12-12-2025 09:38:14 - Guest (Additional comments)
reply from: TrainingIntegration@QR.COM.AU
Thanks Wendy,
I seem to have HRS written in my notes.  We’ll go with HRSynchro.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09:33:22 - Pruthvish Patel (Work notes)
.
12-12-2025 09:26:25 - Guest (Additional comments)
reply from: trucks@sdstraining.edu.au
Are we going with the HRSynchro or HRAuto? As soon as I have details, I will book the test. I already have it pencilled in. Have a fantastic Christmas and an amazing and safe New Year. Kind Regards, Wendy Kalbfell Schedule &amp; Payment All
Are we going with the HRSynchro or HRAuto?
As soon as I have details, I will book the test. I already have it pencilled in.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09:19:41 - Frederic Shea (Work notes)
.
12-12-2025 09:16:24 - Guest (Additional comments)
reply from: TrainingIntegration@QR.COM.AU
Fantastic!
Can we please book in 27 January 2026?  I’ll forward through a PO and details shortly.  How much will it cost for all lessons and test in 1 day?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08:37:17 - Cameron Horn (Work notes)
.
12-12-2025 08:36:03 - Guest (Additional comments)
reply from: trucks@sdstraining.edu.au
Hi Duane, I do have free space then, and i can get a test spot Have a fantastic Christmas and an amazing and safe New Year. Kind Regards, Wendy Kalbfell Schedule &amp; Payment All schedule change requests must be submitted within two days of
Hi Duane,
I do have free space then, and i can get a test spot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12-12-2025 08:02:45 - Pruthvish Patel (Work notes)
.
12-12-2025 07:58:11 - Guest (Additional comments)
reply from: TrainingIntegration@QR.COM.AU
Hi Wendy,
Do you have any dates between 27-29 January 2026?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11-12-2025 15:01:25 - Pruthvish Patel (Work notes)
.
11-12-2025 14:58:51 - Guest (Additional comments)
reply from: trucks@sdstraining.edu.au
Hi Daune, No worries at all Have a fantastic Christmas and an amazing and safe New Year. Kind Regards, Wendy Kalbfell Schedule &amp; Payment All schedule change requests must be submitted within two days of receiving your schedule. After this
Hi Daune,
No worries at all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11-12-2025 14:56:21 - Frederic Shea (Work notes)
.
11-12-2025 14:56:00 - Guest (Additional comments)
reply from: TrainingIntegration@QR.COM.AU
Thanks Wendy,
We’ll see how long it takes to get another date back.  😊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11-12-2025 14:14:26 - Cameron Horn (Work notes)
.
11-12-2025 14:11:21 - Guest (Additional comments)
reply from: trucks@sdstraining.edu.au
Hi Duane, I am now booking after the 21/1/26 for test spots Have a fantastic Christmas and an amazing and safe New Year. Kind Regards, Wendy Kalbfell Schedule &amp; Payment All schedule change requests must be submitted within two days of receiving
Hi Duane,
I am now booking after the 21/1/26 for test spots
Have a fantastic Christmas and an amazing and safe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10-12-2025 14:56:44 - Pruthvish Patel (Work notes)
.
10-12-2025 14:56:13 - Guest (Additional comments)
reply from: TrainingIntegration@QR.COM.AU
Hi Wendy,
Do you have any available dates between 12-15 January 2026?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03-12-2025 08:16:44 - Zoe O'Brien (Work notes)
.
03-12-2025 08:13:47 - Guest (Additional comments)
reply from: trucks@sdstraining.edu.au
Hi Duane, Test spots are available from the 12/1/2026 Kind Regards, Wendy Kalbfell Schedule &amp; Payment All schedule change requests must be submitted within two days of receiving your schedule. After this period, the schedule will be considered
Hi Duane,
Test spots are available from the 12/1/2026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02-12-2025 15:21:29 - Frederic Shea (Work notes)
.
02-12-2025 15:20:40 - Guest (Additional comments)
reply from: TrainingIntegration@QR.COM.AU
Hi Wendy,
How soon can we start to book staff in for January 2026?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19-11-2025 09:23:58 - Zoe O'Brien (Work notes)
.
19-11-2025 09:21:23 - Guest (Additional comments)
reply from: trucks@sdstraining.edu.au
Hi Duane, That is no worries at all. We will get them booked in the new year Kind Regards, Wendy Kalbfell Schedule &amp; Payment All schedule change requests must be submitted within two days of receiving your schedule. After this period, the
Hi Duane,
That is no worries at all.
We will get them booked in the new year
Kind Regards,
Wendy Kalbfell
[https://ci3.googleusercontent.com/mail-sig/AIorK4yyQLhICu3NqT08-oY0-SMVUA4uj7F7sgTp6hr1I-pl11DoGtYwsr0O18l25kopPa-NUuThEtbEHsZf]
Schedule &amp; Payment
All schedule change requests must be submitted within two days of receiving your schedule. After this period, the schedule will be considered final and no further changes will be permitted.
Payment is due at least 2 weeks before the first lesson. Failure to pay on time may result in loss of your reserved time slot.
If you have any questions regarding the Schedule or Payment, please reach out.
You will find us at 185 Nerada Rd, Maryborough QLD 4650
19-11-2025 09:18:03 - Shane Kmet (Work notes)
.
19-11-2025 09:17:45 - Guest (Additional comments)
reply from: TrainingIntegration@QR.COM.AU
Hi Wendy,
Sorry, I still haven’t had a reply.  Can we maybe look at dates in January 2026?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t>
  </si>
  <si>
    <t xml:space="preserve">
 2025-11-18 15:55:01 PDXC Integration - Assignment Group is DXC O365 Messaging was DXC Desktop Tech Bar Rail Centre 1
 2025-11-18 17:24:20 PDXC Integration - State is On Hold was Work in Progress
 2025-12-03 18:17:03 PDXC Integration - State is Work in Progress was On Hold
 2025-12-03 18:18:28 PDXC Integration - State is Resolved was Work in Progress
 2025-12-08 19:00:00  - State is Closed was Resolved</t>
  </si>
  <si>
    <t xml:space="preserve">09-12-2025 14:02:59 - PDXC Integration (Work notes)
QR has taken back this incident&lt;br/&gt;Assigned to Sonia Pandey is not an active member of the Assignment group. Assigned to has been cleared.
09-12-2025 14:02:48 - Frederic Shea (Work notes)
Platform DXC Integration incident INC0571061 updated INC40529455
09-12-2025 14:02:41 - Frederic Shea (Work notes)
IBC - Lisa Green
User advising the issue has been resolved
09-12-2025 12:17:35 - PDXC Integration (Work notes)
Assigned to Sonia Pandey.
&lt;br/&gt;User Kim who is colleague of Brad (user) told that he is on leave
She was able to fix the same issue as per INC40433445 via : File - options - Advanced then untick the Show Apps in Outlook button under Outlook panes. Her issue resolved. Kim also mentioned that she is using new laptop.
Brad will be back to office on Monday. 15th dec.
05-12-2025 18:05:55 - PDXC Integration (Work notes)
Assigned to Sonia Pandey.
05-12-2025 18:05:28 - PDXC Integration (Work notes)
Assigned to Sonia Pandey.
&lt;br/&gt;Checking internally with team
Will update details accordingly.
05-12-2025 18:05:28 - PDXC Integration (Work notes)
Assigned to Sonia Pandey.
05-12-2025 18:05:28 - PDXC Integration (Additional comments)
sonia.pandey@dxc.com: .
03-12-2025 15:58:54 - PDXC Integration (Work notes)
Assigned to Sonia Pandey.
&lt;br/&gt;Checking internally with team
Will update details accordingly.
01-12-2025 13:27:44 - PDXC Integration (Work notes)
Assigned to Sonia Pandey.
&lt;br/&gt;Received below response from their team leader - Lisa Green :
"The team have been doing the process of attaching emails to received emails for many years, they have never had to download the email before attaching to another email. 
The sizes of the emails they attach can vary. 
The shared mailbox is Corporate.Travel@qr.com.au they are aware that the shared mailbox is very large file size wise. 
All the staff have this mapped manually, this it their internal process, they have only recently had automapping configured for staff. They dont want to change any of the mapping settings"
Their team leader informed us that : "outlook also crashes when editing the email to add a note"
Checking with their team leader if only 1 shared mailbox is affected or others too. Also asked if users are trying to edit. Is it a calendar entry or email.
27-11-2025 18:59:48 - PDXC Integration (Work notes)
Assigned to Sonia Pandey.
&lt;br/&gt;Lisa Green (user team leader) told Brad is the only one who has windows 11 pushed to his new surface 6 laptop, Outlook crashes when he edits a received email in the shared mailbox
User Gaye, Sam, Sarah and Kim not have windows 11 pushed to them as per user's confirmation.
Win 11 deployment did not helped Brad as well
Asked Lisa if she can help us with shared mailbox name/email address that is mapped in their outlook client. and approx size of the attachment they are trying to move from one email to other.  
Size of that attachment also plays a role that is of big sized, then the laptop may not have capacity to hold that in its cache to put it on other email...
 Also suggested them to download the attachment locally, then try to add it in another email.
Editing an email and trying to do drag/drop of an attachment is not a recommended practice. 
User Lisa green told that the team have been doing the process of attaching emails to received emails for many years, they have never had to download the email before attaching to another email. The sizes of the emails they attach can vary. 
The shared mailbox is Corporate.Travel@qr.com.au we are aware that the shared mailbox is very large file size wise. All the staff have this mapped manually, this it their internal process, they have only recently had automapping configured for staff. Please do not change any of the mapping settings.
Told user that they follow drag/drop process, but kindly have them try downloading locally first and then try to attach to see if there is a difference.
(As they report outlook crashes when doing drag/drop).
 Lisa told it also crashes when editing the email to add a note
Checking internally with team.
27-11-2025 15:32:58 - PDXC Integration (Work notes)
Assigned to Sonia Pandey.
&lt;br/&gt;Asked Sapkota, Bibas to provide us the email address of Lisa Green (As Bibas mentioned Lisa wants to chat with O365 team)
Also as per their notes below from Yeasinur Rahman asked about the official article link for Microsoft release which he was referring to in below work notes.
For now as per the team internally got some insights :
To user -&gt; ask the Shared mailbox name that is mapped in the outlook client.; approx size of the attachment they are trying to move from one email to other.  Also suggest saving it locally rather than drag and drop
Will update further details accordingly.
26-11-2025 16:21:58 - PDXC Integration (Work notes)
Assigned to Sonia Pandey.
&lt;br/&gt;Yeasinur has added Bibas Sapkota in group chat for more insights. 
Will update insights accordingly.
26-11-2025 16:21:18 - PDXC Integration (Work notes)
Assigned to Sonia Pandey.
&lt;br/&gt;We are currently checking with team internally if windows 11 deployment will fix this issue on its own. As we have noticed few similar issue ticket and on those tickets it is mentioned - "its a known bug in outlook classic version in windows 10 hence awaiting for the windows 11 deployment take place in user's device."
For now the workaround is to - If Outlook closes again, simply reopen it and continue.
Above details in reference to INC40567817 hence reached out to the resolver agent (Yeasinur Rahman) to get more clarity on it.
He mentioned below :
When we first received this issue, the user mentioned that some staff who received Surface Pro 6 devices were experiencing the problem, whereas it did not occur on their older Surface Pro 4 devices.
They initially believed that upgrading to Windows 11 resolved the issue on Surface Pro 4, as those devices worked fine after the update. However, the same issue persisted on Surface Pro 6 running Windows 11.
At that time, my reasoning was that Windows 11 might have been the fix, but given the current situation, that assumption appears to be invalid.
He also told that some of them saying win 11 solved that some of them are not.
We are trying to gather more details on it.
Will update further details accordingly.
26-11-2025 12:11:48 - PDXC Integration (Work notes)
Assigned to Sonia Pandey.
26-11-2025 11:57:04 - PDXC Integration (Work notes)
Hi team
issue seem to be on shared mailbox
the issue with the user is
whenever user try to edit the existing email from (the action button on ribbon) and try to drag drop the attachment from another email to existing email - It crashes without any error
trouble shooting:
repair office done - issue still persists
tried safe mode - works sometimes, crashes sometimes
removed add ins - doesn't work
reset the device - same issue
deleted the profile and add it again - issue persists
the only time it works - delete data files of the shared inbox and click user's primary email and add shared mailbox from the setting &gt; advanced &gt; add
but user mentioned adding the mailbox such a way will have an impact in future / that has happened before as per user
also, it works fine on surface 4 (windows 11)
issue is with surface 6 (windows 10)
24-11-2025 11:37:44 - PDXC Integration (Work notes)
Assigned to Bibas Sapkota.
24-11-2025 11:37:39 - PDXC Integration (Additional comments)
bibas.sapkota@dxc.com: Lisa Green mentioned that windows 11 roll over fixed the issue on one of the devices, waiting for the windows 11 roll over on rest of the device as well
20-11-2025 14:04:48 - PDXC Integration (Work notes)
Assigned to Bibas Sapkota.
20-11-2025 13:59:22 - PDXC Integration (Work notes)
Assigned to Bibas Sapkota.
20-11-2025 13:59:19 - PDXC Integration (Additional comments)
bibas.sapkota@dxc.com: Lisa Green mentioned that windows 11 roll over fixed the issue on one of the devices, waiting for the windows 11 roll over on rest of the device as well
20-11-2025 13:40:03 - PDXC Integration (Work notes)
Assigned to Bibas Sapkota.
19-11-2025 16:37:28 - PDXC Integration (Work notes)
Assigned to Bibas Sapkota.
19-11-2025 16:37:09 - PDXC Integration (Work notes)
Assigned to Bibas Sapkota.
19-11-2025 16:37:06 - PDXC Integration (Additional comments)
bibas.sapkota@dxc.com: Hi Brad 
AS discussed with the Kim with similar issue, we are waiting for the windows 11 upgrade and check onto the device again 
Regards 
Bibas
19-11-2025 09:26:39 - PDXC Integration (Work notes)
Assigned to Bibas Sapkota.
18-11-2025 13:30:47 - Andy Phan (Work notes)
Platform DXC Integration incident INC0571061 created INC40529455
18-11-2025 13:30:39 - Andy Phan (Work notes)
Called user, Lisa the team leader for brad Spark, says two team members are having issues. One is Kim for INC0569985. 
Lisa says issues have been consistent for users using the Surface 6 laptop. 
Unable to remote into QRSL-PXQZFSGDO
User advised that they're connected to Global Protect. 
Assigning to Desktop Support as per KB0010965
18-11-2025 12:57:24 - Andy Phan (Work notes)
Investigating
</t>
  </si>
  <si>
    <t xml:space="preserve">
 2025-11-18 12:16:54 Cameron Horn - Assigned to is George Knight was 
 2025-11-18 13:30:39 Andy Phan - Assignment Group is DXC Desktop CBD was Global Service Desk
 2025-11-19 16:37:06 PDXC Integration - State is On Hold was Work in Progress
 2025-11-20 13:39:59 PDXC Integration - State is Work in Progress was On Hold
 2025-11-20 13:59:19 PDXC Integration - State is On Hold was Work in Progress
 2025-11-26 11:57:01 PDXC Integration - Assignment Group is DXC O365 Messaging was DXC Desktop CBD
 2025-12-09 14:02:41 Fred Shea - State is Resolved was On Hold
 2025-12-14 15:00:05  - State is Closed was Resolved</t>
  </si>
  <si>
    <t xml:space="preserve">11-12-2025 12:09:38 - PDXC Integration (Work notes)
Assigned to Sonia Pandey.
&lt;br/&gt;Modified name and email address for 2 room mailboxes. Converted RS MTR RC1 FL7 Quiet Room Turbot St to room mailbox as per user's request.
11-12-2025 12:09:38 - PDXC Integration (Work notes)
Assigned to Sonia Pandey.
&lt;br/&gt;Modified name and email address for 2 room mailboxes. Converted RS MTR RC1 FL7 Quiet Room Turbot St to room mailbox as per user's request.
11-12-2025 12:09:32 - PDXC Integration (Additional comments)
sonia.pandey@dxc.com: Modified name and email address for 2 room mailboxes. Converted RS MTR RC1 FL7 Quiet Room Turbot St to room mailbox as per user's request.
11-12-2025 12:07:09 - PDXC Integration (Work notes)
Assigned to Sonia Pandey.
11-12-2025 12:06:38 - PDXC Integration (Work notes)
Assigned to Sonia Pandey.
&lt;br/&gt;As per user's confirmation closing ticket.
10-12-2025 15:57:01 - Megan Gamble (Work notes)
Platform DXC Integration incident INC0571010 updated INC40527473
10-12-2025 15:56:57 - Megan Gamble (Additional comments)
yes all good thank you
10-12-2025 11:13:48 - PDXC Integration (Work notes)
Assigned to Sonia Pandey.
&lt;br/&gt;Awaiting user's response.
10-12-2025 11:13:44 - PDXC Integration (Work notes)
Assigned to Sonia Pandey.
10-12-2025 11:13:35 - PDXC Integration (Additional comments)
sonia.pandey@dxc.com: Hi @Megan Gamble
We have successfully converted "RSMTRRC1FL7MeetingRoomD@QR.COM.AU" to room mailbox.
Please let me know if you need any further assistance
Thank you.
09-12-2025 11:42:04 - PDXC Integration (Work notes)
Assigned to Sonia Pandey.
&lt;br/&gt;Awaiting user's response.
09-12-2025 11:41:29 - PDXC Integration (Work notes)
Assigned to Sonia Pandey.
09-12-2025 11:41:22 - PDXC Integration (Additional comments)
sonia.pandey@dxc.com: Hi @Megan Gamble
We have successfully converted "RSMTRRC1FL7MeetingRoomD@QR.COM.AU" to room mailbox.
Please let me know if you need any further assistance
Thank you.
08-12-2025 15:01:04 - PDXC Integration (Work notes)
Assigned to Sonia Pandey.
&lt;br/&gt;Hi @Megan Gamble
We have successfully converted "RSMTRRC1FL7MeetingRoomD@QR.COM.AU" to room mailbox.
Please let me know if you need any further assistance
Thank you.
08-12-2025 15:00:14 - PDXC Integration (Work notes)
Assigned to Sonia Pandey.
&lt;br/&gt;As per user's confirmation , ran cmd :
Set-Mailbox -Identity "RSMTRRC1FL7MeetingRoomD@QR.COM.AU" -Type Room
 Get-Mailbox -Identity "RSMTRRC1FL7MeetingRoomD@QR.COM.AU" | Select Name,RecipientTypeDetails
Name                                RecipientTypeDetails
----                                --------------------
RS MTR RC1 FL7 Quiet Room Turbot St RoomMailbox
Informed to user.
Awaiting further response.
08-12-2025 07:32:55 - Megan Gamble (Work notes)
Platform DXC Integration incident INC0571010 updated INC40527473
08-12-2025 07:32:51 - Megan Gamble (Additional comments)
convert sorry
08-12-2025 07:32:43 - Megan Gamble (Work notes)
Platform DXC Integration incident INC0571010 updated INC40527473
08-12-2025 07:32:38 - Megan Gamble (Additional comments)
Yes please confirm to room mailbox
05-12-2025 12:17:48 - PDXC Integration (Work notes)
Assigned to Sonia Pandey.
&lt;br/&gt;Provided details to user and asked if we can convert RS MTR RC1 FL7 Meeting Room D as room mailbox as per user's requirement.
If yes, then we will proceed with cmd : Set-Mailbox -Identity "XYZ" -Type Room
05-12-2025 12:15:44 - PDXC Integration (Work notes)
Assigned to Sonia Pandey.
05-12-2025 12:15:43 - PDXC Integration (Additional comments)
sonia.pandey@dxc.com: A user mailbox functions like any standard licensed mailbox.
A room mailbox is used specifically for meeting bookings.
Based on your requirement, it seems you need both of these to be room mailboxes for meeting purposes. If that’s correct, please confirm, and I will proceed with converting RS MTR RC1 FL7 Meeting Room D into a room mailbox, similar to RS MTR RC1 FL7 Meeting Room A, which is already set up as a room mailbox.
Thank you.
04-12-2025 19:10:34 - PDXC Integration (Work notes)
Assigned to Sonia Pandey.
&lt;br/&gt;In AD Object for RS MTR RC1 FL7 Meeting Room D is showing as resources just like RS MTR RC1 FL7 Meeting Room A
Checking internally with team.
04-12-2025 19:09:48 - PDXC Integration (Work notes)
Assigned to Sonia Pandey.
04-12-2025 19:09:47 - PDXC Integration (Additional comments)
sonia.pandey@dxc.com: @Megan Gamble
We are checking with your issue, need not to worry.
Please allow us some time so that we can reach out to you with more details.
04-12-2025 10:40:04 - Megan Gamble (Work notes)
Platform DXC Integration incident INC0571010 updated INC40527473
04-12-2025 10:39:58 - Megan Gamble (Additional comments)
Hello - what are the differences between a room mailbox and user mailbox? I didnt create it sorry so not sure
03-12-2025 14:14:44 - PDXC Integration (Work notes)
Assigned to Sonia Pandey.
&lt;br/&gt;Found that RS MTR RC1 FL7 Meeting Room A is room mailbox however RS MTR RC1 FL7 Meeting Room D is showing as user mailbox instead of room mailbox.
Name change and email address change has been done for both.
Informed user about above details.
We are currently checking whether this change (room mailbox RS MTR RC1 FL7 Meeting Room A – make it available to anyone who reports to Nicholas Navin (RPD)) can be completed from our side.
Will update details accordingly.
03-12-2025 14:12:34 - PDXC Integration (Work notes)
Assigned to Sonia Pandey.
03-12-2025 14:12:28 - PDXC Integration (Additional comments)
sonia.pandey@dxc.com: Hi @Megan Gamble The name and email address have been updated to RS MTR RC1 FL7 Meeting Room A and RS MTR RC1 FL7 Meeting Room D.
Please note that RS MTR RC1 FL7 Meeting Room D is showing as a user mailbox instead of a room mailbox. Kindly confirm if RS MTR RC1 FL7 Meeting Room D was originally created as a user mailbox or a room mailbox.
Due to this, we are only able to proceed with the following at the moment:
RS MTR RC1 FL7 Meeting Room A – make it available to anyone who reports to Nicholas Navin (RPD). We are currently checking whether this change (granting access to users reporting to Nicholas Navin) can be completed from our side.
Thank you.
02-12-2025 16:24:34 - PDXC Integration (Work notes)
Assigned to Sonia Pandey.
02-12-2025 16:24:31 - PDXC Integration (Additional comments)
sonia.pandey@dxc.com: Hi @Megan Gamble
We checked with name renaming of room mailbox : RS MTR RC1 FL6 Quiet Room Ann St name changed to RS MTR RC1 FL7 Meeting Room A successfully. Please check on your end as well.
Currently we are checking with RS MTR RC1 FL7 Quiet Room Turbot St name change to RS MTR RC1 FL7 Meeting Room D
We will provide you confirmation once it is synced properly.
Thank you for your understanding and cooperation.
02-12-2025 14:42:56 - Megan Gamble (Work notes)
Platform DXC Integration incident INC0571010 updated INC40527473
02-12-2025 14:42:50 - Megan Gamble (Additional comments)
Hello - this still isnt resolved can you please look into it
02-12-2025 12:28:38 - PDXC Integration (Work notes)
Assigned to Sonia Pandey.
&lt;br/&gt;Able to double check that room mailbox RS MTR RC1 FL6 Quiet Room Ann St name changed to RS MTR RC1 FL7 Meeting Room A
However unable to find RS MTR RC1 FL7 Quiet Room Turbot St name changed to RS MTR RC1 FL7 Meeting Room D , hence checking with RS MTR RC1 FL7 Quiet Room Turbot St / RS MTR RC1 FL7 Meeting Room D
02-12-2025 11:12:25 - Zoe O'Brien (Work notes)
Platform DXC Integration incident INC0571010 updated INC40527473
02-12-2025 11:12:20 - Zoe O'Brien (Work notes)
Description of Issue:
Sheena Richardson called the IT Service Desk regarding this ticket
They advised that Megan was filling in for them while they were on leave but they have returned to work now
User has requested to be contacted on sheena.richardson@qr.com.au with an update on this ticket and to provide clarification on what has happened so far on this ticket
SDA addiing user to the watch list of the ticket per users request
============================ 
Username: Sheena Richardson
Employee ID: R913859
Contact Number: 0745930146
Location: Toowoomba Stn-1 U Toowoomba
01-12-2025 13:07:28 - PDXC Integration (Work notes)
Assigned to Sonia Pandey.
&lt;br/&gt;Able to double check that room mailbox RS MTR RC1 FL6 Quiet Room Ann St name changed to RS MTR RC1 FL7 Meeting Room A
However unable to find RS MTR RC1 FL7 Quiet Room Turbot St name changed to RS MTR RC1 FL7 Meeting Room D , hence checking with RS MTR RC1 FL7 Quiet Room Turbot St / RS MTR RC1 FL7 Meeting Room D
27-11-2025 19:36:39 - PDXC Integration (Work notes)
Assigned to Sonia Pandey.
&lt;br/&gt;We are checking with team internally to update the name and email address for room mailboxes via AD as per user's request.
We will update the details accordingly.
26-11-2025 16:29:55 - PDXC Integration (Work notes)
Assigned to Sonia Pandey.
&lt;br/&gt;We are checking with team internally to update the name and email address for room mailboxes via AD as per user's request.
We will update the details accordingly.
25-11-2025 12:24:14 - PDXC Integration (Work notes)
Assigned to Sonia Pandey.
&lt;br/&gt;We are checking with team internally to update the name and email address for room mailboxes via AD as per user's request.
We will update the details accordingly.
24-11-2025 14:11:04 - PDXC Integration (Work notes)
Assigned to Sonia Pandey.
24-11-2025 14:10:44 - PDXC Integration (Work notes)
Assigned to Sonia Pandey.
&lt;br/&gt;We are checking with team internally to update the name and email address for room mailboxes via AD as per user's request.
We will update the details accordingly.
24-11-2025 14:10:44 - PDXC Integration (Work notes)
Assigned to Sonia Pandey.
24-11-2025 14:10:42 - PDXC Integration (Additional comments)
sonia.pandey@dxc.com: .
20-11-2025 15:58:04 - PDXC Integration (Work notes)
Assigned to Sonia Pandey.
&lt;br/&gt;Asked if user wants to modify the email address for room mailboxes including name.
Awaiting response.
20-11-2025 15:11:47 - Megan Gamble (Work notes)
Platform DXC Integration incident INC0571010 updated INC40527473
20-11-2025 15:11:43 - Megan Gamble (Additional comments)
yes please modify to the same as the display name
20-11-2025 14:57:28 - PDXC Integration (Work notes)
Assigned to Sonia Pandey.
20-11-2025 14:57:25 - PDXC Integration (Additional comments)
sonia.pandey@dxc.com: Hi @Megan Gamble 
For room mailbox : RS MTR RC1 FL6 Quiet Room Ann St the email address showing as   &lt;RSMTRRC1FL6QuietRoomAnnStreet@qr.com.au&gt;
For room mailbox : RS MTR RC1 FL7 Quiet Room Turbot St the email address showing as &lt;RSMTRRC1FL7QuietRoomTurbotSt@QR.COM.AU&gt; 
Please confirm if you want the email address to be modified as well.
20-11-2025 09:14:14 - Megan Gamble (Work notes)
Platform DXC Integration incident INC0571010 updated INC40527473
20-11-2025 09:14:10 - Megan Gamble (Additional comments)
Hi, RS MTR RC1 FL6 Quiet Room Ann St (Cap:2) changed to RS MTR RC1 FL7 Meeting Room A - make available to anyone that reports to Nicholas Navin (RPD). RS MTR RC1 FL7 Quiet Room Turbot St (Cap:2) change name to RS MTR RC1 FL7 Meeting Room D - Make it available for anyone to book
19-11-2025 19:26:48 - PDXC Integration (Work notes)
Assigned to Sonia Pandey.
&lt;br/&gt;Tried finding room mailboxes : Ann Street and Turbot Street however unable to see the exact result for both hence asked user to provide email address.
Awaiting response.
19-11-2025 19:25:48 - PDXC Integration (Work notes)
Assigned to Sonia Pandey.
19-11-2025 19:25:46 - PDXC Integration (Additional comments)
sonia.pandey@dxc.com: Hi @Megan Gamble
We are trying to find the room mailbox : Ann Street and Turbot Street however we are unable to get the result hence kindly provide there email address so that I can find exact room mailbox and then rename it as per your request.
18-11-2025 19:26:08 - PDXC Integration (Work notes)
Assigned to Sonia Pandey.
&lt;br/&gt;Checking internally with team
Will update details accordingly.
18-11-2025 14:08:42 - Megan Gamble (Work notes)
Platform DXC Integration incident INC0571010 updated INC40527473
18-11-2025 14:08:38 - Megan Gamble (Additional comments)
Can you please arrange the following calendar updates for Level 7. 
Ann Street
• Update room name to reflect RS MTR RC1 FL7 Meeting Room A
• Make it available for anyone to book within RPD 
Turbot Street
• Update room name to reflect RS MTR RC1 FL7 Meeting Room D
• Make it available for anyone to book
18-11-2025 14:07:09 - Megan Gamble (Work notes)
Platform DXC Integration incident INC0571010 updated INC40527473
18-11-2025 14:07:04 - Megan Gamble (Additional comments)
Change the names of the calendars.
18-11-2025 14:05:08 - PDXC Integration (Work notes)
Assigned to Sonia Pandey.
18-11-2025 14:04:58 - PDXC Integration (Work notes)
Assigned to Sonia Pandey.
&lt;br/&gt;Details are not cleared by SD
Pinged user and asked his/her request to proceed with ticket.
Awaiting response.
18-11-2025 14:04:58 - PDXC Integration (Work notes)
Assigned to Sonia Pandey.
18-11-2025 14:04:57 - PDXC Integration (Additional comments)
sonia.pandey@dxc.com: Hi @Megan Gamble
As per your ticket description : Hey, which form is it to update calendars in the address book? , we are unable to understood your issue.
Kindly elaborate your request/issue so we can assist you further.
Thank you.
18-11-2025 11:06:13 - PDXC Integration (Work notes)
Assigned to Sonia Pandey.
18-11-2025 10:45:07 - Ryan Bell (Work notes)
Platform DXC Integration incident INC0571010 updated INC40527473
18-11-2025 10:44:48 - PDXC Integration (Work notes)
Vendor Referenced this CI Value on Creation not found in database : General Enquiries (Generic Ci)
18-11-2025 10:44:41 - Megan Gamble (Additional comments)
All good. Thank you
18-11-2025 10:44:40 - Ryan Bell (Additional comments)
Just finalising the ticket now, beyond that is there anything else I can help you with?
18-11-2025 10:44:39 - Ryan Bell (Additional comments)
I did have a look and also can't find a specific request for updating calendars, but in the future you can raise an "Other Request" and fill in the details. After that we can also complete the request
18-11-2025 10:44:38 - Megan Gamble (Additional comments)
Okay thank you
18-11-2025 10:44:37 - Ryan Bell (Additional comments)
Found the info now. 
I have to raise you a ticket for the information you need changed and assign it the "O365" team, who have access to make those changes.
18-11-2025 10:44:36 - Ryan Bell (Additional comments)
No problems, thank you for clarifying that I've never tried to edit one myself
18-11-2025 10:44:36 - Ryan Bell (Work notes)
Platform DXC Integration incident INC0571010 created INC40527473
18-11-2025 10:44:35 - Megan Gamble (Additional comments)
Its display only
18-11-2025 10:44:34 - Ryan Bell (Additional comments)
Let me see, it might be a Self-Service request that needs to come through for the change.
18-11-2025 10:44:33 - Megan Gamble (Additional comments)
No error I just can't amend it
18-11-2025 10:44:32 - Ryan Bell (Additional comments)
Hmm okay, can you send a screenshot of the error you're getting in Outlook?
18-11-2025 10:44:31 - Megan Gamble (Additional comments)
Thats the request
18-11-2025 10:44:30 - Megan Gamble (Additional comments)
Yeah won't let me
18-11-2025 10:44:29 - Ryan Bell (Additional comments)
Hi Megan, might be a silly question but are you able to update it straight through outlook? Or does it give you an error
18-11-2025 10:44:28 - Ryan Bell (Additional comments)
Thank you for contacting  the ICT Service Desk.  I am looking into your question now and will be with you shortly.
18-11-2025 10:44:27 - Megan Gamble (Additional comments)
Hey, which form is it to update calendars in the address book?
</t>
  </si>
  <si>
    <t xml:space="preserve">
 2025-11-18 14:04:52 PDXC Integration - State is On Hold was Work in Progress
 2025-12-11 12:06:30 PDXC Integration - State is Work in Progress was On Hold
 2025-12-11 12:09:32 PDXC Integration - State is Resolved was Work in Progress</t>
  </si>
  <si>
    <t>INC0570980</t>
  </si>
  <si>
    <t xml:space="preserve">10-12-2025 12:37:55 - Shane Kmet (Work notes)
.
10-12-2025 12:37:27 - Guest (Additional comments)
reply from: info@100percentsafetytraining.com.au
​Hi Duane, sorry nothhing in spam or junk either. ​​Kind Regards, Dinah Kerim Dinah: 0408780838 Jason: 0418781434 www. 100percentsafetytraining. com. au ​ On Wed, 10/12/2025 11: 57, Training Integration &lt;TrainingIntegration@ QR. COM. AU&gt; wrote: 
​Hi Duane,
sorry nothhing in spam or junk either.
​​Kind Regards,
Dinah Kerim
[cid:78_1765334042662@localdomain]
Dinah: 0408780838
Jason: 0418781434
www.100percentsafetytraining.com.au&lt;https://urldefense.com/v3/__http://www.100percentsafetytraining.com.au__;!!OewlTa1rXg!VJwMopta6YMY2LUaexcoTvZJbywyWEsnNO3MmXORRZdX-BjGfOWP7dMABHY0qELBQGgURzg7zrZE7gz2SzQ-B2hyEbk5cdKtN_WX$&gt;
​
10-12-2025 12:05:31 - Shane Kmet (Work notes)
.
10-12-2025 11:59:49 - Guest (Additional comments)
reply from: TrainingIntegration@QR.COM.AU
Thanks Dinah,
I’ll chase up the email.  In the meantime, do you mind just checking your spam/junk email?  We’ve found that a lot of our emails have been going there lately.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10-12-2025 11:39:01 - Guest (Additional comments)
reply from: info@100percentsafetytraining.com.au
​Hi Duane, Yes I can lock in 17th December for your 2 personnel. I have not yet recieved the documentation to become a vendor. Would you mind chasing that up on your end please. I will attach the enrolment form and course details in the next
​Hi Duane,
Yes I can lock in 17th December for your 2 personnel.
I have not yet recieved the documentation to become a vendor. Would you mind chasing that up on your end please.
I will attach the enrolment form and course details in the next email.
Thank you
​​Kind Regards,
Dinah Kerim
[cid:15_1765330418954@localdomain]
Dinah: 0408780838
Jason: 0418781434
www.100percentsafetytraining.com.au&lt;https://urldefense.com/v3/__http://www.100percentsafetytraining.com.au__;!!OewlTa1rXg!Usgcp3L6XiqRD7CNWz9blvFsZZQanc2H6vx1IzG-IjeP6Aht2okIuLX8Xa6icp-34Xhy368zmBsuYgI5I0RklMOIhbF-AxWePfhY$&gt;
​
10-12-2025 09:41:26 - Shane Kmet (Work notes)
.
10-12-2025 09:40:37 - Guest (Additional comments)
reply from: TrainingIntegration@QR.COM.AU
Hi Dinah,
Are we able to book 17 December 2025?
At this point we would generally send you a purchase order, but we are unable to create one until you are in our finance system.  We understand if you would prefer not to book the training until you have received the purchase order, but please let us know either way.
If you are happy to confirm the booking, below is the required employee information for the training:
  First Name
Last Name
Email
 Michael
Thomas
 Michael.Thomson@qr.com.au&lt;mailto:Michael.Thomson@qr.com.au&gt;
 Travis
Jackson
 Travis.Jackson@qr.com.au&lt;mailto:Travis.Jackson@qr.com.au&gt;
If you have any questions or need further information, please do not hesitate to contact me.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15:46:02 - Shane Kmet (Work notes)
.
09-12-2025 15:44:04 - Guest (Additional comments)
reply from: TrainingIntegration@QR.COM.AU
Thanks Dinah,
I’ve passed this information to the manager, and I’ll let you know as soon as I can.
I have also submitted a vendor creation form to our team.  They will most likely send an email either this afternoon or tomorrow.  Sometimes the emails go to spam/junk, so might be good to check there as well.  😊
Thanks heaps for your help.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11:21:50 - Shane Kmet (Work notes)
.
09-12-2025 11:20:34 - Guest (Additional comments)
reply from: info@100percentsafetytraining.com.au
​Hi Duane, We could also do the training this Friday 12th Dec, if thats not too soon. P. S. The price for 2 participants for the dual course is: $1200 Thank you ​​Kind Regards, Dinah Kerim Dinah: 0408780838 Jason: 0418781434 www. 100percentsafetytraining. com. au
​Hi Duane,
We could also do the training this Friday 12th Dec, if thats not too soon.
P.S. The price for 2 participants for the dual course is: $1200
Thank you
​​Kind Regards,
Dinah Kerim
[cid:53_1765243058532@localdomain]
Dinah: 0408780838
Jason: 0418781434
www.100percentsafetytraining.com.au&lt;https://urldefense.com/v3/__http://www.100percentsafetytraining.com.au__;!!OewlTa1rXg!UK-Kly_8u8Fu0HA0K5Rk_9rDhB7AQ_N43MFNEbhs03j-SlOQ_jgVBl0-XD2Pf6N45EEtRUVKN36P8R28VUJrmpMDAAGnznzqhQK9$&gt;
​
09-12-2025 11:17:40 - Shane Kmet (Work notes)
.
09-12-2025 11:16:09 - Guest (Additional comments)
reply from: info@100percentsafetytraining.com.au
​Good morning Duane, The earliest we can offer the dual course is this next week on either Tuesday 16th, Wednesday 17th or Friday 19th, otherwise it will be in January. Also we'd love to help and become an approved vendor for QLD Rail. The best
​Good morning Duane,
The earliest we can offer the dual course is this next week on either Tuesday 16th, Wednesday 17th or Friday 19th, otherwise it will be in January.
Also we'd love to help and become an approved vendor for QLD Rail.
The best contact name is: Dinah Kerim
Phone: 0408780838
Email: info@100percentsafetytraining.com.au
​
Please let me know if you'd like to lock in one of those dates.
Please forward the vendor application documents asap.
Thank you
​​Kind Regards,
Dinah Kerim
[cid:85_1765242537248@localdomain]
Dinah: 0408780838
Jason: 0418781434
www.100percentsafetytraining.com.au&lt;https://urldefense.com/v3/__http://www.100percentsafetytraining.com.au__;!!OewlTa1rXg!Wwu1yuIoPyQ90_LgnyioQIg-i66Qgs1wEnCkW_8Gyzp8C_GhveoPrGUEE3geGhuV6KSyvvy87-B2nJDJnqywSdZVo_D_-g8PDeNk$&gt;
​
09-12-2025 11:15:33 - Raegan Munro (Work notes)
.
09-12-2025 10:58:30 - Guest (Additional comments)
reply from: TrainingIntegration@QR.COM.AU
Hi Dinah,
We have 2 x staff to train in TLIA1001 - Secure Cargo and TLID0015 Load and unload goods/cargo.
What would be your next available dates?
If we were to progress with the booking, we would like to ask for you to be registered as a vendor on our system.  This would mean processing all payments through official Purchase Orders.
Registering as a vendor will allow us to:
  *   Engage your services more consistently and efficiently.
  *   Provide you with a dedicated contact within our Accounts Payable team.
  *   Ensure timely payment processing in accordance with our standard terms.
To begin the vendor registration process, we only require the best contact name, phone number and email address for your accounts team.  Our vendor creation team would then be in contact with forms to complete.
If you have any questions about our payment processes or vendor requirements, you’re welcome to contact the team directly at VendorCreation@qr.com.au. Once registered, we’ll provide a Purchase Order number each time we book training with you. Please ensure this number is referenced on your invoice, which should be submitted to apinvoices@qr.com.au after the training is delivered.
If you need any further information, please don’t hesitate to reach out.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18-11-2025 15:33:42 - Liam Bryan (Work notes)
.
18-11-2025 15:27:55 - Guest (Additional comments)
reply from: info@100percentsafetytraining.com.au
​Hi Duane, Sorry I don't have any planned courses at the moment, however we could run a one-on-one course just for him with the two competencies in the one day if you'd like. Cost $1050 Just let me know if you'd like to proceed, I have available
​Hi Duane,
Sorry I don't have any planned courses at the moment, however we could run a one-on-one course just for him with the two competencies in the one day if you'd like.
Cost $1050
Just let me know if you'd like to proceed, I have available dates from 1st December.
​​Kind Regards,
Dinah Kerim
[cid:46_1763442993844@localdomain]
Dinah: 0408780838
Jason: 0418781434
www.100percentsafetytraining.com.au&lt;https://urldefense.com/v3/__http://www.100percentsafetytraining.com.au__;!!OewlTa1rXg!QMMxU1c66CwS5lWIR3AO9zQe4MFI6yy0060OgBdynwjkAjdb54jfGYTQvOn1GQfyQU1QURZ46ZKElG1yejTwcONyz2B4EcW7TDu2$&gt;
​
18-11-2025 15:07:02 - Cameron Horn (Work notes)
.
18-11-2025 15:05:34 - Guest (Additional comments)
reply from: TrainingIntegration@QR.COM.AU
Thanks Dinah,
We just have the 1 x employee that we need trained at the moment.  Do you have any scheduled classes upcoming for TLIA1001 - Secure Cargo and TLID0015 Load and unload goods/cargo?
Thanks heaps for your help.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18-11-2025 15:00:48 - Cameron Horn (Work notes)
.
18-11-2025 15:00:30 - Guest (Additional comments)
reply from: info@100percentsafetytraining.com.au
​Good afternoon Duane, We can deliver these courses from your list: TLIA1001 - Secure Cargo TLID0015 Load and unload goods/cargo ​​Please let me know if you would like more info. Thank you Kind Regards, Dinah Kerim Dinah: 0408780838 Jason: 0418781434
​Good afternoon Duane,
We can deliver these courses from your list:
  *   TLIA1001 - Secure Cargo
  *   TLID0015 Load and unload goods/cargo
​​Please let me know if you would like more info.
Thank you
Kind Regards,
Dinah Kerim
[cid:7_1763441779833@localdomain]
Dinah: 0408780838
Jason: 0418781434
www.100percentsafetytraining.com.au&lt;https://urldefense.com/v3/__http://www.100percentsafetytraining.com.au__;!!OewlTa1rXg!QPUVdma6miUH3R4zJZnntEDKgt6i1mrWDI5kYPoXFVIGfxuy6dxBIiWJMVUqqYVj2tJwi26WhEhEfOgdQfkoTEtJ7M2saNzKB9P1$&gt;
​
</t>
  </si>
  <si>
    <t xml:space="preserve">
 2025-11-18 10:07:31 Cameron Horn - Assigned to is Zoe O'Brien was 
 2025-11-18 10:07:52 Cameron Horn - State is Resolved was Work in Progress
 2025-11-23 11:00:01  - State is Closed was Resolved</t>
  </si>
  <si>
    <t xml:space="preserve">09-12-2025 09:40:19 - PDXC Integration (Work notes)
Assigned to sravya talasu.
&lt;br/&gt;Fixed the error for user mailbox - steve.purcell@qr.com.au. Assigned Office 365 E5 license. Re-enabled account and moved to correct OU. Checked and confirmed the issue resolved.
09-12-2025 09:40:19 - PDXC Integration (Work notes)
Assigned to sravya talasu.
&lt;br/&gt;Fixed the error for user mailbox - steve.purcell@qr.com.au. Assigned Office 365 E5 license. Re-enabled account and moved to correct OU. Checked and confirmed the issue resolved.
09-12-2025 09:40:09 - PDXC Integration (Work notes)
Assigned to sravya talasu.
&lt;br/&gt;Fixed the error for user mailbox - steve.purcell@qr.com.au. Assigned Office 365 E5 license. Re-enabled account and moved to correct OU. Checked and confirmed the issue resolved.
09-12-2025 09:40:00 - PDXC Integration (Additional comments)
sravya.talasu@dxc.com: Fixed the error for user mailbox - steve.purcell@qr.com.au. Assigned Office 365 E5 license. Re-enabled account and moved to correct OU. Checked and confirmed the issue resolved.
09-12-2025 09:39:08 - PDXC Integration (Work notes)
Assigned to sravya talasu.
09-12-2025 09:38:48 - PDXC Integration (Work notes)
Assigned to sravya talasu.
09-12-2025 09:38:43 - PDXC Integration (Additional comments)
sravya.talasu@dxc.com: Hi @Shane Kmet or @Michael Cleary,
Good day!
We have fixed the error for this user's mailbox - "steve.purcell@qr.com.au". Also, necessary licenses were already enabled.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Thanks!
05-12-2025 10:35:29 - PDXC Integration (Work notes)
Assigned to sravya talasu.
05-12-2025 10:35:28 - PDXC Integration (Additional comments)
sravya.talasu@dxc.com: Hi @Shane Kmet or @Michael Cleary,
Good day!
This is a follow-up email.
We have fixed the error for this user's mailbox - "steve.purcell@qr.com.au". Also, necessary licenses were already enabled.
Please check and let me know the status.
Please note that - In case no response is received by today's EOB, we assume no further support is required and proceed with archiving this case.
Thanks!
04-12-2025 10:37:34 - PDXC Integration (Work notes)
Assigned to sravya talasu.
04-12-2025 10:37:27 - PDXC Integration (Additional comments)
sravya.talasu@dxc.com: Hi @Shane Kmet or @Michael Cleary,
Good day!
This is a follow-up email.
We have fixed the error for this user's mailbox - "steve.purcell@qr.com.au". Also, necessary licenses were already enabled.
Please check and let me know the status.
Thanks!
03-12-2025 10:45:14 - PDXC Integration (Work notes)
Assigned to sravya talasu.
03-12-2025 10:45:12 - PDXC Integration (Additional comments)
sravya.talasu@dxc.com: Hi @Shane Kmet or @Michael Cleary,
Good day!
We have fixed the error for this user's mailbox - "steve.purcell@qr.com.au". Also, necessary licenses were already enabled.
Please check and let me know the status.
Thanks!
02-12-2025 09:48:03 - Michael Cleary (Work notes)
Platform DXC Integration incident INC0570944 updated INC40526449
02-12-2025 09:47:59 - Michael Cleary (Work notes)
Discussed with Sravya, re-iterated that this account will disable itself (and lose E5 license) every night until incident is resolved.
Re-enabled account and moved to correct OU.
02-12-2025 09:43:48 - PDXC Integration (Work notes)
Assigned to sravya talasu.
&lt;br/&gt;Checking with Michael Cleary on this.
01-12-2025 13:35:58 - PDXC Integration (Work notes)
Assigned to sravya talasu.
01-12-2025 13:35:54 - PDXC Integration (Work notes)
Assigned to sravya talasu.
01-12-2025 13:35:48 - PDXC Integration (Work notes)
Assigned to sravya talasu.
&lt;br/&gt;We are checking internally with team regarding the issue.
We will be updating further details accordingly.
01-12-2025 13:35:47 - PDXC Integration (Additional comments)
sonia.pandey@dxc.com: .
01-12-2025 13:19:06 - Raegan Munro (Work notes)
Platform DXC Integration incident INC0570944 updated INC40526449
01-12-2025 13:19:01 - Raegan Munro (Work notes)
Account is in disabled OU, moved to corp.qr.com.au/Support Accounts/Managed Service Provider as per change history report and reenabled.
Assigning back to O365 to resolve script issues before the account disabled again tonight.
01-12-2025 09:41:34 - PDXC Integration (Work notes)
Assigned to sravya talasu.
&lt;br/&gt;Hi SD Team,
Good day!
As per your comments we checked the user was not assigned with licenses. Please check and assign the licenses.
Also, please unblock the user from the sign in.
Thanks!
28-11-2025 08:55:48 - PDXC Integration (Work notes)
Assigned to sravya talasu.
28-11-2025 08:55:32 - PDXC Integration (Additional comments)
sravya.talasu@dxc.com: We checked the licenses are still not affected in the M365 admin center.
28-11-2025 08:46:04 - Michael Cleary (Work notes)
Platform DXC Integration incident INC0570944 updated INC40526449
28-11-2025 08:46:00 - Michael Cleary (Work notes)
Enabled account in DRA, this will grant the license.
This account will disable itself overnight and lose the license again, any action that needs to be taken needs to be taken today.
28-11-2025 08:29:08 - PDXC Integration (Work notes)
Assigned to sravya talasu.
&lt;br/&gt;Hi Team,
Good day!
The user profile -  "steve.purcell@qr.com.au" has no Office 365 E5 license. Please check and assign necessary licenses like other user.
Once it's done, please re-assign this ticket to us.
Thanks!
27-11-2025 09:21:58 - PDXC Integration (Work notes)
Assigned to sravya talasu.
&lt;br/&gt;The user profile has now correlation ID ERROR
26-11-2025 10:58:28 - PDXC Integration (Work notes)
Assigned to sravya talasu.
&lt;br/&gt;We are making the changes at the AD end. Waiting for the replication.
25-11-2025 16:28:08 - PDXC Integration (Work notes)
Assigned to sravya talasu.
&lt;br/&gt;We are checking internally with team regarding the issue.
We will be updating further details accordingly.
25-11-2025 16:28:04 - PDXC Integration (Work notes)
Assigned to sravya talasu.
25-11-2025 16:28:04 - PDXC Integration (Work notes)
Assigned to sravya talasu.
25-11-2025 16:28:00 - PDXC Integration (Additional comments)
sonia.pandey@dxc.com: .
25-11-2025 16:27:18 - PDXC Integration (Work notes)
Assigned to sravya talasu.
25-11-2025 16:06:51 - Raegan Munro (Work notes)
Platform DXC Integration incident INC0570944 updated INC40526449
25-11-2025 16:06:46 - Raegan Munro (Work notes)
Account is in disabled OU, moved to corp.qr.com.au/Support Accounts/Managed Service Provider as per change history report and reenabled. 
Account will likely disable itself by the end of the day, assigning to O365 to assist with script issues.
25-11-2025 16:05:45 - Raegan Munro (Work notes)
Investigating.
25-11-2025 15:56:08 - PDXC Integration (Work notes)
Hi Team,
cloudops does not manage the User Mailbox Provisioning
25-11-2025 15:25:08 - PDXC Integration (Work notes)
Assigned to Hemesh Minnama Reddy.
25-11-2025 12:59:08 - Eunice Thai (Work notes)
Platform DXC Integration incident INC0570944 updated INC40526449
25-11-2025 12:59:03 - Eunice Thai (Work notes)
ESM IM: Ticket found within reporting as on hold awaiting caller for more than 5 days. Shifting back into active. Team please follow up with end user ASAP.
19-11-2025 13:18:38 - PDXC Integration (Work notes)
Assigned to Jeevan N.
19-11-2025 09:44:09 - PDXC Integration (Work notes)
Assigned to sravya talasu.
&lt;br/&gt;Hi Team,
Good day!
We have fixed the error for this user M365 profile - "steve.purcell@qr.com.au" but the sign is blocke.
Please unblock it and re-assign this ticket to us once it is done for further checking.
Thanks!
18-11-2025 11:11:53 - PDXC Integration (Work notes)
Assigned to sravya talasu.
18-11-2025 11:11:48 - PDXC Integration (Work notes)
Assigned to sravya talasu.
18-11-2025 11:11:47 - PDXC Integration (Additional comments)
sravya.talasu@dxc.com: Checking the mailbox as per the below
18-11-2025 11:02:57 - Shane Kmet (Work notes)
Platform DXC Integration incident INC0570944 updated INC40526449
18-11-2025 11:02:52 - Shane Kmet (Work notes)
Assigning back to O365 team
I have ran the O365 User Mailbox script for licensing, unsure if replicated, the script failed
18-11-2025 11:02:48 - Shane Kmet (Work notes)
Platform DXC Integration incident INC0570944 updated INC40526449
18-11-2025 10:59:31 - Shane Kmet (Work notes)
Mailbox script terminated with 
"Process is terminated due to StackOverflowException."
18-11-2025 10:14:37 - Zoe O'Brien (Work notes)
.
18-11-2025 10:07:43 - Shane Kmet (Work notes)
Pending O365 User Mailbox replication of the script to apply licensing
The Script is still running
18-11-2025 10:07:43 - Shane Kmet (Additional comments)
Pending O365 User Mailbox replication of the script to apply licensing
The Script is still running
18-11-2025 10:06:46 - Raegan Munro (Work notes)
.
18-11-2025 09:45:13 - Shane Kmet (Work notes)
Re-running the User Mailbox script on O866503
**Pending replication -
Ok. Prerequisites checked. Lets get started!!!!!!!!!!!!!
************************************************************
Checking email address is not in use and modify if necessary
************************************************************
Setting UPN steve.purcell@qr.com.au and email address steve.purcell@qr.com.au
Waiting for steve.purcell@qr.com.au values to sync into Azure
Set-ADUser : Insufficient access rights to perform the operation
At \\corp\app\CVAD_Live_Content\QR_Admin_Tools\Office365\create_user_mailbox_v7.66.ps1:474 char:9
+ Set-ADUser -identity $username -UserPrincipalName $upn -Email ...
+ ~~~~~~~~~~~~~~~~~~~~~~~~~~~~~~~~~~~~~~~~~~~~~~~~~~~~~~~~~~~~~
+ CategoryInfo : NotSpecified: (O866503:ADUser) [Set-ADUser], ADException
+ FullyQualifiedErrorId : ActiveDirectoryServer:8344,Microsoft.ActiveDirectory.Management.Commands.SetADUser
UPN now set to: steve.purcell@qr.com.au
********************************
Check for soft deleted accounts
********************************
No soft deletes found
Error: Parameter set cannot be resolved using the specified named parameters.
***********************************
Setting Usage Location to Australia
***********************************
Usage Location now set to:
******************************************
Check licenses are allocated to account
1. Enterprise Mobility &amp; Security E5
2. Office 365 E5 licence
******************************************
Please hold while we check
.
18-11-2025 09:40:07 - Shane Kmet (Work notes)
Investigating
18-11-2025 09:35:03 - PDXC Integration (Work notes)
Assigned to sravya talasu.
&lt;br/&gt;Hi Team,
Good day!
We have fixed the error for this user mailbox - "steve.purcell@qr.com.au". It will reflect in M365 in 30minutes.
But, we noticed the user is not assigned with Office 365 E5 license. Please assign and route this ticket to us again.
Thanks!
18-11-2025 09:09:33 - PDXC Integration (Work notes)
Assigned to sravya talasu.
18-11-2025 08:58:29 - PDXC Integration (Work notes)
Vendor Referenced this CI Value on Creation not found in database : O365 - Exchange Online
18-11-2025 08:57:58 - Shane Kmet (Work notes)
Platform DXC Integration incident INC0570944 created INC40526449
</t>
  </si>
  <si>
    <t xml:space="preserve">
 2025-11-18 09:09:30 PDXC Integration - State is Work in Progress was New
 2025-11-18 09:35:26 PDXC Integration - Assignment Group is Global Service Desk was DXC O365 Messaging
 2025-11-18 09:45:13 Shane Kmet - Assigned to is Fred Shea was 
 2025-11-18 10:07:43 Shane Kmet - State is On Hold was Work in Progress
 2025-11-18 11:02:44 Shane Kmet - State is Work in Progress was On Hold
 2025-11-18 11:11:47 PDXC Integration - State is On Hold was Work in Progress
 2025-11-19 09:44:28 PDXC Integration - Assignment Group is DXC Infra Active Directory was DXC O365 Messaging
 2025-11-25 12:59:03 Eunice Thai - State is Work in Progress was On Hold
 2025-11-25 15:22:50 PDXC Integration - Assignment Group is DXC CloudOps was DXC Infra Active Directory
 2025-11-25 15:56:07 PDXC Integration - Assignment Group is Global Service Desk was DXC CloudOps
 2025-11-25 16:06:46 Raegan Munro - Assignment Group is DXC O365 Messaging was Global Service Desk
 2025-11-25 16:27:58 PDXC Integration - State is On Hold was Work in Progress
 2025-11-28 08:29:32 PDXC Integration - Assignment Group is Global Service Desk was DXC O365 Messaging
 2025-11-28 08:43:44 Michael Cleary - Assigned to is Fred Shea was 
 2025-11-28 08:46:00 Michael Cleary - Assignment Group is DXC O365 Messaging was Global Service Desk
 2025-12-01 09:41:38 PDXC Integration - Assignment Group is Global Service Desk was DXC O365 Messaging
 2025-12-01 09:53:22 Cameron Horn - Assigned to is Zoe O'Brien was 
 2025-12-01 09:53:25 Cameron Horn - State is Work in Progress was On Hold
 2025-12-01 13:19:01 Raegan Munro - Assignment Group is DXC O365 Messaging was Global Service Desk
 2025-12-01 13:35:41 PDXC Integration - State is On Hold was Work in Progress
 2025-12-09 09:38:59 PDXC Integration - State is Work in Progress was On Hold
 2025-12-09 09:40:01 PDXC Integration - State is Resolved was Work in Progress
 2025-12-14 10:00:05  - State is Closed was Resolved</t>
  </si>
  <si>
    <t xml:space="preserve">
 2025-11-18 09:15:26 Casey Micklesson - Assigned to is Casey Micklesson was 
 2025-11-19 12:55:27 Casey Micklesson - State is On Hold was Work in Progress
 2025-12-04 08:57:09 Casey Micklesson - State is Resolved was On Hold
 2025-12-09 09:00:09  - State is Closed was Resolved</t>
  </si>
  <si>
    <t xml:space="preserve">
 2025-11-17 13:00:55 Gilbert Noble - Assigned to is Gilbert Noble was 
 2025-11-17 13:09:15 Gilbert Noble - Assignment Group is DXC Desktop CBD was DXC Remote Desktop Support
 2025-11-21 08:49:44 PDXC Integration - State is On Hold was Work in Progress
 2025-12-03 12:02:00 PDXC Integration - State is Work in Progress was On Hold
 2025-12-03 12:02:19 PDXC Integration - State is Resolved was Work in Progress
 2025-12-08 13:00:01  - State is Closed was Resolved</t>
  </si>
  <si>
    <t xml:space="preserve">10-12-2025 08:43:26 - Isabelle Connor (Work notes)
Ariba cannot give a root cause analysis as the issue is not reproducible:
"The reported issue is not reproducible in non-production environments and did not find the root cause from the logs. If the same exact issue still persists, please log a new case and share the reproducible steps along with video recording".
05-12-2025 10:27:18 - Isabelle Connor (Work notes)
Have asked Ariba to provide the root cause of this issue.
05-12-2025 10:12:54 - Michelle McDonald (Additional comments)
Thank you. All fixed and i was able to award the event. This one can be closed out now. Appreciate your help.
05-12-2025 08:23:43 - Isabelle Connor (Additional comments)
Morning Michelle, 
The fix has been applied to event off QRP-25-20. You will see the event is at Review Responses (pending selection) state.
Can you please go through the event and make sure all is correct and as should be. Please reply to this ticket with your confirmation that the resolution is satisfactory.
Thanks Isabelle
05-12-2025 08:23:43 - Isabelle Connor (Work notes)
Ariba has applied code correction SS-73582 has been addressed and data fix has been deployed. Now event is in pending selection state.
04-12-2025 05:00:02 - Script Administrator (Work notes)
The incident is back in progress due to being on hold for over 5 days without any update
03-12-2025 15:26:13 - Isabelle Connor (Work notes)
Ariba have confirmed they are still working on case - "reported issue we are working on code correction SS-73582 with high priority"
26-11-2025 11:30:58 - Isabelle Connor (Work notes)
Still awaiting fix and resolution from Ariba
25-11-2025 05:00:01 - Script Administrator (Work notes)
The incident is back in progress due to being on hold for over 5 days without any update
20-11-2025 16:08:30 - Isabelle Connor (Work notes)
Ariba is still actively investigating this issue - they are running a data fix on project/event.
17-11-2025 14:01:55 - Isabelle Connor (Work notes)
SR number: 1379844/2025
17-11-2025 13:37:00 - Isabelle Connor (Work notes)
S0018889114)
17-11-2025 13:20:02 - Isabelle Connor (Work notes)
Will need to raise a SR with Ariba on this issue.
17-11-2025 13:20:02 - Isabelle Connor (Additional comments)
HI Michelle, i will raise this issue with Ariba to investigate and revert/correct.
17-11-2025 12:54:10 - Cameron Horn (Work notes)
Assigning to the CS Ariba Contracts team to assist
</t>
  </si>
  <si>
    <t xml:space="preserve">
 2025-11-17 11:54:02 Cameron Horn - Assigned to is Zoe O'Brien was 
 2025-11-17 12:54:10 Cameron Horn - Assignment Group is CS Ariba Contracts was Global Service Desk
 2025-11-17 13:20:02 Isabelle Connor - Assignment Group is CS Ariba Sourcing was CS Ariba Contracts
 2025-11-17 14:02:26 Isabelle Connor - State is On Hold was Work in Progress
 2025-11-25 05:00:01 Script Administrator - State is Work in Progress was On Hold
 2025-11-26 11:31:01 Isabelle Connor - State is On Hold was Work in Progress
 2025-12-04 05:00:02 Script Administrator - State is Work in Progress was On Hold
 2025-12-04 08:33:00 Isabelle Connor - State is On Hold was Work in Progress
 2025-12-05 08:23:52 Isabelle Connor - State is Work in Progress was On Hold
 2025-12-05 10:27:18 Isabelle Connor - State is On Hold was Work in Progress
 2025-12-10 08:44:19 Isabelle Connor - State is Resolved was On Hold</t>
  </si>
  <si>
    <t xml:space="preserve">10-12-2025 09:34:02 - PDXC Integration (Work notes)
Assigned to Simran Singh.
&lt;br/&gt;Change to the GP Portal authentication portal has been made to allow Credentials and Certificate for Authentication. Issue has been resolved, confirmed with user.
10-12-2025 09:33:56 - PDXC Integration (Additional comments)
mansimran.singh@dxc.com: Change to the GP Portal authentication portal has been made to allow Credentials and Certificate for Authentication, issue resolved now - confirmed with user.
10-12-2025 09:33:54 - PDXC Integration (Work notes)
Assigned to Simran Singh.
&lt;br/&gt;Change to the GP Portal authentication portal has been made to allow Credentials and Certificate for Authentication. Issue has been resolved, confirmed with user.
10-12-2025 09:33:49 - PDXC Integration (Work notes)
Assigned to Simran Singh.
&lt;br/&gt;Change to the GP Portal authentication portal has been made to allow Credentials and Certificate for Authentication. Issue has been resolved, confirmed with user.
10-12-2025 09:33:45 - PDXC Integration (Additional comments)
mansimran.singh@dxc.com: Change to the GP Portal authentication portal has been made to allow Credentials and Certificate for Authentication, issue resolved now - confirmed with user.
10-12-2025 09:33:14 - PDXC Integration (Work notes)
Assigned to Simran Singh.
10-12-2025 09:33:05 - PDXC Integration (Additional comments)
mansimran.singh@dxc.com: Change to the GP Portal authentication portal has been made to allow Credentials and Certificate for Authentication. Issue has been resolved, confirmed with user.
10-12-2025 09:32:28 - PDXC Integration (Work notes)
Assigned to Simran Singh.
10-12-2025 09:04:18 - PDXC Integration (Work notes)
Assigned to Simran Singh.
10-12-2025 09:04:08 - PDXC Integration (Work notes)
Assigned to Simran Singh.
&lt;br/&gt;Added attachment ::  GP Incident.png
10-12-2025 09:02:28 - PDXC Integration (Work notes)
Assigned to Simran Singh.
10-12-2025 09:02:22 - PDXC Integration (Additional comments)
mansimran.singh@dxc.com: Hi All,
As discussed on teams.
Thank you for confirming that this MFA issue has now been resolved. and thank you for you patience and assistance with getting this resolved.
I am now closing this ticket.
Kind regards,
Simran.
08-12-2025 12:38:54 - PDXC Integration (Work notes)
Assigned to Simran Singh.
08-12-2025 12:38:47 -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13:29:04 - PDXC Integration (Work notes)
Assigned to Simran Singh.
04-12-2025 13:29:00 -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09:23:24 - PDXC Integration (Work notes)
Assigned to Simran Singh.
03-12-2025 09:23:23 - PDXC Integration (Additional comments)
mansimran.singh@dxc.com: Vendor has advised to change the QR Client Authentication (Allow Authentication with user credentials OR Client Certificate) to Yes. We will make this change after hours and will monitor the issue then.
01-12-2025 16:40:05 - PDXC Integration (Work notes)
Assigned to Simran Singh.
&lt;br/&gt;Awaiting call with Vendor and testing from the users
27-11-2025 09:55:00 - Anna Rusis (Work notes)
Platform DXC Integration incident INC0570684 updated INC40509199
27-11-2025 09:54:56 - Anna Rusis (Additional comments)
Morning, I've had to verify my info again when logging out of my point of transaction (POT) branch on rail studio and logging into Caboolture POT. It popped up when I accessed my emails to send them something on Outlook. I believe this is a common issue with others still
26-11-2025 16:41:19 - PDXC Integration (Work notes)
Assigned to Simran Singh.
26-11-2025 16:41:14 - PDXC Integration (Work notes)
Assigned to Simran Singh.
26-11-2025 16:41:07 -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26-11-2025 16:04:22 - Eunice Thai (Work notes)
Platform DXC Integration incident INC0570684 updated INC40509199
26-11-2025 16:04:16 - Eunice Thai (Work notes)
ESM IM: Ticket found within reporting as on hold awaiting caller for more than 5 days. Shifting back into active. Team please follow up with end user ASAP.
21-11-2025 15:21:33 - PDXC Integration (Work notes)
Assigned to Simran Singh.
21-11-2025 15:21:28 -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19-11-2025 13:37:53 - PDXC Integration (Work notes)
Assigned to Simran Singh.
19-11-2025 13:37:23 - PDXC Integration (Work notes)
Assigned to Simran Singh.
19-11-2025 13:37:15 -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19-11-2025 13:37:08 - PDXC Integration (Work notes)
Assigned to Simran Singh.
19-11-2025 13:37:03 -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18-11-2025 15:22:23 - PDXC Integration (Work notes)
Assigned to Simran Singh.
17-11-2025 11:41:14 - Raegan Munro (Work notes)
Platform DXC Integration incident INC0570684 created INC40509199
17-11-2025 11:41:07 - Raegan Munro (Work notes)
Assigning to Firewall as per INC0569228.
17-11-2025 11:40:11 - Raegan Munro (Work notes)
Investigating.
17-11-2025 11:23:19 - Anna Rusis (Additional comments)
I've just had it want to verify my identity using Teams and Outlook too just now at 11:20am.
</t>
  </si>
  <si>
    <t xml:space="preserve">
 2025-11-17 11:19:57 Shane Kmet - Assigned to is Fred Shea was 
 2025-11-17 11:41:07 Raegan Munro - Assignment Group is DXC Security Firewall Management was Global Service Desk
 2025-11-19 13:37:15 PDXC Integration - State is On Hold was Work in Progress
 2025-11-26 16:04:16 Eunice Thai - State is Work in Progress was On Hold
 2025-11-26 16:41:07 PDXC Integration - State is On Hold was Work in Progress
 2025-12-10 09:32:25 PDXC Integration - State is Work in Progress was On Hold
 2025-12-10 09:33:45 PDXC Integration - State is Resolved was Work in Progress</t>
  </si>
  <si>
    <t xml:space="preserve">
 2025-11-17 09:55:13 Cameron Horn - Assigned to is George Knight was 
 2025-11-17 11:51:40 Raegan Munro - Assignment Group is Obzervr Capture (Digital Maintainer) was Global Service Desk
 2025-11-17 13:41:04 Aditya Jha - Assigned to is Tanmay Dave was 
 2025-11-28 14:05:39 Tanmay Dave - State is On Hold was Work in Progress
 2025-12-03 16:27:38 Tanmay Dave - State is Resolved was On Hold
 2025-12-08 17:00:04  - State is Closed was Resolved</t>
  </si>
  <si>
    <t xml:space="preserve">11-12-2025 12:56:38 - PDXC Integration (Work notes)
Assigned to Jeevan N.
11-12-2025 12:56:38 - PDXC Integration (Work notes)
Assigned to Jeevan N.
11-12-2025 12:56:32 - PDXC Integration (Additional comments)
matangi.jayapaul@dxc.com: checking with teams internally will provide an update shortly and confirm if you are still facing the issue.
05-12-2025 13:18:09 - Joanna Varga (Work notes)
Platform DXC Integration incident INC0570582 updated INC40508337
05-12-2025 13:18:04 - Joanna Varga (Additional comments)
Not sure what I am checking but I still cannot preview the files
05-12-2025 12:59:04 - PDXC Integration (Work notes)
Assigned to Jeevan N.
05-12-2025 12:58:57 - PDXC Integration (Additional comments)
nancy@dxc.com: We have updated the GPO please check and confirm
04-12-2025 15:52:38 - PDXC Integration (Work notes)
Assigned to Jeevan N.
04-12-2025 15:52:18 - PDXC Integration (Work notes)
Assigned to Jeevan N.
04-12-2025 15:52:16 - PDXC Integration (Additional comments)
jeevan.n@dxc.com: We have updated the GPO please check and confirm
02-12-2025 19:17:08 - PDXC Integration (Work notes)
Assigned to Jeevan N.
02-12-2025 19:17:06 - PDXC Integration (Additional comments)
nancy@dxc.com: Had a call with the requester and have taken error screenshot further checking the GPO with the user
02-12-2025 02:34:04 - PDXC Integration (Additional comments)
jeevan.n@dxc.com: Had a call with the requester and have taken error screenshot further checking the GPO with the user
02-12-2025 02:34:04 - PDXC Integration (Work notes)
Assigned to Jeevan N.
28-11-2025 15:21:20 - Joanna Varga (Work notes)
Platform DXC Integration incident INC0570582 updated INC40508337
28-11-2025 15:21:15 - Joanna Varga (Additional comments)
Hello, I am available now until 4:30pm. Or if that doesn't suit you can teams message me when you are ready.
28-11-2025 13:34:48 - PDXC Integration (Work notes)
Assigned to Jeevan N.
28-11-2025 13:34:42 - PDXC Integration (Additional comments)
jeevan.n@dxc.com: Hi please let me know your available time to discuss so i can get the gpresult of the machine
27-11-2025 14:08:11 - Joanna Varga (Work notes)
Platform DXC Integration incident INC0570582 updated INC40508337
27-11-2025 14:08:06 - Joanna Varga (Additional comments)
Hi, you are not asking me this question are you? Cause I don't know what you are referring to. However, I keep getting the email, so just checking. I also notice that this is happening with all types of docs, not just PDFs. Even word templates that were as far as I know created in-house?? 
Jo
26-11-2025 16:51:58 - PDXC Integration (Work notes)
Assigned to Jeevan N.
26-11-2025 16:51:53 - PDXC Integration (Additional comments)
jeevan.n@dxc.com: Hi ,
Please share the GPO result of the machine
25-11-2025 15:25:09 - PDXC Integration (Work notes)
Assigned to Jeevan N.
25-11-2025 15:24:24 - PDXC Integration (Work notes)
Assigned to Jeevan N.
25-11-2025 15:24:21 - PDXC Integration (Additional comments)
jeevan.n@dxc.com: Hi ,
Please share the GPO result of the machine
25-11-2025 10:56:14 - PDXC Integration (Work notes)
Assigned to Jeevan N.
25-11-2025 10:28:05 - PDXC Integration (Work notes)
According to https://support.microsoft.com/en-us/topic/file-explorer-automatically-disables-the-preview-feature-for-files-downloaded-from-the-internet-56d55920-6187-4aae-a4f6-102454ef61fb
and through testing, I can confirm that the files that Jo is downloading from Meridian are being marked a blocked. Unblocking the files will work, but the PC will need to be restarted after the file properties have been adjusted. Can we please look at having an exemption put in place to not block these drawing files for Jo?
25-11-2025 10:20:14 - PDXC Integration (Work notes)
Assigned to Peter Huthwaite.
24-11-2025 15:36:48 - PDXC Integration (Work notes)
Assigned to Peter Huthwaite.
24-11-2025 15:36:39 - PDXC Integration (Work notes)
Assigned to Peter Huthwaite.
24-11-2025 15:36:34 - PDXC Integration (Work notes)
Assigned to Peter Huthwaite.
&lt;br/&gt;I have reached out to the Security team to discuss best course of action.
24-11-2025 15:36:33 - PDXC Integration (Additional comments)
peter.huthwaite@dxc.com: Hi @Joanna Varga,
The security team have advised that we should be able to put in a GPO exemption regarding this issue. I will keep you informed and if I need anymore information I will be in touch.
Cheers,
Peter Huthwaite
21-11-2025 11:25:34 - PDXC Integration (Work notes)
Assigned to Peter Huthwaite.
21-11-2025 11:25:33 - PDXC Integration (Work notes)
Assigned to Peter Huthwaite.
21-11-2025 11:25:24 - PDXC Integration (Additional comments)
peter.huthwaite@dxc.com: Hi @Joanna Varga,
Thank you for your time on the phone today. As discussed I will give you a call at 2pm to help with your PDF preview issue.
Cheers,
Peter Huthwaite
21-11-2025 11:25:18 - PDXC Integration (Work notes)
Assigned to Peter Huthwaite.
&lt;br/&gt;Jo is not available until 2pm today.
17-11-2025 10:59:43 - PDXC Integration (Work notes)
Assigned to Peter Huthwaite.
17-11-2025 10:10:14 - PDXC Integration (Work notes)
Vendor Referenced this Business Service Value on Creation not found in database : Adobe Suite
17-11-2025 10:09:55 - Gilbert Noble (Work notes)
Platform DXC Integration incident INC0570582 created INC40508337
17-11-2025 09:52:53 - Andy Phan (Work notes)
Called user and remoted into QRSL-GJHSOFC9OP.
Checked the issue with Adobe PDF previews and enabled thumbnail previews in Adobe settings. 
Asked user to save and restart QRSL-GJHSOFC9OP
Adobe PDF preview is working on for the desktop. But files obtained from Hightail is still giving the preview error. 
Outlook is still having the preview issue. 
Assigning to Desktop Remote Team.
17-11-2025 09:18:27 - Andy Phan (Work notes)
Investigating
</t>
  </si>
  <si>
    <t xml:space="preserve">
 2025-11-17 08:03:17 Shane Kmet - Assigned to is George Knight was 
 2025-11-17 08:49:37 Fred Shea - Assigned to is Fred Shea was George Knight
 2025-11-17 08:52:53 Fred Shea - Assignment Group is Banking Services was Global Service Desk
 2025-11-25 09:15:54 Liam Bryan - State is On Hold was Work in Progress
 2025-11-26 10:04:52 Shane Kmet - State is Work in Progress was On Hold
 2025-11-26 11:10:45 PDXC Integration - State is On Hold was Work in Progress
 2025-12-05 17:23:09 PDXC Integration - State is Work in Progress was On Hold
 2025-12-05 17:27:25 PDXC Integration - State is Resolved was Work in Progress
 2025-12-10 18:00:00  - State is Closed was Resolved</t>
  </si>
  <si>
    <t xml:space="preserve">12-12-2025 08:55:31 - Tanmay Dave (Additional comments)
Will contact the user to fix this issue.
11-12-2025 13:32:58 - PDXC Integration (Work notes)
Assigned to Michael Cleary.
&lt;br/&gt;INC0570530  will remain active in QR ServiceNow
11-12-2025 13:32:58 - PDXC Integration (Work notes)
Assigned to Michael Cleary.
&lt;br/&gt;INC0570530  will remain active in QR ServiceNow
11-12-2025 13:32:50 - PDXC Integration (Additional comments)
mshea9@dxc.com: INC0570530  will remain active in QR ServiceNow
11-12-2025 13:31:49 - PDXC Integration (Work notes)
Assigned to Michael Cleary.
09-12-2025 16:25:24 - PDXC Integration (Work notes)
Hi Team,
The Obzervr application is installed on the user's machine but is not opening. The issue appears to be related to device functionality. Please coordinate with the concerned team to resolve this.
Thankyou.
08-12-2025 15:01:34 - PDXC Integration (Work notes)
Assigned to Bhagyashree Muchetty.
&lt;br/&gt;Checking with user on teams regarding the issue.
04-12-2025 07:48:42 - Raegan Munro (Work notes)
Platform DXC Integration incident INC0570530 updated INC40508429
04-12-2025 07:48:37 - Raegan Munro (Work notes)
Description of Issue:
 User called to advise that they have spoken to Bhagyashree Muchetty but the issue was unable to be resolved.
Troubleshooting:
 User believes the issue is with the device itself as it is working with their other devices. 
Advised that Service Desk is unable to do further troubleshooting until the ticket is sent back with Intunes findings. 
Leaving ticket with Intune for further troubleshooting. 
============================ 
Username: Dan Oliver
Employee ID: R301261
PC Name: SM231095 / QRST-GFUESA0XOL
Contact Number: 0419 158 046
02-12-2025 12:01:18 - PDXC Integration (Work notes)
Assigned to Bhagyashree Muchetty.
&lt;br/&gt;From: Muchetty, Bhagyashree &lt;bhagyashree.muchetty@dxc.com&gt; 
Sent: 02 December 2025 07:30 AM
To: Oliver, Dan &lt;dan.oliver@qr.com.au&gt;
Cc: GDIC India Modern Workplace MDM team &lt;indiawpsmdm@dxc.com&gt;
Subject: RE: QR - INC40508429 - Obzervr not showing in Software Centre
Hi Daniel,
Greetings,
I had pinged you in teams but haven't received a response. Hence, following up via email
Please let us know your available time to connect for a call on the issue.
Thanks &amp; regards
Bhagyashree.
Modern Management, MDM
DXC Technology
bhagyashree.muchetty@dxc.com
Bangalore, India
DXC.com | Twitter | Facebook | LinkedIn
02-12-2025 12:01:15 - PDXC Integration (Work notes)
Assigned to Bhagyashree Muchetty.
02-12-2025 12:01:14 - PDXC Integration (Work notes)
Assigned to Bhagyashree Muchetty.
02-12-2025 12:01:10 - PDXC Integration (Additional comments)
bhagyashree.muchetty@dxc.com: From: Muchetty, Bhagyashree &lt;bhagyashree.muchetty@dxc.com&gt; 
Sent: 02 December 2025 07:30 AM
To: Oliver, Dan &lt;dan.oliver@qr.com.au&gt;
Cc: GDIC India Modern Workplace MDM team &lt;indiawpsmdm@dxc.com&gt;
Subject: RE: QR - INC40508429 - Obzervr not showing in Software Centre
Hi Daniel,
Greetings,
I had pinged you in teams but haven't received a response. Hence, following up via email
Please let us know your available time to connect for a call on the issue.
Thanks &amp; regards
Bhagyashree.
Modern Management, MDM
DXC Technology
bhagyashree.muchetty@dxc.com
Bangalore, India
DXC.com | Twitter | Facebook | LinkedIn
02-12-2025 11:58:28 - PDXC Integration (Work notes)
Assigned to Bhagyashree Muchetty.
02-12-2025 11:36:35 - PDXC Integration (Additional comments)
diya.dey@dxc.com: Hi Team,
Please assist on this, we do not have the following application in the sccm console.
Thanks
02-12-2025 11:08:14 - PDXC Integration (Work notes)
Assigned to Yeasinur Rahman Joy.
&lt;br/&gt;Called the user and was able to remote in. Verified in DRA that the user is a member of the AP_DigitalMaintainer-SSO group. Attempted to open the Company Portal, but it is not launching. Also observed that Group Policy (GP) was taking a long time to update. Advised the user to wait for the update to complete and try again.
User later called back confirming that GP has updated; however, the Company Portal is still not opening. Will escalate this issue to the concerned team for further investigation.
02-12-2025 09:48:44 - PDXC Integration (Work notes)
Assigned to Yeasinur Rahman Joy.
02-12-2025 09:34:49 - Andy Phan (Work notes)
Platform DXC Integration incident INC0570530 updated INC40508429
02-12-2025 09:34:45 - Andy Phan (Work notes)
User called back.  Issue is still happening, Obzervr not showing in Software Centre. 
SDA was unable to remote into QRST-GFUESA0XOL. User confirms Global Protect is enabled. 
Nexthink confirmed device is Windows 10. 
SDA advised user to check the software centre. There is nothing to update and the device compliance is fine. 
SDA advised user to restart the QRST-GFUESA0XOL. Still unable to remote into QRST-GFUESA0XOL. 
Assigning to DXC Desktop CBD as per KB0010419 for further assistance.
02-12-2025 09:19:26 - Andy Phan (Work notes)
Investigating
02-12-2025 06:29:03 - George Knight (Additional comments)
Hi Dan 
I wanted to check if this was still an issue?
If so, please contact the IT Service Desk on 07 3072 5000 (Option 1) and quote the ticket number when it is convenient so we can assist you further.
If not, please reply to this email and we will resolve the ticket.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01-12-2025 07:34:35 - Raegan Munro (Work notes)
Pending users contact later today.
28-11-2025 09:40:16 - Ruey Lim (Work notes)
From: Oliver, Dan &lt;Dan.Oliver@qr.com.au&gt; 
Sent: Friday, 28 November 2025 8:36 AM
To: IT Service Desk &lt;ITServiceDesk@qr.com.au&gt;
Subject: Re: INC0570530 - Obzervr not showing in Software Centre
Hi ,
Still not able to locate or download the obzerver app to my laptop, I will be at my desk on Monday the 1st and will contact you then.
Cheers
Dan Oliver
SYSTEMS CABLE JOINTER
Mill St Depot, Mill St Depot 
1 Mill St PO Box 3357 Gardentown 4350 • Toowoomba, Queensland 
T: 8930138
M: 0419158046
F: 8930183 
W: queenslandrail.com.au
=======================================================================
User still unable to download Obzervr
Awaiting user to be available on Monday
27-11-2025 10:36:17 - Raegan Munro (Work notes)
From: IT Service Desk 
Sent: Thursday, 27 November 2025 11:36 AM
To: Oliver, Dan &lt;Dan.Oliver@qr.com.au&gt;
Subject: INC0570530 - Obzervr not showing in Software Centre
Hi Dan,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INC0570530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27-11-2025 10:35:54 - Raegan Munro (Work notes)
Investigating.
26-11-2025 11:04:21 - Raegan Munro (Additional comments)
Hi Dan,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INC0570530 when you do so. 
In the event that you are no longer having these issues please advise so that we may proceed with ticket closure. 
Kind regards, 
Raegan.
26-11-2025 11:03:57 - Raegan Munro (Work notes)
Investigating.
25-11-2025 13:12:53 - Liam Bryan (Work notes)
Contacting user to confirm status of issue now device is confirmed to be enrolled.
Called 0419 158 046, rang out
sent email.
25-11-2025 13:12:53 - Liam Bryan (Additional comments)
Hi Dan,
I'm reaching out regarding INC0570530 -  Obzervr not showing in Software Centre.
I attempted to contact you through 419 158 046, but was unable to reach you.
The Deployment Team have verified your device is now properly enrolled in the company system.
In order to resolve your incident we'll need to confirm if the device is working and Obzervr is now available.
When possible, please contact the Service Desk on 07 3072 5000 (option 1) and quote INC0570530 to the agent who answers the call so we can assist.
We're also available at ITServiceDesk@qr.com.au and will see any comments you make this ticket if you'd prefer.
Kind regards,
Liam Bryan
25-11-2025 13:09:58 - Liam Bryan (Work notes)
Investigating
25-11-2025 12:51:59 - PDXC Integration (Additional comments)
mshea9@dxc.com: Hi Daniel,
Please ignore the prior notification stating that your issue was resolved, that was an error with the ticketing system.
Your issue remains under investigation by support teams.
Kind Regards,
Service Desk
25-11-2025 12:49:38 - Micheal Shea (Work notes)
Platform DXC Integration incident INC0570530 updated INC40508429
19-11-2025 14:22:28 - PDXC Integration (Work notes)
Hi Team,
User device is enrolled completely from Intune for data and internet access check with concern team.
Thankyou.
19-11-2025 11:45:03 - PDXC Integration (Additional comments)
bhagyashree.muchetty@dxc.com: Pinged user on teams regarding the issue.
19-11-2025 11:45:03 - PDXC Integration (Work notes)
Assigned to Bhagyashree Muchetty.
18-11-2025 14:35:04 - PDXC Integration (Work notes)
Assigned to Bhagyashree Muchetty.
18-11-2025 14:34:56 - PDXC Integration (Additional comments)
bhagyashree.muchetty@dxc.com: Hi team,
Could you please share the affected device serial numbers of iPhone and windows.
Thankyou
18-11-2025 07:23:17 - Shane Kmet (Work notes)
Platform DXC Integration incident INC0570530 updated INC40508429
18-11-2025 07:23:13 - Shane Kmet (Work notes)
Issue/s:
User called in, had called yesterday and has an incident report
Came from a chat, states can only contact user via email, user needs support form someone onsite for the tablet
User said laptop is also not loading updates, kicks user out of Global Protect, had no data, no internet
User feels there is a bigger issue with the device outside of just installing Obzervr 
INC0570530 / INC40580429
Troubleshooting:
User said they are not at the desk all the time, unable to provide assistance to the resolver via email
User said MS Teams access is also not going to work for user 
User works out in the filed, ,does not have access to a Techbar
User would like this to be provided via phone call, to organize a time to locate himself on site to connect to LAN to proceed, and to discuss support
Phone call to 0419 158 046
=================================
Name: Dan Oliver
Contact number: 0419 158 046
Hours of Contact: 7am to 4pm
Service Number / User ID: R301261
Location: moves around, but current location Toowoomba Depot
17-11-2025 14:27:49 - PDXC Integration (Work notes)
Assigned to Bhagyashree Muchetty.
17-11-2025 14:27:43 - PDXC Integration (Work notes)
Assigned to Bhagyashree Muchetty.
17-11-2025 14:27:43 - PDXC Integration (Work notes)
Assigned to Bhagyashree Muchetty.
&lt;br/&gt;From: Muchetty, Bhagyashree &lt;bhagyashree.muchetty@dxc.com&gt; 
Sent: 17 November 2025 09:57 AM
To: Oliver, Dan &lt;dan.oliver@qr.com.au&gt;
Cc: GDIC India Modern Workplace MDM team &lt;indiawpsmdm@dxc.com&gt;
Subject: QR - INC40508429 - Obzervr not showing in Software Centre
Hi Daniel,
Greetings,
I had pinged you in teams but haven't received a response. Hence, following up via email
Please let us know your available time to connect for a call on the issue.
Thanks &amp; regards
Bhagyashree.
Modern Management, MDM
DXC Technology
bhagyashree.muchetty@dxc.com
Bangalore, India
DXC.com | Twitter | Facebook | LinkedIn
17-11-2025 14:27:39 - PDXC Integration (Additional comments)
bhagyashree.muchetty@dxc.com: From: Muchetty, Bhagyashree &lt;bhagyashree.muchetty@dxc.com&gt; 
Sent: 17 November 2025 09:57 AM
To: Oliver, Dan &lt;dan.oliver@qr.com.au&gt;
Cc: GDIC India Modern Workplace MDM team &lt;indiawpsmdm@dxc.com&gt;
Subject: QR - INC40508429 - Obzervr not showing in Software Centre
Hi Daniel,
Greetings,
I had pinged you in teams but haven't received a response. Hence, following up via email
Please let us know your available time to connect for a call on the issue.
Thanks &amp; regards
Bhagyashree.
Modern Management, MDM
DXC Technology
bhagyashree.muchetty@dxc.com
Bangalore, India
DXC.com | Twitter | Facebook | LinkedIn
17-11-2025 10:22:58 - PDXC Integration (Work notes)
Assigned to Bhagyashree Muchetty.
17-11-2025 10:17:28 - Tanmay Dave (Work notes)
Platform DXC Integration incident INC0570530 created INC40508429
17-11-2025 10:17:18 - Tanmay Dave (Additional comments)
Hi @Mark Sully
Can your team please assist in installing Obzervr app to the user's device.
Thanks
</t>
  </si>
  <si>
    <t xml:space="preserve">
 2025-11-17 10:17:20 Tanmay Dave - Assignment Group is DXC Intune Support was Obzervr Capture (Digital Maintainer)
 2025-11-17 14:27:36 PDXC Integration - State is On Hold was Work in Progress
 2025-11-25 12:49:33 Micheal Shea - Assignment Group is Global Service Desk was DXC Intune Support
 2025-11-25 12:50:13 PDXC Integration - State is Work in Progress was On Hold
 2025-11-25 12:59:28 Cameron Horn - Assigned to is Raegan Munro was 
 2025-11-25 13:12:53 Liam Bryan - State is On Hold was Work in Progress
 2025-12-02 09:34:45 Andy Phan - State is Work in Progress was On Hold
 2025-12-02 11:08:20 PDXC Integration - Assignment Group is DXC Desktop Technology SCCM was DXC Desktop CBD
 2025-12-02 11:36:35 PDXC Integration - Assignment Group is DXC Intune Support was DXC Desktop Technology SCCM
 2025-12-02 12:01:08 PDXC Integration - State is On Hold was Work in Progress
 2025-12-09 16:25:17 PDXC Integration - State is Work in Progress was On Hold
 2025-12-09 16:31:32 Gilbert Noble - Assignment Group is Obzervr Capture (Digital Maintainer) was Global Service Desk
 2025-12-11 13:31:48 PDXC Integration - Assignment Group is Global Service Desk was Obzervr Capture (Digital Maintainer)
 2025-12-11 13:32:50 PDXC Integration - State is Resolved was Work in Progress
 2025-12-11 13:33:33 Micheal Shea - State is Work in Progress was Resolved</t>
  </si>
  <si>
    <t xml:space="preserve">26-11-2025 09:21:50 - Andy Phan (Work notes)
Advised user about the workaround for Edge and PDFs. But user does not think it is practical. 
Assigning to Win11 Project Hypercare for further assistance.
26-11-2025 09:21:03 - Andy Phan (Work notes)
Investigating
26-11-2025 08:29:20 - Keith Quirk (Additional comments)
Hi Andy, I have had a temporary work around put in place. where all files that I need printed from Edge are first downloaded as a PDF and then printed. However this is not really a practical fix for the quantity of files that I print from Edge to fulfill my duties as I am having several other Windows 11 related issues with my PC and the moment. Ideally having another browser such as Chrome installed of having my PC reverted to Windows 10 would be the best fix at this stage.
26-11-2025 08:16:51 - Andy Phan (Work notes)
Pending user response
26-11-2025 08:16:51 - Andy Phan (Additional comments)
Hi Keith,
I'm just following up regarding the printing issue. 
Are you still having issues with printing from Iway Card?
Please contact us on 0730725000, alternatively you can reach us on ITServiceDesk@qr.com.au and we will be able to assist you further.
Kind regards,
Andy Phan
26-11-2025 08:14:32 - Andy Phan (Work notes)
Investigating
25-11-2025 08:16:28 - Andy Phan (Work notes)
Pending user response
25-11-2025 08:16:28 - Andy Phan (Additional comments)
Hi Keith,
Are you still having issues with printing from Iway Card?
Please contact us on 0730725000, alternatively you can reach us on ITServiceDesk@qr.com.au and we will be able to assist you further.
Kind regards,
Andy Phan
25-11-2025 08:11:34 - Andy Phan (Work notes)
Investigating
24-11-2025 10:33:45 - Dhruvkumar Kerai (Additional comments)
Hi Keith, 
I tried contacting you on 07 30728647 but you were unreachable. Please contact us on 0730725000, alternatively you can reach us on ITServiceDesk@qr.com.au and we will be able to assist you further.
Kind regards,
Dhruv Kerai
24-11-2025 10:33:45 - Dhruvkumar Kerai (Work notes)
Called user left a VM - 07 30728647
24-11-2025 10:26:46 - Dhruvkumar Kerai (Work notes)
investigating
24-11-2025 06:18:54 - Frederic Shea (Work notes)
SDA assigning to Win11 Service Desk
23-11-2025 14:48:48 - Benjamin Shegog (Work notes)
Received call from EU, have followed all steps in KB0021986 but steps were already taken/set.
Printing issue does not only occur when attempting to print from MS Edge's in-built adobe document handler - fault also occurs when documents are downloaded locally and manually opened with native adobe program itself.
Documents will appear to have correct number of pages in print preview, but will show several thousand on printer itself when selecting job.
EU also requesting Chrome to be installed as potential workaround
21-11-2025 06:38:21 - Frederic Shea (Additional comments)
Hey Keith,
We are just reaching out in regard to a ticket that you have active with us; INC0570461 - Unable to print from  Iway Card.
Could you please reach out so that we can assist you further with this matter, either by responding to this email or reaching out to us on 07 3072 5000.
Kind regards,
Frederic.
21-11-2025 06:38:21 - Frederic Shea (Work notes)
SDA to run though KB0021986  to assist with temp work around with this Win11 known issue
21-11-2025 03:51:11 - Keith Quirk (Additional comments)
Hi Yes, I am still having this issue. I have just tried to print off a job card and the job that was sent to the printer was 2998 pages for what should have been a 1-page print. I understand that there were known issues when printing from edge on Windows 11 but as this is the primary way that RTC retrieve job cards, myself included I feel that there needs to be a fix before this is rolled out any further.
20-11-2025 07:34:41 - Raegan Munro (Additional comments)
Hi Keith,
I just wanted to follow up with you and determine if you are still having issues with your printer?
If so, please give us a call on 07 3072 5000 (we are option 1), or alternatively email us at ITServiceDesk@qr.com.au so that we may complete further troubleshooting. Please be sure to cite incident no. INC0570461 when you do so. 
In the event that you are no longer having these issues please advise so that we may proceed with ticket closure. 
Kind regards, 
Raegan.
20-11-2025 07:32:51 - Raegan Munro (Work notes)
Investigating.
19-11-2025 09:17:15 - Raegan Munro (Work notes)
Pending Thursday.
18-11-2025 10:11:44 - Raegan Munro (Work notes)
Pending Thursday.
17-11-2025 08:22:56 - Frederic Shea (Additional comments)
Hey Keith,
Sorry to bother you further on your RDO, We will reach out to you again on Thursday to assist you further.
If there is anyone else on site that is able to assist us further please have them quite this ticket number when/ if they call to look further into this matter.
Kind regards,
Frederic.
17-11-2025 08:19:08 - Andy Phan (Work notes)
Pending User return Thursday 20th
17-11-2025 08:17:30 - Andy Phan (Work notes)
Investigating
17-11-2025 07:13:10 - Frederic Shea (Work notes)
please ignore notes from INC0570519
17-11-2025 07:11:34 - Frederic Shea (Work notes)
User ID Name Description Created Last Logon OU Location Issue Type
O918714 Brooks, Megan QR; Template "O" Account for new LAN Account Creations for Queensland Rail Contractors   - TEMPLATE ACCOUNT MUST NEVER BE ENABLED (Non-Standard Account) 11/14/2025 12:22:33 PM 1/1/1601 10:00:00 AM corp.qr.com.au/QR Users/Brisbane (cptprdfps004) Redirect Users/Standard/ Issue with account as description hasn't changed.
O918742 Ghai, Ravi QR; Template "O" Account for new LAN Account Creations for Queensland Rail Contractors   - TEMPLATE ACCOUNT MUST NEVER BE ENABLED (Non-Standard Account) 11/14/2025 4:40:39 PM 1/1/1601 10:00:00 AM corp.qr.com.au/QR Users/Brisbane (cptprdfps004) Redirect Users/Standard/ Issue with account as description hasn't changed.
R918685 Holznagel-Reid, Daniel QR; Template "R" Account for new LAN Account Creations for Queensland Rail Permanent Employees  - TEMPLATE ACCOUNT MUST NEVER BE ENABLED  (Non-Standard Account) 11/13/2025 1:12:34 PM 1/1/1601 10:00:00 AM corp.qr.com.au/QR Users/Brisbane (cptprdfps004) Redirect Users/Standard/ Issue with account as description hasn't changed.
R918678 Jahnke, Tupou QR; Template "R" Account for new LAN Account Creations for Queensland Rail Permanent Employees  - TEMPLATE ACCOUNT MUST NEVER BE ENABLED  (Non-Standard Account) 11/13/2025 12:19:55 PM 1/1/1601 10:00:00 AM corp.qr.com.au/QR Users/Brisbane (cptprdfps004) Redirect Users/Standard/ Issue with account as description hasn't changed.
R918751 McEwan, Blake QR; Template "R" Account for new LAN Account Creations for Queensland Rail Permanent Employees  - TEMPLATE ACCOUNT MUST NEVER BE ENABLED  (Non-Standard Account) 11/13/2025 3:57:00 PM 1/1/1601 10:00:00 AM corp.qr.com.au/QR Users/Brisbane (cptprdfps004) Redirect Users/Standard/ Issue with account as description hasn't changed.
R918774 McIntyre, Andrew QR; Template "R" Account for new LAN Account Creations for Queensland Rail Permanent Employees  - TEMPLATE ACCOUNT MUST NEVER BE ENABLED  (Non-Standard Account) 11/13/2025 4:06:57 PM 1/1/1601 10:00:00 AM corp.qr.com.au/QR Users/Brisbane (cptprdfps004) Redirect Users/Standard/ Issue with account as description hasn't changed.
O904835 Molachino, Jason QR; Template "O" Account for new LAN Account Creations for Queensland Rail Contractors   - TEMPLATE ACCOUNT MUST NEVER BE ENABLED (Non-Standard Account) 11/13/2025 4:39:45 PM 1/1/1601 10:00:00 AM corp.qr.com.au/QR Users/Brisbane (cptprdfps004) Redirect Users/Standard/ Issue with account as description hasn't changed.
R918684 Novak, John QR; Template "R" Account for new LAN Account Creations for Queensland Rail Permanent Employees  - TEMPLATE ACCOUNT MUST NEVER BE ENABLED  (Non-Standard Account) 11/13/2025 3:52:06 PM 1/1/1601 10:00:00 AM corp.qr.com.au/QR Users/Brisbane (cptprdfps004) Redirect Users/Standard/ Issue with account as description hasn't changed.
O918731 Pascoe, Andrew QR; Template "O" Account for new LAN Account Creations for Queensland Rail Contractors   - TEMPLATE ACCOUNT MUST NEVER BE ENABLED (Non-Standard Account) 11/14/2025 8:30:20 AM 1/1/1601 10:00:00 AM corp.qr.com.au/QR Users/Brisbane (cptprdfps004) Redirect Users/Standard/ Issue with account as description hasn't changed.
17-11-2025 07:03:39 - Frederic Shea (Work notes)
Pending User return Thursday 20th
17-11-2025 07:00:59 - Keith Quirk (Additional comments)
Good morning Fredrick, I am currently on my rostered days off and will not be in the office again until Thursday. The issue that was encountered was not that I couldn't print a job card from Iway (Sapiens) from edge, but rather that when a 1 page document would be sent to a printer, it would try to print 2918 pages of nothing. Iway (Sapiens) is the main and sometimes only way Rail Traffic Crew can obtain their workings for the day. This issue effectively prevents myself and others in my office with the windows 11 upgrade from assisting other RTC but issueing them with Job cards when the Iway kiosks are down.
17-11-2025 06:52:14 - Frederic Shea (Additional comments)
Hey Keith,
We are just reaching out in regard to a ticket that you have active with us; INC0570461 - Unable to print from  Iway Card.
Could you please reach out so that we can assist you further with this matter, either by responding to this email or reaching out to us on 07 3072 5000.
Kind regards,
Frederic.
</t>
  </si>
  <si>
    <t xml:space="preserve">
 2025-11-16 08:02:31 Sandeep Boyapati - State is On Hold was Work in Progress
 2025-11-17 05:56:09 Shane Kmet - Assigned to is Fred Shea was Sandeep Boyapati
 2025-11-23 14:48:48 Ben Shegog - State is Work in Progress was On Hold
 2025-11-24 06:18:54 Fred Shea - Assignment Group is Win11 Service Desk was Global Service Desk
 2025-11-24 10:33:45 Dhruv Kerai - State is On Hold was Work in Progress
 2025-11-26 08:56:48 Andy Phan - Assigned to is Andy Phan was 
 2025-11-26 09:21:50 Andy Phan - State is Work in Progress was On Hold
 2025-12-09 12:50:41 Nic Baars - State is Resolved was Work in Progress
 2025-12-14 13:00:01  - State is Closed was Resolved</t>
  </si>
  <si>
    <t xml:space="preserve">
 2025-11-17 02:58:24 PDXC Integration - State is Work in Progress was New
 2025-11-17 03:22:54 PDXC Integration - State is On Hold was Work in Progress
 2025-12-04 14:55:01 PDXC Integration - State is Work in Progress was On Hold
 2025-12-04 14:55:55 PDXC Integration - State is Resolved was Work in Progress
 2025-12-09 15:00:03  - State is Closed was Resolved</t>
  </si>
  <si>
    <t xml:space="preserve">10-12-2025 10:36:24 - PDXC Integration (Work notes)
Assigned to Raghav Sharma.
10-12-2025 10:35:24 - PDXC Integration (Work notes)
Assigned to Raghav Sharma.
10-12-2025 10:35:18 - PDXC Integration (Work notes)
Assigned to Raghav Sharma.
&lt;br/&gt;Opened an MS case to assist with the Public folders TrackingID#2512090030007963
05-12-2025 09:44:54 - PDXC Integration (Work notes)
Assigned to Raghav Sharma.
05-12-2025 09:44:24 - PDXC Integration (Work notes)
Assigned to Raghav Sharma.
05-12-2025 09:44:24 - PDXC Integration (Additional comments)
raghav.sharma2@dxc.com: Hi Team,
We are checking owner of the public folder Traincrewforms@queenslandrail.onmicrosoft.com and will update
Regards
O365 Team
04-12-2025 12:11:18 - PDXC Integration (Work notes)
Assigned to Raghav Sharma.
&lt;br/&gt;Checking the owner of the public folder Traincrewforms@queenslandrail.onmicrosoft.com
03-12-2025 02:22:58 - PDXC Integration (Work notes)
Assigned to Raghav Sharma.
&lt;br/&gt;Tried to find the owner, but there is no owner listed for Traincrewforms@queenslandrail.onmicrosoft.com
We are also not able to find the folder path for this address
Checking on the issue
01-12-2025 18:20:54 - PDXC Integration (Work notes)
Assigned to Raghav Sharma.
01-12-2025 18:20:39 - PDXC Integration (Work notes)
Assigned to Raghav Sharma.
01-12-2025 18:20:36 - PDXC Integration (Additional comments)
sonia.pandey@dxc.com: .
01-12-2025 17:13:42 - Eunice Thai (Work notes)
Platform DXC Integration incident INC0570434 updated INC40475250
01-12-2025 17:13:37 - Eunice Thai (Work notes)
ESM IM: Ticket found within reporting as on hold awaiting caller for more than 5 days. Shifting back into active. Team please follow up with end user ASAP.
26-11-2025 15:53:34 - PDXC Integration (Work notes)
Assigned to Raghav Sharma.
26-11-2025 15:52:48 - PDXC Integration (Work notes)
Assigned to Raghav Sharma.
26-11-2025 15:52:44 - PDXC Integration (Work notes)
Assigned to Raghav Sharma.
&lt;br/&gt;Working internally, will update details accordingly.
26-11-2025 15:52:40 - PDXC Integration (Additional comments)
sonia.pandey@dxc.com: .
26-11-2025 13:34:55 - Micheal Shea (Work notes)
Platform DXC Integration incident INC0570434 updated INC40475250
26-11-2025 13:34:51 - Micheal Shea (Work notes)
Hi Team,
Please contact the mailbox owners for Traincrewforms@queenslandrail.onmicrosoft.com
Guide mailbox owners on how to do mailbox cleanup
26-11-2025 13:32:55 - Micheal Shea (Work notes)
Platform DXC Integration incident INC0570434 updated INC40475250
26-11-2025 13:32:49 - Micheal Shea (Work notes)
ESM IM: Ticket found within reporting as commented by end user after resolved. Checking, end user has advised this is not resolved. Re-opening. Team to review and attempt to fix and make contact with end user.
25-11-2025 19:49:41 - Ian Elliott (Work notes)
Platform DXC Integration incident INC0570434 updated INC40475250
25-11-2025 19:49:36 - Ian Elliott (Additional comments)
I have no idea if this has been resolved. I work on track machines as well and haven’t been near a work computer for days. 
As far as the location of the public folder, how would I know? Probably on a server somewhere. Has anyone tried reaching out to the people who monitor this email?
25-11-2025 10:48:23 - PDXC Integration (Work notes)
Assigned to Raghav Sharma.
&lt;br/&gt;Traincrewforms@queenslandrail.onmicrosoft.com public folder reached its limit, causing the issue. No response from customer to provide folder location or test with compressed PDF file. Ticket closed due to no response.
25-11-2025 10:48:23 - PDXC Integration (Work notes)
Assigned to Raghav Sharma.
&lt;br/&gt;Traincrewforms@queenslandrail.onmicrosoft.com public folder reached its limit, causing the issue. No response from customer to provide folder location or test with compressed PDF file. Ticket closed due to no response.
25-11-2025 10:47:45 - PDXC Integration (Additional comments)
raghav.sharma2@dxc.com: Hi Ian,
Since we have not heard any updates after continuous follow-ups, we assume that no further assistance is required on the issue, and we are proceeding with resolving the case from our end.
Please feel free to contact the service desk in case of any further queries or a new ticket is to be opened.
Regards
O365 Team
25-11-2025 10:46:54 - PDXC Integration (Work notes)
Assigned to Raghav Sharma.
25-11-2025 10:46:49 - PDXC Integration (Work notes)
Assigned to Raghav Sharma.
&lt;br/&gt;Closing the ticket due to no response
24-11-2025 10:23:48 - PDXC Integration (Work notes)
Assigned to Raghav Sharma.
24-11-2025 10:23:39 - PDXC Integration (Additional comments)
raghav.sharma2@dxc.com: Hi Ian,
We see that Traincrewforms@queenslandrail.onmicrosoft.com is a public folder and it might have reached its limit, which is causing the issue
Can you please let us know the location of this folder?
And please try to test by sending a compressed PDF file to check if you can send it
Regards
O365 Team
21-11-2025 10:57:08 - PDXC Integration (Work notes)
Assigned to Raghav Sharma.
21-11-2025 10:57:01 - PDXC Integration (Additional comments)
raghav.sharma2@dxc.com: Hi Ian,
We see that Traincrewforms@queenslandrail.onmicrosoft.com is a public folder and it might have reached its limit, which is causing the issue
Can you please let us know the location of this folder?
And please try to test by sending a compressed PDF file to check if you can send it
Regards
O365 Team
20-11-2025 11:57:23 - PDXC Integration (Work notes)
Assigned to Raghav Sharma.
20-11-2025 11:57:22 - PDXC Integration (Additional comments)
raghav.sharma2@dxc.com: Hi Ian,
We see that Traincrewforms@queenslandrail.onmicrosoft.com is a public folder and it might have reached its limit, which is causing the issue
Can you please let us know the location of this folder?
And please try to test by sending a compressed PDF file to check if you can send it
Regards
O365 Team
19-11-2025 23:00:24 - Ian Elliott (Work notes)
Platform DXC Integration incident INC0570434 updated INC40475250
19-11-2025 23:00:19 - Ian Elliott (Additional comments)
The attachment is a pdf, 39.9MB. 
I’ve sent it direct to payroll and it went through fine. 
I don’t know anyone specifically who is having the same issue. The payroll team have mentioned that no one has raised it with them, but there have been instances of them not being able to find some emails.
19-11-2025 09:45:29 - PDXC Integration (Work notes)
Assigned to Raghav Sharma.
19-11-2025 09:45:24 - PDXC Integration (Additional comments)
raghav.sharma2@dxc.com: Hi Ian,
After running a message trace, we see you sent 4 emails between 10/11 to 18/11, you have sent 4 emails 2 of which have failed. The ones that have failed have the subject "Exception sheets". Can you please confirm if you are sending an attachment with this email, and how big is the attachment file and are any others you know also facing the same  issue
Regards
O365 Team
18-11-2025 19:03:49 - Ian Elliott (Work notes)
Platform DXC Integration incident INC0570434 updated INC40475250
18-11-2025 19:03:44 - Ian Elliott (Additional comments)
Traincrewforms@queenslandrail.onmicrosoft.com
18-11-2025 09:25:48 - PDXC Integration (Work notes)
Assigned to Raghav Sharma.
18-11-2025 09:25:39 - PDXC Integration (Additional comments)
raghav.sharma2@dxc.com: Hi Ian,
Good day!
Could you please share the correct email address that you are unable to send email address to it?
Thanks!
17-11-2025 03:20:38 - PDXC Integration (Work notes)
Assigned to Raghav Sharma.
17-11-2025 03:20:08 - PDXC Integration (Work notes)
Assigned to Raghav Sharma.
17-11-2025 03:20:07 - PDXC Integration (Additional comments)
sravya.talasu@dxc.com: Hi Ian,
Good day!
Could you please share the correct email address that you are unable to send email address to it?
Thanks!
17-11-2025 02:58:13 - PDXC Integration (Work notes)
Assigned to Raghav Sharma.
15-11-2025 10:26:00 - Benjamin Shegog (Work notes)
Platform DXC Integration incident INC0570434 created INC40475250
</t>
  </si>
  <si>
    <t xml:space="preserve">
 2025-11-17 02:58:12 PDXC Integration - State is Work in Progress was New
 2025-11-17 03:20:08 PDXC Integration - State is On Hold was Work in Progress
 2025-11-25 10:46:46 PDXC Integration - State is Work in Progress was On Hold
 2025-11-25 10:47:45 PDXC Integration - State is Resolved was Work in Progress
 2025-11-26 13:32:49 Micheal Shea - State is Work in Progress was Resolved
 2025-11-26 15:52:38 PDXC Integration - State is On Hold was Work in Progress
 2025-12-01 17:13:37 Eunice Thai - State is Work in Progress was On Hold
 2025-12-01 18:20:36 PDXC Integration - State is On Hold was Work in Progress
 2025-12-10 10:35:14 PDXC Integration - State is Work in Progress was On Hold
 2025-12-10 10:36:15 PDXC Integration - State is On Hold was Work in Progress</t>
  </si>
  <si>
    <t xml:space="preserve">
 2025-11-14 15:02:33 Raegan Munro - State is On Hold was Work in Progress
 2025-11-17 09:47:21 Shane Kmet - State is Work in Progress was On Hold
 2025-11-17 13:21:25 PDXC Integration - State is On Hold was Work in Progress
 2025-12-03 14:19:26 PDXC Integration - State is Work in Progress was On Hold
 2025-12-03 14:20:12 PDXC Integration - State is Resolved was Work in Progress
 2025-12-08 15:00:03  - State is Closed was Resolved</t>
  </si>
  <si>
    <t>10-12-2025 14:40:54 - PDXC Integration (Work notes)
Assigned to Arunteja Kandregula.
&lt;br/&gt;#######TICKET CLOSURE#######
Total Outage Time(True TTR of event): 
Fix Action: N/A. Account team will submit new request if required.
Device(s): 
Case Summary: BGP peer not configured.
Closure Code(Leased provider, Customer, Hardware, Software, 10 GIG): 
KB Article (No / Yes) : No
*If Applicable*
Carrier name/Circuit ID: 
Vendor Ticket Number: 
Device Type: 
#######AZHARI#######
10-12-2025 14:40:44 - PDXC Integration (Work notes)
Assigned to Arunteja Kandregula.
&lt;br/&gt;#######TICKET CLOSURE#######
Total Outage Time(True TTR of event): 
Fix Action: N/A. Account team will submit new request if required.
Device(s): 
Case Summary: BGP peer not configured.
Closure Code(Leased provider, Customer, Hardware, Software, 10 GIG): 
KB Article (No / Yes) : No
*If Applicable*
Carrier name/Circuit ID: 
Vendor Ticket Number: 
Device Type: 
#######AZHARI#######
10-12-2025 14:40:42 - PDXC Integration (Additional comments)
n.bahauddin@dxc.com: #####EVENT UPDATE######
Status: Resolved
Action taken: Closing the case per NDL's update.
Next Action: 
Technical Explanation
--------------------------
Email Update
-----------------
From: Yusof, Hardie &lt;hardie.yusof@dxc.com&gt; 
Sent: Wednesday, 10 December, 2025 12:14 PM
To: NetworkServices APJMEA &lt;apjmea@dxc.com&gt;; Bradford, Randall Craig &lt;randall.bradford@dxc.com&gt;; Oakley, Martin &lt;moakley5@dxc.com&gt;; George, Brent &lt;brent.george@dxc.com&gt;; Hilal, Hashim &lt;hashim.hilal@dxc.com&gt;
Subject: RE: INC0570332 - [CASE ID:699144429] Exchange Peering BGP Session Down for Peer ASN 56318
Hi Randall/All,
I don't see any feedback on this if we do have a plan to retain or not the BGP peering, which is only configured from Microsoft side and not on QR side.
There is no impact to QR services until now, and no detailed explanation of what this BGP peer is plan for.
Microsoft have sent another email notifying us that they will decommissioning the connection, as the deadline for reactivation has passed.
If there is plan to make use of this, please submit another new request under the project scope of work.
INC40859420    4 - Low (empty) CHILD&gt;Requesting assistance for BGP session cleanup of AS56318
==========
From: Microsoft Internet Peering peer8075@microsoft.com 
Sent: Wednesday, 10 December 2025 4:12 AM
To: IT Service Desk ITServiceDesk@qr.com.au
Cc: Microsoft Internet Peering peer8075@microsoft.com; LeoGatewellTeam leogatewellteam@microsoft.com
Subject: [Action Required] Requesting assistance for BGP session cleanup of AS56318
Importance: High
Hello,
I wanted to let you know that we will be decommissioning your connection, as the deadline for reactivation has passed. The associated BGP session has been down for over 30 days, and no restoration was requested during this period.
If you'd like to restore this BGP session or set up a new one, you can submit a request through the Azure portal at your convenience.
Thanks for your attention to this matter.
Best regards,
Leo Gatewell
Azure Network Operation Center
02e8c8e5-a503-4994-86a8-14701ce09e09
==========
Hi APJMEA,
Please close this incident ticket as there is no impact or breakfix from QR side.
It is just a notification from Microsoft that they found an unused BGP peer from their side.
Regards,
Hardie
Network Delivery Lead
DXC Technology
#####AZHARI#####
10-12-2025 14:38:55 - PDXC Integration (Work notes)
Assigned to Arunteja Kandregula.
09-12-2025 12:45:05 - PDXC Integration (Work notes)
Assigned to Arunteja Kandregula.
09-12-2025 12:44:59 - PDXC Integration (Work notes)
Assigned to Arunteja Kandregula.
09-12-2025 12:44:53 - PDXC Integration (Additional comments)
m.ariffin@dxc.com: #####EVENT UPDATE#####
Status :
Pending advice/update from NDL
Action taken :
NDL requested technical finding for 2nd BGP ip reported. 
second reported BGP Peer IP
Peer ASN: 56318
Peer IP: 103.26.70.59
Microsoft IP:103.26.70.18
-check config/status from DC2-ASR-RTR-001 / DC1-ASR-RTR-001. no Microsoft IP:103.26.70.18 configure.
-provide finding via email
Next Action :
-Follow up with NDL.
Email
-----
From: NetworkServices APJMEA &lt;apjmea@dxc.com&gt; 
Sent: Tuesday, 9 December, 2025 10:42 AM
To: Yusof, Hardie &lt;hardie.yusof@dxc.com&gt;; Bradford, Randall Craig &lt;randall.bradford@dxc.com&gt;
Cc: Oakley, Martin &lt;moakley5@dxc.com&gt;; George, Brent &lt;brent.george@dxc.com&gt;; Hilal, Hashim &lt;hashim.hilal@dxc.com&gt;; NetworkServices APJMEA &lt;apjmea@dxc.com&gt;
Subject: RE: INC0570332 - [CASE ID:699144429] Exchange Peering BGP Session Down for Peer ASN 56318
Hello Hardie/team,
All BGP status on dc2-asr-rtr-001 established, same as result we provide on 15Nov.
We don't see Microsoft IP:103.26.70.18 in BGP list on DC2-ASR-RTR-001 / DC1-ASR-RTR-001 as per config or finding below.
Kindly advise on next action.
second reported BGP Peer IP
Peer ASN: 56318
Peer IP: 103.26.70.59
Microsoft IP:103.26.70.18
DC2-ASR-RTR-001
Peer ASN: 56318
DC2-ASR-RTR-001#sh bgp all summary | i 56318
BGP router identifier 172.20.100.3, local AS number 56318
10.0.11.1       4        56318       0       0        1    0    0 never    Idle (Admin)
10.0.12.1       4        56318       0       0        1    0    0 never    Idle (Admin)
10.0.13.1       4        56318       0       0        1    0    0 never    Idle (Admin)
10.0.14.255     4        56318   38301   36344  8747322    0    0 1w4d            3
10.16.10.1      4        56318   21645   20573  8747322    0    0 6d12h          60
10.16.107.1     4        56318   21656   20565  8747322    0    0 6d12h          42
Peer IP: 103.26.70.59 &gt;&gt;&gt; belong to (as per NSD) -Te0/0/0.4001         dc2-asr-rtr-001.qlr.ssn.entsvcs.net                103.26.70.59    l2vlan   MegaIX Peering
  vrf-MegaPort                     56318:200             Te0/0/0.4001
                                                         Te0/0/1.210
                                                         Te0/0/1.610
Microsoft IP:103.26.70.18
DC2-ASR-RTR-001#sh ip route vrf vrf-MegaPort 103.26.70.18
Routing Table: vrf-MegaPort
Routing entry for 103.26.70.0/24
  Known via "connected", distance 0, metric 0 (connected, via interface)
  Routing Descriptor Blocks:
  * directly connected, via TenGigabitEthernet0/0/0.4001
      Route metric is 0, traffic share count is 1
DC2-ASR-RTR-001#show int TenGigabitEthernet0/0/0.4001
TenGigabitEthernet0/0/0.4001 is up, line protocol is up
  Hardware is BUILT-IN-2T+6X1GE, address is a0e0.afc5.9c00 (bia a0e0.afc5.9c00)
  Description: MegaIX Peering
  Internet address is 103.26.70.59/24
  MTU 1500 bytes, BW 10000000 Kbit/sec, DLY 10 usec,
     reliability 255/255, txload 25/255, rxload 41/255
  Encapsulation 802.1Q Virtual LAN, Vlan ID  4001.
  ARP type: ARPA, ARP Timeout 04:00:00
  Keepalive not supported
  Last clearing of "show interface" counters never
DC2-ASR-RTR-001&gt;sh bgp all summary | i 103.26.70. 
103.26.70.1     4        58942 1238956   56315  8747041    0    0 5w0d       113039
103.26.70.2     4        58942 1279001   61750  8747041    0    0 5w3d       113070
103.26.70.20    4         8075  174518  186322  8747041    0    0 8w3d          985
DC2-ASR-RTR-001#show running-config | i 103.26.70
ip address 103.26.70.59 255.255.255.0
  bgp router-id 103.26.70.59
  neighbor 103.26.70.1 peer-group EXT-eBGP-MegaIX
  neighbor 103.26.70.1 activate
  neighbor 103.26.70.2 peer-group EXT-eBGP-MegaIX
  neighbor 103.26.70.2 activate
  neighbor 103.26.70.20 peer-group EXT-eBGP-Microsoft
  neighbor 103.26.70.20 activate
DC2-ASR-RTR-001#show ip bgp vpnv4 vrf vrf-MegaPort summary
BGP router identifier 103.26.70.59, local AS number 56318
BGP table version is 8747208, main routing table version 8747208
113186 network entries using 28975616 bytes of memory
228774 path entries using 31113264 bytes of memory
45496/22856 BGP path/bestpath attribute entries using 14194752 bytes of memory
20335 BGP AS-PATH entries using 1092694 bytes of memory
758 BGP community entries using 66262 bytes of memory
120 BGP large community entries using 27640 bytes of memory
46 BGP extended community entries using 2696 bytes of memory
48 BGP route-map cache entries using 3456 bytes of memory
0 BGP filter-list cache entries using 0 bytes of memory
BGP using 75476380 total bytes of memory
1577 received paths for inbound soft reconfiguration
BGP activity 1232640/1118006 prefixes, 2930704/2700131 paths, scan interval 60 secs
115163 networks peaked at 02:33:30 Dec 3 2025 EST (6d09h ago)
Neighbor        V           AS MsgRcvd MsgSent   TblVer  InQ OutQ Up/Down  State/PfxRcd
10.16.10.1      4        56318   21636   20564  8747208    0    0 6d12h          60
10.16.107.1     4        56318   21647   20556  8747208    0    0 6d12h          42
103.26.70.1     4        58942 1239056   56322  8747208    0    0 5w0d       113039
103.26.70.2     4        58942 1279101   61757  8747208    0    0 5w3d       113070
103.26.70.20    4         8075  174531  186336  8747208    0    0 8w3d          985
=============================================
DC1-ASR-RTR-001
DC1-ASR-RTR-001&gt;sh bgp all summary | i 56318
BGP router identifier 103.26.69.68, local AS number 56318
10.0.11.1       4        56318       0       0        1    0    0 never    Idle (Admin)
10.0.12.1       4        56318       0       0        1    0    0 never    Idle (Admin)
10.0.13.2       4        56318       0       0        1    0    0 never    Idle (Admin)
10.0.14.255     4        56318   38332   36385    83511    0    0 1w4d            3
10.0.14.255     4        56318   38348   43987    83511    0    0 1w4d            1
10.16.10.1      4        56318   21675   20577    83511    0    0 6d13h          60
10.16.107.1     4        56318   21682   20583    83511    0    0 6d13h          42
DC1-ASR-RTR-001#show running-config | i 103.26.70 &gt;&gt; no BGP config for 103.26.70.x
DC1-ASR-RTR-001#sh bgp all summary | i 103.26.70. &gt;&gt; no BGP for 103.26.70.x
Thanks,
Muhammad Safwan
NetworkServices APJMEA 
DXC Technology
Hotline: 
+1.866.629.0626, +1.866.818.2106  Option 9
AUS 1800 490 570 Option 9
Mailbox: apjmea@dxc.com 
From: Yusof, Hardie &lt;hardie.yusof@dxc.com&gt; 
Sent: Tuesday, 9 December, 2025 7:46 AM
To: NetworkServices APJMEA &lt;apjmea@dxc.com&gt;; Bradford, Randall Craig &lt;randall.bradford@dxc.com&gt;
Cc: Oakley, Martin &lt;moakley5@dxc.com&gt;; George, Brent &lt;brent.george@dxc.com&gt;; Hilal, Hashim &lt;hashim.hilal@dxc.com&gt;
Subject: RE: INC0570332 - [CASE ID:699144429] Exchange Peering BGP Session Down for Peer ASN 56318
Hi APJMEA,
What is your technical findings for that second reported BGP Peer IP? 
Regards,
Hardie
######################
09-12-2025 02:30:34 - PDXC Integration (Work notes)
Assigned to Arunteja Kandregula.
09-12-2025 02:30:29 - PDXC Integration (Additional comments)
pavithra.ponnusamy@dxc.com: ###EVENT UPDATE######
Status: Pending advice from Randall.
Action taken: 
sent email to Randal for update
Next Action: Follow up with Randall.
Email Update
-----------------
From: NetworkServices APJMEA &lt;apjmea@dxc.com&gt; 
Sent: Monday, December 8, 2025 9:59 PM
To: Bradford, Randall Craig &lt;randall.bradford@dxc.com&gt;
Cc: Oakley, Martin &lt;moakley5@dxc.com&gt;; George, Brent &lt;brent.george@dxc.com&gt;; Yusof, Hardie &lt;hardie.yusof@dxc.com&gt;; Hilal, Hashim &lt;hashim.hilal@dxc.com&gt;; NetworkServices APJMEA &lt;apjmea@dxc.com&gt;
Subject: RE: INC0570332 - [CASE ID:699144429] Exchange Peering BGP Session Down for Peer ASN 56318
Hello,
Good day!
Following up on this, could you please advise us on the plan for the Azure BGP connection?
Thanks &amp; Regards,
Pavithra Ponnusamy| NetworkServices APJMEA   
DXC Technology
NetworkServices APJMEA   Hotline: 
+1.866.629.0626, +1.866.818.2106  Option 9
AUS 1800 490 570 Option 9
Mailbox: apjmea@dxc.com
#########
08-12-2025 11:59:44 - PDXC Integration (Work notes)
Assigned to Arunteja Kandregula.
06-12-2025 11:13:38 - PDXC Integration (Work notes)
Assigned to Arunteja Kandregula.
06-12-2025 00:32:58 - PDXC Integration (Work notes)
Assigned to Arunteja Kandregula.
06-12-2025 00:32:57 - PDXC Integration (Additional comments)
riya.hasija@dxc.com: #####EVENT UPDATE######
Status: Pending advice from Randall.
Action taken: Received response from Hashim. BGP configuration is not in his remit. Sent mail to Randall.
Next Action: Follow up with Randall.
Technical Explanation
--------------------------
Email Update
-----------------
From: NetworkServices APJMEA &lt;apjmea@dxc.com&gt;
Sent: Thursday, 4 December, 2025 10:24 AM
To: Bradford, Randall Craig &lt;randall.bradford@dxc.com&gt;
Cc: Oakley, Martin &lt;moakley5@dxc.com&gt;; George, Brent &lt;brent.george@dxc.com&gt;; Yusof, Hardie &lt;hardie.yusof@dxc.com&gt;; Hilal, Hashim &lt;hashim.hilal@dxc.com&gt;; NetworkServices APJMEA &lt;apjmea@dxc.com&gt;
Subject: RE: INC0570332 - [CASE ID:699144429] Exchange Peering BGP Session Down for Peer ASN 56318
Hello Randall,
Could you kindly advise on the plan for the Azure BGP connection?
Regards,
Azhari Bahauddin
//
Hi All,
Service Desk received another email from Azure Network Operation Center for a different peer IP, 103. 26. 70. 59.
From: Microsoft Internet Peering &lt;peer8075@microsoft.com&gt;
Sent: Thursday, 4 December 2025 9:28 PM
To: IT Service Desk &lt;ITServiceDesk@qr.com.au&gt;
Cc: Microsoft Internet Peering &lt;peer8075@microsoft.com&gt;; LeoGatewellTeam &lt;leogatewellteam@microsoft.com&gt;
Subject: [CASE ID:699454777] Exchange Peering BGP Session Down for Peer ASN 56318
Importance: High
Hello, I'm reaching out regarding a BGP session between our networks that has been idle for more than 30 days. For your reference, here are the session details: Peer ASN: 56318 Peer IP: 103. 26. 70. 59 Microsoft IP: 103. 26. 70. 18 Peering Location: 
ZjQcmQRYFpfptBannerStart
[EXTERNAL EMAIL]:
This email originated from outside Queensland Rail. Do not click on links or open attachments unless you recognise the sender and know the content is safe.
Report Phish ‌
ZjQcmQRYFpfptBannerEnd
Hello,
I'm reaching out regarding a BGP session between our networks that has been idle for more than 30 days. For your reference, here are the session details:
Peer ASN: 56318
Peer IP: 103.26.70.59
Microsoft IP: 103.26.70.18
Peering Location: Brisbane
Peering Facility: 781
Could you please let us know if you no longer require this BGP session and if you're okay with us proceeding to clean it up? Alternatively, if you intend to keep the session, please investigate and resolve any issues to allow the session to re-establish. If you plan to keep this connection, could you provide an ETA for when you expect the session to be re-established?
Per our peering policy, if we do not receive confirmation or see the session re-established within 5 days, the session will be removed.
Thanks for your attention to this. Best regards,
Leo Gatewell
Azure Network Operation Center
699454777
Regards,
Azhari Bahauddin
####RIYA#####
05-12-2025 06:17:36 - Shane Kmet (Work notes)
Platform DXC Integration incident INC0570332 updated INC40455629
05-12-2025 06:17:31 - Shane Kmet (Work notes)
Service Desk has received another Email for "Exchange Peering BGP Session Down for Peer ASN 56318"
--
Microsoft Internet Peering &lt;peer8075@microsoft.com&gt; 
Sent: Thursday, 4 December 2025 9:28 PM
To: IT Service Desk &lt;ITServiceDesk@qr.com.au&gt;
Cc: Microsoft Internet Peering &lt;peer8075@microsoft.com&gt;; LeoGatewellTeam &lt;leogatewellteam@microsoft.com&gt;
Subject: [CASE ID:699454777] Exchange Peering BGP Session Down for Peer ASN 56318
Importance: High
Hello, I'm reaching out regarding a BGP session between our networks that has been idle for more than 30 days. For your reference, here are the session details: Peer ASN: 56318 Peer IP: 103. 26. 70. 59 Microsoft IP: 103. 26. 70. 18 Peering Location: 
ZjQcmQRYFpfptBannerStart
[EXTERNAL EMAIL]: 
This email originated from outside Queensland Rail. Do not click on links or open attachments unless you recognise the sender and know the content is safe. 
    Report Phish      ‌ 
ZjQcmQRYFpfptBannerEnd
Hello,
I'm reaching out regarding a BGP session between our networks that has been idle for more than 30 days. For your reference, here are the session details:
Peer ASN: 56318
Peer IP: 103.26.70.59
Microsoft IP: 103.26.70.18
Peering Location: Brisbane
Peering Facility: 781 
Could you please let us know if you no longer require this BGP session and if you're okay with us proceeding to clean it up? Alternatively, if you intend to keep the session, please investigate and resolve any issues to allow the session to re-establish. If you plan to keep this connection, could you provide an ETA for when you expect the session to be re-established?
Per our peering policy, if we do not receive confirmation or see the session re-established within 5 days, the session will be removed.
Thanks for your attention to this. Best regards,
Leo Gatewell
Azure Network Operation Center
699454777
04-12-2025 12:27:18 - PDXC Integration (Work notes)
Assigned to Arunteja Kandregula.
04-12-2025 12:27:14 - PDXC Integration (Work notes)
Assigned to Arunteja Kandregula.
04-12-2025 12:27:08 - PDXC Integration (Additional comments)
n.bahauddin@dxc.com: #####EVENT UPDATE######
Status: Pending advice from Randall.
Action taken: Received response from Hashim. BGP configuration is not in his remit. Sent mail to Randall.
Next Action: Follow up with Randall.
Technical Explanation
--------------------------
Email Update
-----------------
From: NetworkServices APJMEA &lt;apjmea@dxc.com&gt; 
Sent: Thursday, 4 December, 2025 10:24 AM
To: Bradford, Randall Craig &lt;randall.bradford@dxc.com&gt;
Cc: Oakley, Martin &lt;moakley5@dxc.com&gt;; George, Brent &lt;brent.george@dxc.com&gt;; Yusof, Hardie &lt;hardie.yusof@dxc.com&gt;; Hilal, Hashim &lt;hashim.hilal@dxc.com&gt;; NetworkServices APJMEA &lt;apjmea@dxc.com&gt;
Subject: RE: INC0570332 - [CASE ID:699144429] Exchange Peering BGP Session Down for Peer ASN 56318
Hello Randall,
Could you kindly advise on the plan for the Azure BGP connection?
Regards,
Azhari Bahauddin
From: Hilal, Hashim &lt;hashim.hilal@dxc.com&gt; 
Sent: Wednesday, 3 December, 2025 8:57 AM
To: NetworkServices APJMEA &lt;apjmea@dxc.com&gt;; Yusof, Hardie &lt;hardie.yusof@dxc.com&gt;; Bradford, Randall Craig &lt;randall.bradford@dxc.com&gt;
Cc: Oakley, Martin &lt;moakley5@dxc.com&gt;; George, Brent &lt;brent.george@dxc.com&gt;
Subject: Re: INC0570332 - [CASE ID:699144429] Exchange Peering BGP Session Down for Peer ASN 56318
Hi Team, 
From the last email I sent to Microsoft (see attached) , I have not received a response from them till date. 
I am not a Network Architect , BGP peering sessions are not my remit thus unfortunately I am not in a position to reply for any activities in this domain. 
Thanks,
#####AZHARI#####
03-12-2025 10:54:35 - PDXC Integration (Work notes)
Assigned to Arunteja Kandregula.
03-12-2025 10:54:28 - PDXC Integration (Work notes)
Assigned to Arunteja Kandregula.
03-12-2025 10:54:19 - PDXC Integration (Additional comments)
pavithra.ponnusamy@dxc.com: ####EVENT UPDATE#####
Status :
pending advice/direction from NDL
Action taken:
follow up email sent for update
Next Action :
Follow up on Randall and Hilal
Email update:
---------------
From: NetworkServices APJMEA &lt;apjmea@dxc.com&gt; 
Sent: Wednesday, December 3, 2025 6:22 AM
To: Yusof, Hardie &lt;hardie.yusof@dxc.com&gt;; Bradford, Randall Craig &lt;randall.bradford@dxc.com&gt;; Hilal, Hashim &lt;hashim.hilal@dxc.com&gt;
Cc: Oakley, Martin &lt;moakley5@dxc.com&gt;; George, Brent &lt;brent.george@dxc.com&gt;; NetworkServices APJMEA &lt;apjmea@dxc.com&gt;
Subject: RE: INC0570332 - [CASE ID:699144429] Exchange Peering BGP Session Down for Peer ASN 56318
Hello Randall and Hilal,
Good day!
Following up on this case, could you please advise us on the current plan for this connection to Azure?
Best Regards,
Pavithra P  | NetworkServices APJMEA   
DXC Technology
NetworkServices APJMEA   Hotline: 
+1.866.629.0626, +1.866.818.2106  Option 9
AUS 1800 490 570 Option 9
Mailbox: apjmea@dxc.com
######
02-12-2025 03:10:24 - PDXC Integration (Work notes)
Assigned to Arunteja Kandregula.
01-12-2025 17:51:04 - PDXC Integration (Work notes)
Assigned to Arunteja Kandregula.
01-12-2025 17:50:58 - PDXC Integration (Additional comments)
sushma.g@dxc.com: #####EVENT UPDATE#####
Status :
pending advice/direction from NDL
follow up email send.
Next Action :
Follow up on Hardie mail
Email
==========
From: Yusof, Hardie &lt;hardie.yusof@dxc.com&gt; 
Sent: 01 December 2025 11:21 AM
To: NetworkServices APJMEA &lt;apjmea@dxc.com&gt;; Bradford, Randall Craig &lt;randall.bradford@dxc.com&gt;; Hilal, Hashim &lt;hashim.hilal@dxc.com&gt;
Cc: Oakley, Martin &lt;moakley5@dxc.com&gt;; George, Brent &lt;brent.george@dxc.com&gt;
Subject: RE: INC0570332 - [CASE ID:699144429] Exchange Peering BGP Session Down for Peer ASN 56318
Hi Randall/Hilal,
We have confirmed that this BGP peer never being configured.
Based on Microsoft email below, what is our current plan for this connection to Azure?
Do we have plan of using this BGP peer?
I saw this from Microsoft replied email.
From: Jonathan Saraco &lt;jsaraco@microsoft.com&gt;
Sent: 20 November, 2025 8:50 AM
To: NetworkServices APJMEA &lt;apjmea@dxc.com&gt;; Microsoft Internet Peering &lt;peer8075@microsoft.com&gt;; LeoGatewellTeam &lt;leogatewellteam@microsoft.com&gt;
Subject: Re: [CASE ID:699144429] Exchange Peering BGP Session Down for Peer ASN 56318
You don't often get email from jsaraco@microsoft.com. Learn why this is important
Hello,
Would it be possible for this link to be configured? We see you only have two links in Sydney including this one. Configuring it allows you to have local redundancy.
But if it is not needed, we can go ahead and decom it.
Thanks,
Jonathan
Regards,
Hardie
Network Delivery Lead
29-11-2025 23:49:55 - PDXC Integration (Work notes)
Assigned to Arunteja Kandregula.
29-11-2025 23:49:48 - PDXC Integration (Work notes)
Assigned to Arunteja Kandregula.
29-11-2025 23:49:43 - PDXC Integration (Additional comments)
m.ariffin@dxc.com: #####EVENT UPDATE#####
Status :
pending advice/direction from NDL
follow up email send.
Next Action :
Follow up with Hardie on BH for case progress.
Email
====
From: NetworkServices APJMEA &lt;apjmea@dxc.com&gt; 
Sent: Saturday, 29 November, 2025 9:48 PM
To: Yusof, Hardie &lt;hardie.yusof@dxc.com&gt;
Cc: Oakley, Martin &lt;moakley5@dxc.com&gt;; George, Brent &lt;brent.george@dxc.com&gt;; NetworkServices APJMEA &lt;apjmea@dxc.com&gt;; Hilal, Hashim &lt;hashim.hilal@dxc.com&gt;; Bradford, Randall Craig &lt;randall.bradford@dxc.com&gt;
Subject: RE: INC0570332 - [CASE ID:699144429] Exchange Peering BGP Session Down for Peer ASN 56318
Hi Hardie,
Follow up on this.
Do we have any update/progress for this case? 
Last update mention to extend the removal deadline for BGP peering.
Thanks,
######################
28-11-2025 18:16:54 - PDXC Integration (Work notes)
Assigned to Arunteja Kandregula.
28-11-2025 08:17:48 - PDXC Integration (Work notes)
Assigned to Arunteja Kandregula.
28-11-2025 01:42:04 - PDXC Integration (Work notes)
Assigned to Arunteja Kandregula.
&lt;br/&gt;#####TICKET UPDATE######
Status
--------
We have requested Microsoft to keep the BGP removal on hold, as suggested by Hardie (NDL).
Next Action
----------------
Follow up on mailtrail.
Technical Explanation
--------------------------
Email Update
-----------------
From: NetworkServices APJMEA &lt;apjmea@dxc.com&gt;
Sent: 25 November 2025 11:12
To: Yusof, Hardie &lt;hardie.yusof@dxc.com&gt;; Hilal, Hashim &lt;hashim.hilal@dxc.com&gt;; Bradford, Randall Craig &lt;randall.bradford@dxc.com&gt;; NetworkServices APJMEA &lt;apjmea@dxc.com&gt;
Cc: Oakley, Martin &lt;moakley5@dxc.com&gt;; George, Brent &lt;brent.george@dxc.com&gt;
Subject: RE: INC0570332 - [CASE ID:699144429] Exchange Peering BGP Session Down for Peer ASN 56318
Hi hardie,
Responded to Microsoft to Hold
Best Regards &amp; Thank You,
____________________________________________
ADLEI MD SUIBAREK | NetworkServices APJMEA
DXC Technology
NetworkServices APJMEA Hotline:
+1.866.629.0626, +1.866.818.2106 Option 9
AUS 1800 490 570 Option 9
Mailbox: apjmea@dxc.com
From: Yusof, Hardie &lt;hardie.yusof@dxc.com&gt;
Sent: Tuesday, 25 November, 2025 11:33 AM
To: Hilal, Hashim &lt;hashim.hilal@dxc.com&gt;; Bradford, Randall Craig &lt;randall.bradford@dxc.com&gt;; NetworkServices APJMEA &lt;apjmea@dxc.com&gt;
Cc: Oakley, Martin &lt;moakley5@dxc.com&gt;; George, Brent &lt;brent.george@dxc.com&gt;
Subject: RE: INC0570332 - [CASE ID:699144429] Exchange Peering BGP Session Down for Peer ASN 56318
Hi Randall/APJMEA Team,
Have we replied to Microsoft to hold any removal?
APJMEA Team,
If still not. Please reply to hold any removal.
And CC me on that email.
Regards,
Hardie
Network Delivery Lead
DXC Technology
######################
25-11-2025 23:55:54 - PDXC Integration (Work notes)
Assigned to Arunteja Kandregula.
25-11-2025 23:55:29 - PDXC Integration (Work notes)
Assigned to Arunteja Kandregula.
25-11-2025 23:55:22 - PDXC Integration (Additional comments)
krunali.jain@dxc.com: #####TICKET UPDATE######
Status
-------- 
We have requested Microsoft to keep the BGP removal on hold, as suggested by Hardie (NDL).
Next Action
----------------
Follow up on mailtrail.
Technical Explanation
--------------------------
Email Update
-----------------
From: NetworkServices APJMEA &lt;apjmea@dxc.com&gt; 
Sent: 25 November 2025 11:12
To: Yusof, Hardie &lt;hardie.yusof@dxc.com&gt;; Hilal, Hashim &lt;hashim.hilal@dxc.com&gt;; Bradford, Randall Craig &lt;randall.bradford@dxc.com&gt;; NetworkServices APJMEA &lt;apjmea@dxc.com&gt;
Cc: Oakley, Martin &lt;moakley5@dxc.com&gt;; George, Brent &lt;brent.george@dxc.com&gt;
Subject: RE: INC0570332 - [CASE ID:699144429] Exchange Peering BGP Session Down for Peer ASN 56318
Hi hardie,
Responded to Microsoft to Hold
Best Regards &amp; Thank You,
____________________________________________
ADLEI MD SUIBAREK | NetworkServices APJMEA   
DXC Technology
NetworkServices APJMEA   Hotline: 
+1.866.629.0626, +1.866.818.2106  Option 9
AUS 1800 490 570 Option 9
Mailbox: apjmea@dxc.com
From: Yusof, Hardie &lt;hardie.yusof@dxc.com&gt; 
Sent: Tuesday, 25 November, 2025 11:33 AM
To: Hilal, Hashim &lt;hashim.hilal@dxc.com&gt;; Bradford, Randall Craig &lt;randall.bradford@dxc.com&gt;; NetworkServices APJMEA &lt;apjmea@dxc.com&gt;
Cc: Oakley, Martin &lt;moakley5@dxc.com&gt;; George, Brent &lt;brent.george@dxc.com&gt;
Subject: RE: INC0570332 - [CASE ID:699144429] Exchange Peering BGP Session Down for Peer ASN 56318
Hi Randall/APJMEA Team,
Have we replied to Microsoft to hold any removal?
APJMEA Team,
If still not. Please reply to hold any removal.
And CC me on that email.
Regards,
Hardie
Network Delivery Lead
DXC Technology
######################
22-11-2025 18:22:38 - PDXC Integration (Work notes)
Assigned to Arunteja Kandregula.
22-11-2025 18:21:48 - PDXC Integration (Work notes)
Assigned to Arunteja Kandregula.
22-11-2025 18:21:43 - PDXC Integration (Additional comments)
hmahbubi2@dxc.com: #####EVENT UPDATE######
Status: pending advice from NDL
Action taken:
-Microsoft Jonathan suggested link to be configured or can be decomm if the link is no needed
-Microsoft Shane also advice to confirm if the bgp is no longer required so they can clean it up on their side, or if it needed to be re-establish
-Need to get further advice from NDL on Microsoft suggestion if the bgp is still needed or can be decomm
Next Action: Check further with NDL
Technical Explanation
--------------------------
Email Update
-----------------
From: Jonathan Saraco &lt;jsaraco@microsoft.com&gt; 
Sent: 20 November, 2025 8:50 AM
To: NetworkServices APJMEA &lt;apjmea@dxc.com&gt;; Microsoft Internet Peering &lt;peer8075@microsoft.com&gt;; LeoGatewellTeam &lt;leogatewellteam@microsoft.com&gt;
Subject: Re: [CASE ID:699144429] Exchange Peering BGP Session Down for Peer ASN 56318
 You don't often get email from jsaraco@microsoft.com. Learn why this is important 
Hello,
Would it be possible for this link to be configured? We see you only have two links in Sydney including this one. Configuring it allows you to have local redundancy.
But if it is not needed, we can go ahead and decom it.
Thanks,
Jonathan
#####Hajriani#####
21-11-2025 12:50:28 - PDXC Integration (Work notes)
Assigned to Arunteja Kandregula.
&lt;br/&gt;Failed to update the releated lists: None of the affectedCis provided by QLDRail_INC exist in ServiceNow: General Enquiries (Generic Ci). Cannot updated the affected CIs. (F8EDD3803DBA431AAEBD3E035F7CA1DD)
21-11-2025 12:49:41 - Shane Kmet (Work notes)
Platform DXC Integration incident INC0570332 updated INC40455629
21-11-2025 06:12:33 - Shane Kmet (Work notes)
Platform DXC Integration incident INC0570332 updated INC40455629
21-11-2025 06:12:28 - Shane Kmet (Work notes)
Microsoft Internet Peering &lt;peer8075@microsoft.com&gt; 
Sent: Thursday, 20 November 2025 10:07 PM
To: IT Service Desk &lt;ITServiceDesk@qr.com.au&gt;
Cc: Microsoft Internet Peering &lt;peer8075@microsoft.com&gt;; LeoGatewellTeam &lt;leogatewellteam@microsoft.com&gt;
Subject: [CASE ID:699454777] Exchange Peering BGP Session Down for Peer ASN 56318
Importance: High
Hello, I'm reaching out about a BGP session between our networks that's been idle for over 30 days. We'd like to confirm whether you no longer require this session so we can clean it up on our side, or if you plan to investigate and re-establish
ZjQcmQRYFpfptBannerStart
[EXTERNAL EMAIL]: 
This email originated from outside Queensland Rail. Do not click on links or open attachments unless you recognise the sender and know the content is safe. 
    Report Phish      ‌ 
ZjQcmQRYFpfptBannerEnd
Hello,
I'm reaching out about a BGP session between our networks that's been idle for over 30 days. We'd like to confirm whether you no longer require this session so we can clean it up on our side, or if you plan to investigate and re-establish the connection. If you intend to keep the session active, please let us know your estimated timeline for resolving the issue and bringing the session back up.
BGP session details:
Peer ASN: 56318
Peer IP: 103.26.70.59
Microsoft IP: 103.26.70.18
Peering Location: Brisbane
Peering Facility: 781 
If we don't receive confirmation or see the session re-established within 5 days, we will proceed with removing this session in accordance with our peering policy.
Thanks for your attention,
Leo Gatewell
Azure Network Operation Center
699454777
21-11-2025 05:08:53 - PDXC Integration (Work notes)
Assigned to Arunteja Kandregula.
20-11-2025 02:49:23 - PDXC Integration (Work notes)
Assigned to Arunteja Kandregula.
19-11-2025 12:48:53 - PDXC Integration (Work notes)
Assigned to Arunteja Kandregula.
18-11-2025 20:08:13 - PDXC Integration (Work notes)
Assigned to Arunteja Kandregula.
18-11-2025 20:08:03 - PDXC Integration (Work notes)
Assigned to Arunteja Kandregula.
18-11-2025 20:07:57 - PDXC Integration (Additional comments)
arunteja.kandregula@dxc.com: #####TICKET UPDATE######
Status: Pending update from MSI peering team
Action taken: 
After reviewing the configuration and logs, BGP tables on DC1-ASR-RTR-001, the peer 103.26.69.104 has never been configured or activated under VRF vrf-MegaPort. The peer-group EXT-eBGP-Microsoft exists, but no BGP session to this specific Microsoft IP has ever been established.
Responded back on email trail
Next Action: Follow up with email trail
Technical Explanation
--------------------------
DC1-ASR-RTR-001#show bgp vpnv4 unicast all summary | i 103.26.69.68
BGP router identifier 103.26.69.68, local AS number 56318
DC1-ASR-RTR-001#$              show ip interface brief | inc 103.26.69.68
Te0/0/0.4...</t>
  </si>
  <si>
    <t xml:space="preserve">
 2025-11-18 15:14:01 PDXC Integration - State is Work in Progress was New
 2025-11-18 20:07:57 PDXC Integration - State is On Hold was Work in Progress
 2025-12-10 14:38:50 PDXC Integration - State is Work in Progress was On Hold
 2025-12-10 14:40:42 PDXC Integration - State is Resolved was Work in Progress</t>
  </si>
  <si>
    <t xml:space="preserve">
 2025-11-14 13:48:20 Gilbert Noble - Assigned to is Gilbert Noble was 
 2025-11-14 14:39:53 Gilbert Noble - State is On Hold was Work in Progress
 2025-11-24 14:15:48 Gilbert Noble - Assignment Group is DXC Desktop CBD was DXC Remote Desktop Support
 2025-11-26 11:39:00 PDXC Integration - State is Work in Progress was On Hold
 2025-11-26 11:39:33 PDXC Integration - State is On Hold was Work in Progress
 2025-12-01 09:41:11 PDXC Integration - State is Work in Progress was On Hold
 2025-12-01 16:01:05 PDXC Integration - State is On Hold was Work in Progress
 2025-12-03 10:51:21 PDXC Integration - State is Work in Progress was On Hold
 2025-12-03 12:20:55 PDXC Integration - State is Resolved was Work in Progress
 2025-12-08 13:00:06  - State is Closed was Resolved</t>
  </si>
  <si>
    <t xml:space="preserve">
 2025-11-14 13:48:18 Gilbert Noble - Assigned to is Gilbert Noble was 
 2025-11-14 14:36:57 Gilbert Noble - Assignment Group is DXC Desktop CBD was DXC Remote Desktop Support
 2025-11-17 14:00:37 PDXC Integration - State is On Hold was Work in Progress
 2025-12-05 10:35:49 PDXC Integration - State is Work in Progress was On Hold
 2025-12-05 10:36:51 PDXC Integration - State is Resolved was Work in Progress
 2025-12-10 11:00:13  - State is Closed was Resolved</t>
  </si>
  <si>
    <t xml:space="preserve">12-12-2025 13:05:10 - Raegan Munro (Work notes)
Platform DXC Integration incident INC0570301 updated INC40663485
12-12-2025 13:05:05 - Raegan Munro (Work notes)
From: IT Service Desk 
Sent: Friday, 12 December 2025 2:05 PM
To: SCS Records Management &lt;SCSRecordsManagement@QR.COM.AU&gt;
Cc: Mackie, Shaquiah &lt;Shaquiah.Mackie@qr.com.au&gt;
Subject: RE: IT issues - INC0570301
Hi all, 
It appears as though our AD team sent through an email yesterday to confirm if this issue was resolved. 
Since it is still ongoing I will follow this up with them and request that they provide you with more of an update as soon as possible. 
Kind regards,
RAEGAN MUNRO
SERVICE DESK ANALYST
Level 3. 21 Kirksway Place
Battery Point. Tasmania. 7004
PH: 07 3072 5000
Alt.PH: +61 7 3072 5000
Email: ITServiceDesk@qr.com.au
W: queenslandrail.com.au
11-12-2025 12:28:58 - PDXC Integration (Work notes)
Assigned to Jeevan N.
11-12-2025 12:28:53 - PDXC Integration (Additional comments)
matangi.jayapaul@dxc.com: From: Matangi, Jayapaul &lt;matangi.jayapaul@dxc.com&gt; 
Sent: Thursday, December 11, 2025 7:55 AM
To: shaquiah.mackie@qr.com.au
Cc: ITO GDC India - QR AD &lt;pdlitogciqrlad@dxc.com&gt;
Subject: QR | INC40663485 | Snow Issue
Hello Mackie,
Upon review, the Snow sign-in issue was due to the need for MFA authentication.  I can see successful sign-ins to Snow Production. 
Please let us know if you are still experiencing any issues.
------------------------------------
Thanks &amp; Regards,
JAYAPAUL MATANGI
04-12-2025 16:09:08 - PDXC Integration (Work notes)
Assigned to Jeevan N.
04-12-2025 16:09:04 - PDXC Integration (Work notes)
Assigned to Jeevan N.
04-12-2025 16:08:57 - PDXC Integration (Additional comments)
jeevan.n@dxc.com: Pinged user in the teams chat but he was not available waiting for confirmation
04-12-2025 15:48:12 - Frederic Shea (Work notes)
Platform DXC Integration incident INC0570301 updated INC40663485
04-12-2025 15:48:08 - Frederic Shea (Work notes)
IBC - Shaquiah Mackie
User chasing an update as they have not heard any update in some time
User requests to be contacted via mobile:
Best Contact: +61 431122087
01-12-2025 07:44:33 - George Knight (Work notes)
Platform DXC Integration incident INC0570301 updated INC40663485
01-12-2025 07:44:29 - George Knight (Work notes)
Shaquiah Mackie called for an update 
Available for support - Monday to Friday 6:00am -1:30pm 
Please continue to assist.
01-12-2025 04:44:27 - Shaquiah Mackie (Work notes)
Platform DXC Integration incident INC0570301 updated INC40663485
01-12-2025 04:44:20 - Shaquiah Mackie (Additional comments)
reply from: shaquiah.mackie@qr.com.au
Hi,
Do you mean to call otherwise I am at work Monday to Friday 6-1:30.
Sorry I usually see a name and the email threw me off.
Kind regards,
Shaquiah Mackie
01-12-2025 02:43:38 - PDXC Integration (Work notes)
Assigned to Jeevan N.
01-12-2025 02:43:31 - PDXC Integration (Additional comments)
jeevan.n@dxc.com: final reminder
Hi,
Can you please let me know your available to discuss the issue
28-11-2025 13:24:18 - PDXC Integration (Work notes)
Assigned to Jeevan N.
28-11-2025 13:23:46 - PDXC Integration (Additional comments)
jeevan.n@dxc.com: Hi,
Can you please let me know your available to discuss the issue
26-11-2025 16:46:08 - PDXC Integration (Work notes)
Assigned to Jeevan N.
26-11-2025 16:45:58 - PDXC Integration (Work notes)
Assigned to Jeevan N.
26-11-2025 16:45:54 - PDXC Integration (Additional comments)
jeevan.n@dxc.com: Hi,
Can you please let me know your available to discuss the issue
26-11-2025 13:06:14 - PDXC Integration (Work notes)
Assigned to Jeevan N.
26-11-2025 12:42:18 - PDXC Integration (Work notes)
Vendor Referenced this CI Value on Creation not found in database : Service Now
Vendor Referenced this Business Service Value on Creation not found in database : Service Now
26-11-2025 12:42:14 - PDXC Integration (Work notes)
Added attachment ::  QLDRail_INC added (CNDEF0001178) - image004.png
26-11-2025 12:42:14 - PDXC Integration (Work notes)
Added attachment ::  QLDRail_INC added (CNDEF0001178) - image002.png
26-11-2025 12:42:08 - PDXC Integration (Work notes)
Added attachment ::  QLDRail_INC added (CNDEF0001178) - image003.png
26-11-2025 12:42:04 - PDXC Integration (Work notes)
Added attachment ::  QLDRail_INC added (CNDEF0001178) - image001.gif
26-11-2025 12:42:00 - Raegan Munro (Work notes)
Platform DXC Integration incident INC0570301 created INC40663485
26-11-2025 12:41:58 - PDXC Integration (Work notes)
Added attachment ::  QLDRail_INC added (CNDEF0001178) - image0.jpeg
26-11-2025 12:41:36 - Raegan Munro (Work notes)
Assigning to AD to confirm if there is an issue with SSO.
26-11-2025 12:20:41 - Chau Nguyen (Work notes)
Hi GSD team,
I check Shaquiah Mackie SNow account and cannot find any issue. Suspecting there is an issue with SSO Azure user account.
Could you please reassign to the appropriate team to check this information please?
26-11-2025 10:56:01 - Shaquiah Mackie (Additional comments)
reply from: shaquiah.mackie@qr.com.au
Still not working
26-11-2025 10:47:05 - Chau Nguyen (Additional comments)
Hi Shaquiah,
I've tried to deactivate then reactivate your account.
Could you please try again and let me know if it works?
Regards,
Chau Nguyen
26-11-2025 10:25:10 - Shaquiah Mackie (Additional comments)
reply from: shaquiah.mackie@qr.com.au
Good morning,
Yes, all have these have been attempted as well as on another computer.
It still instantly logs me out.
Kind Regards, Shaquiah Mackie
26-11-2025 10:22:03 - Chau Nguyen (Additional comments)
Hi Shaquiah,
I apologize for the inconvenience this has caused.
Could you please confirm a few things below:
- The link is "https://queenslandrail.service-now.com".
- Try to login at Incognito (Chrome)/InPrivate (Edge) mode.
- Clear browser cache and try to login again.
Please kindly review and let me know your feedback.
Regards,
Chau Nguyen
26-11-2025 10:11:30 - Shaquiah Mackie (Additional comments)
reply from: shaquiah.mackie@qr.com.au
Good Morning,
No. The issue has still not been resolved. The exact same prompt from when the issue was first raised, still appears.
Please find attached
Kind regards, Shaquiah Mackie
[image0.jpeg]
26-11-2025 09:53:16 - Chau Nguyen (Additional comments)
Hi Shaquiah,
Upon review, I can see that the issue has been resolved from my end.
Can you confirm and advise if the issue has been resolved or if you need further assistance please?
Regards,
Chau Nguyen
25-11-2025 12:50:57 - Eunice Thai (Work notes)
ESM IM: Ticket found within reporting as on hold awaiting caller for more than 5 days. Shifting back into active. Team please follow up with end user ASAP.
17-11-2025 11:07:50 - Exequiel Jarred Lopez (Additional comments)
Hey Shaquiah,
What prompt is showing for you? Could you provide a screenshot of the issue?
Thanks!
17-11-2025 11:00:49 - Shaquiah Mackie (Additional comments)
reply from: shaquiah.mackie@qr.com.au
Good morning,
I am still unable to access Self Service.
The same prompt is being shown.
Thank you kindly, Shaquiah Mackie
17-11-2025 10:50:48 - Exequiel Jarred Lopez (Additional comments)
Hello,
Apologies for the confusion that may arise, but kindly disregard the previous comment, I forgot to end impersonation.
In line with that, I've impersonated Shaquia's user record and was able to access ServiceNow fine. Kindly re-test this and let me know if the issue has been resolved or if you need further assistance.
Thank you!
17-11-2025 10:45:19 - Shaquiah Mackie (Additional comments)
Hello,
I impersonated the mentioned user record and was able to access ServiceNow fine. Can you re-test and advise if the issue has been resolved or if you need further assistance?
Thank you!
14-11-2025 15:35:46 - Shane Kmet (Work notes)
Mackie, Shaquiah &lt;Shaquiah.Mackie@qr.com.au&gt; 
Sent: Friday, 14 November 2025 4:21 PM
To: IT Service Desk &lt;ITServiceDesk@qr.com.au&gt;
Subject: RE: INC0570301 - Self Service Access Error
Hi, 
The original issue was my MyStations App - It states my account is connected to another log in. 
I have deleted and redownloaded the app and I still cannot log in. 
So having issues with that and the Service now function.
Kind regards,
shaquiah mackie
service delivery porter
M: 0447 409 872
E: shaquiah.mackie@qr.com.au
14-11-2025 14:04:26 - Raegan Munro (Work notes)
Assigning to SNOW for further assistance.
14-11-2025 14:04:14 - Raegan Munro (Work notes)
From: IT Service Desk 
Sent: Friday, 14 November 2025 3:04 PM
To: Mackie, Shaquiah &lt;Shaquiah.Mackie@qr.com.au&gt;
Subject: RE: INC0570301 - Self Service Access Error
Hi Shaquiah, 
Thankyou for the confirmation. 
I will now get this ticket through to our Service Now team and they should be in touch shortly for further troubleshooting. 
Kind regards,
RAEGAN MUNRO
SERVICE DESK ANALYST
Level 3. 21 Kirksway Place
Battery Point. Tasmania. 7004
PH: 07 3072 5000
Alt.PH: +61 7 3072 5000
Email: ITServiceDesk@qr.com.au
W: queenslandrail.com.au
From: Mackie, Shaquiah &lt;Shaquiah.Mackie@qr.com.au&gt; 
Sent: Friday, 14 November 2025 2:52 PM
To: IT Service Desk &lt;ITServiceDesk@qr.com.au&gt;
Subject: RE: INC0570301 - Self Service Access Error
Hi Reagan, 
I have just tried signing in again and I am unfortunately still having the same result.
Thank you kindly, 
SHAQUIAH MACKIE  
SERVICE DELIVERY PORTER  
M: 0447 409 872   
E: shaquiah.mackie@qr.com.au
14-11-2025 12:39:35 - Raegan Munro (Additional comments)
Hi Shaquiah, 
I have now raised a ticket in relation to this so we may investigate it further. Please see ticket no. INC0570301 for further updates. 
I have made some changes to your account that should hopefully resolve this issue, could you please try signing in again in around 30 minutes and advise of the results?
Kind regards,
Raegan.
14-11-2025 12:39:35 - Raegan Munro (Work notes)
From: IT Service Desk 
Sent: Friday, 14 November 2025 1:39 PM
To: Mackie, Shaquiah &lt;Shaquiah.Mackie@qr.com.au&gt;
Subject: RE: INC0570301 - Self Service Access Error
Hi Shaquiah, 
I have now raised a ticket in relation to this so we may investigate it further. Please see ticket no. INC0570301 for further updates. 
I have made some changes to your account that should hopefully resolve this issue, could you please try signing in again in around 30 minutes and advise of the results?
Kind regards,
RAEGAN MUNRO
SERVICE DESK ANALYST
Level 3. 21 Kirksway Place
Battery Point. Tasmania. 7004
PH: 07 3072 5000
Alt.PH: +61 7 3072 5000
Email: ITServiceDesk@qr.com.au
W: queenslandrail.com.au
14-11-2025 12:39:25 - Raegan Munro (Work notes)
Confirmed user is provisioned in MIM. 
Users UMR is archived - Unarchived and set expiry to 31/12/9999.
</t>
  </si>
  <si>
    <t xml:space="preserve">09-12-2025 11:15:43 - Raegan Munro (Work notes)
.
09-12-2025 11:10:39 - Guest (Additional comments)
reply from: TrainingIntegration@QR.COM.AU
Hi Dylan,
Not a problem.
Nel has been registered for First Aid on 13 January 2026 in the Auchenflower Room at RC2.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08-12-2025 11:52:30 - Dylan Wells (Additional comments)
reply from: dylan.wells@qr.com.au
Thanks Duane, could we please booked Nel Dooley in for the 13th January 2026.
Kind regards,
[Queensland Rail logo]
Dylan Wells
Administration officer
integrated access, planning &amp; logistics
Sunshine Depot Building 8
347 Bilsen Rd, Geebung GPO Box 1429
E: Dylan.Wells@qr.com.au&lt;mailto:Dylan.Wells@qr.com.au&gt;
05-12-2025 11:44:04 - Riley Thomas (Work notes)
.
05-12-2025 11:32:07 - Guest (Additional comments)
reply from: TrainingIntegration@QR.COM.AU
Hi Dylan,
We haven't uploaded the classes yet, but we definitely have 13 January 2025 for First Aid.  We are still negotiating a date for another class.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04-12-2025 06:34:06 - Dylan Wells (Additional comments)
reply from: dylan.wells@qr.com.au
Hi Team,
Just wondering if there were any new dates for the first aid course next year?
Kind regards,
[Queensland Rail logo]
Dylan Wells
Administration officer
integrated access, planning &amp; logistics
Sunshine Depot Building 8
347 Bilsen Rd, Geebung GPO Box 1429
E: Dylan.Wells@qr.com.au&lt;mailto:Dylan.Wells@qr.com.au&gt;
14-11-2025 13:50:09 - Cameron Horn (Work notes)
.
14-11-2025 13:49:06 - Guest (Additional comments)
reply from: TrainingIntegration@QR.COM.AU
Hi Dylan,
We will be scheduling classes for next year.  The dates should be released in the coming weeks.  I'm expecting them to start around mid-late January 2026.
I hope that helps.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14-11-2025 13:21:27 - Dylan Wells (Additional comments)
reply from: dylan.wells@qr.com.au
Hi Duane,
Nel has asked if there is anything next year in RC2?
Kind regards,
[Queensland Rail logo]
Dylan Wells
Administration officer
integrated access, planning &amp; logistics
RC2 Floor 8
309 Edward St GPO Box 1429 * Bne,
E: Dylan.Wells@qr.com.au&lt;mailto:Dylan.Wells@qr.com.au&gt;
</t>
  </si>
  <si>
    <t xml:space="preserve">09-12-2025 13:09:57 - Eunice Thai (Work notes)
Platform DXC Integration incident INC0570177 updated INC40451756
09-12-2025 13:09:52 - Eunice Thai (Work notes)
ESM IM: Ticket found within reporting again as on hold awaiting caller for more than 5 days. Shifting back into active. Team please follow up with end user ASAP.
04-12-2025 12:21:44 - PDXC Integration (Work notes)
Assigned to Michael Murakami.
04-12-2025 12:21:28 - PDXC Integration (Work notes)
Assigned to Michael Murakami.
04-12-2025 12:21:24 - PDXC Integration (Work notes)
Assigned to Michael Murakami.
&lt;br/&gt;SL233426's replacement - SL230184 - has since come back from MS
- Called Jamie on 0424 142 314 to confirm whether they're awaiting the replacement or if they're happy to continue using the Studio 1; no answer, left a VM requesting a call back
04-12-2025 12:21:24 - PDXC Integration (Additional comments)
michael.murakami@dxc.com: Hi, Jamie!
I tried contacting you this afternoon to advise your replacement Studio 2 has since been received.
Please let us know whether you require this replacement or whether you're happy to work out of the Surface Studio provided to you in the tech bar.
Please reply to this ticket when you can. I can also be reached on 07 3072 1700 if you would prefer to chat with me directly.
Warm regards,
Michael Murakami
01-12-2025 17:11:24 - Eunice Thai (Work notes)
Platform DXC Integration incident INC0570177 updated INC40451756
01-12-2025 17:11:20 - Eunice Thai (Work notes)
ESM IM: Ticket found within reporting as on hold awaiting caller for more than 5 days. Shifting back into active. Team please follow up with end user ASAP.
26-11-2025 11:53:04 - PDXC Integration (Work notes)
Assigned to Michael Murakami.
&lt;br/&gt;A repair was organised under SOID 2044252030. A replacement has since arrived and is awaiting a rebuild and addition to CMDB
26-11-2025 11:20:14 - PDXC Integration (Work notes)
Assigned to Michael Murakami.
&lt;br/&gt;sl232294 given to Jamie CMDB updated
26-11-2025 09:33:29 - PDXC Integration (Work notes)
Assigned to Michael Murakami.
26-11-2025 09:33:29 - PDXC Integration (Work notes)
Assigned to Michael Murakami.
26-11-2025 09:33:25 - PDXC Integration (Additional comments)
jacen.warriner@dxc.com: Howdy Jamie, thanks for popping down to the tech bar to pick up/ check the studio touch screen. As we discussed - if it is still playing up, please let me know and we will continue working on getting it fixed =)
26-11-2025 09:33:24 - PDXC Integration (Work notes)
Assigned to Michael Murakami.
&lt;br/&gt;found the device with note stating touch screen not working, checked touch screen, it worked. Messaged Jamie to pick up. Picked up 26/11/2025 - waiting for confirmation of touch screen status from user
14-11-2025 14:48:13 - PDXC Integration (Work notes)
Assigned to Michael Murakami.
14-11-2025 08:35:02 - PDXC Integration (Work notes)
Assigned to Bibas Sapkota.
&lt;br/&gt;Requested User is Unknown : bibas.sapkota@dxc.com&lt;br/&gt;troubleshooting: 
checked for display driver update: None 
system updates done: No changes 
reimaged the device, same issue persists 
device still under warranty until 06/08/2027
</t>
  </si>
  <si>
    <t xml:space="preserve">
 2025-11-26 09:33:23 PDXC Integration - State is On Hold was Work in Progress
 2025-12-01 17:11:20 Eunice Thai - State is Work in Progress was On Hold
 2025-12-04 12:21:20 PDXC Integration - State is On Hold was Work in Progress
 2025-12-09 13:09:52 Eunice Thai - State is Work in Progress was On Hold</t>
  </si>
  <si>
    <t xml:space="preserve">
 2025-11-13 18:06:25 Fred Shea - State is On Hold was Work in Progress
 2025-11-14 09:15:47 Dhruv Kerai - Assignment Group is Win11 Project Hypercare was Win11 Service Desk
 2025-12-04 11:09:42 Jonathon Williams - State is Resolved was On Hold
 2025-12-09 12:00:04  - State is Closed was Resolved</t>
  </si>
  <si>
    <t xml:space="preserve">
 2025-11-14 10:08:54 PDXC Integration - State is Work in Progress was New
 2025-11-18 09:36:09 PDXC Integration - State is On Hold was Work in Progress
 2025-11-27 16:46:22 Eunice Thai - State is Work in Progress was On Hold
 2025-12-03 09:50:12 PDXC Integration - State is Resolved was Work in Progress
 2025-12-08 10:00:06  - State is Closed was Resolved</t>
  </si>
  <si>
    <t xml:space="preserve">09-12-2025 12:15:29 - PDXC Integration (Work notes)
Assigned to Sonia Pandey.
&lt;br/&gt;Issue resolved
09-12-2025 12:15:24 - PDXC Integration (Work notes)
Assigned to Sonia Pandey.
&lt;br/&gt;Issue resolved
09-12-2025 12:15:16 - PDXC Integration (Additional comments)
sonia.pandey@dxc.com: Issue resolved
09-12-2025 12:12:25 - PDXC Integration (Work notes)
Assigned to Sonia Pandey.
08-12-2025 15:09:39 - PDXC Integration (Work notes)
Assigned to Sonia Pandey.
&lt;br/&gt;Awaiting user's availability to connect.
08-12-2025 15:08:54 - PDXC Integration (Work notes)
Assigned to Sonia Pandey.
08-12-2025 15:08:47 - PDXC Integration (Additional comments)
sonia.pandey@dxc.com: Hi @Kim Corliss
Please confirm please confirm if you are available today or want me to connect tomorrow?
Thank you.
05-12-2025 18:14:04 - PDXC Integration (Work notes)
Assigned to Sonia Pandey.
05-12-2025 18:13:58 - PDXC Integration (Work notes)
Assigned to Sonia Pandey.
05-12-2025 18:13:54 - PDXC Integration (Work notes)
Assigned to Sonia Pandey.
&lt;br/&gt;User was not available today hence unable to connect
Will be checking with user on Monday.
05-12-2025 18:13:49 - PDXC Integration (Additional comments)
sonia.pandey@dxc.com: .
04-12-2025 19:14:04 - PDXC Integration (Work notes)
Assigned to Sonia Pandey.
&lt;br/&gt;Action Plan : check if shared mailbox is added separately as another account or added as shared mailbox 
If added separately we need to remove it then remove access completely to avoid any issues. Add delegate access again &gt;  and add it under account settings &gt; change&gt; advanced &gt; add shared mailbox and then need to check the issue again.
04-12-2025 19:08:14 - PDXC Integration (Work notes)
Assigned to Sonia Pandey.
&lt;br/&gt;User asked to contact tomorrow after 12:30 pm AEST.
04-12-2025 18:21:58 - PDXC Integration (Work notes)
Assigned to Sonia Pandey.
&lt;br/&gt;Will need to connect with user and take remote to assist
Awaiting response as asked for user's availability on teams.
04-12-2025 18:21:14 - PDXC Integration (Work notes)
Assigned to Sonia Pandey.
04-12-2025 18:21:12 - PDXC Integration (Additional comments)
sonia.pandey@dxc.com: Hi @Kim Corliss
Could you please let me know your availability for today or tomorrow to discuss this issue.
03-12-2025 15:58:58 - PDXC Integration (Work notes)
Assigned to Sonia Pandey.
&lt;br/&gt;Checking internally with team
Will update details accordingly.
02-12-2025 12:22:35 - PDXC Integration (Work notes)
Assigned to Sonia Pandey.
02-12-2025 12:22:25 - PDXC Integration (Additional comments)
sonia.pandey@dxc.com: Thank you for the details @Kim Corliss
01-12-2025 16:56:46 - Kim Corliss (Work notes)
Platform DXC Integration incident INC0569985 updated INC40433445
01-12-2025 16:56:42 - Kim Corliss (Additional comments)
Hi Sonia, yes, this is isolated solely to the Corporate.travel@qr.com.au as I can edit and attachment emails in my personal inbox. The issue for me mainly happens when I try and attach an email (not from a calendar entry) after selecting the edit function. I can edit the email and add notes without any issues although it does crash after doing this from time to time. It also crashes when I double click on the save button twice but not every thing, probably every 2nd time. It's very random. Hope this helps
01-12-2025 13:34:28 - PDXC Integration (Work notes)
Assigned to Sonia Pandey.
01-12-2025 13:34:23 - PDXC Integration (Additional comments)
sonia.pandey@dxc.com: Hi @Kim Corliss
I am in touch with Lisa Green (Your team leader) as we have ticket for Brad and Sarah as well. As far as Lisa informed us that you all her team members hence we were directly checking with her.
Since she is offline today could you please let me know if this issue is isolated to mailbox : Corporate.travel@qr.com.au or other shared mailbox affected too for you all?
Also Lisa mentioned that outlook keep crashing when trying to drag and drop attachment. She also mentioned that it also crashes when editing the email to add a note. Is this correct? If yes, then what you all are trying to edit. Is it a calendar entry or email. 
If you are aware of the above then please provide us the confirmation so we can proceed accordingly.
Thank you.
01-12-2025 13:27:58 - PDXC Integration (Work notes)
Assigned to Sonia Pandey.
&lt;br/&gt;Received below response from their team leader - Lisa Green :
"The team have been doing the process of attaching emails to received emails for many years, they have never had to download the email before attaching to another email. 
The sizes of the emails they attach can vary. 
The shared mailbox is Corporate.Travel@qr.com.au they are aware that the shared mailbox is very large file size wise. 
All the staff have this mapped manually, this it their internal process, they have only recently had automapping configured for staff. They dont want to change any of the mapping settings"
Their team leader informed us that : "outlook also crashes when editing the email to add a note"
Checking with their team leader if only 1 shared mailbox is affected or others too. Also asked if users are trying to edit. Is it a calendar entry or email.
28-11-2025 07:07:59 - Kim Corliss (Work notes)
Platform DXC Integration incident INC0569985 updated INC40433445
28-11-2025 07:07:55 - Kim Corliss (Additional comments)
I'm available until 2pm today
28-11-2025 07:07:22 - Kim Corliss (Work notes)
Platform DXC Integration incident INC0569985 updated INC40433445
28-11-2025 07:07:17 - Kim Corliss (Additional comments)
Hi. Yes, that is correct. I have a new Surface 6 laptop, using Windows10 and am currently waiting to install Windows11
27-11-2025 15:33:19 - PDXC Integration (Work notes)
Assigned to Sonia Pandey.
&lt;br/&gt;Asked Sapkota, Bibas to provide us the email address of Lisa Green (As Bibas mentioned Lisa wants to chat with O365 team)
Also as per their notes below from Yeasinur Rahman asked about the official article link for Microsoft release which he was referring to in below work notes.
For now as per the team internally got some insights :
To user -&gt; ask the Shared mailbox name that is mapped in the outlook client.; approx size of the attachment they are trying to move from one email to other.  Also suggest saving it locally rather than drag and drop
Will update further details accordingly.
26-11-2025 13:41:14 - PDXC Integration (Work notes)
Assigned to Sonia Pandey.
26-11-2025 13:41:05 - PDXC Integration (Work notes)
Assigned to Sonia Pandey.
26-11-2025 13:40:59 - PDXC Integration (Additional comments)
sonia.pandey@dxc.com: Hi @Kim Corliss
Please confirm if whenever you try to edit the existing email in outlook it is crashing without any error or outlook is crashing when you are trying to access shared mailbox?
Kindly confirm on above so we can proceed accordingly or let me know your availability so that we can discuss this issue.
Thank you.
26-11-2025 13:40:58 - PDXC Integration (Work notes)
Assigned to Sonia Pandey.
&lt;br/&gt;Pinged user on teams to get confirmation on issue and also asked her availability to discuss issue.
Awaiting response.
26-11-2025 11:56:18 - PDXC Integration (Work notes)
Assigned to Sonia Pandey.
26-11-2025 11:49:58 - PDXC Integration (Work notes)
Assigned to Bibas Sapkota.
&lt;br/&gt;Hi team 
issue seem to be on shared mailbox 
reassigning to O365 team
26-11-2025 10:07:24 - PDXC Integration (Work notes)
Assigned to Bibas Sapkota.
&lt;br/&gt;the issue with the user is 
whenever user try to edit the existing email from (the action button on ribbon) and try to drag drop the attachment from another email to existing email - It crashes without any error 
trouble shooting: 
repair office done - issue still persists 
tried safe mode - works sometimes, crashes sometimes
removed add ins - doesn't work 
reset the device - same issue 
deleted the profile and add it again - issue persists 
the only time it works - delete data files of the shared inbox and click user's primary email and add shared mailbox from the setting &gt; advanced &gt; add 
but user mentioned adding the mailbox such a way will have an impact in future / that has happened before as per user 
also, it works fine on surface 4 (windows 11) 
issue is with surface 6 (windows 10)
21-11-2025 15:09:43 - PDXC Integration (Work notes)
Assigned to Bibas Sapkota.
21-11-2025 15:09:39 - PDXC Integration (Additional comments)
bibas.sapkota@dxc.com: waiting for next week to get the device updated to windows 11
20-11-2025 14:01:27 - PDXC Integration (Work notes)
Assigned to Bibas Sapkota.
&lt;br/&gt;Lisa Green mentioned that windows 11 roll over fixed the issue on one of the device, waiting for the windows 11 roll over on rest of the device as well
18-11-2025 09:38:48 - PDXC Integration (Work notes)
Assigned to Bibas Sapkota.
18-11-2025 09:38:43 - PDXC Integration (Work notes)
Assigned to Bibas Sapkota.
&lt;br/&gt;called user on teams 
user does not want to readd the profile by deleting and readding from data files 
tried safe mode doesn't help Aswell 
user will let know if someone else from the team has the same issue with a new device 
if same issue persists, sl5 can be issued
user doesn't have any issue with sl4
18-11-2025 09:38:39 - PDXC Integration (Additional comments)
bibas.sapkota@dxc.com: waiting for the user team if they have same issue
18-11-2025 08:56:25 - Zoe O'Brien (Work notes)
Platform DXC Integration incident INC0569985 updated INC40433445
18-11-2025 08:56:20 - Zoe O'Brien (Work notes)
Description of Issue:
Kim Corliss called the IT Service Desk back regarding this issue
User advised that they are still having issues with Outlook crashing 
User advised that they are also having issues with signing into Adobe
Troubleshooting:
Remoted onto pc
opened Adobe
User is having issues signing into Adobe due to already being signed into 2 other devices
SDA signed out of one of the devices
User confimred Adobe is now working
User advised that their Outlook is still crashing on them
User tried attaching a file to an email in safe mode - application crashed
User requested to be contacted regarding this issue for further troubleshooting with their Outlook issues
============================ 
Username: Kim Corliss
Employee ID: R855408
PC Name: sl234265/QRSL-YP2NCOEHL0
Contact Number: 0415742635
Location: RC2-1 Brisbane
17-11-2025 15:13:48 - PDXC Integration (Work notes)
Assigned to Bibas Sapkota.
17-11-2025 15:13:47 - PDXC Integration (Additional comments)
james.sharma@dxc.com: Refreshed device
setup account with user
updated drivers
user came back with update mentioned issue still persist.
14-11-2025 15:15:33 - PDXC Integration (Work notes)
Assigned to Bibas Sapkota.
14-11-2025 15:15:33 - PDXC Integration (Work notes)
Assigned to Bibas Sapkota.
14-11-2025 15:15:26 - PDXC Integration (Additional comments)
bibas.sapkota@dxc.com: user will visit tech bar on Monday to have a look into it again.
14-11-2025 15:15:23 - PDXC Integration (Work notes)
Assigned to Bibas Sapkota.
&lt;br/&gt;troubleshooting : 
office repair 
tried safe mode works fine 
uncheck 
remove and add the profile again 
no issue , no crashing
13-11-2025 16:15:00 - PDXC Integration (Work notes)
Assigned to Bibas Sapkota.
13-11-2025 13:03:08 - Gilbert Noble (Work notes)
Platform DXC Integration incident INC0569985 created INC40433445
</t>
  </si>
  <si>
    <t xml:space="preserve">
 2025-11-13 13:03:01 Gilbert Noble - Assignment Group is DXC Desktop CBD was DXC Remote Desktop Support
 2025-11-13 16:14:54 PDXC Integration - State is Work in Progress was New
 2025-11-14 15:15:23 PDXC Integration - State is On Hold was Work in Progress
 2025-11-26 10:07:16 PDXC Integration - State is Work in Progress was On Hold
 2025-11-26 11:50:49 PDXC Integration - Assignment Group is DXC O365 Messaging was DXC Desktop CBD
 2025-11-26 13:40:57 PDXC Integration - State is On Hold was Work in Progress
 2025-12-09 12:12:18 PDXC Integration - State is Work in Progress was On Hold
 2025-12-09 12:15:16 PDXC Integration - State is Resolved was Work in Progress
 2025-12-14 13:00:08  - State is Closed was Resolved</t>
  </si>
  <si>
    <t xml:space="preserve">12-12-2025 14:32:50 - Mary Jane Galon (Work notes)
Got an update from user today that she is not able to get on her QR device as someone is working on the QR network at the site office she is currently located. User mentions to check again next week.
10-12-2025 17:41:00 - Chantel van der Merwe (Additional comments)
reached out via teams will follow up again tomorrow
09-12-2025 13:07:43 - Eunice Thai (Work notes)
Ticket found within reporting (3rd time) as on hold awaiting caller for more than 5 days. Shifting back into active. Team please follow up with end user ASAP.
02-12-2025 01:40:51 - Mary Jane Galon (Additional comments)
Will check on this with the user when available
01-12-2025 17:07:57 - Eunice Thai (Work notes)
ESM IM: Ticket found within reporting as on hold awaiting caller for more than 5 days. Shifting back into active. Team please follow up with end user ASAP.
26-11-2025 13:32:27 - Mary Jane Galon (Additional comments)
Hi @Megan Goodman - My apologies I wasn't able to call yesterday as we agreed as I wasn't able to get online due to power outage.  I could see you are currently on leave and will be back on Dec 1. I will reach you out again by then. Cheers!
25-11-2025 13:02:29 - Eunice Thai (Work notes)
ESM IM: Ticket found within reporting as on hold awaiting caller for more than 5 days. Shifting back into active. Team please follow up with end user ASAP.
18-11-2025 13:59:53 - Mary Jane Galon (Additional comments)
Hi @Megan Goodman - Good day. To further check on this, may I ask your convenient time for a call via MS Teams please?
17-11-2025 17:01:33 - Chantel van der Merwe (Additional comments)
Good day Megan can you please try on another device
Logon with your QR network username and password
One of us will reach out tomorrow  
thank you
17-11-2025 16:50:47 - Cameron Horn (Work notes)
Verified that the DRA account has the correct access
Assigning back to the SAP Basis team to assist with the troubleshooting if the issue
17-11-2025 16:39:49 - Chantel van der Merwe (Work notes)
Good day service desk ; 
This is a known popup that occurs on external devices and user needs to logon with their network user pass, and  on next screen again
AS she mentioned next steps are clearing her cache . which also seems to not work
I checked she is valid in SAP and not locked; is her DRA group ok as well ? Did teh user try on anther external device and  maybe her R user is locked  out ? 
Thank you
17-11-2025 14:52:17 - Raegan Munro (Work notes)
Assigning to SAP Basis as per KB0010872.
17-11-2025 14:51:45 - Raegan Munro (Work notes)
From: IT Service Desk 
Sent: Monday, 17 November 2025 3:51 PM
To: Goodman, Megan &lt;megan.goodman@qr.com.au&gt;
Subject: RE: INC0569959 - Unable to log into myESS
Hi Megan, 
Thankyou for the confirmation. 
We will need to send this ticket through to our second level team for further assistance, though they should be in touch with you shorty for further troubleshooting.
Kind regards,
RAEGAN MUNRO
SERVICE DESK ANALYST
Level 3. 21 Kirksway Place
Battery Point. Tasmania. 7004
PH: 07 3072 5000
Alt.PH: +61 7 3072 5000
Email: ITServiceDesk@qr.com.au
W: queenslandrail.com.au
From: Goodman, Megan &lt;megan.goodman@qr.com.au&gt; 
Sent: Monday, 17 November 2025 3:44 PM
To: IT Service Desk &lt;ITServiceDesk@qr.com.au&gt;
Subject: RE: INC0569959 - Unable to log into myESS
Hi IT
I just checked again now, I cleared the cache/all my browsing history etc. but can still not access.  Same page is coming up:
17-11-2025 13:14:30 - Raegan Munro (Work notes)
From: IT Service Desk 
Sent: Monday, 17 November 2025 2:14 PM
To: Goodman, Megan &lt;megan.goodman@qr.com.au&gt;
Subject: RE: INC0569959 - Unable to log into myESS
Hi Megan,
I just wanted to follow up with you and determine if you are still having issues accessing ESS?
If so, please give us a call on 07 3072 5000 (we are option 1), or alternatively email us at ITServiceDesk@qr.com.au so that we may complete further troubleshooting. Please be sure to cite incident no. INC0569959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17-11-2025 13:14:07 - Raegan Munro (Work notes)
Investigating.
14-11-2025 14:16:21 - Raegan Munro (Additional comments)
Hi Megan,
I just wanted to follow up with you and determine if you are still having issues accessing ESS?
If so, please give us a call on 07 3072 5000 (we are option 1), or alternatively email us at ITServiceDesk@qr.com.au so that we may complete further troubleshooting. Please be sure to cite incident no. INC0569959 when you do so. 
In the event that you are no longer having these issues please advise so that we may proceed with ticket closure. 
Kind regards, 
Raegan.
14-11-2025 14:15:55 - Raegan Munro (Work notes)
Investigating.
13-11-2025 12:01:58 - Raegan Munro (Work notes)
From: IT Service Desk 
Sent: Thursday, 13 November 2025 1:01 PM
To: Goodman, Megan &lt;megan.goodman@qr.com.au&gt;
Subject: RE: INC0569959 - Unable to log into myESS
Hi Megan, 
Thankyou for reaching out to the Queensland Rail IT Service Desk. 
I have now raised a ticket in relation to this so we may investigate it further. Please see ticket no. INC0569959 for further updates. 
I was unable to identify any issues with your account, could you please try clearing your browser cache and advise of the results?
Kind regards,
RAEGAN MUNRO
SERVICE DESK ANALYST
Level 3. 21 Kirksway Place
Battery Point. Tasmania. 7004
PH: 07 3072 5000
Alt.PH: +61 7 3072 5000
Email: ITServiceDesk@qr.com.au
W: queenslandrail.com.au
13-11-2025 12:01:58 - Raegan Munro (Additional comments)
Hi Megan, 
Thankyou for reaching out to the Queensland Rail IT Service Desk. 
I have now raised a ticket in relation to this so we may investigate it further. Please see ticket no. INC0569959 for further updates. 
I was unable to identify any issues with your account, could you please try clearing your browser cache and advise of the results?
Kind regards, 
Raegan.
13-11-2025 12:01:38 - Raegan Munro (Work notes)
Users UMR is not locked or archived.
Users account is not locked in DRA. 
</t>
  </si>
  <si>
    <t xml:space="preserve">
 2025-11-13 12:01:58 Raegan Munro - State is On Hold was Work in Progress
 2025-11-17 14:52:17 Raegan Munro - State is Work in Progress was On Hold
 2025-11-17 16:39:49 Chantel van der Merwe - Assignment Group is Global Service Desk was SAP Basis
 2025-11-17 16:46:26 Cameron Horn - Assigned to is George Knight was 
 2025-11-17 16:50:47 Cameron Horn - Assignment Group is SAP Basis was Global Service Desk
 2025-11-18 13:59:53 Jane Galon - State is On Hold was Work in Progress
 2025-11-25 13:02:29 Eunice Thai - State is Work in Progress was On Hold
 2025-11-26 13:32:27 Jane Galon - State is On Hold was Work in Progress
 2025-12-01 17:07:57 Eunice Thai - State is Work in Progress was On Hold
 2025-12-02 01:40:51 Jane Galon - State is On Hold was Work in Progress
 2025-12-09 13:07:43 Eunice Thai - State is Work in Progress was On Hold
 2025-12-10 17:41:00 Chantel van der Merwe - State is On Hold was Work in Progress</t>
  </si>
  <si>
    <t xml:space="preserve">12-12-2025 09:52:28 - PDXC Integration (Work notes)
Assigned to Jacen Warriner.
12-12-2025 09:52:22 - PDXC Integration (Work notes)
Assigned to Jacen Warriner.
12-12-2025 09:52:14 - PDXC Integration (Additional comments)
jacen.warriner@dxc.com: Good morning Jason,
have you had any luck in teams calls etc?
12-12-2025 09:47:01 - PDXC Integration (Work notes)
Assigned to Jacen Warriner.
08-12-2025 09:34:45 - PDXC Integration (Work notes)
Assigned to Jacen Warriner.
08-12-2025 09:34:35 - PDXC Integration (Additional comments)
jacen.warriner@dxc.com: Howdy Jason,
I'm going to pop this incident on hold for a few more days to test out if it is actually running better =) Stay in touch and let me know if we need to replace it after all!
08-12-2025 09:33:58 - PDXC Integration (Work notes)
Assigned to Jacen Warriner.
&lt;br/&gt;ran windows updates, gpupdate and company portal sync. sfc scannow.
Device working properly during time in the tech bar.
Jason picked up device and will test it this week. If it is still failing, it should be replaced/ reimaged
05-12-2025 10:40:44 - PDXC Integration (Work notes)
Assigned to Jacen Warriner.
05-12-2025 10:40:36 - PDXC Integration (Additional comments)
jacen.warriner@dxc.com: Just friendly reminder =) Hope to see you today
03-12-2025 14:28:48 - PDXC Integration (Work notes)
Assigned to Jacen Warriner.
03-12-2025 14:28:44 - PDXC Integration (Work notes)
Assigned to Jacen Warriner.
03-12-2025 14:28:37 - PDXC Integration (Additional comments)
jacen.warriner@dxc.com: Howdy Jason,
Thats totally fine! I'll pop it on hold until Friday
02-12-2025 14:55:14 - Jason Huynh (Work notes)
Platform DXC Integration incident INC0569834 updated INC40511958
02-12-2025 14:55:10 - Jason Huynh (Additional comments)
Hi! is it possible for me to drop my laptop in around lunchtime on Friday?
01-12-2025 15:28:09 - PDXC Integration (Work notes)
Assigned to Jacen Warriner.
01-12-2025 15:27:28 - PDXC Integration (Work notes)
Assigned to Jacen Warriner.
01-12-2025 15:27:22 - PDXC Integration (Additional comments)
jacen.warriner@dxc.com: Howdy Jason,
welcome back! Just updating the ticket - do you have an ETA on when you will be able to drop by the tech bar?
26-11-2025 16:17:31 - Eunice Thai (Work notes)
Platform DXC Integration incident INC0569834 updated INC40511958
26-11-2025 16:17:26 - Eunice Thai (Work notes)
ESM: Pending user return 1/12.
21-11-2025 13:26:59 - PDXC Integration (Work notes)
Assigned to Jacen Warriner.
21-11-2025 13:26:48 - PDXC Integration (Work notes)
Assigned to Jacen Warriner.
&lt;br/&gt;Hey Jacen. Change of plans - I'll drop my laptop into you after I come back from leave on 1st Dec.
21-11-2025 13:26:43 - PDXC Integration (Work notes)
Assigned to Jacen Warriner.
21-11-2025 13:26:43 - PDXC Integration (Additional comments)
jacen.warriner@dxc.com: reply from teams
Hey Jacen. Change of plans - I'll drop my laptop into you after I come back from leave on 1st Dec.
19-11-2025 12:16:44 - PDXC Integration (Work notes)
Assigned to Jacen Warriner.
19-11-2025 12:16:28 - PDXC Integration (Additional comments)
jacen.warriner@dxc.com: Howdy Jason,
i'm here to help with your laptop. Are you in RC2? if so, can you make it down to the tech bar?
19-11-2025 12:16:28 - PDXC Integration (Work notes)
Assigned to Jacen Warriner.
18-11-2025 10:09:03 - PDXC Integration (Work notes)
Assigned to Jacen Warriner.
17-11-2025 15:56:33 - PDXC Integration (Work notes)
Vendor Referenced this Business Service Value on Creation not found in database : 12D
17-11-2025 15:56:29 - PDXC Integration (Work notes)
Added attachment ::  QLDRail_INC added (CNDEF0001178) - Screenshot 2025-11-13 085253.png
17-11-2025 15:56:17 - Gilbert Noble (Work notes)
Platform DXC Integration incident INC0569834 created INC40511958
17-11-2025 15:55:51 - Gilbert Noble (Work notes)
Jason Huynh called 
remoted to computer
ran disk and system cleanup
uninstalled Meridian enterprise at users request
ran defrag
restarted the computer 
the fan is still running hard and the device is running hot
17-11-2025 12:58:05 - Raegan Munro (Work notes)
From: IT Service Desk 
Sent: Monday, 17 November 2025 1:58 PM
To: Huynh, Jason &lt;jason.huynh@qr.com.au&gt;
Subject: INC0569834 - High CPU / Fan usage
Hi Jason,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INC0569834 when you do so.
In the event that you are no longer having these issues please advise so that we may proceed with ticket closure.
Kind regards,
RAEGAN MUNRO
SERVICE DESK ANALYST
Level 3. 21 Kirksway Place
Battery Point. Tasmania. 7004
PH: 07 3072 5000
Alt.PH: +61 7 3072 5000
Email: ITServiceDesk@qr.com.au
W: queenslandrail.com.au
17-11-2025 12:57:20 - Raegan Munro (Work notes)
Investigating.
14-11-2025 09:01:29 - Raegan Munro (Additional comments)
Hi Jason,
I just wanted to follow up with you and determine if you are still having issues with your device?
If so, please give us a call on 07 3072 5000 (we are option 1), or alternatively email us at ITServiceDesk@qr.com.au so that we may complete further troubleshooting. Please be sure to cite incident no. INC0569834 when you do so. 
In the event that you are no longer having these issues please advise so that we may proceed with ticket closure. 
Kind regards, 
Raegan.
14-11-2025 09:01:06 - Raegan Munro (Work notes)
Investigating.
13-11-2025 10:15:12 - Andy Phan (Work notes)
Called user and left a voice message, saying to call us back regarding their laptop running very slow. 
Pending user call back.
13-11-2025 10:15:12 - Andy Phan (Additional comments)
Hi Jason, 
I called to follow up on your laptop issues. Is the laptop still running very slow? 
Please call us back on 07 3072 5000 (Option 1). 
Kind regards, 
Andy
13-11-2025 10:01:47 - Andy Phan (Work notes)
Investigating
</t>
  </si>
  <si>
    <t xml:space="preserve">
 2025-11-13 09:08:24 Cameron Horn - Assigned to is Zoe O'Brien was 
 2025-11-13 10:15:12 Andy Phan - State is On Hold was Work in Progress
 2025-11-17 15:55:51 Gilbert Noble - State is Work in Progress was On Hold
 2025-11-19 12:16:28 PDXC Integration - State is On Hold was Work in Progress
 2025-12-12 09:46:56 PDXC Integration - State is Work in Progress was On Hold
 2025-12-12 09:52:14 PDXC Integration - State is On Hold was Work in Progress</t>
  </si>
  <si>
    <t xml:space="preserve">09-12-2025 17:00:09 - PDXC Integration (Work notes)
Assigned to Dai Huong Duong.
&lt;br/&gt;the user confirmed can close ticket
09-12-2025 17:00:08 - PDXC Integration (Work notes)
Assigned to Dai Huong Duong.
&lt;br/&gt;the user confirmed can close ticket
09-12-2025 17:00:01 - PDXC Integration (Additional comments)
huongdai.duong2@dxc.com: the user confirmed can close ticket
05-12-2025 19:20:28 - PDXC Integration (Work notes)
Assigned to Dai Huong Duong.
05-12-2025 19:18:38 - PDXC Integration (Work notes)
Assigned to Dai Huong Duong.
05-12-2025 19:18:34 - PDXC Integration (Additional comments)
huongdai.duong2@dxc.com: Hi Jordan,
We have finished copying the data.
The root folder cannot be deleted. If you want to remove it, please delete it directly in the channel.
There are 3 related files missing, and we are currently looking for a way to restore them.
Regards,
Huong
01-12-2025 17:26:48 - PDXC Integration (Work notes)
Assigned to Dai Huong Duong.
01-12-2025 17:25:58 - PDXC Integration (Work notes)
Assigned to Dai Huong Duong.
01-12-2025 17:25:53 - PDXC Integration (Additional comments)
huongdai.duong2@dxc.com: Hi Jordan,
Could you let me know which of the folders listed below you would like to move to the Archive folder, so we can assist you with the move?
image.png
Regards,
Huong
signature_2062601632
HUONG D. DUONG
MANAGED APPLICATIONS – SHAREPOINT
level 11 RC1, 305 Edward St GPO Box 1429 Bne 4001
Brisbane, 
E: huong.duong@qr.com.au
W: queenslandrail.com.au
From: Ryan, Jordan &lt;Jordan.Ryan@qr.com.au&gt;
Date: Friday, 28 November 2025 at 9:46 am
To: Duong, Huong &lt;huong.duong@qr.com.au&gt;
Cc: PDL ISD BES Online Services &lt;PDLISDBESOnlineServices@qr.com.au&gt;
Subject: RE: INC0569695 - Unable to move folders in Teams
Hi Huong,
Apologies, I have missed the below.
I would like to move the majority of the below folders in the archive folder below, not delete them.
Do you have time on Monday to meet and we can talk more about it then? Apologies, I am running out of time today!
Queensland Rail logo
Jordan Ryan
People business partner – seq
Upper Concourse, Central
Brisbane, QLD 4000
T: 07 3072 1908 (21908)
From: Duong, Huong &lt;huong.duong@qr.com.au&gt;
Sent: Friday, 28 November 2025 12:45 PM
To: Ryan, Jordan &lt;Jordan.Ryan@qr.com.au&gt;
Cc: PDL ISD BES Online Services &lt;PDLISDBESOnlineServices@qr.com.au&gt;
Subject: Re: INC0569695 - Unable to move folders in Teams
Hi Jordan,
Hope you're doing well. I'm just following up on my previous email—have you had a chance to review it yet?
Regards,
Huong
01-12-2025 17:06:21 - Eunice Thai (Work notes)
Platform DXC Integration incident INC0569695 updated INC40412361
01-12-2025 17:06:17 - Eunice Thai (Work notes)
ESM IM: Ticket found within reporting as on hold awaiting caller for more than 5 days. Shifting back into active. Team please follow up with end user ASAP.
26-11-2025 12:25:24 - PDXC Integration (Work notes)
Assigned to Dai Huong Duong.
26-11-2025 12:25:16 - PDXC Integration (Additional comments)
huongdai.duong2@dxc.com: Hi Jordan, 
Would you like to move or delete all folders in this site?
Certain system folders cannot be move or delete because they are linked to Teams.
Retention Policies are applied, move or detele content may be restricted.
URL: SEQ People Team
image.png
Regards,
Huong
25-11-2025 17:59:45 - PDXC Integration (Work notes)
Assigned to Dai Huong Duong.
25-11-2025 17:52:24 - PDXC Integration (Work notes)
Hi Team,
Could you please check this issue, if you can assist. User not able to delete/move folders in SEQ People site. We verified user got the owner access for the site.
User says he is able to move and delete folders in SEQIOP 
https://queenslandrail.sharepoint.com/:f:/s/SEQIOP/IgABCWt7BuQpSrikZ6WUeXlBAYy7oPi_W6rA2DESFF1enw8?e=yJj5nZ
24-11-2025 14:46:37 - Jordan Ryan (Work notes)
Platform DXC Integration incident INC0569695 updated INC40412361
24-11-2025 14:46:33 - Jordan Ryan (Additional comments)
https://teams.microsoft.com/l/channel/19%3Aa2b43cbe767e42fabe78e4f132da71ad%40thread.tacv2/General?groupId=e0fbe27f-0e77-4b64-bdb0-036d6ea0190a&amp;tenantId=7b79bbac-42e6-4f1c-867f-bc05c52eb2cd
24-11-2025 14:46:21 - Jordan Ryan (Work notes)
Platform DXC Integration incident INC0569695 updated INC40412361
24-11-2025 14:46:17 - Jordan Ryan (Additional comments)
Hi, it is all folders within this file path. I need to be able to move and change all of these so I can set the team folders up for the team
24-11-2025 14:43:44 - PDXC Integration (Work notes)
Assigned to Suraj Rai.
24-11-2025 14:43:35 - PDXC Integration (Additional comments)
srai7@dxc.com: Hi Jordan,
Good Day!
Regarding - "Not able to move or delete folders within a Teams site"
We verified the permissions level specific to the SEQ People site -
The following factors also affect the level of access for Ryan, Jordan (i:0#.f|membership|jordan.ryan@qr.com.au)
Deny - Add and Customize Pages - Add, change, or delete HTML pages or Web Part Pages, and edit the Web site using a Microsoft SharePoint Foundation-compatible editor.
Checking at the folders permission it clearly indicates Deny to add/customize. Could you please share the folders name that you are trying to move/delete, we will verify that too.
Thanks!
21-11-2025 16:51:03 - PDXC Integration (Work notes)
Assigned to Suraj Rai.
21-11-2025 16:50:58 - PDXC Integration (Work notes)
Assigned to Suraj Rai.
21-11-2025 16:50:51 - PDXC Integration (Additional comments)
srai7@dxc.com: Hi Jordan,
Good Day!
Regarding - "Not able to move or delete folders within a Teams site"
We verified the permissions level specific to the SEQ People site -
The following factors also affect the level of access for Ryan, Jordan (i:0#.f|membership|jordan.ryan@qr.com.au)
Deny - Add and Customize Pages - Add, change, or delete HTML pages or Web Part Pages, and edit the Web site using a Microsoft SharePoint Foundation-compatible editor.
Checking at the folders permission it clearly indicates Deny to add/customize. Could you please share the folders name that you are trying to move/delete, we will verify that too.
Thanks!
21-11-2025 08:13:02 - Jordan Ryan (Work notes)
Platform DXC Integration incident INC0569695 updated INC40412361
21-11-2025 08:12:59 - Jordan Ryan (Additional comments)
I'm able to move and delete folders in here - https://queenslandrail.sharepoint.com/:f:/s/SEQIOP/IgABCWt7BuQpSrikZ6WUeXlBAYy7oPi_W6rA2DESFF1enw8?e=yJj5nZ
20-11-2025 14:14:33 - PDXC Integration (Work notes)
Assigned to Suraj Rai.
20-11-2025 14:14:23 - PDXC Integration (Additional comments)
srai7@dxc.com: Hi Jordan,
Good Day!
Regarding - "Not able to move or delete folders within a Teams site"
It definitely appears like a permissions issue specific to the SEQ People site. Could you share me the other site name/ details where you are able to move/delete folders?
Thanks!
19-11-2025 13:39:58 - PDXC Integration (Work notes)
Assigned to Suraj Rai.
19-11-2025 13:39:49 - PDXC Integration (Additional comments)
srai7@dxc.com: Hi Jordan,
Good Day!
Regarding - "User called about not being able to move or delete folders within a Teams site"
Sure, we will try to reach you, when you are available tomorrow. Thanks!
18-11-2025 15:27:22 - Jordan Ryan (Work notes)
Platform DXC Integration incident INC0569695 updated INC40412361
18-11-2025 15:27:17 - Jordan Ryan (Additional comments)
Hi, I am free between 1pm to 4pm on Thursday 20 November
18-11-2025 13:34:03 - PDXC Integration (Work notes)
Assigned to Suraj Rai.
18-11-2025 13:33:58 - PDXC Integration (Additional comments)
srai7@dxc.com: Hi Jordan,
Good Day!
Regarding - "User called about not being able to move or delete folders within a Teams site"
Can you please let me know your availability timings info so that we can have a call and connect on this issue via Teams to check the sites where you are able to delete folders.
Thanks!
17-11-2025 09:12:04 - Jordan Ryan (Work notes)
Platform DXC Integration incident INC0569695 updated INC40412361
17-11-2025 09:11:59 - Jordan Ryan (Additional comments)
Hi, I have checked another teams site and I am able to move / delete folders but it just seems to be SEQ People where I am not. Is the permissions / controls just on the People folder?
14-11-2025 16:23:59 - PDXC Integration (Work notes)
Assigned to Suraj Rai.
14-11-2025 16:23:53 - PDXC Integration (Work notes)
Assigned to Suraj Rai.
14-11-2025 16:23:48 - PDXC Integration (Additional comments)
srai7@dxc.com: Hi Jordan,
Good Day!
Regarding - "User called about not being able to move or delete folders within a Teams site"
We can verify that you have the right access as owner. however, you cannot delete/move file because there is policy setup where it prevents for any deletion/move for shared point. with a retention or compliance policy that blocks deletion, users generally cannot move folders or files, even to another location within SharePoint/Teams.
Please do let us know. How, do you want us to processed further on this request.
Thanks!
13-11-2025 16:18:43 - PDXC Integration (Work notes)
Assigned to Suraj Rai.
13-11-2025 16:18:34 - PDXC Integration (Additional comments)
srai7@dxc.com: Hi Jordan,
Good Day!
Regarding - "User called about not being able to move or delete folders within a Teams site"
We can verify that you have the right access as owner. however, you cannot delete/move file because there is policy setup where it prevents for any deletion/move for shared point. with a retention or compliance policy that blocks deletion, users generally cannot move folders or files, even to another location within SharePoint/Teams.
Please do let us know. How, do you want us to processed further on this request.
Thanks!
12-11-2025 16:04:03 - PDXC Integration (Work notes)
Assigned to Suraj Rai.
12-11-2025 16:03:43 - PDXC Integration (Work notes)
Assigned to Suraj Rai.
12-11-2025 16:03:42 - PDXC Integration (Additional comments)
srai7@dxc.com: Hi Jordan,
Good Day!
Regarding - "User called about not being able to move or delete folders within a Teams site"
We can verify that you have the right access as owner. however, you cannot delete/move file because there is policy setup where it prevents for any deletion/move for shared point. with a retention or compliance policy that blocks deletion, users generally cannot move folders or files, even to another location within SharePoint/Teams.
Please do let us know. How, do you want us to processed further on this request. 
Thanks!
12-11-2025 14:16:49 - PDXC Integration (Work notes)
Assigned to Suraj Rai.
12-11-2025 14:13:39 - PDXC Integration (Work notes)
Vendor Referenced this Business Service Value on Creation not found in database : Microsoft Teams Audio Conferencing
12-11-2025 14:13:27 - Cameron Horn (Work notes)
Platform DXC Integration incident INC0569695 created INC40412361
12-11-2025 14:13:14 - Cameron Horn (Work notes)
Assigning to the DXC O365 Messaging team to assist with the issue
</t>
  </si>
  <si>
    <t xml:space="preserve">
 2025-11-12 14:16:39 PDXC Integration - State is Work in Progress was New
 2025-11-12 16:03:43 PDXC Integration - State is On Hold was Work in Progress
 2025-11-25 17:52:19 PDXC Integration - Assignment Group is DXC Application Online Services was DXC O365 Messaging
 2025-12-01 17:06:17 Eunice Thai - State is Work in Progress was On Hold
 2025-12-01 17:25:53 PDXC Integration - State is On Hold was Work in Progress
 2025-12-09 17:00:01 PDXC Integration - State is Resolved was On Hold
 2025-12-14 18:00:02  - State is Closed was Resolved</t>
  </si>
  <si>
    <t xml:space="preserve">
 2025-11-11 14:14:30 Cameron Horn - Assigned to is Raegan Munro was 
 2025-11-11 14:26:57 Fred Shea - State is On Hold was Work in Progress
 2025-11-14 13:57:02 Raegan Munro - State is Work in Progress was On Hold
 2025-11-14 14:05:36 Lemuel So - Assigned to is Jarred Lopez was 
 2025-11-17 10:43:10 Jarred Lopez - State is On Hold was Work in Progress
 2025-11-24 17:20:16 Eunice Thai - State is Work in Progress was On Hold
 2025-11-25 14:01:25 Chau Nguyen - Assigned to is Chau Nguyen was Jarred Lopez
 2025-11-25 14:03:13 Chau Nguyen - State is On Hold was Work in Progress
 2025-12-09 09:29:56 Chau Nguyen - State is Resolved was On Hold
 2025-12-14 10:00:11  - State is Closed was Resolved</t>
  </si>
  <si>
    <t xml:space="preserve">
 2025-11-11 14:08:48 Casey Micklesson - Assigned to is Casey Micklesson was 
 2025-11-13 10:06:57 Casey Micklesson - State is On Hold was Work in Progress
 2025-12-01 17:03:49 Eunice Thai - State is Work in Progress was On Hold
 2025-12-04 08:58:23 Casey Micklesson - State is Resolved was Work in Progress
 2025-12-09 09:00:08  - State is Closed was Resolved</t>
  </si>
  <si>
    <t>INC0569312</t>
  </si>
  <si>
    <t xml:space="preserve">09-12-2025 11:49:39 - Riley Thomas (Work notes)
.
09-12-2025 11:48:57 - Shane Kmet (Work notes)
.
09-12-2025 11:48:02 - Guest (Additional comments)
reply from: SEQTSDHealthandCompliance@qr.com.au
Hello,
Is it possible to get an update on HRC0546173?
Note: TSD received an open/closed self-service notification yesterday with a direct like for another request and have commenced using the form moving forward. Apologies.
Kind Regards,
[Queensland Rail logo]
Amie McAnulty
A/Administration Officer - TSD operations
69 Mayne Road, Ground Floor
Bowen Hills, Queensland 4006
T: 892 3355 / 3072 3355
F: 07 3606 2905
W: queenslandrail.com.au&lt;http://queenslandrail.com.au/&gt;
</t>
  </si>
  <si>
    <t xml:space="preserve">
 2025-11-11 12:40:13 Cameron Horn - Assigned to is Martyn Connor was 
 2025-11-11 12:40:18 Raegan Munro - State is Resolved was Work in Progress
 2025-11-16 13:00:07  - State is Closed was Resolved</t>
  </si>
  <si>
    <t xml:space="preserve">09-12-2025 17:46:48 - PDXC Integration (Work notes)
Assigned to Gouru Vivek.
&lt;br/&gt;Issue with Genesys Cloud drop out at 1055am 11/11/2025 in RC2 Level 1 identified as QR Network issue. Changes made to Global Protect Split tunnel exclusion route config, removed Intune IPs and FQDNs from GP split tunnel config. Change to GP Portal authentication portal to allow Credentials and Certificate for Authentication. Awaiting call with vendor and testing from user. Issue resolved by allowing Credentials and Certificate for Authentication.
09-12-2025 17:46:44 - PDXC Integration (Work notes)
Assigned to Gouru Vivek.
&lt;br/&gt;Issue with Genesys Cloud drop out at 1055am 11/11/2025 in RC2 Level 1 identified as QR Network issue. Changes made to Global Protect Split tunnel exclusion route config, removed Intune IPs and FQDNs from GP split tunnel config. Change to GP Portal authentication portal to allow Credentials and Certificate for Authentication. Awaiting call with vendor and testing from user. Issue resolved by allowing Credentials and Certificate for Authentication.
09-12-2025 17:46:37 - PDXC Integration (Additional comments)
harrison.mabb@dxc.com: Hi All,
As discussed on teams.
Thank you for confirming that this MFA issue has now been resolved. and thank you for you patience and assistance with getting this resolved.
I am now closing this ticket.
Kind regards,
Harry.
09-12-2025 17:46:18 - PDXC Integration (Work notes)
Assigned to Gouru Vivek.
08-12-2025 12:38:38 - PDXC Integration (Work notes)
Assigned to Gouru Vivek.
08-12-2025 12:38:32 - PDXC Integration (Additional comments)
mansimran.singh@dxc.com: Change to the GP Portal authentication portal has been made to allow Credentials and Certificate for Authentication. We're waiting to hear back from the affected users to confirm if this has been resolved or not.
08-12-2025 12:37:58 - PDXC Integration (Work notes)
Assigned to Gouru Vivek.
08-12-2025 12:37:52 -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13:28:34 - PDXC Integration (Work notes)
Assigned to Gouru Vivek.
04-12-2025 13:28:34 - PDXC Integration (Work notes)
Assigned to Gouru Vivek.
&lt;br/&gt;Change to the GP Portal authentication portal has been made to allow Credentials and Certificate for Authentication. We're monitoring the sign-in logs of the user and will see if this has resolved the issue or not.
04-12-2025 13:28:33 - PDXC Integration (Additional comments)
gouru.vivek@dxc.com: Change to the GP Portal authentication portal has been made to allow Credentials and Certificate for Authentication. We're monitoring the sign-in logs of the user and will see if this has resolved the issue or not.
01-12-2025 16:41:05 - PDXC Integration (Work notes)
Assigned to Gouru Vivek.
&lt;br/&gt;Awaiting call with Vendor and testing from the user
24-11-2025 20:39:44 - PDXC Integration (Work notes)
Assigned to Gouru Vivek.
24-11-2025 20:39:44 - PDXC Integration (Work notes)
Assigned to Gouru Vivek.
24-11-2025 20:39:36 - PDXC Integration (Additional comments)
gouru.vivek@dxc.com: Case has been raised with Palo. We have provided GP logs as well to Palo - awaiting to hear back from them. Also, we are removing Intune IPs and FQDNs that have been added to the GP split tunnel config as a part of windows 11 upgarde project.
24-11-2025 17:16:53 - Eunice Thai (Work notes)
Platform DXC Integration incident INC0569311 updated INC40390225
24-11-2025 17:16:47 - Eunice Thai (Work notes)
ESM IM: Ticket found within reporting as on hold awaiting caller for more than 5 days. Shifting back into active. Team please follow up with end user ASAP.
17-11-2025 08:25:38 - PDXC Integration (Work notes)
Assigned to Gouru Vivek.
17-11-2025 08:25:28 -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13-11-2025 08:28:29 - PDXC Integration (Work notes)
Assigned to Gouru Vivek.
13-11-2025 08:28:28 - PDXC Integration (Additional comments)
mansimran.singh@dxc.com: We have made some changes to the GP exclusion route config. Also, have call scheduled with Palo today to discuss this issue in detail.
12-11-2025 23:09:53 - PDXC Integration (Work notes)
Assigned to Gouru Vivek.
11-11-2025 15:10:24 - PDXC Integration (Additional comments)
mansimran.singh@dxc.com: Change has been made to the Global Protect Split tunnel exclusion route config. Email user and informed about the same asked user to reach out if issue still exists.
11-11-2025 15:08:16 - PDXC Integration (Additional comments)
mansimran.singh@dxc.com: Change has been made to the Global Protect Split tunnel exclusion route config. Email user and informed about the same asked user to reach out if issue still exists.
11-11-2025 13:17:54 - PDXC Integration (Work notes)
Added attachment ::  QLDRail_INC added (CNDEF0001178) - Picture1.png
11-11-2025 13:17:36 - Gilbert Noble (Work notes)
Platform DXC Integration incident INC0569311 created INC40390225
11-11-2025 12:46:09 - Frederic Shea (Work notes)
as per KB0021337, SDA assigning to DXC Remote Desktop Support
</t>
  </si>
  <si>
    <t xml:space="preserve">
 2025-11-11 12:39:30 Cameron Horn - Assigned to is Zoe O'Brien was 
 2025-11-11 12:46:09 Fred Shea - Assignment Group is DXC Remote Desktop Support was Global Service Desk
 2025-11-11 13:16:39 Gilbert Noble - Assigned to is Gilbert Noble was 
 2025-11-11 13:17:25 Gilbert Noble - Assignment Group is DXC Security Firewall Management was DXC Remote Desktop Support
 2025-11-11 15:10:24 PDXC Integration - State is On Hold was Work in Progress
 2025-11-24 17:16:47 Eunice Thai - State is Work in Progress was On Hold
 2025-11-24 20:39:36 PDXC Integration - State is On Hold was Work in Progress
 2025-12-09 17:46:11 PDXC Integration - State is Work in Progress was On Hold
 2025-12-09 17:46:37 PDXC Integration - State is Resolved was Work in Progress
 2025-12-14 18:00:01  - State is Closed was Resolved</t>
  </si>
  <si>
    <t xml:space="preserve">10-12-2025 09:07:25 - PDXC Integration (Work notes)
Assigned to Simran Singh.
&lt;br/&gt;Change to the GP Portal authentication portal has been made to allow Credentials and Certificate for Authentication. MFA issue has been resolved.
10-12-2025 09:07:15 - PDXC Integration (Work notes)
Assigned to Simran Singh.
&lt;br/&gt;Change to the GP Portal authentication portal has been made to allow Credentials and Certificate for Authentication. MFA issue has been resolved.
10-12-2025 09:07:11 - PDXC Integration (Additional comments)
mansimran.singh@dxc.com: Change to the GP Portal authentication portal has been made to allow Credentials and Certificate for Authentication. MFA issue has been resolved.
10-12-2025 09:05:08 - PDXC Integration (Work notes)
Assigned to Simran Singh.
10-12-2025 09:04:14 - PDXC Integration (Work notes)
Assigned to Simran Singh.
10-12-2025 09:04:04 - PDXC Integration (Work notes)
Assigned to Simran Singh.
&lt;br/&gt;Added attachment ::  GP Incident.png
10-12-2025 09:02:08 - PDXC Integration (Work notes)
Assigned to Simran Singh.
10-12-2025 09:02:05 - PDXC Integration (Additional comments)
mansimran.singh@dxc.com: Hi All,
As discussed on teams.
Thank you for confirming that this MFA issue has now been resolved. and thank you for you patience and assistance with getting this resolved.
I am now closing this ticket.
Kind regards,
Simran.
08-12-2025 12:37:34 - PDXC Integration (Work notes)
Assigned to Simran Singh.
08-12-2025 12:37:33 -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13:28:05 - PDXC Integration (Work notes)
Assigned to Simran Singh.
04-12-2025 13:28:01 -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09:23:28 - PDXC Integration (Work notes)
Assigned to Simran Singh.
03-12-2025 09:23:20 - PDXC Integration (Additional comments)
mansimran.singh@dxc.com: Vendor has advised to change the QR Client Authentication (Allow Authentication with user credentials OR Client Certificate) to Yes. We will make this change after hours and will monitor the issue then.
01-12-2025 16:41:35 - PDXC Integration (Work notes)
Assigned to Simran Singh.
&lt;br/&gt;Awaiting call with Vendor and testing from the users
28-11-2025 11:05:00 - Pruthvish Patel (Work notes)
Platform DXC Integration incident INC0569251 updated INC40389610
28-11-2025 11:04:56 - Pruthvish Patel (Work notes)
From: Gibson, Holly &lt;Holly.Gibson@qr.com.au&gt; 
Sent: Friday, 28 November 2025 9:15 AM
To: IT Service Desk &lt;ITServiceDesk@qr.com.au&gt;
Cc: Australia_Customer_Service &lt;cs.au@blackbox.com&gt;; Dennis Cantina &lt;Dennis.Cantina@blackbox.com&gt;; CCC Team Leader Inbox &lt;CCCTeamLeaderInbox@qr.com.au&gt;; Ralf Recabar &lt;Ralf.Recabar@blackbox.com&gt;
Subject: Re: CS02350130 - Genesys Cloud - Call Error WebRTC endpoint disconnect, reason=iceIdleDetection/QR Incident INC0569251
Hi QR IT
Can you please provide an update to Blackbox?
Thanks 
Holly Gibson
Manager Customer Contact
Queensland Rail Travel
On 26 Nov 2025, at 9:04 am, Ralf Recabar &lt;Ralf.Recabar@blackbox.com&gt; wrote:
Hi Holly, Good day. I just would like to check with you if you were able to capture network and console logs for the affected user? Thank you. Ralf Vincent G. Recabar Service Delivery - Support +61 1300678910 / +61285269605 Ralf. Recabar@ blackbox. com
ZjQcmQRYFpfptBannerStart
[EXTERNAL EMAIL]: 
This email originated from outside Queensland Rail. Do not click on links or open attachments unless you recognise the sender and know the content is safe. 
    Report Phish     
ZjQcmQRYFpfptBannerEnd
Hi Holly,
Good day.  I just would like to check with you if you were able to capture network and console logs for the affected user?  Thank you.
Ralf Vincent G. Recabar
Service Delivery - Support
+61 1300678910 / +61285269605
Ralf.Recabar@blackbox.com
Sydney, Australia
This email is confidential between Black Box and the intended recipient.
28-11-2025 11:03:28 - Pruthvish Patel (Work notes)
Platform DXC Integration incident INC0569251 updated INC40389610
28-11-2025 11:03:23 - Pruthvish Patel (Work notes)
Holly reached out to SD to follow up any updates
28-11-2025 11:02:45 - Pruthvish Patel (Work notes)
Platform DXC Integration incident INC0569251 updated INC40389610
28-11-2025 11:02:40 - Pruthvish Patel (Work notes)
From: Gibson, Holly &lt;Holly.Gibson@qr.com.au&gt; 
Sent: Friday, 28 November 2025 9:15 AM
To: IT Service Desk &lt;ITServiceDesk@qr.com.au&gt;
Cc: Australia_Customer_Service &lt;cs.au@blackbox.com&gt;; Dennis Cantina &lt;Dennis.Cantina@blackbox.com&gt;; CCC Team Leader Inbox &lt;CCCTeamLeaderInbox@qr.com.au&gt;; Ralf Recabar &lt;Ralf.Recabar@blackbox.com&gt;
Subject: Re: CS02350130 - Genesys Cloud - Call Error WebRTC endpoint disconnect, reason=iceIdleDetection/QR Incident INC0569251
Hi QR IT
Can you please provide an update to Blackbox?
Thanks 
Holly Gibson
Manager Customer Contact
Queensland Rail Travel
26-11-2025 16:43:14 - PDXC Integration (Work notes)
Assigned to Simran Singh.
26-11-2025 16:42:44 - PDXC Integration (Work notes)
Assigned to Simran Singh.
26-11-2025 16:42:34 -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26-11-2025 16:11:34 - Eunice Thai (Work notes)
Platform DXC Integration incident INC0569251 updated INC40389610
26-11-2025 16:11:28 - Eunice Thai (Work notes)
ESM IM: Ticket found within reporting as on hold awaiting caller for more than 5 days. Shifting back into active. Team please follow up with end user ASAP.
21-11-2025 15:21:08 - PDXC Integration (Work notes)
Assigned to Simran Singh.
21-11-2025 15:21:03 - PDXC Integration (Work notes)
Assigned to Simran Singh.
21-11-2025 15:20:56 -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19-11-2025 13:41:23 - PDXC Integration (Work notes)
Assigned to Simran Singh.
19-11-2025 13:41:15 -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17-11-2025 08:24:59 - PDXC Integration (Work notes)
Assigned to Simran Singh.
17-11-2025 08:24:50 -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13-11-2025 08:27:49 - PDXC Integration (Work notes)
Assigned to Simran Singh.
13-11-2025 08:27:46 - PDXC Integration (Additional comments)
mansimran.singh@dxc.com: We have made some changes to the GP exclusion route config. Also, have call scheduled with Palo today to discuss this issue in detail.
12-11-2025 10:21:13 - PDXC Integration (Work notes)
Assigned to Simran Singh.
12-11-2025 10:03:29 - PDXC Integration (Work notes)
Added attachment ::  QLDRail_INC added (CNDEF0001178) - Queensland Rail Travel - Genesys Cloud System Issue - _Lariss.msg
12-11-2025 10:03:12 - Harrison Radford (Work notes)
Platform DXC Integration incident INC0569251 updated INC40389610
12-11-2025 10:03:02 - Harrison Radford (Additional comments)
I've added an email I sent with further information around the reported issue.
11-11-2025 15:10:53 - PDXC Integration (Additional comments)
mansimran.singh@dxc.com: Change has been made to the Global Protect Split tunnel exclusion route config. Email user and informed about the same asked user to reach out if issue still exists.
11-11-2025 15:10:38 - PDXC Integration (Additional comments)
mansimran.singh@dxc.com: Change has been made to the Global Protect Split tunnel exclusion route config. Email user and informed about the same asked user to reach out if issue still exists.
11-11-2025 12:45:23 - George Knight (Work notes)
Platform DXC Integration incident INC0569251 updated INC40389610
11-11-2025 12:45:19 - George Knight (Work notes)
Holly Gibson R873664 called
Holly has checked with vendor - Genesys Cloud is not the issue
Error caused by connection dropout - issue is network related
Larissa Philbert was in office when issue occured - issue persists
Assigning to Security Firewall Management as per KB0021232
CMD: ping
Pinging QRSL-NYKAELJDF1.corp.qr.com.au [10.63.66.160] with 32 bytes of data:
Reply from 10.63.66.160: bytes=32 time=36ms TTL=123
Reply from 10.63.66.160: bytes=32 time=19ms TTL=123
Reply from 10.63.66.160: bytes=32 time=19ms TTL=123
Reply from 10.63.66.160: bytes=32 time=21ms TTL=123
Ping statistics for 10.63.66.160:
Packets: Sent = 4, Received = 4, Lost = 0 (0% loss),
Approximate round trip times in milli-seconds:
Minimum = 19ms, Maximum = 36ms, Average = 23ms
11-11-2025 12:45:04 - George Knight (Work notes)
Platform DXC Integration incident INC0569251 updated INC40389610
11-11-2025 12:44:59 - George Knight (Work notes)
Forgot to note IP
CMD: ping 
Pinging QRSL-NYKAELJDF1.corp.qr.com.au [10.63.66.160] with 32 bytes of data:
Reply from 10.63.66.160: bytes=32 time=36ms TTL=123
Reply from 10.63.66.160: bytes=32 time=19ms TTL=123
Reply from 10.63.66.160: bytes=32 time=19ms TTL=123
Reply from 10.63.66.160: bytes=32 time=21ms TTL=123
Ping statistics for 10.63.66.160:
    Packets: Sent = 4, Received = 4, Lost = 0 (0% loss),
Approximate round trip times in milli-seconds:
    Minimum = 19ms, Maximum = 36ms, Average = 23ms
11-11-2025 12:40:39 - PDXC Integration (Work notes)
Added attachment ::  QLDRail_INC added (CNDEF0001178) - image.png
11-11-2025 12:40:27 - George Knight (Work notes)
Platform DXC Integration incident INC0569251 created INC40389610
11-11-2025 12:40:17 - George Knight (Work notes)
Holly Gibson R873664 called 
Holly has checked with vendor -  Genesys Cloud is not the issue
Error caused by connection dropout - issue is network related
Larissa Philbert was in office when issue occured - issue persists
Assigning to Security Firewall Management as per KB0021232
11-11-2025 12:31:26 - Harrison Radford (Additional comments)
From previous instances Blackbox have determined that this particular issue is a QR firewall issue
11-11-2025 12:28:01 - Harrison Radford (Additional comments)
Holly Gibson lodged the ticket with Blackbox
11-11-2025 12:21:48 - Harrison Radford (Additional comments)
Blackbox ticket has been raised Case # CS02350130
11-11-2025 11:30:35 - Cameron Horn (Work notes)
Following KB0021232 the user will need to contact the vendor "BlackBox" to see if the issue can be resolved before the QR IT process the issue
11-11-2025 11:30:35 - Cameron Horn (Additional comments)
Good morning Larissa,
I have reviewed out knowledge on Genesys Cloud and verified that the first point of contact for this application is the vendor "BlackBox"
They need to determine if this is an issue that they can resolve before QR ICT process the issue.
Can you please advise if you have already had contact with the vendor of this application?
Kind regards,
Cameron
11-11-2025 11:23:41 - Cameron Horn (Work notes)
Investigating
</t>
  </si>
  <si>
    <t xml:space="preserve">
 2025-11-11 11:06:42 Cameron Horn - Assigned to is Raegan Munro was 
 2025-11-11 11:30:35 Cameron Horn - State is On Hold was Work in Progress
 2025-11-11 12:40:17 George Knight - State is Work in Progress was On Hold
 2025-11-11 15:10:53 PDXC Integration - State is On Hold was Work in Progress
 2025-11-26 16:11:28 Eunice Thai - State is Work in Progress was On Hold
 2025-11-26 16:42:34 PDXC Integration - State is On Hold was Work in Progress
 2025-12-10 09:04:59 PDXC Integration - State is Work in Progress was On Hold
 2025-12-10 09:07:11 PDXC Integration - State is Resolved was Work in Progress</t>
  </si>
  <si>
    <t xml:space="preserve">12-12-2025 13:43:10 - Lateisha Horobin (Work notes)
Platform DXC Integration incident INC0569228 updated INC40387943
12-12-2025 13:43:06 - Lateisha Horobin (Additional comments)
Hi all, Jaci has had this occur again today from home at 12:23pm during her shift when trying to access a page on SharePoint. Can you please investigate
10-12-2025 09:06:38 - PDXC Integration (Work notes)
Assigned to Simran Singh.
&lt;br/&gt;MFA issue resolved. Change to the GP Portal authentication portal has been made to allow Credentials and Certificate for Authentication.
10-12-2025 09:06:28 - PDXC Integration (Work notes)
Assigned to Simran Singh.
&lt;br/&gt;MFA issue resolved. Change to the GP Portal authentication portal has been made to allow Credentials and Certificate for Authentication.
10-12-2025 09:06:27 - PDXC Integration (Additional comments)
mansimran.singh@dxc.com: Change to the GP Portal authentication portal has been made to allow Credentials and Certificate for Authentication. MFA issue has been resolved.
10-12-2025 09:04:44 - PDXC Integration (Work notes)
Assigned to Simran Singh.
10-12-2025 09:03:54 - PDXC Integration (Work notes)
Assigned to Simran Singh.
&lt;br/&gt;Added attachment ::  GP Incident.png
10-12-2025 09:03:54 - PDXC Integration (Work notes)
Assigned to Simran Singh.
10-12-2025 09:02:08 - PDXC Integration (Work notes)
Assigned to Simran Singh.
10-12-2025 09:02:00 - PDXC Integration (Additional comments)
mansimran.singh@dxc.com: Hi All,
As discussed on teams.
Thank you for confirming that this MFA issue has now been resolved. and thank you for you patience and assistance with getting this resolved.
I am now closing this ticket.
Kind regards,
Simran.
08-12-2025 12:37:18 - PDXC Integration (Work notes)
Assigned to Simran Singh.
08-12-2025 12:37:08 - PDXC Integration (Additional comments)
mansimran.singh@dxc.com: Change to the GP Portal authentication portal has been made to allow Credentials and Certificate for Authentication. We're waiting to hear back from the affected users to confirm if this has been resolved or not.
05-12-2025 13:54:59 - PDXC Integration (Work notes)
Assigned to Simran Singh.
05-12-2025 13:54:56 -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09:23:28 - PDXC Integration (Work notes)
Assigned to Simran Singh.
03-12-2025 09:23:19 - PDXC Integration (Additional comments)
mansimran.singh@dxc.com: Vendor has advised to change the QR Client Authentication (Allow Authentication with user credentials OR Client Certificate) to Yes. We will make this change after hours and will monitor the issue then.
01-12-2025 16:42:14 - PDXC Integration (Work notes)
Assigned to Simran Singh.
&lt;br/&gt;Awaiting call with Vendor and testing from the users
26-11-2025 16:43:04 - PDXC Integration (Work notes)
Assigned to Simran Singh.
26-11-2025 16:42:59 - PDXC Integration (Work notes)
Assigned to Simran Singh.
26-11-2025 16:42:58 -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26-11-2025 16:19:23 - Eunice Thai (Work notes)
Platform DXC Integration incident INC0569228 updated INC40387943
26-11-2025 16:19:18 - Eunice Thai (Work notes)
ESM IM: Ticket found within reporting as on hold awaiting caller for more than 5 days. Shifting back into active. Team please follow up with end user ASAP.
21-11-2025 15:22:13 - PDXC Integration (Work notes)
Assigned to Simran Singh.
21-11-2025 15:22:08 - PDXC Integration (Work notes)
Assigned to Simran Singh.
21-11-2025 15:22:05 -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19-11-2025 13:40:59 - PDXC Integration (Work notes)
Assigned to Simran Singh.
19-11-2025 13:40:53 -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17-11-2025 08:24:48 - PDXC Integration (Work notes)
Assigned to Simran Singh.
17-11-2025 08:24:45 -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13-11-2025 08:29:03 - PDXC Integration (Work notes)
Assigned to Simran Singh.
13-11-2025 08:28:55 - PDXC Integration (Additional comments)
mansimran.singh@dxc.com: We have made some changes to the GP exclusion route config. Also, have call scheduled with Palo today to discuss this issue in detail.
11-11-2025 14:59:44 - PDXC Integration (Work notes)
Assigned to Simran Singh.
11-11-2025 14:59:39 - PDXC Integration (Work notes)
Assigned to Simran Singh.
11-11-2025 14:59:34 - PDXC Integration (Additional comments)
mansimran.singh@dxc.com: Change has been made to the Global Protect Split tunnel exclusion route config. Email user and informed about the same asked user to reach out if issue still exists.
11-11-2025 14:58:53 - PDXC Integration (Work notes)
Assigned to Simran Singh.
&lt;br/&gt;Change has been made to the Global Protect Split tunnel exclusion route config. Email user and informed about the same asked user to reach out if issue still exists.
11-11-2025 14:54:23 - PDXC Integration (Work notes)
Assigned to Simran Singh.
11-11-2025 14:27:07 - Lateisha Horobin (Work notes)
Platform DXC Integration incident INC0569228 updated INC40387943
11-11-2025 14:27:03 - Lateisha Horobin (Additional comments)
this has occurred again for Jaci at 203pm today, in Outlook it asked her to provide MFA verification and sent SMS to mobile.
11-11-2025 10:22:12 - Raegan Munro (Work notes)
Platform DXC Integration incident INC0569228 created INC40387943
11-11-2025 10:22:05 - Raegan Munro (Work notes)
The only open ticket is INC0565909 / INC0569226 .
All other tickets have gone to AD.
Assigning to Firewall as per INC0565909.
11-11-2025 10:20:50 - Raegan Munro (Work notes)
Investigating.
</t>
  </si>
  <si>
    <t xml:space="preserve">
 2025-11-11 10:22:05 Raegan Munro - Assignment Group is DXC Security Firewall Management was Global Service Desk
 2025-11-11 14:54:16 PDXC Integration - State is Work in Progress was New
 2025-11-11 14:59:34 PDXC Integration - State is On Hold was Work in Progress
 2025-11-26 16:19:18 Eunice Thai - State is Work in Progress was On Hold
 2025-11-26 16:42:58 PDXC Integration - State is On Hold was Work in Progress
 2025-12-10 09:04:42 PDXC Integration - State is Work in Progress was On Hold
 2025-12-10 09:06:27 PDXC Integration - State is Resolved was Work in Progress</t>
  </si>
  <si>
    <t xml:space="preserve">10-12-2025 09:45:18 - Lateisha Horobin (Work notes)
Platform DXC Integration incident INC0569226 updated INC40387923
10-12-2025 09:45:14 - Lateisha Horobin (Additional comments)
On Monday 8/12/2025 at 1300 Tiff had mentioned that she had the MFA issue again during her shift from home. Can you please investigate this
10-12-2025 09:06:19 - PDXC Integration (Work notes)
Assigned to Simran Singh.
&lt;br/&gt;MFA issue has been resolved. Change to the GP Portal authentication portal has been made to allow Credentials and Certificate for Authentication.
10-12-2025 09:06:18 - PDXC Integration (Work notes)
Assigned to Simran Singh.
&lt;br/&gt;MFA issue has been resolved. Change to the GP Portal authentication portal has been made to allow Credentials and Certificate for Authentication.
10-12-2025 09:06:11 - PDXC Integration (Additional comments)
mansimran.singh@dxc.com: Change to the GP Portal authentication portal has been made to allow Credentials and Certificate for Authentication. MFA issue has been resolved.
10-12-2025 09:04:38 - PDXC Integration (Work notes)
Assigned to Simran Singh.
10-12-2025 09:03:44 - PDXC Integration (Work notes)
Assigned to Simran Singh.
10-12-2025 09:03:38 - PDXC Integration (Work notes)
Assigned to Simran Singh.
&lt;br/&gt;Added attachment ::  GP Incident.png
10-12-2025 09:01:54 - PDXC Integration (Work notes)
Assigned to Simran Singh.
10-12-2025 09:01:52 - PDXC Integration (Additional comments)
mansimran.singh@dxc.com: Hi All,
As discussed on teams.
Thank you for confirming that this MFA issue has now been resolved. and thank you for you patience and assistance with getting this resolved.
I am now closing this ticket.
Kind regards,
Simran.
08-12-2025 12:36:58 - PDXC Integration (Work notes)
Assigned to Simran Singh.
08-12-2025 12:36:57 -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13:25:58 - PDXC Integration (Work notes)
Assigned to Simran Singh.
04-12-2025 13:25:53 -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09:23:24 - PDXC Integration (Work notes)
Assigned to Simran Singh.
03-12-2025 09:23:15 - PDXC Integration (Additional comments)
mansimran.singh@dxc.com: Vendor has advised to change the QR Client Authentication (Allow Authentication with user credentials OR Client Certificate) to Yes. We will make this change after hours and will monitor the issue then.
01-12-2025 16:43:48 - PDXC Integration (Work notes)
Assigned to Simran Singh.
&lt;br/&gt;Awaiting call with Vendor and testing from the users
26-11-2025 16:43:35 - PDXC Integration (Work notes)
Assigned to Simran Singh.
26-11-2025 16:43:28 - PDXC Integration (Work notes)
Assigned to Simran Singh.
26-11-2025 16:43:22 -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26-11-2025 16:20:50 - Eunice Thai (Work notes)
Platform DXC Integration incident INC0569226 updated INC40387923
26-11-2025 16:20:44 - Eunice Thai (Work notes)
ESM IM: Ticket found within reporting as on hold awaiting caller for more than 5 days. Shifting back into active. Team please follow up with end user ASAP.
21-11-2025 15:22:58 - PDXC Integration (Work notes)
Assigned to Simran Singh.
21-11-2025 15:22:53 - PDXC Integration (Work notes)
Assigned to Simran Singh.
21-11-2025 15:22:44 - PDXC Integration (Additional comments)
harrison.mabb@dxc.com: Hi,
We have discussed this with the Firewall vendor and have made some adjustments on our side yesterday afternoon. Just wanted to provide an update and we will keep this ticket open for the next few days to monitor and see if this has resolved the issue.
19-11-2025 13:42:48 - PDXC Integration (Work notes)
Assigned to Simran Singh.
19-11-2025 13:42:43 -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17-11-2025 08:12:58 - PDXC Integration (Work notes)
Assigned to Simran Singh.
17-11-2025 08:12:50 -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13-11-2025 08:29:03 - PDXC Integration (Work notes)
Assigned to Simran Singh.
13-11-2025 08:28:58 - PDXC Integration (Additional comments)
mansimran.singh@dxc.com: We have made some changes to the GP exclusion route config. Also, have call scheduled with Palo today to discuss this issue in detail.
11-11-2025 15:02:23 - PDXC Integration (Work notes)
Assigned to Simran Singh.
11-11-2025 15:02:14 - PDXC Integration (Work notes)
Assigned to Simran Singh.
11-11-2025 15:02:08 - PDXC Integration (Additional comments)
mansimran.singh@dxc.com: Change has been made to the Global Protect Split tunnel exclusion route config. Email user and informed about the same asked user to reach out if issue still exists.
11-11-2025 15:02:03 - PDXC Integration (Work notes)
Assigned to Simran Singh.
&lt;br/&gt;Change has been made to the Global Protect Split tunnel exclusion route config. Email user and informed about the same asked user to reach out if issue still exists.
11-11-2025 14:53:59 - PDXC Integration (Work notes)
Assigned to Simran Singh.
11-11-2025 10:19:45 - Raegan Munro (Work notes)
Platform DXC Integration incident INC0569226 created INC40387923
11-11-2025 10:19:39 - Raegan Munro (Work notes)
The only open ticket is INC0565909. 
All other tickets have gone to AD. 
Assigning to Firewall as per INC0565909.
11-11-2025 10:18:37 - Raegan Munro (Work notes)
Investigating.
</t>
  </si>
  <si>
    <t xml:space="preserve">
 2025-11-11 10:19:39 Raegan Munro - Assignment Group is DXC Security Firewall Management was Global Service Desk
 2025-11-11 14:53:52 PDXC Integration - State is Work in Progress was New
 2025-11-11 15:02:08 PDXC Integration - State is On Hold was Work in Progress
 2025-11-26 16:20:44 Eunice Thai - State is Work in Progress was On Hold
 2025-11-26 16:43:22 PDXC Integration - State is On Hold was Work in Progress
 2025-12-10 09:04:37 PDXC Integration - State is Work in Progress was On Hold
 2025-12-10 09:06:11 PDXC Integration - State is Resolved was Work in Progress</t>
  </si>
  <si>
    <t xml:space="preserve">09-12-2025 13:05:54 - Eunice Thai (Work notes)
Platform DXC Integration incident INC0569186 updated INC40388249
09-12-2025 13:05:50 - Eunice Thai (Work notes)
Ticket found within reporting again as on hold awaiting caller for more than 5 days. Shifting back into active. Team please follow up with end user ASAP.
01-12-2025 07:50:55 - Fiona Thomas (Work notes)
Platform DXC Integration incident INC0569186 updated INC40388249
01-12-2025 07:50:53 - Fiona Thomas (Additional comments)
Hi Peter, Further issues again this morning. With a Your device ran into a problem and needs to restart error. It seemed to go through the process but then would not restart and required a hard reset. Set up at a different work station and it logged in.
27-11-2025 08:59:36 - Fiona Thomas (Work notes)
Platform DXC Integration incident INC0569186 updated INC40388249
27-11-2025 08:59:34 - Fiona Thomas (Additional comments)
Hey Peter, Further issues today. Went to grab a coffee came back and my extra screens had disappeared when I went to log back in. Have unplugged and replugged them to no avail. Dock is showing that it is providing power. Swapped to spare dock and now operational again.
25-11-2025 10:13:28 - PDXC Integration (Work notes)
Assigned to Peter Huthwaite.
25-11-2025 10:12:54 - PDXC Integration (Work notes)
Assigned to Peter Huthwaite.
25-11-2025 10:12:44 - PDXC Integration (Additional comments)
peter.huthwaite@dxc.com: Hi @Fiona Thomas
Thank you for your time on the phone today. As discussed, I will check in with you tomorrow to see how things are going.
Cheers,
Peter Huthwaite
25-11-2025 10:12:44 - PDXC Integration (Work notes)
Assigned to Peter Huthwaite.
&lt;br/&gt;Contacted Fiona to organise shipment. The issue has reappeared. I was unable to remote in using SCCM remote tool. Used MS Quick Assist to remote in. Gave Fiona the LAPS password to elevate a PS window. Ran the below commands:
dism /online /cleanup-image /restorehealth
sfc /scannow
Both tools found and fixed corruption. Ran windows update and installed numerous updates. Ran the Dell firmware update tool for the dock which completed successfully. I will check in with Fiona tomorrow to see how things are going.
18-11-2025 12:00:28 - Eunice Thai (Work notes)
Platform DXC Integration incident INC0569186 updated INC40388249
18-11-2025 12:00:24 - Eunice Thai (Work notes)
ESM IM: Ticket found within reporting as on hold awaiting caller for more than 5 days. Shifting back into active. Team please follow up with end user ASAP.
13-11-2025 11:49:49 - PDXC Integration (Work notes)
Assigned to Peter Huthwaite.
13-11-2025 11:49:49 - PDXC Integration (Additional comments)
peter.huthwaite@dxc.com: Hi @Fiona Thomas,
Thank you for that confirmation. That dock is under warranty and we will need to get it back to us in RC1. I can organise a con-note to have it picked up if you could package the dock in a box and provide the below:
- Dimensions of the package
- Best time and date for pick up
- Address to be collected from
Once I have this info I will organise a con-note for collection.
Cheers,
Peter Huthwaite
13-11-2025 07:14:17 - Fiona Thomas (Work notes)
Platform DXC Integration incident INC0569186 updated INC40388249
13-11-2025 07:14:12 - Fiona Thomas (Additional comments)
Plugged a loaned laptop into the same dock and issue recurred. Swapped out Dock and issue resolved. Dock: ST:16G90B4 EX:2566873552 PPID:CN-0MX0H2-CMC00-558-1DB4-A00
12-11-2025 15:00:13 - PDXC Integration (Work notes)
Assigned to Peter Huthwaite.
&lt;br/&gt;The dock the device was connected to appears to be malfunctioning. Fiona will post the Service Tag on this ticket for me to check warranty status and organise accordingly.
12-11-2025 15:00:13 - PDXC Integration (Work notes)
Assigned to Peter Huthwaite.
12-11-2025 15:00:10 - PDXC Integration (Work notes)
Assigned to Peter Huthwaite.
12-11-2025 15:00:06 - PDXC Integration (Additional comments)
peter.huthwaite@dxc.com: Hi @Fiona Thomas,
Thank you for your time on the phone today. As discussed, if you could respond here with the service tag of the faulty dock and I will let you know how we are going to proceed with this matter.
Cheers,
Peter Huthwaite
12-11-2025 11:45:09 - PDXC Integration (Work notes)
Assigned to Peter Huthwaite.
12-11-2025 11:44:53 - PDXC Integration (Work notes)
Assigned to Peter Huthwaite.
12-11-2025 11:44:50 - PDXC Integration (Work notes)
Assigned to Peter Huthwaite.
&lt;br/&gt;Fiona was supervising an assessment and requested a call back in 2 hours
12-11-2025 11:44:49 - PDXC Integration (Additional comments)
peter.huthwaite@dxc.com: Hi @Fiona Thomas,
Thank you for your time on the phone, as requested I will give you a call back around 1400 today.
Cheers,
Peter Huthwaite
11-11-2025 12:26:43 - PDXC Integration (Work notes)
Assigned to Peter Huthwaite.
11-11-2025 10:53:20 - Gilbert Noble (Work notes)
Platform DXC Integration incident INC0569186 created INC40388249
11-11-2025 10:53:13 - Gilbert Noble (Work notes)
called user on 07 47676075, 
user confirmed that it is not allowing to type numbers or letters failing to recognize the keyboard input
assigning to desktop to ship new device and return old device
Townsville station
</t>
  </si>
  <si>
    <t xml:space="preserve">
 2025-11-11 09:37:00 Gilbert Noble - Assigned to is Gilbert Noble was 
 2025-11-11 10:53:13 Gilbert Noble - Assignment Group is DXC Desktop CBD was DXC Remote Desktop Support
 2025-11-12 11:44:47 PDXC Integration - State is On Hold was Work in Progress
 2025-11-18 12:00:24 Eunice Thai - State is Work in Progress was On Hold
 2025-11-25 10:12:42 PDXC Integration - State is On Hold was Work in Progress
 2025-12-09 13:05:50 Eunice Thai - State is Work in Progress was On Hold</t>
  </si>
  <si>
    <t xml:space="preserve">
 2025-11-10 15:33:38 Shane Kmet - Assigned to is Fred Shea was 
 2025-11-10 15:39:31 Fred Shea - Assignment Group is DXC Remote Desktop Support was Global Service Desk
 2025-11-10 15:42:27 Gilbert Noble - Assignment Group is DXC Desktop CBD was DXC Remote Desktop Support
 2025-11-12 09:30:06 PDXC Integration - State is On Hold was Work in Progress
 2025-11-26 11:10:50 James Sharma - Assignment Group is Win11 Project Hypercare was DXC Desktop CBD
 2025-12-10 11:25:02 Jonathon Williams - State is Resolved was On Hold</t>
  </si>
  <si>
    <t xml:space="preserve">12-12-2025 14:00:28 - PDXC Integration (Work notes)
Assigned to Sonia Pandey.
&lt;br/&gt;Removed shortcut from File Manager to resolve OneDrive error 'Path is too long'. Informed user to access file through SharePoint/OneDrive on the web instead of re-adding the shortcut to avoid future sync problems. User confirmed ticket can be closed.
12-12-2025 13:59:38 - PDXC Integration (Work notes)
Assigned to Sonia Pandey.
&lt;br/&gt;Removed shortcut from File Manager to resolve OneDrive error 'Path is too long'. Informed user to access file through SharePoint/OneDrive on the web instead of re-adding the shortcut to avoid future sync problems. User confirmed ticket can be closed.
12-12-2025 13:59:37 - PDXC Integration (Additional comments)
sonia.pandey@dxc.com: Removed shortcut from File Manager to resolve OneDrive error 'Path is too long'. Informed user to access file through SharePoint/OneDrive on the web instead of re-adding the shortcut to avoid future sync problems. User confirmed ticket can be closed.
12-12-2025 13:56:51 - PDXC Integration (Work notes)
Assigned to Sonia Pandey.
12-12-2025 13:56:49 - PDXC Integration (Work notes)
Assigned to Sonia Pandey.
&lt;br/&gt;User confirmed on email that ticket can be closed.
12-12-2025 10:41:48 - PDXC Integration (Additional comments)
sonia.pandey@dxc.com: Hi @Philip Clark
I hope you have reviewed the email yesterday. 
Please let us know if you need any further assistance or can we close the ticket.
12-12-2025 10:41:48 - PDXC Integration (Work notes)
Assigned to Sonia Pandey.
12-12-2025 10:41:31 - PDXC Integration (Work notes)
Assigned to Sonia Pandey.
&lt;br/&gt;User send email and informed that : he is now not seeing folders in one drive in this folder “shared documents – seq Assets safety team”
Informed user that we have removed the shortcut of sharepoint the other day to fix the issue hence it might get sync now and thatswhy its not visible on file manager anymore.
Suggested user to use onedrive/sharepoint web to access sharepoint file. If he really want shortcut back then he can re-add shortcut in short path of OD via sharepoint for that file however we would like to avoid recommending that since shortcut can create issues again in future.
Awaiting further response on ticket closure.
Email sent to user : 
Hi Philip,
I hope you have reviewed below email. 
Please let us know if you need any further assistance or can we close the ticket.
Thanks &amp; Regards,
Sonia Pandey
From: Pandey, Sonia 
Sent: 11 December 2025 02:17 PM
To: 'Clark, Philip' &lt;Philip.Clark@qr.com.au&gt;
Subject: RE: Regarding INC40369995 - OneDrive stating cannot sync
Hi Philip,
As discussed earlier, we removed the shortcut from File Manager to resolve the OneDrive error “Path is too long.” The file may now be syncing correctly in your File Manager, and the shortcut has been removed.
You can add the shortcut again to see if that works. However, please review the points below before proceeding:
Please search for the file name in the search bar of your laptop (on bottom left side of screen) and check if able to see and access file. If not, then below is the workaround :
Using OneDrive/SharePoint via the web:
1. Go to https://m365.cloud.microsoft/
2. Sign in
3. Select Apps from the left menu
4. Open OneDrive or SharePoint, then search for the file name 
5. Optional: You can bookmark this page in your browser for quick access in the future.
Please note that adding the shortcut again may recreate the Path too long issue in future because the folder structure in SharePoint is quite long. 
To avoid future sync problems, I recommend accessing the file through SharePoint/OneDrive on the web instead of re-adding the shortcut. 
Please take steps as per your requirement and let me know if you need any further assistance.
Thanks &amp; Regards,
Sonia Pandey
11-12-2025 12:18:28 - PDXC Integration (Work notes)
Assigned to Sonia Pandey.
&lt;br/&gt;Pinged user on teams and asked if he is not facing issues anymore.
Awaiting response.
11-12-2025 12:16:08 - PDXC Integration (Work notes)
Assigned to Sonia Pandey.
11-12-2025 12:16:06 - PDXC Integration (Additional comments)
sonia.pandey@dxc.com: Hi @Philip Clark
Could you please confirm if you are not facing any issues with accessing the file and not getting onedrive error anymore.
10-12-2025 11:26:54 - PDXC Integration (Work notes)
Assigned to Sonia Pandey.
10-12-2025 11:26:54 - PDXC Integration (Work notes)
Assigned to Sonia Pandey.
&lt;br/&gt;Added attachment ::  onedrive.png
10-12-2025 10:59:28 - PDXC Integration (Work notes)
Assigned to Sonia Pandey.
&lt;br/&gt;Called user on teams
User told that he is trying to access the EGM SEQ assets file from file manager inside a folder called - shared documents - seq assets safety team
User able to open the file via search bar&gt;EGM SEQ assets and also via one drive web, however unable to open via file manager as when user tried launching it over there it gives message on screen "cant open this file - Make sure your onedrive is running on your PC"
Noticed that the folder " shared documents - seq assets safety team" was a shortcut in file manager. 
Opened onedrive web and find the folder to remove shortcut.
Once shortcut was removed pause syncing of onedrive and resume it , onedrive says "your files are synced"
Opened file manager again folder"shared documents - seq assets safety team" was still showing up as shortcut so was not sure if it has multiple shortcuts or this shorcut taking time to sync in file manager for removal (As already removed from onedrive web) 
Asked user to access affected file - EGM SEQ assets again and user was able to open it (via file manager) this time without any issues.
Asked user to monitor issue till tomorrow and share the update on it.
User acknowledged
Will be checking with user tomorrow again if issue is resolved or not.
10-12-2025 10:59:28 - PDXC Integration (Work notes)
Assigned to Sonia Pandey.
10-12-2025 10:33:28 - PDXC Integration (Work notes)
Assigned to Sonia Pandey.
10-12-2025 10:33:20 - PDXC Integration (Additional comments)
raghav.sharma2@dxc.com: Hi Philip,
We reached out to you on Teams but haven't got a response, please let us know the best time to contact you on the issue
Regards
O365 Team
10-12-2025 10:33:18 - PDXC Integration (Work notes)
Assigned to Sonia Pandey.
&lt;br/&gt;Reached out to the user on Teams, but no response yet. Sending an email
09-12-2025 13:47:28 - PDXC Integration (Work notes)
Assigned to Sonia Pandey.
&lt;br/&gt;Sent email for user's availability.
09-12-2025 12:07:18 - PDXC Integration (Work notes)
Assigned to Sonia Pandey.
09-12-2025 12:07:11 - PDXC Integration (Additional comments)
sonia.pandey@dxc.com: Hi @Philip Clark
Please let me know when can we connect to discuss issue.
Thank you.
09-12-2025 12:06:38 - PDXC Integration (Work notes)
Assigned to Sonia Pandey.
&lt;br/&gt;User has again not responded.
Pinged user again on teams and asked availability to connect.
08-12-2025 19:33:24 - PDXC Integration (Work notes)
Assigned to Sonia Pandey.
08-12-2025 19:32:55 - PDXC Integration (Work notes)
Assigned to Sonia Pandey.
08-12-2025 19:32:55 - PDXC Integration (Work notes)
Assigned to Sonia Pandey.
&lt;br/&gt;Need to connect with user tomorrow.
08-12-2025 19:32:51 - PDXC Integration (Additional comments)
sonia.pandey@dxc.com: Hi @Philip Clark
Are you available tomorrow between 11am to 12pm?
08-12-2025 09:44:11 - Philip Clark (Work notes)
Platform DXC Integration incident INC0568972 updated INC40369995
08-12-2025 09:44:07 - Philip Clark (Additional comments)
I am available between 11 to 12
08-12-2025 09:43:49 - PDXC Integration (Work notes)
Assigned to Sonia Pandey.
&lt;br/&gt;Added attachment ::  QLDRail_INC added (CNDEF0001178) - one drive.JPG
08-12-2025 09:43:22 - Philip Clark (Work notes)
Platform DXC Integration incident INC0568972 updated INC40369995
08-12-2025 09:41:55 - Philip Clark (Work notes)
Platform DXC Integration incident INC0568972 updated INC40369995
08-12-2025 09:41:51 - Philip Clark (Additional comments)
I still do not have access to on drive shared folder information
08-12-2025 09:41:17 - Philip Clark (Work notes)
Platform DXC Integration incident INC0568972 updated INC40369995
08-12-2025 09:41:12 - Philip Clark (Additional comments)
Good morning
05-12-2025 14:13:04 - PDXC Integration (Work notes)
Assigned to Sonia Pandey.
&lt;br/&gt;User is online however has not responded to the teams message.
05-12-2025 12:04:24 - PDXC Integration (Work notes)
Assigned to Sonia Pandey.
&lt;br/&gt;Pinged user on teams and ask his availability for today again.
Awaiting user's response.
05-12-2025 12:03:58 - PDXC Integration (Additional comments)
sonia.pandey@dxc.com: Hi @Philip Clark
Please let me know whenever you are available today for call or please give me call and I shall connect to proceed with your issue.
05-12-2025 12:03:58 - PDXC Integration (Work notes)
Assigned to Sonia Pandey.
04-12-2025 15:36:28 - PDXC Integration (Work notes)
Assigned to Sonia Pandey.
&lt;br/&gt;User told that he is on site and will be back after some time.
Once he is back will take remote session to discuss this issue and proceed accordingly.
04-12-2025 13:13:09 - PDXC Integration (Work notes)
Assigned to Sonia Pandey.
&lt;br/&gt;User is showing as offline.
Dropped message on teams to connect.
Awaiting response.
03-12-2025 15:58:28 - PDXC Integration (Work notes)
Assigned to Sonia Pandey.
&lt;br/&gt;User told that he was not available to respond.
User will be available tomorrow. 
He is ok with call scheduled on 1:30pm AEDT (8am IST)
Will be contacting on the same time tomorrow.
03-12-2025 15:06:54 - PDXC Integration (Work notes)
Assigned to Sonia Pandey.
&lt;br/&gt;Awaiting user's response.
03-12-2025 15:06:45 - PDXC Integration (Work notes)
Assigned to Sonia Pandey.
03-12-2025 15:06:41 - PDXC Integration (Additional comments)
sonia.pandey@dxc.com: Hi @Philip Clark
We have not received any response from you.
Kindly let me know your availability to connect for issue.
Thank you.
02-12-2025 12:39:24 - PDXC Integration (Work notes)
Assigned to Sonia Pandey.
&lt;br/&gt;Awaiting user's response.
02-12-2025 12:38:44 - PDXC Integration (Work notes)
Assigned to Sonia Pandey.
02-12-2025 12:38:35 - PDXC Integration (Additional comments)
sonia.pandey@dxc.com: Hi @Philip Clark
Yesterday we did not received your response after system restart
Kindly let me know your availability to connect for issue.
Thank you.
01-12-2025 15:45:54 - PDXC Integration (Work notes)
Assigned to Sonia Pandey.
&lt;br/&gt;We will need to connect with user to check below :
Check onedrive via web and access same file which user wants to access. If that works move to onedrive app.
Check onedrive app to see syncing, if that does not sync properly we will check with unlinking PC and relinking to monitor issue again.
If app doesnt work properly we might need to send it to SD team for reinstallation of onedrive.
28-11-2025 11:45:51 - Philip Clark (Work notes)
Platform DXC Integration incident INC0568972 updated INC40369995
28-11-2025 11:45:47 - Philip Clark (Additional comments)
still unable to access OneDrive shared folders on my PC
28-11-2025 11:43:54 - PDXC Integration (Work notes)
Assigned to Sonia Pandey.
&lt;br/&gt;Added attachment ::  QLDRail_INC added (CNDEF0001178) - Capture.JPG
28-11-2025 11:43:32 - Philip Clark (Work notes)
Platform DXC Integration incident INC0568972 updated INC40369995
28-11-2025 11:43:18 - PDXC Integration (Work notes)
Assigned to Sonia Pandey.
&lt;br/&gt;Added attachment ::  QLDRail_INC added (CNDEF0001178) - Capture.JPG
28-11-2025 11:43:01 - Philip Clark (Work notes)
Platform DXC Integration incident INC0568972 updated INC40369995
27-11-2025 14:12:54 - PDXC Integration (Work notes)
Assigned to Sonia Pandey.
&lt;br/&gt;Added attachment ::  QLDRail_INC added (CNDEF0001178) - Shared folder message.JPG
27-11-2025 14:12:37 - Philip Clark (Work notes)
Platform DXC Integration incident INC0568972 updated INC40369995
27-11-2025 14:10:57 - Philip Clark (Work notes)
Platform DXC Integration incident INC0568972 updated INC40369995
27-11-2025 14:10:53 - Philip Clark (Additional comments)
Good afternoon, I still have the same message when trying to open files in a shared drive
27-11-2025 11:51:39 - PDXC Integration (Work notes)
Assigned to Sonia Pandey.
&lt;br/&gt;Asked user as well to confirm if he is still facing the issue so we can proceed accordingly.
27-11-2025 11:51:28 - PDXC Integration (Work notes)
Assigned to Sonia Pandey.
27-11-2025 11:51:24 - PDXC Integration (Additional comments)
sonia.pandey@dxc.com: Hi @Philip Clark
We are currently checking with further feasible actions for you to resolve this issue.
Could you please once again confirm if you are still facing same issue so that we can continue with our troubleshooting.
Please note that - In case of no response is received by today's EOB, we assume no further support is required and proceed with archiving this case.
25-11-2025 12:22:45 - PDXC Integration (Work notes)
Assigned to Sonia Pandey.
&lt;br/&gt;We are checking if reinstalling OneDrive will be feasible or not.
Asked user as well to confirm if he is still facing the issue so we can proceed accordingly.
25-11-2025 12:22:18 - PDXC Integration (Work notes)
Assigned to Sonia Pandey.
25-11-2025 12:22:15 - PDXC Integration (Additional comments)
sonia.pandey@dxc.com: Hi @Philip Clark
We are currently checking with further feasible actions for you to resolve this issue.
Could you please once again confirm if you are still facing same issue so that we can continue with our troubleshooting.
24-11-2025 14:12:24 - PDXC Integration (Work notes)
Assigned to Sonia Pandey.
24-11-2025 14:12:08 - PDXC Integration (Work notes)
Assigned to Sonia Pandey.
&lt;br/&gt;We are checking if reinstalling OneDrive will be feasible or not.
Asked user as well to confirm if he is still facing the issue.
24-11-2025 14:12:08 - PDXC Integration (Work notes)
Assigned to Sonia Pandey.
24-11-2025 14:12:02 - PDXC Integration (Additional comments)
sonia.pandey@dxc.com: Hi @Philip Clark
We are currently checking with further feasible actions for you to resolve this issue.
Could you please once again confirm if you are still facing same issue so that we can continue with our troubleshooting.
20-11-2025 18:39:08 - PDXC Integration (Work notes)
Assigned to Sonia Pandey.
&lt;br/&gt;We are checking if reinstalling OneDrive will be feasible or not.
20-11-2025 17:18:33 - PDXC Integration (Work notes)
Assigned to Sonia Pandey.
&lt;br/&gt;User is still facing issues with onedrive.
Checking internally with team.
19-11-2025 12:12:43 - PDXC Integration (Work notes)
Assigned to Sonia Pandey.
&lt;br/&gt;Pinged user on teams and asked if issue still persists
Awaiting response.
19-11-2025 12:12:18 - PDXC Integration (Work notes)
Assigned to Sonia Pandey.
19-11-2025 12:12:15 - PDXC Integration (Additional comments)
sonia.pandey@dxc.com: Hi @Philip Clark
Before I proceed with your onedrive issue please confirm if you are still getting the error message.
18-11-2025 19:20:03 - PDXC Integration (Work notes)
Assigned to Sonia Pandey.
&lt;br/&gt;Called user on teams and took remote
User is still getting error hence tried creating a new folder to save files in onedrive. Onedrive &gt; Onedrive folder (newly created)
Asked user to create a test document in word and save it in new location of onedrive folder. After doing that user still got the error message. 
Unlink the PC and signed in again , it started to sync all the data in onedrive once again.
Checked that document, desktop, pictures folder are still not getting sync in onedrive, as it says (unable to sync).
Will need to check with AD team if any policy has been setup that we are unable to change the path of onedrive to keep it as short path for fixing this issue.
Will update further details accordingly.
18-11-2025 14:03:48 - PDXC Integration (Work notes)
Assigned to Sonia Pandey.
&lt;br/&gt;Asked user if he is still facing issues with onedrive or not.
Awaiting response.
18-11-2025 14:03:23 - PDXC Integration (Work notes)
Assigned to Sonia Pandey.
18-11-2025 14:03:08 - PDXC Integration (Additional comments)
sonia.pandey@dxc.com: Hi @Philip Clark
Could you please let me know if you are still getting error onedrive error or not.
17-11-2025 15:47:48 - PDXC Integration (Work notes)
Assigned to Sonia Pandey.
&lt;br/&gt;Called user on teams 
Took remote
User told that error would show up on screen all of the sudden as he is not trying to open any file or save any file to onedrive
Clicked on onedrive icon it was not syncing properly hence tried syncing it once again.
Unlinked the PC to try with making the path shortcut for onedrive to avoid error message, as it stuck in loop saying - signing out asked user to restart laptop
User restarted laptop , called back again and took remote
Checked web version of onedrive, it works fine.
Signed in again to onedrive app however it didnt give option to change the shortcut for onedrive hence continued with the same path , it started to sync the files again and it didnt give error though. 
Hence asked user to monitor the behavior 
User is currently monitoring the issue.
17-11-2025 13:32:23 - Philip Clark (Work notes)
Platform DXC Integration incident INC0568972 updated INC40369995
17-11-2025 13:32:17 - Philip Clark (Additional comments)
3pm today  will be good
17-11-2025 13:30:33 - PDXC Integration (Work notes)
Assigned to Sonia Pandey.
&lt;br/&gt;Pinged user on teams and asked for availability 
Awaiting response.
17-11-2025 13:30:28 - PDXC Integration (Work notes)
Assigned to Sonia Pandey.
17-11-2025 13:30:26 - PDXC Integration (Additional comments)
sonia.pandey@dxc.com: Hi @Philip Clark
Please let me know if I can contact to you on Monday , 3pm Brisbane or you want to provide us any other timing.
Thank you
14-11-2025 16:33:17 - Philip Clark (Work notes)
Platform DXC Integration incident INC0568972 updated INC40369995
14-11-2025 16:33:12 - Philip Clark (Additional comments)
Yes Monday will be good
14-11-2025 16:29:48 - PDXC Integration (Work notes)
Assigned to Sonia Pandey.
14-11-2025 16:29:40 - PDXC Integration (Additional comments)
sonia.pandey@dxc.com: Hi @Philip Clark
You are showing as away on teams
Please let me know if I can contact to you on Monday , 3pm Brisbane or you want to provide us any other timing.
Thank you
14-11-2025 16:29:03 - PDXC Integration (Work notes)
Assigned to Sonia Pandey.
&lt;br/&gt;User is showing as away hence dropped the message and will connect with user again on monday.
14-11-2025 11:40:24 - Philip Clark (Work notes)
Platform DXC Integration incident INC0568972 updated INC40369995
14-11-2025 11:40:19 - Philip Clark (Additional comments)
3pm brisbane time
14-11-2025 11:37:34 - PDXC Integration (Work notes)
Assigned to Sonia Pandey.
14-11-2025 11:37:34 - PDXC Integration (Work notes)
Assigned to Sonia Pandey.
&lt;br/&gt;Awaiting user update
14-11-2025 11:37:25 - PDXC Integration (Additional comments)
sonia.pandey@dxc.com: Hi @Philip Clark
Please provide me your availability to connect and discuss this issue.
Thank you
13-11-2025 13:01:49 - PDXC Integration (Work notes)
Assigned to Sonia Pandey.
&lt;br/&gt;Awaiting user's response on his availability.
13-11-2025 13:01:13 - PDXC Integration (Work notes)
Assigned to Sonia Pandey.
13-11-2025 13:01:09 - PDXC Integration (Additional comments)
sonia.pandey@dxc.com: Hi @Philip Clark
Please provide me your availability to connect and discuss this issue.
Thank you
12-11-2025 12:11:34 - PDXC Integration (Work notes)
Assigned to Sonia Pandey.
&lt;br/&gt;Awaiting user's response on his availability.
12-11-2025 12:11:13 - PDXC Integration (Work notes)
Assigned to Sonia Pandey.
12-11-2025 12:11:08 - PDXC Integration (Additional comments)
sonia.pandey@dxc.com: Hi @Philip Clark
Please provide me your availability to connect and discuss this issue.
Thank you
12-11-2025 07:37:29 - PDXC Integration (Work notes)
Assigned to Sonia Pandey.
&lt;br/&gt;Added attachment ::  QLDRail_INC added (CNDEF0001178) - Capture.JPG
12-11-2025 07:36:29 - Philip Clark (Work notes)
Platform DXC Integration incident INC0568972 updated INC40369995
12-11-2025 07:36:06 - Philip Clark (Work notes)
Platform DXC Integration incident INC0568972 updated INC40369995
12-11-2025 07:36:01 - Philip Clark (Additional comments)
still receiving the same message
11-11-2025 12:19:08 - Philip Clark (Work notes)
Platform DXC Integration incident INC0568972 updated INC40369995
11-11-2025 12:19:04 - Philip Clark (Additional comments)
Everything past attachments
11-11-2025 12:18:49 - PDXC Integration (Work notes)
Assigned to Sonia Pandey.
&lt;br/&gt;Added attachment ::  QLDRail_INC added (CNDEF0001178) - file structure.JPG
11-11-2025 12:18:35 - Philip Clark (Work notes)
Platform DXC Integration incident INC0568972 updated INC40369995
11-11-2025 12:17:00 - Philip Clark (Work notes)
Platform DXC Integration incident INC0568972 updated INC40369995
11-11-2025 12:16:56 - Philip Clark (Additional comments)
I seem not to be able to access files in the
11-11-2025 12:02:53 - PDXC Integration (Work notes)
Assigned to Sonia Pandey.
&lt;br/&gt;Awaiting user's response, if user is facing issue with one file or multiple files regarding syncing.
11-11-2025 12:02:50 - PDXC Integration (Work notes)
Assigned to Sonia Pandey.
11-11-2025 12:02:42 - PDXC Integration (Additional comments)
sonia.pandey@dxc.com: Hi @Philip Clark
As I understand that you are facing issues with onedrive sync.
Please let me know if you are facing issue with one specific file for syncing or with multiple files.
10-11-2025 14:07:53 - PDXC Integration (Work notes)
Assigned to Sonia Pandey.
10-11-2025 14:07:53 - PDXC Integration (Work notes)
Assigned to Sonia Pandey.
10-11-2025 14:07:43 - PDXC Integration (Additional comments)
sonia.pandey@dxc.com: Hi @Philip Clark
As I understand that you are facing issues with onedrive sync.
Please let me know if you are facing issue with one specific file for syncing or with multiple files.
10-11-2025 14:06:59 - PDXC Integration (Work notes)
Assigned to Sonia Pandey.
&lt;br/&gt;Awaiting user's response, if user is facing issue with one file or multiple files regarding syncing.
10-11-2025 12:30:29 - PDXC Integration (Work notes)
Assigned to Sonia Pandey.
10-11-2025 11:59:19 - PDXC Integration (Work notes)
Added attachment ::  QLDRail_INC added (CNDEF0001178) - Screenshot 2025-11-10 125626.jpg
10-11-2025 11:58:19 - PDXC Integration (Work notes)
Added attachment ::  QLDRail_INC added (CNDEF0001178) - Screenshot 2025-11-10 125613.jpg
10-11-2025 11:57:49 - Frederic Shea (Work notes)
Platform DXC Integration incident INC0568972 created INC40369995
</t>
  </si>
  <si>
    <t xml:space="preserve">
 2025-11-10 14:06:51 PDXC Integration - State is On Hold was Work in Progress
 2025-12-12 13:56:41 PDXC Integration - State is Work in Progress was On Hold
 2025-12-12 13:59:37 PDXC Integration - State is Resolved was Work in Progress</t>
  </si>
  <si>
    <t xml:space="preserve">11-12-2025 10:36:39 - PDXC Integration (Work notes)
Assigned to sravya talasu.
11-12-2025 10:36:31 - PDXC Integration (Additional comments)
sravya.talasu@dxc.com: Thanks for your update again, Sarah.
Will check and get back to you.  Please allow us some time.
Thanks!
10-12-2025 09:24:00 - Sarah Knevett (Work notes)
Platform DXC Integration incident INC0568880 updated INC40368206
10-12-2025 09:23:55 - Sarah Knevett (Additional comments)
reply from: Sarah.Knevett1@qr.com.au
Good Morning All,
I have closed and re-opened outlook and no changes have happened as requested. .
See below:
[cid:image001.png@01DC69B6.14336870]
[cid:image002.png@01DC69B6.14336870]
Online: I still have access to this account (online only view)  – and it needs to be removed as well.
[cid:image011.png@01DC69B6.97257110]
Kind Regards,
[cid:image012.jpg@01DC69B6.97257110]
 Sarah
Knevett
BUSINESS SUPPORT OFFICER
[Queensland Rail logo]
Qualified – Safety officer
10-12-2025 09:14:25 - PDXC Integration (Work notes)
Assigned to sravya talasu.
10-12-2025 09:14:15 - PDXC Integration (Additional comments)
sravya.talasu@dxc.com: Thanks for your update, Sarah.
Again, we made some changes at the backend for the calendars that you requested to remove from your calendar.
Could you please close &amp; restart your Outlook desktop client and let us know the status whether the requested 3 calendars or removed or not?
Thanks!
09-12-2025 09:59:53 - Sarah Knevett (Work notes)
Platform DXC Integration incident INC0568880 updated INC40368206
09-12-2025 09:59:49 - Sarah Knevett (Additional comments)
reply from: Sarah.Knevett1@qr.com.au
HI Srayva,
These are the calendars I can see online – “Shared Calendars” – not my entire list?
I should not have access to the “CCC Disruptions On Call” – I have not worked in this department for over 10 years.
I can not see any other calendars??
[cid:image001.png@01DC68F2.64FA4590]
Kind Regards,
[cid:image003.jpg@01DC68F2.64FA4590]
 Sarah
Knevett
BUSINESS SUPPORT OFFICER
[Queensland Rail logo]
Qualified – Safety officer
09-12-2025 09:37:29 - PDXC Integration (Work notes)
Assigned to sravya talasu.
09-12-2025 09:37:26 - PDXC Integration (Additional comments)
sravya.talasu@dxc.com: Hi Sarah,
Good day!
Could you please check the web version of your Outlook and confirm back whether you are seeing these issued calendars or not?
Thanks!
04-12-2025 10:19:14 - PDXC Integration (Work notes)
Assigned to sravya talasu.
04-12-2025 10:19:09 - PDXC Integration (Additional comments)
sravya.talasu@dxc.com: Thanks for your update, Sarah.
Will check with the team and get back to you. Please allow us some time.
Thanks!
02-12-2025 09:58:38 - Sarah Knevett (Work notes)
Platform DXC Integration incident INC0568880 updated INC40368206
02-12-2025 09:58:34 - Sarah Knevett (Additional comments)
no change - nothing has happened, everything is exactly the same.
02-12-2025 09:39:48 - PDXC Integration (Work notes)
Assigned to sravya talasu.
02-12-2025 09:39:38 - PDXC Integration (Work notes)
Assigned to sravya talasu.
02-12-2025 09:39:34 - PDXC Integration (Additional comments)
sravya.talasu@dxc.com: Hi Sarah,
Thanks for your update.
Could you please confirm once again whether you are seeing still all 3 calendars or not?
Thanks!
02-12-2025 07:51:01 - Sarah Knevett (Work notes)
Platform DXC Integration incident INC0568880 updated INC40368206
02-12-2025 07:50:57 - Sarah Knevett (Additional comments)
No Change - restarted laptop overnight. Can still see all calendars that Nandha &amp; Sravya have been working on.
01-12-2025 17:02:16 - Eunice Thai (Work notes)
Platform DXC Integration incident INC0568880 updated INC40368206
01-12-2025 17:02:10 - Eunice Thai (Work notes)
ESM IM: Ticket found within reporting as on hold awaiting caller for more than 5 days. Shifting back into active. Team please follow up with end user ASAP.
01-12-2025 16:56:18 - PDXC Integration (Work notes)
Assigned to sravya talasu.
01-12-2025 16:56:14 - PDXC Integration (Work notes)
Assigned to sravya talasu.
01-12-2025 16:56:05 - PDXC Integration (Additional comments)
pkannan7@dxc.com: @Sarah Knevett
May i request you to please wait for an hour; Then, restart your Outlook client and check if you still see the Room mailbox "RS VEH SEQSRA - 417 BU7 (Qantas Drive)" attached to it or not.
Thannks!
26-11-2025 10:45:38 - PDXC Integration (Work notes)
Assigned to sravya talasu.
&lt;br/&gt;The user has confirmed that the reconfiguration of Outlook profile also didn't fix the issue.
25-11-2025 08:44:25 - PDXC Integration (Work notes)
Assigned to sravya talasu.
&lt;br/&gt;We had a call with Sarah today and reconfigured her Outlook profile. Currently, her outlook is updating. Sarah will inform me in Teams chat once all the update is done. Will check if those unnecessary meeting calendars are removed or not.
24-11-2025 09:56:18 - PDXC Integration (Work notes)
Assigned to sravya talasu.
24-11-2025 09:55:44 - PDXC Integration (Work notes)
Assigned to sravya talasu.
24-11-2025 09:55:37 - PDXC Integration (Additional comments)
sravya.talasu@dxc.com: Conatcted the user on Teams. Working on the calendar issue as per the below comments
24-11-2025 09:29:08 - PDXC Integration (Work notes)
Assigned to sravya talasu.
24-11-2025 09:09:58 - PDXC Integration (Work notes)
Assigned to NANDHA VEMISHETTY.
&lt;br/&gt;checked with the user's calendar in Web and Local. Still those calendars are not removable. I didn't find anything that I could do on my end. 
re-assigning the ticket back to O365 Messaging QLR
21-11-2025 11:51:25 - Sarah Knevett (Work notes)
Platform DXC Integration incident INC0568880 updated INC40368206
21-11-2025 11:51:21 - Sarah Knevett (Additional comments)
HI Nandha, 
I do have someone helping me, however unknown where they are up to? Believe this might be as I have 2 x email profiles within the system?
21-11-2025 09:45:38 - PDXC Integration (Work notes)
Assigned to NANDHA VEMISHETTY.
21-11-2025 09:45:38 - PDXC Integration (Work notes)
Assigned to NANDHA VEMISHETTY.
21-11-2025 09:45:33 - PDXC Integration (Additional comments)
nandha.vemishetty2@dxc.com: Hi Sarah,
Nandha here from ICT. I am coming across one of your Incident where you were asking to remove the Calendar for a shared profile in outlook. Please let me know, if you are still looking for help.
Kind Regards,
Nandha Vemishetty.
21-11-2025 09:44:48 - PDXC Integration (Work notes)
Assigned to NANDHA VEMISHETTY.
21-11-2025 09:22:08 - PDXC Integration (Work notes)
Assigned to NANDHA VEMISHETTY.
19-11-2025 09:37:23 - PDXC Integration (Work notes)
Assigned to sravya talasu.
&lt;br/&gt;Hi Team,
Good day!
Could you please update the user's Outlook and re-assign this ticket to us once it is done?
Thanks!
17-11-2025 09:13:33 - PDXC Integration (Work notes)
Assigned to sravya talasu.
&lt;br/&gt;// Checking with the user again. Waiting for the response.
Hi Sarah
Good day!
Morning 
Could you please check once again whether you are able to delete those calendars from your outlook?
and let me know the status
13-11-2025 10:43:14 - PDXC Integration (Work notes)
Assigned to sravya talasu.
&lt;br/&gt;We have granted the access to the room calendar to the user and revoked it again but still the issue is not fixed.
12-11-2025 09:51:23 - PDXC Integration (Work notes)
Assigned to sravya talasu.
&lt;br/&gt;Had a call with Sarah and still she can see the 4 room calendars which she doesn't have access to them currently.
11-11-2025 13:30:14 - Sarah Knevett (Work notes)
Platform DXC Integration incident INC0568880 updated INC40368206
11-11-2025 13:30:09 - Sarah Knevett (Additional comments)
Hi - I can be available tomorrow (Wednesday) from 09:00 - 14:00pm
11-11-2025 09:20:00 - PDXC Integration (Work notes)
Assigned to sravya talasu.
11-11-2025 09:19:57 - PDXC Integration (Additional comments)
sravya.talasu@dxc.com: Hi Sarah,
Thanks for your update.
Please let me know your availability and preferred time to connect and work on this issue over a Teams call.
Thanks!
10-11-2025 10:10:45 - Sarah Knevett (Work notes)
Platform DXC Integration incident INC0568880 updated INC40368206
10-11-2025 10:10:41 - Sarah Knevett (Additional comments)
Hi, I still have access to the following Calendar in which I've done ticket to remove from my view.
10-11-2025 10:07:04 - PDXC Integration (Work notes)
Assigned to sravya talasu.
10-11-2025 10:06:24 - PDXC Integration (Work notes)
Assigned to sravya talasu.
10-11-2025 10:06:15 - PDXC Integration (Additional comments)
sravya.talasu@dxc.com: Hi Sarah,
Good day!
Regarding this issue - "INC0568880 - Remove calendar from Outlook - RS VEH SEQSRA - 417 BU7 (Qantas Drive) - RITM0267447".
Could you please let us know the current status of your issue?
Thanks!
10-11-2025 09:22:14 - PDXC Integration (Work notes)
Assigned to sravya talasu.
10-11-2025 09:21:39 - PDXC Integration (Work notes)
Assigned to Raghav Sharma.
10-11-2025 09:21:29 - PDXC Integration (Work notes)
Assigned to sravya talasu.
10-11-2025 09:20:44 - Liam Bryan (Work notes)
Platform DXC Integration incident INC0568880 updated INC40368206
10-11-2025 09:20:39 - Liam Bryan (Work notes)
Per notes on another ticket(RITM0267443/SCTASK0221618), this may be complete.
10-11-2025 08:54:13 - PDXC Integration (Work notes)
Vendor Referenced this CI Value on Creation not found in database : General Enquiries (Generic Ci)
10-11-2025 08:53:59 - Liam Bryan (Work notes)
Platform DXC Integration incident INC0568880 created INC40368206
10-11-2025 08:53:48 - Liam Bryan (Work notes)
Called 07 3072 0824, rang out.
Assigning to DXC O365 Messaging to validate user's access to Resource/Equipment calendar.
</t>
  </si>
  <si>
    <t xml:space="preserve">11-12-2025 11:10:53 - Casey Micklesson (Additional comments)
Hi Andrew,
Just wanting to follow up and see if the issue has persisted since the sim replacement?
Thank you
05-12-2025 09:38:17 - Casey Micklesson (Additional comments)
Hi Andrew,
Just wanting to follow up and see if the issue has persisted since the sim replacement?
Would you like me to put this on hold for a week to confirm?
Thank you
02-12-2025 10:25:56 - Casey Micklesson (Work notes)
8000 4713 2557 3
Sim replacement completed
Spoke with Andrew and asked to test this over the next day to see if the issue persists.
02-12-2025 09:47:13 - Casey Micklesson (Additional comments)
Hi Andrew,
Yes you will! 
Once you have collected the sim can you please call me on 0730728877 so I can swap it over?
Thank you!
02-12-2025 09:30:25 - Andrew Walker (Additional comments)
Hi Casey, solid plan! I can attend the Tech Bar - dumb question but have to check, will I retain the same number?
02-12-2025 09:17:22 - Casey Micklesson (Additional comments)
Hi Andrew,
Thank you for this information. 
As a first try, I would like to complete a sim replacement to see if this fixes the issue.
I can send one out to Ann street or if you are able to collect a blank sim card from the Tech Bar we can complete this straight away?
Thank you,
02-12-2025 07:20:57 - Andrew Walker (Additional comments)
With these continued issues, I am concerned I am missing important phone calls. As a SCAS coordinator, I need to be contactable 24/7 when I am working weekends on closures, but also during the week when planning and coordinating SCAS's. Have we reached the option of upgrading to a new phone? Other members in my team who sit in the same office don't appear to be experiencing these issues?
02-12-2025 07:18:21 - Andrew Walker (Additional comments)
Update: This morning @ 0707hrs I attempted to call a QR employee (0417 739 225) and my phone sat on the dialling screen with to audible tone, but it appeared it was ringing. I figured it wasn't doing anything so I turned it off and back on and attempted to call the same number again. Same issue. I ended using my personal phone to call the member and they advised the first time I rang at 0707hrs their phone rang and they answered, however I didn't hear it and my phone didn't connect. They then attempted to call me back directly after each time and they were advised my number was unavailable.
27-11-2025 13:59:30 - Andrew Walker (Additional comments)
Of note, I am actually experiencing the same issue with my personal Apple iPhone as well. Perhaps it's an Apple issue?
27-11-2025 13:57:46 - Andrew Walker (Additional comments)
0412 753 179 (External from QR) dates are varied over the past 6 months so I can't exactly specify a date.
27-11-2025 13:57:25 - Andrew Walker (Additional comments)
0438 172 754 (QR employee) dates are varied over the past 6 months so I can't exactly specify a date.
27-11-2025 13:56:25 - Andrew Walker (Additional comments)
Apologies Casey!!
27-11-2025 13:53:37 - Casey Micklesson (Additional comments)
Hi Andrew,
As previously discussed, can you please provide further information on the below?
Mobile Numbers:
Date and Time:
The more information we can be provided would be better.
Thank you,
25-11-2025 16:45:40 - Casey Micklesson (Additional comments)
Hi Andrew,
As discussed, can you please provide further information on the below?
Mobile Numbers:
Date and Time:
The more information we can be provided would be better.
Thank you,
25-11-2025 12:45:07 - Eunice Thai (Work notes)
ESM IM: Ticket found within reporting as on hold awaiting caller for more than 5 days. Shifting back into active. Team please follow up with end user ASAP.
18-11-2025 14:58:40 - Casey Micklesson (Work notes)
Spoke with customer who advised a number that was experiencing the issue. 
Customer said they had more numbers and times. 
Advised customer to comment back the information. 
To submit webform as part of fault.
18-11-2025 14:58:40 - Casey Micklesson (Additional comments)
Hi Andrew,
As discussed, can you please provide further information on the below?
Mobile Numbers: 
Date and Time: 
The more information we can be provided would be better.
Thank you,
18-11-2025 11:46:53 - Eunice Thai (Work notes)
ESM IM: Ticket found within reporting as on hold awaiting caller for more than 5 days. Shifting back into active. Team please follow up with end user ASAP.
11-11-2025 09:10:54 - Andrew Walker (Additional comments)
Update this morning - I went to make a call and was immediately advised call failed on screen. Reset the phone and worked. Once I reached the individual I was attempting to call, they advised they've been trying to call me this morning. I received no missed call notifications or message.
11-11-2025 09:09:30 - Andrew Walker (Additional comments)
Morning team,
I completed the all the below on the inital day of ticket being raised.
10-11-2025 14:53:58 - Casey Micklesson (Work notes)
Order on hold until the 18/11 to allow customer time for testing.
Need to see if this is related to the Queensland Rail WIFI fault.
10-11-2025 14:53:58 - Casey Micklesson (Additional comments)
Hi Andrew,
I will pop this order on hold for the next week to allow time for testing.
Can you please also ensure WIFI calling has been turned off on the device?
Settings &gt; Cellular &gt; Wi-Fi Calling
Please reach out if you notice any issues in the next week.
Thank you,
10-11-2025 09:48:05 - Andrew Walker (Additional comments)
Hi,
This has been completed. Hard to determine the results as the issue is usually unbeknown to me. People attempt to call me and I am none the wiser!
I will continue to monitor this and advise.
07-11-2025 13:50:31 - Casey Micklesson (Additional comments)
Hi Andrew, 
Thank you for raising this concern with us. 
Can you please try the below troubleshooting and see if this fixes the issue.
- Turn the device off 
- Remove the sim card 
- Place the sim card in
- Turn the phone on
If this does not work, can you please try completing a network reset?
- Settings &gt; General &gt; Transfer or Reset [Device] &gt; Reset &gt; Reset Network Settings
This will not remove any of your data, it will only reset the Telstra settings. 
Can you please test this over the next few days and advise if you continue to have issues.
Please feel free to call us on 0730728877 if you have any questions. 
Thank you,
07-11-2025 13:50:31 - Casey Micklesson (Work notes)
Provided customer troubleshooting and advised there is a known Telstra issue
06-11-2025 14:27:17 - Casey Micklesson (Work notes)
Please note your Order Reference Number:
15631418
06-11-2025 13:40:04 - Zoe O'Brien (Work notes)
Assigning to Telstra Support to investigate this issue further
06-11-2025 13:39:42 - Zoe O'Brien (Work notes)
Investigating
06-11-2025 13:18:15 - Andrew Walker (Additional comments)
SIM Card Number: 8000 4458 1913 1
06-11-2025 12:51:30 - Zoe O'Brien (Additional comments)
Hi Andrew 
Thanks for contacting the Queensland Rail IT Service Desk.
As discussed, can you please confirm what the SIM card number is so we can investigate this issue further.
If you are experiencing any further IT-related issues, please feel free to call 07 3072 5000 on option 1 or email us at ITServiceDesk@qr.com.au.
Kind regards,
Zoe
</t>
  </si>
  <si>
    <t xml:space="preserve">10-12-2025 09:05:55 - PDXC Integration (Work notes)
Assigned to Simran Singh.
&lt;br/&gt;Change to the GP Portal authentication portal has been made to allow Credentials and Certificate for Authentication. MFA issue has been resolved.
10-12-2025 09:05:55 - PDXC Integration (Work notes)
Assigned to Simran Singh.
&lt;br/&gt;Change to the GP Portal authentication portal has been made to allow Credentials and Certificate for Authentication. MFA issue has been resolved.
10-12-2025 09:05:44 - PDXC Integration (Additional comments)
mansimran.singh@dxc.com: Change to the GP Portal authentication portal has been made to allow Credentials and Certificate for Authentication. MFA issue has been resolved.
10-12-2025 09:04:34 - PDXC Integration (Work notes)
Assigned to Simran Singh.
10-12-2025 09:03:35 - PDXC Integration (Work notes)
Assigned to Simran Singh.
10-12-2025 09:03:34 - PDXC Integration (Work notes)
Assigned to Simran Singh.
&lt;br/&gt;Added attachment ::  GP Incident.png
10-12-2025 09:01:58 - PDXC Integration (Work notes)
Assigned to Simran Singh.
10-12-2025 09:01:54 - PDXC Integration (Additional comments)
mansimran.singh@dxc.com: Hi All,
As discussed on teams.
Thank you for confirming that this MFA issue has now been resolved. and thank you for you patience and assistance with getting this resolved.
I am now closing this ticket.
Kind regards,
Simran.
08-12-2025 12:36:58 - PDXC Integration (Work notes)
Assigned to Simran Singh.
08-12-2025 12:36:49 - PDXC Integration (Additional comments)
mansimran.singh@dxc.com: Change to the GP Portal authentication portal has been made to allow Credentials and Certificate for Authentication. We're waiting to hear back from the affected users to confirm if this has been resolved or not.
04-12-2025 13:27:25 - PDXC Integration (Work notes)
Assigned to Simran Singh.
04-12-2025 13:27:21 - PDXC Integration (Additional comments)
mansimran.singh@dxc.com: Change to the GP Portal authentication portal has been made to allow Credentials and Certificate for Authentication. We're monitoring the sign-in logs of the user and will see if this has resolved the issue or not.
03-12-2025 09:23:08 - PDXC Integration (Work notes)
Assigned to Simran Singh.
03-12-2025 09:23:05 - PDXC Integration (Additional comments)
mansimran.singh@dxc.com: Vendor has advised to change the QR Client Authentication (Allow Authentication with user credentials OR Client Certificate) to Yes. We will make this change after hours and will monitor the issue then.
01-12-2025 16:44:34 - PDXC Integration (Work notes)
Assigned to Simran Singh.
&lt;br/&gt;Awaiting call with Vendor and testing from the users
26-11-2025 16:47:29 - PDXC Integration (Work notes)
Assigned to Simran Singh.
26-11-2025 16:46:24 - PDXC Integration (Work notes)
Assigned to Simran Singh.
26-11-2025 16:46:17 - PDXC Integration (Additional comments)
harrison.mabb@dxc.com: Hi,
We have discussed this with the Firewall vendor and have made some adjustments on our side yesterday afternoon but looks like this has made no impact. Waiting for a call with the vendor around next steps so we can adjust the settings and then test these new settings. Thank you for your patience.
26-11-2025 16:45:34 - PDXC Integration (Work notes)
Assigned to Simran Singh.
26-11-2025 16:45:28 - PDXC Integration (Additional comments)
harrison.mabb@dxc.com: Hi,
We have discussed this with the Firewall vendor and have made some adjustments on our side yesterday afternoon but looks like this has made no impact. Waiting for a call with the vendor around next steps so we can adjust the settings and then test these new settings. Thank you for your patience.
26-11-2025 11:15:49 - Eunice Thai (Work notes)
Platform DXC Integration incident INC0568313 updated INC40300772
26-11-2025 11:15:43 - Eunice Thai (Work notes)
ESM IM: Ticket found within reporting as on hold awaiting caller for more than 5 days. Shifting back into active. Team please follow up with end user ASAP.
21-11-2025 10:33:54 - PDXC Integration (Work notes)
Assigned to Simran Singh.
21-11-2025 10:33:48 - PDXC Integration (Work notes)
Assigned to Simran Singh.
21-11-2025 10:33:44 - PDXC Integration (Additional comments)
harrison.mabb@dxc.com: Hi Melanie,
I have sent a message via teams regarding this issue.
Could you please confirm whether this issue is still on going and/or that last time you had this issue?
This would be greatly appreciated, thank you.
Kind regards,
Harry.
19-11-2025 13:32:58 - PDXC Integration (Work notes)
Assigned to Simran Singh.
19-11-2025 13:32:53 - PDXC Integration (Work notes)
Assigned to Simran Singh.
19-11-2025 13:32:49 -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19-11-2025 13:32:13 - PDXC Integration (Work notes)
Assigned to Simran Singh.
19-11-2025 13:32:10 - PDXC Integration (Additional comments)
mansimran.singh@dxc.com: Palo has checked the authentication configuration and there has no issue with it. Palo is doing some more analyasis and will come back to us - we have also removed more Intune domains from the split tunnel which were added as part of Win11 upgrade project.
17-11-2025 08:26:48 - PDXC Integration (Work notes)
Assigned to Simran Singh.
17-11-2025 08:26:38 - PDXC Integration (Work notes)
Assigned to Simran Singh.
17-11-2025 08:26:37 -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17-11-2025 08:26:23 - PDXC Integration (Work notes)
Assigned to Simran Singh.
17-11-2025 08:26:15 - PDXC Integration (Additional comments)
mansimran.singh@dxc.com: Case has been raised with Palo. We have provided GP logs as well to Palo - awaiting to hear back from them. Also, we are removing Intune IPs and FQDNs that have been added to the GP split tunnel config as a part of windows 11 upgarde project.
13-11-2025 08:30:43 - PDXC Integration (Work notes)
Assigned to Simran Singh.
13-11-2025 08:30:19 - PDXC Integration (Work notes)
Assigned to Simran Singh.
13-11-2025 08:30:13 - PDXC Integration (Additional comments)
mansimran.singh@dxc.com: We have made some changes to the GP exclusion route config. Also, have call scheduled with Palo today to discuss this issue in detail.
13-11-2025 08:29:19 - PDXC Integration (Work notes)
Assigned to Simran Singh.
13-11-2025 08:29:12 - PDXC Integration (Additional comments)
mansimran.singh@dxc.com: We have made some changes to the GP exclusion route config. Also, have call scheduled with Palo today to discuss this issue in detail.
11-11-2025 07:46:53 - PDXC Integration (Work notes)
Assigned to Simran Singh.
&lt;br/&gt;Investigating the logs, will raise case with PA as well to see if there are any changes required in the Global Protect.
10-11-2025 12:25:43 - PDXC Integration (Work notes)
Assigned to Simran Singh.
&lt;br/&gt;Added attachment ::  MFA Issue.png
10-11-2025 12:25:43 - PDXC Integration (Work notes)
Assigned to Simran Singh.
10-11-2025 12:20:53 - PDXC Integration (Work notes)
Assigned to Simran Singh.
&lt;br/&gt;User reached out and mentioned that this issue has occurred twice today. I've checked the GP logs for this machine and can't find anything unusual. Also, user mentioned that this is application specific issue. MFA request does not happen for any other application/task in the system. 
This issue has been there for couple of years now. It is not something that has started recently so this is not related to the GP exclusion config where we added client zone subent to the GP exclusion list.
10-11-2025 08:33:59 - PDXC Integration (Work notes)
Assigned to Simran Singh.
10-11-2025 08:33:59 - PDXC Integration (Work notes)
Assigned to Simran Singh.
10-11-2025 08:33:50 - PDXC Integration (Additional comments)
mansimran.singh@dxc.com: Checked with the user this morning and no issue reported as of now - will monitor this for today as well. Requsted Melanie to message on teams as soon as issue is encountered - I'll monitor logs as well in the meantime.
07-11-2025 08:24:23 - PDXC Integration (Work notes)
Assigned to Simran Singh.
07-11-2025 08:24:23 - PDXC Integration (Work notes)
Assigned to Simran Singh.
07-11-2025 08:24:18 - PDXC Integration (Additional comments)
mansimran.singh@dxc.com: Checked with user yesterday and requested to restart the PC as it might be taking old routes. Client Zone subnets were removed from GP exclusion route config earlier this week.
07-11-2025 08:23:53 - PDXC Integration (Work notes)
Assigned to Simran Singh.
&lt;br/&gt;Checked with user yesterday and requested to restart the PC as it might be taking old routes. Client Zone subnets were removed from GP exclusion route config earlier this week.
06-11-2025 15:38:07 - PDXC Integration (Work notes)
Assigned to Simran Singh.
06-11-2025 10:55:38 - Frederic Shea (Work notes)
Platform DXC Integration incident INC0568313 created INC40300772
</t>
  </si>
  <si>
    <t xml:space="preserve">
 2025-11-06 15:37:59 PDXC Integration - State is Work in Progress was New
 2025-11-07 08:24:18 PDXC Integration - State is On Hold was Work in Progress
 2025-11-13 08:29:12 PDXC Integration - State is Work in Progress was On Hold
 2025-11-13 08:30:13 PDXC Integration - State is On Hold was Work in Progress
 2025-11-17 08:26:15 PDXC Integration - State is Work in Progress was On Hold
 2025-11-17 08:26:37 PDXC Integration - State is On Hold was Work in Progress
 2025-11-19 13:32:10 PDXC Integration - State is Work in Progress was On Hold
 2025-11-19 13:32:49 PDXC Integration - State is On Hold was Work in Progress
 2025-11-26 11:15:43 Eunice Thai - State is Work in Progress was On Hold
 2025-11-26 16:46:17 PDXC Integration - State is On Hold was Work in Progress
 2025-12-10 09:04:24 PDXC Integration - State is Work in Progress was On Hold
 2025-12-10 09:05:44 PDXC Integration - State is Resolved was Work in Progress</t>
  </si>
  <si>
    <t xml:space="preserve">
 2025-11-05 14:03:44 PDXC Integration - State is Work in Progress was New
 2025-11-05 14:41:58 PDXC Integration - State is On Hold was Work in Progress
 2025-12-04 15:09:21 PDXC Integration - State is Work in Progress was On Hold
 2025-12-04 15:10:04 PDXC Integration - State is Resolved was Work in Progress
 2025-12-09 16:00:00  - State is Closed was Resolved</t>
  </si>
  <si>
    <t xml:space="preserve">11-12-2025 14:09:48 - PDXC Integration (Work notes)
Assigned to Suraj Rai.
11-12-2025 14:09:38 - PDXC Integration (Work notes)
Assigned to Suraj Rai.
&lt;br/&gt;Checking update with user
Will update details accordingly.
11-12-2025 14:09:38 - PDXC Integration (Work notes)
Assigned to Suraj Rai.
11-12-2025 14:09:36 - PDXC Integration (Additional comments)
sonia.pandey@dxc.com: .
11-12-2025 05:00:10 - Script Administrator (Work notes)
Platform DXC Integration incident INC0567993 updated INC40281045
11-12-2025 05:00:01 - Script Administrator (Work notes)
The incident is back in progress due to being on hold for over 5 days without any update
11-12-2025 01:50:56 - David Street (Work notes)
Platform DXC Integration incident INC0567993 updated INC40281045
11-12-2025 01:50:50 - David Street (Additional comments)
No, we can't close it just yet. We are in the process of escalating things.
10-12-2025 17:08:24 - PDXC Integration (Work notes)
Assigned to Suraj Rai.
10-12-2025 17:08:18 - PDXC Integration (Additional comments)
srai7@dxc.com: Hi @David Street
Do we have any update on this issue, can we proceed with closing this ticket? Kindly do let us know.
Thank you!
05-12-2025 18:07:18 - PDXC Integration (Work notes)
Assigned to Suraj Rai.
&lt;br/&gt;Awaiting update from - David Street
David Street - Working with Microsoft (ticket 2510140030008540 raised by DXC)
03-12-2025 18:49:44 - PDXC Integration (Work notes)
Assigned to Suraj Rai.
&lt;br/&gt;David Street - Working with Microsoft (ticket 2510140030008540 raised by DXC)
28-11-2025 15:34:44 - PDXC Integration (Work notes)
Assigned to Suraj Rai.
28-11-2025 15:34:38 - PDXC Integration (Work notes)
Assigned to Suraj Rai.
28-11-2025 15:34:35 - PDXC Integration (Additional comments)
srai7@dxc.com: As update from (David Street) - Nothing new and no progress as yet, but yesterday we were told that MS Support were testing something and would be getting back to me today about setting up a call about it.
25-11-2025 18:22:09 - PDXC Integration (Work notes)
Assigned to Suraj Rai.
&lt;br/&gt;Waiting update from - MS case# 2510140030008540 -
21-11-2025 15:28:58 - PDXC Integration (Work notes)
Assigned to Suraj Rai.
21-11-2025 15:28:48 - PDXC Integration (Work notes)
Assigned to Suraj Rai.
21-11-2025 15:28:46 - PDXC Integration (Additional comments)
srai7@dxc.com: Recent work note from MS case# 2510140030008540 -
When 'EnableMIPLabels' setting is disabled and manual update of 'AllowToAddGuests' settings to 'yes' is performed for a couple of Groups, invite new guests to the team (even if the label is set to Internal Only Sharing) is working.
However, that broke the Teams self-service provisioning i.e., Sensitivity Label was no longer visible &amp; in the 'Create New Team' panel and the Create button stayed disabled. Though create a new team by going through Entra Group creation works.
When setting EnableMIPLabels back to 'True', Create New Teams UI started working again when the Sensitivity label selector reappeared. Those groups where 'AllowToAddGuests' was set as 'True' have been set back to 'False'.
Requested explanation from Microsoft on how that setting is being managed in the back end, and what if anything would be triggering its creation and any updates, what are the conditions/data it uses, and from that what we should be looking for in the configuration. At the moment this feels like astronomy, trying to figure out what's going on by inference and elimination.
17-11-2025 12:25:39 - PDXC Integration (Work notes)
Assigned to Suraj Rai.
&lt;br/&gt;Recent work note from MS case# 2510140030008540 - 
When 'EnableMIPLabels' setting is disabled and manual update of 'AllowToAddGuests' settings to 'yes' is performed for a couple of Groups, invite new guests to the team (even if the label is set to Internal Only Sharing) is working. 
However, that broke the Teams self-service provisioning i.e., Sensitivity Label was no longer visible &amp; in the 'Create New Team' panel and the Create button stayed disabled. Though create a new team by going through Entra Group creation works.
When setting  EnableMIPLabels back to 'True', Create New Teams UI started working again when the Sensitivity label selector reappeared.  Those groups where 'AllowToAddGuests' was set as 'True' have been set back to 'False'.
Requested explanation from Microsoft on  how that setting is being managed in the back end, and what if anything would be triggering its creation and any updates, what are the conditions/data it uses, and from that what we should be looking for in the configuration. At the moment this feels like astronomy, trying to figure out what's going on by inference and elimination.
14-11-2025 15:45:37 - David Street (Work notes)
Platform DXC Integration incident INC0567993 updated INC40281045
14-11-2025 15:45:33 - David Street (Additional comments)
There has been dialog to-and-from with MS Support, and as of yesterday (Thu 1am) it was re-escalated back to the engineering team. No word today (Fri 14th).
14-11-2025 14:56:08 - PDXC Integration (Work notes)
Assigned to Suraj Rai.
14-11-2025 14:56:08 - PDXC Integration (Work notes)
Assigned to Suraj Rai.
14-11-2025 14:56:03 - PDXC Integration (Work notes)
Assigned to Suraj Rai.
&lt;br/&gt;Waiting for further update.
14-11-2025 14:56:02 - PDXC Integration (Additional comments)
srai7@dxc.com: Waiting for further update.
10-11-2025 15:10:23 - PDXC Integration (Work notes)
Assigned to Suraj Rai.
&lt;br/&gt;No New updates from Microsoft on this Case as they seems still working with their backend team.
06-11-2025 15:44:50 - David Street (Work notes)
Platform DXC Integration incident INC0567993 updated INC40281045
06-11-2025 15:44:46 - David Street (Additional comments)
QR operations don't want to be dealing with scripted solutions for this, it's supposed to be as simple (?) as changing the sensitivity label on a container (Team or SPO Site).
I've already explained why setting that manually is not an appropriate or sustainable approach, even for an emergency. It requires Global Admin access to Graph (which I'm not going to get any time soon), and use of the Beta Graph module (which could be changed at any moment), and automating the process of changing that setting when the Sensitivity Label changes is very non-trivial (it would need a scripted solution to apply sensitivity labels and groups settings in one activity, with all the necessary error handling that goes along with it). Doing it manually just introduces the pretty high likelihood of human error.
06-11-2025 15:00:38 - PDXC Integration (Work notes)
Assigned to Suraj Rai.
06-11-2025 15:00:32 - PDXC Integration (Additional comments)
pkannan7@dxc.com: As per the Microsoft's case note - 
Dave shown Microsoft a  TeamSite on which External Sharing is Enabled. He then goes to the Teams Group's MGGroupSetting (using GUID), the "AllowToAddGuests" value is still set to False. That is preventing addition of Guests to Teams site.
MS acknowledged it and responded back to Dave that - "We are getting it checked by backend team and meanwhile if you have to urgently add guests, you can manually set it to True for now."
@Christian Munro
@David Street
@Suraj Rai
06-11-2025 14:26:18 - Christian Munro (Work notes)
Platform DXC Integration incident INC0567993 updated INC40281045
05-11-2025 14:00:57 - PDXC Integration (Work notes)
Assigned to Suraj Rai.
05-11-2025 14:00:37 - PDXC Integration (Work notes)
Assigned to Suraj Rai.
05-11-2025 14:00:35 - PDXC Integration (Additional comments)
srai7@dxc.com: Hi David,
Good Day!
Regarding - "The investigation will continue late afternoon Wed 5th Nov with myself and MS Support."
Please do let us know if require anything to check from O365 team. You can contact us (pkannan7@dxc.com) or (srai7@dxc.com)
Thanks!
05-11-2025 12:53:47 - PDXC Integration (Work notes)
Assigned to Suraj Rai.
05-11-2025 12:01:10 - PDXC Integration (Work notes)
Vendor Referenced this CI Value on Creation not found in database : O365 - Exchange Online
Vendor Referenced this Business Service Value on Creation not found in database : Microsoft Purview
05-11-2025 12:00:53 - Shane Kmet (Work notes)
Platform DXC Integration incident INC0567993 created INC40281045
05-11-2025 12:00:44 - Shane Kmet (Work notes)
Assigning to DXC O365 Messaging for review and support
</t>
  </si>
  <si>
    <t xml:space="preserve">
 2025-11-05 11:25:33 Cameron Horn - Assigned to is Zoe O'Brien was 
 2025-11-05 12:00:44 Shane Kmet - Assignment Group is DXC O365 Messaging was Global Service Desk
 2025-11-05 14:00:35 PDXC Integration - State is On Hold was Work in Progress
 2025-12-11 05:00:01 Script Administrator - State is Work in Progress was On Hold
 2025-12-11 14:09:33 PDXC Integration - State is On Hold was Work in Progress</t>
  </si>
  <si>
    <t>13-12-2025 09:56:58 - PDXC Integration (Work notes)
Assigned to Jeevan N.
13-12-2025 09:56:48 - PDXC Integration (Additional comments)
guest: reply from: sqlsupport@rocksolidsql.com
SR #: 136263213 [https://wwwau.rocksolidsql.com/RockSolid//ServiceRequests/ManageServiceRequest.aspx?ServiceRequestKey=296cd1e0-6418-46d7-8f10-75c34176b4a2] RockSolid Service Request
 Title:  QLR Incident INC40280446 has been assigned to group Database Admin Eclipse SQL 
 Task:  Manual DBA Task  Severity:  Severity 2 
 Instance:  TNTDEVSQL105 [https://wwwau.rocksolidsql.com/RockSolid//Instances/ManageInstance.aspx?InstanceKey=30512b80-f4b8-4d5a-92db-e7aa3ec551b6]  Status:  WAITING 
 Raised By:  PDXC, PDXC [mailto:csc@service-now.com]  Created:  11/20/2025 5:23:25 PM 
 Type:  Investigation  Site:  DXC - Queensland Rail 
Hello,
The current status of this service request is as follows:
13-12-2025 09:53:11 - PDXC Integration (Work notes)
Assigned to Jeevan N.
13-12-2025 09:53:04 - PDXC Integration (Additional comments)
guest: reply from: sqlsupport@rocksolidsql.com
SR #: 136263213 [https://wwwau.rocksolidsql.com/RockSolid//ServiceRequests/ManageServiceRequest.aspx?ServiceRequestKey=296cd1e0-6418-46d7-8f10-75c34176b4a2] RockSolid Service Request
 Title:  QLR Incident INC40280446 has been assigned to group Database Admin Eclipse SQL 
 Task:  Manual DBA Task  Severity:  Severity 2 
 Instance:  TNTDEVSQL105 [https://wwwau.rocksolidsql.com/RockSolid//Instances/ManageInstance.aspx?InstanceKey=30512b80-f4b8-4d5a-92db-e7aa3ec551b6]  Status:  WAITING 
 Raised By:  PDXC, PDXC [mailto:csc@service-now.com]  Created:  11/20/2025 5:23:25 PM 
 Type:  Investigation  Site:  DXC - Queensland Rail 
Hello,
The current status of this service request is as follows:
12-12-2025 12:28:03 - Joel Sang (Work notes)
Platform DXC Integration incident INC0567967 updated INC40280446
12-12-2025 12:27:58 - Joel Sang (Additional comments)
Updates please.
10-12-2025 13:32:15 - PDXC Integration (Work notes)
Assigned to Jeevan N.
&lt;br/&gt;Related Problem reference provided unknown : PRB0051563
10-12-2025 13:31:49 - Jeremy Horton (Work notes)
Platform DXC Integration incident INC0567967 updated INC40280446
10-12-2025 11:40:51 - Micheal Shea (Work notes)
Platform DXC Integration incident INC0567967 updated INC40280446
10-12-2025 11:40:44 - Micheal Shea (Work notes)
ESM IM: Please do not place incident in awaiting customer while issue is still being investigated internally
10-12-2025 11:39:29 - PDXC Integration (Work notes)
Assigned to Jeevan N.
10-12-2025 11:39:24 - PDXC Integration (Work notes)
Assigned to Jeevan N.
10-12-2025 11:39:21 - PDXC Integration (Additional comments)
matangi.jayapaul@dxc.com: The user is stillf facing the same issue. We connected with him to understand whether the issue got resolved after providing him admin consent but it's still the same
After the soewide gpo got applied all the users are facing the intermittent issue. We are checking with Martin and Chris to find other solution.
09-12-2025 09:43:58 - Kitchener Amos (Work notes)
Platform DXC Integration incident INC0567967 updated INC40280446
08-12-2025 14:54:58 - PDXC Integration (Work notes)
Assigned to Jeevan N.
08-12-2025 14:54:58 - PDXC Integration (Work notes)
Assigned to Jeevan N.
08-12-2025 14:54:50 - PDXC Integration (Additional comments)
matangi.jayapaul@dxc.com: As requested we have provided Admin consent can you please check and confirm if your access is working
08-12-2025 09:55:54 - PDXC Integration (Work notes)
Assigned to Jeevan N.
&lt;br/&gt;ESM IM: Teams do not place this incident in awaiting customer unless you are actually awaiting validation FROM the customer\end user.
Case it to be considered active even when multiple teams are working on the issue.
08-12-2025 09:21:04 - Kitchener Amos (Work notes)
Platform DXC Integration incident INC0567967 updated INC40280446
06-12-2025 12:27:18 - PDXC Integration (Work notes)
Assigned to Jeevan N.
06-12-2025 12:27:15 - PDXC Integration (Work notes)
Assigned to Jeevan N.
06-12-2025 12:27:12 - PDXC Integration (Additional comments)
nancy@dxc.com: As requested we have provided Admin consent can you please check and confirm if your access is working
05-12-2025 13:52:56 - Kitchener Amos (Work notes)
Platform DXC Integration incident INC0567967 updated INC40280446
05-12-2025 12:59:38 - PDXC Integration (Work notes)
Assigned to Jeevan N.
05-12-2025 12:59:35 - PDXC Integration (Additional comments)
nancy@dxc.com: As requested we have provided Admin consent can you please check and confirm if your access is working
04-12-2025 15:57:15 - PDXC Integration (Work notes)
Assigned to Jeevan N.
04-12-2025 15:57:14 - PDXC Integration (Work notes)
Assigned to Jeevan N.
04-12-2025 15:57:09 - PDXC Integration (Additional comments)
jeevan.n@dxc.com: As requested we have provided Admin consent can you please check and confirm if your access is working
03-12-2025 15:01:13 - Kitchener Amos (Work notes)
Platform DXC Integration incident INC0567967 updated INC40280446
03-12-2025 15:01:07 - Kitchener Amos (Work notes)
As previously stated, On Hold should only be used when you're waiting on the customer or an external party.
03-12-2025 14:52:38 - Kitchener Amos (Work notes)
Platform DXC Integration incident INC0567967 updated INC40280446
03-12-2025 11:24:59 - Ruey Lim (Work notes)
Platform DXC Integration incident INC0567967 updated INC40280446
03-12-2025 11:24:54 - Ruey Lim (Work notes)
From: N, Jeevan &lt;jeevan.n@dxc.com&gt; 
Sent: Wednesday, 3 December 2025 10:59 AM
To: IT Service Desk &lt;ITServiceDesk@qr.com.au&gt;; Oakley, Martin &lt;moakley5@dxc.com&gt;; Sully, Mark &lt;msully@dxc.com&gt;; Connor, Martyn Jon &lt;mconnor9@dxc.com&gt;; Bambridge, Timm &lt;timm.bambridge@dxc.com&gt;; Active Directory Support -Alerts &lt;pdlitogciqrlad@dxc.com&gt;
Subject: RE: INC0567967 - Escalation
Hi Team,
We have provided the admin consent request on 28th of November.
There is action pending from AD team according to the article shared. PFA
https://learn.microsoft.com/en-us/azure/azure-sql/managed-instance/winauth-azuread-kerberos-managed…
Thanks and regards,
Jeevan N
03-12-2025 10:30:35 - PDXC Integration (Work notes)
Assigned to Jeevan N.
03-12-2025 10:30:30 - PDXC Integration (Additional comments)
jeevan.n@dxc.com: Hi Team,
We have provided the admin consent request on 28th of November.
There is action pending from AD team according to the article shared. PFA
https://learn.microsoft.com/en-us/azure/azure-sql/managed-instance/winauth-azuread-kerberos-managed…
Thanks and regards,
Jeevan N
03-12-2025 10:19:58 - PDXC Integration (Work notes)
Assigned to Jeevan N.
03-12-2025 10:19:51 - PDXC Integration (Additional comments)
jeevan.n@dxc.com: As requested we have provided  Admin consent can you please check and confiorm
03-12-2025 09:57:18 - Shane Kmet (Work notes)
Platform DXC Integration incident INC0567967 updated INC40280446
03-12-2025 09:57:14 - Shane Kmet (Work notes)
Called AD Team contact +91 911065 0452 (Jeevan N)
Acknowledged the esco
03-12-2025 09:53:43 - Shane Kmet (Work notes)
Platform DXC Integration incident INC0567967 updated INC40280446
03-12-2025 09:53:39 - Shane Kmet (Work notes)
IT Service Desk 
Sent: Wednesday, 3 December 2025 10:53 AM
To: Oakley, Martin &lt;moakley5@dxc.com&gt;; Sully, Mark &lt;msully@dxc.com&gt;; Connor, Martyn Jon &lt;mconnor9@dxc.com&gt;; Bambridge, Timm &lt;timm.bambridge@dxc.com&gt;; Active Directory Support -Alerts &lt;pdlitogciqrlad@dxc.com&gt;
Subject: INC0567967 - Escalation
Good morning AD Team,
Please see escalation submitted for the following. User called to advise second time, this ticket is not to be onhold, is under active investigation
Ticket number: INC0567967
Username: Joel Sang
User contact phone number: 07 3072 0193
Resolver group assigned: DXC Infra Active Directory
Date original ticket was created:  05-11-2025
Brief description of the issue and nature of the Escalation (Aged ticket, poor response time, pre-mature closure etc.):  User said this ticket is not waiting on info from Joel or the business
There has been nothing requested from Joel and that the AD Team need to be continuing investigations, and In Progress is to be used for an issue still in investigation to continue actively
Thank you,
Shane Kmet
Senior service desk analyst
Level 3, 21 Kirksway Place
Battery Point, Tasmania 7004
T: 07 3072 5000
W: queenslandrail.com.au  
E: ITservicedesk@qr.com.au
03-12-2025 09:53:25 - Shane Kmet (Work notes)
Platform DXC Integration incident INC0567967 updated INC40280446
03-12-2025 09:53:19 - Shane Kmet (Work notes)
Ticket number: INC0567967
Username: Joel Sang
User contact phone number: 07 3072 0193
Resolver group assigned: DXC Infra Active Directory
Date original ticket was created:  05-11-2025
Brief description of the issue and nature of the Escalation (Aged ticket, poor response time, pre-mature closure etc.):  User said this ticket is not waiting on info from Joel or the business
There has been nothing requested from Joel and that the AD Team need to be continuing investigations, and In Progress is to be used for an issue still in investigation to continue actively
03-12-2025 09:46:25 - Shane Kmet (Work notes)
Platform DXC Integration incident INC0567967 updated INC40280446
03-12-2025 09:46:20 - Shane Kmet (Work notes)
Issue/s:
User called in, INC0567967
User needs this issue to be in progree, not on hold
Troubleshooting:
User said there is not waiting on info from Joel or the business
There has been nothing requested from Joel and that the AD Team need to be continuing investigations, and In Progress is to be used for an issue still in investigations
User needs an escalation submitted - 28 days old
=================================
Name: Joel Sang
Contact number: 3072 0193
03-12-2025 09:41:28 - Joel Sang (Work notes)
Platform DXC Integration incident INC0567967 updated INC40280446
03-12-2025 09:41:22 - Joel Sang (Additional comments)
Updates please.
02-12-2025 19:16:44 - PDXC Integration (Work notes)
Assigned to Jeevan N.
02-12-2025 19:16:41 - PDXC Integration (Additional comments)
nancy@dxc.com: We have provided the admin consent user asked to keep it in pending
02-12-2025 02:35:18 - PDXC Integration (Work notes)
Assigned to Jeevan N.
02-12-2025 02:35:13 - PDXC Integration (Additional comments)
jeevan.n@dxc.com: We have provided the admin consent user asked to keep it in pending
28-11-2025 16:36:18 - PDXC Integration (Work notes)
Assigned to Jeevan N.
28-11-2025 16:20:58 - PDXC Integration (Work notes)
As per the request we have enabled the identity on the instance
Hi AD Team
Please check with user
28-11-2025 12:21:02 - Joel Sang (Work notes)
Platform DXC Integration incident INC0567967 updated INC40280446
28-11-2025 12:20:58 - Joel Sang (Additional comments)
Please keep this incident In Progress unless my response is required.
28-11-2025 11:06:08 - PDXC Integration (Work notes)
Assigned to Prachi Kale.
&lt;br/&gt;Thanks for raising the incident. The incident has been acknowledged and we will start working on it immediately. In case we need further information related to the incident, we will contact you immediately. "
28-11-2025 10:54:29 - PDXC Integration (Work notes)
Assigned to Prachi Kale.
28-11-2025 10:50:31 - PDXC Integration (Additional comments)
jeevan.n@dxc.com: Hi we have provided the admin consent permission for the application hence routing it
26-11-2025 11:21:44 - Joel Sang (Work notes)
Platform DXC Integration incident INC0567967 updated INC40280446
26-11-2025 11:21:39 - Joel Sang (Additional comments)
Updates please.
25-11-2025 14:37:38 - PDXC Integration (Work notes)
Assigned to Jeevan N.
25-11-2025 14:37:34 - PDXC Integration (Work notes)
Assigned to Jeevan N.
25-11-2025 14:37:31 - PDXC Integration (Additional comments)
jeevan.n@dxc.com: we couldn't find any admin consented permission for application
25-11-2025 14:34:58 - PDXC Integration (Work notes)
Assigned to Jeevan N.
25-11-2025 14:34:55 - PDXC Integration (Work notes)
Assigned to Jeevan N.
&lt;br/&gt;Added attachment ::  admin consent.png
25-11-2025 09:02:48 - PDXC Integration (Work notes)
Assigned to Jeevan N.
&lt;br/&gt;Vendor Referenced this Business Service Value on Update not found in database : Redbook
25-11-2025 09:02:25 - Micheal Shea (Work notes)
Platform DXC Integration incident INC0567967 updated INC40280446
25-11-2025 07:40:58 - Kitchener Amos (Work notes)
Platform DXC Integration incident INC0567967 updated INC40280446
24-11-2025 19:46:29 - PDXC Integration (Work notes)
Assigned to Jeevan N.
24-11-2025 17:42:18 - PDXC Integration (Work notes)
Assigned to SHIRISHA Mushkam.
24-11-2025 17:42:08 - PDXC Integration (Work notes)
Assigned to SHIRISHA Mushkam.
&lt;br/&gt;Added attachment ::  image - 2025-11-24T130855.147.png
24-11-2025 16:29:39 - PDXC Integration (Work notes)
Assigned to SHIRISHA Mushkam.
24-11-2025 16:29:28 - PDXC Integration (Work notes)
Assigned to SHIRISHA Mushkam.
24-11-2025 16:29:27 - PDXC Integration (Additional comments)
manasa.u2@dxc.com: Update : As we verified resource health is up and running fine from clouops end. Attached the snip for your refrence
24-11-2025 16:28:24 - PDXC Integration (Work notes)
Assigned to SHIRISHA Mushkam.
24-11-2025 16:27:35 - PDXC Integration (Work notes)
Assigned to SHIRISHA Mushkam.
&lt;br/&gt;Added attachment ::  INC40280446.png
24-11-2025 14:01:05 - PDXC Integration (Work notes)
Assigned to SHIRISHA Mushkam.
24-11-2025 14:01:02 - PDXC Integration (Additional comments)
manasa.u2@dxc.com: Hello "Joel Sang”, Thanks for raising the incident. The incident has been acknowledged and if we need further information related to the incident, 
we will reach out to you.
24-11-2025 13:35:27 - Kitchener Amos (Work notes)
Platform DXC Integration incident INC0567967 updated INC40280446
24-11-2025 13:35:22 - Kitchener Amos (Work notes)
Nothing pending with user - please don't put this ticket on hold.
24-11-2025 13:34:51 - Kitchener Amos (Work notes)
Platform DXC Integration incident INC0567967 updated INC40280446
24-11-2025 13:25:05 - PDXC Integration (Work notes)
Assigned to SHIRISHA Mushkam.
24-11-2025 13:22:25 - PDXC Integration (Additional comments)
jeevan.n@dxc.com: As suggested by Chris Rom assigning to cloudops team
24-11-2025 13:17:36 - Joel Sang (Work notes)
Platform DXC Integration incident INC0567967 updated INC40280446
24-11-2025 13:17:31 - Joel Sang (Additional comments)
Just checking where we’re at with resolving the Windows Authentication issues. Has the correct team been assigned to this now? Is there an update as yet or next steps?
Please let me know if you need any input from my side.
24-11-2025 11:20:24 - PDXC Integration (Work notes)
Assigned to Jeevan N.
24-11-2025 09:50:08 - PDXC Integration (Work notes)
Assigned to Veera Naga Lakshmi Prathyusha Kotha.
24-11-2025 09:46:34 - PDXC Integration (Work notes)
Cloud-Ops team / AD team: User wanted to connect via Windows Auth to managed instance. SQL permissions already there and user can connect using MS Entra with MFA. However user wanted to connect via Windows Auth. Please configure necessary configuration on Azure and AD
24-11-2025 09:42:05 - PDXC Integration (Work notes)
Assigned to Alimarzed PK.
&lt;br/&gt;Added attachment ::  Screenshot 2025-11-24 103132.png
24-11-2025 09:42:05 - PDXC Integration (Work notes)
Assigned to Alimarzed PK.
24-11-2025 09:33:29 - PDXC Integration (Work notes)
Assigned to Alimarzed PK.
24-11-2025 09:33:04 - PDXC Integration (Work notes)
Assigned to Alimarzed PK.
&lt;br/&gt;Added attachment ::  Screenshot 2025-11-24 103132.png
24-11-2025 09:06:28 - PDXC Integration (Work notes)
Assigned to Alimarzed PK.
24-11-2025 09:06:23 - PDXC Integration (Additional comments)
braden.coy@dxc.com: reply from: braden.coy@dxc.com
Hey Ali - Thanks for your assistance with investigations and identifying further avenues for possible resolution.
Team,
Access Permissions are configured on the SQL Instance - this issue is not a database/DBA issue.
Please ensure this ticket is re-routed to a more appropriate resolver group so DBA efforts can be redirected within our support scope.
If the connecting user is still experiencing issues after an investigation of the below - please provide specific date/time of latest connection issue/s for the DBAs to check the logs.
Kind Regards,
Braden Coy
Delivery Lead
DXC Technology
T 1300-247-DBA
braden.coy@dxc.com&lt;mailto:braden.coy@dxc.com&gt;
Planned Leave Notification: Nil.
DXC.com&lt;http://www.dxc.com/&gt; | LinkedIn&lt;https://www.linkedin.com/company/dxctechnology&gt;
24-11-2025 08:42:25 - PDXC Integration (Work notes)
Assigned to Alimarzed PK.
24-11-2025 08:42:18 - PDXC Integration (Additional comments)
s.kokuhannadige@dxc.com: reply from: s.kokuhannadige@dxc.com
++ @Romaguera, Christopher&lt;mailto:cromaguera@dxc.com&gt;
21-11-2025 21:30:38 - PDXC Integration (Work notes)
Assigned to Alimarzed PK.
21-11-2025 21:30:23 - PDXC Integration (Work notes)
Assigned to Alimarzed PK.
21-11-2025 21:30:21 - PDXC Integration (Additional comments)
alimarzed.p.k@dxc.com: Shared our findings  with James Dillon and asked User if we they need more info.. Awaiting their response
21-11-2025 21:29:34 - PDXC Integration (Work notes)
Assigned to Alimarzed PK.
&lt;br/&gt;Shared our findings with James Dillon  and asked User if we they need more info.. Awaiting their response
21-11-2025 20:47:49 - PDXC Integration (Work notes)
Assigned to Alimarzed PK.
21-11-2025 20:47:40 - PDXC Integration (Additional comments)
alimarzed.p.k@dxc.com: reply from: alimarzed.p.k@dxc.com
Hello @Dillon, James&lt;mailto:jdillon7@dxc.com&gt;
Upon our analysis we observed that We are able to access the SQL Instance without any issues.
From the screenshot you have shared, we observe that user is connecting to instance using account (r861794) with Windows Authentication
As confirmed by Christopher in Chat this User is part of Redbook_Group_admin which has access to the instance but authenticates as Microsoft Entra ID (MFA).
We suggest changing the authentication mode to MFA Microsoft Entra authentication in SSMS
This will prompt the user to Authentication.
Explained this information in Chat and in attached document .
Upon further research we also observe that If User is trying to connect Managed Instance using Windows Authentication and if fails with below error
“Target principal name is incorrect. Cannot generate SSPI context”
[cid:image002.png@01DC5AE4.F7980250]
SPN registration &amp; Kerberos delegation path.
SQL Managed Instance requires Kerberos to use Windows Authentication. For that to work:
  1.  Correct SPN must exist for the SQL MI hostname.
  2.  SPN must be mapped to the Managed Identity of the Managed Instance.
  3.  Domain-joined clients must be able to contact the domain controller and retrieve Kerberos tickets.
If SPN is missing or duplicated → SSPI context cannot be generated → you get this exact error.
SPN for SQL Managed Instance automatically creates the SPN:
If this registration fails (common in hybrid AD / conditional access / network restrictions), Windows authentication breaks.
To Fix
Verify SPN from your client machine
Run on a domain-joined machine:
setspn -L sqlmi-syd-test-shared-01.corp.qr.com.au
&lt;if SPN is registered you should be able to see the results&gt;
When I checked from my client machine, I observe below error.
[cid:image003.png@01DC5AE5.C4D89090]
Re-register the SPN (Manual Fix) (Platform Team or Infrastructure Team can help you on this)
You must bind SPNs to MI Managed Identity Object in Entra ID.
Identify the service principal object ID (MI):
Azure Portal → SQL Managed Instance → Properties → Managed Identity Object ID
Execute:
setspn -S MSSQLSvc/&lt;mi-name&gt;.&lt;dns-zone&gt;.database.windows.net &lt;objectID&gt;
setspn -S MSSQLSvc/&lt;mi-name&gt;.&lt;dns-zone&gt;.database.windows.net:1433 &lt;objectID&gt;
Ensure MI’s managed identity is synchronized to AAD-DS
Azure AD DS → Synchronization Status → Objects
Only domain-joined devices can use Kerberos Windows Auth.
If you’re using on-prem AD sync to AAD-DS, you must allow:
  *   Ports 88/464 (Kerberos)
  *   LDAP (389/636)
  *   DNS (53)
Regards
Ali
21-11-2025 16:06:23 - PDXC Integration (Work notes)
Assigned to Alimarzed PK.
&lt;br/&gt;We are able to access the SQL Instance without any issues. From DBA side there are no issues observed.
From the screenshot we observe that user is connecting to instance using  (r861794) Windows Authentication
As confirmed by Christopher in Chat this User is part of Redbook_Group_admin which has access to the instance but its a Microsoft Entra ID . 
We suggest to change the authentication mode to MFA Microsoft Entra authentication in SSMS 
This will prompt the user to Authentication.
Explained this in Chat with screenshot in the document .
Will transfer it
21-11-2025 16:05:29 - PDXC Integration (Work notes)
Assigned to Alimarzed PK.
21-11-2025 16:05:23 - PDXC Integration (Work notes)
Assigned to Alimarzed PK.
&lt;br/&gt;Added attachment ::  Screenshot.docx
21-11-2025 12:11:43 - PDXC Integration (Work notes)
Assigned to Alimarzed PK.
21-11-2025 12:10:53 - PDXC Integration (Work notes)
Assigned to Alimarzed PK.
&lt;br/&gt;Added attachment ::  INC40280446 - RedbookMS SQL - The target principal name is incorrect. Cannot generate SSPI conte.msg
21-11-2025 10:59:48 - PDXC Integration (Additional comments)
s.kokuhannadige@dxc.com: And cannot find any logon failure in error logs.
21-11-2025 10:59:48 - PDXC Integration (Work notes)
Assigned to Alimarzed PK.
21-11-2025 10:59:48 - PDXC Integration (Work notes)
Assigned to Alimarzed PK.
21-11-2025 10:59:38 - PDXC Integration (Work notes)
Assigned to Alimarzed PK.
&lt;br/&gt;Added attachment ::  CloudOps issue raised.png
21-11-2025 10:58:19 - PDXC Integration (Work notes)
Assigned to Alimarzed PK.
21-11-2025 10:57:58 - PDXC Integration (Work notes)
Assigned to Alimarzed PK.
&lt;br/&gt;Added attachment ::  Management studio version.png
21-11-2025 10:55:28 - PDXC Integration (Work notes)
Assigned to Alimarzed PK.
21-11-2025 10:55:19 - PDXC Integration (Work notes)
Assigned to Alimarzed PK.
&lt;br/&gt;Added attachment ::  Remote connection.png
21-11-2025 10:52:48 - PDXC Integration (Work notes)
Assigned to Alimarzed PK.
21-11-2025 10:52:41 - PDXC Integration (Additional comments)
s.kokuhannadige@dxc.com: can connect sqlmi-syd-test-shared-01.corp.qr.com.au from CATPRDDBM101 (DB monitoring server).
21-11-2025 10:04:02 - Micheal Shea (Work notes)
Platform DXC Integration incident INC0567967 updated INC40280446
21-11-2025 09:59:17 - Micheal Shea (Work notes)
Platform DXC Integration incident INC0567967 updated INC40280446
21-11-2025 07:16:28 - PDXC Integration (Work notes)
Assigned to Alimarzed PK.
21-11-2025 07:16:27 - PDXC Integration (Additional comments)
jdillon7@dxc.com: reply from: jdillon7@dxc.com
Hi Ali,
I'm available 8am - 3pm AEST if you have any questions.
But I'm not the user in this case and I don't have much to add other than the notes I have already included in the incident, see below:
Had a call with Joel Sang I confirmed the GPO and registry setting are applied correctly, when error occurs. It does not appear to be an issue with the GPO applying. The issue is with an SQL management studio app throwing an error (see attached) when connecting to resources. This GPO setting that was configured in early October for the "Redbook" solution and was supposed to allow this to connection to happen (see attached design). Joel has been troubleshooting this issue since then with intermittent success. So it seems more like some issue with the greater design implementation to have this connection work.
In testing (while error was happening):
Restart - error still happening
Logoff/logon - error resolved
logoff/logon (second time) - error still resolved
Restart (second time) - error returned
logoff/logon (third time) - error resolved again
Regards
James Dillon
QR - EUC Technical Lead
M: +61.419.144.731 T: +61.721.028.602
E: jdillon7@dxc.com&lt;mailto:jdillon7@dxc.com&gt;
DXC Technology
Level 4, 100 Brookes St
Fortitude Valley, QLD 4006
dxc.technology&lt;http://www.dxc.technology/&gt; / Twitter&lt;https://twitter.com/dxctechnology&gt; / Facebook&lt;https://www.facebook.com/DXCTechnology/&gt; / LinkedIn&lt;https://www.linkedin.com/company/dxctechnology&gt;
My DXC GitHub&lt;https://github.dxc.com/pages/jdillon7/PowerShell/&gt;
Advance Leave Notification:
20-11-2025 19:02:43 - PDXC Integration (Work notes)
Assigned to Alimarzed PK.
20-11-2025 19:02:35 - PDXC Integration (Additional comments)
alimarzed.p.k@dxc.com: reply from: alimarzed.p.k@dxc.com
Hello @Dillon, James&lt;mailto:jdillon7@dxc.com&gt;
I checked the Updates in the ticket INC40280446  logs. Can we have a quik call so that I can get more clarity on the issue you are facing .
[cid:image001.png@01DC5A26.1F8306D0][cid:image002.png@01DC5A26.1F8306D0]
Ticket Description:
Requesting on behalf of another user? = No
Who is the request for? (The person who will use the service/product) = Joel Sang
User ID of requested for = R861794
Email address of requested for = Joel.Sang@qr.com.au&lt;mailto:Joel.Sang@qr.com.au&gt;
What is the best contact number? = 0730720193
What is the Cost Centre number? = 1610127
PC Name = N/A
Please provide a detailed description of the issue
I'm following up on Incident INC0566194 related to RITM0261816. The group policy update is still not applying across the SOE as expected. Current behavior:
Policy propagation is taking over an hour instead of the expected timeframe.
This is impacting operational system implementation.
Could you please provide an ETA or escalate to the appropriate resolver group?
Regards
Ali
20-11-2025 17:35:03 - PDXC Integration (Work notes)
Assigned to Alimarzed PK.
20-11-2025 16:19:41 - Micheal Shea (Work notes)
Platform DXC Integration incident INC0567967 updated INC40280446
20-11-2025 16:19:35 - Micheal Shea (Work notes)
ESM IM: Discussed with DXC ARL
-Case to be assigned to DBA's to assist user
-ARL suggested user attempts to connect through the following path, however DBA's to investigate and validate suggestion;
Sqlmi-syd-test-shared-01.corp.qr.com.au
C:\Users\o904720&gt;nslookup
Default Server:  CATPRDADC101.corp.qr.com.au
Address:  10.32.0.4
&gt; Sqlmi-syd-test-shared-01
Server:  CATPRDADC101.corp.qr.com.au
Address:  10.32.0.4
Name:    sqlmi-syd-test-shared-01.privatelink.47837e7542ce.database.windows.net
Address:  10.32.147.238
Aliases:  Sqlmi-syd-test-shared-01.corp.qr.com.au
          sqlmi-syd-test-shared-01.47837e7542ce.database.windows.net
&gt;
20-11-2025 15:50:36 - Micheal Shea (Work notes)
Platform DXC Integration incident INC0567967 updated INC40280446
20-11-2025 15:29:33 - PDXC Integration (Work notes)
ESM IM: From findings uncovered by James Dillon (see note 2025-11-20 14:42:09) issue does not appear to be with GPO not applying to machine but with an SQL management studio app throwing an error (Redbook) when connecting to resources.
assigning to Database Admin Eclipse SQL to assist with SQL issue
20-11-2025 15:06:03 - PDXC Integration (Work notes)
Assigned to Jeevan N.
20-11-2025 15:04:45 - Micheal Shea (Work notes)
Platform DXC Integration incident INC0567967 updated INC40280446
20-11-2025 15:04:38 - Micheal Shea (Work notes)
ESM IM: Discussing case assignment with DXC ARL, case to remain with AD for time being
20-11-2025 15:00:59 - PDXC Integration (Work notes)
Assigned to Jeevan N.
&lt;br/&gt;Added attachment ::  Redbook - Detailed Design v1.1.docx
20-11-2025 15:00:29 - Micheal Shea (Work notes)
Platform DXC Integration incident INC0567967 updated INC40280446
20-11-2025 14:59:48 - PDXC Integration (Work notes)
Assigned to Jeevan N.
20-11-2025 14:59:34 - Micheal Shea (Work notes)
Platform DXC Integration incident INC0567967 updated INC40280446
20-11-2025 14:59:30 - Micheal Shea (Work notes)
ESM IM: From findings uncovered by James Dillon (see note 2025-11-20 14:42:09) issue does not appear to be with GPO not applying to machine but with an SQL management studio app throwing an error (Redbook) when connecting to resources.
assigning to Database Admin Eclipse SQL to assist with SQL issue
20-11-2025 14:57:50 - Micheal Shea (Work notes)
Platform DXC Integration incident INC0567967 updated INC40280446
20-11-2025 14:57:11 - Micheal Shea (Work notes)
Platform DXC Integration incident INC0567967 updated INC40280446
20-11-2025 14:57:04 - Micheal Shea (Work notes)
ESM IM: test note
20-11-2025 14:18:53 - PDXC Integration (Work notes)
Assigned to Jeevan N.
&lt;br/&gt;Added attachment ::  SQL_Error.png
20-11-2025 14:12:48 - PDXC Integration (Work notes)
Assigned to Jeevan N.
20-11-2025 14:12:43 - PDXC Integration (Work notes)
Assigned to Jeevan N.
&lt;br/&gt;Added attachment ::  INC40280446_GPO_Setting.png
20-11-2025 14:10:53 - PDXC Integration (Work notes)
Assigned to Jeevan N.
&lt;br/&gt;Had a call with Joel Sang I confirmed the GPO and registry setting are applied correctly, when error occurs. It does not appear to be an issue with the GPO applying. The issue is with an SQL management studio app throwing an error (see attached) when connecting to resources. This GPO setting that was configured in early October for the "Redbook" solution and was supposed to allow this to connection to happen (see attached design). Joel has been troubleshooting this issue since then with intermittent success. So it seems more like some issue with the greater design implementation to have this connection work.
In testing (while error was happening):
Restart - error still happening
Logoff/logon - error resolved
logoff/logon (second time) - error still resolved
Restart (second time) - error returned
logoff/logon (third time) - error resolved again
20-11-2025 14:05:28 - PDXC Integration (Work notes)
Assigned to Jeevan N.
20-11-2025 13:43:08 - PDXC Integration (Work notes)
Assigned to Jeevan N.
&lt;br/&gt;Added attachment ::  image.jpg
20-11-2025 13:42:48 - PDXC Integration (Work notes)
Assigned to Jeevan N.
&lt;br/&gt;Called the user to confirm whether the issue occurs on Windows 11 or Windows 10, as they mentioned both. The user stated that the Group Policy Objects (GPO) only update when they manually run gpupdate. The issue also occurs if Joel uses another device. Joel mentioned the policy does not persist after a reboot.
20-11-2025 12:36:41 - Micheal Shea (Work notes)
Platform DXC Integration incident INC0567967 updated INC40280446
20-11-2025 12:36:36 - Micheal Shea (Work notes)
Spoke with Roy (Desktop TL)
-James D (desktop) to assist Jeevan (AD) with grabbing additional logs via mstools.
-Desktop has been reaching out to Joel and awaiting call back.
Team to confirm additional details;
Is this only happening to Joel or also other users?
Is this issue affecting Win11 only or on Win10 too?
What happens if Joel uses another device?
Desktop team to also provide information from call with Joel from the previous day.
20-11-2025 11:21:25 - Micheal Shea (Work notes)
Platform DXC Integration incident INC0567967 updated INC40280446
20-11-2025 11:21:20 - Micheal Shea (Work notes)
- During DXC SOD, Clinton (SOC) suggested placing Joel in Win11 exception group to test result
20-11-2025 11:14:50 - Micheal Shea (Work notes)
Platform DXC Integration incident INC0567967 updated INC40280446
20-11-2025 11:14:45 - Micheal Shea (Work notes)
Incident discussed in DXC SOD 9am 20/11
- Desktop Roy R and Chris Rom believes issue is localized to Joel and no other users. Issue appears to follow him on other devices.
- However GPO "SOE Wide Policy" is a machine not user policy.
- Roy to reach out to Joel for confirmation of details and next steps.
20-11-2025 09:02:28 - Micheal Shea (Work notes)
Platform DXC Integration incident INC0567967 updated INC40280446
20-11-2025 09:02:21 - Micheal Shea (Work notes)
From: Shea, Michael 
Sent: Thursday, 20 November 2025 9:59 AM
To: N, Jeevan &lt;jeev...</t>
  </si>
  <si>
    <t xml:space="preserve">
 2025-11-05 11:06:22 Michael Cleary - Assignment Group is DXC Infra Active Directory was Global Service Desk
 2025-11-05 12:10:21 PDXC Integration - State is Work in Progress was New
 2025-11-06 12:41:06 PDXC Integration - State is On Hold was Work in Progress
 2025-11-07 11:10:43 Kit Amos - State is Work in Progress was On Hold
 2025-11-07 14:06:42 PDXC Integration - State is On Hold was Work in Progress
 2025-11-10 08:24:05 Kit Amos - State is Work in Progress was On Hold
 2025-11-10 17:44:52 PDXC Integration - State is On Hold was Work in Progress
 2025-11-14 08:00:20 Kit Amos - State is Work in Progress was On Hold
 2025-11-18 13:08:59 PDXC Integration - Assignment Group is DXC Desktop CBD was DXC Infra Active Directory
 2025-11-19 11:06:48 PDXC Integration - Assignment Group is DXC Infra Active Directory was DXC Desktop CBD
 2025-11-19 15:48:49 PDXC Integration - State is On Hold was Work in Progress
 2025-11-20 14:57:45 Micheal Shea - State is Work in Progress was On Hold
 2025-11-20 14:59:41 PDXC Integration - State is On Hold was Work in Progress
 2025-11-20 15:00:27 Micheal Shea - State is Work in Progress was On Hold
 2025-11-20 15:00:54 PDXC Integration - State is On Hold was Work in Progress
 2025-11-20 15:29:29 PDXC Integration - State is Work in Progress was On Hold
 2025-11-20 15:50:30 Micheal Shea - Assignment Group is DXC Infra Active Directory was DXC Database Admin Eclipse SQL
 2025-11-20 16:01:41 PDXC Integration - Assignment Group is DXC Database Admin Eclipse SQL was DXC Infra Active Directory
 2025-11-20 16:11:50 PDXC Integration - State is On Hold was Work in Progress
 2025-11-20 16:19:35 Micheal Shea - State is Work in Progress was On Hold
 2025-11-21 21:29:33 PDXC Integration - State is On Hold was Work in Progress
 2025-11-24 09:46:26 PDXC Integration - Assignment Group is DXC CloudOps was DXC Database Admin Eclipse SQL
 2025-11-24 11:19:48 PDXC Integration - Assignment Group is DXC Infra Active Directory was DXC CloudOps
 2025-11-24 13:22:25 PDXC Integration - Assignment Group is DXC CloudOps was DXC Infra Active Directory
 2025-11-24 13:34:46 Kit Amos - State is Work in Progress was On Hold
 2025-11-24 16:29:27 PDXC Integration - State is On Hold was Work in Progress
 2025-11-24 18:42:41 PDXC Integration - Assignment Group is DXC Infra Active Directory was DXC CloudOps
 2025-11-25 07:40:52 Kit Amos - State is Work in Progress was On Hold
 2025-11-25 14:37:31 PDXC Integration - State is On Hold was Work in Progress
 2025-11-28 10:50:31 PDXC Integration - Assignment Group is DXC CloudOps was DXC Infra Active Directory
 2025-11-28 16:20:48 PDXC Integration - Assignment Group is DXC Infra Active Directory was DXC CloudOps
 2025-12-03 14:52:33 Kit Amos - State is Work in Progress was On Hold
 2025-12-04 15:57:09 PDXC Integration - State is On Hold was Work in Progress
 2025-12-05 13:52:51 Kit Amos - State is Work in Progress was On Hold
 2025-12-06 12:27:13 PDXC Integration - State is On Hold was Work in Progress
 2025-12-08 09:20:59 Kit Amos - State is Work in Progress was On Hold
 2025-12-08 14:54:50 PDXC Integration - State is On Hold was Work in Progress
 2025-12-09 09:43:53 Kit Amos - State is Work in Progress was On Hold
 2025-12-10 11:39:21 PDXC Integration - State is On Hold was Work in Progress
 2025-12-10 11:40:44 Micheal Shea - State is Work in Progress was On Hold</t>
  </si>
  <si>
    <t xml:space="preserve">11-12-2025 05:00:18 - Script Administrator (Work notes)
Platform DXC Integration incident INC0567483 updated INC40241431
11-12-2025 05:00:11 - Script Administrator (Work notes)
The incident is back in progress due to being on hold for over 5 days without any update
03-12-2025 09:06:38 - PDXC Integration (Work notes)
Assigned to Jon Hall.
01-12-2025 16:57:53 - Eunice Thai (Work notes)
Platform DXC Integration incident INC0567483 updated INC40241431
01-12-2025 16:57:49 - Eunice Thai (Work notes)
ESM IM: Ticket found within reporting as on hold awaiting caller for more than 5 days. Shifting back into active. Team please follow up with end user ASAP.
25-11-2025 12:39:59 - PDXC Integration (Work notes)
Assigned to Jon Hall.
25-11-2025 12:39:58 - PDXC Integration (Work notes)
Assigned to Jon Hall.
25-11-2025 12:39:50 - PDXC Integration (Additional comments)
jonathan.hall@dxc.com: Cant set to waiting vendor due to Accruent not being an available option for the mandatory field
18-11-2025 09:31:39 - PDXC Integration (Work notes)
Assigned to Jon Hall.
18-11-2025 09:31:38 - PDXC Integration (Work notes)
Assigned to Jon Hall.
18-11-2025 09:31:31 - PDXC Integration (Additional comments)
david.dallacosta@dxc.com: Awaiting Vendor is not an available option for this ticket, although the ticket is awaiting the Vendor Response. Will place into Pending Customer, while the vendor provides the response. Vendor Case: 01761136
13-11-2025 10:11:34 - PDXC Integration (Work notes)
Assigned to Jon Hall.
13-11-2025 10:11:33 - PDXC Integration (Work notes)
Assigned to Jon Hall.
13-11-2025 10:11:27 - PDXC Integration (Additional comments)
jonathan.hall@dxc.com: Cant set to waiting vendor due to Accruent not being an available option for the mandatory field
13-11-2025 10:01:23 - PDXC Integration (Work notes)
Assigned to Jon Hall.
&lt;br/&gt;Accruent Support Case #01761136
12-11-2025 16:02:03 - PDXC Integration (Work notes)
Assigned to Jon Hall.
&lt;br/&gt;have drilled into the event code in test trying to use something else other than the inbuilt meridian 'today' function but with no joy, have reached out to accruent to ascertain the exact element that meridian is calling on the OS level to get the date that populates the today function
12-11-2025 10:39:50 - PDXC Integration (Work notes)
Assigned to Jon Hall.
10-11-2025 14:44:53 - PDXC Integration (Work notes)
Assigned to Jon Hall.
10-11-2025 14:41:09 - PDXC Integration (Work notes)
Assigned to Jon Hall.
&lt;br/&gt;Found the same condition in test, so can confirm fix before applying in prod
07-11-2025 08:59:43 - PDXC Integration (Work notes)
Assigned to Jon Hall.
07-11-2025 08:59:19 - PDXC Integration (Work notes)
Assigned to Jon Hall.
07-11-2025 08:59:16 - PDXC Integration (Additional comments)
jonathan.hall@dxc.com: Waiting technically on change
05-11-2025 09:48:09 - PDXC Integration (Work notes)
Assigned to Jon Hall.
&lt;br/&gt;Have changed the regional settings on the server, but has not transferred through, will require a restart of the service (full outage), trying to find an appropriate time to do
04-11-2025 09:30:27 - PDXC Integration (Work notes)
Assigned to Jon Hall.
03-11-2025 14:14:17 - PDXC Integration (Work notes)
Vendor Referenced this Business Service Value on Creation not found in database : Meridian
03-11-2025 14:14:01 - Cameron Horn (Work notes)
Platform DXC Integration incident INC0567483 created INC40241431
03-11-2025 14:13:39 - Cameron Horn (Work notes)
Assigning to the DXC Application AUS team to assist
03-11-2025 14:12:27 - Cameron Horn (Work notes)
Investigating
</t>
  </si>
  <si>
    <t xml:space="preserve">
 2025-11-03 13:57:32 Cameron Horn - Assigned to is Raegan Munro was 
 2025-11-03 14:13:39 Cameron Horn - Assignment Group is DXC Application AUS was Global Service Desk
 2025-11-07 08:59:16 PDXC Integration - State is On Hold was Work in Progress
 2025-11-10 14:44:49 PDXC Integration - State is Work in Progress was On Hold
 2025-11-13 10:11:27 PDXC Integration - State is On Hold was Work in Progress
 2025-12-01 16:57:49 Eunice Thai - State is Work in Progress was On Hold
 2025-12-03 09:06:35 PDXC Integration - State is On Hold was Work in Progress
 2025-12-11 05:00:11 Script Administrator - State is Work in Progress was On Hold</t>
  </si>
  <si>
    <t>INC0567352</t>
  </si>
  <si>
    <t xml:space="preserve">12-12-2025 12:59:01 - Guest (Additional comments)
reply from: admin@irontraining.com.au
Ok no worries. Just letting you know Dwayne has completed his enrolment. Kind Regards, Cheryl Skinner Training Administrator Iron Training – Local Business run by local people œ 15 Barrie road Tullamarine VIC 3043 š cheryl. skinner@ irontraining. com. au
Ok no worries.
Just letting you know Dwayne has completed his enrolment.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https://www.irontraining.com.au/&lt;https://urldefense.com/v3/__https://www.irontraining.com.au/__;!!OewlTa1rXg!V29HRki7f5eDP4rLU1sPdsJkz-M2afFB5SPCSbc_btkJB-mrB1ron328QZk3gsBK_y122_NpkYJjZJctu7TJ4LqBxv4$&gt;  RTO # 52709
[cid:image001.png@01DC6B6F.372FE5A0]
12-12-2025 10:40:51 - Guest (Additional comments)
reply from: TrainingIntegration@QR.COM.AU
Hi Cheryl,
I’m expecting a total of 8.  Seem to be missing Dwayne Williams, Kevin Matters and Michael Campbell.  They are all from the Hughenden Track Team so I’ll see what I can find out.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10:25:40 - Guest (Additional comments)
reply from: admin@irontraining.com.au
Thanks Duane, we have 5 in total now, is that right? Kind Regards, Cheryl Skinner Training Administrator Iron Training – Local Business run by local people œ 15 Barrie road Tullamarine VIC 3043 š cheryl. skinner@ irontraining. com. au
Thanks Duane, we have 5 in total now, is that right?
[cid:image001.png@01DC6B59.B7601120]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https://www.irontraining.com.au/&lt;https://urldefense.com/v3/__https://www.irontraining.com.au/__;!!OewlTa1rXg!SWHtVzoHiRB7UhIxx7DkoqgZ3P-6qNhrJxvzS6qh_0lU1M-Sq4UGjBLVd97bk5B7IaukJAatvbulRW6EPwbEzBgv3cA$&gt;  RTO # 52709
[cid:image002.png@01DC6B59.B7601120]
12-12-2025 09:26:21 - Guest (Additional comments)
reply from: TrainingIntegration@QR.COM.AU
Thanks Cheryl,
I have forwarded the enrolment link to the staff who haven’t completed their enrolments.  Hopefully, they should come through shortly.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12-12-2025 08:44:34 - Guest (Additional comments)
reply from: admin@irontraining.com.au
Hi Duane, I hope your day is off to a nice start. Just touching base with you regarding the enrolments for next week’s course. Below is a list of who has completed their enrolments; I’ll send out their course confirmations today. Would you mind
Hi Duane,
I hope your day is off to a nice start.
Just touching base with you regarding the enrolments for next week’s course.  Below is a list of who has completed their enrolments; I’ll send out their course confirmations today.  Would you mind following up with the remaining candidates?  I have included the enrolment link below.
[cid:image001.png@01DC6B4B.8B021140]
Enrolment link: Aluminothermic Welding (Full course) 15/12/2025 to 19/12/2025 - Townsville&lt;https://urldefense.com/v3/__https:/web.powerprorto.com.au/vidatek/wp/enrol/form/1258/iron__;!!OewlTa1rXg!UqAIfGY0wascin2wCTv7_jbIdNYObRhnit5YKTK9rmsXhyZKxzLBfONtU9OOlCJ6Gk8xJ2igGpxF6TR5KRWuXAz-3igng6vy$&gt;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https://www.irontraining.com.au/&lt;https://urldefense.com/v3/__https://www.irontraining.com.au/__;!!OewlTa1rXg!QaNfvFvuOHh46yBz3ry-Uvc3pfMglv-c1d4A-5w8_LtEDMgKpG0sLZ_AfnOHugzeSuLzj8QmnwnMqhJqekn1DajyJuU$&gt;  RTO # 52709
[cid:image002.png@01DC6B4B.8B021140]
07-11-2025 15:05:31 - Guest (Additional comments)
reply from: admin@irontraining.com.au
Thanks Duane, Much appreciated. Have a fabulous weekend! Kind Regards, Cheryl Skinner Training Administrator Iron Training – Local Business run by local people œ 15 Barrie road Tullamarine VIC 3043 š cheryl. skinner@ irontraining. com. au
Thanks Duane,
Much appreciated.
Have a fabulous weekend!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https://www.irontraining.com.au/&lt;https://urldefense.com/v3/__https://www.irontraining.com.au/__;!!OewlTa1rXg!R6gNEcVMdjAdFdi7PR1BHATU3tpDNwg3ZjA-rcO-X5UcHi_hf6ubINe384A54G2vFDf5nN4j2xy6KPoAeC9NSvrekds$&gt;  RTO # 52709
[cid:image002.png@01DC5000.28843F90]
07-11-2025 11:02:35 - Guest (Additional comments)
reply from: TrainingIntegration@QR.COM.AU
Hi Cheryl,
No need to worry about the change of location.  They have agreed to keep it in Townsville.  😊
The address is the same as below:
Admin Building - GNR Conference Room 1
502 Flinders Street
Townsville
Please let us know if you need any other information.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07-11-2025 10:52:21 - Guest (Additional comments)
reply from: TrainingIntegration@QR.COM.AU
Thanks Cheryl,
I will forward the link to the participants.
I think you may have already received this, but please find attached PO 4502965064.
I’m not sure where you might be up to with booking accommodation/flights etc, but what is the likelihood of moving the training to our Charters Towers Depot?  Townsville will still be fine if you are advanced in your bookings, but I have been told that  they already have a panel set up and could weld out junction rails for possible practical assessment at Charters Towers.  No worries if it will be too much hassle, but if a possibility, feel free to send through additional costs and I’ll have a chat to them about it.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06-11-2025 12:32:10 - Guest (Additional comments)
reply from: admin@irontraining.com.au
Hi Duane, Thanks for that, I have confirmed those dates for you. Please find below enrolment link to go out to the attendees. https: //web. powerprorto. com. au/vidatek/wp/enrol/form/1258/iron Important note: To ensure a smooth experience on the
Hi Duane,
Thanks for that, I have confirmed those dates for you.  Please find below enrolment link to go out to the attendees.
https://web.powerprorto.com.au/vidatek/wp/enrol/form/1258/iron&lt;https://urldefense.com/v3/__https://web.powerprorto.com.au/vidatek/wp/enrol/form/1258/iron__;!!OewlTa1rXg!VDhjpD-s9TZNwE2MIMnbhWvfGtHfeSVUPGgn5hs9Cnxx4ES0TgQ8NA1s8I_Jqg3UfuK4-p2plxE8Ucm9SaAVm6FDmXA$&gt;
Important note: To ensure a smooth experience on the day of training, could you please ask the attendees to submit their enrolment at least 48 hours prior to the class commencement.
The training location we have on file for Townsville is as below, could you please confirm if this is the correct address?
Admin Building - GNR Conference Room 1
502 Flinders Street
Townsville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https://www.irontraining.com.au/&lt;https://urldefense.com/v3/__https://www.irontraining.com.au/__;!!OewlTa1rXg!VDhjpD-s9TZNwE2MIMnbhWvfGtHfeSVUPGgn5hs9Cnxx4ES0TgQ8NA1s8I_Jqg3UfuK4-p2plxE8Ucm9SaAVFUy1Jcg$&gt;  RTO # 52709
[cid:image002.png@01DC4F21.3ADD29C0]
06-11-2025 08:46:59 - Guest (Additional comments)
reply from: TrainingIntegration@QR.COM.AU
Thanks Cheryl,
We are happy to lock in those dates.
Due to the amount, I’ll have to submit a purchase requisition that can sometimes take a day or two to process.  I’ll forward through the PO as soon as I can.
Thanks heaps for help.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06-11-2025 07:55:10 - Guest (Additional comments)
reply from: admin@irontraining.com.au
Hi Duane, Thank you for your patience on this. I spoke with Mark this morning and can confirm that 8 will work for this session. We’ll cap it at that, as increasing the number could impact the time available for practical activities. We have
Hi Duane,
Thank you for your patience on this.
I spoke with Mark this morning and can confirm that 8 will work for this session. We’ll cap it at that, as increasing the number could impact the time available for practical activities.
We have pencilled in 15/12/2025 to the 19/12/2025 – are these dates suitable? Please find attached quote.  If you are happy to proceed, kindly send through the PO to lock in the dates.
Kind Regards,
Cheryl Skinner
Training Administrator
Iron Training – Local Business run by local people
œ 15 Barrie road Tullamarine VIC 3043 š cheryl.skinner@irontraining.com.au&lt;mailto:cheryl.skinner@irontraining.com.au&gt;
🕐: 07:30 to 16:00 AEDT
Mob 0417 570 733
WS https://www.irontraining.com.au/&lt;https://urldefense.com/v3/__https://www.irontraining.com.au/__;!!OewlTa1rXg!S922yq5rSRqv2gHFX-oJ6MvV-8WWSbbf51xYhjrHdD_oZvRowEHc_c2Iv-eFW4ehmd8-J2dyNABIBhdUAJox3E--Jjs$&gt;  RTO # 52709
[cid:image002.png@01DC4EF9.9FBC1900]
03-11-2025 10:48:04 - Riley Thomas (Work notes)
Closing ticket raised by guest.
03-11-2025 10:46:38 - Riley Thomas (Work notes)
Investigating
</t>
  </si>
  <si>
    <t xml:space="preserve">
 2025-11-03 10:36:32 Cameron Horn - Assigned to is Martyn Connor was 
 2025-11-03 10:48:04 Riley Thomas - State is Resolved was Work in Progress
 2025-11-08 11:00:09  - State is Closed was Resolved</t>
  </si>
  <si>
    <t xml:space="preserve">
 2025-10-31 14:28:09 Shane Kmet - Assigned to is Zoe O'Brien was 
 2025-10-31 15:10:44 Zoe O'Brien - Assignment Group is DXC Security End Point Protection was Global Service Desk
 2025-10-31 16:53:38 PDXC Integration - State is On Hold was Work in Progress
 2025-11-04 15:59:56 PDXC Integration - State is Work in Progress was On Hold
 2025-11-04 17:01:02 PDXC Integration - Assignment Group is Global Service Desk was DXC Security End Point Protection
 2025-11-04 17:04:01 Cameron Horn - Assigned to is Raegan Munro was 
 2025-11-04 17:05:03 Cameron Horn - State is On Hold was Work in Progress
 2025-11-05 10:00:06 Raegan Munro - State is Work in Progress was On Hold
 2025-11-05 12:29:01 PDXC Integration - State is On Hold was Work in Progress
 2025-11-06 18:34:58 PDXC Integration - State is Work in Progress was On Hold
 2025-11-06 18:35:16 PDXC Integration - Assignment Group is Global Service Desk was DXC Security End Point Protection
 2025-11-07 05:55:36 Shane Kmet - Assigned to is Zoe O'Brien was 
 2025-11-07 06:41:51 Shane Kmet - State is On Hold was Work in Progress
 2025-11-12 07:09:15 George Knight - State is Work in Progress was On Hold
 2025-11-12 08:35:34 Gilbert Noble - Assigned to is Gilbert Noble was 
 2025-11-12 08:50:27 Gilbert Noble - State is On Hold was Work in Progress
 2025-11-14 09:33:00 Gilbert Noble - Assignment Group is DXC Desktop CBD was DXC Remote Desktop Support
 2025-11-18 12:03:43 Fred Shea - State is Work in Progress was On Hold
 2025-11-18 12:03:57 PDXC Integration - Assignment Group is Global Service Desk was DXC Desktop CBD
 2025-11-18 12:16:40 Cameron Horn - Assigned to is Raegan Munro was 
 2025-11-18 12:30:32 Cameron Horn - Assignment Group is DXC Desktop CBD was Global Service Desk
 2025-11-19 14:28:59 PDXC Integration - State is On Hold was Work in Progress
 2025-11-28 14:25:04 PDXC Integration - State is Work in Progress was On Hold
 2025-11-28 14:25:45 PDXC Integration - State is On Hold was Work in Progress
 2025-12-04 13:17:17 PDXC Integration - State is Work in Progress was On Hold
 2025-12-04 13:20:21 PDXC Integration - State is Resolved was Work in Progress
 2025-12-09 14:00:06  - State is Closed was Resolved</t>
  </si>
  <si>
    <t xml:space="preserve">12-12-2025 10:58:01 - PDXC Integration (Work notes)
Assigned to sravya talasu.
12-12-2025 10:57:56 - PDXC Integration (Additional comments)
sravya.talasu@dxc.com: Hi Chris,
Good day!
This is a follow-up email.
As requested, we have changed the email address of this PDL to - "PDLSEGOfficeoftheChiefEngineer@qr.com.au"
Please check and let me know the status
As mentioned earlier, the misspelled email alias is still appearing on this PDL. We have tried multiple methods to remove it, but the alias seems to be stuck and is not updating on our side.
However, please be assured that this will not impact email delivery. Emails will continue to work normally when sent to the primary email address. - "PDLSEGOfficeoftheChiefEngineer@qr.com.au"
Please let us know if we can close this ticket
thanks!
11-12-2025 10:34:18 - PDXC Integration (Work notes)
Assigned to sravya talasu.
&lt;br/&gt;// Chris requested us to change the email address too for this PDL. It's done and informed the user too.
Waiting for the confirmation.
Hi Chris
as requested, we have changed the email address of this PDL to - "PDLSEGOfficeoftheChiefEngineer@qr.com.au"
Please check and let me know the status
also, as I mentioned earlier the misspelled email alias is still there for this PDL 
as we tried different ways to remove this misspelled email alias but the alias is some where stuck and it is not replicating on our side
but we make sure the emails will go smoothly without disturbing this alias by using the primary email address - "PDLSEGOfficeoftheChiefEngineer@qr.com.au"
Please let us know if we can close this ticket
thanks!
09-12-2025 09:35:34 - PDXC Integration (Work notes)
Assigned to sravya talasu.
&lt;br/&gt;// Contacted the user and update the same as per the below to the user.
Hi Chris
I have updated the ticket about the alias removal for this PDL - "PDL SEG Office of the Chief Engineer"
We tried and did all the changes but the alias is some where stuck and it is not replicating on our side
but we make sure the emails will go perfectly without any issues with this alias
 Hi Sravya - One of the email addresses is still incorrectly spelled, and the other is not the correct email address for the new PDL name - see the attached screen shot.  Can the email address/es be amended?
shall we have a quick call once?
to get a clear understanding on this
Can you see my screen shot?
I can see it
but not sure which one you are referring the misspelled email address 
is it this one - PDLMPERSEngineering@qr.com.au?
currently I can see the name of the PDL is - "PDL SEG Office of the Chief Engineer"
email address is - PDLMPERSEngineering@qr.com.au
02-12-2025 09:37:54 - PDXC Integration (Work notes)
Assigned to sravya talasu.
&lt;br/&gt;As per the below comments, will check with Chris tomorrow.
01-12-2025 13:04:21 - Chrystianna Cheon (Work notes)
Platform DXC Integration incident INC0566993 updated INC40174845
01-12-2025 13:04:16 - Chrystianna Cheon (Additional comments)
Hi team,
Chris is currently on leave and will return on 03/12. Please follow up with her once she is back, as the issue seems to be persisting.
Kind regards,
Chrystianna Cheon
01-12-2025 13:01:51 - Chrystianna Cheon (Work notes)
Platform DXC Integration incident INC0566993 updated INC40174845
01-12-2025 13:01:46 - Chrystianna Cheon (Additional comments)
From: Mellor, Chris &lt;chris.mellor@qr.com.au&gt; 
Sent: Friday, 28 November 2025 1:33 PM
To: IT Service Desk &lt;servicenow.prd@qr.com.au&gt;; Cheon, Chrystianna &lt;chrystianna.cheon@qr.com.au&gt;
Subject: Please note: This ticket is still not resolved: RITM0266370 | Email Services (Chris Mellor) - survey feedback remediation
Please note:  This ticket is still not resolved.  
Hello Chrystianna
Thank you for your response to my previous feedback.
I’m unsure if you’re aware that this incident has continued with the External team via MS TEAMS from 6 November, and still remains unresolved.  
I’m unable to check whether the MS TEAMS conversations have been included in the ticket history, as the ticket is not showing in the “My Tickets” area of ICT Self-Service.  
So, I have included screen shots below, which demonstrate that I have communicated this request to the External team on multiple occasions from 6 November up until this week.  
It appears that the External team does not have access to the original ticket, which has meant I have had to resend my request to the External Team.
As you’ll see from the MS Teams conversations, I have repeated my request to have changes made to the PDL Address Book Contact Card on numerous occasions, which both the onshore and External teams have not yet corrected.
While the PDL name has now (finally) been changed, the simple request to change the PDL Alias and email addresses has still not been actioned correctly – see below.
The unacceptable number of times I have had to repeat my requests has been frustrating and time consuming, and does not represent appropriate use of my time.
I am beyond frustrated that I cannot seem to have this simple request rectified.
I would be grateful if you would please advise how, or who can help me, to get this ticket resolved.
Thank you
CHRIS MELLOR (She/Her)
PERSONAL ASSISTANT to CHIEF ENGINEER
Level 10, 295 Ann Street 
GPO Box 1429 • Brisbane QLD 4000 
T:  +61 7 3072 1809 
W: queenslandrail.com.au
01-12-2025 09:34:09 - PDXC Integration (Work notes)
Assigned to sravya talasu.
01-12-2025 09:34:07 - PDXC Integration (Additional comments)
sravya.talasu@dxc.com: Hi @Chris Mellor,
Good day!
We attempted to remove the unnecessary alias from the PDL, but the change did not go through. This can happen in M365 when certain attributes set at the time of creation cannot be overwritten.
However, we can confirm that this will not impact email delivery. Messages sent to either “PDL SEG Office of the Chief Engineer” or “PDLMPERSEngineering@qr.com.au
” will continue to be delivered without any issues.
Please  let if we can close this ticket on our end.
Thanks!
28-11-2025 08:17:14 - PDXC Integration (Work notes)
Assigned to sravya talasu.
28-11-2025 08:17:07 - PDXC Integration (Additional comments)
sravya.talasu@dxc.com: Hi @Chris Mellor,
Good day!
Could you please check the PDL and let us know the current status od this issue?
Thanks!
25-11-2025 10:22:45 - PDXC Integration (Work notes)
Assigned to sravya talasu.
&lt;br/&gt;Still, waiting for the user's update.
24-11-2025 09:56:55 - PDXC Integration (Work notes)
Assigned to sravya talasu.
&lt;br/&gt;//Waiting for the user's response.
Hi Chris
Good day!
are you still seeing the wrong alias in that PDL?
could you please confirm?
21-11-2025 10:12:13 - PDXC Integration (Work notes)
Assigned to sravya talasu.
&lt;br/&gt;checking with the internal team.
20-11-2025 09:49:09 - PDXC Integration (Work notes)
Assigned to sravya talasu.
&lt;br/&gt;Still, we can see the wrong alias in the PDL - "PDLMPERSEllEngineering@QueenslandRail.onmicrosoft.com".
18-11-2025 08:53:03 - PDXC Integration (Work notes)
Assigned to sravya talasu.
&lt;br/&gt;Tried readding the alias and removed it again in the AD but still it is showing wrong alias in EXCHANGE
14-11-2025 09:48:23 - PDXC Integration (Work notes)
Assigned to sravya talasu.
&lt;br/&gt;// The user responded and informed still the issue is not fixed.
Also, we checked in the exchange admin the wrong alias is showing but not in AD.
Hi Sravya - I followed you instructions for updating the Global Address Book both yesterday and today, and have restarted again this morning after updating the GAB.  Unfortunately the same issues are still appearing:
Hello Chris 
Ok, let me check
13-11-2025 09:39:13 - PDXC Integration (Work notes)
Assigned to sravya talasu.
&lt;br/&gt;// Asked the user to update his GAL. Waiting for his response.
will proceed further again
Hi Sravya - see my responses below:
 The Display name in the Address Book contact card appears to have now been updated.
 Alias name still needs amendment - see screen shot.
3. 4, 5 and 6 - see the screen shot below.
ok
can you please update your GAL and let me know if you still see the aliases?
Please find below the steps for updating the Global Address Book:-
Goto Outlook-&gt;send/receive-&gt;click send/receive groups-&gt;download address book-&gt;offline Address Book-&gt;check the box(download changes since last send/Receive)-&gt;click ok
12-11-2025 09:28:09 - PDXC Integration (Work notes)
Assigned to sravya talasu.
&lt;br/&gt;Chris confirmed that email address is reflected correctly but he asked us to make a few changes again. Checking on that.
11-11-2025 09:03:03 - PDXC Integration (Work notes)
Assigned to sravya talasu.
&lt;br/&gt;// Waiting for the user's confirmation.
Hi Chris
as per your request, the changes were done 
could you please check and let me know the status?
10-11-2025 09:41:43 - PDXC Integration (Work notes)
Assigned to sravya talasu.
&lt;br/&gt;// Pinged the user again. Waiting for the response.
Hello Chris
can you please share the details as per the above?
06-11-2025 08:02:39 - PDXC Integration (Work notes)
Assigned to sravya talasu.
&lt;br/&gt;// Contacted Chris Mellor in Teams. Waiting for the response.
Hi Chris
Good day!
Hope you are doing well!
We have received an issue - "INC0566993 - SCTASK0220544 - Add PDL to address book" from you
We don't find any PDL with this name - "PDL SEG Office of the Chief Engineer"
Could you please share the correct name or email address of this PDL?
05-11-2025 11:56:57 - Raegan Munro (Work notes)
Platform DXC Integration incident INC0566993 updated INC40174845
05-11-2025 11:56:53 - Raegan Munro (Work notes)
Hi Team, please reach out to Chris Mellor if more information is required.
05-11-2025 11:56:26 - Raegan Munro (Work notes)
Platform DXC Integration incident INC0566993 updated INC40174845
05-11-2025 11:56:21 - Raegan Munro (Work notes)
From: IT Service Desk 
Sent: Wednesday, 5 November 2025 12:56 PM
To: Mellor, Chris &lt;chris.mellor@qr.com.au&gt;
Subject: RE: INC0566993 - Request Commented for 'Email Services (Chris Mellor)' - RITM0266370
Hi Chris, 
Thankyou for reaching out to the Queensland Rail IT Service Desk. 
I have reached out to the team for an update on this request and they should be able to provide more information shortly.
Kind regards,
RAEGAN MUNRO
SERVICE DESK ANALYST
Level 3. 21 Kirksway Place
Battery Point. Tasmania. 7004
PH: 07 3072 5000
Alt.PH: +61 7 3072 5000
Email: ITServiceDesk@qr.com.au
W: queenslandrail.com.au
From: Mellor, Chris &lt;chris.mellor@qr.com.au&gt; 
Sent: Wednesday, 5 November 2025 12:26 PM
To: IT Service Desk &lt;ITServiceDesk@qr.com.au&gt;
Subject: INC0566993 - Request Commented for 'Email Services (Chris Mellor)' - RITM0266370
Hi IT Service Desk team
Please provide a status update on this request.
Thank you
CHRIS MELLOR (She/Her)
PERSONAL ASSISTANT to CHIEF ENGINEER
Level 10, 295 Ann Street 
GPO Box 1429 • Brisbane QLD 4000 
T:  +61 7 3072 1809 
W: queenslandrail.com.au
From: IT Service Desk &lt;ITServiceDesk@qr.com.au&gt; 
Sent: Thursday, 30 October 2025 11:27
To: Mellor, Chris &lt;chris.mellor@qr.com.au&gt;
Subject: RE: Request Commented for 'Email Services (Chris Mellor)' - RITM0266370
Hello Chris,
I am aware of this issue. The ticket was accidently closed before it was completed.
I have raised an incident to the teams that are required to make those changes and I will alert you when they have changed.
Kind regards,
Riley
RILEY THOMAS
Assistant Customer Support
From: Mellor, Chris &lt;chris.mellor@qr.com.au&gt; 
Sent: Thursday, 30 October 2025 9:38 AM
To: IT Service Desk &lt;ITServiceDesk@qr.com.au&gt;
Subject: Request Commented for 'Email Services (Chris Mellor)' - RITM0266370
Good morning IT Service Desk team
Ticket RITM0266370 was submitted to change the name of PDL MPERS Engineering to PDL SEG Office of the Chief Engineer.
Upon checking the Address Book this morning, I have found:
 PDL SEG Office of the Chief Engineer is not listed in the Address Book.
 The old PDL MPERS Engineering is still listed with a misspelled email address (I understand the correctly spelled email address was removed yesterday) – refer to my email below dated 29 October at 15:05.
Please advise when PDL SEG Office of the Chief Engineer will be available for use.
Thank you
CHRIS MELLOR (She/Her)
PERSONAL ASSISTANT to CHIEF ENGINEER
Level 10, 295 Ann Street 
GPO Box 1429 • Brisbane QLD 4000 
T:  +61 7 3072 1809 
W: queenslandrail.com.au
From: Mellor, Chris 
Sent: Wednesday, 29 October 2025 15:05
To: 'IT Service Desk'
Subject: RE: Request Commented for 'Email Services (Chris Mellor)' - RITM0266370
Hi Matthew
I note your response indicates:
The following are remaining the same as per request:
PDLMPERSEllEngineering@qr.com.au
PDLMPERSEllEngineering
In relation to PDLMPERSEllEngineering:
• I have searched the Global Address book, and PDLMPERSEllEngineering does not exist.  
• I note from the contact card (screenshot below) that PDLMPERSEllEngineering is the alias to PDLMPERSEngineering.  I do not know why this (incorrect) spelling was used as an alias, nor why the incorrectly spelled PDLMPERSEllEngineering@qr.com.au email address was added to the email addresses.
It would appear there has been a typographical error when PDLMPERSEngineering was originally set up.
Please remove/delete all references to PDLMPERSEllEngineering, as this is a misspelling.
Thank you
CHRIS MELLOR (She/Her)
PERSONAL ASSISTANT to CHIEF ENGINEER
Level 10, 295 Ann Street 
GPO Box 1429 • Brisbane QLD 4000 
T:  +61 7 3072 1809 
W: queenslandrail.com.au
From: IT Service Desk &lt;servicenow.prd@qr.com.au&gt; 
Sent: Wednesday, 29 October 2025 13:32
To: Mellor, Chris &lt;chris.mellor@qr.com.au&gt;
Subject: Request Commented for 'Email Services (Chris Mellor)' - RITM0266370
  Your request has been commented.  
Hi Christine,
A new comment/question has been added to your 'Email Services (Chris Mellor)' request.
You can view the comment below, or check the request details and status from the Self Service portal.
Regards,
ICT Service Desk  
  Request Summary  
  Short description
Email Services (Chris Mellor) 
Requested for
Chris Mellor 
Request number
RITM0266370 
Opened by
Chris Mellor 
  Comments
________________________________________
29-10-2025 03:31:20 GMT - Matthew Lever Additional comments
Hi Chris Mellor,
I've changed the name of the PDL to "PDL SEG Office of the Chief Engineer".
The following are remaining the same as per request:
PDLMPERSEllEngineering@qr.com.au
PDLMPERSEllEngineering
Please raise another request if you would like these changed too.
Kind regards,
Matthew Lever
      View more details
&gt; Request something
&gt; View how-to articles
&gt; Check the progress of my tickets
&gt; Report an ICT issue
&gt; And more
Ref:MSG7979379_xORmNXkton9iV9xxlLLv
05-11-2025 08:00:59 - PDXC Integration (Work notes)
Assigned to sravya talasu.
05-11-2025 08:00:59 - PDXC Integration (Additional comments)
sravya.talasu@dxc.com: Hi Riley,
Good day!
Could you please confirm whether you requested for the PDL name change or access to that PDL?
Thanks!
03-11-2025 16:46:17 - PDXC Integration (Work notes)
Assigned to sravya talasu.
03-11-2025 16:46:09 - PDXC Integration (Work notes)
Assigned to sravya talasu.
03-11-2025 16:46:03 - PDXC Integration (Additional comments)
srai7@dxc.com: Hi PDL SEG Office,
Good Day!
We are checking into it, will update you once done. Thanks!
03-11-2025 10:26:58 - PDXC Integration (Work notes)
Assigned to sravya talasu.
03-11-2025 10:01:47 - PDXC Integration (Work notes)
putting in the history from the QR SCTASK the PDL has already been renamed (by service desk),  please check the Address book has w.r.t to customer comment
"Please remove/delete all references to PDLMPERSEllEngineering, as this is a misspelling."
***** reply from: chris.mellor@qr.com.au
Hi Matthew
I note your response indicates:
The following are remaining the same as per request:
PDLMPERSEllEngineering@qr.com.au&lt;mailto:PDLMPERSEllEngineering@qr.com.au&gt;
PDLMPERSEllEngineering
In relation to PDLMPERSEllEngineering:
* I have searched the Global Address book, and PDLMPERSEllEngineering does not exist.
* I note from the contact card (screenshot below) that PDLMPERSEllEngineering is the alias to PDLMPERSEngineering. I do not know why this (incorrect) spelling was used as an alias, nor why the incorrectly spelled PDLMPERSEllEngineering@qr.com.au&lt;mailto:PDLMPERSEllEngineering@qr.com.au&gt; email address was added to the email addresses.
It would appear there has been a typographical error when PDLMPERSEngineering was originally set up.
Please remove/delete all references to PDLMPERSEllEngineering, as this is a misspelling.
Thank you
Chris Mellor (She/Her)
Personal assistant to chief engineer
Level 10, 295 Ann Street
GPO Box 1429 • Brisbane QLD 4000
T: +61 7 3072 1809
W: queenslandrail.com.au&lt;http://queenslandrail.com.au/&gt;
System
Email sent•29-10-2025 13:31:27
Email sent
Subject:Request Commented - RITM0266370
From:IT Service Desk
To:martyn.connor@qr.com.au
Show email details
*** Matthew Lever Additional comments•29-10-2025 13:31:19
Hi Chris Mellor,
I've changed the name of the PDL to "PDL SEG Office of the Chief Engineer".
The following are remaining the same as per request:
PDLMPERSEllEngineering@qr.com.au
PDLMPERSEllEngineering
Please raise another request if you would like these changed too.
Kind regards,
Matthew Lever
*** Matthew Lever  Work notes•29-10-2025 13:31:19
SDA Confirmed PDL owner - Chris Mellor - requester
SDA changed "Name" of "PDL MPERS Engineering" to "PDL SEG Office of the Chief Engineer"
03-11-2025 09:50:49 - PDXC Integration (Work notes)
Assigned to Matthew Hohnke.
31-10-2025 16:57:27 - PDXC Integration (Work notes)
Assigned to sravya talasu.
&lt;br/&gt;Hi Team,
Good day!
Regarding this issue - "INC0566993 - SCTASK0220544 - Add PDL to address book".
The given PDL is a dynamic PDL - "PDL MPERS Engineering ". Please add the requested PDL(PDL SEG Office of the Chief Engineer) to this PDL (PDL MPERS Engineering ) as a static member.
Thanks!
31-10-2025 12:57:19 - PDXC Integration (Work notes)
Assigned to sravya talasu.
31-10-2025 12:19:50 - PDXC Integration (Work notes)
Vendor Referenced this CI Value on Creation not found in database : General Enquiries (Generic Ci)
31-10-2025 12:19:35 - Riley Thomas (Work notes)
Platform DXC Integration incident INC0566993 created INC40174845
</t>
  </si>
  <si>
    <t>INC0566951</t>
  </si>
  <si>
    <t xml:space="preserve">14-12-2025 12:59:32 - PDXC Integration (Work notes)
Assigned to Prachi Kale.
14-12-2025 12:59:29 - PDXC Integration (Additional comments)
guest: reply from: sqlsupport@rocksolidsql.com
SR #: 137063143 [https://wwwau.rocksolidsql.com/RockSolid//ServiceRequests/ManageServiceRequest.aspx?ServiceRequestKey=d0c7458d-3e56-48cb-a743-62cf9313df77] RockSolid Service Request
 Title:  QLR Incident INC40173876 has been assigned to group Database Admin Eclipse SQL 
 Task:  Manual DBA Task  Severity:  Severity 2 
 Instance:  TNTDEVSQL105 [https://wwwau.rocksolidsql.com/RockSolid//Instances/ManageInstance.aspx?InstanceKey=30512b80-f4b8-4d5a-92db-e7aa3ec551b6]  Status:  COMPLETED 
 Raised By:  PDXC, PDXC [mailto:csc@service-now.com]  Created:  12/10/2025 1:15:46 PM 
 Type:  Investigation  Site:  DXC - Queensland Rail 
Hello,
The current status of this service request is as follows:
Updated the ticket and transferred it back to Harry and team
14-12-2025 12:16:21 - PDXC Integration (Work notes)
Assigned to Prachi Kale.
&lt;br/&gt;Sent communication through email . 
From: PK, Alimarzed &lt;alimarzed.p.k@dxc.com&gt; 
Sent: 10 December 2025 16:52
To: naren.anumolu@qr.com.au; DXC IN Azure CLOUDOPS POD2 &lt;dxc_in_azure_cloudops_pod2@dxc.com&gt;; harry.mabb@qr.com.au; Joy, Yeasinur Rahman &lt;yeasinurrahman.joy@dxc.com&gt;; Coy, Braden &lt;braden.coy@dxc.com&gt;
Cc: IT Service Desk &lt;csc@service-now.com&gt;; Eclipse RockSolid SQL Support &lt;RockSolid.SQLSupport@dxc.com&gt;; DL_Oracle_CS_SQLDBA &lt;DL_Oracle_CS_SQLDBA@dxc.com&gt;
Subject: RE: QLR Incident INC40173876 has been assigned to group Database Admin Eclipse SQL
Hello @naren.anumolu@qr.com.au
As the SQL Instance is SQL Azure DB "sql-syd-prd-eiop-01.database.windows.net", this issue can occur due to below reason. Schedule a meeting with Azure Admin and Firewall team to discuss and fix this issue.
We need Azure Admin to check the below.
Azure SQL Database has two firewall layers:
Server-level firewall
Check if your home public IP is added:
Azure Portal → SQL Servers → Firewall and virtual networks
Make sure:
• Allow Azure services → ON (if required)
• Your home public IP is added here.
Your office network is working → means its IP is already added.
Your home network may use dynamic IP, so your IP today may be different from yesterday.
You Are Using a Private Endpoint
If the Azure SQL Server is configured with below setting:
1. Private Endpoint (Private DNS zone)
2. Public network disabled
Then:
• You can connect from the office (because the office network is connected to Azure via VPN/ExpressRoute/Private DNS resolution)
• You cannot connect from home (because the home network cannot reach private endpoints)
Check this in Azure:
Azure SQL Server → Networking
If Public access = Disabled → You cannot connect from home internet.
________________________________________
Your Home Router or ISP Blocks 1433
Azure SQL Database uses:
• TCP 1433 (primary port)
• 14000–14999 during redirection
Some home ISPs or office firewalls may block outgoing 1433.
Try connecting using:
tcp:&lt;servername&gt;.database.windows.net,1433
You can troubleshoot from home using:
telnet &lt;servername&gt;.database.windows.net 1433
or PowerShell:
Test-NetConnection -Port 1433 -ComputerName &lt;servername&gt;.database.windows.net
If it fails → ISP blocks the port.
________________________________________
Home Network Behind Strict NAT/Carrier-Grade NAT
Some ISPs (especially mobile hotspots or JioFiber in certain areas):
• Use CGNAT
• Rotate your IP frequently
• Block traffic to certain ports
This can break Azure SQL connectivity.
________________________________________
How to Fix the Issue
Option 1: Add Your Home IP in Azure SQL Firewall
1. Go to:
2. Azure Portal → SQL Server → Networking → Firewall and virtual networks
3. Add your current home public IP.
4. Save and try again.
________________________________________
Option 2: Enable Public Access (if disabled)
If Public Network Access = Disabled:
Turn ON:
Public Network Access → Enabled
Then add your home IP.
________________________________________
Option 3: Disable Private Endpoint (for public access)
If using private endpoint and you want to allow public traffic:
Networking → Enable Public Access
________________________________________
Option 4: Try a VPN
Use office VPN → connects successfully → confirms it's a network/firewall issue.
12-12-2025 14:39:01 - PDXC Integration (Work notes)
Assigned to Prachi Kale.
&lt;br/&gt;Update : We are checking with requestor
12-12-2025 13:21:41 - PDXC Integration (Work notes)
Assigned to Prachi Kale.
12-12-2025 13:21:21 - PDXC Integration (Work notes)
Assigned to Prachi Kale.
12-12-2025 13:21:20 - PDXC Integration (Additional comments)
prachi.kale@dxc.com: Thanks for raising the incident. The incident has been acknowledged and we will start working on it immediately. In case we need further information related to the incident, we will contact you immediately. "
12-12-2025 13:00:41 - PDXC Integration (Work notes)
Assigned to Prachi Kale.
12-12-2025 12:59:51 - PDXC Integration (Work notes)
We can't find anything on the Firewall that is blocking this connection at this stage.
Also seen this comment below and seems like this needs to be checked by the CloudOps team.
We need Azure Admin to check the below.
Azure SQL Database has two firewall layers:
Server-level firewall
Check if your home public IP is added:
Azure Portal → SQL Servers → Firewall and virtual networks
Make sure:
* Allow Azure services → ON (if required)
* Your home public IP is added here.
Your office network is working → means its IP is already added.
Your home network may use dynamic IP, so your IP today may be different from yesterday.
You Are Using a Private Endpoint
If the Azure SQL Server is configured with below setting:
1. Private Endpoint (Private DNS zone)
2. Public network disabled
Then:
* You can connect from the office (because the office network is connected to Azure via VPN/ExpressRoute/Private DNS resolution)
* You cannot connect from home (because the home network cannot reach private endpoints)
Assigning to CloudOps team to assist
11-12-2025 22:20:18 - PDXC Integration (Work notes)
Assigned to Harry Mabb.
11-12-2025 22:19:09 - PDXC Integration (Work notes)
Assigned to Harry Mabb.
&lt;br/&gt;From Database side i dont see any issues . Refer to the below update in the ticket log Firewall and Azur Admin team should review the configuration accordingly.
10-12-2025 21:23:09 - PDXC Integration (Work notes)
Assigned to Alimarzed PK.
10-12-2025 21:23:07 - PDXC Integration (Additional comments)
alimarzed.p.k@dxc.com: reply from: alimarzed.p.k@dxc.com
Hello @naren.anumolu@qr.com.au&lt;mailto:naren.anumolu@qr.com.au&gt;
As the SQL Instance is SQL Azure DB sql-syd-prd-eiop-01.database.windows.net, this issue can occur due to below reason. Schedule a meeting with Azure Admin and Firewall team to discuss and fix this issue.
We need Azure Admin to check the below.
Azure SQL Database has two firewall layers:
Server-level firewall
Check if your home public IP is added:
Azure Portal → SQL Servers → Firewall and virtual networks
Make sure:
  *   Allow Azure services → ON (if required)
  *   Your home public IP is added here.
Your office network is working → means its IP is already added.
Your home network may use dynamic IP, so your IP today may be different from yesterday.
You Are Using a Private Endpoint
If the Azure SQL Server is configured with below setting:
  1.  Private Endpoint (Private DNS zone)
  2.  Public network disabled
Then:
  *   You can connect from the office (because the office network is connected to Azure via VPN/ExpressRoute/Private DNS resolution)
  *   You cannot connect from home (because the home network cannot reach private endpoints)
Check this in Azure:
Azure SQL Server → Networking
If Public access = Disabled → You cannot connect from home internet.
________________________________
Your Home Router or ISP Blocks 1433
Azure SQL Database uses:
  *   TCP 1433 (primary port)
  *   14000-14999 during redirection
Some home ISPs or office firewalls may block outgoing 1433.
Try connecting using:
tcp:&lt;servername&gt;.database.windows.net,1433
You can troubleshoot from home using:
telnet &lt;servername&gt;.database.windows.net 1433
or PowerShell:
Test-NetConnection -Port 1433 -ComputerName &lt;servername&gt;.database.windows.net
If it fails → ISP blocks the port.
________________________________
Home Network Behind Strict NAT/Carrier-Grade NAT
Some ISPs (especially mobile hotspots or JioFiber in certain areas):
  *   Use CGNAT
  *   Rotate your IP frequently
  *   Block traffic to certain ports
This can break Azure SQL connectivity.
________________________________
How to Fix the Issue
Option 1: Add Your Home IP in Azure SQL Firewall
  1.  Go to:
  2.  Azure Portal → SQL Server → Networking → Firewall and virtual networks
  3.  Add your current home public IP.
  4.  Save and try again.
________________________________
Option 2: Enable Public Access (if disabled)
If Public Network Access = Disabled:
Turn ON:
Public Network Access → Enabled
Then add your home IP.
________________________________
Option 3: Disable Private Endpoint (for public access)
If using private endpoint and you want to allow public traffic:
Networking → Enable Public Access
________________________________
Option 4: Try a VPN
Use office VPN → connects successfully → confirms it’s a network/firewall issue.
Ticket Description:
Requesting on behalf of another user? = No
Who is the request for? (The person who will use the service/product) = Naren Anumolu
User ID of requested for = R907354
Email address of requested for = naren.anumolu@qr.com.au&lt;mailto:naren.anumolu@qr.com.au&gt;
What is the best contact number? = 0730720251
What is the Cost Centre number? = 2102002
PC Name = QRSL-VJLUCBFEWR
Application Service = Tableau
Please provide a detailed description of the issue
Two issues with connecting Tableau to SQL server (sql-syd-prd-eiop-01.database.windows.net).
1) Unable to connect to Tableau Desktop when Working from home on QR VPN.
   Was able to connect to SQL server Management studio when WFH.
2) Unable to publish the Data source to Tableau.corp.qr.com.au.
Attached the error message.
I have all permissions to access, and working fine for me on Tableau Desktop when in office.
Please assign this to Firewall Security Team .
below INC has my previous issues with the server if it helps, QR: INC0531400 | PDXC: INC36974690.
Regards,
Naren
Regards
Ali
10-12-2025 12:28:54 - PDXC Integration (Work notes)
Assigned to Alimarzed PK.
10-12-2025 12:11:02 - Micheal Shea (Work notes)
Platform DXC Integration incident INC0566951 updated INC40173876
21-11-2025 07:14:42 - Narendra Anumolu (Work notes)
Platform DXC Integration incident INC0566951 updated INC40173876
21-11-2025 07:14:37 - Narendra Anumolu (Additional comments)
Hi DB team, any update on this request?
17-11-2025 11:32:58 - Narendra Anumolu (Work notes)
Platform DXC Integration incident INC0566951 updated INC40173876
17-11-2025 11:32:54 - Narendra Anumolu (Additional comments)
reply from: naren.anumolu@qr.com.au
Thanks, Harry, Appreciate your response.
Will anticipate for DB teams’ response.
Regards,
Naren
17-11-2025 10:50:18 - PDXC Integration (Work notes)
Added attachment ::  QLDRail_INC added (CNDEF0001178) - image004.png
17-11-2025 10:50:18 - PDXC Integration (Work notes)
Added attachment ::  QLDRail_INC added (CNDEF0001178) - image005.png
17-11-2025 10:50:08 - PDXC Integration (Work notes)
Added attachment ::  QLDRail_INC added (CNDEF0001178) - image003.png
17-11-2025 10:49:33 - PDXC Integration (Work notes)
Added attachment ::  QLDRail_INC added (CNDEF0001178) - image002.gif
17-11-2025 10:49:24 - PDXC Integration (Work notes)
Added attachment ::  QLDRail_INC added (CNDEF0001178) - image001.gif
17-11-2025 10:49:17 - Harrison Mabb (Work notes)
Platform DXC Integration incident INC0566951 updated INC40173876
17-11-2025 10:48:56 - Harrison Mabb (Additional comments)
reply from: harry.mabb@qr.com.au
Hi Naren,
I am Harry from the Firewall team. We haven’t found any issues that we can see on the Firewalls around this issue.
We have just sent this ticket across to the database team to investigate this issue on their side. We will get them to update you on their progress.
Kind regards,
Harry.
[Queensland Rail logo]
Harry Mabb
Managed Security Services
RC2, LVL 11, 305 Edward St.
Brisbane, QLD
harry.mabb@qr.com.au&lt;mailto:harry.mabb@qr.com.au&gt;
17-11-2025 08:28:06 - Narendra Anumolu (Work notes)
Platform DXC Integration incident INC0566951 updated INC40173876
17-11-2025 08:28:02 - Narendra Anumolu (Additional comments)
reply from: naren.anumolu@qr.com.au
Hi Team,
Any resolution on my request, any update would be appreciated.
I have pending reports to be supplied to management, this is affecting my reporting deadlines, please look into it.
Kind Regards,
[Queensland Rail logo]
NArEn Anumolu
TSD Performance Officer
seq operations roster centre
Level 1 - RMC, 80 Mayne Road
Bowen Hills, Queensland 4006
T: 30720251
F: +61 7 3235 5820
W: queenslandrail.com.au&lt;http://queenslandrail.com.au/&gt;
05-11-2025 15:08:59 - PDXC Integration (Work notes)
As per the Firewall team's recommendation, this request is now being assigned to the SQL team for further investigation and resolution.
05-11-2025 14:58:58 - PDXC Integration (Work notes)
Assigned to Yeasinur Rahman Joy.
05-11-2025 13:38:57 - PDXC Integration (Work notes)
It seems this is not firewall issue we can see rule is allowed routing this ticket to desktop support to check with sql database support team .
05-11-2025 13:35:49 - PDXC Integration (Work notes)
Assigned to Ashish Anand.
05-11-2025 13:35:38 - PDXC Integration (Work notes)
Assigned to Ashish Anand.
&lt;br/&gt;Added attachment ::  image (15).png
04-11-2025 15:40:09 - PDXC Integration (Work notes)
Assigned to Ashish Anand.
&lt;br/&gt;The error message in the screenshot indicates a connection failure between  application and an Azure SQL Database.The system is unable to connect to the SQL Server database.sql-syd-prd-eiop-01.database.windows.net) does not accept Windows. Authentication(.addr.dst in '10.32.48.70' ) and ( user.src eq 'corp\R907354) on firewall traffic its not blocking as user will share source address tomorrow .
04-11-2025 11:47:27 - PDXC Integration (Work notes)
Assigned to Ashish Anand.
04-11-2025 11:27:47 - PDXC Integration (Work notes)
Assigned to Yeasinur Rahman Joy.
&lt;br/&gt;Remoted into Naren's device to troubleshoot the Tableau connectivity issue. Attempted multiple steps, but the error persists even when connected to VPN while onsite.
As I’m unable to proceed further from my end, I’ve escalated the issue to the Firewall Security Team for deeper investigation.
04-11-2025 11:03:59 - PDXC Integration (Work notes)
Assigned to Yeasinur Rahman Joy.
04-11-2025 11:03:27 - PDXC Integration (Work notes)
Assigned to Yeasinur Rahman Joy.
04-11-2025 11:03:19 - PDXC Integration (Additional comments)
yeasinurrahman.joy@dxc.com: Hi Naren,
Thanks for speaking with me earlier.
As discussed, you mentioned the app works fine while you're in the office but not when you're at home. I've noted this and will investigate further to see if there are any backend issues or log errors that might be causing the problem.
Please give me a call tomorrow when you're available, and we'll continue troubleshooting together.
Kind regards,
Yeasin
04-11-2025 11:02:40 - PDXC Integration (Work notes)
Assigned to Yeasinur Rahman Joy.
&lt;br/&gt;Called Naren — he is currently in the office and mentioned that the app works fine while on-site but not when he's at home.
Advised the user to call tomorrow so we can investigate further and try to identify any backend issues or log errors that might be causing the problem.
03-11-2025 15:56:27 - PDXC Integration (Work notes)
Assigned to Yeasinur Rahman Joy.
03-11-2025 12:44:37 - PDXC Integration (Work notes)
SQL Database does not support Windows Authentication (domain-based credentials).i would suggest Ask DBA or Azure admin for the SQL authentication login.
31-10-2025 12:26:01 - Narendra Anumolu (Work notes)
Platform DXC Integration incident INC0566951 updated INC40173876
31-10-2025 12:25:55 - Narendra Anumolu (Additional comments)
Better speak to someone in ICT regarding the Source IP. Address.
31-10-2025 12:24:27 - Narendra Anumolu (Work notes)
Platform DXC Integration incident INC0566951 updated INC40173876
31-10-2025 12:24:22 - Narendra Anumolu (Additional comments)
Not sure if below is correct nslookup sql-syd-prd-eiop-01.database.windows.net
Server:  CPTPRDSRV111.corp.qr.com.au
Address:  10.16.140.11
Non-authoritative answer:
Name:    sql-syd-prd-eiop-01.privatelink.database.windows.net
Address:  10.32.48.70
Aliases:  sql-syd-prd-eiop-01.database.windows.net
31-10-2025 12:17:29 - PDXC Integration (Work notes)
Assigned to Ashish Anand.
31-10-2025 12:17:27 - PDXC Integration (Work notes)
Assigned to Ashish Anand.
31-10-2025 12:17:21 - PDXC Integration (Additional comments)
ashish.anand@dxc.com: Please provide the source IP address.
31-10-2025 12:17:19 - PDXC Integration (Work notes)
Assigned to Ashish Anand.
&lt;br/&gt;Please provide the source IP address.
31-10-2025 10:57:28 - PDXC Integration (Work notes)
Assigned to Ashish Anand.
31-10-2025 10:50:27 - PDXC Integration (Work notes)
Vendor Referenced this Business Service Value on Creation not found in database : Tableau
31-10-2025 10:50:10 - Alexander Badcock (Work notes)
Platform DXC Integration incident INC0566951 created INC40173876
31-10-2025 10:50:09 - PDXC Integration (Work notes)
Added attachment ::  QLDRail_INC added (CNDEF0001178) - image.png
31-10-2025 10:49:46 - Alexander Badcock (Work notes)
Prev ticket same issue
31-10-2025 10:48:01 - Alexander Badcock (Work notes)
Investigating.
</t>
  </si>
  <si>
    <t xml:space="preserve">
 2025-10-31 10:40:22 Cameron Horn - Assigned to is Raegan Munro was 
 2025-10-31 10:49:46 Alex Badcock - Assignment Group is DXC Security Firewall Management was Global Service Desk
 2025-10-31 12:17:14 PDXC Integration - State is On Hold was Work in Progress
 2025-11-03 12:44:27 PDXC Integration - State is Work in Progress was On Hold
 2025-11-04 11:02:37 PDXC Integration - State is On Hold was Work in Progress
 2025-11-04 11:27:56 PDXC Integration - Assignment Group is DXC Security Firewall Management was DXC Desktop CBD
 2025-11-05 13:35:32 PDXC Integration - State is Work in Progress was On Hold
 2025-11-05 13:38:49 PDXC Integration - Assignment Group is DXC Desktop CBD was DXC Security Firewall Management
 2025-12-10 12:10:58 Micheal Shea - Assignment Group is DXC Database Admin Eclipse SQL was DXC Desktop CBD
 2025-12-11 22:18:59 PDXC Integration - Assignment Group is DXC Security Firewall Management was DXC Database Admin Eclipse SQL
 2025-12-12 12:59:42 PDXC Integration - Assignment Group is DXC CloudOps was DXC Security Firewall Management
 2025-12-12 13:21:20 PDXC Integration - State is On Hold was Work in Progress</t>
  </si>
  <si>
    <t xml:space="preserve">
 2025-10-30 09:21:27 PDXC Integration - State is Work in Progress was New
 2025-11-04 14:53:59 PDXC Integration - State is On Hold was Work in Progress
 2025-11-10 09:28:53 PDXC Integration - State is Work in Progress was On Hold
 2025-11-10 09:38:53 PDXC Integration - State is Resolved was Work in Progress
 2025-11-10 11:23:03 Micheal Shea - State is Work in Progress was Resolved
 2025-11-10 14:32:15 PDXC Integration - State is On Hold was Work in Progress
 2025-11-10 16:18:18 PDXC Integration - Assignment Group is DXC Desktop CBD was DXC Infra Active Directory
 2025-11-12 15:44:27 PDXC Integration - Assignment Group is DXC Infra Active Directory was DXC Desktop CBD
 2025-11-18 18:11:35 PDXC Integration - Assignment Group is Global Service Desk was DXC Infra Active Directory
 2025-11-19 05:23:08 Shane Kmet - Assigned to is Fred Shea was 
 2025-11-20 10:46:56 Fred Shea - Assignment Group is DXC Infra Active Directory was Global Service Desk
 2025-11-25 13:05:15 Eunice Thai - State is Work in Progress was On Hold
 2025-11-27 13:25:20 Eunice Thai - Assignment Group is Global Service Desk was DXC Infra Active Directory
 2025-11-27 13:36:13 Cameron Horn - Assignment Group is DXC Desktop CBD was Global Service Desk
 2025-11-28 11:26:20 PDXC Integration - State is On Hold was Work in Progress
 2025-12-03 09:57:10 PDXC Integration - State is Work in Progress was On Hold
 2025-12-03 09:58:59 PDXC Integration - State is Resolved was Work in Progress
 2025-12-08 10:00:01  - State is Closed was Resolved</t>
  </si>
  <si>
    <t>INC0566500</t>
  </si>
  <si>
    <t xml:space="preserve">08-12-2025 13:06:06 - Lisa Carter (Additional comments)
reply from: Lisa.Carter@qr.com.au
Hi,
I am experiencing this problem again where I have a black wallpaper.
Are you able to help again please?
Regards,
[Queensland Rail logo]
Lisa Carter
Administration Officer
BUSINESS SUPPORT – REGIONAL ASSETS
Ground Floor Admin Building, 502 Flinders Street Townsville QLD 4810
PO Box 1102 • Townsville, QLD 4810
T: Ext: 47676464 Int: 8976464
F: Ext: 47676441 Int: 8976441
W: queenslandrail.com.au&lt;http://queenslandrail.com.au/&gt;
Please send all Administrative Requests to new Mailbox:
FacilitiesRegional@qr.com.au&lt;mailto:FacilitiesRegional@qr.com.au&gt;
30-10-2025 14:07:43 - Gilbert Noble (Work notes)
Platform DXC Integration incident INC0566500 updated INC40137014
30-10-2025 14:07:37 - Gilbert Noble (Work notes)
called user on 0747676464, 
checked the registry item, confirmed is pointing to the correct location [see screen shot]
opened the roaming themes cache for the background (C:\Users\r864103\AppData\Roaming\Microsoft\Windows\Themes) and found the transcribed background file was corrupted and 0bytes
deleted the corrupted file
ran gpupdate /force, successful
issue resolved, the background is now restored.
30-10-2025 13:59:50 - PDXC Integration (Work notes)
Assigned to Peter Huthwaite.
&lt;br/&gt;Added attachment ::  QLDRail_INC added (CNDEF0001178) - INC0566500.png
30-10-2025 13:59:32 - Gilbert Noble (Work notes)
Platform DXC Integration incident INC0566500 updated INC40137014
30-10-2025 13:47:08 - Frederic Shea (Work notes)
Platform DXC Integration incident INC0566500 updated INC40137014
30-10-2025 13:47:05 - Frederic Shea (Work notes)
IBC - Lisa Carter
User looking to speak to a rep of remote Team
User request call back on 07 4767 6464
30-10-2025 13:12:07 - Gilbert Noble (Work notes)
Platform DXC Integration incident INC0566500 updated INC40137014
30-10-2025 13:12:00 - Gilbert Noble (Additional comments)
Hi Lisa,
We tried calling you but missed you.
When you are available to do so, please contact the help desk via phone so that we can troubleshoot this issue further with you.
Alternatively, please respond to this message with your available times and I will call you then.
When you do contact the help desk please quote INC0566500 and ask to speak to Gilbert Noble.
Kind regards,
Queensland Rail
Gilbert Noble
REMOTE DESKTOP SUPPORT
Level 3, 21 Kirksway Place
Battery Point, Tasmania 7004
T: 07 3072 5000
W: queenslandrail.com.au
E: ITservicedesk@qr.com.au
30-10-2025 13:12:00 - Gilbert Noble (Work notes)
called user on 0747676464, no answer, left message
30-10-2025 10:40:39 - PDXC Integration (Work notes)
Assigned to Peter Huthwaite.
29-10-2025 14:59:21 - Gilbert Noble (Work notes)
Platform DXC Integration incident INC0566500 created INC40137014
</t>
  </si>
  <si>
    <t xml:space="preserve">
 2025-10-29 14:59:13 Gilbert Noble - Assignment Group is DXC Desktop CBD was DXC Remote Desktop Support
 2025-10-30 10:40:30 PDXC Integration - State is Work in Progress was New
 2025-10-30 13:12:00 Gilbert Noble - State is On Hold was Work in Progress
 2025-10-30 14:07:37 Gilbert Noble - State is Resolved was On Hold
 2025-11-04 15:00:07  - State is Closed was Resolved</t>
  </si>
  <si>
    <t xml:space="preserve">10-12-2025 09:58:02 - Sherrin Raharaha (Work notes)
This is still with Ariba for resolution to apply fix.
06-12-2025 05:00:01 - Script Administrator (Work notes)
The incident is back in progress due to being on hold for over 5 days without any update
02-12-2025 07:50:29 - Sherrin Raharaha (Work notes)
UPDATE: Ariba is STILL working on applying the fix
02-12-2025 07:50:29 - Sherrin Raharaha (Additional comments)
UPDATE: Ariba is STILL working on applying the fix
27-11-2025 07:53:14 - Sherrin Raharaha (Additional comments)
Hi Mark
Ariba has notified there was an issue with this Event in the visibility of the data in the backend.  While the suppliers dis answer and respond as you can see via the exported reports, the only issue was the visibility online in the event of their answers. This issue is isolated to your event and is not impacting any other events or system data.
Ariba will be applying a fix across this event in the backend of Ariba so that the data will be visible online in the event.
27-11-2025 07:53:14 - Sherrin Raharaha (Work notes)
Updated 26.11.2025 at 23:09 by SAP Agent
Info for Customer
Hello Team,
Thank you for reaching out.
After reviewing the issue, we have confirmed that the bids submitted by the supplier are correctly captured and stored in the backend system. The discrepancy occurs when the system attempts to retrieve this data into the Guided Sourcing event via API. The API call is failing, which is causing the missing information in this specific event.
This issue is isolated to the event reported and is not impacting any other events or system data.
To resolve the problem, we request your approval to apply a backend fix to correct the API behavior so that the data can be pulled accurately into the event. Please note that this fix will not modify or impact any existing data in the event or elsewhere in the system.
Kind regards,
Ramesh
SAP Support
26-11-2025 05:00:01 - Script Administrator (Work notes)
The incident is back in progress due to being on hold for over 5 days without any update
25-11-2025 07:41:07 - Sherrin Raharaha (Work notes)
25/11 Still awaiting Ariba support. Last correspondence they advised they are still working on this 21/11. Today (25/11 have requested another update
18-11-2025 09:53:44 - Isabelle Connor (Work notes)
Still waiting on the vendor (Ariba) to provide resolution.
18-11-2025 05:00:01 - Script Administrator (Work notes)
The incident is back in progress due to being on hold for over 5 days without any update
10-11-2025 09:44:42 - Isabelle Connor (Work notes)
Ariba is still investigating this issue in GS UI.
06-11-2025 05:00:02 - Script Administrator (Work notes)
The incident is back in progress due to being on hold for awaiting vendor for over 5 days
03-11-2025 12:37:53 - Sherrin Raharaha (Additional comments)
Still on HOLD awaiting Ariba
FYI - I note when you download supplier attachments it downloads all  attachments- its not specifically telling under what question they loaded this. 
In the details of the question for "Are you a registered training organising" it is set to "No" to allow suppliers to attach so they are not attaching for this question.
I can also see in the Are you a registered training organisation - this is where their attachment is thus you can see the attachment.
31-10-2025 12:32:57 - Phoebe Hill (Work notes)
Case 1263120/2025
30-10-2025 07:46:34 - Phoebe Hill (Work notes)
Raised with Ariba: 10964405/2025
30-10-2025 07:46:34 - Phoebe Hill (Additional comments)
Hi Mark,
I have raised an Ariba Case for this, I will update you on their response.
Thanks,
Phoebe
30-10-2025 07:30:39 - Phoebe Hill (Work notes)
When Downloading Supplier Attachments, the attachment is available.
When looking at the system, it shows "No response"
29-10-2025 13:46:39 - Shane Kmet (Work notes)
Investigating
</t>
  </si>
  <si>
    <t xml:space="preserve">
 2025-10-29 13:33:15 Cameron Horn - Assigned to is George Knight was 
 2025-10-29 13:47:28 Shane Kmet - Assignment Group is CS Ariba Contracts was Global Service Desk
 2025-10-30 06:52:15 Sherrin Raharaha - Assigned to is Phoebe Hill was 
 2025-10-30 07:30:39 Phoebe Hill - Assignment Group is CS Ariba Sourcing was CS Ariba Contracts
 2025-10-30 07:37:11 Sherrin Raharaha - Assigned to is Phoebe Hill was Sherrin Raharaha
 2025-10-30 07:46:45 Phoebe Hill - State is On Hold was Work in Progress
 2025-11-06 05:00:02 Script Administrator - State is Work in Progress was On Hold
 2025-11-10 09:44:42 Isabelle Connor - State is On Hold was Work in Progress
 2025-11-10 09:45:14 Isabelle Connor - Assigned to is Sherrin Raharaha was Phoebe Hill
 2025-11-18 05:00:01 Script Administrator - State is Work in Progress was On Hold
 2025-11-18 09:53:44 Isabelle Connor - State is On Hold was Work in Progress
 2025-11-26 05:00:01 Script Administrator - State is Work in Progress was On Hold
 2025-11-27 09:58:49 Sherrin Raharaha - State is On Hold was Work in Progress
 2025-12-06 05:00:01 Script Administrator - State is Work in Progress was On Hold
 2025-12-10 09:58:02 Sherrin Raharaha - State is On Hold was Work in Progress</t>
  </si>
  <si>
    <t xml:space="preserve">12-12-2025 17:52:58 - PDXC Integration (Work notes)
Assigned to Ashish Anand.
&lt;br/&gt;User has completed  connection test from my end and it's working
12-12-2025 17:52:51 - PDXC Integration (Work notes)
Assigned to Ashish Anand.
&lt;br/&gt;User has completed  connection test from my end and it's working
12-12-2025 17:52:42 - PDXC Integration (Additional comments)
ashish.anand@dxc.com: User has completed  connection test from my end and it's working
12-12-2025 17:52:09 - PDXC Integration (Work notes)
Assigned to Ashish Anand.
12-12-2025 17:52:08 - PDXC Integration (Work notes)
Assigned to Ashish Anand.
12-12-2025 17:52:01 - PDXC Integration (Additional comments)
ashish.anand@dxc.com: User has completed  connection test from my end and it's working
12-12-2025 17:51:58 - PDXC Integration (Work notes)
Assigned to Ashish Anand.
&lt;br/&gt;User has completed  connection test from my end and it's working
10-12-2025 12:07:54 - PDXC Integration (Work notes)
Assigned to Ashish Anand.
10-12-2025 12:07:47 - PDXC Integration (Additional comments)
ashish.anand@dxc.com: Following you for SAP test output
08-12-2025 11:38:28 - PDXC Integration (Work notes)
Assigned to Ashish Anand.
08-12-2025 11:38:25 - PDXC Integration (Additional comments)
ashish.anand@dxc.com: Can you please confirm if SAP conducted the test
04-12-2025 13:39:09 - PDXC Integration (Work notes)
Assigned to Ashish Anand.
04-12-2025 13:39:08 - PDXC Integration (Work notes)
Assigned to Ashish Anand.
04-12-2025 13:38:59 - PDXC Integration (Additional comments)
ashish.anand@dxc.com: SAP not yet conducted the test
04-12-2025 13:38:58 - PDXC Integration (Work notes)
Assigned to Ashish Anand.
&lt;br/&gt;SAP not yet conducted the test
03-12-2025 16:31:04 - PDXC Integration (Work notes)
Assigned to Ashish Anand.
03-12-2025 16:30:58 - PDXC Integration (Additional comments)
ashish.anand@dxc.com: user need to create a ticket to SAP to be able to conduct test
03-12-2025 16:30:54 - PDXC Integration (Work notes)
Assigned to Ashish Anand.
&lt;br/&gt;user need to create a ticket to SAP to be able to conduct test
02-12-2025 11:02:39 - PDXC Integration (Work notes)
Assigned to Ashish Anand.
02-12-2025 11:02:34 - PDXC Integration (Work notes)
Assigned to Ashish Anand.
&lt;br/&gt;please ask to SAP to do test connection and let know what error they are getting
02-12-2025 11:02:32 - PDXC Integration (Additional comments)
ashish.anand@dxc.com: please ask to SAP to do test connection and let know what error they are getting
02-12-2025 09:38:44 - PDXC Integration (Work notes)
Assigned to Ashish Anand.
02-12-2025 09:38:41 - PDXC Integration (Work notes)
Assigned to Ashish Anand.
&lt;br/&gt;awaiting customer respond
02-12-2025 09:38:41 - PDXC Integration (Work notes)
Assigned to Ashish Anand.
02-12-2025 09:38:33 - PDXC Integration (Additional comments)
ashish.anand@dxc.com: awaiting customer respond
01-12-2025 11:12:29 - PDXC Integration (Work notes)
Assigned to Ashish Anand.
01-12-2025 09:26:39 - Eunice Thai (Work notes)
Platform DXC Integration incident INC0566465 updated INC40136370
01-12-2025 09:26:35 - Eunice Thai (Work notes)
ESM IM: DXC Solutions is a non incident group and should not have incidents assigned here unless explicitly agreed with the solutions team. Team should hold the incident and work with Solutions directly offline to resolve.
28-11-2025 16:44:48 - PDXC Integration (Work notes)
Based on the comments on the previous  incident , I'm assigning  it to  Solutions QLR
28-11-2025 16:31:18 - PDXC Integration (Work notes)
Assigned to Gouru Vivek.
27-11-2025 17:01:38 - PDXC Integration (Work notes)
Assigned to Gouru Vivek.
27-11-2025 17:01:34 - PDXC Integration (Work notes)
Assigned to Gouru Vivek.
27-11-2025 17:01:27 - PDXC Integration (Additional comments)
gouru.vivek@dxc.com: We are Working on this INC
27-11-2025 16:45:19 - Eunice Thai (Work notes)
Platform DXC Integration incident INC0566465 updated INC40136370
27-11-2025 16:45:13 - Eunice Thai (Work notes)
ESM IM: Ticket found within reporting as on hold awaiting caller for more than 5 days. Shifting back into active. Team please follow up with end user ASAP.
21-11-2025 17:04:08 - PDXC Integration (Work notes)
Assigned to Gouru Vivek.
21-11-2025 17:04:01 - PDXC Integration (Additional comments)
gouru.vivek@dxc.com: We are Working on this INC
20-11-2025 12:08:48 - PDXC Integration (Work notes)
Assigned to Gouru Vivek.
17-11-2025 13:03:20 - Raegan Munro (Work notes)
Platform DXC Integration incident INC0566465 updated INC40136370
17-11-2025 13:03:15 - Raegan Munro (Work notes)
From: Nagolu, Venkateshwarlu &lt;v.nagolu@dxc.com&gt; 
Sent: Monday, 17 November 2025 2:00 PM
To: Humady, Abigail &lt;abigail.humady@dxc.com&gt;; Van Der Merwe, Chantel &lt;chantel.vandermerwe@qr.com.au&gt;
Cc: Cleofe, Karl Marx &lt;kcleofe@dxc.com&gt;; IT Service Desk &lt;ITServiceDesk@qr.com.au&gt;; Cyber NSS QR &lt;cyber_nss_qr@dxc.com&gt;
Subject: RE: SAprouter INC0566465
Hi Aby, Thank you for sharing the source and destination, Let me check and update the details ASAP. Best Regards, Venkateshwarlu Nagolu Professional Information Security v. nagolu@ dxc. com Hyderabad Sattva Knowledge Park - Hi-Tech City (CSC Location)
ZjQcmQRYFpfptBannerStart
[EXTERNAL EMAIL]: 
This email originated from outside Queensland Rail. Do not click on links or open attachments unless you recognise the sender and know the content is safe. 
    Report Phish     
ZjQcmQRYFpfptBannerEnd
Hi Aby,
Thank you for sharing the source and destination, Let me check and update the details ASAP.
Best Regards,
Venkateshwarlu Nagolu
Professional Information Security
v.nagolu@dxc.com
Hyderabad Sattva Knowledge Park - Hi-Tech City (CSC Location) India 
Mobile | +91-9573412111
From: Humady, Abigail &lt;abigail.humady@dxc.com&gt; 
Sent: Monday, November 17, 2025 8:20 AM
To: Van Der Merwe, Chantel &lt;chantel.vandermerwe@qr.com.au&gt;; Nagolu, Venkateshwarlu &lt;v.nagolu@dxc.com&gt;
Cc: Cleofe, Karl Marx &lt;kcleofe@dxc.com&gt;
Subject: RE: SAprouter INC0566465
Hi Ventakesh, 
As per email  that I shared with you,  here are the source and destination that we allow: 
1. Outbound traffic – from SAProuter to SAP support
2. Inbound traffic – from SAP support to Saprouter
Thanks, 
Aby
From: Van Der Merwe, Chantel &lt;chantel.vandermerwe@qr.com.au&gt; 
Sent: Monday, 17 November 2025 10:07 am
To: Nagolu, Venkateshwarlu &lt;v.nagolu@dxc.com&gt;; Humady, Abigail &lt;abigail.humady@dxc.com&gt;
Cc: Cleofe, Karl Marx &lt;kcleofe@dxc.com&gt;
Subject: SAprouter INC0566465
HI Venkatesh 
Please work with Abi and Karl on the saprouter issue
Guys Vankatesh requested:  Could you please share the source and destination details for collecting the firewall log's
Thanks and Regards,
CHANTEL VAN DER MERWE
SAP BASIS
Queensland Rail 
11th Floor, Railcentre 1, 305 Edward Street
M: +61 42  818 4324 DXC Oxygen
Queensland Rail Email Disclaimer : https://www.queenslandrail.com.au/aboutus/legal/email-disclaimer
17-11-2025 12:05:23 - Chantel van der Merwe (Work notes)
Platform DXC Integration incident INC0566465 updated INC40136370
17-11-2025 12:05:19 - Chantel van der Merwe (Work notes)
Can you please also email and or teams message when need information  - you pasted in teh 5th of November  but Aby does nothave QR snow so she did not know you need information , thanks
12-11-2025 19:01:50 - PDXC Integration (Work notes)
Assigned to Venkateshwarlu Nagolu.
12-11-2025 19:01:43 - PDXC Integration (Work notes)
Assigned to Venkateshwarlu Nagolu.
12-11-2025 19:01:35 - PDXC Integration (Additional comments)
v.nagolu@dxc.com: Working on this INC
12-11-2025 10:37:58 - Eunice Thai (Work notes)
Platform DXC Integration incident INC0566465 updated INC40136370
12-11-2025 10:37:53 - Eunice Thai (Work notes)
ESM IM: Ticket found within reporting as on hold awaiting caller for more than 5 days. Shifting back into active. Team please follow up with end user ASAP.
05-11-2025 20:26:49 - PDXC Integration (Work notes)
Assigned to Venkateshwarlu Nagolu.
05-11-2025 20:25:57 - PDXC Integration (Work notes)
Assigned to Venkateshwarlu Nagolu.
05-11-2025 20:25:56 - PDXC Integration (Additional comments)
v.nagolu@dxc.com: Could you please share the source and destination details for collecting the firewall log's
05-11-2025 16:19:09 - PDXC Integration (Work notes)
Assigned to Venkateshwarlu Nagolu.
05-11-2025 16:18:59 - PDXC Integration (Work notes)
Assigned to Venkateshwarlu Nagolu.
05-11-2025 16:18:56 - PDXC Integration (Additional comments)
v.nagolu@dxc.com: Could you please share the source and destination details for collecting the firewall log's
05-11-2025 16:18:20 - PDXC Integration (Work notes)
Assigned to Venkateshwarlu Nagolu.
05-11-2025 16:14:48 - PDXC Integration (Work notes)
Assigned to Venkateshwarlu Nagolu.
05-11-2025 16:14:37 - PDXC Integration (Work notes)
Assigned to Venkateshwarlu Nagolu.
05-11-2025 16:14:34 - PDXC Integration (Additional comments)
v.nagolu@dxc.com: Could you please share the source and destination details for collecting the firewall log's
05-11-2025 16:13:39 - PDXC Integration (Work notes)
Assigned to Venkateshwarlu Nagolu.
05-11-2025 16:13:37 - PDXC Integration (Work notes)
Assigned to Venkateshwarlu Nagolu.
05-11-2025 16:13:32 - PDXC Integration (Additional comments)
v.nagolu@dxc.com: C
05-11-2025 11:01:37 - PDXC Integration (Work notes)
Assigned to Venkateshwarlu Nagolu.
05-11-2025 11:01:29 - PDXC Integration (Work notes)
Assigned to Venkateshwarlu Nagolu.
05-11-2025 11:01:21 - PDXC Integration (Additional comments)
v.nagolu@dxc.com: Working on this INC
05-11-2025 11:00:41 - PDXC Integration (Work notes)
Assigned to Venkateshwarlu Nagolu.
04-11-2025 01:32:47 - PDXC Integration (Work notes)
Assigned to Venkateshwarlu Nagolu.
04-11-2025 01:32:47 - PDXC Integration (Work notes)
Assigned to Venkateshwarlu Nagolu.
04-11-2025 01:32:43 - PDXC Integration (Additional comments)
v.nagolu@dxc.com: Working on this INC
04-11-2025 01:32:39 - PDXC Integration (Work notes)
Assigned to Venkateshwarlu Nagolu.
30-10-2025 16:52:57 - PDXC Integration (Work notes)
Assigned to Venkateshwarlu Nagolu.
30-10-2025 16:52:49 - PDXC Integration (Work notes)
Assigned to Venkateshwarlu Nagolu.
30-10-2025 16:52:41 - PDXC Integration (Additional comments)
v.nagolu@dxc.com: Working on this INC
30-10-2025 08:17:39 - PDXC Integration (Work notes)
Assigned to Venkateshwarlu Nagolu.
29-10-2025 13:47:19 - PDXC Integration (Work notes)
Vendor Referenced this CI Value on Creation not found in database : SAP Router
Vendor Referenced this Business Service Value on Creation not found in database : SAP Router
29-10-2025 13:47:00 - Raegan Munro (Work notes)
Platform DXC Integration incident INC0566465 created INC40136370
29-10-2025 13:46:50 - Raegan Munro (Work notes)
Attachment(s) not E-bonded as they exceeded the allowed size of 3.7MB
29-10-2025 13:46:50 - Raegan Munro (Work notes)
Assigning to Firewall to confirm if this is something they are able to assist with.
29-10-2025 13:45:53 - Raegan Munro (Work notes)
Investigating.
</t>
  </si>
  <si>
    <t xml:space="preserve">
 2025-10-29 13:26:29 Cameron Horn - Assigned to is Fred Shea was 
 2025-10-29 13:46:50 Raegan Munro - Assignment Group is DXC Security Firewall Management was Global Service Desk
 2025-10-30 16:52:41 PDXC Integration - State is On Hold was Work in Progress
 2025-11-04 01:32:29 PDXC Integration - State is Work in Progress was On Hold
 2025-11-04 01:32:43 PDXC Integration - State is On Hold was Work in Progress
 2025-11-05 11:00:38 PDXC Integration - State is Work in Progress was On Hold
 2025-11-05 11:01:21 PDXC Integration - State is On Hold was Work in Progress
 2025-11-05 16:13:32 PDXC Integration - State is Work in Progress was On Hold
 2025-11-05 16:14:34 PDXC Integration - State is On Hold was Work in Progress
 2025-11-05 16:18:15 PDXC Integration - State is Work in Progress was On Hold
 2025-11-05 16:18:56 PDXC Integration - State is On Hold was Work in Progress
 2025-11-12 10:37:53 Eunice Thai - State is Work in Progress was On Hold
 2025-11-12 19:01:35 PDXC Integration - State is On Hold was Work in Progress
 2025-11-27 16:45:13 Eunice Thai - State is Work in Progress was On Hold
 2025-11-27 17:01:27 PDXC Integration - State is On Hold was Work in Progress
 2025-11-28 16:31:14 PDXC Integration - State is Work in Progress was On Hold
 2025-11-28 16:44:42 PDXC Integration - Assignment Group is DXC Solutions was DXC Security Firewall Management
 2025-12-01 09:26:35 Eunice Thai - Assignment Group is DXC Security Firewall Management was DXC Solutions
 2025-12-02 09:38:31 PDXC Integration - State is On Hold was Work in Progress
 2025-12-12 17:51:58 PDXC Integration - State is Work in Progress was On Hold
 2025-12-12 17:52:42 PDXC Integration - State is Resolved was Work in Progress</t>
  </si>
  <si>
    <t xml:space="preserve">12-12-2025 09:35:32 - PDXC Integration (Work notes)
Assigned to Eric Hanneman.
&lt;br/&gt;Replacement device SL233054 provided. Incident closed.
12-12-2025 09:35:19 - PDXC Integration (Work notes)
Assigned to Eric Hanneman.
&lt;br/&gt;Replacement device SL233054 provided. Incident closed.
12-12-2025 09:35:10 - PDXC Integration (Additional comments)
ehanneman2@dxc.com: Resolving incident.  Will reopen when required.
12-12-2025 09:34:18 - PDXC Integration (Work notes)
Assigned to Eric Hanneman.
&lt;br/&gt;From: Hanneman, Eric 
Sent: Friday, 12 December 2025 09:34
To: Regitz, Robert &lt;Robert.Regitz@qr.com.au&gt;
Subject: RE: INC40174594 - Report an ICT Incident/Problem (Robert Regitz) (OneDrive)
Hi Rob,
I have a laptop waiting at the Mayne tech bar for this request.  When you have the chance, please come in to pick the device (SL233054) up and we’ll reopen the incident to get you up and working on the new device.
I’m closing INC40174594 for now.
Regards,
Eric
10-12-2025 09:45:34 - PDXC Integration (Work notes)
Assigned to Eric Hanneman.
&lt;br/&gt;Awaiting Rob's arrival to Mayne tech bar to pick up SL233054.
09-12-2025 09:58:49 - PDXC Integration (Work notes)
Assigned to Eric Hanneman.
09-12-2025 09:54:34 - PDXC Integration (Work notes)
Assigned to Eric Hanneman.
&lt;br/&gt;From: Regitz, Robert &lt;Robert.Regitz@qr.com.au&gt; 
Sent: Tuesday, 9 December 2025 08:55
To: Hanneman, Eric &lt;eric.hanneman@qr.com.au&gt;
Subject: RE: INC40174594 - Report an ICT Incident/Problem (Robert Regitz) (OneDrive)
Hi Eric
I will surely attempt to.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08-12-2025 11:33:44 - PDXC Integration (Work notes)
Assigned to Eric Hanneman.
08-12-2025 11:33:08 - PDXC Integration (Work notes)
Assigned to Eric Hanneman.
&lt;br/&gt;From: Hanneman, Eric 
Sent: Monday, 8 December 2025 11:33
To: Regitz, Robert &lt;Robert.Regitz@qr.com.au&gt;
Subject: RE: INC40174594 - Report an ICT Incident/Problem (Robert Regitz) (OneDrive)
Hi Rob,
I’m out at Mayne tech bar all this week if you have some time to come out and grab the replacement device.
Regards,
Eric
04-12-2025 14:29:44 - PDXC Integration (Work notes)
Assigned to Eric Hanneman.
04-12-2025 14:29:24 - PDXC Integration (Work notes)
Assigned to Eric Hanneman.
&lt;br/&gt;From: Regitz, Robert &lt;Robert.Regitz@qr.com.au&gt; 
Sent: Thursday, 4 December 2025 11:15
To: Hanneman, Eric &lt;eric.hanneman@qr.com.au&gt;
Subject: RE: INC40174594 - Report an ICT Incident/Problem (Robert Regitz) (OneDrive)
Sorry mate but I’m acting day of ops this week so not yet.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04-12-2025 10:58:58 - PDXC Integration (Work notes)
Assigned to Eric Hanneman.
&lt;br/&gt;From: Hanneman, Eric 
Sent: Thursday, 4 December 2025 10:58
To: Regitz, Robert &lt;Robert.Regitz@qr.com.au&gt;
Subject: RE: INC40174594 - Report an ICT Incident/Problem (Robert Regitz) (OneDrive)
Hi Rob,
Just checking back in to see if you’ve had a chance to grab the replacement device.
Regards,
Eric
04-12-2025 10:57:34 - PDXC Integration (Work notes)
Assigned to Eric Hanneman.
&lt;br/&gt;No one has logged into SL233054, SN: 0F336MV23413FB, QRSL-BsyI2q0Aqs yet.
03-12-2025 09:39:15 - PDXC Integration (Work notes)
Assigned to Eric Hanneman.
&lt;br/&gt;Awaiting response from Rob.
03-12-2025 09:37:04 - PDXC Integration (Work notes)
Assigned to Eric Hanneman.
&lt;br/&gt;From: Regitz, Robert &lt;Robert.Regitz@qr.com.au&gt; 
Sent: Tuesday, 2 December 2025 11:15
To: Hanneman, Eric &lt;eric.hanneman@qr.com.au&gt;
Subject: RE: INC40174594 - Report an ICT Incident/Problem (Robert Regitz) (OneDrive)
Hi Eric
Trying to head down today mate.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02-12-2025 11:04:44 - PDXC Integration (Work notes)
Assigned to Eric Hanneman.
02-12-2025 11:03:58 - PDXC Integration (Work notes)
Assigned to Eric Hanneman.
&lt;br/&gt;From: Hanneman, Eric 
Sent: Tuesday, 2 December 2025 11:03
To: Regitz, Robert &lt;Robert.Regitz@qr.com.au&gt;
Subject: RE: INC40174594 - Report an ICT Incident/Problem (Robert Regitz) (OneDrive)
Hi Rob,
I was just checking back to see if you were able to grab the laptop from the Mayne tech bar?
Regards,
Eric
01-12-2025 10:26:45 - PDXC Integration (Work notes)
Assigned to Eric Hanneman.
01-12-2025 10:26:25 - PDXC Integration (Work notes)
Assigned to Eric Hanneman.
&lt;br/&gt;Awaiting Rob's arrival to the Mayne tech bar to pickup SL233054.  Nandha to assist.
27-11-2025 09:27:24 - PDXC Integration (Work notes)
Assigned to Eric Hanneman.
&lt;br/&gt;From: Regitz, Robert &lt;Robert.Regitz@qr.com.au&gt; 
Sent: Wednesday, 26 November 2025 12:12
To: Hanneman, Eric &lt;eric.hanneman@qr.com.au&gt;
Subject: RE: INC40174594 - Report an ICT Incident/Problem (Robert Regitz) (OneDrive)
Will do. Cheers mate!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26-11-2025 11:42:58 - PDXC Integration (Work notes)
Assigned to Eric Hanneman.
26-11-2025 11:42:18 - PDXC Integration (Work notes)
Assigned to Eric Hanneman.
&lt;br/&gt;From: Hanneman, Eric 
Sent: Wednesday, 26 November 2025 11:41
To: Regitz, Robert &lt;Robert.Regitz@qr.com.au&gt;
Subject: RE: INC40174594 - Report an ICT Incident/Problem (Robert Regitz) (OneDrive)
Hi Rob,
In speaking to the 2 techs out at the Mayne Yard tech bar, they have a Surface laptop 5 that can be used as a replacement unit for you.  
When you have time, can you go over to the tech bar and log into the device (take it with you) and work with the onsite tech to make sure One Drive is working / syncing content.  At that stage, I’ll work with helping get the content from your old device to the new device and then up to OneDrive.
Thank you,
Eric
26-11-2025 11:35:49 - PDXC Integration (Work notes)
Assigned to Eric Hanneman.
&lt;br/&gt;Found that a spare SL5 is located at Mayne tech bar - SL233054.  This device can be used to move forward with this request.
26-11-2025 11:15:08 - PDXC Integration (Work notes)
Assigned to Eric Hanneman.
&lt;br/&gt;Go forward plan is to secure a SL5 w/512GB of hard drive space instead of 256GB hard drive on SL4.  
He said that Mayne yard tech bar works better for him instead of the city.  Will work with Bibas and Joy (working at Mayne this week) to have a replacement out there, ready for when Rob can arrive.
Once Rob is logged in, make sure that OneDrive is syncing correctly on new device.  
After this, map a network drive (on new machine) to the old machine and then assist Rob with copying data over so he knows how the process works.  
Rob to clean up OneDrive files / folders on old laptop in the meantime.
26-11-2025 10:36:54 - PDXC Integration (Work notes)
Assigned to Eric Hanneman.
26-11-2025 10:36:48 - PDXC Integration (Work notes)
Assigned to Eric Hanneman.
&lt;br/&gt;Added attachment ::  Capture_1.JPG
26-11-2025 10:36:18 - PDXC Integration (Work notes)
Assigned to Eric Hanneman.
&lt;br/&gt;Total free space after clean up is 68.3 GB.
Total space used in OneDrive is 144 GB.
25-11-2025 14:54:15 - PDXC Integration (Work notes)
Assigned to Eric Hanneman.
25-11-2025 14:53:24 - PDXC Integration (Work notes)
Assigned to Eric Hanneman.
&lt;br/&gt;From: Hanneman, Eric 
Sent: Tuesday, 25 November 2025 14:52
To: Regitz, Robert &lt;Robert.Regitz@qr.com.au&gt;
Subject: RE: INC40174594 - Report an ICT Incident/Problem (Robert Regitz) (OneDrive)
Hi Rob,
That works for me!  I’ll add to the notes in the ticket.
Regards,
Eric
ERIC HANNEMAN
ICT SITE SERVICES
RC1, Tech Bar, 
305 Edward St 
GPO Box-1429 • Brisbane, QLD 4000 
W: queenslandrail.com.au
Planned leave / Public Holiday: None
From: Regitz, Robert &lt;Robert.Regitz@qr.com.au&gt; 
Sent: Tuesday, 25 November 2025 14:38
To: Hanneman, Eric &lt;eric.hanneman@qr.com.au&gt;
Subject: RE: INC40174594 - Report an ICT Incident/Problem (Robert Regitz) (OneDrive)
Hi Eric
I have put aside an hour tomorrow morning from 1000-1100. Does this suit you?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25-11-2025 10:25:29 - PDXC Integration (Work notes)
Assigned to Eric Hanneman.
&lt;br/&gt;Awaiting response from Rob, email sent.
24-11-2025 13:12:49 - PDXC Integration (Work notes)
Assigned to Eric Hanneman.
24-11-2025 11:01:24 - PDXC Integration (Work notes)
Assigned to Eric Hanneman.
&lt;br/&gt;From: Hanneman, Eric 
Sent: Monday, 24 November 2025 11:01
To: Regitz, Robert &lt;Robert.Regitz@qr.com.au&gt;
Subject: RE: INC40174594 - Report an ICT Incident/Problem (Robert Regitz) (OneDrive)
Hi Rob,
Any chance to look at this, this week?  I would need to back up all your OneDrive files to another location and then uninstall / reinstall OneDrive for this to go smoothly.  It may take a while to copy the content to a 3rd location then a bit longer to sync them up to the cloud.  It may take an hour or more.
Regards,
Eric
21-11-2025 15:07:23 - PDXC Integration (Work notes)
Assigned to Eric Hanneman.
&lt;br/&gt;Called and left Rob a VM on 0414207543
21-11-2025 15:07:13 - PDXC Integration (Work notes)
Assigned to Eric Hanneman.
&lt;br/&gt;From: Regitz, Robert &lt;Robert.Regitz@qr.com.au&gt; 
Sent: Friday, 21 November 2025 13:25
To: Hanneman, Eric &lt;eric.hanneman@qr.com.au&gt;
Subject: RE: INC40174594 - Report an ICT Incident/Problem (Robert Regitz) (OneDrive)
Hi Eric
Any time this afternoon mate.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21-11-2025 11:32:58 - PDXC Integration (Work notes)
Assigned to Eric Hanneman.
21-11-2025 11:32:28 - PDXC Integration (Work notes)
Assigned to Eric Hanneman.
&lt;br/&gt;From: Hanneman, Eric 
Sent: Friday, 21 November 2025 11:32
To: Regitz, Robert &lt;Robert.Regitz@qr.com.au&gt;
Subject: FW: INC40174594 - Report an ICT Incident/Problem (Robert Regitz) (OneDrive)
Hi Rob,
Would you have some time today for me to remotely access your machine and do some manual work on OneDrive on your laptop?
Regards,
Eric
21-11-2025 11:30:58 - PDXC Integration (Work notes)
Assigned to Eric Hanneman.
&lt;br/&gt;Remotely accessed Rob's laptop and found that OneDrive is no longer syncing and 1/2 - 2/3  of his locally cached content / documents are not up in the cloud.
Tried running Restart of OneDrive from NextThink Actions, was prompted to restart the device.  This failed to resolve.
Also ran the action Repair on the device.  This did not resolve either.
Will need to manually move OneDrive cached content to another location (C:\Temp) and then reinstall OneDrive.  Move content back manually.
21-11-2025 11:25:58 - PDXC Integration (Work notes)
Assigned to Eric Hanneman.
&lt;br/&gt;From: Hanneman, Eric 
Sent: Wednesday, 19 November 2025 16:01
To: Regitz, Robert &lt;Robert.Regitz@qr.com.au&gt;
Subject: RE: INC40174594 - Report an ICT Incident/Problem (Robert Regitz) (OneDrive)
Hi Rob,
Sure, I’ll call you in a couple mins.  I’m here till 5.
Regards,
Eric
ERIC HANNEMAN
ICT SITE SERVICES
RC1, Tech Bar, 
305 Edward St 
GPO Box-1429 • Brisbane, QLD 4000 
W: queenslandrail.com.au
Planned leave / Public Holiday: None
From: Regitz, Robert &lt;Robert.Regitz@qr.com.au&gt; 
Sent: Wednesday, 19 November 2025 15:18
To: Hanneman, Eric &lt;eric.hanneman@qr.com.au&gt;
Subject: RE: INC40174594 - Report an ICT Incident/Problem (Robert Regitz) (OneDrive)
Hi Eric
I am free at 1600. Does that work?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19-11-2025 13:44:23 - PDXC Integration (Work notes)
Assigned to Eric Hanneman.
19-11-2025 13:43:43 - PDXC Integration (Work notes)
Assigned to Eric Hanneman.
&lt;br/&gt;From: Hanneman, Eric 
Sent: Wednesday, 19 November 2025 13:43
To: Regitz, Robert &lt;Robert.Regitz@qr.com.au&gt;
Subject: RE: INC40174594 - Report an ICT Incident/Problem (Robert Regitz) (OneDrive)
Hi Rob,
Do you have some time today for a remote session to try and resolve your OneDrive issue?
Regards,
Eric
18-11-2025 16:54:48 - PDXC Integration (Work notes)
Assigned to Eric Hanneman.
18-11-2025 16:54:48 - PDXC Integration (Work notes)
Assigned to Eric Hanneman.
18-11-2025 16:54:43 - PDXC Integration (Work notes)
Assigned to Eric Hanneman.
&lt;br/&gt;No call received.  Will follow up tomorrow.
18-11-2025 16:54:43 - PDXC Integration (Additional comments)
ehanneman2@dxc.com: Waiting for call from Rob
18-11-2025 16:49:03 - PDXC Integration (Work notes)
Assigned to Eric Hanneman.
&lt;br/&gt;From: Regitz, Robert &lt;Robert.Regitz@qr.com.au&gt; 
Sent: Monday, 17 November 2025 15:02
To: Hanneman, Eric &lt;eric.hanneman@qr.com.au&gt;
Subject: Re: INC40174594 - Report an ICT Incident/Problem (Robert Regitz) (OneDrive)
Hi Eric 
I will give you a call tomorrow.
Thanks
Rob
17-11-2025 13:51:23 - PDXC Integration (Work notes)
Assigned to Eric Hanneman.
17-11-2025 13:50:23 - PDXC Integration (Work notes)
Assigned to Eric Hanneman.
&lt;br/&gt;From: Hanneman, Eric 
Sent: Monday, 17 November 2025 13:50
To: Regitz, Robert &lt;Robert.Regitz@qr.com.au&gt;
Subject: RE: INC40174594 - Report an ICT Incident/Problem (Robert Regitz) (OneDrive)
Hi Rob,
I was just checking back to see if you have time this week for a call / remote session regarding OneDrive?
Regards,
Eric
14-11-2025 15:54:34 - PDXC Integration (Work notes)
Assigned to Eric Hanneman.
14-11-2025 15:54:13 - PDXC Integration (Work notes)
Assigned to Eric Hanneman.
&lt;br/&gt;From: Hanneman, Eric 
Sent: Friday, 14 November 2025 15:54
To: Regitz, Robert &lt;Robert.Regitz@qr.com.au&gt;
Subject: RE: INC40174594 - Report an ICT Incident/Problem (Robert Regitz) (OneDrive)
Hi Rob,
No worries, I’ll leave it open and check back with you early next week if that’s ok?  
Regards,
Eric
14-11-2025 15:52:53 - PDXC Integration (Work notes)
Assigned to Eric Hanneman.
&lt;br/&gt;From: Regitz, Robert &lt;Robert.Regitz@qr.com.au&gt; 
Sent: Friday, 14 November 2025 11:19
To: Hanneman, Eric &lt;eric.hanneman@qr.com.au&gt;
Subject: RE: INC40174594 - Report an ICT Incident/Problem (Robert Regitz) (OneDrive)
Hi Eric
I’m sorry but I’ve been in meetings and training for the last 3 days. If you need to close the ticket I will just reopen next week when I have time to address.
Thanks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14-11-2025 10:56:58 - PDXC Integration (Work notes)
Assigned to Eric Hanneman.
14-11-2025 10:56:38 - PDXC Integration (Work notes)
Assigned to Eric Hanneman.
&lt;br/&gt;From: Hanneman, Eric 
Sent: Friday, 14 November 2025 10:56
To: Regitz, Robert &lt;Robert.Regitz@qr.com.au&gt;
Subject: RE: INC40174594 - Report an ICT Incident/Problem (Robert Regitz) (OneDrive)
Hi Rob,
I am writing regarding an incident raised – OneDrive issues; I have attempted contacting you a number of times via email / phone (VM), however, could not get through. I will be closing this incident if there is no response by COB today.
However, if you are experiencing any further issues, please do not hesitate to contact the Service Desk on 07 3072 5000 or please attend the CBD tech bar given the nature of the issue.
Regards,
Eric
13-11-2025 14:45:53 - PDXC Integration (Work notes)
Assigned to Eric Hanneman.
13-11-2025 14:45:29 - PDXC Integration (Work notes)
Assigned to Eric Hanneman.
&lt;br/&gt;Called and left VM on 0414207543 for Rob. Awaiting customer call back.
12-11-2025 12:12:19 - PDXC Integration (Work notes)
Assigned to Eric Hanneman.
12-11-2025 12:09:14 - PDXC Integration (Work notes)
Assigned to Eric Hanneman.
&lt;br/&gt;Called and left VM on 0414207543 for Rob.  Awaiting customer call back.
12-11-2025 12:08:49 - PDXC Integration (Work notes)
Assigned to Eric Hanneman.
&lt;br/&gt;From: Regitz, Robert &lt;Robert.Regitz@qr.com.au&gt; 
Sent: Tuesday, 11 November 2025 17:28
To: Hanneman, Eric &lt;eric.hanneman@qr.com.au&gt;
Subject: RE: INC40174594 - Report an ICT Incident/Problem (Robert Regitz) (OneDrive)
Hi Eric
I could make time between 0700 – 1100.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Mon Tue Wed Thu Fri  
  OFF 0900-1800 0600-1500 0600-1500 0600-1500
11-11-2025 16:39:59 - PDXC Integration (Work notes)
Assigned to Eric Hanneman.
&lt;br/&gt;From: Hanneman, Eric 
Sent: Tuesday, 11 November 2025 16:39
To: Regitz, Robert &lt;Robert.Regitz@qr.com.au&gt;
Subject: RE: INC40174594 - Report an ICT Incident/Problem (Robert Regitz) (OneDrive)
Hi Rob,
It’s been a busy day at the tech bar I’m working at (customer facing), would you have time to review this tomorrow?
Regards,
Eric
10-11-2025 09:41:40 - PDXC Integration (Work notes)
Assigned to Eric Hanneman.
&lt;br/&gt;Follow up call scheduled for 11/11.
07-11-2025 11:59:43 - PDXC Integration (Work notes)
Assigned to Eric Hanneman.
07-11-2025 11:59:39 - PDXC Integration (Work notes)
Assigned to Eric Hanneman.
07-11-2025 11:59:30 - PDXC Integration (Additional comments)
ehanneman2@dxc.com: Follow up call scheduled for 11/11.
07-11-2025 11:58:43 - PDXC Integration (Work notes)
Assigned to Eric Hanneman.
&lt;br/&gt;Called and spoke to Rob, he's currently busy with work and can not look at it now.  He's asked to be contacted next Tuesday to review.
07-11-2025 11:55:50 - PDXC Integration (Work notes)
Assigned to Eric Hanneman.
&lt;br/&gt;From: Regitz, Robert &lt;Robert.Regitz@qr.com.au&gt; 
Sent: Wednesday, 5 November 2025 06:53
To: Hanneman, Eric &lt;eric.hanneman@qr.com.au&gt;
Subject: RE: INC40174594 - Report an ICT Incident/Problem (Robert Regitz) (OneDrive)
Hi Eric
Still having issues.
Cheers
ROB REGITZ
TRACTION OVERHEAD SUPERVISOR - MAINTENANCE
Shed 4, 347 Bilsen Rd 
Geebung, QLD 4034 
M: 0414 207 543 
W: queenslandrail.com.au
“Nothing you do today will be as important as going home to your family and loved ones”
Make flexibility work – if you receive an email from me outside of normal business hours,
it’s because I’m sending it at a time that suits me.  I’m not expecting you to read it or reply
until normal business hours.
04-11-2025 16:46:29 - PDXC Integration (Work notes)
Assigned to Eric Hanneman.
04-11-2025 16:46:29 - PDXC Integration (Work notes)
Assigned to Eric Hanneman.
04-11-2025 16:46:20 - PDXC Integration (Additional comments)
ehanneman2@dxc.com: Awaiting response from Robert, email sent.
04-11-2025 16:45:49 - PDXC Integration (Work notes)
Assigned to Eric Hanneman.
&lt;br/&gt;From: Hanneman, Eric 
Sent: Tuesday, 4 November 2025 16:45
To: Regitz, Robert &lt;Robert.Regitz@qr.com.au&gt;
Subject: INC40174594 - Report an ICT Incident/Problem (Robert Regitz) (OneDrive)
Hi Robert,
I was passed an incident (following up) that stated you were experiencing an issue with OneDrive.  Have you found this to be resolved, no further issues?  Or do you still require assistance?
Regards,
Eric
03-11-2025 10:31:30 - PDXC Integration (Work notes)
Assigned to Eric Hanneman.
31-10-2025 16:31:37 - Shane Kmet (Work notes)
Platform DXC Integration incident INC0566439 updated INC40174594
31-10-2025 16:31:33 - Shane Kmet (Work notes)
Spoke to Gilebrt RDS, advised that this appeasr to be of OneDrive app crashing
Was advcised to snd to Desktop CBD
--
In responce to O365 requset for info, Per notes on this ticket,  the support offered was;
Remoted onto pc
opened OneDrive app - user wasn't signed in
OneDrive signed user onto pc
asked user to try to replicate this issue again
User advised that everything seems to be working but would like the ticket to stay open for a day or two to see if the issue happens again
** Issue was then temp resolved but issue then returned
31-10-2025 16:31:29 - Shane Kmet (Work notes)
Platform DXC Integration incident INC0566439 updated INC40174594
31-10-2025 16:26:50 - PDXC Integration (Work notes)
Description says "Issues with OneDrive"
Kindly provide detail description of issue and what steps were taken to try to troubleshoot issue.
31-10-2025 14:47:15 - Robert Regitz (Work notes)
Platform DXC Integration incident INC0566439 updated INC40174594
31-10-2025 14:47:11 - Robert Regitz (Additional comments)
Still experiencing software issues.
31-10-2025 12:56:47 - PDXC Integration (Work notes)
Assigned to Sonia Pandey.
31-10-2025 12:01:20 - PDXC Integration (Work notes)
Added attachment ::  QLDRail_INC added (CNDEF0001178) - Capture.JPG
31-10-2025 11:57:41 - Frederic Shea (Work notes)
Platform DXC Integration incident INC0566439 created INC40174594
31-10-2025 11:57:29 - Frederic Shea (Work notes)
SDA assigning to DXC O365 Messaging
31-10-2025 11:27:02 - Frederic Shea (Work notes)
From: Regitz, Robert &lt;Robert.Regitz@qr.com.au&gt; 
Sent: Friday, October 31, 2025 12:20 PM
To: IT Service Desk &lt;ITServiceDesk@qr.com.au&gt;
Subject: Re: INC0566439 - Issues with OneDrive
Hi
Still playing up unfortunately.
Thanks
Rob
31-10-2025 06:28:24 - Cameron Horn (Work notes)
From: Regitz, Robert &lt;Robert.Regitz@qr.com.au&gt; 
Sent: Friday, October 31, 2025 7:23 AM
To: IT Service Desk &lt;ITServiceDesk@qr.com.au&gt;
Subject: Automatic reply: INC0566439 - Issues with OneDrive
Thanks for your email. I will be on leave from 31/10/2025 until 4/11/2025. For anything urgent, please call Keenan Goffey 0416 156 046, otherwise I will respond to your email when I return to the office. 
Regards
Rob
31-10-2025 06:23:09 - Frederic Shea (Work notes)
From: IT Service Desk 
Sent: Friday, October 31, 2025 7:23 AM
To: Regitz, Robert &lt;Robert.Regitz@qr.com.au&gt;
Subject: INC0566439 - Issues with OneDrive
Hey Rob,
We are just reaching out in regard to a ticket that you have active with us; INC0566439 - Issues with OneDrive.
Could you please reach out so that we can assist you further with this matter, either by responding to this email or reaching out to us on 07 3072 5000.
Kind regards,
FREDERIC SHEA
ASSISTANT CUSTOMER SUPPORT
Level 3. 21 Kirksway Place 
Battery Point. Tasmania. 7004 
PH: 07 3072 5000 
Alt.PH: +61 7 3072 5000 
Email: ITServiceDesk@qr.com.au
31-10-2025 06:23:09 - Frederic Shea (Additional comments)
Hey Rob,
We are just reaching out in regard to a ticket that you have active with us; INC0566439 - Issues with OneDrive.
Could you please reach out so that we can assist you further with this matter, either by responding to this email or reaching out to us on 07 3072 5000.
Kind regards,
Frederic
30-10-2025 07:08:07 - Cameron Horn (Additional comments)
Good morning Rob,
I am reaching out about the one drive issue you were having.
I was wondering if you were still having the issue?
Kind regards,
Cameron
29-10-2025 16:19:59 - Zoe O'Brien (Work notes)
Description of Issue:
User called back regarding this incident
Troubleshooting:
Remoted onto pc
opened OneDrive app - user wasn't signed in
OneDrive signed user onto pc
asked user to try to replicate this issue again
User advised that everything seems to be working but would like the ticket to stay open for a day or two to see if the issue happens again
============================ 
Username: Rob Regitz
Employee ID: R203232
PC Name: QRSL-MWG0GFFR9I
Contact Number: 0414207543
29-10-2025 12:37:48 - Cameron Horn (Additional comments)
Hey Rob,
We are just reaching out in regard to a ticket that you have active with us; INC0566439 - Issues with OneDrive.
Could you please reach out so that we can assist you further with this matter, either by responding to this email or reaching out to us on 07 3072 5000.
Kind regards,
Cameron
29-10-2025 12:28:06 - Frederic Shea (Additional comments)
Hey Rob,
We are just reaching out in regard to a ticket that you have active with us; INC0566439 - Issues with OneDrive.
Could you please reach out so that we can assist you further with this matter, either by responding to this email or reaching out to us on 07 3072 5000.
Kind regards,
Frederic.
29-10-2025 12:28:06 - Frederic Shea (Work notes)
OBC - 0414 207 543, left VM
</t>
  </si>
  <si>
    <t xml:space="preserve">
 2025-10-29 12:26:46 Fred Shea - Assigned to is Fred Shea was 
 2025-10-29 12:37:48 Cameron Horn - State is On Hold was Work in Progress
 2025-10-31 11:57:29 Fred Shea - Assignment Group is DXC O365 Messaging was Global Service Desk
 2025-10-31 12:56:37 PDXC Integration - State is Work in Progress was On Hold
 2025-10-31 16:26:49 PDXC Integration - Assignment Group is Global Service Desk was DXC O365 Messaging
 2025-10-31 16:31:24 Shane Kmet - Assignment Group is DXC Desktop CBD was Global Service Desk
 2025-11-04 16:46:20 PDXC Integration - State is On Hold was Work in Progress
 2025-11-07 11:55:48 PDXC Integration - State is Work in Progress was On Hold
 2025-11-07 11:59:30 PDXC Integration - State is On Hold was Work in Progress
 2025-11-18 16:49:00 PDXC Integration - State is Work in Progress was On Hold
 2025-11-18 16:54:43 PDXC Integration - State is On Hold was Work in Progress
 2025-12-12 09:34:16 PDXC Integration - State is Work in Progress was On Hold
 2025-12-12 09:35:10 PDXC Integration - State is Resolved was Work in Progress</t>
  </si>
  <si>
    <t xml:space="preserve">
 2025-10-29 14:10:17 PDXC Integration - State is On Hold was Work in Progress
 2025-11-04 11:25:05 Eunice Thai - State is Work in Progress was On Hold
 2025-11-10 09:54:43 PDXC Integration - State is On Hold was Work in Progress
 2025-12-01 16:40:34 Eunice Thai - State is Work in Progress was On Hold
 2025-12-03 09:04:06 PDXC Integration - State is On Hold was Work in Progress
 2025-12-04 11:15:09 PDXC Integration - State is Work in Progress was On Hold
 2025-12-04 11:17:27 PDXC Integration - State is Resolved was Work in Progress
 2025-12-09 12:00:08  - State is Closed was Resolved</t>
  </si>
  <si>
    <t xml:space="preserve">
 2025-10-30 12:38:53 Jonathon Williams - State is On Hold was New
 2025-11-03 07:38:54 Jonathon Williams - Assigned to is Stephen Murphy was 
 2025-12-04 10:50:23 Jonathon Williams - State is Resolved was On Hold
 2025-12-09 11:00:08  - State is Closed was Resolved</t>
  </si>
  <si>
    <t>INC0566067</t>
  </si>
  <si>
    <t xml:space="preserve">09-12-2025 11:44:21 - Raegan Munro (Work notes)
.
09-12-2025 11:43:20 - Guest (Additional comments)
reply from: TrainingIntegration@QR.COM.AU
No worries.  You are booked in.
You should have received a confirmation email but let me know if it doesn't come through.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11:20:30 - Ross Hartigan (Additional comments)
reply from: ross.hartigan@qr.com.au
Thanks Duane,
Can we look at the 22nd morning session please.
Regards,
[Queensland Rail logo]
Ross Hartigan
Work Coordinator Fencing &amp; Civil Works
277 Bilsen Rd - Demount-1
277 Bilsen Rd Geebung 4034 * Sunshine
T: 07 30729124
M: 0407874310
W: queenslandrail.com.au&lt;http://queenslandrail.com.au/&gt;
[Merry Christmas GIFs and Xmas GIF Download Free]
09-12-2025 11:17:53 - Shane Kmet (Work notes)
.
09-12-2025 11:16:11 - Guest (Additional comments)
reply from: TrainingIntegration@QR.COM.AU
Hi Ross,
Sorry to hear you aren't well.  There are a lot of bugs floating around at the moment!
No worries with rescheduling.  These are the dates that we are preparing for January 2026.....
20 January 2026 - CPR - 2:00pm - Afternoon session only
22 January 2026 - CPR - 8:00am - Morning session only
27 January 2026 - CPR - 8:00am or 2:00pm
Please let me know if any of these dates suit.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Upcoming Leave Notice: Our team will be operating with skeleton staff from 22nd to 24th December. The team will then be on leave from 25th December to 2nd January, returning on Monday, 5th January.
Please note that we anticipate many vendors will be on their own shutdowns over the holiday period, which may limit training availability during this time. We appreciate your understanding and wish you a safe and joyful holiday season.
09-12-2025 06:49:47 - Ross Hartigan (Additional comments)
reply from: ross.hartigan@qr.com.au
Hi All,
Unfortunately, I can’t make this training today as I’m not well.
Could I please reschedule this for some dates from 12th January onwards please.
Thanks All.
Regards,
[Queensland Rail logo]
Ross Hartigan
Work Coordinator Fencing &amp; Civil Works
277 Bilsen Rd – Demount-1
277 Bilsen Rd Geebung 4034 • Sunshine
T: 07 30729124
M: 0407874310
W: queenslandrail.com.au&lt;http://queenslandrail.com.au/&gt;
[Merry Christmas GIFs and Xmas GIF Download Free]
28-10-2025 11:09:57 - Gilbert Noble (Work notes)
.
28-10-2025 10:54:10 - Guest (Additional comments)
reply from: TrainingIntegration@QR.COM.AU
Not a problem.  You have now been registered.
Cheers
Duane
[Queensland Rail logo]
PLANNING &amp; SCHEDULING
CAREER PATHWAYS &amp; TRAINING INTEGRATION
RC1 Level 6
305 Edward St • Brisbane, QLD 4000
T: MS Teams
M: 0460 306 882
W: queenslandrail.com.au&lt;https://urldefense.com/v3/__http:/queenslandrail.com.au/__;!!OewlTa1rXg!V1Lbweh07f5-lBN4hTmNJo7z2DXvNcJHlfp1OI1K1H15n7RcCB75reExZqz-w-ZIR5jx0aCBT_poJ9o7-MChARhmWW3R_oqz6vTT3v-A9A$&gt;
28-10-2025 07:56:44 - Ross Hartigan (Additional comments)
reply from: ross.hartigan@qr.com.au
Hi Duane,
Ill do the 9 December 2025 – 8:00am please.
Regards,
[Queensland Rail logo]
Ross Hartigan
Work Coordinator Fencing &amp; Civil Works
277 Bilsen Rd – Demount-1
277 Bilsen Rd Geebung 4034 • Sunshine
T: 07 30729124
M: 0407874310
W: queenslandrail.com.au&lt;http://queenslandrail.com.au/&gt;
[signature_405769258]
</t>
  </si>
  <si>
    <t xml:space="preserve">
 2025-10-28 07:57:11 Raegan Munro - State is Resolved was New
 2025-11-02 08:00:00  - State is Closed was Resolved</t>
  </si>
  <si>
    <t xml:space="preserve">09-12-2025 17:48:44 - PDXC Integration (Work notes)
Assigned to Harry Mabb.
&lt;br/&gt;Change to the GP Portal authentication portal has been made to allow Credentials and Certificate for Authentication. Awaiting confirmation from the affected users.
09-12-2025 17:48:14 - PDXC Integration (Work notes)
Assigned to Harry Mabb.
&lt;br/&gt;Change to the GP Portal authentication portal has been made to allow Credentials and Certificate for Authentication. Awaiting confirmation from the affected users.
09-12-2025 17:48:14 - PDXC Integration (Additional comments)
harrison.mabb@dxc.com: Hi All,
As discussed on teams.
Thank you for confirming that this MFA issue has now been resolved. and thank you for you patience and assistance with getting this resolved.
I am now closing this ticket.
Kind regards,
Harry.
09-12-2025 17:47:44 - PDXC Integration (Work notes)
Assigned to Harry Mabb.
08-12-2025 12:36:49 - PDXC Integration (Work notes)
Assigned to Harry Mabb.
08-12-2025 12:36:39 - PDXC Integration (Additional comments)
mansimran.singh@dxc.com: Change to the GP Portal authentication portal has been made to allow Credentials and Certificate for Authentication. We're waiting to hear back from the affected users to confirm if this has been resolved or not.
05-12-2025 16:02:38 - PDXC Integration (Work notes)
Assigned to Harry Mabb.
&lt;br/&gt;Implemented potential fix. Monitoring for the next couple of days and awaiting confirmation form the user
01-12-2025 16:45:04 - PDXC Integration (Work notes)
Assigned to Harry Mabb.
&lt;br/&gt;Awaiting call with Vendor and testing from the users
26-11-2025 16:47:28 - PDXC Integration (Work notes)
Assigned to Harry Mabb.
26-11-2025 16:46:25 - PDXC Integration (Work notes)
Assigned to Harry Mabb.
26-11-2025 16:46:20 - PDXC Integration (Additional comments)
harrison.mabb@dxc.com: Hi,
We have discussed this with the Firewall vendor and have made some adjustments on our side yesterday afternoon but looks like this has made no impact. Waiting for a call with the vendor around next steps so we can adjust the settings and then test these new settings. Thank you for your patience.
26-11-2025 16:25:58 - Eunice Thai (Work notes)
Platform DXC Integration incident INC0565909 updated INC40097440
26-11-2025 16:25:51 - Eunice Thai (Work notes)
ESM IM: Ticket found within reporting as on hold awaiting caller for more than 5 days. Shifting back into active. Team please follow up with end user ASAP.
21-11-2025 16:21:48 - PDXC Integration (Work notes)
Assigned to Harry Mabb.
21-11-2025 16:21:46 - PDXC Integration (Additional comments)
harrison.mabb@dxc.com: Hi Larissa,
We have discussed this with the Firewall vendor and have made some adjustments on our side yesterday afternoon. Just wanted to provide an update and we will keep this ticket open for the next few days to monitor and see if this has resolved the issue.
17-11-2025 14:54:03 - PDXC Integration (Work notes)
Assigned to Harry Mabb.
&lt;br/&gt;We have removed more Intune related FQDNs from the GP config and are awaiting confirmation from the user whether this issue is still occurring.
Awaiting reply
13-11-2025 16:20:43 - PDXC Integration (Work notes)
Assigned to Harry Mabb.
&lt;br/&gt;Just had a call with Palo Alto this afternoon and we need to collect the following from the user when this issue is present:
- Collect GP logs from the endpoint
- Date and time of the issue
- Generate tech support file on the Firewall
Awaiting response and GP logs from the users
11-11-2025 10:14:55 - Lateisha Horobin (Work notes)
Platform DXC Integration incident INC0565909 updated INC40097440
11-11-2025 10:14:51 - Lateisha Horobin (Additional comments)
Have logged for another person on - INC0569228
11-11-2025 10:13:27 - Lateisha Horobin (Work notes)
Platform DXC Integration incident INC0565909 updated INC40097440
11-11-2025 10:13:23 - Lateisha Horobin (Additional comments)
Have just logged for another person on - INC0569226
10-11-2025 12:43:25 - Lateisha Horobin (Work notes)
Platform DXC Integration incident INC0565909 updated INC40097440
10-11-2025 12:43:21 - Lateisha Horobin (Additional comments)
Hi Harry, nothing at this stage. Larissa is off today, however I have asked my team to let me know if this occurs for anyone as we are mostly working from home this week.
10-11-2025 08:39:50 - PDXC Integration (Work notes)
Assigned to Harry Mabb.
10-11-2025 08:39:43 - PDXC Integration (Work notes)
Assigned to Harry Mabb.
10-11-2025 08:39:37 - PDXC Integration (Additional comments)
harrison.mabb@dxc.com: Hi Larissa,
Just wanting to follow up and ask if there has been any further issues at all?
Kind regards,
Harry.
05-11-2025 10:46:59 - PDXC Integration (Work notes)
Assigned to Harry Mabb.
05-11-2025 10:46:49 - PDXC Integration (Work notes)
Assigned to Harry Mabb.
&lt;br/&gt;We have removed some testing IP ranges from the Access route GP config yesterday afternoon to see if this makes any difference.
Larissa has mentioned that they have had no issues this morning so far, but will let me know if any issues arise.
I will continue to look through logs on my end, until I get confirmation from the user.
05-11-2025 10:46:48 - PDXC Integration (Work notes)
Assigned to Harry Mabb.
05-11-2025 10:46:47 - PDXC Integration (Additional comments)
harrison.mabb@dxc.com: Hi Larissa,
As discussed on Teams, If you could please let me know when you get an MFA prompt and I can then investigate around this particular time. This would be greatly appreciated.
I will continue to look through the logs in the background and see if I can see anything over the past few days and will get back to you.
Kind regards,
Harry.
05-11-2025 09:25:37 - PDXC Integration (Work notes)
Assigned to Harry Mabb.
04-11-2025 09:31:50 - PDXC Integration (Additional comments)
R874307@QR: reply from: Larissa.Philbert@qr.com.au
Hi
I have just had to verify myself again to log into Travel Studio this morning.
Thanks
[Queensland Rail Travel logo]
Larissa
Travel Consultant
Rail Centre 2, Level 1, 309 Edward Street
Brisbane, Queensland 4001
T: 1800 872 467
04-11-2025 09:03:08 - PDXC Integration (Additional comments)
R907170@QR: reply from: lateisha.horobin@qr.com.au
Morning,
Larissa has advised that it occurred for her again on Monday 3/11 around 340pm. She was in Genesys Cloud trying to transfer to Telepayment and had to put in the verification code.
I haven’t had any further issues myself since Thursday, however I have only been working in office. I won’t be working from home until next week.
Thanks,
[Queensland Rail Travel logo]
Lateisha Horobin
Groups and Website Team Leader
Rail Centre 2, Level 1, 309 Edward Street
Brisbane,
T: 1300 723 905
F:
W: queenslandrailtravel.com.au&lt;http://queenslandrailtravel.com.au&gt;
[sigblock]
30-10-2025 10:18:19 - PDXC Integration (Work notes)
Assigned to Daniel McAulay.
30-10-2025 10:18:00 - PDXC Integration (Work notes)
Assigned to Daniel McAulay.
30-10-2025 10:17:58 - PDXC Integration (Additional comments)
daniel.mcaulay@dxc.com: Waiting on confirmation that issue does not occur with temporary disablement of Hybrid Join &amp; Device Compliance check.
30-10-2025 09:11:32 - PDXC Integration (Additional comments)
R907170@QR: reply from: lateisha.horobin@qr.com.au
Hi again,
I just had this occur for me at 0906 today. I was logged into Genesys Cloud, it gave me an error in GC like I wasn’t connected properly. I then logged out of Genesys Cloud and tried logging back in and got this message to verify MFA.
I was still connected to Global Protect at the time. I am working from home today on a QR device.
[cid:image001.png@01DC497C.F4614520]
Thanks,
[Queensland Rail Travel logo]
Lateisha Horobin
Groups and Website Team Leader
Rail Centre 2, Level 1, 309 Edward Street
Brisbane,
T: 1300 723 905
F:
W: queenslandrailtravel.com.au&lt;http://queenslandrailtravel.com.au&gt;
[sigblock]
30-10-2025 09:05:36 - PDXC Integration (Additional comments)
R907170@QR: reply from: lateisha.horobin@qr.com.au
Morning,
We aren’t 100% sure, as it was after a restart there is a chance it wasn’t fully connected. I will let you know if I hear any further reports.
Thanks,
[Queensland Rail Travel logo]
Lateisha Horobin
Groups and Website Team Leader
Rail Centre 2, Level 1, 309 Edward Street
Brisbane,
T: 1300 723 905
F:
W: queenslandrailtravel.com.au&lt;http://queenslandrailtravel.com.au&gt;
[sigblock]
28-10-2025 09:55:16 - PDXC Integration (Additional comments)
R907170@QR: reply from: lateisha.horobin@qr.com.au
Morning,
Larissa is off today so I will try to assist with this. Larissa was working from home at the time she received the prompt.
Originally the Telepayment was not connecting from TBS to Genesys, so she did a restart of the laptop. Then tried logging into Genesys and got the prompt.
Thanks,
[Queensland Rail Travel logo]
Lateisha Horobin
Groups and Website Team Leader
Rail Centre 2, Level 1, 309 Edward Street
Brisbane,
T: 1300 723 905
F:
W: queenslandrailtravel.com.au&lt;http://queenslandrailtravel.com.au&gt;
[sigblock]
28-10-2025 09:36:09 - PDXC Integration (Work notes)
Assigned to Daniel McAulay.
27-10-2025 16:29:10 - PDXC Integration (Work notes)
Notified ASO Team. Awaiting assessment.
27-10-2025 13:54:38 - PDXC Integration (Work notes)
Hi Team,
As per Clinton need to assign the ticket to Account security team.
Kindly review and address the issue.
27-10-2025 13:47:57 - PDXC Integration (Work notes)
Assigned to Nancy ..
27-10-2025 12:45:37 - PDXC Integration (Work notes)
Added attachment ::  QLDRail_INC added (CNDEF0001178) - MFA.png
27-10-2025 12:45:26 - Alexander Badcock (Work notes)
Platform DXC Integration incident INC0565909 created INC40097440
27-10-2025 12:45:13 - Alexander Badcock (Work notes)
previous tickets have gone to DXC Infra Active Directory.
27-10-2025 12:33:51 - Alexander Badcock (Work notes)
investiating.
</t>
  </si>
  <si>
    <t xml:space="preserve">
 2025-10-27 12:45:13 Alex Badcock - Assignment Group is DXC Infra Active Directory was Global Service Desk
 2025-10-27 13:47:47 PDXC Integration - State is Work in Progress was New
 2025-10-27 13:54:29 PDXC Integration - Assignment Group is DXC Account Security Officer was DXC Infra Active Directory
 2025-10-27 16:29:03 PDXC Integration - State is On Hold was Work in Progress
 2025-10-30 09:05:36 PDXC Integration - State is Work in Progress was On Hold
 2025-10-30 10:17:58 PDXC Integration - State is On Hold was Work in Progress
 2025-11-04 09:03:08 PDXC Integration - State is Work in Progress was On Hold
 2025-11-05 09:25:15 PDXC Integration - Assignment Group is DXC Security Firewall Management was DXC Account Security Officer
 2025-11-05 10:46:42 PDXC Integration - State is On Hold was Work in Progress
 2025-11-26 16:25:51 Eunice Thai - State is Work in Progress was On Hold
 2025-11-26 16:46:20 PDXC Integration - State is On Hold was Work in Progress
 2025-12-09 17:47:41 PDXC Integration - State is Work in Progress was On Hold
 2025-12-09 17:48:14 PDXC Integration - State is Resolved was Work in Progress
 2025-12-14 18:00:04  - State is Closed was Resolved</t>
  </si>
  <si>
    <t xml:space="preserve">
 2025-10-24 08:18:40 Casey Micklesson - Assigned to is Casey Micklesson was 
 2025-10-27 13:47:44 Casey Micklesson - State is On Hold was Work in Progress
 2025-11-08 05:00:12 Script Administrator - State is Work in Progress was On Hold
 2025-11-10 08:54:41 Casey Micklesson - State is On Hold was Work in Progress
 2025-12-05 09:40:38 Casey Micklesson - State is Resolved was On Hold
 2025-12-10 10:00:01  - State is Closed was Resolved</t>
  </si>
  <si>
    <t xml:space="preserve">12-12-2025 12:03:20 - Casey Micklesson (Work notes)
Hi Connor, 
Because we did not hear from you with any further issues, this ticket will be closed.
If you have any further issues with this, please contact the ICT Service Desk.
Thank you,
12-12-2025 12:03:20 - Casey Micklesson (Additional comments)
Hi Connor, 
Because we did not hear from you with any further issues, this ticket will be closed.
If you have any further issues with this, please contact the ICT Service Desk.
Thank you,
05-12-2025 09:41:33 - Casey Micklesson (Additional comments)
Hi Connor, 
I will keep this on hold for a week until the 12/12.
Can you please let me know in the meantime if you experience any issues?
Thank you
03-12-2025 11:08:08 - Connor Clarke (Additional comments)
I haven't had issues recently, However with it being an intermittent issue, a new SIM would be appreciated. Thank you
02-12-2025 09:05:21 - Casey Micklesson (Additional comments)
Hi Connor,
The Queensland Rail issue has reportedly been fixed, can you please confirm if you are still having issues?
If so, I would like to send out a replacement sim card to complete a swap and see if this fixes the issue.
Thank you
27-11-2025 14:34:03 - Casey Micklesson (Additional comments)
Hi Connor, 
The Queensland Rail issue has reportedly been fixed, can you please confirm if you are still having issues?
If so, I would like to send out a replacement sim card to complete a swap and see if this fixes the issue.
Thank you
27-11-2025 14:34:03 - Casey Micklesson (Work notes)
Notes note updated but customer spoken with. 
Spoke with QR who advised this issue has been fixed.
18-11-2025 11:50:23 - Eunice Thai (Work notes)
ESM IM: Ticket found within reporting (2nd time) as on hold awaiting caller for more than 5 days. Shifting back into active. Team please follow up with end user ASAP.
10-11-2025 11:17:30 - Casey Micklesson (Additional comments)
Hi Connor,
When you have a spare 5 minutes, can you please give me a call on 0730728877 to discuss this issue?
Please note this ticket will be closed in 3 days if no response is received.
Thank you,
10-11-2025 11:17:30 - Casey Micklesson (Work notes)
Left VM for Connor.
Want to discuss if this may be related to the fault.
06-11-2025 11:03:35 - Casey Micklesson (Additional comments)
Hi Connor,
When you have a spare 5 minutes, can you please give me a call on 0730728877 to discuss this issue?
Thank you,
06-11-2025 10:40:13 - Eunice Thai (Work notes)
ESM IM: Ticket found within reporting as on hold awaiting caller for more than 5 days. Shifting back into active. Team please follow up with end user ASAP.
31-10-2025 12:55:54 - Casey Micklesson (Additional comments)
Hi Connor,
When you have a spare 5 minutes, can you please give me a call on 0730728877 to discuss this issue?
Thank you,
31-10-2025 12:55:54 - Casey Micklesson (Work notes)
Left VM for Connor.
Want to discuss if this may be related to the fault.
27-10-2025 13:24:06 - Casey Micklesson (Additional comments)
Hi Connor,
When you have a spare 5 minutes, can you please give me a call on 0730728877 to discuss this issue?
Thank you,
27-10-2025 13:24:06 - Casey Micklesson (Work notes)
Left VM for Connor.
Want to discuss if this may be related to the fault.
23-10-2025 16:11:33 - Casey Micklesson (Work notes)
Please note your Order Reference Number:
15630059
</t>
  </si>
  <si>
    <t xml:space="preserve">
 2025-10-23 16:11:33 Casey Micklesson - Assigned to is Casey Micklesson was 
 2025-10-27 13:24:06 Casey Micklesson - State is On Hold was Work in Progress
 2025-11-06 10:40:13 Eunice Thai - State is Work in Progress was On Hold
 2025-11-06 11:03:35 Casey Micklesson - State is On Hold was Work in Progress
 2025-11-18 11:50:23 Eunice Thai - State is Work in Progress was On Hold
 2025-12-12 12:03:20 Casey Micklesson - State is Resolved was Work in Progress</t>
  </si>
  <si>
    <t>INC0565089</t>
  </si>
  <si>
    <t>12-12-2025 08:50:57 - Raegan Munro (Work notes)
From: imei Support &lt;support@imei.com.au&gt; 
Sent: Friday, 12 December 2025 9:48 AM
To: Warcon, Josh &lt;josh.warcon@qr.com.au&gt;
Cc: Telecommunications Customer Service &lt;TCS@qr.com.au&gt;; IT Service Desk &lt;ITServiceDesk@qr.com.au&gt;; Markos, Reka &lt;reka.markos@qr.com.au&gt;
Subject: Re: Incident Commented - INC0565089 - Case Updated: 00761505
Hey Josh, This is the current builds: Prod: Non Prod Kind Regards, Cameron Robbins Technical Services Specialist imei pty ltd P 1300 65 77 99 · W www. imei. com. au ref: !00D900f76g. !500Mq0ckFpP: ref --------------- Original Message ---------------
ZjQcmQRYFpfptBannerStart
[EXTERNAL EMAIL]: 
This email originated from outside Queensland Rail. Do not click on links or open attachments unless you recognise the sender and know the content is safe. 
    Report Phish     
ZjQcmQRYFpfptBannerEnd
Hey Josh,
This is the current builds:
Prod:
Non Prod
Kind Regards,
Cameron Robbins
Technical Services Specialist
imei pty ltd 
P  1300 65 77 99  ·  W  www.imei.com.au 
ref:!00D900f76g.!500Mq0ckFpP:ref
12-12-2025 08:47:24 - Raegan Munro (Work notes)
From: Warcon, Josh &lt;josh.warcon@qr.com.au&gt; 
Sent: Friday, 12 December 2025 8:03 AM
To: imei Support &lt;support@imei.com.au&gt;; Markos, Reka &lt;reka.markos@qr.com.au&gt;
Cc: Telecommunications Customer Service &lt;TCS@qr.com.au&gt;; IT Service Desk &lt;ITServiceDesk@qr.com.au&gt;
Subject: RE: Incident Commented - INC0565089 - Case Updated: 00761505
Hi Cameron,
For my issue, I am still awaiting response from DXC.
I reached out to Innovapptive in the meantime and this is what they advised below; I am not sure if this could assist with Rekas issue. 
Hi @Warcon, Josh 
Could you please check with your AirWatch team and confirm which build they republished? I suspect that the profile expiry build may have been pushed by mistake.
Currently, the backed hotfix is on 2203 HF151. I am sharing both the non-prod and prod builds.Kindly request your team to push the below build: 2628.
If you face any issues during the deployment, please let me know — we can join a call with your AirWatch team to resolve it together.
NonProd IPA link: https://apps.innovapptive.com/manual/downloads/jZVGO/mInventory_2203_build-2628_Nonprod.ipa 
Prod IPA link: https://apps.innovapptive.com/beta/Product/mInventory/Planned-Release-2203-HFs/iOS/mInventory_2203_build-2628.ipa 
JOSH WARCON
SAP FUNCTIONAL ANALYST
11/RC1, 305 Edward Street 
Brisbane, QLD 4001 
T: 07 3072 3184
E: josh.warcon@qr.com.au 
W: queenslandrail.com.au
11-12-2025 10:04:36 - Cameron Horn (Work notes)
From: Warcon, Josh &lt;josh.warcon@qr.com.au&gt; 
Sent: Thursday, December 11, 2025 7:38 AM
To: imei Support &lt;support@imei.com.au&gt;; Markos, Reka &lt;reka.markos@qr.com.au&gt;
Cc: Telecommunications Customer Service &lt;TCS@qr.com.au&gt;; IT Service Desk &lt;ITServiceDesk@qr.com.au&gt;
Subject: RE: Incident Commented - INC0565089 - Case Updated: 00761505
Hi Cameron,
It is the exact same thing that was happening, so I believe it could be a problem – I may need to reach out to Innovapptive for support.
I did want to see if you could deploy both versions of mInventory to my device to see the outcome since resetting it yesterday.
JOSH WARCON
SAP FUNCTIONAL ANALYST
11/RC1, 305 Edward Street 
Brisbane, QLD 4001 
T: 07 3072 3184
E: josh.warcon@qr.com.au 
W: queenslandrail.com.au
10-12-2025 17:21:31 - Shane Kmet (Work notes)
Markos, Reka &lt;reka.markos@qr.com.au&gt; 
Sent: Wednesday, 10 December 2025 4:23 PM
To: imei Support &lt;support@imei.com.au&gt;
Cc: Telecommunications Customer Service &lt;TCS@qr.com.au&gt;; IT Service Desk &lt;ITServiceDesk@qr.com.au&gt;; Warcon, Josh &lt;josh.warcon@qr.com.au&gt;
Subject: RE: Incident Commented - INC0565089 - Case Updated: 00761505
Hi Cameron,
Yes, I picked up the tablet from Techbar but cannot install mInventory app only the non-prod version, getting the below error:
Can you please check and advise how I should proceed further? 
Many thanks
Reka
Reka Markos
warehouse &amp; Logistics Coordinator
347 Bilsen Road
Geebung, QLD 4034
M: 0467 452 392
T: 0730 725 201
10-12-2025 17:21:07 - Shane Kmet (Work notes)
imei Support &lt;support@imei.com.au&gt; 
Sent: Wednesday, 10 December 2025 4:30 PM
To: Markos, Reka &lt;reka.markos@qr.com.au&gt;
Cc: Telecommunications Customer Service &lt;TCS@qr.com.au&gt;; IT Service Desk &lt;ITServiceDesk@qr.com.au&gt;; Warcon, Josh &lt;josh.warcon@qr.com.au&gt;
Subject: Re: Incident Commented - INC0565089 - Case Updated: 00761505
Hey Josh, Is this related to the testing you were doing today? Kind Regards, Cameron Robbins Technical Services Specialist imei pty ltd P 1300 65 77 99 · W www. imei. com. au 
Hey Josh,
Is this related to the testing you were doing today?
Kind Regards,
Cameron Robbins
Technical Services Specialist
imei pty ltd 
P  1300 65 77 99  ·  W  www.imei.com.au   
ref:!00D900f76g.!500Mq0ckFpP:ref
10-12-2025 11:27:18 - Ruey Lim (Work notes)
From: imei Support &lt;support@imei.com.au&gt; 
Sent: Wednesday, 10 December 2025 11:19 AM
To: Markos, Reka &lt;reka.markos@qr.com.au&gt;
Cc: Telecommunications Customer Service &lt;TCS@qr.com.au&gt;; IT Service Desk &lt;ITServiceDesk@qr.com.au&gt;; Warcon, Josh &lt;josh.warcon@qr.com.au&gt;
Subject: Re: Incident Commented - INC0565089 - Case Updated: 00761505
Good morning Reka,
Have you picked up the device from the Tech Bar and set it up yet?
Kind Regards,
Cameron Robbins
Technical Services Specialist
imei pty ltd
09-12-2025 10:51:26 - Riley Thomas (Work notes)
From: Markos, Reka &lt;reka.markos@qr.com.au&gt; 
Sent: Tuesday, 9 December 2025 10:58 AM
To: imei Support &lt;support@imei.com.au&gt;
Cc: Telecommunications Customer Service &lt;TCS@qr.com.au&gt;; IT Service Desk &lt;ITServiceDesk@qr.com.au&gt;; Warcon, Josh &lt;josh.warcon@qr.com.au&gt;
Subject: RE: Incident Commented - INC0565089 - Case Updated: 00761505
Hi Cameron,
Yes, the Ipad is now updated. I will pick it up from Techbar tomorrow.
Regards,
Reka
REKA MARKOS
WAREHOUSE &amp; LOGISTICS COORDINATOR
347 Bilsen Road
Geebung, QLD 4034
M: 0467 452 392
T: 0730 725 201 
W: queenslandrail.com.au
08-12-2025 09:25:02 - Ruey Lim (Work notes)
From: imei Support &lt;support@imei.com.au&gt; 
Sent: Monday, 8 December 2025 9:44 AM
To: Markos, Reka &lt;reka.markos@qr.com.au&gt;
Cc: Telecommunications Customer Service &lt;TCS@qr.com.au&gt;; IT Service Desk &lt;ITServiceDesk@qr.com.au&gt;; Warcon, Josh &lt;josh.warcon@qr.com.au&gt;
Subject: Re: Incident Commented - INC0565089 - Case Updated: 00761505
Good morning Reka,
How is this going today?
Were you able to sort this out?
Kind Regards,
Cameron Robbins
Technical Services Specialist
imei pty ltd
27-11-2025 08:51:38 - Pruthvish Patel (Work notes)
From: Markos, Reka &lt;reka.markos@qr.com.au&gt; 
Sent: Thursday, 27 November 2025 8:08 AM
To: imei Support &lt;support@imei.com.au&gt;
Cc: Telecommunications Customer Service &lt;TCS@qr.com.au&gt;; IT Service Desk &lt;ITServiceDesk@qr.com.au&gt;; Warcon, Josh &lt;josh.warcon@qr.com.au&gt;
Subject: RE: Incident Commented - INC0565089 - Case Updated: 00761505
Hi Cameron,
It will arrive to Techbar today, the person who supposed to take it earlier couldn’t make it.
Sorry for the delay.
Reka
REKA MARKOS
WAREHOUSE &amp; LOGISTICS COORDINATOR
347 Bilsen Road
Geebung, QLD 4034
M: 0467 452 392
T: 0730 725 201 
W: queenslandrail.com.au
26-11-2025 14:19:08 - Ruey Lim (Work notes)
From: imei Support &lt;support@imei.com.au&gt; 
Sent: Wednesday, 26 November 2025 1:10 PM
To: Markos, Reka &lt;reka.markos@qr.com.au&gt;
Cc: Telecommunications Customer Service &lt;TCS@qr.com.au&gt;; IT Service Desk &lt;ITServiceDesk@qr.com.au&gt;; Warcon, Josh &lt;josh.warcon@qr.com.au&gt;
Subject: Re: Incident Commented - INC0565089 - Case Updated: 00761505
Good afternoon Reka,
How is this going?
Have you been to Tech Bar yet?
Kind Regards,
Cameron Robbins
Technical Services Specialist
imei pty ltd
17-11-2025 13:26:11 - Raegan Munro (Work notes)
From: Markos, Reka &lt;reka.markos@qr.com.au&gt; 
Sent: Monday, 17 November 2025 2:25 PM
To: imei Support &lt;support@imei.com.au&gt;
Cc: Telecommunications Customer Service &lt;TCS@qr.com.au&gt;; IT Service Desk &lt;ITServiceDesk@qr.com.au&gt;; Warcon, Josh &lt;josh.warcon@qr.com.au&gt;
Subject: RE: Incident Commented - INC0565089 - Case Updated: 00761505
Hi Cameron,
I couldn’t get to Techbar yet, will get this sorted this week.
Thank you
Reka
REKA MARKOS
WAREHOUSE &amp; LOGISTICS COORDINATOR
347 Bilsen Road
Geebung, QLD 4034
M: 0467 452 392
T: 0730 725 201 
W: queenslandrail.com.au
17-11-2025 13:25:16 - Raegan Munro (Work notes)
From: imei Support &lt;support@imei.com.au&gt; 
Sent: Monday, 17 November 2025 2:22 PM
To: Markos, Reka &lt;reka.markos@qr.com.au&gt;
Cc: Telecommunications Customer Service &lt;TCS@qr.com.au&gt;; IT Service Desk &lt;ITServiceDesk@qr.com.au&gt;; Warcon, Josh &lt;josh.warcon@qr.com.au&gt;
Subject: Re: Incident Commented - INC0565089 - Case Updated: 00761505
Hi Reka, How is this going? Has this all been sorted out now? I would like to close this ticket out if possible. Kind Regards, Cameron Robbins Technical Services Specialist imei pty ltd P 1300 65 77 99 · W www. imei. com. au ref: !00D900f76g. !500Mq0ckFpP: ref
ZjQcmQRYFpfptBannerStart
[EXTERNAL EMAIL]: 
This email originated from outside Queensland Rail. Do not click on links or open attachments unless you recognise the sender and know the content is safe. 
    Report Phish     
ZjQcmQRYFpfptBannerEnd
Hi Reka,
How is this going?
Has this all been sorted out now?
I would like to close this ticket out if possible.
Kind Regards,
Cameron Robbins
Technical Services Specialist
imei pty ltd 
P  1300 65 77 99  ·  W  www.imei.com.au 
ref:!00D900f76g.!500Mq0ckFpP:ref
14-11-2025 09:06:44 - Raegan Munro (Work notes)
From: imei Support &lt;support@imei.com.au&gt; 
Sent: Friday, 14 November 2025 9:59 AM
To: Markos, Reka &lt;reka.markos@qr.com.au&gt;
Cc: Telecommunications Customer Service &lt;TCS@qr.com.au&gt;; IT Service Desk &lt;ITServiceDesk@qr.com.au&gt;; Warcon, Josh &lt;josh.warcon@qr.com.au&gt;
Subject: Re: Incident Commented - INC0565089 - Case Updated: 00761505
Hi Reka, Have you been to the Tech Bar yet? If so, is this all up and running now? Kind Regards, Cameron Robbins Technical Services Specialist imei pty ltd P 1300 65 77 99 · W www. imei. com. au ref: !00D900f76g. !500Mq0ckFpP: ref ---------------
ZjQcmQRYFpfptBannerStart
[EXTERNAL EMAIL]: 
This email originated from outside Queensland Rail. Do not click on links or open attachments unless you recognise the sender and know the content is safe. 
    Report Phish     
ZjQcmQRYFpfptBannerEnd
Hi Reka,
Have you been to the Tech Bar yet?
If so, is this all up and running now?
Kind Regards,
Cameron Robbins
Technical Services Specialist
imei pty ltd 
P  1300 65 77 99  ·  W  www.imei.com.au 
ref:!00D900f76g.!500Mq0ckFpP:ref
03-11-2025 15:43:14 - Raegan Munro (Work notes)
From: imei Support &lt;support@imei.com.au&gt; 
Sent: Monday, 3 November 2025 4:33 PM
To: Markos, Reka &lt;reka.markos@qr.com.au&gt;
Cc: Telecommunications Customer Service &lt;TCS@qr.com.au&gt;; IT Service Desk &lt;ITServiceDesk@qr.com.au&gt;; Warcon, Josh &lt;josh.warcon@qr.com.au&gt;
Subject: Re: Incident Commented - INC0565089 - Case Updated: 00761505
Hi Reka, Yes the device needs to be reset so that it will setup as a BarCode Scanner. The Tech Bar can reset the device. Kind Regards, Cameron Robbins Technical Services Specialist imei pty ltd P 1300 65 77 99 · W www. imei. com. au ref: !00D900f76g. !500Mq0ckFpP: ref
ZjQcmQRYFpfptBannerStart
[EXTERNAL EMAIL]: 
This email originated from outside Queensland Rail. Do not click on links or open attachments unless you recognise the sender and know the content is safe. 
    Report Phish     
ZjQcmQRYFpfptBannerEnd
Hi Reka,
Yes the device needs to be reset so that it will setup as a BarCode Scanner.
The Tech Bar can reset the device.
Kind Regards,
Cameron Robbins
Technical Services Specialist
imei pty ltd 
P  1300 65 77 99  ·  W  www.imei.com.au 
ref:!00D900f76g.!500Mq0ckFpP:ref
03-11-2025 15:31:33 - Raegan Munro (Work notes)
From: Markos, Reka &lt;reka.markos@qr.com.au&gt; 
Sent: Monday, 3 November 2025 4:29 PM
To: imei Support &lt;support@imei.com.au&gt;
Cc: Telecommunications Customer Service &lt;TCS@qr.com.au&gt;; IT Service Desk &lt;ITServiceDesk@qr.com.au&gt;; Warcon, Josh &lt;josh.warcon@qr.com.au&gt;
Subject: RE: Incident Commented - INC0565089 - Case Updated: 00761505
Hi Cameron,
Just tried with mobile hotspot but same issue…I think my best chance would be Tech Bar then? 😊
Regards,
Reka
REKA MARKOS
WAREHOUSE &amp; LOGISTICS COORDINATOR
347 Bilsen Road
Geebung, QLD 4034
M: 0467 452 392
T: 0730 725 201 
W: queenslandrail.com.au
From: imei Support &lt;support@imei.com.au&gt; 
Sent: Monday, 3 November 2025 3:22 PM
To: Markos, Reka &lt;reka.markos@qr.com.au&gt;
Cc: Telecommunications Customer Service &lt;TCS@qr.com.au&gt;; IT Service Desk &lt;ITServiceDesk@qr.com.au&gt;; Warcon, Josh &lt;josh.warcon@qr.com.au&gt;
Subject: Re: Incident Commented - INC0565089 - Case Updated: 00761505
Hi Reka, Maybe you could try connecting it to a mobile hotspot and try again? Kind Regards, Cameron Robbins Technical Services Specialist imei pty ltd P 1300 65 77 99 · W www. imei. com. au ref: !00D900f76g. !500Mq0ckFpP: ref ---------------
ZjQcmQRYFpfptBannerStart
[EXTERNAL EMAIL]: 
This email originated from outside Queensland Rail. Do not click on links or open attachments unless you recognise the sender and know the content is safe. 
    Report Phish     
ZjQcmQRYFpfptBannerEnd
Hi Reka,
Maybe you could try connecting it to a mobile hotspot and try again?
Kind Regards,
Cameron Robbins
Technical Services Specialist
imei pty ltd 
P  1300 65 77 99  ·  W  www.imei.com.au 
ref:!00D900f76g.!500Mq0ckFpP:ref
--------------- Original Message ---------------
From: imei Support [support@imei.com.au]
Sent: 3/11/2025 4:21 PM
To: reka.markos@qr.com.au
Cc: tcs@qr.com.au; itservicedesk@qr.com.au; josh.warcon@qr.com.au
Subject: Re: Incident Commented - INC0565089 - Case Updated: 00761505
Hi Reka,
Are you near SC1?
If you are, you need to take it to the Tech Bar.
You might also need to order an eSIM for this device.
Kind Regards,
Cameron Robbins
Technical Services Specialist
imei pty ltd 
P  1300 65 77 99  ·  W  www.imei.com.au 
ref:!00D900f76g.!500Mq0ckFpP:ref
--------------- Original Message ---------------
From: Markos, Reka [reka.markos@qr.com.au]
Sent: 3/11/2025 4:12 PM
To: support@imei.com.au
Cc: tcs@qr.com.au; itservicedesk@qr.com.au; josh.warcon@qr.com.au
Subject: RE: Incident Commented - INC0565089 - Case Updated: 00761505
  [External Email] This email was sent from outside the organisation - be cautious, particularly with links and attachments.
Hi Cameron,
The Ipad doesn’t have a sim card tray, I tried to connect to QR Wi-fi but it’s stuck at Remote management.
Also have no option for a factory reset: 
REKA MARKOS
WAREHOUSE &amp; LOGISTICS COORDINATOR
347 Bilsen Road
Geebung, QLD 4034
M: 0467 452 392
T: 0730 725 201  
W: queenslandrail.com.au
From: imei Support &lt;support@imei.com.au&gt;
Sent: Friday, 31 October 2025 2:16 PM
To: Markos, Reka &lt;reka.markos@qr.com.au&gt;
Cc: Telecommunications Customer Service &lt;TCS@qr.com.au&gt;; IT Service Desk &lt;ITServiceDesk@qr.com.au&gt;; Warcon, Josh &lt;josh.warcon@qr.com.au&gt;
Subject: Re: Incident Commented - INC0565089 - Case Updated: 00761505
Hi Reka, Does this device have a SIM card with active service in it or is it connecting to Wi-Fi? Is this the same issue you were having last time? You can't just reboot it (turn it off and on again) to fix it. It has to be reset back to
Hi Reka,
Does this device have a SIM card with active service in it or is it connecting to Wi-Fi?
Is this the same issue you were having last time?
You can't just reboot it (turn it off and on again) to fix it. It has to be reset back to factory settings.
Has this device been factory reset via iTunes and Recovery Mode?
Kind Regards,
Cameron Robbins
Technical Services Specialist
imei pty ltd 
P  1300 65 77 99  ·  W  www.imei.com.au 
ref:!00D900f76g.!500Mq0ckFpP:ref
--------------- Original Message ---------------
From: Markos, Reka [reka.markos@qr.com.au]
Sent: 27/10/2025 4:11 PM
To: support@imei.com.au; josh.warcon@qr.com.au
Cc: tcs@qr.com.au; itservicedesk@qr.com.au
Subject: RE: Incident Commented - INC0565089 - Case Updated: 00761505
  You don't often get email from reka.markos@qr.com.au. Learn why this is important
  [External Email] This email was sent from outside the organisation - be cautious, particularly with links and attachments.
Hi All,
I have restarted the Ipad, tried to set up again but still having the below issue:
Thank you
Reka
REKA MARKOS
WAREHOUSE &amp; LOGISTICS COORDINATOR
347 Bilsen Road
Geebung, QLD 4034
M: 0467 452 392
T: 0730 725 201  
W: queenslandrail.com.au
From: imei Support &lt;support@imei.com.au&gt;
Sent: Monday, 27 October 2025 1:10 PM
To: Warcon, Josh &lt;josh.warcon@qr.com.au&gt;
Cc: Telecommunications Customer Service &lt;TCS@qr.com.au&gt;; IT Service Desk &lt;ITServiceDesk@qr.com.au&gt;; Markos, Reka &lt;reka.markos@qr.com.au&gt;
Subject: Re: Incident Commented - INC0565089 - Case Updated: 00761505
Thanks Josh, Kind Regards, Cameron Robbins Technical Services Specialist imei pty ltd P 1300 65 77 99 · W www.?imei.?com.?au ref:?!00D900f76g.?!500Mq0ckFpP:?ref --------------- Original Message --------------- From: Warcon, Josh [josh.?warcon@?qr.?com.?au]
Thanks Josh,
Kind Regards,
Cameron Robbins
Technical Services Specialist
imei pty ltd 
P  1300 65 77 99  ·  W  www.imei.com.au 
ref:!00D900f76g.!500Mq0ckFpP:ref
--------------- Original Message ---------------
From: Warcon, Josh [josh.warcon@qr.com.au]
Sent: 27/10/2025 1:42 PM
To: support@imei.com.au
Cc: tcs@qr.com.au; itservicedesk@qr.com.au; reka.markos@qr.com.au
Subject: RE: Incident Commented - INC0565089 - Case Updated: 00761505
  [External Email] This email was sent from outside the organisation - be cautious, particularly with links and attachments.
Hi Cameron,
I’m not sure. Reka was on leave last week. 
Still waiting response. 
JOSH WARCON
SAP FUNCTIONAL ANALYST
11/RC1, 305 Edward Street  
Brisbane, QLD 4001 
T: 07 3072 3184
E: josh.warcon@qr.com.au 
W: queenslandrail.com.au
From: imei Support &lt;support@imei.com.au&gt;
Sent: Monday, 27 October 2025 12:29 PM
To: Warcon, Josh &lt;josh.warcon@qr.com.au&gt;
Cc: Telecommunications Customer Service &lt;TCS@qr.com.au&gt;; IT Service Desk &lt;ITServiceDesk@qr.com.au&gt;; Markos, Reka &lt;reka.markos@qr.com.au&gt;
Subject: Re: Incident Commented - INC0565089 - Case Updated: 00761505
Hi Josh, Do you know how this one went? Kind Regards, Cameron Robbins Technical Services Specialist imei pty ltd P 1300 65 77 99 · W www.?imei.?com.?au ref:?!00D900f76g.?!500Mq0ckFpP:?ref --------------- Original Message --------------- From:?
Hi Josh,
Do you know how this one went?
Kind Regards,
Cameron Robbins
Technical Services Specialist
imei pty ltd 
P  1300 65 77 99  ·  W  www.imei.com.au 
ref:!00D900f76g.!500Mq0ckFpP:ref
--------------- Original Message ---------------
From: Warcon, Josh [josh.warcon@qr.com.au]
Sent: 24/10/2025 12:07 PM
To: support@imei.com.au; itservicedesk@qr.com.au; reka.markos@qr.com.au
Cc: tcs@qr.com.au
Subject: RE: Incident Commented - INC0565089 - Case Updated: 00761505
  [External Email] This email was sent from outside the organisation - be cautious, particularly with links and attachments.
Hi,
Reka may not need them details as Nel didn’t require them. 
@Markos, Reka, are you able to test and let us know the outcome?
If you have issues please share your screenshot and I will reach out to Innovapptive for assistance.
JOSH WARCON
SAP FUNCTIONAL ANALYST
11/RC1, 305 Edward Street  
Brisbane, QLD 4001 
T: 07 3072 3184
E: josh.warcon@qr.com.au 
W: queenslandrail.com.au
From: IT Service Desk &lt;ITServiceDesk@qr.com.au&gt;
Sent: Friday, 24 October 2025 11:02 AM
To: imei Support &lt;support@imei.com.au&gt;
Cc: Telecommunications Customer Service &lt;TCS@qr.com.au&gt;; Markos, Reka &lt;reka.markos@qr.com.au&gt;; Warcon, Josh &lt;josh.warcon@qr.com.au&gt;
Subject: RE: Incident Commented - INC0565089 - Case Updated: 00761505
Hello Team,
As this is not a setup process that we have documented, could you please provide further instructions for configuration.
Kind regards,
FREDERIC SHEA
ASSISTANT CUSTOMER SUPPORT
Level 3. 21 Kirksway Place
Battery Point. Tasmania. 7004
PH: 07 3072 5000
Alt.PH: +61 7 3072 5000
Email: ITServiceDesk@qr.com.au
From: imei Support &lt;support@imei.com.au&gt;
Sent: Friday, October 24, 2025 11:24 AM
To: IT Service Desk &lt;ITServiceDesk@qr.com.au&gt;
Cc: Telecommunications Customer Service &lt;TCS@qr.com.au&gt;; Markos, Reka &lt;reka.markos@qr.com.au&gt;; Warcon, Josh &lt;josh.warcon@qr.com.au&gt;
Subject: Re: Incident Commented - INC0565089 - Case Updated: 00761505
Hi QR Helpdesk, I have now configured this device to setup as a BarCode Scanner. The BarCode Scanner devices are the only devices that get the mInventory app. The user will need to reset the device if it is in working order and will need to
Hi QR Helpdesk,
I have now configured this device to setup as a BarCode Scanner.
The BarCode Scanner devices are the only devices that get the mInventory app.
The user will need to reset the device if it is in working order and will need to know the staging account details (username and password).
Kind Regards,
Cameron Robbins
Technical Services Specialist
imei pty ltd 
P  1300 65 77 99  ·  W  www.imei.com.au 
ref:!00D900f76g.!500Mq0ckFpP:ref
--------------- Original Message ---------------
From: IT Service Desk [servicenow.prd@qr.com.au]
Sent: 23/10/2025 5:15 PM
To: support@imei.com.au
Subject: Incident Commented - INC0565089
  [External Email] This email was sent from outside the organisation - be cautious, particularly with links and attachments.
Incident: INC0565089
Short Description: new Ipad "something went wrong error"
State: Work in Progress
Priority: 4 - Low
Requested by: Alex Badcock
Requested for: Reka Markos
Description: Issue/s:
Unable to setup new Ipad "something went wrong error" during setup this will happen after the point when she signs in and accepts the 2FA on her phone.
Troubleshooting:
Rebooted ipad
confirmed network connection
retry process
same issue.
================================
Name: Reka Markos
Contact number: 0467 452 392 9-4
S/N: jp65c6g7gq
IMEI: 356196181503125
The customer of this incident has added comments to the incident record with the following information:
________________________________________
23-10-2025 06:15:01 GMT - Guest Additional comments
reply from: webadmin@imei.com.au
Case Created
Hi IT Service Desk,
Thank you for your enquiry.
We acknowledge receipt of your email and have logged your query with the following details:
Case Number Date Logged
00761505 23/10/2025
Your case is being reviewed and you will receive an automated update within
4 business hours. This will include your request details and our standard turn around times.
Important: Under no circumstances should you email us copies of your personal identification documents (drivers licence, passport, credit card etc). These will bedeleted and a response provided on how to provide this information in a secure way.
Please note a business day is 8:30am to 5:30pm Monday - Friday (Excluding Public holidays)
To update or escalate your enquiry please call 1300 65 77 99, Option 2, and quote your case number: 00761505.
Please do not reply to this message. This email has been sent from an address that cannot accept incoming email.
Copyright © 2018 imei Pty Ltd. All Rights Reserved. Your privacy is important to us.
For details on why and how your information is collected and stored, please view our Privacy Policy via
https://urldefense.com/v3/__https://www.imei.com.au/privacy-policy/__;!!OewlTa1rXg!VSwWwZr7BM3FVA4fRh3NtyGwj8ltbHyijExhswN0lrD8OL6rXyrPOqipz5CRvvn8v_4TwM7ZBGR9pGNMUA6mBg$
To unsubscribe from these emails click here
ref:!00D900f76g.!500Mq0ckFpP:ref
[External Email] This email was sent from outside the organisation - be cautious, particularly with links and attachments.
[cid:outgoing_email_header_new.jpg@SNC.2b6b70fc4bf2adcd]
Incident: INC0565089&lt;https://urldefense.com/v3/__https://queenslandrail.service-now.com/nav_to.do?uri=incident.do*3Fsys_id=cf2a836847f47a106793229df26d4388*26sysparm_stack=incident_list.do*3Fsysparm_query=active=true__;JSUl!!OewlTa1rXg!VSwWwZr7BM3FVA4fRh3NtyGwj8ltbHyijExhswN0lrD8OL6rXyrPOqipz5CRvvn8v_4TwM7ZBGR9pGM5wfJBQQ$ &gt;
Short Description: new Ipad "something went wrong error"
State: Work in Progress
Priority: 4 - Low
Requested by: Alex Badcock
Requested for: Reka Markos
Description: Issue/s:
Unable to setup new Ipad "something went wrong error" during setup this will happen after the point when she signs in and accepts the 2FA on her phone.
Troubleshooting:
Rebooted ipad
confirmed network connection
retry process
same issue.
================================
Name: Reka Markos
Contact number: 0467 452 392 9-4
S/N: jp65c6g7gq
IMEI: 356196181503125
The customer of this incident has added comments to the incident record with the following information:
________________________________
23-10-2025 06:12:38 GMT - Casey Micklesson Additional comments
Hi Reka,
Thank you for confirming,.
I will assign this to the Airwatch team to investigate further.
Thank you,
________________________________
23-10-2025 01:54:42 GMT - Reka Markos Additional comments
H Casey, It will be a shared device used for mInventory app only.
________________________________
23-10-2025 01:41:57 GMT - Casey Micklesson Additional comments
Hi Reka,
Can you please confirm if this device is required to be a shared or dedicated device?
Thank you,
ICT Service Desk
[cid:outgoing_email_footer_new.jpg@SNC.ae86c3f64c5aa124]
Ref:MSG7953203_4OYvNOHHgLnbNE1ejD9z
Queensland Rail Email Disclaimer : https://urldefense.com/v3/__https://www.queenslandrail.com.au/aboutus/legal/email-disclaimer__;!!OewlTa1rXg!VSwWwZr7BM3FVA4fRh3NtyGwj8ltbHyijExhswN0lrD8OL6rXyrPOqipz5CRvvn8v_4TwM7ZBGR9pGMez5aRZw$
________________________________________
23-10-2025 06:12:38 GMT - Casey Micklesson Additional comments
Hi Reka,
Thank you for confirming,.
I will assign this to the Airwatch team to investigate further.
Thank you,
________________________________________
23-10-2025 01:54:42 GMT - Reka Markos Additional comments
H Casey, It will be a shared device used for mInventory app only.
ICT Service Desk
Ref:MSG7953220_9Nlap5Ue85aEVGU1pwX1
Queensland Rail Email Disclaimer : https://www.queenslandrail.com.au/aboutus/legal/email-disclaimer
Queensland Rail Email Disclaimer : https://www.queenslandrail.com.au/aboutus/legal/email-disclaimer
Queensland Rail Email Disclaimer : https://www.queenslandrail.com.au/aboutus/legal/email-disclaimer
Queensland Rail Email Disclaimer : https://www.queenslandrail.com.au/aboutus/legal/email-disclaimer
Queensland Rail Email Disclaimer : https://www.queenslandrail.com.au/aboutus/legal/email-disclaimer
27-10-2025 15:16:36 - Raegan Munro (Work notes)
From: imei Support &lt;support@imei.com.au&gt; 
Sent: Monday, 27 October 2025 4:14 PM
To: Warcon, Josh &lt;josh.warcon@qr.com.au&gt;
Cc: Telecommunications Customer Service &lt;TCS@qr.com.au&gt;; IT Service Desk &lt;ITServiceDesk@qr.com.au&gt;; Markos, Reka &lt;reka.markos@qr.com.au&gt;
Subject: Re: Incident Commented - INC0565089 - Case Updated: 00761505
Hi Reka, Does this device have a SIM card with active service in it or is it connecting to Wi-Fi? Is this the same issue you were having last time? Has this device been factory reset via iTunes and Recovery Mode? Kind Regards, Cameron Robbins
ZjQcmQRYFpfptBannerStart
[EXTERNAL EMAIL]: 
This email originated from outside Queensland Rail. Do not click on links or open attachments unless you recognise the sender and know the content is safe. 
    Report Phish     
ZjQcmQRYFpfptBannerEnd
Hi Reka,
Does this device have a SIM card with active service in it or is it connecting to Wi-Fi?
Is this the same issue you were having last time?
Has this device been factory reset via iTunes and Recovery Mode?
Kind Regards,
Cameron Robbins
Technical Services Specialist
imei pty ltd 
P  1300 65 77 99  ·  W  www.imei.com.au 
ref:!00D900f76g.!500Mq0ckFpP:ref
27-10-2025 15:12:02 - Raegan Munro (Work notes)
From: Markos, Reka &lt;reka.markos@qr.com.au&gt; 
Sent: Monday, 27 October 2025 4:11 PM
To: imei Support &lt;support@imei.com.au&gt;; Warcon, Josh &lt;josh.warcon@qr.com.au&gt;
Cc: Telecommunications Customer Service &lt;TCS@qr.com.au&gt;; IT Service Desk &lt;ITServiceDesk@qr.com.au&gt;
Subject: RE: Incident Commented - INC0565089 - Case Updated: 00761505
Hi All,
I have restarted the Ipad, tried to set up again but still having the below issue:
Thank you
Reka
REKA MARKOS
WAREHOUSE &amp; LOGISTICS COORDINATOR
347 Bilsen Road
Geebung, QLD 4034
M: 0467 452 392
T: 0730 725 201 
W: queenslandrail.com.au
27-10-2025 13:41:03 - Raegan Munro (Work notes)
From: imei Support &lt;support@imei.com.au&gt; 
Sent: Monday, 27 October 2025 2:10 PM
To: Warcon, Josh &lt;josh.warcon@qr.com.au&gt;
Cc: Telecommunications Customer Service &lt;TCS@qr.com.au&gt;; IT Service Desk &lt;ITServiceDesk@qr.com.au&gt;; Markos, Reka &lt;reka.markos@qr.com.au&gt;
Subject: Re: Incident Commented - INC0565089 - Case Updated: 00761505
Thanks Josh, Kind Regards, Cameron Robbins Technical Services Specialist imei pty ltd P 1300 65 77 99 · W www. imei. com. au ref: !00D900f76g. !500Mq0ckFpP: ref --------------- Original Message --------------- From: Warcon, Josh [josh. warcon@ qr. com. au]
ZjQcmQRYFpfptBannerStart
[EXTERNAL EMAIL]: 
This email originated from outside Queensland Rail. Do not click on links or open attachments unless you recognise the sender and know the content is safe. 
    Report Phish     
ZjQcmQRYFpfptBannerEnd
Thanks Josh,
Kind Regards,
Cameron Robbins
Technical Services Specialist
imei pty ltd 
P  1300 65 77 99  ·  W  www.imei.com.au 
ref:!00D900f76g.!500Mq0ckFpP:ref
27-10-2025 12:52:19 - Raegan Munro (Work notes)
From: Warcon, Josh &lt;josh.warcon@qr.com.au&gt; 
Sent: Monday, 27 October 2025 1:43 PM
To: imei Support &lt;support@imei.com.au&gt;
Cc: Telecommunications Customer Service &lt;TCS@qr.com.au&gt;; IT Service Desk &lt;ITServiceDesk@qr.com.au&gt;; Markos, Reka &lt;reka.markos@qr.com.au&gt;
Subject: RE: Incident Commented - INC0565089 - Case Updated: 00761505
Hi Cameron,
I’m not sure. Reka was on leave last week. 
Still waiting response. 
JOSH WARCON
SAP FUNCTIONAL ANALYST
11/RC1, 305 Edward Street 
Brisbane, QLD 4001 
T: 07 3072 3184
E: josh.warcon@qr.com.au 
W: queenslandrail.com.au
27-10-2025 12:34:36 - Raegan Munro (Work notes)
From: imei Support &lt;support@imei.com.au&gt; 
Sent: Monday, 27 October 2025 1:29 PM
To: Warcon, Josh &lt;josh.warcon@qr.com.au&gt;
Cc: Telecommunications Customer Service &lt;TCS@qr.com.au&gt;; IT Service Desk &lt;ITServiceDesk@qr.com.au&gt;; Markos, Reka &lt;reka.markos@qr.com.au&gt;
Subject: Re: Incident Commented - INC0565089 - Case Updated: 00761505
Hi Josh, Do you know how this one went? Kind Regards, Cameron Robbins Technical Services Specialist imei pty ltd P 1300 65 77 99 · W www. imei. com. au ref: !00D900f76g. !500Mq0ckFpP: ref --------------- Original Message --------------- From: 
ZjQcmQRYFpfptBannerStart
[EXTERNAL EMAIL]: 
This email originated from outside Queensland Rail. Do not click on links or open attachments unless you recog...</t>
  </si>
  <si>
    <t xml:space="preserve">
 2025-10-22 14:47:45 PDXC Integration - State is Work in Progress was New
 2025-10-22 14:59:12 PDXC Integration - State is On Hold was Work in Progress
 2025-10-22 15:54:05 PDXC Integration - Assignment Group is Global Service Desk was DXC Intune Support
 2025-10-22 16:05:01 Cameron Horn - State is Work in Progress was On Hold
 2025-10-22 16:56:29 PDXC Integration - Assignment Group is Global Service Desk was DXC Intune Support
 2025-10-22 17:00:11 Fred Shea - Assignment Group is Telstra Support was Global Service Desk
 2025-10-23 09:16:46 Casey Micklesson - Assigned to is Casey Micklesson was 
 2025-10-23 11:41:57 Casey Micklesson - State is On Hold was Work in Progress
 2025-10-23 16:11:41 Casey Micklesson - State is Work in Progress was On Hold
 2025-10-23 16:12:38 Casey Micklesson - Assignment Group is AirWatch Support was Telstra Support</t>
  </si>
  <si>
    <t xml:space="preserve">10-12-2025 11:55:48 - PDXC Integration (Work notes)
Assigned to Michael Murakami.
&lt;br/&gt;Had Nathan manually enter and validate group assignment key for RTOA: qrqr-RTOA_kiosk2_prod. Device successfully checked in with WMS and is now booting into RTOA successfully
10-12-2025 11:55:09 - PDXC Integration (Work notes)
Assigned to Michael Murakami.
&lt;br/&gt;Had Nathan manually enter and validate group assignment key for RTOA: qrqr-RTOA_kiosk2_prod. Device successfully checked in with WMS and is now booting into RTOA successfully
10-12-2025 11:55:03 - PDXC Integration (Additional comments)
michael.murakami@dxc.com: Hi, Daimien!
I've walked Nathan through manually updating some details in the RTOA kiosk and we have successfully booted RTOA on the device. We will now consider this incident resolved.
If you have any further issues with the kiosk, please re-open this incident and we will organise a resolution ASAP.
Warm regards,
Michael Murakami
10-12-2025 11:51:34 - PDXC Integration (Work notes)
Assigned to Michael Murakami.
&lt;br/&gt;Spoke with Nathan at Yeronga:
- Guided user to Central Configuration, the group assignment key was blank
- Had them enter and validate key for RTOA, qrqr-RTOA_kiosk2_prod
- Failed to connect to server, checked proxy settings in Admin Policy Tool. Proxy was enabled, had user disable and re-attempt key validation
- Device successfully checked in to WMS, restarted the device and it is now successfully booting RTOA
10-12-2025 11:18:19 - PDXC Integration (Work notes)
Assigned to Michael Murakami.
&lt;br/&gt;Found TC191081 in WMS:
- Device is unregistered and hasn't checked in for 209 days
- Daimien has confirmed the device has been powercycled a few times throughout the storm season these last few weeks
- Will need to guide user to central configuration to confirm group key entered matches that listed on WMS: RTOA_kiosk2_prod
10-12-2025 09:28:58 - PDXC Integration (Work notes)
Assigned to Michael Murakami.
&lt;br/&gt;Contacted Daimien on 0456814431
- He's not currently on site, but has provided a contact at Yeronga to work with on his behalf
 - Nathan Jordan, 0407 888 747
22-10-2025 13:04:50 - PDXC Integration (Work notes)
Assigned to Michael Murakami.
22-10-2025 11:15:49 - PDXC Integration (Additional comments)
harshitha.gudla@dxc.com: Hi Team, 
Unable to find device details in the Wyse management console.
Could you please check on it?
22-10-2025 11:14:48 - PDXC Integration (Work notes)
Assigned to Gudla Harshitha.
22-10-2025 11:14:47 - PDXC Integration (Work notes)
Assigned to Gudla Harshitha.
&lt;br/&gt;Added attachment ::  Screenshot 2025-10-22 064249.png
22-10-2025 10:01:08 - PDXC Integration (Work notes)
Assigned to Gudla Harshitha.
22-10-2025 09:59:27 - PDXC Integration (Work notes)
Vendor Referenced this CI Value on Creation not found in database : Citrix XenDesktop
22-10-2025 09:59:15 - George Knight (Work notes)
Platform DXC Integration incident INC0564983 created INC40021713
</t>
  </si>
  <si>
    <t xml:space="preserve">
 2025-10-22 10:01:05 PDXC Integration - State is Work in Progress was New
 2025-10-22 11:15:49 PDXC Integration - Assignment Group is DXC Desktop CBD was DXC Desktop Technology Citrix
 2025-12-10 11:55:03 PDXC Integration - State is Resolved was Work in Progress</t>
  </si>
  <si>
    <t xml:space="preserve">09-12-2025 16:38:38 - Gilbert Noble (Work notes)
Platform DXC Integration incident INC0564885 updated INC40016403
09-12-2025 16:38:32 - Gilbert Noble (Work notes)
triggered clear stale profiles to 30 days
22-10-2025 09:28:48 - PDXC Integration (Work notes)
Assigned to Peter Huthwaite.
22-10-2025 08:43:33 - Raegan Munro (Work notes)
Platform DXC Integration incident INC0564885 updated INC40016403
22-10-2025 08:43:29 - Raegan Munro (Work notes)
From: Rogers, Vicky &lt;vicky.rogers@qr.com.au&gt; 
Sent: Wednesday, 22 October 2025 9:43 AM
To: IT Service Desk &lt;ITServiceDesk@qr.com.au&gt;
Subject: Automatic reply: INC0564885 - Sunshine Depot PC Terminals disk cleanup
Hello,
Im currently on annual leave (In Japan!!)
During the time my emails will not be monitored. If the matter is urgent please contact Alan Jones or Melissa Spall, otherwise i will respond on my return to work.
Many thanks
Vicky
22-10-2025 08:43:01 - Raegan Munro (Work notes)
Platform DXC Integration incident INC0564885 updated INC40016403
22-10-2025 08:42:57 - Raegan Munro (Work notes)
From: IT Service Desk 
Sent: Wednesday, 22 October 2025 9:43 AM
To: Serafini, Alessandro &lt;Alessandro.Serafini@QR.COM.AU&gt;
Cc: Adams, Wayne &lt;Wayne.Adams@qr.com.au&gt;; Haansbergen, James &lt;James.Haansbergen@qr.com.au&gt;; Eckersley, Josh &lt;josh.eckersley@qr.com.au&gt;; Rogers, Vicky &lt;vicky.rogers@qr.com.au&gt;
Subject: RE: INC0564885 - Sunshine Depot PC Terminals disk cleanup
Hi Alex, 
Thankyou for the confirmation. 
I have reached out to the appropriate team to assist you further and they should be able to provide more of an update shortly. Please see ticket no. INC0564885 for further updates.
Kind regards,
RAEGAN MUNRO
SERVICE DESK ANALYST
Level 3. 21 Kirksway Place
Battery Point. Tasmania. 7004
PH: 07 3072 5000
Alt.PH: +61 7 3072 5000
Email: ITServiceDesk@qr.com.au
W: queenslandrail.com.au
22-10-2025 08:41:42 - Raegan Munro (Work notes)
Platform DXC Integration incident INC0564885 updated INC40016403
22-10-2025 08:41:38 - Raegan Munro (Work notes)
Leaving ticket with Desktop for further troubleshooting.
22-10-2025 08:41:32 - Raegan Munro (Work notes)
Platform DXC Integration incident INC0564885 updated INC40016403
22-10-2025 08:41:28 - Raegan Munro (Work notes)
Unable to clear any profiles on the following devices (none older than 6 months:
Qrdt-wlulzwihlk
QRDT-BOGEVRXVMF
Clearing 10 unused profiles from QRDT-JH5QBXXZK5. 
Cleared 1 profile from QRDT-C9JQWAMIHG.
22-10-2025 07:35:59 - PDXC Integration (Work notes)
Added attachment ::  QLDRail_INC added (CNDEF0001178) - 1.jpg
22-10-2025 07:35:47 - PDXC Integration (Work notes)
Added attachment ::  QLDRail_INC added (CNDEF0001178) - 2.jpg
22-10-2025 07:35:38 - Raegan Munro (Work notes)
Platform DXC Integration incident INC0564885 updated INC40016403
22-10-2025 07:35:05 - Raegan Munro (Work notes)
Platform DXC Integration incident INC0564885 updated INC40016403
22-10-2025 07:34:49 - PDXC Integration (Work notes)
Added attachment ::  QLDRail_INC added (CNDEF0001178) - 3.jpg
22-10-2025 07:34:33 - Raegan Munro (Work notes)
Platform DXC Integration incident INC0564885 updated INC40016403
22-10-2025 07:34:27 - PDXC Integration (Work notes)
Added attachment ::  QLDRail_INC added (CNDEF0001178) - 4.jpg
22-10-2025 07:34:00 - Raegan Munro (Work notes)
Platform DXC Integration incident INC0564885 updated INC40016403
22-10-2025 07:33:37 - PDXC Integration (Work notes)
Added attachment ::  QLDRail_INC added (CNDEF0001178) - 5.jpg
22-10-2025 07:33:27 - Raegan Munro (Work notes)
Platform DXC Integration incident INC0564885 updated INC40016403
22-10-2025 07:33:17 - PDXC Integration (Work notes)
Added attachment ::  QLDRail_INC added (CNDEF0001178) - 6.jpg
22-10-2025 07:32:54 - Raegan Munro (Work notes)
Platform DXC Integration incident INC0564885 updated INC40016403
22-10-2025 07:32:50 - PDXC Integration (Work notes)
Added attachment ::  QLDRail_INC added (CNDEF0001178) - 7.jpg
22-10-2025 07:32:20 - Raegan Munro (Work notes)
Platform DXC Integration incident INC0564885 updated INC40016403
22-10-2025 07:32:01 - Raegan Munro (Work notes)
Platform DXC Integration incident INC0564885 updated INC40016403
22-10-2025 07:31:56 - Raegan Munro (Work notes)
From: Serafini, Alessandro &lt;alessandro.serafini@qr.com.au&gt; 
Sent: Wednesday, 22 October 2025 3:13 AM
To: IT Service Desk &lt;ITServiceDesk@qr.com.au&gt;
Cc: Adams, Wayne &lt;Wayne.Adams@qr.com.au&gt;; Haansbergen, James &lt;James.Haansbergen@qr.com.au&gt;; Eckersley, Josh &lt;josh.eckersley@qr.com.au&gt;; Rogers, Vicky &lt;vicky.rogers@qr.com.au&gt;
Subject: Sunshine Depot PC Terminals disk cleanup
To whom it may concern,
Hello, I am writing this email as a follow up to a prior phone call, to send off the asset tags of the affected desktop terminals in the sunshine PO depot. All these computers need to have their storage cleaned up, as the storage overflow is causing programs to run slower, black screen, refuse to open altogether, freeze, or even crash to desktop. 
Below is an example error message I have gotten from outlook, and an example photo of one of the terminal’s current storage situation.
See below for asset tags of the terminals in the sunshine PO depot. Note that the terminal in the 5th photo did not have the standard asset tag, but I was able to find this service identification tag instead.
If I am not on shift, my direct leadership would be a good point of contact at night. Below are the details of my Supervisor and Coordinator.
• Wayne Adams, Night Shift Supervisor: 0437 526 603
• James Haansbergen, Night Shift Coordinator: 0439 468 419
As I am on night shift, I may not be the best point of contact for this issue. Below this paragraph are some people who would be better to contact throughout the day than I.
• Josh Eckersley, Safeworking Delivery Support: 0407 399 588
• Vicky Rogers, SWIR Administration Officer, 07 3072 1399
All other people mentioned in this email have been CC’d.
Thanks in Advance,
-Alessandro(Alex) Serafini
(Definitely not) Sent from my iPhone
22-10-2025 03:28:45 - Light Dadson (Work notes)
Platform DXC Integration incident INC0564885 updated INC40016403
22-10-2025 03:28:41 - Light Dadson (Work notes)
See attached email for more effected pcs
22-10-2025 03:28:15 - Light Dadson (Work notes)
Platform DXC Integration incident INC0564885 updated INC40016403
22-10-2025 03:27:45 - Light Dadson (Work notes)
Attachment(s) not E-bonded as they exceeded the allowed size of 3.7MB
22-10-2025 01:40:13 - Light Dadson (Work notes)
Platform DXC Integration incident INC0564885 created INC40016403
</t>
  </si>
  <si>
    <t xml:space="preserve">
 2025-10-22 09:28:44 PDXC Integration - State is Work in Progress was New
 2025-12-09 16:38:32 Gilbert Noble - State is Resolved was Work in Progress
 2025-12-14 17:00:04  - State is Closed was Resolved</t>
  </si>
  <si>
    <t xml:space="preserve">08-12-2025 11:12:20 - Manoj Kandari (Additional comments)
Meeting with Wayne on Tuesday to run few commands on his client PC.
From User: 
Hi Manoj, sorry I didn't get back to you yesterday, it was extremely busy with monthly reporting.  I'm on leave now until January, but I will be jumping online for a couple meetings next week.  I'll be online 9:30am-10am, for a meeting Tuesday, so if it aligns with your calendar, I'll be happy to stay on for a little bit afterward for you to try the command.  Just ping me during my meeting if it works for you.
04-12-2025 17:11:54 - PDXC Integration (Work notes)
Hi Manoj,
As discussed over call routing ticket to SAP BASIS QLR for further checks.
04-12-2025 09:39:38 - Eunice Thai (Work notes)
Platform DXC Integration incident INC0564750 updated INC40038107
04-12-2025 09:39:35 - Eunice Thai (Work notes)
ESM IM: Ticket found within reporting (3rd time) as on hold awaiting caller for more than 5 days. Shifting back into active. Team please follow up with end user ASAP.
28-11-2025 17:07:58 - PDXC Integration (Work notes)
Assigned to Jeevan N.
28-11-2025 17:07:54 - PDXC Integration (Work notes)
Assigned to Jeevan N.
28-11-2025 17:07:51 - PDXC Integration (Additional comments)
jeevan.n@dxc.com: update from Kandari, Manoj
Hi Paul,
We had call with Nancy yesterday but didn't result in any positive outcome, though we checked technical configurations from both BO and AD end. We need to check ini files on customer's PC now to verify few things. I reached out to Wayne but he is busy today and advised to have session on Monday morning
there is nothing from AD team
24-11-2025 14:12:39 - PDXC Integration (Work notes)
Assigned to Jeevan N.
24-11-2025 14:12:25 - PDXC Integration (Work notes)
Assigned to Jeevan N.
24-11-2025 14:12:23 - PDXC Integration (Additional comments)
jeevan.n@dxc.com: update from Kandari, Manoj
Hi Paul,
We had call with Nancy yesterday but didn't result in any positive outcome, though we checked technical configurations from both BO and AD end. We need to check ini files on customer's PC now to verify few things. I reached out to Wayne but he is busy today and advised to have session on Monday morning
17-11-2025 22:13:23 - PDXC Integration (Work notes)
Assigned to Jeevan N.
17-11-2025 22:13:18 - PDXC Integration (Work notes)
Assigned to Jeevan N.
17-11-2025 22:13:11 - PDXC Integration (Additional comments)
jeevan.n@dxc.com: update from Kandari, Manoj
Hi Paul,
We had call with Nancy yesterday but didn't result in any positive outcome, though we checked technical configurations from both BO and AD end. We need to check ini files on customer's PC now to verify few things. I reached out to Wayne but he is busy today and advised to have session on Monday morning.
13-11-2025 16:47:01 - Wayne Parrington (Work notes)
Platform DXC Integration incident INC0564750 updated INC40038107
13-11-2025 16:46:56 - Wayne Parrington (Additional comments)
I can be available tomorrow for screen share
13-11-2025 16:41:13 - PDXC Integration (Work notes)
Assigned to Jeevan N.
13-11-2025 16:40:23 - PDXC Integration (Work notes)
Assigned to Jeevan N.
13-11-2025 16:40:19 - PDXC Integration (Additional comments)
matangi.jayapaul@dxc.com: update from Kandari, Manoj
Hi Paul,
We had call with Nancy yesterday but didn't result in any positive outcome, though we checked technical configurations from both BO and AD end. We need to check ini files on customer's PC now to verify few things. I reached out to Wayne but he is busy today and advised to have session on Monday morning.
13-11-2025 10:26:39 - Eunice Thai (Work notes)
Platform DXC Integration incident INC0564750 updated INC40038107
13-11-2025 10:26:35 - Eunice Thai (Work notes)
ESM IM: Ticket found within reporting as on hold awaiting caller for more than 5 days. Shifting back into active. Team please follow up with end user ASAP.
07-11-2025 16:59:29 - PDXC Integration (Work notes)
Assigned to Jeevan N.
07-11-2025 16:58:59 - PDXC Integration (Work notes)
Assigned to Jeevan N.
07-11-2025 16:58:55 - PDXC Integration (Additional comments)
nancy@dxc.com: update from Kandari, Manoj
Hi Paul, 
We had call with Nancy yesterday but didn't result in any positive outcome, though we checked technical configurations from both BO and AD end. We need to check ini files on customer's PC now to verify few things. I reached out to Wayne but he is busy today and advised to have session on Monday morning.
06-11-2025 12:55:01 - Manoj Kandari (Work notes)
Platform DXC Integration incident INC0564750 updated INC40038107
06-11-2025 12:54:57 - Manoj Kandari (Additional comments)
As discused in last meeting with Nancy, please check attached note and see if all from AD side is in place as per troubleshooting guide and also below error gives any direction to resolve the issue:
We are getting below error messages on Business Object Application server i.e. TATDEVSBO232.test.qr.com.au:
****************************************************************
" The Security System has detected a downgrade attempt when contacting the 3-part SPN
LDAP/CATPRDADC202.corp.qr.com.au/corp.qr.com.au@CORP.QR.COM.AU
with error code "The SAM database on the Windows Server does not have a computer account for this workstation trust relationship.
(0xc000018b)". Authentication was denied. "
*****************************************************************
Can you please check from your AD end if any changes can impact this authentication or any errors appearing for SAP BO application?
All Non-prod and prod BO applications are impacted and users are unable to logon due to this error. Thanks.
06-11-2025 12:54:47 - PDXC Integration (Work notes)
Assigned to Jeevan N.
&lt;br/&gt;Added attachment ::  QLDRail_INC added (CNDEF0001178) - 3312900 - BI Auth Troubleshooting Series Active Directory - C.pdf
06-11-2025 12:54:28 - Manoj Kandari (Work notes)
Platform DXC Integration incident INC0564750 updated INC40038107
04-11-2025 15:13:37 - PDXC Integration (Work notes)
Assigned to Jeevan N.
04-11-2025 15:13:29 - PDXC Integration (Additional comments)
matangi.jayapaul@dxc.com: Hi Darren,
We have verified and can confirm that the following server has been demoted and is no longer in use:
TATUATADC202.TEST.QR.COM.AU
03-11-2025 21:27:17 - PDXC Integration (Work notes)
Assigned to Jeevan N.
03-11-2025 21:26:59 - PDXC Integration (Work notes)
Assigned to Jeevan N.
03-11-2025 21:26:55 - PDXC Integration (Additional comments)
nancy@dxc.com: Hi Darren,
We have verified and can confirm that the following server has been demoted and is no longer in use:
TATUATADC202.TEST.QR.COM.AU
03-11-2025 15:06:45 - Darren Bennett (Work notes)
Platform DXC Integration incident INC0564750 updated INC40038107
03-11-2025 15:06:41 - Darren Bennett (Work notes)
I have attaced a file from our knowlege  for when we previously got this error.  It specifies that the clients have to have three files for it to work.  WHen I look at the krb5.ini I find:
[libdefaults]
default_realm = CORP.QR.COM.AU
dns_lookup_kdc = true
dns_lookup_realm = true
default_tgs_enctypes = aes256-cts-hmac-sha1-96 aes128-cts-hmac-sha1-96 RC4-HMAC
default_tkt_enctypes = aes256-cts-hmac-sha1-96 aes128-cts-hmac-sha1-96 RC4-HMAC
udp_preference_limit = 1
forwardable=true
[realms]
CORP.QR.COM.AU = {
kdc = CATPRDADC101.CORP.QR.COM.AU 
kdc = CATPRDADC202.CORP.QR.COM.AU
kdc = CATPRDADC401.CORP.QR.COM.AU
default_domain = CORP.QR.COM.AU
}
TEST.QR.COM.AU = {
kdc = TATUATADC101.TEST.QR.COM.AU
kdc = TATUATADC202.TEST.QR.COM.AU
kdc = TATUATADC401.TEST.QR.COM.AU
default_domain = TEST.QR.COM.AU
}
Have any of these AD servers changed?
03-11-2025 15:04:47 - PDXC Integration (Work notes)
Assigned to Jeevan N.
&lt;br/&gt;Added attachment ::  QLDRail_INC added (CNDEF0001178) - BUSINESS OBJECTS - Support - IDT - Connection failed. Active.docx
03-11-2025 15:04:33 - Darren Bennett (Work notes)
Platform DXC Integration incident INC0564750 updated INC40038107
29-10-2025 09:33:37 - Wayne Parrington (Work notes)
Platform DXC Integration incident INC0564750 updated INC40038107
29-10-2025 09:33:33 - Wayne Parrington (Additional comments)
this was using @TATDEVSBO232.test.qr.com.au:6400
29-10-2025 09:33:06 - Wayne Parrington (Work notes)
Platform DXC Integration incident INC0564750 updated INC40038107
29-10-2025 09:33:01 - Wayne Parrington (Additional comments)
Active Directory Authentication failed to log you on. Please contact your system administrator to make sure you are a member of a valid mapped group and try again. If you are not a member of the default domain, enter your user name as UserName@DNS_DomainName, and then try again. (FWM 00006)
29-10-2025 09:32:41 - Wayne Parrington (Work notes)
Platform DXC Integration incident INC0564750 updated INC40038107
29-10-2025 09:32:37 - Wayne Parrington (Additional comments)
Hi, I just tried signing into IDT
28-10-2025 18:03:20 - PDXC Integration (Work notes)
Assigned to Jeevan N.
28-10-2025 18:03:12 - PDXC Integration (Additional comments)
nancy@dxc.com: Hi Wayne,
We have checked and found that the server "TATDEVSBO232.test.qr.com.au" is up,
Ping is working fine from the ADM servers.
could you please share your availability to discuss this issue.
27-10-2025 15:51:37 - PDXC Integration (Work notes)
Assigned to Jeevan N.
27-10-2025 15:51:29 - PDXC Integration (Work notes)
Assigned to Jeevan N.
27-10-2025 15:51:27 - PDXC Integration (Additional comments)
nancy@dxc.com: Hi Wayne,
We have checked and found that the server "TATDEVSBO232.test.qr.com.au" is up, 
Ping is working fine from the ADM servers.
could you please share your availability to discuss this issue.
23-10-2025 14:17:09 - PDXC Integration (Work notes)
Assigned to Jeevan N.
23-10-2025 11:02:50 - PDXC Integration (Work notes)
Vendor Referenced this Business Service Value on Creation not found in database : SAP BusinessObjects
23-10-2025 11:02:35 - Manoj Kandari (Work notes)
Platform DXC Integration incident INC0564750 created INC40038107
23-10-2025 11:02:20 - Manoj Kandari (Work notes)
Hi AD Team,
There are multiple users impacted due to this error. 
Tested Dev/Test and Prod usign your account BRT2200 ( Windows AD authentication) and user is getting below error:
Error:
Failed to log on host "@TATDEVSBO232.test.qr.com.au:6400", user "brt2200", Active Directory Authentication failed to log you on. Please contact your system administrator to make sure you are a member of a valid mapped group and try again. If you are not a member of the default domain, enter your user name as UserName@DNS_DomainName, and then try again. (FWM 00006)
Cause of Error
Active Directory Authentication failed to log you on. Please contact your system administrator to make sure you are a member of a valid mapped group and try again. If you are not a member of the default domain, enter your user name as UserName@DNS_DomainName, and then try again. (FWM 00006)
There has not been any changes on BO side that could impact the window AD authentication. We are also getting below error messages on Business Object Application server i.e. TATDEVSBO232.test.qr.com.au:
****************************************************************
" The Security System has detected a downgrade attempt when contacting the 3-part SPN
LDAP/CATPRDADC202.corp.qr.com.au/corp.qr.com.au@CORP.QR.COM.AU
with error code "The SAM database on the Windows Server does not have a computer account for this workstation trust relationship.
(0xc000018b)". Authentication was denied. "
*****************************************************************
Can you please check from your AD end if any changes can impact this authentication or any errors appearing  for SAP BO application?
All Non-prod and prod BO applications are impacted and users are unable to logon due to this error.  Thanks.
22-10-2025 14:36:32 - Manoj Kandari (Work notes)
Thanks Wayne for reproducing the issue during call. Here is the summary of observation:
1. You and Darren both having issue with all the BO environments with SSO.
2. You tried with SAFScheduler account which worked with Enterprise auth method.
3. IDT Version on your machine is  4.3 SP2 patch 3 . Build : 14.3.2.4214
4. Tested Dev/Test and Prod usign your account BRT2200 ( Windows AD authentication) and you are getting below error:
Error:
Failed to log on host "@TATDEVSBO232.test.qr.com.au:6400", user "brt2200", Active Directory Authentication failed to log you on. Please contact your system administrator to make sure you are a member of a valid mapped group and try again. If you are not a member of the default domain, enter your user name as UserName@DNS_DomainName, and then try again. (FWM 00006)
Cause of Error
Active Directory Authentication failed to log you on. Please contact your system administrator to make sure you are a member of a valid mapped group and try again. If you are not a member of the default domain, enter your user name as UserName@DNS_DomainName, and then try again. (FWM 00006)
22-10-2025 13:20:58 - Manoj Kandari (Additional comments)
Hi Wayne, I will reach out to you to understand and work on this issue.
22-10-2025 13:19:23 - Wayne Parrington (Additional comments)
Hi Raegan/Chantel, Apologies for late reply.  I still don't have access, but I was advised by Darren Bennet that it may be to do with the SAP server OS patching and he has raised it with the team responsible.  Could you please assign this to that team?
22-10-2025 12:01:00 - Chantel van der Merwe (Work notes)
Good day service desk I picked this up in the meantime as I was asked about it . Basis will investigate and reach out to required team as needed for example AD team
22-10-2025 10:03:46 - Raegan Munro (Additional comments)
Hi Wayne,
I just wanted to follow up with you and determine if you are still having issues with SAP?
If so, please give us a call on 07 3072 5000 (we are option 1), or alternatively email us at ITServiceDesk@qr.com.au so that we may complete further troubleshooting. Please be sure to cite incident no. INC0564750 when you do so. 
In the event that you are no longer having these issues please advise so that we may proceed with ticket closure. 
Kind regards, 
Raegan.
22-10-2025 10:03:24 - Raegan Munro (Work notes)
Investigating,
21-10-2025 12:44:02 - George Knight (Work notes)
Called 0730727150, no answer, left VM
PENDING - screenshot error
KB0010334  - how to login
KB0010253  for support teams
21-10-2025 12:44:02 - George Knight (Additional comments)
Hi Wayne 
Thank you for contacting the Queensland Rail IT Service Desk today about SAP BO Information Design Tool sign in issues.
I tried to call you on 0730727150 and left a voicemail. Please contact the IT Service Desk on 07 3072 5000 (Option 1) at your earliest convenience so we can assist you further.
We need a screenshot of the error you're getting. Thanks.
If you require any further assistance at any stage, please do not hesitate to contact us via one of the following options:
Self Service Portal: https://queenslandrail.service-now.com/service_management?id=index
Phone: 07 3072 5000 (Option 1)
Email: ITServiceDesk@qr.com.au
Kind regards,
George Knight
Service Desk Analyst
Level 3, 21 Kirksway Place
Battery Point, Tasmania 7004
T: 07 3072 5000 (Option 1)
W: queenslandrail.com.au
E: ITservicedesk@qr.com.au
21-10-2025 12:28:07 - George Knight (Work notes)
Investigating.
</t>
  </si>
  <si>
    <t xml:space="preserve">
 2025-10-21 11:30:58 Shane Kmet - Assigned to is George Knight was 
 2025-10-21 12:44:02 George Knight - State is On Hold was Work in Progress
 2025-10-22 12:01:00 Chantel van der Merwe - Assignment Group is SAP Basis was Global Service Desk
 2025-10-23 11:02:20 Manoj Kandari - State is Work in Progress was On Hold
 2025-10-27 15:51:27 PDXC Integration - State is On Hold was Work in Progress
 2025-11-03 15:04:47 PDXC Integration - State is Work in Progress was On Hold
 2025-11-03 21:26:55 PDXC Integration - State is On Hold was Work in Progress
 2025-11-13 10:26:35 Eunice Thai - State is Work in Progress was On Hold
 2025-11-13 16:40:19 PDXC Integration - State is On Hold was Work in Progress
 2025-12-04 09:39:35 Eunice Thai - State is Work in Progress was On Hold
 2025-12-04 17:11:47 PDXC Integration - Assignment Group is SAP Basis was DXC Infra Active Directory
 2025-12-08 11:11:16 Manoj Kandari - Assigned to is Manoj Kandari was 
 2025-12-08 11:12:20 Manoj Kandari - State is On Hold was Work in Progress</t>
  </si>
  <si>
    <t xml:space="preserve">12-12-2025 08:16:52 - PDXC Integration (Work notes)
Assigned to Gudla Harshitha.
12-12-2025 08:16:47 - PDXC Integration (Additional comments)
harshitha.gudla@dxc.com: Waiting for the logs to be collected.
11-12-2025 09:20:08 - PDXC Integration (Work notes)
Assigned to Gudla Harshitha.
11-12-2025 09:19:59 - PDXC Integration (Additional comments)
harshitha.gudla@dxc.com: Waiting for the logs to be collected.
10-12-2025 09:28:58 - PDXC Integration (Work notes)
Assigned to Gudla Harshitha.
10-12-2025 09:28:49 - PDXC Integration (Additional comments)
harshitha.gudla@dxc.com: Waiting for the logs to be collected.
09-12-2025 08:18:34 - PDXC Integration (Work notes)
Assigned to Gudla Harshitha.
09-12-2025 08:18:30 - PDXC Integration (Additional comments)
harshitha.gudla@dxc.com: Waiting for the logs to be collected.
08-12-2025 10:37:14 - PDXC Integration (Work notes)
Assigned to Gudla Harshitha.
08-12-2025 10:37:06 - PDXC Integration (Additional comments)
swati.mohanty@dxc.com: vendor suggested few steps
need to perform and update
05-12-2025 09:42:29 - PDXC Integration (Work notes)
Assigned to Gudla Harshitha.
05-12-2025 09:42:24 - PDXC Integration (Additional comments)
harshitha.gudla@dxc.com: working with the vendor.
04-12-2025 14:41:48 - PDXC Integration (Work notes)
Assigned to Gudla Harshitha.
04-12-2025 14:41:40 - PDXC Integration (Additional comments)
harshitha.gudla@dxc.com: From: Harshitha, Gudla 
Sent: 04 December 2025 10:11
To: 'Citrix TS Support' &lt;technicalsupport@citrix.com&gt;; Lokesha H &lt;lokesha.gowda@citrix.com&gt;
Cc: MOHANTY, SWATI &lt;swati.mohanty@dxc.com&gt;; Divya Sree, Karne &lt;karne.divyasree@dxc.com&gt;; Ragam, Praveen Murthy &lt;rpraveenmurt@dxc.com&gt;
Subject: RE: Citrix{Case#101739280} ##Virtual Apps DXC Technology Australia Pty Limited Citrix Support Case Has Been Created
Hi @Lokesha H
Good day!
Let me know your availability for a call today.
Thanks &amp; Regards
Harshitha Gudla
Citrix Team
Team PDL: wpnido2ctxaus@dxc.com
From: Citrix TS Support &lt;technicalsupport@citrix.com&gt; 
Sent: 03 December 2025 11:50
To: Harshitha, Gudla &lt;harshitha.gudla@dxc.com&gt;; Ragam, Praveen Murthy &lt;rpraveenmurt@dxc.com&gt;
Cc: MOHANTY, SWATI &lt;swati.mohanty@dxc.com&gt;; Divya Sree, Karne &lt;karne.divyasree@dxc.com&gt;; technicalsupport@citrix.com
Subject: Citrix{Case#101739280} ##Virtual Apps DXC Technology Australia Pty Limited Citrix Support Case Has Been Created
Thank you, Please keep me posted. 
Thank You,
Warm Regards,
Lokesh Gowda
04-12-2025 08:14:09 - PDXC Integration (Work notes)
Assigned to Gudla Harshitha.
04-12-2025 08:14:08 - PDXC Integration (Additional comments)
harshitha.gudla@dxc.com: From: Harshitha, Gudla 
Sent: 03 December 2025 11:44
To: 'Citrix TS Support' &lt;technicalsupport@citrix.com&gt;; Ragam, Praveen Murthy &lt;rpraveenmurt@dxc.com&gt;
Cc: MOHANTY, SWATI &lt;swati.mohanty@dxc.com&gt;; Divya Sree, Karne &lt;karne.divyasree@dxc.com&gt;
Subject: RE: Citrix{Case#101739280} ##Virtual Apps DXC Technology Australia Pty Limited Citrix Support Case Has Been Created
Hi Lokesh 
Yes, we need to install CDF on various servers, so it can assist us in collecting data.
Thanks &amp; Regards
Harshitha Gudla
Citrix Team
Team PDL: wpnido2ctxaus@dxc.com
From: Citrix TS Support &lt;technicalsupport@citrix.com&gt; 
Sent: 03 December 2025 11:18
To: Harshitha, Gudla &lt;harshitha.gudla@dxc.com&gt;; Ragam, Praveen Murthy &lt;rpraveenmurt@dxc.com&gt;
Cc: MOHANTY, SWATI &lt;swati.mohanty@dxc.com&gt;; Divya Sree, Karne &lt;karne.divyasree@dxc.com&gt;; technicalsupport@citrix.com
Subject: Citrix{Case#101739280} ##Virtual Apps DXC Technology Australia Pty Limited Citrix Support Case Has Been Created
Sure, Can we install cdf on couple more servers ? 
Thank You,
Warm Regards,
03-12-2025 08:14:08 - PDXC Integration (Work notes)
Assigned to Gudla Harshitha.
03-12-2025 08:14:05 - PDXC Integration (Additional comments)
harshitha.gudla@dxc.com: From: Harshitha, Gudla 
Sent: 02 December 2025 06:01
To: 'Citrix TS Support' &lt;technicalsupport@citrix.com&gt;; Ragam, Praveen Murthy &lt;rpraveenmurt@dxc.com&gt;
Cc: MOHANTY, SWATI &lt;swati.mohanty@dxc.com&gt;; Divya Sree, Karne &lt;karne.divyasree@dxc.com&gt;
Subject: Citrix{Case#101739280} ##Virtual Apps DXC Technology Australia Pty Limited Citrix Support Case Has Been Created
Hi Lokesh 
Good day!
Yesterday, one of the users experienced an issue with Vizirail timing out.
Please find the attachment.
Thanks &amp; Regards
Harshitha Gudla
Citrix Team
Team PDL: wpnido2ctxaus@dxc.com
02-12-2025 08:32:44 - PDXC Integration (Work notes)
Assigned to Gudla Harshitha.
02-12-2025 08:32:41 - PDXC Integration (Additional comments)
harshitha.gudla@dxc.com: Hi Everyone
Good Morning!
Has anyone noticed or experienced issues related to Vizirail timeouts?
Hello Harshitha, I have not.
01-12-2025 10:57:29 - PDXC Integration (Work notes)
Assigned to Gudla Harshitha.
01-12-2025 10:57:26 - PDXC Integration (Additional comments)
karne.divyasree@dxc.com: waiting for user response
28-11-2025 08:17:59 - PDXC Integration (Work notes)
Assigned to Gudla Harshitha.
28-11-2025 08:17:57 - PDXC Integration (Additional comments)
harshitha.gudla@dxc.com: waiting for user response
27-11-2025 08:28:34 - PDXC Integration (Work notes)
Assigned to Gudla Harshitha.
27-11-2025 08:28:24 - PDXC Integration (Additional comments)
harshitha.gudla@dxc.com: waiting for user response
25-11-2025 08:41:38 - PDXC Integration (Work notes)
Assigned to Gudla Harshitha.
25-11-2025 08:41:31 - PDXC Integration (Additional comments)
harshitha.gudla@dxc.com: waiting for user response.
24-11-2025 08:53:24 - PDXC Integration (Work notes)
Assigned to Gudla Harshitha.
24-11-2025 08:53:14 - PDXC Integration (Additional comments)
harshitha.gudla@dxc.com: Hi Everyone
Good Morning!
Has anyone noticed or experienced issues related to Vizirail timeouts?
good morning harshitha
not me yet sorry 
Okay Thank you
24-11-2025 08:15:28 - PDXC Integration (Work notes)
Assigned to Gudla Harshitha.
24-11-2025 08:15:27 - PDXC Integration (Additional comments)
harshitha.gudla@dxc.com: waiting for user response.
21-11-2025 11:33:08 - PDXC Integration (Work notes)
Assigned to Gudla Harshitha.
21-11-2025 11:33:02 - PDXC Integration (Additional comments)
harshitha.gudla@dxc.com: Regarding the Vizirail timeout issue, we are working with the Citrix vendor.
If any user experiences this issue, please inform us immediately. We need to collect logs from the server to help diagnose the problem.
To assist us, please provide the following information from the user: -
User ID -
Time when the issue started -
Application name -
Server name-
Can you please inform the user and share my email address with the users so they can reach out to me directly if they encounter any issues?
20-11-2025 10:36:49 - PDXC Integration (Work notes)
Assigned to Gudla Harshitha.
20-11-2025 10:36:40 - PDXC Integration (Additional comments)
harshitha.gudla@dxc.com: Hi Everyone
Regarding the Vizirail timeout issue, we are working with the Citrix vendor.
If any user experiences this issue, please inform us immediately. We need to collect logs from the server to help diagnose the problem.
 To assist us, please provide the following information from the user: -
 User ID - 
Time when the issue started - 
Application name - 
Server name- 
Can you please inform the user and share my email address with the users so they can reach out to me directly if they encounter any issues?
20-11-2025 10:12:08 - PDXC Integration (Work notes)
Assigned to Gudla Harshitha.
&lt;br/&gt;ESM: IM test
19-11-2025 08:42:43 - PDXC Integration (Work notes)
Assigned to Gudla Harshitha.
19-11-2025 08:42:40 - PDXC Integration (Additional comments)
harshitha.gudla@dxc.com: working with the vendor.
18-11-2025 15:05:36 - PDXC Integration (Work notes)
Assigned to Gudla Harshitha.
18-11-2025 15:05:35 - PDXC Integration (Additional comments)
harshitha.gudla@dxc.com: working with the vendor.
17-11-2025 08:34:38 - PDXC Integration (Work notes)
Assigned to Gudla Harshitha.
17-11-2025 08:34:35 - PDXC Integration (Additional comments)
harshitha.gudla@dxc.com: working with the vendor.
14-11-2025 09:48:39 - PDXC Integration (Work notes)
Assigned to Gudla Harshitha.
14-11-2025 09:48:29 - PDXC Integration (Additional comments)
harshitha.gudla@dxc.com: working with the vendor.
13-11-2025 09:59:04 - PDXC Integration (Work notes)
Assigned to Gudla Harshitha.
13-11-2025 09:59:03 - PDXC Integration (Additional comments)
harshitha.gudla@dxc.com: working with the vendor.
12-11-2025 10:00:03 - PDXC Integration (Work notes)
Assigned to Gudla Harshitha.
12-11-2025 09:59:55 - PDXC Integration (Additional comments)
harshitha.gudla@dxc.com: working with the vendor.
11-11-2025 08:31:49 - PDXC Integration (Work notes)
Assigned to Gudla Harshitha.
11-11-2025 08:31:46 - PDXC Integration (Additional comments)
harshitha.gudla@dxc.com: We raised Vendor case 101739280.
07-11-2025 13:59:54 - PDXC Integration (Work notes)
Assigned to Gudla Harshitha.
&lt;br/&gt;test
07-11-2025 05:39:49 - PDXC Integration (Work notes)
Assigned to Gudla Harshitha.
07-11-2025 05:39:33 - PDXC Integration (Work notes)
Assigned to Gudla Harshitha.
07-11-2025 05:39:30 - PDXC Integration (Additional comments)
swati.mohanty@dxc.com: plan is to raise a citrix vendor case
07-11-2025 05:01:16 - Script Administrator (Work notes)
The associated DXC incident might have been closed, please update this incident again (e.g: add a work note) for the integration to create a new incident in DXC
07-11-2025 05:00:48 - Script Administrator (Work notes)
The incident is back in progress due to being on hold for over 5 days without any update
05-11-2025 11:41:07 - PDXC Integration (Work notes)
Assigned to Gudla Harshitha.
05-11-2025 11:41:01 - PDXC Integration (Additional comments)
harshitha.gudla@dxc.com: Still investigating on it.
03-11-2025 17:20:07 - PDXC Integration (Additional comments)
harshitha.gudla@dxc.com: Still investigating it.
03-11-2025 17:20:07 - PDXC Integration (Work notes)
Assigned to Gudla Harshitha.
31-10-2025 15:52:47 - PDXC Integration (Work notes)
Assigned to Gudla Harshitha.
31-10-2025 15:52:41 - PDXC Integration (Additional comments)
harshitha.gudla@dxc.com: Hi @Mark Rich
Can you please export the event log from your machine
31-10-2025 09:12:26 - Mark Rich (Work notes)
Platform DXC Integration incident INC0564677 updated INC40005654
31-10-2025 09:12:22 - Mark Rich (Additional comments)
please note i had an email last night from a member of the same team. see below: R907061.                       Hi Ed,
I experienced ViziRail closing randomly a few times tonight, this has been happing to me for a while now on my night shifts.
Thank you.
Have a great day
Kind Regards
Elsie
29-10-2025 11:17:42 - The Nghi (Work notes)
Platform DXC Integration incident INC0564677 updated INC40005654
29-10-2025 11:17:32 - The Nghi (Work notes)
Townsville control team users has advised of their ViziRail Prod app automatically closing down when left idle for approx 5min.
User Robert Schiappadori (r504863) observed issue occurred at 11:00am 29/10/25 but recalls issue has been regular occurrence for last 2 months.
28-10-2025 09:50:59 - PDXC Integration (Work notes)
Assigned to Gudla Harshitha.
28-10-2025 09:50:57 - PDXC Integration (Work notes)
Assigned to Gudla Harshitha.
28-10-2025 09:50:51 - PDXC Integration (Additional comments)
harshitha.gudla@dxc.com: Investigating the issue.
24-10-2025 15:03:59 - PDXC Integration (Work notes)
Assigned to Gudla Harshitha.
24-10-2025 15:03:52 - PDXC Integration (Additional comments)
harshitha.gudla@dxc.com: Investigating the issue.
23-10-2025 17:00:39 - PDXC Integration (Work notes)
Assigned to Gudla Harshitha.
23-10-2025 17:00:36 - PDXC Integration (Additional comments)
harshitha.gudla@dxc.com: Investigating the issue.
22-10-2025 09:01:08 - PDXC Integration (Work notes)
Assigned to Gudla Harshitha.
22-10-2025 09:01:07 - PDXC Integration (Additional comments)
harshitha.gudla@dxc.com: Mohanty, Swati
There is no such difference in working hours, just the session if idle 6 hours or more it will disconnect
Hi Swati. 
We are still having the vizirail timeout and shutdown issue reported by users downstairs. The timeframes it is happening, to multiple users on different PC's is between 1 to 3 hours. 
Could you please let me know what is the best way to start looking into this for them more in depth?
The logs do show they have sessions well under the 6 hours.  Can we find out if there is a way of determining whether the user is closing the sessions or if they are being disconnected automatically. 
Can we put any tracers on the application to generate some logs? This may help what is terminating their sessions. 
Thankyou
Mark
Mohanty, Swati
Its just flashing a message, which we are trying to get rid off
Presume you will aim to get rid of it before this upgrade is completed in production? Others in the team are reporting this message this morning on different servers. 
Rich, Mark
Hi Swati.   We are still having the vizirail timeout and shutdown issue reported by users downstairs. The timeframes it is happening, to multiple users on different PC's is between 1 to 3 hours.      Could you please let me know what is the best way to start looking into this for them more in depth?
FYI I have raised an incident for this INC0564677
Mohanty, Swati
Hi All, we have a change regarding Cortex which is a security component and needs to be updated on Citrix servers. In the past we had issue with it and thus it was removed from all servers. But now we have applied it on Pilot PROD. can you please test it and let us know if there is any performance …
Am I able to start testing this from today?
Hi Mark
Good day
Bell, Jess 
Presume you will aim to get rid of it before this upgrade is completed in production? Others in the team are reporting this message this morning on different servers.
What is the version of workspace currently running?
hi swati i just checked my citrix workspace version 24.5.10.29
Hi Anh
can you please try checking with Local IT and get it re-installed again
what version am i expecting IT team to set up?
same version only
the one shared above in screenshot
you want me to re-install the citrix workspace with the same version?
or is this for the users that are having the timeout/disconnection issue?
Nghi, Anh
or is this for the users that are having the timeout issue?
yes the one's having timeout issue, any one can just try the step of reinstall, just wanted to check
are you not having the timeout issue Anh?
21-10-2025 09:13:29 - PDXC Integration (Work notes)
Assigned to Gudla Harshitha.
21-10-2025 09:13:19 - PDXC Integration (Work notes)
Assigned to Gudla Harshitha.
21-10-2025 09:13:18 - PDXC Integration (Additional comments)
harshitha.gudla@dxc.com: checking on it.
21-10-2025 09:01:39 - PDXC Integration (Work notes)
Assigned to Gudla Harshitha.
21-10-2025 08:57:44 - PDXC Integration (Work notes)
Vendor Referenced this CI Value on Creation not found in database : ViziRail
Vendor Referenced this Business Service Value on Creation not found in database : ViziRail
21-10-2025 08:57:17 - Jane Weatherilt (Work notes)
Platform DXC Integration incident INC0564677 created INC40005654
</t>
  </si>
  <si>
    <t xml:space="preserve">09-12-2025 16:35:17 - Gilbert Noble (Work notes)
Platform DXC Integration incident INC0564320 updated INC39984660
09-12-2025 16:35:10 - Gilbert Noble (Work notes)
device is low on disk space (1 MB left), 
cleared ccm logs
triggered clear stale profiles to 30 days
19-11-2025 15:37:06 - Eunice Thai (Work notes)
Platform DXC Integration incident INC0564320 updated INC39984660
19-11-2025 15:37:03 - Eunice Thai (Work notes)
ESM IM: Ticket found within reporting as on hold awaiting caller for more than 5 days. Shifting back into active. Team please follow up with end user ASAP.
14-11-2025 13:42:14 - PDXC Integration (Work notes)
Assigned to Peter Huthwaite.
14-11-2025 13:42:13 - PDXC Integration (Work notes)
Assigned to Peter Huthwaite.
14-11-2025 13:42:04 - PDXC Integration (Additional comments)
peter.huthwaite@dxc.com: Hi @Maria Sao-Filipo,
I attempted to contact you today regarding the removal of your profile from a device but was unable to reach you. If you could call me on 0730721795 or respond here with your availability we can organise some time to resolve your issue.
Cheers,
Peter Huthwaite
20-10-2025 11:04:49 - PDXC Integration (Work notes)
Assigned to Peter Huthwaite.
20-10-2025 06:14:51 - Alexander Badcock (Work notes)
Platform DXC Integration incident INC0564320 created INC39984660
</t>
  </si>
  <si>
    <t xml:space="preserve">
 2025-10-20 06:14:44 Alex Badcock - Assignment Group is DXC Desktop CBD was Global Service Desk
 2025-11-14 13:42:04 PDXC Integration - State is On Hold was Work in Progress
 2025-11-19 15:37:03 Eunice Thai - State is Work in Progress was On Hold
 2025-12-09 16:35:10 Gilbert Noble - State is Resolved was Work in Progress
 2025-12-14 17:00:01  - State is Closed was Resolved</t>
  </si>
  <si>
    <t xml:space="preserve">
 2025-10-20 08:48:26 PDXC Integration - State is Work in Progress was New
 2025-10-20 09:13:33 PDXC Integration - Assignment Group is DXC Desktop CBD was DXC Security End Point Protection
 2025-10-21 10:26:18 PDXC Integration - State is On Hold was Work in Progress
 2025-11-03 15:56:51 Eunice Thai - State is Work in Progress was On Hold
 2025-11-04 08:24:37 PDXC Integration - State is On Hold was Work in Progress
 2025-11-07 05:01:30 Script Administrator - State is Work in Progress was On Hold
 2025-11-10 11:52:47 PDXC Integration - State is On Hold was Work in Progress
 2025-11-26 16:19:50 PDXC Integration - State is Work in Progress was On Hold
 2025-11-27 15:40:43 PDXC Integration - State is On Hold was Work in Progress
 2025-11-28 10:37:20 PDXC Integration - State is Work in Progress was On Hold
 2025-11-28 14:19:32 PDXC Integration - State is On Hold was Work in Progress
 2025-12-05 12:59:00 PDXC Integration - State is Work in Progress was On Hold
 2025-12-05 12:59:27 PDXC Integration - State is Resolved was Work in Progress
 2025-12-10 13:00:12  - State is Closed was Resolved</t>
  </si>
  <si>
    <t xml:space="preserve">12-12-2025 08:13:37 - Sailaja Mallela (Work notes)
On hold as it is some process issue at the business customer end.  Last completion date not entered for skipped records. Customer trying to create new entries for the skipped records
04-12-2025 14:03:07 - Brendan Hawkins (Additional comments)
The MME and I have just processed one of the twelve SAP M/Plans to see how Tableau responds. The problem M/Plan with the "Scheduled Skipped" status at call no. 6 was deactivated, and a new M/Plan was created and started using the kms counter from the last time the Ultrasonics were physically carried out. Awaiting data refresh form SAP to Tableau to verify if this works before doing any more.
02-12-2025 10:53:28 - Sailaja Mallela (Work notes)
Waiting for the customer to update the skipped plans.
02-12-2025 10:53:28 - Sailaja Mallela (Additional comments)
Waiting for the customer to update the skipped plans.
27-11-2025 14:33:40 - Brendan Hawkins (Additional comments)
The Manager Maintenance Engineering (Clinton Stevens) has agreed to try to reset the SAP M/Plans for the 12 wheelset serial numbers to overcome the "Scheduled Skipped" issue. Once done, I'll re-run the Tableau report and see if this resolves the issue. No target date for doing this as yet.
17-11-2025 13:32:14 - Brendan Hawkins (Additional comments)
EAMS Support Request DAAR0002472 raised 13:31 17Nov25
17-11-2025 08:49:20 - Sailaja Mallela (Additional comments)
Waiting for the customer to check with EAMS front end team to update the Last completion date for the issue records
13-11-2025 16:54:15 - Brendan Hawkins (Additional comments)
This morning, I managed to get time with a colleague in SEQ CAM who made the "Scheduled Skipped" assignments originally. We appear to not be able to put a date into the "Completion Date" field against the M/Plan call.  One option to go forward would be to seek EAMS support team advice on this and for us to try to "Re-Start" one of the 12 M/Plans to see what impact that might have. Happy to discuss.
13-11-2025 16:07:41 - Sailaja Mallela (Additional comments)
Waiting for the customer to update the Last completion date in SAP for the issue records
07-11-2025 10:24:39 - Cameron Horn (Work notes)
Assigning to the Enterprise Data Warehouse team as per notes from the DXC Application AUS team
07-11-2025 10:23:40 - PDXC Integration (Additional comments)
tnguyen213@dxc.com: Hi Service Desk,
Please help to assign this ticket to Enterprise Data Warehouse team. We are not able to assign to that team from pDXC.
07-11-2025 10:23:19 - PDXC Integration (Work notes)
Assigned to Vu Thanh Tung Nguyen.
07-11-2025 10:22:34 - PDXC Integration (Work notes)
Assigned to Vu Thanh Tung Nguyen.
&lt;br/&gt;Added attachment ::  Re INC0564256  INC39942205 Recurring Discrepancies in Tableau Rolling Stock Compliance Reports.msg
07-11-2025 09:20:44 - PDXC Integration (Work notes)
Assigned to Vu Thanh Tung Nguyen.
07-11-2025 09:20:34 - PDXC Integration (Work notes)
Assigned to Vu Thanh Tung Nguyen.
07-11-2025 09:20:26 - PDXC Integration (Additional comments)
tnguyen213@dxc.com: Adnan is still working with CVQ team. There is no update so far. There is nothing can be done by application/Tableau support team.
07-11-2025 05:00:26 - Script Administrator (Work notes)
Platform DXC Integration incident INC0564256 updated INC39942205
07-11-2025 05:00:20 - Script Administrator (Work notes)
The incident is back in progress due to being on hold for over 5 days without any update
03-11-2025 16:06:49 - PDXC Integration (Work notes)
Assigned to Vu Thanh Tung Nguyen.
03-11-2025 16:06:39 - PDXC Integration (Work notes)
Assigned to Vu Thanh Tung Nguyen.
03-11-2025 16:06:30 - PDXC Integration (Additional comments)
tnguyen213@dxc.com: Adnan is still working with CVQ team. There is no update so far. There is nothing can be done by application/Tableau support team.
03-11-2025 15:55:10 - Eunice Thai (Work notes)
Platform DXC Integration incident INC0564256 updated INC39942205
03-11-2025 15:55:06 - Eunice Thai (Work notes)
ESM IM: Ticket found within reporting as on hold awaiting caller for more than 5 days. Shifting back into active. Team please follow up with end user ASAP.
29-10-2025 11:46:19 - PDXC Integration (Work notes)
Assigned to Vu Thanh Tung Nguyen.
29-10-2025 11:46:13 - PDXC Integration (Additional comments)
tnguyen213@dxc.com: Adnan is working with Meredith to check CVQ backend.
27-10-2025 14:20:50 - PDXC Integration (Work notes)
Assigned to Vu Thanh Tung Nguyen.
27-10-2025 14:20:47 - PDXC Integration (Work notes)
Assigned to Vu Thanh Tung Nguyen.
27-10-2025 14:20:39 - PDXC Integration (Additional comments)
tnguyen213@dxc.com: Adnan (dashboard's owner) is checking the dashboard and logic of CVQ.
27-10-2025 14:16:30 - PDXC Integration (Work notes)
Assigned to Vu Thanh Tung Nguyen.
27-10-2025 14:16:21 - PDXC Integration (Additional comments)
tnguyen213@dxc.com: Checking with Brendan if we can close the ticket since Adnan (dashboard's owner) is checking th dashboard and logic of CVQ.
27-10-2025 14:08:18 - PDXC Integration (Work notes)
Assigned to Vu Thanh Tung Nguyen.
27-10-2025 13:15:12 - Timm Bambridge (Work notes)
Platform DXC Integration incident INC0564256 updated INC39942205
27-10-2025 13:15:06 - Timm Bambridge (Work notes)
ESM IM: Ticket found within reporting as on hold awaiting caller for more than 5 days. Shifting back into active. Team please follow up with end user ASAP.
22-10-2025 12:39:23 - PDXC Integration (Work notes)
Assigned to Ngoc Minh Nghi Nguyen.
22-10-2025 12:39:16 - PDXC Integration (Additional comments)
nnguyen209@dxc.com: Hi Brendan
I'm reaching out regards the incident that you have raised about an issue with the Tableau Rolling Stock compliance reports. I have forwarded the issue to Adnan Zafar - the owner of this report and the project leader of this project as well. He might need to take time to investigate the issue and working on this. From my side, I only support the Tableau infrastructure, so there's nothing further I can proceed with. If you could reach out directly to Adnan, I believe he'll be able to assist you with this issue. I've also shared your contact details with him. I would appreciate it if you could confirm whether this ticket can be closed, as it's still sitting in my queue.
Thank you,
Nghi Nguyen
17-10-2025 16:04:09 - PDXC Integration (Work notes)
Assigned to Ngoc Minh Nghi Nguyen.
17-10-2025 16:04:02 - PDXC Integration (Work notes)
Assigned to Ngoc Minh Nghi Nguyen.
17-10-2025 16:04:02 - PDXC Integration (Additional comments)
nnguyen209@dxc.com: Checking the issue with Adnan Zafar, the workbook's owner about the issue
17-10-2025 15:49:59 - PDXC Integration (Work notes)
Assigned to Ngoc Minh Nghi Nguyen.
17-10-2025 15:47:39 - PDXC Integration (Work notes)
Vendor Referenced this Business Service Value on Update not found in database : Tableau
17-10-2025 15:47:29 - PDXC Integration (Work notes)
Added attachment ::  QLDRail_INC added (CNDEF0001178) - RS Tableau Inspection compliance Data 17Oct25 0850.xlsx
17-10-2025 15:47:29 - PDXC Integration (Work notes)
Added attachment ::  QLDRail_INC added (CNDEF0001178) - Tableau issues ICT 17Oct25.docx
17-10-2025 15:47:23 - PDXC Integration (Work notes)
Added attachment ::  QLDRail_INC added (CNDEF0001178) - Email print ref Tableau issues with CTN data.pdf
17-10-2025 15:46:29 - PDXC Integration (Work notes)
Added attachment ::  QLDRail_INC added (CNDEF0001178) - CTN + REG RS Ultrasonics Data 17Oct 1150.xlsx
17-10-2025 15:46:16 - System (Work notes)
Platform DXC Integration incident INC0564256 updated INC39942205
17-10-2025 15:43:49 - PDXC Integration (Work notes)
Vendor Referenced this Business Service Value on Update not found in database : Tableau
17-10-2025 15:43:39 - PDXC Integration (Work notes)
Added attachment ::  QLDRail_INC added (CNDEF0001178) - Tableau issues ICT 17Oct25.docx
17-10-2025 15:43:29 - PDXC Integration (Work notes)
Added attachment ::  QLDRail_INC added (CNDEF0001178) - RS Tableau Inspection compliance Data 17Oct25 0850.xlsx
17-10-2025 15:43:29 - PDXC Integration (Work notes)
Added attachment ::  QLDRail_INC added (CNDEF0001178) - Email print ref Tableau issues with CTN data.pdf
17-10-2025 15:43:22 - PDXC Integration (Work notes)
Added attachment ::  QLDRail_INC added (CNDEF0001178) - CTN + REG RS Ultrasonics Data 17Oct 1150.xlsx
17-10-2025 15:40:49 - PDXC Integration (Work notes)
Vendor Referenced this Business Service Value on Update not found in database : Tableau
17-10-2025 15:40:42 - PDXC Integration (Work notes)
Added attachment ::  QLDRail_INC added (CNDEF0001178) - Tableau issues ICT 17Oct25.docx
17-10-2025 15:40:39 - PDXC Integration (Work notes)
Added attachment ::  QLDRail_INC added (CNDEF0001178) - Email print ref Tableau issues with CTN data.pdf
17-10-2025 15:40:32 - PDXC Integration (Work notes)
Added attachment ::  QLDRail_INC added (CNDEF0001178) - RS Tableau Inspection compliance Data 17Oct25 0850.xlsx
17-10-2025 15:40:29 - PDXC Integration (Work notes)
Added attachment ::  QLDRail_INC added (CNDEF0001178) - CTN + REG RS Ultrasonics Data 17Oct 1150.xlsx
17-10-2025 15:39:50 - PDXC Integration (Work notes)
Added attachment ::  QLDRail_INC added (CNDEF0001178) - Tableau issues ICT 17Oct25.docx
17-10-2025 15:39:50 - PDXC Integration (Work notes)
Vendor Referenced this Business Service Value on Update not found in database : Tableau
17-10-2025 15:39:12 - PDXC Integration (Work notes)
Added attachment ::  QLDRail_INC added (CNDEF0001178) - RS Tableau Inspection compliance Data 17Oct25 0850.xlsx
17-10-2025 15:38:59 - PDXC Integration (Work notes)
Added attachment ::  QLDRail_INC added (CNDEF0001178) - Email print ref Tableau issues with CTN data.pdf
17-10-2025 15:38:52 - PDXC Integration (Work notes)
Added attachment ::  QLDRail_INC added (CNDEF0001178) - CTN + REG RS Ultrasonics Data 17Oct 1150.xlsx
17-10-2025 15:38:19 - PDXC Integration (Work notes)
Vendor Referenced this Business Service Value on Creation not found in database : Tableau
17-10-2025 15:38:12 - PDXC Integration (Work notes)
Added attachment ::  QLDRail_INC added (CNDEF0001178) - Tableau issues ICT 17Oct25.docx
17-10-2025 15:37:59 - PDXC Integration (Work notes)
Added attachment ::  QLDRail_INC added (CNDEF0001178) - RS Tableau Inspection compliance Data 17Oct25 0850.xlsx
17-10-2025 15:36:59 - PDXC Integration (Work notes)
Added attachment ::  QLDRail_INC added (CNDEF0001178) - Email print ref Tableau issues with CTN data.pdf
17-10-2025 15:36:52 - PDXC Integration (Work notes)
Added attachment ::  QLDRail_INC added (CNDEF0001178) - CTN + REG RS Ultrasonics Data 17Oct 1150.xlsx
17-10-2025 15:36:09 - Frederic Shea (Work notes)
SDA assigning to DXC Application AUS
17-10-2025 15:35:48 - Frederic Shea (Work notes)
Investigating
</t>
  </si>
  <si>
    <t>INC0564100</t>
  </si>
  <si>
    <t xml:space="preserve">09-12-2025 14:55:48 - PDXC Integration (Work notes)
Assigned to Peter Huthwaite.
09-12-2025 14:55:48 - PDXC Integration (Work notes)
Assigned to Peter Huthwaite.
09-12-2025 14:55:44 - PDXC Integration (Additional comments)
peter.huthwaite@dxc.com: Hi @David Carse,
I attempted to contact you today regarding your issue with DT192669 but was unable to reach you. If you could give me a call on 0730721795 or respond here with your availability we can organise some time to resolve your issue.
Cheers,
Peter Huthwaite
21-10-2025 14:37:27 - PDXC Integration (Work notes)
Assigned to Peter Huthwaite.
&lt;br/&gt;Desktop is setup with the SurfaceShared enrolment tag. Changed the tag to DesktopShared. After it has been assigned in Intune, the device will need to be fresh started to get the correct enrolment profile.
17-10-2025 09:51:59 - PDXC Integration (Work notes)
Assigned to Peter Huthwaite.
17-10-2025 08:55:25 - Gilbert Noble (Work notes)
Platform DXC Integration incident INC0564100 created INC39938507
</t>
  </si>
  <si>
    <t xml:space="preserve">
 2025-10-17 08:49:44 Gilbert Noble - Assigned to is Gilbert Noble was 
 2025-10-17 08:55:18 Gilbert Noble - Assignment Group is DXC Desktop CBD was DXC Remote Desktop Support
 2025-12-09 14:55:44 PDXC Integration - State is On Hold was Work in Progress</t>
  </si>
  <si>
    <t>12-12-2025 11:08:28 - PDXC Integration (Work notes)
Assigned to Sonia Pandey.
&lt;br/&gt;Awaiting MS update.
Expected response : Monday
11-12-2025 12:04:58 - PDXC Integration (Work notes)
Assigned to Sonia Pandey.
&lt;br/&gt;Awaiting MS update.
10-12-2025 12:44:35 - PDXC Integration (Work notes)
Assigned to Sonia Pandey.
&lt;br/&gt;Received MS response as below :
Hello Sonia, 
Greetings.
I wanted to provide you with an update regarding your case. At this time, we are unsure when Vaibhav will return, as he is currently under the weather and on sick leave. Unfortunately, we do not have an estimated time of arrival for his return.
Regarding the case itself, we are still awaiting a response from our senior team. To keep you informed, we recommend sharing an update email with you twice a week until we receive further information. We have requested the escalation team to provide their feedback at the earliest possible opportunity, and once we have their update, we will share it with you immediately.
Thank you for your time and patience. Please feel free to reach out if you have any questions in the meantime.  
Thank you for choosing Microsoft,
Krishna Soni, 
Microsoft O365 Support Engineer: Project Online/Planner
Email Address: cvg_gur_krison_css@office365support.com
10-12-2025 11:06:24 - PDXC Integration (Work notes)
Assigned to Sonia Pandey.
&lt;br/&gt;Sent email to MS :
Hi Krishna,
We are waiting for update on issue. Any insights on your end regarding or when will Vaibhav be back to work?
Thanks &amp; Regards,
Sonia Pandey
Awaiting response from MS.
09-12-2025 15:12:54 - PDXC Integration (Work notes)
Assigned to Sonia Pandey.
&lt;br/&gt;Received below email from MS :
Hello Sonia,
I hope this message finds you well.
I wanted to provide you with an update regarding your case. Currently, Vaibhav is unavailable due to unexpected reasons.
Regarding the case, our senior team is actively reviewing the matter to properly isolate the issue. All collected information has been shared with them, and discussions are ongoing. At this stage the action plan depends on the complexity of the issue and hence takes a bit of time. 
We have requested the senior team to prioritize this case and share the next steps so that we can move forward toward resolution.
Thank you for your time and patience. Please rest assured that your case remains a priority for us. As soon as an action plan is finalized, we will share it with you immediately.
We appreciate your understanding and continued cooperation. 
Thank you for choosing Microsoft,
Krishna Soni, 
Microsoft O365 Support Engineer: Project Online/Planner
Email Address: cvg_gur_krison_css@office365support.com
09-12-2025 11:23:38 - PDXC Integration (Work notes)
Assigned to Sonia Pandey.
&lt;br/&gt;MS told issue has been escalated internally.
Awaiting further response.
08-12-2025 15:18:04 - PDXC Integration (Work notes)
Assigned to Sonia Pandey.
&lt;br/&gt;No update from MS as expected response was on Today (Monday)
Sent email to MS and asked for the update and if required escalate the issue.
Awaiting further response.
05-12-2025 10:36:04 - PDXC Integration (Work notes)
Assigned to Sonia Pandey.
&lt;br/&gt;MS has informed that they will share the update on Monday.
04-12-2025 15:18:05 - PDXC Integration (Work notes)
Assigned to Sonia Pandey.
&lt;br/&gt;MS has informed that they will share the update on Monday.
04-12-2025 15:17:48 - PDXC Integration (Work notes)
Assigned to Sonia Pandey.
&lt;br/&gt;Hello Sonia,
Hope you are doing well.
I apologies for yesterday as I was not able to login due to some technical issue and hence could not provide you an update.
I am still wating for an update from the backend engineering team. I understand it is taking more time than usual, but rest assured, we are working on this to provide a resolution as soon as possible.
I will provide you the next update by Monday.
Thank you for choosing Microsoft Support.
Best Regards, 
Vaibhav Goyal
Microsoft O365 Support Engineer: Project Online/Planner 
Email: cvg_gur_goyvai_css@office365support.com 
Working Hours: 
My working hours: Monday-Friday (UTC 02:00 AM - 11:30 AM)
My Technical Lead: (Vishal Sonawane) | Email: (v-visso@microsoft.com)
My Team Manager: (Alok Das) | Email: (v-2alod@microsoft.com)
My Technical Advisor: (Asif Shaikh) | Email: (asisha@microsoft.com) 
In order to have a consistent support experience, we recommend that you REPLY ALL when responding to this message. 
Your support request number is 2510290030002652 if you need it
------------------- Original Message -------------------
From: sonia.pandey@dxc.com; 
Received: Wed Dec 03 2025 08:50:11 GMT+0530 (India Standard Time)
To: supportmail@microsoft.com; 
Cc: pdlitogciqrlmsg@dxc.com; cvg_gur_goyvai_css@office365support.com; 
Subject: RE: [EXTERNAL] RE: Planner : Unable to view few... - TrackingID#2510290030002652
  You don't often get email from sonia.pandey@dxc.com. Learn why this is important
Hi Vaibhav,
Today is Wednesday. Any update?
Thanks &amp; Regards,
Sonia Pandey
03-12-2025 13:21:38 - PDXC Integration (Work notes)
Assigned to Sonia Pandey.
&lt;br/&gt;Today is wednesday (expected update day from MS)
Sent email to get update . Pasted email thread below.
Awaiting response.
03-12-2025 13:20:54 - PDXC Integration (Work notes)
Assigned to Sonia Pandey.
&lt;br/&gt;Hi Vaibhav,
Today is Wednesday. Any update?
Thanks &amp; Regards,
Sonia Pandey
From: Vaibhav G &lt;support@mail.support.microsoft.com&gt; 
Sent: 01 December 2025 09:36 AM
To: Pandey, Sonia &lt;sonia.pandey@dxc.com&gt;
Cc: ITO GDC India - QR MSG &lt;pdlitogciqrlmsg@dxc.com&gt;; cvg_gur_goyvai_css@office365support.com
Subject: RE: [EXTERNAL] RE: Planner : Unable to view few... - TrackingID#2510290030002652
Hello Sonia,
Thank you for the response.
I really appreciate your patience. I completely understand the urgency and appreciate your follow-up. We are actively working on resolving this issue and will share an update with you as soon as possible.
Please rest assured that this is a priority for us, and I will keep you informed of any progress. If you have any additional details or concern in the meantime, feel free to share them.
Thank you for choosing Microsoft Support.
Best Regards, 
Vaibhav Goyal
Microsoft O365 Support Engineer: Project Online/Planner 
Email: cvg_gur_goyvai_css@office365support.com
02-12-2025 12:30:34 - PDXC Integration (Work notes)
Assigned to Sonia Pandey.
&lt;br/&gt;Expected response from MS : wednesday
01-12-2025 14:03:58 - PDXC Integration (Work notes)
Assigned to Sonia Pandey.
&lt;br/&gt;MS has informed that they will provide update on Wednesday.
Asked MS to provide update by Wednesday at the earliest possible as we are waiting for quite long.
Awaiting further update.
01-12-2025 14:01:14 - PDXC Integration (Work notes)
Assigned to Sonia Pandey.
&lt;br/&gt;Hi Vaibhav,
I would appreciate earliest update on this issue as we are waiting for it for quite long.
Thanks &amp; Regards,
Sonia Pandey
From: Vaibhav G &lt;support@mail.support.microsoft.com&gt; 
Sent: 28 November 2025 05:12 PM
To: Pandey, Sonia &lt;sonia.pandey@dxc.com&gt;; support@mail.support.microsoft.com
Cc: ITO GDC India - QR MSG &lt;pdlitogciqrlmsg@dxc.com&gt;; cvg_gur_goyvai_css@office365support.com
Subject: RE: [EXTERNAL] RE: Planner : Unable to view few... - TrackingID#2510290030002652
Hello Sonia,
Hope you are doing well.
I am still waiting for an update from the backend team. Please allow me time till Wednesday to provide you an update from this.
Thank you for choosing Microsoft Support.
Best Regards, 
Vaibhav Goyal
Microsoft O365 Support Engineer: Project Online/Planner 
Email: cvg_gur_goyvai_css@office365support.com
27-11-2025 12:06:30 - PDXC Integration (Work notes)
Assigned to Sonia Pandey.
&lt;br/&gt;Email from MS :
Hello Sonia,
Thank you for reaching out and for your patience. 
I wanted to let you know that we are currently awaiting an update from our backend engineering team. We understand the importance of resolving this issue and please rest assured that we are actively working toward a solution. I will provide you with the next update by Friday.
Thank you for your understanding and continued patience.
Best Regards, 
Vaibhav Goyal
Microsoft O365 Support Engineer: Project Online/Planner 
Email: cvg_gur_goyvai_css@office365support.com
26-11-2025 15:09:57 - Darryl Brew (Work notes)
Platform DXC Integration incident INC0563580 updated INC39889730
26-11-2025 15:09:51 - Darryl Brew (Additional comments)
Hi Sonia, Thanks for the update.
26-11-2025 12:57:59 - PDXC Integration (Work notes)
Assigned to Sonia Pandey.
&lt;br/&gt;Hi Vaibhav,
Do you have any update to share with us as today is Wednesday?
Thanks &amp; Regards,
Sonia Pandey
From: Pandey, Sonia 
Sent: 25 November 2025 08:13 AM
To: 'support' &lt;support@mail.support.microsoft.com&gt;
Cc: ITO GDC India - QR MSG &lt;pdlitogciqrlmsg@dxc.com&gt;; cvg_gur_goyvai_css@office365support.com
Subject: RE: [EXTERNAL] RE: Planner : Unable to view few... - TrackingID#2510290030002652
Hi Vaibhav,
We will wait for the Wednesday update.
Thanks &amp; Regards,
Sonia Pandey
From: Vaibhav G &lt;support@mail.support.microsoft.com&gt; 
Sent: 21 November 2025 10:15 AM
To: Pandey, Sonia &lt;sonia.pandey@dxc.com&gt;
Cc: ITO GDC India - QR MSG &lt;pdlitogciqrlmsg@dxc.com&gt;; cvg_gur_goyvai_css@office365support.com
Subject: RE: [EXTERNAL] RE: Planner : Unable to view few... - TrackingID#2510290030002652
Hello Sonia,
Hope you are doing well.
Thank you for your continued patience. We truly appreciate your understanding as we work to resolve this matter.
Our team is actively collaborating with senior specialists to ensure we identify the most effective solution for your case. This process requires a bit more time, and we want to make sure we get it right for you.
In the meantime, please know that your patience and cooperation mean a lot to us. We will keep you updated and reach out as soon as we have more information.
I will provide the next update on Wednesday.
Thank you again for your understanding and support.
Best Regards, 
Vaibhav Goyal
Microsoft O365 Support Engineer: Project Online/Planner 
Email: cvg_gur_goyvai_css@office365support.com
26-11-2025 12:56:14 - PDXC Integration (Work notes)
Assigned to Sonia Pandey.
26-11-2025 12:55:58 - PDXC Integration (Additional comments)
sonia.pandey@dxc.com: .
26-11-2025 12:55:58 - PDXC Integration (Work notes)
Assigned to Sonia Pandey.
&lt;br/&gt;Today (wednesday) we are expecting response from Microsoft
Sent follow up email to MS engineer and asked about the update
Awaiting response.
Pasted email thread above.
26-11-2025 12:55:58 - PDXC Integration (Work notes)
Assigned to Sonia Pandey.
26-11-2025 05:00:09 - Script Administrator (Work notes)
Platform DXC Integration incident INC0563580 updated INC39889730
26-11-2025 05:00:02 - Script Administrator (Work notes)
The incident is back in progress due to being on hold for over 5 days without any update
25-11-2025 12:43:48 - PDXC Integration (Work notes)
Assigned to Sonia Pandey.
&lt;br/&gt;Hi Vaibhav,
We will wait for the Wednesday update.
Thanks &amp; Regards,
Sonia Pandey
From: Vaibhav G &lt;support@mail.support.microsoft.com&gt; 
Sent: 21 November 2025 10:15 AM
To: Pandey, Sonia &lt;sonia.pandey@dxc.com&gt;
Cc: ITO GDC India - QR MSG &lt;pdlitogciqrlmsg@dxc.com&gt;; cvg_gur_goyvai_css@office365support.com
Subject: RE: [EXTERNAL] RE: Planner : Unable to view few... - TrackingID#2510290030002652
Hello Sonia,
Hope you are doing well.
Thank you for your continued patience. We truly appreciate your understanding as we work to resolve this matter.
Our team is actively collaborating with senior specialists to ensure we identify the most effective solution for your case. This process requires a bit more time, and we want to make sure we get it right for you.
In the meantime, please know that your patience and cooperation mean a lot to us. We will keep you updated and reach out as soon as we have more information.
I will provide the next update on Wednesday.
Thank you again for your understanding and support.
Best Regards, 
Vaibhav Goyal
Microsoft O365 Support Engineer: Project Online/Planner
25-11-2025 12:43:24 - PDXC Integration (Work notes)
Assigned to Sonia Pandey.
&lt;br/&gt;Expected update from MS : Wednesday.
24-11-2025 14:07:08 - PDXC Integration (Work notes)
Assigned to Sonia Pandey.
&lt;br/&gt;Pasted email thread in below work notes.
MS is still checking with their senior specialists to identify the most effective solution for this case.
We are still waiting for their update.
24-11-2025 14:06:04 - PDXC Integration (Work notes)
Assigned to Sonia Pandey.
&lt;br/&gt;Hello Sonia,
Hope you are doing well.
Thank you for your continued patience. We truly appreciate your understanding as we work to resolve this matter.
Our team is actively collaborating with senior specialists to ensure we identify the most effective solution for your case. This process requires a bit more time, and we want to make sure we get it right for you.
In the meantime, please know that your patience and cooperation mean a lot to us. We will keep you updated and reach out as soon as we have more information.
I will provide the next update on Wednesday.
Thank you again for your understanding and support.
Best Regards, 
Vaibhav Goyal
Microsoft O365 Support Engineer: Project Online/Planner 
Email: cvg_gur_goyvai_css@office365support.com 
Working Hours: 
My working hours: Monday-Friday (UTC 02:00 AM - 11:30 AM)
My Technical Lead: (Vishal Sonawane) | Email: (v-visso@microsoft.com)
My Team Manager: (Alok Das) | Email: (v-2alod@microsoft.com)
My Technical Advisor: (Asif Shaikh) | Email: (asisha@microsoft.com) 
In order to have a consistent support experience, we recommend that you REPLY ALL when responding to this message. 
Your support request number is 2510290030002652 if you need it
------------------- Original Message -------------------
From: sonia.pandey@dxc.com; 
Received: Wed Nov 19 2025 08:35:54 GMT+0530 (India Standard Time)
To: supportmail@microsoft.com; 
Cc: pdlitogciqrlmsg@dxc.com; cvg_gur_goyvai_css@office365support.com; 
Subject: RE: [EXTERNAL] RE: Planner : Unable to view few... - TrackingID#2510290030002652
  You don't often get email from sonia.pandey@dxc.com. Learn why this is important
We will be waiting for the update.
Thanks &amp; Regards,
Sonia Pandey
From: Vaibhav G &lt;support@mail.support.microsoft.com&gt; 
Sent: 18 November 2025 03:59 PM
To: Pandey, Sonia &lt;sonia.pandey@dxc.com&gt;; support@mail.support.microsoft.com
Cc: ITO GDC India - QR MSG &lt;pdlitogciqrlmsg@dxc.com&gt;; cvg_gur_goyvai_css@office365support.com
Subject: RE: [EXTERNAL] RE: Planner : Unable to view few... - TrackingID#2510290030002652
Hello Sonia,
Hope you are doing great!
Thank you for your continued patience. This is a follow-up regarding your case. We sincerely apologize for any inconvenience caused. As we are currently working on this issue with our senior peers, we kindly request a bit more time to investigate further and identify the best possible resolution.
In the meantime, your patience and understanding are highly appreciated by our entire team.
I will provide next update on or before Friday 21th November.
Thank you for choosing Microsoft Support.
Best Regards, 
Vaibhav Goyal
Microsoft O365 Support Engineer: Project Online/Planner 
Email: cvg_gur_goyvai_css@office365support.com
20-11-2025 17:17:13 - PDXC Integration (Work notes)
Assigned to Sonia Pandey.
20-11-2025 17:17:09 - PDXC Integration (Additional comments)
sonia.pandey@dxc.com: Thank you for your understanding :)
20-11-2025 14:00:36 - Darryl Brew (Work notes)
Platform DXC Integration incident INC0563580 updated INC39889730
20-11-2025 14:00:25 - Darryl Brew (Additional comments)
Hi Sonia, Thanks for the update.  With Microsoft Ignite on at the moment, I can imagine how busy MS staff would be at the moment.  Thank you.
20-11-2025 13:49:29 - PDXC Integration (Work notes)
Assigned to Sonia Pandey.
&lt;br/&gt;MS emailed us that they are checking with their senior engineer.
Expected response 21st Nov.
20-11-2025 13:48:43 - PDXC Integration (Work notes)
Assigned to Sonia Pandey.
20-11-2025 13:48:42 - PDXC Integration (Additional comments)
sonia.pandey@dxc.com: MS emailed us that they are checking with their senior engineer.
Expected response 21st Nov.
19-11-2025 13:15:38 - PDXC Integration (Work notes)
Assigned to Sonia Pandey.
&lt;br/&gt;MS sent email again and informed that update will be provided on 21st Nov.
Awaiting update.
19-11-2025 13:06:33 - PDXC Integration (Work notes)
Assigned to Sonia Pandey.
&lt;br/&gt;Hello Sonia,
Hope you are doing great!
Thank you for your continued patience. This is a follow-up regarding your case. We sincerely apologize for any inconvenience caused. As we are currently working on this issue with our senior peers, we kindly request a bit more time to investigate further and identify the best possible resolution.
In the meantime, your patience and understanding are highly appreciated by our entire team.
I will provide next update on or before Friday 21th November.
Thank you for choosing Microsoft Support.
Best Regards, 
Vaibhav Goyal
Microsoft O365 Support Engineer: Project Online/Planner 
Email: cvg_gur_goyvai_css@office365support.com 
Working Hours: 
My working hours: Monday-Friday (UTC 02:00 AM - 11:30 AM)
My Technical Lead: (Vishal Sonawane) | Email: (v-visso@microsoft.com)
My Team Manager: (Alok Das) | Email: (v-2alod@microsoft.com)
My Technical Advisor: (Asif Shaikh) | Email: (asisha@microsoft.com) 
In order to have a consistent support experience, we recommend that you REPLY ALL when responding to this message. 
Your support request number is 2510290030002652 if you need it
------------------- Original Message -------------------
From: support@mail.support.microsoft.com; 
Received: Mon Nov 17 2025 17:23:17 GMT+0530 (India Standard Time)
To: sonia.pandey@dxc.com; 
Cc: pdlitogciqrlmsg@dxc.com; cvg_gur_goyvai_css@office365support.com; 
Subject: RE: [EXTERNAL] RE: Planner : Unable to view few... - TrackingID#2510290030002652
Hello Sonia,
Thank you for the response.
I provide more update on this issue tomorrow after checking with the backend engineering team.
Thank you for choosing Microsoft Support.
Best Regards, 
Vaibhav Goyal
Microsoft O365 Support Engineer: Project Online/Planner 
Email: cvg_gur_goyvai_css@office365support.com 
Working Hours: 
My working hours: Monday-Friday (UTC 02:00 AM - 11:30 AM)
My Technical Lead: (Vishal Sonawane) | Email: (v-visso@microsoft.com)
My Team Manager: (Alok Das) | Email: (v-2alod@microsoft.com)
My Technical Advisor: (Asif Shaikh) | Email: (asisha@microsoft.com) 
In order to have a consistent support experience, we recommend that you REPLY ALL when responding to this message. 
Your support request number is 2510290030002652 if you need it
------------------- Original Message -------------------
From: sonia.pandey@dxc.com; 
Received: Mon Nov 17 2025 09:37:53 GMT+0530 (India Standard Time)
To: supportmail@microsoft.com; 
Cc: pdlitogciqrlmsg@dxc.com; cvg_gur_goyvai_css@office365support.com; 
Subject: RE: [EXTERNAL] RE: Planner : Unable to view few... - TrackingID#2510290030002652
  You don't often get email from sonia.pandey@dxc.com. Learn why this is important
Hi Vaibhav,
User and I are waiting for further update.
Could you please let us know if you have any details on logs to assist us.
Thanks &amp; Regards,
Sonia Pandey
18-11-2025 14:10:34 - PDXC Integration (Work notes)
Assigned to Sonia Pandey.
18-11-2025 14:09:08 - PDXC Integration (Work notes)
Assigned to Sonia Pandey.
18-11-2025 14:08:58 - PDXC Integration (Work notes)
Assigned to Sonia Pandey.
&lt;br/&gt;MS engineer replied to my email yesterday that they will provide me update today.
Hence waiting for update today.
17-11-2025 14:44:43 - Darryl Brew (Work notes)
Platform DXC Integration incident INC0563580 updated INC39889730
17-11-2025 14:44:38 - Darryl Brew (Additional comments)
Thanks for the update Sonia.
17-11-2025 14:11:45 - PDXC Integration (Work notes)
Assigned to Sonia Pandey.
17-11-2025 14:11:34 - PDXC Integration (Work notes)
Assigned to Sonia Pandey.
17-11-2025 14:11:26 - PDXC Integration (Additional comments)
sonia.pandey@dxc.com: Pinged MS teams via email again
Awaiting update on logs.
17-11-2025 14:09:28 - PDXC Integration (Work notes)
Assigned to Sonia Pandey.
&lt;br/&gt;Pinged MS teams via email again
Awaiting update on logs.
17-11-2025 14:09:03 - PDXC Integration (Work notes)
Assigned to Sonia Pandey.
&lt;br/&gt;Email sent to MS engineer , awaiting update :
Hi Vaibhav,
User and I are waiting for further update.
Could you please let us know if you have any details on logs to assist us. 
Thanks &amp; Regards,
Sonia Pandey
From: Pandey, Sonia 
Sent: 13 November 2025 08:29 AM
To: 'support' &lt;support@mail.support.microsoft.com&gt;
Cc: ITO GDC India - QR MSG &lt;pdlitogciqrlmsg@dxc.com&gt;; cvg_gur_goyvai_css@office365support.com
Subject: RE: [EXTERNAL] RE: Planner : Unable to view few... - TrackingID#2510290030002652
Hi Vaibhav,
Please let me know if there is any update.
Thanks &amp; Regards,
Sonia Pandey
From: Vaibhav G &lt;support@mail.support.microsoft.com&gt; 
Sent: 10 November 2025 02:28 PM
To: Pandey, Sonia &lt;sonia.pandey@dxc.com&gt;
Cc: ITO GDC India - QR MSG &lt;pdlitogciqrlmsg@dxc.com&gt;; cvg_gur_goyvai_css@office365support.com
Subject: RE: [EXTERNAL] RE: Planner : Unable to view few... - TrackingID#2510290030002652
Hello Sonia,
Hope you are doing well.
I am still in talk with the senior engineering team. Please allow me time till Wednesday to provide you an update.
Thank you for choosing Microsoft Support.
Best Regards, 
Vaibhav Goyal
Microsoft O365 Support Engineer: Project Online/Planner
15-11-2025 05:00:11 - Script Administrator (Work notes)
Platform DXC Integration incident INC0563580 updated INC39889730
15-11-2025 05:00:02 - Script Administrator (Work notes)
The incident is back in progress due to being on hold for over 5 days without any update
14-11-2025 11:35:29 - PDXC Integration (Work notes)
Assigned to Sonia Pandey.
14-11-2025 11:35:13 - PDXC Integration (Work notes)
Assigned to Sonia Pandey.
&lt;br/&gt;MS replied to email stating that : they have escalated the issue to backend engineering team and will be back with an update on Tuesday 18th Nov.
14-11-2025 05:00:10 - Script Administrator (Work notes)
Platform DXC Integration incident INC0563580 updated INC39889730
14-11-2025 05:00:01 - Script Administrator (Work notes)
The incident is back in progress due to being on hold for over 5 days without any update
13-11-2025 13:07:53 - PDXC Integration (Work notes)
Assigned to Sonia Pandey.
&lt;br/&gt;MS replied to email stating that : they have escalated the issue to backend engineering team and will be back with an update on Tuesday 18th Nov.
13-11-2025 12:59:59 - PDXC Integration (Work notes)
Assigned to Sonia Pandey.
&lt;br/&gt;Sent email to MS asking for update
Awaiting response.
13-11-2025 12:57:20 - PDXC Integration (Work notes)
Assigned to Sonia Pandey.
&lt;br/&gt;Awaiting MS update.
12-11-2025 11:39:59 - PDXC Integration (Work notes)
Assigned to Sonia Pandey.
&lt;br/&gt;Awaiting MS update.
11-11-2025 13:09:31 - Darryl Brew (Work notes)
Platform DXC Integration incident INC0563580 updated INC39889730
11-11-2025 13:09:27 - Darryl Brew (Additional comments)
Hi Sonia,   Thank you for the update.
11-11-2025 12:56:09 - PDXC Integration (Work notes)
Assigned to Sonia Pandey.
11-11-2025 12:56:01 - PDXC Integration (Additional comments)
sonia.pandey@dxc.com: Hi @Darryl Brew
Good day!
We are still awaiting further update from MS team. They are in touch of their senior engineer to discuss this issue.
We are awaiting for their response, once we have any we will share it proactively with you.
Thank you for your patience.
11-11-2025 12:52:04 - PDXC Integration (Work notes)
Assigned to Sonia Pandey.
&lt;br/&gt;MS replied on email and informed that they are still in talk with the senior engineering team and asked for time till Wednesday to provide an update.
Hence awaiting response.
10-11-2025 17:45:53 - PDXC Integration (Work notes)
Assigned to Sonia Pandey.
&lt;br/&gt;Email thread :
Hi Vaibhav,
We are looking for further update from you.
Please let us know if you have any further details. 
Thanks &amp; Regards,
Sonia Pandey
From: Vaibhav G &lt;support@mail.support.microsoft.com&gt; 
Sent: 06 November 2025 05:13 PM
To: Pandey, Sonia &lt;sonia.pandey@dxc.com&gt;
Cc: ITO GDC India - QR MSG &lt;pdlitogciqrlmsg@dxc.com&gt;; cvg_gur_goyvai_css@office365support.com
Subject: RE: [EXTERNAL] RE: Planner : Unable to view few... - TrackingID#2510290030002652
Hello Sonia,
Thank you for the response.
I have received the logs. Please allow me some time to check on this and will update you by Monday regarding this.
Thank you for choosing Microsoft Support.
Best Regards, 
Vaibhav Goyal
10-11-2025 10:02:49 - PDXC Integration (Work notes)
Assigned to Sonia Pandey.
&lt;br/&gt;Still awaiting further update from MS as logs already shared with them.
Expected response from MS is Today (Monday)
Will update details accordingly.
07-11-2025 12:54:03 - PDXC Integration (Work notes)
Assigned to Sonia Pandey.
&lt;br/&gt;Still awaiting further update from MS as logs already shared with them.
Will update details accordingly.
06-11-2025 13:31:09 - PDXC Integration (Work notes)
Assigned to Sonia Pandey.
06-11-2025 13:31:07 - PDXC Integration (Work notes)
Assigned to Sonia Pandey.
&lt;br/&gt;Awaiting further update from MS as logs already shared with them.
06-11-2025 05:00:11 - Script Administrator (Work notes)
Platform DXC Integration incident INC0563580 updated INC39889730
06-11-2025 05:00:03 - Script Administrator (Work notes)
The incident is back in progress due to being on hold for awaiting vendor for over 5 days
05-11-2025 11:29:07 - PDXC Integration (Work notes)
Assigned to Sonia Pandey.
&lt;br/&gt;MS asked for HAL logs and they provided the steps via email.
Provided the steps to user on teams, awaiting further response from MS.
04-11-2025 10:42:58 - PDXC Integration (Work notes)
Assigned to Sonia Pandey.
&lt;br/&gt;MS asked for HAL logs and they provided the steps via email.
Provided the steps to user on teams, awaiting further response.
31-10-2025 13:42:29 - PDXC Integration (Work notes)
Assigned to Sonia Pandey.
&lt;br/&gt;Went on meeting with MS team.
For now MS engineer tried testing with few options.
Checked access role for user for the message centre notification , collected all screenshots and provided to MS engineer.
Currently they are checking with all the details and will let us know with further details.
30-10-2025 14:11:29 - PDXC Integration (Work notes)
Assigned to Sonia Pandey.
&lt;br/&gt;Invite has been sent for tomorrow to user and MS for 2pm AEST (8:30pm IST)
30-10-2025 14:00:19 - Darryl Brew (Work notes)
Platform DXC Integration incident INC0563580 updated INC39889730
30-10-2025 14:00:13 - Darryl Brew (Additional comments)
Hi Sonia.  I'm available now.  Thank you.
30-10-2025 13:22:39 - PDXC Integration (Work notes)
Assigned to Sonia Pandey.
30-10-2025 13:22:35 - PDXC Integration (Additional comments)
sonia.pandey@dxc.com: Hi @Darryl Brew
Could you please share your availability for today or tomorrow?
If required, we can connect with the MS team for further troubleshooting, though we would need to coordinate a slot with them as well.
Once I have your availability, I’ll inform them about the call.
30-10-2025 13:22:30 - PDXC Integration (Work notes)
Assigned to Sonia Pandey.
&lt;br/&gt;Asked user and MS their availability for call to discuss the issue
Awaiting response.
29-10-2025 15:20:18 - PDXC Integration (Work notes)
Assigned to Sonia Pandey.
29-10-2025 15:19:49 - PDXC Integration (Work notes)
Assigned to Sonia Pandey.
29-10-2025 15:19:47 - PDXC Integration (Work notes)
Assigned to Sonia Pandey.
&lt;br/&gt;Asked user to check if he receives these posts in his email as well.
User shared screenshot on teams for email, it seems to be different from teams&gt;planner
Logged MS case #‎2510290030002652‎
Awaiting further response from MS.
29-10-2025 13:40:33 - Darryl Brew (Work notes)
Platform DXC Integration incident INC0563580 updated INC39889730
29-10-2025 13:40:28 - Darryl Brew (Additional comments)
Update for Sonia,
One of the new Microsoft Message Centre posts "Message ID: MC1158902" - [Microsoft 365 suite] (Updated) Microsoft Outlook: New third-party enriched properties available for customizing profile cards [MC1158902]
Has two attachments.  The first attachment opens and the second attachment shows the "Access Denied" message.  Very strange.
Let me know if you would like to see this demonstrated.
Thank you.
Darryl Brew
29-10-2025 11:47:17 - PDXC Integration (Work notes)
Assigned to Sonia Pandey.
&lt;br/&gt;Working internally with team
Will update details accordingly.
28-10-2025 12:25:57 - PDXC Integration (Work notes)
Assigned to Sonia Pandey.
&lt;br/&gt;Working internally with team
Will update details accordingly.
27-10-2025 16:57:37 - PDXC Integration (Work notes)
Assigned to Sonia Pandey.
27-10-2025 16:57:30 - PDXC Integration (Additional comments)
sonia.pandey@dxc.com: Thank you for the confirmation.
27-10-2025 11:43:55 - Darryl Brew (Work notes)
Platform DXC Integration incident INC0563580 updated INC39889730
27-10-2025 11:43:50 - Darryl Brew (Additional comments)
Hi Sonia, I have just tested it again.  Still the same result for the MS OneDrive Message Centre post.  Same result as before with some Message Centre posts showing some images and not showing other images.  Thank you.
27-10-2025 11:22:48 - PDXC Integration (Work notes)
Assigned to Sonia Pandey.
&lt;br/&gt;Pinged user and asked if he is still facing the same issue.
Awaiting response
27-10-2025 11:22:37 - PDXC Integration (Work notes)
Assigned to Sonia Pandey.
27-10-2025 11:22:29 - PDXC Integration (Additional comments)
sonia.pandey@dxc.com: Hi @Darryl Brew
Please let us know if you are still facing any issues so that we can proceed accordingly.
24-10-2025 14:23:45 - Darryl Brew (Work notes)
Platform DXC Integration incident INC0563580 updated INC39889730
24-10-2025 14:23:40 - Darryl Brew (Additional comments)
Ok thank you for the update.
24-10-2025 13:05:39 - PDXC Integration (Work notes)
Assigned to Sonia Pandey.
24-10-2025 13:05:36 - PDXC Integration (Additional comments)
pkannan7@dxc.com: @Darryl Brew
I confirm that you still have "Message Center Privacy Reader" role enable don your profile. (Privacy Reader role is a specialized subset for highly sensitive privacy information, which also grants email notifications for those specific messages).
I understand you already worked with Sonia on this topic.  Let me discuss with her and i'll get back you with an action on how it can be addressed.
Thanks!
23-10-2025 13:41:19 - PDXC Integration (Work notes)
Assigned to Sonia Pandey.
&lt;br/&gt;Working internally with team as user is still facing issue
Will update details accordingly.
22-10-2025 19:13:59 - PDXC Integration (Work notes)
Assigned to Sonia Pandey.
&lt;br/&gt;Working internally with team as user is still facing issue
Will update details accordingly.
22-10-2025 19:13:19 - PDXC Integration (Work notes)
Assigned to Sonia Pandey.
22-10-2025 19:13:11 - PDXC Integration (Additional comments)
sonia.pandey@dxc.com: Thank you @Darryl Brew for the confirmation. 
I have informed the internal about the same. We are waiting for their advice.
Please allow us some time.
22-10-2025 14:32:01 - Darryl Brew (Work notes)
Platform DXC Integration incident INC0563580 updated INC39889730
22-10-2025 14:31:56 - Darryl Brew (Additional comments)
Thank you fo...</t>
  </si>
  <si>
    <t xml:space="preserve">08-12-2025 08:13:25 - PDXC Integration (Work notes)
Assigned to Bibas Sapkota.
&lt;br/&gt;Issue not related to Global Protect, but rather accessing right networked pdf files. Passed to storage team for resolution.
08-12-2025 08:13:25 - PDXC Integration (Work notes)
Assigned to Bibas Sapkota.
&lt;br/&gt;Issue not related to Global Protect, but rather accessing right networked pdf files. Passed to storage team for resolution.
08-12-2025 08:13:17 - PDXC Integration (Additional comments)
bibas.sapkota@dxc.com: Hi catalin,
I am writing in regard to an incident raised I have attempted contacting you a number times, however could not get through.
I will be closing this particular incident due to no response; however, if you are experiencing any further issues please do not hesitate to contact the Service Desk on 07 3072 5000.
Regards,
IT Desktop Support
08-12-2025 08:12:44 - PDXC Integration (Work notes)
Assigned to Bibas Sapkota.
05-12-2025 15:02:58 - PDXC Integration (Work notes)
Assigned to Bibas Sapkota.
05-12-2025 15:02:52 - PDXC Integration (Additional comments)
bibas.sapkota@dxc.com: Hi catalin,
I am writing in regard to an incident raised  I have attempted contacting you a number times, however could not get through.
I will be closing this particular incident due to no response; however, if you are experiencing any further issues please do not hesitate to contact the Service Desk on 07 3072 5000.
Regards,
IT Desktop Support
05-12-2025 12:34:35 - PDXC Integration (Work notes)
Assigned to Bibas Sapkota.
05-12-2025 12:34:25 - PDXC Integration (Work notes)
Assigned to Bibas Sapkota.
05-12-2025 12:34:17 - PDXC Integration (Additional comments)
bibas.sapkota@dxc.com: called user no response
03-12-2025 15:51:28 - PDXC Integration (Work notes)
Assigned to Bibas Sapkota.
03-12-2025 15:51:18 - PDXC Integration (Work notes)
Assigned to Bibas Sapkota.
03-12-2025 15:51:08 - PDXC Integration (Additional comments)
bibas.sapkota@dxc.com: HI Catalin
can we arrange a time for a remote session to get a file location and the error code
regards
Bibas
02-12-2025 09:18:04 - PDXC Integration (Work notes)
Assigned to Bibas Sapkota.
&lt;br/&gt;left message on teams , waiting for user response
02-12-2025 09:17:25 - PDXC Integration (Work notes)
Assigned to Bibas Sapkota.
02-12-2025 09:17:24 - PDXC Integration (Work notes)
Assigned to Bibas Sapkota.
02-12-2025 09:17:15 - PDXC Integration (Additional comments)
bibas.sapkota@dxc.com: HI Catalin 
can we arrange a time for a remote session to get a file location and the error code 
regards 
Bibas
28-11-2025 09:35:14 - PDXC Integration (Work notes)
Assigned to Bibas Sapkota.
27-11-2025 11:45:18 - PDXC Integration (Work notes)
Hi Grant and team,
Can you please provide the shared path details and accessing issue file name and error snap. I don't find any path details on below comments without path details we cannot check the user access.
26-11-2025 16:30:38 - PDXC Integration (Work notes)
Assigned to Sumalatha Gurrampati.
26-11-2025 16:30:24 - PDXC Integration (Work notes)
Assigned to Sumalatha Gurrampati.
26-11-2025 16:30:21 - PDXC Integration (Additional comments)
sumalatha.gurrampati@dxc.com: We are checking requestor about the issue.
26-11-2025 16:24:34 - PDXC Integration (Additional comments)
grant.mendes2@dxc.com: Went out to site and saw the device, the problem that Catalin was having is not related to global protect, but rather being able to access the right networked pdf files, passing to the storage team to assist and resolve.
19-11-2025 15:07:42 - Eunice Thai (Work notes)
Platform DXC Integration incident INC0562712 updated INC39813553
19-11-2025 15:07:38 - Eunice Thai (Work notes)
ESM IM: Ticket found within reporting (4 times) as on hold awaiting caller for more than 5 days. Shifting back into active. Team please follow up with end user ASAP.
14-11-2025 09:08:58 - PDXC Integration (Work notes)
Assigned to Grant Mendes.
14-11-2025 09:08:44 - PDXC Integration (Work notes)
Assigned to Grant Mendes.
14-11-2025 09:08:40 - PDXC Integration (Additional comments)
grant.mendes2@dxc.com: Apologies for not getting back to you before, is the issue still ongoing?
12-11-2025 10:24:57 - Eunice Thai (Work notes)
Platform DXC Integration incident INC0562712 updated INC39813553
12-11-2025 10:24:52 - Eunice Thai (Work notes)
ESM IM: Ticket found again within reporting as on hold awaiting caller for more than 5 days. Shifting back into active. Team please follow up with end user ASAP.
07-11-2025 09:19:59 - Gilbert Noble (Work notes)
Platform DXC Integration incident INC0562712 updated INC39813553
07-11-2025 09:19:58 - Gilbert Noble (Additional comments)
Hi Casper
I wanted to check if this was still an issue.
If it is still an issue, when you are available to do so please contact the help desk so that we can troubleshoot this issue further with you.
If it is not an issue anymore and the issue was resolved then please reply to this email and we will resolve the ticket.
When you do contact the help desk please quote INC0562712.
Kind regards,
Gilbert Noble
04-11-2025 12:55:22 - Eunice Thai (Work notes)
Platform DXC Integration incident INC0562712 updated INC39813553
04-11-2025 12:55:18 - Eunice Thai (Work notes)
ESM IM: Ticket found within reporting as on hold awaiting caller for more than 5 days. Shifting back into active. Team please follow up with end user ASAP.
30-10-2025 12:04:49 - Catalin Piper (Work notes)
Platform DXC Integration incident INC0562712 updated INC39813553
30-10-2025 12:04:45 - Catalin Piper (Additional comments)
anytime today up until 3pm
30-10-2025 09:20:07 - PDXC Integration (Work notes)
Assigned to Grant Mendes.
30-10-2025 09:19:59 - PDXC Integration (Work notes)
Assigned to Grant Mendes.
30-10-2025 09:19:57 - PDXC Integration (Additional comments)
grant.mendes2@dxc.com: Hi Catalin, what time would suit you best for a call?
28-10-2025 09:13:09 - PDXC Integration (Work notes)
Assigned to Grant Mendes.
28-10-2025 09:12:57 - PDXC Integration (Additional comments)
grant.mendes2@dxc.com: HI Catalin, I can try, but there may be things that need to be done in person, and I travel past that station daily.
28-10-2025 09:12:57 - PDXC Integration (Work notes)
Assigned to Grant Mendes.
22-10-2025 11:13:24 - Timm Bambridge (Work notes)
Platform DXC Integration incident INC0562712 updated INC39813553
22-10-2025 11:13:20 - Timm Bambridge (Work notes)
ESM IM: Ticket found within reporting as on hold awaiting caller for more than 5 days. Shifting back into active. Team please follow up with end user ASAP.
16-10-2025 12:56:49 - Catalin Piper (Work notes)
Platform DXC Integration incident INC0562712 updated INC39813553
16-10-2025 12:56:45 - Catalin Piper (Additional comments)
Can you do it over the phone please ?
16-10-2025 08:42:49 - PDXC Integration (Work notes)
Assigned to Grant Mendes.
16-10-2025 08:42:42 - PDXC Integration (Work notes)
Assigned to Grant Mendes.
16-10-2025 08:42:37 - PDXC Integration (Additional comments)
grant.mendes2@dxc.com: Hi Catalin, when would be a good time for me to come out and take a look at the issue you're having with QRSL-J9RG0NWXTW?
09-10-2025 15:46:29 - PDXC Integration (Work notes)
Assigned to Grant Mendes.
09-10-2025 11:57:10 - Gilbert Noble (Work notes)
Platform DXC Integration incident INC0562712 created INC39813553
</t>
  </si>
  <si>
    <t xml:space="preserve">
 2025-10-09 11:57:03 Gilbert Noble - Assignment Group is DXC Desktop CBD was DXC Remote Desktop Support
 2025-10-09 15:46:27 PDXC Integration - State is Work in Progress was New
 2025-10-16 08:42:37 PDXC Integration - State is On Hold was Work in Progress
 2025-10-22 11:13:20 Timm Bambridge - State is Work in Progress was On Hold
 2025-10-28 09:12:57 PDXC Integration - State is On Hold was Work in Progress
 2025-11-04 12:55:18 Eunice Thai - State is Work in Progress was On Hold
 2025-11-07 09:19:58 Gilbert Noble - State is On Hold was Work in Progress
 2025-11-12 10:24:52 Eunice Thai - State is Work in Progress was On Hold
 2025-11-14 09:08:40 PDXC Integration - State is On Hold was Work in Progress
 2025-11-19 15:07:38 Eunice Thai - State is Work in Progress was On Hold
 2025-11-26 16:24:34 PDXC Integration - Assignment Group is DXC Storage was DXC Desktop CBD
 2025-11-26 16:30:21 PDXC Integration - State is On Hold was Work in Progress
 2025-11-27 11:45:11 PDXC Integration - Assignment Group is DXC Desktop CBD was DXC Storage
 2025-11-28 09:35:08 PDXC Integration - State is Work in Progress was On Hold
 2025-12-02 09:17:15 PDXC Integration - State is On Hold was Work in Progress
 2025-12-08 08:12:42 PDXC Integration - State is Work in Progress was On Hold
 2025-12-08 08:13:17 PDXC Integration - State is Resolved was Work in Progress
 2025-12-13 09:00:05  - State is Closed was Resolved</t>
  </si>
  <si>
    <t xml:space="preserve">10-12-2025 12:38:14 - Micheal Shea (Work notes)
Platform DXC Integration incident INC0561103 updated INC39621492
10-12-2025 12:37:39 - Micheal Shea (Work notes)
Platform DXC Integration incident INC0561103 updated INC39621492
10-12-2025 07:11:27 - Martin Hinchy (Work notes)
Platform DXC Integration incident INC0561103 updated INC39621492
10-12-2025 07:11:23 - Martin Hinchy (Additional comments)
The person on our team that is building the PCs is always triggering the captive portal process in the Edge browser and entering their CORP credentials first before trying to activate the PC. That might be why you're not seeing any blocked traffic.
I will get them to attempt an activation without entering CORP credentials.
09-12-2025 16:45:08 - PDXC Integration (Work notes)
Assigned to Venkateshwarlu Nagolu.
09-12-2025 16:45:04 - PDXC Integration (Work notes)
Assigned to Venkateshwarlu Nagolu.
09-12-2025 16:44:54 - PDXC Integration (Additional comments)
v.nagolu@dxc.com: I can see NO blocked traffic in the firewalls.
09-12-2025 15:06:18 - Micheal Shea (Work notes)
Platform DXC Integration incident INC0561103 updated INC39621492
09-12-2025 15:05:58 - PDXC Integration (Work notes)
Assigned to Venkateshwarlu Nagolu.
09-12-2025 15:04:19 - PDXC Integration (Work notes)
Assigned to Venkateshwarlu Nagolu.
&lt;br/&gt;ESM IM:  Reviewed incident and found that it was incorrectly placed into 'awaiting customer' placing case back into active.
Incidents are only to be placed into awaiting customer if the action is with the end user who raised the ticket and action has been communicated directly to them.
Please place meaningful information in the 'work notes' section of the ticket to indicate what work has actually been done.
09-12-2025 01:31:18 - PDXC Integration (Work notes)
Assigned to Venkateshwarlu Nagolu.
09-12-2025 01:30:54 - PDXC Integration (Work notes)
Assigned to Venkateshwarlu Nagolu.
09-12-2025 01:30:46 - PDXC Integration (Additional comments)
v.nagolu@dxc.com: Working on this INC
09-12-2025 01:29:58 - PDXC Integration (Work notes)
Assigned to Venkateshwarlu Nagolu.
05-12-2025 18:16:48 - PDXC Integration (Work notes)
Assigned to Venkateshwarlu Nagolu.
05-12-2025 18:16:48 - PDXC Integration (Work notes)
Assigned to Venkateshwarlu Nagolu.
05-12-2025 18:16:38 - PDXC Integration (Additional comments)
v.nagolu@dxc.com: Working on this INC
05-12-2025 18:16:24 - PDXC Integration (Work notes)
Assigned to Venkateshwarlu Nagolu.
05-12-2025 18:16:05 - PDXC Integration (Work notes)
Assigned to Venkateshwarlu Nagolu.
05-12-2025 18:16:03 - PDXC Integration (Additional comments)
v.nagolu@dxc.com: Working on this INC
03-12-2025 13:23:58 - PDXC Integration (Work notes)
Assigned to Venkateshwarlu Nagolu.
03-12-2025 13:23:44 - PDXC Integration (Work notes)
Assigned to Venkateshwarlu Nagolu.
03-12-2025 13:23:43 - PDXC Integration (Additional comments)
v.nagolu@dxc.com: Working on this INC
01-12-2025 16:38:33 - Eunice Thai (Work notes)
Platform DXC Integration incident INC0561103 updated INC39621492
01-12-2025 16:38:27 - Eunice Thai (Work notes)
ESM IM: Ticket found within reporting (5 times) as on hold awaiting caller for more than 5 days. Shifting back into active. Team please follow up with end user ASAP.
25-11-2025 11:33:30 - Martin Hinchy (Work notes)
Platform DXC Integration incident INC0561103 updated INC39621492
25-11-2025 11:33:26 - Martin Hinchy (Additional comments)
A newly imaged PC failed activation on Thursday 20th November.
19-11-2025 17:48:09 - PDXC Integration (Work notes)
Assigned to Venkateshwarlu Nagolu.
19-11-2025 17:48:08 - PDXC Integration (Work notes)
Assigned to Venkateshwarlu Nagolu.
19-11-2025 17:48:00 - PDXC Integration (Additional comments)
v.nagolu@dxc.com: Working on this INC
17-11-2025 11:28:37 - Martin Hinchy (Work notes)
Platform DXC Integration incident INC0561103 updated INC39621492
17-11-2025 11:28:33 - Martin Hinchy (Additional comments)
We should be able to test the activation today or tomorrow. We just have to get a new PC imaged and ready for testing.
12-11-2025 19:04:03 - PDXC Integration (Work notes)
Assigned to Venkateshwarlu Nagolu.
12-11-2025 19:03:50 - PDXC Integration (Work notes)
Assigned to Venkateshwarlu Nagolu.
12-11-2025 19:03:46 - PDXC Integration (Additional comments)
v.nagolu@dxc.com: Could you please share your availability to more live troubleshooting
12-11-2025 10:36:13 - Eunice Thai (Work notes)
Platform DXC Integration incident INC0561103 updated INC39621492
12-11-2025 10:36:07 - Eunice Thai (Work notes)
ESM IM: Ticket found within reporting (4 times) as on hold awaiting caller for more than 5 days. Shifting back into active. Team please follow up with end user ASAP.
06-11-2025 07:51:52 - Martin Hinchy (Work notes)
Platform DXC Integration incident INC0561103 updated INC39621492
06-11-2025 07:51:46 - Martin Hinchy (Additional comments)
Attempted an activation at around 7:45am this morning. The activation failed with error message "Unable to reach Windows activation servers". IP address was 10.88.207.24.
05-11-2025 16:08:48 - PDXC Integration (Work notes)
Assigned to Venkateshwarlu Nagolu.
05-11-2025 16:08:47 - PDXC Integration (Work notes)
Assigned to Venkateshwarlu Nagolu.
05-11-2025 16:08:38 - PDXC Integration (Additional comments)
v.nagolu@dxc.com: Could you please share your avalability to test it again
05-11-2025 16:08:19 - PDXC Integration (Work notes)
Assigned to Venkateshwarlu Nagolu.
03-11-2025 16:55:17 - PDXC Integration (Work notes)
Assigned to Venkateshwarlu Nagolu.
&lt;br/&gt;Awaiting further testing from user
30-10-2025 16:55:07 - PDXC Integration (Work notes)
Assigned to Venkateshwarlu Nagolu.
30-10-2025 16:54:39 - PDXC Integration (Work notes)
Assigned to Venkateshwarlu Nagolu.
30-10-2025 16:54:31 - PDXC Integration (Additional comments)
v.nagolu@dxc.com: Could you please test it again.
30-10-2025 16:54:08 - PDXC Integration (Work notes)
Assigned to Venkateshwarlu Nagolu.
28-10-2025 15:40:27 - PDXC Integration (Work notes)
Assigned to Venkateshwarlu Nagolu.
28-10-2025 15:40:18 - PDXC Integration (Additional comments)
v.nagolu@dxc.com: Could you please share the source IP Address to check the log's on the firewall
28-10-2025 15:16:12 - Martin Hinchy (Work notes)
Platform DXC Integration incident INC0561103 updated INC39621492
28-10-2025 15:16:07 - Martin Hinchy (Additional comments)
Activation was attempted at 3:03pm from 10.88.206.114 and it failed to activate.
Also, the Microsoft activation and validation URLs resolve to IP addressse but now no longer respond to ping.
28-10-2025 00:55:27 - PDXC Integration (Work notes)
Assigned to Venkateshwarlu Nagolu.
28-10-2025 00:54:27 - PDXC Integration (Work notes)
Assigned to Venkateshwarlu Nagolu.
28-10-2025 00:54:19 - PDXC Integration (Work notes)
Assigned to Venkateshwarlu Nagolu.
28-10-2025 00:54:19 - PDXC Integration (Additional comments)
v.nagolu@dxc.com: Could you please test it again. we have done some more changes on the authentication rule.
28-10-2025 00:54:14 - PDXC Integration (Additional comments)
v.nagolu@dxc.com: Could you please test it again. we have done some more changes on the authentication rule.
28-10-2025 00:51:49 - PDXC Integration (Work notes)
Assigned to Venkateshwarlu Nagolu.
22-10-2025 16:23:27 - Martin Hinchy (Work notes)
Platform DXC Integration incident INC0561103 updated INC39621492
22-10-2025 16:23:22 - Martin Hinchy (Additional comments)
Activation attempt was made at 4:21pm. IP address is 10.88.206.165
22-10-2025 16:20:38 - PDXC Integration (Work notes)
Assigned to Venkateshwarlu Nagolu.
22-10-2025 16:20:38 - PDXC Integration (Work notes)
Assigned to Venkateshwarlu Nagolu.
22-10-2025 16:20:27 - PDXC Integration (Additional comments)
v.nagolu@dxc.com: As discussed on the teams, Could you please Ping me once you generate traffic tomorrow
22-10-2025 11:16:07 - Timm Bambridge (Work notes)
Platform DXC Integration incident INC0561103 updated INC39621492
22-10-2025 11:16:01 - Timm Bambridge (Work notes)
ESM IM: Ticket again found within reporting as on hold awaiting caller for more than 5 days. Shifting back into active. Team please follow up with end user ASAP.
16-10-2025 11:23:35 - Martin Hinchy (Work notes)
Platform DXC Integration incident INC0561103 updated INC39621492
16-10-2025 11:23:31 - Martin Hinchy (Additional comments)
We attempted another Windows activation this morning from a PC with IP address 10.88.206.107 at 10:45am. The activation failed. It was only after triggering the Palo Alto Captive Portal login process and entering CORP credentials into the browser that we were able to get the PC to activate.
14-10-2025 07:06:40 - Martin Hinchy (Work notes)
Platform DXC Integration incident INC0561103 updated INC39621492
14-10-2025 07:06:34 - Martin Hinchy (Additional comments)
The issue has not been resolved. In July 2025 we could activate a PC without having to open the Edge browser on the PC and trigger the firewall captive portal login process. Can the Microsoft Activation/Validation URLs be whitelisted such that we don't need to enter CORP credentials into the PC to activate it.
13-10-2025 19:12:29 - PDXC Integration (Work notes)
Assigned to Venkateshwarlu Nagolu.
13-10-2025 19:12:22 - PDXC Integration (Work notes)
Assigned to Venkateshwarlu Nagolu.
13-10-2025 19:12:13 - PDXC Integration (Additional comments)
v.nagolu@dxc.com: Hi Martin Hinchy,
Could you please confirm if the issue has been resolved so that I can proceed to close the incident?
Thank you,
Venkateshwarlu Naolu
13-10-2025 14:26:40 - Timm Bambridge (Work notes)
Platform DXC Integration incident INC0561103 updated INC39621492
13-10-2025 14:26:34 - Timm Bambridge (Work notes)
ESM IM: Ticket again found within reporting as on hold awaiting caller for more than 5 days. Shifting back into active. Team please follow up with end user ASAP.
07-10-2025 16:18:10 - PDXC Integration (Work notes)
Assigned to Venkateshwarlu Nagolu.
07-10-2025 16:18:02 - PDXC Integration (Work notes)
Assigned to Venkateshwarlu Nagolu.
07-10-2025 16:17:57 - PDXC Integration (Additional comments)
v.nagolu@dxc.com: Could you please share your availability to resolve the issue
07-10-2025 10:58:46 - Timm Bambridge (Work notes)
Platform DXC Integration incident INC0561103 updated INC39621492
07-10-2025 10:58:41 - Timm Bambridge (Work notes)
ESM IM: Ticket found within reporting as on hold awaiting caller for more than 5 days. Shifting back into active. Team please follow up with end user ASAP.
01-10-2025 14:51:18 - Martin Hinchy (Work notes)
Platform DXC Integration incident INC0561103 updated INC39621492
01-10-2025 14:51:13 - Martin Hinchy (Additional comments)
The team attempted an activation today at 2:30pm and I have separately sent details via Teams. FYI, I'm on leave tomorrow and Friday. If you need any assistance on those two days please contact Para Bala from our team. The PC we are trying to activate is on his desk.
01-10-2025 14:07:30 - PDXC Integration (Work notes)
Assigned to Venkateshwarlu Nagolu.
01-10-2025 14:07:19 - PDXC Integration (Work notes)
Assigned to Venkateshwarlu Nagolu.
01-10-2025 14:07:15 - PDXC Integration (Additional comments)
v.nagolu@dxc.com: May I kindly request you to share your availability so that we can troubleshoot this issue at a convenient time
30-09-2025 16:10:04 - PDXC Integration (Work notes)
Assigned to Venkateshwarlu Nagolu.
30-09-2025 16:00:09 - PDXC Integration (Work notes)
Vendor Referenced this CI Value on Creation not found in database : Temporary - Desktop Build Device
30-09-2025 15:59:29 - PDXC Integration (Work notes)
Added attachment ::  QLDRail_INC added (CNDEF0001178) - Activation URLs.jpg
30-09-2025 15:59:09 - Raegan Munro (Work notes)
Platform DXC Integration incident INC0561103 created INC39621492
30-09-2025 15:58:53 - Raegan Munro (Work notes)
Assigning to Firewall as suggested by users previous ticket (INC0540142).
30-09-2025 15:58:02 - Raegan Munro (Work notes)
Investigating.
</t>
  </si>
  <si>
    <t xml:space="preserve">
 2025-09-30 15:14:33 Cameron Horn - Assigned to is George Knight was 
 2025-09-30 15:58:53 Raegan Munro - Assignment Group is DXC Security Firewall Management was Global Service Desk
 2025-10-01 14:07:15 PDXC Integration - State is On Hold was Work in Progress
 2025-10-07 10:58:41 Timm Bambridge - State is Work in Progress was On Hold
 2025-10-07 16:17:57 PDXC Integration - State is On Hold was Work in Progress
 2025-10-13 14:26:34 Timm Bambridge - State is Work in Progress was On Hold
 2025-10-13 19:12:13 PDXC Integration - State is On Hold was Work in Progress
 2025-10-22 11:16:01 Timm Bambridge - State is Work in Progress was On Hold
 2025-10-22 16:20:27 PDXC Integration - State is On Hold was Work in Progress
 2025-10-28 00:51:49 PDXC Integration - State is Work in Progress was On Hold
 2025-10-28 00:54:19 PDXC Integration - State is On Hold was Work in Progress
 2025-10-30 16:54:01 PDXC Integration - State is Work in Progress was On Hold
 2025-10-30 16:54:31 PDXC Integration - State is On Hold was Work in Progress
 2025-11-05 16:08:17 PDXC Integration - State is Work in Progress was On Hold
 2025-11-05 16:08:38 PDXC Integration - State is On Hold was Work in Progress
 2025-11-12 10:36:07 Eunice Thai - State is Work in Progress was On Hold
 2025-11-12 19:03:46 PDXC Integration - State is On Hold was Work in Progress
 2025-12-01 16:38:27 Eunice Thai - State is Work in Progress was On Hold
 2025-12-03 13:23:43 PDXC Integration - State is On Hold was Work in Progress
 2025-12-05 18:16:03 PDXC Integration - State is Work in Progress was On Hold
 2025-12-05 18:16:38 PDXC Integration - State is On Hold was Work in Progress
 2025-12-09 01:29:52 PDXC Integration - State is Work in Progress was On Hold
 2025-12-09 01:30:46 PDXC Integration - State is On Hold was Work in Progress
 2025-12-09 15:06:12 Micheal Shea - State is Work in Progress was On Hold
 2025-12-09 16:44:55 PDXC Integration - State is On Hold was Work in Progress</t>
  </si>
  <si>
    <t>INC0557363</t>
  </si>
  <si>
    <t xml:space="preserve">11-12-2025 13:20:29 - Micheal Shea (Work notes)
Platform DXC Integration incident INC0557363 updated INC39196368
11-12-2025 13:20:24 - Micheal Shea (Work notes)
Work note copied from Parent Incident: Platform DXC Integration incident INC0535323 updated INC38367401
11-12-2025 13:19:46 - Micheal Shea (Work notes)
Platform DXC Integration incident INC0557363 updated INC39196368
11-12-2025 13:19:42 - Micheal Shea (Work notes)
Work note copied from Parent Incident: From: Horton, Jeremy
Sent: Thursday, December 11, 2025 10:45 AM
To: Ash Hyslop &lt;ahyslop@ricoh.com.au&gt;;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Hey Ash,
Any good news on this one, have we got the part shipped and installed?
Thank you,
Jeremy Horton
ESM PROBLEM MANAGER
Level 3, 21 Kirksway Place
Battery Point, Tas 7004
T: 892 5000
10-12-2025 09:39:53 - Micheal Shea (Work notes)
Platform DXC Integration incident INC0557363 updated INC39196368
10-12-2025 09:39:49 - Micheal Shea (Work notes)
Work note copied from Parent Incident: Platform DXC Integration incident INC0535323 updated INC38367401
10-12-2025 09:39:11 - Micheal Shea (Work notes)
Platform DXC Integration incident INC0557363 updated INC39196368
10-12-2025 09:39:07 - Micheal Shea (Work notes)
Work note copied from Parent Incident: Last update from PRB0051305 03/12 - "Waiting for an update from Ash and the Tech with the new hardware for the device"
10-12-2025 09:38:46 - Micheal Shea (Work notes)
Platform DXC Integration incident INC0557363 updated INC39196368
10-12-2025 09:38:41 - Micheal Shea (Work notes)
Last update from PRB0051305 03/12 - "Waiting for an update from Ash and the Tech with the new hardware for the device"
27-11-2025 10:32:01 - Micheal Shea (Work notes)
Platform DXC Integration incident INC0557363 updated INC39196368
27-11-2025 10:31:57 - Micheal Shea (Work notes)
Work note copied from Parent Incident: Platform DXC Integration incident INC0535323 updated INC38367401
27-11-2025 10:31:19 - Micheal Shea (Work notes)
Platform DXC Integration incident INC0557363 updated INC39196368
27-11-2025 10:31:15 - Micheal Shea (Work notes)
Work note copied from Parent Incident: From: Ash Hyslop &lt;ahyslop@ricoh.com.au&gt;
Sent: Wednesday, November 26, 2025 12:23 PM
To: Horton, Jeremy &lt;jeremy.horton@qr.com.au&gt;;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I've been chasing this up this week.
The required part has been superseded, and there has been a delay in ordering the new one.
It should be shipped to the dealer by Monday, and I have asked that this order be expedited. Once the dealer has the part he will attend site and work with the product specialist.
We've already spoken with Deborah and provided the update.
Kind Regards,
21-11-2025 08:42:57 - Micheal Shea (Work notes)
Platform DXC Integration incident INC0557363 updated INC39196368
21-11-2025 08:42:54 - Micheal Shea (Work notes)
Work note copied from Parent Incident: Platform DXC Integration incident INC0535323 updated INC38367401
21-11-2025 08:42:15 - Micheal Shea (Work notes)
Platform DXC Integration incident INC0557363 updated INC39196368
21-11-2025 08:42:11 - Micheal Shea (Work notes)
Work note copied from Parent Incident: Latest Update from PRB0051305, tentative ETA on part arrival 2-3 weeks
JH
Jeremy Horton
Work notes•19-11-2025 10:54:32
Awaiting Further Updates/Progress from Ricoh on when the spare parts are arriving
20-11-2025 10:12:50 - Micheal Shea (Work notes)
Platform DXC Integration incident INC0557363 updated INC39196368
20-11-2025 10:12:47 - Micheal Shea (Work notes)
Work note copied from Parent Incident: Platform DXC Integration incident INC0535323 updated INC38367401
20-11-2025 10:12:35 - Micheal Shea (Work notes)
Platform DXC Integration incident INC0557363 updated INC39196368
20-11-2025 10:12:30 - Micheal Shea (Work notes)
Work note copied from Parent Incident: ESM IM: Test note
12-11-2025 13:15:20 - Micheal Shea (Work notes)
Platform DXC Integration incident INC0557363 updated INC39196368
12-11-2025 13:15:08 - Micheal Shea (Work notes)
Platform DXC Integration incident INC0557363 updated INC39196368
12-11-2025 13:15:03 - Micheal Shea (Work notes)
Work note copied from Parent Incident: Platform DXC Integration incident INC0535323 updated INC38367401
12-11-2025 13:14:33 - Micheal Shea (Work notes)
Platform DXC Integration incident INC0557363 updated INC39196368
12-11-2025 13:14:29 - Micheal Shea (Work notes)
Work note copied from Parent Incident: From: Ash Hyslop &lt;ahyslop@ricoh.com.au&gt;
Sent: Tuesday, November 11, 2025 10:33 AM
To: Horton, Jeremy &lt;jeremy.horton2@dxc.com&gt;; Horton, Jeremy &lt;jeremy.horton@qr.com.au&gt;;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The next course of action is to have the dealer tech attend and test a plotter component. At the moment, we're waiting for a spare part to arrive for the dealer to attend, in case we need to replace that component. The ETA for the
ZjQcmQRYFpfptBannerStart
[EXTERNAL EMAIL]:
This email originated from outside Queensland Rail. Do not click on links or open attachments unless you recognise the sender and know the content is safe.
Report Phish
ZjQcmQRYFpfptBannerEnd
Hi Jeremy,
The next course of action is to have the dealer tech attend and test a plotter component.
At the moment, we're waiting for a spare part to arrive for the dealer to attend, in case we need to replace that component.
The ETA for the part is 2-4 weeks, but I've asked to be looped in on the attendance date (and I'll update here as well).
I've spoken with Deb and provided her with the update as well.
Kind Regards,
______________________________________________________________________
Ash Hyslop | Application Support Engineer | Ricoh Australia Pty Ltd
Tel: 21684
| Web: ricoh.com.au
Work smarter with Insights@Work,our LinkedIn Newsletter - Subscribe Now
07-11-2025 14:19:50 - Micheal Shea (Work notes)
Platform DXC Integration incident INC0557363 updated INC39196368
07-11-2025 14:19:45 - Micheal Shea (Work notes)
Work note copied from Parent Incident: Platform DXC Integration incident INC0535323 updated INC38367401
07-11-2025 14:19:12 - Micheal Shea (Work notes)
Platform DXC Integration incident INC0557363 updated INC39196368
07-11-2025 14:19:08 - Micheal Shea (Work notes)
Work note copied from Parent Incident: From: Horton, Jeremy
Sent: Tuesday, November 4, 2025 11:09 AM
To: Briggs, Alex &lt;alex.briggs@qr.com.au&gt;
Cc: PDL ESM Problem Management Team &lt;pdlesmproblemmanagementteam@qr.com.au&gt;
Subject: Problem Extension Request: PRB0051305 / PRB0125150 -Custom Vizirail Printer Size missing in Vizirail
Hi Alex,
Looking to see if we can get an extension on the below problem record.
Number: PRB0051305 / PRB0125150
Short Description: Custom Vizirail Printer Size missing in Vizirail
Due Date: 07/11/2025
Extensions: 0
Extension Timeframe: 2 Months
Workarounds: N/A
Vendor Reference: Ricoh
Reason: The Vendor has advised
"This issue has been escalated to the product specialist with multiple troubleshooting sessions completed, including parts replacement but the issue still occurs for some users.
The delay with resolution has been due to waiting on testing from ALL Onsite users to ensure the issue is resolved for everyone, with a good portion of users going and returning from leave making it difficult to confirm its working for everyone."
Let me know your thoughts,
Thanks Alex,
Jeremy Horton
ESM PROBLEM MANAGER
Level 3, 21 Kirksway Place
Battery Point, Tas 7004
T: 892 5000
07-11-2025 14:04:04 - System (Work notes)
Work note copied from Parent Incident: ESM IM: Test note confirm ebonding replication
17-09-2025 15:58:39 - PDXC Integration (Work notes)
Related Problem reference provided unknown : PRB0051305
17-09-2025 15:58:02 - Timm Bambridge (Work notes)
Platform DXC Integration incident INC0557363 updated INC39196368
17-09-2025 15:57:55 - Timm Bambridge (Work notes)
ESM IM: Email from / to Ricoh: 
From: Bambridge, Timm 
Sent: Wednesday, 17 September 2025 3:27 PM
To: Ash Hyslop &lt;ahyslop@ricoh.com.au&gt;; Saf Dean &lt;safinatdean@ricoh.com.au&gt;; Horton, Jeremy &lt;jeremy.horton@qr.com.au&gt;; Horton, Jeremy &lt;jeremy.horton2@dxc.com&gt;
Cc: Vadakalur Elumalai, Vajravelu &lt;v.vadakalurelumalai@dxc.com&gt;; Ragam, Praveen Murthy &lt;rpraveenmurt@dxc.com&gt;; PDL ESM Problem Management Team &lt;pdlesmproblemmanagementteam@qr.com.au&gt;
Subject: RE: Incidents at risk of breaching SLA (PRB0051305 / PRB0125150)
Hi All, 
QR SNOW: INC0557363
PDXC SNOW: INC39196368
Ricoh Alliance: CS2509110168
Printer: 4734MC30043
User: Rosalyn Davies
Email: Rosalyn.Davies@qr.com.au
Phone: 07 4767 6057
To clarify, Incident INC0557363 was raised on the 10/09, troubleshot by the Service Desk and held at the Service Desk until later re-assigned on the 11/09.  
On the 10/09 the Printer was removed and remapped and the user was to perform a test print and confirm if they were still experiencing issues with the pages printing as black. User then called back on the 11/09 confirming they were still experiencing issues with the pages printing as black and the incident then re-assigned to Ricoh. 
Checking, this is the same printer (4734MC30043) as listed under Master incident INC0535323 and being investigated under PRB0051305. 
@Ash Hyslop – Has the user provided the info you needed for the product specialist? Are we any closer to finding the root cause on this to get this permanently resolved?
I have nested INC0557363 as a child of INC0535323 and also related to PRB0051305.
Many Thanks, 
Timm Bambridge
ESM Incident Management
timm.bambridge@dxc.com
DXC Technology
196 OG Road
Felixstow, South Australia 5070
dxc.technology / Twitter / Facebook / LinkedIn 
From: Ash Hyslop &lt;ahyslop@ricoh.com.au&gt; 
Sent: Wednesday, 17 September 2025 9:39 AM
To: Saf Dean &lt;safinatdean@ricoh.com.au&gt;; Bambridge, Timm &lt;timm.bambridge@dxc.com&gt;; Horton, Jeremy &lt;jeremy.horton@qr.com.au&gt;; Horton, Jeremy &lt;jeremy.horton2@dxc.com&gt;
Cc: Vadakalur Elumalai, Vajravelu &lt;v.vadakalurelumalai@dxc.com&gt;; Ragam, Praveen Murthy &lt;rpraveenmurt@dxc.com&gt;; PDL ESM Problem Management Team &lt;pdlesmproblemmanagementteam@qr.com.au&gt;
Subject: RE: Incidents at risk of breaching SLA (PRB0051305 / PRB0125150)
Good Morning All,
I checked that ticket, and it looks like it went to the field directly based on the description, and never came to me.
Looking at the description, it seems like a request to have the print queue remapped to her PC (which she advised she was going to do).
This may have been intended for the DXC/QR team to action.
Kind Regards,
______________________________________________________________________ 
Ash Hyslop  |  Application Support Engineer  |  Ricoh Australia Pty Ltd
Tel: 21684
 |  Web: ricoh.com.au
Work smarter with Insights@Work,our  LinkedIn Newsletter - Subscribe Now
From: Saf Dean &lt;safinatdean@ricoh.com.au&gt; 
Sent: Wednesday, 17 September 2025 9:54 AM
To: Ash Hyslop &lt;ahyslop@ricoh.com.au&gt;; Bambridge, Timm &lt;timm.bambridge@dxc.com&gt;; Horton, Jeremy &lt;jeremy.horton@qr.com.au&gt;; Horton, Jeremy &lt;jeremy.horton2@dxc.com&gt;
Cc: Vadakalur Elumalai, Vajravelu &lt;v.vadakalurelumalai@dxc.com&gt;; Ragam, Praveen Murthy &lt;rpraveenmurt@dxc.com&gt;; PDL ESM Problem Management Team &lt;pdlesmproblemmanagementteam@qr.com.au&gt;
Subject: FW: Incidents at risk of breaching SLA (PRB0051305 / PRB0125150)
Morning and happy hump day everyone,
@Ash Hyslop - Hoping your week is going well so far😊 - I noticed there is another ticket in the system logged 11th September (CS2509110168/ INC39196368) by Rosalyn Davies- but this has gone to dealer, is this something that should be attached to the other case you have open?
@Bambridge, Timm- please look at INC39196368 – maybe this needs to be attached to the parent case in SNOW.
Regards
Saf
______________________________________________________________________ 
Saf Dean  |  Service Delivery Manager  |  Ricoh Australia Pty Ltd
Mobile: 0474 440 720
 |  Web: ricoh.com.au
Work smarter with Insights@Work,our  LinkedIn Newsletter - Subscribe Now
11-09-2025 10:08:51 - Zoe O'Brien (Work notes)
Platform DXC Integration incident INC0557363 updated INC39196368
11-09-2025 10:08:47 - Zoe O'Brien (Work notes)
QLD Rail NOW Ticket Number: INC0557363
Post Code: 4810
Contact Name: Rosalyn Davies
Contact Phone Number: 47676057
Email Address: Rosalyn.Davies@qr.com.au
Alternative Contact: n/a
Alternative Contact Phone Number: n/a
Printer Serial Number: 4734MC30043
Printer IP: n/a
Severity Level: 3
Issue/Request Details:
 User is unable to print without the pages printing as black.
11-09-2025 10:08:40 - Zoe O'Brien (Work notes)
Platform DXC Integration incident INC0557363 created INC39196368
11-09-2025 10:08:34 - Zoe O'Brien (Additional comments)
Hi Rosalyn, 
Thank you for letting us know.
I have now assigned this ticket to our Ricoh team to look into this issue further for you.
Kind Regards
Zoe
11-09-2025 10:08:34 - Zoe O'Brien (Work notes)
QLD Rail NOW Ticket Number: INC0557363
Post Code: 4810
Contact Name: Rosalyn Davies
Contact Phone Number: 47676057
Email Address: Rosalyn.Davies@qr.com.au
Alternative Contact: n/a
Alternative Contact Phone Number: n/a
Printer Serial Number: 4734MC30043
Printer IP: n/a
Severity Level: 3
Issue/Request Details:
 User is unable to print without the pages printing as black.
11-09-2025 10:00:06 - Zoe O'Brien (Work notes)
Investigating
11-09-2025 08:30:44 - Rosalyn Davies (Additional comments)
Yesterday afternoon printer plotter was still printing incorrectly.
10-09-2025 08:58:42 - Raegan Munro (Additional comments)
Hi Rosalyn, 
Thank you for reaching out to the Queensland Rail IT Service Desk. 
As discussed, please try doing a test print when you are next available and advise of the results. 
If you have any further issues with this please feel free to contact us by calling 07 3072 5000 (we are option 1), or alternatively email us at ITServiceDesk@qr.com.au. 
Kind regards, 
Raegan.
</t>
  </si>
  <si>
    <t xml:space="preserve">
 2025-09-10 08:58:42 Raegan Munro - State is On Hold was Work in Progress
 2025-09-11 10:08:34 Zoe O'Brien - State is Work in Progress was On Hold
 2025-11-12 13:15:17 Micheal Shea - State is On Hold was Work in Progress</t>
  </si>
  <si>
    <t xml:space="preserve">10-12-2025 14:53:44 - PDXC Integration (Work notes)
Assigned to Venkateshwarlu Nagolu.
&lt;br/&gt;Reached out to AD team around the screenshots that are attached to this inc. Awaiting reply
09-12-2025 01:36:04 - PDXC Integration (Work notes)
Assigned to Venkateshwarlu Nagolu.
09-12-2025 01:35:28 - PDXC Integration (Work notes)
Assigned to Venkateshwarlu Nagolu.
09-12-2025 01:35:23 - PDXC Integration (Additional comments)
v.nagolu@dxc.com: I can see NO blocked traffic in the firewalls.
09-12-2025 01:35:08 - PDXC Integration (Work notes)
Assigned to Venkateshwarlu Nagolu.
09-12-2025 01:35:05 - PDXC Integration (Additional comments)
v.nagolu@dxc.com: I can see NO blocked traffic in the firewalls.
09-12-2025 01:27:48 - PDXC Integration (Work notes)
Assigned to Venkateshwarlu Nagolu.
05-12-2025 15:14:08 - PDXC Integration (Work notes)
Assigned to Venkateshwarlu Nagolu.
05-12-2025 15:13:58 - PDXC Integration (Work notes)
Assigned to Venkateshwarlu Nagolu.
05-12-2025 15:13:58 - PDXC Integration (Work notes)
Assigned to Venkateshwarlu Nagolu.
&lt;br/&gt;Added attachment ::  8042f287-4f1e-4d71-b234-d265359a7312.jpg
05-12-2025 15:13:08 - PDXC Integration (Work notes)
Assigned to Venkateshwarlu Nagolu.
&lt;br/&gt;Added attachment ::  9a2fb2d9-6c78-4716-988e-9030db2e7853.jpg
05-12-2025 15:12:54 - PDXC Integration (Work notes)
Assigned to Venkateshwarlu Nagolu.
&lt;br/&gt;Created a test policy for my VDI with no threat inspection and this still does not work. I can see NO blocked traffic in the Firewalls for my VDI.
I utilised the developer tools and found some errors/blocks in there and will attach these to this ticket
04-12-2025 11:20:28 - PDXC Integration (Work notes)
Assigned to Venkateshwarlu Nagolu.
04-12-2025 11:20:09 - PDXC Integration (Work notes)
Assigned to Venkateshwarlu Nagolu.
04-12-2025 11:20:05 - PDXC Integration (Additional comments)
v.nagolu@dxc.com: Looks like this issue is caused by a GPO issue. Awaiting further testing and results
04-12-2025 09:37:02 - Eunice Thai (Work notes)
Platform DXC Integration incident INC0555119 updated INC38998862
04-12-2025 09:36:56 - Eunice Thai (Work notes)
ESM IM: Ticket found within reporting as on hold awaiting caller for more than 5 days. Shifting back into active. Team please follow up with end user ASAP.
27-11-2025 18:20:04 - PDXC Integration (Work notes)
Assigned to Venkateshwarlu Nagolu.
27-11-2025 18:19:18 - PDXC Integration (Work notes)
Assigned to Venkateshwarlu Nagolu.
27-11-2025 18:19:10 - PDXC Integration (Additional comments)
v.nagolu@dxc.com: Looks like this issue is caused by a GPO issue. Awaiting further testing and results
26-11-2025 20:32:28 - PDXC Integration (Work notes)
Assigned to Venkateshwarlu Nagolu.
26-11-2025 20:32:24 - PDXC Integration (Work notes)
Assigned to Venkateshwarlu Nagolu.
26-11-2025 20:32:18 - PDXC Integration (Additional comments)
v.nagolu@dxc.com: Looks like this issue is caused by a GPO issue. Awaiting further testing and results
26-11-2025 11:17:33 - Eunice Thai (Work notes)
Platform DXC Integration incident INC0555119 updated INC38998862
26-11-2025 11:17:28 - Eunice Thai (Work notes)
ESM IM: Ticket found within reporting as on hold awaiting caller for more than 5 days. Shifting back into active. Team please follow up with end user ASAP.
20-11-2025 14:33:43 - PDXC Integration (Work notes)
Assigned to Venkateshwarlu Nagolu.
20-11-2025 14:33:35 - PDXC Integration (Additional comments)
v.nagolu@dxc.com: Looks like this issue is caused by a GPO issue. Awaiting further testing and results
18-11-2025 20:06:03 - PDXC Integration (Work notes)
Assigned to Venkateshwarlu Nagolu.
18-11-2025 20:05:53 - PDXC Integration (Work notes)
Assigned to Venkateshwarlu Nagolu.
18-11-2025 20:05:52 - PDXC Integration (Additional comments)
v.nagolu@dxc.com: Looks like this issue is caused by a GPO issue. Awaiting further testing and results
18-11-2025 20:02:13 - PDXC Integration (Work notes)
Assigned to Venkateshwarlu Nagolu.
18-11-2025 20:02:03 - PDXC Integration (Work notes)
Assigned to Venkateshwarlu Nagolu.
18-11-2025 20:01:59 - PDXC Integration (Additional comments)
v.nagolu@dxc.com: Looks like this issue is caused by a GPO issue. Awaiting further testing and results
14-11-2025 16:58:43 - PDXC Integration (Work notes)
Assigned to Venkateshwarlu Nagolu.
14-11-2025 16:58:33 - PDXC Integration (Work notes)
Assigned to Venkateshwarlu Nagolu.
14-11-2025 16:58:26 - PDXC Integration (Additional comments)
v.nagolu@dxc.com: Looks like this issue is caused by a GPO issue. Awaiting further testing and results
14-11-2025 16:55:28 - PDXC Integration (Work notes)
Assigned to Venkateshwarlu Nagolu.
14-11-2025 16:55:13 - PDXC Integration (Work notes)
Assigned to Venkateshwarlu Nagolu.
14-11-2025 16:55:07 - PDXC Integration (Additional comments)
v.nagolu@dxc.com: Looks like this issue is caused by a GPO issue. Awaiting further testing and results
10-11-2025 09:14:09 - PDXC Integration (Work notes)
Assigned to Venkateshwarlu Nagolu.
10-11-2025 09:14:09 - PDXC Integration (Work notes)
Assigned to Venkateshwarlu Nagolu.
10-11-2025 09:14:03 - PDXC Integration (Additional comments)
harrison.mabb@dxc.com: Looks like this issue is caused by a GPO issue. Awaiting further testing and results
10-11-2025 09:13:24 - PDXC Integration (Work notes)
Assigned to Venkateshwarlu Nagolu.
&lt;br/&gt;Looks like this issue is caused by a GPO issue. Awaiting further testing and results
08-11-2025 05:01:01 - Script Administrator (Work notes)
Platform DXC Integration incident INC0555119 updated INC38998862
08-11-2025 05:00:54 - Script Administrator (Work notes)
The incident is back in progress due to being on hold for over 5 days without any update
07-11-2025 10:10:19 - PDXC Integration (Work notes)
Assigned to Venkateshwarlu Nagolu.
07-11-2025 10:10:03 - PDXC Integration (Work notes)
Assigned to Venkateshwarlu Nagolu.
07-11-2025 10:10:01 - PDXC Integration (Additional comments)
v.nagolu@dxc.com: Discussing this issue with Clinton today and will perform some testing. Awaiting testing results
07-11-2025 05:01:23 - Script Administrator (Work notes)
Platform DXC Integration incident INC0555119 updated INC38998862
07-11-2025 05:01:17 - Script Administrator (Work notes)
The incident is back in progress due to being on hold for over 5 days without any update
05-11-2025 16:16:18 - PDXC Integration (Work notes)
Assigned to Venkateshwarlu Nagolu.
05-11-2025 16:16:17 - PDXC Integration (Work notes)
Assigned to Venkateshwarlu Nagolu.
05-11-2025 16:16:08 - PDXC Integration (Additional comments)
v.nagolu@dxc.com: Discussing this issue with Clinton tomorrow and will perform some testing. Awaiting testing results
05-11-2025 16:15:49 - PDXC Integration (Work notes)
Assigned to Venkateshwarlu Nagolu.
03-11-2025 16:33:29 - PDXC Integration (Work notes)
Assigned to Venkateshwarlu Nagolu.
03-11-2025 16:33:27 - PDXC Integration (Work notes)
Assigned to Venkateshwarlu Nagolu.
03-11-2025 16:33:21 - PDXC Integration (Additional comments)
harrison.mabb@dxc.com: Discussing this issue with Clinton tomorrow and will perform some testing. Awaiting testing results
03-11-2025 16:20:58 - Eunice Thai (Work notes)
Platform DXC Integration incident INC0555119 updated INC38998862
03-11-2025 16:20:53 - Eunice Thai (Work notes)
ESM IM: Ticket again found within reporting as on hold awaiting caller for more than 5 days. Shifting back into active. Team please follow up with end user ASAP.
28-10-2025 00:58:47 - PDXC Integration (Work notes)
Assigned to Venkateshwarlu Nagolu.
28-10-2025 00:58:39 - PDXC Integration (Work notes)
Assigned to Venkateshwarlu Nagolu.
28-10-2025 00:58:30 - PDXC Integration (Additional comments)
v.nagolu@dxc.com: We are not able to find any issue at firewall end
28-10-2025 00:57:59 - PDXC Integration (Work notes)
Assigned to Venkateshwarlu Nagolu.
24-10-2025 13:27:48 - PDXC Integration (Work notes)
Assigned to Venkateshwarlu Nagolu.
24-10-2025 13:27:47 - PDXC Integration (Additional comments)
v.nagolu@dxc.com: We are not able to find any issue at firewall end
20-10-2025 16:43:27 - PDXC Integration (Work notes)
Assigned to Venkateshwarlu Nagolu.
20-10-2025 16:43:19 - PDXC Integration (Work notes)
Assigned to Venkateshwarlu Nagolu.
20-10-2025 16:43:13 - PDXC Integration (Additional comments)
v.nagolu@dxc.com: We are not able to find any issue at firewall end
20-10-2025 14:58:11 - Timm Bambridge (Work notes)
Platform DXC Integration incident INC0555119 updated INC38998862
20-10-2025 14:58:07 - Timm Bambridge (Work notes)
ESM IM: Spoke briefly with Gilbert regarding this ticket. He has clarified this is impacting all users using BTRS and the issue is till occurring. unclear how many users this is. Please investigate ASAP.  If firewall are unable to resovle, please escalate / warm handover and engage the appropriate team that can resolve.
20-10-2025 14:49:05 - Gilbert Noble (Work notes)
Platform DXC Integration incident INC0555119 updated INC38998862
20-10-2025 14:49:01 - Gilbert Noble (Work notes)
The issue is not resolved and is still happening, preventing the ability to fix network and global protect issues
20-10-2025 14:46:09 - Timm Bambridge (Work notes)
Platform DXC Integration incident INC0555119 updated INC38998862
20-10-2025 14:46:03 - Timm Bambridge (Work notes)
ESM IM: Ticket found within reporting as on hold awaiting caller for more than 5 days. Shifting back into active. Team please follow up with end user ASAP.
13-10-2025 19:14:29 - PDXC Integration (Work notes)
Assigned to Venkateshwarlu Nagolu.
13-10-2025 19:14:23 - PDXC Integration (Work notes)
Assigned to Venkateshwarlu Nagolu.
13-10-2025 19:14:18 - PDXC Integration (Additional comments)
v.nagolu@dxc.com: Hi Gilbert Noble,
Could you please confirm if the issue has been resolved so that I can proceed to close the incident?
Thank you,
Venkateshwarlu Nagolu
13-10-2025 14:27:44 - Timm Bambridge (Work notes)
Platform DXC Integration incident INC0555119 updated INC38998862
13-10-2025 14:27:39 - Timm Bambridge (Work notes)
ESM IM: Ticket again found within reporting as on hold awaiting caller for more than 5 days. Shifting back into active. Team please follow up with end user ASAP.
07-10-2025 16:20:02 - PDXC Integration (Work notes)
Assigned to Venkateshwarlu Nagolu.
07-10-2025 16:19:49 - PDXC Integration (Work notes)
Assigned to Venkateshwarlu Nagolu.
07-10-2025 16:19:45 - PDXC Integration (Additional comments)
v.nagolu@dxc.com: We are not able to find any issue at firewall end
07-10-2025 10:57:50 - Timm Bambridge (Work notes)
Platform DXC Integration incident INC0555119 updated INC38998862
07-10-2025 10:57:43 - Timm Bambridge (Work notes)
ESM IM: Ticket again found within reporting as on hold awaiting caller for more than 5 days. Shifting back into active. Team please follow up with end user ASAP.
30-09-2025 13:14:53 - PDXC Integration (Work notes)
Assigned to Venkateshwarlu Nagolu.
30-09-2025 13:14:50 - PDXC Integration (Work notes)
Assigned to Venkateshwarlu Nagolu.
30-09-2025 13:14:42 - PDXC Integration (Additional comments)
v.nagolu@dxc.com: We are not able to find any issue at firewall end
29-09-2025 15:11:14 - Timm Bambridge (Work notes)
Platform DXC Integration incident INC0555119 updated INC38998862
29-09-2025 15:11:09 - Timm Bambridge (Work notes)
ESM IM: Ticket found within reporting as on hold awaiting caller for more than 5 days. Shifting back into active. Team please follow up with end user ASAP.
22-09-2025 14:01:52 - PDXC Integration (Work notes)
Assigned to Venkateshwarlu Nagolu.
22-09-2025 14:01:02 - PDXC Integration (Work notes)
Assigned to Venkateshwarlu Nagolu.
22-09-2025 14:00:59 - PDXC Integration (Additional comments)
v.nagolu@dxc.com: We have checked the connectivity on the Cortex side and confirmed that no issues were found. Could you please share any documentation related BTRS.
22-09-2025 14:00:52 - PDXC Integration (Work notes)
Assigned to Venkateshwarlu Nagolu.
17-09-2025 13:57:30 - PDXC Integration (Work notes)
Assigned to Venkateshwarlu Nagolu.
17-09-2025 13:56:38 - PDXC Integration (Work notes)
Assigned to Venkateshwarlu Nagolu.
17-09-2025 13:56:34 - PDXC Integration (Additional comments)
v.nagolu@dxc.com: Could you please provide any documentation related  BTRS.
17-09-2025 13:56:09 - PDXC Integration (Work notes)
Assigned to Venkateshwarlu Nagolu.
16-09-2025 17:43:39 - PDXC Integration (Work notes)
Assigned to Venkateshwarlu Nagolu.
16-09-2025 17:42:58 - PDXC Integration (Work notes)
Assigned to Venkateshwarlu Nagolu.
16-09-2025 17:42:50 - PDXC Integration (Additional comments)
v.nagolu@dxc.com: Working on the INC
16-09-2025 17:41:28 - PDXC Integration (Work notes)
Assigned to Venkateshwarlu Nagolu.
16-09-2025 17:41:24 - PDXC Integration (Additional comments)
v.nagolu@dxc.com: Working on the INC
16-09-2025 16:19:47 - Timm Bambridge (Work notes)
Platform DXC Integration incident INC0555119 updated INC38998862
16-09-2025 16:19:40 - Timm Bambridge (Work notes)
ESM IM: Ticket found within reporting as on hold awaiting caller for more than 5 days. Shifting back into active. Team please follow up with end user ASAP.
11-09-2025 10:03:49 - PDXC Integration (Work notes)
Assigned to Venkateshwarlu Nagolu.
11-09-2025 10:03:39 - PDXC Integration (Additional comments)
v.nagolu@dxc.com: Hi Team,
I've been looking into the issue you're experiencing, The BTRS client is not connecting and failing to allow login, If you're available to discuss this further, I'd be happy to schedule a meeting so we can troubleshoot together.
Please let me know your availability, and I'll arrange a suitable time for the session
Best Regards,
Venkateshwarlu Nagolu
11-09-2025 10:03:39 - PDXC Integration (Work notes)
Assigned to Venkateshwarlu Nagolu.
11-09-2025 10:02:40 - PDXC Integration (Work notes)
Assigned to Venkateshwarlu Nagolu.
10-09-2025 10:35:46 - Raegan Munro (Work notes)
Platform DXC Integration incident INC0555119 updated INC38998862
10-09-2025 10:35:42 - Raegan Munro (Work notes)
From: Nagolu, Venkateshwarlu &lt;v.nagolu@dxc.com&gt; 
Sent: Wednesday, 10 September 2025 10:35 AM
To: Noble, Gilbert &lt;gilbert.noble@qr.com.au&gt;; Hanneman, Eric Scott &lt;ehanneman2@dxc.com&gt;
Cc: Mendes, Grant &lt;grant.mendes2@dxc.com&gt;; Cyber NSS QR &lt;cyber_nss_qr@dxc.com&gt;; IT Service Desk &lt;ITServiceDesk@qr.com.au&gt;
Subject: PDXC-INC38998862/ QR- INC0555119 - BTRS - unable to remote to devices on network
Hi Team, I've been looking into the issue you're experiencing, The BTRS client is not connecting and failing to allow login, If you're available to discuss this further, I'd be happy to schedule a meeting so we can troubleshoot together. Please
ZjQcmQRYFpfptBannerStart
[EXTERNAL EMAIL]: 
This email originated from outside Queensland Rail. Do not click on links or open attachments unless you recognise the sender and know the content is safe. 
    Report Phish     
ZjQcmQRYFpfptBannerEnd
Hi Team,
I've been looking into the issue you're experiencing, The BTRS client is not connecting and failing to allow login, If you're available to discuss this further, I'd be happy to schedule a meeting so we can troubleshoot together.
Please let me know your availability, and I'll arrange a suitable time for the session
Best Regards,
Venkateshwarlu Nagolu
Professional Information Security
v.nagolu@dxc.com
Hyderabad Sattva Knowledge Park - Hi-Tech City (CSC Location) India 
Mobile | +91-9573412111
04-09-2025 17:01:20 - PDXC Integration (Work notes)
Assigned to Venkateshwarlu Nagolu.
04-09-2025 17:01:19 - PDXC Integration (Work notes)
Assigned to Venkateshwarlu Nagolu.
04-09-2025 17:01:11 - PDXC Integration (Additional comments)
v.nagolu@dxc.com: We are currently working on the BTRS issue and request your team's support for troubleshooting the issue. Kindly assign someone to perform the testing.
03-09-2025 12:34:26 - Timm Bambridge (Work notes)
Platform DXC Integration incident INC0555119 updated INC38998862
03-09-2025 12:34:21 - Timm Bambridge (Work notes)
ESM IM: Ticket found within reporting as on hold awaiting caller for more than 5 days. Shifting back into active. Team please follow up with end user ASAP.
29-08-2025 11:58:19 - PDXC Integration (Work notes)
Assigned to Venkateshwarlu Nagolu.
29-08-2025 11:58:09 - PDXC Integration (Work notes)
Assigned to Venkateshwarlu Nagolu.
29-08-2025 11:58:03 - PDXC Integration (Additional comments)
v.nagolu@dxc.com: Hi Gilbert Noble,
I've been looking into the issue you're experiencing. The BTRS client is unable to remote to devices on network, If you're available to discuss this further, I'd be happy to schedule a meeting so we can troubleshoot together.
Please let me know your availability, and I'll arrange a suitable time for the session
Thank you,
Venkateshwarlu Nagolu
28-08-2025 21:46:33 - PDXC Integration (Work notes)
Assigned to Venkateshwarlu Nagolu.
28-08-2025 15:53:33 - PDXC Integration (Work notes)
Added attachment ::  QLDRail_INC added (CNDEF0001178) - image (9).png
28-08-2025 15:53:29 - PDXC Integration (Work notes)
Vendor Referenced this CI Value on Creation not found in database : Beyond Trust Remote Support
28-08-2025 15:53:06 - Gilbert Noble (Work notes)
Platform DXC Integration incident INC0555119 created INC38998862
</t>
  </si>
  <si>
    <t xml:space="preserve">
 2025-08-28 21:46:33 PDXC Integration - State is Work in Progress was New
 2025-08-29 11:58:03 PDXC Integration - State is On Hold was Work in Progress
 2025-09-03 12:34:21 Timm Bambridge - State is Work in Progress was On Hold
 2025-09-04 17:01:11 PDXC Integration - State is On Hold was Work in Progress
 2025-09-11 10:02:39 PDXC Integration - State is Work in Progress was On Hold
 2025-09-11 10:03:39 PDXC Integration - State is On Hold was Work in Progress
 2025-09-16 16:19:40 Timm Bambridge - State is Work in Progress was On Hold
 2025-09-16 17:42:50 PDXC Integration - State is On Hold was Work in Progress
 2025-09-17 13:56:05 PDXC Integration - State is Work in Progress was On Hold
 2025-09-17 13:56:34 PDXC Integration - State is On Hold was Work in Progress
 2025-09-22 14:00:43 PDXC Integration - State is Work in Progress was On Hold
 2025-09-22 14:01:00 PDXC Integration - State is On Hold was Work in Progress
 2025-09-29 15:11:09 Timm Bambridge - State is Work in Progress was On Hold
 2025-09-30 13:14:42 PDXC Integration - State is On Hold was Work in Progress
 2025-10-07 10:57:43 Timm Bambridge - State is Work in Progress was On Hold
 2025-10-07 16:19:45 PDXC Integration - State is On Hold was Work in Progress
 2025-10-13 14:27:39 Timm Bambridge - State is Work in Progress was On Hold
 2025-10-13 19:14:18 PDXC Integration - State is On Hold was Work in Progress
 2025-10-20 14:46:03 Timm Bambridge - State is Work in Progress was On Hold
 2025-10-20 16:43:13 PDXC Integration - State is On Hold was Work in Progress
 2025-10-28 00:57:51 PDXC Integration - State is Work in Progress was On Hold
 2025-10-28 00:58:30 PDXC Integration - State is On Hold was Work in Progress
 2025-11-03 16:20:53 Eunice Thai - State is Work in Progress was On Hold
 2025-11-03 16:33:21 PDXC Integration - State is On Hold was Work in Progress
 2025-11-05 16:15:46 PDXC Integration - State is Work in Progress was On Hold
 2025-11-05 16:16:08 PDXC Integration - State is On Hold was Work in Progress
 2025-11-07 05:01:17 Script Administrator - State is Work in Progress was On Hold
 2025-11-07 10:10:01 PDXC Integration - State is On Hold was Work in Progress
 2025-11-08 05:00:54 Script Administrator - State is Work in Progress was On Hold
 2025-11-10 09:13:18 PDXC Integration - State is On Hold was Work in Progress
 2025-11-14 16:55:07 PDXC Integration - State is Work in Progress was On Hold
 2025-11-14 16:58:26 PDXC Integration - State is On Hold was Work in Progress
 2025-11-18 20:02:00 PDXC Integration - State is Work in Progress was On Hold
 2025-11-18 20:05:52 PDXC Integration - State is On Hold was Work in Progress
 2025-11-26 11:17:28 Eunice Thai - State is Work in Progress was On Hold
 2025-11-26 20:32:18 PDXC Integration - State is On Hold was Work in Progress
 2025-12-04 09:36:56 Eunice Thai - State is Work in Progress was On Hold
 2025-12-04 11:20:05 PDXC Integration - State is On Hold was Work in Progress
 2025-12-09 01:27:42 PDXC Integration - State is Work in Progress was On Hold
 2025-12-09 01:35:23 PDXC Integration - State is On Hold was Work in Progress</t>
  </si>
  <si>
    <t xml:space="preserve">10-12-2025 10:07:44 - PDXC Integration (Work notes)
Assigned to David Robinson.
10-12-2025 10:07:34 - PDXC Integration (Work notes)
Assigned to David Robinson.
10-12-2025 10:07:27 - PDXC Integration (Additional comments)
florin.florea@dxc.com: Issue remains with vendor
05-12-2025 14:57:14 - PDXC Integration (Work notes)
Assigned to David Robinson.
05-12-2025 14:57:08 - PDXC Integration (Work notes)
Assigned to David Robinson.
&lt;br/&gt;Issue remains with vendor
28-11-2025 16:42:54 - PDXC Integration (Work notes)
Assigned to David Robinson.
26-11-2025 11:23:25 - Eunice Thai (Work notes)
Platform DXC Integration incident INC0555061 updated INC38997405
26-11-2025 11:23:19 - Eunice Thai (Work notes)
ESM IM: Ticket found within reporting as on hold awaiting caller for more than 5 days. Shifting back into active. Team please follow up with end user ASAP.
21-11-2025 09:53:58 - PDXC Integration (Work notes)
Assigned to David Robinson.
&lt;br/&gt;Added attachment ::  QLDRail_INC added (CNDEF0001178) - Meridian - Skipping Synchronization Error - 20.1.JPG
21-11-2025 09:53:51 - Ratna Prasad Kancharla (Work notes)
Platform DXC Integration incident INC0555061 updated INC38997405
20-11-2025 16:37:04 - PDXC Integration (Work notes)
Assigned to David Robinson.
20-11-2025 16:32:08 - PDXC Integration (Work notes)
Assigned to David Robinson.
20-11-2025 16:32:00 - PDXC Integration (Additional comments)
mhohnke@dxc.com: was still with accurent for this specific set of issue  - will ask David to check for further update
19-11-2025 15:09:08 - PDXC Integration (Work notes)
Assigned to David Robinson.
&lt;br/&gt;Added attachment ::  QLDRail_INC added (CNDEF0001178) - Meridian - Skipping Synchronization Error - 19.1.JPG
19-11-2025 15:08:48 - Ratna Prasad Kancharla (Work notes)
Platform DXC Integration incident INC0555061 updated INC38997405
10-11-2025 14:26:03 - PDXC Integration (Work notes)
Assigned to David Robinson.
10-11-2025 14:25:59 - PDXC Integration (Work notes)
Assigned to David Robinson.
&lt;br/&gt;Additional details have been provided to the vendor. Awaiting feedback.
28-10-2025 07:57:47 - PDXC Integration (Work notes)
Assigned to David Robinson.
&lt;br/&gt;Added attachment ::  QLDRail_INC added (CNDEF0001178) - Meridian - Skipping Synchronization Error - 18.1.JPG
28-10-2025 07:57:21 - Ratna Prasad Kancharla (Work notes)
Platform DXC Integration incident INC0555061 updated INC38997405
21-10-2025 18:07:59 - PDXC Integration (Work notes)
Assigned to David Robinson.
16-10-2025 09:27:32 - PDXC Integration (Work notes)
Assigned to David Robinson.
&lt;br/&gt;Added attachment ::  QLDRail_INC added (CNDEF0001178) - Meridian - Time Stamp Wrong- 17.2.JPG
16-10-2025 09:27:18 - Ratna Prasad Kancharla (Work notes)
Platform DXC Integration incident INC0555061 updated INC38997405
16-10-2025 09:26:22 - PDXC Integration (Work notes)
Assigned to David Robinson.
&lt;br/&gt;Added attachment ::  QLDRail_INC added (CNDEF0001178) - Meridian - Skipping Synchronization &amp; Command Execution Faild.JPG
16-10-2025 09:26:04 - Ratna Prasad Kancharla (Work notes)
Platform DXC Integration incident INC0555061 updated INC38997405
16-10-2025 05:00:10 - Script Administrator (Work notes)
Platform DXC Integration incident INC0555061 updated INC38997405
16-10-2025 05:00:01 - Script Administrator (Work notes)
The incident is back in progress due to being on hold for awaiting vendor for over 5 days
15-10-2025 14:52:22 - PDXC Integration (Work notes)
Assigned to David Robinson.
15-10-2025 14:52:22 - PDXC Integration (Work notes)
Assigned to David Robinson.
&lt;br/&gt;Vendor has requested additional information which has been provided. Awaiting an update.
15-10-2025 12:08:12 - PDXC Integration (Work notes)
Assigned to David Robinson.
&lt;br/&gt;Added attachment ::  QLDRail_INC added (CNDEF0001178) - Meridian - Skipping Synchronization &amp; ACCES DENIED Error - 16.JPG
15-10-2025 12:07:59 - Ratna Prasad Kancharla (Work notes)
Platform DXC Integration incident INC0555061 updated INC38997405
09-10-2025 05:00:08 - Script Administrator (Work notes)
Platform DXC Integration incident INC0555061 updated INC38997405
09-10-2025 05:00:00 - Script Administrator (Work notes)
The incident is back in progress due to being on hold for awaiting vendor for over 5 days
08-10-2025 10:22:23 - PDXC Integration (Work notes)
Assigned to David Robinson.
&lt;br/&gt;Added attachment ::  QLDRail_INC added (CNDEF0001178) - Meridian - Skipping Synchronization Error - 15.1.JPG
08-10-2025 10:22:10 - Ratna Prasad Kancharla (Work notes)
Platform DXC Integration incident INC0555061 updated INC38997405
07-10-2025 08:39:39 - PDXC Integration (Work notes)
Assigned to David Robinson.
&lt;br/&gt;Added attachment ::  QLDRail_INC added (CNDEF0001178) - Meridian - Skipping Synchronization Error - 14.1.JPG
07-10-2025 08:39:07 - Ratna Prasad Kancharla (Work notes)
Platform DXC Integration incident INC0555061 updated INC38997405
03-10-2025 16:36:49 - PDXC Integration (Work notes)
Assigned to David Robinson.
03-10-2025 16:36:39 - PDXC Integration (Work notes)
Assigned to David Robinson.
&lt;br/&gt;Have reached out to the vendor seeking an update. Awaiting feedback
30-09-2025 09:32:32 - PDXC Integration (Work notes)
Assigned to David Robinson.
29-09-2025 14:50:39 - Ratna Prasad Kancharla (Work notes)
Platform DXC Integration incident INC0555061 updated INC38997405
29-09-2025 14:50:34 - Ratna Prasad Kancharla (Additional comments)
This issue has now been pending for over 4 weeks without resolution, and it is severely impacting my work productivity.
Currently, I am forced to repeatedly:
• Close and reopen the Meridian Application Integrators,
• Restart the browser, and
• Log off/log on multiple times.
This process is extremely frustrating, inefficient, and significantly delays my ability to complete essential tasks.
I am requesting that this matter be escalated to the highest priority and addressed immediately to avoid further delays and productivity loss.
Your prompt action would be greatly appreciated.
29-09-2025 14:21:03 - PDXC Integration (Work notes)
Assigned to David Robinson.
&lt;br/&gt;Added attachment ::  QLDRail_INC added (CNDEF0001178) - Meridian - Skipping Synchronization Error - 13.1.JPG
29-09-2025 14:20:34 - Ratna Prasad Kancharla (Work notes)
Platform DXC Integration incident INC0555061 updated INC38997405
26-09-2025 14:04:22 - PDXC Integration (Work notes)
Assigned to David Robinson.
&lt;br/&gt;Further information has been provided to the vendor as requested. Awaiting feedback from the vendor.
24-09-2025 11:22:10 - PDXC Integration (Work notes)
Assigned to David Robinson.
&lt;br/&gt;Added attachment ::  QLDRail_INC added (CNDEF0001178) - Meridian - Upload Faild Error - 12.2.JPG
24-09-2025 11:21:50 - Ratna Prasad Kancharla (Work notes)
Platform DXC Integration incident INC0555061 updated INC38997405
24-09-2025 09:48:39 - PDXC Integration (Work notes)
Assigned to David Robinson.
&lt;br/&gt;Added attachment ::  QLDRail_INC added (CNDEF0001178) - Meridian - Skipping Synchronization Error - 12.1.JPG
24-09-2025 09:48:26 - Ratna Prasad Kancharla (Work notes)
Platform DXC Integration incident INC0555061 updated INC38997405
23-09-2025 10:00:29 - PDXC Integration (Work notes)
Assigned to David Robinson.
&lt;br/&gt;Added attachment ::  QLDRail_INC added (CNDEF0001178) - Meridian - Recurring Error-11.1.JPG
23-09-2025 10:00:12 - Ratna Prasad Kancharla (Work notes)
Platform DXC Integration incident INC0555061 updated INC38997405
23-09-2025 09:59:59 - PDXC Integration (Work notes)
Assigned to David Robinson.
&lt;br/&gt;Added attachment ::  QLDRail_INC added (CNDEF0001178) - Meridian - Recurring Error-11.2.JPG
23-09-2025 09:59:35 - PDXC Integration (Work notes)
Assigned to David Robinson.
&lt;br/&gt;Added attachment ::  QLDRail_INC added (CNDEF0001178) - Meridian - Recurring Error-11.3.JPG
23-09-2025 09:59:35 - Ratna Prasad Kancharla (Work notes)
Platform DXC Integration incident INC0555061 updated INC38997405
23-09-2025 09:59:03 - Ratna Prasad Kancharla (Work notes)
Platform DXC Integration incident INC0555061 updated INC38997405
22-09-2025 08:23:56 - Ratna Prasad Kancharla (Work notes)
Platform DXC Integration incident INC0555061 updated INC38997405
22-09-2025 08:23:52 - Ratna Prasad Kancharla (Additional comments)
the warnings are still appearing.Network performance issues are fixed...
22-09-2025 08:22:12 - PDXC Integration (Work notes)
Assigned to David Robinson.
&lt;br/&gt;Added attachment ::  QLDRail_INC added (CNDEF0001178) - Meridian - Recurring Error-10.1.JPG
22-09-2025 08:21:53 - Ratna Prasad Kancharla (Work notes)
Platform DXC Integration incident INC0555061 updated INC38997405
19-09-2025 15:04:09 - PDXC Integration (Work notes)
Assigned to David Robinson.
19-09-2025 15:04:08 - PDXC Integration (Work notes)
Assigned to David Robinson.
19-09-2025 15:03:58 - PDXC Integration (Additional comments)
drobin37@dxc.com: Awaiting an update from the customer
17-09-2025 11:43:09 - PDXC Integration (Work notes)
Assigned to David Robinson.
17-09-2025 11:42:59 - PDXC Integration (Work notes)
Assigned to David Robinson.
17-09-2025 11:42:55 - PDXC Integration (Additional comments)
drobin37@dxc.com: Have reached out to the customer regarding the state of the ticket regarding their network performance issues and if the warnings are still appearing. Awaiting feedback.
16-09-2025 15:13:49 - Timm Bambridge (Work notes)
Platform DXC Integration incident INC0555061 updated INC38997405
16-09-2025 15:13:42 - Timm Bambridge (Work notes)
ESM IM: Ticket found within reporting as on hold awaiting caller for more than 5 days. Shifting back into active. Team please follow up with end user ASAP.
11-09-2025 14:45:20 - PDXC Integration (Work notes)
Assigned to David Robinson.
11-09-2025 14:45:19 - PDXC Integration (Work notes)
Assigned to David Robinson.
11-09-2025 14:45:11 - PDXC Integration (Additional comments)
drobin37@dxc.com: Issue with being unable to release the drawing was due to the InUseByApp property being populated. Once cleared, Prasad was able to successfully release the drawing.
Waiting on a fix for Prasad's network performance to revisit the issues with the Integration Client.
11-09-2025 09:17:19 - PDXC Integration (Work notes)
Assigned to David Robinson.
&lt;br/&gt;Added attachment ::  QLDRail_INC added (CNDEF0001178) - Meridian - Unable to Relese the Q85840-002-T- Error-9.1.JPG
11-09-2025 09:17:06 - Ratna Prasad Kancharla (Work notes)
Platform DXC Integration incident INC0555061 updated INC38997405
05-09-2025 13:58:49 - PDXC Integration (Work notes)
Assigned to David Robinson.
05-09-2025 13:58:39 - PDXC Integration (Work notes)
Assigned to David Robinson.
&lt;br/&gt;Have had a screen share with Prasad to work through the problems he is facing.
He mentioned an ongoing network performance issue he has discovered which is being investigated under QR INC0556465. Network performance issues could be contributing in part to the problems Prasad is facing. I've asked him to keep me in the loop on the progress on this incident.
In the meantime I am reaching out to the vendor to discuss some of the behaviour Prasad is seeing which may not be related to the network performance.
04-09-2025 14:50:20 - PDXC Integration (Work notes)
Assigned to David Robinson.
&lt;br/&gt;Have reached out to the customer to organise a time to work through this with them. Awaiting a reply.
04-09-2025 09:11:30 - PDXC Integration (Work notes)
Assigned to David Robinson.
03-09-2025 15:16:49 - PDXC Integration (Work notes)
Assigned to Florin Florea.
&lt;br/&gt;Added attachment ::  QLDRail_INC added (CNDEF0001178) - Meridian - Recurring Upload failed Error-7.4.JPG
03-09-2025 15:16:19 - Ratna Prasad Kancharla (Work notes)
Platform DXC Integration incident INC0555061 updated INC38997405
03-09-2025 14:06:19 - PDXC Integration (Work notes)
Assigned to Florin Florea.
&lt;br/&gt;Added attachment ::  QLDRail_INC added (CNDEF0001178) - Meridian - Recurring Connected to Reconnecting Error-7.3.JPG
03-09-2025 14:06:01 - Ratna Prasad Kancharla (Work notes)
Platform DXC Integration incident INC0555061 updated INC38997405
03-09-2025 13:45:09 - PDXC Integration (Work notes)
Assigned to Florin Florea.
&lt;br/&gt;Added attachment ::  QLDRail_INC added (CNDEF0001178) - Meridian - Recurring Upload Failed Error-7.2.JPG
03-09-2025 13:44:55 - Ratna Prasad Kancharla (Work notes)
Platform DXC Integration incident INC0555061 updated INC38997405
03-09-2025 11:04:40 - PDXC Integration (Work notes)
Assigned to Florin Florea.
&lt;br/&gt;Added attachment ::  QLDRail_INC added (CNDEF0001178) - Meridian - Recurring Access Denied Error-7.2.JPG
03-09-2025 11:04:22 - Ratna Prasad Kancharla (Work notes)
Platform DXC Integration incident INC0555061 updated INC38997405
03-09-2025 09:26:06 - Ratna Prasad Kancharla (Work notes)
Platform DXC Integration incident INC0555061 updated INC38997405
03-09-2025 09:26:02 - Ratna Prasad Kancharla (Additional comments)
renamed an attachment
03-09-2025 09:24:40 - PDXC Integration (Work notes)
Assigned to Florin Florea.
&lt;br/&gt;Added attachment ::  QLDRail_INC added (CNDEF0001178) - Meridian - Recurring Synchronization Error-7.1.JPG
03-09-2025 09:24:15 - Ratna Prasad Kancharla (Work notes)
Platform DXC Integration incident INC0555061 updated INC38997405
02-09-2025 15:59:54 - PDXC Integration (Work notes)
Assigned to Florin Florea.
&lt;br/&gt;Added attachment ::  QLDRail_INC added (CNDEF0001178) - Meridian - Recurring Synchronization Error-6.4.JPG
02-09-2025 15:59:38 - Ratna Prasad Kancharla (Work notes)
Platform DXC Integration incident INC0555061 updated INC38997405
02-09-2025 14:56:10 - PDXC Integration (Work notes)
Assigned to Florin Florea.
02-09-2025 14:56:03 - PDXC Integration (Work notes)
Assigned to Florin Florea.
02-09-2025 14:55:56 - PDXC Integration (Additional comments)
florin.florea@dxc.com: Awaiting SME and vendor investigation
02-09-2025 14:54:13 - PDXC Integration (Work notes)
Assigned to Florin Florea.
02-09-2025 12:36:31 - PDXC Integration (Work notes)
Assigned to Florin Florea.
&lt;br/&gt;Added attachment ::  QLDRail_INC added (CNDEF0001178) - Meridian - Recurring Synchronization Error-6.3.JPG
02-09-2025 12:36:11 - Ratna Prasad Kancharla (Work notes)
Platform DXC Integration incident INC0555061 updated INC38997405
02-09-2025 08:31:09 - PDXC Integration (Work notes)
Assigned to Florin Florea.
&lt;br/&gt;Added attachment ::  QLDRail_INC added (CNDEF0001178) - Meridian - Recurring Synchronization Error-6.2.JPG
02-09-2025 08:30:55 - Ratna Prasad Kancharla (Work notes)
Platform DXC Integration incident INC0555061 updated INC38997405
02-09-2025 08:18:30 - Ratna Prasad Kancharla (Work notes)
Platform DXC Integration incident INC0555061 updated INC38997405
02-09-2025 08:18:26 - Ratna Prasad Kancharla (Additional comments)
deleted an attachment
02-09-2025 08:18:03 - PDXC Integration (Work notes)
Assigned to Florin Florea.
&lt;br/&gt;Added attachment ::  QLDRail_INC added (CNDEF0001178) - Meridian - Recurring Synchronization Error-6.1.JPG
02-09-2025 08:17:34 - Ratna Prasad Kancharla (Work notes)
Platform DXC Integration incident INC0555061 updated INC38997405
02-09-2025 08:12:40 - PDXC Integration (Work notes)
Assigned to Florin Florea.
&lt;br/&gt;Added attachment ::  QLDRail_INC added (CNDEF0001178) - Meridian - Recurring Synchronization Error-6.1.JPG
02-09-2025 08:12:21 - Ratna Prasad Kancharla (Work notes)
Platform DXC Integration incident INC0555061 updated INC38997405
02-09-2025 07:56:49 - PDXC Integration (Work notes)
Assigned to Florin Florea.
&lt;br/&gt;Added attachment ::  QLDRail_INC added (CNDEF0001178) - Meridian - Recurring Synchronization Error-6.JPG
02-09-2025 07:56:35 - Ratna Prasad Kancharla (Work notes)
Platform DXC Integration incident INC0555061 updated INC38997405
01-09-2025 15:28:04 - PDXC Integration (Work notes)
Assigned to Florin Florea.
01-09-2025 15:27:55 - PDXC Integration (Additional comments)
florin.florea@dxc.com: The Meridian SME is investigating the issue.
01-09-2025 15:27:33 - PDXC Integration (Work notes)
Assigned to Florin Florea.
01-09-2025 12:52:07 - Ratna Prasad Kancharla (Work notes)
Platform DXC Integration incident INC0555061 updated INC38997405
01-09-2025 12:52:02 - Ratna Prasad Kancharla (Additional comments)
Could you please provide an update on the status of INC0555061? I’ve been experiencing more frequent errors with Meridian sudden disconnections, unable to save files, and loss of data.
As I understand, this has been an ongoing issue for some time. Could you let me know when a permanent fix is expected?
01-09-2025 12:41:34 - PDXC Integration (Work notes)
Assigned to Florin Florea.
&lt;br/&gt;Added attachment ::  QLDRail_INC added (CNDEF0001178) - Meridian - Recurring Synchronization Error-5.2.JPG
01-09-2025 12:41:21 - Ratna Prasad Kancharla (Work notes)
Platform DXC Integration incident INC0555061 updated INC38997405
01-09-2025 12:23:59 - PDXC Integration (Work notes)
Assigned to Florin Florea.
&lt;br/&gt;Added attachment ::  QLDRail_INC added (CNDEF0001178) - Meridian - Recurring Synchronization Error-5.1.JPG
01-09-2025 12:23:40 - Ratna Prasad Kancharla (Work notes)
Platform DXC Integration incident INC0555061 updated INC38997405
01-09-2025 12:22:14 - PDXC Integration (Work notes)
Assigned to Florin Florea.
&lt;br/&gt;Added attachment ::  QLDRail_INC added (CNDEF0001178) - Meridian - Recurring Synchronization Error-5.JPG
01-09-2025 12:21:55 - Ratna Prasad Kancharla (Work notes)
Platform DXC Integration incident INC0555061 updated INC38997405
29-08-2025 13:04:22 - Ratna Prasad Kancharla (Work notes)
Platform DXC Integration incident INC0555061 updated INC38997405
29-08-2025 13:04:18 - Ratna Prasad Kancharla (Additional comments)
While accessing BOM files in Excel or Word format from Meridian, I observed that the connection to the Vault gets lost/disconnected. This typically happens during while trying to open the files.
29-08-2025 12:04:04 - PDXC Integration (Work notes)
Assigned to Florin Florea.
&lt;br/&gt;Added attachment ::  QLDRail_INC added (CNDEF0001178) - Meridian - Recurring Synchronization Error-4.JPG
29-08-2025 12:03:46 - Ratna Prasad Kancharla (Work notes)
Platform DXC Integration incident INC0555061 updated INC38997405
29-08-2025 10:46:43 - PDXC Integration (Work notes)
Assigned to Florin Florea.
&lt;br/&gt;Added attachment ::  QLDRail_INC added (CNDEF0001178) - Meridian - Recurring Synchronization Error-3.JPG
29-08-2025 10:46:24 - Ratna Prasad Kancharla (Work notes)
Platform DXC Integration incident INC0555061 updated INC38997405
28-08-2025 16:51:43 - PDXC Integration (Work notes)
Assigned to Florin Florea.
28-08-2025 14:38:35 - Ratna Prasad Kancharla (Work notes)
Platform DXC Integration incident INC0555061 updated INC38997405
28-08-2025 14:38:31 - Ratna Prasad Kancharla (Additional comments)
added attachment
28-08-2025 14:38:23 - PDXC Integration (Work notes)
Added attachment ::  QLDRail_INC added (CNDEF0001178) - Meridian - Recurring Synchronization Error-2.JPG
28-08-2025 14:38:04 - Ratna Prasad Kancharla (Work notes)
Platform DXC Integration incident INC0555061 updated INC38997405
28-08-2025 13:09:00 - PDXC Integration (Work notes)
Vendor Referenced this Business Service Value on Creation not found in database : Meridian
28-08-2025 13:08:53 - PDXC Integration (Work notes)
Added attachment ::  QLDRail_INC added (CNDEF0001178) - Meridian - Recurring Synchronization Errors.JPG
28-08-2025 13:08:33 - Raegan Munro (Work notes)
Platform DXC Integration incident INC0555061 created INC38997405
28-08-2025 13:08:04 - Raegan Munro (Work notes)
Assigning to App Aus as per KB0010149.
28-08-2025 13:07:21 - Raegan Munro (Work notes)
Investigating.
</t>
  </si>
  <si>
    <t>INC0537465</t>
  </si>
  <si>
    <t>11-12-2025 13:32:18 -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13:31:44 -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13:29:19 -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13:28:38 -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13:26:18 -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13:25:39 -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13:23:18 -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13:22:38 -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13:21:39 -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13:20:38 -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11-12-2025 13:20:29 - Micheal Shea (Work notes)
Work note copied from Parent Incident: Platform DXC Integration incident INC0535323 updated INC38367401
11-12-2025 13:19:46 - Micheal Shea (Work notes)
Work note copied from Parent Incident: From: Horton, Jeremy
Sent: Thursday, December 11, 2025 10:45 AM
To: Ash Hyslop &lt;ahyslop@ricoh.com.au&gt;;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Hey Ash,
Any good news on this one, have we got the part shipped and installed?
Thank you,
Jeremy Horton
ESM PROBLEM MANAGER
Level 3, 21 Kirksway Place
Battery Point, Tas 7004
T: 892 5000
10-12-2025 09:52:39 -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09:50:24 -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09:49:39 -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09:47:09 -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09:46:39 -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09:44:24 -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09:43:48 -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09:41:24 -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09:40:52 -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09:40:08 -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10-12-2025 09:39:53 - Micheal Shea (Work notes)
Work note copied from Parent Incident: Platform DXC Integration incident INC0535323 updated INC38367401
10-12-2025 09:39:11 - Micheal Shea (Work notes)
Work note copied from Parent Incident: Last update from PRB0051305 03/12 - "Waiting for an update from Ash and the Tech with the new hardware for the device"
27-11-2025 10:44:18 -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10:43:44 -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10:41:04 -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10:40:45 -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10:38:54 -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10:37:45 -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10:35:24 -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10:34:58 -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10:33:08 -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10:32:22 -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27-11-2025 10:32:01 - Micheal Shea (Work notes)
Work note copied from Parent Incident: Platform DXC Integration incident INC0535323 updated INC38367401
27-11-2025 10:31:19 - Micheal Shea (Work notes)
Work note copied from Parent Incident: From: Ash Hyslop &lt;ahyslop@ricoh.com.au&gt;
Sent: Wednesday, November 26, 2025 12:23 PM
To: Horton, Jeremy &lt;jeremy.horton@qr.com.au&gt;;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I've been chasing this up this week.
The required part has been superseded, and there has been a delay in ordering the new one.
It should be shipped to the dealer by Monday, and I have asked that this order be expedited. Once the dealer has the part he will attend site and work with the product specialist.
We've already spoken with Deborah and provided the update.
Kind Regards,
21-11-2025 08:56:13 -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08:53:53 -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08:53:14 -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08:50:43 -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08:49:54 -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08:47:23 -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08:46:53 -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08:44:13 -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08:43:34 -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08:43:13 - PDXC Integration (Work notes)
[incident].[parent_incident] supplied value [INC38367401] failed [Unable to determine reference]&lt;br/&gt;Related Problem reference provided unknown : PRB0051305
Vendor Referenced this CI Value on on Update not found in database : Citrix XenApp
Vendor Referenced this Business Service Value on Update not found in database : Citrix XenApp
21-11-2025 08:42:58 - Micheal Shea (Work notes)
Work note copied from Parent Incident: Platform DXC Integration incident INC0535323 updated INC38367401
21-11-2025 08:42:16 - Micheal Shea (Work notes)
Work note copied from Parent Incident: Latest Update from PRB0051305, tentative ETA on part arrival 2-3 weeks
JH
Jeremy Horton
Work notes•19-11-2025 10:54:32
Awaiting Further Updates/Progress from Ricoh on when the spare parts are arriving
20-11-2025 10:13:19 - Micheal Shea (Work notes)
The associated DXC incident might have been closed, please update this incident again (e.g: add a work note) for the integration to create a new incident in DXC
20-11-2025 10:12:51 - Micheal Shea (Work notes)
Work note copied from Parent Incident: Platform DXC Integration incident INC0535323 updated INC38367401
20-11-2025 10:12:39 - Micheal Shea (Work notes)
Platform DXC Integration incident INC0537465 updated INC37418743
20-11-2025 10:12:35 - Micheal Shea (Work notes)
Work note copied from Parent Incident: ESM IM: Test note
12-11-2025 13:15:35 - Micheal Shea (Work notes)
Platform DXC Integration incident INC0537465 updated INC37418743
12-11-2025 13:15:25 - PDXC Integration (Work notes)
[incident].[parent_incident] supplied value [INC38367401] failed [Unable to determine reference]
12-11-2025 13:15:13 - Micheal Shea (Work notes)
Platform DXC Integration incident INC0537465 updated INC37418743
12-11-2025 13:15:08 - Micheal Shea (Work notes)
Work note copied from Parent Incident: Platform DXC Integration incident INC0535323 updated INC38367401
12-11-2025 13:14:47 - Micheal Shea (Work notes)
Platform DXC Integration incident INC0537465 updated INC37418743
12-11-2025 13:14:33 - Micheal Shea (Work notes)
Work note copied from Parent Incident: From: Ash Hyslop &lt;ahyslop@ricoh.com.au&gt;
Sent: Tuesday, November 11, 2025 10:33 AM
To: Horton, Jeremy &lt;jeremy.horton2@dxc.com&gt;; Horton, Jeremy &lt;jeremy.horton@qr.com.au&gt;;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The next course of action is to have the dealer tech attend and test a plotter component. At the moment, we're waiting for a spare part to arrive for the dealer to attend, in case we need to replace that component. The ETA for the
ZjQcmQRYFpfptBannerStart
[EXTERNAL EMAIL]:
This email originated from outside Queensland Rail. Do not click on links or open attachments unless you recognise the sender and know the content is safe.
Report Phish
ZjQcmQRYFpfptBannerEnd
Hi Jeremy,
The next course of action is to have the dealer tech attend and test a plotter component.
At the moment, we're waiting for a spare part to arrive for the dealer to attend, in case we need to replace that component.
The ETA for the part is 2-4 weeks, but I've asked to be looped in on the attendance date (and I'll update here as well).
I've spoken with Deb and provided her with the update as well.
Kind Regards,
______________________________________________________________________
Ash Hyslop | Application Support Engineer | Ricoh Australia Pty Ltd
Tel: 21684
| Web: ricoh.com.au
Work smarter with Insights@Work,our LinkedIn Newsletter - Subscribe Now
07-11-2025 14:19:55 - Micheal Shea (Work notes)
Platform DXC Integration incident INC0537465 updated INC37418743
07-11-2025 14:19:50 - Micheal Shea (Work notes)
Work note copied from Parent Incident: Platform DXC Integration incident INC0535323 updated INC38367401
07-11-2025 14:19:35 - Micheal Shea (Work notes)
Platform DXC Integration incident INC0537465 updated INC37418743
07-11-2025 14:19:12 - Micheal Shea (Work notes)
Work note copied from Parent Incident: From: Horton, Jeremy
Sent: Tuesday, November 4, 2025 11:09 AM
To: Briggs, Alex &lt;alex.briggs@qr.com.au&gt;
Cc: PDL ESM Problem Management Team &lt;pdlesmproblemmanagementteam@qr.com.au&gt;
Subject: Problem Extension Request: PRB0051305 / PRB0125150 -Custom Vizirail Printer Size missing in Vizirail
Hi Alex,
Looking to see if we can get an extension on the below problem record.
Number: PRB0051305 / PRB0125150
Short Description: Custom Vizirail Printer Size missing in Vizirail
Due Date: 07/11/2025
Extensions: 0
Extension Timeframe: 2 Months
Workarounds: N/A
Vendor Reference: Ricoh
Reason: The Vendor has advised
"This issue has been escalated to the product specialist with multiple troubleshooting sessions completed, including parts replacement but the issue still occurs for some users.
The delay with resolution has been due to waiting on testing from ALL Onsite users to ensure the issue is resolved for everyone, with a good portion of users going and returning from leave making it difficult to confirm its working for everyone."
Let me know your thoughts,
Thanks Alex,
Jeremy Horton
ESM PROBLEM MANAGER
Level 3, 21 Kirksway Place
Battery Point, Tas 7004
T: 892 5000
07-11-2025 14:10:54 - PDXC Integration (Work notes)
[incident].[parent_incident] supplied value [INC38367401] failed [Unable to determine reference]
07-11-2025 14:04:04 - System (Work notes)
Work note copied from Parent Incident: ESM IM: Test note confirm ebonding replication
28-08-2025 15:29:20 - Safinat Dean (Work notes)
Platform DXC Integration incident INC0537465 updated INC37418743
28-08-2025 15:29:15 - Safinat Dean (Work notes)
Work note copied from Parent Incident: Platform DXC Integration incident INC0535323 updated INC38367401
28-08-2025 15:29:02 - Safinat Dean (Work notes)
Platform DXC Integration incident INC0537465 updated INC37418743
28-08-2025 15:28:51 - Safinat Dean (Work notes)
Work note copied from Parent Incident: Ricoh Desk update -
28/08 Dealer called me back, confirmed technician attended today , David Earl said call cut out, texted David and said he was onsite, no response. Confirmed  David Earl showing out of office have provided main NTS number to use (02 89771400) when onsite tomorrow after lunch - kf
28/08 Have contacted dealer (michelle), she advised will call technician and call me back - kf
27/08 Sent a follow up email to dealer for an update. - Rdr
22/08 Connote# BABT849016  delivered 21 Aug 2025 11:17 AM. Have contacted dealer, Spoke with Michelle have confirmed only one technician available for this device, technician allocated for attendance for Monday. - kf
18-07-2025 11:50:54 - Shane Kmet (Work notes)
Platform DXC Integration incident INC0537465 updated INC37418743
18-07-2025 11:50:50 - Shane Kmet (Work notes)
Work note copied from Parent Incident: Platform DXC Integration incident INC0535323 updated INC38367401
18-07-2025 11:50:36 - Shane Kmet (Work notes)
Platform DXC Integration incident INC0537465 updated INC37418743
18-07-2025 11:50:22 - Shane Kmet (Work notes)
Work note copied from Parent Incident: donotreply@ricoh.com.au &lt;donotreply@ricoh.com.au&gt; 
Sent: Friday, 18 July 2025 11:41 AM
To: Davies, Rosalyn &lt;Rosalyn.Davies@qr.com.au&gt;
Subject: New Ricoh Ticket CS2507180214
Dear Rosalyn Davies, Thank you for contacting Ricoh Australia. A new ticket has been opened with the following details: Ticket No. : CS2507180214 Serial Number: 4734MC30043 Product Name: IMCW2200 Purchase Order Number: Reference: INC38367401
ZjQcmQRYFpfptBannerStart
[EXTERNAL EMAIL]: 
This email originated from outside Queensland Rail. Do not click on links or open attachments unless you recognise the sender and know the content is safe. 
    Report Phish      ‌ 
ZjQcmQRYFpfptBannerEnd
Dear Rosalyn Davies, 
Thank you for contacting Ricoh Australia.
A new ticket has been opened with the following details: 
Ticket No.:
CS2507180214
Serial Number:
4734MC30043
Product Name:
IMCW2200
Purchase Order Number:
Reference:
INC38367401
Problem Description:
[Integration Alert]:Machine does not exist in system 000766224757. Description of Issue: User advised that the new plotter printer is not bringing up the vizirail paper size User advised that the size they are missing is a custom size they use User advised that one of their colleagues is having the same issue but the other is not Printer: \\cptprdprn015\4734MC30043   Troubleshooting: Confirmed that it was working for them previously, on this pc Remoted onto PC confirmed that they are missing the software re-added plotter Paper size is still not showing Assigning to Desktop Technology Citrix to investigate this issue further ============================ Username: Rosalyn Davies Employee ID: TVA0263 PC Name: sl231840/QRSL-LHGOW3EGY3 Contact Number: 47676057 Location: Tve Stn-3 Townsville Update: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2025-07-18 00:57:57 - PDXC Standard Incident (Work notes) 18-07-2025 10:57:43 -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*****QLDRail_INC added workNotes (CNDEF0001178)*****
Location and contact details: 
Contact Name:
Rosalyn Davies
Contact Number:
07 47676057
Customer:
400865 (QUEENSLAND RAIL)
Site:
400865-234 (QUEENSLAND RAIL)
Machine Location Address:
502 FLINDERS STREET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18-07-2025 11:14:22 - Timm Bambridge (Work notes)
Platform DXC Integration incident INC0537465 updated INC37418743
18-07-2025 11:14:18 - Timm Bambridge (Work notes)
Work note copied from Parent Incident: Platform DXC Integration incident INC0535323 updated INC38367401
18-07-2025 11:14:06 - Timm Bambridge (Work notes)
Platform DXC Integration incident INC0537465 updated INC37418743
18-07-2025 11:13:54 - Timm Bambridge (Work notes)
Work note copied from Parent Incident: ESM IM: Attachment added for full work note history for Ricoh for new CS2507180214 and PDXCINC38367401.
18-07-2025 11:13:00 - System (Work notes)
Work note copied from Parent Incident: Added attachment ::  QLDRail_INC added (CNDEF0001178) - INC0535323 - work note history.pdf
18-07-2025 11:12:35 - Timm Bambridge (Work notes)
Platform DXC Integration incident INC0537465 updated INC37418743
18-07-2025 11:12:30 - Timm Bambridge (Work notes)
Work note copied from Parent Incident: Platform DXC Integration incident INC0535323 updated INC38367401
18-07-2025 10:58:40 - System (Work notes)
Work note copied from Parent Incident: Related Problem reference provided unknown : PRB0051305
Vendor Referenced this Business Service Value on Creation not found in database : ViziRail
18-07-2025 10:58:21 - Timm Bambridge (Work notes)
Platform DXC Integration incident INC0537465 updated INC37418743
18-07-2025 10:58:09 - Timm Bambridge (Work notes)
Work note copied from Parent Incident: Platform DXC Integration incident INC0535323 created INC38367401
18-07-2025 10:57:47 - Timm Bambridge (Work notes)
Platform DXC Integration incident INC0537465 updated INC37418743
18-07-2025 10:57:43 -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18-07-2025 10:54:59 - Timm Bambridge (Work notes)
Platform DXC Integration incident INC0537465 updated INC37418743
18-07-2025 10:54:46 - Timm Bambridge (Work notes)
Work note copied from Parent Incident: The associated DXC incident might have been closed, please update this incident again (e.g: add a work note) for the integration to create a new incident in DXC
18-07-2025 10:54:37 - Timm Bambridge (Work notes)
Platform DXC Integration incident INC0537465 updated INC37418743
18-07-2025 10:54:32 -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t>
  </si>
  <si>
    <t xml:space="preserve">
 2025-05-29 13:46:49 PDXC Integration - State is Work in Progress was New
 2025-05-29 14:31:33 PDXC Integration - Assignment Group is DXC Managed Print Services was DXC Desktop Technology Citrix
 2025-11-12 13:15:20 PDXC Integration - State is On Hold was Work in Progress
 2025-11-12 13:15:21 Micheal Shea - State is On Hold was On Hold</t>
  </si>
  <si>
    <t>INC0536201</t>
  </si>
  <si>
    <t xml:space="preserve">11-12-2025 13:21:02 - Micheal Shea (Work notes)
Platform DXC Integration incident INC0536201 updated INC37298968
11-12-2025 13:20:57 - Micheal Shea (Work notes)
Work note copied from Parent Incident: Platform DXC Integration incident INC0535323 updated INC38367401
11-12-2025 13:20:20 - Micheal Shea (Work notes)
Platform DXC Integration incident INC0536201 updated INC37298968
11-12-2025 13:20:15 - Micheal Shea (Work notes)
Work note copied from Parent Incident: From: Horton, Jeremy
Sent: Thursday, December 11, 2025 10:45 AM
To: Ash Hyslop &lt;ahyslop@ricoh.com.au&gt;;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Hey Ash,
Any good news on this one, have we got the part shipped and installed?
Thank you,
Jeremy Horton
ESM PROBLEM MANAGER
Level 3, 21 Kirksway Place
Battery Point, Tas 7004
T: 892 5000
10-12-2025 09:40:26 - Micheal Shea (Work notes)
Platform DXC Integration incident INC0536201 updated INC37298968
10-12-2025 09:40:21 - Micheal Shea (Work notes)
Work note copied from Parent Incident: Platform DXC Integration incident INC0535323 updated INC38367401
10-12-2025 09:39:44 - Micheal Shea (Work notes)
Platform DXC Integration incident INC0536201 updated INC37298968
10-12-2025 09:39:39 - Micheal Shea (Work notes)
Work note copied from Parent Incident: Last update from PRB0051305 03/12 - "Waiting for an update from Ash and the Tech with the new hardware for the device"
09-12-2025 16:02:28 - George Knight (Work notes)
Platform DXC Integration incident INC0536201 updated INC37298968
09-12-2025 16:02:23 - George Knight (Work notes)
Christian Farias from Ricoh team called - believes issue is related to printer drivers - also concerned that if the Printer has the same IP Address as old printer that will cause issues
Ricoh case number CS0063165 - for internal product support team from RICOH - technician will be there on Monday - wants to make sure that Printer queue has been updated
Printer: 4734MC30043 
Christian Farias (Ricoh)  Best contact 0459784855
27-11-2025 10:32:35 - Micheal Shea (Work notes)
Platform DXC Integration incident INC0536201 updated INC37298968
27-11-2025 10:32:30 - Micheal Shea (Work notes)
Work note copied from Parent Incident: Platform DXC Integration incident INC0535323 updated INC38367401
27-11-2025 10:31:52 - Micheal Shea (Work notes)
Platform DXC Integration incident INC0536201 updated INC37298968
27-11-2025 10:31:48 - Micheal Shea (Work notes)
Work note copied from Parent Incident: From: Ash Hyslop &lt;ahyslop@ricoh.com.au&gt;
Sent: Wednesday, November 26, 2025 12:23 PM
To: Horton, Jeremy &lt;jeremy.horton@qr.com.au&gt;;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I've been chasing this up this week.
The required part has been superseded, and there has been a delay in ordering the new one.
It should be shipped to the dealer by Monday, and I have asked that this order be expedited. Once the dealer has the part he will attend site and work with the product specialist.
We've already spoken with Deborah and provided the update.
Kind Regards,
21-11-2025 08:43:32 - Micheal Shea (Work notes)
Platform DXC Integration incident INC0536201 updated INC37298968
21-11-2025 08:43:26 - Micheal Shea (Work notes)
Work note copied from Parent Incident: Platform DXC Integration incident INC0535323 updated INC38367401
21-11-2025 08:42:49 - Micheal Shea (Work notes)
Platform DXC Integration incident INC0536201 updated INC37298968
21-11-2025 08:42:44 - Micheal Shea (Work notes)
Work note copied from Parent Incident: Latest Update from PRB0051305, tentative ETA on part arrival 2-3 weeks
JH
Jeremy Horton
Work notes•19-11-2025 10:54:32
Awaiting Further Updates/Progress from Ricoh on when the spare parts are arriving
20-11-2025 10:13:25 - Micheal Shea (Work notes)
Platform DXC Integration incident INC0536201 updated INC37298968
20-11-2025 10:13:19 - Micheal Shea (Work notes)
Work note copied from Parent Incident: Platform DXC Integration incident INC0535323 updated INC38367401
20-11-2025 10:12:43 - Micheal Shea (Work notes)
Platform DXC Integration incident INC0536201 updated INC37298968
20-11-2025 10:12:39 - Micheal Shea (Work notes)
Work note copied from Parent Incident: ESM IM: Test note
12-11-2025 13:15:38 - Micheal Shea (Work notes)
Platform DXC Integration incident INC0536201 updated INC37298968
12-11-2025 13:15:34 - PDXC Integration (Work notes)
[incident].[parent_incident] supplied value [INC38367401] failed [Unable to determine reference]
12-11-2025 13:15:16 - Micheal Shea (Work notes)
Platform DXC Integration incident INC0536201 updated INC37298968
12-11-2025 13:15:13 - Micheal Shea (Work notes)
Work note copied from Parent Incident: Platform DXC Integration incident INC0535323 updated INC38367401
12-11-2025 13:14:51 - Micheal Shea (Work notes)
Platform DXC Integration incident INC0536201 updated INC37298968
12-11-2025 13:14:47 - Micheal Shea (Work notes)
Work note copied from Parent Incident: From: Ash Hyslop &lt;ahyslop@ricoh.com.au&gt;
Sent: Tuesday, November 11, 2025 10:33 AM
To: Horton, Jeremy &lt;jeremy.horton2@dxc.com&gt;; Horton, Jeremy &lt;jeremy.horton@qr.com.au&gt;;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The next course of action is to have the dealer tech attend and test a plotter component. At the moment, we're waiting for a spare part to arrive for the dealer to attend, in case we need to replace that component. The ETA for the
ZjQcmQRYFpfptBannerStart
[EXTERNAL EMAIL]:
This email originated from outside Queensland Rail. Do not click on links or open attachments unless you recognise the sender and know the content is safe.
Report Phish
ZjQcmQRYFpfptBannerEnd
Hi Jeremy,
The next course of action is to have the dealer tech attend and test a plotter component.
At the moment, we're waiting for a spare part to arrive for the dealer to attend, in case we need to replace that component.
The ETA for the part is 2-4 weeks, but I've asked to be looped in on the attendance date (and I'll update here as well).
I've spoken with Deb and provided her with the update as well.
Kind Regards,
______________________________________________________________________
Ash Hyslop | Application Support Engineer | Ricoh Australia Pty Ltd
Tel: 21684
| Web: ricoh.com.au
Work smarter with Insights@Work,our LinkedIn Newsletter - Subscribe Now
07-11-2025 14:19:58 - Micheal Shea (Work notes)
Platform DXC Integration incident INC0536201 updated INC37298968
07-11-2025 14:19:55 - Micheal Shea (Work notes)
Work note copied from Parent Incident: Platform DXC Integration incident INC0535323 updated INC38367401
07-11-2025 14:19:40 - Micheal Shea (Work notes)
Platform DXC Integration incident INC0536201 updated INC37298968
07-11-2025 14:19:35 - Micheal Shea (Work notes)
Work note copied from Parent Incident: From: Horton, Jeremy
Sent: Tuesday, November 4, 2025 11:09 AM
To: Briggs, Alex &lt;alex.briggs@qr.com.au&gt;
Cc: PDL ESM Problem Management Team &lt;pdlesmproblemmanagementteam@qr.com.au&gt;
Subject: Problem Extension Request: PRB0051305 / PRB0125150 -Custom Vizirail Printer Size missing in Vizirail
Hi Alex,
Looking to see if we can get an extension on the below problem record.
Number: PRB0051305 / PRB0125150
Short Description: Custom Vizirail Printer Size missing in Vizirail
Due Date: 07/11/2025
Extensions: 0
Extension Timeframe: 2 Months
Workarounds: N/A
Vendor Reference: Ricoh
Reason: The Vendor has advised
"This issue has been escalated to the product specialist with multiple troubleshooting sessions completed, including parts replacement but the issue still occurs for some users.
The delay with resolution has been due to waiting on testing from ALL Onsite users to ensure the issue is resolved for everyone, with a good portion of users going and returning from leave making it difficult to confirm its working for everyone."
Let me know your thoughts,
Thanks Alex,
Jeremy Horton
ESM PROBLEM MANAGER
Level 3, 21 Kirksway Place
Battery Point, Tas 7004
T: 892 5000
07-11-2025 14:12:10 - PDXC Integration (Work notes)
[incident].[parent_incident] supplied value [INC38367401] failed [Unable to determine reference]
07-11-2025 14:04:04 - System (Work notes)
Work note copied from Parent Incident: ESM IM: Test note confirm ebonding replication
28-08-2025 15:29:25 - Safinat Dean (Work notes)
Platform DXC Integration incident INC0536201 updated INC37298968
28-08-2025 15:29:20 - Safinat Dean (Work notes)
Work note copied from Parent Incident: Platform DXC Integration incident INC0535323 updated INC38367401
28-08-2025 15:29:06 - Safinat Dean (Work notes)
Platform DXC Integration incident INC0536201 updated INC37298968
28-08-2025 15:29:03 - Safinat Dean (Work notes)
Work note copied from Parent Incident: Ricoh Desk update -
28/08 Dealer called me back, confirmed technician attended today , David Earl said call cut out, texted David and said he was onsite, no response. Confirmed  David Earl showing out of office have provided main NTS number to use (02 89771400) when onsite tomorrow after lunch - kf
28/08 Have contacted dealer (michelle), she advised will call technician and call me back - kf
27/08 Sent a follow up email to dealer for an update. - Rdr
22/08 Connote# BABT849016  delivered 21 Aug 2025 11:17 AM. Have contacted dealer, Spoke with Michelle have confirmed only one technician available for this device, technician allocated for attendance for Monday. - kf
18-07-2025 11:50:58 - Shane Kmet (Work notes)
Platform DXC Integration incident INC0536201 updated INC37298968
18-07-2025 11:50:54 - Shane Kmet (Work notes)
Work note copied from Parent Incident: Platform DXC Integration incident INC0535323 updated INC38367401
18-07-2025 11:50:41 - Shane Kmet (Work notes)
Platform DXC Integration incident INC0536201 updated INC37298968
18-07-2025 11:50:36 - Shane Kmet (Work notes)
Work note copied from Parent Incident: donotreply@ricoh.com.au &lt;donotreply@ricoh.com.au&gt; 
Sent: Friday, 18 July 2025 11:41 AM
To: Davies, Rosalyn &lt;Rosalyn.Davies@qr.com.au&gt;
Subject: New Ricoh Ticket CS2507180214
Dear Rosalyn Davies, Thank you for contacting Ricoh Australia. A new ticket has been opened with the following details: Ticket No. : CS2507180214 Serial Number: 4734MC30043 Product Name: IMCW2200 Purchase Order Number: Reference: INC38367401
ZjQcmQRYFpfptBannerStart
[EXTERNAL EMAIL]: 
This email originated from outside Queensland Rail. Do not click on links or open attachments unless you recognise the sender and know the content is safe. 
    Report Phish      ‌ 
ZjQcmQRYFpfptBannerEnd
Dear Rosalyn Davies, 
Thank you for contacting Ricoh Australia.
A new ticket has been opened with the following details: 
Ticket No.:
CS2507180214
Serial Number:
4734MC30043
Product Name:
IMCW2200
Purchase Order Number:
Reference:
INC38367401
Problem Description:
[Integration Alert]:Machine does not exist in system 000766224757. Description of Issue: User advised that the new plotter printer is not bringing up the vizirail paper size User advised that the size they are missing is a custom size they use User advised that one of their colleagues is having the same issue but the other is not Printer: \\cptprdprn015\4734MC30043   Troubleshooting: Confirmed that it was working for them previously, on this pc Remoted onto PC confirmed that they are missing the software re-added plotter Paper size is still not showing Assigning to Desktop Technology Citrix to investigate this issue further ============================ Username: Rosalyn Davies Employee ID: TVA0263 PC Name: sl231840/QRSL-LHGOW3EGY3 Contact Number: 47676057 Location: Tve Stn-3 Townsville Update: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2025-07-18 00:57:57 - PDXC Standard Incident (Work notes) 18-07-2025 10:57:43 -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*****QLDRail_INC added workNotes (CNDEF0001178)*****
Location and contact details: 
Contact Name:
Rosalyn Davies
Contact Number:
07 47676057
Customer:
400865 (QUEENSLAND RAIL)
Site:
400865-234 (QUEENSLAND RAIL)
Machine Location Address:
502 FLINDERS STREET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18-07-2025 11:14:26 - Timm Bambridge (Work notes)
Platform DXC Integration incident INC0536201 updated INC37298968
18-07-2025 11:14:22 - Timm Bambridge (Work notes)
Work note copied from Parent Incident: Platform DXC Integration incident INC0535323 updated INC38367401
18-07-2025 11:14:10 - Timm Bambridge (Work notes)
Platform DXC Integration incident INC0536201 updated INC37298968
18-07-2025 11:14:06 - Timm Bambridge (Work notes)
Work note copied from Parent Incident: ESM IM: Attachment added for full work note history for Ricoh for new CS2507180214 and PDXCINC38367401.
18-07-2025 11:13:00 - System (Work notes)
Work note copied from Parent Incident: Added attachment ::  QLDRail_INC added (CNDEF0001178) - INC0535323 - work note history.pdf
18-07-2025 11:12:39 - Timm Bambridge (Work notes)
Platform DXC Integration incident INC0536201 updated INC37298968
18-07-2025 11:12:35 - Timm Bambridge (Work notes)
Work note copied from Parent Incident: Platform DXC Integration incident INC0535323 updated INC38367401
18-07-2025 10:58:40 - System (Work notes)
Work note copied from Parent Incident: Related Problem reference provided unknown : PRB0051305
Vendor Referenced this Business Service Value on Creation not found in database : ViziRail
18-07-2025 10:58:25 - Timm Bambridge (Work notes)
Platform DXC Integration incident INC0536201 updated INC37298968
18-07-2025 10:58:21 - Timm Bambridge (Work notes)
Work note copied from Parent Incident: Platform DXC Integration incident INC0535323 created INC38367401
18-07-2025 10:57:51 - Timm Bambridge (Work notes)
Platform DXC Integration incident INC0536201 updated INC37298968
18-07-2025 10:57:47 -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18-07-2025 10:55:02 - Timm Bambridge (Work notes)
Platform DXC Integration incident INC0536201 updated INC37298968
18-07-2025 10:54:59 - Timm Bambridge (Work notes)
Work note copied from Parent Incident: The associated DXC incident might have been closed, please update this incident again (e.g: add a work note) for the integration to create a new incident in DXC
18-07-2025 10:54:41 - Timm Bambridge (Work notes)
Platform DXC Integration incident INC0536201 updated INC37298968
18-07-2025 10:54:37 -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09-07-2025 09:55:09 - The Nghi (Work notes)
Platform DXC Integration incident INC0536201 updated INC37298968
09-07-2025 09:55:05 - The Nghi (Work notes)
Work note copied from Parent Incident: Platform DXC Integration incident INC0535323 updated INC37248597
09-07-2025 09:54:42 - The Nghi (Work notes)
Platform DXC Integration incident INC0536201 updated INC37298968
09-07-2025 09:54:38 - The Nghi (Work notes)
Work note copied from Parent Incident: Hi, can i please get any info or details if there was any plotter printer software driver updated for this plotter printer? Previously when there were same issues where the Train Control Diagram print outs had pink colour that turned out with a black shading and had a printer software driver update this had fixed the issue. I did request this task on the child tickets but i don't see any notes if this task was actioned to see if this could fix the printing problem.
04-07-2025 11:27:14 - PDXC Integration (Work notes)
Related Problem reference provided unknown : PRB0051305
04-07-2025 11:25:48 - Timm Bambridge (Work notes)
Platform DXC Integration incident INC0536201 updated INC37298968
02-07-2025 13:11:52 - Shane Kmet (Work notes)
Platform DXC Integration incident INC0536201 updated INC37298968
02-07-2025 13:11:48 - Shane Kmet (Work notes)
Work note copied from Parent Incident: Platform DXC Integration incident INC0535323 updated INC37248597
02-07-2025 13:11:35 - Shane Kmet (Work notes)
Platform DXC Integration incident INC0536201 updated INC37298968
02-07-2025 13:11:31 - Shane Kmet (Work notes)
Work note copied from Parent Incident: Issue/s:
 User called in, plotter printer issues in  Townsville
Need to remove a printer and then reinstall an  update or original printer
There was a test printer mapping added and did not work
Troubleshooting:
Remote in to QRSL-J9S1KQ3G1P
Test Printer mapping - need to remove - "4734MC30043 Test on CPTPRDPRN015"
Removed this mapping
Attempted to readd - Tried to find and map printer - not finding, not adding (image attached)
\\cptprdprn015\4734MC30043
This is added successfully via RUN prompt
Asked user to test and update if working or not
User advised that there are tickets open for this issue, though user is told to keep calling SD to have issue resolved/tested.
User offered INC37248597 / INC0535323
Have also found INC0535828 / INC37472365
=================================
Name: Kate Durward
Contact number: 0747676056
Hours of Contact:
Service Number / User ID: R902267
Hostname:
S/N:
IMEI:
Location:
25-06-2025 14:15:22 - Frederic Shea (Work notes)
Platform DXC Integration incident INC0536201 updated INC37298968
25-06-2025 14:15:18 - Frederic Shea (Work notes)
Work note copied from Parent Incident: Platform DXC Integration incident INC0535323 updated INC37248597
25-06-2025 14:15:05 - Frederic Shea (Work notes)
Platform DXC Integration incident INC0536201 updated INC37298968
25-06-2025 14:15:01 - Frederic Shea (Work notes)
Work note copied from Parent Incident: IBC - Rosalyn Davies
User wanting to configure the printer as Deborah Mallard had
SDA mapped \\cptprdprn015\4734MC30043 rather than test
User is still not able to select the correct document size
Vizirail Tonwsville, this is not showing as a size option
23-06-2025 15:22:41 - Frederic Shea (Work notes)
Platform DXC Integration incident INC0536201 updated INC37298968
23-06-2025 15:22:37 - Frederic Shea (Work notes)
Work note copied from Parent Incident: Platform DXC Integration incident INC0535323 updated INC37248597
23-06-2025 15:22:24 - Frederic Shea (Work notes)
Platform DXC Integration incident INC0536201 updated INC37298968
23-06-2025 15:22:20 - Frederic Shea (Work notes)
Work note copied from Parent Incident: IBC - Deborah Mallard
SDA set back to \\cptprdprn015\4734MC30043 at User request
SDA unable to find how to reset the default print size
SDA leaving with Printer team
23-06-2025 15:13:18 - System (Work notes)
Work note copied from Parent Incident: Related Problem reference provided unknown : PRB0051305
23-06-2025 15:13:07 - Jeremy Horton (Work notes)
Platform DXC Integration incident INC0536201 updated INC37298968
23-06-2025 15:13:03 - Jeremy Horton (Work notes)
Work note copied from Parent Incident: Platform DXC Integration incident INC0535323 updated INC37248597
23-06-2025 12:33:40 - Timm Bambridge (Work notes)
Platform DXC Integration incident INC0536201 updated INC37298968
23-06-2025 12:33:35 - Timm Bambridge (Work notes)
Work note copied from Parent Incident: Platform DXC Integration incident INC0535323 updated INC37248597
23-06-2025 12:33:11 - Timm Bambridge (Work notes)
Platform DXC Integration incident INC0536201 updated INC37298968
23-06-2025 12:33:08 - Timm Bambridge (Work notes)
Work note copied from Parent Incident: ESM IM: The following tickets have been identified as duplicates of INC37248597 and have been nested as children. As there is multiple issues witht he plotter and issues likely to sit accross teams, Problem manager contacted 20/06 to look to open a problem record for issues with plotter on site. 
Children: 
INC0529642
INC0535828
INC0536201
INC0537465
23-06-2025 12:31:57 - Timm Bambridge (Work notes)
Platform DXC Integration incident INC0536201 updated INC37298968
28-05-2025 09:58:51 - Zoe O'Brien (Work notes)
Platform DXC Integration incident INC0536201 updated INC37298968
28-05-2025 09:58:47 - Zoe O'Brien (Work notes)
Anh Nghi called IT Service Desk regarding this incident
Anh advised that they received an email advising that this ticket was closed out and to see if the plotter drivers can be reinstalled
SDA advised user this incident is not closed out and IT Service Desk have not received any email stating the ticket has been either
User has requested to be contacted with an update on this ticket
22-05-2025 15:51:39 - Frederic Shea (Work notes)
Platform DXC Integration incident INC0536201 updated INC37298968
22-05-2025 15:51:34 - Frederic Shea (Work notes)
From: donotreply@ricoh.com.au &lt;donotreply@ricoh.com.au&gt; 
Sent: Thursday, May 22, 2025 3:46 PM
To: Nghi, Anh &lt;anh.nghi@qr.com.au&gt;
Subject: New Ricoh Ticket CS2505220481
Dear The Nghi, 
Thank you for contacting Ricoh Australia.
A new ticket has been opened with the following details: 
Ticket No.: CS2505220481
Serial Number: 4734MC30043
Product Name: IMCW2200
Purchase Order Number: 
Reference: INC37298968
Problem Description: Serial does not exist: QLD Rail NOW Ticket Number: INC0536201 Post Code: 4810 Contact Name: Anh Nghi Contact Phone Number: 0730722842 Email Address: anh.nghi@qr.com.au Alternative Contact: Kate Durward (R902267) (user is located in Townsville, if someone wants to speak to someone on site) Alternative Contact Phone Number: 0747676056 Printer Serial Number: 4734mc30043 Printer IP: n/a Severity Level: n/a Issue/Request Details: User wants to see if they can get the ricoh plotter printer driver updated as one of the new plotter printers are having issues, when they print Vizirail diagrams, where there is meant to be shading of pink it is shading in black ink
Location and contact details: 
Contact Name: The Nghi
Contact Number: 07 30722842
Customer: 400865 (QUEENSLAND RAIL)
Site: 400865-234 (QUEENSLAND RAIL)
Machine Location Address: 502 FLINDERS STREET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22-05-2025 15:17:47 - System (Work notes)
Vendor Referenced this CI Value on Creation not found in database : ricoh_printres
22-05-2025 15:17:18 - Zoe O'Brien (Work notes)
Platform DXC Integration incident INC0536201 created INC37298968
</t>
  </si>
  <si>
    <t xml:space="preserve">
 2025-11-12 13:15:32 PDXC Integration - State is On Hold was Work in Progress
 2025-11-12 13:15:35 Micheal Shea - State is On Hold was On Hold</t>
  </si>
  <si>
    <t>INC0535828</t>
  </si>
  <si>
    <t xml:space="preserve">11-12-2025 13:21:12 - Micheal Shea (Work notes)
Platform DXC Integration incident INC0535828 updated INC37472365
11-12-2025 13:21:08 - Micheal Shea (Work notes)
Work note copied from Parent Incident: Platform DXC Integration incident INC0535323 updated INC38367401
11-12-2025 13:20:33 - Micheal Shea (Work notes)
Platform DXC Integration incident INC0535828 updated INC37472365
11-12-2025 13:20:28 - Micheal Shea (Work notes)
Work note copied from Parent Incident: From: Horton, Jeremy
Sent: Thursday, December 11, 2025 10:45 AM
To: Ash Hyslop &lt;ahyslop@ricoh.com.au&gt;;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Hey Ash,
Any good news on this one, have we got the part shipped and installed?
Thank you,
Jeremy Horton
ESM PROBLEM MANAGER
Level 3, 21 Kirksway Place
Battery Point, Tas 7004
T: 892 5000
10-12-2025 09:40:33 - Micheal Shea (Work notes)
Platform DXC Integration incident INC0535828 updated INC37472365
10-12-2025 09:40:29 - Micheal Shea (Work notes)
Work note copied from Parent Incident: Platform DXC Integration incident INC0535323 updated INC38367401
10-12-2025 09:39:52 - Micheal Shea (Work notes)
Platform DXC Integration incident INC0535828 updated INC37472365
10-12-2025 09:39:48 - Micheal Shea (Work notes)
Work note copied from Parent Incident: Last update from PRB0051305 03/12 - "Waiting for an update from Ash and the Tech with the new hardware for the device"
27-11-2025 10:32:49 - Micheal Shea (Work notes)
Platform DXC Integration incident INC0535828 updated INC37472365
27-11-2025 10:32:44 - Micheal Shea (Work notes)
Work note copied from Parent Incident: Platform DXC Integration incident INC0535323 updated INC38367401
27-11-2025 10:31:59 - Micheal Shea (Work notes)
Platform DXC Integration incident INC0535828 updated INC37472365
27-11-2025 10:31:55 - Micheal Shea (Work notes)
Work note copied from Parent Incident: From: Ash Hyslop &lt;ahyslop@ricoh.com.au&gt;
Sent: Wednesday, November 26, 2025 12:23 PM
To: Horton, Jeremy &lt;jeremy.horton@qr.com.au&gt;;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I've been chasing this up this week.
The required part has been superseded, and there has been a delay in ordering the new one.
It should be shipped to the dealer by Monday, and I have asked that this order be expedited. Once the dealer has the part he will attend site and work with the product specialist.
We've already spoken with Deborah and provided the update.
Kind Regards,
21-11-2025 08:43:42 - Micheal Shea (Work notes)
Platform DXC Integration incident INC0535828 updated INC37472365
21-11-2025 08:43:38 - Micheal Shea (Work notes)
Work note copied from Parent Incident: Platform DXC Integration incident INC0535323 updated INC38367401
21-11-2025 08:43:03 - Micheal Shea (Work notes)
Platform DXC Integration incident INC0535828 updated INC37472365
21-11-2025 08:42:58 - Micheal Shea (Work notes)
Work note copied from Parent Incident: Latest Update from PRB0051305, tentative ETA on part arrival 2-3 weeks
JH
Jeremy Horton
Work notes•19-11-2025 10:54:32
Awaiting Further Updates/Progress from Ricoh on when the spare parts are arriving
20-11-2025 10:13:39 - Micheal Shea (Work notes)
Platform DXC Integration incident INC0535828 updated INC37472365
20-11-2025 10:13:33 - Micheal Shea (Work notes)
Work note copied from Parent Incident: Platform DXC Integration incident INC0535323 updated INC38367401
20-11-2025 10:13:03 - Micheal Shea (Work notes)
Platform DXC Integration incident INC0535828 updated INC37472365
20-11-2025 10:12:59 - Micheal Shea (Work notes)
Work note copied from Parent Incident: ESM IM: Test note
12-11-2025 13:15:41 - Micheal Shea (Work notes)
Platform DXC Integration incident INC0535828 updated INC37472365
12-11-2025 13:15:25 - PDXC Integration (Work notes)
[incident].[parent_incident] supplied value [INC38367401] failed [Unable to determine reference]
12-11-2025 13:15:25 - Micheal Shea (Work notes)
Platform DXC Integration incident INC0535828 updated INC37472365
12-11-2025 13:15:20 - Micheal Shea (Work notes)
Work note copied from Parent Incident: Platform DXC Integration incident INC0535323 updated INC38367401
12-11-2025 13:15:04 - Micheal Shea (Work notes)
Platform DXC Integration incident INC0535828 updated INC37472365
12-11-2025 13:14:59 - Micheal Shea (Work notes)
Work note copied from Parent Incident: From: Ash Hyslop &lt;ahyslop@ricoh.com.au&gt;
Sent: Tuesday, November 11, 2025 10:33 AM
To: Horton, Jeremy &lt;jeremy.horton2@dxc.com&gt;; Horton, Jeremy &lt;jeremy.horton@qr.com.au&gt;;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The next course of action is to have the dealer tech attend and test a plotter component. At the moment, we're waiting for a spare part to arrive for the dealer to attend, in case we need to replace that component. The ETA for the
ZjQcmQRYFpfptBannerStart
[EXTERNAL EMAIL]:
This email originated from outside Queensland Rail. Do not click on links or open attachments unless you recognise the sender and know the content is safe.
Report Phish
ZjQcmQRYFpfptBannerEnd
Hi Jeremy,
The next course of action is to have the dealer tech attend and test a plotter component.
At the moment, we're waiting for a spare part to arrive for the dealer to attend, in case we need to replace that component.
The ETA for the part is 2-4 weeks, but I've asked to be looped in on the attendance date (and I'll update here as well).
I've spoken with Deb and provided her with the update as well.
Kind Regards,
______________________________________________________________________
Ash Hyslop | Application Support Engineer | Ricoh Australia Pty Ltd
Tel: 21684
| Web: ricoh.com.au
Work smarter with Insights@Work,our LinkedIn Newsletter - Subscribe Now
07-11-2025 14:20:07 - Micheal Shea (Work notes)
Platform DXC Integration incident INC0535828 updated INC37472365
07-11-2025 14:20:03 - Micheal Shea (Work notes)
Work note copied from Parent Incident: Platform DXC Integration incident INC0535323 updated INC38367401
07-11-2025 14:19:55 - Micheal Shea (Work notes)
Platform DXC Integration incident INC0535828 updated INC37472365
07-11-2025 14:19:49 - Micheal Shea (Work notes)
Work note copied from Parent Incident: From: Horton, Jeremy
Sent: Tuesday, November 4, 2025 11:09 AM
To: Briggs, Alex &lt;alex.briggs@qr.com.au&gt;
Cc: PDL ESM Problem Management Team &lt;pdlesmproblemmanagementteam@qr.com.au&gt;
Subject: Problem Extension Request: PRB0051305 / PRB0125150 -Custom Vizirail Printer Size missing in Vizirail
Hi Alex,
Looking to see if we can get an extension on the below problem record.
Number: PRB0051305 / PRB0125150
Short Description: Custom Vizirail Printer Size missing in Vizirail
Due Date: 07/11/2025
Extensions: 0
Extension Timeframe: 2 Months
Workarounds: N/A
Vendor Reference: Ricoh
Reason: The Vendor has advised
"This issue has been escalated to the product specialist with multiple troubleshooting sessions completed, including parts replacement but the issue still occurs for some users.
The delay with resolution has been due to waiting on testing from ALL Onsite users to ensure the issue is resolved for everyone, with a good portion of users going and returning from leave making it difficult to confirm its working for everyone."
Let me know your thoughts,
Thanks Alex,
Jeremy Horton
ESM PROBLEM MANAGER
Level 3, 21 Kirksway Place
Battery Point, Tas 7004
T: 892 5000
07-11-2025 14:13:03 - PDXC Integration (Work notes)
[incident].[parent_incident] supplied value [INC38367401] failed [Unable to determine reference]
07-11-2025 14:04:10 - System (Work notes)
Work note copied from Parent Incident: ESM IM: Test note confirm ebonding replication
30-10-2025 13:41:47 - Frederic Shea (Work notes)
Platform DXC Integration incident INC0535828 updated INC37472365
30-10-2025 13:41:43 - Frederic Shea (Work notes)
Name: Kylie Bray
User ID: R855206
Asset Tag: SL231523 / QRSL-8KM2IF8PK1
Best Contact: 07 4767 6427
Location: Tve Stn-3 Townsville
30-10-2025 13:41:29 - Frederic Shea (Work notes)
Platform DXC Integration incident INC0535828 updated INC37472365
30-10-2025 13:41:24 - Frederic Shea (Work notes)
IBC - Kylie Bray
User was sent email to map "4734MC30043 Test"
SDA mapped this fror User on CPTPRDPRN115
User will test and advise
28-08-2025 15:29:28 - Safinat Dean (Work notes)
Platform DXC Integration incident INC0535828 updated INC37472365
28-08-2025 15:29:25 - Safinat Dean (Work notes)
Work note copied from Parent Incident: Platform DXC Integration incident INC0535323 updated INC38367401
28-08-2025 15:29:11 - Safinat Dean (Work notes)
Platform DXC Integration incident INC0535828 updated INC37472365
28-08-2025 15:29:06 - Safinat Dean (Work notes)
Work note copied from Parent Incident: Ricoh Desk update -
28/08 Dealer called me back, confirmed technician attended today , David Earl said call cut out, texted David and said he was onsite, no response. Confirmed  David Earl showing out of office have provided main NTS number to use (02 89771400) when onsite tomorrow after lunch - kf
28/08 Have contacted dealer (michelle), she advised will call technician and call me back - kf
27/08 Sent a follow up email to dealer for an update. - Rdr
22/08 Connote# BABT849016  delivered 21 Aug 2025 11:17 AM. Have contacted dealer, Spoke with Michelle have confirmed only one technician available for this device, technician allocated for attendance for Monday. - kf
18-07-2025 11:51:02 - Shane Kmet (Work notes)
Platform DXC Integration incident INC0535828 updated INC37472365
18-07-2025 11:50:58 - Shane Kmet (Work notes)
Work note copied from Parent Incident: Platform DXC Integration incident INC0535323 updated INC38367401
18-07-2025 11:50:45 - Shane Kmet (Work notes)
Platform DXC Integration incident INC0535828 updated INC37472365
18-07-2025 11:50:41 - Shane Kmet (Work notes)
Work note copied from Parent Incident: donotreply@ricoh.com.au &lt;donotreply@ricoh.com.au&gt; 
Sent: Friday, 18 July 2025 11:41 AM
To: Davies, Rosalyn &lt;Rosalyn.Davies@qr.com.au&gt;
Subject: New Ricoh Ticket CS2507180214
Dear Rosalyn Davies, Thank you for contacting Ricoh Australia. A new ticket has been opened with the following details: Ticket No. : CS2507180214 Serial Number: 4734MC30043 Product Name: IMCW2200 Purchase Order Number: Reference: INC38367401
ZjQcmQRYFpfptBannerStart
[EXTERNAL EMAIL]: 
This email originated from outside Queensland Rail. Do not click on links or open attachments unless you recognise the sender and know the content is safe. 
    Report Phish      ‌ 
ZjQcmQRYFpfptBannerEnd
Dear Rosalyn Davies, 
Thank you for contacting Ricoh Australia.
A new ticket has been opened with the following details: 
Ticket No.:
CS2507180214
Serial Number:
4734MC30043
Product Name:
IMCW2200
Purchase Order Number:
Reference:
INC38367401
Problem Description:
[Integration Alert]:Machine does not exist in system 000766224757. Description of Issue: User advised that the new plotter printer is not bringing up the vizirail paper size User advised that the size they are missing is a custom size they use User advised that one of their colleagues is having the same issue but the other is not Printer: \\cptprdprn015\4734MC30043   Troubleshooting: Confirmed that it was working for them previously, on this pc Remoted onto PC confirmed that they are missing the software re-added plotter Paper size is still not showing Assigning to Desktop Technology Citrix to investigate this issue further ============================ Username: Rosalyn Davies Employee ID: TVA0263 PC Name: sl231840/QRSL-LHGOW3EGY3 Contact Number: 47676057 Location: Tve Stn-3 Townsville Update: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2025-07-18 00:57:57 - PDXC Standard Incident (Work notes) 18-07-2025 10:57:43 -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*****QLDRail_INC added workNotes (CNDEF0001178)*****
Location and contact details: 
Contact Name:
Rosalyn Davies
Contact Number:
07 47676057
Customer:
400865 (QUEENSLAND RAIL)
Site:
400865-234 (QUEENSLAND RAIL)
Machine Location Address:
502 FLINDERS STREET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18-07-2025 11:14:30 - Timm Bambridge (Work notes)
Platform DXC Integration incident INC0535828 updated INC37472365
18-07-2025 11:14:26 - Timm Bambridge (Work notes)
Work note copied from Parent Incident: Platform DXC Integration incident INC0535323 updated INC38367401
18-07-2025 11:14:14 - Timm Bambridge (Work notes)
Platform DXC Integration incident INC0535828 updated INC37472365
18-07-2025 11:14:10 - Timm Bambridge (Work notes)
Work note copied from Parent Incident: ESM IM: Attachment added for full work note history for Ricoh for new CS2507180214 and PDXCINC38367401.
18-07-2025 11:13:00 - System (Work notes)
Work note copied from Parent Incident: Added attachment ::  QLDRail_INC added (CNDEF0001178) - INC0535323 - work note history.pdf
18-07-2025 11:12:43 - Timm Bambridge (Work notes)
Platform DXC Integration incident INC0535828 updated INC37472365
18-07-2025 11:12:39 - Timm Bambridge (Work notes)
Work note copied from Parent Incident: Platform DXC Integration incident INC0535323 updated INC38367401
18-07-2025 10:58:40 - System (Work notes)
Work note copied from Parent Incident: Related Problem reference provided unknown : PRB0051305
Vendor Referenced this Business Service Value on Creation not found in database : ViziRail
18-07-2025 10:58:30 - Timm Bambridge (Work notes)
Platform DXC Integration incident INC0535828 updated INC37472365
18-07-2025 10:58:26 - Timm Bambridge (Work notes)
Work note copied from Parent Incident: Platform DXC Integration incident INC0535323 created INC38367401
18-07-2025 10:57:55 - Timm Bambridge (Work notes)
Platform DXC Integration incident INC0535828 updated INC37472365
18-07-2025 10:57:51 -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18-07-2025 10:55:07 - Timm Bambridge (Work notes)
Platform DXC Integration incident INC0535828 updated INC37472365
18-07-2025 10:55:02 - Timm Bambridge (Work notes)
Work note copied from Parent Incident: The associated DXC incident might have been closed, please update this incident again (e.g: add a work note) for the integration to create a new incident in DXC
18-07-2025 10:54:45 - Timm Bambridge (Work notes)
Platform DXC Integration incident INC0535828 updated INC37472365
18-07-2025 10:54:41 - Timm Bambridge (Work notes)
Work note copied from Parent Incident: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17-07-2025 15:51:25 - Cameron Horn (Work notes)
Platform DXC Integration incident INC0535828 updated INC37472365
17-07-2025 15:51:20 - Cameron Horn (Work notes)
Rosalyn Davies called the service desk and advised that the printer 473mc30043 is still printing black rather then magenta
User advised that this can print correctly some times but other times it will print in black
09-07-2025 09:55:13 - The Nghi (Work notes)
Platform DXC Integration incident INC0535828 updated INC37472365
09-07-2025 09:55:09 - The Nghi (Work notes)
Work note copied from Parent Incident: Platform DXC Integration incident INC0535323 updated INC37248597
09-07-2025 09:54:47 - The Nghi (Work notes)
Platform DXC Integration incident INC0535828 updated INC37472365
09-07-2025 09:54:42 - The Nghi (Work notes)
Work note copied from Parent Incident: Hi, can i please get any info or details if there was any plotter printer software driver updated for this plotter printer? Previously when there were same issues where the Train Control Diagram print outs had pink colour that turned out with a black shading and had a printer software driver update this had fixed the issue. I did request this task on the child tickets but i don't see any notes if this task was actioned to see if this could fix the printing problem.
04-07-2025 11:26:34 - PDXC Integration (Work notes)
Related Problem reference provided unknown : PRB0051305
04-07-2025 11:26:11 - Timm Bambridge (Work notes)
Platform DXC Integration incident INC0535828 updated INC37472365
02-07-2025 13:11:56 - Shane Kmet (Work notes)
Platform DXC Integration incident INC0535828 updated INC37472365
02-07-2025 13:11:52 - Shane Kmet (Work notes)
Work note copied from Parent Incident: Platform DXC Integration incident INC0535323 updated INC37248597
02-07-2025 13:11:39 - Shane Kmet (Work notes)
Platform DXC Integration incident INC0535828 updated INC37472365
02-07-2025 13:11:35 - Shane Kmet (Work notes)
Work note copied from Parent Incident: Issue/s:
 User called in, plotter printer issues in  Townsville
Need to remove a printer and then reinstall an  update or original printer
There was a test printer mapping added and did not work
Troubleshooting:
Remote in to QRSL-J9S1KQ3G1P
Test Printer mapping - need to remove - "4734MC30043 Test on CPTPRDPRN015"
Removed this mapping
Attempted to readd - Tried to find and map printer - not finding, not adding (image attached)
\\cptprdprn015\4734MC30043
This is added successfully via RUN prompt
Asked user to test and update if working or not
User advised that there are tickets open for this issue, though user is told to keep calling SD to have issue resolved/tested.
User offered INC37248597 / INC0535323
Have also found INC0535828 / INC37472365
=================================
Name: Kate Durward
Contact number: 0747676056
Hours of Contact:
Service Number / User ID: R902267
Hostname:
S/N:
IMEI:
Location:
02-07-2025 13:11:18 - Shane Kmet (Work notes)
Platform DXC Integration incident INC0535828 updated INC37472365
02-07-2025 13:11:14 - Shane Kmet (Work notes)
Issue/s:
 User called in, plotter printer issues in  Townsville
Need to remove a printer and then reinstall an  update or original printer
There was a test printer mapping added and did not work
Troubleshooting:
Remote in to QRSL-J9S1KQ3G1P
Test Printer mapping - need to remove - "4734MC30043 Test on CPTPRDPRN015"
Removed this mapping
Attempted to readd - Tried to find and map printer - not finding, not adding (image attached)
\\cptprdprn015\4734MC30043
This is added successfully via RUN prompt
Asked user to test and update if working or not
User advised that there are tickets open for this issue, though user is told to keep calling SD to have issue resolved/tested.
User offered INC37248597 / INC0535323
Have also found INC0535828 / INC37472365
=================================
Name: Kate Durward
Contact number: 0747676056
Hours of Contact:
Service Number / User ID: R902267
Hostname:
S/N:
IMEI:
Location:
25-06-2025 14:15:26 - Frederic Shea (Work notes)
Platform DXC Integration incident INC0535828 updated INC37472365
25-06-2025 14:15:22 - Frederic Shea (Work notes)
Work note copied from Parent Incident: Platform DXC Integration incident INC0535323 updated INC37248597
25-06-2025 14:15:10 - Frederic Shea (Work notes)
Platform DXC Integration incident INC0535828 updated INC37472365
25-06-2025 14:15:05 - Frederic Shea (Work notes)
Work note copied from Parent Incident: IBC - Rosalyn Davies
User wanting to configure the printer as Deborah Mallard had
SDA mapped \\cptprdprn015\4734MC30043 rather than test
User is still not able to select the correct document size
Vizirail Tonwsville, this is not showing as a size option
23-06-2025 15:22:46 - Frederic Shea (Work notes)
Platform DXC Integration incident INC0535828 updated INC37472365
23-06-2025 15:22:41 - Frederic Shea (Work notes)
Work note copied from Parent Incident: Platform DXC Integration incident INC0535323 updated INC37248597
23-06-2025 15:22:28 - Frederic Shea (Work notes)
Platform DXC Integration incident INC0535828 updated INC37472365
23-06-2025 15:22:24 - Frederic Shea (Work notes)
Work note copied from Parent Incident: IBC - Deborah Mallard
SDA set back to \\cptprdprn015\4734MC30043 at User request
SDA unable to find how to reset the default print size
SDA leaving with Printer team
23-06-2025 15:13:19 - System (Work notes)
Work note copied from Parent Incident: Related Problem reference provided unknown : PRB0051305
23-06-2025 15:13:11 - Jeremy Horton (Work notes)
Platform DXC Integration incident INC0535828 updated INC37472365
23-06-2025 15:13:07 - Jeremy Horton (Work notes)
Work note copied from Parent Incident: Platform DXC Integration incident INC0535323 updated INC37248597
23-06-2025 12:33:44 - Timm Bambridge (Work notes)
Platform DXC Integration incident INC0535828 updated INC37472365
23-06-2025 12:33:40 - Timm Bambridge (Work notes)
Work note copied from Parent Incident: Platform DXC Integration incident INC0535323 updated INC37248597
23-06-2025 12:33:16 - Timm Bambridge (Work notes)
Platform DXC Integration incident INC0535828 updated INC37472365
23-06-2025 12:33:12 - Timm Bambridge (Work notes)
Work note copied from Parent Incident: ESM IM: The following tickets have been identified as duplicates of INC37248597 and have been nested as children. As there is multiple issues witht he plotter and issues likely to sit accross teams, Problem manager contacted 20/06 to look to open a problem record for issues with plotter on site. 
Children: 
INC0529642
INC0535828
INC0536201
INC0537465
23-06-2025 12:31:55 - Timm Bambridge (Work notes)
Platform DXC Integration incident INC0535828 updated INC37472365
20-06-2025 11:06:55 - Zoe O'Brien (Work notes)
Platform DXC Integration incident INC0535828 updated INC37472365
20-06-2025 11:06:50 - Zoe O'Brien (Work notes)
Description of Issue:
Kate Durward called IT Service Desk regarding this issue
User advised that they are unable to print to the plotter printer at all
User advised that they are getting an error they cannot connect to the server
Troubleshooting:
Remoted onto PC
Re-added \\CPTPRDPRN015\4734MC30043 to PC
user advised that when selecting the correct paper size in Vizirail, it is not working 
User has requested to be contacted regarding this issue as user is still unable to print out Vizirail diagrams properly 
============================ 
Username: Kate Durward
Employee ID: R902267
PC Name: QRSL-J9S1KQ3G1P
Contact Number: 47676056
Location: Old Tve Stn-3 Townsville
04-06-2025 14:07:37 - George Knight (Work notes)
Platform DXC Integration incident INC0535828 updated INC37472365
04-06-2025 14:07:33 - George Knight (Work notes)
Kate Durward called back - issue persists
Remoted in QRSL-J9S1KQ3G1P
Windows Printer preferences for 4734MC300048  set previously have dropped off
Windows Printer Settings &gt; 4734MC300048 &gt; Printer preferences &gt; Created ViziRail Townsville Preset - see screenshot 
Restarted ViziRail and Print settings show as desired.
The issue is this keeps being undone / removed - has to be done repeatedly and is affecting multiple users.
Please continue to assist.
04-06-2025 14:06:09 - System (Work notes)
Added attachment ::  QLDRail_INC added (CNDEF0001178) - INC0535828 ViziRail Townsville Preset.png
04-06-2025 14:05:32 - George Knight (Work notes)
Platform DXC Integration incident INC0535828 updated INC37472365
02-06-2025 13:46:37 - System (Work notes)
Vendor Referenced this Business Service Value on Creation not found in database : ViziRail
02-06-2025 13:46:22 - System (Work notes)
Added attachment ::  QLDRail_INC added (CNDEF0001178) - INC0535828 Printer prompt.png
02-06-2025 13:46:00 - Michael Cleary (Work notes)
Platform DXC Integration incident INC0535828 created INC37472365
02-06-2025 13:45:43 - Michael Cleary (Work notes)
Original ticket body:
---
Description of Issue:
Plotter Printer 4734MC30043 printing pink colour as black, also won't print page settings in selected - issue is intermittent and re-occuring 
Printer is constantly Prompting for install of drivers - daily - 
Issue is affecting 4+ users 
Previous ticket - INC0529642 - ViziRail not saving plotter preferences
Troubleshooting:
Remoted in QRSL-J9S1KQ3G1P
KB0011342: Windows Printer Settings &gt; removed \\cptprdprn015\4734MC30043 
Windows Printer Settings &gt; added \\cptprdprn015\\\cptprdprn015\4734MC30043 
Windows Printer Settings &gt; printer preferences &gt; set page settings 
Restarted Vizirail
Test printed a print document - PENDING - asked Kate to reply to ticket with results
Assigning to Reliability Systems (ViziRail / ITOPS) team to assist as per KB0010053
============================
Name: Kate Durward R902267
PC Name: SL232971 QRSL-J9S1KQ3G1P
Printer Serial:  4734MC300048
Contact Number: 07 47676056
Location: Old Tve Stn-3 Townsville
30-05-2025 09:46:31 - Raegan Munro (Work notes)
Placing ticket on hold as requested by user.
30-05-2025 09:46:05 - Raegan Munro (Work notes)
Investigating.
30-05-2025 09:38:49 - Kate Durward (Additional comments)
Yes! this is correct as we have multiple issues and multiple people experiencing ongoing issues with this plotter printer ... it's an absolute mess and no answers for 6 weeks since installation. the plotter is still not working consistently at all ... sizing issues ... colour issues ... reinstalling and un-installing and every other Band-Aid answer that has been suggested has made no difference!  a new plotter that is not working as it should be and no answer to why.  this is a plotter used to print Train control diagrams and is a critical piece of equipment for the Townsville Newtork Control and it is not working :( please leave every ticket open so we can get someone to help or fix it asap!!!
30-05-2025 07:29:52 - Raegan Munro (Additional comments)
Hi Kate, 
It appears as though we have two 2 tickets open for this issue (INC0535828 and INC0536201). Can you please advise if you are happy for us to proceed with closing this ticket now that INC0536201 has been raised to our Ricoh team? This will streamline the workflow and prevent any miscommunication regarding this issue. 
Kind regards, 
Raegan.
30-05-2025 07:29:52 - Raegan Munro (Work notes)
Pending INC0536201.
30-05-2025 07:27:18 - Raegan Munro (Work notes)
Investigating.
29-05-2025 11:13:28 - Alexander Badcock (Additional comments)
Hi 
It looks like the incident is still being investigated by Ricoh.
INC0536201 is still open and will be the main incident number to refer to for this ticket.
Kind regards,
Alex
29-05-2025 10:56:12 - Alexander Badcock (Work notes)
Invesigating
28-05-2025 08:33:16 - The Nghi (Work notes)
Hi it appears that Ricoh have resolved my ticket without being able to install software driver for this printer.
Previously when this issue had occur before i was advised that a driver installed to the root server or back end server was updated which had fixed this issue.
May I inquire if there is anyone with the requisite administrative access who is able to carry out this task.
27-05-2025 11:13:28 - Cameron Horn (Work notes)
Verified that the ticket INC0536201 has been opened for the issue to be investigated with the Ricoh team
27-05-2025 11:13:28 - Cameron Horn (Additional comments)
Good morning Kate,
We have recently been advised that the Vizirail team has raised the ticket INC0536201 with the Ricoh team to have the printer issue investigated.
This is now being investigated with the Ricoh team. Please advise if this ticket can be closed since it is being investigated in INC0536201.
Kind regards,
Cameron
27-05-2025 10:40:59 - The Nghi (Work notes)
A request for Ricoh was created to come out to install or update a new printer driver software for the townsville planners.
Ticket No.: CS2505220481
Serial Number: 4734MC30043
Product Name: IMCW2200
Purchase Order Number: 
Machine Location Address: 502 FLINDERS STREET TOWNSVILLE QLD 4810
21-05-2025 12:46:29 - Kate Durward (Additional comments)
Hi, TEST print was sent and received correctly.  Full colour and size. Fingers crossed that issues have been resolved.  will advise if overnight and tomorrow settings revert back, or printer asks for security again. :)
21-05-2025 12:41:47 - George Knight (Work notes)
Forgot to note:
Windows Printer Settings &gt; printer preferences &gt; set page settings  - register current settings
Restarted Vizirail
Picks up page settings but registered settings not showing - registered again through Vizirail printer preferences.
Test printed a print document - PENDING - asked Kate to reply to ticket with results
</t>
  </si>
  <si>
    <t xml:space="preserve">
 2025-05-22 15:40:48 Jess Bell - State is Work in Progress was New
 2025-05-27 10:40:59 Anh Nghi - Assignment Group is Global Service Desk was Reliability Systems (ViziRail / ITOPS)
 2025-05-27 10:46:32 Cameron Horn - Assigned to is George Knight was 
 2025-05-27 11:13:28 Cameron Horn - State is On Hold was Work in Progress
 2025-06-02 13:45:43 Michael Cleary - State is Work in Progress was On Hold
 2025-11-12 13:15:17 PDXC Integration - State is On Hold was Work in Progress
 2025-11-12 13:15:39 Micheal Shea - State is On Hold was On Hold</t>
  </si>
  <si>
    <t>INC0535323</t>
  </si>
  <si>
    <t>11-12-2025 13:20:24 - Micheal Shea (Work notes)
Platform DXC Integration incident INC0535323 updated INC38367401
11-12-2025 13:19:42 - Micheal Shea (Work notes)
From: Horton, Jeremy
Sent: Thursday, December 11, 2025 10:45 AM
To: Ash Hyslop &lt;ahyslop@ricoh.com.au&gt;;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Hey Ash,
Any good news on this one, have we got the part shipped and installed?
Thank you,
Jeremy Horton
ESM PROBLEM MANAGER
Level 3, 21 Kirksway Place
Battery Point, Tas 7004
T: 892 5000
10-12-2025 09:39:49 - Micheal Shea (Work notes)
Platform DXC Integration incident INC0535323 updated INC38367401
10-12-2025 09:39:07 - Micheal Shea (Work notes)
Last update from PRB0051305 03/12 - "Waiting for an update from Ash and the Tech with the new hardware for the device"
27-11-2025 10:31:57 - Micheal Shea (Work notes)
Platform DXC Integration incident INC0535323 updated INC38367401
27-11-2025 10:31:15 - Micheal Shea (Work notes)
From: Ash Hyslop &lt;ahyslop@ricoh.com.au&gt;
Sent: Wednesday, November 26, 2025 12:23 PM
To: Horton, Jeremy &lt;jeremy.horton@qr.com.au&gt;; Horton, Jeremy &lt;jeremy.horton2@dxc.com&gt;;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I've been chasing this up this week.
The required part has been superseded, and there has been a delay in ordering the new one.
It should be shipped to the dealer by Monday, and I have asked that this order be expedited. Once the dealer has the part he will attend site and work with the product specialist.
We've already spoken with Deborah and provided the update.
Kind Regards,
21-11-2025 08:42:54 - Micheal Shea (Work notes)
Platform DXC Integration incident INC0535323 updated INC38367401
21-11-2025 08:42:10 - Micheal Shea (Work notes)
Latest Update from PRB0051305, tentative ETA on part arrival 2-3 weeks
JH
Jeremy Horton
Work notes•19-11-2025 10:54:32
Awaiting Further Updates/Progress from Ricoh on when the spare parts are arriving
20-11-2025 10:12:47 - Micheal Shea (Work notes)
Platform DXC Integration incident INC0535323 updated INC38367401
20-11-2025 10:12:30 - Micheal Shea (Work notes)
ESM IM: Test note
12-11-2025 13:15:03 - Micheal Shea (Work notes)
Platform DXC Integration incident INC0535323 updated INC38367401
12-11-2025 13:14:29 - Micheal Shea (Work notes)
From: Ash Hyslop &lt;ahyslop@ricoh.com.au&gt;
Sent: Tuesday, November 11, 2025 10:33 AM
To: Horton, Jeremy &lt;jeremy.horton2@dxc.com&gt;; Horton, Jeremy &lt;jeremy.horton@qr.com.au&gt;; Bambridge, Timm &lt;timm.bambridge@dxc.com&gt;; Saf Dean &lt;safinatdean@ricoh.com.au&gt;
Cc: Vadakalur Elumalai, Vajravelu &lt;v.vadakalurelumalai@dxc.com&gt;; Ragam, Praveen Murthy &lt;rpraveenmurt@dxc.com&gt;; PDL ESM Problem Management Team &lt;pdlesmproblemmanagementteam@qr.com.au&gt;
Subject: RE: Incidents at risk of breaching SLA (PRB0051305 / PRB0125150)
Hi Jeremy, The next course of action is to have the dealer tech attend and test a plotter component. At the moment, we're waiting for a spare part to arrive for the dealer to attend, in case we need to replace that component. The ETA for the
ZjQcmQRYFpfptBannerStart
[EXTERNAL EMAIL]:
This email originated from outside Queensland Rail. Do not click on links or open attachments unless you recognise the sender and know the content is safe.
Report Phish
ZjQcmQRYFpfptBannerEnd
Hi Jeremy,
The next course of action is to have the dealer tech attend and test a plotter component.
At the moment, we're waiting for a spare part to arrive for the dealer to attend, in case we need to replace that component.
The ETA for the part is 2-4 weeks, but I've asked to be looped in on the attendance date (and I'll update here as well).
I've spoken with Deb and provided her with the update as well.
Kind Regards,
______________________________________________________________________
Ash Hyslop | Application Support Engineer | Ricoh Australia Pty Ltd
Tel: 21684
| Web: ricoh.com.au
Work smarter with Insights@Work,our LinkedIn Newsletter - Subscribe Now
07-11-2025 14:19:45 - Micheal Shea (Work notes)
Platform DXC Integration incident INC0535323 updated INC38367401
07-11-2025 14:19:08 - Micheal Shea (Work notes)
From: Horton, Jeremy
Sent: Tuesday, November 4, 2025 11:09 AM
To: Briggs, Alex &lt;alex.briggs@qr.com.au&gt;
Cc: PDL ESM Problem Management Team &lt;pdlesmproblemmanagementteam@qr.com.au&gt;
Subject: Problem Extension Request: PRB0051305 / PRB0125150 -Custom Vizirail Printer Size missing in Vizirail
Hi Alex,
Looking to see if we can get an extension on the below problem record.
Number: PRB0051305 / PRB0125150
Short Description: Custom Vizirail Printer Size missing in Vizirail
Due Date: 07/11/2025
Extensions: 0
Extension Timeframe: 2 Months
Workarounds: N/A
Vendor Reference: Ricoh
Reason: The Vendor has advised
"This issue has been escalated to the product specialist with multiple troubleshooting sessions completed, including parts replacement but the issue still occurs for some users.
The delay with resolution has been due to waiting on testing from ALL Onsite users to ensure the issue is resolved for everyone, with a good portion of users going and returning from leave making it difficult to confirm its working for everyone."
Let me know your thoughts,
Thanks Alex,
Jeremy Horton
ESM PROBLEM MANAGER
Level 3, 21 Kirksway Place
Battery Point, Tas 7004
T: 892 5000
07-11-2025 14:04:04 - PDXC Integration (Work notes)
ESM IM: Test note confirm ebonding replication
28-08-2025 15:29:15 - Safinat Dean (Work notes)
Platform DXC Integration incident INC0535323 updated INC38367401
28-08-2025 15:28:51 - Safinat Dean (Work notes)
Ricoh Desk update -
28/08 Dealer called me back, confirmed technician attended today , David Earl said call cut out, texted David and said he was onsite, no response. Confirmed  David Earl showing out of office have provided main NTS number to use (02 89771400) when onsite tomorrow after lunch - kf
28/08 Have contacted dealer (michelle), she advised will call technician and call me back - kf
27/08 Sent a follow up email to dealer for an update. - Rdr
22/08 Connote# BABT849016  delivered 21 Aug 2025 11:17 AM. Have contacted dealer, Spoke with Michelle have confirmed only one technician available for this device, technician allocated for attendance for Monday. - kf
18-07-2025 11:50:50 - Shane Kmet (Work notes)
Platform DXC Integration incident INC0535323 updated INC38367401
18-07-2025 11:50:22 - Shane Kmet (Work notes)
donotreply@ricoh.com.au &lt;donotreply@ricoh.com.au&gt; 
Sent: Friday, 18 July 2025 11:41 AM
To: Davies, Rosalyn &lt;Rosalyn.Davies@qr.com.au&gt;
Subject: New Ricoh Ticket CS2507180214
Dear Rosalyn Davies, Thank you for contacting Ricoh Australia. A new ticket has been opened with the following details: Ticket No. : CS2507180214 Serial Number: 4734MC30043 Product Name: IMCW2200 Purchase Order Number: Reference: INC38367401
ZjQcmQRYFpfptBannerStart
[EXTERNAL EMAIL]: 
This email originated from outside Queensland Rail. Do not click on links or open attachments unless you recognise the sender and know the content is safe. 
    Report Phish      ‌ 
ZjQcmQRYFpfptBannerEnd
Dear Rosalyn Davies, 
Thank you for contacting Ricoh Australia.
A new ticket has been opened with the following details: 
Ticket No.:
CS2507180214
Serial Number:
4734MC30043
Product Name:
IMCW2200
Purchase Order Number:
Reference:
INC38367401
Problem Description:
[Integration Alert]:Machine does not exist in system 000766224757. Description of Issue: User advised that the new plotter printer is not bringing up the vizirail paper size User advised that the size they are missing is a custom size they use User advised that one of their colleagues is having the same issue but the other is not Printer: \\cptprdprn015\4734MC30043   Troubleshooting: Confirmed that it was working for them previously, on this pc Remoted onto PC confirmed that they are missing the software re-added plotter Paper size is still not showing Assigning to Desktop Technology Citrix to investigate this issue further ============================ Username: Rosalyn Davies Employee ID: TVA0263 PC Name: sl231840/QRSL-LHGOW3EGY3 Contact Number: 47676057 Location: Tve Stn-3 Townsville Update: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2025-07-18 00:57:57 - PDXC Standard Incident (Work notes) 18-07-2025 10:57:43 -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*****QLDRail_INC added workNotes (CNDEF0001178)*****
Location and contact details: 
Contact Name:
Rosalyn Davies
Contact Number:
07 47676057
Customer:
400865 (QUEENSLAND RAIL)
Site:
400865-234 (QUEENSLAND RAIL)
Machine Location Address:
502 FLINDERS STREET TOWNSVILLE QLD 4810
This is an automatic message, If you have any queries regarding your ticket, please do not hesitate in contacting us on 1300 362 577.
For further support utilising our, How-to videos, Training Materials, and Knowledge Base, please use this link Training   
Kind regards,
Ricoh
18-07-2025 11:14:18 - Timm Bambridge (Work notes)
Platform DXC Integration incident INC0535323 updated INC38367401
18-07-2025 11:13:54 - Timm Bambridge (Work notes)
ESM IM: Attachment added for full work note history for Ricoh for new CS2507180214 and PDXCINC38367401.
18-07-2025 11:13:00 - PDXC Integration (Work notes)
Added attachment ::  QLDRail_INC added (CNDEF0001178) - INC0535323 - work note history.pdf
18-07-2025 11:12:30 - Timm Bambridge (Work notes)
Platform DXC Integration incident INC0535323 updated INC38367401
18-07-2025 10:58:40 - PDXC Integration (Work notes)
Related Problem reference provided unknown : PRB0051305
Vendor Referenced this Business Service Value on Creation not found in database : ViziRail
18-07-2025 10:58:09 - Timm Bambridge (Work notes)
Platform DXC Integration incident INC0535323 created INC38367401
18-07-2025 10:57:43 -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Saving again to generate new PDXC ref.
18-07-2025 10:54:46 - Timm Bambridge (Work notes)
The associated DXC incident might have been closed, please update this incident again (e.g: add a work note) for the integration to create a new incident in DXC
18-07-2025 10:54:32 - Timm Bambridge (Work notes)
ESM IM: Received confirmation from Ash Hyslop that Ricoh incident CS2505200544 has been closed but the end user has contacted him directly to advise the issue has re-occurred. Checking, resolution from Ricoh FOR CS2505200544 never pushed through to PDXC INC37248597 and then QR INC0535323 leaving both the QR and PDXC incidents open. Called and spoke with Ash. Agreed I would force the PDXC incident INC37248597 into closed to trigger a new PDXC incident and new Ricoh CS reference. Ricoh - please assign newly created Ricoh incident to Ash Hyslop.
09-07-2025 09:54:52 - The Nghi (Work notes)
Platform DXC Integration incident INC0535323 updated INC37248597
09-07-2025 09:54:33 - The Nghi (Work notes)
Hi, can i please get any info or details if there was any plotter printer software driver updated for this plotter printer? Previously when there were same issues where the Train Control Diagram print outs had pink colour that turned out with a black shading and had a printer software driver update this had fixed the issue. I did request this task on the child tickets but i don't see any notes if this task was actioned to see if this could fix the printing problem.
02-07-2025 13:11:43 - Shane Kmet (Work notes)
Platform DXC Integration incident INC0535323 updated INC37248597
02-07-2025 13:11:19 - Shane Kmet (Work notes)
Issue/s:
 User called in, plotter printer issues in  Townsville
Need to remove a printer and then reinstall an  update or original printer
There was a test printer mapping added and did not work
Troubleshooting:
Remote in to QRSL-J9S1KQ3G1P
Test Printer mapping - need to remove - "4734MC30043 Test on CPTPRDPRN015"
Removed this mapping
Attempted to readd - Tried to find and map printer - not finding, not adding (image attached)
\\cptprdprn015\4734MC30043
This is added successfully via RUN prompt
Asked user to test and update if working or not
User advised that there are tickets open for this issue, though user is told to keep calling SD to have issue resolved/tested.
User offered INC37248597 / INC0535323
Have also found INC0535828 / INC37472365
=================================
Name: Kate Durward
Contact number: 0747676056
Hours of Contact:
Service Number / User ID: R902267
Hostname:
S/N:
IMEI:
Location:
25-06-2025 14:15:14 - Frederic Shea (Work notes)
Platform DXC Integration incident INC0535323 updated INC37248597
25-06-2025 14:14:42 - Frederic Shea (Work notes)
IBC - Rosalyn Davies
User wanting to configure the printer as Deborah Mallard had
SDA mapped \\cptprdprn015\4734MC30043 rather than test
User is still not able to select the correct document size
Vizirail Tonwsville, this is not showing as a size option
23-06-2025 15:22:32 - Frederic Shea (Work notes)
Platform DXC Integration incident INC0535323 updated INC37248597
23-06-2025 15:21:57 - Frederic Shea (Work notes)
IBC - Deborah Mallard
SDA set back to \\cptprdprn015\4734MC30043 at User request
SDA unable to find how to reset the default print size
SDA leaving with Printer team
23-06-2025 15:13:18 - PDXC Integration (Work notes)
Related Problem reference provided unknown : PRB0051305
23-06-2025 15:12:59 - Jeremy Horton (Work notes)
Platform DXC Integration incident INC0535323 updated INC37248597
23-06-2025 12:33:20 - Timm Bambridge (Work notes)
Platform DXC Integration incident INC0535323 updated INC37248597
23-06-2025 12:33:03 - Timm Bambridge (Work notes)
ESM IM: The following tickets have been identified as duplicates of INC37248597 and have been nested as children. As there is multiple issues witht he plotter and issues likely to sit accross teams, Problem manager contacted 20/06 to look to open a problem record for issues with plotter on site. 
Children: 
INC0529642
INC0535828
INC0536201
INC0537465
23-06-2025 12:31:53 - Timm Bambridge (Work notes)
Platform DXC Integration incident INC0535323 updated INC37248597
23-06-2025 11:46:42 - George Knight (Work notes)
Platform DXC Integration incident INC0535323 updated INC37248597
23-06-2025 11:46:37 - George Knight (Work notes)
Deborah Mallard R852212
Troubleshooting:
Remoted in QRSL-HQ3XKMVJ5Y
 Added \\CPTPRDPRN015\4734MC30043 Test 
Windows Printer settings - Printer Preferences - set up ViziRail Townsville and clicked apply
Advised restarting Vizirail and doing a test print.
============================
Name: Deborah Mallard R852212
PC Name: SL232986 | QRSL-HQ3XKMVJ5Y
Contact Number: 07 47676055
Location: Tve Stn-3 Townsville
16-06-2025 16:06:45 - Frederic Shea (Work notes)
Platform DXC Integration incident INC0535323 updated INC37248597
16-06-2025 16:06:40 - Frederic Shea (Work notes)
From: Mount Isa Line Train Planning &lt;MountIsaLineTrainPla@qr.com.au&gt; 
Sent: Monday, June 16, 2025 3:56 PM
To: Ash Hyslop &lt;ahyslop@ricoh.com.au&gt;; Mount Isa Line Train Planning &lt;MountIsaLineTrainPla@qr.com.au&gt;
Cc: IT Service Desk &lt;ITServiceDesk@qr.com.au&gt;; Kurth, Errol &lt;Errol.Kurth@qr.com.au&gt;; Bray, Kylie &lt;Kylie.Bray@qr.com.au&gt;
Subject: RE: Ricoh Plotter Printing Problem | CS2505200544 / INC37248597
Hi Ash
Sorry about the delay, I have just returned from leave today.  
I followed your steps below and had the ICT administer the credentials to complete the installation.  I then sent a test print to this new plotter only to discover it is broken (paper misfeed) and waiting on a technician to repair.  Strange thing was, the diagram printed to the old plotter for some reason!  I have since discovered this also happened to Kate, another of our team members.
Will try again after the technician has attended.
Regards
ROSALYN DAVIES
STRATEGIC OPERATIONS PLANNER
Tve Stn-3, 502 Flinders Street 
PO Box 1102 • Townsville, Queensland 4810 
T: 07 4767 6057
W: queenslandrail.com.au
16-06-2025 08:36:20 - Raegan Munro (Work notes)
Platform DXC Integration incident INC0535323 updated INC37248597
16-06-2025 08:36:15 - Raegan Munro (Work notes)
Description of Issue:
 User called in relation to this issue as they have been requested to map the  plotter. 
Troubleshooting:
 Remoted into users device.
Mapped  \\CPTPRDPRN015\4734MC30043 Test - Admin credentials were required. 
User advised that they are able to print but the printer does not print correctly - The printer is not in the office so user is unable to test. 
User advised that they will test this later and reach out to Ricoh to advise of the results. 
============================ 
Username: Rosalyn Davies
Employee ID: TVA0263
PC Name: SL231840 / QRSL-LHGOW3EGY3
Contact Number: 0747676057
12-06-2025 09:40:27 - Raegan Munro (Work notes)
Platform DXC Integration incident INC0535323 updated INC37248597
12-06-2025 09:40:23 - Raegan Munro (Work notes)
From: Ash Hyslop &lt;ahyslop@ricoh.com.au&gt; 
Sent: Thursday, 12 June 2025 9:34 AM
To: Mount Isa Line Train Planning &lt;MountIsaLineTrainPla@qr.com.au&gt;; Davies, Rosalyn &lt;Rosalyn.Davies@qr.com.au&gt;
Cc: IT Service Desk &lt;ITServiceDesk@qr.com.au&gt;; Kurth, Errol &lt;Errol.Kurth@qr.com.au&gt;
Subject: RE: Ricoh Plotter Printing Problem | CS2505200544 / INC37248597
Good Morning Kylie &amp; Rosalyn, Apologies for the delay; I’ve been waiting for a few responses to complete this. I’ve installed a newer version of the driver on the print servers to test. Can you please try mapping to the below print queue
ZjQcmQRYFpfptBannerStart
[EXTERNAL EMAIL]: 
This email originated from outside Queensland Rail. Do not click on links or open attachments unless you recognise the sender and know the content is safe. 
    Report Phish     
ZjQcmQRYFpfptBannerEnd
Good Morning Kylie &amp; Rosalyn,
Apologies for the delay; I’ve been waiting for a few responses to complete this.
I’ve installed a newer version of the driver on the print servers to test.
Can you please try mapping to the below print queue to test:
1. Hold the Windows key and press the ‘R’ key.
2. Type the following:  \\CPTPRDPRN015\4734MC30043 Test:
3. Click ‘OK.’ 
4.  Allow the printer to install
5. Once the Printer has been installed, a window with the print queue will open
6. Click Printer
Because this is a new driver version, you may be prompted to enter admin credentials to complete the installation. I’ve spoken with QR/DXC, which has advised users to contact the service desk, which will be able to complete the installation for them.
Once the driver is installed, please test and let me know if the reported problems are still present.
Kind Regards,
02-06-2025 12:04:44 - Raegan Munro (Work notes)
Platform DXC Integration incident INC0535323 updated INC37248597
02-06-2025 12:04:40 - Raegan Munro (Work notes)
From: Ash Hyslop &lt;ahyslop@ricoh.com.au&gt; 
Sent: Monday, 2 June 2025 10:17 AM
To: Mount Isa Line Train Planning &lt;MountIsaLineTrainPla@qr.com.au&gt;; Davies, Rosalyn &lt;Rosalyn.Davies@qr.com.au&gt;
Cc: IT Service Desk &lt;ITServiceDesk@qr.com.au&gt;; Kurth, Errol &lt;Errol.Kurth@qr.com.au&gt;
Subject: RE: Ricoh Plotter Printing Problem | CS2505200544 / INC37248597
Good Morning Kylie, I hope the weekend was good on your end. I'm just checking if mapping to the queue below (CPTPRDPRN115) has made any difference for the intermittent issues you were seeing. Additionally, when printing, were you using any
ZjQcmQRYFpfptBannerStart
[EXTERNAL EMAIL]: 
This email originated from outside Queensland Rail. Do not click on links or open attachments unless you recognise the sender and know the content is safe. 
    Report Phish     
ZjQcmQRYFpfptBannerEnd
Good Morning Kylie,
I hope the weekend was good on your end.
I'm just checking if mapping to the queue below (CPTPRDPRN115) has made any difference for the intermittent issues you were seeing.
Additionally, when printing, were you using any apps that were mapping to a different queue than the one on the print servers? I know that sometimes applications use a queue created by DXC/QR that I cannot see/access.
Kind Regards,
______________________________________________________________________
Ash Hyslop  |  Application Support Engineer  |  Ricoh Australia Pty Ltd
Tel: 21684
 |  Web: ricoh.com.au
Work smarter with Insights@Work,our  LinkedIn Newsletter - Subscribe Now
From: Ash Hyslop 
Sent: Wednesday, 28 May 2025 11:28 AM
To: Mount Isa Line Train Planning &lt;MountIsaLineTrainPla@qr.com.au&gt;; Davies, Rosalyn &lt;Rosalyn.Davies@qr.com.au&gt;
Cc: IT Service Desk &lt;ITServiceDesk@qr.com.au&gt;; Kurth, Errol &lt;Errol.Kurth@qr.com.au&gt;
Subject: RE: Ricoh Plotter Printing Problem | CS2505200544 / INC37248597
Hi Kylie,
The queue name is just the serial number.
As a test, can you please try the steps below (this removes the load balancer from the equation):
1. Hold the Windows key and press the ‘R’ key.
2. Type the following:  \\CPTPRDPRN115\4734MC30043:
3. Click ‘OK.’ 
4.  Allow the printer to install  
5. Once the Printer has been installed, a window with the print queue will open.
6. Click Printer
Kind Regards,
From: Mount Isa Line Train Planning &lt;MountIsaLineTrainPla@qr.com.au&gt; 
Sent: Wednesday, 28 May 2025 11:12 AM
To: Ash Hyslop &lt;ahyslop@ricoh.com.au&gt;; Mount Isa Line Train Planning &lt;MountIsaLineTrainPla@qr.com.au&gt;; Davies, Rosalyn &lt;Rosalyn.Davies@qr.com.au&gt;
Cc: IT Service Desk &lt;ITServiceDesk@qr.com.au&gt;; Kurth, Errol &lt;Errol.Kurth@qr.com.au&gt;
Subject: RE: Ricoh Plotter Printing Problem | CS2505200544 / INC37248597
Hi Ash,
Are you able to tell me what exactly the queue name is ? Is that found in the Printer Properties.
Thanks,
KYLIE BRAY
STRATEGIC PLANNING ADVISOR
Queensland Rail,  
502 Flinders Street Townsville 4814, Townsville, Queensland  
T: 07 47676427 
W: queenslandrail.com.au
From: Ash Hyslop &lt;ahyslop@ricoh.com.au&gt; 
Sent: Wednesday, 28 May 2025 10:45
To: Mount Isa Line Train Planning &lt;MountIsaLineTrainPla@qr.com.au&gt;; Davies, Rosalyn &lt;Rosalyn.Davies@qr.com.au&gt;
Cc: IT Service Desk &lt;ITServiceDesk@qr.com.au&gt;; Kurth, Errol &lt;Errol.Kurth@qr.com.au&gt;
Subject: RE: Ricoh Plotter Printing Problem | CS2505200544 / INC37248597
Hi Kylie, I will need to look into this further then. We have other IMCW2200s at QR using the same drivers with no reported issues. Can you please send through a screenshot of the queue name? I’ve gone through the old queue and made minor changes
Hi Kylie,
I will need to look into this further then.
We have other IMCW2200s at QR using the same drivers with no reported issues. Can you please send through a screenshot of the queue name?
I’ve gone through the old queue and made minor changes to the queue settings.
I’m not sure if anyone has removed and re-added the queue since last Friday (when I changed the driver version). Can you please try this?
In the meantime, I will escalate this to troubleshoot further.
Kind Regards,
______________________________________________________________________
Ash Hyslop  |  Application Support Engineer  |  Ricoh Australia Pty Ltd
Tel: 21684
 |  Web: ricoh.com.au
Work smarter with Insights@Work,our  LinkedIn Newsletter - Subscribe Now
From: Mount Isa Line Train Planning &lt;MountIsaLineTrainPla@qr.com.au&gt; 
Sent: Tuesday, 27 May 2025 9:13 AM
To: Ash Hyslop &lt;ahyslop@ricoh.com.au&gt;; Mount Isa Line Train Planning &lt;MountIsaLineTrainPla@qr.com.au&gt;; Davies, Rosalyn &lt;Rosalyn.Davies@qr.com.au&gt;
Cc: IT Service Desk &lt;ITServiceDesk@qr.com.au&gt;; Kurth, Errol &lt;Errol.Kurth@qr.com.au&gt;
Subject: RE: Ricoh Plotter Printing Problem | CS2505200544 / INC37248597
Hi Ash,
Yes. The issue was still happening yesterday.
Errol Kurth did print but nothing came out on the printer &amp; I selected the new plotter printer but the Vizirail Townsville page size was missing again.
Thanks, 
KYLIE BRAY
STRATEGIC PLANNING ADVISOR
Queensland Rail,  
502 Flinders Street Townsville 4814, Townsville, Queensland  
T: 07 47676427 
W: queenslandrail.com.au
From: Ash Hyslop &lt;ahyslop@ricoh.com.au&gt; 
Sent: Tuesday, 27 May 2025 08:38
To: Mount Isa Line Train Planning &lt;MountIsaLineTrainPla@qr.com.au&gt;; Davies, Rosalyn &lt;Rosalyn.Davies@qr.com.au&gt;
Cc: IT Service Desk &lt;ITServiceDesk@qr.com.au&gt;; Kurth, Errol &lt;Errol.Kurth@qr.com.au&gt;
Subject: RE: Ricoh Plotter Printing Problem | CS2505200544 / INC37248597
Good Morning Kylie, Thanks for the additional information from the tech. As I mentioned below, one of the four print queues appeared to have an incorrect driver, which I have fixed now. This may have contributed to the intermittent issue, as
Good Morning Kylie,
Thanks for the additional information from the tech.
As I mentioned below, one of the four print queues appeared to have an incorrect driver, which I have fixed now. This may have contributed to the intermittent issue, as the 015 queue is a load-balancing queue that routes the print jobs to four available queues on the print servers.
Currently, all the print queues are using the same driver as the other plotters QR have.
Has any of the same problems occurred since Friday, after I changed the driver?
Kind Regards,
______________________________________________________________________
Ash Hyslop  |  Application Support Engineer  |  Ricoh Australia Pty Ltd
Tel: 21684
 |  Web: ricoh.com.au
Work smarter with Insights@Work,our  LinkedIn Newsletter - Subscribe Now
From: Mount Isa Line Train Planning &lt;MountIsaLineTrainPla@qr.com.au&gt; 
Sent: Monday, 26 May 2025 10:12 AM
To: Davies, Rosalyn &lt;Rosalyn.Davies@qr.com.au&gt;; Ash Hyslop &lt;ahyslop@ricoh.com.au&gt;
Cc: Mount Isa Line Train Planning &lt;MountIsaLineTrainPla@qr.com.au&gt;; IT Service Desk &lt;ITServiceDesk@qr.com.au&gt;; Kurth, Errol &lt;Errol.Kurth@qr.com.au&gt;
Subject: RE: Ricoh Plotter Printing Problem | CS2505200544 / INC37248597
Hi Ash / ICT,
We have just had a Delta technician come into our office to look at this issue. They have advised that this could be an application / version of Driver issue and this needs to be checked and possibly updated ?
We are unable to do this at the workstation as the tab for configuring the network printer port to check driver version is greyed out due to administrator privileges, Delta has recommended an ICT Ticket to remote in to all the effected workstations and rectify.  
It has also been advised that the driver needs to be uninstalled and then re install the correct version.
Thanks,
KYLIE BRAY
STRATEGIC PLANNING ADVISOR
Queensland Rail,  
502 Flinders Street Townsville 4814, Townsville, Queensland  
T: 07 47676427 
W: queenslandrail.com.au
From: Davies, Rosalyn &lt;Rosalyn.Davies@qr.com.au&gt; 
Sent: Friday, 23 May 2025 14:09
To: Ash Hyslop &lt;ahyslop@ricoh.com.au&gt;
Cc: Mount Isa Line Train Planning &lt;MountIsaLineTrainPla@qr.com.au&gt;
Subject: RE: Ricoh Plotter Printing Problem | CS2505200544 / INC37248597
Hi Ash
The serial number of the other plotter which is working without issue is G939Q330034 (on cptprdprn015)
I hope this is the information you require.
Regards
ROSALYN DAVIES
STRATEGIC OPERATIONS PLANNER
Tve Stn-3, 502 Flinders Street 
PO Box 1102 • Townsville, Queensland 4810 
T: 07 4767 6057
F:  
W: queenslandrail.com.au
From: Ash Hyslop &lt;ahyslop@ricoh.com.au&gt; 
Sent: Friday, 23 May 2025 12:25 PM
To: Davies, Rosalyn &lt;Rosalyn.Davies@qr.com.au&gt;
Cc: Mount Isa Line Train Planning &lt;MountIsaLineTrainPla@qr.com.au&gt;; Torr, Luke &lt;Luke.Torr@qr.com.au&gt;
Subject: RE: Ricoh Plotter Printing Problem | CS2505200544 / INC37248597
Hi Rosalyn, Thanks for the below information. Can you provide the serial number of the other plotter so I can compare the print queues? I did notice that one of the print queues for 4734MC30043 was using a slightly different driver version,
Hi Rosalyn,
Thanks for the below information.
Can you provide the serial number of the other plotter so I can compare the print queues?
I did notice that one of the print queues for 4734MC30043 was using a slightly different driver version, which I’ve fixed now. This might be why the options for Vizirail are sometimes missing and the colours are intermittently wrong, as CPTPRDPRN015 is a load balancer that connects to one of the four available print queues on the servers.
Can you monitor to see if there is any difference for these two issues?
With the “Do you trust this printer?” message, your IT will need to look into it, as it’s an admin security setting for PCs. I’m happy to liaise with DXC/QR on this if required.
Kind Regards,
______________________________________________________________________
Ash Hyslop  |  Application Support Engineer  |  Ricoh Australia Pty Ltd
Tel: 21684
 |  Web: ricoh.com.au
Work smarter with Insights@Work,our  LinkedIn Newsletter - Subscribe Now
From: Davies, Rosalyn &lt;Rosalyn.Davies@qr.com.au&gt; 
Sent: Friday, 23 May 2025 7:34 AM
To: Ash Hyslop &lt;ahyslop@ricoh.com.au&gt;
Cc: Mount Isa Line Train Planning &lt;MountIsaLineTrainPla@qr.com.au&gt;; Torr, Luke &lt;Luke.Torr@qr.com.au&gt;
Subject: RE: Ricoh Plotter Printing Problem | CS2505200544 / INC37248597
Hi Ash
Thanks for your reply.  I have removed and reinstalled the plotter as per your below instructions.
Regarding the paper size “Vizirail Townsville”, it disappears and then the next day it will appear back.  I am not the only one in the office experiencing this.  On Monday 19 May, both Errol Kurth and I experienced this issue, whilst Deborah Mallard had “Vizirail Townsville” paper size available.
Yesterday when I printed the diagrams to this plotter, it printed the closures in black, not ma...</t>
  </si>
  <si>
    <t xml:space="preserve">
 2025-05-19 15:47:40 PDXC Integration - Assignment Group is DXC Desktop CBD was DXC Desktop Technology Citrix
 2025-05-20 09:42:06 PDXC Integration - State is Work in Progress was New
 2025-05-20 15:22:47 PDXC Integration - Assignment Group is DXC Managed Print Services was DXC Desktop CBD
 2025-05-26 10:18:21 Cameron Horn - Assignment Group is DXC Remote Desktop Support was DXC Managed Print Services
 2025-05-26 10:25:05 Gilbert Noble - Assigned to is Gilbert Noble was 
 2025-05-26 10:26:48 Gilbert Noble - Assignment Group is DXC Desktop CBD was DXC Remote Desktop Support
 2025-05-26 16:35:59 PDXC Integration - State is On Hold was Work in Progress
 2025-05-28 15:14:47 PDXC Integration - Assignment Group is DXC Desktop Technology Citrix was DXC Desktop CBD
 2025-05-28 15:43:42 PDXC Integration - State is Work in Progress was On Hold
 2025-11-12 13:14:29 Micheal Shea - State is On Hold was Work in Progress</t>
  </si>
  <si>
    <t>CHAT0025851</t>
  </si>
  <si>
    <t>CHAT0025850</t>
  </si>
  <si>
    <t>CHAT0025849</t>
  </si>
  <si>
    <t>CHAT0025848</t>
  </si>
  <si>
    <t>CHAT0025847</t>
  </si>
  <si>
    <t>CHAT0025846</t>
  </si>
  <si>
    <t>CHAT0025845</t>
  </si>
  <si>
    <t>CHAT0025844</t>
  </si>
  <si>
    <t>CHAT0025843</t>
  </si>
  <si>
    <t>CHAT0025842</t>
  </si>
  <si>
    <t>CHAT0025841</t>
  </si>
  <si>
    <t>CHAT0025840</t>
  </si>
  <si>
    <t>CHAT0025839</t>
  </si>
  <si>
    <t>CHAT0025838</t>
  </si>
  <si>
    <t>CHAT0025837</t>
  </si>
  <si>
    <t>CHAT0025836</t>
  </si>
  <si>
    <t>CHAT0025835</t>
  </si>
  <si>
    <t>CHAT0025834</t>
  </si>
  <si>
    <t>CHAT0025833</t>
  </si>
  <si>
    <t>CHAT0025832</t>
  </si>
  <si>
    <t>CHAT0025831</t>
  </si>
  <si>
    <t>CHAT0025830</t>
  </si>
  <si>
    <t>CHAT0025829</t>
  </si>
  <si>
    <t>CHAT0025828</t>
  </si>
  <si>
    <t>CHAT0025827</t>
  </si>
  <si>
    <t>CHAT0025826</t>
  </si>
  <si>
    <t>CHAT0025825</t>
  </si>
  <si>
    <t>CHAT0025824</t>
  </si>
  <si>
    <t>CHAT0025823</t>
  </si>
  <si>
    <t>INC0577833 - 12/12/2025 - Shane Kmet</t>
  </si>
  <si>
    <t>INC0577819 - 12/12/2025 - Shane Kmet</t>
  </si>
  <si>
    <t>INC0577810 - 12/12/2025 - Zoe O'Brien</t>
  </si>
  <si>
    <t>INC0577806 - 12/12/2025 - Gilbert Noble</t>
  </si>
  <si>
    <t>INC0577798 - 12/12/2025 - Shane Kmet</t>
  </si>
  <si>
    <t>INC0577797 - 12/12/2025 - Shane Kmet</t>
  </si>
  <si>
    <t>INC0577792 - 12/12/2025 - Zoe O'Brien</t>
  </si>
  <si>
    <t>INC0577788 - 12/12/2025 - Shane Kmet</t>
  </si>
  <si>
    <t>INC0577787 - 12/12/2025 - Fred Shea</t>
  </si>
  <si>
    <t>INC0577779 - 12/12/2025 - Raegan Munro</t>
  </si>
  <si>
    <t>INC0577777 - 12/12/2025 - Zoe O'Brien</t>
  </si>
  <si>
    <t>INC0577772 - 12/12/2025 - Andy Phan</t>
  </si>
  <si>
    <t>INC0577768 - 12/12/2025 - Clair Neate</t>
  </si>
  <si>
    <t>INC0577766 - 12/12/2025 - Pruthvish Patel</t>
  </si>
  <si>
    <t>INC0577763 - 12/12/2025 - Ruey Lim</t>
  </si>
  <si>
    <t>INC0577763 - 12/12/2025 - Clair Neate</t>
  </si>
  <si>
    <t>INC0577762 - 12/12/2025 - Gilbert Noble</t>
  </si>
  <si>
    <t>INC0577759 - 12/12/2025 - Pruthvish Patel</t>
  </si>
  <si>
    <t>INC0577752 - 12/12/2025 - Pruthvish Patel</t>
  </si>
  <si>
    <t>INC0577752 - 12/12/2025 - Shane Kmet</t>
  </si>
  <si>
    <t>INC0577744 - 12/12/2025 - Zahra Gholami</t>
  </si>
  <si>
    <t>INC0577738 - 12/12/2025 - Shane Kmet</t>
  </si>
  <si>
    <t>INC0577738 - 12/12/2025 - Zoe O'Brien</t>
  </si>
  <si>
    <t>INC0577738 - 12/12/2025 - Zahra Gholami</t>
  </si>
  <si>
    <t>INC0577734 - 12/12/2025 - Shane Kmet</t>
  </si>
  <si>
    <t>INC0577733 - 12/12/2025 - Raegan Munro</t>
  </si>
  <si>
    <t>INC0577732 - 12/12/2025 - Zahra Gholami</t>
  </si>
  <si>
    <t>INC0577730 - 12/12/2025 - Zoe O'Brien</t>
  </si>
  <si>
    <t>INC0577726 - 12/12/2025 - Pruthvish Patel</t>
  </si>
  <si>
    <t>INC0577725 - 12/12/2025 - Ruey Lim</t>
  </si>
  <si>
    <t>INC0577725 - 12/12/2025 - Shane Kmet</t>
  </si>
  <si>
    <t>INC0577723 - 12/12/2025 - Zahra Gholami</t>
  </si>
  <si>
    <t>INC0577721 - 12/12/2025 - Liam Bryan</t>
  </si>
  <si>
    <t>INC0577721 - 12/12/2025 - Shane Kmet</t>
  </si>
  <si>
    <t>INC0577718 - 12/12/2025 - Raegan Munro</t>
  </si>
  <si>
    <t>INC0577717 - 12/12/2025 - Raegan Munro</t>
  </si>
  <si>
    <t>INC0577716 - 12/12/2025 - Shane Kmet</t>
  </si>
  <si>
    <t>INC0577715 - 12/12/2025 - Ruey Lim</t>
  </si>
  <si>
    <t>INC0577709 - 12/12/2025 - Shane Kmet</t>
  </si>
  <si>
    <t>INC0577707 - 12/12/2025 - Cameron Horn</t>
  </si>
  <si>
    <t>INC0577704 - 12/12/2025 - Pruthvish Patel</t>
  </si>
  <si>
    <t>INC0577703 - 12/12/2025 - Clair Neate</t>
  </si>
  <si>
    <t>INC0577700 - 12/12/2025 - Cameron Horn</t>
  </si>
  <si>
    <t>INC0577699 - 12/12/2025 - Clair Neate</t>
  </si>
  <si>
    <t>INC0577697 - 12/12/2025 - Shane Kmet</t>
  </si>
  <si>
    <t>INC0577696 - 12/12/2025 - Zahra Gholami</t>
  </si>
  <si>
    <t>INC0577696 - 12/12/2025 - Ruey Lim</t>
  </si>
  <si>
    <t>INC0577695 - 12/12/2025 - Fred Shea</t>
  </si>
  <si>
    <t>INC0577693 - 12/12/2025 - Shane Kmet</t>
  </si>
  <si>
    <t>INC0577691 - 12/12/2025 - Pruthvish Patel</t>
  </si>
  <si>
    <t>INC0577686 - 12/12/2025 - Shane Kmet</t>
  </si>
  <si>
    <t>INC0577684 - 12/12/2025 - Zoe O'Brien</t>
  </si>
  <si>
    <t>INC0577681 - 12/12/2025 - Raegan Munro</t>
  </si>
  <si>
    <t>INC0577675 - 12/12/2025 - Fred Shea</t>
  </si>
  <si>
    <t>INC0577675 - 12/12/2025 - Raegan Munro</t>
  </si>
  <si>
    <t>INC0577674 - 12/12/2025 - Shane Kmet</t>
  </si>
  <si>
    <t>INC0577674 - 12/12/2025 - Pruthvish Patel</t>
  </si>
  <si>
    <t>INC0577673 - 12/12/2025 - Ruey Lim</t>
  </si>
  <si>
    <t>INC0577667 - 12/12/2025 - Pruthvish Patel</t>
  </si>
  <si>
    <t>INC0577666 - 12/12/2025 - Gilbert Noble</t>
  </si>
  <si>
    <t>INC0577663 - 12/12/2025 - Cameron Horn</t>
  </si>
  <si>
    <t>INC0577655 - 12/12/2025 - Gilbert Noble</t>
  </si>
  <si>
    <t>INC0577655 - 12/12/2025 - Liam Bryan</t>
  </si>
  <si>
    <t>INC0577651 - 12/12/2025 - Shane Kmet</t>
  </si>
  <si>
    <t>INC0577651 - 12/12/2025 - Pruthvish Patel</t>
  </si>
  <si>
    <t>INC0577646 - 12/12/2025 - Raegan Munro</t>
  </si>
  <si>
    <t>INC0577645 - 12/12/2025 - Liam Bryan</t>
  </si>
  <si>
    <t>INC0577642 - 12/12/2025 - Cameron Horn</t>
  </si>
  <si>
    <t>INC0577641 - 12/12/2025 - Raegan Munro</t>
  </si>
  <si>
    <t>INC0577640 - 12/12/2025 - Liam Bryan</t>
  </si>
  <si>
    <t>INC0577640 - 12/12/2025 - Raegan Munro</t>
  </si>
  <si>
    <t>INC0577638 - 12/12/2025 - Liam Bryan</t>
  </si>
  <si>
    <t>INC0577637 - 12/12/2025 - Ruey Lim</t>
  </si>
  <si>
    <t>INC0577637 - 12/12/2025 - Liam Bryan</t>
  </si>
  <si>
    <t>INC0577636 - 12/12/2025 - Raegan Munro</t>
  </si>
  <si>
    <t>INC0577627 - 12/12/2025 - Pruthvish Patel</t>
  </si>
  <si>
    <t>INC0577625 - 12/12/2025 - Gilbert Noble</t>
  </si>
  <si>
    <t>INC0577608 - 12/12/2025 - Shane Kmet</t>
  </si>
  <si>
    <t>INC0577608 - 11/12/2025 - Shane Kmet</t>
  </si>
  <si>
    <t>INC0577607 - 11/12/2025 - Shane Kmet</t>
  </si>
  <si>
    <t>INC0577598 - 11/12/2025 - George Knight</t>
  </si>
  <si>
    <t>INC0577594 - 11/12/2025 - Shane Kmet</t>
  </si>
  <si>
    <t>INC0577590 - 11/12/2025 - Shane Kmet</t>
  </si>
  <si>
    <t>INC0577588 - 11/12/2025 - George Knight</t>
  </si>
  <si>
    <t>INC0577584 - 11/12/2025 - George Knight</t>
  </si>
  <si>
    <t>INC0577583 - 11/12/2025 - Shane Kmet</t>
  </si>
  <si>
    <t>INC0577581 - 11/12/2025 - Zoe O'Brien</t>
  </si>
  <si>
    <t>INC0577579 - 11/12/2025 - Fred Shea</t>
  </si>
  <si>
    <t>INC0577575 - 11/12/2025 - Zoe O'Brien</t>
  </si>
  <si>
    <t>INC0577571 - 11/12/2025 - Shane Kmet</t>
  </si>
  <si>
    <t>INC0577569 - 11/12/2025 - Shane Kmet</t>
  </si>
  <si>
    <t>INC0577569 - 11/12/2025 - Ryan Bell</t>
  </si>
  <si>
    <t>INC0577568 - 11/12/2025 - Shane Kmet</t>
  </si>
  <si>
    <t>INC0577566 - 11/12/2025 - Shane Kmet</t>
  </si>
  <si>
    <t>INC0577563 - 11/12/2025 - Fred Shea</t>
  </si>
  <si>
    <t>INC0577554 - 11/12/2025 - George Knight</t>
  </si>
  <si>
    <t>INC0577551 - 11/12/2025 - George Knight</t>
  </si>
  <si>
    <t>INC0577548 - 12/12/2025 - Fred Shea</t>
  </si>
  <si>
    <t>INC0577548 - 11/12/2025 - George Knight</t>
  </si>
  <si>
    <t>INC0577548 - 11/12/2025 - Shane Kmet</t>
  </si>
  <si>
    <t>INC0577545 - 11/12/2025 - Shane Kmet</t>
  </si>
  <si>
    <t>INC0577544 - 11/12/2025 - Clair Neate</t>
  </si>
  <si>
    <t>INC0577538 - 11/12/2025 - Pruthvish Patel</t>
  </si>
  <si>
    <t>INC0577536 - 11/12/2025 - Zoe O'Brien</t>
  </si>
  <si>
    <t>INC0577532 - 11/12/2025 - Raegan Munro</t>
  </si>
  <si>
    <t>INC0577529 - 11/12/2025 - Zoe O'Brien</t>
  </si>
  <si>
    <t>INC0577523 - 12/12/2025 - Raegan Munro</t>
  </si>
  <si>
    <t>INC0577523 - 11/12/2025 - Fred Shea</t>
  </si>
  <si>
    <t>INC0577522 - 11/12/2025 - Zahra Gholami</t>
  </si>
  <si>
    <t>INC0577522 - 11/12/2025 - George Knight</t>
  </si>
  <si>
    <t>INC0577521 - 11/12/2025 - Shane Kmet</t>
  </si>
  <si>
    <t>INC0577520 - 11/12/2025 - Shane Kmet</t>
  </si>
  <si>
    <t>INC0577519 - 11/12/2025 - Zoe O'Brien</t>
  </si>
  <si>
    <t>INC0577518 - 11/12/2025 - Pruthvish Patel</t>
  </si>
  <si>
    <t>INC0577510 - 12/12/2025 - Raegan Munro</t>
  </si>
  <si>
    <t>INC0577510 - 11/12/2025 - Ruey Lim</t>
  </si>
  <si>
    <t>INC0577510 - 11/12/2025 - Pruthvish Patel</t>
  </si>
  <si>
    <t>INC0577509 - 12/12/2025 - Raegan Munro</t>
  </si>
  <si>
    <t>INC0577509 - 11/12/2025 - George Knight</t>
  </si>
  <si>
    <t>INC0577502 - 11/12/2025 - Andy Phan</t>
  </si>
  <si>
    <t>INC0577492 - 11/12/2025 - Raegan Munro</t>
  </si>
  <si>
    <t>INC0577490 - 12/12/2025 - Gilbert Noble</t>
  </si>
  <si>
    <t>INC0577490 - 12/12/2025 - Zahra Gholami</t>
  </si>
  <si>
    <t>INC0577490 - 12/12/2025 - Raegan Munro</t>
  </si>
  <si>
    <t>INC0577490 - 11/12/2025 - Ruey Lim</t>
  </si>
  <si>
    <t>INC0577489 - 11/12/2025 - Raegan Munro</t>
  </si>
  <si>
    <t>INC0577486 - 11/12/2025 - Raegan Munro</t>
  </si>
  <si>
    <t>INC0577484 - 11/12/2025 - Raegan Munro</t>
  </si>
  <si>
    <t>INC0577483 - 11/12/2025 - Gilbert Noble</t>
  </si>
  <si>
    <t>INC0577478 - 12/12/2025 - Raegan Munro</t>
  </si>
  <si>
    <t>INC0577478 - 11/12/2025 - George Knight</t>
  </si>
  <si>
    <t>INC0577475 - 12/12/2025 - Raegan Munro</t>
  </si>
  <si>
    <t>INC0577475 - 11/12/2025 - Andy Phan</t>
  </si>
  <si>
    <t>INC0577473 - 11/12/2025 - Zoe O'Brien</t>
  </si>
  <si>
    <t>INC0577470 - 11/12/2025 - Gilbert Noble</t>
  </si>
  <si>
    <t>INC0577466 - 11/12/2025 - Zoe O'Brien</t>
  </si>
  <si>
    <t>INC0577466 - 11/12/2025 - Zahra Gholami</t>
  </si>
  <si>
    <t>INC0577466 - 11/12/2025 - Gilbert Noble</t>
  </si>
  <si>
    <t>INC0577465 - 11/12/2025 - Shane Kmet</t>
  </si>
  <si>
    <t>INC0577458 - 11/12/2025 - Ryan Bell</t>
  </si>
  <si>
    <t>INC0577456 - 11/12/2025 - Raegan Munro</t>
  </si>
  <si>
    <t>INC0577456 - 11/12/2025 - Shane Kmet</t>
  </si>
  <si>
    <t>INC0577455 - 11/12/2025 - Gilbert Noble</t>
  </si>
  <si>
    <t>INC0577452 - 11/12/2025 - Ruey Lim</t>
  </si>
  <si>
    <t>INC0577452 - 11/12/2025 - Zoe O'Brien</t>
  </si>
  <si>
    <t>INC0577450 - 12/12/2025 - Raegan Munro</t>
  </si>
  <si>
    <t>INC0577450 - 11/12/2025 - Zoe O'Brien</t>
  </si>
  <si>
    <t>INC0577449 - 11/12/2025 - Zoe O'Brien</t>
  </si>
  <si>
    <t>INC0577449 - 11/12/2025 - Clair Neate</t>
  </si>
  <si>
    <t>INC0577447 - 11/12/2025 - Raegan Munro</t>
  </si>
  <si>
    <t>INC0577446 - 11/12/2025 - Shane Kmet</t>
  </si>
  <si>
    <t>INC0577445 - 11/12/2025 - Shane Kmet</t>
  </si>
  <si>
    <t>INC0577442 - 11/12/2025 - Raegan Munro</t>
  </si>
  <si>
    <t>INC0577441 - 11/12/2025 - Shane Kmet</t>
  </si>
  <si>
    <t>INC0577439 - 11/12/2025 - Zoe O'Brien</t>
  </si>
  <si>
    <t>INC0577439 - 11/12/2025 - Shane Kmet</t>
  </si>
  <si>
    <t>INC0577436 - 11/12/2025 - Gilbert Noble</t>
  </si>
  <si>
    <t>INC0577436 - 12/12/2025 - Pruthvish Patel</t>
  </si>
  <si>
    <t>INC0577435 - 11/12/2025 - Pruthvish Patel</t>
  </si>
  <si>
    <t>INC0577429 - 11/12/2025 - George Knight</t>
  </si>
  <si>
    <t>INC0577428 - 11/12/2025 - Gilbert Noble</t>
  </si>
  <si>
    <t>INC0577426 - 12/12/2025 - Gilbert Noble</t>
  </si>
  <si>
    <t>INC0577426 - 11/12/2025 - Gilbert Noble</t>
  </si>
  <si>
    <t>INC0577425 - 11/12/2025 - Shane Kmet</t>
  </si>
  <si>
    <t>INC0577424 - 11/12/2025 - Alex Badcock</t>
  </si>
  <si>
    <t>INC0577424 - 11/12/2025 - Fred Shea</t>
  </si>
  <si>
    <t>INC0577423 - 11/12/2025 - Shane Kmet</t>
  </si>
  <si>
    <t>INC0577420 - 11/12/2025 - George Knight</t>
  </si>
  <si>
    <t>INC0577420 - 11/12/2025 - Zahra Gholami</t>
  </si>
  <si>
    <t>INC0577420 - 11/12/2025 - Zoe O'Brien</t>
  </si>
  <si>
    <t>INC0577420 - 11/12/2025 - Liam Bryan</t>
  </si>
  <si>
    <t>INC0577418 - 11/12/2025 - Shane Kmet</t>
  </si>
  <si>
    <t>INC0577413 - 11/12/2025 - Raegan Munro</t>
  </si>
  <si>
    <t>INC0577412 - 11/12/2025 - Ruey Lim</t>
  </si>
  <si>
    <t>INC0577409 - 11/12/2025 - Shane Kmet</t>
  </si>
  <si>
    <t>INC0577409 - 11/12/2025 - Zoe O'Brien</t>
  </si>
  <si>
    <t>INC0577407 - 11/12/2025 - Shane Kmet</t>
  </si>
  <si>
    <t>INC0577405 - 11/12/2025 - Fred Shea</t>
  </si>
  <si>
    <t>INC0577405 - 11/12/2025 - Liam Bryan</t>
  </si>
  <si>
    <t>INC0577401 - 11/12/2025 - Gilbert Noble</t>
  </si>
  <si>
    <t>INC0577399 - 11/12/2025 - Shane Kmet</t>
  </si>
  <si>
    <t>INC0577396 - 11/12/2025 - Gilbert Noble</t>
  </si>
  <si>
    <t>INC0577392 - 11/12/2025 - Clair Neate</t>
  </si>
  <si>
    <t>INC0577385 - 11/12/2025 - Shane Kmet</t>
  </si>
  <si>
    <t>INC0577379 - 11/12/2025 - Zoe O'Brien</t>
  </si>
  <si>
    <t>INC0577375 - 12/12/2025 - Raegan Munro</t>
  </si>
  <si>
    <t>INC0577375 - 11/12/2025 - Raegan Munro</t>
  </si>
  <si>
    <t>INC0577374 - 11/12/2025 - Shane Kmet</t>
  </si>
  <si>
    <t>INC0577369 - 12/12/2025 - Gilbert Noble</t>
  </si>
  <si>
    <t>INC0577369 - 11/12/2025 - Gilbert Noble</t>
  </si>
  <si>
    <t>INC0577368 - 11/12/2025 - Cameron Horn</t>
  </si>
  <si>
    <t>INC0577368 - 11/12/2025 - Fred Shea</t>
  </si>
  <si>
    <t>INC0577366 - 11/12/2025 - Raegan Munro</t>
  </si>
  <si>
    <t>INC0577364 - 12/12/2025 - Raegan Munro</t>
  </si>
  <si>
    <t>INC0577364 - 11/12/2025 - Pruthvish Patel</t>
  </si>
  <si>
    <t>INC0577364 - 11/12/2025 - Liam Bryan</t>
  </si>
  <si>
    <t>INC0577363 - 12/12/2025 - Gilbert Noble</t>
  </si>
  <si>
    <t>INC0577363 - 11/12/2025 - Andy Phan</t>
  </si>
  <si>
    <t>INC0577357 - 11/12/2025 - Shane Kmet</t>
  </si>
  <si>
    <t>INC0577356 - 11/12/2025 - Pruthvish Patel</t>
  </si>
  <si>
    <t>INC0577353 - 11/12/2025 - Liam Bryan</t>
  </si>
  <si>
    <t>INC0577348 - 11/12/2025 - Pruthvish Patel</t>
  </si>
  <si>
    <t>INC0577346 - 11/12/2025 - Shane Kmet</t>
  </si>
  <si>
    <t>INC0577340 - 12/12/2025 - Pruthvish Patel</t>
  </si>
  <si>
    <t>INC0577340 - 12/12/2025 - Raegan Munro</t>
  </si>
  <si>
    <t>INC0577340 - 11/12/2025 - Liam Bryan</t>
  </si>
  <si>
    <t>INC0577336 - 11/12/2025 - Liam Bryan</t>
  </si>
  <si>
    <t>INC0577328 - 11/12/2025 - Gilbert Noble</t>
  </si>
  <si>
    <t>INC0577323 - 11/12/2025 - Shane Kmet</t>
  </si>
  <si>
    <t>INC0577315 - 12/12/2025 - Gilbert Noble</t>
  </si>
  <si>
    <t>INC0577315 - 11/12/2025 - Raegan Munro</t>
  </si>
  <si>
    <t>INC0577309 - 11/12/2025 - George Knight</t>
  </si>
  <si>
    <t>INC0577309 - 11/12/2025 - Raegan Munro</t>
  </si>
  <si>
    <t>INC0577293 - 12/12/2025 - Liam Bryan</t>
  </si>
  <si>
    <t>INC0577293 - 11/12/2025 - Cameron Horn</t>
  </si>
  <si>
    <t>INC0577291 - 12/12/2025 - Gilbert Noble</t>
  </si>
  <si>
    <t>INC0577291 - 11/12/2025 - Gilbert Noble</t>
  </si>
  <si>
    <t>INC0577286 - 10/12/2025 - George Knight</t>
  </si>
  <si>
    <t>INC0577286 - 10/12/2025 - Shane Kmet</t>
  </si>
  <si>
    <t>INC0577285 - 12/12/2025 - Cameron Horn</t>
  </si>
  <si>
    <t>INC0577285 - 11/12/2025 - Martyn Connor</t>
  </si>
  <si>
    <t>INC0577285 - 10/12/2025 - George Knight</t>
  </si>
  <si>
    <t>INC0577283 - 11/12/2025 - Clair Neate</t>
  </si>
  <si>
    <t>INC0577283 - 11/12/2025 - Andy Phan</t>
  </si>
  <si>
    <t>INC0577283 - 10/12/2025 - Shane Kmet</t>
  </si>
  <si>
    <t>INC0577281 - 11/12/2025 - Cameron Horn</t>
  </si>
  <si>
    <t>INC0577281 - 10/12/2025 - Shane Kmet</t>
  </si>
  <si>
    <t>INC0577277 - 10/12/2025 - Zahra Gholami</t>
  </si>
  <si>
    <t>INC0577276 - 10/12/2025 - Shane Kmet</t>
  </si>
  <si>
    <t>INC0577275 - 11/12/2025 - Pruthvish Patel</t>
  </si>
  <si>
    <t>INC0577274 - 11/12/2025 - Raegan Munro</t>
  </si>
  <si>
    <t>INC0577272 - 11/12/2025 - Raegan Munro</t>
  </si>
  <si>
    <t>INC0577269 - 10/12/2025 - Shane Kmet</t>
  </si>
  <si>
    <t>INC0577265 - 10/12/2025 - Shane Kmet</t>
  </si>
  <si>
    <t>INC0577264 - 10/12/2025 - Shane Kmet</t>
  </si>
  <si>
    <t>INC0577264 - 10/12/2025 - George Knight</t>
  </si>
  <si>
    <t>INC0577263 - 10/12/2025 - Shane Kmet</t>
  </si>
  <si>
    <t>INC0577262 - 11/12/2025 - Zoe O'Brien</t>
  </si>
  <si>
    <t>INC0577262 - 11/12/2025 - Pruthvish Patel</t>
  </si>
  <si>
    <t>INC0577262 - 10/12/2025 - Shane Kmet</t>
  </si>
  <si>
    <t>INC0577261 - 10/12/2025 - Zoe O'Brien</t>
  </si>
  <si>
    <t>INC0577259 - 10/12/2025 - Shane Kmet</t>
  </si>
  <si>
    <t>INC0577258 - 10/12/2025 - Shane Kmet</t>
  </si>
  <si>
    <t>INC0577258 - 10/12/2025 - Ryan Bell</t>
  </si>
  <si>
    <t>INC0577256 - 11/12/2025 - Ryan Bell</t>
  </si>
  <si>
    <t>INC0577255 - 10/12/2025 - George Knight</t>
  </si>
  <si>
    <t>INC0577253 - 12/12/2025 - Raegan Munro</t>
  </si>
  <si>
    <t>INC0577253 - 11/12/2025 - Raegan Munro</t>
  </si>
  <si>
    <t>INC0577253 - 10/12/2025 - Zoe O'Brien</t>
  </si>
  <si>
    <t>INC0577248 - 12/12/2025 - Gilbert Noble</t>
  </si>
  <si>
    <t>INC0577248 - 12/12/2025 - Fred Shea</t>
  </si>
  <si>
    <t>INC0577248 - 11/12/2025 - George Knight</t>
  </si>
  <si>
    <t>INC0577248 - 11/12/2025 - Andy Phan</t>
  </si>
  <si>
    <t>INC0577247 - 11/12/2025 - Zoe O'Brien</t>
  </si>
  <si>
    <t>INC0577247 - 11/12/2025 - Andy Phan</t>
  </si>
  <si>
    <t>INC0577247 - 11/12/2025 - Fred Shea</t>
  </si>
  <si>
    <t>INC0577247 - 10/12/2025 - Fred Shea</t>
  </si>
  <si>
    <t>INC0577245 - 12/12/2025 - Gilbert Noble</t>
  </si>
  <si>
    <t>INC0577245 - 11/12/2025 - Pruthvish Patel</t>
  </si>
  <si>
    <t>INC0577244 - 10/12/2025 - Zoe O'Brien</t>
  </si>
  <si>
    <t>INC0577240 - 12/12/2025 - Clair Neate</t>
  </si>
  <si>
    <t>INC0577240 - 11/12/2025 - Andy Phan</t>
  </si>
  <si>
    <t>INC0577240 - 11/12/2025 - Clair Neate</t>
  </si>
  <si>
    <t>INC0577215 - 10/12/2025 - Zahra Gholami</t>
  </si>
  <si>
    <t>INC0577211 - 10/12/2025 - Clair Neate</t>
  </si>
  <si>
    <t>INC0577204 - 12/12/2025 - Ruey Lim</t>
  </si>
  <si>
    <t>INC0577204 - 12/12/2025 - Raegan Munro</t>
  </si>
  <si>
    <t>INC0577204 - 11/12/2025 - Raegan Munro</t>
  </si>
  <si>
    <t>INC0577204 - 10/12/2025 - Raegan Munro</t>
  </si>
  <si>
    <t>INC0577200 - 11/12/2025 - Gilbert Noble</t>
  </si>
  <si>
    <t>INC0577196 - 10/12/2025 - Zahra Gholami</t>
  </si>
  <si>
    <t>INC0577186 - 10/12/2025 - Shane Kmet</t>
  </si>
  <si>
    <t>INC0577185 - 10/12/2025 - Ruey Lim</t>
  </si>
  <si>
    <t>INC0577184 - 10/12/2025 - Raegan Munro</t>
  </si>
  <si>
    <t>INC0577183 - 12/12/2025 - Gilbert Noble</t>
  </si>
  <si>
    <t>INC0577183 - 11/12/2025 - George Knight</t>
  </si>
  <si>
    <t>INC0577183 - 11/12/2025 - Martyn Connor</t>
  </si>
  <si>
    <t>INC0577183 - 10/12/2025 - George Knight</t>
  </si>
  <si>
    <t>INC0577181 - 10/12/2025 - Zoe O'Brien</t>
  </si>
  <si>
    <t>INC0577181 - 10/12/2025 - Shane Kmet</t>
  </si>
  <si>
    <t>INC0577178 - 10/12/2025 - Pruthvish Patel</t>
  </si>
  <si>
    <t>INC0577176 - 10/12/2025 - Clair Neate</t>
  </si>
  <si>
    <t>INC0577172 - 11/12/2025 - Cameron Horn</t>
  </si>
  <si>
    <t>INC0577172 - 10/12/2025 - Matthew Lever</t>
  </si>
  <si>
    <t>INC0577168 - 10/12/2025 - Shane Kmet</t>
  </si>
  <si>
    <t>INC0577167 - 10/12/2025 - Liam Bryan</t>
  </si>
  <si>
    <t>INC0577167 - 10/12/2025 - Shane Kmet</t>
  </si>
  <si>
    <t>INC0577165 - 11/12/2025 - Fred Shea</t>
  </si>
  <si>
    <t>INC0577165 - 10/12/2025 - Fred Shea</t>
  </si>
  <si>
    <t>INC0577156 - 10/12/2025 - Shane Kmet</t>
  </si>
  <si>
    <t>INC0577156 - 10/12/2025 - Liam Bryan</t>
  </si>
  <si>
    <t>INC0577153 - 10/12/2025 - Shane Kmet</t>
  </si>
  <si>
    <t>INC0577149 - 12/12/2025 - Gilbert Noble</t>
  </si>
  <si>
    <t>INC0577149 - 11/12/2025 - Andy Phan</t>
  </si>
  <si>
    <t>INC0577149 - 11/12/2025 - Raegan Munro</t>
  </si>
  <si>
    <t>INC0577149 - 10/12/2025 - Ruey Lim</t>
  </si>
  <si>
    <t>INC0577148 - 10/12/2025 - Liam Bryan</t>
  </si>
  <si>
    <t>INC0577147 - 12/12/2025 - Fred Shea</t>
  </si>
  <si>
    <t>INC0577147 - 11/12/2025 - Gilbert Noble</t>
  </si>
  <si>
    <t>INC0577147 - 11/12/2025 - Pruthvish Patel</t>
  </si>
  <si>
    <t>INC0577147 - 10/12/2025 - Raegan Munro</t>
  </si>
  <si>
    <t>INC0577146 - 11/12/2025 - Raegan Munro</t>
  </si>
  <si>
    <t>INC0577146 - 10/12/2025 - Matthew Lever</t>
  </si>
  <si>
    <t>INC0577140 - 10/12/2025 - Clair Neate</t>
  </si>
  <si>
    <t>INC0577139 - 10/12/2025 - Clair Neate</t>
  </si>
  <si>
    <t>INC0577138 - 10/12/2025 - Andy Phan</t>
  </si>
  <si>
    <t>INC0577130 - 10/12/2025 - Ruey Lim</t>
  </si>
  <si>
    <t>INC0577129 - 10/12/2025 - Shane Kmet</t>
  </si>
  <si>
    <t>INC0577113 - 10/12/2025 - Raegan Munro</t>
  </si>
  <si>
    <t>INC0577111 - 10/12/2025 - Shane Kmet</t>
  </si>
  <si>
    <t>INC0577111 - 10/12/2025 - Liam Bryan</t>
  </si>
  <si>
    <t>INC0577110 - 11/12/2025 - Andy Phan</t>
  </si>
  <si>
    <t>INC0577110 - 10/12/2025 - Matthew Lever</t>
  </si>
  <si>
    <t>INC0577107 - 10/12/2025 - George Knight</t>
  </si>
  <si>
    <t>INC0577107 - 10/12/2025 - Fred Shea</t>
  </si>
  <si>
    <t>INC0577106 - 10/12/2025 - Shane Kmet</t>
  </si>
  <si>
    <t>INC0577102 - 10/12/2025 - Shane Kmet</t>
  </si>
  <si>
    <t>INC0577098 - 10/12/2025 - Shane Kmet</t>
  </si>
  <si>
    <t>INC0577097 - 10/12/2025 - Zoe O'Brien</t>
  </si>
  <si>
    <t>INC0577095 - 10/12/2025 - Shane Kmet</t>
  </si>
  <si>
    <t>INC0577095 - 10/12/2025 - Pruthvish Patel</t>
  </si>
  <si>
    <t>INC0577094 - 12/12/2025 - Gilbert Noble</t>
  </si>
  <si>
    <t>INC0577094 - 11/12/2025 - Gilbert Noble</t>
  </si>
  <si>
    <t>INC0577094 - 10/12/2025 - Zahra Gholami</t>
  </si>
  <si>
    <t>INC0577093 - 10/12/2025 - Shane Kmet</t>
  </si>
  <si>
    <t>INC0577090 - 10/12/2025 - Fred Shea</t>
  </si>
  <si>
    <t>INC0577087 - 10/12/2025 - Shane Kmet</t>
  </si>
  <si>
    <t>INC0577084 - 10/12/2025 - Zoe O'Brien</t>
  </si>
  <si>
    <t>INC0577083 - 10/12/2025 - Shane Kmet</t>
  </si>
  <si>
    <t>INC0577082 - 10/12/2025 - Fred Shea</t>
  </si>
  <si>
    <t>INC0577079 - 11/12/2025 - Zahra Gholami</t>
  </si>
  <si>
    <t>INC0577079 - 11/12/2025 - Raegan Munro</t>
  </si>
  <si>
    <t>INC0577079 - 10/12/2025 - Zahra Gholami</t>
  </si>
  <si>
    <t>INC0577078 - 10/12/2025 - Shane Kmet</t>
  </si>
  <si>
    <t>INC0577071 - 12/12/2025 - Gilbert Noble</t>
  </si>
  <si>
    <t>INC0577071 - 11/12/2025 - Raegan Munro</t>
  </si>
  <si>
    <t>INC0577071 - 10/12/2025 - Zoe O'Brien</t>
  </si>
  <si>
    <t>INC0577070 - 10/12/2025 - Ruey Lim</t>
  </si>
  <si>
    <t>INC0577070 - 10/12/2025 - George Knight</t>
  </si>
  <si>
    <t>INC0577070 - 10/12/2025 - Liam Bryan</t>
  </si>
  <si>
    <t>INC0577068 - 12/12/2025 - Andy Phan</t>
  </si>
  <si>
    <t>INC0577068 - 11/12/2025 - Andy Phan</t>
  </si>
  <si>
    <t>INC0577066 - 12/12/2025 - Raegan Munro</t>
  </si>
  <si>
    <t>INC0577066 - 11/12/2025 - Raegan Munro</t>
  </si>
  <si>
    <t>INC0577066 - 10/12/2025 - Fred Shea</t>
  </si>
  <si>
    <t>INC0577066 - 10/12/2025 - Matthew Lever</t>
  </si>
  <si>
    <t>INC0577065 - 10/12/2025 - Shane Kmet</t>
  </si>
  <si>
    <t>INC0577063 - 10/12/2025 - Pruthvish Patel</t>
  </si>
  <si>
    <t>INC0577062 - 10/12/2025 - Raegan Munro</t>
  </si>
  <si>
    <t>INC0577060 - 10/12/2025 - Raegan Munro</t>
  </si>
  <si>
    <t>INC0577059 - 10/12/2025 - Shane Kmet</t>
  </si>
  <si>
    <t>INC0577058 - 10/12/2025 - Pruthvish Patel</t>
  </si>
  <si>
    <t>INC0577057 - 10/12/2025 - Shane Kmet</t>
  </si>
  <si>
    <t>INC0577056 - 10/12/2025 - Andy Phan</t>
  </si>
  <si>
    <t>INC0577053 - 10/12/2025 - Shane Kmet</t>
  </si>
  <si>
    <t>INC0577051 - 10/12/2025 - Zoe O'Brien</t>
  </si>
  <si>
    <t>INC0577050 - 10/12/2025 - Ruey Lim</t>
  </si>
  <si>
    <t>INC0577048 - 10/12/2025 - Ruey Lim</t>
  </si>
  <si>
    <t>INC0577048 - 10/12/2025 - Liam Bryan</t>
  </si>
  <si>
    <t>INC0577047 - 10/12/2025 - Zoe O'Brien</t>
  </si>
  <si>
    <t>INC0577047 - 10/12/2025 - Raegan Munro</t>
  </si>
  <si>
    <t>INC0577045 - 11/12/2025 - Raegan Munro</t>
  </si>
  <si>
    <t>INC0577045 - 10/12/2025 - Zoe O'Brien</t>
  </si>
  <si>
    <t>INC0577045 - 10/12/2025 - Pruthvish Patel</t>
  </si>
  <si>
    <t>INC0577045 - 10/12/2025 - Shane Kmet</t>
  </si>
  <si>
    <t>INC0577044 - 10/12/2025 - Andy Phan</t>
  </si>
  <si>
    <t>INC0577043 - 10/12/2025 - Raegan Munro</t>
  </si>
  <si>
    <t>INC0577039 - 10/12/2025 - George Knight</t>
  </si>
  <si>
    <t>INC0577039 - 10/12/2025 - Zoe O'Brien</t>
  </si>
  <si>
    <t>INC0577036 - 11/12/2025 - Andy Phan</t>
  </si>
  <si>
    <t>INC0577036 - 11/12/2025 - Raegan Munro</t>
  </si>
  <si>
    <t>INC0577036 - 10/12/2025 - Raegan Munro</t>
  </si>
  <si>
    <t>INC0577026 - 10/12/2025 - Raegan Munro</t>
  </si>
  <si>
    <t>INC0577024 - 10/12/2025 - Zoe O'Brien</t>
  </si>
  <si>
    <t>INC0577022 - 10/12/2025 - Fred Shea</t>
  </si>
  <si>
    <t>INC0577021 - 11/12/2025 - Cameron Horn</t>
  </si>
  <si>
    <t>INC0577021 - 10/12/2025 - Shane Kmet</t>
  </si>
  <si>
    <t>INC0577021 - 10/12/2025 - Fred Shea</t>
  </si>
  <si>
    <t>INC0577021 - 10/12/2025 - Raegan Munro</t>
  </si>
  <si>
    <t>INC0577020 - 10/12/2025 - Shane Kmet</t>
  </si>
  <si>
    <t>INC0577017 - 10/12/2025 - Liam Bryan</t>
  </si>
  <si>
    <t>INC0577016 - 10/12/2025 - Raegan Munro</t>
  </si>
  <si>
    <t>INC0577015 - 10/12/2025 - Pruthvish Patel</t>
  </si>
  <si>
    <t>INC0577014 - 12/12/2025 - Gilbert Noble</t>
  </si>
  <si>
    <t>INC0577014 - 11/12/2025 - Gilbert Noble</t>
  </si>
  <si>
    <t>INC0577012 - 10/12/2025 - Shane Kmet</t>
  </si>
  <si>
    <t>INC0577012 - 10/12/2025 - Raegan Munro</t>
  </si>
  <si>
    <t>INC0577011 - 10/12/2025 - Shane Kmet</t>
  </si>
  <si>
    <t>INC0577008 - 10/12/2025 - Raegan Munro</t>
  </si>
  <si>
    <t>INC0577000 - 10/12/2025 - Liam Bryan</t>
  </si>
  <si>
    <t>INC0576987 - 10/12/2025 - Raegan Munro</t>
  </si>
  <si>
    <t>INC0576986 - 10/12/2025 - Liam Bryan</t>
  </si>
  <si>
    <t>INC0576982 - 10/12/2025 - Raegan Munro</t>
  </si>
  <si>
    <t>INC0576981 - 10/12/2025 - Raegan Munro</t>
  </si>
  <si>
    <t>INC0576980 - 10/12/2025 - Raegan Munro</t>
  </si>
  <si>
    <t>INC0576979 - 10/12/2025 - Raegan Munro</t>
  </si>
  <si>
    <t>INC0576977 - 10/12/2025 - Liam Bryan</t>
  </si>
  <si>
    <t>INC0576974 - 11/12/2025 - Shane Kmet</t>
  </si>
  <si>
    <t>INC0576969 - 9/12/2025 - Shane Kmet</t>
  </si>
  <si>
    <t>INC0576967 - 10/12/2025 - Ruey Lim</t>
  </si>
  <si>
    <t>INC0576967 - 9/12/2025 - Shane Kmet</t>
  </si>
  <si>
    <t>INC0576961 - 9/12/2025 - Riley Thomas</t>
  </si>
  <si>
    <t>INC0576959 - 9/12/2025 - Shane Kmet</t>
  </si>
  <si>
    <t>INC0576956 - 9/12/2025 - Riley Thomas</t>
  </si>
  <si>
    <t>INC0576955 - 12/12/2025 - Gilbert Noble</t>
  </si>
  <si>
    <t>INC0576955 - 11/12/2025 - Gilbert Noble</t>
  </si>
  <si>
    <t>INC0576954 - 10/12/2025 - Liam Bryan</t>
  </si>
  <si>
    <t>INC0576954 - 9/12/2025 - Shane Kmet</t>
  </si>
  <si>
    <t>INC0576937 - 10/12/2025 - Shane Kmet</t>
  </si>
  <si>
    <t>INC0576937 - 9/12/2025 - Shane Kmet</t>
  </si>
  <si>
    <t>INC0576935 - 9/12/2025 - Clair Neate</t>
  </si>
  <si>
    <t>INC0576929 - 9/12/2025 - Shane Kmet</t>
  </si>
  <si>
    <t>INC0576927 - 11/12/2025 - Pruthvish Patel</t>
  </si>
  <si>
    <t>INC0576927 - 11/12/2025 - Cameron Horn</t>
  </si>
  <si>
    <t>INC0576927 - 11/12/2025 - Raegan Munro</t>
  </si>
  <si>
    <t>INC0576927 - 9/12/2025 - Gilbert Noble</t>
  </si>
  <si>
    <t>INC0576926 - 9/12/2025 - Gilbert Noble</t>
  </si>
  <si>
    <t>INC0576926 - 9/12/2025 - Fred Shea</t>
  </si>
  <si>
    <t>INC0576925 - 12/12/2025 - Gilbert Noble</t>
  </si>
  <si>
    <t>INC0576925 - 11/12/2025 - Gilbert Noble</t>
  </si>
  <si>
    <t>INC0576925 - 9/12/2025 - Gilbert Noble</t>
  </si>
  <si>
    <t>INC0576923 - 9/12/2025 - Shane Kmet</t>
  </si>
  <si>
    <t>INC0576921 - 9/12/2025 - Gilbert Noble</t>
  </si>
  <si>
    <t>INC0576920 - 9/12/2025 - Shane Kmet</t>
  </si>
  <si>
    <t>INC0576917 - 9/12/2025 - Pruthvish Patel</t>
  </si>
  <si>
    <t>INC0576917 - 9/12/2025 - George Knight</t>
  </si>
  <si>
    <t>INC0576912 - 9/12/2025 - Riley Thomas</t>
  </si>
  <si>
    <t>INC0576911 - 12/12/2025 - Raegan Munro</t>
  </si>
  <si>
    <t>INC0576911 - 11/12/2025 - Raegan Munro</t>
  </si>
  <si>
    <t>INC0576911 - 9/12/2025 - George Knight</t>
  </si>
  <si>
    <t>INC0576909 - 9/12/2025 - Shane Kmet</t>
  </si>
  <si>
    <t>INC0576908 - 9/12/2025 - Ruey Lim</t>
  </si>
  <si>
    <t>INC0576904 - 9/12/2025 - Gilbert Noble</t>
  </si>
  <si>
    <t>INC0576902 - 12/12/2025 - Gilbert Noble</t>
  </si>
  <si>
    <t>INC0576902 - 11/12/2025 - Gilbert Noble</t>
  </si>
  <si>
    <t>INC0576902 - 9/12/2025 - Gilbert Noble</t>
  </si>
  <si>
    <t>INC0576901 - 11/12/2025 - Liam Bryan</t>
  </si>
  <si>
    <t>INC0576901 - 9/12/2025 - Shane Kmet</t>
  </si>
  <si>
    <t>INC0576892 - 9/12/2025 - Zoe O'Brien</t>
  </si>
  <si>
    <t>INC0576892 - 9/12/2025 - Gilbert Noble</t>
  </si>
  <si>
    <t>INC0576890 - 9/12/2025 - Clair Neate</t>
  </si>
  <si>
    <t>INC0576882 - 10/12/2025 - Ryan Bell</t>
  </si>
  <si>
    <t>INC0576881 - 12/12/2025 - Raegan Munro</t>
  </si>
  <si>
    <t>INC0576881 - 11/12/2025 - Martyn Connor</t>
  </si>
  <si>
    <t>INC0576881 - 10/12/2025 - Shane Kmet</t>
  </si>
  <si>
    <t>INC0576881 - 9/12/2025 - Liam Bryan</t>
  </si>
  <si>
    <t>INC0576875 - 9/12/2025 - Cameron Horn</t>
  </si>
  <si>
    <t>INC0576874 - 9/12/2025 - Cameron Horn</t>
  </si>
  <si>
    <t>INC0576873 - 10/12/2025 - George Knight</t>
  </si>
  <si>
    <t>INC0576873 - 9/12/2025 - Raegan Munro</t>
  </si>
  <si>
    <t>INC0576872 - 9/12/2025 - Gilbert Noble</t>
  </si>
  <si>
    <t>INC0576871 - 11/12/2025 - Fred Shea</t>
  </si>
  <si>
    <t>INC0576871 - 9/12/2025 - Shane Kmet</t>
  </si>
  <si>
    <t>INC0576871 - 9/12/2025 - Riley Thomas</t>
  </si>
  <si>
    <t>INC0576871 - 9/12/2025 - Ruey Lim</t>
  </si>
  <si>
    <t>INC0576862 - 9/12/2025 - Riley Thomas</t>
  </si>
  <si>
    <t>INC0576850 - 9/12/2025 - George Knight</t>
  </si>
  <si>
    <t>INC0576846 - 12/12/2025 - Gilbert Noble</t>
  </si>
  <si>
    <t>INC0576846 - 11/12/2025 - Gilbert Noble</t>
  </si>
  <si>
    <t>INC0576846 - 9/12/2025 - Gilbert Noble</t>
  </si>
  <si>
    <t>INC0576837 - 9/12/2025 - Cameron Horn</t>
  </si>
  <si>
    <t>INC0576836 - 9/12/2025 - Zoe O'Brien</t>
  </si>
  <si>
    <t>INC0576836 - 9/12/2025 - Andy Phan</t>
  </si>
  <si>
    <t>INC0576833 - 9/12/2025 - Cameron Horn</t>
  </si>
  <si>
    <t>INC0576830 - 9/12/2025 - Gilbert Noble</t>
  </si>
  <si>
    <t>INC0576830 - 9/12/2025 - Fred Shea</t>
  </si>
  <si>
    <t>INC0576830 - 9/12/2025 - Clair Neate</t>
  </si>
  <si>
    <t>INC0576828 - 9/12/2025 - Riley Thomas</t>
  </si>
  <si>
    <t>INC0576824 - 9/12/2025 - Ruey Lim</t>
  </si>
  <si>
    <t>INC0576823 - 10/12/2025 - Liam Bryan</t>
  </si>
  <si>
    <t>INC0576823 - 9/12/2025 - Cameron Horn</t>
  </si>
  <si>
    <t>INC0576823 - 9/12/2025 - Liam Bryan</t>
  </si>
  <si>
    <t>INC0576823 - 9/12/2025 - Shane Kmet</t>
  </si>
  <si>
    <t>INC0576822 - 9/12/2025 - Raegan Munro</t>
  </si>
  <si>
    <t>INC0576816 - 9/12/2025 - Fred Shea</t>
  </si>
  <si>
    <t>INC0576816 - 9/12/2025 - Ruey Lim</t>
  </si>
  <si>
    <t>INC0576815 - 9/12/2025 - Raegan Munro</t>
  </si>
  <si>
    <t>INC0576814 - 9/12/2025 - Gilbert Noble</t>
  </si>
  <si>
    <t>INC0576814 - 9/12/2025 - George Knight</t>
  </si>
  <si>
    <t>INC0576814 - 9/12/2025 - Raegan Munro</t>
  </si>
  <si>
    <t>INC0576812 - 9/12/2025 - Riley Thomas</t>
  </si>
  <si>
    <t>INC0576810 - 9/12/2025 - Shane Kmet</t>
  </si>
  <si>
    <t>INC0576805 - 9/12/2025 - Gilbert Noble</t>
  </si>
  <si>
    <t>INC0576805 - 9/12/2025 - Shane Kmet</t>
  </si>
  <si>
    <t>INC0576797 - 9/12/2025 - Raegan Munro</t>
  </si>
  <si>
    <t>INC0576793 - 9/12/2025 - Shane Kmet</t>
  </si>
  <si>
    <t>INC0576791 - 9/12/2025 - Zoe O'Brien</t>
  </si>
  <si>
    <t>INC0576774 - 9/12/2025 - Raegan Munro</t>
  </si>
  <si>
    <t>INC0576773 - 9/12/2025 - Raegan Munro</t>
  </si>
  <si>
    <t>INC0576769 - 9/12/2025 - Zoe O'Brien</t>
  </si>
  <si>
    <t>INC0576769 - 9/12/2025 - Fred Shea</t>
  </si>
  <si>
    <t>INC0576768 - 9/12/2025 - Riley Thomas</t>
  </si>
  <si>
    <t>INC0576762 - 9/12/2025 - Riley Thomas</t>
  </si>
  <si>
    <t>INC0576759 - 9/12/2025 - Riley Thomas</t>
  </si>
  <si>
    <t>INC0576757 - 9/12/2025 - Riley Thomas</t>
  </si>
  <si>
    <t>INC0576755 - 9/12/2025 - Andy Phan</t>
  </si>
  <si>
    <t>INC0576754 - 9/12/2025 - Pruthvish Patel</t>
  </si>
  <si>
    <t>INC0576751 - 9/12/2025 - Riley Thomas</t>
  </si>
  <si>
    <t>INC0576750 - 11/12/2025 - Ruey Lim</t>
  </si>
  <si>
    <t>INC0576750 - 11/12/2025 - Raegan Munro</t>
  </si>
  <si>
    <t>INC0576750 - 10/12/2025 - Raegan Munro</t>
  </si>
  <si>
    <t>INC0576750 - 9/12/2025 - Liam Bryan</t>
  </si>
  <si>
    <t>INC0576743 - 9/12/2025 - Riley Thomas</t>
  </si>
  <si>
    <t>INC0576743 - 9/12/2025 - Ruey Lim</t>
  </si>
  <si>
    <t>INC0576740 - 9/12/2025 - Pruthvish Patel</t>
  </si>
  <si>
    <t>INC0576738 - 9/12/2025 - Ruey Lim</t>
  </si>
  <si>
    <t>INC0576731 - 9/12/2025 - Shane Kmet</t>
  </si>
  <si>
    <t>INC0576724 - 10/12/2025 - Zoe O'Brien</t>
  </si>
  <si>
    <t>INC0576718 - 9/12/2025 - Clair Neate</t>
  </si>
  <si>
    <t>INC0576712 - 9/12/2025 - Ruey Lim</t>
  </si>
  <si>
    <t>INC0576705 - 9/12/2025 - Shane Kmet</t>
  </si>
  <si>
    <t>INC0576703 - 12/12/2025 - Fred Shea</t>
  </si>
  <si>
    <t>INC0576703 - 11/12/2025 - Raegan Munro</t>
  </si>
  <si>
    <t>INC0576703 - 10/12/2025 - Raegan Munro</t>
  </si>
  <si>
    <t>INC0576703 - 9/12/2025 - Raegan Munro</t>
  </si>
  <si>
    <t>INC0576702 - 12/12/2025 - Gilbert Noble</t>
  </si>
  <si>
    <t>INC0576702 - 11/12/2025 - Cameron Horn</t>
  </si>
  <si>
    <t>INC0576702 - 9/12/2025 - Andy Phan</t>
  </si>
  <si>
    <t>INC0576695 - 9/12/2025 - Raegan Munro</t>
  </si>
  <si>
    <t>INC0576694 - 10/12/2025 - Shane Kmet</t>
  </si>
  <si>
    <t>INC0576694 - 9/12/2025 - Shane Kmet</t>
  </si>
  <si>
    <t>INC0576692 - 12/12/2025 - Raegan Munro</t>
  </si>
  <si>
    <t>INC0576692 - 11/12/2025 - Raegan Munro</t>
  </si>
  <si>
    <t>INC0576692 - 9/12/2025 - Andy Phan</t>
  </si>
  <si>
    <t>INC0576692 - 9/12/2025 - Raegan Munro</t>
  </si>
  <si>
    <t>INC0576690 - 9/12/2025 - Andy Phan</t>
  </si>
  <si>
    <t>INC0576687 - 9/12/2025 - Raegan Munro</t>
  </si>
  <si>
    <t>INC0576686 - 9/12/2025 - Raegan Munro</t>
  </si>
  <si>
    <t>INC0576683 - 9/12/2025 - Andy Phan</t>
  </si>
  <si>
    <t>INC0576679 - 9/12/2025 - Raegan Munro</t>
  </si>
  <si>
    <t>INC0576677 - 12/12/2025 - Shane Kmet</t>
  </si>
  <si>
    <t>INC0576677 - 9/12/2025 - Ruey Lim</t>
  </si>
  <si>
    <t>INC0576665 - 12/12/2025 - Gilbert Noble</t>
  </si>
  <si>
    <t>INC0576665 - 11/12/2025 - Raegan Munro</t>
  </si>
  <si>
    <t>INC0576665 - 10/12/2025 - Shane Kmet</t>
  </si>
  <si>
    <t>INC0576665 - 9/12/2025 - Pruthvish Patel</t>
  </si>
  <si>
    <t>INC0576664 - 9/12/2025 - Cameron Horn</t>
  </si>
  <si>
    <t>INC0576662 - 10/12/2025 - Raegan Munro</t>
  </si>
  <si>
    <t>INC0576662 - 9/12/2025 - Raegan Munro</t>
  </si>
  <si>
    <t>INC0576661 - 9/12/2025 - Gilbert Noble</t>
  </si>
  <si>
    <t>INC0576659 - 12/12/2025 - Pruthvish Patel</t>
  </si>
  <si>
    <t>INC0576659 - 11/12/2025 - Martyn Connor</t>
  </si>
  <si>
    <t>INC0576659 - 10/12/2025 - Shane Kmet</t>
  </si>
  <si>
    <t>INC0576659 - 9/12/2025 - Pruthvish Patel</t>
  </si>
  <si>
    <t>INC0576657 - 9/12/2025 - Riley Thomas</t>
  </si>
  <si>
    <t>INC0576654 - 9/12/2025 - Gilbert Noble</t>
  </si>
  <si>
    <t>INC0576653 - 9/12/2025 - Andy Phan</t>
  </si>
  <si>
    <t>INC0576650 - 12/12/2025 - Fred Shea</t>
  </si>
  <si>
    <t>INC0576650 - 11/12/2025 - Raegan Munro</t>
  </si>
  <si>
    <t>INC0576650 - 10/12/2025 - George Knight</t>
  </si>
  <si>
    <t>INC0576650 - 9/12/2025 - Pruthvish Patel</t>
  </si>
  <si>
    <t>INC0576641 - 9/12/2025 - Andy Phan</t>
  </si>
  <si>
    <t>INC0576637 - 10/12/2025 - Shane Kmet</t>
  </si>
  <si>
    <t>INC0576637 - 9/12/2025 - Andy Phan</t>
  </si>
  <si>
    <t>INC0576634 - 12/12/2025 - Fred Shea</t>
  </si>
  <si>
    <t>INC0576634 - 11/12/2025 - Raegan Munro</t>
  </si>
  <si>
    <t>INC0576634 - 9/12/2025 - Gilbert Noble</t>
  </si>
  <si>
    <t>INC0576634 - 8/12/2025 - Zoe O'Brien</t>
  </si>
  <si>
    <t>INC0576633 - 8/12/2025 - Shane Kmet</t>
  </si>
  <si>
    <t>INC0576631 - 8/12/2025 - Shane Kmet</t>
  </si>
  <si>
    <t>INC0576624 - 8/12/2025 - Shane Kmet</t>
  </si>
  <si>
    <t>INC0576622 - 8/12/2025 - Shane Kmet</t>
  </si>
  <si>
    <t>INC0576621 - 8/12/2025 - Riley Thomas</t>
  </si>
  <si>
    <t>INC0576620 - 9/12/2025 - Gilbert Noble</t>
  </si>
  <si>
    <t>INC0576620 - 9/12/2025 - George Knight</t>
  </si>
  <si>
    <t>INC0576615 - 12/12/2025 - Gilbert Noble</t>
  </si>
  <si>
    <t>INC0576615 - 11/12/2025 - Gilbert Noble</t>
  </si>
  <si>
    <t>INC0576615 - 9/12/2025 - Gilbert Noble</t>
  </si>
  <si>
    <t>INC0576615 - 9/12/2025 - George Knight</t>
  </si>
  <si>
    <t>INC0576615 - 9/12/2025 - Shane Kmet</t>
  </si>
  <si>
    <t>INC0576615 - 8/12/2025 - Shane Kmet</t>
  </si>
  <si>
    <t>INC0576615 - 8/12/2025 - Zahra Gholami</t>
  </si>
  <si>
    <t>INC0576607 - 8/12/2025 - Shane Kmet</t>
  </si>
  <si>
    <t>INC0576599 - 8/12/2025 - Zahra Gholami</t>
  </si>
  <si>
    <t>INC0576597 - 10/12/2025 - Pruthvish Patel</t>
  </si>
  <si>
    <t>INC0576597 - 8/12/2025 - Shane Kmet</t>
  </si>
  <si>
    <t>INC0576592 - 8/12/2025 - Riley Thomas</t>
  </si>
  <si>
    <t>INC0576592 - 8/12/2025 - Shane Kmet</t>
  </si>
  <si>
    <t>INC0576591 - 8/12/2025 - Andy Phan</t>
  </si>
  <si>
    <t>INC0576590 - 11/12/2025 - Andy Phan</t>
  </si>
  <si>
    <t>INC0576590 - 10/12/2025 - Andy Phan</t>
  </si>
  <si>
    <t>INC0576590 - 9/12/2025 - Andy Phan</t>
  </si>
  <si>
    <t>INC0576589 - 8/12/2025 - Andy Phan</t>
  </si>
  <si>
    <t>INC0576586 - 11/12/2025 - Gilbert Noble</t>
  </si>
  <si>
    <t>INC0576586 - 9/12/2025 - Gilbert Noble</t>
  </si>
  <si>
    <t>INC0576586 - 8/12/2025 - Gilbert Noble</t>
  </si>
  <si>
    <t>INC0576585 - 9/12/2025 - Cameron Horn</t>
  </si>
  <si>
    <t>INC0576585 - 8/12/2025 - Shane Kmet</t>
  </si>
  <si>
    <t>INC0576584 - 8/12/2025 - Shane Kmet</t>
  </si>
  <si>
    <t>INC0576580 - 8/12/2025 - Riley Thomas</t>
  </si>
  <si>
    <t>INC0576580 - 8/12/2025 - Zoe O'Brien</t>
  </si>
  <si>
    <t>INC0576578 - 10/12/2025 - Raegan Munro</t>
  </si>
  <si>
    <t>INC0576578 - 10/12/2025 - Shane Kmet</t>
  </si>
  <si>
    <t>INC0576578 - 8/12/2025 - Shane Kmet</t>
  </si>
  <si>
    <t>INC0576575 - 8/12/2025 - Shane Kmet</t>
  </si>
  <si>
    <t>INC0576568 - 8/12/2025 - Riley Thomas</t>
  </si>
  <si>
    <t>INC0576567 - 8/12/2025 - Shane Kmet</t>
  </si>
  <si>
    <t>INC0576566 - 8/12/2025 - Zoe O'Brien</t>
  </si>
  <si>
    <t>INC0576566 - 8/12/2025 - Raegan Munro</t>
  </si>
  <si>
    <t>INC0576561 - 8/12/2025 - Andy Phan</t>
  </si>
  <si>
    <t>INC0576560 - 8/12/2025 - Shane Kmet</t>
  </si>
  <si>
    <t>INC0576556 - 8/12/2025 - Pruthvish Patel</t>
  </si>
  <si>
    <t>INC0576556 - 8/12/2025 - Shane Kmet</t>
  </si>
  <si>
    <t>INC0576552 - 8/12/2025 - Andy Phan</t>
  </si>
  <si>
    <t>INC0576547 - 12/12/2025 - Pruthvish Patel</t>
  </si>
  <si>
    <t>INC0576547 - 11/12/2025 - Raegan Munro</t>
  </si>
  <si>
    <t>INC0576547 - 10/12/2025 - Raegan Munro</t>
  </si>
  <si>
    <t>INC0576547 - 9/12/2025 - Raegan Munro</t>
  </si>
  <si>
    <t>INC0576547 - 8/12/2025 - Raegan Munro</t>
  </si>
  <si>
    <t>INC0576544 - 9/12/2025 - Pruthvish Patel</t>
  </si>
  <si>
    <t>INC0576543 - 12/12/2025 - Gilbert Noble</t>
  </si>
  <si>
    <t>INC0576543 - 11/12/2025 - Gilbert Noble</t>
  </si>
  <si>
    <t>INC0576543 - 9/12/2025 - Gilbert Noble</t>
  </si>
  <si>
    <t>INC0576543 - 8/12/2025 - Gilbert Noble</t>
  </si>
  <si>
    <t>INC0576538 - 11/12/2025 - Cameron Horn</t>
  </si>
  <si>
    <t>INC0576538 - 8/12/2025 - Fred Shea</t>
  </si>
  <si>
    <t>INC0576537 - 9/12/2025 - Fred Shea</t>
  </si>
  <si>
    <t>INC0576537 - 8/12/2025 - Riley Thomas</t>
  </si>
  <si>
    <t>INC0576537 - 8/12/2025 - Raegan Munro</t>
  </si>
  <si>
    <t>INC0576533 - 8/12/2025 - Zahra Gholami</t>
  </si>
  <si>
    <t>INC0576531 - 8/12/2025 - Gilbert Noble</t>
  </si>
  <si>
    <t>INC0576530 - 8/12/2025 - Zoe O'Brien</t>
  </si>
  <si>
    <t>INC0576530 - 8/12/2025 - Raegan Munro</t>
  </si>
  <si>
    <t>INC0576520 - 8/12/2025 - Andy Phan</t>
  </si>
  <si>
    <t>INC0576513 - 8/12/2025 - Gilbert Noble</t>
  </si>
  <si>
    <t>INC0576513 - 8/12/2025 - Zoe O'Brien</t>
  </si>
  <si>
    <t>INC0576513 - 8/12/2025 - Raegan Munro</t>
  </si>
  <si>
    <t>INC0576506 - 8/12/2025 - Clair Neate</t>
  </si>
  <si>
    <t>INC0576502 - 8/12/2025 - Riley Thomas</t>
  </si>
  <si>
    <t>INC0576500 - 8/12/2025 - Riley Thomas</t>
  </si>
  <si>
    <t>INC0576500 - 8/12/2025 - Raegan Munro</t>
  </si>
  <si>
    <t>INC0576493 - 8/12/2025 - Shane Kmet</t>
  </si>
  <si>
    <t>INC0576491 - 8/12/2025 - Shane Kmet</t>
  </si>
  <si>
    <t>INC0576490 - 8/12/2025 - Shane Kmet</t>
  </si>
  <si>
    <t>INC0576489 - 8/12/2025 - Raegan Munro</t>
  </si>
  <si>
    <t>INC0576477 - 8/12/2025 - Raegan Munro</t>
  </si>
  <si>
    <t>INC0576473 - 12/12/2025 - Pruthvish Patel</t>
  </si>
  <si>
    <t>INC0576473 - 11/12/2025 - Fred Shea</t>
  </si>
  <si>
    <t>INC0576473 - 10/12/2025 - Raegan Munro</t>
  </si>
  <si>
    <t>INC0576473 - 8/12/2025 - Riley Thomas</t>
  </si>
  <si>
    <t>INC0576470 - 8/12/2025 - Shane Kmet</t>
  </si>
  <si>
    <t>INC0576470 - 8/12/2025 - Riley Thomas</t>
  </si>
  <si>
    <t>INC0576470 - 8/12/2025 - Zahra Gholami</t>
  </si>
  <si>
    <t>INC0576469 - 8/12/2025 - Riley Thomas</t>
  </si>
  <si>
    <t>INC0576467 - 8/12/2025 - Gilbert Noble</t>
  </si>
  <si>
    <t>INC0576464 - 8/12/2025 - Gilbert Noble</t>
  </si>
  <si>
    <t>INC0576462 - 8/12/2025 - Shane Kmet</t>
  </si>
  <si>
    <t>INC0576461 - 10/12/2025 - George Knight</t>
  </si>
  <si>
    <t>INC0576461 - 9/12/2025 - Raegan Munro</t>
  </si>
  <si>
    <t>INC0576461 - 8/12/2025 - Fred Shea</t>
  </si>
  <si>
    <t>INC0576461 - 8/12/2025 - Raegan Munro</t>
  </si>
  <si>
    <t>INC0576456 - 12/12/2025 - Cameron Horn</t>
  </si>
  <si>
    <t>INC0576456 - 12/12/2025 - Clair Neate</t>
  </si>
  <si>
    <t>INC0576456 - 8/12/2025 - Gilbert Noble</t>
  </si>
  <si>
    <t>INC0576452 - 8/12/2025 - Raegan Munro</t>
  </si>
  <si>
    <t>INC0576448 - 8/12/2025 - Pruthvish Patel</t>
  </si>
  <si>
    <t>INC0576447 - 8/12/2025 - Gilbert Noble</t>
  </si>
  <si>
    <t>INC0576442 - 8/12/2025 - Fred Shea</t>
  </si>
  <si>
    <t>INC0576438 - 8/12/2025 - Pruthvish Patel</t>
  </si>
  <si>
    <t>INC0576427 - 8/12/2025 - Riley Thomas</t>
  </si>
  <si>
    <t>INC0576427 - 8/12/2025 - Shane Kmet</t>
  </si>
  <si>
    <t>INC0576426 - 8/12/2025 - Pruthvish Patel</t>
  </si>
  <si>
    <t>INC0576421 - 9/12/2025 - Ruey Lim</t>
  </si>
  <si>
    <t>INC0576421 - 9/12/2025 - Raegan Munro</t>
  </si>
  <si>
    <t>INC0576421 - 8/12/2025 - Shane Kmet</t>
  </si>
  <si>
    <t>INC0576415 - 8/12/2025 - Gilbert Noble</t>
  </si>
  <si>
    <t>INC0576415 - 8/12/2025 - Zahra Gholami</t>
  </si>
  <si>
    <t>INC0576412 - 8/12/2025 - Fred Shea</t>
  </si>
  <si>
    <t>INC0576411 - 8/12/2025 - Raegan Munro</t>
  </si>
  <si>
    <t>INC0576410 - 8/12/2025 - Shane Kmet</t>
  </si>
  <si>
    <t>INC0576409 - 8/12/2025 - Raegan Munro</t>
  </si>
  <si>
    <t>INC0576407 - 8/12/2025 - Raegan Munro</t>
  </si>
  <si>
    <t>INC0576398 - 8/12/2025 - Gilbert Noble</t>
  </si>
  <si>
    <t>INC0576398 - 8/12/2025 - Raegan Munro</t>
  </si>
  <si>
    <t>INC0576395 - 8/12/2025 - Andy Phan</t>
  </si>
  <si>
    <t>INC0576391 - 9/12/2025 - Raegan Munro</t>
  </si>
  <si>
    <t>INC0576391 - 8/12/2025 - Cameron Horn</t>
  </si>
  <si>
    <t>INC0576389 - 8/12/2025 - Raegan Munro</t>
  </si>
  <si>
    <t>INC0576389 - 8/12/2025 - Andy Phan</t>
  </si>
  <si>
    <t>INC0576387 - 8/12/2025 - Pruthvish Patel</t>
  </si>
  <si>
    <t>INC0576387 - 8/12/2025 - Fred Shea</t>
  </si>
  <si>
    <t>INC0576386 - 8/12/2025 - Raegan Munro</t>
  </si>
  <si>
    <t>INC0576381 - 9/12/2025 - Ruey Lim</t>
  </si>
  <si>
    <t>INC0576381 - 9/12/2025 - Raegan Munro</t>
  </si>
  <si>
    <t>INC0576381 - 8/12/2025 - Raegan Munro</t>
  </si>
  <si>
    <t>INC0576375 - 9/12/2025 - Liam Bryan</t>
  </si>
  <si>
    <t>INC0576375 - 8/12/2025 - Andy Phan</t>
  </si>
  <si>
    <t>INC0576370 - 8/12/2025 - Cameron Horn</t>
  </si>
  <si>
    <t>INC0576366 - 9/12/2025 - Fred Shea</t>
  </si>
  <si>
    <t>INC0576366 - 8/12/2025 - Gilbert Noble</t>
  </si>
  <si>
    <t>INC0576366 - 8/12/2025 - Raegan Munro</t>
  </si>
  <si>
    <t>INC0576366 - 8/12/2025 - Cameron Horn</t>
  </si>
  <si>
    <t>INC0576363 - 8/12/2025 - Ruey Lim</t>
  </si>
  <si>
    <t>INC0576363 - 8/12/2025 - Fred Shea</t>
  </si>
  <si>
    <t>INC0576358 - 8/12/2025 - Cameron Horn</t>
  </si>
  <si>
    <t>INC0576356 - 8/12/2025 - Fred Shea</t>
  </si>
  <si>
    <t>INC0576353 - 8/12/2025 - Raegan Munro</t>
  </si>
  <si>
    <t>INC0576353 - 8/12/2025 - Fred Shea</t>
  </si>
  <si>
    <t>INC0576353 - 8/12/2025 - Cameron Horn</t>
  </si>
  <si>
    <t>INC0576350 - 8/12/2025 - Andy Phan</t>
  </si>
  <si>
    <t>INC0576348 - 8/12/2025 - Pruthvish Patel</t>
  </si>
  <si>
    <t>INC0576344 - 8/12/2025 - Raegan Munro</t>
  </si>
  <si>
    <t>INC0576338 - 8/12/2025 - Raegan Munro</t>
  </si>
  <si>
    <t>INC0576335 - 8/12/2025 - Riley Thomas</t>
  </si>
  <si>
    <t>INC0576331 - 8/12/2025 - Shane Kmet</t>
  </si>
  <si>
    <t>INC0576325 - 8/12/2025 - Andy Phan</t>
  </si>
  <si>
    <t>INC0576318 - 8/12/2025 - Cameron Horn</t>
  </si>
  <si>
    <t>INC0576315 - 8/12/2025 - Riley Thomas</t>
  </si>
  <si>
    <t>INC0576311 - 8/12/2025 - Cameron Horn</t>
  </si>
  <si>
    <t>INC0576307 - 9/12/2025 - Riley Thomas</t>
  </si>
  <si>
    <t>INC0576307 - 8/12/2025 - Ruey Lim</t>
  </si>
  <si>
    <t>INC0576307 - 8/12/2025 - Light Dadson</t>
  </si>
  <si>
    <t>INC0576300 - 8/12/2025 - Light Dadson</t>
  </si>
  <si>
    <t>INC0576298 - 11/12/2025 - Raegan Munro</t>
  </si>
  <si>
    <t>INC0576298 - 10/12/2025 - George Knight</t>
  </si>
  <si>
    <t>INC0576298 - 9/12/2025 - Raegan Munro</t>
  </si>
  <si>
    <t>INC0576298 - 8/12/2025 - Raegan Munro</t>
  </si>
  <si>
    <t>INC0576291 - 8/12/2025 - Raegan Munro</t>
  </si>
  <si>
    <t>INC0576284 - 8/12/2025 - Cameron Horn</t>
  </si>
  <si>
    <t>INC0576283 - 8/12/2025 - Andy Phan</t>
  </si>
  <si>
    <t>INC0576270 - 10/12/2025 - Fred Shea</t>
  </si>
  <si>
    <t>INC0576270 - 9/12/2025 - Zoe O'Brien</t>
  </si>
  <si>
    <t>INC0576266 - 8/12/2025 - Riley Thomas</t>
  </si>
  <si>
    <t>INC0576266 - 8/12/2025 - Fred Shea</t>
  </si>
  <si>
    <t>INC0576266 - 8/12/2025 - Raegan Munro</t>
  </si>
  <si>
    <t>INC0576262 - 12/12/2025 - Raegan Munro</t>
  </si>
  <si>
    <t>INC0576262 - 11/12/2025 - Raegan Munro</t>
  </si>
  <si>
    <t>INC0576262 - 10/12/2025 - George Knight</t>
  </si>
  <si>
    <t>INC0576262 - 9/12/2025 - Raegan Munro</t>
  </si>
  <si>
    <t>INC0576262 - 8/12/2025 - Raegan Munro</t>
  </si>
  <si>
    <t>INC0576256 - 8/12/2025 - Cameron Horn</t>
  </si>
  <si>
    <t>INC0576210 - 12/12/2025 - Andy Phan</t>
  </si>
  <si>
    <t>INC0576210 - 11/12/2025 - Andy Phan</t>
  </si>
  <si>
    <t>INC0576210 - 10/12/2025 - Andy Phan</t>
  </si>
  <si>
    <t>INC0576210 - 9/12/2025 - Andy Phan</t>
  </si>
  <si>
    <t>INC0576210 - 8/12/2025 - Andy Phan</t>
  </si>
  <si>
    <t>INC0576206 - 12/12/2025 - Gilbert Noble</t>
  </si>
  <si>
    <t>INC0576206 - 11/12/2025 - Gilbert Noble</t>
  </si>
  <si>
    <t>INC0576206 - 11/12/2025 - Fred Shea</t>
  </si>
  <si>
    <t>INC0576206 - 11/12/2025 - Raegan Munro</t>
  </si>
  <si>
    <t>INC0576206 - 10/12/2025 - George Knight</t>
  </si>
  <si>
    <t>INC0576206 - 9/12/2025 - George Knight</t>
  </si>
  <si>
    <t>INC0576206 - 8/12/2025 - Gilbert Noble</t>
  </si>
  <si>
    <t>INC0576201 - 9/12/2025 - Shane Kmet</t>
  </si>
  <si>
    <t>INC0576201 - 9/12/2025 - Raegan Munro</t>
  </si>
  <si>
    <t>INC0576200 - 9/12/2025 - Riley Thomas</t>
  </si>
  <si>
    <t>INC0576198 - 12/12/2025 - Raegan Munro</t>
  </si>
  <si>
    <t>INC0576198 - 11/12/2025 - Fred Shea</t>
  </si>
  <si>
    <t>INC0576198 - 10/12/2025 - Raegan Munro</t>
  </si>
  <si>
    <t>INC0576198 - 9/12/2025 - Clair Neate</t>
  </si>
  <si>
    <t>INC0576198 - 9/12/2025 - Raegan Munro</t>
  </si>
  <si>
    <t>INC0576198 - 8/12/2025 - Pruthvish Patel</t>
  </si>
  <si>
    <t>INC0576179 - 10/12/2025 - Matthew Lever</t>
  </si>
  <si>
    <t>INC0576179 - 10/12/2025 - Fred Shea</t>
  </si>
  <si>
    <t>INC0576179 - 10/12/2025 - Andy Phan</t>
  </si>
  <si>
    <t>INC0576179 - 9/12/2025 - Andy Phan</t>
  </si>
  <si>
    <t>INC0576175 - 10/12/2025 - Andy Phan</t>
  </si>
  <si>
    <t>INC0576175 - 10/12/2025 - Matthew Lever</t>
  </si>
  <si>
    <t>INC0576157 - 9/12/2025 - Shane Kmet</t>
  </si>
  <si>
    <t>INC0576157 - 9/12/2025 - Riley Thomas</t>
  </si>
  <si>
    <t>INC0576152 - 8/12/2025 - Zoe O'Brien</t>
  </si>
  <si>
    <t>INC0576133 - 12/12/2025 - Gilbert Noble</t>
  </si>
  <si>
    <t>INC0576120 - 8/12/2025 - Andy Phan</t>
  </si>
  <si>
    <t>INC0576117 - 8/12/2025 - Pruthvish Patel</t>
  </si>
  <si>
    <t>INC0576093 - 8/12/2025 - Pruthvish Patel</t>
  </si>
  <si>
    <t>INC0576093 - 8/12/2025 - Raegan Munro</t>
  </si>
  <si>
    <t>INC0576090 - 8/12/2025 - Pruthvish Patel</t>
  </si>
  <si>
    <t>INC0576087 - 12/12/2025 - Pruthvish Patel</t>
  </si>
  <si>
    <t>INC0576087 - 11/12/2025 - Raegan Munro</t>
  </si>
  <si>
    <t>INC0576087 - 10/12/2025 - Raegan Munro</t>
  </si>
  <si>
    <t>INC0576087 - 9/12/2025 - Raegan Munro</t>
  </si>
  <si>
    <t>INC0576085 - 12/12/2025 - Raegan Munro</t>
  </si>
  <si>
    <t>INC0576085 - 11/12/2025 - Raegan Munro</t>
  </si>
  <si>
    <t>INC0576085 - 10/12/2025 - George Knight</t>
  </si>
  <si>
    <t>INC0576085 - 9/12/2025 - Raegan Munro</t>
  </si>
  <si>
    <t>INC0576085 - 8/12/2025 - Raegan Munro</t>
  </si>
  <si>
    <t>INC0576075 - 11/12/2025 - Fred Shea</t>
  </si>
  <si>
    <t>INC0576075 - 11/12/2025 - Raegan Munro</t>
  </si>
  <si>
    <t>INC0576075 - 10/12/2025 - George Knight</t>
  </si>
  <si>
    <t>INC0576075 - 9/12/2025 - Raegan Munro</t>
  </si>
  <si>
    <t>INC0576075 - 8/12/2025 - Riley Thomas</t>
  </si>
  <si>
    <t>INC0576075 - 8/12/2025 - Pruthvish Patel</t>
  </si>
  <si>
    <t>INC0576075 - 8/12/2025 - Raegan Munro</t>
  </si>
  <si>
    <t>INC0576073 - 12/12/2025 - Fred Shea</t>
  </si>
  <si>
    <t>INC0576073 - 11/12/2025 - Cameron Horn</t>
  </si>
  <si>
    <t>INC0576073 - 9/12/2025 - Gilbert Noble</t>
  </si>
  <si>
    <t>INC0576073 - 8/12/2025 - Shane Kmet</t>
  </si>
  <si>
    <t>INC0576044 - 8/12/2025 - Zoe O'Brien</t>
  </si>
  <si>
    <t>INC0576029 - 8/12/2025 - Gilbert Noble</t>
  </si>
  <si>
    <t>INC0576022 - 12/12/2025 - Andy Phan</t>
  </si>
  <si>
    <t>INC0576022 - 11/12/2025 - Andy Phan</t>
  </si>
  <si>
    <t>INC0576022 - 9/12/2025 - Andy Phan</t>
  </si>
  <si>
    <t>INC0576022 - 8/12/2025 - Andy Phan</t>
  </si>
  <si>
    <t>INC0576001 - 9/12/2025 - Riley Thomas</t>
  </si>
  <si>
    <t>INC0576001 - 9/12/2025 - Raegan Munro</t>
  </si>
  <si>
    <t>INC0576001 - 8/12/2025 - Raegan Munro</t>
  </si>
  <si>
    <t>INC0575995 - 12/12/2025 - Raegan Munro</t>
  </si>
  <si>
    <t>INC0575995 - 11/12/2025 - Raegan Munro</t>
  </si>
  <si>
    <t>INC0575995 - 10/12/2025 - Pruthvish Patel</t>
  </si>
  <si>
    <t>INC0575995 - 8/12/2025 - Zoe O'Brien</t>
  </si>
  <si>
    <t>INC0575983 - 8/12/2025 - Cameron Horn</t>
  </si>
  <si>
    <t>INC0575982 - 9/12/2025 - Pruthvish Patel</t>
  </si>
  <si>
    <t>INC0575982 - 8/12/2025 - Shane Kmet</t>
  </si>
  <si>
    <t>INC0575961 - 10/12/2025 - Shane Kmet</t>
  </si>
  <si>
    <t>INC0575961 - 10/12/2025 - Andy Phan</t>
  </si>
  <si>
    <t>INC0575950 - 11/12/2025 - Cameron Horn</t>
  </si>
  <si>
    <t>INC0575950 - 9/12/2025 - Gilbert Noble</t>
  </si>
  <si>
    <t>INC0575950 - 8/12/2025 - Gilbert Noble</t>
  </si>
  <si>
    <t>INC0575947 - 12/12/2025 - Gilbert Noble</t>
  </si>
  <si>
    <t>INC0575947 - 11/12/2025 - Gilbert Noble</t>
  </si>
  <si>
    <t>INC0575947 - 9/12/2025 - Gilbert Noble</t>
  </si>
  <si>
    <t>INC0575947 - 8/12/2025 - Gilbert Noble</t>
  </si>
  <si>
    <t>INC0575921 - 8/12/2025 - Gilbert Noble</t>
  </si>
  <si>
    <t>INC0575900 - 8/12/2025 - Ryan Bell</t>
  </si>
  <si>
    <t>INC0575842 - 12/12/2025 - Andy Phan</t>
  </si>
  <si>
    <t>INC0575842 - 11/12/2025 - Andy Phan</t>
  </si>
  <si>
    <t>INC0575842 - 10/12/2025 - Tiffany Haw</t>
  </si>
  <si>
    <t>INC0575811 - 9/12/2025 - Gilbert Noble</t>
  </si>
  <si>
    <t>INC0575811 - 8/12/2025 - Gilbert Noble</t>
  </si>
  <si>
    <t>INC0575787 - 9/12/2025 - Raegan Munro</t>
  </si>
  <si>
    <t>INC0575762 - 8/12/2025 - Riley Thomas</t>
  </si>
  <si>
    <t>INC0575741 - 12/12/2025 - Andy Phan</t>
  </si>
  <si>
    <t>INC0575741 - 10/12/2025 - Andy Phan</t>
  </si>
  <si>
    <t>INC0575741 - 10/12/2025 - Tiffany Haw</t>
  </si>
  <si>
    <t>INC0575714 - 11/12/2025 - Raegan Munro</t>
  </si>
  <si>
    <t>INC0575714 - 10/12/2025 - George Knight</t>
  </si>
  <si>
    <t>INC0575714 - 9/12/2025 - George Knight</t>
  </si>
  <si>
    <t>INC0575714 - 8/12/2025 - Raegan Munro</t>
  </si>
  <si>
    <t>INC0575706 - 8/12/2025 - Ruey Lim</t>
  </si>
  <si>
    <t>INC0575706 - 8/12/2025 - Raegan Munro</t>
  </si>
  <si>
    <t>INC0575686 - 8/12/2025 - Gilbert Noble</t>
  </si>
  <si>
    <t>INC0575686 - 8/12/2025 - Ruey Lim</t>
  </si>
  <si>
    <t>INC0575686 - 8/12/2025 - Raegan Munro</t>
  </si>
  <si>
    <t>INC0575672 - 12/12/2025 - Pruthvish Patel</t>
  </si>
  <si>
    <t>INC0575672 - 11/12/2025 - Fred Shea</t>
  </si>
  <si>
    <t>INC0575672 - 10/12/2025 - Raegan Munro</t>
  </si>
  <si>
    <t>INC0575672 - 8/12/2025 - Shane Kmet</t>
  </si>
  <si>
    <t>INC0575627 - 8/12/2025 - Pruthvish Patel</t>
  </si>
  <si>
    <t>INC0575626 - 12/12/2025 - Gilbert Noble</t>
  </si>
  <si>
    <t>INC0575626 - 12/12/2025 - Cameron Horn</t>
  </si>
  <si>
    <t>INC0575626 - 12/12/2025 - Pruthvish Patel</t>
  </si>
  <si>
    <t>INC0575590 - 8/12/2025 - Shane Kmet</t>
  </si>
  <si>
    <t>INC0575566 - 11/12/2025 - Cameron Horn</t>
  </si>
  <si>
    <t>INC0575566 - 10/12/2025 - Pruthvish Patel</t>
  </si>
  <si>
    <t>INC0575566 - 8/12/2025 - Gilbert Noble</t>
  </si>
  <si>
    <t>INC0575554 - 10/12/2025 - Pruthvish Patel</t>
  </si>
  <si>
    <t>INC0575554 - 8/12/2025 - Andy Phan</t>
  </si>
  <si>
    <t>INC0575551 - 9/12/2025 - Ruey Lim</t>
  </si>
  <si>
    <t>INC0575551 - 9/12/2025 - Raegan Munro</t>
  </si>
  <si>
    <t>INC0575546 - 9/12/2025 - Fred Shea</t>
  </si>
  <si>
    <t>INC0575511 - 8/12/2025 - Shane Kmet</t>
  </si>
  <si>
    <t>INC0575510 - 11/12/2025 - Gilbert Noble</t>
  </si>
  <si>
    <t>INC0575510 - 9/12/2025 - Gilbert Noble</t>
  </si>
  <si>
    <t>INC0575510 - 9/12/2025 - Cameron Horn</t>
  </si>
  <si>
    <t>INC0575510 - 9/12/2025 - Pruthvish Patel</t>
  </si>
  <si>
    <t>INC0575501 - 8/12/2025 - Cameron Horn</t>
  </si>
  <si>
    <t>INC0575467 - 11/12/2025 - Raegan Munro</t>
  </si>
  <si>
    <t>INC0575467 - 11/12/2025 - Cameron Horn</t>
  </si>
  <si>
    <t>INC0575467 - 9/12/2025 - Shane Kmet</t>
  </si>
  <si>
    <t>INC0575445 - 9/12/2025 - Raegan Munro</t>
  </si>
  <si>
    <t>INC0575445 - 9/12/2025 - Fred Shea</t>
  </si>
  <si>
    <t>INC0575445 - 8/12/2025 - Raegan Munro</t>
  </si>
  <si>
    <t>INC0575408 - 9/12/2025 - Gilbert Noble</t>
  </si>
  <si>
    <t>INC0575408 - 8/12/2025 - Gilbert Noble</t>
  </si>
  <si>
    <t>INC0575405 - 8/12/2025 - Gilbert Noble</t>
  </si>
  <si>
    <t>INC0575389 - 10/12/2025 - Pruthvish Patel</t>
  </si>
  <si>
    <t>INC0575389 - 8/12/2025 - Andy Phan</t>
  </si>
  <si>
    <t>INC0575274 - 10/12/2025 - Pruthvish Patel</t>
  </si>
  <si>
    <t>INC0575274 - 8/12/2025 - Andy Phan</t>
  </si>
  <si>
    <t>INC0575255 - 10/12/2025 - Shane Kmet</t>
  </si>
  <si>
    <t>INC0575255 - 10/12/2025 - Raegan Munro</t>
  </si>
  <si>
    <t>INC0575255 - 9/12/2025 - Fred Shea</t>
  </si>
  <si>
    <t>INC0575152 - 12/12/2025 - Raegan Munro</t>
  </si>
  <si>
    <t>INC0575100 - 9/12/2025 - Ruey Lim</t>
  </si>
  <si>
    <t>INC0574961 - 8/12/2025 - Ruey Lim</t>
  </si>
  <si>
    <t>INC0574927 - 8/12/2025 - Gilbert Noble</t>
  </si>
  <si>
    <t>INC0574904 - 8/12/2025 - Andy Phan</t>
  </si>
  <si>
    <t>INC0574847 - 11/12/2025 - Pruthvish Patel</t>
  </si>
  <si>
    <t>INC0574847 - 11/12/2025 - Shane Kmet</t>
  </si>
  <si>
    <t>INC0574809 - 11/12/2025 - Fred Shea</t>
  </si>
  <si>
    <t>INC0574809 - 11/12/2025 - Raegan Munro</t>
  </si>
  <si>
    <t>INC0574809 - 10/12/2025 - Raegan Munro</t>
  </si>
  <si>
    <t>INC0574809 - 8/12/2025 - Gilbert Noble</t>
  </si>
  <si>
    <t>INC0574809 - 8/12/2025 - Clair Neate</t>
  </si>
  <si>
    <t>INC0574762 - 9/12/2025 - George Knight</t>
  </si>
  <si>
    <t>INC0574762 - 9/12/2025 - Fred Shea</t>
  </si>
  <si>
    <t>INC0574762 - 8/12/2025 - Shane Kmet</t>
  </si>
  <si>
    <t>INC0574762 - 8/12/2025 - Raegan Munro</t>
  </si>
  <si>
    <t>INC0574747 - 8/12/2025 - Riley Thomas</t>
  </si>
  <si>
    <t>INC0574629 - 9/12/2025 - Riley Thomas</t>
  </si>
  <si>
    <t>INC0574154 - 9/12/2025 - Raegan Munro</t>
  </si>
  <si>
    <t>INC0574154 - 9/12/2025 - Pruthvish Patel</t>
  </si>
  <si>
    <t>INC0574154 - 8/12/2025 - Riley Thomas</t>
  </si>
  <si>
    <t>INC0574154 - 8/12/2025 - Fred Shea</t>
  </si>
  <si>
    <t>INC0573772 - 8/12/2025 - Riley Thomas</t>
  </si>
  <si>
    <t>INC0573765 - 12/12/2025 - Pruthvish Patel</t>
  </si>
  <si>
    <t>INC0573765 - 11/12/2025 - Cameron Horn</t>
  </si>
  <si>
    <t>INC0573765 - 9/12/2025 - Shane Kmet</t>
  </si>
  <si>
    <t>INC0573765 - 9/12/2025 - Gilbert Noble</t>
  </si>
  <si>
    <t>INC0573765 - 8/12/2025 - Gilbert Noble</t>
  </si>
  <si>
    <t>INC0573429 - 8/12/2025 - Shane Kmet</t>
  </si>
  <si>
    <t>INC0573193 - 9/12/2025 - Fred Shea</t>
  </si>
  <si>
    <t>INC0573193 - 9/12/2025 - Raegan Munro</t>
  </si>
  <si>
    <t>INC0572922 - 8/12/2025 - Martyn Connor</t>
  </si>
  <si>
    <t>INC0572743 - 9/12/2025 - George Knight</t>
  </si>
  <si>
    <t>INC0572743 - 9/12/2025 - Cameron Horn</t>
  </si>
  <si>
    <t>INC0572623 - 8/12/2025 - Riley Thomas</t>
  </si>
  <si>
    <t>INC0572608 - 11/12/2025 - Raegan Munro</t>
  </si>
  <si>
    <t>INC0571961 - 8/12/2025 - Raegan Munro</t>
  </si>
  <si>
    <t>INC0571348 - 11/12/2025 - Cameron Horn</t>
  </si>
  <si>
    <t>INC0571246 - 9/12/2025 - Fred Shea</t>
  </si>
  <si>
    <t>INC0571214 - 9/12/2025 - Fred Shea</t>
  </si>
  <si>
    <t>INC0571177 - 12/12/2025 - Zoe O'Brien</t>
  </si>
  <si>
    <t>INC0571177 - 12/12/2025 - Shane Kmet</t>
  </si>
  <si>
    <t>INC0571177 - 12/12/2025 - Fred Shea</t>
  </si>
  <si>
    <t>INC0571177 - 12/12/2025 - Cameron Horn</t>
  </si>
  <si>
    <t>INC0571177 - 12/12/2025 - Pruthvish Patel</t>
  </si>
  <si>
    <t>INC0571177 - 11/12/2025 - Pruthvish Patel</t>
  </si>
  <si>
    <t>INC0571177 - 11/12/2025 - Fred Shea</t>
  </si>
  <si>
    <t>INC0571177 - 11/12/2025 - Cameron Horn</t>
  </si>
  <si>
    <t>INC0571177 - 10/12/2025 - Pruthvish Patel</t>
  </si>
  <si>
    <t>INC0571061 - 9/12/2025 - Fred Shea</t>
  </si>
  <si>
    <t>INC0570980 - 10/12/2025 - Shane Kmet</t>
  </si>
  <si>
    <t>INC0570980 - 9/12/2025 - Shane Kmet</t>
  </si>
  <si>
    <t>INC0570980 - 9/12/2025 - Raegan Munro</t>
  </si>
  <si>
    <t>INC0570530 - 9/12/2025 - Gilbert Noble</t>
  </si>
  <si>
    <t>INC0570301 - 12/12/2025 - Raegan Munro</t>
  </si>
  <si>
    <t>INC0570261 - 9/12/2025 - Raegan Munro</t>
  </si>
  <si>
    <t>INC0569312 - 9/12/2025 - Riley Thomas</t>
  </si>
  <si>
    <t>INC0569312 - 9/12/2025 - Shane Kmet</t>
  </si>
  <si>
    <t>INC0566067 - 9/12/2025 - Raegan Munro</t>
  </si>
  <si>
    <t>INC0566067 - 9/12/2025 - Shane Kmet</t>
  </si>
  <si>
    <t>INC0565089 - 12/12/2025 - Raegan Munro</t>
  </si>
  <si>
    <t>INC0565089 - 11/12/2025 - Cameron Horn</t>
  </si>
  <si>
    <t>INC0565089 - 10/12/2025 - Shane Kmet</t>
  </si>
  <si>
    <t>INC0565089 - 10/12/2025 - Ruey Lim</t>
  </si>
  <si>
    <t>INC0565089 - 9/12/2025 - Riley Thomas</t>
  </si>
  <si>
    <t>INC0565089 - 8/12/2025 - Ruey Lim</t>
  </si>
  <si>
    <t>INC0564885 - 9/12/2025 - Gilbert Noble</t>
  </si>
  <si>
    <t>INC0564320 - 9/12/2025 - Gilbert Noble</t>
  </si>
  <si>
    <t>INC0536201 - 9/12/2025 - George Knight</t>
  </si>
  <si>
    <t>RITM0271536 - 12/12/2025 - Zoe O'Brien</t>
  </si>
  <si>
    <t>RITM0271531 - 12/12/2025 - Zoe O'Brien</t>
  </si>
  <si>
    <t>RITM0271526 - 12/12/2025 - Shane Kmet</t>
  </si>
  <si>
    <t>RITM0271518 - 12/12/2025 - Gilbert Noble</t>
  </si>
  <si>
    <t>RITM0271512 - 12/12/2025 - Shane Kmet</t>
  </si>
  <si>
    <t>RITM0271510 - 12/12/2025 - Andy Phan</t>
  </si>
  <si>
    <t>RITM0271314 - 12/12/2025 - Shane Kmet</t>
  </si>
  <si>
    <t>RITM0271177 - 12/12/2025 - Gilbert Noble</t>
  </si>
  <si>
    <t>RITM0271505 - 12/12/2025 - Gilbert Noble</t>
  </si>
  <si>
    <t>RITM0271481 - 12/12/2025 - Gilbert Noble</t>
  </si>
  <si>
    <t>RITM0271504 - 12/12/2025 - Shane Kmet</t>
  </si>
  <si>
    <t>RITM0271491 - 12/12/2025 - Andy Phan</t>
  </si>
  <si>
    <t>RITM0271499 - 12/12/2025 - Ruey Lim</t>
  </si>
  <si>
    <t>RITM0270616 - 12/12/2025 - Shane Kmet</t>
  </si>
  <si>
    <t>RITM0269851 - 12/12/2025 - Andy Phan</t>
  </si>
  <si>
    <t>RITM0271492 - 12/12/2025 - Zahra Gholami</t>
  </si>
  <si>
    <t>RITM0271494 - 12/12/2025 - Andy Phan</t>
  </si>
  <si>
    <t>RITM0271090 - 12/12/2025 - Zahra Gholami</t>
  </si>
  <si>
    <t>RITM0271493 - 12/12/2025 - Shane Kmet</t>
  </si>
  <si>
    <t>RITM0271489 - 12/12/2025 - Andy Phan</t>
  </si>
  <si>
    <t>RITM0271489 - 12/12/2025 - Clair Neate</t>
  </si>
  <si>
    <t>RITM0271399 - 12/12/2025 - Zoe O'Brien</t>
  </si>
  <si>
    <t>RITM0271374 - 12/12/2025 - Zoe O'Brien</t>
  </si>
  <si>
    <t>RITM0271475 - 12/12/2025 - Shane Kmet</t>
  </si>
  <si>
    <t>RITM0271475 - 12/12/2025 - Andy Phan</t>
  </si>
  <si>
    <t>RITM0271482 - 12/12/2025 - Raegan Munro</t>
  </si>
  <si>
    <t>RITM0271461 - 12/12/2025 - Shane Kmet</t>
  </si>
  <si>
    <t>RITM0271459 - 12/12/2025 - Andy Phan</t>
  </si>
  <si>
    <t>RITM0271455 - 12/12/2025 - Andy Phan</t>
  </si>
  <si>
    <t>RITM0271446 - 12/12/2025 - Zoe O'Brien</t>
  </si>
  <si>
    <t>RITM0271446 - 12/12/2025 - Raegan Munro</t>
  </si>
  <si>
    <t>RITM0271445 - 12/12/2025 - Zoe O'Brien</t>
  </si>
  <si>
    <t>RITM0271445 - 12/12/2025 - Raegan Munro</t>
  </si>
  <si>
    <t>RITM0271436 - 12/12/2025 - Cameron Horn</t>
  </si>
  <si>
    <t>RITM0270802 - 12/12/2025 - Raegan Munro</t>
  </si>
  <si>
    <t>RITM0270802 - 12/12/2025 - Andy Phan</t>
  </si>
  <si>
    <t>RITM0271432 - 12/12/2025 - Cameron Horn</t>
  </si>
  <si>
    <t>RITM0271432 - 12/12/2025 - Ruey Lim</t>
  </si>
  <si>
    <t>RITM0271432 - 12/12/2025 - Pruthvish Patel</t>
  </si>
  <si>
    <t>RITM0271282 - 12/12/2025 - Pruthvish Patel</t>
  </si>
  <si>
    <t>RITM0271286 - 12/12/2025 - Ruey Lim</t>
  </si>
  <si>
    <t>RITM0271286 - 12/12/2025 - Andy Phan</t>
  </si>
  <si>
    <t>RITM0271419 - 12/12/2025 - Andy Phan</t>
  </si>
  <si>
    <t>RITM0271421 - 12/12/2025 - Ruey Lim</t>
  </si>
  <si>
    <t>RITM0271421 - 12/12/2025 - Andy Phan</t>
  </si>
  <si>
    <t>RITM0271417 - 12/12/2025 - Shane Kmet</t>
  </si>
  <si>
    <t>RITM0271416 - 12/12/2025 - Shane Kmet</t>
  </si>
  <si>
    <t>RITM0271416 - 12/12/2025 - Zahra Gholami</t>
  </si>
  <si>
    <t>RITM0271415 - 12/12/2025 - Shane Kmet</t>
  </si>
  <si>
    <t>RITM0271413 - 12/12/2025 - Andy Phan</t>
  </si>
  <si>
    <t>RITM0271412 - 12/12/2025 - Andy Phan</t>
  </si>
  <si>
    <t>RITM0271377 - 12/12/2025 - Zoe O'Brien</t>
  </si>
  <si>
    <t>RITM0271411 - 12/12/2025 - Zoe O'Brien</t>
  </si>
  <si>
    <t>RITM0271401 - 12/12/2025 - Fred Shea</t>
  </si>
  <si>
    <t>RITM0271400 - 12/12/2025 - Andy Phan</t>
  </si>
  <si>
    <t>RITM0271371 - 12/12/2025 - Andy Phan</t>
  </si>
  <si>
    <t>RITM0271395 - 12/12/2025 - Ruey Lim</t>
  </si>
  <si>
    <t>RITM0271395 - 12/12/2025 - Andy Phan</t>
  </si>
  <si>
    <t>RITM0271394 - 12/12/2025 - Zoe O'Brien</t>
  </si>
  <si>
    <t>RITM0271394 - 12/12/2025 - Andy Phan</t>
  </si>
  <si>
    <t>RITM0271393 - 12/12/2025 - Raegan Munro</t>
  </si>
  <si>
    <t>RITM0271393 - 12/12/2025 - Andy Phan</t>
  </si>
  <si>
    <t>RITM0271391 - 12/12/2025 - Ruey Lim</t>
  </si>
  <si>
    <t>RITM0271368 - 12/12/2025 - Andy Phan</t>
  </si>
  <si>
    <t>RITM0271367 - 12/12/2025 - Andy Phan</t>
  </si>
  <si>
    <t>RITM0271365 - 12/12/2025 - Andy Phan</t>
  </si>
  <si>
    <t>RITM0271384 - 12/12/2025 - Ruey Lim</t>
  </si>
  <si>
    <t>RITM0271384 - 12/12/2025 - Pruthvish Patel</t>
  </si>
  <si>
    <t>RITM0271383 - 12/12/2025 - Liam Bryan</t>
  </si>
  <si>
    <t>RITM0271383 - 12/12/2025 - Cameron Horn</t>
  </si>
  <si>
    <t>RITM0271375 - 12/12/2025 - Cameron Horn</t>
  </si>
  <si>
    <t>RITM0271372 - 11/12/2025 - George Knight</t>
  </si>
  <si>
    <t>RITM0271344 - 11/12/2025 - George Knight</t>
  </si>
  <si>
    <t>RITM0271051 - 12/12/2025 - Cameron Horn</t>
  </si>
  <si>
    <t>RITM0271366 - 12/12/2025 - Gilbert Noble</t>
  </si>
  <si>
    <t>RITM0271366 - 11/12/2025 - Shane Kmet</t>
  </si>
  <si>
    <t>RITM0271360 - 11/12/2025 - Shane Kmet</t>
  </si>
  <si>
    <t>RITM0271356 - 12/12/2025 - Raegan Munro</t>
  </si>
  <si>
    <t>RITM0271356 - 11/12/2025 - George Knight</t>
  </si>
  <si>
    <t>RITM0271355 - 11/12/2025 - Shane Kmet</t>
  </si>
  <si>
    <t>RITM0271353 - 12/12/2025 - Ruey Lim</t>
  </si>
  <si>
    <t>RITM0271353 - 11/12/2025 - Zoe O'Brien</t>
  </si>
  <si>
    <t>RITM0271351 - 11/12/2025 - Zoe O'Brien</t>
  </si>
  <si>
    <t>RITM0271345 - 11/12/2025 - Andy Phan</t>
  </si>
  <si>
    <t>RITM0271347 - 11/12/2025 - Andy Phan</t>
  </si>
  <si>
    <t>RITM0271342 - 12/12/2025 - Gilbert Noble</t>
  </si>
  <si>
    <t>RITM0271342 - 11/12/2025 - Andy Phan</t>
  </si>
  <si>
    <t>RITM0271337 - 11/12/2025 - Gilbert Noble</t>
  </si>
  <si>
    <t>RITM0271337 - 11/12/2025 - Shane Kmet</t>
  </si>
  <si>
    <t>RITM0271334 - 11/12/2025 - Shane Kmet</t>
  </si>
  <si>
    <t>RITM0271332 - 11/12/2025 - Shane Kmet</t>
  </si>
  <si>
    <t>RITM0271329 - 11/12/2025 - Shane Kmet</t>
  </si>
  <si>
    <t>RITM0271321 - 11/12/2025 - Andy Phan</t>
  </si>
  <si>
    <t>RITM0269128 - 12/12/2025 - Raegan Munro</t>
  </si>
  <si>
    <t>RITM0269128 - 11/12/2025 - Andy Phan</t>
  </si>
  <si>
    <t>RITM0269129 - 12/12/2025 - Raegan Munro</t>
  </si>
  <si>
    <t>RITM0269129 - 11/12/2025 - Andy Phan</t>
  </si>
  <si>
    <t>RITM0271327 - 12/12/2025 - Gilbert Noble</t>
  </si>
  <si>
    <t>RITM0271327 - 11/12/2025 - Andy Phan</t>
  </si>
  <si>
    <t>RITM0271322 - 11/12/2025 - Ruey Lim</t>
  </si>
  <si>
    <t>RITM0271304 - 11/12/2025 - Ruey Lim</t>
  </si>
  <si>
    <t>RITM0271318 - 11/12/2025 - Ruey Lim</t>
  </si>
  <si>
    <t>RITM0271308 - 12/12/2025 - Gilbert Noble</t>
  </si>
  <si>
    <t>RITM0271308 - 11/12/2025 - Andy Phan</t>
  </si>
  <si>
    <t>RITM0271310 - 11/12/2025 - Fred Shea</t>
  </si>
  <si>
    <t>RITM0271306 - 11/12/2025 - Clair Neate</t>
  </si>
  <si>
    <t>RITM0271306 - 11/12/2025 - Raegan Munro</t>
  </si>
  <si>
    <t>RITM0271298 - 12/12/2025 - Raegan Munro</t>
  </si>
  <si>
    <t>RITM0271298 - 11/12/2025 - Clair Neate</t>
  </si>
  <si>
    <t>RITM0271082 - 12/12/2025 - Gilbert Noble</t>
  </si>
  <si>
    <t>RITM0271082 - 11/12/2025 - Raegan Munro</t>
  </si>
  <si>
    <t>RITM0271302 - 11/12/2025 - Cameron Horn</t>
  </si>
  <si>
    <t>RITM0271301 - 11/12/2025 - Gilbert Noble</t>
  </si>
  <si>
    <t>RITM0271301 - 11/12/2025 - Andy Phan</t>
  </si>
  <si>
    <t>RITM0271290 - 12/12/2025 - Andy Phan</t>
  </si>
  <si>
    <t>RITM0271290 - 11/12/2025 - Raegan Munro</t>
  </si>
  <si>
    <t>RITM0271290 - 11/12/2025 - Shane Kmet</t>
  </si>
  <si>
    <t>RITM0271288 - 12/12/2025 - Gilbert Noble</t>
  </si>
  <si>
    <t>RITM0271288 - 11/12/2025 - Cameron Horn</t>
  </si>
  <si>
    <t>RITM0271278 - 11/12/2025 - Raegan Munro</t>
  </si>
  <si>
    <t>RITM0271270 - 12/12/2025 - Gilbert Noble</t>
  </si>
  <si>
    <t>RITM0271270 - 11/12/2025 - Andy Phan</t>
  </si>
  <si>
    <t>RITM0271270 - 11/12/2025 - Cameron Horn</t>
  </si>
  <si>
    <t>RITM0271268 - 12/12/2025 - Andy Phan</t>
  </si>
  <si>
    <t>RITM0271268 - 11/12/2025 - Andy Phan</t>
  </si>
  <si>
    <t>RITM0271267 - 11/12/2025 - Pruthvish Patel</t>
  </si>
  <si>
    <t>RITM0271265 - 12/12/2025 - Gilbert Noble</t>
  </si>
  <si>
    <t>RITM0271265 - 11/12/2025 - Ruey Lim</t>
  </si>
  <si>
    <t>RITM0271265 - 11/12/2025 - Cameron Horn</t>
  </si>
  <si>
    <t>RITM0271260 - 12/12/2025 - Gilbert Noble</t>
  </si>
  <si>
    <t>RITM0271260 - 11/12/2025 - George Knight</t>
  </si>
  <si>
    <t>RITM0271258 - 11/12/2025 - Gilbert Noble</t>
  </si>
  <si>
    <t>RITM0271258 - 11/12/2025 - Shane Kmet</t>
  </si>
  <si>
    <t>RITM0271257 - 12/12/2025 - Andy Phan</t>
  </si>
  <si>
    <t>RITM0271257 - 11/12/2025 - Raegan Munro</t>
  </si>
  <si>
    <t>RITM0271251 - 12/12/2025 - Gilbert Noble</t>
  </si>
  <si>
    <t>RITM0271251 - 11/12/2025 - Shane Kmet</t>
  </si>
  <si>
    <t>RITM0271251 - 11/12/2025 - George Knight</t>
  </si>
  <si>
    <t>RITM0271250 - 11/12/2025 - Raegan Munro</t>
  </si>
  <si>
    <t>RITM0271248 - 12/12/2025 - Ruey Lim</t>
  </si>
  <si>
    <t>RITM0271248 - 11/12/2025 - Cameron Horn</t>
  </si>
  <si>
    <t>RITM0271247 - 12/12/2025 - Cameron Horn</t>
  </si>
  <si>
    <t>RITM0271247 - 12/12/2025 - Raegan Munro</t>
  </si>
  <si>
    <t>RITM0271247 - 11/12/2025 - Ruey Lim</t>
  </si>
  <si>
    <t>RITM0271238 - 11/12/2025 - Cameron Horn</t>
  </si>
  <si>
    <t>RITM0271243 - 11/12/2025 - Cameron Horn</t>
  </si>
  <si>
    <t>RITM0271239 - 11/12/2025 - Cameron Horn</t>
  </si>
  <si>
    <t>RITM0271237 - 11/12/2025 - Cameron Horn</t>
  </si>
  <si>
    <t>RITM0271230 - 11/12/2025 - Cameron Horn</t>
  </si>
  <si>
    <t>RITM0271231 - 11/12/2025 - Cameron Horn</t>
  </si>
  <si>
    <t>RITM0271233 - 11/12/2025 - Cameron Horn</t>
  </si>
  <si>
    <t>RITM0271227 - 11/12/2025 - Gilbert Noble</t>
  </si>
  <si>
    <t>RITM0271227 - 11/12/2025 - Fred Shea</t>
  </si>
  <si>
    <t>RITM0271222 - 12/12/2025 - Gilbert Noble</t>
  </si>
  <si>
    <t>RITM0271222 - 11/12/2025 - George Knight</t>
  </si>
  <si>
    <t>RITM0271221 - 12/12/2025 - Cameron Horn</t>
  </si>
  <si>
    <t>RITM0271216 - 10/12/2025 - Shane Kmet</t>
  </si>
  <si>
    <t>RITM0271130 - 11/12/2025 - George Knight</t>
  </si>
  <si>
    <t>RITM0271215 - 10/12/2025 - Shane Kmet</t>
  </si>
  <si>
    <t>RITM0271211 - 10/12/2025 - Shane Kmet</t>
  </si>
  <si>
    <t>RITM0270897 - 12/12/2025 - Fred Shea</t>
  </si>
  <si>
    <t>RITM0271208 - 10/12/2025 - Shane Kmet</t>
  </si>
  <si>
    <t>RITM0271206 - 11/12/2025 - Zoe O'Brien</t>
  </si>
  <si>
    <t>RITM0271205 - 12/12/2025 - Andy Phan</t>
  </si>
  <si>
    <t>RITM0271205 - 11/12/2025 - Shane Kmet</t>
  </si>
  <si>
    <t>RITM0271204 - 12/12/2025 - Andy Phan</t>
  </si>
  <si>
    <t>RITM0271204 - 11/12/2025 - Raegan Munro</t>
  </si>
  <si>
    <t>RITM0271203 - 12/12/2025 - Shane Kmet</t>
  </si>
  <si>
    <t>RITM0271203 - 12/12/2025 - Gilbert Noble</t>
  </si>
  <si>
    <t>RITM0271203 - 11/12/2025 - Ryan Bell</t>
  </si>
  <si>
    <t>RITM0269732 - 11/12/2025 - Cameron Horn</t>
  </si>
  <si>
    <t>RITM0269733 - 11/12/2025 - Cameron Horn</t>
  </si>
  <si>
    <t>RITM0270889 - 12/12/2025 - Liam Bryan</t>
  </si>
  <si>
    <t>RITM0270889 - 11/12/2025 - Andy Phan</t>
  </si>
  <si>
    <t>RITM0271201 - 12/12/2025 - Andy Phan</t>
  </si>
  <si>
    <t>RITM0271201 - 11/12/2025 - Andy Phan</t>
  </si>
  <si>
    <t>RITM0271194 - 12/12/2025 - Raegan Munro</t>
  </si>
  <si>
    <t>RITM0271194 - 11/12/2025 - George Knight</t>
  </si>
  <si>
    <t>RITM0271199 - 12/12/2025 - Shane Kmet</t>
  </si>
  <si>
    <t>RITM0271199 - 11/12/2025 - Ruey Lim</t>
  </si>
  <si>
    <t>RITM0271198 - 10/12/2025 - Shane Kmet</t>
  </si>
  <si>
    <t>RITM0271196 - 10/12/2025 - Shane Kmet</t>
  </si>
  <si>
    <t>RITM0271192 - 11/12/2025 - Cameron Horn</t>
  </si>
  <si>
    <t>RITM0271191 - 10/12/2025 - Shane Kmet</t>
  </si>
  <si>
    <t>RITM0271190 - 11/12/2025 - Cameron Horn</t>
  </si>
  <si>
    <t>RITM0271189 - 11/12/2025 - Cameron Horn</t>
  </si>
  <si>
    <t>RITM0271184 - 11/12/2025 - Raegan Munro</t>
  </si>
  <si>
    <t>RITM0271183 - 12/12/2025 - Ruey Lim</t>
  </si>
  <si>
    <t>RITM0271183 - 12/12/2025 - Raegan Munro</t>
  </si>
  <si>
    <t>RITM0271183 - 11/12/2025 - Raegan Munro</t>
  </si>
  <si>
    <t>RITM0271181 - 10/12/2025 - Ruey Lim</t>
  </si>
  <si>
    <t>RITM0271179 - 10/12/2025 - Matthew Lever</t>
  </si>
  <si>
    <t>RITM0271179 - 10/12/2025 - Ryan Bell</t>
  </si>
  <si>
    <t>RITM0271179 - 10/12/2025 - Pruthvish Patel</t>
  </si>
  <si>
    <t>RITM0271167 - 12/12/2025 - Raegan Munro</t>
  </si>
  <si>
    <t>RITM0271167 - 11/12/2025 - Martyn Connor</t>
  </si>
  <si>
    <t>RITM0271167 - 10/12/2025 - Matthew Lever</t>
  </si>
  <si>
    <t>RITM0271166 - 11/12/2025 - Gilbert Noble</t>
  </si>
  <si>
    <t>RITM0271166 - 10/12/2025 - Clair Neate</t>
  </si>
  <si>
    <t>RITM0271168 - 11/12/2025 - Gilbert Noble</t>
  </si>
  <si>
    <t>RITM0271168 - 11/12/2025 - George Knight</t>
  </si>
  <si>
    <t>RITM0271157 - 11/12/2025 - Raegan Munro</t>
  </si>
  <si>
    <t>RITM0271165 - 11/12/2025 - Raegan Munro</t>
  </si>
  <si>
    <t>RITM0271165 - 10/12/2025 - Shane Kmet</t>
  </si>
  <si>
    <t>RITM0271165 - 10/12/2025 - Fred Shea</t>
  </si>
  <si>
    <t>RITM0271164 - 12/12/2025 - Raegan Munro</t>
  </si>
  <si>
    <t>RITM0271164 - 11/12/2025 - Martyn Connor</t>
  </si>
  <si>
    <t>RITM0271164 - 10/12/2025 - Matthew Lever</t>
  </si>
  <si>
    <t>RITM0271162 - 12/12/2025 - Raegan Munro</t>
  </si>
  <si>
    <t>RITM0271162 - 11/12/2025 - Martyn Connor</t>
  </si>
  <si>
    <t>RITM0271162 - 10/12/2025 - Matthew Lever</t>
  </si>
  <si>
    <t>RITM0271161 - 12/12/2025 - Raegan Munro</t>
  </si>
  <si>
    <t>RITM0271161 - 11/12/2025 - Martyn Connor</t>
  </si>
  <si>
    <t>RITM0271161 - 10/12/2025 - Matthew Lever</t>
  </si>
  <si>
    <t>RITM0271159 - 10/12/2025 - Shane Kmet</t>
  </si>
  <si>
    <t>RITM0270930 - 10/12/2025 - Shane Kmet</t>
  </si>
  <si>
    <t>RITM0271134 - 10/12/2025 - Matthew Lever</t>
  </si>
  <si>
    <t>RITM0271134 - 10/12/2025 - Andy Phan</t>
  </si>
  <si>
    <t>RITM0271154 - 10/12/2025 - Matthew Lever</t>
  </si>
  <si>
    <t>RITM0271154 - 10/12/2025 - Ruey Lim</t>
  </si>
  <si>
    <t>RITM0271145 - 10/12/2025 - Shane Kmet</t>
  </si>
  <si>
    <t>RITM0271143 - 10/12/2025 - Shane Kmet</t>
  </si>
  <si>
    <t>RITM0271141 - 10/12/2025 - Andy Phan</t>
  </si>
  <si>
    <t>RITM0271138 - 10/12/2025 - Raegan Munro</t>
  </si>
  <si>
    <t>RITM0271132 - 10/12/2025 - Raegan Munro</t>
  </si>
  <si>
    <t>RITM0271130 - 11/12/2025 - Raegan Munro</t>
  </si>
  <si>
    <t>RITM0271130 - 10/12/2025 - Matthew Lever</t>
  </si>
  <si>
    <t>RITM0271130 - 10/12/2025 - Raegan Munro</t>
  </si>
  <si>
    <t>RITM0271128 - 11/12/2025 - Raegan Munro</t>
  </si>
  <si>
    <t>RITM0271128 - 10/12/2025 - Raegan Munro</t>
  </si>
  <si>
    <t>RITM0271127 - 10/12/2025 - Pruthvish Patel</t>
  </si>
  <si>
    <t>RITM0271127 - 10/12/2025 - Raegan Munro</t>
  </si>
  <si>
    <t>RITM0271126 - 11/12/2025 - Raegan Munro</t>
  </si>
  <si>
    <t>RITM0271126 - 10/12/2025 - Andy Phan</t>
  </si>
  <si>
    <t>RITM0271125 - 10/12/2025 - Andy Phan</t>
  </si>
  <si>
    <t>RITM0271118 - 10/12/2025 - Andy Phan</t>
  </si>
  <si>
    <t>RITM0271122 - 10/12/2025 - Raegan Munro</t>
  </si>
  <si>
    <t>RITM0271119 - 10/12/2025 - Shane Kmet</t>
  </si>
  <si>
    <t>RITM0271117 - 11/12/2025 - Raegan Munro</t>
  </si>
  <si>
    <t>RITM0271117 - 10/12/2025 - George Knight</t>
  </si>
  <si>
    <t>RITM0271117 - 10/12/2025 - Andy Phan</t>
  </si>
  <si>
    <t>RITM0271098 - 12/12/2025 - Gilbert Noble</t>
  </si>
  <si>
    <t>RITM0271098 - 11/12/2025 - Shane Kmet</t>
  </si>
  <si>
    <t>RITM0271098 - 11/12/2025 - Raegan Munro</t>
  </si>
  <si>
    <t>RITM0271098 - 10/12/2025 - Raegan Munro</t>
  </si>
  <si>
    <t>RITM0271069 - 10/12/2025 - George Knight</t>
  </si>
  <si>
    <t>RITM0271092 - 11/12/2025 - Ryan Bell</t>
  </si>
  <si>
    <t>RITM0271092 - 10/12/2025 - Raegan Munro</t>
  </si>
  <si>
    <t>RITM0271096 - 12/12/2025 - Gilbert Noble</t>
  </si>
  <si>
    <t>RITM0271096 - 11/12/2025 - Andy Phan</t>
  </si>
  <si>
    <t>RITM0271096 - 10/12/2025 - Raegan Munro</t>
  </si>
  <si>
    <t>RITM0271108 - 12/12/2025 - Gilbert Noble</t>
  </si>
  <si>
    <t>RITM0271108 - 11/12/2025 - Zoe O'Brien</t>
  </si>
  <si>
    <t>RITM0271108 - 10/12/2025 - Clair Neate</t>
  </si>
  <si>
    <t>RITM0271105 - 10/12/2025 - Shane Kmet</t>
  </si>
  <si>
    <t>RITM0271104 - 10/12/2025 - Pruthvish Patel</t>
  </si>
  <si>
    <t>RITM0271104 - 10/12/2025 - Matthew Lever</t>
  </si>
  <si>
    <t>RITM0271099 - 12/12/2025 - Raegan Munro</t>
  </si>
  <si>
    <t>RITM0271099 - 11/12/2025 - George Knight</t>
  </si>
  <si>
    <t>RITM0271099 - 11/12/2025 - Raegan Munro</t>
  </si>
  <si>
    <t>RITM0271099 - 10/12/2025 - Zahra Gholami</t>
  </si>
  <si>
    <t>RITM0271095 - 10/12/2025 - Andy Phan</t>
  </si>
  <si>
    <t>RITM0269304 - 11/12/2025 - Raegan Munro</t>
  </si>
  <si>
    <t>RITM0269304 - 10/12/2025 - Andy Phan</t>
  </si>
  <si>
    <t>RITM0271079 - 11/12/2025 - Gilbert Noble</t>
  </si>
  <si>
    <t>RITM0271079 - 11/12/2025 - Andy Phan</t>
  </si>
  <si>
    <t>RITM0271079 - 11/12/2025 - Raegan Munro</t>
  </si>
  <si>
    <t>RITM0271079 - 10/12/2025 - Andy Phan</t>
  </si>
  <si>
    <t>RITM0271097 - 10/12/2025 - George Knight</t>
  </si>
  <si>
    <t>RITM0271094 - 10/12/2025 - Andy Phan</t>
  </si>
  <si>
    <t>RITM0271093 - 11/12/2025 - Zahra Gholami</t>
  </si>
  <si>
    <t>RITM0271093 - 11/12/2025 - Andy Phan</t>
  </si>
  <si>
    <t>RITM0271093 - 11/12/2025 - Raegan Munro</t>
  </si>
  <si>
    <t>RITM0271093 - 10/12/2025 - Zahra Gholami</t>
  </si>
  <si>
    <t>RITM0271093 - 10/12/2025 - Raegan Munro</t>
  </si>
  <si>
    <t>RITM0271029 - 11/12/2025 - Andy Phan</t>
  </si>
  <si>
    <t>RITM0271029 - 11/12/2025 - Raegan Munro</t>
  </si>
  <si>
    <t>RITM0271029 - 10/12/2025 - Andy Phan</t>
  </si>
  <si>
    <t>RITM0271086 - 10/12/2025 - Ruey Lim</t>
  </si>
  <si>
    <t>RITM0271067 - 12/12/2025 - Raegan Munro</t>
  </si>
  <si>
    <t>RITM0271067 - 12/12/2025 - Shane Kmet</t>
  </si>
  <si>
    <t>RITM0271067 - 11/12/2025 - Martyn Connor</t>
  </si>
  <si>
    <t>RITM0271067 - 10/12/2025 - Matthew Lever</t>
  </si>
  <si>
    <t>RITM0271067 - 10/12/2025 - Zahra Gholami</t>
  </si>
  <si>
    <t>RITM0271077 - 11/12/2025 - Raegan Munro</t>
  </si>
  <si>
    <t>RITM0271077 - 10/12/2025 - Andy Phan</t>
  </si>
  <si>
    <t>RITM0271076 - 10/12/2025 - Andy Phan</t>
  </si>
  <si>
    <t>RITM0271072 - 11/12/2025 - Raegan Munro</t>
  </si>
  <si>
    <t>RITM0271072 - 10/12/2025 - Matthew Lever</t>
  </si>
  <si>
    <t>RITM0271064 - 10/12/2025 - Shane Kmet</t>
  </si>
  <si>
    <t>RITM0270994 - 10/12/2025 - Matthew Lever</t>
  </si>
  <si>
    <t>RITM0271056 - 9/12/2025 - Riley Thomas</t>
  </si>
  <si>
    <t>RITM0271042 - 11/12/2025 - Cameron Horn</t>
  </si>
  <si>
    <t>RITM0271042 - 9/12/2025 - Shane Kmet</t>
  </si>
  <si>
    <t>RITM0270871 - 9/12/2025 - Shane Kmet</t>
  </si>
  <si>
    <t>RITM0271045 - 10/12/2025 - George Knight</t>
  </si>
  <si>
    <t>RITM0271045 - 10/12/2025 - Pruthvish Patel</t>
  </si>
  <si>
    <t>RITM0271045 - 9/12/2025 - Shane Kmet</t>
  </si>
  <si>
    <t>RITM0271045 - 9/12/2025 - Gilbert Noble</t>
  </si>
  <si>
    <t>RITM0271034 - 9/12/2025 - Shane Kmet</t>
  </si>
  <si>
    <t>RITM0271028 - 10/12/2025 - Andy Phan</t>
  </si>
  <si>
    <t>RITM0271028 - 10/12/2025 - Ryan Bell</t>
  </si>
  <si>
    <t>RITM0271024 - 9/12/2025 - Shane Kmet</t>
  </si>
  <si>
    <t>RITM0271021 - 12/12/2025 - Shane Kmet</t>
  </si>
  <si>
    <t>RITM0271021 - 11/12/2025 - Cameron Horn</t>
  </si>
  <si>
    <t>RITM0271021 - 9/12/2025 - Shane Kmet</t>
  </si>
  <si>
    <t>RITM0271020 - 12/12/2025 - Fred Shea</t>
  </si>
  <si>
    <t>RITM0271020 - 11/12/2025 - Ruey Lim</t>
  </si>
  <si>
    <t>RITM0271020 - 10/12/2025 - Ruey Lim</t>
  </si>
  <si>
    <t>RITM0271020 - 10/12/2025 - Andy Phan</t>
  </si>
  <si>
    <t>RITM0271012 - 10/12/2025 - Fred Shea</t>
  </si>
  <si>
    <t>RITM0271012 - 9/12/2025 - Gilbert Noble</t>
  </si>
  <si>
    <t>RITM0271013 - 10/12/2025 - Fred Shea</t>
  </si>
  <si>
    <t>RITM0271013 - 9/12/2025 - Gilbert Noble</t>
  </si>
  <si>
    <t>RITM0271018 - 12/12/2025 - Raegan Munro</t>
  </si>
  <si>
    <t>RITM0271018 - 11/12/2025 - Raegan Munro</t>
  </si>
  <si>
    <t>RITM0271018 - 9/12/2025 - Shane Kmet</t>
  </si>
  <si>
    <t>RITM0271014 - 9/12/2025 - Shane Kmet</t>
  </si>
  <si>
    <t>RITM0270926 - 9/12/2025 - Gilbert Noble</t>
  </si>
  <si>
    <t>RITM0264242 - 9/12/2025 - Shane Kmet</t>
  </si>
  <si>
    <t>RITM0270940 - 9/12/2025 - Shane Kmet</t>
  </si>
  <si>
    <t>RITM0270942 - 9/12/2025 - Shane Kmet</t>
  </si>
  <si>
    <t>RITM0270978 - 9/12/2025 - Andy Phan</t>
  </si>
  <si>
    <t>RITM0270978 - 9/12/2025 - Raegan Munro</t>
  </si>
  <si>
    <t>RITM0270980 - 9/12/2025 - Raegan Munro</t>
  </si>
  <si>
    <t>RITM0270979 - 9/12/2025 - Andy Phan</t>
  </si>
  <si>
    <t>RITM0270979 - 9/12/2025 - Raegan Munro</t>
  </si>
  <si>
    <t>RITM0270982 - 9/12/2025 - Andy Phan</t>
  </si>
  <si>
    <t>RITM0270982 - 9/12/2025 - Raegan Munro</t>
  </si>
  <si>
    <t>RITM0270983 - 9/12/2025 - Raegan Munro</t>
  </si>
  <si>
    <t>RITM0270973 - 12/12/2025 - Fred Shea</t>
  </si>
  <si>
    <t>RITM0270973 - 11/12/2025 - Raegan Munro</t>
  </si>
  <si>
    <t>RITM0270973 - 9/12/2025 - Cameron Horn</t>
  </si>
  <si>
    <t>RITM0270957 - 9/12/2025 - Gilbert Noble</t>
  </si>
  <si>
    <t>RITM0270957 - 9/12/2025 - Raegan Munro</t>
  </si>
  <si>
    <t>RITM0270988 - 9/12/2025 - Gilbert Noble</t>
  </si>
  <si>
    <t>RITM0271010 - 9/12/2025 - Gilbert Noble</t>
  </si>
  <si>
    <t>RITM0271010 - 9/12/2025 - Raegan Munro</t>
  </si>
  <si>
    <t>RITM0271005 - 9/12/2025 - Riley Thomas</t>
  </si>
  <si>
    <t>RITM0271005 - 9/12/2025 - Gilbert Noble</t>
  </si>
  <si>
    <t>RITM0271002 - 9/12/2025 - Shane Kmet</t>
  </si>
  <si>
    <t>RITM0270955 - 9/12/2025 - Fred Shea</t>
  </si>
  <si>
    <t>RITM0270955 - 9/12/2025 - Zoe O'Brien</t>
  </si>
  <si>
    <t>RITM0270990 - 9/12/2025 - Raegan Munro</t>
  </si>
  <si>
    <t>RITM0270972 - 9/12/2025 - Gilbert Noble</t>
  </si>
  <si>
    <t>RITM0270965 - 9/12/2025 - Ryan Bell</t>
  </si>
  <si>
    <t>RITM0270989 - 9/12/2025 - Raegan Munro</t>
  </si>
  <si>
    <t>RITM0270975 - 9/12/2025 - Gilbert Noble</t>
  </si>
  <si>
    <t>RITM0270968 - 9/12/2025 - Shane Kmet</t>
  </si>
  <si>
    <t>RITM0270912 - 9/12/2025 - Shane Kmet</t>
  </si>
  <si>
    <t>RITM0270960 - 12/12/2025 - Raegan Munro</t>
  </si>
  <si>
    <t>RITM0270960 - 11/12/2025 - Raegan Munro</t>
  </si>
  <si>
    <t>RITM0270960 - 9/12/2025 - Shane Kmet</t>
  </si>
  <si>
    <t>RITM0270955 - 9/12/2025 - Andy Phan</t>
  </si>
  <si>
    <t>RITM0270939 - 9/12/2025 - Raegan Munro</t>
  </si>
  <si>
    <t>RITM0270952 - 9/12/2025 - Riley Thomas</t>
  </si>
  <si>
    <t>RITM0270951 - 9/12/2025 - Raegan Munro</t>
  </si>
  <si>
    <t>RITM0270949 - 9/12/2025 - Riley Thomas</t>
  </si>
  <si>
    <t>RITM0270949 - 9/12/2025 - Andy Phan</t>
  </si>
  <si>
    <t>RITM0270805 - 9/12/2025 - Andy Phan</t>
  </si>
  <si>
    <t>RITM0270947 - 9/12/2025 - Raegan Munro</t>
  </si>
  <si>
    <t>RITM0270945 - 9/12/2025 - Clair Neate</t>
  </si>
  <si>
    <t>RITM0270937 - 9/12/2025 - Andy Phan</t>
  </si>
  <si>
    <t>RITM0270941 - 9/12/2025 - Raegan Munro</t>
  </si>
  <si>
    <t>RITM0270938 - 9/12/2025 - Raegan Munro</t>
  </si>
  <si>
    <t>RITM0270843 - 9/12/2025 - Raegan Munro</t>
  </si>
  <si>
    <t>RITM0270931 - 9/12/2025 - Andy Phan</t>
  </si>
  <si>
    <t>RITM0270929 - 9/12/2025 - Raegan Munro</t>
  </si>
  <si>
    <t>RITM0270924 - 9/12/2025 - Ruey Lim</t>
  </si>
  <si>
    <t>RITM0270924 - 9/12/2025 - Clair Neate</t>
  </si>
  <si>
    <t>RITM0270274 - 11/12/2025 - Fred Shea</t>
  </si>
  <si>
    <t>RITM0270274 - 9/12/2025 - Ryan Bell</t>
  </si>
  <si>
    <t>RITM0270274 - 9/12/2025 - Pruthvish Patel</t>
  </si>
  <si>
    <t>RITM0270274 - 9/12/2025 - Ruey Lim</t>
  </si>
  <si>
    <t>RITM0270920 - 9/12/2025 - Clair Neate</t>
  </si>
  <si>
    <t>RITM0270706 - 9/12/2025 - Andy Phan</t>
  </si>
  <si>
    <t>RITM0268876 - 9/12/2025 - Riley Thomas</t>
  </si>
  <si>
    <t>RITM0268876 - 9/12/2025 - Ruey Lim</t>
  </si>
  <si>
    <t>RITM0270893 - 11/12/2025 - Raegan Munro</t>
  </si>
  <si>
    <t>RITM0270893 - 10/12/2025 - George Knight</t>
  </si>
  <si>
    <t>RITM0270906 - 8/12/2025 - Shane Kmet</t>
  </si>
  <si>
    <t>RITM0270054 - 8/12/2025 - Shane Kmet</t>
  </si>
  <si>
    <t>RITM0270902 - 8/12/2025 - Shane Kmet</t>
  </si>
  <si>
    <t>RITM0270902 - 8/12/2025 - Riley Thomas</t>
  </si>
  <si>
    <t>RITM0270899 - 8/12/2025 - Riley Thomas</t>
  </si>
  <si>
    <t>RITM0270896 - 9/12/2025 - Gilbert Noble</t>
  </si>
  <si>
    <t>RITM0270896 - 8/12/2025 - Shane Kmet</t>
  </si>
  <si>
    <t>RITM0270893 - 10/12/2025 - Raegan Munro</t>
  </si>
  <si>
    <t>RITM0270893 - 8/12/2025 - Zoe O'Brien</t>
  </si>
  <si>
    <t>RITM0270891 - 8/12/2025 - Riley Thomas</t>
  </si>
  <si>
    <t>RITM0270864 - 8/12/2025 - Shane Kmet</t>
  </si>
  <si>
    <t>RITM0270887 - 8/12/2025 - Riley Thomas</t>
  </si>
  <si>
    <t>RITM0270862 - 9/12/2025 - Gilbert Noble</t>
  </si>
  <si>
    <t>RITM0270862 - 8/12/2025 - Gilbert Noble</t>
  </si>
  <si>
    <t>RITM0270862 - 8/12/2025 - Shane Kmet</t>
  </si>
  <si>
    <t>RITM0270857 - 11/12/2025 - Raegan Munro</t>
  </si>
  <si>
    <t>RITM0270852 - 8/12/2025 - Shane Kmet</t>
  </si>
  <si>
    <t>RITM0270192 - 10/12/2025 - Ruey Lim</t>
  </si>
  <si>
    <t>RITM0270192 - 9/12/2025 - George Knight</t>
  </si>
  <si>
    <t>RITM0270192 - 8/12/2025 - Pruthvish Patel</t>
  </si>
  <si>
    <t>RITM0270840 - 8/12/2025 - Andy Phan</t>
  </si>
  <si>
    <t>RITM0270838 - 8/12/2025 - Clair Neate</t>
  </si>
  <si>
    <t>RITM0270828 - 12/12/2025 - Ruey Lim</t>
  </si>
  <si>
    <t>RITM0270828 - 11/12/2025 - Shane Kmet</t>
  </si>
  <si>
    <t>RITM0270828 - 11/12/2025 - Raegan Munro</t>
  </si>
  <si>
    <t>RITM0270828 - 10/12/2025 - Shane Kmet</t>
  </si>
  <si>
    <t>RITM0270828 - 9/12/2025 - Ruey Lim</t>
  </si>
  <si>
    <t>RITM0270828 - 8/12/2025 - Andy Phan</t>
  </si>
  <si>
    <t>RITM0270833 - 8/12/2025 - Ruey Lim</t>
  </si>
  <si>
    <t>RITM0270824 - 8/12/2025 - Shane Kmet</t>
  </si>
  <si>
    <t>RITM0270827 - 10/12/2025 - Pruthvish Patel</t>
  </si>
  <si>
    <t>RITM0270827 - 10/12/2025 - Ruey Lim</t>
  </si>
  <si>
    <t>RITM0270827 - 10/12/2025 - Raegan Munro</t>
  </si>
  <si>
    <t>RITM0270827 - 8/12/2025 - Andy Phan</t>
  </si>
  <si>
    <t>RITM0270826 - 8/12/2025 - Shane Kmet</t>
  </si>
  <si>
    <t>RITM0270821 - 8/12/2025 - Gilbert Noble</t>
  </si>
  <si>
    <t>RITM0270821 - 8/12/2025 - Zoe O'Brien</t>
  </si>
  <si>
    <t>RITM0270821 - 8/12/2025 - Shane Kmet</t>
  </si>
  <si>
    <t>RITM0270820 - 8/12/2025 - Gilbert Noble</t>
  </si>
  <si>
    <t>RITM0270818 - 8/12/2025 - Riley Thomas</t>
  </si>
  <si>
    <t>RITM0270573 - 8/12/2025 - Riley Thomas</t>
  </si>
  <si>
    <t>RITM0270573 - 8/12/2025 - Andy Phan</t>
  </si>
  <si>
    <t>RITM0270813 - 8/12/2025 - Raegan Munro</t>
  </si>
  <si>
    <t>RITM0270816 - 12/12/2025 - Gilbert Noble</t>
  </si>
  <si>
    <t>RITM0270816 - 11/12/2025 - Fred Shea</t>
  </si>
  <si>
    <t>RITM0270816 - 10/12/2025 - Clair Neate</t>
  </si>
  <si>
    <t>RITM0270816 - 9/12/2025 - Shane Kmet</t>
  </si>
  <si>
    <t>RITM0270812 - 8/12/2025 - Raegan Munro</t>
  </si>
  <si>
    <t>RITM0270810 - 8/12/2025 - Raegan Munro</t>
  </si>
  <si>
    <t>RITM0270809 - 8/12/2025 - Gilbert Noble</t>
  </si>
  <si>
    <t>RITM0270807 - 8/12/2025 - Gilbert Noble</t>
  </si>
  <si>
    <t>RITM0270806 - 8/12/2025 - Gilbert Noble</t>
  </si>
  <si>
    <t>RITM0270804 - 8/12/2025 - Gilbert Noble</t>
  </si>
  <si>
    <t>RITM0270803 - 8/12/2025 - Ruey Lim</t>
  </si>
  <si>
    <t>RITM0270801 - 8/12/2025 - Gilbert Noble</t>
  </si>
  <si>
    <t>RITM0270797 - 8/12/2025 - Gilbert Noble</t>
  </si>
  <si>
    <t>RITM0270796 - 8/12/2025 - Gilbert Noble</t>
  </si>
  <si>
    <t>RITM0270795 - 8/12/2025 - Gilbert Noble</t>
  </si>
  <si>
    <t>RITM0270794 - 8/12/2025 - Gilbert Noble</t>
  </si>
  <si>
    <t>RITM0270793 - 8/12/2025 - Gilbert Noble</t>
  </si>
  <si>
    <t>RITM0270790 - 8/12/2025 - Gilbert Noble</t>
  </si>
  <si>
    <t>RITM0270792 - 8/12/2025 - Gilbert Noble</t>
  </si>
  <si>
    <t>RITM0270777 - 8/12/2025 - Ruey Lim</t>
  </si>
  <si>
    <t>RITM0270789 - 8/12/2025 - Shane Kmet</t>
  </si>
  <si>
    <t>RITM0270786 - 8/12/2025 - Raegan Munro</t>
  </si>
  <si>
    <t>RITM0270783 - 8/12/2025 - Raegan Munro</t>
  </si>
  <si>
    <t>RITM0270781 - 8/12/2025 - Raegan Munro</t>
  </si>
  <si>
    <t>RITM0270778 - 11/12/2025 - Raegan Munro</t>
  </si>
  <si>
    <t>RITM0270778 - 9/12/2025 - Shane Kmet</t>
  </si>
  <si>
    <t>RITM0270778 - 8/12/2025 - Riley Thomas</t>
  </si>
  <si>
    <t>RITM0270778 - 8/12/2025 - Clair Neate</t>
  </si>
  <si>
    <t>RITM0270774 - 8/12/2025 - Raegan Munro</t>
  </si>
  <si>
    <t>RITM0270770 - 9/12/2025 - George Knight</t>
  </si>
  <si>
    <t>RITM0270769 - 9/12/2025 - Ruey Lim</t>
  </si>
  <si>
    <t>RITM0270769 - 8/12/2025 - Zoe O'Brien</t>
  </si>
  <si>
    <t>RITM0270769 - 8/12/2025 - Shane Kmet</t>
  </si>
  <si>
    <t>RITM0270769 - 8/12/2025 - Zahra Gholami</t>
  </si>
  <si>
    <t>RITM0270769 - 8/12/2025 - Riley Thomas</t>
  </si>
  <si>
    <t>RITM0270762 - 11/12/2025 - Ruey Lim</t>
  </si>
  <si>
    <t>RITM0270762 - 10/12/2025 - Raegan Munro</t>
  </si>
  <si>
    <t>RITM0270762 - 8/12/2025 - Ruey Lim</t>
  </si>
  <si>
    <t>RITM0270760 - 11/12/2025 - Raegan Munro</t>
  </si>
  <si>
    <t>RITM0270760 - 9/12/2025 - Riley Thomas</t>
  </si>
  <si>
    <t>RITM0270760 - 9/12/2025 - George Knight</t>
  </si>
  <si>
    <t>RITM0270760 - 8/12/2025 - Riley Thomas</t>
  </si>
  <si>
    <t>RITM0270555 - 12/12/2025 - Gilbert Noble</t>
  </si>
  <si>
    <t>RITM0270555 - 11/12/2025 - Fred Shea</t>
  </si>
  <si>
    <t>RITM0270555 - 10/12/2025 - Ryan Bell</t>
  </si>
  <si>
    <t>RITM0270555 - 10/12/2025 - Andy Phan</t>
  </si>
  <si>
    <t>RITM0270555 - 9/12/2025 - George Knight</t>
  </si>
  <si>
    <t>RITM0270555 - 8/12/2025 - Andy Phan</t>
  </si>
  <si>
    <t>RITM0270728 - 8/12/2025 - Raegan Munro</t>
  </si>
  <si>
    <t>RITM0270752 - 10/12/2025 - George Knight</t>
  </si>
  <si>
    <t>RITM0270752 - 9/12/2025 - Shane Kmet</t>
  </si>
  <si>
    <t>RITM0270752 - 8/12/2025 - Riley Thomas</t>
  </si>
  <si>
    <t>RITM0270752 - 8/12/2025 - Ruey Lim</t>
  </si>
  <si>
    <t>RITM0270672 - 8/12/2025 - Gilbert Noble</t>
  </si>
  <si>
    <t>RITM0270672 - 8/12/2025 - Raegan Munro</t>
  </si>
  <si>
    <t>RITM0270669 - 8/12/2025 - Gilbert Noble</t>
  </si>
  <si>
    <t>RITM0270669 - 8/12/2025 - Raegan Munro</t>
  </si>
  <si>
    <t>RITM0270735 - 11/12/2025 - Raegan Munro</t>
  </si>
  <si>
    <t>RITM0270735 - 9/12/2025 - George Knight</t>
  </si>
  <si>
    <t>RITM0270735 - 8/12/2025 - Ruey Lim</t>
  </si>
  <si>
    <t>RITM0270732 - 8/12/2025 - Ruey Lim</t>
  </si>
  <si>
    <t>RITM0270731 - 8/12/2025 - Andy Phan</t>
  </si>
  <si>
    <t>RITM0270200 - 10/12/2025 - Pruthvish Patel</t>
  </si>
  <si>
    <t>RITM0270200 - 8/12/2025 - Ruey Lim</t>
  </si>
  <si>
    <t>RITM0270200 - 8/12/2025 - Clair Neate</t>
  </si>
  <si>
    <t>RITM0270714 - 10/12/2025 - Clair Neate</t>
  </si>
  <si>
    <t>RITM0270714 - 8/12/2025 - Clair Neate</t>
  </si>
  <si>
    <t>RITM0270714 - 8/12/2025 - Andy Phan</t>
  </si>
  <si>
    <t>RITM0270610 - 8/12/2025 - Andy Phan</t>
  </si>
  <si>
    <t>RITM0270721 - 11/12/2025 - Raegan Munro</t>
  </si>
  <si>
    <t>RITM0270721 - 11/12/2025 - Martyn Connor</t>
  </si>
  <si>
    <t>RITM0270721 - 10/12/2025 - Shane Kmet</t>
  </si>
  <si>
    <t>RITM0270721 - 8/12/2025 - Raegan Munro</t>
  </si>
  <si>
    <t>RITM0269881 - 9/12/2025 - Riley Thomas</t>
  </si>
  <si>
    <t>RITM0269881 - 9/12/2025 - George Knight</t>
  </si>
  <si>
    <t>RITM0269881 - 8/12/2025 - Raegan Munro</t>
  </si>
  <si>
    <t>RITM0270687 - 11/12/2025 - Cameron Horn</t>
  </si>
  <si>
    <t>RITM0270687 - 9/12/2025 - Riley Thomas</t>
  </si>
  <si>
    <t>RITM0270687 - 8/12/2025 - Riley Thomas</t>
  </si>
  <si>
    <t>RITM0270687 - 8/12/2025 - Zahra Gholami</t>
  </si>
  <si>
    <t>RITM0270686 - 9/12/2025 - George Knight</t>
  </si>
  <si>
    <t>RITM0270680 - 10/12/2025 - George Knight</t>
  </si>
  <si>
    <t>RITM0270680 - 9/12/2025 - Raegan Munro</t>
  </si>
  <si>
    <t>RITM0270680 - 8/12/2025 - Clair Neate</t>
  </si>
  <si>
    <t>RITM0270679 - 10/12/2025 - Ryan Bell</t>
  </si>
  <si>
    <t>RITM0270678 - 12/12/2025 - Raegan Munro</t>
  </si>
  <si>
    <t>RITM0270678 - 11/12/2025 - Raegan Munro</t>
  </si>
  <si>
    <t>RITM0270683 - 9/12/2025 - Shane Kmet</t>
  </si>
  <si>
    <t>RITM0270683 - 8/12/2025 - Shane Kmet</t>
  </si>
  <si>
    <t>RITM0270617 - 8/12/2025 - Riley Thomas</t>
  </si>
  <si>
    <t>RITM0270617 - 8/12/2025 - Ruey Lim</t>
  </si>
  <si>
    <t>RITM0270617 - 8/12/2025 - Shane Kmet</t>
  </si>
  <si>
    <t>RITM0270641 - 11/12/2025 - Shane Kmet</t>
  </si>
  <si>
    <t>RITM0270641 - 11/12/2025 - Andy Phan</t>
  </si>
  <si>
    <t>RITM0270599 - 11/12/2025 - Gilbert Noble</t>
  </si>
  <si>
    <t>RITM0270599 - 11/12/2025 - Ruey Lim</t>
  </si>
  <si>
    <t>RITM0270599 - 10/12/2025 - Raegan Munro</t>
  </si>
  <si>
    <t>RITM0270599 - 8/12/2025 - Clair Neate</t>
  </si>
  <si>
    <t>RITM0270598 - 10/12/2025 - George Knight</t>
  </si>
  <si>
    <t>RITM0270282 - 11/12/2025 - Fred Shea</t>
  </si>
  <si>
    <t>RITM0270569 - 12/12/2025 - Gilbert Noble</t>
  </si>
  <si>
    <t>RITM0270569 - 11/12/2025 - Gilbert Noble</t>
  </si>
  <si>
    <t>RITM0270569 - 11/12/2025 - Raegan Munro</t>
  </si>
  <si>
    <t>RITM0270569 - 9/12/2025 - George Knight</t>
  </si>
  <si>
    <t>RITM0270569 - 8/12/2025 - Andy Phan</t>
  </si>
  <si>
    <t>RITM0270569 - 8/12/2025 - Raegan Munro</t>
  </si>
  <si>
    <t>RITM0270533 - 9/12/2025 - Shane Kmet</t>
  </si>
  <si>
    <t>RITM0270523 - 8/12/2025 - Shane Kmet</t>
  </si>
  <si>
    <t>RITM0270520 - 12/12/2025 - Gilbert Noble</t>
  </si>
  <si>
    <t>RITM0270520 - 11/12/2025 - Zoe O'Brien</t>
  </si>
  <si>
    <t>RITM0270520 - 10/12/2025 - Raegan Munro</t>
  </si>
  <si>
    <t>RITM0270520 - 8/12/2025 - Gilbert Noble</t>
  </si>
  <si>
    <t>RITM0270508 - 8/12/2025 - Gilbert Noble</t>
  </si>
  <si>
    <t>RITM0270508 - 8/12/2025 - Riley Thomas</t>
  </si>
  <si>
    <t>RITM0270498 - 10/12/2025 - Shane Kmet</t>
  </si>
  <si>
    <t>RITM0270498 - 8/12/2025 - Shane Kmet</t>
  </si>
  <si>
    <t>RITM0270497 - 12/12/2025 - Zahra Gholami</t>
  </si>
  <si>
    <t>RITM0270497 - 12/12/2025 - Fred Shea</t>
  </si>
  <si>
    <t>RITM0270497 - 8/12/2025 - Raegan Munro</t>
  </si>
  <si>
    <t>RITM0270484 - 11/12/2025 - Raegan Munro</t>
  </si>
  <si>
    <t>RITM0270484 - 9/12/2025 - Ryan Bell</t>
  </si>
  <si>
    <t>RITM0270484 - 9/12/2025 - Riley Thomas</t>
  </si>
  <si>
    <t>RITM0270482 - 11/12/2025 - Ruey Lim</t>
  </si>
  <si>
    <t>RITM0270482 - 9/12/2025 - George Knight</t>
  </si>
  <si>
    <t>RITM0270482 - 8/12/2025 - Zoe O'Brien</t>
  </si>
  <si>
    <t>RITM0270473 - 12/12/2025 - Gilbert Noble</t>
  </si>
  <si>
    <t>RITM0270473 - 11/12/2025 - Shane Kmet</t>
  </si>
  <si>
    <t>RITM0270473 - 11/12/2025 - Gilbert Noble</t>
  </si>
  <si>
    <t>RITM0270473 - 9/12/2025 - Gilbert Noble</t>
  </si>
  <si>
    <t>RITM0270473 - 8/12/2025 - Gilbert Noble</t>
  </si>
  <si>
    <t>RITM0270446 - 11/12/2025 - Gilbert Noble</t>
  </si>
  <si>
    <t>RITM0270446 - 10/12/2025 - Shane Kmet</t>
  </si>
  <si>
    <t>RITM0270446 - 10/12/2025 - Clair Neate</t>
  </si>
  <si>
    <t>RITM0270446 - 8/12/2025 - Clair Neate</t>
  </si>
  <si>
    <t>RITM0270133 - 10/12/2025 - Pruthvish Patel</t>
  </si>
  <si>
    <t>RITM0270429 - 10/12/2025 - Pruthvish Patel</t>
  </si>
  <si>
    <t>RITM0270429 - 9/12/2025 - Gilbert Noble</t>
  </si>
  <si>
    <t>RITM0270401 - 11/12/2025 - Ruey Lim</t>
  </si>
  <si>
    <t>RITM0270401 - 11/12/2025 - Fred Shea</t>
  </si>
  <si>
    <t>RITM0270401 - 9/12/2025 - George Knight</t>
  </si>
  <si>
    <t>RITM0270401 - 8/12/2025 - Ruey Lim</t>
  </si>
  <si>
    <t>RITM0270386 - 12/12/2025 - Fred Shea</t>
  </si>
  <si>
    <t>RITM0270386 - 11/12/2025 - Raegan Munro</t>
  </si>
  <si>
    <t>RITM0270386 - 9/12/2025 - George Knight</t>
  </si>
  <si>
    <t>RITM0270386 - 8/12/2025 - Raegan Munro</t>
  </si>
  <si>
    <t>RITM0270387 - 9/12/2025 - Ruey Lim</t>
  </si>
  <si>
    <t>RITM0270387 - 8/12/2025 - Shane Kmet</t>
  </si>
  <si>
    <t>RITM0270359 - 10/12/2025 - Raegan Munro</t>
  </si>
  <si>
    <t>RITM0270359 - 9/12/2025 - Raegan Munro</t>
  </si>
  <si>
    <t>RITM0270359 - 8/12/2025 - Ruey Lim</t>
  </si>
  <si>
    <t>RITM0270231 - 8/12/2025 - Zoe O'Brien</t>
  </si>
  <si>
    <t>RITM0270214 - 11/12/2025 - Gilbert Noble</t>
  </si>
  <si>
    <t>RITM0270214 - 9/12/2025 - Gilbert Noble</t>
  </si>
  <si>
    <t>RITM0270214 - 8/12/2025 - Gilbert Noble</t>
  </si>
  <si>
    <t>RITM0270214 - 8/12/2025 - Andy Phan</t>
  </si>
  <si>
    <t>RITM0270228 - 9/12/2025 - Ruey Lim</t>
  </si>
  <si>
    <t>RITM0270228 - 8/12/2025 - Shane Kmet</t>
  </si>
  <si>
    <t>RITM0270220 - 10/12/2025 - Shane Kmet</t>
  </si>
  <si>
    <t>RITM0270161 - 9/12/2025 - Fred Shea</t>
  </si>
  <si>
    <t>RITM0270087 - 11/12/2025 - Cameron Horn</t>
  </si>
  <si>
    <t>RITM0270087 - 9/12/2025 - George Knight</t>
  </si>
  <si>
    <t>RITM0270087 - 8/12/2025 - Gilbert Noble</t>
  </si>
  <si>
    <t>RITM0269863 - 12/12/2025 - Andy Phan</t>
  </si>
  <si>
    <t>RITM0270059 - 11/12/2025 - Gilbert Noble</t>
  </si>
  <si>
    <t>RITM0270058 - 11/12/2025 - Raegan Munro</t>
  </si>
  <si>
    <t>RITM0270058 - 10/12/2025 - Raegan Munro</t>
  </si>
  <si>
    <t>RITM0270058 - 8/12/2025 - Ruey Lim</t>
  </si>
  <si>
    <t>RITM0270041 - 9/12/2025 - Clair Neate</t>
  </si>
  <si>
    <t>RITM0270041 - 8/12/2025 - Shane Kmet</t>
  </si>
  <si>
    <t>RITM0269997 - 9/12/2025 - Cameron Horn</t>
  </si>
  <si>
    <t>RITM0269997 - 8/12/2025 - Cameron Horn</t>
  </si>
  <si>
    <t>RITM0269874 - 11/12/2025 - Cameron Horn</t>
  </si>
  <si>
    <t>RITM0269874 - 10/12/2025 - Shane Kmet</t>
  </si>
  <si>
    <t>RITM0269874 - 10/12/2025 - George Knight</t>
  </si>
  <si>
    <t>RITM0269876 - 12/12/2025 - Gilbert Noble</t>
  </si>
  <si>
    <t>RITM0269876 - 11/12/2025 - Andy Phan</t>
  </si>
  <si>
    <t>RITM0269876 - 11/12/2025 - Raegan Munro</t>
  </si>
  <si>
    <t>RITM0269876 - 9/12/2025 - Riley Thomas</t>
  </si>
  <si>
    <t>RITM0269876 - 8/12/2025 - Raegan Munro</t>
  </si>
  <si>
    <t>RITM0269814 - 12/12/2025 - Gilbert Noble</t>
  </si>
  <si>
    <t>RITM0269814 - 11/12/2025 - Cameron Horn</t>
  </si>
  <si>
    <t>RITM0269814 - 10/12/2025 - George Knight</t>
  </si>
  <si>
    <t>RITM0269814 - 9/12/2025 - Ruey Lim</t>
  </si>
  <si>
    <t>RITM0269814 - 8/12/2025 - Gilbert Noble</t>
  </si>
  <si>
    <t>RITM0269723 - 11/12/2025 - Pruthvish Patel</t>
  </si>
  <si>
    <t>RITM0269723 - 11/12/2025 - Cameron Horn</t>
  </si>
  <si>
    <t>RITM0269723 - 10/12/2025 - Zahra Gholami</t>
  </si>
  <si>
    <t>RITM0269377 - 12/12/2025 - Fred Shea</t>
  </si>
  <si>
    <t>RITM0269377 - 9/12/2025 - Raegan Munro</t>
  </si>
  <si>
    <t>RITM0269641 - 11/12/2025 - Raegan Munro</t>
  </si>
  <si>
    <t>RITM0269641 - 8/12/2025 - Ruey Lim</t>
  </si>
  <si>
    <t>RITM0269622 - 8/12/2025 - Riley Thomas</t>
  </si>
  <si>
    <t>RITM0269615 - 10/12/2025 - Shane Kmet</t>
  </si>
  <si>
    <t>RITM0269615 - 9/12/2025 - George Knight</t>
  </si>
  <si>
    <t>RITM0269615 - 8/12/2025 - Raegan Munro</t>
  </si>
  <si>
    <t>RITM0269495 - 9/12/2025 - Riley Thomas</t>
  </si>
  <si>
    <t>RITM0269495 - 9/12/2025 - George Knight</t>
  </si>
  <si>
    <t>RITM0269495 - 8/12/2025 - Raegan Munro</t>
  </si>
  <si>
    <t>RITM0269338 - 12/12/2025 - Raegan Munro</t>
  </si>
  <si>
    <t>RITM0269338 - 11/12/2025 - Raegan Munro</t>
  </si>
  <si>
    <t>RITM0269338 - 9/12/2025 - Ruey Lim</t>
  </si>
  <si>
    <t>RITM0269338 - 9/12/2025 - Shane Kmet</t>
  </si>
  <si>
    <t>RITM0269338 - 8/12/2025 - Shane Kmet</t>
  </si>
  <si>
    <t>RITM0269177 - 10/12/2025 - Matthew Lever</t>
  </si>
  <si>
    <t>RITM0269056 - 11/12/2025 - Cameron Horn</t>
  </si>
  <si>
    <t>RITM0269056 - 9/12/2025 - George Knight</t>
  </si>
  <si>
    <t>RITM0269056 - 8/12/2025 - Ruey Lim</t>
  </si>
  <si>
    <t>RITM0268853 - 9/12/2025 - Raegan Munro</t>
  </si>
  <si>
    <t>RITM0268853 - 8/12/2025 - Ruey Lim</t>
  </si>
  <si>
    <t>RITM0267550 - 10/12/2025 - George Knight</t>
  </si>
  <si>
    <t>RITM0266577 - 10/12/2025 - George Knight</t>
  </si>
  <si>
    <t>RITM0266579 - 10/12/2025 - George Knight</t>
  </si>
  <si>
    <t>RITM0266531 - 9/12/2025 - Shane Kmet</t>
  </si>
  <si>
    <t>RITM0265670 - 10/12/2025 - Shane Kmet</t>
  </si>
  <si>
    <t>RITM0262698 - 9/12/2025 - Gilbert Noble</t>
  </si>
  <si>
    <t>RITM0261987 - 10/12/2025 - Liam Bryan</t>
  </si>
  <si>
    <t>RITM0260105 - 8/12/2025 - Riley Thomas</t>
  </si>
  <si>
    <t>INC0576950 - 9/12/2025 - George Knight</t>
  </si>
  <si>
    <t>INC0576966 - 9/12/2025 - George Knight</t>
  </si>
  <si>
    <t>INC0576948 - 9/12/2025 - Shane Kmet</t>
  </si>
  <si>
    <t>INC0576945 - 9/12/2025 - Zoe O'Brien</t>
  </si>
  <si>
    <t>INC0576464 - 8/12/2025 - Raegan Munro</t>
  </si>
  <si>
    <t>INC0576936 - 9/12/2025 - Zoe O'Brien</t>
  </si>
  <si>
    <t>INC0576940 - 9/12/2025 - Zoe O'Brien</t>
  </si>
  <si>
    <t>INC0576922 - 9/12/2025 - Zoe O'Brien</t>
  </si>
  <si>
    <t>INC0577877 - 14/12/2025 - Alex Badcock</t>
  </si>
  <si>
    <t>INC0576654 - 9/12/2025 - Raegan Munro</t>
  </si>
  <si>
    <t>INC0576905 - 9/12/2025 - Raegan Munro</t>
  </si>
  <si>
    <t>INC0576891 - 9/12/2025 - Raegan Munro</t>
  </si>
  <si>
    <t>INC0576872 - 9/12/2025 - Zoe O'Brien</t>
  </si>
  <si>
    <t>INC0576878 - 9/12/2025 - Clair Neate</t>
  </si>
  <si>
    <t>INC0576861 - 9/12/2025 - Liam Bryan</t>
  </si>
  <si>
    <t>INC0576856 - 9/12/2025 - Zoe O'Brien</t>
  </si>
  <si>
    <t>INC0576579 - 8/12/2025 - Riley Thomas</t>
  </si>
  <si>
    <t>INC0576868 - 9/12/2025 - Fred Shea</t>
  </si>
  <si>
    <t>INC0576879 - 9/12/2025 - Fred Shea</t>
  </si>
  <si>
    <t>INC0576851 - 9/12/2025 - Raegan Munro</t>
  </si>
  <si>
    <t>INC0576865 - 9/12/2025 - Raegan Munro</t>
  </si>
  <si>
    <t>INC0576821 - 9/12/2025 - George Knight</t>
  </si>
  <si>
    <t>INC0576841 - 9/12/2025 - Raegan Munro</t>
  </si>
  <si>
    <t>INC0576819 - 9/12/2025 - George Knight</t>
  </si>
  <si>
    <t>INC0576832 - 9/12/2025 - Raegan Munro</t>
  </si>
  <si>
    <t>INC0576799 - 9/12/2025 - Raegan Munro</t>
  </si>
  <si>
    <t>INC0576817 - 9/12/2025 - Fred Shea</t>
  </si>
  <si>
    <t>INC0576783 - 9/12/2025 - George Knight</t>
  </si>
  <si>
    <t>INC0576807 - 9/12/2025 - George Knight</t>
  </si>
  <si>
    <t>INC0576813 - 9/12/2025 - Shane Kmet</t>
  </si>
  <si>
    <t>INC0576774 - 9/12/2025 - Zoe O'Brien</t>
  </si>
  <si>
    <t>INC0576754 - 9/12/2025 - Zoe O'Brien</t>
  </si>
  <si>
    <t>INC0576748 - 9/12/2025 - Fred Shea</t>
  </si>
  <si>
    <t>INC0576784 - 9/12/2025 - George Knight</t>
  </si>
  <si>
    <t>INC0576763 - 9/12/2025 - Shane Kmet</t>
  </si>
  <si>
    <t>INC0576657 - 9/12/2025 - Raegan Munro</t>
  </si>
  <si>
    <t>INC0576760 - 9/12/2025 - Fred Shea</t>
  </si>
  <si>
    <t>INC0576779 - 9/12/2025 - Shane Kmet</t>
  </si>
  <si>
    <t>INC0576661 - 9/12/2025 - Raegan Munro</t>
  </si>
  <si>
    <t>INC0576734 - 9/12/2025 - Zoe O'Brien</t>
  </si>
  <si>
    <t>INC0576728 - 9/12/2025 - Raegan Munro</t>
  </si>
  <si>
    <t>INC0576711 - 9/12/2025 - Zoe O'Brien</t>
  </si>
  <si>
    <t>INC0576707 - 9/12/2025 - Liam Bryan</t>
  </si>
  <si>
    <t>INC0576716 - 9/12/2025 - Liam Bryan</t>
  </si>
  <si>
    <t>INC0576688 - 9/12/2025 - Andy Phan</t>
  </si>
  <si>
    <t>INC0576680 - 9/12/2025 - Fred Shea</t>
  </si>
  <si>
    <t>INC0576684 - 9/12/2025 - Fred Shea</t>
  </si>
  <si>
    <t>INC0576560 - 8/12/2025 - Raegan Munro</t>
  </si>
  <si>
    <t>INC0576685 - 9/12/2025 - Raegan Munro</t>
  </si>
  <si>
    <t>INC0576672 - 9/12/2025 - Fred Shea</t>
  </si>
  <si>
    <t>INC0576660 - 9/12/2025 - Raegan Munro</t>
  </si>
  <si>
    <t>INC0576627 - 8/12/2025 - Zoe O'Brien</t>
  </si>
  <si>
    <t>INC0576632 - 8/12/2025 - Shane Kmet</t>
  </si>
  <si>
    <t>INC0576630 - 8/12/2025 - Zoe O'Brien</t>
  </si>
  <si>
    <t>INC0576610 - 8/12/2025 - Shane Kmet</t>
  </si>
  <si>
    <t>INC0576608 - 8/12/2025 - Zoe O'Brien</t>
  </si>
  <si>
    <t>INC0576588 - 8/12/2025 - Gilbert Noble</t>
  </si>
  <si>
    <t>INC0576587 - 8/12/2025 - Zoe O'Brien</t>
  </si>
  <si>
    <t>INC0576405 - 8/12/2025 - Andy Phan</t>
  </si>
  <si>
    <t>INC0576593 - 8/12/2025 - Zoe O'Brien</t>
  </si>
  <si>
    <t>INC0576595 - 8/12/2025 - Gilbert Noble</t>
  </si>
  <si>
    <t>INC0576594 - 8/12/2025 - Shane Kmet</t>
  </si>
  <si>
    <t>INC0576571 - 8/12/2025 - Fred Shea</t>
  </si>
  <si>
    <t>INC0576572 - 8/12/2025 - Zoe O'Brien</t>
  </si>
  <si>
    <t>INC0576576 - 8/12/2025 - Zoe O'Brien</t>
  </si>
  <si>
    <t>INC0576563 - 8/12/2025 - Fred Shea</t>
  </si>
  <si>
    <t>INC0576564 - 8/12/2025 - Shane Kmet</t>
  </si>
  <si>
    <t>INC0576546 - 8/12/2025 - Fred Shea</t>
  </si>
  <si>
    <t>INC0576497 - 8/12/2025 - Riley Thomas</t>
  </si>
  <si>
    <t>INC0576550 - 8/12/2025 - Shane Kmet</t>
  </si>
  <si>
    <t>INC0576529 - 8/12/2025 - Fred Shea</t>
  </si>
  <si>
    <t>INC0576515 - 8/12/2025 - Raegan Munro</t>
  </si>
  <si>
    <t>INC0576523 - 8/12/2025 - Zoe O'Brien</t>
  </si>
  <si>
    <t>INC0576416 - 8/12/2025 - Zahra Gholami</t>
  </si>
  <si>
    <t>INC0576443 - 8/12/2025 - Zoe O'Brien</t>
  </si>
  <si>
    <t>INC0576498 - 8/12/2025 - Zoe O'Brien</t>
  </si>
  <si>
    <t>INC0576501 - 8/12/2025 - Shane Kmet</t>
  </si>
  <si>
    <t>INC0576459 - 8/12/2025 - Gilbert Noble</t>
  </si>
  <si>
    <t>INC0576468 - 8/12/2025 - Shane Kmet</t>
  </si>
  <si>
    <t>INC0576433 - 8/12/2025 - Zoe O'Brien</t>
  </si>
  <si>
    <t>INC0576455 - 8/12/2025 - Zoe O'Brien</t>
  </si>
  <si>
    <t>INC0576494 - 8/12/2025 - Fred Shea</t>
  </si>
  <si>
    <t>INC0576436 - 8/12/2025 - Shane Kmet</t>
  </si>
  <si>
    <t>INC0576469 - 8/12/2025 - Raegan Munro</t>
  </si>
  <si>
    <t>INC0576432 - 8/12/2025 - Zoe O'Brien</t>
  </si>
  <si>
    <t>INC0576417 - 8/12/2025 - Zoe O'Brien</t>
  </si>
  <si>
    <t>INC0576430 - 8/12/2025 - Zoe O'Brien</t>
  </si>
  <si>
    <t>INC0576414 - 8/12/2025 - Zahra Gholami</t>
  </si>
  <si>
    <t>INC0576402 - 8/12/2025 - Raegan Munro</t>
  </si>
  <si>
    <t>INC0576344 - 8/12/2025 - Fred Shea</t>
  </si>
  <si>
    <t>INC0576330 - 8/12/2025 - Fred Shea</t>
  </si>
  <si>
    <t>INC0576351 - 8/12/2025 - Raegan Munro</t>
  </si>
  <si>
    <t>INC0576354 - 8/12/2025 - Fred Shea</t>
  </si>
  <si>
    <t>INC0576357 - 8/12/2025 - Raegan Munro</t>
  </si>
  <si>
    <t>INC0576326 - 8/12/2025 - Raegan Munro</t>
  </si>
  <si>
    <t>INC0576333 - 8/12/2025 - Fred Shea</t>
  </si>
  <si>
    <t>INC0577369 - 11/12/2025 - Andy Phan</t>
  </si>
  <si>
    <t>INC0576302 - 8/12/2025 - Light Dadson</t>
  </si>
  <si>
    <t>INC0577765 - 12/12/2025 - Ruey Lim</t>
  </si>
  <si>
    <t>INC0577738 - 12/12/2025 - Raegan Munro</t>
  </si>
  <si>
    <t>RITM0271026 - 9/12/2025 - Gilbert Noble</t>
  </si>
  <si>
    <t>RITM0271025 - 9/12/2025 - Gilbert Noble</t>
  </si>
  <si>
    <t>RITM0271350 - 11/12/2025 - Gilbert Noble</t>
  </si>
  <si>
    <t>RITM0271542 - 12/12/2025 - Zoe O'Brien</t>
  </si>
  <si>
    <t>INC0577401 - 11/12/2025 - Zoe O'Brien</t>
  </si>
  <si>
    <t>RITM0271540 - 12/12/2025 - Zoe O'Brien</t>
  </si>
  <si>
    <t>INC0577644 - 12/12/2025 - Fred Shea</t>
  </si>
  <si>
    <t>INC0577824 - 12/12/2025 - Zoe O'Brien</t>
  </si>
  <si>
    <t>INC0577820 - 12/12/2025 - Shane Kmet</t>
  </si>
  <si>
    <t>RITM0271535 - 12/12/2025 - Gilbert Noble</t>
  </si>
  <si>
    <t>RITM0271534 - 12/12/2025 - Andy Phan</t>
  </si>
  <si>
    <t>INC0577812 - 12/12/2025 - Shane Kmet</t>
  </si>
  <si>
    <t>INC0577757 - 12/12/2025 - Zoe O'Brien</t>
  </si>
  <si>
    <t>RITM0271525 - 12/12/2025 - Zoe O'Brien</t>
  </si>
  <si>
    <t>INC0577252 - 10/12/2025 - George Knight</t>
  </si>
  <si>
    <t>INC0577384 - 11/12/2025 - Raegan Munro</t>
  </si>
  <si>
    <t>INC0577793 - 12/12/2025 - Fred Shea</t>
  </si>
  <si>
    <t>INC0576476 - 8/12/2025 - Shane Kmet</t>
  </si>
  <si>
    <t>INC0576849 - 9/12/2025 - Fred Shea</t>
  </si>
  <si>
    <t>RITM0271268 - 11/12/2025 - Gilbert Noble</t>
  </si>
  <si>
    <t>RITM0271517 - 12/12/2025 - Shane Kmet</t>
  </si>
  <si>
    <t>RITM0271516 - 12/12/2025 - Zoe O'Brien</t>
  </si>
  <si>
    <t>INC0577442 - 11/12/2025 - Zoe O'Brien</t>
  </si>
  <si>
    <t>RITM0271501 - 12/12/2025 - Zoe O'Brien</t>
  </si>
  <si>
    <t>INC0577293 - 10/12/2025 - Shane Kmet</t>
  </si>
  <si>
    <t>INC0577270 - 10/12/2025 - Shane Kmet</t>
  </si>
  <si>
    <t>INC0577233 - 10/12/2025 - Shane Kmet</t>
  </si>
  <si>
    <t>INC0577219 - 10/12/2025 - Shane Kmet</t>
  </si>
  <si>
    <t>INC0577777 - 12/12/2025 - Ruey Lim</t>
  </si>
  <si>
    <t>INC0577770 - 12/12/2025 - Raegan Munro</t>
  </si>
  <si>
    <t>INC0577762 - 12/12/2025 - Fred Shea</t>
  </si>
  <si>
    <t>RITM0271426 - 12/12/2025 - Gilbert Noble</t>
  </si>
  <si>
    <t>INC0577758 - 12/12/2025 - Raegan Munro</t>
  </si>
  <si>
    <t>INC0577750 - 12/12/2025 - Raegan Munro</t>
  </si>
  <si>
    <t>RITM0271469 - 12/12/2025 - Fred Shea</t>
  </si>
  <si>
    <t>INC0577068 - 10/12/2025 - Zoe O'Brien</t>
  </si>
  <si>
    <t>INC0577749 - 12/12/2025 - Zoe O'Brien</t>
  </si>
  <si>
    <t>INC0577743 - 12/12/2025 - Fred Shea</t>
  </si>
  <si>
    <t>INC0577240 - 10/12/2025 - Clair Neate</t>
  </si>
  <si>
    <t>INC0577747 - 12/12/2025 - Raegan Munro</t>
  </si>
  <si>
    <t>INC0577488 - 11/12/2025 - Liam Bryan</t>
  </si>
  <si>
    <t>INC0577430 - 11/12/2025 - Ruey Lim</t>
  </si>
  <si>
    <t>INC0577740 - 12/12/2025 - Liam Bryan</t>
  </si>
  <si>
    <t>RITM0271454 - 12/12/2025 - Shane Kmet</t>
  </si>
  <si>
    <t>RITM0271450 - 12/12/2025 - Raegan Munro</t>
  </si>
  <si>
    <t>INC0576955 - 9/12/2025 - Shane Kmet</t>
  </si>
  <si>
    <t>INC0577426 - 11/12/2025 - Zoe O'Brien</t>
  </si>
  <si>
    <t>INC0577291 - 10/12/2025 - George Knight</t>
  </si>
  <si>
    <t>INC0577014 - 10/12/2025 - Fred Shea</t>
  </si>
  <si>
    <t>INC0577719 - 12/12/2025 - Zoe O'Brien</t>
  </si>
  <si>
    <t>RITM0271411 - 12/12/2025 - Raegan Munro</t>
  </si>
  <si>
    <t>INC0576447 - 8/12/2025 - Shane Kmet</t>
  </si>
  <si>
    <t>INC0577713 - 12/12/2025 - Zoe O'Brien</t>
  </si>
  <si>
    <t>INC0576543 - 8/12/2025 - Raegan Munro</t>
  </si>
  <si>
    <t>INC0577711 - 12/12/2025 - Raegan Munro</t>
  </si>
  <si>
    <t>INC0577708 - 12/12/2025 - Zoe O'Brien</t>
  </si>
  <si>
    <t>INC0577706 - 12/12/2025 - Shane Kmet</t>
  </si>
  <si>
    <t>RITM0271425 - 12/12/2025 - Gilbert Noble</t>
  </si>
  <si>
    <t>INC0577698 - 12/12/2025 - Zoe O'Brien</t>
  </si>
  <si>
    <t>INC0577701 - 12/12/2025 - Shane Kmet</t>
  </si>
  <si>
    <t>INC0577702 - 12/12/2025 - Zoe O'Brien</t>
  </si>
  <si>
    <t>INC0576804 - 9/12/2025 - Zoe O'Brien</t>
  </si>
  <si>
    <t>RITM0271420 - 12/12/2025 - Zoe O'Brien</t>
  </si>
  <si>
    <t>INC0577688 - 12/12/2025 - Raegan Munro</t>
  </si>
  <si>
    <t>RITM0271009 - 9/12/2025 - Gilbert Noble</t>
  </si>
  <si>
    <t>INC0577685 - 12/12/2025 - Fred Shea</t>
  </si>
  <si>
    <t>INC0577470 - 11/12/2025 - Raegan Munro</t>
  </si>
  <si>
    <t>INC0577666 - 12/12/2025 - Raegan Munro</t>
  </si>
  <si>
    <t>INC0577678 - 12/12/2025 - Fred Shea</t>
  </si>
  <si>
    <t>INC0577668 - 12/12/2025 - Fred Shea</t>
  </si>
  <si>
    <t>INC0577215 - 10/12/2025 - Raegan Munro</t>
  </si>
  <si>
    <t>INC0577597 - 11/12/2025 - George Knight</t>
  </si>
  <si>
    <t>INC0577659 - 12/12/2025 - Cameron Horn</t>
  </si>
  <si>
    <t>INC0577658 - 12/12/2025 - Raegan Munro</t>
  </si>
  <si>
    <t>INC0577033 - 10/12/2025 - Andy Phan</t>
  </si>
  <si>
    <t>RITM0271389 - 12/12/2025 - Cameron Horn</t>
  </si>
  <si>
    <t>INC0577267 - 10/12/2025 - Shane Kmet</t>
  </si>
  <si>
    <t>INC0577515 - 11/12/2025 - Raegan Munro</t>
  </si>
  <si>
    <t>INC0576855 - 9/12/2025 - Liam Bryan</t>
  </si>
  <si>
    <t>RITM0271370 - 11/12/2025 - George Knight</t>
  </si>
  <si>
    <t>INC0577601 - 11/12/2025 - Shane Kmet</t>
  </si>
  <si>
    <t>INC0577594 - 11/12/2025 - Zoe O'Brien</t>
  </si>
  <si>
    <t>INC0577157 - 10/12/2025 - Shane Kmet</t>
  </si>
  <si>
    <t>INC0577586 - 11/12/2025 - Zoe O'Brien</t>
  </si>
  <si>
    <t>INC0577577 - 11/12/2025 - George Knight</t>
  </si>
  <si>
    <t>INC0577582 - 11/12/2025 - George Knight</t>
  </si>
  <si>
    <t>INC0577578 - 11/12/2025 - Zoe O'Brien</t>
  </si>
  <si>
    <t>INC0577573 - 11/12/2025 - Zoe O'Brien</t>
  </si>
  <si>
    <t>INC0576669 - 9/12/2025 - Raegan Munro</t>
  </si>
  <si>
    <t>RITM0271349 - 11/12/2025 - Gilbert Noble</t>
  </si>
  <si>
    <t>INC0577556 - 11/12/2025 - Ruey Lim</t>
  </si>
  <si>
    <t>RITM0271348 - 11/12/2025 - Gilbert Noble</t>
  </si>
  <si>
    <t>INC0577567 - 11/12/2025 - Alex Badcock</t>
  </si>
  <si>
    <t>INC0577563 - 11/12/2025 - Shane Kmet</t>
  </si>
  <si>
    <t>INC0577549 - 11/12/2025 - Fred Shea</t>
  </si>
  <si>
    <t>INC0576586 - 8/12/2025 - Fred Shea</t>
  </si>
  <si>
    <t>INC0577396 - 11/12/2025 - Ruey Lim</t>
  </si>
  <si>
    <t>INC0577526 - 11/12/2025 - Zoe O'Brien</t>
  </si>
  <si>
    <t>INC0577516 - 11/12/2025 - George Knight</t>
  </si>
  <si>
    <t>INC0577455 - 11/12/2025 - Raegan Munro</t>
  </si>
  <si>
    <t>INC0577483 - 11/12/2025 - George Knight</t>
  </si>
  <si>
    <t>INC0577511 - 11/12/2025 - Zoe O'Brien</t>
  </si>
  <si>
    <t>INC0577504 - 11/12/2025 - George Knight</t>
  </si>
  <si>
    <t>INC0576368 - 8/12/2025 - Fred Shea</t>
  </si>
  <si>
    <t>INC0576388 - 8/12/2025 - Raegan Munro</t>
  </si>
  <si>
    <t>INC0576393 - 8/12/2025 - Gilbert Noble</t>
  </si>
  <si>
    <t>INC0576397 - 8/12/2025 - Gilbert Noble</t>
  </si>
  <si>
    <t>INC0576682 - 9/12/2025 - Raegan Munro</t>
  </si>
  <si>
    <t>INC0577200 - 10/12/2025 - Fred Shea</t>
  </si>
  <si>
    <t>RITM0271319 - 11/12/2025 - Raegan Munro</t>
  </si>
  <si>
    <t>INC0577499 - 11/12/2025 - Fred Shea</t>
  </si>
  <si>
    <t>RITM0271317 - 11/12/2025 - Raegan Munro</t>
  </si>
  <si>
    <t>INC0577494 - 11/12/2025 - Raegan Munro</t>
  </si>
  <si>
    <t>RITM0271267 - 11/12/2025 - Gilbert Noble</t>
  </si>
  <si>
    <t>INC0577491 - 11/12/2025 - Fred Shea</t>
  </si>
  <si>
    <t>RITM0271296 - 11/12/2025 - Raegan Munro</t>
  </si>
  <si>
    <t>INC0577403 - 11/12/2025 - Andy Phan</t>
  </si>
  <si>
    <t>INC0577469 - 11/12/2025 - George Knight</t>
  </si>
  <si>
    <t>INC0577268 - 10/12/2025 - Shane Kmet</t>
  </si>
  <si>
    <t>INC0577461 - 11/12/2025 - Raegan Munro</t>
  </si>
  <si>
    <t>INC0577454 - 11/12/2025 - George Knight</t>
  </si>
  <si>
    <t>RITM0271022 - 9/12/2025 - Gilbert Noble</t>
  </si>
  <si>
    <t>INC0577451 - 11/12/2025 - Shane Kmet</t>
  </si>
  <si>
    <t>RITM0271280 - 11/12/2025 - George Knight</t>
  </si>
  <si>
    <t>INC0577440 - 11/12/2025 - Fred Shea</t>
  </si>
  <si>
    <t>INC0577438 - 11/12/2025 - Zoe O'Brien</t>
  </si>
  <si>
    <t>INC0577435 - 11/12/2025 - George Knight</t>
  </si>
  <si>
    <t>INC0577433 - 11/12/2025 - Cameron Horn</t>
  </si>
  <si>
    <t>INC0577432 - 11/12/2025 - Cameron Horn</t>
  </si>
  <si>
    <t>INC0577421 - 11/12/2025 - George Knight</t>
  </si>
  <si>
    <t>INC0577411 - 11/12/2025 - Fred Shea</t>
  </si>
  <si>
    <t>INC0577272 - 10/12/2025 - Zoe O'Brien</t>
  </si>
  <si>
    <t>INC0577400 - 11/12/2025 - Fred Shea</t>
  </si>
  <si>
    <t>RITM0271254 - 11/12/2025 - Raegan Munro</t>
  </si>
  <si>
    <t>INC0577397 - 11/12/2025 - Raegan Munro</t>
  </si>
  <si>
    <t>INC0577395 - 11/12/2025 - Fred Shea</t>
  </si>
  <si>
    <t>RITM0271008 - 9/12/2025 - Gilbert Noble</t>
  </si>
  <si>
    <t>INC0577393 - 11/12/2025 - Raegan Munro</t>
  </si>
  <si>
    <t>INC0577391 - 11/12/2025 - Liam Bryan</t>
  </si>
  <si>
    <t>INC0577386 - 11/12/2025 - Fred Shea</t>
  </si>
  <si>
    <t>INC0577382 - 11/12/2025 - Liam Bryan</t>
  </si>
  <si>
    <t>INC0577387 - 11/12/2025 - Raegan Munro</t>
  </si>
  <si>
    <t>INC0577381 - 11/12/2025 - Raegan Munro</t>
  </si>
  <si>
    <t>INC0577376 - 11/12/2025 - Fred Shea</t>
  </si>
  <si>
    <t>INC0576590 - 8/12/2025 - Fred Shea</t>
  </si>
  <si>
    <t>INC0577355 - 11/12/2025 - Fred Shea</t>
  </si>
  <si>
    <t>INC0577359 - 11/12/2025 - Fred Shea</t>
  </si>
  <si>
    <t>INC0577358 - 11/12/2025 - Raegan Munro</t>
  </si>
  <si>
    <t>INC0577354 - 11/12/2025 - Cameron Horn</t>
  </si>
  <si>
    <t>INC0577351 - 11/12/2025 - Fred Shea</t>
  </si>
  <si>
    <t>RITM0270857 - 8/12/2025 - Gilbert Noble</t>
  </si>
  <si>
    <t>INC0576901 - 9/12/2025 - Riley Thomas</t>
  </si>
  <si>
    <t>INC0577344 - 11/12/2025 - Raegan Munro</t>
  </si>
  <si>
    <t>INC0577341 - 11/12/2025 - Raegan Munro</t>
  </si>
  <si>
    <t>INC0577337 - 11/12/2025 - Raegan Munro</t>
  </si>
  <si>
    <t>INC0577338 - 11/12/2025 - Liam Bryan</t>
  </si>
  <si>
    <t>INC0577335 - 11/12/2025 - Raegan Munro</t>
  </si>
  <si>
    <t>INC0577332 - 11/12/2025 - Raegan Munro</t>
  </si>
  <si>
    <t>RITM0271219 - 10/12/2025 - Light Dadson</t>
  </si>
  <si>
    <t>INC0577292 - 10/12/2025 - Shane Kmet</t>
  </si>
  <si>
    <t>RITM0271214 - 10/12/2025 - George Knight</t>
  </si>
  <si>
    <t>INC0577282 - 10/12/2025 - George Knight</t>
  </si>
  <si>
    <t>INC0577280 - 10/12/2025 - Zoe O'Brien</t>
  </si>
  <si>
    <t>INC0577273 - 10/12/2025 - Shane Kmet</t>
  </si>
  <si>
    <t>INC0577155 - 10/12/2025 - Shane Kmet</t>
  </si>
  <si>
    <t>INC0576836 - 9/12/2025 - Riley Thomas</t>
  </si>
  <si>
    <t>INC0577211 - 10/12/2025 - Andy Phan</t>
  </si>
  <si>
    <t>RITM0271197 - 10/12/2025 - George Knight</t>
  </si>
  <si>
    <t>INC0577243 - 10/12/2025 - George Knight</t>
  </si>
  <si>
    <t>INC0576614 - 8/12/2025 - Zoe O'Brien</t>
  </si>
  <si>
    <t>INC0577236 - 10/12/2025 - Fred Shea</t>
  </si>
  <si>
    <t>INC0577225 - 10/12/2025 - Raegan Munro</t>
  </si>
  <si>
    <t>INC0577220 - 10/12/2025 - Raegan Munro</t>
  </si>
  <si>
    <t>INC0577209 - 10/12/2025 - Shane Kmet</t>
  </si>
  <si>
    <t>RITM0270854 - 8/12/2025 - Gilbert Noble</t>
  </si>
  <si>
    <t>RITM0271175 - 10/12/2025 - Liam Bryan</t>
  </si>
  <si>
    <t>RITM0270855 - 8/12/2025 - Gilbert Noble</t>
  </si>
  <si>
    <t>INC0577206 - 10/12/2025 - Zoe O'Brien</t>
  </si>
  <si>
    <t>INC0577199 - 10/12/2025 - Matthew Lever</t>
  </si>
  <si>
    <t>RITM0271169 - 10/12/2025 - Zoe O'Brien</t>
  </si>
  <si>
    <t>INC0577190 - 10/12/2025 - Raegan Munro</t>
  </si>
  <si>
    <t>INC0577187 - 10/12/2025 - Zoe O'Brien</t>
  </si>
  <si>
    <t>INC0577180 - 10/12/2025 - George Knight</t>
  </si>
  <si>
    <t>INC0577179 - 10/12/2025 - Raegan Munro</t>
  </si>
  <si>
    <t>INC0577170 - 10/12/2025 - Zoe O'Brien</t>
  </si>
  <si>
    <t>INC0577173 - 10/12/2025 - George Knight</t>
  </si>
  <si>
    <t>RITM0271148 - 10/12/2025 - Raegan Munro</t>
  </si>
  <si>
    <t>INC0577164 - 10/12/2025 - George Knight</t>
  </si>
  <si>
    <t>INC0577163 - 10/12/2025 - Raegan Munro</t>
  </si>
  <si>
    <t>INC0577039 - 10/12/2025 - Fred Shea</t>
  </si>
  <si>
    <t>INC0577153 - 10/12/2025 - Liam Bryan</t>
  </si>
  <si>
    <t>INC0577144 - 10/12/2025 - Shane Kmet</t>
  </si>
  <si>
    <t>RITM0271137 - 10/12/2025 - Fred Shea</t>
  </si>
  <si>
    <t>INC0577123 - 10/12/2025 - George Knight</t>
  </si>
  <si>
    <t>INC0577143 - 10/12/2025 - Liam Bryan</t>
  </si>
  <si>
    <t>RITM0270989 - 9/12/2025 - Riley Thomas</t>
  </si>
  <si>
    <t>INC0577141 - 10/12/2025 - Raegan Munro</t>
  </si>
  <si>
    <t>INC0577136 - 10/12/2025 - Zoe O'Brien</t>
  </si>
  <si>
    <t>INC0576960 - 9/12/2025 - George Knight</t>
  </si>
  <si>
    <t>INC0577119 - 10/12/2025 - Zoe O'Brien</t>
  </si>
  <si>
    <t>INC0577122 - 10/12/2025 - Shane Kmet</t>
  </si>
  <si>
    <t>INC0577125 - 10/12/2025 - Raegan Munro</t>
  </si>
  <si>
    <t>INC0576700 - 9/12/2025 - Zoe O'Brien</t>
  </si>
  <si>
    <t>INC0577076 - 10/12/2025 - Zahra Gholami</t>
  </si>
  <si>
    <t>INC0577116 - 10/12/2025 - George Knight</t>
  </si>
  <si>
    <t>INC0577118 - 10/12/2025 - Raegan Munro</t>
  </si>
  <si>
    <t>INC0577115 - 10/12/2025 - Zoe O'Brien</t>
  </si>
  <si>
    <t>INC0577096 - 10/12/2025 - Fred Shea</t>
  </si>
  <si>
    <t>RITM0271102 - 10/12/2025 - George Knight</t>
  </si>
  <si>
    <t>RITM0271101 - 10/12/2025 - Shane Kmet</t>
  </si>
  <si>
    <t>INC0577090 - 10/12/2025 - Liam Bryan</t>
  </si>
  <si>
    <t>INC0577085 - 10/12/2025 - Fred Shea</t>
  </si>
  <si>
    <t>INC0577064 - 10/12/2025 - Fred Shea</t>
  </si>
  <si>
    <t>INC0577072 - 10/12/2025 - Fred Shea</t>
  </si>
  <si>
    <t>INC0577089 - 10/12/2025 - Shane Kmet</t>
  </si>
  <si>
    <t>INC0577088 - 10/12/2025 - George Knight</t>
  </si>
  <si>
    <t>INC0577080 - 10/12/2025 - George Knight</t>
  </si>
  <si>
    <t>INC0577052 - 10/12/2025 - Fred Shea</t>
  </si>
  <si>
    <t>INC0577067 - 10/12/2025 - Raegan Munro</t>
  </si>
  <si>
    <t>INC0577061 - 10/12/2025 - Zoe O'Brien</t>
  </si>
  <si>
    <t>INC0577055 - 10/12/2025 - Liam Bryan</t>
  </si>
  <si>
    <t>INC0577024 - 10/12/2025 - Liam Bryan</t>
  </si>
  <si>
    <t>INC0577038 - 10/12/2025 - Zoe O'Brien</t>
  </si>
  <si>
    <t>INC0577031 - 10/12/2025 - Liam Bryan</t>
  </si>
  <si>
    <t>RITM0271068 - 10/12/2025 - Raegan Munro</t>
  </si>
  <si>
    <t>INC0577028 - 10/12/2025 - Liam Bryan</t>
  </si>
  <si>
    <t>INC0577027 - 10/12/2025 - Raegan Munro</t>
  </si>
  <si>
    <t>INC0577018 - 10/12/2025 - Raegan Munro</t>
  </si>
  <si>
    <t>INC0577009 - 10/12/2025 - Liam Bryan</t>
  </si>
  <si>
    <t>INC0577010 - 10/12/2025 - Raegan Munro</t>
  </si>
  <si>
    <t>INC0576943 - 9/12/2025 - Zoe O'Brien</t>
  </si>
  <si>
    <t>RITM0271062 - 10/12/2025 - Liam Bryan</t>
  </si>
  <si>
    <t>INC0577002 - 10/12/2025 - Raegan Munro</t>
  </si>
  <si>
    <t>INC0576957 - 9/12/2025 - Riley Thomas</t>
  </si>
  <si>
    <t>RITM0271055 - 9/12/2025 - Alex Badcock</t>
  </si>
  <si>
    <t>RITM0271053 - 9/12/2025 - George Knight</t>
  </si>
  <si>
    <t>INC0576897 - 9/12/2025 - Shane Kmet</t>
  </si>
  <si>
    <t>RITM0271006 - 9/12/2025 - George Knight</t>
  </si>
  <si>
    <t>RITM0270999 - 9/12/2025 - Fred Shea</t>
  </si>
  <si>
    <t>RITM0270992 - 9/12/2025 - Fred Shea</t>
  </si>
  <si>
    <t>RITM0270984 - 9/12/2025 - Liam Bryan</t>
  </si>
  <si>
    <t>RITM0270976 - 9/12/2025 - Raegan Munro</t>
  </si>
  <si>
    <t>RITM0270969 - 9/12/2025 - Fred Shea</t>
  </si>
  <si>
    <t>RITM0270967 - 9/12/2025 - Shane Kmet</t>
  </si>
  <si>
    <t>INC0576758 - 9/12/2025 - George Knight</t>
  </si>
  <si>
    <t>RITM0270946 - 9/12/2025 - Zoe O'Brien</t>
  </si>
  <si>
    <t>INC0576620 - 8/12/2025 - Gilbert Noble</t>
  </si>
  <si>
    <t>RITM0270936 - 9/12/2025 - George Knight</t>
  </si>
  <si>
    <t>RITM0270934 - 9/12/2025 - Fred Shea</t>
  </si>
  <si>
    <t>RITM0270928 - 9/12/2025 - Fred Shea</t>
  </si>
  <si>
    <t>RITM0270925 - 9/12/2025 - Alex Badcock</t>
  </si>
  <si>
    <t>RITM0270921 - 9/12/2025 - Fred Shea</t>
  </si>
  <si>
    <t>RITM0270917 - 9/12/2025 - Zoe O'Brien</t>
  </si>
  <si>
    <t>RITM0270916 - 9/12/2025 - Fred Shea</t>
  </si>
  <si>
    <t>RITM0270911 - 9/12/2025 - Liam Bryan</t>
  </si>
  <si>
    <t>RITM0270905 - 8/12/2025 - Riley Thomas</t>
  </si>
  <si>
    <t>RITM0270903 - 8/12/2025 - Gilbert Noble</t>
  </si>
  <si>
    <t>RITM0270901 - 8/12/2025 - Zoe O'Brien</t>
  </si>
  <si>
    <t>RITM0270853 - 8/12/2025 - Gilbert Noble</t>
  </si>
  <si>
    <t>RITM0270846 - 8/12/2025 - Fred Shea</t>
  </si>
  <si>
    <t>RITM0270845 - 8/12/2025 - Raegan Munro</t>
  </si>
  <si>
    <t>RITM0270831 - 8/12/2025 - Fred Shea</t>
  </si>
  <si>
    <t>RITM0270825 - 8/12/2025 - Zoe O'Brien</t>
  </si>
  <si>
    <t>INC0576335 - 8/12/2025 - Cameron Horn</t>
  </si>
  <si>
    <t>RITM0270785 - 8/12/2025 - Zoe O'Brien</t>
  </si>
  <si>
    <t>RITM0270780 - 8/12/2025 - Gilbert Noble</t>
  </si>
  <si>
    <t>RITM0270776 - 8/12/2025 - Fred Shea</t>
  </si>
  <si>
    <t>RITM0270773 - 8/12/2025 - Cameron Horn</t>
  </si>
  <si>
    <t>RITM0270771 - 8/12/2025 - Fred Shea</t>
  </si>
  <si>
    <t>RITM0270758 - 8/12/2025 - Cameron Horn</t>
  </si>
  <si>
    <t>RITM0270757 - 8/12/2025 - Gilbert Noble</t>
  </si>
  <si>
    <t>RITM0270751 - 8/12/2025 - Gilbert Noble</t>
  </si>
  <si>
    <t>RITM0270750 - 8/12/2025 - Gilbert Noble</t>
  </si>
  <si>
    <t>RITM0270749 - 8/12/2025 - Gilbert Noble</t>
  </si>
  <si>
    <t>RITM0270748 - 8/12/2025 - Raegan Munro</t>
  </si>
  <si>
    <t>RITM0270745 - 8/12/2025 - Cameron Horn</t>
  </si>
  <si>
    <t>RITM0270743 - 8/12/2025 - Raegan Munro</t>
  </si>
  <si>
    <t>RITM0270742 - 8/12/2025 - Raegan Munro</t>
  </si>
  <si>
    <t>RITM0270738 - 8/12/2025 - Raegan Munro</t>
  </si>
  <si>
    <t>RITM0270737 - 8/12/2025 - Cameron Horn</t>
  </si>
  <si>
    <t>RITM0270734 - 8/12/2025 - Fred Shea</t>
  </si>
  <si>
    <t>RITM0270733 - 8/12/2025 - Cameron Horn</t>
  </si>
  <si>
    <t>RITM0270729 - 8/12/2025 - Cameron Horn</t>
  </si>
  <si>
    <t>CHAT0025851 - 12/12/2025 - Clair Neate</t>
  </si>
  <si>
    <t>CHAT0025850 - 12/12/2025 - Zahra Gholami</t>
  </si>
  <si>
    <t>CHAT0025849 - 12/12/2025 - Pruthvish Patel</t>
  </si>
  <si>
    <t>CHAT0025848 - 12/12/2025 - Clair Neate</t>
  </si>
  <si>
    <t>CHAT0025847 - 12/12/2025 - Zahra Gholami</t>
  </si>
  <si>
    <t>CHAT0025846 - 12/12/2025 - Clair Neate</t>
  </si>
  <si>
    <t>CHAT0025845 - 11/12/2025 - Clair Neate</t>
  </si>
  <si>
    <t>CHAT0025844 - 11/12/2025 - Clair Neate</t>
  </si>
  <si>
    <t>CHAT0025843 - 10/12/2025 - Zahra Gholami</t>
  </si>
  <si>
    <t>CHAT0025842 - 10/12/2025 - Ryan Bell</t>
  </si>
  <si>
    <t>CHAT0025841 - 10/12/2025 - Pruthvish Patel</t>
  </si>
  <si>
    <t>CHAT0025840 - 10/12/2025 - Clair Neate</t>
  </si>
  <si>
    <t>CHAT0025839 - 10/12/2025 - Clair Neate</t>
  </si>
  <si>
    <t>CHAT0025838 - 9/12/2025 - Clair Neate</t>
  </si>
  <si>
    <t>CHAT0025837 - 9/12/2025 - Riley Thomas</t>
  </si>
  <si>
    <t>CHAT0025836 - 9/12/2025 - Ruey Lim</t>
  </si>
  <si>
    <t>CHAT0025835 - 9/12/2025 - Clair Neate</t>
  </si>
  <si>
    <t>CHAT0025834 - 9/12/2025 - Ruey Lim</t>
  </si>
  <si>
    <t>CHAT0025833 - 9/12/2025 - Clair Neate</t>
  </si>
  <si>
    <t>CHAT0025832 - 9/12/2025 - Clair Neate</t>
  </si>
  <si>
    <t>CHAT0025831 - 9/12/2025 - Riley Thomas</t>
  </si>
  <si>
    <t>CHAT0025830 - 9/12/2025 - Clair Neate</t>
  </si>
  <si>
    <t>CHAT0025829 - 9/12/2025 - Pruthvish Patel</t>
  </si>
  <si>
    <t>CHAT0025828 - 8/12/2025 - Zahra Gholami</t>
  </si>
  <si>
    <t>CHAT0025827 - 8/12/2025 - Clair Neate</t>
  </si>
  <si>
    <t>CHAT0025826 - 8/12/2025 - Zahra Gholami</t>
  </si>
  <si>
    <t>CHAT0025825 - 8/12/2025 - Pruthvish Patel</t>
  </si>
  <si>
    <t>CHAT0025824 - 8/12/2025 - Clair Neate</t>
  </si>
  <si>
    <t>CHAT0025823 - 8/12/2025 - Clair Neate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</si>
</sst>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hh:mm:ss"/>
    <numFmt numFmtId="165" formatCode="h:mm:ss;@"/>
    <numFmt numFmtId="166" formatCode="hh:mm:ss;@"/>
    <numFmt numFmtId="167" formatCode="0.0"/>
    <numFmt numFmtId="168" formatCode="#"/>
  </numFmts>
  <fonts count="46" x14ac:knownFonts="1">
    <font>
      <sz val="11"/>
      <color theme="1"/>
      <name val="Calibri"/>
      <family val="2"/>
      <scheme val="minor"/>
    </font>
    <font>
      <sz val="11"/>
      <color indexed="8"/>
      <name val="Calibri"/>
      <family val="2"/>
      <scheme val="minor"/>
    </font>
    <font>
      <b/>
      <sz val="11"/>
      <name val="Calibri"/>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Calibri"/>
      <family val="2"/>
      <scheme val="minor"/>
    </font>
    <font>
      <sz val="10"/>
      <name val="Arial"/>
      <family val="2"/>
    </font>
    <font>
      <sz val="10"/>
      <name val="Arial"/>
      <family val="2"/>
    </font>
    <font>
      <sz val="10"/>
      <name val="Arial"/>
      <family val="2"/>
    </font>
    <font>
      <sz val="36"/>
      <color theme="1"/>
      <name val="Calibri"/>
      <family val="2"/>
      <scheme val="minor"/>
    </font>
    <font>
      <b/>
      <sz val="11"/>
      <color rgb="FF9C5700"/>
      <name val="Calibri"/>
      <family val="2"/>
      <scheme val="minor"/>
    </font>
    <font>
      <sz val="11"/>
      <color theme="0" tint="-0.499984740745262"/>
      <name val="Calibri"/>
      <family val="2"/>
      <scheme val="minor"/>
    </font>
    <font>
      <sz val="11"/>
      <color rgb="FF000000"/>
      <name val="Calibri"/>
      <family val="2"/>
      <scheme val="minor"/>
    </font>
    <font>
      <sz val="11"/>
      <color theme="0"/>
      <name val="Trebuchet MS"/>
      <family val="2"/>
    </font>
    <font>
      <sz val="10"/>
      <name val="Arial"/>
      <family val="2"/>
    </font>
    <font>
      <sz val="10"/>
      <name val="Arial"/>
      <family val="2"/>
    </font>
    <font>
      <sz val="10"/>
      <name val="Arial"/>
      <family val="2"/>
    </font>
    <font>
      <sz val="10"/>
      <name val="Arial"/>
      <family val="2"/>
    </font>
    <font>
      <sz val="11"/>
      <color rgb="FF000000"/>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indexed="9"/>
        <bgColor indexed="64"/>
      </patternFill>
    </fill>
    <fill>
      <patternFill patternType="solid">
        <fgColor rgb="FF7030A0"/>
        <bgColor indexed="64"/>
      </patternFill>
    </fill>
    <fill>
      <patternFill patternType="solid">
        <fgColor rgb="FFD9D9D9"/>
        <bgColor rgb="FFD9D9D9"/>
      </patternFill>
    </fill>
    <fill>
      <patternFill patternType="solid">
        <fgColor rgb="FF00B05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op>
      <bottom style="thin">
        <color theme="1"/>
      </bottom>
      <diagonal/>
    </border>
    <border>
      <left style="thin">
        <color rgb="FF000000"/>
      </left>
      <right style="thin">
        <color rgb="FF000000"/>
      </right>
      <top style="thin">
        <color rgb="FF000000"/>
      </top>
      <bottom style="thin">
        <color rgb="FF000000"/>
      </bottom>
      <diagonal/>
    </border>
  </borders>
  <cellStyleXfs count="80">
    <xf numFmtId="0" fontId="0" fillId="0" borderId="0"/>
    <xf numFmtId="0" fontId="1" fillId="0" borderId="0"/>
    <xf numFmtId="0" fontId="3" fillId="0" borderId="0"/>
    <xf numFmtId="0" fontId="4" fillId="0" borderId="0"/>
    <xf numFmtId="0" fontId="5" fillId="0" borderId="0"/>
    <xf numFmtId="0" fontId="6"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4" fillId="0" borderId="0"/>
    <xf numFmtId="0" fontId="26" fillId="0" borderId="0"/>
    <xf numFmtId="0" fontId="27" fillId="0" borderId="0"/>
    <xf numFmtId="0" fontId="28" fillId="0" borderId="0"/>
    <xf numFmtId="0" fontId="3" fillId="36" borderId="0"/>
    <xf numFmtId="0" fontId="33" fillId="9" borderId="0" applyNumberFormat="0" applyBorder="0" applyAlignment="0" applyProtection="0"/>
    <xf numFmtId="0" fontId="3" fillId="36" borderId="0" applyNumberFormat="0" applyFont="0" applyFill="0" applyBorder="0" applyAlignment="0" applyProtection="0"/>
    <xf numFmtId="0" fontId="3" fillId="36" borderId="0"/>
    <xf numFmtId="0" fontId="34" fillId="0" borderId="0"/>
    <xf numFmtId="0" fontId="35" fillId="0" borderId="0"/>
    <xf numFmtId="0" fontId="36" fillId="0" borderId="0"/>
    <xf numFmtId="0" fontId="37" fillId="0" borderId="0"/>
    <xf numFmtId="0" fontId="39" fillId="0" borderId="0"/>
    <xf numFmtId="0" fontId="40"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3" fillId="0" borderId="0"/>
    <xf numFmtId="0" fontId="44" fillId="0" borderId="0"/>
    <xf numFmtId="0" fontId="45" fillId="0" borderId="0"/>
  </cellStyleXfs>
  <cellXfs count="88">
    <xf numFmtId="0" fontId="0" fillId="0" borderId="0" xfId="0"/>
    <xf numFmtId="0" fontId="0" fillId="0" borderId="0" xfId="0" pivotButton="1"/>
    <xf numFmtId="0" fontId="0" fillId="0" borderId="0" xfId="0" applyAlignment="1">
      <alignment horizontal="left"/>
    </xf>
    <xf numFmtId="0" fontId="2" fillId="0" borderId="0" xfId="1" applyFont="1"/>
    <xf numFmtId="49" fontId="1" fillId="0" borderId="0" xfId="1" applyNumberFormat="1" applyAlignment="1">
      <alignment vertical="top" wrapText="1"/>
    </xf>
    <xf numFmtId="14" fontId="0" fillId="0" borderId="0" xfId="0" applyNumberFormat="1"/>
    <xf numFmtId="0" fontId="2" fillId="0" borderId="0" xfId="0" applyFont="1"/>
    <xf numFmtId="22" fontId="1" fillId="0" borderId="0" xfId="1" applyNumberFormat="1" applyAlignment="1">
      <alignment vertical="top"/>
    </xf>
    <xf numFmtId="164" fontId="28" fillId="0" borderId="0" xfId="50" applyNumberFormat="1" applyAlignment="1">
      <alignment vertical="top"/>
    </xf>
    <xf numFmtId="49" fontId="28" fillId="0" borderId="0" xfId="50" applyNumberFormat="1" applyAlignment="1">
      <alignment vertical="top" wrapText="1"/>
    </xf>
    <xf numFmtId="0" fontId="3" fillId="0" borderId="0" xfId="0" applyFont="1" applyAlignment="1">
      <alignment wrapText="1"/>
    </xf>
    <xf numFmtId="22" fontId="0" fillId="0" borderId="0" xfId="0" applyNumberFormat="1"/>
    <xf numFmtId="2" fontId="0" fillId="0" borderId="0" xfId="0" applyNumberFormat="1"/>
    <xf numFmtId="1" fontId="0" fillId="0" borderId="0" xfId="0" applyNumberFormat="1"/>
    <xf numFmtId="165" fontId="0" fillId="0" borderId="0" xfId="0" applyNumberFormat="1"/>
    <xf numFmtId="166" fontId="0" fillId="0" borderId="0" xfId="0" applyNumberFormat="1"/>
    <xf numFmtId="0" fontId="12" fillId="2" borderId="0" xfId="11"/>
    <xf numFmtId="0" fontId="14" fillId="4" borderId="0" xfId="13"/>
    <xf numFmtId="165" fontId="14" fillId="4" borderId="0" xfId="13" applyNumberFormat="1"/>
    <xf numFmtId="2" fontId="14" fillId="4" borderId="0" xfId="13" applyNumberFormat="1"/>
    <xf numFmtId="166" fontId="30" fillId="4" borderId="10" xfId="13" applyNumberFormat="1" applyFont="1" applyBorder="1"/>
    <xf numFmtId="0" fontId="0" fillId="0" borderId="0" xfId="0" applyAlignment="1">
      <alignment textRotation="45"/>
    </xf>
    <xf numFmtId="0" fontId="31" fillId="35" borderId="0" xfId="0" applyFont="1" applyFill="1" applyAlignment="1">
      <alignment horizontal="left"/>
    </xf>
    <xf numFmtId="0" fontId="31" fillId="35" borderId="0" xfId="0" applyFont="1" applyFill="1"/>
    <xf numFmtId="3" fontId="31" fillId="35" borderId="0" xfId="0" applyNumberFormat="1" applyFont="1" applyFill="1"/>
    <xf numFmtId="165" fontId="31" fillId="35" borderId="0" xfId="0" applyNumberFormat="1" applyFont="1" applyFill="1"/>
    <xf numFmtId="16" fontId="0" fillId="0" borderId="0" xfId="0" applyNumberFormat="1"/>
    <xf numFmtId="0" fontId="32" fillId="0" borderId="0" xfId="0" applyFont="1"/>
    <xf numFmtId="49" fontId="34" fillId="0" borderId="0" xfId="55" applyNumberFormat="1" applyAlignment="1">
      <alignment vertical="top" wrapText="1"/>
    </xf>
    <xf numFmtId="164" fontId="34" fillId="0" borderId="0" xfId="55" applyNumberFormat="1" applyAlignment="1">
      <alignment vertical="top"/>
    </xf>
    <xf numFmtId="0" fontId="22" fillId="0" borderId="0" xfId="0" applyFont="1"/>
    <xf numFmtId="0" fontId="38" fillId="0" borderId="0" xfId="0" applyFont="1"/>
    <xf numFmtId="167" fontId="0" fillId="0" borderId="0" xfId="0" applyNumberFormat="1"/>
    <xf numFmtId="21" fontId="0" fillId="0" borderId="0" xfId="0" applyNumberFormat="1"/>
    <xf numFmtId="0" fontId="0" fillId="0" borderId="0" xfId="0" pivotButton="1" applyAlignment="1">
      <alignment textRotation="45"/>
    </xf>
    <xf numFmtId="14" fontId="0" fillId="0" borderId="0" xfId="0" applyNumberFormat="1" applyAlignment="1">
      <alignment horizontal="left"/>
    </xf>
    <xf numFmtId="0" fontId="0" fillId="0" borderId="0" xfId="0" applyAlignment="1">
      <alignment wrapText="1"/>
    </xf>
    <xf numFmtId="49" fontId="0" fillId="0" borderId="0" xfId="0" applyNumberFormat="1" applyAlignment="1">
      <alignment vertical="top" wrapText="1"/>
    </xf>
    <xf numFmtId="164" fontId="0" fillId="0" borderId="0" xfId="0" applyNumberFormat="1" applyAlignment="1">
      <alignment vertical="top"/>
    </xf>
    <xf numFmtId="0" fontId="0" fillId="0" borderId="11" xfId="0" applyBorder="1" applyAlignment="1">
      <alignment textRotation="45"/>
    </xf>
    <xf numFmtId="0" fontId="0" fillId="0" borderId="11" xfId="0" applyBorder="1"/>
    <xf numFmtId="1" fontId="0" fillId="0" borderId="11" xfId="0" applyNumberFormat="1" applyBorder="1"/>
    <xf numFmtId="0" fontId="0" fillId="0" borderId="11" xfId="0" pivotButton="1" applyBorder="1"/>
    <xf numFmtId="0" fontId="0" fillId="0" borderId="11" xfId="0" applyBorder="1" applyAlignment="1">
      <alignment horizontal="left"/>
    </xf>
    <xf numFmtId="0" fontId="22" fillId="0" borderId="0" xfId="0" applyFont="1" applyAlignment="1">
      <alignment horizontal="center"/>
    </xf>
    <xf numFmtId="49" fontId="43" fillId="0" borderId="0" xfId="77" applyNumberFormat="1" applyAlignment="1">
      <alignment vertical="top" wrapText="1"/>
    </xf>
    <xf numFmtId="14" fontId="43" fillId="0" borderId="0" xfId="77" applyNumberFormat="1" applyAlignment="1">
      <alignment vertical="top"/>
    </xf>
    <xf numFmtId="49" fontId="44" fillId="0" borderId="0" xfId="78" applyNumberFormat="1" applyAlignment="1">
      <alignment vertical="top" wrapText="1"/>
    </xf>
    <xf numFmtId="16" fontId="38" fillId="0" borderId="0" xfId="0" applyNumberFormat="1" applyFont="1"/>
    <xf numFmtId="16" fontId="38" fillId="38" borderId="0" xfId="0" applyNumberFormat="1" applyFont="1" applyFill="1"/>
    <xf numFmtId="164" fontId="1" fillId="0" borderId="0" xfId="1" applyNumberFormat="1" applyAlignment="1">
      <alignment vertical="top"/>
    </xf>
    <xf numFmtId="164" fontId="44" fillId="0" borderId="0" xfId="78" applyNumberFormat="1" applyAlignment="1">
      <alignment vertical="top"/>
    </xf>
    <xf numFmtId="168" fontId="0" fillId="0" borderId="0" xfId="0" applyNumberFormat="1"/>
    <xf numFmtId="49" fontId="45" fillId="0" borderId="0" xfId="79" applyNumberFormat="1" applyAlignment="1">
      <alignment vertical="top" wrapText="1"/>
    </xf>
    <xf numFmtId="164" fontId="45" fillId="0" borderId="0" xfId="79" applyNumberFormat="1" applyAlignment="1">
      <alignment vertical="top"/>
    </xf>
    <xf numFmtId="0" fontId="0" fillId="0" borderId="0" xfId="0" applyNumberFormat="1"/>
    <xf numFmtId="165" fontId="0" fillId="0" borderId="0" xfId="0" applyNumberFormat="1" applyFill="1"/>
    <xf numFmtId="0" fontId="0" fillId="0" borderId="11" xfId="0" applyNumberFormat="1" applyBorder="1"/>
    <xf numFmtId="49" fontId="45" fillId="0" borderId="0" xfId="79" applyNumberFormat="1" applyAlignment="1">
      <alignment vertical="top" wrapText="1"/>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0" fontId="0" fillId="0" borderId="0" xfId="0" applyBorder="1" applyAlignment="1">
      <alignment horizontal="left"/>
    </xf>
    <xf numFmtId="0" fontId="0" fillId="0" borderId="0" xfId="0" applyNumberFormat="1" applyBorder="1"/>
    <xf numFmtId="164" fontId="45" fillId="0" borderId="0" xfId="79" applyNumberFormat="1" applyAlignment="1">
      <alignment vertical="top"/>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49" fontId="45" fillId="0" borderId="0" xfId="79" applyNumberFormat="1" applyAlignment="1">
      <alignment vertical="top" wrapText="1"/>
    </xf>
    <xf numFmtId="0" fontId="29" fillId="34" borderId="0" xfId="0" applyFont="1" applyFill="1" applyAlignment="1">
      <alignment horizontal="center"/>
    </xf>
    <xf numFmtId="0" fontId="29" fillId="33" borderId="0" xfId="0" applyFont="1" applyFill="1" applyAlignment="1">
      <alignment horizontal="center"/>
    </xf>
    <xf numFmtId="0" fontId="29" fillId="37" borderId="0" xfId="0" applyFont="1" applyFill="1" applyAlignment="1">
      <alignment horizontal="center"/>
    </xf>
    <xf numFmtId="0" fontId="29" fillId="39" borderId="0" xfId="0" applyFont="1" applyFill="1" applyAlignment="1">
      <alignment horizontal="center"/>
    </xf>
    <xf numFmtId="164" fontId="45" fillId="0" borderId="0" xfId="79" applyNumberFormat="1" applyAlignment="1">
      <alignment vertical="top"/>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xf numFmtId="49" fontId="45" fillId="0" borderId="0" xfId="79" applyNumberFormat="1" applyAlignment="1">
      <alignment vertical="top" wrapText="1"/>
    </xf>
    <xf numFmtId="49" fontId="45" fillId="0" borderId="0" xfId="79" applyNumberFormat="1" applyAlignment="1">
      <alignment vertical="top" wrapText="1"/>
    </xf>
    <xf numFmtId="164" fontId="45" fillId="0" borderId="0" xfId="79" applyNumberFormat="1" applyAlignment="1">
      <alignment vertical="top"/>
    </xf>
    <xf numFmtId="49" fontId="45" fillId="0" borderId="0" xfId="79" applyNumberFormat="1" applyAlignment="1">
      <alignment vertical="top" wrapText="1"/>
    </xf>
  </cellXfs>
  <cellStyles count="80">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1 2" xfId="52" xr:uid="{E656BEB4-0985-4BF6-9069-D39361696283}"/>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CS_Normal" xfId="53" xr:uid="{B99DF958-A762-4A8C-9D74-AE13C002880F}"/>
    <cellStyle name="Check Cell" xfId="18" builtinId="23" customBuiltin="1"/>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ellStyle name="Normal 10" xfId="50" xr:uid="{9E2649D4-E7BF-4D38-B069-1F6A38865D10}"/>
    <cellStyle name="Normal 10 2" xfId="68" xr:uid="{2FF47748-5F66-4BD4-97F5-D16DA16DC203}"/>
    <cellStyle name="Normal 11" xfId="51" xr:uid="{4C1FEBF4-0B5C-4B55-9DB6-C51CA69D105E}"/>
    <cellStyle name="Normal 12" xfId="55" xr:uid="{BC21838F-A6F3-4AF6-9CEB-AFE89065C23A}"/>
    <cellStyle name="Normal 12 2" xfId="69" xr:uid="{FCA14755-311A-4E83-9DD3-134EB329B0D8}"/>
    <cellStyle name="Normal 13" xfId="56" xr:uid="{BB63942D-B662-40D0-9A42-BAEADDE8C8A7}"/>
    <cellStyle name="Normal 13 2" xfId="70" xr:uid="{338FC852-E8C9-4D89-9C19-8C6C06460229}"/>
    <cellStyle name="Normal 14" xfId="57" xr:uid="{0C873EFD-6081-409A-A917-EE9DC77A12A7}"/>
    <cellStyle name="Normal 14 2" xfId="71" xr:uid="{BB9785B1-9C6F-474B-91D2-A546DEB36586}"/>
    <cellStyle name="Normal 15" xfId="58" xr:uid="{1BC64B0B-5FBA-42E1-B482-704EC3B3768B}"/>
    <cellStyle name="Normal 15 2" xfId="72" xr:uid="{0A5B0606-38B8-43C6-84B4-8A580C569BC7}"/>
    <cellStyle name="Normal 16" xfId="59" xr:uid="{C7FBE375-39BB-49E7-B23F-7E3B8D4F6289}"/>
    <cellStyle name="Normal 16 2" xfId="73" xr:uid="{8D37A83D-88B6-4D5B-B5B4-CBB17F1A046D}"/>
    <cellStyle name="Normal 17" xfId="60" xr:uid="{DBFBB922-FA29-47CC-B1BA-5D8693B52691}"/>
    <cellStyle name="Normal 17 2" xfId="74" xr:uid="{515AE11B-395E-4E44-A1B8-C1B20E2D61A7}"/>
    <cellStyle name="Normal 18" xfId="61" xr:uid="{71DDE285-7698-4C88-A009-1075BC7257DE}"/>
    <cellStyle name="Normal 18 2" xfId="75" xr:uid="{AFE8D98D-B968-493B-AC0F-EFB876844918}"/>
    <cellStyle name="Normal 19" xfId="76" xr:uid="{477ECD78-07E9-4902-A4A4-5A3BB14E5479}"/>
    <cellStyle name="Normal 2" xfId="1" xr:uid="{AD90BF58-E775-4834-B093-076CA96DCFC7}"/>
    <cellStyle name="Normal 2 2" xfId="54" xr:uid="{EB213716-D466-4E48-B838-90E91C61EDAB}"/>
    <cellStyle name="Normal 20" xfId="77" xr:uid="{3FA3CF64-4C7F-4322-A391-B02EE5093808}"/>
    <cellStyle name="Normal 21" xfId="78" xr:uid="{E5550D14-5218-4AC3-9A42-1F61CBA2F414}"/>
    <cellStyle name="Normal 22" xfId="79" xr:uid="{BC0A1BAC-6ABC-40F7-AAF5-7140E500D629}"/>
    <cellStyle name="Normal 3" xfId="2" xr:uid="{1B06CFDA-D619-4D48-9F17-8B1708CC687A}"/>
    <cellStyle name="Normal 4" xfId="3" xr:uid="{3AE3F332-E6C9-4A19-9460-9F88405205B3}"/>
    <cellStyle name="Normal 4 2" xfId="62" xr:uid="{B3A8B085-B810-4DC1-B935-C096039BAB67}"/>
    <cellStyle name="Normal 5" xfId="4" xr:uid="{EEB9C2CD-9B0B-4B06-9471-7F92A6A04B80}"/>
    <cellStyle name="Normal 5 2" xfId="63" xr:uid="{41FA1B36-A33A-4929-9740-54779EF55C69}"/>
    <cellStyle name="Normal 6" xfId="5" xr:uid="{072B8EDB-6A62-45AF-AA67-2F4CCEB94542}"/>
    <cellStyle name="Normal 6 2" xfId="64" xr:uid="{C7C1DF6E-9481-4039-8F77-E91E64524299}"/>
    <cellStyle name="Normal 7" xfId="47" xr:uid="{7B12C12C-17A5-4AEE-8671-D30045D6F16F}"/>
    <cellStyle name="Normal 7 2" xfId="65" xr:uid="{BF2960FD-5833-434B-849B-F89B8D4AA7D2}"/>
    <cellStyle name="Normal 8" xfId="48" xr:uid="{680DDD59-B371-49B9-8408-EDEF0EE820AB}"/>
    <cellStyle name="Normal 8 2" xfId="66" xr:uid="{7E913283-D5F3-409D-8AF3-535CE9B2957B}"/>
    <cellStyle name="Normal 9" xfId="49" xr:uid="{C080AF7A-D1C7-4C7F-9AAB-ED6189C91A56}"/>
    <cellStyle name="Normal 9 2" xfId="67" xr:uid="{76696E94-D0FC-48FE-AD46-E12923D1A1B1}"/>
    <cellStyle name="Note" xfId="20" builtinId="10" customBuiltin="1"/>
    <cellStyle name="Output" xfId="15" builtinId="21" customBuiltin="1"/>
    <cellStyle name="Title" xfId="6" builtinId="15" customBuiltin="1"/>
    <cellStyle name="Total" xfId="22" builtinId="25" customBuiltin="1"/>
    <cellStyle name="Warning Text" xfId="19" builtinId="11" customBuiltin="1"/>
  </cellStyles>
  <dxfs count="143">
    <dxf>
      <numFmt numFmtId="168" formatCode="#"/>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rgb="FF00B050"/>
        </patternFill>
      </fill>
    </dxf>
    <dxf>
      <fill>
        <patternFill>
          <bgColor theme="9" tint="-0.24994659260841701"/>
        </patternFill>
      </fill>
    </dxf>
    <dxf>
      <fill>
        <patternFill>
          <bgColor rgb="FFFF0000"/>
        </patternFill>
      </fill>
    </dxf>
    <dxf>
      <fill>
        <patternFill>
          <bgColor theme="9" tint="-0.24994659260841701"/>
        </patternFill>
      </fill>
    </dxf>
    <dxf>
      <fill>
        <patternFill>
          <bgColor rgb="FF00B05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00B050"/>
        </patternFill>
      </fill>
    </dxf>
    <dxf>
      <fill>
        <patternFill>
          <bgColor theme="9" tint="-0.24994659260841701"/>
        </patternFill>
      </fill>
    </dxf>
    <dxf>
      <fill>
        <patternFill>
          <bgColor rgb="FFFF0000"/>
        </patternFill>
      </fill>
    </dxf>
    <dxf>
      <fill>
        <patternFill>
          <bgColor theme="9" tint="-0.24994659260841701"/>
        </patternFill>
      </fill>
    </dxf>
    <dxf>
      <fill>
        <patternFill>
          <bgColor rgb="FF00B050"/>
        </patternFill>
      </fill>
    </dxf>
    <dxf>
      <fill>
        <patternFill>
          <bgColor theme="9" tint="-0.24994659260841701"/>
        </patternFill>
      </fill>
    </dxf>
    <dxf>
      <fill>
        <patternFill>
          <bgColor rgb="FFFF0000"/>
        </patternFill>
      </fill>
    </dxf>
    <dxf>
      <numFmt numFmtId="27" formatCode="d/mm/yyyy\ h:mm"/>
    </dxf>
    <dxf>
      <numFmt numFmtId="0" formatCode="General"/>
    </dxf>
    <dxf>
      <numFmt numFmtId="27" formatCode="d/mm/yyyy\ h:mm"/>
    </dxf>
    <dxf>
      <numFmt numFmtId="19" formatCode="d/mm/yyyy"/>
    </dxf>
    <dxf>
      <numFmt numFmtId="19" formatCode="d/mm/yyyy"/>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30" formatCode="@"/>
      <alignment horizontal="general" vertical="top" textRotation="0" wrapText="1" indent="0" justifyLastLine="0" shrinkToFit="0" readingOrder="0"/>
    </dxf>
    <dxf>
      <numFmt numFmtId="164" formatCode="dd\-mm\-yyyy\ hh:mm:ss"/>
      <alignment horizontal="general" vertical="top" textRotation="0" wrapText="0" indent="0" justifyLastLine="0" shrinkToFit="0" readingOrder="0"/>
    </dxf>
    <dxf>
      <numFmt numFmtId="30" formatCode="@"/>
      <alignment horizontal="general" vertical="top" textRotation="0" wrapText="1" indent="0" justifyLastLine="0" shrinkToFit="0" readingOrder="0"/>
    </dxf>
    <dxf>
      <numFmt numFmtId="164" formatCode="dd\-mm\-yyyy\ hh:mm:ss"/>
      <alignment horizontal="general" vertical="top" textRotation="0" wrapText="0" indent="0" justifyLastLine="0" shrinkToFit="0" readingOrder="0"/>
    </dxf>
    <dxf>
      <numFmt numFmtId="30" formatCode="@"/>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auto="1"/>
        <name val="Calibri"/>
        <scheme val="none"/>
      </font>
    </dxf>
    <dxf>
      <numFmt numFmtId="30" formatCode="@"/>
      <alignment horizontal="general" vertical="top" textRotation="0" wrapText="1" indent="0" justifyLastLine="0" shrinkToFit="0" readingOrder="0"/>
    </dxf>
    <dxf>
      <numFmt numFmtId="27" formatCode="d/mm/yyyy\ h:mm"/>
      <alignment horizontal="general" vertical="top" textRotation="0" wrapText="0" indent="0" justifyLastLine="0" shrinkToFit="0" readingOrder="0"/>
    </dxf>
    <dxf>
      <numFmt numFmtId="30" formatCode="@"/>
      <alignment horizontal="general" vertical="top" textRotation="0" wrapText="1" indent="0" justifyLastLine="0" shrinkToFit="0" readingOrder="0"/>
    </dxf>
    <dxf>
      <font>
        <b/>
        <i val="0"/>
        <strike val="0"/>
        <condense val="0"/>
        <extend val="0"/>
        <outline val="0"/>
        <shadow val="0"/>
        <u val="none"/>
        <vertAlign val="baseline"/>
        <sz val="11"/>
        <color auto="1"/>
        <name val="Calibri"/>
        <scheme val="none"/>
      </font>
    </dxf>
    <dxf>
      <font>
        <b/>
        <i val="0"/>
        <strike val="0"/>
        <condense val="0"/>
        <extend val="0"/>
        <outline val="0"/>
        <shadow val="0"/>
        <u val="none"/>
        <vertAlign val="baseline"/>
        <sz val="11"/>
        <color auto="1"/>
        <name val="Calibri"/>
        <scheme val="none"/>
      </font>
    </dxf>
    <dxf>
      <font>
        <b/>
        <i val="0"/>
        <strike val="0"/>
        <condense val="0"/>
        <extend val="0"/>
        <outline val="0"/>
        <shadow val="0"/>
        <u val="none"/>
        <vertAlign val="baseline"/>
        <sz val="11"/>
        <color auto="1"/>
        <name val="Calibri"/>
        <scheme val="none"/>
      </font>
    </dxf>
    <dxf>
      <alignment wrapText="1"/>
    </dxf>
    <dxf>
      <alignment wrapText="1"/>
    </dxf>
    <dxf>
      <numFmt numFmtId="19" formatCode="d/mm/yyyy"/>
    </dxf>
    <dxf>
      <numFmt numFmtId="166" formatCode="h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2" formatCode="0.00"/>
    </dxf>
    <dxf>
      <numFmt numFmtId="2" formatCode="0.00"/>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65" formatCode="h:mm:ss;@"/>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1" formatCode="d\-m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1" formatCode="d\-mmm"/>
    </dxf>
    <dxf>
      <numFmt numFmtId="21" formatCode="d\-mmm"/>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textRotation="45"/>
    </dxf>
    <dxf>
      <alignment textRotation="45"/>
    </dxf>
    <dxf>
      <alignment textRotation="45"/>
    </dxf>
    <dxf>
      <numFmt numFmtId="165" formatCode="h:mm:ss;@"/>
    </dxf>
    <dxf>
      <numFmt numFmtId="165" formatCode="h:mm:ss;@"/>
    </dxf>
    <dxf>
      <numFmt numFmtId="165" formatCode="h:mm:ss;@"/>
    </dxf>
    <dxf>
      <fill>
        <patternFill>
          <bgColor auto="1"/>
        </patternFill>
      </fill>
    </dxf>
    <dxf>
      <numFmt numFmtId="165" formatCode="h:mm:ss;@"/>
    </dxf>
    <dxf>
      <numFmt numFmtId="165" formatCode="h:mm:ss;@"/>
    </dxf>
    <dxf>
      <numFmt numFmtId="167" formatCode="0.0"/>
    </dxf>
    <dxf>
      <numFmt numFmtId="167" formatCode="0.0"/>
    </dxf>
    <dxf>
      <alignment textRotation="45"/>
    </dxf>
    <dxf>
      <alignment textRotation="45"/>
    </dxf>
    <dxf>
      <numFmt numFmtId="165" formatCode="h:mm:ss;@"/>
    </dxf>
    <dxf>
      <numFmt numFmtId="165" formatCode="h:mm:ss;@"/>
    </dxf>
    <dxf>
      <numFmt numFmtId="165" formatCode="h:mm:ss;@"/>
    </dxf>
    <dxf>
      <numFmt numFmtId="165" formatCode="h:mm:ss;@"/>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[AgentReporting-Combined.xlsx]Results!PivotTable3</c:name>
    <c:fmtId val="1"/>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Results!$B$3:$B$4</c:f>
              <c:strCache>
                <c:ptCount val="1"/>
                <c:pt idx="0">
                  <c:v>Andy Phan</c:v>
                </c:pt>
              </c:strCache>
            </c:strRef>
          </c:tx>
          <c:spPr>
            <a:ln w="28575" cap="rnd">
              <a:solidFill>
                <a:schemeClr val="accent1"/>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Results!$B$5:$B$10</c:f>
              <c:numCache>
                <c:formatCode>General</c:formatCode>
                <c:ptCount val="5"/>
                <c:pt idx="0">
                  <c:v>29</c:v>
                </c:pt>
                <c:pt idx="1">
                  <c:v>23</c:v>
                </c:pt>
                <c:pt idx="2">
                  <c:v>27</c:v>
                </c:pt>
                <c:pt idx="3">
                  <c:v>36</c:v>
                </c:pt>
                <c:pt idx="4">
                  <c:v>36</c:v>
                </c:pt>
              </c:numCache>
            </c:numRef>
          </c:val>
          <c:smooth val="0"/>
          <c:extLst>
            <c:ext xmlns:c16="http://schemas.microsoft.com/office/drawing/2014/chart" uri="{C3380CC4-5D6E-409C-BE32-E72D297353CC}">
              <c16:uniqueId val="{00000000-9184-49D9-8711-3C0EF8AA6D94}"/>
            </c:ext>
          </c:extLst>
        </c:ser>
        <c:ser>
          <c:idx val="1"/>
          <c:order val="1"/>
          <c:tx>
            <c:strRef>
              <c:f>Results!$C$3:$C$4</c:f>
              <c:strCache>
                <c:ptCount val="1"/>
                <c:pt idx="0">
                  <c:v>Cameron Horn</c:v>
                </c:pt>
              </c:strCache>
            </c:strRef>
          </c:tx>
          <c:spPr>
            <a:ln w="28575" cap="rnd">
              <a:solidFill>
                <a:schemeClr val="accent2"/>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Results!$C$5:$C$10</c:f>
              <c:numCache>
                <c:formatCode>General</c:formatCode>
                <c:ptCount val="5"/>
                <c:pt idx="0">
                  <c:v>19</c:v>
                </c:pt>
                <c:pt idx="1">
                  <c:v>11</c:v>
                </c:pt>
                <c:pt idx="3">
                  <c:v>44</c:v>
                </c:pt>
                <c:pt idx="4">
                  <c:v>17</c:v>
                </c:pt>
              </c:numCache>
            </c:numRef>
          </c:val>
          <c:smooth val="0"/>
          <c:extLst>
            <c:ext xmlns:c16="http://schemas.microsoft.com/office/drawing/2014/chart" uri="{C3380CC4-5D6E-409C-BE32-E72D297353CC}">
              <c16:uniqueId val="{00000000-54D3-4322-BD72-F46337FEADE3}"/>
            </c:ext>
          </c:extLst>
        </c:ser>
        <c:ser>
          <c:idx val="2"/>
          <c:order val="2"/>
          <c:tx>
            <c:strRef>
              <c:f>Results!$D$3:$D$4</c:f>
              <c:strCache>
                <c:ptCount val="1"/>
                <c:pt idx="0">
                  <c:v>Clair Neate</c:v>
                </c:pt>
              </c:strCache>
            </c:strRef>
          </c:tx>
          <c:spPr>
            <a:ln w="28575" cap="rnd">
              <a:solidFill>
                <a:schemeClr val="accent3"/>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Results!$D$5:$D$10</c:f>
              <c:numCache>
                <c:formatCode>General</c:formatCode>
                <c:ptCount val="5"/>
                <c:pt idx="0">
                  <c:v>12</c:v>
                </c:pt>
                <c:pt idx="1">
                  <c:v>15</c:v>
                </c:pt>
                <c:pt idx="2">
                  <c:v>12</c:v>
                </c:pt>
                <c:pt idx="3">
                  <c:v>9</c:v>
                </c:pt>
                <c:pt idx="4">
                  <c:v>10</c:v>
                </c:pt>
              </c:numCache>
            </c:numRef>
          </c:val>
          <c:smooth val="0"/>
          <c:extLst>
            <c:ext xmlns:c16="http://schemas.microsoft.com/office/drawing/2014/chart" uri="{C3380CC4-5D6E-409C-BE32-E72D297353CC}">
              <c16:uniqueId val="{00000001-54D3-4322-BD72-F46337FEADE3}"/>
            </c:ext>
          </c:extLst>
        </c:ser>
        <c:ser>
          <c:idx val="3"/>
          <c:order val="3"/>
          <c:tx>
            <c:strRef>
              <c:f>Results!$E$3:$E$4</c:f>
              <c:strCache>
                <c:ptCount val="1"/>
                <c:pt idx="0">
                  <c:v>Fred Shea</c:v>
                </c:pt>
              </c:strCache>
            </c:strRef>
          </c:tx>
          <c:spPr>
            <a:ln w="28575" cap="rnd">
              <a:solidFill>
                <a:schemeClr val="accent4"/>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Results!$E$5:$E$10</c:f>
              <c:numCache>
                <c:formatCode>General</c:formatCode>
                <c:ptCount val="5"/>
                <c:pt idx="0">
                  <c:v>27</c:v>
                </c:pt>
                <c:pt idx="1">
                  <c:v>32</c:v>
                </c:pt>
                <c:pt idx="2">
                  <c:v>23</c:v>
                </c:pt>
                <c:pt idx="3">
                  <c:v>35</c:v>
                </c:pt>
                <c:pt idx="4">
                  <c:v>26</c:v>
                </c:pt>
              </c:numCache>
            </c:numRef>
          </c:val>
          <c:smooth val="0"/>
          <c:extLst>
            <c:ext xmlns:c16="http://schemas.microsoft.com/office/drawing/2014/chart" uri="{C3380CC4-5D6E-409C-BE32-E72D297353CC}">
              <c16:uniqueId val="{00000002-54D3-4322-BD72-F46337FEADE3}"/>
            </c:ext>
          </c:extLst>
        </c:ser>
        <c:ser>
          <c:idx val="4"/>
          <c:order val="4"/>
          <c:tx>
            <c:strRef>
              <c:f>Results!$F$3:$F$4</c:f>
              <c:strCache>
                <c:ptCount val="1"/>
                <c:pt idx="0">
                  <c:v>George Knight</c:v>
                </c:pt>
              </c:strCache>
            </c:strRef>
          </c:tx>
          <c:spPr>
            <a:ln w="28575" cap="rnd">
              <a:solidFill>
                <a:schemeClr val="accent5"/>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Results!$F$5:$F$10</c:f>
              <c:numCache>
                <c:formatCode>General</c:formatCode>
                <c:ptCount val="5"/>
                <c:pt idx="1">
                  <c:v>38</c:v>
                </c:pt>
                <c:pt idx="2">
                  <c:v>44</c:v>
                </c:pt>
                <c:pt idx="3">
                  <c:v>36</c:v>
                </c:pt>
              </c:numCache>
            </c:numRef>
          </c:val>
          <c:smooth val="0"/>
          <c:extLst>
            <c:ext xmlns:c16="http://schemas.microsoft.com/office/drawing/2014/chart" uri="{C3380CC4-5D6E-409C-BE32-E72D297353CC}">
              <c16:uniqueId val="{00000003-54D3-4322-BD72-F46337FEADE3}"/>
            </c:ext>
          </c:extLst>
        </c:ser>
        <c:ser>
          <c:idx val="5"/>
          <c:order val="5"/>
          <c:tx>
            <c:strRef>
              <c:f>Results!$G$3:$G$4</c:f>
              <c:strCache>
                <c:ptCount val="1"/>
                <c:pt idx="0">
                  <c:v>Gilbert Noble</c:v>
                </c:pt>
              </c:strCache>
            </c:strRef>
          </c:tx>
          <c:spPr>
            <a:ln w="28575" cap="rnd">
              <a:solidFill>
                <a:schemeClr val="accent6"/>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Results!$G$5:$G$10</c:f>
              <c:numCache>
                <c:formatCode>General</c:formatCode>
                <c:ptCount val="5"/>
                <c:pt idx="0">
                  <c:v>63</c:v>
                </c:pt>
                <c:pt idx="1">
                  <c:v>50</c:v>
                </c:pt>
                <c:pt idx="3">
                  <c:v>44</c:v>
                </c:pt>
                <c:pt idx="4">
                  <c:v>59</c:v>
                </c:pt>
              </c:numCache>
            </c:numRef>
          </c:val>
          <c:smooth val="0"/>
          <c:extLst>
            <c:ext xmlns:c16="http://schemas.microsoft.com/office/drawing/2014/chart" uri="{C3380CC4-5D6E-409C-BE32-E72D297353CC}">
              <c16:uniqueId val="{00000004-54D3-4322-BD72-F46337FEADE3}"/>
            </c:ext>
          </c:extLst>
        </c:ser>
        <c:ser>
          <c:idx val="6"/>
          <c:order val="6"/>
          <c:tx>
            <c:strRef>
              <c:f>Results!$H$3:$H$4</c:f>
              <c:strCache>
                <c:ptCount val="1"/>
                <c:pt idx="0">
                  <c:v>Liam Bryan</c:v>
                </c:pt>
              </c:strCache>
            </c:strRef>
          </c:tx>
          <c:spPr>
            <a:ln w="28575" cap="rnd">
              <a:solidFill>
                <a:schemeClr val="accent1">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Results!$H$5:$H$10</c:f>
              <c:numCache>
                <c:formatCode>General</c:formatCode>
                <c:ptCount val="5"/>
                <c:pt idx="1">
                  <c:v>10</c:v>
                </c:pt>
                <c:pt idx="2">
                  <c:v>23</c:v>
                </c:pt>
                <c:pt idx="3">
                  <c:v>11</c:v>
                </c:pt>
                <c:pt idx="4">
                  <c:v>10</c:v>
                </c:pt>
              </c:numCache>
            </c:numRef>
          </c:val>
          <c:smooth val="0"/>
          <c:extLst>
            <c:ext xmlns:c16="http://schemas.microsoft.com/office/drawing/2014/chart" uri="{C3380CC4-5D6E-409C-BE32-E72D297353CC}">
              <c16:uniqueId val="{00000005-54D3-4322-BD72-F46337FEADE3}"/>
            </c:ext>
          </c:extLst>
        </c:ser>
        <c:ser>
          <c:idx val="7"/>
          <c:order val="7"/>
          <c:tx>
            <c:strRef>
              <c:f>Results!$I$3:$I$4</c:f>
              <c:strCache>
                <c:ptCount val="1"/>
                <c:pt idx="0">
                  <c:v>Martyn Connor</c:v>
                </c:pt>
              </c:strCache>
            </c:strRef>
          </c:tx>
          <c:spPr>
            <a:ln w="28575" cap="rnd">
              <a:solidFill>
                <a:schemeClr val="accent2">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Results!$I$5:$I$10</c:f>
              <c:numCache>
                <c:formatCode>General</c:formatCode>
                <c:ptCount val="5"/>
                <c:pt idx="0">
                  <c:v>1</c:v>
                </c:pt>
                <c:pt idx="3">
                  <c:v>10</c:v>
                </c:pt>
              </c:numCache>
            </c:numRef>
          </c:val>
          <c:smooth val="0"/>
          <c:extLst>
            <c:ext xmlns:c16="http://schemas.microsoft.com/office/drawing/2014/chart" uri="{C3380CC4-5D6E-409C-BE32-E72D297353CC}">
              <c16:uniqueId val="{00000006-54D3-4322-BD72-F46337FEADE3}"/>
            </c:ext>
          </c:extLst>
        </c:ser>
        <c:ser>
          <c:idx val="8"/>
          <c:order val="8"/>
          <c:tx>
            <c:strRef>
              <c:f>Results!$J$3:$J$4</c:f>
              <c:strCache>
                <c:ptCount val="1"/>
                <c:pt idx="0">
                  <c:v>Matthew Lever</c:v>
                </c:pt>
              </c:strCache>
            </c:strRef>
          </c:tx>
          <c:spPr>
            <a:ln w="28575" cap="rnd">
              <a:solidFill>
                <a:schemeClr val="accent3">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Results!$J$5:$J$10</c:f>
              <c:numCache>
                <c:formatCode>General</c:formatCode>
                <c:ptCount val="5"/>
                <c:pt idx="2">
                  <c:v>20</c:v>
                </c:pt>
              </c:numCache>
            </c:numRef>
          </c:val>
          <c:smooth val="0"/>
          <c:extLst>
            <c:ext xmlns:c16="http://schemas.microsoft.com/office/drawing/2014/chart" uri="{C3380CC4-5D6E-409C-BE32-E72D297353CC}">
              <c16:uniqueId val="{00000007-54D3-4322-BD72-F46337FEADE3}"/>
            </c:ext>
          </c:extLst>
        </c:ser>
        <c:ser>
          <c:idx val="9"/>
          <c:order val="9"/>
          <c:tx>
            <c:strRef>
              <c:f>Results!$K$3:$K$4</c:f>
              <c:strCache>
                <c:ptCount val="1"/>
                <c:pt idx="0">
                  <c:v>Pruthvish Patel</c:v>
                </c:pt>
              </c:strCache>
            </c:strRef>
          </c:tx>
          <c:spPr>
            <a:ln w="28575" cap="rnd">
              <a:solidFill>
                <a:schemeClr val="accent4">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Results!$K$5:$K$10</c:f>
              <c:numCache>
                <c:formatCode>General</c:formatCode>
                <c:ptCount val="5"/>
                <c:pt idx="0">
                  <c:v>14</c:v>
                </c:pt>
                <c:pt idx="1">
                  <c:v>12</c:v>
                </c:pt>
                <c:pt idx="2">
                  <c:v>22</c:v>
                </c:pt>
                <c:pt idx="3">
                  <c:v>16</c:v>
                </c:pt>
                <c:pt idx="4">
                  <c:v>24</c:v>
                </c:pt>
              </c:numCache>
            </c:numRef>
          </c:val>
          <c:smooth val="0"/>
          <c:extLst>
            <c:ext xmlns:c16="http://schemas.microsoft.com/office/drawing/2014/chart" uri="{C3380CC4-5D6E-409C-BE32-E72D297353CC}">
              <c16:uniqueId val="{00000008-54D3-4322-BD72-F46337FEADE3}"/>
            </c:ext>
          </c:extLst>
        </c:ser>
        <c:ser>
          <c:idx val="10"/>
          <c:order val="10"/>
          <c:tx>
            <c:strRef>
              <c:f>Results!$L$3:$L$4</c:f>
              <c:strCache>
                <c:ptCount val="1"/>
                <c:pt idx="0">
                  <c:v>Raegan Munro</c:v>
                </c:pt>
              </c:strCache>
            </c:strRef>
          </c:tx>
          <c:spPr>
            <a:ln w="28575" cap="rnd">
              <a:solidFill>
                <a:schemeClr val="accent5">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Results!$L$5:$L$10</c:f>
              <c:numCache>
                <c:formatCode>General</c:formatCode>
                <c:ptCount val="5"/>
                <c:pt idx="0">
                  <c:v>68</c:v>
                </c:pt>
                <c:pt idx="1">
                  <c:v>71</c:v>
                </c:pt>
                <c:pt idx="2">
                  <c:v>63</c:v>
                </c:pt>
                <c:pt idx="3">
                  <c:v>105</c:v>
                </c:pt>
                <c:pt idx="4">
                  <c:v>66</c:v>
                </c:pt>
              </c:numCache>
            </c:numRef>
          </c:val>
          <c:smooth val="0"/>
          <c:extLst>
            <c:ext xmlns:c16="http://schemas.microsoft.com/office/drawing/2014/chart" uri="{C3380CC4-5D6E-409C-BE32-E72D297353CC}">
              <c16:uniqueId val="{00000009-54D3-4322-BD72-F46337FEADE3}"/>
            </c:ext>
          </c:extLst>
        </c:ser>
        <c:ser>
          <c:idx val="11"/>
          <c:order val="11"/>
          <c:tx>
            <c:strRef>
              <c:f>Results!$M$3:$M$4</c:f>
              <c:strCache>
                <c:ptCount val="1"/>
                <c:pt idx="0">
                  <c:v>Riley Thomas</c:v>
                </c:pt>
              </c:strCache>
            </c:strRef>
          </c:tx>
          <c:spPr>
            <a:ln w="28575" cap="rnd">
              <a:solidFill>
                <a:schemeClr val="accent6">
                  <a:lumMod val="6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Results!$M$5:$M$10</c:f>
              <c:numCache>
                <c:formatCode>General</c:formatCode>
                <c:ptCount val="5"/>
                <c:pt idx="0">
                  <c:v>38</c:v>
                </c:pt>
                <c:pt idx="1">
                  <c:v>38</c:v>
                </c:pt>
              </c:numCache>
            </c:numRef>
          </c:val>
          <c:smooth val="0"/>
          <c:extLst>
            <c:ext xmlns:c16="http://schemas.microsoft.com/office/drawing/2014/chart" uri="{C3380CC4-5D6E-409C-BE32-E72D297353CC}">
              <c16:uniqueId val="{0000000A-54D3-4322-BD72-F46337FEADE3}"/>
            </c:ext>
          </c:extLst>
        </c:ser>
        <c:ser>
          <c:idx val="12"/>
          <c:order val="12"/>
          <c:tx>
            <c:strRef>
              <c:f>Results!$N$3:$N$4</c:f>
              <c:strCache>
                <c:ptCount val="1"/>
                <c:pt idx="0">
                  <c:v>Ruey Lim</c:v>
                </c:pt>
              </c:strCache>
            </c:strRef>
          </c:tx>
          <c:spPr>
            <a:ln w="28575" cap="rnd">
              <a:solidFill>
                <a:schemeClr val="accent1">
                  <a:lumMod val="80000"/>
                  <a:lumOff val="2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Results!$N$5:$N$10</c:f>
              <c:numCache>
                <c:formatCode>General</c:formatCode>
                <c:ptCount val="5"/>
                <c:pt idx="0">
                  <c:v>21</c:v>
                </c:pt>
                <c:pt idx="1">
                  <c:v>23</c:v>
                </c:pt>
                <c:pt idx="2">
                  <c:v>14</c:v>
                </c:pt>
                <c:pt idx="3">
                  <c:v>19</c:v>
                </c:pt>
                <c:pt idx="4">
                  <c:v>20</c:v>
                </c:pt>
              </c:numCache>
            </c:numRef>
          </c:val>
          <c:smooth val="0"/>
          <c:extLst>
            <c:ext xmlns:c16="http://schemas.microsoft.com/office/drawing/2014/chart" uri="{C3380CC4-5D6E-409C-BE32-E72D297353CC}">
              <c16:uniqueId val="{0000000B-54D3-4322-BD72-F46337FEADE3}"/>
            </c:ext>
          </c:extLst>
        </c:ser>
        <c:ser>
          <c:idx val="13"/>
          <c:order val="13"/>
          <c:tx>
            <c:strRef>
              <c:f>Results!$O$3:$O$4</c:f>
              <c:strCache>
                <c:ptCount val="1"/>
                <c:pt idx="0">
                  <c:v>Ryan Bell</c:v>
                </c:pt>
              </c:strCache>
            </c:strRef>
          </c:tx>
          <c:spPr>
            <a:ln w="28575" cap="rnd">
              <a:solidFill>
                <a:schemeClr val="accent2">
                  <a:lumMod val="80000"/>
                  <a:lumOff val="2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Results!$O$5:$O$10</c:f>
              <c:numCache>
                <c:formatCode>General</c:formatCode>
                <c:ptCount val="5"/>
                <c:pt idx="0">
                  <c:v>1</c:v>
                </c:pt>
                <c:pt idx="1">
                  <c:v>3</c:v>
                </c:pt>
                <c:pt idx="2">
                  <c:v>7</c:v>
                </c:pt>
                <c:pt idx="3">
                  <c:v>5</c:v>
                </c:pt>
              </c:numCache>
            </c:numRef>
          </c:val>
          <c:smooth val="0"/>
          <c:extLst>
            <c:ext xmlns:c16="http://schemas.microsoft.com/office/drawing/2014/chart" uri="{C3380CC4-5D6E-409C-BE32-E72D297353CC}">
              <c16:uniqueId val="{0000000C-54D3-4322-BD72-F46337FEADE3}"/>
            </c:ext>
          </c:extLst>
        </c:ser>
        <c:ser>
          <c:idx val="14"/>
          <c:order val="14"/>
          <c:tx>
            <c:strRef>
              <c:f>Results!$P$3:$P$4</c:f>
              <c:strCache>
                <c:ptCount val="1"/>
                <c:pt idx="0">
                  <c:v>Shane Kmet</c:v>
                </c:pt>
              </c:strCache>
            </c:strRef>
          </c:tx>
          <c:spPr>
            <a:ln w="28575" cap="rnd">
              <a:solidFill>
                <a:schemeClr val="accent3">
                  <a:lumMod val="80000"/>
                  <a:lumOff val="2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Results!$P$5:$P$10</c:f>
              <c:numCache>
                <c:formatCode>General</c:formatCode>
                <c:ptCount val="5"/>
                <c:pt idx="0">
                  <c:v>61</c:v>
                </c:pt>
                <c:pt idx="1">
                  <c:v>55</c:v>
                </c:pt>
                <c:pt idx="2">
                  <c:v>85</c:v>
                </c:pt>
                <c:pt idx="3">
                  <c:v>50</c:v>
                </c:pt>
                <c:pt idx="4">
                  <c:v>41</c:v>
                </c:pt>
              </c:numCache>
            </c:numRef>
          </c:val>
          <c:smooth val="0"/>
          <c:extLst>
            <c:ext xmlns:c16="http://schemas.microsoft.com/office/drawing/2014/chart" uri="{C3380CC4-5D6E-409C-BE32-E72D297353CC}">
              <c16:uniqueId val="{0000000D-54D3-4322-BD72-F46337FEADE3}"/>
            </c:ext>
          </c:extLst>
        </c:ser>
        <c:ser>
          <c:idx val="15"/>
          <c:order val="15"/>
          <c:tx>
            <c:strRef>
              <c:f>Results!$Q$3:$Q$4</c:f>
              <c:strCache>
                <c:ptCount val="1"/>
                <c:pt idx="0">
                  <c:v>Zahra Gholami</c:v>
                </c:pt>
              </c:strCache>
            </c:strRef>
          </c:tx>
          <c:spPr>
            <a:ln w="28575" cap="rnd">
              <a:solidFill>
                <a:schemeClr val="accent4">
                  <a:lumMod val="80000"/>
                  <a:lumOff val="2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Results!$Q$5:$Q$10</c:f>
              <c:numCache>
                <c:formatCode>General</c:formatCode>
                <c:ptCount val="5"/>
                <c:pt idx="0">
                  <c:v>11</c:v>
                </c:pt>
                <c:pt idx="2">
                  <c:v>11</c:v>
                </c:pt>
                <c:pt idx="3">
                  <c:v>5</c:v>
                </c:pt>
                <c:pt idx="4">
                  <c:v>12</c:v>
                </c:pt>
              </c:numCache>
            </c:numRef>
          </c:val>
          <c:smooth val="0"/>
          <c:extLst>
            <c:ext xmlns:c16="http://schemas.microsoft.com/office/drawing/2014/chart" uri="{C3380CC4-5D6E-409C-BE32-E72D297353CC}">
              <c16:uniqueId val="{0000000F-54D3-4322-BD72-F46337FEADE3}"/>
            </c:ext>
          </c:extLst>
        </c:ser>
        <c:ser>
          <c:idx val="16"/>
          <c:order val="16"/>
          <c:tx>
            <c:strRef>
              <c:f>Results!$R$3:$R$4</c:f>
              <c:strCache>
                <c:ptCount val="1"/>
                <c:pt idx="0">
                  <c:v>Zoe O'Brien</c:v>
                </c:pt>
              </c:strCache>
            </c:strRef>
          </c:tx>
          <c:spPr>
            <a:ln w="28575" cap="rnd">
              <a:solidFill>
                <a:schemeClr val="accent5">
                  <a:lumMod val="80000"/>
                  <a:lumOff val="20000"/>
                </a:schemeClr>
              </a:solidFill>
              <a:round/>
            </a:ln>
            <a:effectLst/>
          </c:spPr>
          <c:marker>
            <c:symbol val="none"/>
          </c:marker>
          <c:cat>
            <c:strRef>
              <c:f>Results!$A$5:$A$10</c:f>
              <c:strCache>
                <c:ptCount val="5"/>
                <c:pt idx="0">
                  <c:v>8/12/2025</c:v>
                </c:pt>
                <c:pt idx="1">
                  <c:v>9/12/2025</c:v>
                </c:pt>
                <c:pt idx="2">
                  <c:v>10/12/2025</c:v>
                </c:pt>
                <c:pt idx="3">
                  <c:v>11/12/2025</c:v>
                </c:pt>
                <c:pt idx="4">
                  <c:v>12/12/2025</c:v>
                </c:pt>
              </c:strCache>
            </c:strRef>
          </c:cat>
          <c:val>
            <c:numRef>
              <c:f>Results!$R$5:$R$10</c:f>
              <c:numCache>
                <c:formatCode>General</c:formatCode>
                <c:ptCount val="5"/>
                <c:pt idx="0">
                  <c:v>32</c:v>
                </c:pt>
                <c:pt idx="1">
                  <c:v>21</c:v>
                </c:pt>
                <c:pt idx="2">
                  <c:v>25</c:v>
                </c:pt>
                <c:pt idx="3">
                  <c:v>31</c:v>
                </c:pt>
                <c:pt idx="4">
                  <c:v>30</c:v>
                </c:pt>
              </c:numCache>
            </c:numRef>
          </c:val>
          <c:smooth val="0"/>
          <c:extLst>
            <c:ext xmlns:c16="http://schemas.microsoft.com/office/drawing/2014/chart" uri="{C3380CC4-5D6E-409C-BE32-E72D297353CC}">
              <c16:uniqueId val="{00000010-54D3-4322-BD72-F46337FEADE3}"/>
            </c:ext>
          </c:extLst>
        </c:ser>
        <c:dLbls>
          <c:showLegendKey val="0"/>
          <c:showVal val="0"/>
          <c:showCatName val="0"/>
          <c:showSerName val="0"/>
          <c:showPercent val="0"/>
          <c:showBubbleSize val="0"/>
        </c:dLbls>
        <c:smooth val="0"/>
        <c:axId val="1079455119"/>
        <c:axId val="143474079"/>
      </c:lineChart>
      <c:catAx>
        <c:axId val="107945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474079"/>
        <c:crosses val="autoZero"/>
        <c:auto val="1"/>
        <c:lblAlgn val="ctr"/>
        <c:lblOffset val="100"/>
        <c:noMultiLvlLbl val="0"/>
      </c:catAx>
      <c:valAx>
        <c:axId val="143474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4551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[AgentReporting-Combined.xlsx]Results!PivotTable7</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pivotFmt>
    </c:pivotFmts>
    <c:plotArea>
      <c:layout/>
      <c:barChart>
        <c:barDir val="col"/>
        <c:grouping val="stacked"/>
        <c:varyColors val="0"/>
        <c:ser>
          <c:idx val="0"/>
          <c:order val="0"/>
          <c:tx>
            <c:strRef>
              <c:f>Results!$B$19:$B$20</c:f>
              <c:strCache>
                <c:ptCount val="1"/>
                <c:pt idx="0">
                  <c:v>Closed</c:v>
                </c:pt>
              </c:strCache>
            </c:strRef>
          </c:tx>
          <c:spPr>
            <a:solidFill>
              <a:schemeClr val="accent1"/>
            </a:solidFill>
            <a:ln>
              <a:noFill/>
            </a:ln>
            <a:effectLst/>
          </c:spPr>
          <c:invertIfNegative val="0"/>
          <c:cat>
            <c:strRef>
              <c:f>Results!$A$21:$A$41</c:f>
              <c:strCache>
                <c:ptCount val="20"/>
                <c:pt idx="0">
                  <c:v>Cameron Horn</c:v>
                </c:pt>
                <c:pt idx="1">
                  <c:v>Fred Shea</c:v>
                </c:pt>
                <c:pt idx="2">
                  <c:v>George Knight</c:v>
                </c:pt>
                <c:pt idx="3">
                  <c:v>Gilbert Noble</c:v>
                </c:pt>
                <c:pt idx="4">
                  <c:v>Martyn Connor</c:v>
                </c:pt>
                <c:pt idx="5">
                  <c:v>Shane Kmet</c:v>
                </c:pt>
                <c:pt idx="6">
                  <c:v>Zoe O'Brien</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Results!$B$21:$B$41</c:f>
              <c:numCache>
                <c:formatCode>General</c:formatCode>
                <c:ptCount val="20"/>
                <c:pt idx="0">
                  <c:v>23</c:v>
                </c:pt>
                <c:pt idx="1">
                  <c:v>11</c:v>
                </c:pt>
                <c:pt idx="2">
                  <c:v>6</c:v>
                </c:pt>
                <c:pt idx="3">
                  <c:v>67</c:v>
                </c:pt>
                <c:pt idx="5">
                  <c:v>86</c:v>
                </c:pt>
                <c:pt idx="6">
                  <c:v>9</c:v>
                </c:pt>
                <c:pt idx="8">
                  <c:v>52</c:v>
                </c:pt>
                <c:pt idx="9">
                  <c:v>1</c:v>
                </c:pt>
                <c:pt idx="10">
                  <c:v>11</c:v>
                </c:pt>
                <c:pt idx="11">
                  <c:v>3</c:v>
                </c:pt>
                <c:pt idx="12">
                  <c:v>1</c:v>
                </c:pt>
                <c:pt idx="13">
                  <c:v>33</c:v>
                </c:pt>
                <c:pt idx="14">
                  <c:v>4</c:v>
                </c:pt>
              </c:numCache>
            </c:numRef>
          </c:val>
          <c:extLst>
            <c:ext xmlns:c16="http://schemas.microsoft.com/office/drawing/2014/chart" uri="{C3380CC4-5D6E-409C-BE32-E72D297353CC}">
              <c16:uniqueId val="{00000000-2908-483B-B4AD-4098B0748DCE}"/>
            </c:ext>
          </c:extLst>
        </c:ser>
        <c:ser>
          <c:idx val="1"/>
          <c:order val="1"/>
          <c:tx>
            <c:strRef>
              <c:f>Results!$C$19:$C$20</c:f>
              <c:strCache>
                <c:ptCount val="1"/>
                <c:pt idx="0">
                  <c:v>FCR</c:v>
                </c:pt>
              </c:strCache>
            </c:strRef>
          </c:tx>
          <c:spPr>
            <a:solidFill>
              <a:schemeClr val="accent2"/>
            </a:solidFill>
            <a:ln>
              <a:noFill/>
            </a:ln>
            <a:effectLst/>
          </c:spPr>
          <c:invertIfNegative val="0"/>
          <c:cat>
            <c:strRef>
              <c:f>Results!$A$21:$A$41</c:f>
              <c:strCache>
                <c:ptCount val="20"/>
                <c:pt idx="0">
                  <c:v>Cameron Horn</c:v>
                </c:pt>
                <c:pt idx="1">
                  <c:v>Fred Shea</c:v>
                </c:pt>
                <c:pt idx="2">
                  <c:v>George Knight</c:v>
                </c:pt>
                <c:pt idx="3">
                  <c:v>Gilbert Noble</c:v>
                </c:pt>
                <c:pt idx="4">
                  <c:v>Martyn Connor</c:v>
                </c:pt>
                <c:pt idx="5">
                  <c:v>Shane Kmet</c:v>
                </c:pt>
                <c:pt idx="6">
                  <c:v>Zoe O'Brien</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Results!$C$21:$C$41</c:f>
              <c:numCache>
                <c:formatCode>General</c:formatCode>
                <c:ptCount val="20"/>
                <c:pt idx="0">
                  <c:v>11</c:v>
                </c:pt>
                <c:pt idx="1">
                  <c:v>53</c:v>
                </c:pt>
                <c:pt idx="2">
                  <c:v>31</c:v>
                </c:pt>
                <c:pt idx="3">
                  <c:v>11</c:v>
                </c:pt>
                <c:pt idx="5">
                  <c:v>31</c:v>
                </c:pt>
                <c:pt idx="6">
                  <c:v>57</c:v>
                </c:pt>
                <c:pt idx="7">
                  <c:v>2</c:v>
                </c:pt>
                <c:pt idx="8">
                  <c:v>66</c:v>
                </c:pt>
                <c:pt idx="9">
                  <c:v>4</c:v>
                </c:pt>
                <c:pt idx="10">
                  <c:v>9</c:v>
                </c:pt>
                <c:pt idx="11">
                  <c:v>1</c:v>
                </c:pt>
                <c:pt idx="12">
                  <c:v>6</c:v>
                </c:pt>
                <c:pt idx="13">
                  <c:v>5</c:v>
                </c:pt>
                <c:pt idx="14">
                  <c:v>1</c:v>
                </c:pt>
              </c:numCache>
            </c:numRef>
          </c:val>
          <c:extLst>
            <c:ext xmlns:c16="http://schemas.microsoft.com/office/drawing/2014/chart" uri="{C3380CC4-5D6E-409C-BE32-E72D297353CC}">
              <c16:uniqueId val="{00000001-DAEF-4595-BFB5-99818F7D0982}"/>
            </c:ext>
          </c:extLst>
        </c:ser>
        <c:ser>
          <c:idx val="2"/>
          <c:order val="2"/>
          <c:tx>
            <c:strRef>
              <c:f>Results!$D$19:$D$20</c:f>
              <c:strCache>
                <c:ptCount val="1"/>
                <c:pt idx="0">
                  <c:v>Opened</c:v>
                </c:pt>
              </c:strCache>
            </c:strRef>
          </c:tx>
          <c:spPr>
            <a:solidFill>
              <a:schemeClr val="accent3"/>
            </a:solidFill>
            <a:ln>
              <a:noFill/>
            </a:ln>
            <a:effectLst/>
          </c:spPr>
          <c:invertIfNegative val="0"/>
          <c:cat>
            <c:strRef>
              <c:f>Results!$A$21:$A$41</c:f>
              <c:strCache>
                <c:ptCount val="20"/>
                <c:pt idx="0">
                  <c:v>Cameron Horn</c:v>
                </c:pt>
                <c:pt idx="1">
                  <c:v>Fred Shea</c:v>
                </c:pt>
                <c:pt idx="2">
                  <c:v>George Knight</c:v>
                </c:pt>
                <c:pt idx="3">
                  <c:v>Gilbert Noble</c:v>
                </c:pt>
                <c:pt idx="4">
                  <c:v>Martyn Connor</c:v>
                </c:pt>
                <c:pt idx="5">
                  <c:v>Shane Kmet</c:v>
                </c:pt>
                <c:pt idx="6">
                  <c:v>Zoe O'Brien</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Results!$D$21:$D$41</c:f>
              <c:numCache>
                <c:formatCode>General</c:formatCode>
                <c:ptCount val="20"/>
                <c:pt idx="0">
                  <c:v>14</c:v>
                </c:pt>
                <c:pt idx="1">
                  <c:v>29</c:v>
                </c:pt>
                <c:pt idx="2">
                  <c:v>19</c:v>
                </c:pt>
                <c:pt idx="3">
                  <c:v>22</c:v>
                </c:pt>
                <c:pt idx="5">
                  <c:v>51</c:v>
                </c:pt>
                <c:pt idx="6">
                  <c:v>35</c:v>
                </c:pt>
                <c:pt idx="7">
                  <c:v>2</c:v>
                </c:pt>
                <c:pt idx="8">
                  <c:v>61</c:v>
                </c:pt>
                <c:pt idx="10">
                  <c:v>18</c:v>
                </c:pt>
                <c:pt idx="11">
                  <c:v>3</c:v>
                </c:pt>
                <c:pt idx="12">
                  <c:v>5</c:v>
                </c:pt>
                <c:pt idx="13">
                  <c:v>9</c:v>
                </c:pt>
                <c:pt idx="14">
                  <c:v>1</c:v>
                </c:pt>
              </c:numCache>
            </c:numRef>
          </c:val>
          <c:extLst>
            <c:ext xmlns:c16="http://schemas.microsoft.com/office/drawing/2014/chart" uri="{C3380CC4-5D6E-409C-BE32-E72D297353CC}">
              <c16:uniqueId val="{00000004-DAEF-4595-BFB5-99818F7D0982}"/>
            </c:ext>
          </c:extLst>
        </c:ser>
        <c:ser>
          <c:idx val="3"/>
          <c:order val="3"/>
          <c:tx>
            <c:strRef>
              <c:f>Results!$E$19:$E$20</c:f>
              <c:strCache>
                <c:ptCount val="1"/>
                <c:pt idx="0">
                  <c:v>Other</c:v>
                </c:pt>
              </c:strCache>
            </c:strRef>
          </c:tx>
          <c:spPr>
            <a:solidFill>
              <a:schemeClr val="accent4"/>
            </a:solidFill>
            <a:ln>
              <a:noFill/>
            </a:ln>
            <a:effectLst/>
          </c:spPr>
          <c:invertIfNegative val="0"/>
          <c:cat>
            <c:strRef>
              <c:f>Results!$A$21:$A$41</c:f>
              <c:strCache>
                <c:ptCount val="20"/>
                <c:pt idx="0">
                  <c:v>Cameron Horn</c:v>
                </c:pt>
                <c:pt idx="1">
                  <c:v>Fred Shea</c:v>
                </c:pt>
                <c:pt idx="2">
                  <c:v>George Knight</c:v>
                </c:pt>
                <c:pt idx="3">
                  <c:v>Gilbert Noble</c:v>
                </c:pt>
                <c:pt idx="4">
                  <c:v>Martyn Connor</c:v>
                </c:pt>
                <c:pt idx="5">
                  <c:v>Shane Kmet</c:v>
                </c:pt>
                <c:pt idx="6">
                  <c:v>Zoe O'Brien</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Results!$E$21:$E$41</c:f>
              <c:numCache>
                <c:formatCode>General</c:formatCode>
                <c:ptCount val="20"/>
                <c:pt idx="0">
                  <c:v>43</c:v>
                </c:pt>
                <c:pt idx="1">
                  <c:v>50</c:v>
                </c:pt>
                <c:pt idx="2">
                  <c:v>62</c:v>
                </c:pt>
                <c:pt idx="3">
                  <c:v>116</c:v>
                </c:pt>
                <c:pt idx="4">
                  <c:v>11</c:v>
                </c:pt>
                <c:pt idx="5">
                  <c:v>124</c:v>
                </c:pt>
                <c:pt idx="6">
                  <c:v>38</c:v>
                </c:pt>
                <c:pt idx="8">
                  <c:v>194</c:v>
                </c:pt>
                <c:pt idx="10">
                  <c:v>38</c:v>
                </c:pt>
                <c:pt idx="11">
                  <c:v>9</c:v>
                </c:pt>
                <c:pt idx="12">
                  <c:v>27</c:v>
                </c:pt>
                <c:pt idx="13">
                  <c:v>104</c:v>
                </c:pt>
                <c:pt idx="14">
                  <c:v>14</c:v>
                </c:pt>
                <c:pt idx="15">
                  <c:v>54</c:v>
                </c:pt>
                <c:pt idx="16">
                  <c:v>2</c:v>
                </c:pt>
                <c:pt idx="17">
                  <c:v>88</c:v>
                </c:pt>
                <c:pt idx="18">
                  <c:v>97</c:v>
                </c:pt>
                <c:pt idx="19">
                  <c:v>58</c:v>
                </c:pt>
              </c:numCache>
            </c:numRef>
          </c:val>
          <c:extLst>
            <c:ext xmlns:c16="http://schemas.microsoft.com/office/drawing/2014/chart" uri="{C3380CC4-5D6E-409C-BE32-E72D297353CC}">
              <c16:uniqueId val="{00000005-DAEF-4595-BFB5-99818F7D0982}"/>
            </c:ext>
          </c:extLst>
        </c:ser>
        <c:dLbls>
          <c:showLegendKey val="0"/>
          <c:showVal val="0"/>
          <c:showCatName val="0"/>
          <c:showSerName val="0"/>
          <c:showPercent val="0"/>
          <c:showBubbleSize val="0"/>
        </c:dLbls>
        <c:gapWidth val="219"/>
        <c:overlap val="100"/>
        <c:axId val="1147204159"/>
        <c:axId val="1108276095"/>
      </c:barChart>
      <c:catAx>
        <c:axId val="1147204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276095"/>
        <c:crosses val="autoZero"/>
        <c:auto val="1"/>
        <c:lblAlgn val="ctr"/>
        <c:lblOffset val="100"/>
        <c:noMultiLvlLbl val="0"/>
      </c:catAx>
      <c:valAx>
        <c:axId val="1108276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72041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Weekly Agent Stats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Results!$A$15</c:f>
              <c:strCache>
                <c:ptCount val="1"/>
                <c:pt idx="0">
                  <c:v>Max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Results!$B$14:$M$14</c15:sqref>
                  </c15:fullRef>
                </c:ext>
              </c:extLst>
              <c:f>Results!$B$14:$J$14</c:f>
              <c:strCache>
                <c:ptCount val="9"/>
                <c:pt idx="0">
                  <c:v>Andy Phan</c:v>
                </c:pt>
                <c:pt idx="1">
                  <c:v>Cameron Horn</c:v>
                </c:pt>
                <c:pt idx="2">
                  <c:v>Clair Neate</c:v>
                </c:pt>
                <c:pt idx="3">
                  <c:v>Fred Shea</c:v>
                </c:pt>
                <c:pt idx="4">
                  <c:v>George Knight</c:v>
                </c:pt>
                <c:pt idx="5">
                  <c:v>Gilbert Noble</c:v>
                </c:pt>
                <c:pt idx="6">
                  <c:v>Liam Bryan</c:v>
                </c:pt>
                <c:pt idx="7">
                  <c:v>Martyn Connor</c:v>
                </c:pt>
                <c:pt idx="8">
                  <c:v>Matthew Lever</c:v>
                </c:pt>
              </c:strCache>
            </c:strRef>
          </c:cat>
          <c:val>
            <c:numRef>
              <c:extLst>
                <c:ext xmlns:c15="http://schemas.microsoft.com/office/drawing/2012/chart" uri="{02D57815-91ED-43cb-92C2-25804820EDAC}">
                  <c15:fullRef>
                    <c15:sqref>Results!$B$15:$M$15</c15:sqref>
                  </c15:fullRef>
                </c:ext>
              </c:extLst>
              <c:f>Results!$B$15:$J$15</c:f>
              <c:numCache>
                <c:formatCode>0</c:formatCode>
                <c:ptCount val="9"/>
                <c:pt idx="0">
                  <c:v>36</c:v>
                </c:pt>
                <c:pt idx="1">
                  <c:v>44</c:v>
                </c:pt>
                <c:pt idx="2">
                  <c:v>15</c:v>
                </c:pt>
                <c:pt idx="3">
                  <c:v>35</c:v>
                </c:pt>
                <c:pt idx="4">
                  <c:v>44</c:v>
                </c:pt>
                <c:pt idx="5">
                  <c:v>63</c:v>
                </c:pt>
                <c:pt idx="6">
                  <c:v>23</c:v>
                </c:pt>
                <c:pt idx="7">
                  <c:v>10</c:v>
                </c:pt>
                <c:pt idx="8">
                  <c:v>20</c:v>
                </c:pt>
              </c:numCache>
            </c:numRef>
          </c:val>
          <c:extLst>
            <c:ext xmlns:c16="http://schemas.microsoft.com/office/drawing/2014/chart" uri="{C3380CC4-5D6E-409C-BE32-E72D297353CC}">
              <c16:uniqueId val="{00000000-BBBB-4755-8C71-C32AD9577E78}"/>
            </c:ext>
          </c:extLst>
        </c:ser>
        <c:ser>
          <c:idx val="1"/>
          <c:order val="1"/>
          <c:tx>
            <c:strRef>
              <c:f>Results!$A$16</c:f>
              <c:strCache>
                <c:ptCount val="1"/>
                <c:pt idx="0">
                  <c:v>Average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Results!$B$14:$M$14</c15:sqref>
                  </c15:fullRef>
                </c:ext>
              </c:extLst>
              <c:f>Results!$B$14:$J$14</c:f>
              <c:strCache>
                <c:ptCount val="9"/>
                <c:pt idx="0">
                  <c:v>Andy Phan</c:v>
                </c:pt>
                <c:pt idx="1">
                  <c:v>Cameron Horn</c:v>
                </c:pt>
                <c:pt idx="2">
                  <c:v>Clair Neate</c:v>
                </c:pt>
                <c:pt idx="3">
                  <c:v>Fred Shea</c:v>
                </c:pt>
                <c:pt idx="4">
                  <c:v>George Knight</c:v>
                </c:pt>
                <c:pt idx="5">
                  <c:v>Gilbert Noble</c:v>
                </c:pt>
                <c:pt idx="6">
                  <c:v>Liam Bryan</c:v>
                </c:pt>
                <c:pt idx="7">
                  <c:v>Martyn Connor</c:v>
                </c:pt>
                <c:pt idx="8">
                  <c:v>Matthew Lever</c:v>
                </c:pt>
              </c:strCache>
            </c:strRef>
          </c:cat>
          <c:val>
            <c:numRef>
              <c:extLst>
                <c:ext xmlns:c15="http://schemas.microsoft.com/office/drawing/2012/chart" uri="{02D57815-91ED-43cb-92C2-25804820EDAC}">
                  <c15:fullRef>
                    <c15:sqref>Results!$B$16:$M$16</c15:sqref>
                  </c15:fullRef>
                </c:ext>
              </c:extLst>
              <c:f>Results!$B$16:$J$16</c:f>
              <c:numCache>
                <c:formatCode>0</c:formatCode>
                <c:ptCount val="9"/>
                <c:pt idx="0">
                  <c:v>28.75</c:v>
                </c:pt>
                <c:pt idx="1">
                  <c:v>24.666666666666668</c:v>
                </c:pt>
                <c:pt idx="2">
                  <c:v>12</c:v>
                </c:pt>
                <c:pt idx="3">
                  <c:v>29.25</c:v>
                </c:pt>
                <c:pt idx="4">
                  <c:v>39.333333333333336</c:v>
                </c:pt>
                <c:pt idx="5">
                  <c:v>52.333333333333336</c:v>
                </c:pt>
                <c:pt idx="6">
                  <c:v>14.666666666666666</c:v>
                </c:pt>
                <c:pt idx="7">
                  <c:v>5.5</c:v>
                </c:pt>
                <c:pt idx="8">
                  <c:v>20</c:v>
                </c:pt>
              </c:numCache>
            </c:numRef>
          </c:val>
          <c:extLst>
            <c:ext xmlns:c16="http://schemas.microsoft.com/office/drawing/2014/chart" uri="{C3380CC4-5D6E-409C-BE32-E72D297353CC}">
              <c16:uniqueId val="{00000001-BBBB-4755-8C71-C32AD9577E78}"/>
            </c:ext>
          </c:extLst>
        </c:ser>
        <c:ser>
          <c:idx val="2"/>
          <c:order val="2"/>
          <c:tx>
            <c:strRef>
              <c:f>Results!$A$17</c:f>
              <c:strCache>
                <c:ptCount val="1"/>
                <c:pt idx="0">
                  <c:v>Weekly 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Results!$B$14:$M$14</c15:sqref>
                  </c15:fullRef>
                </c:ext>
              </c:extLst>
              <c:f>Results!$B$14:$J$14</c:f>
              <c:strCache>
                <c:ptCount val="9"/>
                <c:pt idx="0">
                  <c:v>Andy Phan</c:v>
                </c:pt>
                <c:pt idx="1">
                  <c:v>Cameron Horn</c:v>
                </c:pt>
                <c:pt idx="2">
                  <c:v>Clair Neate</c:v>
                </c:pt>
                <c:pt idx="3">
                  <c:v>Fred Shea</c:v>
                </c:pt>
                <c:pt idx="4">
                  <c:v>George Knight</c:v>
                </c:pt>
                <c:pt idx="5">
                  <c:v>Gilbert Noble</c:v>
                </c:pt>
                <c:pt idx="6">
                  <c:v>Liam Bryan</c:v>
                </c:pt>
                <c:pt idx="7">
                  <c:v>Martyn Connor</c:v>
                </c:pt>
                <c:pt idx="8">
                  <c:v>Matthew Lever</c:v>
                </c:pt>
              </c:strCache>
            </c:strRef>
          </c:cat>
          <c:val>
            <c:numRef>
              <c:extLst>
                <c:ext xmlns:c15="http://schemas.microsoft.com/office/drawing/2012/chart" uri="{02D57815-91ED-43cb-92C2-25804820EDAC}">
                  <c15:fullRef>
                    <c15:sqref>Results!$B$17:$M$17</c15:sqref>
                  </c15:fullRef>
                </c:ext>
              </c:extLst>
              <c:f>Results!$B$17:$J$17</c:f>
              <c:numCache>
                <c:formatCode>0</c:formatCode>
                <c:ptCount val="9"/>
                <c:pt idx="0">
                  <c:v>151</c:v>
                </c:pt>
                <c:pt idx="1">
                  <c:v>91</c:v>
                </c:pt>
                <c:pt idx="2">
                  <c:v>58</c:v>
                </c:pt>
                <c:pt idx="3">
                  <c:v>143</c:v>
                </c:pt>
                <c:pt idx="4">
                  <c:v>118</c:v>
                </c:pt>
                <c:pt idx="5">
                  <c:v>216</c:v>
                </c:pt>
                <c:pt idx="6">
                  <c:v>54</c:v>
                </c:pt>
                <c:pt idx="7">
                  <c:v>11</c:v>
                </c:pt>
                <c:pt idx="8">
                  <c:v>20</c:v>
                </c:pt>
              </c:numCache>
            </c:numRef>
          </c:val>
          <c:extLst>
            <c:ext xmlns:c16="http://schemas.microsoft.com/office/drawing/2014/chart" uri="{C3380CC4-5D6E-409C-BE32-E72D297353CC}">
              <c16:uniqueId val="{00000002-BBBB-4755-8C71-C32AD9577E78}"/>
            </c:ext>
          </c:extLst>
        </c:ser>
        <c:dLbls>
          <c:dLblPos val="outEnd"/>
          <c:showLegendKey val="0"/>
          <c:showVal val="1"/>
          <c:showCatName val="0"/>
          <c:showSerName val="0"/>
          <c:showPercent val="0"/>
          <c:showBubbleSize val="0"/>
        </c:dLbls>
        <c:gapWidth val="219"/>
        <c:overlap val="-27"/>
        <c:axId val="1988371616"/>
        <c:axId val="619432000"/>
      </c:barChart>
      <c:catAx>
        <c:axId val="198837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432000"/>
        <c:crosses val="autoZero"/>
        <c:auto val="1"/>
        <c:lblAlgn val="ctr"/>
        <c:lblOffset val="100"/>
        <c:noMultiLvlLbl val="0"/>
      </c:catAx>
      <c:valAx>
        <c:axId val="61943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3716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[AgentReporting-Combined.xlsx]Results!PivotTable5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Survey Results (Year-to-Date)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Results!$B$76:$B$77</c:f>
              <c:strCache>
                <c:ptCount val="1"/>
                <c:pt idx="0">
                  <c:v>Dissatisfied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Results!$A$78:$A$88</c:f>
              <c:strCache>
                <c:ptCount val="10"/>
                <c:pt idx="0">
                  <c:v>Raegan Munro</c:v>
                </c:pt>
                <c:pt idx="1">
                  <c:v>Zoe O'Brien</c:v>
                </c:pt>
                <c:pt idx="2">
                  <c:v>George Knight</c:v>
                </c:pt>
                <c:pt idx="3">
                  <c:v>Shane Kmet</c:v>
                </c:pt>
                <c:pt idx="4">
                  <c:v>Fred Shea</c:v>
                </c:pt>
                <c:pt idx="5">
                  <c:v>Michael Cleary</c:v>
                </c:pt>
                <c:pt idx="6">
                  <c:v>Gilbert Noble</c:v>
                </c:pt>
                <c:pt idx="7">
                  <c:v>Scott Large</c:v>
                </c:pt>
                <c:pt idx="8">
                  <c:v>Alex Badcock</c:v>
                </c:pt>
                <c:pt idx="9">
                  <c:v>Cameron Horn</c:v>
                </c:pt>
              </c:strCache>
            </c:strRef>
          </c:cat>
          <c:val>
            <c:numRef>
              <c:f>Results!$B$78:$B$88</c:f>
              <c:numCache>
                <c:formatCode>General</c:formatCode>
                <c:ptCount val="10"/>
                <c:pt idx="0">
                  <c:v>10</c:v>
                </c:pt>
                <c:pt idx="1">
                  <c:v>4</c:v>
                </c:pt>
                <c:pt idx="2">
                  <c:v>4</c:v>
                </c:pt>
                <c:pt idx="3">
                  <c:v>8</c:v>
                </c:pt>
                <c:pt idx="4">
                  <c:v>8</c:v>
                </c:pt>
                <c:pt idx="5">
                  <c:v>3</c:v>
                </c:pt>
                <c:pt idx="6">
                  <c:v>9</c:v>
                </c:pt>
                <c:pt idx="7">
                  <c:v>3</c:v>
                </c:pt>
                <c:pt idx="8">
                  <c:v>2</c:v>
                </c:pt>
                <c:pt idx="9">
                  <c:v>2</c:v>
                </c:pt>
              </c:numCache>
            </c:numRef>
          </c:val>
          <c:extLst>
            <c:ext xmlns:c16="http://schemas.microsoft.com/office/drawing/2014/chart" uri="{C3380CC4-5D6E-409C-BE32-E72D297353CC}">
              <c16:uniqueId val="{00000000-EA13-4A2C-BB3D-63A13B3F24AB}"/>
            </c:ext>
          </c:extLst>
        </c:ser>
        <c:ser>
          <c:idx val="1"/>
          <c:order val="1"/>
          <c:tx>
            <c:strRef>
              <c:f>Results!$C$76:$C$77</c:f>
              <c:strCache>
                <c:ptCount val="1"/>
                <c:pt idx="0">
                  <c:v>Satisfied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Results!$A$78:$A$88</c:f>
              <c:strCache>
                <c:ptCount val="10"/>
                <c:pt idx="0">
                  <c:v>Raegan Munro</c:v>
                </c:pt>
                <c:pt idx="1">
                  <c:v>Zoe O'Brien</c:v>
                </c:pt>
                <c:pt idx="2">
                  <c:v>George Knight</c:v>
                </c:pt>
                <c:pt idx="3">
                  <c:v>Shane Kmet</c:v>
                </c:pt>
                <c:pt idx="4">
                  <c:v>Fred Shea</c:v>
                </c:pt>
                <c:pt idx="5">
                  <c:v>Michael Cleary</c:v>
                </c:pt>
                <c:pt idx="6">
                  <c:v>Gilbert Noble</c:v>
                </c:pt>
                <c:pt idx="7">
                  <c:v>Scott Large</c:v>
                </c:pt>
                <c:pt idx="8">
                  <c:v>Alex Badcock</c:v>
                </c:pt>
                <c:pt idx="9">
                  <c:v>Cameron Horn</c:v>
                </c:pt>
              </c:strCache>
            </c:strRef>
          </c:cat>
          <c:val>
            <c:numRef>
              <c:f>Results!$C$78:$C$88</c:f>
              <c:numCache>
                <c:formatCode>General</c:formatCode>
                <c:ptCount val="10"/>
                <c:pt idx="0">
                  <c:v>289</c:v>
                </c:pt>
                <c:pt idx="1">
                  <c:v>264</c:v>
                </c:pt>
                <c:pt idx="2">
                  <c:v>252</c:v>
                </c:pt>
                <c:pt idx="3">
                  <c:v>237</c:v>
                </c:pt>
                <c:pt idx="4">
                  <c:v>201</c:v>
                </c:pt>
                <c:pt idx="5">
                  <c:v>174</c:v>
                </c:pt>
                <c:pt idx="6">
                  <c:v>160</c:v>
                </c:pt>
                <c:pt idx="7">
                  <c:v>114</c:v>
                </c:pt>
                <c:pt idx="8">
                  <c:v>92</c:v>
                </c:pt>
                <c:pt idx="9">
                  <c:v>19</c:v>
                </c:pt>
              </c:numCache>
            </c:numRef>
          </c:val>
          <c:extLst>
            <c:ext xmlns:c16="http://schemas.microsoft.com/office/drawing/2014/chart" uri="{C3380CC4-5D6E-409C-BE32-E72D297353CC}">
              <c16:uniqueId val="{00000001-EA13-4A2C-BB3D-63A13B3F24AB}"/>
            </c:ext>
          </c:extLst>
        </c:ser>
        <c:dLbls>
          <c:dLblPos val="outEnd"/>
          <c:showLegendKey val="0"/>
          <c:showVal val="1"/>
          <c:showCatName val="0"/>
          <c:showSerName val="0"/>
          <c:showPercent val="0"/>
          <c:showBubbleSize val="0"/>
        </c:dLbls>
        <c:gapWidth val="219"/>
        <c:overlap val="-27"/>
        <c:axId val="402527903"/>
        <c:axId val="402521183"/>
      </c:barChart>
      <c:catAx>
        <c:axId val="402527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521183"/>
        <c:crosses val="autoZero"/>
        <c:auto val="1"/>
        <c:lblAlgn val="ctr"/>
        <c:lblOffset val="100"/>
        <c:noMultiLvlLbl val="0"/>
      </c:catAx>
      <c:valAx>
        <c:axId val="4025211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52790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[AgentReporting-Combined.xlsx]Results!PivotTable9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Survey Results (Last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Results!$B$91:$B$92</c:f>
              <c:strCache>
                <c:ptCount val="1"/>
                <c:pt idx="0">
                  <c:v>Dissatisfied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Results!$A$93:$A$102</c:f>
              <c:strCache>
                <c:ptCount val="9"/>
                <c:pt idx="0">
                  <c:v>Alex Badcock</c:v>
                </c:pt>
                <c:pt idx="1">
                  <c:v>Fred Shea</c:v>
                </c:pt>
                <c:pt idx="2">
                  <c:v>George Knight</c:v>
                </c:pt>
                <c:pt idx="3">
                  <c:v>Gilbert Noble</c:v>
                </c:pt>
                <c:pt idx="4">
                  <c:v>Michael Cleary</c:v>
                </c:pt>
                <c:pt idx="5">
                  <c:v>Raegan Munro</c:v>
                </c:pt>
                <c:pt idx="6">
                  <c:v>Shane Kmet</c:v>
                </c:pt>
                <c:pt idx="7">
                  <c:v>Zoe O'Brien</c:v>
                </c:pt>
                <c:pt idx="8">
                  <c:v>Cameron Horn</c:v>
                </c:pt>
              </c:strCache>
            </c:strRef>
          </c:cat>
          <c:val>
            <c:numRef>
              <c:f>Results!$B$93:$B$102</c:f>
              <c:numCache>
                <c:formatCode>General</c:formatCode>
                <c:ptCount val="9"/>
                <c:pt idx="1">
                  <c:v>1</c:v>
                </c:pt>
                <c:pt idx="3">
                  <c:v>1</c:v>
                </c:pt>
                <c:pt idx="6">
                  <c:v>2</c:v>
                </c:pt>
              </c:numCache>
            </c:numRef>
          </c:val>
          <c:extLst>
            <c:ext xmlns:c16="http://schemas.microsoft.com/office/drawing/2014/chart" uri="{C3380CC4-5D6E-409C-BE32-E72D297353CC}">
              <c16:uniqueId val="{00000000-7390-43B6-931B-FB382C2D94F7}"/>
            </c:ext>
          </c:extLst>
        </c:ser>
        <c:ser>
          <c:idx val="1"/>
          <c:order val="1"/>
          <c:tx>
            <c:strRef>
              <c:f>Results!$C$91:$C$92</c:f>
              <c:strCache>
                <c:ptCount val="1"/>
                <c:pt idx="0">
                  <c:v>Satisfied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Results!$A$93:$A$102</c:f>
              <c:strCache>
                <c:ptCount val="9"/>
                <c:pt idx="0">
                  <c:v>Alex Badcock</c:v>
                </c:pt>
                <c:pt idx="1">
                  <c:v>Fred Shea</c:v>
                </c:pt>
                <c:pt idx="2">
                  <c:v>George Knight</c:v>
                </c:pt>
                <c:pt idx="3">
                  <c:v>Gilbert Noble</c:v>
                </c:pt>
                <c:pt idx="4">
                  <c:v>Michael Cleary</c:v>
                </c:pt>
                <c:pt idx="5">
                  <c:v>Raegan Munro</c:v>
                </c:pt>
                <c:pt idx="6">
                  <c:v>Shane Kmet</c:v>
                </c:pt>
                <c:pt idx="7">
                  <c:v>Zoe O'Brien</c:v>
                </c:pt>
                <c:pt idx="8">
                  <c:v>Cameron Horn</c:v>
                </c:pt>
              </c:strCache>
            </c:strRef>
          </c:cat>
          <c:val>
            <c:numRef>
              <c:f>Results!$C$93:$C$102</c:f>
              <c:numCache>
                <c:formatCode>General</c:formatCode>
                <c:ptCount val="9"/>
                <c:pt idx="0">
                  <c:v>7</c:v>
                </c:pt>
                <c:pt idx="1">
                  <c:v>7</c:v>
                </c:pt>
                <c:pt idx="2">
                  <c:v>15</c:v>
                </c:pt>
                <c:pt idx="3">
                  <c:v>6</c:v>
                </c:pt>
                <c:pt idx="4">
                  <c:v>6</c:v>
                </c:pt>
                <c:pt idx="5">
                  <c:v>6</c:v>
                </c:pt>
                <c:pt idx="6">
                  <c:v>9</c:v>
                </c:pt>
                <c:pt idx="7">
                  <c:v>12</c:v>
                </c:pt>
                <c:pt idx="8">
                  <c:v>1</c:v>
                </c:pt>
              </c:numCache>
            </c:numRef>
          </c:val>
          <c:extLst>
            <c:ext xmlns:c16="http://schemas.microsoft.com/office/drawing/2014/chart" uri="{C3380CC4-5D6E-409C-BE32-E72D297353CC}">
              <c16:uniqueId val="{00000000-7DA8-45E8-ADDC-8FCF18A11EC5}"/>
            </c:ext>
          </c:extLst>
        </c:ser>
        <c:dLbls>
          <c:dLblPos val="outEnd"/>
          <c:showLegendKey val="0"/>
          <c:showVal val="1"/>
          <c:showCatName val="0"/>
          <c:showSerName val="0"/>
          <c:showPercent val="0"/>
          <c:showBubbleSize val="0"/>
        </c:dLbls>
        <c:gapWidth val="219"/>
        <c:overlap val="-27"/>
        <c:axId val="1666373216"/>
        <c:axId val="1666374656"/>
      </c:barChart>
      <c:catAx>
        <c:axId val="166637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374656"/>
        <c:crosses val="autoZero"/>
        <c:auto val="1"/>
        <c:lblAlgn val="ctr"/>
        <c:lblOffset val="100"/>
        <c:noMultiLvlLbl val="0"/>
      </c:catAx>
      <c:valAx>
        <c:axId val="1666374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373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[AgentReporting-Combined.xlsx]Stats Per Day!PivotTable2</c:name>
    <c:fmtId val="2"/>
  </c:pivotSource>
  <c:chart>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4">
                <a:lumMod val="60000"/>
              </a:schemeClr>
            </a:solidFill>
            <a:ln w="9525">
              <a:solidFill>
                <a:schemeClr val="accent4">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1"/>
            </a:solidFill>
            <a:round/>
          </a:ln>
          <a:effectLst/>
        </c:spPr>
        <c:marker>
          <c:symbol val="circle"/>
          <c:size val="5"/>
          <c:spPr>
            <a:solidFill>
              <a:schemeClr val="accent6"/>
            </a:solidFill>
            <a:ln w="9525">
              <a:solidFill>
                <a:schemeClr val="accent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ln w="28575" cap="rnd">
            <a:solidFill>
              <a:schemeClr val="accent1"/>
            </a:solidFill>
            <a:round/>
          </a:ln>
          <a:effectLst/>
        </c:spPr>
        <c:marker>
          <c:symbol val="circle"/>
          <c:size val="5"/>
          <c:spPr>
            <a:solidFill>
              <a:schemeClr val="accent4">
                <a:lumMod val="60000"/>
              </a:schemeClr>
            </a:solidFill>
            <a:ln w="9525">
              <a:solidFill>
                <a:schemeClr val="accent4">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solidFill>
              <a:schemeClr val="accent1"/>
            </a:solidFill>
            <a:round/>
          </a:ln>
          <a:effectLst/>
        </c:spPr>
        <c:marker>
          <c:symbol val="circle"/>
          <c:size val="5"/>
          <c:spPr>
            <a:solidFill>
              <a:schemeClr val="accent5">
                <a:lumMod val="60000"/>
              </a:schemeClr>
            </a:solidFill>
            <a:ln w="9525">
              <a:solidFill>
                <a:schemeClr val="accent5">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circle"/>
          <c:size val="5"/>
          <c:spPr>
            <a:solidFill>
              <a:schemeClr val="accent6">
                <a:lumMod val="60000"/>
              </a:schemeClr>
            </a:solidFill>
            <a:ln w="9525">
              <a:solidFill>
                <a:schemeClr val="accent6">
                  <a:lumMod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1"/>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ln w="28575" cap="rnd">
            <a:solidFill>
              <a:schemeClr val="accent1"/>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ln w="28575" cap="rnd">
            <a:solidFill>
              <a:schemeClr val="accent1"/>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ln w="28575" cap="rnd">
            <a:solidFill>
              <a:schemeClr val="accent1"/>
            </a:solidFill>
            <a:round/>
          </a:ln>
          <a:effectLst/>
        </c:spPr>
        <c:marker>
          <c:symbol val="circle"/>
          <c:size val="5"/>
          <c:spPr>
            <a:solidFill>
              <a:schemeClr val="accent1">
                <a:lumMod val="80000"/>
              </a:schemeClr>
            </a:solidFill>
            <a:ln w="9525">
              <a:solidFill>
                <a:schemeClr val="accent1">
                  <a:lumMod val="8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circle"/>
          <c:size val="5"/>
          <c:spPr>
            <a:solidFill>
              <a:schemeClr val="accent3">
                <a:lumMod val="80000"/>
              </a:schemeClr>
            </a:solidFill>
            <a:ln w="9525">
              <a:solidFill>
                <a:schemeClr val="accent3">
                  <a:lumMod val="8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circle"/>
          <c:size val="5"/>
          <c:spPr>
            <a:solidFill>
              <a:schemeClr val="accent3">
                <a:lumMod val="80000"/>
              </a:schemeClr>
            </a:solidFill>
            <a:ln w="9525">
              <a:solidFill>
                <a:schemeClr val="accent3">
                  <a:lumMod val="8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ln w="28575" cap="rnd">
            <a:solidFill>
              <a:schemeClr val="accent1"/>
            </a:solidFill>
            <a:round/>
          </a:ln>
          <a:effectLst/>
        </c:spPr>
        <c:marker>
          <c:symbol val="circle"/>
          <c:size val="5"/>
          <c:spPr>
            <a:solidFill>
              <a:schemeClr val="accent2">
                <a:lumMod val="80000"/>
              </a:schemeClr>
            </a:solidFill>
            <a:ln w="9525">
              <a:solidFill>
                <a:schemeClr val="accent2">
                  <a:lumMod val="8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'Stats Per Day'!$B$3:$B$4</c:f>
              <c:strCache>
                <c:ptCount val="1"/>
                <c:pt idx="0">
                  <c:v>Cameron Horn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Day'!$B$5:$B$11</c:f>
              <c:numCache>
                <c:formatCode>General</c:formatCode>
                <c:ptCount val="6"/>
                <c:pt idx="0">
                  <c:v>19</c:v>
                </c:pt>
                <c:pt idx="1">
                  <c:v>11</c:v>
                </c:pt>
                <c:pt idx="3">
                  <c:v>44</c:v>
                </c:pt>
                <c:pt idx="4">
                  <c:v>17</c:v>
                </c:pt>
              </c:numCache>
            </c:numRef>
          </c:val>
          <c:smooth val="0"/>
          <c:extLst>
            <c:ext xmlns:c16="http://schemas.microsoft.com/office/drawing/2014/chart" uri="{C3380CC4-5D6E-409C-BE32-E72D297353CC}">
              <c16:uniqueId val="{00000000-3285-4253-98CA-006A2CB897C1}"/>
            </c:ext>
          </c:extLst>
        </c:ser>
        <c:ser>
          <c:idx val="1"/>
          <c:order val="1"/>
          <c:tx>
            <c:strRef>
              <c:f>'Stats Per Day'!$C$3:$C$4</c:f>
              <c:strCache>
                <c:ptCount val="1"/>
                <c:pt idx="0">
                  <c:v>Gilbert Noble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Day'!$C$5:$C$11</c:f>
              <c:numCache>
                <c:formatCode>General</c:formatCode>
                <c:ptCount val="6"/>
                <c:pt idx="0">
                  <c:v>63</c:v>
                </c:pt>
                <c:pt idx="1">
                  <c:v>50</c:v>
                </c:pt>
                <c:pt idx="3">
                  <c:v>44</c:v>
                </c:pt>
                <c:pt idx="4">
                  <c:v>59</c:v>
                </c:pt>
              </c:numCache>
            </c:numRef>
          </c:val>
          <c:smooth val="0"/>
          <c:extLst>
            <c:ext xmlns:c16="http://schemas.microsoft.com/office/drawing/2014/chart" uri="{C3380CC4-5D6E-409C-BE32-E72D297353CC}">
              <c16:uniqueId val="{00000000-73CF-46A0-960B-403A22FB1EEC}"/>
            </c:ext>
          </c:extLst>
        </c:ser>
        <c:ser>
          <c:idx val="2"/>
          <c:order val="2"/>
          <c:tx>
            <c:strRef>
              <c:f>'Stats Per Day'!$D$3:$D$4</c:f>
              <c:strCache>
                <c:ptCount val="1"/>
                <c:pt idx="0">
                  <c:v>Fred Shea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Day'!$D$5:$D$11</c:f>
              <c:numCache>
                <c:formatCode>General</c:formatCode>
                <c:ptCount val="6"/>
                <c:pt idx="0">
                  <c:v>27</c:v>
                </c:pt>
                <c:pt idx="1">
                  <c:v>32</c:v>
                </c:pt>
                <c:pt idx="2">
                  <c:v>23</c:v>
                </c:pt>
                <c:pt idx="3">
                  <c:v>35</c:v>
                </c:pt>
                <c:pt idx="4">
                  <c:v>26</c:v>
                </c:pt>
              </c:numCache>
            </c:numRef>
          </c:val>
          <c:smooth val="0"/>
          <c:extLst>
            <c:ext xmlns:c16="http://schemas.microsoft.com/office/drawing/2014/chart" uri="{C3380CC4-5D6E-409C-BE32-E72D297353CC}">
              <c16:uniqueId val="{00000001-73CF-46A0-960B-403A22FB1EEC}"/>
            </c:ext>
          </c:extLst>
        </c:ser>
        <c:ser>
          <c:idx val="3"/>
          <c:order val="3"/>
          <c:tx>
            <c:strRef>
              <c:f>'Stats Per Day'!$E$3:$E$4</c:f>
              <c:strCache>
                <c:ptCount val="1"/>
                <c:pt idx="0">
                  <c:v>Shane Kmet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Day'!$E$5:$E$11</c:f>
              <c:numCache>
                <c:formatCode>General</c:formatCode>
                <c:ptCount val="6"/>
                <c:pt idx="0">
                  <c:v>61</c:v>
                </c:pt>
                <c:pt idx="1">
                  <c:v>55</c:v>
                </c:pt>
                <c:pt idx="2">
                  <c:v>85</c:v>
                </c:pt>
                <c:pt idx="3">
                  <c:v>50</c:v>
                </c:pt>
                <c:pt idx="4">
                  <c:v>41</c:v>
                </c:pt>
              </c:numCache>
            </c:numRef>
          </c:val>
          <c:smooth val="0"/>
          <c:extLst>
            <c:ext xmlns:c16="http://schemas.microsoft.com/office/drawing/2014/chart" uri="{C3380CC4-5D6E-409C-BE32-E72D297353CC}">
              <c16:uniqueId val="{00000002-73CF-46A0-960B-403A22FB1EEC}"/>
            </c:ext>
          </c:extLst>
        </c:ser>
        <c:ser>
          <c:idx val="4"/>
          <c:order val="4"/>
          <c:tx>
            <c:strRef>
              <c:f>'Stats Per Day'!$F$3:$F$4</c:f>
              <c:strCache>
                <c:ptCount val="1"/>
                <c:pt idx="0">
                  <c:v>Martyn Connor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Day'!$F$5:$F$11</c:f>
              <c:numCache>
                <c:formatCode>General</c:formatCode>
                <c:ptCount val="6"/>
                <c:pt idx="0">
                  <c:v>1</c:v>
                </c:pt>
                <c:pt idx="3">
                  <c:v>10</c:v>
                </c:pt>
              </c:numCache>
            </c:numRef>
          </c:val>
          <c:smooth val="0"/>
          <c:extLst>
            <c:ext xmlns:c16="http://schemas.microsoft.com/office/drawing/2014/chart" uri="{C3380CC4-5D6E-409C-BE32-E72D297353CC}">
              <c16:uniqueId val="{00000003-73CF-46A0-960B-403A22FB1EEC}"/>
            </c:ext>
          </c:extLst>
        </c:ser>
        <c:ser>
          <c:idx val="5"/>
          <c:order val="5"/>
          <c:tx>
            <c:strRef>
              <c:f>'Stats Per Day'!$G$3:$G$4</c:f>
              <c:strCache>
                <c:ptCount val="1"/>
                <c:pt idx="0">
                  <c:v>Zoe O'Brien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Day'!$G$5:$G$11</c:f>
              <c:numCache>
                <c:formatCode>General</c:formatCode>
                <c:ptCount val="6"/>
                <c:pt idx="0">
                  <c:v>32</c:v>
                </c:pt>
                <c:pt idx="1">
                  <c:v>21</c:v>
                </c:pt>
                <c:pt idx="2">
                  <c:v>25</c:v>
                </c:pt>
                <c:pt idx="3">
                  <c:v>31</c:v>
                </c:pt>
                <c:pt idx="4">
                  <c:v>30</c:v>
                </c:pt>
              </c:numCache>
            </c:numRef>
          </c:val>
          <c:smooth val="0"/>
          <c:extLst>
            <c:ext xmlns:c16="http://schemas.microsoft.com/office/drawing/2014/chart" uri="{C3380CC4-5D6E-409C-BE32-E72D297353CC}">
              <c16:uniqueId val="{00000004-73CF-46A0-960B-403A22FB1EEC}"/>
            </c:ext>
          </c:extLst>
        </c:ser>
        <c:ser>
          <c:idx val="6"/>
          <c:order val="6"/>
          <c:tx>
            <c:strRef>
              <c:f>'Stats Per Day'!$H$3:$H$4</c:f>
              <c:strCache>
                <c:ptCount val="1"/>
                <c:pt idx="0">
                  <c:v>George Knight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Day'!$H$5:$H$11</c:f>
              <c:numCache>
                <c:formatCode>General</c:formatCode>
                <c:ptCount val="6"/>
                <c:pt idx="1">
                  <c:v>38</c:v>
                </c:pt>
                <c:pt idx="2">
                  <c:v>44</c:v>
                </c:pt>
                <c:pt idx="3">
                  <c:v>36</c:v>
                </c:pt>
              </c:numCache>
            </c:numRef>
          </c:val>
          <c:smooth val="0"/>
          <c:extLst>
            <c:ext xmlns:c16="http://schemas.microsoft.com/office/drawing/2014/chart" uri="{C3380CC4-5D6E-409C-BE32-E72D297353CC}">
              <c16:uniqueId val="{00000005-73CF-46A0-960B-403A22FB1EEC}"/>
            </c:ext>
          </c:extLst>
        </c:ser>
        <c:ser>
          <c:idx val="7"/>
          <c:order val="7"/>
          <c:tx>
            <c:strRef>
              <c:f>'Stats Per Day'!$I$3:$I$4</c:f>
              <c:strCache>
                <c:ptCount val="1"/>
                <c:pt idx="0">
                  <c:v>Light Dadson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Day'!$I$5:$I$11</c:f>
              <c:numCache>
                <c:formatCode>General</c:formatCode>
                <c:ptCount val="6"/>
                <c:pt idx="0">
                  <c:v>3</c:v>
                </c:pt>
                <c:pt idx="2">
                  <c:v>1</c:v>
                </c:pt>
              </c:numCache>
            </c:numRef>
          </c:val>
          <c:smooth val="0"/>
          <c:extLst>
            <c:ext xmlns:c16="http://schemas.microsoft.com/office/drawing/2014/chart" uri="{C3380CC4-5D6E-409C-BE32-E72D297353CC}">
              <c16:uniqueId val="{00000006-73CF-46A0-960B-403A22FB1EEC}"/>
            </c:ext>
          </c:extLst>
        </c:ser>
        <c:ser>
          <c:idx val="8"/>
          <c:order val="8"/>
          <c:tx>
            <c:strRef>
              <c:f>'Stats Per Day'!$J$3:$J$4</c:f>
              <c:strCache>
                <c:ptCount val="1"/>
                <c:pt idx="0">
                  <c:v>Raegan Munro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Day'!$J$5:$J$11</c:f>
              <c:numCache>
                <c:formatCode>General</c:formatCode>
                <c:ptCount val="6"/>
                <c:pt idx="0">
                  <c:v>68</c:v>
                </c:pt>
                <c:pt idx="1">
                  <c:v>71</c:v>
                </c:pt>
                <c:pt idx="2">
                  <c:v>63</c:v>
                </c:pt>
                <c:pt idx="3">
                  <c:v>105</c:v>
                </c:pt>
                <c:pt idx="4">
                  <c:v>66</c:v>
                </c:pt>
              </c:numCache>
            </c:numRef>
          </c:val>
          <c:smooth val="0"/>
          <c:extLst>
            <c:ext xmlns:c16="http://schemas.microsoft.com/office/drawing/2014/chart" uri="{C3380CC4-5D6E-409C-BE32-E72D297353CC}">
              <c16:uniqueId val="{00000007-73CF-46A0-960B-403A22FB1EEC}"/>
            </c:ext>
          </c:extLst>
        </c:ser>
        <c:ser>
          <c:idx val="9"/>
          <c:order val="9"/>
          <c:tx>
            <c:strRef>
              <c:f>'Stats Per Day'!$K$3:$K$4</c:f>
              <c:strCache>
                <c:ptCount val="1"/>
                <c:pt idx="0">
                  <c:v>Alex Badcock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Day'!$K$5:$K$11</c:f>
              <c:numCache>
                <c:formatCode>General</c:formatCode>
                <c:ptCount val="6"/>
                <c:pt idx="1">
                  <c:v>2</c:v>
                </c:pt>
                <c:pt idx="3">
                  <c:v>2</c:v>
                </c:pt>
                <c:pt idx="5">
                  <c:v>1</c:v>
                </c:pt>
              </c:numCache>
            </c:numRef>
          </c:val>
          <c:smooth val="0"/>
          <c:extLst>
            <c:ext xmlns:c16="http://schemas.microsoft.com/office/drawing/2014/chart" uri="{C3380CC4-5D6E-409C-BE32-E72D297353CC}">
              <c16:uniqueId val="{00000008-73CF-46A0-960B-403A22FB1EEC}"/>
            </c:ext>
          </c:extLst>
        </c:ser>
        <c:ser>
          <c:idx val="10"/>
          <c:order val="10"/>
          <c:tx>
            <c:strRef>
              <c:f>'Stats Per Day'!$L$3:$L$4</c:f>
              <c:strCache>
                <c:ptCount val="1"/>
                <c:pt idx="0">
                  <c:v>Riley Thomas</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Day'!$L$5:$L$11</c:f>
              <c:numCache>
                <c:formatCode>General</c:formatCode>
                <c:ptCount val="6"/>
                <c:pt idx="0">
                  <c:v>38</c:v>
                </c:pt>
                <c:pt idx="1">
                  <c:v>38</c:v>
                </c:pt>
              </c:numCache>
            </c:numRef>
          </c:val>
          <c:smooth val="0"/>
          <c:extLst>
            <c:ext xmlns:c16="http://schemas.microsoft.com/office/drawing/2014/chart" uri="{C3380CC4-5D6E-409C-BE32-E72D297353CC}">
              <c16:uniqueId val="{00000009-73CF-46A0-960B-403A22FB1EEC}"/>
            </c:ext>
          </c:extLst>
        </c:ser>
        <c:ser>
          <c:idx val="11"/>
          <c:order val="11"/>
          <c:tx>
            <c:strRef>
              <c:f>'Stats Per Day'!$M$3:$M$4</c:f>
              <c:strCache>
                <c:ptCount val="1"/>
                <c:pt idx="0">
                  <c:v>Andy Phan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Day'!$M$5:$M$11</c:f>
              <c:numCache>
                <c:formatCode>General</c:formatCode>
                <c:ptCount val="6"/>
                <c:pt idx="0">
                  <c:v>29</c:v>
                </c:pt>
                <c:pt idx="1">
                  <c:v>23</c:v>
                </c:pt>
                <c:pt idx="2">
                  <c:v>27</c:v>
                </c:pt>
                <c:pt idx="3">
                  <c:v>36</c:v>
                </c:pt>
                <c:pt idx="4">
                  <c:v>36</c:v>
                </c:pt>
              </c:numCache>
            </c:numRef>
          </c:val>
          <c:smooth val="0"/>
          <c:extLst>
            <c:ext xmlns:c16="http://schemas.microsoft.com/office/drawing/2014/chart" uri="{C3380CC4-5D6E-409C-BE32-E72D297353CC}">
              <c16:uniqueId val="{0000000A-73CF-46A0-960B-403A22FB1EEC}"/>
            </c:ext>
          </c:extLst>
        </c:ser>
        <c:ser>
          <c:idx val="12"/>
          <c:order val="12"/>
          <c:tx>
            <c:strRef>
              <c:f>'Stats Per Day'!$N$3:$N$4</c:f>
              <c:strCache>
                <c:ptCount val="1"/>
                <c:pt idx="0">
                  <c:v>Ryan Bell</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Day'!$N$5:$N$11</c:f>
              <c:numCache>
                <c:formatCode>General</c:formatCode>
                <c:ptCount val="6"/>
                <c:pt idx="0">
                  <c:v>1</c:v>
                </c:pt>
                <c:pt idx="1">
                  <c:v>3</c:v>
                </c:pt>
                <c:pt idx="2">
                  <c:v>7</c:v>
                </c:pt>
                <c:pt idx="3">
                  <c:v>5</c:v>
                </c:pt>
              </c:numCache>
            </c:numRef>
          </c:val>
          <c:smooth val="0"/>
          <c:extLst>
            <c:ext xmlns:c16="http://schemas.microsoft.com/office/drawing/2014/chart" uri="{C3380CC4-5D6E-409C-BE32-E72D297353CC}">
              <c16:uniqueId val="{0000000B-73CF-46A0-960B-403A22FB1EEC}"/>
            </c:ext>
          </c:extLst>
        </c:ser>
        <c:ser>
          <c:idx val="13"/>
          <c:order val="13"/>
          <c:tx>
            <c:strRef>
              <c:f>'Stats Per Day'!$O$3:$O$4</c:f>
              <c:strCache>
                <c:ptCount val="1"/>
                <c:pt idx="0">
                  <c:v>Zahra Gholami</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Day'!$O$5:$O$11</c:f>
              <c:numCache>
                <c:formatCode>General</c:formatCode>
                <c:ptCount val="6"/>
                <c:pt idx="0">
                  <c:v>11</c:v>
                </c:pt>
                <c:pt idx="2">
                  <c:v>11</c:v>
                </c:pt>
                <c:pt idx="3">
                  <c:v>5</c:v>
                </c:pt>
                <c:pt idx="4">
                  <c:v>12</c:v>
                </c:pt>
              </c:numCache>
            </c:numRef>
          </c:val>
          <c:smooth val="0"/>
          <c:extLst>
            <c:ext xmlns:c16="http://schemas.microsoft.com/office/drawing/2014/chart" uri="{C3380CC4-5D6E-409C-BE32-E72D297353CC}">
              <c16:uniqueId val="{0000000C-73CF-46A0-960B-403A22FB1EEC}"/>
            </c:ext>
          </c:extLst>
        </c:ser>
        <c:ser>
          <c:idx val="14"/>
          <c:order val="14"/>
          <c:tx>
            <c:strRef>
              <c:f>'Stats Per Day'!$P$3:$P$4</c:f>
              <c:strCache>
                <c:ptCount val="1"/>
                <c:pt idx="0">
                  <c:v>Matthew Lever</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Day'!$P$5:$P$11</c:f>
              <c:numCache>
                <c:formatCode>General</c:formatCode>
                <c:ptCount val="6"/>
                <c:pt idx="2">
                  <c:v>20</c:v>
                </c:pt>
              </c:numCache>
            </c:numRef>
          </c:val>
          <c:smooth val="0"/>
          <c:extLst>
            <c:ext xmlns:c16="http://schemas.microsoft.com/office/drawing/2014/chart" uri="{C3380CC4-5D6E-409C-BE32-E72D297353CC}">
              <c16:uniqueId val="{0000000D-73CF-46A0-960B-403A22FB1EEC}"/>
            </c:ext>
          </c:extLst>
        </c:ser>
        <c:ser>
          <c:idx val="15"/>
          <c:order val="15"/>
          <c:tx>
            <c:strRef>
              <c:f>'Stats Per Day'!$Q$3:$Q$4</c:f>
              <c:strCache>
                <c:ptCount val="1"/>
                <c:pt idx="0">
                  <c:v>Liam Bryan</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Day'!$Q$5:$Q$11</c:f>
              <c:numCache>
                <c:formatCode>General</c:formatCode>
                <c:ptCount val="6"/>
                <c:pt idx="1">
                  <c:v>10</c:v>
                </c:pt>
                <c:pt idx="2">
                  <c:v>23</c:v>
                </c:pt>
                <c:pt idx="3">
                  <c:v>11</c:v>
                </c:pt>
                <c:pt idx="4">
                  <c:v>10</c:v>
                </c:pt>
              </c:numCache>
            </c:numRef>
          </c:val>
          <c:smooth val="0"/>
          <c:extLst>
            <c:ext xmlns:c16="http://schemas.microsoft.com/office/drawing/2014/chart" uri="{C3380CC4-5D6E-409C-BE32-E72D297353CC}">
              <c16:uniqueId val="{0000000E-73CF-46A0-960B-403A22FB1EEC}"/>
            </c:ext>
          </c:extLst>
        </c:ser>
        <c:ser>
          <c:idx val="16"/>
          <c:order val="16"/>
          <c:tx>
            <c:strRef>
              <c:f>'Stats Per Day'!$R$3:$R$4</c:f>
              <c:strCache>
                <c:ptCount val="1"/>
                <c:pt idx="0">
                  <c:v>Tiffany Haw</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Day'!$R$5:$R$11</c:f>
              <c:numCache>
                <c:formatCode>General</c:formatCode>
                <c:ptCount val="6"/>
                <c:pt idx="2">
                  <c:v>2</c:v>
                </c:pt>
              </c:numCache>
            </c:numRef>
          </c:val>
          <c:smooth val="0"/>
          <c:extLst>
            <c:ext xmlns:c16="http://schemas.microsoft.com/office/drawing/2014/chart" uri="{C3380CC4-5D6E-409C-BE32-E72D297353CC}">
              <c16:uniqueId val="{0000000F-73CF-46A0-960B-403A22FB1EEC}"/>
            </c:ext>
          </c:extLst>
        </c:ser>
        <c:ser>
          <c:idx val="17"/>
          <c:order val="17"/>
          <c:tx>
            <c:strRef>
              <c:f>'Stats Per Day'!$S$3:$S$4</c:f>
              <c:strCache>
                <c:ptCount val="1"/>
                <c:pt idx="0">
                  <c:v>Pruthvish Patel</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Day'!$S$5:$S$11</c:f>
              <c:numCache>
                <c:formatCode>General</c:formatCode>
                <c:ptCount val="6"/>
                <c:pt idx="0">
                  <c:v>14</c:v>
                </c:pt>
                <c:pt idx="1">
                  <c:v>12</c:v>
                </c:pt>
                <c:pt idx="2">
                  <c:v>22</c:v>
                </c:pt>
                <c:pt idx="3">
                  <c:v>16</c:v>
                </c:pt>
                <c:pt idx="4">
                  <c:v>24</c:v>
                </c:pt>
              </c:numCache>
            </c:numRef>
          </c:val>
          <c:smooth val="0"/>
          <c:extLst>
            <c:ext xmlns:c16="http://schemas.microsoft.com/office/drawing/2014/chart" uri="{C3380CC4-5D6E-409C-BE32-E72D297353CC}">
              <c16:uniqueId val="{00000010-73CF-46A0-960B-403A22FB1EEC}"/>
            </c:ext>
          </c:extLst>
        </c:ser>
        <c:ser>
          <c:idx val="18"/>
          <c:order val="18"/>
          <c:tx>
            <c:strRef>
              <c:f>'Stats Per Day'!$T$3:$T$4</c:f>
              <c:strCache>
                <c:ptCount val="1"/>
                <c:pt idx="0">
                  <c:v>Ruey Lim</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Day'!$T$5:$T$11</c:f>
              <c:numCache>
                <c:formatCode>General</c:formatCode>
                <c:ptCount val="6"/>
                <c:pt idx="0">
                  <c:v>21</c:v>
                </c:pt>
                <c:pt idx="1">
                  <c:v>23</c:v>
                </c:pt>
                <c:pt idx="2">
                  <c:v>14</c:v>
                </c:pt>
                <c:pt idx="3">
                  <c:v>19</c:v>
                </c:pt>
                <c:pt idx="4">
                  <c:v>20</c:v>
                </c:pt>
              </c:numCache>
            </c:numRef>
          </c:val>
          <c:smooth val="0"/>
          <c:extLst>
            <c:ext xmlns:c16="http://schemas.microsoft.com/office/drawing/2014/chart" uri="{C3380CC4-5D6E-409C-BE32-E72D297353CC}">
              <c16:uniqueId val="{00000011-73CF-46A0-960B-403A22FB1EEC}"/>
            </c:ext>
          </c:extLst>
        </c:ser>
        <c:ser>
          <c:idx val="19"/>
          <c:order val="19"/>
          <c:tx>
            <c:strRef>
              <c:f>'Stats Per Day'!$U$3:$U$4</c:f>
              <c:strCache>
                <c:ptCount val="1"/>
                <c:pt idx="0">
                  <c:v>Clair Neate</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f>'Stats Per Day'!$A$5:$A$11</c:f>
              <c:strCache>
                <c:ptCount val="6"/>
                <c:pt idx="0">
                  <c:v>8/12/2025</c:v>
                </c:pt>
                <c:pt idx="1">
                  <c:v>9/12/2025</c:v>
                </c:pt>
                <c:pt idx="2">
                  <c:v>10/12/2025</c:v>
                </c:pt>
                <c:pt idx="3">
                  <c:v>11/12/2025</c:v>
                </c:pt>
                <c:pt idx="4">
                  <c:v>12/12/2025</c:v>
                </c:pt>
                <c:pt idx="5">
                  <c:v>14/12/2025</c:v>
                </c:pt>
              </c:strCache>
            </c:strRef>
          </c:cat>
          <c:val>
            <c:numRef>
              <c:f>'Stats Per Day'!$U$5:$U$11</c:f>
              <c:numCache>
                <c:formatCode>General</c:formatCode>
                <c:ptCount val="6"/>
                <c:pt idx="0">
                  <c:v>12</c:v>
                </c:pt>
                <c:pt idx="1">
                  <c:v>15</c:v>
                </c:pt>
                <c:pt idx="2">
                  <c:v>12</c:v>
                </c:pt>
                <c:pt idx="3">
                  <c:v>9</c:v>
                </c:pt>
                <c:pt idx="4">
                  <c:v>10</c:v>
                </c:pt>
              </c:numCache>
            </c:numRef>
          </c:val>
          <c:smooth val="0"/>
          <c:extLst>
            <c:ext xmlns:c16="http://schemas.microsoft.com/office/drawing/2014/chart" uri="{C3380CC4-5D6E-409C-BE32-E72D297353CC}">
              <c16:uniqueId val="{00000012-73CF-46A0-960B-403A22FB1EEC}"/>
            </c:ext>
          </c:extLst>
        </c:ser>
        <c:dLbls>
          <c:showLegendKey val="0"/>
          <c:showVal val="0"/>
          <c:showCatName val="0"/>
          <c:showSerName val="0"/>
          <c:showPercent val="0"/>
          <c:showBubbleSize val="0"/>
        </c:dLbls>
        <c:marker val="1"/>
        <c:smooth val="0"/>
        <c:axId val="545192464"/>
        <c:axId val="545201200"/>
      </c:lineChart>
      <c:catAx>
        <c:axId val="54519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201200"/>
        <c:crosses val="autoZero"/>
        <c:auto val="1"/>
        <c:lblAlgn val="ctr"/>
        <c:lblOffset val="100"/>
        <c:noMultiLvlLbl val="0"/>
      </c:catAx>
      <c:valAx>
        <c:axId val="545201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1924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[AgentReporting-Combined.xlsx]Stats Per Hour!PivotTable1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'Stats Per Hour'!$B$3:$B$4</c:f>
              <c:strCache>
                <c:ptCount val="1"/>
                <c:pt idx="0">
                  <c:v>Grand Total</c:v>
                </c:pt>
              </c:strCache>
            </c:strRef>
          </c:tx>
          <c:spPr>
            <a:ln w="28575" cap="rnd">
              <a:solidFill>
                <a:schemeClr val="accent1"/>
              </a:solidFill>
              <a:round/>
            </a:ln>
            <a:effectLst/>
          </c:spPr>
          <c:marker>
            <c:symbol val="none"/>
          </c:marker>
          <c:cat>
            <c:strRef>
              <c:f>'Stats Per Hour'!$A$5</c:f>
              <c:strCache>
                <c:ptCount val="1"/>
                <c:pt idx="0">
                  <c:v>Grand Total</c:v>
                </c:pt>
              </c:strCache>
            </c:strRef>
          </c:cat>
          <c:val>
            <c:numRef>
              <c:f>'Stats Per Hour'!$B$5</c:f>
              <c:numCache>
                <c:formatCode>General</c:formatCode>
                <c:ptCount val="1"/>
              </c:numCache>
            </c:numRef>
          </c:val>
          <c:smooth val="0"/>
          <c:extLst>
            <c:ext xmlns:c16="http://schemas.microsoft.com/office/drawing/2014/chart" uri="{C3380CC4-5D6E-409C-BE32-E72D297353CC}">
              <c16:uniqueId val="{00000000-62ED-4FE0-8B62-084A9481C6B2}"/>
            </c:ext>
          </c:extLst>
        </c:ser>
        <c:dLbls>
          <c:showLegendKey val="0"/>
          <c:showVal val="0"/>
          <c:showCatName val="0"/>
          <c:showSerName val="0"/>
          <c:showPercent val="0"/>
          <c:showBubbleSize val="0"/>
        </c:dLbls>
        <c:smooth val="0"/>
        <c:axId val="510340080"/>
        <c:axId val="654452704"/>
      </c:lineChart>
      <c:catAx>
        <c:axId val="51034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452704"/>
        <c:crosses val="autoZero"/>
        <c:auto val="1"/>
        <c:lblAlgn val="ctr"/>
        <c:lblOffset val="100"/>
        <c:noMultiLvlLbl val="0"/>
      </c:catAx>
      <c:valAx>
        <c:axId val="6544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0340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[AgentReporting-Combined.xlsx]Stats by Update Type!PivotTable1</c:name>
    <c:fmtId val="5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s>
    <c:plotArea>
      <c:layout/>
      <c:barChart>
        <c:barDir val="col"/>
        <c:grouping val="stacked"/>
        <c:varyColors val="0"/>
        <c:ser>
          <c:idx val="0"/>
          <c:order val="0"/>
          <c:tx>
            <c:strRef>
              <c:f>'Stats by Update Type'!$B$3:$B$4</c:f>
              <c:strCache>
                <c:ptCount val="1"/>
                <c:pt idx="0">
                  <c:v>Closed</c:v>
                </c:pt>
              </c:strCache>
            </c:strRef>
          </c:tx>
          <c:spPr>
            <a:solidFill>
              <a:schemeClr val="accent1"/>
            </a:solidFill>
            <a:ln>
              <a:noFill/>
            </a:ln>
            <a:effectLst/>
          </c:spPr>
          <c:invertIfNegative val="0"/>
          <c:cat>
            <c:strRef>
              <c:f>'Stats by Update Type'!$A$5:$A$25</c:f>
              <c:strCache>
                <c:ptCount val="20"/>
                <c:pt idx="0">
                  <c:v>Cameron Horn</c:v>
                </c:pt>
                <c:pt idx="1">
                  <c:v>Fred Shea</c:v>
                </c:pt>
                <c:pt idx="2">
                  <c:v>Gilbert Noble</c:v>
                </c:pt>
                <c:pt idx="3">
                  <c:v>Martyn Connor</c:v>
                </c:pt>
                <c:pt idx="4">
                  <c:v>Shane Kmet</c:v>
                </c:pt>
                <c:pt idx="5">
                  <c:v>Zoe O'Brien</c:v>
                </c:pt>
                <c:pt idx="6">
                  <c:v>George Knight</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'Stats by Update Type'!$B$5:$B$25</c:f>
              <c:numCache>
                <c:formatCode>General</c:formatCode>
                <c:ptCount val="20"/>
                <c:pt idx="0">
                  <c:v>23</c:v>
                </c:pt>
                <c:pt idx="1">
                  <c:v>11</c:v>
                </c:pt>
                <c:pt idx="2">
                  <c:v>67</c:v>
                </c:pt>
                <c:pt idx="4">
                  <c:v>86</c:v>
                </c:pt>
                <c:pt idx="5">
                  <c:v>9</c:v>
                </c:pt>
                <c:pt idx="6">
                  <c:v>6</c:v>
                </c:pt>
                <c:pt idx="8">
                  <c:v>52</c:v>
                </c:pt>
                <c:pt idx="9">
                  <c:v>1</c:v>
                </c:pt>
                <c:pt idx="10">
                  <c:v>11</c:v>
                </c:pt>
                <c:pt idx="11">
                  <c:v>3</c:v>
                </c:pt>
                <c:pt idx="12">
                  <c:v>1</c:v>
                </c:pt>
                <c:pt idx="13">
                  <c:v>33</c:v>
                </c:pt>
                <c:pt idx="14">
                  <c:v>4</c:v>
                </c:pt>
              </c:numCache>
            </c:numRef>
          </c:val>
          <c:extLst>
            <c:ext xmlns:c16="http://schemas.microsoft.com/office/drawing/2014/chart" uri="{C3380CC4-5D6E-409C-BE32-E72D297353CC}">
              <c16:uniqueId val="{00000000-AD91-4662-8F41-ED86176FE54E}"/>
            </c:ext>
          </c:extLst>
        </c:ser>
        <c:ser>
          <c:idx val="1"/>
          <c:order val="1"/>
          <c:tx>
            <c:strRef>
              <c:f>'Stats by Update Type'!$C$3:$C$4</c:f>
              <c:strCache>
                <c:ptCount val="1"/>
                <c:pt idx="0">
                  <c:v>FCR</c:v>
                </c:pt>
              </c:strCache>
            </c:strRef>
          </c:tx>
          <c:spPr>
            <a:solidFill>
              <a:schemeClr val="accent2"/>
            </a:solidFill>
            <a:ln>
              <a:noFill/>
            </a:ln>
            <a:effectLst/>
          </c:spPr>
          <c:invertIfNegative val="0"/>
          <c:cat>
            <c:strRef>
              <c:f>'Stats by Update Type'!$A$5:$A$25</c:f>
              <c:strCache>
                <c:ptCount val="20"/>
                <c:pt idx="0">
                  <c:v>Cameron Horn</c:v>
                </c:pt>
                <c:pt idx="1">
                  <c:v>Fred Shea</c:v>
                </c:pt>
                <c:pt idx="2">
                  <c:v>Gilbert Noble</c:v>
                </c:pt>
                <c:pt idx="3">
                  <c:v>Martyn Connor</c:v>
                </c:pt>
                <c:pt idx="4">
                  <c:v>Shane Kmet</c:v>
                </c:pt>
                <c:pt idx="5">
                  <c:v>Zoe O'Brien</c:v>
                </c:pt>
                <c:pt idx="6">
                  <c:v>George Knight</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'Stats by Update Type'!$C$5:$C$25</c:f>
              <c:numCache>
                <c:formatCode>General</c:formatCode>
                <c:ptCount val="20"/>
                <c:pt idx="0">
                  <c:v>11</c:v>
                </c:pt>
                <c:pt idx="1">
                  <c:v>53</c:v>
                </c:pt>
                <c:pt idx="2">
                  <c:v>11</c:v>
                </c:pt>
                <c:pt idx="4">
                  <c:v>31</c:v>
                </c:pt>
                <c:pt idx="5">
                  <c:v>57</c:v>
                </c:pt>
                <c:pt idx="6">
                  <c:v>31</c:v>
                </c:pt>
                <c:pt idx="7">
                  <c:v>2</c:v>
                </c:pt>
                <c:pt idx="8">
                  <c:v>66</c:v>
                </c:pt>
                <c:pt idx="9">
                  <c:v>4</c:v>
                </c:pt>
                <c:pt idx="10">
                  <c:v>9</c:v>
                </c:pt>
                <c:pt idx="11">
                  <c:v>1</c:v>
                </c:pt>
                <c:pt idx="12">
                  <c:v>6</c:v>
                </c:pt>
                <c:pt idx="13">
                  <c:v>5</c:v>
                </c:pt>
                <c:pt idx="14">
                  <c:v>1</c:v>
                </c:pt>
              </c:numCache>
            </c:numRef>
          </c:val>
          <c:extLst>
            <c:ext xmlns:c16="http://schemas.microsoft.com/office/drawing/2014/chart" uri="{C3380CC4-5D6E-409C-BE32-E72D297353CC}">
              <c16:uniqueId val="{00000000-6565-44BC-BFE7-3919BD758D9D}"/>
            </c:ext>
          </c:extLst>
        </c:ser>
        <c:ser>
          <c:idx val="2"/>
          <c:order val="2"/>
          <c:tx>
            <c:strRef>
              <c:f>'Stats by Update Type'!$D$3:$D$4</c:f>
              <c:strCache>
                <c:ptCount val="1"/>
                <c:pt idx="0">
                  <c:v>Opened</c:v>
                </c:pt>
              </c:strCache>
            </c:strRef>
          </c:tx>
          <c:spPr>
            <a:solidFill>
              <a:schemeClr val="accent3"/>
            </a:solidFill>
            <a:ln>
              <a:noFill/>
            </a:ln>
            <a:effectLst/>
          </c:spPr>
          <c:invertIfNegative val="0"/>
          <c:cat>
            <c:strRef>
              <c:f>'Stats by Update Type'!$A$5:$A$25</c:f>
              <c:strCache>
                <c:ptCount val="20"/>
                <c:pt idx="0">
                  <c:v>Cameron Horn</c:v>
                </c:pt>
                <c:pt idx="1">
                  <c:v>Fred Shea</c:v>
                </c:pt>
                <c:pt idx="2">
                  <c:v>Gilbert Noble</c:v>
                </c:pt>
                <c:pt idx="3">
                  <c:v>Martyn Connor</c:v>
                </c:pt>
                <c:pt idx="4">
                  <c:v>Shane Kmet</c:v>
                </c:pt>
                <c:pt idx="5">
                  <c:v>Zoe O'Brien</c:v>
                </c:pt>
                <c:pt idx="6">
                  <c:v>George Knight</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'Stats by Update Type'!$D$5:$D$25</c:f>
              <c:numCache>
                <c:formatCode>General</c:formatCode>
                <c:ptCount val="20"/>
                <c:pt idx="0">
                  <c:v>14</c:v>
                </c:pt>
                <c:pt idx="1">
                  <c:v>29</c:v>
                </c:pt>
                <c:pt idx="2">
                  <c:v>22</c:v>
                </c:pt>
                <c:pt idx="4">
                  <c:v>51</c:v>
                </c:pt>
                <c:pt idx="5">
                  <c:v>35</c:v>
                </c:pt>
                <c:pt idx="6">
                  <c:v>19</c:v>
                </c:pt>
                <c:pt idx="7">
                  <c:v>2</c:v>
                </c:pt>
                <c:pt idx="8">
                  <c:v>61</c:v>
                </c:pt>
                <c:pt idx="10">
                  <c:v>18</c:v>
                </c:pt>
                <c:pt idx="11">
                  <c:v>3</c:v>
                </c:pt>
                <c:pt idx="12">
                  <c:v>5</c:v>
                </c:pt>
                <c:pt idx="13">
                  <c:v>9</c:v>
                </c:pt>
                <c:pt idx="14">
                  <c:v>1</c:v>
                </c:pt>
              </c:numCache>
            </c:numRef>
          </c:val>
          <c:extLst>
            <c:ext xmlns:c16="http://schemas.microsoft.com/office/drawing/2014/chart" uri="{C3380CC4-5D6E-409C-BE32-E72D297353CC}">
              <c16:uniqueId val="{00000001-6565-44BC-BFE7-3919BD758D9D}"/>
            </c:ext>
          </c:extLst>
        </c:ser>
        <c:ser>
          <c:idx val="3"/>
          <c:order val="3"/>
          <c:tx>
            <c:strRef>
              <c:f>'Stats by Update Type'!$E$3:$E$4</c:f>
              <c:strCache>
                <c:ptCount val="1"/>
                <c:pt idx="0">
                  <c:v>Other</c:v>
                </c:pt>
              </c:strCache>
            </c:strRef>
          </c:tx>
          <c:spPr>
            <a:solidFill>
              <a:schemeClr val="accent4"/>
            </a:solidFill>
            <a:ln>
              <a:noFill/>
            </a:ln>
            <a:effectLst/>
          </c:spPr>
          <c:invertIfNegative val="0"/>
          <c:cat>
            <c:strRef>
              <c:f>'Stats by Update Type'!$A$5:$A$25</c:f>
              <c:strCache>
                <c:ptCount val="20"/>
                <c:pt idx="0">
                  <c:v>Cameron Horn</c:v>
                </c:pt>
                <c:pt idx="1">
                  <c:v>Fred Shea</c:v>
                </c:pt>
                <c:pt idx="2">
                  <c:v>Gilbert Noble</c:v>
                </c:pt>
                <c:pt idx="3">
                  <c:v>Martyn Connor</c:v>
                </c:pt>
                <c:pt idx="4">
                  <c:v>Shane Kmet</c:v>
                </c:pt>
                <c:pt idx="5">
                  <c:v>Zoe O'Brien</c:v>
                </c:pt>
                <c:pt idx="6">
                  <c:v>George Knight</c:v>
                </c:pt>
                <c:pt idx="7">
                  <c:v>Light Dadson</c:v>
                </c:pt>
                <c:pt idx="8">
                  <c:v>Raegan Munro</c:v>
                </c:pt>
                <c:pt idx="9">
                  <c:v>Alex Badcock</c:v>
                </c:pt>
                <c:pt idx="10">
                  <c:v>Riley Thomas</c:v>
                </c:pt>
                <c:pt idx="11">
                  <c:v>Ryan Bell</c:v>
                </c:pt>
                <c:pt idx="12">
                  <c:v>Zahra Gholami</c:v>
                </c:pt>
                <c:pt idx="13">
                  <c:v>Andy Phan</c:v>
                </c:pt>
                <c:pt idx="14">
                  <c:v>Matthew Lever</c:v>
                </c:pt>
                <c:pt idx="15">
                  <c:v>Liam Bryan</c:v>
                </c:pt>
                <c:pt idx="16">
                  <c:v>Tiffany Haw</c:v>
                </c:pt>
                <c:pt idx="17">
                  <c:v>Pruthvish Patel</c:v>
                </c:pt>
                <c:pt idx="18">
                  <c:v>Ruey Lim</c:v>
                </c:pt>
                <c:pt idx="19">
                  <c:v>Clair Neate</c:v>
                </c:pt>
              </c:strCache>
            </c:strRef>
          </c:cat>
          <c:val>
            <c:numRef>
              <c:f>'Stats by Update Type'!$E$5:$E$25</c:f>
              <c:numCache>
                <c:formatCode>General</c:formatCode>
                <c:ptCount val="20"/>
                <c:pt idx="0">
                  <c:v>43</c:v>
                </c:pt>
                <c:pt idx="1">
                  <c:v>50</c:v>
                </c:pt>
                <c:pt idx="2">
                  <c:v>116</c:v>
                </c:pt>
                <c:pt idx="3">
                  <c:v>11</c:v>
                </c:pt>
                <c:pt idx="4">
                  <c:v>124</c:v>
                </c:pt>
                <c:pt idx="5">
                  <c:v>38</c:v>
                </c:pt>
                <c:pt idx="6">
                  <c:v>62</c:v>
                </c:pt>
                <c:pt idx="8">
                  <c:v>194</c:v>
                </c:pt>
                <c:pt idx="10">
                  <c:v>38</c:v>
                </c:pt>
                <c:pt idx="11">
                  <c:v>9</c:v>
                </c:pt>
                <c:pt idx="12">
                  <c:v>27</c:v>
                </c:pt>
                <c:pt idx="13">
                  <c:v>104</c:v>
                </c:pt>
                <c:pt idx="14">
                  <c:v>14</c:v>
                </c:pt>
                <c:pt idx="15">
                  <c:v>54</c:v>
                </c:pt>
                <c:pt idx="16">
                  <c:v>2</c:v>
                </c:pt>
                <c:pt idx="17">
                  <c:v>88</c:v>
                </c:pt>
                <c:pt idx="18">
                  <c:v>97</c:v>
                </c:pt>
                <c:pt idx="19">
                  <c:v>58</c:v>
                </c:pt>
              </c:numCache>
            </c:numRef>
          </c:val>
          <c:extLst>
            <c:ext xmlns:c16="http://schemas.microsoft.com/office/drawing/2014/chart" uri="{C3380CC4-5D6E-409C-BE32-E72D297353CC}">
              <c16:uniqueId val="{00000002-6565-44BC-BFE7-3919BD758D9D}"/>
            </c:ext>
          </c:extLst>
        </c:ser>
        <c:dLbls>
          <c:showLegendKey val="0"/>
          <c:showVal val="0"/>
          <c:showCatName val="0"/>
          <c:showSerName val="0"/>
          <c:showPercent val="0"/>
          <c:showBubbleSize val="0"/>
        </c:dLbls>
        <c:gapWidth val="150"/>
        <c:overlap val="100"/>
        <c:axId val="1885051935"/>
        <c:axId val="281776223"/>
      </c:barChart>
      <c:catAx>
        <c:axId val="188505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76223"/>
        <c:crosses val="autoZero"/>
        <c:auto val="1"/>
        <c:lblAlgn val="ctr"/>
        <c:lblOffset val="100"/>
        <c:noMultiLvlLbl val="0"/>
      </c:catAx>
      <c:valAx>
        <c:axId val="28177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505193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26</xdr:col>
      <xdr:colOff>243838</xdr:colOff>
      <xdr:row>0</xdr:row>
      <xdr:rowOff>302559</xdr:rowOff>
    </xdr:from>
    <xdr:to>
      <xdr:col>34</xdr:col>
      <xdr:colOff>775334</xdr:colOff>
      <xdr:row>15</xdr:row>
      <xdr:rowOff>94411</xdr:rowOff>
    </xdr:to>
    <xdr:graphicFrame macro="">
      <xdr:nvGraphicFramePr>
        <xdr:cNvPr id="5" name="Chart 1">
          <a:extLst>
            <a:ext uri="{FF2B5EF4-FFF2-40B4-BE49-F238E27FC236}">
              <a16:creationId xmlns:a16="http://schemas.microsoft.com/office/drawing/2014/main" id="{E0C4FF2E-2195-B823-0253-0413D57E5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495300</xdr:colOff>
      <xdr:row>15</xdr:row>
      <xdr:rowOff>138112</xdr:rowOff>
    </xdr:from>
    <xdr:to>
      <xdr:col>28</xdr:col>
      <xdr:colOff>371475</xdr:colOff>
      <xdr:row>46</xdr:row>
      <xdr:rowOff>88527</xdr:rowOff>
    </xdr:to>
    <xdr:graphicFrame macro="">
      <xdr:nvGraphicFramePr>
        <xdr:cNvPr id="3" name="Chart 2">
          <a:extLst>
            <a:ext uri="{FF2B5EF4-FFF2-40B4-BE49-F238E27FC236}">
              <a16:creationId xmlns:a16="http://schemas.microsoft.com/office/drawing/2014/main" id="{CB47F1FD-1426-095B-59D0-693AFDB5D9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927286</xdr:colOff>
      <xdr:row>0</xdr:row>
      <xdr:rowOff>297515</xdr:rowOff>
    </xdr:from>
    <xdr:to>
      <xdr:col>48</xdr:col>
      <xdr:colOff>22411</xdr:colOff>
      <xdr:row>20</xdr:row>
      <xdr:rowOff>86845</xdr:rowOff>
    </xdr:to>
    <xdr:graphicFrame macro="">
      <xdr:nvGraphicFramePr>
        <xdr:cNvPr id="2" name="Chart 6">
          <a:extLst>
            <a:ext uri="{FF2B5EF4-FFF2-40B4-BE49-F238E27FC236}">
              <a16:creationId xmlns:a16="http://schemas.microsoft.com/office/drawing/2014/main" id="{3617DBCE-A058-F8FA-CD94-F7A4524CEC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504824</xdr:colOff>
      <xdr:row>73</xdr:row>
      <xdr:rowOff>4762</xdr:rowOff>
    </xdr:from>
    <xdr:to>
      <xdr:col>16</xdr:col>
      <xdr:colOff>0</xdr:colOff>
      <xdr:row>91</xdr:row>
      <xdr:rowOff>9525</xdr:rowOff>
    </xdr:to>
    <xdr:graphicFrame macro="">
      <xdr:nvGraphicFramePr>
        <xdr:cNvPr id="4" name="Chart 3">
          <a:extLst>
            <a:ext uri="{FF2B5EF4-FFF2-40B4-BE49-F238E27FC236}">
              <a16:creationId xmlns:a16="http://schemas.microsoft.com/office/drawing/2014/main" id="{269559D0-4B47-DFEE-552C-044CCDE48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495299</xdr:colOff>
      <xdr:row>91</xdr:row>
      <xdr:rowOff>185737</xdr:rowOff>
    </xdr:from>
    <xdr:to>
      <xdr:col>15</xdr:col>
      <xdr:colOff>1228725</xdr:colOff>
      <xdr:row>110</xdr:row>
      <xdr:rowOff>0</xdr:rowOff>
    </xdr:to>
    <xdr:graphicFrame macro="">
      <xdr:nvGraphicFramePr>
        <xdr:cNvPr id="7" name="Chart 6">
          <a:extLst>
            <a:ext uri="{FF2B5EF4-FFF2-40B4-BE49-F238E27FC236}">
              <a16:creationId xmlns:a16="http://schemas.microsoft.com/office/drawing/2014/main" id="{B7C5EDA1-6363-94E4-44A2-EA53F6FD0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809625</xdr:colOff>
      <xdr:row>20</xdr:row>
      <xdr:rowOff>4762</xdr:rowOff>
    </xdr:from>
    <xdr:to>
      <xdr:col>13</xdr:col>
      <xdr:colOff>428625</xdr:colOff>
      <xdr:row>58</xdr:row>
      <xdr:rowOff>57150</xdr:rowOff>
    </xdr:to>
    <xdr:graphicFrame macro="">
      <xdr:nvGraphicFramePr>
        <xdr:cNvPr id="2" name="Chart 1">
          <a:extLst>
            <a:ext uri="{FF2B5EF4-FFF2-40B4-BE49-F238E27FC236}">
              <a16:creationId xmlns:a16="http://schemas.microsoft.com/office/drawing/2014/main" id="{959F301C-6801-4DE3-8427-F72DCD2716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4761</xdr:rowOff>
    </xdr:from>
    <xdr:to>
      <xdr:col>12</xdr:col>
      <xdr:colOff>228600</xdr:colOff>
      <xdr:row>47</xdr:row>
      <xdr:rowOff>180975</xdr:rowOff>
    </xdr:to>
    <xdr:graphicFrame macro="">
      <xdr:nvGraphicFramePr>
        <xdr:cNvPr id="5" name="Chart 1">
          <a:extLst>
            <a:ext uri="{FF2B5EF4-FFF2-40B4-BE49-F238E27FC236}">
              <a16:creationId xmlns:a16="http://schemas.microsoft.com/office/drawing/2014/main" id="{81CC2549-7BE5-4631-991A-519119163F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2</xdr:row>
      <xdr:rowOff>4761</xdr:rowOff>
    </xdr:from>
    <xdr:to>
      <xdr:col>20</xdr:col>
      <xdr:colOff>66675</xdr:colOff>
      <xdr:row>24</xdr:row>
      <xdr:rowOff>47624</xdr:rowOff>
    </xdr:to>
    <xdr:graphicFrame macro="">
      <xdr:nvGraphicFramePr>
        <xdr:cNvPr id="2" name="Chart 1">
          <a:extLst>
            <a:ext uri="{FF2B5EF4-FFF2-40B4-BE49-F238E27FC236}">
              <a16:creationId xmlns:a16="http://schemas.microsoft.com/office/drawing/2014/main" id="{4819F452-B124-FCA7-313A-CCC718F59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nor, Martyn Jon" refreshedDate="45987.494224421294" createdVersion="8" refreshedVersion="8" minRefreshableVersion="3" recordCount="80" xr:uid="{DBEA301A-9365-4B33-957F-7EA0B757460A}">
  <cacheSource type="worksheet">
    <worksheetSource name="Table8"/>
  </cacheSource>
  <cacheFields count="3">
    <cacheField name="Number" numFmtId="49">
      <sharedItems containsBlank="1"/>
    </cacheField>
    <cacheField name="Name" numFmtId="49">
      <sharedItems containsBlank="1" count="21">
        <s v="Andy Phan"/>
        <s v="Ryan Bell"/>
        <s v="Zahra Gholami"/>
        <s v="Riley Thomas"/>
        <s v="Matthew Lever"/>
        <s v="Dhruv Kerai"/>
        <m/>
        <s v="Gilbert Noble" u="1"/>
        <s v="Alex Badcock" u="1"/>
        <s v="George Knight" u="1"/>
        <s v="Shane Kmet" u="1"/>
        <s v="Zoe O'Brien" u="1"/>
        <s v="Raegan Munro" u="1"/>
        <s v="Michael Cleary" u="1"/>
        <s v="Fred Shea" u="1"/>
        <s v="Cameron Horn" u="1"/>
        <s v="Scott Large" u="1"/>
        <s v="Light Dadson" u="1"/>
        <s v="Jarred Dahl" u="1"/>
        <s v="Xander Brett" u="1"/>
        <s v="Johan Dadson" u="1"/>
      </sharedItems>
    </cacheField>
    <cacheField name="Opened" numFmtId="0">
      <sharedItems containsNonDate="0" containsDate="1" containsString="0" containsBlank="1" minDate="2025-11-10T08:11:20" maxDate="2025-11-14T13:53:5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nor, Martyn Jon" refreshedDate="45987.49422453704" createdVersion="8" refreshedVersion="8" minRefreshableVersion="3" recordCount="2167" xr:uid="{CA9A5129-645E-4D6F-B660-DE53BCA5BD9D}">
  <cacheSource type="worksheet">
    <worksheetSource name="SurveyResults"/>
  </cacheSource>
  <cacheFields count="8">
    <cacheField name="Completed On" numFmtId="14">
      <sharedItems containsSemiMixedTypes="0" containsNonDate="0" containsDate="1" containsString="0" minDate="2024-12-30T00:00:00" maxDate="2025-06-02T08:28:28" count="2231">
        <d v="2024-12-30T06:30:21"/>
        <d v="2024-12-30T06:48:09"/>
        <d v="2024-12-30T07:07:21"/>
        <d v="2024-12-30T07:39:50"/>
        <d v="2024-12-30T07:57:40"/>
        <d v="2024-12-30T08:24:31"/>
        <d v="2024-12-30T11:16:54"/>
        <d v="2024-12-30T11:19:25"/>
        <d v="2024-12-30T14:30:49"/>
        <d v="2024-12-31T07:24:47"/>
        <d v="2024-12-31T09:22:46"/>
        <d v="2024-12-31T12:31:16"/>
        <d v="2025-01-01T10:02:44"/>
        <d v="2025-01-02T04:31:05"/>
        <d v="2025-01-02T06:35:59"/>
        <d v="2025-01-02T07:00:15"/>
        <d v="2025-01-02T07:14:52"/>
        <d v="2025-01-02T07:30:15"/>
        <d v="2025-01-02T07:47:58"/>
        <d v="2025-01-02T08:16:05"/>
        <d v="2025-01-02T08:20:02"/>
        <d v="2025-01-02T08:26:55"/>
        <d v="2025-01-02T08:33:56"/>
        <d v="2025-01-02T08:39:16"/>
        <d v="2025-01-02T08:41:41"/>
        <d v="2025-01-02T09:03:11"/>
        <d v="2025-01-02T09:23:43"/>
        <d v="2025-01-02T11:17:35"/>
        <d v="2025-01-02T13:46:19"/>
        <d v="2025-01-02T13:47:43"/>
        <d v="2025-01-02T14:54:48"/>
        <d v="2025-01-02T17:51:50"/>
        <d v="2025-01-02T17:55:02"/>
        <d v="2025-01-03T07:11:16"/>
        <d v="2025-01-03T09:22:02"/>
        <d v="2025-01-03T09:33:11"/>
        <d v="2025-01-03T10:56:07"/>
        <d v="2025-01-03T11:36:14"/>
        <d v="2025-01-03T11:55:21"/>
        <d v="2025-01-04T06:49:11"/>
        <d v="2025-01-04T09:48:03"/>
        <d v="2025-01-04T13:09:16"/>
        <d v="2025-01-05T08:23:21"/>
        <d v="2025-01-05T08:24:09"/>
        <d v="2025-01-05T14:25:41"/>
        <d v="2025-01-05T16:02:30"/>
        <d v="2025-01-05T16:18:36"/>
        <d v="2025-01-05T16:24:49"/>
        <d v="2025-01-05T19:38:27"/>
        <d v="2025-01-06T05:06:04"/>
        <d v="2025-01-06T05:20:26"/>
        <d v="2025-01-06T06:06:19"/>
        <d v="2025-01-06T06:59:01"/>
        <d v="2025-01-06T07:03:42"/>
        <d v="2025-01-06T07:25:09"/>
        <d v="2025-01-06T07:50:29"/>
        <d v="2025-01-06T07:52:06"/>
        <d v="2025-01-06T08:00:21"/>
        <d v="2025-01-06T08:11:56"/>
        <d v="2025-01-06T08:27:57"/>
        <d v="2025-01-06T08:59:30"/>
        <d v="2025-01-06T09:04:44"/>
        <d v="2025-01-06T09:29:17"/>
        <d v="2025-01-06T10:05:40"/>
        <d v="2025-01-06T10:10:59"/>
        <d v="2025-01-06T10:24:25"/>
        <d v="2025-01-06T10:39:19"/>
        <d v="2025-01-06T10:58:19"/>
        <d v="2025-01-06T11:30:32"/>
        <d v="2025-01-06T13:05:50"/>
        <d v="2025-01-06T13:35:25"/>
        <d v="2025-01-06T15:52:01"/>
        <d v="2025-01-06T18:38:45"/>
        <d v="2025-01-07T03:56:43"/>
        <d v="2025-01-07T07:19:54"/>
        <d v="2025-01-07T08:03:09"/>
        <d v="2025-01-07T08:12:02"/>
        <d v="2025-01-07T08:59:29"/>
        <d v="2025-01-07T09:06:23"/>
        <d v="2025-01-07T09:22:13"/>
        <d v="2025-01-07T10:04:05"/>
        <d v="2025-01-07T10:09:30"/>
        <d v="2025-01-07T10:33:26"/>
        <d v="2025-01-07T10:44:10"/>
        <d v="2025-01-07T11:22:08"/>
        <d v="2025-01-07T12:02:31"/>
        <d v="2025-01-07T13:01:04"/>
        <d v="2025-01-07T13:19:22"/>
        <d v="2025-01-07T14:43:18"/>
        <d v="2025-01-07T16:19:29"/>
        <d v="2025-01-07T19:12:42"/>
        <d v="2025-01-07T23:25:27"/>
        <d v="2025-01-08T00:54:27"/>
        <d v="2025-01-08T04:47:28"/>
        <d v="2025-01-08T05:21:25"/>
        <d v="2025-01-08T07:12:54"/>
        <d v="2025-01-08T08:14:43"/>
        <d v="2025-01-08T09:16:27"/>
        <d v="2025-01-08T09:21:17"/>
        <d v="2025-01-08T09:24:03"/>
        <d v="2025-01-08T09:54:29"/>
        <d v="2025-01-08T10:00:46"/>
        <d v="2025-01-08T10:07:58"/>
        <d v="2025-01-08T10:35:47"/>
        <d v="2025-01-08T11:06:48"/>
        <d v="2025-01-08T12:45:07"/>
        <d v="2025-01-08T14:02:28"/>
        <d v="2025-01-08T14:05:54"/>
        <d v="2025-01-08T14:26:44"/>
        <d v="2025-01-08T14:38:30"/>
        <d v="2025-01-08T14:47:28"/>
        <d v="2025-01-08T14:51:41"/>
        <d v="2025-01-08T15:10:16"/>
        <d v="2025-01-08T15:27:10"/>
        <d v="2025-01-08T15:31:28"/>
        <d v="2025-01-08T15:39:56"/>
        <d v="2025-01-09T04:17:33"/>
        <d v="2025-01-09T06:03:49"/>
        <d v="2025-01-09T06:04:10"/>
        <d v="2025-01-09T06:41:53"/>
        <d v="2025-01-09T06:42:45"/>
        <d v="2025-01-09T07:28:01"/>
        <d v="2025-01-09T07:58:28"/>
        <d v="2025-01-09T07:58:56"/>
        <d v="2025-01-09T08:02:35"/>
        <d v="2025-01-09T08:29:55"/>
        <d v="2025-01-09T08:44:05"/>
        <d v="2025-01-09T08:56:35"/>
        <d v="2025-01-09T08:56:52"/>
        <d v="2025-01-09T09:11:02"/>
        <d v="2025-01-09T09:13:11"/>
        <d v="2025-01-09T09:13:45"/>
        <d v="2025-01-09T09:28:23"/>
        <d v="2025-01-09T09:38:45"/>
        <d v="2025-01-09T10:56:03"/>
        <d v="2025-01-09T12:17:06"/>
        <d v="2025-01-09T14:55:37"/>
        <d v="2025-01-09T16:39:18"/>
        <d v="2025-01-10T05:28:38"/>
        <d v="2025-01-10T06:53:37"/>
        <d v="2025-01-10T07:01:00"/>
        <d v="2025-01-10T08:13:57"/>
        <d v="2025-01-10T12:03:28"/>
        <d v="2025-01-10T12:51:07"/>
        <d v="2025-01-10T12:54:20"/>
        <d v="2025-01-10T12:57:40"/>
        <d v="2025-01-10T16:39:04"/>
        <d v="2025-01-11T12:05:38"/>
        <d v="2025-01-11T13:31:47"/>
        <d v="2025-01-11T18:33:33"/>
        <d v="2025-01-12T04:38:43"/>
        <d v="2025-01-12T10:10:53"/>
        <d v="2025-01-12T13:08:59"/>
        <d v="2025-01-12T20:09:25"/>
        <d v="2025-01-13T06:04:12"/>
        <d v="2025-01-13T06:15:17"/>
        <d v="2025-01-13T06:15:39"/>
        <d v="2025-01-13T06:23:24"/>
        <d v="2025-01-13T06:58:40"/>
        <d v="2025-01-13T07:14:47"/>
        <d v="2025-01-13T07:47:28"/>
        <d v="2025-01-13T08:30:28"/>
        <d v="2025-01-13T09:03:54"/>
        <d v="2025-01-13T09:15:01"/>
        <d v="2025-01-13T09:21:20"/>
        <d v="2025-01-13T09:22:14"/>
        <d v="2025-01-13T10:03:09"/>
        <d v="2025-01-13T10:04:35"/>
        <d v="2025-01-13T10:15:04"/>
        <d v="2025-01-13T10:29:40"/>
        <d v="2025-01-13T10:30:42"/>
        <d v="2025-01-13T11:35:17"/>
        <d v="2025-01-13T11:41:18"/>
        <d v="2025-01-13T12:32:10"/>
        <d v="2025-01-13T12:41:36"/>
        <d v="2025-01-13T12:44:31"/>
        <d v="2025-01-13T12:46:18"/>
        <d v="2025-01-13T12:52:45"/>
        <d v="2025-01-13T12:56:44"/>
        <d v="2025-01-13T13:22:15"/>
        <d v="2025-01-13T13:26:23"/>
        <d v="2025-01-13T14:16:58"/>
        <d v="2025-01-13T14:41:46"/>
        <d v="2025-01-13T15:58:52"/>
        <d v="2025-01-13T20:41:00"/>
        <d v="2025-01-13T21:35:41"/>
        <d v="2025-01-14T07:01:14"/>
        <d v="2025-01-14T07:14:51"/>
        <d v="2025-01-14T07:34:25"/>
        <d v="2025-01-14T07:35:44"/>
        <d v="2025-01-14T07:43:23"/>
        <d v="2025-01-14T07:51:02"/>
        <d v="2025-01-14T08:03:00"/>
        <d v="2025-01-14T08:03:31"/>
        <d v="2025-01-14T08:09:23"/>
        <d v="2025-01-14T08:20:06"/>
        <d v="2025-01-14T08:48:12"/>
        <d v="2025-01-14T09:34:13"/>
        <d v="2025-01-14T09:47:24"/>
        <d v="2025-01-14T09:54:14"/>
        <d v="2025-01-14T11:33:41"/>
        <d v="2025-01-14T11:34:02"/>
        <d v="2025-01-14T11:34:53"/>
        <d v="2025-01-14T11:34:54"/>
        <d v="2025-01-14T11:42:31"/>
        <d v="2025-01-14T11:48:31"/>
        <d v="2025-01-14T12:03:33"/>
        <d v="2025-01-14T13:02:51"/>
        <d v="2025-01-14T13:45:13"/>
        <d v="2025-01-14T13:59:00"/>
        <d v="2025-01-14T14:04:16"/>
        <d v="2025-01-14T14:25:19"/>
        <d v="2025-01-14T14:35:00"/>
        <d v="2025-01-14T14:48:27"/>
        <d v="2025-01-14T15:25:15"/>
        <d v="2025-01-14T15:30:30"/>
        <d v="2025-01-14T15:50:03"/>
        <d v="2025-01-14T17:03:41"/>
        <d v="2025-01-15T06:13:36"/>
        <d v="2025-01-15T06:20:34"/>
        <d v="2025-01-15T08:15:39"/>
        <d v="2025-01-15T08:21:40"/>
        <d v="2025-01-15T09:02:09"/>
        <d v="2025-01-15T09:58:35"/>
        <d v="2025-01-15T10:44:50"/>
        <d v="2025-01-15T10:52:27"/>
        <d v="2025-01-15T11:06:19"/>
        <d v="2025-01-15T11:28:28"/>
        <d v="2025-01-15T11:35:44"/>
        <d v="2025-01-15T12:10:30"/>
        <d v="2025-01-15T12:22:06"/>
        <d v="2025-01-15T14:03:09"/>
        <d v="2025-01-15T14:11:57"/>
        <d v="2025-01-15T14:16:37"/>
        <d v="2025-01-15T14:51:20"/>
        <d v="2025-01-15T15:41:17"/>
        <d v="2025-01-15T18:07:11"/>
        <d v="2025-01-16T06:48:09"/>
        <d v="2025-01-16T10:02:34"/>
        <d v="2025-01-16T11:25:52"/>
        <d v="2025-01-16T13:08:32"/>
        <d v="2025-01-16T14:21:37"/>
        <d v="2025-01-16T14:22:10"/>
        <d v="2025-01-16T14:23:26"/>
        <d v="2025-01-16T14:28:19"/>
        <d v="2025-01-16T14:59:33"/>
        <d v="2025-01-17T07:01:57"/>
        <d v="2025-01-17T09:57:14"/>
        <d v="2025-01-17T10:18:31"/>
        <d v="2025-01-17T10:29:02"/>
        <d v="2025-01-17T11:03:28"/>
        <d v="2025-01-17T11:21:54"/>
        <d v="2025-01-17T11:43:47"/>
        <d v="2025-01-17T11:45:25"/>
        <d v="2025-01-17T12:57:44"/>
        <d v="2025-01-17T14:45:07"/>
        <d v="2025-01-18T17:06:51"/>
        <d v="2025-01-19T12:42:50"/>
        <d v="2025-01-19T13:21:37"/>
        <d v="2025-01-19T14:05:18"/>
        <d v="2025-01-19T16:57:03"/>
        <d v="2025-01-19T21:22:39"/>
        <d v="2025-01-20T06:19:11"/>
        <d v="2025-01-20T06:32:06"/>
        <d v="2025-01-20T06:55:36"/>
        <d v="2025-01-20T07:08:08"/>
        <d v="2025-01-20T07:25:24"/>
        <d v="2025-01-20T07:34:47"/>
        <d v="2025-01-20T07:59:37"/>
        <d v="2025-01-20T08:05:14"/>
        <d v="2025-01-20T08:13:27"/>
        <d v="2025-01-20T08:14:10"/>
        <d v="2025-01-20T08:14:17"/>
        <d v="2025-01-20T08:16:22"/>
        <d v="2025-01-20T08:20:13"/>
        <d v="2025-01-20T08:21:39"/>
        <d v="2025-01-20T08:33:17"/>
        <d v="2025-01-20T08:36:04"/>
        <d v="2025-01-20T08:36:34"/>
        <d v="2025-01-20T08:50:40"/>
        <d v="2025-01-20T09:04:02"/>
        <d v="2025-01-20T09:29:11"/>
        <d v="2025-01-20T09:33:44"/>
        <d v="2025-01-20T09:37:54"/>
        <d v="2025-01-20T09:45:43"/>
        <d v="2025-01-20T10:01:45"/>
        <d v="2025-01-20T10:04:48"/>
        <d v="2025-01-20T10:13:40"/>
        <d v="2025-01-20T11:06:07"/>
        <d v="2025-01-20T11:11:25"/>
        <d v="2025-01-20T11:12:28"/>
        <d v="2025-01-20T11:17:36"/>
        <d v="2025-01-20T11:37:00"/>
        <d v="2025-01-20T12:02:14"/>
        <d v="2025-01-20T12:10:16"/>
        <d v="2025-01-20T14:10:26"/>
        <d v="2025-01-20T15:20:48"/>
        <d v="2025-01-20T16:28:23"/>
        <d v="2025-01-20T16:37:24"/>
        <d v="2025-01-20T21:03:13"/>
        <d v="2025-01-20T22:13:12"/>
        <d v="2025-01-20T22:44:13"/>
        <d v="2025-01-21T08:09:39"/>
        <d v="2025-01-21T08:32:39"/>
        <d v="2025-01-21T08:35:59"/>
        <d v="2025-01-21T08:54:32"/>
        <d v="2025-01-21T09:11:26"/>
        <d v="2025-01-21T09:34:59"/>
        <d v="2025-01-21T10:01:10"/>
        <d v="2025-01-21T10:26:09"/>
        <d v="2025-01-21T11:06:09"/>
        <d v="2025-01-21T11:34:14"/>
        <d v="2025-01-21T12:56:48"/>
        <d v="2025-01-21T12:58:52"/>
        <d v="2025-01-21T15:10:33"/>
        <d v="2025-01-21T15:42:32"/>
        <d v="2025-01-21T15:48:05"/>
        <d v="2025-01-21T16:00:16"/>
        <d v="2025-01-21T22:51:55"/>
        <d v="2025-01-22T04:37:20"/>
        <d v="2025-01-22T04:39:21"/>
        <d v="2025-01-22T06:20:04"/>
        <d v="2025-01-22T06:56:26"/>
        <d v="2025-01-22T07:05:30"/>
        <d v="2025-01-22T07:31:47"/>
        <d v="2025-01-22T08:24:48"/>
        <d v="2025-01-22T08:56:01"/>
        <d v="2025-01-22T09:06:01"/>
        <d v="2025-01-22T09:47:07"/>
        <d v="2025-01-22T09:54:42"/>
        <d v="2025-01-22T09:58:19"/>
        <d v="2025-01-22T10:11:54"/>
        <d v="2025-01-22T10:37:27"/>
        <d v="2025-01-22T10:52:40"/>
        <d v="2025-01-22T11:02:31"/>
        <d v="2025-01-22T11:09:46"/>
        <d v="2025-01-22T11:16:23"/>
        <d v="2025-01-22T11:30:29"/>
        <d v="2025-01-22T11:49:20"/>
        <d v="2025-01-22T12:14:58"/>
        <d v="2025-01-22T12:45:24"/>
        <d v="2025-01-22T12:53:10"/>
        <d v="2025-01-22T13:45:24"/>
        <d v="2025-01-22T14:03:22"/>
        <d v="2025-01-22T14:28:01"/>
        <d v="2025-01-22T15:21:50"/>
        <d v="2025-01-22T16:42:57"/>
        <d v="2025-01-22T19:30:50"/>
        <d v="2025-01-23T06:27:30"/>
        <d v="2025-01-23T06:29:16"/>
        <d v="2025-01-23T07:49:07"/>
        <d v="2025-01-23T08:03:03"/>
        <d v="2025-01-23T08:07:54"/>
        <d v="2025-01-23T09:53:41"/>
        <d v="2025-01-23T11:34:53"/>
        <d v="2025-01-23T11:35:14"/>
        <d v="2025-01-23T12:49:16"/>
        <d v="2025-01-23T12:53:29"/>
        <d v="2025-01-23T14:47:09"/>
        <d v="2025-01-23T17:19:47"/>
        <d v="2025-01-23T17:24:41"/>
        <d v="2025-01-23T18:03:19"/>
        <d v="2025-01-24T02:49:16"/>
        <d v="2025-01-24T08:25:31"/>
        <d v="2025-01-24T08:33:00"/>
        <d v="2025-01-24T08:39:57"/>
        <d v="2025-01-24T08:43:33"/>
        <d v="2025-01-24T10:21:13"/>
        <d v="2025-01-24T10:59:01"/>
        <d v="2025-01-24T11:24:34"/>
        <d v="2025-01-24T11:28:45"/>
        <d v="2025-01-24T17:06:48"/>
        <d v="2025-01-25T05:15:34"/>
        <d v="2025-01-25T06:04:24"/>
        <d v="2025-01-25T12:00:51"/>
        <d v="2025-01-25T17:09:31"/>
        <d v="2025-01-25T19:09:21"/>
        <d v="2025-01-26T09:29:19"/>
        <d v="2025-01-26T11:20:12"/>
        <d v="2025-01-26T15:42:16"/>
        <d v="2025-01-26T15:42:32"/>
        <d v="2025-01-26T20:58:15"/>
        <d v="2025-01-27T06:33:13"/>
        <d v="2025-01-27T06:33:43"/>
        <d v="2025-01-27T07:18:26"/>
        <d v="2025-01-27T10:16:17"/>
        <d v="2025-01-27T12:11:32"/>
        <d v="2025-01-27T15:23:14"/>
        <d v="2025-01-28T04:06:55"/>
        <d v="2025-01-28T04:50:42"/>
        <d v="2025-01-28T05:53:29"/>
        <d v="2025-01-28T05:54:10"/>
        <d v="2025-01-28T06:07:11"/>
        <d v="2025-01-28T06:21:53"/>
        <d v="2025-01-28T06:25:45"/>
        <d v="2025-01-28T06:33:31"/>
        <d v="2025-01-28T06:54:26"/>
        <d v="2025-01-28T07:16:00"/>
        <d v="2025-01-28T07:16:15"/>
        <d v="2025-01-28T07:16:31"/>
        <d v="2025-01-28T07:31:08"/>
        <d v="2025-01-28T07:35:06"/>
        <d v="2025-01-28T07:37:46"/>
        <d v="2025-01-28T07:41:12"/>
        <d v="2025-01-28T07:56:41"/>
        <d v="2025-01-28T08:05:06"/>
        <d v="2025-01-28T08:11:19"/>
        <d v="2025-01-28T08:16:07"/>
        <d v="2025-01-28T08:18:54"/>
        <d v="2025-01-28T08:43:26"/>
        <d v="2025-01-28T08:53:10"/>
        <d v="2025-01-28T09:00:23"/>
        <d v="2025-01-28T09:06:32"/>
        <d v="2025-01-28T10:31:19"/>
        <d v="2025-01-28T10:31:48"/>
        <d v="2025-01-28T11:06:57"/>
        <d v="2025-01-28T11:37:57"/>
        <d v="2025-01-28T12:36:39"/>
        <d v="2025-01-28T12:49:26"/>
        <d v="2025-01-28T13:06:43"/>
        <d v="2025-01-28T14:52:55"/>
        <d v="2025-01-28T15:34:10"/>
        <d v="2025-01-28T16:36:52"/>
        <d v="2025-01-28T16:48:51"/>
        <d v="2025-01-28T17:13:10"/>
        <d v="2025-01-29T05:59:08"/>
        <d v="2025-01-29T06:13:35"/>
        <d v="2025-01-29T06:19:16"/>
        <d v="2025-01-29T06:23:18"/>
        <d v="2025-01-29T06:38:17"/>
        <d v="2025-01-29T07:05:44"/>
        <d v="2025-01-29T09:06:37"/>
        <d v="2025-01-29T09:23:00"/>
        <d v="2025-01-29T09:23:19"/>
        <d v="2025-01-29T09:31:26"/>
        <d v="2025-01-29T10:54:13"/>
        <d v="2025-01-29T11:19:52"/>
        <d v="2025-01-29T12:00:45"/>
        <d v="2025-01-29T12:01:18"/>
        <d v="2025-01-29T12:02:11"/>
        <d v="2025-01-29T12:50:50"/>
        <d v="2025-01-29T12:55:44"/>
        <d v="2025-01-29T13:21:46"/>
        <d v="2025-01-29T13:22:59"/>
        <d v="2025-01-29T16:46:46"/>
        <d v="2025-01-29T17:19:27"/>
        <d v="2025-01-30T06:04:45"/>
        <d v="2025-01-30T07:07:21"/>
        <d v="2025-01-30T08:20:21"/>
        <d v="2025-01-30T08:38:22"/>
        <d v="2025-01-30T11:12:51"/>
        <d v="2025-01-30T11:21:43"/>
        <d v="2025-01-30T11:35:27"/>
        <d v="2025-01-30T12:25:25"/>
        <d v="2025-01-30T13:18:29"/>
        <d v="2025-01-30T13:25:31"/>
        <d v="2025-01-30T16:03:43"/>
        <d v="2025-01-31T06:34:02"/>
        <d v="2025-01-31T06:36:27"/>
        <d v="2025-01-31T07:22:18"/>
        <d v="2025-01-31T07:57:49"/>
        <d v="2025-01-31T08:33:09"/>
        <d v="2025-01-31T08:54:09"/>
        <d v="2025-01-31T09:31:39"/>
        <d v="2025-01-31T10:27:54"/>
        <d v="2025-01-31T11:38:45"/>
        <d v="2025-01-31T12:29:55"/>
        <d v="2025-02-01T07:28:21"/>
        <d v="2025-02-01T09:59:06"/>
        <d v="2025-02-02T08:58:41"/>
        <d v="2025-02-02T11:00:26"/>
        <d v="2025-02-02T11:37:50"/>
        <d v="2025-02-03T06:05:29"/>
        <d v="2025-02-03T07:03:12"/>
        <d v="2025-02-03T07:13:34"/>
        <d v="2025-02-03T07:48:01"/>
        <d v="2025-02-03T08:02:18"/>
        <d v="2025-02-03T08:19:24"/>
        <d v="2025-02-03T08:20:32"/>
        <d v="2025-02-03T08:47:19"/>
        <d v="2025-02-03T09:01:33"/>
        <d v="2025-02-03T09:06:18"/>
        <d v="2025-02-03T09:07:14"/>
        <d v="2025-02-03T09:50:58"/>
        <d v="2025-02-03T10:01:14"/>
        <d v="2025-02-03T10:18:43"/>
        <d v="2025-02-03T10:22:33"/>
        <d v="2025-02-03T11:20:45"/>
        <d v="2025-02-03T12:02:43"/>
        <d v="2025-02-03T12:25:05"/>
        <d v="2025-02-03T13:01:47"/>
        <d v="2025-02-03T13:22:11"/>
        <d v="2025-02-03T13:30:31"/>
        <d v="2025-02-03T13:35:08"/>
        <d v="2025-02-03T13:48:50"/>
        <d v="2025-02-03T14:06:40"/>
        <d v="2025-02-03T14:17:09"/>
        <d v="2025-02-03T14:18:17"/>
        <d v="2025-02-03T17:27:12"/>
        <d v="2025-02-03T17:33:52"/>
        <d v="2025-02-03T17:39:09"/>
        <d v="2025-02-03T20:37:14"/>
        <d v="2025-02-04T06:32:38"/>
        <d v="2025-02-04T07:08:44"/>
        <d v="2025-02-04T07:57:12"/>
        <d v="2025-02-04T08:02:24"/>
        <d v="2025-02-04T08:28:07"/>
        <d v="2025-02-04T08:43:12"/>
        <d v="2025-02-04T09:07:50"/>
        <d v="2025-02-04T09:11:29"/>
        <d v="2025-02-04T09:12:55"/>
        <d v="2025-02-04T09:17:47"/>
        <d v="2025-02-04T09:32:19"/>
        <d v="2025-02-04T10:03:36"/>
        <d v="2025-02-04T10:14:07"/>
        <d v="2025-02-04T10:40:01"/>
        <d v="2025-02-04T10:48:09"/>
        <d v="2025-02-04T12:12:27"/>
        <d v="2025-02-04T13:02:19"/>
        <d v="2025-02-04T13:22:15"/>
        <d v="2025-02-04T13:49:46"/>
        <d v="2025-02-04T14:05:37"/>
        <d v="2025-02-04T19:51:39"/>
        <d v="2025-02-05T07:07:19"/>
        <d v="2025-02-05T08:16:52"/>
        <d v="2025-02-05T10:23:14"/>
        <d v="2025-02-05T10:52:06"/>
        <d v="2025-02-05T13:00:22"/>
        <d v="2025-02-05T13:04:37"/>
        <d v="2025-02-05T13:19:15"/>
        <d v="2025-02-05T14:01:30"/>
        <d v="2025-02-05T14:17:08"/>
        <d v="2025-02-05T14:31:05"/>
        <d v="2025-02-05T14:51:34"/>
        <d v="2025-02-05T15:42:34"/>
        <d v="2025-02-05T17:34:11"/>
        <d v="2025-02-05T17:37:49"/>
        <d v="2025-02-05T17:43:10"/>
        <d v="2025-02-05T20:06:51"/>
        <d v="2025-02-06T06:06:28"/>
        <d v="2025-02-06T06:46:11"/>
        <d v="2025-02-06T07:08:24"/>
        <d v="2025-02-06T09:26:36"/>
        <d v="2025-02-06T09:39:13"/>
        <d v="2025-02-06T10:50:08"/>
        <d v="2025-02-06T10:56:23"/>
        <d v="2025-02-06T13:20:32"/>
        <d v="2025-02-06T14:21:35"/>
        <d v="2025-02-06T14:38:36"/>
        <d v="2025-02-06T16:16:03"/>
        <d v="2025-02-06T16:36:26"/>
        <d v="2025-02-07T06:46:35"/>
        <d v="2025-02-07T07:23:32"/>
        <d v="2025-02-07T08:42:52"/>
        <d v="2025-02-07T10:19:23"/>
        <d v="2025-02-07T11:15:48"/>
        <d v="2025-02-07T17:30:32"/>
        <d v="2025-02-07T17:43:04"/>
        <d v="2025-02-07T19:12:49"/>
        <d v="2025-02-08T05:33:03"/>
        <d v="2025-02-08T08:11:12"/>
        <d v="2025-02-08T13:05:18"/>
        <d v="2025-02-08T13:46:31"/>
        <d v="2025-02-08T13:59:05"/>
        <d v="2025-02-09T07:11:05"/>
        <d v="2025-02-09T08:36:48"/>
        <d v="2025-02-09T08:47:16"/>
        <d v="2025-02-09T08:51:09"/>
        <d v="2025-02-09T13:54:33"/>
        <d v="2025-02-09T18:08:38"/>
        <d v="2025-02-10T06:27:09"/>
        <d v="2025-02-10T06:42:10"/>
        <d v="2025-02-10T07:16:37"/>
        <d v="2025-02-10T07:33:57"/>
        <d v="2025-02-10T07:59:31"/>
        <d v="2025-02-10T08:02:42"/>
        <d v="2025-02-10T08:14:44"/>
        <d v="2025-02-10T08:15:18"/>
        <d v="2025-02-10T08:21:58"/>
        <d v="2025-02-10T08:29:50"/>
        <d v="2025-02-10T08:33:45"/>
        <d v="2025-02-10T09:02:17"/>
        <d v="2025-02-10T09:04:36"/>
        <d v="2025-02-10T09:09:38"/>
        <d v="2025-02-10T09:17:38"/>
        <d v="2025-02-10T09:27:47"/>
        <d v="2025-02-10T09:33:08"/>
        <d v="2025-02-10T09:47:33"/>
        <d v="2025-02-10T10:03:21"/>
        <d v="2025-02-10T11:02:16"/>
        <d v="2025-02-10T11:33:25"/>
        <d v="2025-02-10T11:42:51"/>
        <d v="2025-02-10T12:24:59"/>
        <d v="2025-02-10T12:41:05"/>
        <d v="2025-02-10T12:42:03"/>
        <d v="2025-02-10T13:31:51"/>
        <d v="2025-02-10T14:42:45"/>
        <d v="2025-02-10T15:04:12"/>
        <d v="2025-02-10T16:01:41"/>
        <d v="2025-02-10T16:26:13"/>
        <d v="2025-02-10T17:09:31"/>
        <d v="2025-02-10T17:29:06"/>
        <d v="2025-02-10T18:44:08"/>
        <d v="2025-02-11T05:28:34"/>
        <d v="2025-02-11T08:10:34"/>
        <d v="2025-02-11T08:11:13"/>
        <d v="2025-02-11T08:22:48"/>
        <d v="2025-02-11T09:06:27"/>
        <d v="2025-02-11T10:24:26"/>
        <d v="2025-02-11T11:08:44"/>
        <d v="2025-02-11T12:01:41"/>
        <d v="2025-02-11T12:01:55"/>
        <d v="2025-02-11T12:24:49"/>
        <d v="2025-02-11T13:11:20"/>
        <d v="2025-02-11T13:12:57"/>
        <d v="2025-02-11T13:26:28"/>
        <d v="2025-02-11T13:35:09"/>
        <d v="2025-02-11T15:06:13"/>
        <d v="2025-02-11T15:12:08"/>
        <d v="2025-02-11T15:26:46"/>
        <d v="2025-02-11T15:45:08"/>
        <d v="2025-02-11T15:48:42"/>
        <d v="2025-02-11T17:12:49"/>
        <d v="2025-02-12T05:06:48"/>
        <d v="2025-02-12T05:28:54"/>
        <d v="2025-02-12T07:06:49"/>
        <d v="2025-02-12T07:23:08"/>
        <d v="2025-02-12T07:24:42"/>
        <d v="2025-02-12T07:25:24"/>
        <d v="2025-02-12T07:37:37"/>
        <d v="2025-02-12T08:08:50"/>
        <d v="2025-02-12T09:01:54"/>
        <d v="2025-02-12T09:25:07"/>
        <d v="2025-02-12T10:11:47"/>
        <d v="2025-02-12T10:14:10"/>
        <d v="2025-02-12T10:34:39"/>
        <d v="2025-02-12T10:48:44"/>
        <d v="2025-02-12T11:06:13"/>
        <d v="2025-02-12T11:45:16"/>
        <d v="2025-02-12T12:29:24"/>
        <d v="2025-02-12T12:44:07"/>
        <d v="2025-02-12T13:01:22"/>
        <d v="2025-02-12T13:14:44"/>
        <d v="2025-02-12T14:05:43"/>
        <d v="2025-02-12T14:06:02"/>
        <d v="2025-02-12T14:30:23"/>
        <d v="2025-02-12T14:33:42"/>
        <d v="2025-02-12T14:47:02"/>
        <d v="2025-02-12T15:04:17"/>
        <d v="2025-02-12T15:51:03"/>
        <d v="2025-02-12T15:53:27"/>
        <d v="2025-02-12T21:50:08"/>
        <d v="2025-02-13T07:06:04"/>
        <d v="2025-02-13T08:15:17"/>
        <d v="2025-02-13T08:22:19"/>
        <d v="2025-02-13T09:39:47"/>
        <d v="2025-02-13T11:07:35"/>
        <d v="2025-02-13T17:42:22"/>
        <d v="2025-02-13T17:49:15"/>
        <d v="2025-02-13T18:18:56"/>
        <d v="2025-02-13T19:10:42"/>
        <d v="2025-02-14T07:37:43"/>
        <d v="2025-02-14T09:49:00"/>
        <d v="2025-02-14T16:44:57"/>
        <d v="2025-02-15T06:56:04"/>
        <d v="2025-02-15T06:56:28"/>
        <d v="2025-02-15T11:01:49"/>
        <d v="2025-02-15T12:28:30"/>
        <d v="2025-02-15T13:02:08"/>
        <d v="2025-02-15T15:02:13"/>
        <d v="2025-02-15T15:23:24"/>
        <d v="2025-02-16T08:41:49"/>
        <d v="2025-02-16T11:04:54"/>
        <d v="2025-02-16T14:58:35"/>
        <d v="2025-02-16T15:47:58"/>
        <d v="2025-02-16T16:12:31"/>
        <d v="2025-02-16T17:02:53"/>
        <d v="2025-02-17T04:37:14"/>
        <d v="2025-02-17T04:44:19"/>
        <d v="2025-02-17T06:42:03"/>
        <d v="2025-02-17T06:57:00"/>
        <d v="2025-02-17T07:16:22"/>
        <d v="2025-02-17T07:31:57"/>
        <d v="2025-02-17T08:31:28"/>
        <d v="2025-02-17T08:42:21"/>
        <d v="2025-02-17T08:53:57"/>
        <d v="2025-02-17T09:10:36"/>
        <d v="2025-02-17T09:18:22"/>
        <d v="2025-02-17T09:20:34"/>
        <d v="2025-02-17T09:37:47"/>
        <d v="2025-02-17T10:03:50"/>
        <d v="2025-02-17T11:11:23"/>
        <d v="2025-02-17T11:18:22"/>
        <d v="2025-02-17T11:20:26"/>
        <d v="2025-02-17T11:33:39"/>
        <d v="2025-02-17T11:38:19"/>
        <d v="2025-02-17T11:51:55"/>
        <d v="2025-02-17T12:49:37"/>
        <d v="2025-02-17T12:57:28"/>
        <d v="2025-02-17T13:12:42"/>
        <d v="2025-02-17T13:41:44"/>
        <d v="2025-02-17T14:35:36"/>
        <d v="2025-02-17T14:53:51"/>
        <d v="2025-02-17T16:44:29"/>
        <d v="2025-02-18T07:35:59"/>
        <d v="2025-02-18T08:37:25"/>
        <d v="2025-02-18T09:16:12"/>
        <d v="2025-02-18T09:33:15"/>
        <d v="2025-02-18T09:35:04"/>
        <d v="2025-02-18T09:40:47"/>
        <d v="2025-02-18T10:02:02"/>
        <d v="2025-02-18T11:41:42"/>
        <d v="2025-02-18T12:02:31"/>
        <d v="2025-02-18T12:52:28"/>
        <d v="2025-02-18T13:09:22"/>
        <d v="2025-02-18T14:14:50"/>
        <d v="2025-02-18T14:36:04"/>
        <d v="2025-02-18T14:58:41"/>
        <d v="2025-02-18T15:26:45"/>
        <d v="2025-02-18T15:50:35"/>
        <d v="2025-02-18T17:05:14"/>
        <d v="2025-02-19T04:07:53"/>
        <d v="2025-02-19T05:06:14"/>
        <d v="2025-02-19T05:24:21"/>
        <d v="2025-02-19T06:03:45"/>
        <d v="2025-02-19T07:18:00"/>
        <d v="2025-02-19T07:24:12"/>
        <d v="2025-02-19T07:52:15"/>
        <d v="2025-02-19T08:09:41"/>
        <d v="2025-02-19T09:15:58"/>
        <d v="2025-02-19T09:23:28"/>
        <d v="2025-02-19T10:29:01"/>
        <d v="2025-02-19T10:49:03"/>
        <d v="2025-02-19T12:50:51"/>
        <d v="2025-02-19T12:55:34"/>
        <d v="2025-02-19T13:02:53"/>
        <d v="2025-02-19T15:33:14"/>
        <d v="2025-02-19T15:54:37"/>
        <d v="2025-02-19T16:11:28"/>
        <d v="2025-02-19T16:13:36"/>
        <d v="2025-02-19T18:37:38"/>
        <d v="2025-02-19T19:29:45"/>
        <d v="2025-02-19T19:54:24"/>
        <d v="2025-02-19T21:30:24"/>
        <d v="2025-02-20T07:21:16"/>
        <d v="2025-02-20T08:20:57"/>
        <d v="2025-02-20T08:21:49"/>
        <d v="2025-02-20T08:25:51"/>
        <d v="2025-02-20T08:32:00"/>
        <d v="2025-02-20T08:44:58"/>
        <d v="2025-02-20T09:56:52"/>
        <d v="2025-02-20T11:57:25"/>
        <d v="2025-02-20T12:05:53"/>
        <d v="2025-02-20T12:09:48"/>
        <d v="2025-02-20T15:39:20"/>
        <d v="2025-02-20T18:17:57"/>
        <d v="2025-02-20T21:28:39"/>
        <d v="2025-02-20T22:11:29"/>
        <d v="2025-02-21T04:39:31"/>
        <d v="2025-02-21T07:34:47"/>
        <d v="2025-02-21T08:49:52"/>
        <d v="2025-02-21T08:50:01"/>
        <d v="2025-02-21T08:50:11"/>
        <d v="2025-02-21T08:53:09"/>
        <d v="2025-02-21T10:37:29"/>
        <d v="2025-02-21T11:20:37"/>
        <d v="2025-02-21T13:37:28"/>
        <d v="2025-02-21T14:53:49"/>
        <d v="2025-02-21T15:33:00"/>
        <d v="2025-02-22T06:28:20"/>
        <d v="2025-02-22T07:44:22"/>
        <d v="2025-02-22T08:23:50"/>
        <d v="2025-02-22T17:50:22"/>
        <d v="2025-02-22T20:34:43"/>
        <d v="2025-02-22T20:44:57"/>
        <d v="2025-02-22T21:14:20"/>
        <d v="2025-02-23T08:11:00"/>
        <d v="2025-02-23T09:28:48"/>
        <d v="2025-02-23T10:16:08"/>
        <d v="2025-02-23T12:50:31"/>
        <d v="2025-02-23T16:04:06"/>
        <d v="2025-02-23T18:54:21"/>
        <d v="2025-02-23T20:00:53"/>
        <d v="2025-02-24T04:10:45"/>
        <d v="2025-02-24T06:25:41"/>
        <d v="2025-02-24T06:41:56"/>
        <d v="2025-02-24T06:59:08"/>
        <d v="2025-02-24T07:10:14"/>
        <d v="2025-02-24T07:20:24"/>
        <d v="2025-02-24T07:21:32"/>
        <d v="2025-02-24T07:25:05"/>
        <d v="2025-02-24T07:25:19"/>
        <d v="2025-02-24T07:27:27"/>
        <d v="2025-02-24T07:37:59"/>
        <d v="2025-02-24T07:38:22"/>
        <d v="2025-02-24T07:41:00"/>
        <d v="2025-02-24T07:45:13"/>
        <d v="2025-02-24T07:46:13"/>
        <d v="2025-02-24T07:46:19"/>
        <d v="2025-02-24T08:08:11"/>
        <d v="2025-02-24T08:10:41"/>
        <d v="2025-02-24T08:13:43"/>
        <d v="2025-02-24T08:21:11"/>
        <d v="2025-02-24T08:26:34"/>
        <d v="2025-02-24T08:41:38"/>
        <d v="2025-02-24T09:04:07"/>
        <d v="2025-02-24T09:47:31"/>
        <d v="2025-02-24T10:05:52"/>
        <d v="2025-02-24T10:19:03"/>
        <d v="2025-02-24T11:05:10"/>
        <d v="2025-02-24T11:13:16"/>
        <d v="2025-02-24T11:16:49"/>
        <d v="2025-02-24T11:24:16"/>
        <d v="2025-02-24T11:58:07"/>
        <d v="2025-02-24T12:05:33"/>
        <d v="2025-02-24T12:11:26"/>
        <d v="2025-02-24T13:11:03"/>
        <d v="2025-02-24T13:30:17"/>
        <d v="2025-02-24T14:01:02"/>
        <d v="2025-02-24T16:01:27"/>
        <d v="2025-02-24T16:01:44"/>
        <d v="2025-02-24T16:50:25"/>
        <d v="2025-02-24T17:23:09"/>
        <d v="2025-02-24T18:41:43"/>
        <d v="2025-02-24T19:38:18"/>
        <d v="2025-02-24T19:39:54"/>
        <d v="2025-02-24T22:05:54"/>
        <d v="2025-02-25T05:49:15"/>
        <d v="2025-02-25T05:55:53"/>
        <d v="2025-02-25T06:02:41"/>
        <d v="2025-02-25T07:02:39"/>
        <d v="2025-02-25T07:13:39"/>
        <d v="2025-02-25T08:59:27"/>
        <d v="2025-02-25T10:29:03"/>
        <d v="2025-02-25T10:48:40"/>
        <d v="2025-02-25T11:57:13"/>
        <d v="2025-02-25T13:04:59"/>
        <d v="2025-02-25T14:11:47"/>
        <d v="2025-02-25T14:21:05"/>
        <d v="2025-02-25T14:48:02"/>
        <d v="2025-02-25T14:54:12"/>
        <d v="2025-02-25T17:28:57"/>
        <d v="2025-02-25T18:09:09"/>
        <d v="2025-02-25T22:00:00"/>
        <d v="2025-02-26T05:12:29"/>
        <d v="2025-02-26T06:44:09"/>
        <d v="2025-02-26T07:24:43"/>
        <d v="2025-02-26T08:20:37"/>
        <d v="2025-02-26T08:27:27"/>
        <d v="2025-02-26T08:55:26"/>
        <d v="2025-02-26T09:01:46"/>
        <d v="2025-02-26T09:03:47"/>
        <d v="2025-02-26T09:40:00"/>
        <d v="2025-02-26T09:51:16"/>
        <d v="2025-02-26T11:07:31"/>
        <d v="2025-02-26T13:36:05"/>
        <d v="2025-02-26T13:51:47"/>
        <d v="2025-02-26T14:19:03"/>
        <d v="2025-02-26T14:55:15"/>
        <d v="2025-02-26T16:05:18"/>
        <d v="2025-02-26T20:09:48"/>
        <d v="2025-02-27T06:03:39"/>
        <d v="2025-02-27T06:23:15"/>
        <d v="2025-02-27T06:35:14"/>
        <d v="2025-02-27T06:36:40"/>
        <d v="2025-02-27T08:07:52"/>
        <d v="2025-02-27T08:12:56"/>
        <d v="2025-02-27T08:23:07"/>
        <d v="2025-02-27T09:39:56"/>
        <d v="2025-02-27T10:20:45"/>
        <d v="2025-02-27T15:02:48"/>
        <d v="2025-02-27T15:37:43"/>
        <d v="2025-02-28T06:07:08"/>
        <d v="2025-02-28T07:18:16"/>
        <d v="2025-02-28T07:50:20"/>
        <d v="2025-02-28T09:46:49"/>
        <d v="2025-02-28T11:29:49"/>
        <d v="2025-02-28T12:44:40"/>
        <d v="2025-02-28T13:00:56"/>
        <d v="2025-02-28T17:45:47"/>
        <d v="2025-02-28T17:51:52"/>
        <d v="2025-02-28T17:55:09"/>
        <d v="2025-02-28T17:58:20"/>
        <d v="2025-02-28T18:04:20"/>
        <d v="2025-02-28T20:53:25"/>
        <d v="2025-02-28T21:44:58"/>
        <d v="2025-03-01T09:26:58"/>
        <d v="2025-03-01T10:02:50"/>
        <d v="2025-03-01T12:09:00"/>
        <d v="2025-03-02T06:19:27"/>
        <d v="2025-03-02T09:58:56"/>
        <d v="2025-03-02T10:33:56"/>
        <d v="2025-03-02T12:16:18"/>
        <d v="2025-03-02T12:53:19"/>
        <d v="2025-03-02T13:01:44"/>
        <d v="2025-03-02T13:08:45"/>
        <d v="2025-03-02T19:10:30"/>
        <d v="2025-03-03T03:32:12"/>
        <d v="2025-03-03T04:18:56"/>
        <d v="2025-03-03T06:04:13"/>
        <d v="2025-03-03T06:11:39"/>
        <d v="2025-03-03T06:42:24"/>
        <d v="2025-03-03T06:57:49"/>
        <d v="2025-03-03T06:59:24"/>
        <d v="2025-03-03T07:02:34"/>
        <d v="2025-03-03T07:42:38"/>
        <d v="2025-03-03T07:45:07"/>
        <d v="2025-03-03T07:45:15"/>
        <d v="2025-03-03T07:45:39"/>
        <d v="2025-03-03T08:05:08"/>
        <d v="2025-03-03T08:09:37"/>
        <d v="2025-03-03T08:13:34"/>
        <d v="2025-03-03T08:18:59"/>
        <d v="2025-03-03T08:19:21"/>
        <d v="2025-03-03T08:23:57"/>
        <d v="2025-03-03T08:31:48"/>
        <d v="2025-03-03T08:39:08"/>
        <d v="2025-03-03T08:42:32"/>
        <d v="2025-03-03T08:45:54"/>
        <d v="2025-03-03T09:20:33"/>
        <d v="2025-03-03T09:21:07"/>
        <d v="2025-03-03T09:23:58"/>
        <d v="2025-03-03T09:24:13"/>
        <d v="2025-03-03T09:27:04"/>
        <d v="2025-03-03T09:35:13"/>
        <d v="2025-03-03T09:54:05"/>
        <d v="2025-03-03T10:01:25"/>
        <d v="2025-03-03T10:05:42"/>
        <d v="2025-03-03T10:29:07"/>
        <d v="2025-03-03T10:38:00"/>
        <d v="2025-03-03T10:52:27"/>
        <d v="2025-03-03T11:41:19"/>
        <d v="2025-03-03T15:16:49"/>
        <d v="2025-03-03T17:14:41"/>
        <d v="2025-03-03T17:18:24"/>
        <d v="2025-03-03T17:21:31"/>
        <d v="2025-03-03T19:49:29"/>
        <d v="2025-03-03T19:59:53"/>
        <d v="2025-03-04T07:04:04"/>
        <d v="2025-03-04T08:32:19"/>
        <d v="2025-03-04T08:32:31"/>
        <d v="2025-03-04T08:58:29"/>
        <d v="2025-03-04T09:01:53"/>
        <d v="2025-03-04T09:30:47"/>
        <d v="2025-03-04T09:33:45"/>
        <d v="2025-03-04T11:05:57"/>
        <d v="2025-03-04T12:10:54"/>
        <d v="2025-03-04T12:25:58"/>
        <d v="2025-03-04T13:01:37"/>
        <d v="2025-03-04T13:17:57"/>
        <d v="2025-03-04T13:38:22"/>
        <d v="2025-03-04T13:52:05"/>
        <d v="2025-03-04T15:54:36"/>
        <d v="2025-03-04T16:22:38"/>
        <d v="2025-03-04T17:23:28"/>
        <d v="2025-03-04T20:40:35"/>
        <d v="2025-03-05T05:02:13"/>
        <d v="2025-03-05T07:07:20"/>
        <d v="2025-03-05T08:05:48"/>
        <d v="2025-03-05T08:29:23"/>
        <d v="2025-03-05T08:32:54"/>
        <d v="2025-03-05T10:59:29"/>
        <d v="2025-03-05T13:10:37"/>
        <d v="2025-03-05T14:02:09"/>
        <d v="2025-03-05T14:08:25"/>
        <d v="2025-03-05T14:24:35"/>
        <d v="2025-03-05T15:13:39"/>
        <d v="2025-03-05T16:10:52"/>
        <d v="2025-03-05T16:20:33"/>
        <d v="2025-03-05T16:25:56"/>
        <d v="2025-03-05T16:44:36"/>
        <d v="2025-03-05T16:48:19"/>
        <d v="2025-03-05T17:27:45"/>
        <d v="2025-03-06T07:16:35"/>
        <d v="2025-03-06T07:24:01"/>
        <d v="2025-03-06T07:44:54"/>
        <d v="2025-03-06T07:46:47"/>
        <d v="2025-03-06T08:17:53"/>
        <d v="2025-03-06T08:29:58"/>
        <d v="2025-03-06T08:30:04"/>
        <d v="2025-03-06T08:56:25"/>
        <d v="2025-03-06T09:40:32"/>
        <d v="2025-03-06T10:31:31"/>
        <d v="2025-03-06T12:07:30"/>
        <d v="2025-03-06T12:38:51"/>
        <d v="2025-03-06T16:37:00"/>
        <d v="2025-03-07T07:04:12"/>
        <d v="2025-03-07T07:12:38"/>
        <d v="2025-03-07T07:51:07"/>
        <d v="2025-03-07T07:56:21"/>
        <d v="2025-03-07T08:55:32"/>
        <d v="2025-03-07T09:11:04"/>
        <d v="2025-03-07T09:41:52"/>
        <d v="2025-03-07T12:34:09"/>
        <d v="2025-03-07T12:36:16"/>
        <d v="2025-03-07T12:40:03"/>
        <d v="2025-03-07T12:56:14"/>
        <d v="2025-03-07T15:22:56"/>
        <d v="2025-03-07T16:22:08"/>
        <d v="2025-03-07T16:27:52"/>
        <d v="2025-03-07T16:30:18"/>
        <d v="2025-03-07T16:35:45"/>
        <d v="2025-03-07T16:42:58"/>
        <d v="2025-03-07T16:51:13"/>
        <d v="2025-03-08T10:25:20"/>
        <d v="2025-03-08T10:30:23"/>
        <d v="2025-03-08T11:56:36"/>
        <d v="2025-03-09T06:30:48"/>
        <d v="2025-03-09T07:14:52"/>
        <d v="2025-03-09T07:46:30"/>
        <d v="2025-03-09T09:02:49"/>
        <d v="2025-03-09T13:35:54"/>
        <d v="2025-03-09T13:55:30"/>
        <d v="2025-03-09T14:13:01"/>
        <d v="2025-03-09T19:35:17"/>
        <d v="2025-03-10T04:34:24"/>
        <d v="2025-03-10T05:27:24"/>
        <d v="2025-03-10T06:13:56"/>
        <d v="2025-03-10T06:32:58"/>
        <d v="2025-03-10T06:49:38"/>
        <d v="2025-03-10T06:57:27"/>
        <d v="2025-03-10T07:28:14"/>
        <d v="2025-03-10T07:35:18"/>
        <d v="2025-03-10T08:20:45"/>
        <d v="2025-03-10T08:29:59"/>
        <d v="2025-03-10T08:39:50"/>
        <d v="2025-03-10T08:51:16"/>
        <d v="2025-03-10T08:51:51"/>
        <d v="2025-03-10T09:07:54"/>
        <d v="2025-03-10T09:08:15"/>
        <d v="2025-03-10T09:19:36"/>
        <d v="2025-03-10T09:41:25"/>
        <d v="2025-03-10T10:02:02"/>
        <d v="2025-03-10T10:08:27"/>
        <d v="2025-03-10T10:45:10"/>
        <d v="2025-03-10T11:04:17"/>
        <d v="2025-03-10T11:04:28"/>
        <d v="2025-03-10T12:20:58"/>
        <d v="2025-03-10T12:53:34"/>
        <d v="2025-03-10T12:54:48"/>
        <d v="2025-03-10T14:13:02"/>
        <d v="2025-03-10T14:42:05"/>
        <d v="2025-03-10T15:04:46"/>
        <d v="2025-03-10T17:32:13"/>
        <d v="2025-03-10T19:33:00"/>
        <d v="2025-03-11T06:32:34"/>
        <d v="2025-03-11T06:52:38"/>
        <d v="2025-03-11T07:54:45"/>
        <d v="2025-03-11T08:05:20"/>
        <d v="2025-03-11T08:15:39"/>
        <d v="2025-03-11T09:16:07"/>
        <d v="2025-03-11T09:40:00"/>
        <d v="2025-03-11T09:43:00"/>
        <d v="2025-03-11T10:01:16"/>
        <d v="2025-03-11T10:05:47"/>
        <d v="2025-03-11T10:06:27"/>
        <d v="2025-03-11T10:21:28"/>
        <d v="2025-03-11T10:31:14"/>
        <d v="2025-03-11T10:42:34"/>
        <d v="2025-03-11T11:02:05"/>
        <d v="2025-03-11T11:32:32"/>
        <d v="2025-03-11T11:43:22"/>
        <d v="2025-03-11T11:48:25"/>
        <d v="2025-03-11T12:27:49"/>
        <d v="2025-03-11T14:21:07"/>
        <d v="2025-03-11T14:21:27"/>
        <d v="2025-03-11T14:50:38"/>
        <d v="2025-03-11T15:11:57"/>
        <d v="2025-03-11T15:12:43"/>
        <d v="2025-03-11T15:13:01"/>
        <d v="2025-03-11T15:16:08"/>
        <d v="2025-03-11T15:20:45"/>
        <d v="2025-03-11T15:56:28"/>
        <d v="2025-03-11T16:49:43"/>
        <d v="2025-03-11T23:01:19"/>
        <d v="2025-03-12T05:05:48"/>
        <d v="2025-03-12T06:15:54"/>
        <d v="2025-03-12T06:32:21"/>
        <d v="2025-03-12T07:11:21"/>
        <d v="2025-03-12T07:55:26"/>
        <d v="2025-03-12T09:02:54"/>
        <d v="2025-03-12T09:30:27"/>
        <d v="2025-03-12T09:43:51"/>
        <d v="2025-03-12T09:47:13"/>
        <d v="2025-03-12T09:47:50"/>
        <d v="2025-03-12T09:56:16"/>
        <d v="2025-03-12T10:01:01"/>
        <d v="2025-03-12T10:01:44"/>
        <d v="2025-03-12T10:24:06"/>
        <d v="2025-03-12T10:44:03"/>
        <d v="2025-03-12T11:16:10"/>
        <d v="2025-03-12T11:18:29"/>
        <d v="2025-03-12T11:33:20"/>
        <d v="2025-03-12T12:07:36"/>
        <d v="2025-03-12T12:37:54"/>
        <d v="2025-03-12T12:38:59"/>
        <d v="2025-03-12T12:54:32"/>
        <d v="2025-03-12T12:59:45"/>
        <d v="2025-03-12T13:01:37"/>
        <d v="2025-03-12T13:25:29"/>
        <d v="2025-03-12T14:09:33"/>
        <d v="2025-03-12T14:32:18"/>
        <d v="2025-03-12T19:47:40"/>
        <d v="2025-03-13T05:16:55"/>
        <d v="2025-03-13T06:56:51"/>
        <d v="2025-03-13T08:17:21"/>
        <d v="2025-03-13T08:25:50"/>
        <d v="2025-03-13T08:39:01"/>
        <d v="2025-03-13T08:39:12"/>
        <d v="2025-03-13T08:39:28"/>
        <d v="2025-03-13T09:22:53"/>
        <d v="2025-03-13T10:15:33"/>
        <d v="2025-03-13T13:12:26"/>
        <d v="2025-03-13T14:12:33"/>
        <d v="2025-03-13T14:17:46"/>
        <d v="2025-03-13T15:05:15"/>
        <d v="2025-03-13T15:34:18"/>
        <d v="2025-03-13T15:39:09"/>
        <d v="2025-03-13T15:46:10"/>
        <d v="2025-03-14T06:13:53"/>
        <d v="2025-03-14T06:47:31"/>
        <d v="2025-03-14T08:52:33"/>
        <d v="2025-03-14T09:17:31"/>
        <d v="2025-03-14T09:34:28"/>
        <d v="2025-03-14T09:52:48"/>
        <d v="2025-03-14T09:53:58"/>
        <d v="2025-03-14T09:54:36"/>
        <d v="2025-03-14T11:07:42"/>
        <d v="2025-03-14T12:58:35"/>
        <d v="2025-03-14T15:22:59"/>
        <d v="2025-03-14T16:13:36"/>
        <d v="2025-03-14T17:17:50"/>
        <d v="2025-03-15T09:04:48"/>
        <d v="2025-03-15T10:04:13"/>
        <d v="2025-03-15T10:32:58"/>
        <d v="2025-03-15T12:03:30"/>
        <d v="2025-03-15T12:26:31"/>
        <d v="2025-03-16T07:51:07"/>
        <d v="2025-03-16T08:51:55"/>
        <d v="2025-03-16T10:47:59"/>
        <d v="2025-03-16T12:58:45"/>
        <d v="2025-03-16T17:14:54"/>
        <d v="2025-03-16T22:09:52"/>
        <d v="2025-03-17T06:04:31"/>
        <d v="2025-03-17T06:46:10"/>
        <d v="2025-03-17T06:57:10"/>
        <d v="2025-03-17T06:58:47"/>
        <d v="2025-03-17T07:13:19"/>
        <d v="2025-03-17T07:40:46"/>
        <d v="2025-03-17T07:44:53"/>
        <d v="2025-03-17T07:49:46"/>
        <d v="2025-03-17T07:58:01"/>
        <d v="2025-03-17T08:04:18"/>
        <d v="2025-03-17T08:30:44"/>
        <d v="2025-03-17T08:38:52"/>
        <d v="2025-03-17T09:06:50"/>
        <d v="2025-03-17T09:14:11"/>
        <d v="2025-03-17T09:35:55"/>
        <d v="2025-03-17T09:45:28"/>
        <d v="2025-03-17T09:45:40"/>
        <d v="2025-03-17T09:45:51"/>
        <d v="2025-03-17T10:01:57"/>
        <d v="2025-03-17T10:23:22"/>
        <d v="2025-03-17T10:24:00"/>
        <d v="2025-03-17T11:38:24"/>
        <d v="2025-03-17T12:18:33"/>
        <d v="2025-03-17T12:46:04"/>
        <d v="2025-03-17T12:57:12"/>
        <d v="2025-03-17T13:05:05"/>
        <d v="2025-03-17T14:16:45"/>
        <d v="2025-03-17T15:25:03"/>
        <d v="2025-03-18T06:29:45"/>
        <d v="2025-03-18T08:11:41"/>
        <d v="2025-03-18T08:15:09"/>
        <d v="2025-03-18T08:18:21"/>
        <d v="2025-03-18T08:22:20"/>
        <d v="2025-03-18T08:29:06"/>
        <d v="2025-03-18T08:37:42"/>
        <d v="2025-03-18T09:24:16"/>
        <d v="2025-03-18T09:39:07"/>
        <d v="2025-03-18T09:41:09"/>
        <d v="2025-03-18T10:22:06"/>
        <d v="2025-03-18T11:12:46"/>
        <d v="2025-03-18T13:03:05"/>
        <d v="2025-03-18T13:11:27"/>
        <d v="2025-03-18T13:17:44"/>
        <d v="2025-03-18T13:29:35"/>
        <d v="2025-03-18T14:07:34"/>
        <d v="2025-03-18T15:12:25"/>
        <d v="2025-03-18T17:46:07"/>
        <d v="2025-03-19T08:16:03"/>
        <d v="2025-03-19T08:38:13"/>
        <d v="2025-03-19T08:56:15"/>
        <d v="2025-03-19T10:13:01"/>
        <d v="2025-03-19T10:47:36"/>
        <d v="2025-03-19T11:21:50"/>
        <d v="2025-03-19T11:28:56"/>
        <d v="2025-03-19T12:12:36"/>
        <d v="2025-03-19T12:31:07"/>
        <d v="2025-03-19T12:43:25"/>
        <d v="2025-03-19T13:01:23"/>
        <d v="2025-03-19T13:01:59"/>
        <d v="2025-03-19T13:14:24"/>
        <d v="2025-03-19T13:33:48"/>
        <d v="2025-03-19T13:34:18"/>
        <d v="2025-03-19T13:34:33"/>
        <d v="2025-03-19T13:34:53"/>
        <d v="2025-03-19T13:35:09"/>
        <d v="2025-03-19T13:35:25"/>
        <d v="2025-03-19T13:35:34"/>
        <d v="2025-03-19T13:35:47"/>
        <d v="2025-03-19T13:36:03"/>
        <d v="2025-03-19T13:45:22"/>
        <d v="2025-03-19T14:04:27"/>
        <d v="2025-03-19T14:08:12"/>
        <d v="2025-03-19T14:13:39"/>
        <d v="2025-03-19T15:08:12"/>
        <d v="2025-03-19T15:41:49"/>
        <d v="2025-03-19T16:03:05"/>
        <d v="2025-03-20T01:02:59"/>
        <d v="2025-03-20T06:51:16"/>
        <d v="2025-03-20T08:25:29"/>
        <d v="2025-03-20T08:27:55"/>
        <d v="2025-03-20T09:03:34"/>
        <d v="2025-03-20T10:30:36"/>
        <d v="2025-03-20T10:36:13"/>
        <d v="2025-03-20T11:12:03"/>
        <d v="2025-03-20T11:55:51"/>
        <d v="2025-03-20T12:45:43"/>
        <d v="2025-03-20T16:32:26"/>
        <d v="2025-03-21T06:52:17"/>
        <d v="2025-03-21T06:52:31"/>
        <d v="2025-03-21T10:39:22"/>
        <d v="2025-03-21T12:57:01"/>
        <d v="2025-03-21T13:03:45"/>
        <d v="2025-03-21T19:37:13"/>
        <d v="2025-03-22T03:56:31"/>
        <d v="2025-03-22T05:31:18"/>
        <d v="2025-03-22T06:18:39"/>
        <d v="2025-03-22T10:16:31"/>
        <d v="2025-03-22T10:30:41"/>
        <d v="2025-03-22T13:09:47"/>
        <d v="2025-03-23T06:17:04"/>
        <d v="2025-03-23T06:31:48"/>
        <d v="2025-03-23T09:07:23"/>
        <d v="2025-03-23T09:08:22"/>
        <d v="2025-03-23T14:35:30"/>
        <d v="2025-03-23T17:01:42"/>
        <d v="2025-03-24T05:54:28"/>
        <d v="2025-03-24T05:54:47"/>
        <d v="2025-03-24T06:17:15"/>
        <d v="2025-03-24T06:23:59"/>
        <d v="2025-03-24T06:51:07"/>
        <d v="2025-03-24T06:52:22"/>
        <d v="2025-03-24T07:26:36"/>
        <d v="2025-03-24T07:54:52"/>
        <d v="2025-03-24T07:56:17"/>
        <d v="2025-03-24T08:25:43"/>
        <d v="2025-03-24T08:29:10"/>
        <d v="2025-03-24T08:35:44"/>
        <d v="2025-03-24T08:37:50"/>
        <d v="2025-03-24T08:58:10"/>
        <d v="2025-03-24T09:04:42"/>
        <d v="2025-03-24T10:10:08"/>
        <d v="2025-03-24T10:11:10"/>
        <d v="2025-03-24T10:48:17"/>
        <d v="2025-03-24T11:01:18"/>
        <d v="2025-03-24T11:36:50"/>
        <d v="2025-03-24T11:39:09"/>
        <d v="2025-03-24T11:48:28"/>
        <d v="2025-03-24T11:50:38"/>
        <d v="2025-03-24T13:18:52"/>
        <d v="2025-03-24T13:50:04"/>
        <d v="2025-03-24T13:56:21"/>
        <d v="2025-03-24T14:06:28"/>
        <d v="2025-03-24T15:15:44"/>
        <d v="2025-03-24T15:22:30"/>
        <d v="2025-03-24T15:29:40"/>
        <d v="2025-03-24T15:47:56"/>
        <d v="2025-03-24T16:13:32"/>
        <d v="2025-03-24T16:32:39"/>
        <d v="2025-03-24T16:35:53"/>
        <d v="2025-03-24T17:26:17"/>
        <d v="2025-03-25T07:05:48"/>
        <d v="2025-03-25T08:27:23"/>
        <d v="2025-03-25T08:53:33"/>
        <d v="2025-03-25T09:01:42"/>
        <d v="2025-03-25T09:53:06"/>
        <d v="2025-03-25T10:20:06"/>
        <d v="2025-03-25T10:21:15"/>
        <d v="2025-03-25T11:41:31"/>
        <d v="2025-03-25T11:47:53"/>
        <d v="2025-03-25T12:01:34"/>
        <d v="2025-03-25T12:02:31"/>
        <d v="2025-03-25T12:11:02"/>
        <d v="2025-03-25T12:53:17"/>
        <d v="2025-03-25T12:54:52"/>
        <d v="2025-03-25T14:02:55"/>
        <d v="2025-03-25T14:49:58"/>
        <d v="2025-03-25T15:02:16"/>
        <d v="2025-03-25T15:07:21"/>
        <d v="2025-03-25T15:09:31"/>
        <d v="2025-03-25T15:42:41"/>
        <d v="2025-03-25T15:53:52"/>
        <d v="2025-03-25T18:58:02"/>
        <d v="2025-03-25T19:01:06"/>
        <d v="2025-03-26T05:08:52"/>
        <d v="2025-03-26T08:02:24"/>
        <d v="2025-03-26T08:04:49"/>
        <d v="2025-03-26T08:12:43"/>
        <d v="2025-03-26T08:20:13"/>
        <d v="2025-03-26T09:34:23"/>
        <d v="2025-03-26T10:05:11"/>
        <d v="2025-03-26T10:09:13"/>
        <d v="2025-03-26T10:14:51"/>
        <d v="2025-03-26T11:04:10"/>
        <d v="2025-03-26T11:12:07"/>
        <d v="2025-03-26T12:07:27"/>
        <d v="2025-03-26T12:23:32"/>
        <d v="2025-03-26T12:45:35"/>
        <d v="2025-03-26T13:02:56"/>
        <d v="2025-03-26T13:35:14"/>
        <d v="2025-03-26T13:47:09"/>
        <d v="2025-03-26T15:12:10"/>
        <d v="2025-03-27T06:47:33"/>
        <d v="2025-03-27T07:14:01"/>
        <d v="2025-03-27T07:46:58"/>
        <d v="2025-03-27T09:36:02"/>
        <d v="2025-03-27T10:11:59"/>
        <d v="2025-03-27T10:54:53"/>
        <d v="2025-03-27T11:22:14"/>
        <d v="2025-03-27T11:46:22"/>
        <d v="2025-03-27T17:43:17"/>
        <d v="2025-03-27T19:24:56"/>
        <d v="2025-03-28T06:19:36"/>
        <d v="2025-03-28T06:34:37"/>
        <d v="2025-03-28T07:15:09"/>
        <d v="2025-03-28T07:21:31"/>
        <d v="2025-03-28T08:56:56"/>
        <d v="2025-03-28T08:57:40"/>
        <d v="2025-03-28T09:01:47"/>
        <d v="2025-03-28T09:15:51"/>
        <d v="2025-03-28T09:27:57"/>
        <d v="2025-03-28T09:40:12"/>
        <d v="2025-03-28T11:21:24"/>
        <d v="2025-03-28T11:46:21"/>
        <d v="2025-03-28T13:43:16"/>
        <d v="2025-03-28T13:48:55"/>
        <d v="2025-03-28T15:44:03"/>
        <d v="2025-03-28T15:55:45"/>
        <d v="2025-03-28T16:50:48"/>
        <d v="2025-03-29T06:55:54"/>
        <d v="2025-03-29T08:16:16"/>
        <d v="2025-03-29T08:35:35"/>
        <d v="2025-03-29T08:47:34"/>
        <d v="2025-03-29T15:16:24"/>
        <d v="2025-03-30T17:49:12"/>
        <d v="2025-03-30T18:35:20"/>
        <d v="2025-03-31T04:45:08"/>
        <d v="2025-03-31T05:42:22"/>
        <d v="2025-03-31T05:51:16"/>
        <d v="2025-03-31T06:10:50"/>
        <d v="2025-03-31T06:20:04"/>
        <d v="2025-03-31T06:28:27"/>
        <d v="2025-03-31T06:57:00"/>
        <d v="2025-03-31T06:59:43"/>
        <d v="2025-03-31T07:02:46"/>
        <d v="2025-03-31T07:07:16"/>
        <d v="2025-03-31T07:15:17"/>
        <d v="2025-03-31T07:21:31"/>
        <d v="2025-03-31T07:43:38"/>
        <d v="2025-03-31T08:03:03"/>
        <d v="2025-03-31T08:07:00"/>
        <d v="2025-03-31T08:28:54"/>
        <d v="2025-03-31T08:37:13"/>
        <d v="2025-03-31T08:40:00"/>
        <d v="2025-03-31T08:41:32"/>
        <d v="2025-03-31T08:44:01"/>
        <d v="2025-03-31T08:57:13"/>
        <d v="2025-03-31T09:08:54"/>
        <d v="2025-03-31T09:37:23"/>
        <d v="2025-03-31T12:40:48"/>
        <d v="2025-03-31T13:20:50"/>
        <d v="2025-03-31T13:38:07"/>
        <d v="2025-03-31T13:48:18"/>
        <d v="2025-03-31T14:01:29"/>
        <d v="2025-03-31T15:01:28"/>
        <d v="2025-03-31T15:46:07"/>
        <d v="2025-03-31T20:28:56"/>
        <d v="2025-03-31T20:36:53"/>
        <d v="2025-03-31T21:01:53"/>
        <d v="2025-03-31T21:28:32"/>
        <d v="2025-03-31T21:33:42"/>
        <d v="2025-03-31T21:41:04"/>
        <d v="2025-04-01T03:53:52"/>
        <d v="2025-04-01T07:18:12"/>
        <d v="2025-04-01T07:24:14"/>
        <d v="2025-04-01T07:28:30"/>
        <d v="2025-04-01T07:44:39"/>
        <d v="2025-04-01T08:58:02"/>
        <d v="2025-04-01T10:01:28"/>
        <d v="2025-04-01T10:14:58"/>
        <d v="2025-04-01T10:26:37"/>
        <d v="2025-04-01T11:12:36"/>
        <d v="2025-04-01T14:01:15"/>
        <d v="2025-04-01T14:58:48"/>
        <d v="2025-04-01T15:04:34"/>
        <d v="2025-04-01T15:06:21"/>
        <d v="2025-04-01T15:12:23"/>
        <d v="2025-04-02T08:12:34"/>
        <d v="2025-04-02T08:17:52"/>
        <d v="2025-04-02T08:24:33"/>
        <d v="2025-04-02T09:05:56"/>
        <d v="2025-04-02T09:47:41"/>
        <d v="2025-04-02T09:52:42"/>
        <d v="2025-04-02T10:01:58"/>
        <d v="2025-04-02T11:04:10"/>
        <d v="2025-04-02T12:04:51"/>
        <d v="2025-04-02T12:51:17"/>
        <d v="2025-04-02T13:06:46"/>
        <d v="2025-04-02T13:08:56"/>
        <d v="2025-04-02T13:40:36"/>
        <d v="2025-04-02T14:03:01"/>
        <d v="2025-04-02T14:24:16"/>
        <d v="2025-04-02T17:47:41"/>
        <d v="2025-04-03T07:30:40"/>
        <d v="2025-04-03T08:02:09"/>
        <d v="2025-04-03T08:18:12"/>
        <d v="2025-04-03T08:23:23"/>
        <d v="2025-04-03T09:00:41"/>
        <d v="2025-04-03T16:55:45"/>
        <d v="2025-04-04T06:53:12"/>
        <d v="2025-04-04T06:59:38"/>
        <d v="2025-04-04T07:43:17"/>
        <d v="2025-04-04T07:53:39"/>
        <d v="2025-04-04T08:00:56"/>
        <d v="2025-04-04T08:06:36"/>
        <d v="2025-04-04T08:09:11"/>
        <d v="2025-04-04T09:11:17"/>
        <d v="2025-04-04T10:20:06"/>
        <d v="2025-04-04T11:31:23"/>
        <d v="2025-04-04T12:31:02"/>
        <d v="2025-04-04T15:40:03"/>
        <d v="2025-04-05T06:44:19"/>
        <d v="2025-04-05T07:00:26"/>
        <d v="2025-04-05T07:48:29"/>
        <d v="2025-04-05T09:01:32"/>
        <d v="2025-04-05T12:42:25"/>
        <d v="2025-04-05T12:55:13"/>
        <d v="2025-04-05T16:59:24"/>
        <d v="2025-04-05T17:01:59"/>
        <d v="2025-04-06T05:07:01"/>
        <d v="2025-04-06T06:57:54"/>
        <d v="2025-04-06T07:08:38"/>
        <d v="2025-04-06T09:32:40"/>
        <d v="2025-04-06T13:17:16"/>
        <d v="2025-04-06T13:39:17"/>
        <d v="2025-04-06T15:01:26"/>
        <d v="2025-04-06T19:43:38"/>
        <d v="2025-04-07T04:00:02"/>
        <d v="2025-04-07T05:59:30"/>
        <d v="2025-04-07T06:08:39"/>
        <d v="2025-04-07T06:19:33"/>
        <d v="2025-04-07T06:23:47"/>
        <d v="2025-04-07T06:24:33"/>
        <d v="2025-04-07T06:27:23"/>
        <d v="2025-04-07T06:42:20"/>
        <d v="2025-04-07T06:54:52"/>
        <d v="2025-04-07T07:09:52"/>
        <d v="2025-04-07T07:16:49"/>
        <d v="2025-04-07T07:19:50"/>
        <d v="2025-04-07T07:40:27"/>
        <d v="2025-04-07T07:41:08"/>
        <d v="2025-04-07T08:59:49"/>
        <d v="2025-04-07T09:09:16"/>
        <d v="2025-04-07T09:17:14"/>
        <d v="2025-04-07T09:21:54"/>
        <d v="2025-04-07T10:07:22"/>
        <d v="2025-04-07T10:21:46"/>
        <d v="2025-04-07T11:02:10"/>
        <d v="2025-04-07T12:23:40"/>
        <d v="2025-04-07T12:35:59"/>
        <d v="2025-04-07T13:30:42"/>
        <d v="2025-04-07T13:48:46"/>
        <d v="2025-04-07T14:22:31"/>
        <d v="2025-04-07T15:16:08"/>
        <d v="2025-04-07T15:20:49"/>
        <d v="2025-04-07T15:37:03"/>
        <d v="2025-04-07T17:04:16"/>
        <d v="2025-04-07T17:09:03"/>
        <d v="2025-04-07T17:13:52"/>
        <d v="2025-04-07T22:12:07"/>
        <d v="2025-04-07T23:58:11"/>
        <d v="2025-04-08T05:51:04"/>
        <d v="2025-04-08T07:20:24"/>
        <d v="2025-04-08T08:02:26"/>
        <d v="2025-04-08T09:06:30"/>
        <d v="2025-04-08T09:38:46"/>
        <d v="2025-04-08T10:18:40"/>
        <d v="2025-04-08T10:30:37"/>
        <d v="2025-04-08T10:59:57"/>
        <d v="2025-04-08T11:19:49"/>
        <d v="2025-04-08T11:33:47"/>
        <d v="2025-04-08T12:04:08"/>
        <d v="2025-04-08T14:09:51"/>
        <d v="2025-04-08T14:18:08"/>
        <d v="2025-04-08T15:04:59"/>
        <d v="2025-04-08T16:25:06"/>
        <d v="2025-04-08T17:12:17"/>
        <d v="2025-04-08T17:48:27"/>
        <d v="2025-04-09T03:33:29"/>
        <d v="2025-04-09T05:32:44"/>
        <d v="2025-04-09T07:59:06"/>
        <d v="2025-04-09T08:27:39"/>
        <d v="2025-04-09T08:40:38"/>
        <d v="2025-04-09T08:52:58"/>
        <d v="2025-04-09T09:02:53"/>
        <d v="2025-04-09T09:35:21"/>
        <d v="2025-04-09T09:35:38"/>
        <d v="2025-04-09T10:08:46"/>
        <d v="2025-04-09T10:11:26"/>
        <d v="2025-04-09T10:38:46"/>
        <d v="2025-04-09T12:04:18"/>
        <d v="2025-04-09T12:08:10"/>
        <d v="2025-04-09T13:49:27"/>
        <d v="2025-04-09T15:01:34"/>
        <d v="2025-04-09T15:11:00"/>
        <d v="2025-04-09T15:29:57"/>
        <d v="2025-04-09T15:57:39"/>
        <d v="2025-04-09T17:06:43"/>
        <d v="2025-04-09T17:56:59"/>
        <d v="2025-04-09T18:35:21"/>
        <d v="2025-04-10T05:07:33"/>
        <d v="2025-04-10T06:31:05"/>
        <d v="2025-04-10T06:59:07"/>
        <d v="2025-04-10T07:01:28"/>
        <d v="2025-04-10T07:55:43"/>
        <d v="2025-04-10T07:56:22"/>
        <d v="2025-04-10T08:25:29"/>
        <d v="2025-04-10T08:26:20"/>
        <d v="2025-04-10T08:26:55"/>
        <d v="2025-04-10T08:27:25"/>
        <d v="2025-04-10T08:28:19"/>
        <d v="2025-04-10T08:28:36"/>
        <d v="2025-04-10T08:30:11"/>
        <d v="2025-04-10T08:34:41"/>
        <d v="2025-04-10T11:26:19"/>
        <d v="2025-04-10T11:57:47"/>
        <d v="2025-04-10T14:56:38"/>
        <d v="2025-04-10T17:24:34"/>
        <d v="2025-04-10T21:54:36"/>
        <d v="2025-04-11T06:21:05"/>
        <d v="2025-04-11T07:20:45"/>
        <d v="2025-04-11T07:30:22"/>
        <d v="2025-04-11T08:12:23"/>
        <d v="2025-04-11T08:14:26"/>
        <d v="2025-04-11T08:30:08"/>
        <d v="2025-04-11T10:12:46"/>
        <d v="2025-04-11T11:58:43"/>
        <d v="2025-04-11T14:38:01"/>
        <d v="2025-04-11T14:51:57"/>
        <d v="2025-04-11T19:10:28"/>
        <d v="2025-04-11T19:12:40"/>
        <d v="2025-04-12T08:35:40"/>
        <d v="2025-04-12T13:44:27"/>
        <d v="2025-04-12T15:56:02"/>
        <d v="2025-04-12T17:29:24"/>
        <d v="2025-04-12T19:02:02"/>
        <d v="2025-04-13T07:41:18"/>
        <d v="2025-04-13T14:46:33"/>
        <d v="2025-04-13T19:56:38"/>
        <d v="2025-04-14T06:32:45"/>
        <d v="2025-04-14T06:38:28"/>
        <d v="2025-04-14T07:12:38"/>
        <d v="2025-04-14T07:54:23"/>
        <d v="2025-04-14T07:57:11"/>
        <d v="2025-04-14T08:16:03"/>
        <d v="2025-04-14T08:21:41"/>
        <d v="2025-04-14T08:29:15"/>
        <d v="2025-04-14T08:37:33"/>
        <d v="2025-04-14T08:41:28"/>
        <d v="2025-04-14T08:45:04"/>
        <d v="2025-04-14T08:52:01"/>
        <d v="2025-04-14T08:55:01"/>
        <d v="2025-04-14T09:27:18"/>
        <d v="2025-04-14T10:08:47"/>
        <d v="2025-04-14T10:19:31"/>
        <d v="2025-04-14T10:59:34"/>
        <d v="2025-04-14T11:28:31"/>
        <d v="2025-04-14T11:58:53"/>
        <d v="2025-04-14T13:36:14"/>
        <d v="2025-04-14T14:07:30"/>
        <d v="2025-04-14T14:29:36"/>
        <d v="2025-04-14T15:47:21"/>
        <d v="2025-04-14T16:37:05"/>
        <d v="2025-04-14T16:45:12"/>
        <d v="2025-04-14T17:53:43"/>
        <d v="2025-04-15T06:22:14"/>
        <d v="2025-04-15T06:33:58"/>
        <d v="2025-04-15T06:41:15"/>
        <d v="2025-04-15T07:16:32"/>
        <d v="2025-04-15T07:17:55"/>
        <d v="2025-04-15T08:19:37"/>
        <d v="2025-04-15T09:14:44"/>
        <d v="2025-04-15T10:42:01"/>
        <d v="2025-04-15T12:10:07"/>
        <d v="2025-04-15T12:51:26"/>
        <d v="2025-04-15T13:07:31"/>
        <d v="2025-04-15T13:09:30"/>
        <d v="2025-04-15T13:09:42"/>
        <d v="2025-04-15T13:10:04"/>
        <d v="2025-04-15T15:07:04"/>
        <d v="2025-04-15T15:47:34"/>
        <d v="2025-04-16T04:29:20"/>
        <d v="2025-04-16T07:04:34"/>
        <d v="2025-04-16T07:12:10"/>
        <d v="2025-04-16T07:52:57"/>
        <d v="2025-04-16T08:15:53"/>
        <d v="2025-04-16T08:26:55"/>
        <d v="2025-04-16T08:34:58"/>
        <d v="2025-04-16T08:59:51"/>
        <d v="2025-04-16T10:15:00"/>
        <d v="2025-04-16T11:05:56"/>
        <d v="2025-04-16T11:11:37"/>
        <d v="2025-04-16T11:39:02"/>
        <d v="2025-04-16T13:24:03"/>
        <d v="2025-04-16T13:46:55"/>
        <d v="2025-04-16T14:05:19"/>
        <d v="2025-04-16T14:39:14"/>
        <d v="2025-04-16T15:19:47"/>
        <d v="2025-04-16T15:51:49"/>
        <d v="2025-04-17T07:32:41"/>
        <d v="2025-04-17T08:40:38"/>
        <d v="2025-04-17T10:29:47"/>
        <d v="2025-04-17T13:42:24"/>
        <d v="2025-04-17T15:47:59"/>
        <d v="2025-04-17T20:41:01"/>
        <d v="2025-04-18T06:10:34"/>
        <d v="2025-04-18T17:01:50"/>
        <d v="2025-04-19T09:03:45"/>
        <d v="2025-04-19T13:53:47"/>
        <d v="2025-04-19T15:23:01"/>
        <d v="2025-04-20T08:33:05"/>
        <d v="2025-04-21T05:58:31"/>
        <d v="2025-04-21T07:44:26"/>
        <d v="2025-04-21T08:37:20"/>
        <d v="2025-04-21T08:51:33"/>
        <d v="2025-04-21T09:24:43"/>
        <d v="2025-04-21T10:14:20"/>
        <d v="2025-04-21T10:14:48"/>
        <d v="2025-04-21T11:38:31"/>
        <d v="2025-04-21T19:03:57"/>
        <d v="2025-04-21T19:11:39"/>
        <d v="2025-04-21T21:05:36"/>
        <d v="2025-04-22T04:48:22"/>
        <d v="2025-04-22T04:48:39"/>
        <d v="2025-04-22T05:47:26"/>
        <d v="2025-04-22T07:17:16"/>
        <d v="2025-04-22T07:17:59"/>
        <d v="2025-04-22T07:22:30"/>
        <d v="2025-04-22T07:22:40"/>
        <d v="2025-04-22T07:31:23"/>
        <d v="2025-04-22T07:44:54"/>
        <d v="2025-04-22T07:54:49"/>
        <d v="2025-04-22T08:11:27"/>
        <d v="2025-04-22T08:29:26"/>
        <d v="2025-04-22T08:29:31"/>
        <d v="2025-04-22T08:56:14"/>
        <d v="2025-04-22T09:02:54"/>
        <d v="2025-04-22T09:04:46"/>
        <d v="2025-04-22T09:30:31"/>
        <d v="2025-04-22T09:51:47"/>
        <d v="2025-04-22T10:15:48"/>
        <d v="2025-04-22T10:17:14"/>
        <d v="2025-04-22T10:34:05"/>
        <d v="2025-04-22T10:36:43"/>
        <d v="2025-04-22T13:29:19"/>
        <d v="2025-04-22T13:43:00"/>
        <d v="2025-04-22T14:58:18"/>
        <d v="2025-04-23T06:27:32"/>
        <d v="2025-04-23T07:43:11"/>
        <d v="2025-04-23T08:16:21"/>
        <d v="2025-04-23T08:18:53"/>
        <d v="2025-04-23T09:05:20"/>
        <d v="2025-04-23T09:47:18"/>
        <d v="2025-04-23T10:45:52"/>
        <d v="2025-04-23T13:53:00"/>
        <d v="2025-04-23T17:46:19"/>
        <d v="2025-04-23T20:54:48"/>
        <d v="2025-04-24T03:16:04"/>
        <d v="2025-04-24T04:04:18"/>
        <d v="2025-04-24T07:06:44"/>
        <d v="2025-04-24T09:10:58"/>
        <d v="2025-04-24T09:11:10"/>
        <d v="2025-04-24T12:55:48"/>
        <d v="2025-04-24T13:07:05"/>
        <d v="2025-04-24T13:59:59"/>
        <d v="2025-04-24T14:00:18"/>
        <d v="2025-04-24T14:34:19"/>
        <d v="2025-04-24T14:38:42"/>
        <d v="2025-04-24T14:39:47"/>
        <d v="2025-04-24T14:41:18"/>
        <d v="2025-04-24T15:17:41"/>
        <d v="2025-04-24T15:44:00"/>
        <d v="2025-04-24T15:51:10"/>
        <d v="2025-04-24T17:06:49"/>
        <d v="2025-04-25T14:00:31"/>
        <d v="2025-04-27T08:33:47"/>
        <d v="2025-04-27T14:48:19"/>
        <d v="2025-04-27T19:45:34"/>
        <d v="2025-04-28T05:07:41"/>
        <d v="2025-04-28T06:02:16"/>
        <d v="2025-04-28T06:13:32"/>
        <d v="2025-04-28T07:20:35"/>
        <d v="2025-04-28T07:20:50"/>
        <d v="2025-04-28T07:48:43"/>
        <d v="2025-04-28T08:33:30"/>
        <d v="2025-04-28T08:39:05"/>
        <d v="2025-04-28T08:58:38"/>
        <d v="2025-04-28T09:00:41"/>
        <d v="2025-04-28T10:55:26"/>
        <d v="2025-04-28T10:59:38"/>
        <d v="2025-04-28T11:17:01"/>
        <d v="2025-04-28T11:43:07"/>
        <d v="2025-04-28T12:07:17"/>
        <d v="2025-04-28T12:44:21"/>
        <d v="2025-04-28T13:14:59"/>
        <d v="2025-04-28T14:07:41"/>
        <d v="2025-04-28T14:38:15"/>
        <d v="2025-04-29T06:04:43"/>
        <d v="2025-04-29T07:38:32"/>
        <d v="2025-04-29T09:43:47"/>
        <d v="2025-04-29T09:47:16"/>
        <d v="2025-04-29T10:24:40"/>
        <d v="2025-04-29T11:22:19"/>
        <d v="2025-04-29T11:59:59"/>
        <d v="2025-04-29T13:20:45"/>
        <d v="2025-04-29T13:25:24"/>
        <d v="2025-04-29T13:40:47"/>
        <d v="2025-04-29T15:45:36"/>
        <d v="2025-04-29T22:01:11"/>
        <d v="2025-04-30T01:25:34"/>
        <d v="2025-04-30T07:24:12"/>
        <d v="2025-04-30T08:23:29"/>
        <d v="2025-04-30T12:38:18"/>
        <d v="2025-04-30T16:02:48"/>
        <d v="2025-04-30T17:57:27"/>
        <d v="2025-05-01T06:11:23"/>
        <d v="2025-05-01T07:17:02"/>
        <d v="2025-05-01T07:53:56"/>
        <d v="2025-05-01T08:08:25"/>
        <d v="2025-05-01T08:54:51"/>
        <d v="2025-05-01T10:36:35"/>
        <d v="2025-05-01T10:51:00"/>
        <d v="2025-05-01T10:51:26"/>
        <d v="2025-05-01T11:59:54"/>
        <d v="2025-05-01T12:12:45"/>
        <d v="2025-05-01T12:39:19"/>
        <d v="2025-05-01T15:10:13"/>
        <d v="2025-05-01T16:02:52"/>
        <d v="2025-05-01T17:08:45"/>
        <d v="2025-05-01T17:14:21"/>
        <d v="2025-05-01T18:05:54"/>
        <d v="2025-05-02T06:47:35"/>
        <d v="2025-05-02T07:29:59"/>
        <d v="2025-05-02T07:54:14"/>
        <d v="2025-05-02T08:05:07"/>
        <d v="2025-05-02T12:25:49"/>
        <d v="2025-05-02T12:37:12"/>
        <d v="2025-05-02T15:03:37"/>
        <d v="2025-05-02T18:29:33"/>
        <d v="2025-05-03T06:01:41"/>
        <d v="2025-05-03T17:28:37"/>
        <d v="2025-05-03T19:25:57"/>
        <d v="2025-05-03T23:13:28"/>
        <d v="2025-05-04T08:29:53"/>
        <d v="2025-05-04T08:29:59"/>
        <d v="2025-05-04T10:22:15"/>
        <d v="2025-05-04T12:34:02"/>
        <d v="2025-05-04T15:24:55"/>
        <d v="2025-05-04T15:50:06"/>
        <d v="2025-05-04T19:01:14"/>
        <d v="2025-05-05T09:17:40"/>
        <d v="2025-05-05T10:21:10"/>
        <d v="2025-05-05T13:24:04"/>
        <d v="2025-05-05T17:13:20"/>
        <d v="2025-05-05T20:06:02"/>
        <d v="2025-05-06T06:32:37"/>
        <d v="2025-05-06T06:40:02"/>
        <d v="2025-05-06T07:09:22"/>
        <d v="2025-05-06T07:10:12"/>
        <d v="2025-05-06T07:16:39"/>
        <d v="2025-05-06T07:27:42"/>
        <d v="2025-05-06T07:45:39"/>
        <d v="2025-05-06T07:46:23"/>
        <d v="2025-05-06T08:00:26"/>
        <d v="2025-05-06T08:01:44"/>
        <d v="2025-05-06T08:08:52"/>
        <d v="2025-05-06T08:09:02"/>
        <d v="2025-05-06T08:13:10"/>
        <d v="2025-05-06T08:20:28"/>
        <d v="2025-05-06T08:25:01"/>
        <d v="2025-05-06T08:25:16"/>
        <d v="2025-05-06T08:25:30"/>
        <d v="2025-05-06T08:44:12"/>
        <d v="2025-05-06T09:20:53"/>
        <d v="2025-05-06T09:39:17"/>
        <d v="2025-05-06T09:40:14"/>
        <d v="2025-05-06T10:20:28"/>
        <d v="2025-05-06T10:58:50"/>
        <d v="2025-05-06T11:09:47"/>
        <d v="2025-05-06T11:10:05"/>
        <d v="2025-05-06T12:03:15"/>
        <d v="2025-05-06T12:15:45"/>
        <d v="2025-05-06T12:34:26"/>
        <d v="2025-05-06T12:57:06"/>
        <d v="2025-05-06T13:11:49"/>
        <d v="2025-05-06T14:17:31"/>
        <d v="2025-05-06T15:00:36"/>
        <d v="2025-05-06T15:33:00"/>
        <d v="2025-05-06T16:22:22"/>
        <d v="2025-05-07T05:57:21"/>
        <d v="2025-05-07T06:39:46"/>
        <d v="2025-05-07T07:29:21"/>
        <d v="2025-05-07T07:40:59"/>
        <d v="2025-05-07T07:41:24"/>
        <d v="2025-05-07T08:20:31"/>
        <d v="2025-05-07T08:26:59"/>
        <d v="2025-05-07T08:55:29"/>
        <d v="2025-05-07T09:17:50"/>
        <d v="2025-05-07T09:18:04"/>
        <d v="2025-05-07T09:38:15"/>
        <d v="2025-05-07T10:13:38"/>
        <d v="2025-05-07T10:46:50"/>
        <d v="2025-05-07T10:50:43"/>
        <d v="2025-05-07T10:52:49"/>
        <d v="2025-05-07T12:33:20"/>
        <d v="2025-05-07T16:34:16"/>
        <d v="2025-05-07T17:37:06"/>
        <d v="2025-05-07T17:42:49"/>
        <d v="2025-05-07T17:45:48"/>
        <d v="2025-05-08T03:34:27"/>
        <d v="2025-05-08T06:49:11"/>
        <d v="2025-05-08T08:06:09"/>
        <d v="2025-05-08T10:20:36"/>
        <d v="2025-05-08T10:40:13"/>
        <d v="2025-05-08T13:04:28"/>
        <d v="2025-05-08T13:26:19"/>
        <d v="2025-05-08T13:30:55"/>
        <d v="2025-05-08T14:13:08"/>
        <d v="2025-05-08T14:26:09"/>
        <d v="2025-05-08T15:55:29"/>
        <d v="2025-05-08T17:08:54"/>
        <d v="2025-05-08T20:22:06"/>
        <d v="2025-05-08T20:29:00"/>
        <d v="2025-05-09T06:02:49"/>
        <d v="2025-05-09T06:13:17"/>
        <d v="2025-05-09T08:09:23"/>
        <d v="2025-05-09T08:48:43"/>
        <d v="2025-05-09T10:51:15"/>
        <d v="2025-05-09T12:08:59"/>
        <d v="2025-05-09T12:56:27"/>
        <d v="2025-05-09T19:44:14"/>
        <d v="2025-05-11T09:15:19"/>
        <d v="2025-05-11T09:19:50"/>
        <d v="2025-05-11T11:02:12"/>
        <d v="2025-05-12T07:04:05"/>
        <d v="2025-05-12T07:11:36"/>
        <d v="2025-05-12T07:48:40"/>
        <d v="2025-05-12T07:53:30"/>
        <d v="2025-05-12T08:07:27"/>
        <d v="2025-05-12T08:08:38"/>
        <d v="2025-05-12T08:32:32"/>
        <d v="2025-05-12T08:33:42"/>
        <d v="2025-05-12T09:01:07"/>
        <d v="2025-05-12T09:18:14"/>
        <d v="2025-05-12T09:21:12"/>
        <d v="2025-05-12T10:26:33"/>
        <d v="2025-05-12T10:46:19"/>
        <d v="2025-05-12T11:16:00"/>
        <d v="2025-05-12T11:23:45"/>
        <d v="2025-05-12T11:28:02"/>
        <d v="2025-05-12T12:23:04"/>
        <d v="2025-05-12T13:01:18"/>
        <d v="2025-05-12T15:34:18"/>
        <d v="2025-05-12T15:37:03"/>
        <d v="2025-05-12T16:27:14"/>
        <d v="2025-05-12T17:02:07"/>
        <d v="2025-05-12T17:24:21"/>
        <d v="2025-05-12T19:25:27"/>
        <d v="2025-05-13T06:44:32"/>
        <d v="2025-05-13T07:03:07"/>
        <d v="2025-05-13T08:34:39"/>
        <d v="2025-05-13T09:27:30"/>
        <d v="2025-05-13T10:02:12"/>
        <d v="2025-05-13T10:39:29"/>
        <d v="2025-05-13T10:53:33"/>
        <d v="2025-05-13T11:37:38"/>
        <d v="2025-05-13T11:44:26"/>
        <d v="2025-05-13T12:01:50"/>
        <d v="2025-05-13T14:12:19"/>
        <d v="2025-05-13T16:24:12"/>
        <d v="2025-05-13T18:06:05"/>
        <d v="2025-05-13T19:59:16"/>
        <d v="2025-05-13T21:13:19"/>
        <d v="2025-05-13T22:59:23"/>
        <d v="2025-05-14T07:08:46"/>
        <d v="2025-05-14T07:34:00"/>
        <d v="2025-05-14T07:43:45"/>
        <d v="2025-05-14T07:48:06"/>
        <d v="2025-05-14T08:22:11"/>
        <d v="2025-05-14T08:27:15"/>
        <d v="2025-05-14T09:34:03"/>
        <d v="2025-05-14T10:07:39"/>
        <d v="2025-05-14T10:11:05"/>
        <d v="2025-05-14T11:01:48"/>
        <d v="2025-05-14T11:36:01"/>
        <d v="2025-05-14T12:47:49"/>
        <d v="2025-05-14T13:46:32"/>
        <d v="2025-05-14T14:01:23"/>
        <d v="2025-05-14T14:26:55"/>
        <d v="2025-05-14T15:00:57"/>
        <d v="2025-05-14T15:07:17"/>
        <d v="2025-05-14T15:27:39"/>
        <d v="2025-05-14T16:13:50"/>
        <d v="2025-05-14T16:54:24"/>
        <d v="2025-05-14T18:13:16"/>
        <d v="2025-05-14T19:31:05"/>
        <d v="2025-05-14T23:43:58"/>
        <d v="2025-05-15T06:02:07"/>
        <d v="2025-05-15T08:42:34"/>
        <d v="2025-05-15T08:56:06"/>
        <d v="2025-05-15T09:01:50"/>
        <d v="2025-05-15T09:39:50"/>
        <d v="2025-05-15T11:36:26"/>
        <d v="2025-05-15T12:08:49"/>
        <d v="2025-05-15T13:41:42"/>
        <d v="2025-05-15T13:41:59"/>
        <d v="2025-05-15T13:42:12"/>
        <d v="2025-05-15T13:42:19"/>
        <d v="2025-05-15T15:21:02"/>
        <d v="2025-05-15T15:21:30"/>
        <d v="2025-05-15T15:21:40"/>
        <d v="2025-05-15T15:21:53"/>
        <d v="2025-05-15T15:22:14"/>
        <d v="2025-05-15T15:22:25"/>
        <d v="2025-05-15T15:22:45"/>
        <d v="2025-05-15T16:03:55"/>
        <d v="2025-05-15T18:17:50"/>
        <d v="2025-05-15T18:28:59"/>
        <d v="2025-05-15T21:07:58"/>
        <d v="2025-05-16T09:16:55"/>
        <d v="2025-05-16T10:14:10"/>
        <d v="2025-05-16T10:36:17"/>
        <d v="2025-05-16T11:20:09"/>
        <d v="2025-05-16T11:48:43"/>
        <d v="2025-05-16T14:43:02"/>
        <d v="2025-05-16T16:52:41"/>
        <d v="2025-05-17T07:27:59"/>
        <d v="2025-05-17T07:34:23"/>
        <d v="2025-05-17T08:01:14"/>
        <d v="2025-05-17T10:44:44"/>
        <d v="2025-05-17T11:41:31"/>
        <d v="2025-05-17T12:54:35"/>
        <d v="2025-05-18T07:23:40"/>
        <d v="2025-05-18T08:38:25"/>
        <d v="2025-05-18T08:48:54"/>
        <d v="2025-05-18T08:49:15"/>
        <d v="2025-05-18T14:10:33"/>
        <d v="2025-05-18T16:00:02"/>
        <d v="2025-05-18T17:08:48"/>
        <d v="2025-05-18T21:00:39"/>
        <d v="2025-05-19T03:54:21"/>
        <d v="2025-05-19T04:15:53"/>
        <d v="2025-05-19T05:18:12"/>
        <d v="2025-05-19T05:50:27"/>
        <d v="2025-05-19T06:07:59"/>
        <d v="2025-05-19T06:31:23"/>
        <d v="2025-05-19T06:32:26"/>
        <d v="2025-05-19T06:43:46"/>
        <d v="2025-05-19T06:50:32"/>
        <d v="2025-05-19T07:04:31"/>
        <d v="2025-05-19T07:04:46"/>
        <d v="2025-05-19T07:13:36"/>
        <d v="2025-05-19T07:19:41"/>
        <d v="2025-05-19T07:31:58"/>
        <d v="2025-05-19T07:37:28"/>
        <d v="2025-05-19T07:45:15"/>
        <d v="2025-05-19T07:55:47"/>
        <d v="2025-05-19T08:13:10"/>
        <d v="2025-05-19T08:39:14"/>
        <d v="2025-05-19T08:52:45"/>
        <d v="2025-05-19T09:18:23"/>
        <d v="2025-05-19T10:06:04"/>
        <d v="2025-05-19T11:34:15"/>
        <d v="2025-05-19T11:36:46"/>
        <d v="2025-05-19T12:01:24"/>
        <d v="2025-05-19T12:02:23"/>
        <d v="2025-05-19T12:05:08"/>
        <d v="2025-05-19T12:06:45"/>
        <d v="2025-05-19T12:52:22"/>
        <d v="2025-05-19T13:09:32"/>
        <d v="2025-05-19T13:22:42"/>
        <d v="2025-05-19T13:27:09"/>
        <d v="2025-05-19T14:46:15"/>
        <d v="2025-05-19T15:19:17"/>
        <d v="2025-05-19T20:31:39"/>
        <d v="2025-05-20T06:01:52"/>
        <d v="2025-05-20T07:23:33"/>
        <d v="2025-05-20T08:32:58"/>
        <d v="2025-05-20T08:43:52"/>
        <d v="2025-05-20T08:46:45"/>
        <d v="2025-05-20T08:51:05"/>
        <d v="2025-05-20T08:57:31"/>
        <d v="2025-05-20T08:57:46"/>
        <d v="2025-05-20T09:17:26"/>
        <d v="2025-05-20T09:29:50"/>
        <d v="2025-05-20T09:49:20"/>
        <d v="2025-05-20T09:53:10"/>
        <d v="2025-05-20T09:56:19"/>
        <d v="2025-05-20T10:27:39"/>
        <d v="2025-05-20T11:54:56"/>
        <d v="2025-05-20T11:55:09"/>
        <d v="2025-05-20T12:17:45"/>
        <d v="2025-05-20T13:09:17"/>
        <d v="2025-05-20T13:18:49"/>
        <d v="2025-05-20T13:21:57"/>
        <d v="2025-05-20T13:24:30"/>
        <d v="2025-05-20T13:33:06"/>
        <d v="2025-05-20T14:14:12"/>
        <d v="2025-05-20T14:21:21"/>
        <d v="2025-05-20T15:01:05"/>
        <d v="2025-05-20T15:02:42"/>
        <d v="2025-05-20T15:20:22"/>
        <d v="2025-05-20T15:37:50"/>
        <d v="2025-05-20T16:26:43"/>
        <d v="2025-05-20T16:35:42"/>
        <d v="2025-05-20T16:43:39"/>
        <d v="2025-05-20T20:30:04"/>
        <d v="2025-05-21T07:06:02"/>
        <d v="2025-05-21T07:09:11"/>
        <d v="2025-05-21T07:35:49"/>
        <d v="2025-05-21T07:54:50"/>
        <d v="2025-05-21T08:51:37"/>
        <d v="2025-05-21T09:49:38"/>
        <d v="2025-05-21T10:05:13"/>
        <d v="2025-05-21T11:54:08"/>
        <d v="2025-05-21T12:01:04"/>
        <d v="2025-05-21T12:08:36"/>
        <d v="2025-05-21T13:06:25"/>
        <d v="2025-05-21T15:06:55"/>
        <d v="2025-05-22T06:47:46"/>
        <d v="2025-05-22T08:52:16"/>
        <d v="2025-05-22T10:19:31"/>
        <d v="2025-05-22T10:19:59"/>
        <d v="2025-05-22T12:28:12"/>
        <d v="2025-05-23T08:01:08"/>
        <d v="2025-05-23T09:16:34"/>
        <d v="2025-05-23T09:20:39"/>
        <d v="2025-05-23T10:25:12"/>
        <d v="2025-05-23T11:43:06"/>
        <d v="2025-05-23T13:14:57"/>
        <d v="2025-05-23T13:46:18"/>
        <d v="2025-05-23T14:14:33"/>
        <d v="2025-05-23T16:42:37"/>
        <d v="2025-05-23T16:46:55"/>
        <d v="2025-05-24T09:30:21"/>
        <d v="2025-05-24T11:46:03"/>
        <d v="2025-05-24T13:04:48"/>
        <d v="2025-05-24T18:25:35"/>
        <d v="2025-05-24T20:11:44"/>
        <d v="2025-05-25T06:14:46"/>
        <d v="2025-05-25T14:32:12"/>
        <d v="2025-05-25T19:30:19"/>
        <d v="2025-05-25T20:34:03"/>
        <d v="2025-05-25T21:01:11"/>
        <d v="2025-05-26T07:44:59"/>
        <d v="2025-05-26T07:53:08"/>
        <d v="2025-05-26T07:53:18"/>
        <d v="2025-05-26T07:58:03"/>
        <d v="2025-05-26T07:59:26"/>
        <d v="2025-05-26T08:01:06"/>
        <d v="2025-05-26T08:12:27"/>
        <d v="2025-05-26T08:25:47"/>
        <d v="2025-05-26T08:33:15"/>
        <d v="2025-05-26T08:52:14"/>
        <d v="2025-05-26T09:13:27"/>
        <d v="2025-05-26T09:59:42"/>
        <d v="2025-05-26T11:07:13"/>
        <d v="2025-05-26T11:51:50"/>
        <d v="2025-05-26T12:16:16"/>
        <d v="2025-05-26T12:45:33"/>
        <d v="2025-05-26T13:54:48"/>
        <d v="2025-05-26T14:47:02"/>
        <d v="2025-05-26T15:47:29"/>
        <d v="2025-05-26T16:00:25"/>
        <d v="2025-05-26T16:54:48"/>
        <d v="2025-05-27T07:32:42"/>
        <d v="2025-05-27T07:49:53"/>
        <d v="2025-05-27T08:19:51"/>
        <d v="2025-05-27T08:26:38"/>
        <d v="2025-05-27T09:01:29"/>
        <d v="2025-05-27T09:11:33"/>
        <d v="2025-05-27T09:30:19"/>
        <d v="2025-05-27T10:05:42"/>
        <d v="2025-05-27T10:09:54"/>
        <d v="2025-05-27T10:16:29"/>
        <d v="2025-05-27T12:04:10"/>
        <d v="2025-05-27T12:35:04"/>
        <d v="2025-05-27T12:38:12"/>
        <d v="2025-05-27T13:20:53"/>
        <d v="2025-05-27T13:58:53"/>
        <d v="2025-05-27T14:27:00"/>
        <d v="2025-05-27T14:33:25"/>
        <d v="2025-05-27T14:53:06"/>
        <d v="2025-05-27T19:19:31"/>
        <d v="2025-05-28T08:28:08"/>
        <d v="2025-05-28T08:37:41"/>
        <d v="2025-05-28T09:55:14"/>
        <d v="2025-05-28T10:06:20"/>
        <d v="2025-05-28T11:16:04"/>
        <d v="2025-05-28T11:16:19"/>
        <d v="2025-05-28T12:50:29"/>
        <d v="2025-05-28T15:34:32"/>
        <d v="2025-05-28T17:51:32"/>
        <d v="2025-05-28T19:06:24"/>
        <d v="2025-05-29T05:24:46"/>
        <d v="2025-05-29T06:49:11"/>
        <d v="2025-05-29T06:52:48"/>
        <d v="2025-05-29T07:07:51"/>
        <d v="2025-05-29T08:04:47"/>
        <d v="2025-05-29T09:10:08"/>
        <d v="2025-05-29T11:00:46"/>
        <d v="2025-05-29T11:17:15"/>
        <d v="2025-05-30T06:03:34"/>
        <d v="2025-05-30T07:15:32"/>
        <d v="2025-05-30T08:09:20"/>
        <d v="2025-05-30T08:15:48"/>
        <d v="2025-05-30T11:27:00"/>
        <d v="2025-05-30T12:24:27"/>
        <d v="2025-05-31T08:27:04"/>
        <d v="2025-05-31T11:21:13"/>
        <d v="2025-05-31T12:55:23"/>
        <d v="2025-05-31T13:41:34"/>
        <d v="2025-05-31T14:21:24"/>
        <d v="2025-05-31T16:30:02"/>
        <d v="2025-05-31T18:27:46"/>
        <d v="2025-05-31T19:01:07"/>
        <d v="2025-06-01T09:09:44"/>
        <d v="2025-06-01T09:18:12"/>
        <d v="2025-06-01T09:29:47"/>
        <d v="2025-06-01T12:25:56"/>
        <d v="2025-06-01T15:06:38"/>
        <d v="2025-06-02T06:27:05"/>
        <d v="2025-06-02T06:27:34"/>
        <d v="2025-06-02T06:33:40"/>
        <d v="2025-06-02T07:08:14"/>
        <d v="2025-06-02T07:12:35"/>
        <d v="2025-06-02T07:33:17"/>
        <d v="2025-06-02T07:35:53"/>
        <d v="2025-06-02T07:37:45"/>
        <d v="2025-06-02T07:41:21"/>
        <d v="2025-06-02T08:09:44"/>
        <d v="2025-06-02T08:18:58"/>
        <d v="2025-06-02T08:19:32"/>
        <d v="2025-06-02T08:28:28"/>
        <d v="2024-12-30T00:00:00" u="1"/>
        <d v="2024-12-31T00:00:00" u="1"/>
        <d v="2025-01-01T00:00:00" u="1"/>
        <d v="2025-01-02T00:00:00" u="1"/>
        <d v="2025-01-03T00:00:00" u="1"/>
        <d v="2025-01-04T00:00:00" u="1"/>
        <d v="2025-01-05T00:00:00" u="1"/>
        <d v="2025-01-06T00:00:00" u="1"/>
        <d v="2025-01-07T00:00:00" u="1"/>
        <d v="2025-01-08T00:00:00" u="1"/>
        <d v="2025-01-09T00:00:00" u="1"/>
        <d v="2025-01-10T00:00:00" u="1"/>
        <d v="2025-01-11T00:00:00" u="1"/>
        <d v="2025-01-12T00:00:00" u="1"/>
        <d v="2025-01-13T00:00:00" u="1"/>
        <d v="2025-01-14T00:00:00" u="1"/>
        <d v="2025-01-15T00:00:00" u="1"/>
        <d v="2025-01-16T00:00:00" u="1"/>
        <d v="2025-01-17T00:00:00" u="1"/>
        <d v="2025-01-18T00:00:00" u="1"/>
        <d v="2025-01-19T00:00:00" u="1"/>
        <d v="2025-01-20T00:00:00" u="1"/>
        <d v="2025-01-21T00:00:00" u="1"/>
        <d v="2025-01-22T00:00:00" u="1"/>
        <d v="2025-01-23T00:00:00" u="1"/>
        <d v="2025-01-24T00:00:00" u="1"/>
        <d v="2025-01-25T00:00:00" u="1"/>
        <d v="2025-01-26T00:00:00" u="1"/>
        <d v="2025-02-03T00:00:00" u="1"/>
        <d v="2025-02-04T00:00:00" u="1"/>
        <d v="2025-02-05T00:00:00" u="1"/>
        <d v="2025-02-06T00:00:00" u="1"/>
        <d v="2025-02-07T00:00:00" u="1"/>
        <d v="2025-02-08T00:00:00" u="1"/>
        <d v="2025-02-09T00:00:00" u="1"/>
        <d v="2025-02-10T00:00:00" u="1"/>
        <d v="2025-02-11T00:00:00" u="1"/>
        <d v="2025-02-12T00:00:00" u="1"/>
        <d v="2025-02-13T00:00:00" u="1"/>
        <d v="2025-02-14T00:00:00" u="1"/>
        <d v="2025-02-15T00:00:00" u="1"/>
        <d v="2025-02-16T00:00:00" u="1"/>
        <d v="2025-02-17T00:00:00" u="1"/>
        <d v="2025-02-18T00:00:00" u="1"/>
        <d v="2025-02-19T00:00:00" u="1"/>
        <d v="2025-02-20T00:00:00" u="1"/>
        <d v="2025-02-21T00:00:00" u="1"/>
        <d v="2025-02-22T00:00:00" u="1"/>
        <d v="2025-02-23T00:00:00" u="1"/>
        <d v="2025-03-03T00:00:00" u="1"/>
        <d v="2025-03-04T00:00:00" u="1"/>
        <d v="2025-03-05T00:00:00" u="1"/>
        <d v="2025-03-06T00:00:00" u="1"/>
        <d v="2025-03-07T00:00:00" u="1"/>
        <d v="2025-03-08T00:00:00" u="1"/>
        <d v="2025-03-09T00:00:00" u="1"/>
        <d v="2025-03-10T00:00:00" u="1"/>
        <d v="2025-03-11T00:00:00" u="1"/>
        <d v="2025-03-12T00:00:00" u="1"/>
        <d v="2025-03-13T00:00:00" u="1"/>
        <d v="2025-03-14T00:00:00" u="1"/>
        <d v="2025-03-15T00:00:00" u="1"/>
        <d v="2025-03-16T00:00:00" u="1"/>
        <d v="2024-12-30T14:28:49" u="1"/>
        <d v="2024-12-31T21:36:25" u="1"/>
      </sharedItems>
      <fieldGroup par="7"/>
    </cacheField>
    <cacheField name="Instance" numFmtId="0">
      <sharedItems/>
    </cacheField>
    <cacheField name="Trigger ID" numFmtId="0">
      <sharedItems/>
    </cacheField>
    <cacheField name="Closed by" numFmtId="0">
      <sharedItems count="42">
        <s v="Light Dadson"/>
        <s v="George Knight"/>
        <s v="Raegan Munro"/>
        <s v="Shane Kmet"/>
        <s v="Fred Shea"/>
        <s v="Scott Large"/>
        <s v="Michael Cleary"/>
        <s v="Tyler Kerslake"/>
        <s v="Jawad Ashraf"/>
        <s v="Liam Sumpton"/>
        <s v="Zoe O'Brien"/>
        <s v="Gilbert Noble"/>
        <s v="Prasad Kancharla"/>
        <s v="Calem Garity"/>
        <s v="Sandeep Boyapati"/>
        <s v="Ben Shegog"/>
        <s v="Patrick Direen"/>
        <s v="Alex Badcock"/>
        <s v="Joahquin Wilson"/>
        <s v="Harrison McGuiness"/>
        <s v="Au Huynh"/>
        <s v="Chris Uhlmann"/>
        <s v="Kirsty Cooper"/>
        <s v="Matthew Ayers"/>
        <s v="Martyn Connor"/>
        <s v="Jarrod Cartledge"/>
        <s v="Jeffrey Mason"/>
        <s v="Gavin Liston"/>
        <s v="Lori Skillington"/>
        <s v="Salma Amirshekari Razno"/>
        <s v="Jo Healy"/>
        <s v="Alvin Vun"/>
        <s v="Annette Kerpel"/>
        <s v="Claire Bauer"/>
        <s v="Rama Ramulu"/>
        <s v="Craig Reid"/>
        <s v="Isha Regmi"/>
        <s v="Joseph Hopkins"/>
        <s v="Cameron Horn"/>
        <s v="Nick Piro"/>
        <s v="Gen Edwards"/>
        <s v="Sonia Calubsing"/>
      </sharedItems>
    </cacheField>
    <cacheField name="Metric definition" numFmtId="0">
      <sharedItems count="2">
        <s v="Satisfied"/>
        <s v="Dissatisfied"/>
      </sharedItems>
    </cacheField>
    <cacheField name="Months (Completed On)" numFmtId="0" databaseField="0">
      <fieldGroup base="0">
        <rangePr groupBy="months" startDate="2024-12-30T06:30:21" endDate="2025-06-02T08:28:28"/>
        <groupItems count="14">
          <s v="&lt;30/12/2024"/>
          <s v="Jan"/>
          <s v="Feb"/>
          <s v="Mar"/>
          <s v="Apr"/>
          <s v="May"/>
          <s v="Jun"/>
          <s v="Jul"/>
          <s v="Aug"/>
          <s v="Sep"/>
          <s v="Oct"/>
          <s v="Nov"/>
          <s v="Dec"/>
          <s v="&gt;2/06/2025"/>
        </groupItems>
      </fieldGroup>
    </cacheField>
    <cacheField name="Quarters (Completed On)" numFmtId="0" databaseField="0">
      <fieldGroup base="0">
        <rangePr groupBy="quarters" startDate="2024-12-30T06:30:21" endDate="2025-06-02T08:28:28"/>
        <groupItems count="6">
          <s v="&lt;30/12/2024"/>
          <s v="Qtr1"/>
          <s v="Qtr2"/>
          <s v="Qtr3"/>
          <s v="Qtr4"/>
          <s v="&gt;2/06/2025"/>
        </groupItems>
      </fieldGroup>
    </cacheField>
    <cacheField name="Years (Completed On)" numFmtId="0" databaseField="0">
      <fieldGroup base="0">
        <rangePr groupBy="years" startDate="2024-12-30T06:30:21" endDate="2025-06-02T08:28:28"/>
        <groupItems count="4">
          <s v="&lt;30/12/2024"/>
          <s v="2024"/>
          <s v="2025"/>
          <s v="&gt;2/06/2025"/>
        </groupItems>
      </fieldGroup>
    </cacheField>
  </cacheFields>
  <extLst>
    <ext xmlns:x14="http://schemas.microsoft.com/office/spreadsheetml/2009/9/main" uri="{725AE2AE-9491-48be-B2B4-4EB974FC3084}">
      <x14:pivotCacheDefinition pivotCacheId="55908916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nor, Martyn Jon" refreshedDate="45987.494224884256" createdVersion="8" refreshedVersion="8" minRefreshableVersion="3" recordCount="77" xr:uid="{26777A99-368E-4B76-A261-0BDCC10A1B5D}">
  <cacheSource type="worksheet">
    <worksheetSource name="SurveyResultsLastWeek"/>
  </cacheSource>
  <cacheFields count="5">
    <cacheField name="Completed On" numFmtId="22">
      <sharedItems containsSemiMixedTypes="0" containsNonDate="0" containsDate="1" containsString="0" minDate="2025-05-26T07:44:59" maxDate="2025-06-01T15:06:38"/>
    </cacheField>
    <cacheField name="Instance" numFmtId="0">
      <sharedItems/>
    </cacheField>
    <cacheField name="Trigger ID" numFmtId="0">
      <sharedItems/>
    </cacheField>
    <cacheField name="Closed by" numFmtId="0">
      <sharedItems count="29">
        <s v="George Knight"/>
        <s v="Shane Kmet"/>
        <s v="Gilbert Noble"/>
        <s v="Raegan Munro"/>
        <s v="Michael Cleary"/>
        <s v="Cameron Horn"/>
        <s v="Fred Shea"/>
        <s v="Zoe O'Brien"/>
        <s v="Matthew Ayers"/>
        <s v="Alex Badcock"/>
        <s v="Jarrod Cartledge"/>
        <s v="Jawad Ashraf"/>
        <s v="Au Huynh" u="1"/>
        <s v="Joseph Hopkins" u="1"/>
        <s v="Light Dadson" u="1"/>
        <s v="Tyler Kerslake" u="1"/>
        <s v="Scott Large" u="1"/>
        <s v="Calem Garity" u="1"/>
        <s v="Joahquin Wilson" u="1"/>
        <s v="Ben Shegog" u="1"/>
        <s v="Craig Reid" u="1"/>
        <s v="Annette Kerpel" u="1"/>
        <s v="Claire Bauer" u="1"/>
        <s v="Rama Ramulu" u="1"/>
        <s v="Sandeep Boyapati" u="1"/>
        <s v="Harrison McGuiness" u="1"/>
        <s v="Chris Uhlmann" u="1"/>
        <s v="Kirsty Cooper" u="1"/>
        <s v="Patrick Direen" u="1"/>
      </sharedItems>
    </cacheField>
    <cacheField name="Metric definition" numFmtId="0">
      <sharedItems count="2">
        <s v="Satisfied"/>
        <s v="Dissatisfied"/>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nor, Martyn Jon" refreshedDate="45987.49422523148" createdVersion="7" refreshedVersion="8" minRefreshableVersion="3" recordCount="1" xr:uid="{990321B9-01EF-4CF7-9B29-3755DB0AF42C}">
  <cacheSource type="worksheet">
    <worksheetSource ref="A1:E1994" sheet="Processed - Per Hour Per Day"/>
  </cacheSource>
  <cacheFields count="5">
    <cacheField name="Number" numFmtId="0">
      <sharedItems containsNonDate="0" containsString="0" containsBlank="1"/>
    </cacheField>
    <cacheField name="Date" numFmtId="14">
      <sharedItems containsNonDate="0" containsDate="1" containsString="0" containsBlank="1" minDate="2022-10-17T00:00:00" maxDate="2024-06-08T00:00:00" count="203">
        <m/>
        <d v="2024-06-05T00:00:00" u="1"/>
        <d v="2024-06-04T00:00:00" u="1"/>
        <d v="2024-06-03T00:00:00" u="1"/>
        <d v="2024-06-07T00:00:00" u="1"/>
        <d v="2024-06-06T00:00:00" u="1"/>
        <d v="2024-05-30T00:00:00" u="1"/>
        <d v="2024-05-31T00:00:00" u="1"/>
        <d v="2024-05-29T00:00:00" u="1"/>
        <d v="2024-05-27T00:00:00" u="1"/>
        <d v="2024-05-28T00:00:00" u="1"/>
        <d v="2024-01-11T00:00:00" u="1"/>
        <d v="2024-01-12T00:00:00" u="1"/>
        <d v="2024-01-10T00:00:00" u="1"/>
        <d v="2024-01-09T00:00:00" u="1"/>
        <d v="2024-01-08T00:00:00" u="1"/>
        <d v="2022-11-18T00:00:00" u="1"/>
        <d v="2023-01-18T00:00:00" u="1"/>
        <d v="2023-12-04T00:00:00" u="1"/>
        <d v="2022-12-23T00:00:00" u="1"/>
        <d v="2023-02-23T00:00:00" u="1"/>
        <d v="2023-04-14T00:00:00" u="1"/>
        <d v="2023-06-05T00:00:00" u="1"/>
        <d v="2023-03-28T00:00:00" u="1"/>
        <d v="2023-09-01T00:00:00" u="1"/>
        <d v="2022-11-11T00:00:00" u="1"/>
        <d v="2023-01-11T00:00:00" u="1"/>
        <d v="2022-10-25T00:00:00" u="1"/>
        <d v="2022-12-16T00:00:00" u="1"/>
        <d v="2023-02-16T00:00:00" u="1"/>
        <d v="2023-09-20T00:00:00" u="1"/>
        <d v="2023-11-11T00:00:00" u="1"/>
        <d v="2022-11-30T00:00:00" u="1"/>
        <d v="2023-01-30T00:00:00" u="1"/>
        <d v="2023-03-21T00:00:00" u="1"/>
        <d v="2022-11-04T00:00:00" u="1"/>
        <d v="2023-01-04T00:00:00" u="1"/>
        <d v="2023-04-26T00:00:00" u="1"/>
        <d v="2023-08-08T00:00:00" u="1"/>
        <d v="2023-11-30T00:00:00" u="1"/>
        <d v="2022-10-18T00:00:00" u="1"/>
        <d v="2022-12-09T00:00:00" u="1"/>
        <d v="2023-02-09T00:00:00" u="1"/>
        <d v="2023-09-13T00:00:00" u="1"/>
        <d v="2022-11-23T00:00:00" u="1"/>
        <d v="2023-01-23T00:00:00" u="1"/>
        <d v="2023-05-05T00:00:00" u="1"/>
        <d v="2023-04-19T00:00:00" u="1"/>
        <d v="2023-11-23T00:00:00" u="1"/>
        <d v="2022-12-02T00:00:00" u="1"/>
        <d v="2023-02-02T00:00:00" u="1"/>
        <d v="2023-09-06T00:00:00" u="1"/>
        <d v="2022-11-16T00:00:00" u="1"/>
        <d v="2023-01-16T00:00:00" u="1"/>
        <d v="2022-12-21T00:00:00" u="1"/>
        <d v="2023-02-21T00:00:00" u="1"/>
        <d v="2023-04-12T00:00:00" u="1"/>
        <d v="2023-10-30T00:00:00" u="1"/>
        <d v="2022-11-09T00:00:00" u="1"/>
        <d v="2023-01-09T00:00:00" u="1"/>
        <d v="2023-06-22T00:00:00" u="1"/>
        <d v="2022-12-14T00:00:00" u="1"/>
        <d v="2023-02-14T00:00:00" u="1"/>
        <d v="2023-04-05T00:00:00" u="1"/>
        <d v="2023-09-18T00:00:00" u="1"/>
        <d v="2023-11-09T00:00:00" u="1"/>
        <d v="2022-11-28T00:00:00" u="1"/>
        <d v="2022-11-02T00:00:00" u="1"/>
        <d v="2023-04-24T00:00:00" u="1"/>
        <d v="2023-06-15T00:00:00" u="1"/>
        <d v="2023-11-28T00:00:00" u="1"/>
        <d v="2022-12-07T00:00:00" u="1"/>
        <d v="2023-02-07T00:00:00" u="1"/>
        <d v="2023-09-11T00:00:00" u="1"/>
        <d v="2023-11-02T00:00:00" u="1"/>
        <d v="2022-11-21T00:00:00" u="1"/>
        <d v="2023-05-03T00:00:00" u="1"/>
        <d v="2023-04-17T00:00:00" u="1"/>
        <d v="2023-06-08T00:00:00" u="1"/>
        <d v="2023-11-21T00:00:00" u="1"/>
        <d v="2023-03-31T00:00:00" u="1"/>
        <d v="2023-09-04T00:00:00" u="1"/>
        <d v="2022-11-14T00:00:00" u="1"/>
        <d v="2022-10-28T00:00:00" u="1"/>
        <d v="2022-12-19T00:00:00" u="1"/>
        <d v="2023-03-24T00:00:00" u="1"/>
        <d v="2022-11-07T00:00:00" u="1"/>
        <d v="2023-06-20T00:00:00" u="1"/>
        <d v="2023-08-11T00:00:00" u="1"/>
        <d v="2022-10-21T00:00:00" u="1"/>
        <d v="2022-12-12T00:00:00" u="1"/>
        <d v="2023-04-03T00:00:00" u="1"/>
        <d v="2023-11-07T00:00:00" u="1"/>
        <d v="2023-08-30T00:00:00" u="1"/>
        <d v="2023-06-13T00:00:00" u="1"/>
        <d v="2022-12-05T00:00:00" u="1"/>
        <d v="2023-01-19T00:00:00" u="1"/>
        <d v="2023-05-01T00:00:00" u="1"/>
        <d v="2023-02-24T00:00:00" u="1"/>
        <d v="2023-06-06T00:00:00" u="1"/>
        <d v="2023-03-29T00:00:00" u="1"/>
        <d v="2023-01-12T00:00:00" u="1"/>
        <d v="2023-06-25T00:00:00" u="1"/>
        <d v="2022-10-26T00:00:00" u="1"/>
        <d v="2023-02-17T00:00:00" u="1"/>
        <d v="2023-09-21T00:00:00" u="1"/>
        <d v="2023-11-12T00:00:00" u="1"/>
        <d v="2023-01-31T00:00:00" u="1"/>
        <d v="2023-03-22T00:00:00" u="1"/>
        <d v="2023-01-05T00:00:00" u="1"/>
        <d v="2023-04-27T00:00:00" u="1"/>
        <d v="2023-08-09T00:00:00" u="1"/>
        <d v="2022-10-19T00:00:00" u="1"/>
        <d v="2023-02-10T00:00:00" u="1"/>
        <d v="2023-09-14T00:00:00" u="1"/>
        <d v="2022-11-24T00:00:00" u="1"/>
        <d v="2023-01-24T00:00:00" u="1"/>
        <d v="2023-08-28T00:00:00" u="1"/>
        <d v="2023-04-20T00:00:00" u="1"/>
        <d v="2023-11-24T00:00:00" u="1"/>
        <d v="2023-02-03T00:00:00" u="1"/>
        <d v="2023-09-07T00:00:00" u="1"/>
        <d v="2022-11-17T00:00:00" u="1"/>
        <d v="2023-01-17T00:00:00" u="1"/>
        <d v="2023-12-03T00:00:00" u="1"/>
        <d v="2022-10-31T00:00:00" u="1"/>
        <d v="2022-12-22T00:00:00" u="1"/>
        <d v="2023-02-22T00:00:00" u="1"/>
        <d v="2023-04-13T00:00:00" u="1"/>
        <d v="2023-03-27T00:00:00" u="1"/>
        <d v="2023-10-31T00:00:00" u="1"/>
        <d v="2022-11-10T00:00:00" u="1"/>
        <d v="2023-01-10T00:00:00" u="1"/>
        <d v="2023-06-23T00:00:00" u="1"/>
        <d v="2023-08-14T00:00:00" u="1"/>
        <d v="2022-10-24T00:00:00" u="1"/>
        <d v="2022-12-15T00:00:00" u="1"/>
        <d v="2023-02-15T00:00:00" u="1"/>
        <d v="2023-04-06T00:00:00" u="1"/>
        <d v="2023-09-19T00:00:00" u="1"/>
        <d v="2023-11-10T00:00:00" u="1"/>
        <d v="2022-11-29T00:00:00" u="1"/>
        <d v="2023-03-20T00:00:00" u="1"/>
        <d v="2022-11-03T00:00:00" u="1"/>
        <d v="2023-01-03T00:00:00" u="1"/>
        <d v="2023-04-25T00:00:00" u="1"/>
        <d v="2023-06-16T00:00:00" u="1"/>
        <d v="2023-08-07T00:00:00" u="1"/>
        <d v="2023-11-29T00:00:00" u="1"/>
        <d v="2022-10-17T00:00:00" u="1"/>
        <d v="2022-12-08T00:00:00" u="1"/>
        <d v="2023-02-08T00:00:00" u="1"/>
        <d v="2023-09-12T00:00:00" u="1"/>
        <d v="2023-11-03T00:00:00" u="1"/>
        <d v="2022-11-22T00:00:00" u="1"/>
        <d v="2023-05-04T00:00:00" u="1"/>
        <d v="2023-04-18T00:00:00" u="1"/>
        <d v="2023-06-09T00:00:00" u="1"/>
        <d v="2023-11-22T00:00:00" u="1"/>
        <d v="2022-12-01T00:00:00" u="1"/>
        <d v="2023-02-01T00:00:00" u="1"/>
        <d v="2023-09-05T00:00:00" u="1"/>
        <d v="2022-11-15T00:00:00" u="1"/>
        <d v="2023-12-01T00:00:00" u="1"/>
        <d v="2022-12-20T00:00:00" u="1"/>
        <d v="2023-02-20T00:00:00" u="1"/>
        <d v="2023-04-11T00:00:00" u="1"/>
        <d v="2022-11-08T00:00:00" u="1"/>
        <d v="2023-06-21T00:00:00" u="1"/>
        <d v="2022-12-13T00:00:00" u="1"/>
        <d v="2023-02-13T00:00:00" u="1"/>
        <d v="2023-04-04T00:00:00" u="1"/>
        <d v="2023-11-08T00:00:00" u="1"/>
        <d v="2023-01-27T00:00:00" u="1"/>
        <d v="2023-08-31T00:00:00" u="1"/>
        <d v="2022-11-01T00:00:00" u="1"/>
        <d v="2023-06-14T00:00:00" u="1"/>
        <d v="2023-11-27T00:00:00" u="1"/>
        <d v="2022-12-06T00:00:00" u="1"/>
        <d v="2023-02-06T00:00:00" u="1"/>
        <d v="2023-11-01T00:00:00" u="1"/>
        <d v="2023-01-20T00:00:00" u="1"/>
        <d v="2023-05-02T00:00:00" u="1"/>
        <d v="2023-06-07T00:00:00" u="1"/>
        <d v="2023-11-20T00:00:00" u="1"/>
        <d v="2023-03-30T00:00:00" u="1"/>
        <d v="2023-01-13T00:00:00" u="1"/>
        <d v="2022-10-27T00:00:00" u="1"/>
        <d v="2023-09-22T00:00:00" u="1"/>
        <d v="2023-03-23T00:00:00" u="1"/>
        <d v="2023-01-06T00:00:00" u="1"/>
        <d v="2023-04-28T00:00:00" u="1"/>
        <d v="2023-06-19T00:00:00" u="1"/>
        <d v="2023-08-10T00:00:00" u="1"/>
        <d v="2022-10-20T00:00:00" u="1"/>
        <d v="2023-09-15T00:00:00" u="1"/>
        <d v="2023-11-06T00:00:00" u="1"/>
        <d v="2022-11-25T00:00:00" u="1"/>
        <d v="2023-01-25T00:00:00" u="1"/>
        <d v="2023-08-29T00:00:00" u="1"/>
        <d v="2023-04-21T00:00:00" u="1"/>
        <d v="2023-06-12T00:00:00" u="1"/>
        <d v="2023-09-08T00:00:00" u="1"/>
      </sharedItems>
    </cacheField>
    <cacheField name="Name" numFmtId="0">
      <sharedItems containsNonDate="0" containsBlank="1" count="20">
        <m/>
        <s v="Light Dadson" u="1"/>
        <s v="Gilbert Noble" u="1"/>
        <s v="Shane Kmet" u="1"/>
        <s v="Zoe O'Brien" u="1"/>
        <s v="Martyn Connor" u="1"/>
        <s v="Michael Cleary" u="1"/>
        <s v="Raegan Munro" u="1"/>
        <s v="Jarred Dahl" u="1"/>
        <s v="Scott Large" u="1"/>
        <s v="George Knight" u="1"/>
        <s v="Fred Shea" u="1"/>
        <s v="Xander Brett" u="1"/>
        <s v="Johan Dadson" u="1"/>
        <s v="Cameron Horn" u="1"/>
        <s v="Joel Baker" u="1"/>
        <s v="Rob Gordon" u="1"/>
        <s v="Matthew Zimic" u="1"/>
        <s v="Alex Dennison" u="1"/>
        <s v="Alison Stewart" u="1"/>
      </sharedItems>
    </cacheField>
    <cacheField name="Hour" numFmtId="0">
      <sharedItems containsNonDate="0" containsString="0" containsBlank="1" containsNumber="1" containsInteger="1" minValue="0" maxValue="23" count="21">
        <m/>
        <n v="6" u="1"/>
        <n v="7" u="1"/>
        <n v="8" u="1"/>
        <n v="9" u="1"/>
        <n v="10" u="1"/>
        <n v="11" u="1"/>
        <n v="12" u="1"/>
        <n v="13" u="1"/>
        <n v="14" u="1"/>
        <n v="15" u="1"/>
        <n v="16" u="1"/>
        <n v="17" u="1"/>
        <n v="18" u="1"/>
        <n v="19" u="1"/>
        <n v="5" u="1"/>
        <n v="0" u="1"/>
        <n v="20" u="1"/>
        <n v="21" u="1"/>
        <n v="22" u="1"/>
        <n v="23" u="1"/>
      </sharedItems>
    </cacheField>
    <cacheField name="Uniqu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n, Cameron" refreshedDate="45992.346404745367" createdVersion="8" refreshedVersion="8" minRefreshableVersion="3" recordCount="852" xr:uid="{5ECA27EE-612B-442C-9E01-12742F117140}">
  <cacheSource type="worksheet">
    <worksheetSource name="WeeklyCallData"/>
  </cacheSource>
  <cacheFields count="37">
    <cacheField name="Week Ending" numFmtId="14">
      <sharedItems containsDate="1" containsBlank="1" containsMixedTypes="1" minDate="2023-10-06T00:00:00" maxDate="2025-11-29T00:00:00" count="99">
        <d v="2023-10-06T00:00:00"/>
        <d v="2023-10-13T00:00:00"/>
        <d v="2023-10-20T00:00:00"/>
        <d v="2023-10-27T00:00:00"/>
        <d v="2023-11-03T00:00:00"/>
        <d v="2023-11-10T00:00:00"/>
        <d v="2023-11-17T00:00:00"/>
        <d v="2023-11-24T00:00:00"/>
        <d v="2023-12-01T00:00:00"/>
        <d v="2023-12-08T00:00:00"/>
        <d v="2023-12-15T00:00:00"/>
        <d v="2023-12-22T00:00:00"/>
        <d v="2023-12-29T00:00:00"/>
        <d v="2024-01-05T00:00:00"/>
        <d v="2024-01-12T00:00:00"/>
        <d v="2024-01-19T00:00:00"/>
        <d v="2024-01-21T00:00:00"/>
        <d v="2024-01-26T00:00:00"/>
        <d v="2024-02-02T00:00:00"/>
        <d v="2024-02-04T00:00:00"/>
        <d v="2024-02-09T00:00:00"/>
        <d v="2024-02-16T00:00:00"/>
        <d v="2024-02-23T00:00:00"/>
        <d v="2024-03-01T00:00:00"/>
        <d v="2024-03-08T00:00:00"/>
        <d v="2024-03-15T00:00:00"/>
        <d v="2024-03-22T00:00:00"/>
        <d v="2024-06-26T00:00:00"/>
        <s v=";"/>
        <s v="?"/>
        <m/>
        <d v="2024-04-05T00:00:00"/>
        <d v="2024-04-12T00:00:00"/>
        <d v="2024-04-19T00:00:00"/>
        <d v="2024-04-26T00:00:00"/>
        <d v="2024-05-03T00:00:00"/>
        <d v="2024-05-10T00:00:00"/>
        <d v="2024-05-17T00:00:00"/>
        <d v="2024-05-24T00:00:00"/>
        <d v="2024-05-31T00:00:00"/>
        <d v="2024-06-07T00:00:00"/>
        <d v="2024-06-14T00:00:00"/>
        <d v="2024-06-21T00:00:00"/>
        <d v="2024-07-12T00:00:00"/>
        <d v="2024-07-05T00:00:00"/>
        <d v="2024-06-28T00:00:00"/>
        <d v="2024-07-19T00:00:00"/>
        <d v="2024-07-26T00:00:00"/>
        <d v="2024-07-02T00:00:00"/>
        <d v="2024-08-02T00:00:00"/>
        <d v="2024-07-09T00:00:00"/>
        <d v="2024-08-09T00:00:00"/>
        <d v="2024-07-16T00:00:00"/>
        <d v="2024-08-16T00:00:00"/>
        <d v="2024-08-23T00:00:00"/>
        <d v="2024-08-30T00:00:00"/>
        <d v="2024-09-05T00:00:00"/>
        <d v="2024-09-13T00:00:00"/>
        <d v="2024-10-04T00:00:00"/>
        <d v="2024-10-11T00:00:00"/>
        <d v="2024-10-18T00:00:00"/>
        <d v="2024-10-25T00:00:00"/>
        <d v="2024-11-01T00:00:00"/>
        <d v="2024-11-09T00:00:00"/>
        <d v="2024-11-16T00:00:00"/>
        <d v="2024-11-22T00:00:00"/>
        <d v="2025-01-03T00:00:00"/>
        <d v="2025-01-10T00:00:00"/>
        <d v="2025-01-17T00:00:00"/>
        <d v="2025-01-24T00:00:00"/>
        <d v="2025-01-31T00:00:00"/>
        <d v="2025-02-07T00:00:00"/>
        <d v="2025-02-14T00:00:00"/>
        <d v="2025-02-21T00:00:00"/>
        <d v="2025-02-28T00:00:00"/>
        <d v="2025-03-07T00:00:00"/>
        <d v="2025-03-14T00:00:00"/>
        <d v="2025-04-04T00:00:00"/>
        <d v="2025-03-23T00:00:00"/>
        <d v="2025-04-11T00:00:00"/>
        <d v="2025-04-18T00:00:00"/>
        <d v="2025-04-25T00:00:00"/>
        <d v="2025-05-02T00:00:00"/>
        <d v="2025-05-09T00:00:00"/>
        <d v="2025-05-16T00:00:00"/>
        <d v="2025-05-23T00:00:00"/>
        <d v="2025-05-30T00:00:00"/>
        <d v="2025-06-06T00:00:00"/>
        <d v="2025-06-13T00:00:00"/>
        <d v="2025-09-26T00:00:00"/>
        <d v="2025-10-03T00:00:00"/>
        <d v="2025-10-10T00:00:00"/>
        <d v="2025-10-17T00:00:00"/>
        <d v="2025-10-24T00:00:00"/>
        <d v="2025-10-31T00:00:00"/>
        <d v="2025-11-07T00:00:00"/>
        <d v="2025-11-14T00:00:00"/>
        <d v="2025-11-21T00:00:00"/>
        <d v="2025-11-28T00:00:00"/>
      </sharedItems>
    </cacheField>
    <cacheField name="Days Worked" numFmtId="0">
      <sharedItems containsString="0" containsBlank="1" containsNumber="1" minValue="0" maxValue="5"/>
    </cacheField>
    <cacheField name="Agent" numFmtId="0">
      <sharedItems containsBlank="1" count="26">
        <s v="BRETT Xander"/>
        <s v="CLEARY Michael"/>
        <s v="DADSON Johan"/>
        <s v="DAHL Jarred"/>
        <s v="HORN Cameron"/>
        <s v="KMET Shane"/>
        <s v="NOBLE Gilbert"/>
        <s v="O'BRIEN Zoe"/>
        <s v="SHEA Frederic"/>
        <s v="KNIGHT George"/>
        <s v="LARGE Scott"/>
        <s v="DADSON Light"/>
        <s v="KNIGHT Edward"/>
        <s v="MUNRO Raegan"/>
        <s v="BADCOCK Alexande"/>
        <s v="BRYAN Liam"/>
        <s v="CLEARY" u="1"/>
        <s v="DADSON" u="1"/>
        <s v="KMET" u="1"/>
        <s v="KNIGHT" u="1"/>
        <s v="LARGE" u="1"/>
        <s v="MUNRO" u="1"/>
        <s v="NOBLE" u="1"/>
        <s v="O'BRIEN" u="1"/>
        <s v="SHEA" u="1"/>
        <m u="1"/>
      </sharedItems>
    </cacheField>
    <cacheField name="Inbound calls" numFmtId="0">
      <sharedItems containsSemiMixedTypes="0" containsString="0" containsNumber="1" containsInteger="1" minValue="0" maxValue="460"/>
    </cacheField>
    <cacheField name="Outbound Calls" numFmtId="0">
      <sharedItems containsSemiMixedTypes="0" containsString="0" containsNumber="1" containsInteger="1" minValue="0" maxValue="133"/>
    </cacheField>
    <cacheField name="Total Calls" numFmtId="0">
      <sharedItems containsSemiMixedTypes="0" containsString="0" containsNumber="1" containsInteger="1" minValue="0" maxValue="515"/>
    </cacheField>
    <cacheField name="Withdrawal" numFmtId="165">
      <sharedItems containsSemiMixedTypes="0" containsNonDate="0" containsDate="1" containsString="0" minDate="1899-12-30T00:00:00" maxDate="1900-01-03T05:57:33"/>
    </cacheField>
    <cacheField name="Lunch" numFmtId="165">
      <sharedItems containsSemiMixedTypes="0" containsNonDate="0" containsDate="1" containsString="0" minDate="1899-12-30T00:00:00" maxDate="1899-12-30T22:21:13"/>
    </cacheField>
    <cacheField name="Break" numFmtId="165">
      <sharedItems containsSemiMixedTypes="0" containsNonDate="0" containsDate="1" containsString="0" minDate="1899-12-30T00:00:00" maxDate="1899-12-30T12:48:58"/>
    </cacheField>
    <cacheField name="Restroom" numFmtId="165">
      <sharedItems containsSemiMixedTypes="0" containsNonDate="0" containsDate="1" containsString="0" minDate="1899-12-30T00:00:00" maxDate="1899-12-30T08:29:11"/>
    </cacheField>
    <cacheField name="Escalation" numFmtId="165">
      <sharedItems containsSemiMixedTypes="0" containsNonDate="0" containsDate="1" containsString="0" minDate="1899-12-30T00:00:00" maxDate="1899-12-30T07:17:54"/>
    </cacheField>
    <cacheField name="OBCall/Senior" numFmtId="165">
      <sharedItems containsSemiMixedTypes="0" containsNonDate="0" containsDate="1" containsString="0" minDate="1899-12-30T00:00:00" maxDate="1900-01-03T05:06:52"/>
    </cacheField>
    <cacheField name="Project/OBCall" numFmtId="165">
      <sharedItems containsSemiMixedTypes="0" containsNonDate="0" containsDate="1" containsString="0" minDate="1899-12-30T00:00:00" maxDate="1899-12-30T17:09:27"/>
    </cacheField>
    <cacheField name="Meeting/Project" numFmtId="165">
      <sharedItems containsSemiMixedTypes="0" containsNonDate="0" containsDate="1" containsString="0" minDate="1899-12-30T00:00:00" maxDate="1899-12-30T22:11:00"/>
    </cacheField>
    <cacheField name="Senior - QA" numFmtId="165">
      <sharedItems containsSemiMixedTypes="0" containsNonDate="0" containsDate="1" containsString="0" minDate="1899-12-30T00:00:00" maxDate="1899-12-31T00:00:00"/>
    </cacheField>
    <cacheField name="Wrap" numFmtId="165">
      <sharedItems containsSemiMixedTypes="0" containsNonDate="0" containsDate="1" containsString="0" minDate="1899-12-30T00:00:00" maxDate="1899-12-30T10:58:17"/>
    </cacheField>
    <cacheField name="Timed out Calls" numFmtId="0">
      <sharedItems containsSemiMixedTypes="0" containsDate="1" containsString="0" containsMixedTypes="1" minDate="1899-12-31T00:00:00" maxDate="1899-12-31T00:01:04"/>
    </cacheField>
    <cacheField name="AHT" numFmtId="165">
      <sharedItems containsDate="1" containsMixedTypes="1" minDate="1899-12-30T00:00:00" maxDate="1899-12-30T02:16:43"/>
    </cacheField>
    <cacheField name="Blank 1" numFmtId="165">
      <sharedItems containsNonDate="0" containsDate="1" containsString="0" containsBlank="1" minDate="1899-12-30T00:00:00" maxDate="1899-12-30T17:00:58"/>
    </cacheField>
    <cacheField name="Blank 2" numFmtId="165">
      <sharedItems containsNonDate="0" containsString="0" containsBlank="1"/>
    </cacheField>
    <cacheField name="Blank 3" numFmtId="165">
      <sharedItems containsNonDate="0" containsString="0" containsBlank="1"/>
    </cacheField>
    <cacheField name="Blank 4" numFmtId="165">
      <sharedItems containsNonDate="0" containsString="0" containsBlank="1"/>
    </cacheField>
    <cacheField name="Blank 5" numFmtId="165">
      <sharedItems containsNonDate="0" containsString="0" containsBlank="1"/>
    </cacheField>
    <cacheField name="Logged In" numFmtId="165">
      <sharedItems containsNonDate="0" containsDate="1" containsString="0" containsBlank="1" minDate="1899-12-30T00:00:00" maxDate="1900-01-06T17:01:58"/>
    </cacheField>
    <cacheField name="Inbound Calls Per Day" numFmtId="2">
      <sharedItems containsMixedTypes="1" containsNumber="1" minValue="0" maxValue="98"/>
    </cacheField>
    <cacheField name="Outbound Calls Per Day" numFmtId="2">
      <sharedItems containsMixedTypes="1" containsNumber="1" minValue="0" maxValue="26.6"/>
    </cacheField>
    <cacheField name="Withdraw Per Day" numFmtId="165">
      <sharedItems containsDate="1" containsMixedTypes="1" minDate="1899-12-30T00:00:00" maxDate="1899-12-30T20:23:31"/>
    </cacheField>
    <cacheField name="Lunch per Day" numFmtId="0">
      <sharedItems containsDate="1" containsMixedTypes="1" minDate="1899-12-30T00:00:00" maxDate="1899-12-30T05:02:27"/>
    </cacheField>
    <cacheField name="Break per Day" numFmtId="0">
      <sharedItems containsDate="1" containsMixedTypes="1" minDate="1899-12-30T00:00:00" maxDate="1899-12-30T02:33:48"/>
    </cacheField>
    <cacheField name="Restroom per Day" numFmtId="0">
      <sharedItems containsDate="1" containsMixedTypes="1" minDate="1899-12-30T00:00:00" maxDate="1899-12-30T02:07:18"/>
    </cacheField>
    <cacheField name="Escalation per Day" numFmtId="0">
      <sharedItems containsDate="1" containsMixedTypes="1" minDate="1899-12-30T00:00:00" maxDate="1899-12-30T00:27:04"/>
    </cacheField>
    <cacheField name="OBCall/Senior per Day" numFmtId="0">
      <sharedItems containsDate="1" containsMixedTypes="1" minDate="1899-12-30T00:00:00" maxDate="1899-12-31T00:00:00"/>
    </cacheField>
    <cacheField name="Project/OBCall per Day" numFmtId="0">
      <sharedItems containsDate="1" containsMixedTypes="1" minDate="1899-12-30T00:00:00" maxDate="1899-12-30T03:25:53"/>
    </cacheField>
    <cacheField name="Meeting/Project per Day" numFmtId="0">
      <sharedItems containsDate="1" containsMixedTypes="1" minDate="1899-12-30T00:00:00" maxDate="1899-12-30T04:20:56"/>
    </cacheField>
    <cacheField name="Senior - QA per Day" numFmtId="0">
      <sharedItems containsDate="1" containsMixedTypes="1" minDate="1899-12-30T00:00:00" maxDate="1899-12-31T00:00:00"/>
    </cacheField>
    <cacheField name="Wrap per Day" numFmtId="0">
      <sharedItems containsDate="1" containsMixedTypes="1" minDate="1899-12-30T00:00:00" maxDate="1899-12-30T02:11:39"/>
    </cacheField>
    <cacheField name="Logged In per Day" numFmtId="166">
      <sharedItems containsDate="1" containsMixedTypes="1" minDate="1899-12-30T00:00:00" maxDate="1899-12-31T17:50:1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n, Cameron" refreshedDate="46007.395432754631" createdVersion="7" refreshedVersion="8" minRefreshableVersion="3" recordCount="1993" xr:uid="{CCC8347C-BEE6-415F-B066-ABF10366088A}">
  <cacheSource type="worksheet">
    <worksheetSource name="Processed___Per_Hour_Per_Day"/>
  </cacheSource>
  <cacheFields count="5">
    <cacheField name="Number" numFmtId="0">
      <sharedItems/>
    </cacheField>
    <cacheField name="Date" numFmtId="14">
      <sharedItems containsSemiMixedTypes="0" containsNonDate="0" containsDate="1" containsString="0" minDate="2022-01-04T00:00:00" maxDate="2025-12-15T00:00:00" count="952">
        <d v="2025-12-08T00:00:00"/>
        <d v="2025-12-10T00:00:00"/>
        <d v="2025-12-12T00:00:00"/>
        <d v="2025-12-11T00:00:00"/>
        <d v="2025-12-09T00:00:00"/>
        <d v="2025-12-14T00:00:00"/>
        <d v="2025-12-03T00:00:00" u="1"/>
        <d v="2025-12-04T00:00:00" u="1"/>
        <d v="2025-12-02T00:00:00" u="1"/>
        <d v="2025-12-05T00:00:00" u="1"/>
        <d v="2025-12-01T00:00:00" u="1"/>
        <d v="2025-12-07T00:00:00" u="1"/>
        <d v="2025-12-06T00:00:00" u="1"/>
        <d v="2025-11-30T00:00:00" u="1"/>
        <d v="2025-11-28T00:00:00" u="1"/>
        <d v="2025-11-26T00:00:00" u="1"/>
        <d v="2025-11-27T00:00:00" u="1"/>
        <d v="2025-11-25T00:00:00" u="1"/>
        <d v="2025-11-24T00:00:00" u="1"/>
        <d v="2025-11-29T00:00:00" u="1"/>
        <d v="2025-11-23T00:00:00" u="1"/>
        <d v="2025-11-17T00:00:00" u="1"/>
        <d v="2025-11-22T00:00:00" u="1"/>
        <d v="2025-11-20T00:00:00" u="1"/>
        <d v="2025-11-19T00:00:00" u="1"/>
        <d v="2025-11-18T00:00:00" u="1"/>
        <d v="2025-11-21T00:00:00" u="1"/>
        <d v="2025-11-10T00:00:00" u="1"/>
        <d v="2025-11-14T00:00:00" u="1"/>
        <d v="2025-11-13T00:00:00" u="1"/>
        <d v="2025-11-12T00:00:00" u="1"/>
        <d v="2025-11-11T00:00:00" u="1"/>
        <d v="2025-11-16T00:00:00" u="1"/>
        <d v="2025-11-15T00:00:00" u="1"/>
        <d v="2025-11-07T00:00:00" u="1"/>
        <d v="2025-11-06T00:00:00" u="1"/>
        <d v="2025-11-04T00:00:00" u="1"/>
        <d v="2025-11-03T00:00:00" u="1"/>
        <d v="2025-11-05T00:00:00" u="1"/>
        <d v="2025-11-08T00:00:00" u="1"/>
        <d v="2025-11-09T00:00:00" u="1"/>
        <d v="2025-10-30T00:00:00" u="1"/>
        <d v="2025-10-29T00:00:00" u="1"/>
        <d v="2025-10-31T00:00:00" u="1"/>
        <d v="2025-10-27T00:00:00" u="1"/>
        <d v="2025-10-28T00:00:00" u="1"/>
        <d v="2025-11-02T00:00:00" u="1"/>
        <d v="2025-10-21T00:00:00" u="1"/>
        <d v="2025-10-22T00:00:00" u="1"/>
        <d v="2025-10-20T00:00:00" u="1"/>
        <d v="2025-10-24T00:00:00" u="1"/>
        <d v="2025-10-23T00:00:00" u="1"/>
        <d v="2025-10-13T00:00:00" u="1"/>
        <d v="2025-10-16T00:00:00" u="1"/>
        <d v="2025-10-15T00:00:00" u="1"/>
        <d v="2025-10-14T00:00:00" u="1"/>
        <d v="2025-10-17T00:00:00" u="1"/>
        <d v="2025-10-07T00:00:00" u="1"/>
        <d v="2025-10-06T00:00:00" u="1"/>
        <d v="2025-10-09T00:00:00" u="1"/>
        <d v="2025-10-10T00:00:00" u="1"/>
        <d v="2025-10-08T00:00:00" u="1"/>
        <d v="2025-10-12T00:00:00" u="1"/>
        <d v="2025-10-05T00:00:00" u="1"/>
        <d v="2025-10-01T00:00:00" u="1"/>
        <d v="2025-09-29T00:00:00" u="1"/>
        <d v="2025-10-03T00:00:00" u="1"/>
        <d v="2025-10-02T00:00:00" u="1"/>
        <d v="2025-09-30T00:00:00" u="1"/>
        <d v="2025-10-04T00:00:00" u="1"/>
        <d v="2025-09-27T00:00:00" u="1"/>
        <d v="2025-09-24T00:00:00" u="1"/>
        <d v="2025-09-26T00:00:00" u="1"/>
        <d v="2025-09-25T00:00:00" u="1"/>
        <d v="2025-09-22T00:00:00" u="1"/>
        <d v="2025-09-23T00:00:00" u="1"/>
        <d v="2025-09-28T00:00:00" u="1"/>
        <d v="2025-09-19T00:00:00" u="1"/>
        <d v="2025-09-17T00:00:00" u="1"/>
        <d v="2025-09-16T00:00:00" u="1"/>
        <d v="2025-09-18T00:00:00" u="1"/>
        <d v="2025-09-15T00:00:00" u="1"/>
        <d v="2025-09-13T00:00:00" u="1"/>
        <d v="2025-09-12T00:00:00" u="1"/>
        <d v="2025-09-14T00:00:00" u="1"/>
        <d v="2025-09-11T00:00:00" u="1"/>
        <d v="2025-09-10T00:00:00" u="1"/>
        <d v="2025-09-09T00:00:00" u="1"/>
        <d v="2025-09-08T00:00:00" u="1"/>
        <d v="2025-09-04T00:00:00" u="1"/>
        <d v="2025-09-03T00:00:00" u="1"/>
        <d v="2025-09-01T00:00:00" u="1"/>
        <d v="2025-09-05T00:00:00" u="1"/>
        <d v="2025-09-02T00:00:00" u="1"/>
        <d v="2025-08-27T00:00:00" u="1"/>
        <d v="2025-08-26T00:00:00" u="1"/>
        <d v="2025-08-28T00:00:00" u="1"/>
        <d v="2025-08-29T00:00:00" u="1"/>
        <d v="2025-08-25T00:00:00" u="1"/>
        <d v="2025-08-21T00:00:00" u="1"/>
        <d v="2025-08-20T00:00:00" u="1"/>
        <d v="2025-08-19T00:00:00" u="1"/>
        <d v="2025-08-22T00:00:00" u="1"/>
        <d v="2025-08-18T00:00:00" u="1"/>
        <d v="2025-08-13T00:00:00" u="1"/>
        <d v="2025-08-12T00:00:00" u="1"/>
        <d v="2025-08-15T00:00:00" u="1"/>
        <d v="2025-08-14T00:00:00" u="1"/>
        <d v="2025-08-11T00:00:00" u="1"/>
        <d v="2025-08-17T00:00:00" u="1"/>
        <d v="2025-08-05T00:00:00" u="1"/>
        <d v="2025-08-04T00:00:00" u="1"/>
        <d v="2025-08-07T00:00:00" u="1"/>
        <d v="2025-08-06T00:00:00" u="1"/>
        <d v="2025-08-08T00:00:00" u="1"/>
        <d v="2025-08-03T00:00:00" u="1"/>
        <d v="2025-08-02T00:00:00" u="1"/>
        <d v="2025-08-01T00:00:00" u="1"/>
        <d v="2025-07-29T00:00:00" u="1"/>
        <d v="2025-07-30T00:00:00" u="1"/>
        <d v="2025-07-28T00:00:00" u="1"/>
        <d v="2025-07-31T00:00:00" u="1"/>
        <d v="2025-07-25T00:00:00" u="1"/>
        <d v="2025-07-24T00:00:00" u="1"/>
        <d v="2025-07-23T00:00:00" u="1"/>
        <d v="2025-07-22T00:00:00" u="1"/>
        <d v="2025-07-21T00:00:00" u="1"/>
        <d v="2025-07-27T00:00:00" u="1"/>
        <d v="2025-07-18T00:00:00" u="1"/>
        <d v="2025-07-19T00:00:00" u="1"/>
        <d v="2025-07-20T00:00:00" u="1"/>
        <d v="2025-07-17T00:00:00" u="1"/>
        <d v="2025-07-16T00:00:00" u="1"/>
        <d v="2025-07-15T00:00:00" u="1"/>
        <d v="2025-07-14T00:00:00" u="1"/>
        <d v="2025-07-09T00:00:00" u="1"/>
        <d v="2025-07-11T00:00:00" u="1"/>
        <d v="2025-07-10T00:00:00" u="1"/>
        <d v="2025-07-08T00:00:00" u="1"/>
        <d v="2025-07-07T00:00:00" u="1"/>
        <d v="2025-07-01T00:00:00" u="1"/>
        <d v="2025-07-02T00:00:00" u="1"/>
        <d v="2025-06-30T00:00:00" u="1"/>
        <d v="2025-07-04T00:00:00" u="1"/>
        <d v="2025-07-03T00:00:00" u="1"/>
        <d v="2025-06-17T00:00:00" u="1"/>
        <d v="2025-06-24T00:00:00" u="1"/>
        <d v="2025-06-23T00:00:00" u="1"/>
        <d v="2025-06-18T00:00:00" u="1"/>
        <d v="2025-06-16T00:00:00" u="1"/>
        <d v="2025-06-19T00:00:00" u="1"/>
        <d v="2025-06-20T00:00:00" u="1"/>
        <d v="2025-06-15T00:00:00" u="1"/>
        <d v="2025-06-09T00:00:00" u="1"/>
        <d v="2025-06-11T00:00:00" u="1"/>
        <d v="2025-06-13T00:00:00" u="1"/>
        <d v="2025-06-12T00:00:00" u="1"/>
        <d v="2025-06-10T00:00:00" u="1"/>
        <d v="2025-06-14T00:00:00" u="1"/>
        <d v="2025-05-31T00:00:00" u="1"/>
        <d v="2025-06-01T00:00:00" u="1"/>
        <d v="2025-05-30T00:00:00" u="1"/>
        <d v="2025-05-29T00:00:00" u="1"/>
        <d v="2025-05-28T00:00:00" u="1"/>
        <d v="2025-05-27T00:00:00" u="1"/>
        <d v="2025-05-26T00:00:00" u="1"/>
        <d v="2025-05-24T00:00:00" u="1"/>
        <d v="2025-05-25T00:00:00" u="1"/>
        <d v="2025-05-23T00:00:00" u="1"/>
        <d v="2025-05-22T00:00:00" u="1"/>
        <d v="2025-05-21T00:00:00" u="1"/>
        <d v="2025-05-20T00:00:00" u="1"/>
        <d v="2025-05-19T00:00:00" u="1"/>
        <d v="2025-04-21T00:00:00" u="1"/>
        <d v="2025-04-22T00:00:00" u="1"/>
        <d v="2025-04-28T00:00:00" u="1"/>
        <d v="2025-04-23T00:00:00" u="1"/>
        <d v="2025-05-01T00:00:00" u="1"/>
        <d v="2025-05-02T00:00:00" u="1"/>
        <d v="2025-04-30T00:00:00" u="1"/>
        <d v="2025-04-29T00:00:00" u="1"/>
        <d v="2025-04-24T00:00:00" u="1"/>
        <d v="2025-04-27T00:00:00" u="1"/>
        <d v="2025-04-15T00:00:00" u="1"/>
        <d v="2025-04-14T00:00:00" u="1"/>
        <d v="2025-04-20T00:00:00" u="1"/>
        <d v="2025-04-16T00:00:00" u="1"/>
        <d v="2025-04-17T00:00:00" u="1"/>
        <d v="2025-04-19T00:00:00" u="1"/>
        <d v="2025-04-07T00:00:00" u="1"/>
        <d v="2025-04-12T00:00:00" u="1"/>
        <d v="2025-04-13T00:00:00" u="1"/>
        <d v="2025-04-11T00:00:00" u="1"/>
        <d v="2025-04-10T00:00:00" u="1"/>
        <d v="2025-04-09T00:00:00" u="1"/>
        <d v="2025-04-08T00:00:00" u="1"/>
        <d v="2025-04-06T00:00:00" u="1"/>
        <d v="2025-04-05T00:00:00" u="1"/>
        <d v="2025-04-04T00:00:00" u="1"/>
        <d v="2025-03-31T00:00:00" u="1"/>
        <d v="2025-04-02T00:00:00" u="1"/>
        <d v="2025-04-03T00:00:00" u="1"/>
        <d v="2025-04-01T00:00:00" u="1"/>
        <d v="2025-03-26T00:00:00" u="1"/>
        <d v="2025-03-24T00:00:00" u="1"/>
        <d v="2025-03-28T00:00:00" u="1"/>
        <d v="2025-03-27T00:00:00" u="1"/>
        <d v="2025-03-25T00:00:00" u="1"/>
        <d v="2025-03-30T00:00:00" u="1"/>
        <d v="2025-03-29T00:00:00" u="1"/>
        <d v="2025-03-17T00:00:00" u="1"/>
        <d v="2025-03-21T00:00:00" u="1"/>
        <d v="2025-03-20T00:00:00" u="1"/>
        <d v="2025-03-19T00:00:00" u="1"/>
        <d v="2025-03-18T00:00:00" u="1"/>
        <d v="2025-03-23T00:00:00" u="1"/>
        <d v="2025-03-10T00:00:00" u="1"/>
        <d v="2025-03-14T00:00:00" u="1"/>
        <d v="2025-03-12T00:00:00" u="1"/>
        <d v="2025-03-13T00:00:00" u="1"/>
        <d v="2025-03-11T00:00:00" u="1"/>
        <d v="2025-03-16T00:00:00" u="1"/>
        <d v="2025-03-15T00:00:00" u="1"/>
        <d v="2025-02-07T00:00:00" u="1"/>
        <d v="2025-02-03T00:00:00" u="1"/>
        <d v="2025-02-06T00:00:00" u="1"/>
        <d v="2025-02-05T00:00:00" u="1"/>
        <d v="2025-02-04T00:00:00" u="1"/>
        <d v="2025-01-20T00:00:00" u="1"/>
        <d v="2025-01-21T00:00:00" u="1"/>
        <d v="2025-01-22T00:00:00" u="1"/>
        <d v="2025-01-24T00:00:00" u="1"/>
        <d v="2025-01-23T00:00:00" u="1"/>
        <d v="2025-01-30T00:00:00" u="1"/>
        <d v="2025-01-29T00:00:00" u="1"/>
        <d v="2025-01-28T00:00:00" u="1"/>
        <d v="2025-01-31T00:00:00" u="1"/>
        <d v="2025-01-14T00:00:00" u="1"/>
        <d v="2025-01-15T00:00:00" u="1"/>
        <d v="2025-01-17T00:00:00" u="1"/>
        <d v="2025-01-13T00:00:00" u="1"/>
        <d v="2025-01-16T00:00:00" u="1"/>
        <d v="2025-01-09T00:00:00" u="1"/>
        <d v="2025-01-10T00:00:00" u="1"/>
        <d v="2025-01-08T00:00:00" u="1"/>
        <d v="2025-01-06T00:00:00" u="1"/>
        <d v="2025-01-07T00:00:00" u="1"/>
        <d v="2024-12-31T00:00:00" u="1"/>
        <d v="2024-12-30T00:00:00" u="1"/>
        <d v="2025-01-03T00:00:00" u="1"/>
        <d v="2025-01-02T00:00:00" u="1"/>
        <d v="2024-12-06T00:00:00" u="1"/>
        <d v="2024-12-02T00:00:00" u="1"/>
        <d v="2024-12-05T00:00:00" u="1"/>
        <d v="2024-12-04T00:00:00" u="1"/>
        <d v="2024-12-03T00:00:00" u="1"/>
        <d v="2024-11-20T00:00:00" u="1"/>
        <d v="2024-11-22T00:00:00" u="1"/>
        <d v="2024-11-18T00:00:00" u="1"/>
        <d v="2024-11-25T00:00:00" u="1"/>
        <d v="2024-11-19T00:00:00" u="1"/>
        <d v="2024-11-21T00:00:00" u="1"/>
        <d v="2024-11-14T00:00:00" u="1"/>
        <d v="2024-11-13T00:00:00" u="1"/>
        <d v="2024-11-11T00:00:00" u="1"/>
        <d v="2024-11-15T00:00:00" u="1"/>
        <d v="2024-11-04T00:00:00" u="1"/>
        <d v="2024-11-12T00:00:00" u="1"/>
        <d v="2024-11-08T00:00:00" u="1"/>
        <d v="2024-11-07T00:00:00" u="1"/>
        <d v="2024-11-06T00:00:00" u="1"/>
        <d v="2024-11-05T00:00:00" u="1"/>
        <d v="2024-11-01T00:00:00" u="1"/>
        <d v="2024-10-30T00:00:00" u="1"/>
        <d v="2024-10-28T00:00:00" u="1"/>
        <d v="2024-10-29T00:00:00" u="1"/>
        <d v="2024-10-31T00:00:00" u="1"/>
        <d v="2024-10-22T00:00:00" u="1"/>
        <d v="2024-10-24T00:00:00" u="1"/>
        <d v="2024-10-23T00:00:00" u="1"/>
        <d v="2024-10-25T00:00:00" u="1"/>
        <d v="2024-10-21T00:00:00" u="1"/>
        <d v="2024-10-14T00:00:00" u="1"/>
        <d v="2024-10-18T00:00:00" u="1"/>
        <d v="2024-10-17T00:00:00" u="1"/>
        <d v="2024-10-16T00:00:00" u="1"/>
        <d v="2024-10-15T00:00:00" u="1"/>
        <d v="2024-10-10T00:00:00" u="1"/>
        <d v="2024-10-09T00:00:00" u="1"/>
        <d v="2024-10-11T00:00:00" u="1"/>
        <d v="2024-10-08T00:00:00" u="1"/>
        <d v="2024-10-07T00:00:00" u="1"/>
        <d v="2024-10-13T00:00:00" u="1"/>
        <d v="2024-10-04T00:00:00" u="1"/>
        <d v="2024-10-03T00:00:00" u="1"/>
        <d v="2024-10-02T00:00:00" u="1"/>
        <d v="2024-10-01T00:00:00" u="1"/>
        <d v="2024-09-30T00:00:00" u="1"/>
        <d v="2024-08-30T00:00:00" u="1"/>
        <d v="2024-08-28T00:00:00" u="1"/>
        <d v="2024-08-26T00:00:00" u="1"/>
        <d v="2024-08-29T00:00:00" u="1"/>
        <d v="2024-08-27T00:00:00" u="1"/>
        <d v="2024-08-31T00:00:00" u="1"/>
        <d v="2024-08-19T00:00:00" u="1"/>
        <d v="2024-08-23T00:00:00" u="1"/>
        <d v="2024-08-22T00:00:00" u="1"/>
        <d v="2024-08-21T00:00:00" u="1"/>
        <d v="2024-08-20T00:00:00" u="1"/>
        <d v="2024-08-24T00:00:00" u="1"/>
        <d v="2024-08-16T00:00:00" u="1"/>
        <d v="2024-08-15T00:00:00" u="1"/>
        <d v="2024-08-13T00:00:00" u="1"/>
        <d v="2024-08-17T00:00:00" u="1"/>
        <d v="2024-08-14T00:00:00" u="1"/>
        <d v="2024-08-12T00:00:00" u="1"/>
        <d v="2024-08-09T00:00:00" u="1"/>
        <d v="2024-08-08T00:00:00" u="1"/>
        <d v="2024-08-07T00:00:00" u="1"/>
        <d v="2024-08-06T00:00:00" u="1"/>
        <d v="2024-08-05T00:00:00" u="1"/>
        <d v="2024-08-02T00:00:00" u="1"/>
        <d v="2024-07-29T00:00:00" u="1"/>
        <d v="2024-07-31T00:00:00" u="1"/>
        <d v="2024-08-01T00:00:00" u="1"/>
        <d v="2024-07-30T00:00:00" u="1"/>
        <d v="2024-07-26T00:00:00" u="1"/>
        <d v="2024-07-25T00:00:00" u="1"/>
        <d v="2024-07-24T00:00:00" u="1"/>
        <d v="2024-07-23T00:00:00" u="1"/>
        <d v="2024-07-22T00:00:00" u="1"/>
        <d v="2024-07-19T00:00:00" u="1"/>
        <d v="2024-07-18T00:00:00" u="1"/>
        <d v="2024-07-17T00:00:00" u="1"/>
        <d v="2024-07-16T00:00:00" u="1"/>
        <d v="2024-07-15T00:00:00" u="1"/>
        <d v="2024-07-12T00:00:00" u="1"/>
        <d v="2024-07-11T00:00:00" u="1"/>
        <d v="2024-07-08T00:00:00" u="1"/>
        <d v="2024-07-10T00:00:00" u="1"/>
        <d v="2024-07-09T00:00:00" u="1"/>
        <d v="2024-06-19T00:00:00" u="1"/>
        <d v="2024-06-18T00:00:00" u="1"/>
        <d v="2024-06-20T00:00:00" u="1"/>
        <d v="2024-06-17T00:00:00" u="1"/>
        <d v="2024-06-21T00:00:00" u="1"/>
        <d v="2024-06-11T00:00:00" u="1"/>
        <d v="2024-06-14T00:00:00" u="1"/>
        <d v="2024-06-13T00:00:00" u="1"/>
        <d v="2024-06-12T00:00:00" u="1"/>
        <d v="2024-06-10T00:00:00" u="1"/>
        <d v="2024-06-05T00:00:00" u="1"/>
        <d v="2024-06-04T00:00:00" u="1"/>
        <d v="2024-06-03T00:00:00" u="1"/>
        <d v="2024-06-07T00:00:00" u="1"/>
        <d v="2024-06-06T00:00:00" u="1"/>
        <d v="2024-05-30T00:00:00" u="1"/>
        <d v="2024-05-31T00:00:00" u="1"/>
        <d v="2024-05-29T00:00:00" u="1"/>
        <d v="2024-05-27T00:00:00" u="1"/>
        <d v="2024-05-28T00:00:00" u="1"/>
        <d v="2024-05-24T00:00:00" u="1"/>
        <d v="2024-05-23T00:00:00" u="1"/>
        <d v="2024-05-22T00:00:00" u="1"/>
        <d v="2024-05-21T00:00:00" u="1"/>
        <d v="2024-05-20T00:00:00" u="1"/>
        <d v="2024-05-16T00:00:00" u="1"/>
        <d v="2024-05-15T00:00:00" u="1"/>
        <d v="2024-05-14T00:00:00" u="1"/>
        <d v="2024-05-17T00:00:00" u="1"/>
        <d v="2024-05-13T00:00:00" u="1"/>
        <d v="2024-05-10T00:00:00" u="1"/>
        <d v="2024-05-09T00:00:00" u="1"/>
        <d v="2024-05-08T00:00:00" u="1"/>
        <d v="2024-05-07T00:00:00" u="1"/>
        <d v="2024-05-06T00:00:00" u="1"/>
        <d v="2024-05-03T00:00:00" u="1"/>
        <d v="2024-04-30T00:00:00" u="1"/>
        <d v="2024-05-02T00:00:00" u="1"/>
        <d v="2024-04-29T00:00:00" u="1"/>
        <d v="2024-05-01T00:00:00" u="1"/>
        <d v="2024-04-23T00:00:00" u="1"/>
        <d v="2024-04-26T00:00:00" u="1"/>
        <d v="2024-04-24T00:00:00" u="1"/>
        <d v="2024-04-22T00:00:00" u="1"/>
        <d v="2024-04-19T00:00:00" u="1"/>
        <d v="2024-04-18T00:00:00" u="1"/>
        <d v="2024-04-17T00:00:00" u="1"/>
        <d v="2024-04-16T00:00:00" u="1"/>
        <d v="2024-04-15T00:00:00" u="1"/>
        <d v="2024-04-08T00:00:00" u="1"/>
        <d v="2024-04-10T00:00:00" u="1"/>
        <d v="2024-04-12T00:00:00" u="1"/>
        <d v="2024-04-11T00:00:00" u="1"/>
        <d v="2024-04-09T00:00:00" u="1"/>
        <d v="2024-04-04T00:00:00" u="1"/>
        <d v="2024-04-03T00:00:00" u="1"/>
        <d v="2024-04-05T00:00:00" u="1"/>
        <d v="2024-04-02T00:00:00" u="1"/>
        <d v="2024-03-28T00:00:00" u="1"/>
        <d v="2024-03-27T00:00:00" u="1"/>
        <d v="2024-03-26T00:00:00" u="1"/>
        <d v="2024-03-25T00:00:00" u="1"/>
        <d v="2024-03-22T00:00:00" u="1"/>
        <d v="2024-03-21T00:00:00" u="1"/>
        <d v="2024-03-20T00:00:00" u="1"/>
        <d v="2024-03-19T00:00:00" u="1"/>
        <d v="2024-03-18T00:00:00" u="1"/>
        <d v="2024-03-14T00:00:00" u="1"/>
        <d v="2024-03-15T00:00:00" u="1"/>
        <d v="2024-03-13T00:00:00" u="1"/>
        <d v="2024-03-12T00:00:00" u="1"/>
        <d v="2024-03-11T00:00:00" u="1"/>
        <d v="2024-03-06T00:00:00" u="1"/>
        <d v="2024-03-08T00:00:00" u="1"/>
        <d v="2024-03-07T00:00:00" u="1"/>
        <d v="2024-03-05T00:00:00" u="1"/>
        <d v="2024-03-04T00:00:00" u="1"/>
        <d v="2024-02-29T00:00:00" u="1"/>
        <d v="2024-02-28T00:00:00" u="1"/>
        <d v="2024-03-01T00:00:00" u="1"/>
        <d v="2024-02-27T00:00:00" u="1"/>
        <d v="2024-02-26T00:00:00" u="1"/>
        <d v="2024-02-23T00:00:00" u="1"/>
        <d v="2024-02-22T00:00:00" u="1"/>
        <d v="2024-02-21T00:00:00" u="1"/>
        <d v="2024-02-20T00:00:00" u="1"/>
        <d v="2024-02-19T00:00:00" u="1"/>
        <d v="2024-02-13T00:00:00" u="1"/>
        <d v="2024-02-12T00:00:00" u="1"/>
        <d v="2024-02-16T00:00:00" u="1"/>
        <d v="2024-02-15T00:00:00" u="1"/>
        <d v="2024-02-14T00:00:00" u="1"/>
        <d v="2024-02-07T00:00:00" u="1"/>
        <d v="2024-02-09T00:00:00" u="1"/>
        <d v="2024-02-08T00:00:00" u="1"/>
        <d v="2024-02-06T00:00:00" u="1"/>
        <d v="2024-02-05T00:00:00" u="1"/>
        <d v="2024-01-30T00:00:00" u="1"/>
        <d v="2024-01-31T00:00:00" u="1"/>
        <d v="2024-01-29T00:00:00" u="1"/>
        <d v="2024-02-02T00:00:00" u="1"/>
        <d v="2024-02-01T00:00:00" u="1"/>
        <d v="2024-01-23T00:00:00" u="1"/>
        <d v="2024-01-22T00:00:00" u="1"/>
        <d v="2024-01-25T00:00:00" u="1"/>
        <d v="2024-01-24T00:00:00" u="1"/>
        <d v="2024-01-26T00:00:00" u="1"/>
        <d v="2024-01-11T00:00:00" u="1"/>
        <d v="2024-01-12T00:00:00" u="1"/>
        <d v="2024-01-10T00:00:00" u="1"/>
        <d v="2024-01-09T00:00:00" u="1"/>
        <d v="2024-01-08T00:00:00" u="1"/>
        <d v="2022-09-29T00:00:00" u="1"/>
        <d v="2023-09-29T00:00:00" u="1"/>
        <d v="2022-10-25T00:00:00" u="1"/>
        <d v="2023-10-25T00:00:00" u="1"/>
        <d v="2022-11-21T00:00:00" u="1"/>
        <d v="2023-11-21T00:00:00" u="1"/>
        <d v="2022-10-27T00:00:00" u="1"/>
        <d v="2023-10-27T00:00:00" u="1"/>
        <d v="2022-11-23T00:00:00" u="1"/>
        <d v="2023-11-23T00:00:00" u="1"/>
        <d v="2022-12-19T00:00:00" u="1"/>
        <d v="2023-10-29T00:00:00" u="1"/>
        <d v="2022-11-25T00:00:00" u="1"/>
        <d v="2022-12-21T00:00:00" u="1"/>
        <d v="2022-10-31T00:00:00" u="1"/>
        <d v="2023-10-31T00:00:00" u="1"/>
        <d v="2023-11-27T00:00:00" u="1"/>
        <d v="2022-12-23T00:00:00" u="1"/>
        <d v="2022-01-04T00:00:00" u="1"/>
        <d v="2023-01-04T00:00:00" u="1"/>
        <d v="2022-11-29T00:00:00" u="1"/>
        <d v="2023-11-29T00:00:00" u="1"/>
        <d v="2022-01-06T00:00:00" u="1"/>
        <d v="2023-01-06T00:00:00" u="1"/>
        <d v="2022-02-02T00:00:00" u="1"/>
        <d v="2023-02-02T00:00:00" u="1"/>
        <d v="2022-02-04T00:00:00" u="1"/>
        <d v="2022-01-10T00:00:00" u="1"/>
        <d v="2023-01-10T00:00:00" u="1"/>
        <d v="2023-02-06T00:00:00" u="1"/>
        <d v="2022-03-02T00:00:00" u="1"/>
        <d v="2023-03-02T00:00:00" u="1"/>
        <d v="2022-01-12T00:00:00" u="1"/>
        <d v="2023-01-12T00:00:00" u="1"/>
        <d v="2022-02-08T00:00:00" u="1"/>
        <d v="2023-02-08T00:00:00" u="1"/>
        <d v="2022-03-04T00:00:00" u="1"/>
        <d v="2022-01-14T00:00:00" u="1"/>
        <d v="2022-02-10T00:00:00" u="1"/>
        <d v="2023-02-10T00:00:00" u="1"/>
        <d v="2023-03-06T00:00:00" u="1"/>
        <d v="2023-01-16T00:00:00" u="1"/>
        <d v="2022-03-08T00:00:00" u="1"/>
        <d v="2023-03-08T00:00:00" u="1"/>
        <d v="2022-04-04T00:00:00" u="1"/>
        <d v="2023-04-04T00:00:00" u="1"/>
        <d v="2022-01-18T00:00:00" u="1"/>
        <d v="2023-01-18T00:00:00" u="1"/>
        <d v="2022-02-14T00:00:00" u="1"/>
        <d v="2023-02-14T00:00:00" u="1"/>
        <d v="2022-03-10T00:00:00" u="1"/>
        <d v="2023-03-10T00:00:00" u="1"/>
        <d v="2022-04-06T00:00:00" u="1"/>
        <d v="2023-04-06T00:00:00" u="1"/>
        <d v="2022-05-02T00:00:00" u="1"/>
        <d v="2023-05-02T00:00:00" u="1"/>
        <d v="2022-01-20T00:00:00" u="1"/>
        <d v="2023-01-20T00:00:00" u="1"/>
        <d v="2022-02-16T00:00:00" u="1"/>
        <d v="2023-02-16T00:00:00" u="1"/>
        <d v="2022-04-08T00:00:00" u="1"/>
        <d v="2022-05-04T00:00:00" u="1"/>
        <d v="2023-05-04T00:00:00" u="1"/>
        <d v="2022-02-18T00:00:00" u="1"/>
        <d v="2022-03-14T00:00:00" u="1"/>
        <d v="2023-03-14T00:00:00" u="1"/>
        <d v="2022-04-10T00:00:00" u="1"/>
        <d v="2022-05-06T00:00:00" u="1"/>
        <d v="2022-06-02T00:00:00" u="1"/>
        <d v="2023-06-02T00:00:00" u="1"/>
        <d v="2022-01-24T00:00:00" u="1"/>
        <d v="2023-01-24T00:00:00" u="1"/>
        <d v="2023-02-20T00:00:00" u="1"/>
        <d v="2022-03-16T00:00:00" u="1"/>
        <d v="2023-03-16T00:00:00" u="1"/>
        <d v="2022-04-12T00:00:00" u="1"/>
        <d v="2023-04-12T00:00:00" u="1"/>
        <d v="2023-05-08T00:00:00" u="1"/>
        <d v="2022-02-22T00:00:00" u="1"/>
        <d v="2023-02-22T00:00:00" u="1"/>
        <d v="2022-03-18T00:00:00" u="1"/>
        <d v="2022-04-14T00:00:00" u="1"/>
        <d v="2023-04-14T00:00:00" u="1"/>
        <d v="2022-05-10T00:00:00" u="1"/>
        <d v="2023-05-10T00:00:00" u="1"/>
        <d v="2022-06-06T00:00:00" u="1"/>
        <d v="2023-06-06T00:00:00" u="1"/>
        <d v="2022-01-28T00:00:00" u="1"/>
        <d v="2022-02-24T00:00:00" u="1"/>
        <d v="2023-02-24T00:00:00" u="1"/>
        <d v="2022-03-20T00:00:00" u="1"/>
        <d v="2023-03-20T00:00:00" u="1"/>
        <d v="2022-05-12T00:00:00" u="1"/>
        <d v="2023-05-12T00:00:00" u="1"/>
        <d v="2022-06-08T00:00:00" u="1"/>
        <d v="2023-06-08T00:00:00" u="1"/>
        <d v="2022-07-04T00:00:00" u="1"/>
        <d v="2023-07-04T00:00:00" u="1"/>
        <d v="2023-01-30T00:00:00" u="1"/>
        <d v="2022-03-22T00:00:00" u="1"/>
        <d v="2023-03-22T00:00:00" u="1"/>
        <d v="2023-04-18T00:00:00" u="1"/>
        <d v="2022-06-10T00:00:00" u="1"/>
        <d v="2022-07-06T00:00:00" u="1"/>
        <d v="2023-07-06T00:00:00" u="1"/>
        <d v="2022-08-02T00:00:00" u="1"/>
        <d v="2023-08-02T00:00:00" u="1"/>
        <d v="2022-02-28T00:00:00" u="1"/>
        <d v="2023-02-28T00:00:00" u="1"/>
        <d v="2022-03-24T00:00:00" u="1"/>
        <d v="2023-03-24T00:00:00" u="1"/>
        <d v="2022-04-20T00:00:00" u="1"/>
        <d v="2023-04-20T00:00:00" u="1"/>
        <d v="2022-05-16T00:00:00" u="1"/>
        <d v="2023-05-16T00:00:00" u="1"/>
        <d v="2023-06-12T00:00:00" u="1"/>
        <d v="2022-07-08T00:00:00" u="1"/>
        <d v="2022-08-04T00:00:00" u="1"/>
        <d v="2023-08-04T00:00:00" u="1"/>
        <d v="2022-04-22T00:00:00" u="1"/>
        <d v="2022-05-18T00:00:00" u="1"/>
        <d v="2023-05-18T00:00:00" u="1"/>
        <d v="2022-06-14T00:00:00" u="1"/>
        <d v="2023-06-14T00:00:00" u="1"/>
        <d v="2023-07-10T00:00:00" u="1"/>
        <d v="2022-09-02T00:00:00" u="1"/>
        <d v="2022-03-28T00:00:00" u="1"/>
        <d v="2023-03-28T00:00:00" u="1"/>
        <d v="2023-04-24T00:00:00" u="1"/>
        <d v="2022-05-20T00:00:00" u="1"/>
        <d v="2022-06-16T00:00:00" u="1"/>
        <d v="2023-06-16T00:00:00" u="1"/>
        <d v="2022-07-12T00:00:00" u="1"/>
        <d v="2023-07-12T00:00:00" u="1"/>
        <d v="2022-08-08T00:00:00" u="1"/>
        <d v="2023-08-08T00:00:00" u="1"/>
        <d v="2023-09-04T00:00:00" u="1"/>
        <d v="2022-03-30T00:00:00" u="1"/>
        <d v="2023-03-30T00:00:00" u="1"/>
        <d v="2022-04-26T00:00:00" u="1"/>
        <d v="2023-04-26T00:00:00" u="1"/>
        <d v="2023-05-22T00:00:00" u="1"/>
        <d v="2022-07-14T00:00:00" u="1"/>
        <d v="2023-07-14T00:00:00" u="1"/>
        <d v="2022-08-10T00:00:00" u="1"/>
        <d v="2023-08-10T00:00:00" u="1"/>
        <d v="2022-09-06T00:00:00" u="1"/>
        <d v="2023-09-06T00:00:00" u="1"/>
        <d v="2023-10-02T00:00:00" u="1"/>
        <d v="2022-04-28T00:00:00" u="1"/>
        <d v="2023-04-28T00:00:00" u="1"/>
        <d v="2022-05-24T00:00:00" u="1"/>
        <d v="2023-05-24T00:00:00" u="1"/>
        <d v="2022-06-20T00:00:00" u="1"/>
        <d v="2023-06-20T00:00:00" u="1"/>
        <d v="2022-08-12T00:00:00" u="1"/>
        <d v="2022-09-08T00:00:00" u="1"/>
        <d v="2023-09-08T00:00:00" u="1"/>
        <d v="2022-10-04T00:00:00" u="1"/>
        <d v="2023-10-04T00:00:00" u="1"/>
        <d v="2022-05-26T00:00:00" u="1"/>
        <d v="2023-05-26T00:00:00" u="1"/>
        <d v="2022-06-22T00:00:00" u="1"/>
        <d v="2023-06-22T00:00:00" u="1"/>
        <d v="2022-07-18T00:00:00" u="1"/>
        <d v="2023-07-18T00:00:00" u="1"/>
        <d v="2023-08-14T00:00:00" u="1"/>
        <d v="2022-10-06T00:00:00" u="1"/>
        <d v="2023-10-06T00:00:00" u="1"/>
        <d v="2022-11-02T00:00:00" u="1"/>
        <d v="2023-11-02T00:00:00" u="1"/>
        <d v="2022-06-24T00:00:00" u="1"/>
        <d v="2022-07-20T00:00:00" u="1"/>
        <d v="2023-07-20T00:00:00" u="1"/>
        <d v="2022-08-16T00:00:00" u="1"/>
        <d v="2023-08-16T00:00:00" u="1"/>
        <d v="2022-09-12T00:00:00" u="1"/>
        <d v="2023-09-12T00:00:00" u="1"/>
        <d v="2022-11-04T00:00:00" u="1"/>
        <d v="2022-05-30T00:00:00" u="1"/>
        <d v="2023-05-30T00:00:00" u="1"/>
        <d v="2023-06-26T00:00:00" u="1"/>
        <d v="2022-07-22T00:00:00" u="1"/>
        <d v="2022-08-18T00:00:00" u="1"/>
        <d v="2023-08-18T00:00:00" u="1"/>
        <d v="2022-09-14T00:00:00" u="1"/>
        <d v="2023-09-14T00:00:00" u="1"/>
        <d v="2022-10-10T00:00:00" u="1"/>
        <d v="2023-10-10T00:00:00" u="1"/>
        <d v="2023-11-06T00:00:00" u="1"/>
        <d v="2022-12-02T00:00:00" u="1"/>
        <d v="2022-06-28T00:00:00" u="1"/>
        <d v="2023-06-28T00:00:00" u="1"/>
        <d v="2023-07-24T00:00:00" u="1"/>
        <d v="2022-09-16T00:00:00" u="1"/>
        <d v="2022-10-12T00:00:00" u="1"/>
        <d v="2023-10-12T00:00:00" u="1"/>
        <d v="2022-11-08T00:00:00" u="1"/>
        <d v="2023-11-08T00:00:00" u="1"/>
        <d v="2023-12-04T00:00:00" u="1"/>
        <d v="2022-06-30T00:00:00" u="1"/>
        <d v="2023-06-30T00:00:00" u="1"/>
        <d v="2022-07-26T00:00:00" u="1"/>
        <d v="2023-07-26T00:00:00" u="1"/>
        <d v="2022-08-22T00:00:00" u="1"/>
        <d v="2023-08-22T00:00:00" u="1"/>
        <d v="2023-09-18T00:00:00" u="1"/>
        <d v="2022-10-14T00:00:00" u="1"/>
        <d v="2022-11-10T00:00:00" u="1"/>
        <d v="2023-11-10T00:00:00" u="1"/>
        <d v="2022-12-06T00:00:00" u="1"/>
        <d v="2022-07-28T00:00:00" u="1"/>
        <d v="2023-07-28T00:00:00" u="1"/>
        <d v="2022-08-24T00:00:00" u="1"/>
        <d v="2023-08-24T00:00:00" u="1"/>
        <d v="2022-09-20T00:00:00" u="1"/>
        <d v="2023-09-20T00:00:00" u="1"/>
        <d v="2023-10-16T00:00:00" u="1"/>
        <d v="2023-11-12T00:00:00" u="1"/>
        <d v="2022-12-08T00:00:00" u="1"/>
        <d v="2022-08-26T00:00:00" u="1"/>
        <d v="2022-09-22T00:00:00" u="1"/>
        <d v="2023-09-22T00:00:00" u="1"/>
        <d v="2022-10-18T00:00:00" u="1"/>
        <d v="2023-10-18T00:00:00" u="1"/>
        <d v="2022-11-14T00:00:00" u="1"/>
        <d v="2023-11-14T00:00:00" u="1"/>
        <d v="2023-08-28T00:00:00" u="1"/>
        <d v="2022-10-20T00:00:00" u="1"/>
        <d v="2023-10-20T00:00:00" u="1"/>
        <d v="2022-11-16T00:00:00" u="1"/>
        <d v="2023-11-16T00:00:00" u="1"/>
        <d v="2022-12-12T00:00:00" u="1"/>
        <d v="2022-08-30T00:00:00" u="1"/>
        <d v="2023-08-30T00:00:00" u="1"/>
        <d v="2022-09-26T00:00:00" u="1"/>
        <d v="2023-09-26T00:00:00" u="1"/>
        <d v="2022-11-18T00:00:00" u="1"/>
        <d v="2023-11-18T00:00:00" u="1"/>
        <d v="2022-12-14T00:00:00" u="1"/>
        <d v="2022-09-28T00:00:00" u="1"/>
        <d v="2023-09-28T00:00:00" u="1"/>
        <d v="2022-10-24T00:00:00" u="1"/>
        <d v="2023-10-24T00:00:00" u="1"/>
        <d v="2023-11-20T00:00:00" u="1"/>
        <d v="2022-12-16T00:00:00" u="1"/>
        <d v="2022-09-30T00:00:00" u="1"/>
        <d v="2022-10-26T00:00:00" u="1"/>
        <d v="2023-10-26T00:00:00" u="1"/>
        <d v="2022-11-22T00:00:00" u="1"/>
        <d v="2023-11-22T00:00:00" u="1"/>
        <d v="2022-10-28T00:00:00" u="1"/>
        <d v="2022-11-24T00:00:00" u="1"/>
        <d v="2023-11-24T00:00:00" u="1"/>
        <d v="2022-12-20T00:00:00" u="1"/>
        <d v="2023-10-30T00:00:00" u="1"/>
        <d v="2022-12-22T00:00:00" u="1"/>
        <d v="2023-01-03T00:00:00" u="1"/>
        <d v="2022-11-28T00:00:00" u="1"/>
        <d v="2023-11-28T00:00:00" u="1"/>
        <d v="2022-01-05T00:00:00" u="1"/>
        <d v="2023-01-05T00:00:00" u="1"/>
        <d v="2022-02-01T00:00:00" u="1"/>
        <d v="2023-02-01T00:00:00" u="1"/>
        <d v="2022-11-30T00:00:00" u="1"/>
        <d v="2023-11-30T00:00:00" u="1"/>
        <d v="2022-01-07T00:00:00" u="1"/>
        <d v="2022-02-03T00:00:00" u="1"/>
        <d v="2023-02-03T00:00:00" u="1"/>
        <d v="2023-01-09T00:00:00" u="1"/>
        <d v="2022-03-01T00:00:00" u="1"/>
        <d v="2023-03-01T00:00:00" u="1"/>
        <d v="2022-01-11T00:00:00" u="1"/>
        <d v="2023-01-11T00:00:00" u="1"/>
        <d v="2022-02-07T00:00:00" u="1"/>
        <d v="2023-02-07T00:00:00" u="1"/>
        <d v="2022-03-03T00:00:00" u="1"/>
        <d v="2023-03-03T00:00:00" u="1"/>
        <d v="2022-01-13T00:00:00" u="1"/>
        <d v="2023-01-13T00:00:00" u="1"/>
        <d v="2022-02-09T00:00:00" u="1"/>
        <d v="2023-02-09T00:00:00" u="1"/>
        <d v="2022-04-01T00:00:00" u="1"/>
        <d v="2022-02-11T00:00:00" u="1"/>
        <d v="2022-03-07T00:00:00" u="1"/>
        <d v="2023-03-07T00:00:00" u="1"/>
        <d v="2022-04-03T00:00:00" u="1"/>
        <d v="2023-04-03T00:00:00" u="1"/>
        <d v="2022-01-17T00:00:00" u="1"/>
        <d v="2023-01-17T00:00:00" u="1"/>
        <d v="2023-02-13T00:00:00" u="1"/>
        <d v="2022-03-09T00:00:00" u="1"/>
        <d v="2023-03-09T00:00:00" u="1"/>
        <d v="2022-04-05T00:00:00" u="1"/>
        <d v="2023-04-05T00:00:00" u="1"/>
        <d v="2023-05-01T00:00:00" u="1"/>
        <d v="2022-01-19T00:00:00" u="1"/>
        <d v="2023-01-19T00:00:00" u="1"/>
        <d v="2022-02-15T00:00:00" u="1"/>
        <d v="2023-02-15T00:00:00" u="1"/>
        <d v="2022-03-11T00:00:00" u="1"/>
        <d v="2022-04-07T00:00:00" u="1"/>
        <d v="2022-05-03T00:00:00" u="1"/>
        <d v="2023-05-03T00:00:00" u="1"/>
        <d v="2022-01-21T00:00:00" u="1"/>
        <d v="2022-02-17T00:00:00" u="1"/>
        <d v="2023-02-17T00:00:00" u="1"/>
        <d v="2022-03-13T00:00:00" u="1"/>
        <d v="2023-03-13T00:00:00" u="1"/>
        <d v="2022-05-05T00:00:00" u="1"/>
        <d v="2023-05-05T00:00:00" u="1"/>
        <d v="2022-06-01T00:00:00" u="1"/>
        <d v="2023-06-01T00:00:00" u="1"/>
        <d v="2023-01-23T00:00:00" u="1"/>
        <d v="2022-03-15T00:00:00" u="1"/>
        <d v="2023-03-15T00:00:00" u="1"/>
        <d v="2022-04-11T00:00:00" u="1"/>
        <d v="2023-04-11T00:00:00" u="1"/>
        <d v="2022-06-03T00:00:00" u="1"/>
        <d v="2022-01-25T00:00:00" u="1"/>
        <d v="2023-01-25T00:00:00" u="1"/>
        <d v="2022-02-21T00:00:00" u="1"/>
        <d v="2023-02-21T00:00:00" u="1"/>
        <d v="2022-03-17T00:00:00" u="1"/>
        <d v="2023-03-17T00:00:00" u="1"/>
        <d v="2022-04-13T00:00:00" u="1"/>
        <d v="2023-04-13T00:00:00" u="1"/>
        <d v="2022-05-09T00:00:00" u="1"/>
        <d v="2023-05-09T00:00:00" u="1"/>
        <d v="2023-06-05T00:00:00" u="1"/>
        <d v="2022-07-01T00:00:00" u="1"/>
        <d v="2022-01-27T00:00:00" u="1"/>
        <d v="2023-01-27T00:00:00" u="1"/>
        <d v="2022-02-23T00:00:00" u="1"/>
        <d v="2023-02-23T00:00:00" u="1"/>
        <d v="2022-05-11T00:00:00" u="1"/>
        <d v="2023-05-11T00:00:00" u="1"/>
        <d v="2022-06-07T00:00:00" u="1"/>
        <d v="2023-06-07T00:00:00" u="1"/>
        <d v="2023-07-03T00:00:00" u="1"/>
        <d v="2022-02-25T00:00:00" u="1"/>
        <d v="2022-03-21T00:00:00" u="1"/>
        <d v="2023-03-21T00:00:00" u="1"/>
        <d v="2023-04-17T00:00:00" u="1"/>
        <d v="2022-05-13T00:00:00" u="1"/>
        <d v="2022-06-09T00:00:00" u="1"/>
        <d v="2023-06-09T00:00:00" u="1"/>
        <d v="2022-07-05T00:00:00" u="1"/>
        <d v="2023-07-05T00:00:00" u="1"/>
        <d v="2022-08-01T00:00:00" u="1"/>
        <d v="2023-08-01T00:00:00" u="1"/>
        <d v="2022-01-31T00:00:00" u="1"/>
        <d v="2023-01-31T00:00:00" u="1"/>
        <d v="2022-02-27T00:00:00" u="1"/>
        <d v="2023-02-27T00:00:00" u="1"/>
        <d v="2022-03-23T00:00:00" u="1"/>
        <d v="2023-03-23T00:00:00" u="1"/>
        <d v="2022-04-19T00:00:00" u="1"/>
        <d v="2023-04-19T00:00:00" u="1"/>
        <d v="2023-05-15T00:00:00" u="1"/>
        <d v="2022-07-07T00:00:00" u="1"/>
        <d v="2023-07-07T00:00:00" u="1"/>
        <d v="2022-08-03T00:00:00" u="1"/>
        <d v="2023-08-03T00:00:00" u="1"/>
        <d v="2022-03-25T00:00:00" u="1"/>
        <d v="2022-04-21T00:00:00" u="1"/>
        <d v="2023-04-21T00:00:00" u="1"/>
        <d v="2022-05-17T00:00:00" u="1"/>
        <d v="2023-05-17T00:00:00" u="1"/>
        <d v="2022-06-13T00:00:00" u="1"/>
        <d v="2023-06-13T00:00:00" u="1"/>
        <d v="2022-08-05T00:00:00" u="1"/>
        <d v="2022-09-01T00:00:00" u="1"/>
        <d v="2023-09-01T00:00:00" u="1"/>
        <d v="2022-03-27T00:00:00" u="1"/>
        <d v="2023-03-27T00:00:00" u="1"/>
        <d v="2022-05-19T00:00:00" u="1"/>
        <d v="2023-05-19T00:00:00" u="1"/>
        <d v="2022-06-15T00:00:00" u="1"/>
        <d v="2023-06-15T00:00:00" u="1"/>
        <d v="2022-07-11T00:00:00" u="1"/>
        <d v="2023-07-11T00:00:00" u="1"/>
        <d v="2023-08-07T00:00:00" u="1"/>
        <d v="2022-03-29T00:00:00" u="1"/>
        <d v="2023-03-29T00:00:00" u="1"/>
        <d v="2023-04-25T00:00:00" u="1"/>
        <d v="2022-06-17T00:00:00" u="1"/>
        <d v="2022-07-13T00:00:00" u="1"/>
        <d v="2023-07-13T00:00:00" u="1"/>
        <d v="2022-08-09T00:00:00" u="1"/>
        <d v="2023-08-09T00:00:00" u="1"/>
        <d v="2022-09-05T00:00:00" u="1"/>
        <d v="2023-09-05T00:00:00" u="1"/>
        <d v="2022-03-31T00:00:00" u="1"/>
        <d v="2023-03-31T00:00:00" u="1"/>
        <d v="2022-04-27T00:00:00" u="1"/>
        <d v="2023-04-27T00:00:00" u="1"/>
        <d v="2022-05-23T00:00:00" u="1"/>
        <d v="2023-05-23T00:00:00" u="1"/>
        <d v="2023-06-19T00:00:00" u="1"/>
        <d v="2022-07-15T00:00:00" u="1"/>
        <d v="2022-08-11T00:00:00" u="1"/>
        <d v="2023-08-11T00:00:00" u="1"/>
        <d v="2022-09-07T00:00:00" u="1"/>
        <d v="2023-09-07T00:00:00" u="1"/>
        <d v="2022-10-03T00:00:00" u="1"/>
        <d v="2023-10-03T00:00:00" u="1"/>
        <d v="2022-04-29T00:00:00" u="1"/>
        <d v="2022-05-25T00:00:00" u="1"/>
        <d v="2023-05-25T00:00:00" u="1"/>
        <d v="2022-06-21T00:00:00" u="1"/>
        <d v="2023-06-21T00:00:00" u="1"/>
        <d v="2023-07-17T00:00:00" u="1"/>
        <d v="2022-09-09T00:00:00" u="1"/>
        <d v="2022-10-05T00:00:00" u="1"/>
        <d v="2023-10-05T00:00:00" u="1"/>
        <d v="2022-11-01T00:00:00" u="1"/>
        <d v="2023-11-01T00:00:00" u="1"/>
        <d v="2022-05-27T00:00:00" u="1"/>
        <d v="2022-06-23T00:00:00" u="1"/>
        <d v="2023-06-23T00:00:00" u="1"/>
        <d v="2022-07-19T00:00:00" u="1"/>
        <d v="2023-07-19T00:00:00" u="1"/>
        <d v="2022-08-15T00:00:00" u="1"/>
        <d v="2023-08-15T00:00:00" u="1"/>
        <d v="2023-09-11T00:00:00" u="1"/>
        <d v="2022-10-07T00:00:00" u="1"/>
        <d v="2022-11-03T00:00:00" u="1"/>
        <d v="2023-11-03T00:00:00" u="1"/>
        <d v="2023-05-29T00:00:00" u="1"/>
        <d v="2023-06-25T00:00:00" u="1"/>
        <d v="2022-07-21T00:00:00" u="1"/>
        <d v="2023-07-21T00:00:00" u="1"/>
        <d v="2022-08-17T00:00:00" u="1"/>
        <d v="2023-08-17T00:00:00" u="1"/>
        <d v="2022-09-13T00:00:00" u="1"/>
        <d v="2023-09-13T00:00:00" u="1"/>
        <d v="2023-10-09T00:00:00" u="1"/>
        <d v="2022-12-01T00:00:00" u="1"/>
        <d v="2023-12-01T00:00:00" u="1"/>
        <d v="2022-05-31T00:00:00" u="1"/>
        <d v="2023-05-31T00:00:00" u="1"/>
        <d v="2022-06-27T00:00:00" u="1"/>
        <d v="2023-06-27T00:00:00" u="1"/>
        <d v="2022-08-19T00:00:00" u="1"/>
        <d v="2022-09-15T00:00:00" u="1"/>
        <d v="2023-09-15T00:00:00" u="1"/>
        <d v="2022-10-11T00:00:00" u="1"/>
        <d v="2023-10-11T00:00:00" u="1"/>
        <d v="2022-11-07T00:00:00" u="1"/>
        <d v="2023-11-07T00:00:00" u="1"/>
        <d v="2023-12-03T00:00:00" u="1"/>
        <d v="2022-06-29T00:00:00" u="1"/>
        <d v="2023-06-29T00:00:00" u="1"/>
        <d v="2022-07-25T00:00:00" u="1"/>
        <d v="2023-07-25T00:00:00" u="1"/>
        <d v="2023-08-21T00:00:00" u="1"/>
        <d v="2022-10-13T00:00:00" u="1"/>
        <d v="2023-10-13T00:00:00" u="1"/>
        <d v="2022-11-09T00:00:00" u="1"/>
        <d v="2023-11-09T00:00:00" u="1"/>
        <d v="2022-12-05T00:00:00" u="1"/>
        <d v="2022-07-27T00:00:00" u="1"/>
        <d v="2023-07-27T00:00:00" u="1"/>
        <d v="2022-08-23T00:00:00" u="1"/>
        <d v="2023-08-23T00:00:00" u="1"/>
        <d v="2022-09-19T00:00:00" u="1"/>
        <d v="2023-09-19T00:00:00" u="1"/>
        <d v="2022-11-11T00:00:00" u="1"/>
        <d v="2023-11-11T00:00:00" u="1"/>
        <d v="2022-12-07T00:00:00" u="1"/>
        <d v="2022-07-29T00:00:00" u="1"/>
        <d v="2022-08-25T00:00:00" u="1"/>
        <d v="2023-08-25T00:00:00" u="1"/>
        <d v="2022-09-21T00:00:00" u="1"/>
        <d v="2023-09-21T00:00:00" u="1"/>
        <d v="2022-10-17T00:00:00" u="1"/>
        <d v="2023-10-17T00:00:00" u="1"/>
        <d v="2023-11-13T00:00:00" u="1"/>
        <d v="2022-12-09T00:00:00" u="1"/>
        <d v="2023-07-31T00:00:00" u="1"/>
        <d v="2022-09-23T00:00:00" u="1"/>
        <d v="2022-10-19T00:00:00" u="1"/>
        <d v="2023-10-19T00:00:00" u="1"/>
        <d v="2022-11-15T00:00:00" u="1"/>
        <d v="2023-11-15T00:00:00" u="1"/>
        <d v="2022-08-29T00:00:00" u="1"/>
        <d v="2023-08-29T00:00:00" u="1"/>
        <d v="2023-09-25T00:00:00" u="1"/>
        <d v="2022-10-21T00:00:00" u="1"/>
        <d v="2022-11-17T00:00:00" u="1"/>
        <d v="2023-11-17T00:00:00" u="1"/>
        <d v="2022-12-13T00:00:00" u="1"/>
        <d v="2022-08-31T00:00:00" u="1"/>
        <d v="2023-08-31T00:00:00" u="1"/>
        <d v="2022-09-27T00:00:00" u="1"/>
        <d v="2023-09-27T00:00:00" u="1"/>
        <d v="2023-10-23T00:00:00" u="1"/>
        <d v="2022-12-15T00:00:00" u="1"/>
      </sharedItems>
    </cacheField>
    <cacheField name="Name" numFmtId="0">
      <sharedItems containsBlank="1" count="36">
        <s v="Light Dadson"/>
        <s v="Raegan Munro"/>
        <s v="Liam Bryan"/>
        <s v="Cameron Horn"/>
        <s v="Ruey Lim"/>
        <s v="Pruthvish Patel"/>
        <s v="Fred Shea"/>
        <s v="Gilbert Noble"/>
        <s v="Andy Phan"/>
        <s v="Zoe O'Brien"/>
        <s v="Clair Neate"/>
        <s v="Ryan Bell"/>
        <s v="Shane Kmet"/>
        <s v="George Knight"/>
        <s v="Matthew Lever"/>
        <s v="Riley Thomas"/>
        <s v="Zahra Gholami"/>
        <s v="Alex Badcock"/>
        <s v="Martyn Connor"/>
        <s v="Tiffany Haw"/>
        <s v="Michael Cleary" u="1"/>
        <s v="Jack Filmer" u="1"/>
        <s v="Byron Bilney" u="1"/>
        <s v="Richard Chheoum" u="1"/>
        <s v="Dhruv Kerai" u="1"/>
        <m u="1"/>
        <s v="Scott Large" u="1"/>
        <s v="Jarred Dahl" u="1"/>
        <s v="Xander Brett" u="1"/>
        <s v="Johan Dadson" u="1"/>
        <s v="Joel Baker" u="1"/>
        <s v="Rob Gordon" u="1"/>
        <s v="Sam Hollister" u="1"/>
        <s v="Matthew Zimic" u="1"/>
        <s v="Alex Dennison" u="1"/>
        <s v="Alison Stewart" u="1"/>
      </sharedItems>
    </cacheField>
    <cacheField name="Hour" numFmtId="0">
      <sharedItems containsSemiMixedTypes="0" containsString="0" containsNumber="1" containsInteger="1" minValue="4" maxValue="20"/>
    </cacheField>
    <cacheField name="Unique"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rn, Cameron" refreshedDate="46007.395465740738" createdVersion="8" refreshedVersion="8" minRefreshableVersion="3" recordCount="1993" xr:uid="{7CC01C84-B825-48A2-A4D4-74A245BBED88}">
  <cacheSource type="worksheet">
    <worksheetSource name="Update_by_Type"/>
  </cacheSource>
  <cacheFields count="6">
    <cacheField name="Update Type" numFmtId="0">
      <sharedItems containsBlank="1" count="5">
        <s v="Opened"/>
        <s v="Closed"/>
        <s v="Other"/>
        <s v="FCR"/>
        <m u="1"/>
      </sharedItems>
    </cacheField>
    <cacheField name="Number" numFmtId="0">
      <sharedItems/>
    </cacheField>
    <cacheField name="Date" numFmtId="22">
      <sharedItems containsSemiMixedTypes="0" containsNonDate="0" containsDate="1" containsString="0" minDate="2025-12-08T00:00:00" maxDate="2025-12-15T00:00:00"/>
    </cacheField>
    <cacheField name="Name" numFmtId="0">
      <sharedItems containsBlank="1" count="31">
        <s v="Shane Kmet"/>
        <s v="Raegan Munro"/>
        <s v="Zoe O'Brien"/>
        <s v="Gilbert Noble"/>
        <s v="Fred Shea"/>
        <s v="Cameron Horn"/>
        <s v="George Knight"/>
        <s v="Andy Phan"/>
        <s v="Clair Neate"/>
        <s v="Pruthvish Patel"/>
        <s v="Ruey Lim"/>
        <s v="Light Dadson"/>
        <s v="Riley Thomas"/>
        <s v="Zahra Gholami"/>
        <s v="Liam Bryan"/>
        <s v="Ryan Bell"/>
        <s v="Alex Badcock"/>
        <s v="Matthew Lever"/>
        <s v="Martyn Connor"/>
        <s v="Tiffany Haw"/>
        <s v="Byron Bilney" u="1"/>
        <s v="Richard Chheoum" u="1"/>
        <s v="Jack Filmer" u="1"/>
        <s v="Michael Cleary" u="1"/>
        <s v="Dhruv Kerai" u="1"/>
        <s v="Scott Large" u="1"/>
        <s v="Jarred Dahl" u="1"/>
        <s v="Xander Brett" u="1"/>
        <s v="Johan Dadson" u="1"/>
        <m u="1"/>
        <s v="Rob Gordon" u="1"/>
      </sharedItems>
    </cacheField>
    <cacheField name="Hour" numFmtId="0">
      <sharedItems containsSemiMixedTypes="0" containsString="0" containsNumber="1" containsInteger="1" minValue="4" maxValue="20"/>
    </cacheField>
    <cacheField name="Uniqu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s v="CHAT0025695"/>
    <x v="0"/>
    <d v="2025-11-14T13:53:55"/>
  </r>
  <r>
    <s v="CHAT0025694"/>
    <x v="1"/>
    <d v="2025-11-14T13:17:04"/>
  </r>
  <r>
    <s v="CHAT0025693"/>
    <x v="2"/>
    <d v="2025-11-14T13:10:36"/>
  </r>
  <r>
    <s v="CHAT0025692"/>
    <x v="3"/>
    <d v="2025-11-14T13:10:10"/>
  </r>
  <r>
    <s v="CHAT0025691"/>
    <x v="1"/>
    <d v="2025-11-14T10:06:55"/>
  </r>
  <r>
    <s v="CHAT0025690"/>
    <x v="0"/>
    <d v="2025-11-14T08:30:36"/>
  </r>
  <r>
    <s v="CHAT0025689"/>
    <x v="0"/>
    <d v="2025-11-14T08:01:15"/>
  </r>
  <r>
    <s v="CHAT0025688"/>
    <x v="0"/>
    <d v="2025-11-13T15:40:29"/>
  </r>
  <r>
    <s v="CHAT0025687"/>
    <x v="3"/>
    <d v="2025-11-13T14:53:20"/>
  </r>
  <r>
    <s v="CHAT0025686"/>
    <x v="0"/>
    <d v="2025-11-13T14:16:19"/>
  </r>
  <r>
    <s v="CHAT0025685"/>
    <x v="3"/>
    <d v="2025-11-13T13:33:21"/>
  </r>
  <r>
    <s v="CHAT0025684"/>
    <x v="4"/>
    <d v="2025-11-13T12:12:10"/>
  </r>
  <r>
    <s v="CHAT0025683"/>
    <x v="5"/>
    <d v="2025-11-13T10:00:59"/>
  </r>
  <r>
    <s v="CHAT0025682"/>
    <x v="5"/>
    <d v="2025-11-13T09:05:11"/>
  </r>
  <r>
    <s v="CHAT0025681"/>
    <x v="3"/>
    <d v="2025-11-13T08:45:37"/>
  </r>
  <r>
    <s v="CHAT0025680"/>
    <x v="0"/>
    <d v="2025-11-13T08:18:36"/>
  </r>
  <r>
    <s v="CHAT0025679"/>
    <x v="5"/>
    <d v="2025-11-13T08:15:16"/>
  </r>
  <r>
    <s v="CHAT0025678"/>
    <x v="0"/>
    <d v="2025-11-13T08:00:19"/>
  </r>
  <r>
    <s v="CHAT0025677"/>
    <x v="5"/>
    <d v="2025-11-12T14:53:13"/>
  </r>
  <r>
    <s v="CHAT0025676"/>
    <x v="1"/>
    <d v="2025-11-12T12:47:06"/>
  </r>
  <r>
    <s v="CHAT0025675"/>
    <x v="0"/>
    <d v="2025-11-12T12:37:42"/>
  </r>
  <r>
    <s v="CHAT0025674"/>
    <x v="5"/>
    <d v="2025-11-12T10:59:58"/>
  </r>
  <r>
    <s v="CHAT0025673"/>
    <x v="0"/>
    <d v="2025-11-12T09:59:18"/>
  </r>
  <r>
    <s v="CHAT0025672"/>
    <x v="0"/>
    <d v="2025-11-12T08:26:41"/>
  </r>
  <r>
    <s v="CHAT0025671"/>
    <x v="0"/>
    <d v="2025-11-11T12:56:10"/>
  </r>
  <r>
    <s v="CHAT0025670"/>
    <x v="0"/>
    <d v="2025-11-11T12:08:32"/>
  </r>
  <r>
    <s v="CHAT0025669"/>
    <x v="5"/>
    <d v="2025-11-11T12:07:42"/>
  </r>
  <r>
    <s v="CHAT0025668"/>
    <x v="5"/>
    <d v="2025-11-11T11:25:33"/>
  </r>
  <r>
    <s v="CHAT0025667"/>
    <x v="2"/>
    <d v="2025-11-11T10:41:38"/>
  </r>
  <r>
    <s v="CHAT0025666"/>
    <x v="3"/>
    <d v="2025-11-11T10:35:45"/>
  </r>
  <r>
    <s v="CHAT0025665"/>
    <x v="0"/>
    <d v="2025-11-11T10:11:43"/>
  </r>
  <r>
    <s v="CHAT0025664"/>
    <x v="4"/>
    <d v="2025-11-11T09:35:19"/>
  </r>
  <r>
    <s v="CHAT0025663"/>
    <x v="5"/>
    <d v="2025-11-11T09:19:23"/>
  </r>
  <r>
    <s v="CHAT0025662"/>
    <x v="4"/>
    <d v="2025-11-10T16:40:14"/>
  </r>
  <r>
    <s v="CHAT0025661"/>
    <x v="5"/>
    <d v="2025-11-10T15:04:53"/>
  </r>
  <r>
    <s v="CHAT0025660"/>
    <x v="3"/>
    <d v="2025-11-10T14:15:47"/>
  </r>
  <r>
    <s v="CHAT0025659"/>
    <x v="4"/>
    <d v="2025-11-10T13:23:49"/>
  </r>
  <r>
    <s v="CHAT0025658"/>
    <x v="5"/>
    <d v="2025-11-10T12:47:35"/>
  </r>
  <r>
    <s v="CHAT0025657"/>
    <x v="3"/>
    <d v="2025-11-10T09:39:03"/>
  </r>
  <r>
    <s v="CHAT0025656"/>
    <x v="5"/>
    <d v="2025-11-10T08:36:17"/>
  </r>
  <r>
    <s v="CHAT0025655"/>
    <x v="5"/>
    <d v="2025-11-10T08:11:20"/>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r>
    <m/>
    <x v="6"/>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67">
  <r>
    <x v="0"/>
    <s v="AINST0389183"/>
    <s v="RITM0233567"/>
    <x v="0"/>
    <x v="0"/>
  </r>
  <r>
    <x v="1"/>
    <s v="AINST0386892"/>
    <s v="INC0507054"/>
    <x v="0"/>
    <x v="0"/>
  </r>
  <r>
    <x v="2"/>
    <s v="AINST0389184"/>
    <s v="RITM0233568"/>
    <x v="0"/>
    <x v="0"/>
  </r>
  <r>
    <x v="3"/>
    <s v="AINST0389186"/>
    <s v="RITM0233570"/>
    <x v="1"/>
    <x v="0"/>
  </r>
  <r>
    <x v="4"/>
    <s v="AINST0387353"/>
    <s v="INC0506825"/>
    <x v="2"/>
    <x v="0"/>
  </r>
  <r>
    <x v="5"/>
    <s v="AINST0389166"/>
    <s v="INC0509021"/>
    <x v="3"/>
    <x v="0"/>
  </r>
  <r>
    <x v="6"/>
    <s v="AINST0388614"/>
    <s v="INC0508391"/>
    <x v="4"/>
    <x v="0"/>
  </r>
  <r>
    <x v="7"/>
    <s v="AINST0386491"/>
    <s v="INC0506806"/>
    <x v="5"/>
    <x v="1"/>
  </r>
  <r>
    <x v="8"/>
    <s v="AINST0389224"/>
    <s v="RITM0233592"/>
    <x v="1"/>
    <x v="0"/>
  </r>
  <r>
    <x v="9"/>
    <s v="AINST0387801"/>
    <s v="RITM0233241"/>
    <x v="6"/>
    <x v="0"/>
  </r>
  <r>
    <x v="10"/>
    <s v="AINST0386686"/>
    <s v="INC0506940"/>
    <x v="2"/>
    <x v="0"/>
  </r>
  <r>
    <x v="11"/>
    <s v="AINST0389246"/>
    <s v="INC0509049"/>
    <x v="7"/>
    <x v="0"/>
  </r>
  <r>
    <x v="12"/>
    <s v="AINST0388026"/>
    <s v="INC0507611"/>
    <x v="8"/>
    <x v="0"/>
  </r>
  <r>
    <x v="13"/>
    <s v="AINST0389285"/>
    <s v="INC0509099"/>
    <x v="9"/>
    <x v="0"/>
  </r>
  <r>
    <x v="14"/>
    <s v="AINST0388043"/>
    <s v="INC0507665"/>
    <x v="3"/>
    <x v="0"/>
  </r>
  <r>
    <x v="15"/>
    <s v="AINST0388098"/>
    <s v="INC0507777"/>
    <x v="10"/>
    <x v="0"/>
  </r>
  <r>
    <x v="16"/>
    <s v="AINST0388076"/>
    <s v="INC0507717"/>
    <x v="11"/>
    <x v="0"/>
  </r>
  <r>
    <x v="17"/>
    <s v="AINST0388825"/>
    <s v="INC0508111"/>
    <x v="11"/>
    <x v="0"/>
  </r>
  <r>
    <x v="18"/>
    <s v="AINST0388877"/>
    <s v="INC0508686"/>
    <x v="3"/>
    <x v="0"/>
  </r>
  <r>
    <x v="19"/>
    <s v="AINST0387478"/>
    <s v="RITM0232865"/>
    <x v="3"/>
    <x v="0"/>
  </r>
  <r>
    <x v="20"/>
    <s v="AINST0387823"/>
    <s v="RITM0232872"/>
    <x v="3"/>
    <x v="0"/>
  </r>
  <r>
    <x v="21"/>
    <s v="AINST0388338"/>
    <s v="RITM0233399"/>
    <x v="11"/>
    <x v="0"/>
  </r>
  <r>
    <x v="22"/>
    <s v="AINST0388956"/>
    <s v="RITM0233494"/>
    <x v="2"/>
    <x v="0"/>
  </r>
  <r>
    <x v="23"/>
    <s v="AINST0389374"/>
    <s v="RITM0233655"/>
    <x v="1"/>
    <x v="0"/>
  </r>
  <r>
    <x v="24"/>
    <s v="AINST0388961"/>
    <s v="RITM0233530"/>
    <x v="11"/>
    <x v="0"/>
  </r>
  <r>
    <x v="25"/>
    <s v="AINST0388115"/>
    <s v="INC0507680"/>
    <x v="12"/>
    <x v="0"/>
  </r>
  <r>
    <x v="26"/>
    <s v="AINST0389127"/>
    <s v="INC0508986"/>
    <x v="2"/>
    <x v="0"/>
  </r>
  <r>
    <x v="27"/>
    <s v="AINST0389397"/>
    <s v="RITM0233679"/>
    <x v="1"/>
    <x v="0"/>
  </r>
  <r>
    <x v="28"/>
    <s v="AINST0389384"/>
    <s v="INC0509186"/>
    <x v="13"/>
    <x v="0"/>
  </r>
  <r>
    <x v="29"/>
    <s v="AINST0389419"/>
    <s v="RITM0233692"/>
    <x v="6"/>
    <x v="0"/>
  </r>
  <r>
    <x v="30"/>
    <s v="AINST0389440"/>
    <s v="RITM0233720"/>
    <x v="2"/>
    <x v="0"/>
  </r>
  <r>
    <x v="31"/>
    <s v="AINST0388087"/>
    <s v="INC0507738"/>
    <x v="10"/>
    <x v="0"/>
  </r>
  <r>
    <x v="32"/>
    <s v="AINST0389456"/>
    <s v="INC0509195"/>
    <x v="14"/>
    <x v="0"/>
  </r>
  <r>
    <x v="33"/>
    <s v="AINST0389286"/>
    <s v="INC0505054"/>
    <x v="2"/>
    <x v="0"/>
  </r>
  <r>
    <x v="34"/>
    <s v="AINST0389139"/>
    <s v="INC0508857"/>
    <x v="11"/>
    <x v="0"/>
  </r>
  <r>
    <x v="35"/>
    <s v="AINST0388869"/>
    <s v="INC0508669"/>
    <x v="4"/>
    <x v="0"/>
  </r>
  <r>
    <x v="36"/>
    <s v="AINST0388104"/>
    <s v="INC0507778"/>
    <x v="2"/>
    <x v="1"/>
  </r>
  <r>
    <x v="37"/>
    <s v="AINST0388189"/>
    <s v="INC0507944"/>
    <x v="3"/>
    <x v="0"/>
  </r>
  <r>
    <x v="38"/>
    <s v="AINST0389489"/>
    <s v="RITM0233748"/>
    <x v="2"/>
    <x v="0"/>
  </r>
  <r>
    <x v="39"/>
    <s v="AINST0388437"/>
    <s v="INC0508258"/>
    <x v="5"/>
    <x v="0"/>
  </r>
  <r>
    <x v="40"/>
    <s v="AINST0388471"/>
    <s v="INC0507828"/>
    <x v="5"/>
    <x v="0"/>
  </r>
  <r>
    <x v="41"/>
    <s v="AINST0389614"/>
    <s v="INC0509321"/>
    <x v="4"/>
    <x v="0"/>
  </r>
  <r>
    <x v="42"/>
    <s v="AINST0389654"/>
    <s v="INC0508976"/>
    <x v="0"/>
    <x v="0"/>
  </r>
  <r>
    <x v="43"/>
    <s v="AINST0389568"/>
    <s v="INC0509269"/>
    <x v="1"/>
    <x v="0"/>
  </r>
  <r>
    <x v="44"/>
    <s v="AINST0389630"/>
    <s v="INC0509334"/>
    <x v="4"/>
    <x v="0"/>
  </r>
  <r>
    <x v="45"/>
    <s v="AINST0389679"/>
    <s v="INC0509402"/>
    <x v="11"/>
    <x v="0"/>
  </r>
  <r>
    <x v="46"/>
    <s v="AINST0388571"/>
    <s v="RITM0233170"/>
    <x v="1"/>
    <x v="0"/>
  </r>
  <r>
    <x v="47"/>
    <s v="AINST0387793"/>
    <s v="RITM0233073"/>
    <x v="5"/>
    <x v="0"/>
  </r>
  <r>
    <x v="48"/>
    <s v="AINST0388576"/>
    <s v="INC0508122"/>
    <x v="1"/>
    <x v="0"/>
  </r>
  <r>
    <x v="49"/>
    <s v="AINST0388594"/>
    <s v="RITM0233499"/>
    <x v="11"/>
    <x v="0"/>
  </r>
  <r>
    <x v="50"/>
    <s v="AINST0389611"/>
    <s v="INC0509315"/>
    <x v="11"/>
    <x v="0"/>
  </r>
  <r>
    <x v="51"/>
    <s v="AINST0388782"/>
    <s v="INC0508574"/>
    <x v="14"/>
    <x v="0"/>
  </r>
  <r>
    <x v="52"/>
    <s v="AINST0388852"/>
    <s v="INC0506451"/>
    <x v="0"/>
    <x v="0"/>
  </r>
  <r>
    <x v="53"/>
    <s v="AINST0388377"/>
    <s v="RITM0233442"/>
    <x v="3"/>
    <x v="0"/>
  </r>
  <r>
    <x v="54"/>
    <s v="AINST0389700"/>
    <s v="RITM0233835"/>
    <x v="1"/>
    <x v="0"/>
  </r>
  <r>
    <x v="55"/>
    <s v="AINST0389706"/>
    <s v="RITM0233841"/>
    <x v="1"/>
    <x v="0"/>
  </r>
  <r>
    <x v="56"/>
    <s v="AINST0389502"/>
    <s v="INC0509235"/>
    <x v="15"/>
    <x v="0"/>
  </r>
  <r>
    <x v="57"/>
    <s v="AINST0388818"/>
    <s v="INC0508617"/>
    <x v="11"/>
    <x v="0"/>
  </r>
  <r>
    <x v="58"/>
    <s v="AINST0385100"/>
    <s v="INC0505676"/>
    <x v="1"/>
    <x v="0"/>
  </r>
  <r>
    <x v="59"/>
    <s v="AINST0389714"/>
    <s v="RITM0233857"/>
    <x v="5"/>
    <x v="0"/>
  </r>
  <r>
    <x v="60"/>
    <s v="AINST0388748"/>
    <s v="INC0508541"/>
    <x v="0"/>
    <x v="0"/>
  </r>
  <r>
    <x v="61"/>
    <s v="AINST0389729"/>
    <s v="RITM0233873"/>
    <x v="5"/>
    <x v="0"/>
  </r>
  <r>
    <x v="62"/>
    <s v="AINST0388089"/>
    <s v="INC0507733"/>
    <x v="10"/>
    <x v="0"/>
  </r>
  <r>
    <x v="63"/>
    <s v="AINST0389727"/>
    <s v="RITM0233869"/>
    <x v="0"/>
    <x v="0"/>
  </r>
  <r>
    <x v="64"/>
    <s v="AINST0388356"/>
    <s v="RITM0233435"/>
    <x v="11"/>
    <x v="0"/>
  </r>
  <r>
    <x v="65"/>
    <s v="AINST0389749"/>
    <s v="RITM0233887"/>
    <x v="2"/>
    <x v="0"/>
  </r>
  <r>
    <x v="66"/>
    <s v="AINST0389762"/>
    <s v="RITM0233895"/>
    <x v="4"/>
    <x v="0"/>
  </r>
  <r>
    <x v="67"/>
    <s v="AINST0389653"/>
    <s v="INC0509363"/>
    <x v="3"/>
    <x v="0"/>
  </r>
  <r>
    <x v="68"/>
    <s v="AINST0389657"/>
    <s v="INC0509373"/>
    <x v="1"/>
    <x v="1"/>
  </r>
  <r>
    <x v="69"/>
    <s v="AINST0389820"/>
    <s v="RITM0233946"/>
    <x v="4"/>
    <x v="0"/>
  </r>
  <r>
    <x v="70"/>
    <s v="AINST0389838"/>
    <s v="RITM0233963"/>
    <x v="0"/>
    <x v="0"/>
  </r>
  <r>
    <x v="71"/>
    <s v="AINST0389694"/>
    <s v="RITM0233830"/>
    <x v="1"/>
    <x v="0"/>
  </r>
  <r>
    <x v="72"/>
    <s v="AINST0389826"/>
    <s v="RITM0233955"/>
    <x v="1"/>
    <x v="0"/>
  </r>
  <r>
    <x v="73"/>
    <s v="AINST0389827"/>
    <s v="INC0509446"/>
    <x v="16"/>
    <x v="0"/>
  </r>
  <r>
    <x v="74"/>
    <s v="AINST0389908"/>
    <s v="RITM0234032"/>
    <x v="5"/>
    <x v="0"/>
  </r>
  <r>
    <x v="75"/>
    <s v="AINST0389302"/>
    <s v="INC0509020"/>
    <x v="11"/>
    <x v="0"/>
  </r>
  <r>
    <x v="76"/>
    <s v="AINST0389918"/>
    <s v="RITM0234045"/>
    <x v="0"/>
    <x v="0"/>
  </r>
  <r>
    <x v="77"/>
    <s v="AINST0389923"/>
    <s v="RITM0234048"/>
    <x v="1"/>
    <x v="0"/>
  </r>
  <r>
    <x v="78"/>
    <s v="AINST0389913"/>
    <s v="RITM0234040"/>
    <x v="5"/>
    <x v="0"/>
  </r>
  <r>
    <x v="79"/>
    <s v="AINST0389940"/>
    <s v="RITM0234065"/>
    <x v="1"/>
    <x v="0"/>
  </r>
  <r>
    <x v="80"/>
    <s v="AINST0389964"/>
    <s v="INC0509518"/>
    <x v="1"/>
    <x v="0"/>
  </r>
  <r>
    <x v="81"/>
    <s v="AINST0389965"/>
    <s v="INC0509522"/>
    <x v="6"/>
    <x v="0"/>
  </r>
  <r>
    <x v="82"/>
    <s v="AINST0389234"/>
    <s v="RITM0233602"/>
    <x v="2"/>
    <x v="0"/>
  </r>
  <r>
    <x v="83"/>
    <s v="AINST0388849"/>
    <s v="INC0508653"/>
    <x v="6"/>
    <x v="0"/>
  </r>
  <r>
    <x v="84"/>
    <s v="AINST0388946"/>
    <s v="INC0508740"/>
    <x v="17"/>
    <x v="0"/>
  </r>
  <r>
    <x v="85"/>
    <s v="AINST0390019"/>
    <s v="INC0509543"/>
    <x v="4"/>
    <x v="0"/>
  </r>
  <r>
    <x v="86"/>
    <s v="AINST0390043"/>
    <s v="INC0509546"/>
    <x v="2"/>
    <x v="0"/>
  </r>
  <r>
    <x v="87"/>
    <s v="AINST0390037"/>
    <s v="RITM0234053"/>
    <x v="4"/>
    <x v="0"/>
  </r>
  <r>
    <x v="88"/>
    <s v="AINST0389942"/>
    <s v="RITM0234068"/>
    <x v="2"/>
    <x v="0"/>
  </r>
  <r>
    <x v="89"/>
    <s v="AINST0390011"/>
    <s v="RITM0233697"/>
    <x v="6"/>
    <x v="0"/>
  </r>
  <r>
    <x v="90"/>
    <s v="AINST0389980"/>
    <s v="RITM0234026"/>
    <x v="4"/>
    <x v="0"/>
  </r>
  <r>
    <x v="91"/>
    <s v="AINST0389676"/>
    <s v="INC0509405"/>
    <x v="3"/>
    <x v="0"/>
  </r>
  <r>
    <x v="92"/>
    <s v="AINST0389901"/>
    <s v="INC0509454"/>
    <x v="18"/>
    <x v="0"/>
  </r>
  <r>
    <x v="93"/>
    <s v="AINST0390079"/>
    <s v="INC0509576"/>
    <x v="4"/>
    <x v="0"/>
  </r>
  <r>
    <x v="94"/>
    <s v="AINST0390078"/>
    <s v="INC0509564"/>
    <x v="5"/>
    <x v="0"/>
  </r>
  <r>
    <x v="95"/>
    <s v="AINST0390184"/>
    <s v="INC0509624"/>
    <x v="19"/>
    <x v="0"/>
  </r>
  <r>
    <x v="96"/>
    <s v="AINST0390069"/>
    <s v="INC0509574"/>
    <x v="1"/>
    <x v="0"/>
  </r>
  <r>
    <x v="97"/>
    <s v="AINST0390216"/>
    <s v="INC0509648"/>
    <x v="1"/>
    <x v="0"/>
  </r>
  <r>
    <x v="98"/>
    <s v="AINST0390185"/>
    <s v="RITM0233804"/>
    <x v="1"/>
    <x v="0"/>
  </r>
  <r>
    <x v="99"/>
    <s v="AINST0390220"/>
    <s v="RITM0234294"/>
    <x v="2"/>
    <x v="0"/>
  </r>
  <r>
    <x v="100"/>
    <s v="AINST0390187"/>
    <s v="RITM0233796"/>
    <x v="1"/>
    <x v="0"/>
  </r>
  <r>
    <x v="101"/>
    <s v="AINST0390238"/>
    <s v="RITM0233768"/>
    <x v="4"/>
    <x v="0"/>
  </r>
  <r>
    <x v="102"/>
    <s v="AINST0390247"/>
    <s v="INC0509664"/>
    <x v="1"/>
    <x v="0"/>
  </r>
  <r>
    <x v="103"/>
    <s v="AINST0390258"/>
    <s v="RITM0234321"/>
    <x v="10"/>
    <x v="0"/>
  </r>
  <r>
    <x v="104"/>
    <s v="AINST0388058"/>
    <s v="INC0507695"/>
    <x v="10"/>
    <x v="0"/>
  </r>
  <r>
    <x v="105"/>
    <s v="AINST0390157"/>
    <s v="INC0509598"/>
    <x v="11"/>
    <x v="0"/>
  </r>
  <r>
    <x v="106"/>
    <s v="AINST0390325"/>
    <s v="INC0509709"/>
    <x v="1"/>
    <x v="1"/>
  </r>
  <r>
    <x v="107"/>
    <s v="AINST0390291"/>
    <s v="RITM0234087"/>
    <x v="1"/>
    <x v="0"/>
  </r>
  <r>
    <x v="108"/>
    <s v="AINST0390347"/>
    <s v="RITM0234420"/>
    <x v="1"/>
    <x v="0"/>
  </r>
  <r>
    <x v="109"/>
    <s v="AINST0390349"/>
    <s v="RITM0233491"/>
    <x v="4"/>
    <x v="0"/>
  </r>
  <r>
    <x v="110"/>
    <s v="AINST0390300"/>
    <s v="INC0509689"/>
    <x v="4"/>
    <x v="0"/>
  </r>
  <r>
    <x v="111"/>
    <s v="AINST0389988"/>
    <s v="RITM0234109"/>
    <x v="2"/>
    <x v="0"/>
  </r>
  <r>
    <x v="112"/>
    <s v="AINST0390252"/>
    <s v="RITM0233731"/>
    <x v="4"/>
    <x v="0"/>
  </r>
  <r>
    <x v="113"/>
    <s v="AINST0390254"/>
    <s v="RITM0233718"/>
    <x v="4"/>
    <x v="0"/>
  </r>
  <r>
    <x v="114"/>
    <s v="AINST0390280"/>
    <s v="RITM0233809"/>
    <x v="4"/>
    <x v="0"/>
  </r>
  <r>
    <x v="115"/>
    <s v="AINST0390373"/>
    <s v="RITM0233896"/>
    <x v="6"/>
    <x v="0"/>
  </r>
  <r>
    <x v="116"/>
    <s v="AINST0390426"/>
    <s v="INC0509751"/>
    <x v="20"/>
    <x v="0"/>
  </r>
  <r>
    <x v="117"/>
    <s v="AINST0388989"/>
    <s v="INC0508784"/>
    <x v="2"/>
    <x v="0"/>
  </r>
  <r>
    <x v="118"/>
    <s v="AINST0388992"/>
    <s v="INC0508789"/>
    <x v="2"/>
    <x v="0"/>
  </r>
  <r>
    <x v="119"/>
    <s v="AINST0389030"/>
    <s v="INC0508837"/>
    <x v="0"/>
    <x v="0"/>
  </r>
  <r>
    <x v="120"/>
    <s v="AINST0390429"/>
    <s v="RITM0234468"/>
    <x v="5"/>
    <x v="0"/>
  </r>
  <r>
    <x v="121"/>
    <s v="AINST0390403"/>
    <s v="RITM0234460"/>
    <x v="4"/>
    <x v="0"/>
  </r>
  <r>
    <x v="122"/>
    <s v="AINST0390398"/>
    <s v="RITM0234285"/>
    <x v="2"/>
    <x v="0"/>
  </r>
  <r>
    <x v="123"/>
    <s v="AINST0390400"/>
    <s v="RITM0234311"/>
    <x v="2"/>
    <x v="0"/>
  </r>
  <r>
    <x v="124"/>
    <s v="AINST0390435"/>
    <s v="RITM0234476"/>
    <x v="0"/>
    <x v="0"/>
  </r>
  <r>
    <x v="125"/>
    <s v="AINST0390385"/>
    <s v="RITM0234229"/>
    <x v="6"/>
    <x v="0"/>
  </r>
  <r>
    <x v="126"/>
    <s v="AINST0389059"/>
    <s v="INC0508859"/>
    <x v="1"/>
    <x v="0"/>
  </r>
  <r>
    <x v="127"/>
    <s v="AINST0389057"/>
    <s v="INC0508866"/>
    <x v="1"/>
    <x v="0"/>
  </r>
  <r>
    <x v="128"/>
    <s v="AINST0389071"/>
    <s v="INC0508888"/>
    <x v="1"/>
    <x v="0"/>
  </r>
  <r>
    <x v="129"/>
    <s v="AINST0389007"/>
    <s v="INC0506977"/>
    <x v="11"/>
    <x v="0"/>
  </r>
  <r>
    <x v="130"/>
    <s v="AINST0389010"/>
    <s v="INC0508815"/>
    <x v="2"/>
    <x v="0"/>
  </r>
  <r>
    <x v="131"/>
    <s v="AINST0389043"/>
    <s v="INC0508851"/>
    <x v="2"/>
    <x v="0"/>
  </r>
  <r>
    <x v="132"/>
    <s v="AINST0390462"/>
    <s v="RITM0234391"/>
    <x v="11"/>
    <x v="0"/>
  </r>
  <r>
    <x v="133"/>
    <s v="AINST0390459"/>
    <s v="RITM0234510"/>
    <x v="10"/>
    <x v="0"/>
  </r>
  <r>
    <x v="134"/>
    <s v="AINST0390500"/>
    <s v="RITM0234436"/>
    <x v="6"/>
    <x v="0"/>
  </r>
  <r>
    <x v="135"/>
    <s v="AINST0390507"/>
    <s v="RITM0234228"/>
    <x v="0"/>
    <x v="0"/>
  </r>
  <r>
    <x v="136"/>
    <s v="AINST0390570"/>
    <s v="RITM0234630"/>
    <x v="10"/>
    <x v="0"/>
  </r>
  <r>
    <x v="137"/>
    <s v="AINST0390589"/>
    <s v="INC0509772"/>
    <x v="14"/>
    <x v="0"/>
  </r>
  <r>
    <x v="138"/>
    <s v="AINST0390561"/>
    <s v="RITM0234235"/>
    <x v="5"/>
    <x v="0"/>
  </r>
  <r>
    <x v="139"/>
    <s v="AINST0390663"/>
    <s v="RITM0234666"/>
    <x v="1"/>
    <x v="0"/>
  </r>
  <r>
    <x v="140"/>
    <s v="AINST0388821"/>
    <s v="INC0508173"/>
    <x v="3"/>
    <x v="0"/>
  </r>
  <r>
    <x v="141"/>
    <s v="AINST0389164"/>
    <s v="INC0509004"/>
    <x v="11"/>
    <x v="0"/>
  </r>
  <r>
    <x v="142"/>
    <s v="AINST0390765"/>
    <s v="INC0509793"/>
    <x v="14"/>
    <x v="0"/>
  </r>
  <r>
    <x v="143"/>
    <s v="AINST0390354"/>
    <s v="RITM0233930"/>
    <x v="6"/>
    <x v="0"/>
  </r>
  <r>
    <x v="144"/>
    <s v="AINST0390355"/>
    <s v="RITM0233990"/>
    <x v="6"/>
    <x v="0"/>
  </r>
  <r>
    <x v="145"/>
    <s v="AINST0390777"/>
    <s v="RITM0234565"/>
    <x v="6"/>
    <x v="0"/>
  </r>
  <r>
    <x v="146"/>
    <s v="AINST0390371"/>
    <s v="RITM0234116"/>
    <x v="6"/>
    <x v="0"/>
  </r>
  <r>
    <x v="147"/>
    <s v="AINST0390962"/>
    <s v="INC0509949"/>
    <x v="10"/>
    <x v="0"/>
  </r>
  <r>
    <x v="148"/>
    <s v="AINST0390963"/>
    <s v="INC0509948"/>
    <x v="11"/>
    <x v="0"/>
  </r>
  <r>
    <x v="149"/>
    <s v="AINST0391028"/>
    <s v="INC0509804"/>
    <x v="2"/>
    <x v="0"/>
  </r>
  <r>
    <x v="150"/>
    <s v="AINST0391027"/>
    <s v="INC0509811"/>
    <x v="2"/>
    <x v="1"/>
  </r>
  <r>
    <x v="151"/>
    <s v="AINST0391006"/>
    <s v="INC0509748"/>
    <x v="11"/>
    <x v="0"/>
  </r>
  <r>
    <x v="152"/>
    <s v="AINST0391158"/>
    <s v="INC0510272"/>
    <x v="2"/>
    <x v="0"/>
  </r>
  <r>
    <x v="153"/>
    <s v="AINST0390943"/>
    <s v="INC0509805"/>
    <x v="2"/>
    <x v="0"/>
  </r>
  <r>
    <x v="154"/>
    <s v="AINST0391093"/>
    <s v="INC0510148"/>
    <x v="0"/>
    <x v="0"/>
  </r>
  <r>
    <x v="155"/>
    <s v="AINST0390906"/>
    <s v="INC0509826"/>
    <x v="1"/>
    <x v="0"/>
  </r>
  <r>
    <x v="156"/>
    <s v="AINST0390901"/>
    <s v="INC0509821"/>
    <x v="1"/>
    <x v="0"/>
  </r>
  <r>
    <x v="157"/>
    <s v="AINST0391082"/>
    <s v="INC0510140"/>
    <x v="1"/>
    <x v="0"/>
  </r>
  <r>
    <x v="158"/>
    <s v="AINST0391201"/>
    <s v="INC0510332"/>
    <x v="4"/>
    <x v="0"/>
  </r>
  <r>
    <x v="159"/>
    <s v="AINST0390982"/>
    <s v="INC0509996"/>
    <x v="5"/>
    <x v="0"/>
  </r>
  <r>
    <x v="160"/>
    <s v="AINST0391240"/>
    <s v="RITM0234841"/>
    <x v="2"/>
    <x v="0"/>
  </r>
  <r>
    <x v="161"/>
    <s v="AINST0391264"/>
    <s v="RITM0234858"/>
    <x v="0"/>
    <x v="0"/>
  </r>
  <r>
    <x v="162"/>
    <s v="AINST0391157"/>
    <s v="INC0510256"/>
    <x v="1"/>
    <x v="0"/>
  </r>
  <r>
    <x v="163"/>
    <s v="AINST0391285"/>
    <s v="INC0510430"/>
    <x v="0"/>
    <x v="0"/>
  </r>
  <r>
    <x v="164"/>
    <s v="AINST0391255"/>
    <s v="RITM0234850"/>
    <x v="3"/>
    <x v="0"/>
  </r>
  <r>
    <x v="165"/>
    <s v="AINST0391260"/>
    <s v="RITM0234853"/>
    <x v="3"/>
    <x v="0"/>
  </r>
  <r>
    <x v="166"/>
    <s v="AINST0391331"/>
    <s v="INC0510480"/>
    <x v="0"/>
    <x v="0"/>
  </r>
  <r>
    <x v="167"/>
    <s v="AINST0391339"/>
    <s v="RITM0234902"/>
    <x v="3"/>
    <x v="0"/>
  </r>
  <r>
    <x v="168"/>
    <s v="AINST0390956"/>
    <s v="INC0509956"/>
    <x v="5"/>
    <x v="0"/>
  </r>
  <r>
    <x v="169"/>
    <s v="AINST0391334"/>
    <s v="INC0510453"/>
    <x v="0"/>
    <x v="0"/>
  </r>
  <r>
    <x v="170"/>
    <s v="AINST0390941"/>
    <s v="INC0509911"/>
    <x v="10"/>
    <x v="0"/>
  </r>
  <r>
    <x v="171"/>
    <s v="AINST0389480"/>
    <s v="INC0509231"/>
    <x v="15"/>
    <x v="0"/>
  </r>
  <r>
    <x v="172"/>
    <s v="AINST0389306"/>
    <s v="INC0509120"/>
    <x v="4"/>
    <x v="0"/>
  </r>
  <r>
    <x v="173"/>
    <s v="AINST0391365"/>
    <s v="INC0510512"/>
    <x v="6"/>
    <x v="0"/>
  </r>
  <r>
    <x v="174"/>
    <s v="AINST0391429"/>
    <s v="RITM0234929"/>
    <x v="5"/>
    <x v="0"/>
  </r>
  <r>
    <x v="175"/>
    <s v="AINST0391371"/>
    <s v="RITM0234378"/>
    <x v="5"/>
    <x v="0"/>
  </r>
  <r>
    <x v="176"/>
    <s v="AINST0391333"/>
    <s v="INC0510464"/>
    <x v="2"/>
    <x v="0"/>
  </r>
  <r>
    <x v="177"/>
    <s v="AINST0391432"/>
    <s v="RITM0234952"/>
    <x v="10"/>
    <x v="0"/>
  </r>
  <r>
    <x v="178"/>
    <s v="AINST0391127"/>
    <s v="INC0510229"/>
    <x v="10"/>
    <x v="0"/>
  </r>
  <r>
    <x v="179"/>
    <s v="AINST0389223"/>
    <s v="RITM0233591"/>
    <x v="3"/>
    <x v="0"/>
  </r>
  <r>
    <x v="180"/>
    <s v="AINST0391291"/>
    <s v="RITM0234874"/>
    <x v="3"/>
    <x v="0"/>
  </r>
  <r>
    <x v="181"/>
    <s v="AINST0391472"/>
    <s v="INC0510572"/>
    <x v="1"/>
    <x v="0"/>
  </r>
  <r>
    <x v="182"/>
    <s v="AINST0391490"/>
    <s v="RITM0234877"/>
    <x v="10"/>
    <x v="0"/>
  </r>
  <r>
    <x v="183"/>
    <s v="AINST0391245"/>
    <s v="RITM0234845"/>
    <x v="6"/>
    <x v="0"/>
  </r>
  <r>
    <x v="184"/>
    <s v="AINST0391483"/>
    <s v="INC0510573"/>
    <x v="1"/>
    <x v="0"/>
  </r>
  <r>
    <x v="185"/>
    <s v="AINST0391320"/>
    <s v="INC0510373"/>
    <x v="2"/>
    <x v="0"/>
  </r>
  <r>
    <x v="186"/>
    <s v="AINST0391612"/>
    <s v="INC0510648"/>
    <x v="1"/>
    <x v="0"/>
  </r>
  <r>
    <x v="187"/>
    <s v="AINST0391324"/>
    <s v="INC0510477"/>
    <x v="2"/>
    <x v="0"/>
  </r>
  <r>
    <x v="188"/>
    <s v="AINST0391615"/>
    <s v="RITM0234863"/>
    <x v="6"/>
    <x v="0"/>
  </r>
  <r>
    <x v="189"/>
    <s v="AINST0391332"/>
    <s v="INC0509928"/>
    <x v="11"/>
    <x v="0"/>
  </r>
  <r>
    <x v="190"/>
    <s v="AINST0390922"/>
    <s v="INC0509902"/>
    <x v="2"/>
    <x v="0"/>
  </r>
  <r>
    <x v="191"/>
    <s v="AINST0389438"/>
    <s v="RITM0233702"/>
    <x v="4"/>
    <x v="0"/>
  </r>
  <r>
    <x v="192"/>
    <s v="AINST0391533"/>
    <s v="INC0510611"/>
    <x v="2"/>
    <x v="0"/>
  </r>
  <r>
    <x v="193"/>
    <s v="AINST0389367"/>
    <s v="RITM0233651"/>
    <x v="6"/>
    <x v="0"/>
  </r>
  <r>
    <x v="194"/>
    <s v="AINST0391544"/>
    <s v="RITM0235018"/>
    <x v="10"/>
    <x v="0"/>
  </r>
  <r>
    <x v="195"/>
    <s v="AINST0391560"/>
    <s v="INC0510616"/>
    <x v="10"/>
    <x v="0"/>
  </r>
  <r>
    <x v="196"/>
    <s v="AINST0391625"/>
    <s v="RITM0235046"/>
    <x v="0"/>
    <x v="0"/>
  </r>
  <r>
    <x v="197"/>
    <s v="AINST0391635"/>
    <s v="RITM0235058"/>
    <x v="3"/>
    <x v="0"/>
  </r>
  <r>
    <x v="198"/>
    <s v="AINST0389291"/>
    <s v="INC0506286"/>
    <x v="11"/>
    <x v="1"/>
  </r>
  <r>
    <x v="199"/>
    <s v="AINST0391664"/>
    <s v="RITM0235078"/>
    <x v="4"/>
    <x v="0"/>
  </r>
  <r>
    <x v="200"/>
    <s v="AINST0390557"/>
    <s v="RITM0233750"/>
    <x v="6"/>
    <x v="0"/>
  </r>
  <r>
    <x v="201"/>
    <s v="AINST0390556"/>
    <s v="RITM0233687"/>
    <x v="6"/>
    <x v="0"/>
  </r>
  <r>
    <x v="202"/>
    <s v="AINST0390558"/>
    <s v="RITM0233803"/>
    <x v="6"/>
    <x v="0"/>
  </r>
  <r>
    <x v="203"/>
    <s v="AINST0391726"/>
    <s v="RITM0235110"/>
    <x v="1"/>
    <x v="0"/>
  </r>
  <r>
    <x v="204"/>
    <s v="AINST0391721"/>
    <s v="RITM0234920"/>
    <x v="5"/>
    <x v="0"/>
  </r>
  <r>
    <x v="205"/>
    <s v="AINST0389208"/>
    <s v="RITM0233584"/>
    <x v="0"/>
    <x v="0"/>
  </r>
  <r>
    <x v="206"/>
    <s v="AINST0391743"/>
    <s v="RITM0234901"/>
    <x v="3"/>
    <x v="0"/>
  </r>
  <r>
    <x v="207"/>
    <s v="AINST0391802"/>
    <s v="INC0510759"/>
    <x v="5"/>
    <x v="0"/>
  </r>
  <r>
    <x v="208"/>
    <s v="AINST0391826"/>
    <s v="RITM0235118"/>
    <x v="2"/>
    <x v="0"/>
  </r>
  <r>
    <x v="209"/>
    <s v="AINST0391834"/>
    <s v="RITM0235122"/>
    <x v="0"/>
    <x v="0"/>
  </r>
  <r>
    <x v="210"/>
    <s v="AINST0391844"/>
    <s v="INC0510743"/>
    <x v="0"/>
    <x v="0"/>
  </r>
  <r>
    <x v="211"/>
    <s v="AINST0391845"/>
    <s v="INC0510774"/>
    <x v="10"/>
    <x v="0"/>
  </r>
  <r>
    <x v="212"/>
    <s v="AINST0391841"/>
    <s v="INC0510773"/>
    <x v="1"/>
    <x v="0"/>
  </r>
  <r>
    <x v="213"/>
    <s v="AINST0391881"/>
    <s v="RITM0235145"/>
    <x v="10"/>
    <x v="0"/>
  </r>
  <r>
    <x v="214"/>
    <s v="AINST0391902"/>
    <s v="INC0510794"/>
    <x v="10"/>
    <x v="0"/>
  </r>
  <r>
    <x v="215"/>
    <s v="AINST0391905"/>
    <s v="INC0510797"/>
    <x v="21"/>
    <x v="0"/>
  </r>
  <r>
    <x v="216"/>
    <s v="AINST0391861"/>
    <s v="RITM0235123"/>
    <x v="0"/>
    <x v="0"/>
  </r>
  <r>
    <x v="217"/>
    <s v="AINST0391950"/>
    <s v="RITM0235193"/>
    <x v="1"/>
    <x v="0"/>
  </r>
  <r>
    <x v="218"/>
    <s v="AINST0389512"/>
    <s v="RITM0233520"/>
    <x v="2"/>
    <x v="0"/>
  </r>
  <r>
    <x v="219"/>
    <s v="AINST0389507"/>
    <s v="RITM0233763"/>
    <x v="2"/>
    <x v="0"/>
  </r>
  <r>
    <x v="220"/>
    <s v="AINST0391999"/>
    <s v="INC0510884"/>
    <x v="5"/>
    <x v="1"/>
  </r>
  <r>
    <x v="221"/>
    <s v="AINST0392003"/>
    <s v="RITM0235223"/>
    <x v="3"/>
    <x v="0"/>
  </r>
  <r>
    <x v="222"/>
    <s v="AINST0392015"/>
    <s v="INC0510897"/>
    <x v="0"/>
    <x v="0"/>
  </r>
  <r>
    <x v="223"/>
    <s v="AINST0392012"/>
    <s v="INC0510436"/>
    <x v="22"/>
    <x v="0"/>
  </r>
  <r>
    <x v="224"/>
    <s v="AINST0392046"/>
    <s v="INC0510166"/>
    <x v="11"/>
    <x v="0"/>
  </r>
  <r>
    <x v="225"/>
    <s v="AINST0392045"/>
    <s v="INC0510910"/>
    <x v="5"/>
    <x v="0"/>
  </r>
  <r>
    <x v="226"/>
    <s v="AINST0392077"/>
    <s v="RITM0228511"/>
    <x v="0"/>
    <x v="0"/>
  </r>
  <r>
    <x v="227"/>
    <s v="AINST0392079"/>
    <s v="INC0510950"/>
    <x v="2"/>
    <x v="0"/>
  </r>
  <r>
    <x v="228"/>
    <s v="AINST0392050"/>
    <s v="INC0510932"/>
    <x v="6"/>
    <x v="0"/>
  </r>
  <r>
    <x v="229"/>
    <s v="AINST0392118"/>
    <s v="INC0510865"/>
    <x v="11"/>
    <x v="0"/>
  </r>
  <r>
    <x v="230"/>
    <s v="AINST0392114"/>
    <s v="INC0510621"/>
    <x v="2"/>
    <x v="0"/>
  </r>
  <r>
    <x v="231"/>
    <s v="AINST0392171"/>
    <s v="INC0510982"/>
    <x v="10"/>
    <x v="0"/>
  </r>
  <r>
    <x v="232"/>
    <s v="AINST0390560"/>
    <s v="RITM0233746"/>
    <x v="6"/>
    <x v="0"/>
  </r>
  <r>
    <x v="233"/>
    <s v="AINST0390551"/>
    <s v="RITM0234253"/>
    <x v="6"/>
    <x v="0"/>
  </r>
  <r>
    <x v="234"/>
    <s v="AINST0392193"/>
    <s v="RITM0235283"/>
    <x v="5"/>
    <x v="0"/>
  </r>
  <r>
    <x v="235"/>
    <s v="AINST0392206"/>
    <s v="INC0510972"/>
    <x v="2"/>
    <x v="0"/>
  </r>
  <r>
    <x v="236"/>
    <s v="AINST0392123"/>
    <s v="RITM0235204"/>
    <x v="2"/>
    <x v="0"/>
  </r>
  <r>
    <x v="237"/>
    <s v="AINST0392234"/>
    <s v="INC0510749"/>
    <x v="10"/>
    <x v="0"/>
  </r>
  <r>
    <x v="238"/>
    <s v="AINST0392232"/>
    <s v="INC0510474"/>
    <x v="0"/>
    <x v="0"/>
  </r>
  <r>
    <x v="239"/>
    <s v="AINST0392349"/>
    <s v="RITM0234938"/>
    <x v="0"/>
    <x v="0"/>
  </r>
  <r>
    <x v="240"/>
    <s v="AINST0392400"/>
    <s v="RITM0235409"/>
    <x v="3"/>
    <x v="0"/>
  </r>
  <r>
    <x v="241"/>
    <s v="AINST0390639"/>
    <s v="RITM0233888"/>
    <x v="6"/>
    <x v="0"/>
  </r>
  <r>
    <x v="242"/>
    <s v="AINST0390637"/>
    <s v="RITM0233808"/>
    <x v="6"/>
    <x v="0"/>
  </r>
  <r>
    <x v="243"/>
    <s v="AINST0390635"/>
    <s v="RITM0234128"/>
    <x v="6"/>
    <x v="0"/>
  </r>
  <r>
    <x v="244"/>
    <s v="AINST0390555"/>
    <s v="RITM0234164"/>
    <x v="6"/>
    <x v="0"/>
  </r>
  <r>
    <x v="245"/>
    <s v="AINST0392228"/>
    <s v="RITM0235113"/>
    <x v="5"/>
    <x v="0"/>
  </r>
  <r>
    <x v="246"/>
    <s v="AINST0392049"/>
    <s v="INC0510917"/>
    <x v="2"/>
    <x v="0"/>
  </r>
  <r>
    <x v="247"/>
    <s v="AINST0391091"/>
    <s v="INC0510145"/>
    <x v="1"/>
    <x v="0"/>
  </r>
  <r>
    <x v="248"/>
    <s v="AINST0390822"/>
    <s v="RITM0234681"/>
    <x v="10"/>
    <x v="0"/>
  </r>
  <r>
    <x v="249"/>
    <s v="AINST0392321"/>
    <s v="RITM0235372"/>
    <x v="2"/>
    <x v="0"/>
  </r>
  <r>
    <x v="250"/>
    <s v="AINST0392560"/>
    <s v="RITM0235559"/>
    <x v="0"/>
    <x v="0"/>
  </r>
  <r>
    <x v="251"/>
    <s v="AINST0392573"/>
    <s v="RITM0235584"/>
    <x v="0"/>
    <x v="0"/>
  </r>
  <r>
    <x v="252"/>
    <s v="AINST0392576"/>
    <s v="RITM0235582"/>
    <x v="4"/>
    <x v="0"/>
  </r>
  <r>
    <x v="253"/>
    <s v="AINST0392577"/>
    <s v="RITM0235583"/>
    <x v="0"/>
    <x v="0"/>
  </r>
  <r>
    <x v="254"/>
    <s v="AINST0392595"/>
    <s v="RITM0235587"/>
    <x v="2"/>
    <x v="0"/>
  </r>
  <r>
    <x v="255"/>
    <s v="AINST0392606"/>
    <s v="RITM0235612"/>
    <x v="2"/>
    <x v="0"/>
  </r>
  <r>
    <x v="256"/>
    <s v="AINST0392805"/>
    <s v="INC0511055"/>
    <x v="10"/>
    <x v="0"/>
  </r>
  <r>
    <x v="257"/>
    <s v="AINST0392866"/>
    <s v="INC0511434"/>
    <x v="1"/>
    <x v="0"/>
  </r>
  <r>
    <x v="258"/>
    <s v="AINST0392779"/>
    <s v="INC0511259"/>
    <x v="4"/>
    <x v="0"/>
  </r>
  <r>
    <x v="259"/>
    <s v="AINST0392900"/>
    <s v="INC0511460"/>
    <x v="11"/>
    <x v="0"/>
  </r>
  <r>
    <x v="260"/>
    <s v="AINST0389944"/>
    <s v="RITM0234074"/>
    <x v="2"/>
    <x v="0"/>
  </r>
  <r>
    <x v="261"/>
    <s v="AINST0392938"/>
    <s v="INC0511533"/>
    <x v="4"/>
    <x v="0"/>
  </r>
  <r>
    <x v="262"/>
    <s v="AINST0390309"/>
    <s v="RITM0234103"/>
    <x v="0"/>
    <x v="0"/>
  </r>
  <r>
    <x v="263"/>
    <s v="AINST0390206"/>
    <s v="RITM0234289"/>
    <x v="11"/>
    <x v="0"/>
  </r>
  <r>
    <x v="264"/>
    <s v="AINST0392691"/>
    <s v="INC0511101"/>
    <x v="0"/>
    <x v="0"/>
  </r>
  <r>
    <x v="265"/>
    <s v="AINST0392796"/>
    <s v="INC0511294"/>
    <x v="4"/>
    <x v="0"/>
  </r>
  <r>
    <x v="266"/>
    <s v="AINST0390210"/>
    <s v="INC0509539"/>
    <x v="4"/>
    <x v="0"/>
  </r>
  <r>
    <x v="267"/>
    <s v="AINST0392960"/>
    <s v="RITM0235666"/>
    <x v="5"/>
    <x v="0"/>
  </r>
  <r>
    <x v="268"/>
    <s v="AINST0392956"/>
    <s v="INC0511549"/>
    <x v="3"/>
    <x v="0"/>
  </r>
  <r>
    <x v="269"/>
    <s v="AINST0392951"/>
    <s v="RITM0235643"/>
    <x v="5"/>
    <x v="0"/>
  </r>
  <r>
    <x v="270"/>
    <s v="AINST0392669"/>
    <s v="INC0511095"/>
    <x v="0"/>
    <x v="0"/>
  </r>
  <r>
    <x v="271"/>
    <s v="AINST0392686"/>
    <s v="INC0511104"/>
    <x v="2"/>
    <x v="0"/>
  </r>
  <r>
    <x v="272"/>
    <s v="AINST0389973"/>
    <s v="RITM0233986"/>
    <x v="0"/>
    <x v="0"/>
  </r>
  <r>
    <x v="273"/>
    <s v="AINST0392788"/>
    <s v="INC0511264"/>
    <x v="2"/>
    <x v="0"/>
  </r>
  <r>
    <x v="274"/>
    <s v="AINST0392884"/>
    <s v="INC0511456"/>
    <x v="4"/>
    <x v="0"/>
  </r>
  <r>
    <x v="275"/>
    <s v="AINST0389697"/>
    <s v="RITM0233833"/>
    <x v="0"/>
    <x v="0"/>
  </r>
  <r>
    <x v="276"/>
    <s v="AINST0392977"/>
    <s v="RITM0235676"/>
    <x v="2"/>
    <x v="0"/>
  </r>
  <r>
    <x v="277"/>
    <s v="AINST0389997"/>
    <s v="RITM0234119"/>
    <x v="1"/>
    <x v="0"/>
  </r>
  <r>
    <x v="278"/>
    <s v="AINST0392982"/>
    <s v="RITM0235679"/>
    <x v="5"/>
    <x v="0"/>
  </r>
  <r>
    <x v="279"/>
    <s v="AINST0392983"/>
    <s v="RITM0235680"/>
    <x v="2"/>
    <x v="0"/>
  </r>
  <r>
    <x v="280"/>
    <s v="AINST0390415"/>
    <s v="RITM0234356"/>
    <x v="6"/>
    <x v="0"/>
  </r>
  <r>
    <x v="281"/>
    <s v="AINST0392684"/>
    <s v="INC0511103"/>
    <x v="0"/>
    <x v="0"/>
  </r>
  <r>
    <x v="282"/>
    <s v="AINST0390834"/>
    <s v="RITM0234517"/>
    <x v="6"/>
    <x v="0"/>
  </r>
  <r>
    <x v="283"/>
    <s v="AINST0393011"/>
    <s v="RITM0235708"/>
    <x v="2"/>
    <x v="0"/>
  </r>
  <r>
    <x v="284"/>
    <s v="AINST0390377"/>
    <s v="RITM0233828"/>
    <x v="4"/>
    <x v="1"/>
  </r>
  <r>
    <x v="285"/>
    <s v="AINST0393035"/>
    <s v="INC0511576"/>
    <x v="11"/>
    <x v="0"/>
  </r>
  <r>
    <x v="286"/>
    <s v="AINST0393044"/>
    <s v="RITM0235728"/>
    <x v="0"/>
    <x v="0"/>
  </r>
  <r>
    <x v="287"/>
    <s v="AINST0392681"/>
    <s v="INC0511122"/>
    <x v="3"/>
    <x v="0"/>
  </r>
  <r>
    <x v="288"/>
    <s v="AINST0393074"/>
    <s v="INC0511297"/>
    <x v="1"/>
    <x v="0"/>
  </r>
  <r>
    <x v="289"/>
    <s v="AINST0393077"/>
    <s v="RITM0235747"/>
    <x v="3"/>
    <x v="0"/>
  </r>
  <r>
    <x v="290"/>
    <s v="AINST0393016"/>
    <s v="RITM0235712"/>
    <x v="2"/>
    <x v="0"/>
  </r>
  <r>
    <x v="291"/>
    <s v="AINST0392715"/>
    <s v="INC0511189"/>
    <x v="4"/>
    <x v="0"/>
  </r>
  <r>
    <x v="292"/>
    <s v="AINST0393073"/>
    <s v="INC0511616"/>
    <x v="2"/>
    <x v="0"/>
  </r>
  <r>
    <x v="293"/>
    <s v="AINST0393111"/>
    <s v="INC0511608"/>
    <x v="11"/>
    <x v="0"/>
  </r>
  <r>
    <x v="294"/>
    <s v="AINST0393108"/>
    <s v="INC0511629"/>
    <x v="1"/>
    <x v="0"/>
  </r>
  <r>
    <x v="295"/>
    <s v="AINST0392927"/>
    <s v="INC0511286"/>
    <x v="11"/>
    <x v="0"/>
  </r>
  <r>
    <x v="296"/>
    <s v="AINST0393209"/>
    <s v="RITM0235815"/>
    <x v="10"/>
    <x v="0"/>
  </r>
  <r>
    <x v="297"/>
    <s v="AINST0390821"/>
    <s v="RITM0234678"/>
    <x v="2"/>
    <x v="0"/>
  </r>
  <r>
    <x v="298"/>
    <s v="AINST0390817"/>
    <s v="RITM0234726"/>
    <x v="6"/>
    <x v="0"/>
  </r>
  <r>
    <x v="299"/>
    <s v="AINST0392657"/>
    <s v="INC0511071"/>
    <x v="20"/>
    <x v="0"/>
  </r>
  <r>
    <x v="300"/>
    <s v="AINST0392923"/>
    <s v="INC0511504"/>
    <x v="4"/>
    <x v="0"/>
  </r>
  <r>
    <x v="301"/>
    <s v="AINST0393284"/>
    <s v="INC0511743"/>
    <x v="8"/>
    <x v="0"/>
  </r>
  <r>
    <x v="302"/>
    <s v="AINST0393302"/>
    <s v="RITM0235865"/>
    <x v="2"/>
    <x v="0"/>
  </r>
  <r>
    <x v="303"/>
    <s v="AINST0390486"/>
    <s v="RITM0234203"/>
    <x v="2"/>
    <x v="0"/>
  </r>
  <r>
    <x v="304"/>
    <s v="AINST0393306"/>
    <s v="INC0511760"/>
    <x v="0"/>
    <x v="0"/>
  </r>
  <r>
    <x v="305"/>
    <s v="AINST0393316"/>
    <s v="RITM0235879"/>
    <x v="5"/>
    <x v="0"/>
  </r>
  <r>
    <x v="306"/>
    <s v="AINST0392861"/>
    <s v="INC0511421"/>
    <x v="4"/>
    <x v="0"/>
  </r>
  <r>
    <x v="307"/>
    <s v="AINST0393323"/>
    <s v="INC0511779"/>
    <x v="0"/>
    <x v="0"/>
  </r>
  <r>
    <x v="308"/>
    <s v="AINST0393358"/>
    <s v="INC0511345"/>
    <x v="0"/>
    <x v="0"/>
  </r>
  <r>
    <x v="309"/>
    <s v="AINST0393374"/>
    <s v="RITM0235923"/>
    <x v="1"/>
    <x v="0"/>
  </r>
  <r>
    <x v="310"/>
    <s v="AINST0393392"/>
    <s v="INC0511404"/>
    <x v="0"/>
    <x v="0"/>
  </r>
  <r>
    <x v="311"/>
    <s v="AINST0393419"/>
    <s v="RITM0235891"/>
    <x v="2"/>
    <x v="0"/>
  </r>
  <r>
    <x v="312"/>
    <s v="AINST0393470"/>
    <s v="RITM0235936"/>
    <x v="3"/>
    <x v="0"/>
  </r>
  <r>
    <x v="313"/>
    <s v="AINST0390250"/>
    <s v="RITM0234317"/>
    <x v="10"/>
    <x v="0"/>
  </r>
  <r>
    <x v="314"/>
    <s v="AINST0393496"/>
    <s v="INC0511720"/>
    <x v="4"/>
    <x v="0"/>
  </r>
  <r>
    <x v="315"/>
    <s v="AINST0390818"/>
    <s v="RITM0234729"/>
    <x v="6"/>
    <x v="0"/>
  </r>
  <r>
    <x v="316"/>
    <s v="AINST0390552"/>
    <s v="RITM0234295"/>
    <x v="6"/>
    <x v="0"/>
  </r>
  <r>
    <x v="317"/>
    <s v="AINST0393560"/>
    <s v="RITM0235993"/>
    <x v="3"/>
    <x v="0"/>
  </r>
  <r>
    <x v="318"/>
    <s v="AINST0393036"/>
    <s v="INC0510993"/>
    <x v="5"/>
    <x v="0"/>
  </r>
  <r>
    <x v="319"/>
    <s v="AINST0393543"/>
    <s v="INC0511889"/>
    <x v="4"/>
    <x v="0"/>
  </r>
  <r>
    <x v="320"/>
    <s v="AINST0393495"/>
    <s v="INC0511857"/>
    <x v="1"/>
    <x v="0"/>
  </r>
  <r>
    <x v="321"/>
    <s v="AINST0390732"/>
    <s v="RITM0234599"/>
    <x v="2"/>
    <x v="0"/>
  </r>
  <r>
    <x v="322"/>
    <s v="AINST0393580"/>
    <s v="INC0511924"/>
    <x v="4"/>
    <x v="0"/>
  </r>
  <r>
    <x v="323"/>
    <s v="AINST0393614"/>
    <s v="INC0511949"/>
    <x v="0"/>
    <x v="0"/>
  </r>
  <r>
    <x v="324"/>
    <s v="AINST0393578"/>
    <s v="INC0511928"/>
    <x v="1"/>
    <x v="0"/>
  </r>
  <r>
    <x v="325"/>
    <s v="AINST0393621"/>
    <s v="INC0511958"/>
    <x v="0"/>
    <x v="0"/>
  </r>
  <r>
    <x v="326"/>
    <s v="AINST0390553"/>
    <s v="RITM0234236"/>
    <x v="6"/>
    <x v="0"/>
  </r>
  <r>
    <x v="327"/>
    <s v="AINST0391784"/>
    <s v="RITM0234960"/>
    <x v="3"/>
    <x v="0"/>
  </r>
  <r>
    <x v="328"/>
    <s v="AINST0393611"/>
    <s v="RITM0236025"/>
    <x v="2"/>
    <x v="0"/>
  </r>
  <r>
    <x v="329"/>
    <s v="AINST0393567"/>
    <s v="RITM0235971"/>
    <x v="0"/>
    <x v="0"/>
  </r>
  <r>
    <x v="330"/>
    <s v="AINST0393583"/>
    <s v="INC0511921"/>
    <x v="4"/>
    <x v="0"/>
  </r>
  <r>
    <x v="331"/>
    <s v="AINST0393668"/>
    <s v="INC0511984"/>
    <x v="2"/>
    <x v="0"/>
  </r>
  <r>
    <x v="332"/>
    <s v="AINST0393665"/>
    <s v="INC0511904"/>
    <x v="10"/>
    <x v="0"/>
  </r>
  <r>
    <x v="333"/>
    <s v="AINST0393689"/>
    <s v="RITM0236074"/>
    <x v="3"/>
    <x v="0"/>
  </r>
  <r>
    <x v="334"/>
    <s v="AINST0393696"/>
    <s v="INC0512014"/>
    <x v="4"/>
    <x v="0"/>
  </r>
  <r>
    <x v="335"/>
    <s v="AINST0393698"/>
    <s v="INC0511999"/>
    <x v="11"/>
    <x v="0"/>
  </r>
  <r>
    <x v="336"/>
    <s v="AINST0393695"/>
    <s v="INC0511566"/>
    <x v="4"/>
    <x v="0"/>
  </r>
  <r>
    <x v="337"/>
    <s v="AINST0393585"/>
    <s v="INC0511926"/>
    <x v="10"/>
    <x v="0"/>
  </r>
  <r>
    <x v="338"/>
    <s v="AINST0393616"/>
    <s v="RITM0236027"/>
    <x v="2"/>
    <x v="0"/>
  </r>
  <r>
    <x v="339"/>
    <s v="AINST0393737"/>
    <s v="INC0512042"/>
    <x v="1"/>
    <x v="0"/>
  </r>
  <r>
    <x v="340"/>
    <s v="AINST0393749"/>
    <s v="RITM0236087"/>
    <x v="3"/>
    <x v="0"/>
  </r>
  <r>
    <x v="341"/>
    <s v="AINST0393700"/>
    <s v="INC0512015"/>
    <x v="4"/>
    <x v="0"/>
  </r>
  <r>
    <x v="342"/>
    <s v="AINST0392507"/>
    <s v="RITM0235480"/>
    <x v="3"/>
    <x v="0"/>
  </r>
  <r>
    <x v="343"/>
    <s v="AINST0392907"/>
    <s v="INC0511464"/>
    <x v="2"/>
    <x v="0"/>
  </r>
  <r>
    <x v="344"/>
    <s v="AINST0393811"/>
    <s v="RITM0236101"/>
    <x v="6"/>
    <x v="0"/>
  </r>
  <r>
    <x v="345"/>
    <s v="AINST0393298"/>
    <s v="RITM0235733"/>
    <x v="2"/>
    <x v="0"/>
  </r>
  <r>
    <x v="346"/>
    <s v="AINST0393810"/>
    <s v="RITM0236104"/>
    <x v="6"/>
    <x v="0"/>
  </r>
  <r>
    <x v="347"/>
    <s v="AINST0393895"/>
    <s v="RITM0236203"/>
    <x v="0"/>
    <x v="0"/>
  </r>
  <r>
    <x v="348"/>
    <s v="AINST0391038"/>
    <s v="INC0510070"/>
    <x v="10"/>
    <x v="0"/>
  </r>
  <r>
    <x v="349"/>
    <s v="AINST0390905"/>
    <s v="INC0509839"/>
    <x v="0"/>
    <x v="0"/>
  </r>
  <r>
    <x v="350"/>
    <s v="AINST0390996"/>
    <s v="INC0510043"/>
    <x v="0"/>
    <x v="0"/>
  </r>
  <r>
    <x v="351"/>
    <s v="AINST0393830"/>
    <s v="RITM0236146"/>
    <x v="3"/>
    <x v="0"/>
  </r>
  <r>
    <x v="352"/>
    <s v="AINST0393937"/>
    <s v="INC0512103"/>
    <x v="14"/>
    <x v="0"/>
  </r>
  <r>
    <x v="353"/>
    <s v="AINST0391041"/>
    <s v="INC0510074"/>
    <x v="10"/>
    <x v="0"/>
  </r>
  <r>
    <x v="354"/>
    <s v="AINST0390915"/>
    <s v="INC0509868"/>
    <x v="0"/>
    <x v="0"/>
  </r>
  <r>
    <x v="355"/>
    <s v="AINST0393981"/>
    <s v="RITM0236237"/>
    <x v="6"/>
    <x v="0"/>
  </r>
  <r>
    <x v="356"/>
    <s v="AINST0393987"/>
    <s v="RITM0236258"/>
    <x v="6"/>
    <x v="0"/>
  </r>
  <r>
    <x v="357"/>
    <s v="AINST0393947"/>
    <s v="RITM0236226"/>
    <x v="2"/>
    <x v="0"/>
  </r>
  <r>
    <x v="358"/>
    <s v="AINST0390973"/>
    <s v="INC0509947"/>
    <x v="2"/>
    <x v="0"/>
  </r>
  <r>
    <x v="359"/>
    <s v="AINST0392516"/>
    <s v="RITM0235374"/>
    <x v="3"/>
    <x v="0"/>
  </r>
  <r>
    <x v="360"/>
    <s v="AINST0393248"/>
    <s v="RITM0235829"/>
    <x v="10"/>
    <x v="0"/>
  </r>
  <r>
    <x v="361"/>
    <s v="AINST0394106"/>
    <s v="RITM0236374"/>
    <x v="3"/>
    <x v="0"/>
  </r>
  <r>
    <x v="362"/>
    <s v="AINST0393949"/>
    <s v="INC0512106"/>
    <x v="14"/>
    <x v="1"/>
  </r>
  <r>
    <x v="363"/>
    <s v="AINST0394094"/>
    <s v="RITM0236339"/>
    <x v="3"/>
    <x v="0"/>
  </r>
  <r>
    <x v="364"/>
    <s v="AINST0391208"/>
    <s v="INC0510342"/>
    <x v="10"/>
    <x v="0"/>
  </r>
  <r>
    <x v="365"/>
    <s v="AINST0394104"/>
    <s v="RITM0236369"/>
    <x v="3"/>
    <x v="0"/>
  </r>
  <r>
    <x v="366"/>
    <s v="AINST0394135"/>
    <s v="RITM0236387"/>
    <x v="2"/>
    <x v="0"/>
  </r>
  <r>
    <x v="367"/>
    <s v="AINST0393412"/>
    <s v="RITM0229907"/>
    <x v="0"/>
    <x v="0"/>
  </r>
  <r>
    <x v="368"/>
    <s v="AINST0394177"/>
    <s v="RITM0234923"/>
    <x v="11"/>
    <x v="0"/>
  </r>
  <r>
    <x v="369"/>
    <s v="AINST0391185"/>
    <s v="INC0510331"/>
    <x v="2"/>
    <x v="0"/>
  </r>
  <r>
    <x v="370"/>
    <s v="AINST0394182"/>
    <s v="RITM0236410"/>
    <x v="0"/>
    <x v="0"/>
  </r>
  <r>
    <x v="371"/>
    <s v="AINST0393410"/>
    <s v="RITM0235809"/>
    <x v="3"/>
    <x v="0"/>
  </r>
  <r>
    <x v="372"/>
    <s v="AINST0394120"/>
    <s v="INC0512123"/>
    <x v="19"/>
    <x v="0"/>
  </r>
  <r>
    <x v="373"/>
    <s v="AINST0391300"/>
    <s v="RITM0234884"/>
    <x v="10"/>
    <x v="0"/>
  </r>
  <r>
    <x v="374"/>
    <s v="AINST0394318"/>
    <s v="INC0512306"/>
    <x v="1"/>
    <x v="0"/>
  </r>
  <r>
    <x v="375"/>
    <s v="AINST0394374"/>
    <s v="INC0512364"/>
    <x v="1"/>
    <x v="0"/>
  </r>
  <r>
    <x v="376"/>
    <s v="AINST0394380"/>
    <s v="INC0512351"/>
    <x v="0"/>
    <x v="0"/>
  </r>
  <r>
    <x v="377"/>
    <s v="AINST0394426"/>
    <s v="INC0511561"/>
    <x v="2"/>
    <x v="0"/>
  </r>
  <r>
    <x v="378"/>
    <s v="AINST0394465"/>
    <s v="INC0512482"/>
    <x v="3"/>
    <x v="0"/>
  </r>
  <r>
    <x v="379"/>
    <s v="AINST0394484"/>
    <s v="INC0512521"/>
    <x v="0"/>
    <x v="0"/>
  </r>
  <r>
    <x v="380"/>
    <s v="AINST0391800"/>
    <s v="INC0510756"/>
    <x v="4"/>
    <x v="0"/>
  </r>
  <r>
    <x v="381"/>
    <s v="AINST0394500"/>
    <s v="INC0512564"/>
    <x v="2"/>
    <x v="0"/>
  </r>
  <r>
    <x v="382"/>
    <s v="AINST0394335"/>
    <s v="INC0512324"/>
    <x v="2"/>
    <x v="0"/>
  </r>
  <r>
    <x v="383"/>
    <s v="AINST0394550"/>
    <s v="INC0512619"/>
    <x v="9"/>
    <x v="0"/>
  </r>
  <r>
    <x v="384"/>
    <s v="AINST0391461"/>
    <s v="RITM0234414"/>
    <x v="6"/>
    <x v="0"/>
  </r>
  <r>
    <x v="385"/>
    <s v="AINST0391795"/>
    <s v="RITM0235137"/>
    <x v="0"/>
    <x v="0"/>
  </r>
  <r>
    <x v="386"/>
    <s v="AINST0394569"/>
    <s v="INC0512623"/>
    <x v="11"/>
    <x v="0"/>
  </r>
  <r>
    <x v="387"/>
    <s v="AINST0394623"/>
    <s v="INC0512764"/>
    <x v="0"/>
    <x v="0"/>
  </r>
  <r>
    <x v="388"/>
    <s v="AINST0394478"/>
    <s v="INC0512320"/>
    <x v="1"/>
    <x v="0"/>
  </r>
  <r>
    <x v="389"/>
    <s v="AINST0394386"/>
    <s v="INC0512372"/>
    <x v="11"/>
    <x v="0"/>
  </r>
  <r>
    <x v="390"/>
    <s v="AINST0394424"/>
    <s v="INC0512416"/>
    <x v="23"/>
    <x v="0"/>
  </r>
  <r>
    <x v="391"/>
    <s v="AINST0394451"/>
    <s v="INC0512471"/>
    <x v="1"/>
    <x v="0"/>
  </r>
  <r>
    <x v="392"/>
    <s v="AINST0392332"/>
    <s v="RITM0235377"/>
    <x v="3"/>
    <x v="0"/>
  </r>
  <r>
    <x v="393"/>
    <s v="AINST0394389"/>
    <s v="INC0512373"/>
    <x v="1"/>
    <x v="0"/>
  </r>
  <r>
    <x v="394"/>
    <s v="AINST0391998"/>
    <s v="INC0510887"/>
    <x v="1"/>
    <x v="0"/>
  </r>
  <r>
    <x v="395"/>
    <s v="AINST0394321"/>
    <s v="INC0512287"/>
    <x v="2"/>
    <x v="0"/>
  </r>
  <r>
    <x v="396"/>
    <s v="AINST0391270"/>
    <s v="RITM0234867"/>
    <x v="2"/>
    <x v="0"/>
  </r>
  <r>
    <x v="397"/>
    <s v="AINST0391935"/>
    <s v="INC0510826"/>
    <x v="4"/>
    <x v="0"/>
  </r>
  <r>
    <x v="398"/>
    <s v="AINST0391705"/>
    <s v="INC0510725"/>
    <x v="1"/>
    <x v="0"/>
  </r>
  <r>
    <x v="399"/>
    <s v="AINST0391899"/>
    <s v="INC0510780"/>
    <x v="10"/>
    <x v="0"/>
  </r>
  <r>
    <x v="400"/>
    <s v="AINST0394143"/>
    <s v="INC0512139"/>
    <x v="14"/>
    <x v="0"/>
  </r>
  <r>
    <x v="401"/>
    <s v="AINST0394715"/>
    <s v="RITM0236525"/>
    <x v="1"/>
    <x v="0"/>
  </r>
  <r>
    <x v="402"/>
    <s v="AINST0394719"/>
    <s v="RITM0236529"/>
    <x v="1"/>
    <x v="0"/>
  </r>
  <r>
    <x v="403"/>
    <s v="AINST0392222"/>
    <s v="RITM0235267"/>
    <x v="5"/>
    <x v="0"/>
  </r>
  <r>
    <x v="404"/>
    <s v="AINST0394290"/>
    <s v="INC0512186"/>
    <x v="2"/>
    <x v="0"/>
  </r>
  <r>
    <x v="405"/>
    <s v="AINST0394650"/>
    <s v="INC0511634"/>
    <x v="3"/>
    <x v="0"/>
  </r>
  <r>
    <x v="406"/>
    <s v="AINST0394378"/>
    <s v="INC0512365"/>
    <x v="10"/>
    <x v="0"/>
  </r>
  <r>
    <x v="407"/>
    <s v="AINST0394357"/>
    <s v="INC0512340"/>
    <x v="2"/>
    <x v="1"/>
  </r>
  <r>
    <x v="408"/>
    <s v="AINST0394607"/>
    <s v="INC0512708"/>
    <x v="0"/>
    <x v="0"/>
  </r>
  <r>
    <x v="409"/>
    <s v="AINST0394165"/>
    <s v="RITM0236416"/>
    <x v="0"/>
    <x v="0"/>
  </r>
  <r>
    <x v="410"/>
    <s v="AINST0394731"/>
    <s v="INC0512677"/>
    <x v="5"/>
    <x v="0"/>
  </r>
  <r>
    <x v="411"/>
    <s v="AINST0391497"/>
    <s v="INC0510593"/>
    <x v="4"/>
    <x v="0"/>
  </r>
  <r>
    <x v="412"/>
    <s v="AINST0394593"/>
    <s v="INC0512716"/>
    <x v="0"/>
    <x v="0"/>
  </r>
  <r>
    <x v="413"/>
    <s v="AINST0394811"/>
    <s v="RITM0236580"/>
    <x v="10"/>
    <x v="0"/>
  </r>
  <r>
    <x v="414"/>
    <s v="AINST0394761"/>
    <s v="INC0512906"/>
    <x v="2"/>
    <x v="0"/>
  </r>
  <r>
    <x v="415"/>
    <s v="AINST0394832"/>
    <s v="RITM0236590"/>
    <x v="2"/>
    <x v="0"/>
  </r>
  <r>
    <x v="416"/>
    <s v="AINST0394821"/>
    <s v="INC0512946"/>
    <x v="1"/>
    <x v="0"/>
  </r>
  <r>
    <x v="417"/>
    <s v="AINST0394854"/>
    <s v="INC0512903"/>
    <x v="2"/>
    <x v="0"/>
  </r>
  <r>
    <x v="418"/>
    <s v="AINST0394720"/>
    <s v="RITM0236530"/>
    <x v="3"/>
    <x v="0"/>
  </r>
  <r>
    <x v="419"/>
    <s v="AINST0394624"/>
    <s v="INC0512743"/>
    <x v="1"/>
    <x v="0"/>
  </r>
  <r>
    <x v="420"/>
    <s v="AINST0394856"/>
    <s v="INC0512969"/>
    <x v="0"/>
    <x v="0"/>
  </r>
  <r>
    <x v="421"/>
    <s v="AINST0394957"/>
    <s v="RITM0236073"/>
    <x v="10"/>
    <x v="0"/>
  </r>
  <r>
    <x v="422"/>
    <s v="AINST0393934"/>
    <s v="RITM0236148"/>
    <x v="6"/>
    <x v="0"/>
  </r>
  <r>
    <x v="423"/>
    <s v="AINST0394985"/>
    <s v="RITM0236672"/>
    <x v="2"/>
    <x v="0"/>
  </r>
  <r>
    <x v="424"/>
    <s v="AINST0394989"/>
    <s v="RITM0236678"/>
    <x v="2"/>
    <x v="0"/>
  </r>
  <r>
    <x v="425"/>
    <s v="AINST0391613"/>
    <s v="RITM0235035"/>
    <x v="3"/>
    <x v="0"/>
  </r>
  <r>
    <x v="426"/>
    <s v="AINST0392563"/>
    <s v="RITM0235530"/>
    <x v="0"/>
    <x v="0"/>
  </r>
  <r>
    <x v="427"/>
    <s v="AINST0392544"/>
    <s v="INC0511063"/>
    <x v="13"/>
    <x v="0"/>
  </r>
  <r>
    <x v="428"/>
    <s v="AINST0392569"/>
    <s v="RITM0235469"/>
    <x v="4"/>
    <x v="0"/>
  </r>
  <r>
    <x v="429"/>
    <s v="AINST0392552"/>
    <s v="RITM0235573"/>
    <x v="10"/>
    <x v="0"/>
  </r>
  <r>
    <x v="430"/>
    <s v="AINST0392565"/>
    <s v="RITM0235579"/>
    <x v="0"/>
    <x v="0"/>
  </r>
  <r>
    <x v="431"/>
    <s v="AINST0395060"/>
    <s v="RITM0236703"/>
    <x v="1"/>
    <x v="0"/>
  </r>
  <r>
    <x v="432"/>
    <s v="AINST0394755"/>
    <s v="INC0512539"/>
    <x v="10"/>
    <x v="0"/>
  </r>
  <r>
    <x v="433"/>
    <s v="AINST0394133"/>
    <s v="RITM0236354"/>
    <x v="6"/>
    <x v="0"/>
  </r>
  <r>
    <x v="434"/>
    <s v="AINST0395085"/>
    <s v="RITM0236714"/>
    <x v="1"/>
    <x v="0"/>
  </r>
  <r>
    <x v="435"/>
    <s v="AINST0395104"/>
    <s v="INC0513144"/>
    <x v="1"/>
    <x v="0"/>
  </r>
  <r>
    <x v="436"/>
    <s v="AINST0395135"/>
    <s v="RITM0236743"/>
    <x v="1"/>
    <x v="0"/>
  </r>
  <r>
    <x v="437"/>
    <s v="AINST0395126"/>
    <s v="INC0513149"/>
    <x v="10"/>
    <x v="0"/>
  </r>
  <r>
    <x v="438"/>
    <s v="AINST0395167"/>
    <s v="INC0513209"/>
    <x v="1"/>
    <x v="0"/>
  </r>
  <r>
    <x v="439"/>
    <s v="AINST0395170"/>
    <s v="INC0513204"/>
    <x v="2"/>
    <x v="0"/>
  </r>
  <r>
    <x v="440"/>
    <s v="AINST0394823"/>
    <s v="INC0512947"/>
    <x v="0"/>
    <x v="0"/>
  </r>
  <r>
    <x v="441"/>
    <s v="AINST0391627"/>
    <s v="RITM0234988"/>
    <x v="6"/>
    <x v="0"/>
  </r>
  <r>
    <x v="442"/>
    <s v="AINST0395203"/>
    <s v="RITM0236768"/>
    <x v="10"/>
    <x v="0"/>
  </r>
  <r>
    <x v="443"/>
    <s v="AINST0395149"/>
    <s v="RITM0236706"/>
    <x v="3"/>
    <x v="0"/>
  </r>
  <r>
    <x v="444"/>
    <s v="AINST0395263"/>
    <s v="RITM0236806"/>
    <x v="5"/>
    <x v="0"/>
  </r>
  <r>
    <x v="445"/>
    <s v="AINST0395294"/>
    <s v="RITM0236794"/>
    <x v="2"/>
    <x v="0"/>
  </r>
  <r>
    <x v="446"/>
    <s v="AINST0392682"/>
    <s v="INC0511114"/>
    <x v="2"/>
    <x v="0"/>
  </r>
  <r>
    <x v="447"/>
    <s v="AINST0395103"/>
    <s v="INC0513134"/>
    <x v="5"/>
    <x v="0"/>
  </r>
  <r>
    <x v="448"/>
    <s v="AINST0392676"/>
    <s v="INC0511121"/>
    <x v="2"/>
    <x v="0"/>
  </r>
  <r>
    <x v="449"/>
    <s v="AINST0392719"/>
    <s v="INC0510583"/>
    <x v="2"/>
    <x v="0"/>
  </r>
  <r>
    <x v="450"/>
    <s v="AINST0395405"/>
    <s v="RITM0236896"/>
    <x v="10"/>
    <x v="0"/>
  </r>
  <r>
    <x v="451"/>
    <s v="AINST0392718"/>
    <s v="INC0511183"/>
    <x v="1"/>
    <x v="0"/>
  </r>
  <r>
    <x v="452"/>
    <s v="AINST0392700"/>
    <s v="INC0511162"/>
    <x v="2"/>
    <x v="0"/>
  </r>
  <r>
    <x v="453"/>
    <s v="AINST0395436"/>
    <s v="RITM0236924"/>
    <x v="2"/>
    <x v="0"/>
  </r>
  <r>
    <x v="454"/>
    <s v="AINST0395452"/>
    <s v="RITM0236875"/>
    <x v="2"/>
    <x v="0"/>
  </r>
  <r>
    <x v="455"/>
    <s v="AINST0395455"/>
    <s v="RITM0236877"/>
    <x v="2"/>
    <x v="0"/>
  </r>
  <r>
    <x v="456"/>
    <s v="AINST0395489"/>
    <s v="RITM0236973"/>
    <x v="2"/>
    <x v="0"/>
  </r>
  <r>
    <x v="457"/>
    <s v="AINST0392856"/>
    <s v="INC0511407"/>
    <x v="5"/>
    <x v="0"/>
  </r>
  <r>
    <x v="458"/>
    <s v="AINST0391735"/>
    <s v="RITM0235114"/>
    <x v="4"/>
    <x v="0"/>
  </r>
  <r>
    <x v="459"/>
    <s v="AINST0395487"/>
    <s v="RITM0236892"/>
    <x v="10"/>
    <x v="0"/>
  </r>
  <r>
    <x v="460"/>
    <s v="AINST0392916"/>
    <s v="INC0511490"/>
    <x v="10"/>
    <x v="0"/>
  </r>
  <r>
    <x v="461"/>
    <s v="AINST0395532"/>
    <s v="RITM0237011"/>
    <x v="6"/>
    <x v="0"/>
  </r>
  <r>
    <x v="462"/>
    <s v="AINST0394967"/>
    <s v="INC0513025"/>
    <x v="3"/>
    <x v="0"/>
  </r>
  <r>
    <x v="463"/>
    <s v="AINST0392851"/>
    <s v="INC0511388"/>
    <x v="1"/>
    <x v="0"/>
  </r>
  <r>
    <x v="464"/>
    <s v="AINST0395540"/>
    <s v="RITM0236742"/>
    <x v="3"/>
    <x v="1"/>
  </r>
  <r>
    <x v="465"/>
    <s v="AINST0392905"/>
    <s v="INC0511476"/>
    <x v="4"/>
    <x v="0"/>
  </r>
  <r>
    <x v="466"/>
    <s v="AINST0395556"/>
    <s v="RITM0237046"/>
    <x v="5"/>
    <x v="0"/>
  </r>
  <r>
    <x v="467"/>
    <s v="AINST0392104"/>
    <s v="RITM0235165"/>
    <x v="0"/>
    <x v="0"/>
  </r>
  <r>
    <x v="468"/>
    <s v="AINST0395696"/>
    <s v="RITM0237182"/>
    <x v="17"/>
    <x v="0"/>
  </r>
  <r>
    <x v="469"/>
    <s v="AINST0393142"/>
    <s v="INC0511064"/>
    <x v="24"/>
    <x v="0"/>
  </r>
  <r>
    <x v="470"/>
    <s v="AINST0393293"/>
    <s v="RITM0235852"/>
    <x v="2"/>
    <x v="0"/>
  </r>
  <r>
    <x v="471"/>
    <s v="AINST0395726"/>
    <s v="INC0513438"/>
    <x v="3"/>
    <x v="0"/>
  </r>
  <r>
    <x v="472"/>
    <s v="AINST0393750"/>
    <s v="RITM0236111"/>
    <x v="0"/>
    <x v="0"/>
  </r>
  <r>
    <x v="473"/>
    <s v="AINST0395849"/>
    <s v="RITM0237201"/>
    <x v="1"/>
    <x v="0"/>
  </r>
  <r>
    <x v="474"/>
    <s v="AINST0392961"/>
    <s v="RITM0235667"/>
    <x v="2"/>
    <x v="0"/>
  </r>
  <r>
    <x v="475"/>
    <s v="AINST0395830"/>
    <s v="INC0513655"/>
    <x v="5"/>
    <x v="0"/>
  </r>
  <r>
    <x v="476"/>
    <s v="AINST0395858"/>
    <s v="RITM0236992"/>
    <x v="5"/>
    <x v="0"/>
  </r>
  <r>
    <x v="477"/>
    <s v="AINST0393042"/>
    <s v="INC0510899"/>
    <x v="5"/>
    <x v="0"/>
  </r>
  <r>
    <x v="478"/>
    <s v="AINST0393043"/>
    <s v="INC0511211"/>
    <x v="3"/>
    <x v="0"/>
  </r>
  <r>
    <x v="479"/>
    <s v="AINST0393630"/>
    <s v="INC0511979"/>
    <x v="10"/>
    <x v="0"/>
  </r>
  <r>
    <x v="480"/>
    <s v="AINST0395875"/>
    <s v="INC0513754"/>
    <x v="1"/>
    <x v="0"/>
  </r>
  <r>
    <x v="481"/>
    <s v="AINST0395744"/>
    <s v="INC0513484"/>
    <x v="10"/>
    <x v="0"/>
  </r>
  <r>
    <x v="482"/>
    <s v="AINST0395809"/>
    <s v="INC0513524"/>
    <x v="5"/>
    <x v="0"/>
  </r>
  <r>
    <x v="483"/>
    <s v="AINST0395784"/>
    <s v="INC0512674"/>
    <x v="5"/>
    <x v="0"/>
  </r>
  <r>
    <x v="484"/>
    <s v="AINST0395910"/>
    <s v="INC0513782"/>
    <x v="0"/>
    <x v="0"/>
  </r>
  <r>
    <x v="485"/>
    <s v="AINST0395917"/>
    <s v="RITM0237269"/>
    <x v="6"/>
    <x v="0"/>
  </r>
  <r>
    <x v="486"/>
    <s v="AINST0395864"/>
    <s v="INC0513724"/>
    <x v="3"/>
    <x v="0"/>
  </r>
  <r>
    <x v="487"/>
    <s v="AINST0395934"/>
    <s v="RITM0237249"/>
    <x v="6"/>
    <x v="0"/>
  </r>
  <r>
    <x v="488"/>
    <s v="AINST0395942"/>
    <s v="RITM0237287"/>
    <x v="1"/>
    <x v="0"/>
  </r>
  <r>
    <x v="489"/>
    <s v="AINST0395978"/>
    <s v="RITM0237282"/>
    <x v="0"/>
    <x v="0"/>
  </r>
  <r>
    <x v="490"/>
    <s v="AINST0396010"/>
    <s v="RITM0237321"/>
    <x v="1"/>
    <x v="0"/>
  </r>
  <r>
    <x v="491"/>
    <s v="AINST0396007"/>
    <s v="RITM0237142"/>
    <x v="6"/>
    <x v="0"/>
  </r>
  <r>
    <x v="492"/>
    <s v="AINST0396026"/>
    <s v="INC0513853"/>
    <x v="1"/>
    <x v="0"/>
  </r>
  <r>
    <x v="493"/>
    <s v="AINST0395845"/>
    <s v="RITM0237197"/>
    <x v="1"/>
    <x v="0"/>
  </r>
  <r>
    <x v="494"/>
    <s v="AINST0396036"/>
    <s v="RITM0237317"/>
    <x v="6"/>
    <x v="1"/>
  </r>
  <r>
    <x v="495"/>
    <s v="AINST0395987"/>
    <s v="INC0513850"/>
    <x v="1"/>
    <x v="0"/>
  </r>
  <r>
    <x v="496"/>
    <s v="AINST0395147"/>
    <s v="RITM0236623"/>
    <x v="1"/>
    <x v="0"/>
  </r>
  <r>
    <x v="497"/>
    <s v="AINST0395181"/>
    <s v="RITM0236674"/>
    <x v="2"/>
    <x v="0"/>
  </r>
  <r>
    <x v="498"/>
    <s v="AINST0395370"/>
    <s v="RITM0236716"/>
    <x v="6"/>
    <x v="0"/>
  </r>
  <r>
    <x v="499"/>
    <s v="AINST0395371"/>
    <s v="RITM0236698"/>
    <x v="6"/>
    <x v="0"/>
  </r>
  <r>
    <x v="500"/>
    <s v="AINST0395373"/>
    <s v="RITM0236705"/>
    <x v="6"/>
    <x v="0"/>
  </r>
  <r>
    <x v="501"/>
    <s v="AINST0395625"/>
    <s v="RITM0237091"/>
    <x v="5"/>
    <x v="0"/>
  </r>
  <r>
    <x v="502"/>
    <s v="AINST0396166"/>
    <s v="INC0513957"/>
    <x v="8"/>
    <x v="0"/>
  </r>
  <r>
    <x v="503"/>
    <s v="AINST0396174"/>
    <s v="INC0513166"/>
    <x v="3"/>
    <x v="0"/>
  </r>
  <r>
    <x v="504"/>
    <s v="AINST0394013"/>
    <s v="RITM0236176"/>
    <x v="2"/>
    <x v="0"/>
  </r>
  <r>
    <x v="505"/>
    <s v="AINST0396121"/>
    <s v="INC0513932"/>
    <x v="0"/>
    <x v="0"/>
  </r>
  <r>
    <x v="506"/>
    <s v="AINST0394099"/>
    <s v="RITM0235942"/>
    <x v="0"/>
    <x v="0"/>
  </r>
  <r>
    <x v="507"/>
    <s v="AINST0396119"/>
    <s v="INC0513934"/>
    <x v="2"/>
    <x v="0"/>
  </r>
  <r>
    <x v="508"/>
    <s v="AINST0396198"/>
    <s v="INC0513990"/>
    <x v="1"/>
    <x v="0"/>
  </r>
  <r>
    <x v="509"/>
    <s v="AINST0395588"/>
    <s v="RITM0237086"/>
    <x v="1"/>
    <x v="0"/>
  </r>
  <r>
    <x v="510"/>
    <s v="AINST0396208"/>
    <s v="INC0513982"/>
    <x v="1"/>
    <x v="0"/>
  </r>
  <r>
    <x v="511"/>
    <s v="AINST0396071"/>
    <s v="INC0513755"/>
    <x v="2"/>
    <x v="0"/>
  </r>
  <r>
    <x v="512"/>
    <s v="AINST0396206"/>
    <s v="INC0513974"/>
    <x v="11"/>
    <x v="0"/>
  </r>
  <r>
    <x v="513"/>
    <s v="AINST0396236"/>
    <s v="INC0514016"/>
    <x v="10"/>
    <x v="0"/>
  </r>
  <r>
    <x v="514"/>
    <s v="AINST0396202"/>
    <s v="INC0513682"/>
    <x v="5"/>
    <x v="0"/>
  </r>
  <r>
    <x v="515"/>
    <s v="AINST0396277"/>
    <s v="RITM0237461"/>
    <x v="10"/>
    <x v="0"/>
  </r>
  <r>
    <x v="516"/>
    <s v="AINST0396279"/>
    <s v="RITM0237463"/>
    <x v="0"/>
    <x v="0"/>
  </r>
  <r>
    <x v="517"/>
    <s v="AINST0396324"/>
    <s v="RITM0237499"/>
    <x v="2"/>
    <x v="0"/>
  </r>
  <r>
    <x v="518"/>
    <s v="AINST0396351"/>
    <s v="INC0514088"/>
    <x v="0"/>
    <x v="0"/>
  </r>
  <r>
    <x v="519"/>
    <s v="AINST0396321"/>
    <s v="INC0514062"/>
    <x v="5"/>
    <x v="0"/>
  </r>
  <r>
    <x v="520"/>
    <s v="AINST0394033"/>
    <s v="RITM0236314"/>
    <x v="0"/>
    <x v="0"/>
  </r>
  <r>
    <x v="521"/>
    <s v="AINST0396433"/>
    <s v="RITM0237536"/>
    <x v="1"/>
    <x v="0"/>
  </r>
  <r>
    <x v="522"/>
    <s v="AINST0395792"/>
    <s v="INC0513595"/>
    <x v="2"/>
    <x v="0"/>
  </r>
  <r>
    <x v="523"/>
    <s v="AINST0396512"/>
    <s v="RITM0237281"/>
    <x v="0"/>
    <x v="0"/>
  </r>
  <r>
    <x v="524"/>
    <s v="AINST0396519"/>
    <s v="INC0513021"/>
    <x v="0"/>
    <x v="0"/>
  </r>
  <r>
    <x v="525"/>
    <s v="AINST0396632"/>
    <s v="RITM0237634"/>
    <x v="0"/>
    <x v="0"/>
  </r>
  <r>
    <x v="526"/>
    <s v="AINST0396616"/>
    <s v="RITM0237584"/>
    <x v="6"/>
    <x v="0"/>
  </r>
  <r>
    <x v="527"/>
    <s v="AINST0396707"/>
    <s v="INC0514058"/>
    <x v="11"/>
    <x v="0"/>
  </r>
  <r>
    <x v="528"/>
    <s v="AINST0396734"/>
    <s v="INC0514316"/>
    <x v="6"/>
    <x v="0"/>
  </r>
  <r>
    <x v="529"/>
    <s v="AINST0396732"/>
    <s v="INC0514323"/>
    <x v="3"/>
    <x v="0"/>
  </r>
  <r>
    <x v="530"/>
    <s v="AINST0396786"/>
    <s v="INC0514335"/>
    <x v="3"/>
    <x v="0"/>
  </r>
  <r>
    <x v="531"/>
    <s v="AINST0396249"/>
    <s v="INC0514015"/>
    <x v="6"/>
    <x v="0"/>
  </r>
  <r>
    <x v="532"/>
    <s v="AINST0396801"/>
    <s v="RITM0237566"/>
    <x v="11"/>
    <x v="0"/>
  </r>
  <r>
    <x v="533"/>
    <s v="AINST0396663"/>
    <s v="INC0514270"/>
    <x v="6"/>
    <x v="0"/>
  </r>
  <r>
    <x v="534"/>
    <s v="AINST0396819"/>
    <s v="INC0514244"/>
    <x v="10"/>
    <x v="0"/>
  </r>
  <r>
    <x v="535"/>
    <s v="AINST0395374"/>
    <s v="RITM0236695"/>
    <x v="6"/>
    <x v="0"/>
  </r>
  <r>
    <x v="536"/>
    <s v="AINST0395385"/>
    <s v="RITM0236711"/>
    <x v="6"/>
    <x v="0"/>
  </r>
  <r>
    <x v="537"/>
    <s v="AINST0395400"/>
    <s v="RITM0236689"/>
    <x v="6"/>
    <x v="0"/>
  </r>
  <r>
    <x v="538"/>
    <s v="AINST0396903"/>
    <s v="INC0514389"/>
    <x v="8"/>
    <x v="0"/>
  </r>
  <r>
    <x v="539"/>
    <s v="AINST0394352"/>
    <s v="INC0512332"/>
    <x v="2"/>
    <x v="0"/>
  </r>
  <r>
    <x v="540"/>
    <s v="AINST0394282"/>
    <s v="INC0511845"/>
    <x v="5"/>
    <x v="0"/>
  </r>
  <r>
    <x v="541"/>
    <s v="AINST0394307"/>
    <s v="INC0512216"/>
    <x v="1"/>
    <x v="0"/>
  </r>
  <r>
    <x v="542"/>
    <s v="AINST0394308"/>
    <s v="INC0512256"/>
    <x v="0"/>
    <x v="0"/>
  </r>
  <r>
    <x v="543"/>
    <s v="AINST0396583"/>
    <s v="INC0514215"/>
    <x v="6"/>
    <x v="0"/>
  </r>
  <r>
    <x v="544"/>
    <s v="AINST0396980"/>
    <s v="RITM0237818"/>
    <x v="2"/>
    <x v="0"/>
  </r>
  <r>
    <x v="545"/>
    <s v="AINST0396970"/>
    <s v="RITM0237752"/>
    <x v="6"/>
    <x v="0"/>
  </r>
  <r>
    <x v="546"/>
    <s v="AINST0396986"/>
    <s v="RITM0237728"/>
    <x v="6"/>
    <x v="0"/>
  </r>
  <r>
    <x v="547"/>
    <s v="AINST0396990"/>
    <s v="INC0514411"/>
    <x v="17"/>
    <x v="0"/>
  </r>
  <r>
    <x v="548"/>
    <s v="AINST0397088"/>
    <s v="RITM0237824"/>
    <x v="11"/>
    <x v="0"/>
  </r>
  <r>
    <x v="549"/>
    <s v="AINST0397093"/>
    <s v="RITM0237730"/>
    <x v="11"/>
    <x v="0"/>
  </r>
  <r>
    <x v="550"/>
    <s v="AINST0397140"/>
    <s v="RITM0237917"/>
    <x v="0"/>
    <x v="0"/>
  </r>
  <r>
    <x v="551"/>
    <s v="AINST0394525"/>
    <s v="INC0512538"/>
    <x v="10"/>
    <x v="0"/>
  </r>
  <r>
    <x v="552"/>
    <s v="AINST0397183"/>
    <s v="RITM0237948"/>
    <x v="5"/>
    <x v="0"/>
  </r>
  <r>
    <x v="553"/>
    <s v="AINST0394506"/>
    <s v="INC0512543"/>
    <x v="1"/>
    <x v="0"/>
  </r>
  <r>
    <x v="554"/>
    <s v="AINST0397234"/>
    <s v="RITM0237995"/>
    <x v="2"/>
    <x v="0"/>
  </r>
  <r>
    <x v="555"/>
    <s v="AINST0397248"/>
    <s v="RITM0237946"/>
    <x v="11"/>
    <x v="0"/>
  </r>
  <r>
    <x v="556"/>
    <s v="AINST0397121"/>
    <s v="RITM0237758"/>
    <x v="6"/>
    <x v="0"/>
  </r>
  <r>
    <x v="557"/>
    <s v="AINST0397230"/>
    <s v="INC0514459"/>
    <x v="13"/>
    <x v="0"/>
  </r>
  <r>
    <x v="558"/>
    <s v="AINST0397361"/>
    <s v="INC0514480"/>
    <x v="20"/>
    <x v="0"/>
  </r>
  <r>
    <x v="559"/>
    <s v="AINST0397305"/>
    <s v="RITM0237960"/>
    <x v="2"/>
    <x v="0"/>
  </r>
  <r>
    <x v="560"/>
    <s v="AINST0397379"/>
    <s v="INC0514490"/>
    <x v="20"/>
    <x v="0"/>
  </r>
  <r>
    <x v="561"/>
    <s v="AINST0397476"/>
    <s v="RITM0238127"/>
    <x v="17"/>
    <x v="0"/>
  </r>
  <r>
    <x v="562"/>
    <s v="AINST0397457"/>
    <s v="INC0514613"/>
    <x v="2"/>
    <x v="0"/>
  </r>
  <r>
    <x v="563"/>
    <s v="AINST0397285"/>
    <s v="RITM0237760"/>
    <x v="1"/>
    <x v="0"/>
  </r>
  <r>
    <x v="564"/>
    <s v="AINST0397484"/>
    <s v="INC0514702"/>
    <x v="1"/>
    <x v="0"/>
  </r>
  <r>
    <x v="565"/>
    <s v="AINST0397455"/>
    <s v="INC0514625"/>
    <x v="6"/>
    <x v="0"/>
  </r>
  <r>
    <x v="566"/>
    <s v="AINST0397548"/>
    <s v="INC0513358"/>
    <x v="2"/>
    <x v="0"/>
  </r>
  <r>
    <x v="567"/>
    <s v="AINST0394897"/>
    <s v="RITM0236628"/>
    <x v="1"/>
    <x v="0"/>
  </r>
  <r>
    <x v="568"/>
    <s v="AINST0397643"/>
    <s v="INC0515050"/>
    <x v="2"/>
    <x v="0"/>
  </r>
  <r>
    <x v="569"/>
    <s v="AINST0397393"/>
    <s v="INC0514545"/>
    <x v="10"/>
    <x v="0"/>
  </r>
  <r>
    <x v="570"/>
    <s v="AINST0394618"/>
    <s v="INC0512742"/>
    <x v="10"/>
    <x v="0"/>
  </r>
  <r>
    <x v="571"/>
    <s v="AINST0394859"/>
    <s v="INC0512881"/>
    <x v="0"/>
    <x v="0"/>
  </r>
  <r>
    <x v="572"/>
    <s v="AINST0394816"/>
    <s v="RITM0236385"/>
    <x v="5"/>
    <x v="0"/>
  </r>
  <r>
    <x v="573"/>
    <s v="AINST0394962"/>
    <s v="INC0513027"/>
    <x v="10"/>
    <x v="0"/>
  </r>
  <r>
    <x v="574"/>
    <s v="AINST0397529"/>
    <s v="INC0514719"/>
    <x v="1"/>
    <x v="0"/>
  </r>
  <r>
    <x v="575"/>
    <s v="AINST0397694"/>
    <s v="INC0515142"/>
    <x v="3"/>
    <x v="1"/>
  </r>
  <r>
    <x v="576"/>
    <s v="AINST0394466"/>
    <s v="INC0512480"/>
    <x v="5"/>
    <x v="0"/>
  </r>
  <r>
    <x v="577"/>
    <s v="AINST0397687"/>
    <s v="INC0512735"/>
    <x v="10"/>
    <x v="0"/>
  </r>
  <r>
    <x v="578"/>
    <s v="AINST0394653"/>
    <s v="INC0512813"/>
    <x v="2"/>
    <x v="0"/>
  </r>
  <r>
    <x v="579"/>
    <s v="AINST0396475"/>
    <s v="RITM0237305"/>
    <x v="6"/>
    <x v="0"/>
  </r>
  <r>
    <x v="580"/>
    <s v="AINST0397414"/>
    <s v="INC0513170"/>
    <x v="11"/>
    <x v="0"/>
  </r>
  <r>
    <x v="581"/>
    <s v="AINST0397521"/>
    <s v="INC0514238"/>
    <x v="14"/>
    <x v="0"/>
  </r>
  <r>
    <x v="582"/>
    <s v="AINST0397534"/>
    <s v="INC0514775"/>
    <x v="2"/>
    <x v="0"/>
  </r>
  <r>
    <x v="583"/>
    <s v="AINST0394568"/>
    <s v="INC0512651"/>
    <x v="5"/>
    <x v="0"/>
  </r>
  <r>
    <x v="584"/>
    <s v="AINST0397794"/>
    <s v="INC0515226"/>
    <x v="5"/>
    <x v="0"/>
  </r>
  <r>
    <x v="585"/>
    <s v="AINST0397537"/>
    <s v="INC0514763"/>
    <x v="2"/>
    <x v="0"/>
  </r>
  <r>
    <x v="586"/>
    <s v="AINST0397631"/>
    <s v="INC0514754"/>
    <x v="10"/>
    <x v="0"/>
  </r>
  <r>
    <x v="587"/>
    <s v="AINST0397641"/>
    <s v="INC0515063"/>
    <x v="0"/>
    <x v="0"/>
  </r>
  <r>
    <x v="588"/>
    <s v="AINST0397320"/>
    <s v="RITM0237866"/>
    <x v="10"/>
    <x v="0"/>
  </r>
  <r>
    <x v="589"/>
    <s v="AINST0397467"/>
    <s v="INC0514663"/>
    <x v="2"/>
    <x v="0"/>
  </r>
  <r>
    <x v="590"/>
    <s v="AINST0397879"/>
    <s v="RITM0238195"/>
    <x v="6"/>
    <x v="0"/>
  </r>
  <r>
    <x v="591"/>
    <s v="AINST0397867"/>
    <s v="INC0515295"/>
    <x v="3"/>
    <x v="0"/>
  </r>
  <r>
    <x v="592"/>
    <s v="AINST0394553"/>
    <s v="INC0512629"/>
    <x v="5"/>
    <x v="0"/>
  </r>
  <r>
    <x v="593"/>
    <s v="AINST0397892"/>
    <s v="INC0515307"/>
    <x v="3"/>
    <x v="0"/>
  </r>
  <r>
    <x v="594"/>
    <s v="AINST0397900"/>
    <s v="INC0515239"/>
    <x v="11"/>
    <x v="0"/>
  </r>
  <r>
    <x v="595"/>
    <s v="AINST0395063"/>
    <s v="INC0513128"/>
    <x v="5"/>
    <x v="0"/>
  </r>
  <r>
    <x v="596"/>
    <s v="AINST0395275"/>
    <s v="INC0513266"/>
    <x v="0"/>
    <x v="0"/>
  </r>
  <r>
    <x v="597"/>
    <s v="AINST0398025"/>
    <s v="INC0515364"/>
    <x v="10"/>
    <x v="0"/>
  </r>
  <r>
    <x v="598"/>
    <s v="AINST0397465"/>
    <s v="INC0514644"/>
    <x v="2"/>
    <x v="0"/>
  </r>
  <r>
    <x v="599"/>
    <s v="AINST0398068"/>
    <s v="RITM0238328"/>
    <x v="5"/>
    <x v="0"/>
  </r>
  <r>
    <x v="600"/>
    <s v="AINST0397459"/>
    <s v="INC0514675"/>
    <x v="0"/>
    <x v="0"/>
  </r>
  <r>
    <x v="601"/>
    <s v="AINST0394669"/>
    <s v="INC0512855"/>
    <x v="0"/>
    <x v="0"/>
  </r>
  <r>
    <x v="602"/>
    <s v="AINST0397755"/>
    <s v="INC0515196"/>
    <x v="13"/>
    <x v="0"/>
  </r>
  <r>
    <x v="603"/>
    <s v="AINST0398101"/>
    <s v="INC0515417"/>
    <x v="25"/>
    <x v="0"/>
  </r>
  <r>
    <x v="604"/>
    <s v="AINST0394972"/>
    <s v="INC0513030"/>
    <x v="0"/>
    <x v="0"/>
  </r>
  <r>
    <x v="605"/>
    <s v="AINST0394990"/>
    <s v="RITM0236361"/>
    <x v="10"/>
    <x v="0"/>
  </r>
  <r>
    <x v="606"/>
    <s v="AINST0395476"/>
    <s v="RITM0236957"/>
    <x v="2"/>
    <x v="1"/>
  </r>
  <r>
    <x v="607"/>
    <s v="AINST0398133"/>
    <s v="RITM0238203"/>
    <x v="3"/>
    <x v="0"/>
  </r>
  <r>
    <x v="608"/>
    <s v="AINST0394918"/>
    <s v="INC0512977"/>
    <x v="3"/>
    <x v="0"/>
  </r>
  <r>
    <x v="609"/>
    <s v="AINST0398178"/>
    <s v="INC0514086"/>
    <x v="26"/>
    <x v="0"/>
  </r>
  <r>
    <x v="610"/>
    <s v="AINST0398258"/>
    <s v="INC0515527"/>
    <x v="10"/>
    <x v="0"/>
  </r>
  <r>
    <x v="611"/>
    <s v="AINST0398273"/>
    <s v="INC0515157"/>
    <x v="27"/>
    <x v="0"/>
  </r>
  <r>
    <x v="612"/>
    <s v="AINST0398249"/>
    <s v="RITM0238208"/>
    <x v="2"/>
    <x v="0"/>
  </r>
  <r>
    <x v="613"/>
    <s v="AINST0398324"/>
    <s v="INC0515554"/>
    <x v="2"/>
    <x v="0"/>
  </r>
  <r>
    <x v="614"/>
    <s v="AINST0398111"/>
    <s v="RITM0238018"/>
    <x v="0"/>
    <x v="0"/>
  </r>
  <r>
    <x v="615"/>
    <s v="AINST0398166"/>
    <s v="RITM0238412"/>
    <x v="2"/>
    <x v="0"/>
  </r>
  <r>
    <x v="616"/>
    <s v="AINST0398337"/>
    <s v="RITM0238461"/>
    <x v="6"/>
    <x v="0"/>
  </r>
  <r>
    <x v="617"/>
    <s v="AINST0398379"/>
    <s v="INC0515358"/>
    <x v="2"/>
    <x v="0"/>
  </r>
  <r>
    <x v="618"/>
    <s v="AINST0398152"/>
    <s v="INC0515463"/>
    <x v="3"/>
    <x v="0"/>
  </r>
  <r>
    <x v="619"/>
    <s v="AINST0398407"/>
    <s v="RITM0236954"/>
    <x v="2"/>
    <x v="0"/>
  </r>
  <r>
    <x v="620"/>
    <s v="AINST0398384"/>
    <s v="INC0515611"/>
    <x v="0"/>
    <x v="0"/>
  </r>
  <r>
    <x v="621"/>
    <s v="AINST0398376"/>
    <s v="RITM0238487"/>
    <x v="6"/>
    <x v="0"/>
  </r>
  <r>
    <x v="622"/>
    <s v="AINST0398173"/>
    <s v="INC0515469"/>
    <x v="1"/>
    <x v="0"/>
  </r>
  <r>
    <x v="623"/>
    <s v="AINST0398492"/>
    <s v="INC0515677"/>
    <x v="8"/>
    <x v="0"/>
  </r>
  <r>
    <x v="624"/>
    <s v="AINST0398456"/>
    <s v="RITM0238264"/>
    <x v="1"/>
    <x v="0"/>
  </r>
  <r>
    <x v="625"/>
    <s v="AINST0398497"/>
    <s v="INC0515681"/>
    <x v="9"/>
    <x v="0"/>
  </r>
  <r>
    <x v="626"/>
    <s v="AINST0398149"/>
    <s v="INC0515460"/>
    <x v="3"/>
    <x v="0"/>
  </r>
  <r>
    <x v="627"/>
    <s v="AINST0398496"/>
    <s v="INC0515686"/>
    <x v="5"/>
    <x v="0"/>
  </r>
  <r>
    <x v="628"/>
    <s v="AINST0398460"/>
    <s v="INC0515657"/>
    <x v="2"/>
    <x v="0"/>
  </r>
  <r>
    <x v="629"/>
    <s v="AINST0397840"/>
    <s v="INC0515228"/>
    <x v="1"/>
    <x v="0"/>
  </r>
  <r>
    <x v="630"/>
    <s v="AINST0395562"/>
    <s v="RITM0237055"/>
    <x v="10"/>
    <x v="0"/>
  </r>
  <r>
    <x v="631"/>
    <s v="AINST0398537"/>
    <s v="INC0515702"/>
    <x v="1"/>
    <x v="0"/>
  </r>
  <r>
    <x v="632"/>
    <s v="AINST0395248"/>
    <s v="INC0513254"/>
    <x v="1"/>
    <x v="0"/>
  </r>
  <r>
    <x v="633"/>
    <s v="AINST0398592"/>
    <s v="RITM0238585"/>
    <x v="5"/>
    <x v="0"/>
  </r>
  <r>
    <x v="634"/>
    <s v="AINST0398569"/>
    <s v="INC0514550"/>
    <x v="2"/>
    <x v="1"/>
  </r>
  <r>
    <x v="635"/>
    <s v="AINST0398425"/>
    <s v="INC0515620"/>
    <x v="0"/>
    <x v="0"/>
  </r>
  <r>
    <x v="636"/>
    <s v="AINST0397859"/>
    <s v="RITM0238113"/>
    <x v="6"/>
    <x v="0"/>
  </r>
  <r>
    <x v="637"/>
    <s v="AINST0398606"/>
    <s v="RITM0237199"/>
    <x v="6"/>
    <x v="0"/>
  </r>
  <r>
    <x v="638"/>
    <s v="AINST0396589"/>
    <s v="INC0514217"/>
    <x v="3"/>
    <x v="0"/>
  </r>
  <r>
    <x v="639"/>
    <s v="AINST0398677"/>
    <s v="RITM0238473"/>
    <x v="1"/>
    <x v="0"/>
  </r>
  <r>
    <x v="640"/>
    <s v="AINST0398656"/>
    <s v="RITM0238327"/>
    <x v="2"/>
    <x v="0"/>
  </r>
  <r>
    <x v="641"/>
    <s v="AINST0398686"/>
    <s v="INC0515804"/>
    <x v="5"/>
    <x v="0"/>
  </r>
  <r>
    <x v="642"/>
    <s v="AINST0398529"/>
    <s v="INC0515716"/>
    <x v="1"/>
    <x v="0"/>
  </r>
  <r>
    <x v="643"/>
    <s v="AINST0396794"/>
    <s v="RITM0237501"/>
    <x v="6"/>
    <x v="0"/>
  </r>
  <r>
    <x v="644"/>
    <s v="AINST0397078"/>
    <s v="RITM0237856"/>
    <x v="6"/>
    <x v="0"/>
  </r>
  <r>
    <x v="645"/>
    <s v="AINST0398280"/>
    <s v="INC0515540"/>
    <x v="2"/>
    <x v="0"/>
  </r>
  <r>
    <x v="646"/>
    <s v="AINST0398675"/>
    <s v="RITM0238665"/>
    <x v="2"/>
    <x v="0"/>
  </r>
  <r>
    <x v="647"/>
    <s v="AINST0398742"/>
    <s v="RITM0238707"/>
    <x v="1"/>
    <x v="0"/>
  </r>
  <r>
    <x v="648"/>
    <s v="AINST0398761"/>
    <s v="INC0515837"/>
    <x v="2"/>
    <x v="0"/>
  </r>
  <r>
    <x v="649"/>
    <s v="AINST0398782"/>
    <s v="RITM0238716"/>
    <x v="2"/>
    <x v="0"/>
  </r>
  <r>
    <x v="650"/>
    <s v="AINST0398128"/>
    <s v="RITM0238205"/>
    <x v="6"/>
    <x v="0"/>
  </r>
  <r>
    <x v="651"/>
    <s v="AINST0398712"/>
    <s v="INC0514476"/>
    <x v="10"/>
    <x v="0"/>
  </r>
  <r>
    <x v="652"/>
    <s v="AINST0398856"/>
    <s v="RITM0236928"/>
    <x v="0"/>
    <x v="0"/>
  </r>
  <r>
    <x v="653"/>
    <s v="AINST0398859"/>
    <s v="INC0515901"/>
    <x v="15"/>
    <x v="0"/>
  </r>
  <r>
    <x v="654"/>
    <s v="AINST0398361"/>
    <s v="INC0515592"/>
    <x v="2"/>
    <x v="0"/>
  </r>
  <r>
    <x v="655"/>
    <s v="AINST0398879"/>
    <s v="RITM0238772"/>
    <x v="0"/>
    <x v="0"/>
  </r>
  <r>
    <x v="656"/>
    <s v="AINST0398585"/>
    <s v="INC0515740"/>
    <x v="10"/>
    <x v="0"/>
  </r>
  <r>
    <x v="657"/>
    <s v="AINST0399051"/>
    <s v="RITM0238820"/>
    <x v="5"/>
    <x v="0"/>
  </r>
  <r>
    <x v="658"/>
    <s v="AINST0399042"/>
    <s v="INC0515918"/>
    <x v="13"/>
    <x v="0"/>
  </r>
  <r>
    <x v="659"/>
    <s v="AINST0399052"/>
    <s v="RITM0238884"/>
    <x v="1"/>
    <x v="0"/>
  </r>
  <r>
    <x v="660"/>
    <s v="AINST0399024"/>
    <s v="RITM0238870"/>
    <x v="2"/>
    <x v="0"/>
  </r>
  <r>
    <x v="661"/>
    <s v="AINST0399080"/>
    <s v="RITM0238889"/>
    <x v="0"/>
    <x v="0"/>
  </r>
  <r>
    <x v="662"/>
    <s v="AINST0399116"/>
    <s v="RITM0238906"/>
    <x v="6"/>
    <x v="0"/>
  </r>
  <r>
    <x v="663"/>
    <s v="AINST0399220"/>
    <s v="RITM0238966"/>
    <x v="2"/>
    <x v="0"/>
  </r>
  <r>
    <x v="664"/>
    <s v="AINST0397759"/>
    <s v="INC0515202"/>
    <x v="1"/>
    <x v="0"/>
  </r>
  <r>
    <x v="665"/>
    <s v="AINST0397438"/>
    <s v="INC0514596"/>
    <x v="11"/>
    <x v="0"/>
  </r>
  <r>
    <x v="666"/>
    <s v="AINST0399323"/>
    <s v="INC0516082"/>
    <x v="3"/>
    <x v="0"/>
  </r>
  <r>
    <x v="667"/>
    <s v="AINST0397977"/>
    <s v="INC0515346"/>
    <x v="1"/>
    <x v="0"/>
  </r>
  <r>
    <x v="668"/>
    <s v="AINST0399373"/>
    <s v="INC0516139"/>
    <x v="0"/>
    <x v="0"/>
  </r>
  <r>
    <x v="669"/>
    <s v="AINST0399411"/>
    <s v="INC0516172"/>
    <x v="3"/>
    <x v="0"/>
  </r>
  <r>
    <x v="670"/>
    <s v="AINST0396148"/>
    <s v="INC0513944"/>
    <x v="18"/>
    <x v="0"/>
  </r>
  <r>
    <x v="671"/>
    <s v="AINST0396462"/>
    <s v="RITM0237187"/>
    <x v="6"/>
    <x v="0"/>
  </r>
  <r>
    <x v="672"/>
    <s v="AINST0396444"/>
    <s v="RITM0237552"/>
    <x v="2"/>
    <x v="0"/>
  </r>
  <r>
    <x v="673"/>
    <s v="AINST0399496"/>
    <s v="INC0516358"/>
    <x v="1"/>
    <x v="0"/>
  </r>
  <r>
    <x v="674"/>
    <s v="AINST0399263"/>
    <s v="INC0515438"/>
    <x v="10"/>
    <x v="0"/>
  </r>
  <r>
    <x v="675"/>
    <s v="AINST0399244"/>
    <s v="INC0514252"/>
    <x v="3"/>
    <x v="0"/>
  </r>
  <r>
    <x v="676"/>
    <s v="AINST0399561"/>
    <s v="RITM0238985"/>
    <x v="17"/>
    <x v="0"/>
  </r>
  <r>
    <x v="677"/>
    <s v="AINST0396464"/>
    <s v="RITM0237277"/>
    <x v="6"/>
    <x v="0"/>
  </r>
  <r>
    <x v="678"/>
    <s v="AINST0399367"/>
    <s v="INC0516109"/>
    <x v="0"/>
    <x v="0"/>
  </r>
  <r>
    <x v="679"/>
    <s v="AINST0399273"/>
    <s v="INC0515992"/>
    <x v="6"/>
    <x v="0"/>
  </r>
  <r>
    <x v="680"/>
    <s v="AINST0396639"/>
    <s v="RITM0237474"/>
    <x v="0"/>
    <x v="0"/>
  </r>
  <r>
    <x v="681"/>
    <s v="AINST0399592"/>
    <s v="INC0516507"/>
    <x v="3"/>
    <x v="0"/>
  </r>
  <r>
    <x v="682"/>
    <s v="AINST0399548"/>
    <s v="INC0516447"/>
    <x v="5"/>
    <x v="0"/>
  </r>
  <r>
    <x v="683"/>
    <s v="AINST0399513"/>
    <s v="INC0516384"/>
    <x v="6"/>
    <x v="0"/>
  </r>
  <r>
    <x v="684"/>
    <s v="AINST0399293"/>
    <s v="INC0516030"/>
    <x v="0"/>
    <x v="0"/>
  </r>
  <r>
    <x v="685"/>
    <s v="AINST0396841"/>
    <s v="RITM0237384"/>
    <x v="6"/>
    <x v="0"/>
  </r>
  <r>
    <x v="686"/>
    <s v="AINST0399634"/>
    <s v="INC0516523"/>
    <x v="6"/>
    <x v="0"/>
  </r>
  <r>
    <x v="687"/>
    <s v="AINST0399654"/>
    <s v="RITM0232896"/>
    <x v="6"/>
    <x v="0"/>
  </r>
  <r>
    <x v="688"/>
    <s v="AINST0399505"/>
    <s v="INC0515491"/>
    <x v="10"/>
    <x v="0"/>
  </r>
  <r>
    <x v="689"/>
    <s v="AINST0399628"/>
    <s v="RITM0239018"/>
    <x v="10"/>
    <x v="0"/>
  </r>
  <r>
    <x v="690"/>
    <s v="AINST0399684"/>
    <s v="INC0516544"/>
    <x v="6"/>
    <x v="0"/>
  </r>
  <r>
    <x v="691"/>
    <s v="AINST0399674"/>
    <s v="INC0516552"/>
    <x v="3"/>
    <x v="0"/>
  </r>
  <r>
    <x v="692"/>
    <s v="AINST0399264"/>
    <s v="INC0516009"/>
    <x v="3"/>
    <x v="0"/>
  </r>
  <r>
    <x v="693"/>
    <s v="AINST0399591"/>
    <s v="INC0515870"/>
    <x v="3"/>
    <x v="0"/>
  </r>
  <r>
    <x v="694"/>
    <s v="AINST0396899"/>
    <s v="INC0514386"/>
    <x v="0"/>
    <x v="0"/>
  </r>
  <r>
    <x v="695"/>
    <s v="AINST0396449"/>
    <s v="INC0514126"/>
    <x v="3"/>
    <x v="0"/>
  </r>
  <r>
    <x v="696"/>
    <s v="AINST0399783"/>
    <s v="RITM0238961"/>
    <x v="3"/>
    <x v="0"/>
  </r>
  <r>
    <x v="697"/>
    <s v="AINST0396405"/>
    <s v="RITM0237473"/>
    <x v="6"/>
    <x v="1"/>
  </r>
  <r>
    <x v="698"/>
    <s v="AINST0399818"/>
    <s v="RITM0239031"/>
    <x v="5"/>
    <x v="0"/>
  </r>
  <r>
    <x v="699"/>
    <s v="AINST0399825"/>
    <s v="INC0516626"/>
    <x v="0"/>
    <x v="0"/>
  </r>
  <r>
    <x v="700"/>
    <s v="AINST0396790"/>
    <s v="RITM0237714"/>
    <x v="6"/>
    <x v="0"/>
  </r>
  <r>
    <x v="701"/>
    <s v="AINST0396888"/>
    <s v="INC0514384"/>
    <x v="0"/>
    <x v="0"/>
  </r>
  <r>
    <x v="702"/>
    <s v="AINST0399828"/>
    <s v="INC0513763"/>
    <x v="5"/>
    <x v="0"/>
  </r>
  <r>
    <x v="703"/>
    <s v="AINST0399626"/>
    <s v="RITM0239017"/>
    <x v="2"/>
    <x v="0"/>
  </r>
  <r>
    <x v="704"/>
    <s v="AINST0396958"/>
    <s v="RITM0231709"/>
    <x v="6"/>
    <x v="0"/>
  </r>
  <r>
    <x v="705"/>
    <s v="AINST0400011"/>
    <s v="INC0516764"/>
    <x v="0"/>
    <x v="0"/>
  </r>
  <r>
    <x v="706"/>
    <s v="AINST0400032"/>
    <s v="INC0516775"/>
    <x v="0"/>
    <x v="0"/>
  </r>
  <r>
    <x v="707"/>
    <s v="AINST0397124"/>
    <s v="RITM0237912"/>
    <x v="2"/>
    <x v="0"/>
  </r>
  <r>
    <x v="708"/>
    <s v="AINST0399921"/>
    <s v="INC0516363"/>
    <x v="5"/>
    <x v="0"/>
  </r>
  <r>
    <x v="709"/>
    <s v="AINST0396793"/>
    <s v="RITM0237709"/>
    <x v="6"/>
    <x v="0"/>
  </r>
  <r>
    <x v="710"/>
    <s v="AINST0400064"/>
    <s v="INC0516780"/>
    <x v="0"/>
    <x v="0"/>
  </r>
  <r>
    <x v="711"/>
    <s v="AINST0398020"/>
    <s v="INC0515380"/>
    <x v="3"/>
    <x v="0"/>
  </r>
  <r>
    <x v="712"/>
    <s v="AINST0400124"/>
    <s v="INC0509311"/>
    <x v="5"/>
    <x v="1"/>
  </r>
  <r>
    <x v="713"/>
    <s v="AINST0400110"/>
    <s v="RITM0237868"/>
    <x v="5"/>
    <x v="0"/>
  </r>
  <r>
    <x v="714"/>
    <s v="AINST0400149"/>
    <s v="INC0516863"/>
    <x v="5"/>
    <x v="0"/>
  </r>
  <r>
    <x v="715"/>
    <s v="AINST0400037"/>
    <s v="INC0516245"/>
    <x v="5"/>
    <x v="0"/>
  </r>
  <r>
    <x v="716"/>
    <s v="AINST0399941"/>
    <s v="RITM0239160"/>
    <x v="10"/>
    <x v="0"/>
  </r>
  <r>
    <x v="717"/>
    <s v="AINST0400165"/>
    <s v="RITM0239249"/>
    <x v="6"/>
    <x v="0"/>
  </r>
  <r>
    <x v="718"/>
    <s v="AINST0400205"/>
    <s v="INC0516901"/>
    <x v="2"/>
    <x v="0"/>
  </r>
  <r>
    <x v="719"/>
    <s v="AINST0396718"/>
    <s v="RITM0237682"/>
    <x v="0"/>
    <x v="0"/>
  </r>
  <r>
    <x v="720"/>
    <s v="AINST0400247"/>
    <s v="INC0516941"/>
    <x v="10"/>
    <x v="0"/>
  </r>
  <r>
    <x v="721"/>
    <s v="AINST0399983"/>
    <s v="INC0516755"/>
    <x v="20"/>
    <x v="0"/>
  </r>
  <r>
    <x v="722"/>
    <s v="AINST0400291"/>
    <s v="INC0516972"/>
    <x v="25"/>
    <x v="0"/>
  </r>
  <r>
    <x v="723"/>
    <s v="AINST0400151"/>
    <s v="INC0516859"/>
    <x v="1"/>
    <x v="0"/>
  </r>
  <r>
    <x v="724"/>
    <s v="AINST0397202"/>
    <s v="RITM0237945"/>
    <x v="6"/>
    <x v="0"/>
  </r>
  <r>
    <x v="725"/>
    <s v="AINST0400306"/>
    <s v="RITM0239359"/>
    <x v="6"/>
    <x v="0"/>
  </r>
  <r>
    <x v="726"/>
    <s v="AINST0400307"/>
    <s v="RITM0239360"/>
    <x v="6"/>
    <x v="0"/>
  </r>
  <r>
    <x v="727"/>
    <s v="AINST0400245"/>
    <s v="RITM0235609"/>
    <x v="3"/>
    <x v="0"/>
  </r>
  <r>
    <x v="728"/>
    <s v="AINST0400158"/>
    <s v="RITM0239019"/>
    <x v="0"/>
    <x v="0"/>
  </r>
  <r>
    <x v="729"/>
    <s v="AINST0397343"/>
    <s v="RITM0238098"/>
    <x v="3"/>
    <x v="0"/>
  </r>
  <r>
    <x v="730"/>
    <s v="AINST0400343"/>
    <s v="RITM0239326"/>
    <x v="11"/>
    <x v="0"/>
  </r>
  <r>
    <x v="731"/>
    <s v="AINST0400381"/>
    <s v="RITM0239405"/>
    <x v="5"/>
    <x v="0"/>
  </r>
  <r>
    <x v="732"/>
    <s v="AINST0400377"/>
    <s v="RITM0239404"/>
    <x v="10"/>
    <x v="0"/>
  </r>
  <r>
    <x v="733"/>
    <s v="AINST0400440"/>
    <s v="RITM0239389"/>
    <x v="6"/>
    <x v="0"/>
  </r>
  <r>
    <x v="734"/>
    <s v="AINST0400446"/>
    <s v="RITM0239335"/>
    <x v="6"/>
    <x v="0"/>
  </r>
  <r>
    <x v="735"/>
    <s v="AINST0400452"/>
    <s v="INC0517092"/>
    <x v="1"/>
    <x v="0"/>
  </r>
  <r>
    <x v="736"/>
    <s v="AINST0400500"/>
    <s v="INC0516837"/>
    <x v="10"/>
    <x v="0"/>
  </r>
  <r>
    <x v="737"/>
    <s v="AINST0400496"/>
    <s v="INC0517098"/>
    <x v="1"/>
    <x v="1"/>
  </r>
  <r>
    <x v="738"/>
    <s v="AINST0400554"/>
    <s v="INC0517159"/>
    <x v="2"/>
    <x v="0"/>
  </r>
  <r>
    <x v="739"/>
    <s v="AINST0400550"/>
    <s v="INC0517148"/>
    <x v="2"/>
    <x v="0"/>
  </r>
  <r>
    <x v="740"/>
    <s v="AINST0400530"/>
    <s v="INC0517144"/>
    <x v="0"/>
    <x v="1"/>
  </r>
  <r>
    <x v="741"/>
    <s v="AINST0400563"/>
    <s v="RITM0239251"/>
    <x v="4"/>
    <x v="0"/>
  </r>
  <r>
    <x v="742"/>
    <s v="AINST0400430"/>
    <s v="INC0517078"/>
    <x v="2"/>
    <x v="0"/>
  </r>
  <r>
    <x v="743"/>
    <s v="AINST0397220"/>
    <s v="RITM0237985"/>
    <x v="0"/>
    <x v="0"/>
  </r>
  <r>
    <x v="744"/>
    <s v="AINST0397436"/>
    <s v="INC0514236"/>
    <x v="2"/>
    <x v="0"/>
  </r>
  <r>
    <x v="745"/>
    <s v="AINST0400632"/>
    <s v="RITM0239507"/>
    <x v="2"/>
    <x v="0"/>
  </r>
  <r>
    <x v="746"/>
    <s v="AINST0400630"/>
    <s v="RITM0239504"/>
    <x v="1"/>
    <x v="0"/>
  </r>
  <r>
    <x v="747"/>
    <s v="AINST0397405"/>
    <s v="INC0514560"/>
    <x v="1"/>
    <x v="0"/>
  </r>
  <r>
    <x v="748"/>
    <s v="AINST0397505"/>
    <s v="INC0514665"/>
    <x v="5"/>
    <x v="0"/>
  </r>
  <r>
    <x v="749"/>
    <s v="AINST0398129"/>
    <s v="RITM0238132"/>
    <x v="6"/>
    <x v="0"/>
  </r>
  <r>
    <x v="750"/>
    <s v="AINST0400653"/>
    <s v="RITM0239526"/>
    <x v="3"/>
    <x v="0"/>
  </r>
  <r>
    <x v="751"/>
    <s v="AINST0400657"/>
    <s v="RITM0239530"/>
    <x v="10"/>
    <x v="0"/>
  </r>
  <r>
    <x v="752"/>
    <s v="AINST0400705"/>
    <s v="RITM0239362"/>
    <x v="3"/>
    <x v="0"/>
  </r>
  <r>
    <x v="753"/>
    <s v="AINST0400701"/>
    <s v="RITM0239462"/>
    <x v="3"/>
    <x v="0"/>
  </r>
  <r>
    <x v="754"/>
    <s v="AINST0400782"/>
    <s v="RITM0239647"/>
    <x v="0"/>
    <x v="0"/>
  </r>
  <r>
    <x v="755"/>
    <s v="AINST0400806"/>
    <s v="INC0517249"/>
    <x v="17"/>
    <x v="0"/>
  </r>
  <r>
    <x v="756"/>
    <s v="AINST0400776"/>
    <s v="RITM0239642"/>
    <x v="0"/>
    <x v="0"/>
  </r>
  <r>
    <x v="757"/>
    <s v="AINST0400813"/>
    <s v="INC0517251"/>
    <x v="17"/>
    <x v="0"/>
  </r>
  <r>
    <x v="758"/>
    <s v="AINST0399790"/>
    <s v="INC0516621"/>
    <x v="2"/>
    <x v="0"/>
  </r>
  <r>
    <x v="759"/>
    <s v="AINST0397582"/>
    <s v="INC0514834"/>
    <x v="1"/>
    <x v="0"/>
  </r>
  <r>
    <x v="760"/>
    <s v="AINST0400847"/>
    <s v="RITM0236555"/>
    <x v="17"/>
    <x v="0"/>
  </r>
  <r>
    <x v="761"/>
    <s v="AINST0400846"/>
    <s v="RITM0236554"/>
    <x v="17"/>
    <x v="0"/>
  </r>
  <r>
    <x v="762"/>
    <s v="AINST0400844"/>
    <s v="RITM0236553"/>
    <x v="17"/>
    <x v="0"/>
  </r>
  <r>
    <x v="763"/>
    <s v="AINST0397635"/>
    <s v="INC0514924"/>
    <x v="6"/>
    <x v="0"/>
  </r>
  <r>
    <x v="764"/>
    <s v="AINST0400815"/>
    <s v="INC0517255"/>
    <x v="18"/>
    <x v="0"/>
  </r>
  <r>
    <x v="765"/>
    <s v="AINST0397729"/>
    <s v="INC0515152"/>
    <x v="0"/>
    <x v="0"/>
  </r>
  <r>
    <x v="766"/>
    <s v="AINST0400965"/>
    <s v="RITM0239625"/>
    <x v="1"/>
    <x v="0"/>
  </r>
  <r>
    <x v="767"/>
    <s v="AINST0401011"/>
    <s v="RITM0239812"/>
    <x v="4"/>
    <x v="0"/>
  </r>
  <r>
    <x v="768"/>
    <s v="AINST0400382"/>
    <s v="RITM0239162"/>
    <x v="11"/>
    <x v="1"/>
  </r>
  <r>
    <x v="769"/>
    <s v="AINST0401094"/>
    <s v="INC0517296"/>
    <x v="19"/>
    <x v="0"/>
  </r>
  <r>
    <x v="770"/>
    <s v="AINST0397717"/>
    <s v="INC0515175"/>
    <x v="2"/>
    <x v="1"/>
  </r>
  <r>
    <x v="771"/>
    <s v="AINST0401093"/>
    <s v="INC0517294"/>
    <x v="8"/>
    <x v="0"/>
  </r>
  <r>
    <x v="772"/>
    <s v="AINST0401244"/>
    <s v="INC0517561"/>
    <x v="4"/>
    <x v="0"/>
  </r>
  <r>
    <x v="773"/>
    <s v="AINST0401222"/>
    <s v="INC0517518"/>
    <x v="2"/>
    <x v="0"/>
  </r>
  <r>
    <x v="774"/>
    <s v="AINST0398016"/>
    <s v="INC0514290"/>
    <x v="11"/>
    <x v="0"/>
  </r>
  <r>
    <x v="775"/>
    <s v="AINST0401141"/>
    <s v="INC0517369"/>
    <x v="11"/>
    <x v="0"/>
  </r>
  <r>
    <x v="776"/>
    <s v="AINST0398449"/>
    <s v="INC0515639"/>
    <x v="2"/>
    <x v="0"/>
  </r>
  <r>
    <x v="777"/>
    <s v="AINST0397901"/>
    <s v="INC0515291"/>
    <x v="0"/>
    <x v="0"/>
  </r>
  <r>
    <x v="778"/>
    <s v="AINST0401317"/>
    <s v="INC0517676"/>
    <x v="5"/>
    <x v="0"/>
  </r>
  <r>
    <x v="779"/>
    <s v="AINST0401364"/>
    <s v="INC0517740"/>
    <x v="4"/>
    <x v="0"/>
  </r>
  <r>
    <x v="780"/>
    <s v="AINST0398158"/>
    <s v="RITM0238403"/>
    <x v="3"/>
    <x v="0"/>
  </r>
  <r>
    <x v="781"/>
    <s v="AINST0398108"/>
    <s v="RITM0238363"/>
    <x v="0"/>
    <x v="0"/>
  </r>
  <r>
    <x v="782"/>
    <s v="AINST0401458"/>
    <s v="INC0517865"/>
    <x v="25"/>
    <x v="0"/>
  </r>
  <r>
    <x v="783"/>
    <s v="AINST0397972"/>
    <s v="INC0515355"/>
    <x v="0"/>
    <x v="0"/>
  </r>
  <r>
    <x v="784"/>
    <s v="AINST0401179"/>
    <s v="INC0517441"/>
    <x v="0"/>
    <x v="0"/>
  </r>
  <r>
    <x v="785"/>
    <s v="AINST0401199"/>
    <s v="INC0517504"/>
    <x v="10"/>
    <x v="0"/>
  </r>
  <r>
    <x v="786"/>
    <s v="AINST0398423"/>
    <s v="INC0515637"/>
    <x v="2"/>
    <x v="0"/>
  </r>
  <r>
    <x v="787"/>
    <s v="AINST0398794"/>
    <s v="INC0515856"/>
    <x v="2"/>
    <x v="0"/>
  </r>
  <r>
    <x v="788"/>
    <s v="AINST0398458"/>
    <s v="RITM0237956"/>
    <x v="1"/>
    <x v="0"/>
  </r>
  <r>
    <x v="789"/>
    <s v="AINST0401333"/>
    <s v="INC0517712"/>
    <x v="3"/>
    <x v="0"/>
  </r>
  <r>
    <x v="790"/>
    <s v="AINST0398631"/>
    <s v="INC0515764"/>
    <x v="2"/>
    <x v="0"/>
  </r>
  <r>
    <x v="791"/>
    <s v="AINST0397649"/>
    <s v="INC0515061"/>
    <x v="3"/>
    <x v="0"/>
  </r>
  <r>
    <x v="792"/>
    <s v="AINST0400552"/>
    <s v="INC0516519"/>
    <x v="2"/>
    <x v="0"/>
  </r>
  <r>
    <x v="793"/>
    <s v="AINST0401135"/>
    <s v="INC0517400"/>
    <x v="4"/>
    <x v="0"/>
  </r>
  <r>
    <x v="794"/>
    <s v="AINST0401324"/>
    <s v="INC0517715"/>
    <x v="0"/>
    <x v="0"/>
  </r>
  <r>
    <x v="795"/>
    <s v="AINST0401318"/>
    <s v="INC0517632"/>
    <x v="11"/>
    <x v="0"/>
  </r>
  <r>
    <x v="796"/>
    <s v="AINST0398589"/>
    <s v="INC0515685"/>
    <x v="11"/>
    <x v="0"/>
  </r>
  <r>
    <x v="797"/>
    <s v="AINST0398684"/>
    <s v="INC0513976"/>
    <x v="5"/>
    <x v="0"/>
  </r>
  <r>
    <x v="798"/>
    <s v="AINST0401429"/>
    <s v="INC0517824"/>
    <x v="4"/>
    <x v="0"/>
  </r>
  <r>
    <x v="799"/>
    <s v="AINST0401340"/>
    <s v="INC0517716"/>
    <x v="10"/>
    <x v="0"/>
  </r>
  <r>
    <x v="800"/>
    <s v="AINST0401377"/>
    <s v="INC0517533"/>
    <x v="2"/>
    <x v="1"/>
  </r>
  <r>
    <x v="801"/>
    <s v="AINST0397962"/>
    <s v="INC0515356"/>
    <x v="10"/>
    <x v="0"/>
  </r>
  <r>
    <x v="802"/>
    <s v="AINST0399120"/>
    <s v="RITM0238769"/>
    <x v="2"/>
    <x v="0"/>
  </r>
  <r>
    <x v="803"/>
    <s v="AINST0401214"/>
    <s v="INC0517343"/>
    <x v="28"/>
    <x v="0"/>
  </r>
  <r>
    <x v="804"/>
    <s v="AINST0398854"/>
    <s v="INC0515899"/>
    <x v="9"/>
    <x v="0"/>
  </r>
  <r>
    <x v="805"/>
    <s v="AINST0398362"/>
    <s v="INC0515116"/>
    <x v="29"/>
    <x v="0"/>
  </r>
  <r>
    <x v="806"/>
    <s v="AINST0401497"/>
    <s v="RITM0239597"/>
    <x v="11"/>
    <x v="0"/>
  </r>
  <r>
    <x v="807"/>
    <s v="AINST0401551"/>
    <s v="INC0517926"/>
    <x v="4"/>
    <x v="1"/>
  </r>
  <r>
    <x v="808"/>
    <s v="AINST0401565"/>
    <s v="RITM0239904"/>
    <x v="6"/>
    <x v="0"/>
  </r>
  <r>
    <x v="809"/>
    <s v="AINST0401593"/>
    <s v="INC0517946"/>
    <x v="0"/>
    <x v="1"/>
  </r>
  <r>
    <x v="810"/>
    <s v="AINST0401572"/>
    <s v="RITM0239851"/>
    <x v="2"/>
    <x v="0"/>
  </r>
  <r>
    <x v="811"/>
    <s v="AINST0401566"/>
    <s v="RITM0239705"/>
    <x v="6"/>
    <x v="0"/>
  </r>
  <r>
    <x v="812"/>
    <s v="AINST0401547"/>
    <s v="RITM0239663"/>
    <x v="11"/>
    <x v="0"/>
  </r>
  <r>
    <x v="813"/>
    <s v="AINST0401409"/>
    <s v="INC0517576"/>
    <x v="11"/>
    <x v="0"/>
  </r>
  <r>
    <x v="814"/>
    <s v="AINST0401339"/>
    <s v="INC0517713"/>
    <x v="4"/>
    <x v="0"/>
  </r>
  <r>
    <x v="815"/>
    <s v="AINST0398130"/>
    <s v="RITM0238129"/>
    <x v="6"/>
    <x v="0"/>
  </r>
  <r>
    <x v="816"/>
    <s v="AINST0401659"/>
    <s v="INC0518003"/>
    <x v="10"/>
    <x v="0"/>
  </r>
  <r>
    <x v="817"/>
    <s v="AINST0401666"/>
    <s v="INC0517990"/>
    <x v="3"/>
    <x v="0"/>
  </r>
  <r>
    <x v="818"/>
    <s v="AINST0401696"/>
    <s v="INC0517237"/>
    <x v="0"/>
    <x v="0"/>
  </r>
  <r>
    <x v="819"/>
    <s v="AINST0401763"/>
    <s v="INC0518052"/>
    <x v="10"/>
    <x v="0"/>
  </r>
  <r>
    <x v="820"/>
    <s v="AINST0401642"/>
    <s v="RITM0239646"/>
    <x v="11"/>
    <x v="0"/>
  </r>
  <r>
    <x v="821"/>
    <s v="AINST0399068"/>
    <s v="RITM0238329"/>
    <x v="6"/>
    <x v="0"/>
  </r>
  <r>
    <x v="822"/>
    <s v="AINST0401797"/>
    <s v="INC0518061"/>
    <x v="4"/>
    <x v="0"/>
  </r>
  <r>
    <x v="823"/>
    <s v="AINST0401806"/>
    <s v="INC0517851"/>
    <x v="11"/>
    <x v="0"/>
  </r>
  <r>
    <x v="824"/>
    <s v="AINST0401719"/>
    <s v="RITM0239830"/>
    <x v="1"/>
    <x v="0"/>
  </r>
  <r>
    <x v="825"/>
    <s v="AINST0401734"/>
    <s v="RITM0239836"/>
    <x v="1"/>
    <x v="0"/>
  </r>
  <r>
    <x v="826"/>
    <s v="AINST0401771"/>
    <s v="INC0518056"/>
    <x v="0"/>
    <x v="0"/>
  </r>
  <r>
    <x v="827"/>
    <s v="AINST0401542"/>
    <s v="RITM0239895"/>
    <x v="6"/>
    <x v="0"/>
  </r>
  <r>
    <x v="828"/>
    <s v="AINST0398189"/>
    <s v="INC0515487"/>
    <x v="1"/>
    <x v="0"/>
  </r>
  <r>
    <x v="829"/>
    <s v="AINST0399028"/>
    <s v="RITM0238678"/>
    <x v="1"/>
    <x v="0"/>
  </r>
  <r>
    <x v="830"/>
    <s v="AINST0399012"/>
    <s v="RITM0238539"/>
    <x v="5"/>
    <x v="0"/>
  </r>
  <r>
    <x v="831"/>
    <s v="AINST0399032"/>
    <s v="RITM0238751"/>
    <x v="2"/>
    <x v="0"/>
  </r>
  <r>
    <x v="832"/>
    <s v="AINST0400108"/>
    <s v="RITM0238825"/>
    <x v="3"/>
    <x v="0"/>
  </r>
  <r>
    <x v="833"/>
    <s v="AINST0401950"/>
    <s v="INC0518146"/>
    <x v="10"/>
    <x v="0"/>
  </r>
  <r>
    <x v="834"/>
    <s v="AINST0401936"/>
    <s v="RITM0240111"/>
    <x v="2"/>
    <x v="0"/>
  </r>
  <r>
    <x v="835"/>
    <s v="AINST0397845"/>
    <s v="RITM0238196"/>
    <x v="2"/>
    <x v="0"/>
  </r>
  <r>
    <x v="836"/>
    <s v="AINST0402055"/>
    <s v="RITM0240171"/>
    <x v="2"/>
    <x v="0"/>
  </r>
  <r>
    <x v="837"/>
    <s v="AINST0402018"/>
    <s v="RITM0239241"/>
    <x v="6"/>
    <x v="0"/>
  </r>
  <r>
    <x v="838"/>
    <s v="AINST0402108"/>
    <s v="INC0518236"/>
    <x v="11"/>
    <x v="0"/>
  </r>
  <r>
    <x v="839"/>
    <s v="AINST0402099"/>
    <s v="INC0518242"/>
    <x v="10"/>
    <x v="0"/>
  </r>
  <r>
    <x v="840"/>
    <s v="AINST0402123"/>
    <s v="RITM0240199"/>
    <x v="2"/>
    <x v="0"/>
  </r>
  <r>
    <x v="841"/>
    <s v="AINST0402198"/>
    <s v="INC0518306"/>
    <x v="10"/>
    <x v="0"/>
  </r>
  <r>
    <x v="842"/>
    <s v="AINST0402199"/>
    <s v="INC0518321"/>
    <x v="3"/>
    <x v="0"/>
  </r>
  <r>
    <x v="843"/>
    <s v="AINST0402106"/>
    <s v="INC0518246"/>
    <x v="6"/>
    <x v="0"/>
  </r>
  <r>
    <x v="844"/>
    <s v="AINST0402042"/>
    <s v="INC0518174"/>
    <x v="5"/>
    <x v="0"/>
  </r>
  <r>
    <x v="845"/>
    <s v="AINST0399154"/>
    <s v="RITM0232945"/>
    <x v="5"/>
    <x v="0"/>
  </r>
  <r>
    <x v="846"/>
    <s v="AINST0402167"/>
    <s v="INC0518284"/>
    <x v="3"/>
    <x v="0"/>
  </r>
  <r>
    <x v="847"/>
    <s v="AINST0402246"/>
    <s v="INC0518356"/>
    <x v="5"/>
    <x v="1"/>
  </r>
  <r>
    <x v="848"/>
    <s v="AINST0399091"/>
    <s v="RITM0238898"/>
    <x v="0"/>
    <x v="0"/>
  </r>
  <r>
    <x v="849"/>
    <s v="AINST0401195"/>
    <s v="INC0516949"/>
    <x v="10"/>
    <x v="1"/>
  </r>
  <r>
    <x v="850"/>
    <s v="AINST0402262"/>
    <s v="INC0516740"/>
    <x v="30"/>
    <x v="0"/>
  </r>
  <r>
    <x v="851"/>
    <s v="AINST0401906"/>
    <s v="INC0518134"/>
    <x v="11"/>
    <x v="0"/>
  </r>
  <r>
    <x v="852"/>
    <s v="AINST0398892"/>
    <s v="RITM0238789"/>
    <x v="1"/>
    <x v="0"/>
  </r>
  <r>
    <x v="853"/>
    <s v="AINST0402266"/>
    <s v="INC0517707"/>
    <x v="11"/>
    <x v="0"/>
  </r>
  <r>
    <x v="854"/>
    <s v="AINST0402327"/>
    <s v="INC0518409"/>
    <x v="11"/>
    <x v="0"/>
  </r>
  <r>
    <x v="855"/>
    <s v="AINST0402409"/>
    <s v="RITM0240372"/>
    <x v="4"/>
    <x v="0"/>
  </r>
  <r>
    <x v="856"/>
    <s v="AINST0402175"/>
    <s v="RITM0240236"/>
    <x v="2"/>
    <x v="0"/>
  </r>
  <r>
    <x v="857"/>
    <s v="AINST0402336"/>
    <s v="RITM0239853"/>
    <x v="0"/>
    <x v="0"/>
  </r>
  <r>
    <x v="858"/>
    <s v="AINST0402415"/>
    <s v="RITM0238733"/>
    <x v="1"/>
    <x v="0"/>
  </r>
  <r>
    <x v="859"/>
    <s v="AINST0402488"/>
    <s v="RITM0240403"/>
    <x v="10"/>
    <x v="0"/>
  </r>
  <r>
    <x v="860"/>
    <s v="AINST0402536"/>
    <s v="INC0518544"/>
    <x v="17"/>
    <x v="0"/>
  </r>
  <r>
    <x v="861"/>
    <s v="AINST0399241"/>
    <s v="INC0515947"/>
    <x v="19"/>
    <x v="0"/>
  </r>
  <r>
    <x v="862"/>
    <s v="AINST0399182"/>
    <s v="RITM0238955"/>
    <x v="2"/>
    <x v="0"/>
  </r>
  <r>
    <x v="863"/>
    <s v="AINST0399376"/>
    <s v="INC0516137"/>
    <x v="3"/>
    <x v="0"/>
  </r>
  <r>
    <x v="864"/>
    <s v="AINST0399247"/>
    <s v="INC0515961"/>
    <x v="14"/>
    <x v="0"/>
  </r>
  <r>
    <x v="865"/>
    <s v="AINST0402575"/>
    <s v="RITM0238305"/>
    <x v="4"/>
    <x v="0"/>
  </r>
  <r>
    <x v="866"/>
    <s v="AINST0402434"/>
    <s v="RITM0240214"/>
    <x v="0"/>
    <x v="0"/>
  </r>
  <r>
    <x v="867"/>
    <s v="AINST0402573"/>
    <s v="INC0518566"/>
    <x v="17"/>
    <x v="0"/>
  </r>
  <r>
    <x v="868"/>
    <s v="AINST0402534"/>
    <s v="INC0516928"/>
    <x v="3"/>
    <x v="0"/>
  </r>
  <r>
    <x v="869"/>
    <s v="AINST0399371"/>
    <s v="INC0515136"/>
    <x v="31"/>
    <x v="0"/>
  </r>
  <r>
    <x v="870"/>
    <s v="AINST0402669"/>
    <s v="RITM0240506"/>
    <x v="6"/>
    <x v="0"/>
  </r>
  <r>
    <x v="871"/>
    <s v="AINST0400351"/>
    <s v="RITM0239047"/>
    <x v="6"/>
    <x v="0"/>
  </r>
  <r>
    <x v="872"/>
    <s v="AINST0399531"/>
    <s v="INC0516416"/>
    <x v="1"/>
    <x v="0"/>
  </r>
  <r>
    <x v="873"/>
    <s v="AINST0402724"/>
    <s v="RITM0240351"/>
    <x v="5"/>
    <x v="0"/>
  </r>
  <r>
    <x v="874"/>
    <s v="AINST0399478"/>
    <s v="INC0516265"/>
    <x v="0"/>
    <x v="0"/>
  </r>
  <r>
    <x v="875"/>
    <s v="AINST0402774"/>
    <s v="RITM0239264"/>
    <x v="5"/>
    <x v="0"/>
  </r>
  <r>
    <x v="876"/>
    <s v="AINST0402814"/>
    <s v="RITM0240667"/>
    <x v="3"/>
    <x v="0"/>
  </r>
  <r>
    <x v="877"/>
    <s v="AINST0402337"/>
    <s v="RITM0240079"/>
    <x v="3"/>
    <x v="0"/>
  </r>
  <r>
    <x v="878"/>
    <s v="AINST0402858"/>
    <s v="RITM0240348"/>
    <x v="5"/>
    <x v="0"/>
  </r>
  <r>
    <x v="879"/>
    <s v="AINST0401932"/>
    <s v="RITM0239981"/>
    <x v="6"/>
    <x v="0"/>
  </r>
  <r>
    <x v="880"/>
    <s v="AINST0401970"/>
    <s v="RITM0239707"/>
    <x v="6"/>
    <x v="0"/>
  </r>
  <r>
    <x v="881"/>
    <s v="AINST0401973"/>
    <s v="RITM0239696"/>
    <x v="6"/>
    <x v="0"/>
  </r>
  <r>
    <x v="882"/>
    <s v="AINST0401975"/>
    <s v="RITM0239677"/>
    <x v="6"/>
    <x v="0"/>
  </r>
  <r>
    <x v="883"/>
    <s v="AINST0402062"/>
    <s v="RITM0239961"/>
    <x v="3"/>
    <x v="0"/>
  </r>
  <r>
    <x v="884"/>
    <s v="AINST0402933"/>
    <s v="INC0518633"/>
    <x v="15"/>
    <x v="0"/>
  </r>
  <r>
    <x v="885"/>
    <s v="AINST0402827"/>
    <s v="RITM0240679"/>
    <x v="2"/>
    <x v="0"/>
  </r>
  <r>
    <x v="886"/>
    <s v="AINST0402963"/>
    <s v="INC0518706"/>
    <x v="4"/>
    <x v="0"/>
  </r>
  <r>
    <x v="887"/>
    <s v="AINST0402991"/>
    <s v="INC0518730"/>
    <x v="5"/>
    <x v="0"/>
  </r>
  <r>
    <x v="888"/>
    <s v="AINST0402965"/>
    <s v="INC0518686"/>
    <x v="3"/>
    <x v="0"/>
  </r>
  <r>
    <x v="889"/>
    <s v="AINST0400284"/>
    <s v="INC0516959"/>
    <x v="25"/>
    <x v="0"/>
  </r>
  <r>
    <x v="890"/>
    <s v="AINST0402947"/>
    <s v="INC0518642"/>
    <x v="18"/>
    <x v="0"/>
  </r>
  <r>
    <x v="891"/>
    <s v="AINST0403141"/>
    <s v="INC0518940"/>
    <x v="3"/>
    <x v="0"/>
  </r>
  <r>
    <x v="892"/>
    <s v="AINST0403192"/>
    <s v="INC0519026"/>
    <x v="4"/>
    <x v="0"/>
  </r>
  <r>
    <x v="893"/>
    <s v="AINST0402083"/>
    <s v="RITM0239972"/>
    <x v="3"/>
    <x v="0"/>
  </r>
  <r>
    <x v="894"/>
    <s v="AINST0402339"/>
    <s v="RITM0240090"/>
    <x v="3"/>
    <x v="0"/>
  </r>
  <r>
    <x v="895"/>
    <s v="AINST0402849"/>
    <s v="RITM0240574"/>
    <x v="5"/>
    <x v="0"/>
  </r>
  <r>
    <x v="896"/>
    <s v="AINST0403208"/>
    <s v="INC0519094"/>
    <x v="4"/>
    <x v="0"/>
  </r>
  <r>
    <x v="897"/>
    <s v="AINST0403085"/>
    <s v="INC0518838"/>
    <x v="5"/>
    <x v="0"/>
  </r>
  <r>
    <x v="898"/>
    <s v="AINST0399481"/>
    <s v="INC0516239"/>
    <x v="10"/>
    <x v="0"/>
  </r>
  <r>
    <x v="899"/>
    <s v="AINST0400492"/>
    <s v="INC0517102"/>
    <x v="0"/>
    <x v="0"/>
  </r>
  <r>
    <x v="900"/>
    <s v="AINST0399461"/>
    <s v="INC0516261"/>
    <x v="3"/>
    <x v="0"/>
  </r>
  <r>
    <x v="901"/>
    <s v="AINST0403279"/>
    <s v="INC0519196"/>
    <x v="19"/>
    <x v="0"/>
  </r>
  <r>
    <x v="902"/>
    <s v="AINST0400133"/>
    <s v="RITM0239259"/>
    <x v="0"/>
    <x v="0"/>
  </r>
  <r>
    <x v="903"/>
    <s v="AINST0403182"/>
    <s v="INC0519017"/>
    <x v="11"/>
    <x v="0"/>
  </r>
  <r>
    <x v="904"/>
    <s v="AINST0403214"/>
    <s v="INC0517336"/>
    <x v="2"/>
    <x v="0"/>
  </r>
  <r>
    <x v="905"/>
    <s v="AINST0400334"/>
    <s v="INC0516996"/>
    <x v="0"/>
    <x v="0"/>
  </r>
  <r>
    <x v="906"/>
    <s v="AINST0403216"/>
    <s v="INC0519087"/>
    <x v="2"/>
    <x v="0"/>
  </r>
  <r>
    <x v="907"/>
    <s v="AINST0403285"/>
    <s v="INC0519204"/>
    <x v="11"/>
    <x v="0"/>
  </r>
  <r>
    <x v="908"/>
    <s v="AINST0403212"/>
    <s v="INC0519073"/>
    <x v="10"/>
    <x v="0"/>
  </r>
  <r>
    <x v="909"/>
    <s v="AINST0402918"/>
    <s v="RITM0240609"/>
    <x v="5"/>
    <x v="0"/>
  </r>
  <r>
    <x v="910"/>
    <s v="AINST0400068"/>
    <s v="INC0516622"/>
    <x v="10"/>
    <x v="0"/>
  </r>
  <r>
    <x v="911"/>
    <s v="AINST0399465"/>
    <s v="INC0516298"/>
    <x v="2"/>
    <x v="0"/>
  </r>
  <r>
    <x v="912"/>
    <s v="AINST0400397"/>
    <s v="INC0517053"/>
    <x v="0"/>
    <x v="0"/>
  </r>
  <r>
    <x v="913"/>
    <s v="AINST0403157"/>
    <s v="INC0518981"/>
    <x v="10"/>
    <x v="0"/>
  </r>
  <r>
    <x v="914"/>
    <s v="AINST0402983"/>
    <s v="INC0518744"/>
    <x v="10"/>
    <x v="0"/>
  </r>
  <r>
    <x v="915"/>
    <s v="AINST0400410"/>
    <s v="INC0517056"/>
    <x v="2"/>
    <x v="0"/>
  </r>
  <r>
    <x v="916"/>
    <s v="AINST0399811"/>
    <s v="RITM0238845"/>
    <x v="10"/>
    <x v="0"/>
  </r>
  <r>
    <x v="917"/>
    <s v="AINST0403030"/>
    <s v="INC0518789"/>
    <x v="10"/>
    <x v="0"/>
  </r>
  <r>
    <x v="918"/>
    <s v="AINST0399829"/>
    <s v="INC0516600"/>
    <x v="5"/>
    <x v="0"/>
  </r>
  <r>
    <x v="919"/>
    <s v="AINST0403121"/>
    <s v="INC0518921"/>
    <x v="1"/>
    <x v="0"/>
  </r>
  <r>
    <x v="920"/>
    <s v="AINST0403331"/>
    <s v="INC0519253"/>
    <x v="3"/>
    <x v="0"/>
  </r>
  <r>
    <x v="921"/>
    <s v="AINST0403088"/>
    <s v="INC0518867"/>
    <x v="0"/>
    <x v="0"/>
  </r>
  <r>
    <x v="922"/>
    <s v="AINST0402976"/>
    <s v="INC0518685"/>
    <x v="1"/>
    <x v="0"/>
  </r>
  <r>
    <x v="923"/>
    <s v="AINST0403309"/>
    <s v="RITM0240116"/>
    <x v="6"/>
    <x v="0"/>
  </r>
  <r>
    <x v="924"/>
    <s v="AINST0402764"/>
    <s v="RITM0240050"/>
    <x v="6"/>
    <x v="0"/>
  </r>
  <r>
    <x v="925"/>
    <s v="AINST0401941"/>
    <s v="RITM0239756"/>
    <x v="6"/>
    <x v="0"/>
  </r>
  <r>
    <x v="926"/>
    <s v="AINST0403357"/>
    <s v="INC0518369"/>
    <x v="11"/>
    <x v="0"/>
  </r>
  <r>
    <x v="927"/>
    <s v="AINST0403323"/>
    <s v="INC0519241"/>
    <x v="3"/>
    <x v="0"/>
  </r>
  <r>
    <x v="928"/>
    <s v="AINST0403381"/>
    <s v="RITM0240838"/>
    <x v="3"/>
    <x v="0"/>
  </r>
  <r>
    <x v="929"/>
    <s v="AINST0403316"/>
    <s v="INC0519230"/>
    <x v="3"/>
    <x v="0"/>
  </r>
  <r>
    <x v="930"/>
    <s v="AINST0402014"/>
    <s v="RITM0239467"/>
    <x v="6"/>
    <x v="0"/>
  </r>
  <r>
    <x v="931"/>
    <s v="AINST0403413"/>
    <s v="RITM0240865"/>
    <x v="10"/>
    <x v="0"/>
  </r>
  <r>
    <x v="932"/>
    <s v="AINST0403340"/>
    <s v="RITM0240633"/>
    <x v="6"/>
    <x v="0"/>
  </r>
  <r>
    <x v="933"/>
    <s v="AINST0403339"/>
    <s v="RITM0240626"/>
    <x v="6"/>
    <x v="0"/>
  </r>
  <r>
    <x v="934"/>
    <s v="AINST0403500"/>
    <s v="RITM0240734"/>
    <x v="10"/>
    <x v="0"/>
  </r>
  <r>
    <x v="935"/>
    <s v="AINST0403585"/>
    <s v="RITM0240764"/>
    <x v="10"/>
    <x v="0"/>
  </r>
  <r>
    <x v="936"/>
    <s v="AINST0403449"/>
    <s v="RITM0240891"/>
    <x v="1"/>
    <x v="0"/>
  </r>
  <r>
    <x v="937"/>
    <s v="AINST0403406"/>
    <s v="RITM0240859"/>
    <x v="6"/>
    <x v="0"/>
  </r>
  <r>
    <x v="938"/>
    <s v="AINST0403685"/>
    <s v="INC0519460"/>
    <x v="20"/>
    <x v="0"/>
  </r>
  <r>
    <x v="939"/>
    <s v="AINST0400529"/>
    <s v="INC0517145"/>
    <x v="2"/>
    <x v="0"/>
  </r>
  <r>
    <x v="940"/>
    <s v="AINST0402033"/>
    <s v="INC0517892"/>
    <x v="2"/>
    <x v="0"/>
  </r>
  <r>
    <x v="941"/>
    <s v="AINST0400685"/>
    <s v="RITM0239557"/>
    <x v="2"/>
    <x v="0"/>
  </r>
  <r>
    <x v="942"/>
    <s v="AINST0400140"/>
    <s v="RITM0237867"/>
    <x v="5"/>
    <x v="0"/>
  </r>
  <r>
    <x v="943"/>
    <s v="AINST0403718"/>
    <s v="RITM0241037"/>
    <x v="10"/>
    <x v="0"/>
  </r>
  <r>
    <x v="944"/>
    <s v="AINST0403728"/>
    <s v="INC0518674"/>
    <x v="4"/>
    <x v="0"/>
  </r>
  <r>
    <x v="945"/>
    <s v="AINST0403417"/>
    <s v="RITM0240870"/>
    <x v="10"/>
    <x v="0"/>
  </r>
  <r>
    <x v="946"/>
    <s v="AINST0403772"/>
    <s v="INC0519516"/>
    <x v="1"/>
    <x v="0"/>
  </r>
  <r>
    <x v="947"/>
    <s v="AINST0403505"/>
    <s v="INC0519338"/>
    <x v="4"/>
    <x v="0"/>
  </r>
  <r>
    <x v="948"/>
    <s v="AINST0403873"/>
    <s v="INC0519617"/>
    <x v="1"/>
    <x v="0"/>
  </r>
  <r>
    <x v="949"/>
    <s v="AINST0403755"/>
    <s v="RITM0241060"/>
    <x v="0"/>
    <x v="0"/>
  </r>
  <r>
    <x v="950"/>
    <s v="AINST0403499"/>
    <s v="RITM0240531"/>
    <x v="3"/>
    <x v="0"/>
  </r>
  <r>
    <x v="951"/>
    <s v="AINST0403889"/>
    <s v="RITM0241138"/>
    <x v="4"/>
    <x v="0"/>
  </r>
  <r>
    <x v="952"/>
    <s v="AINST0403515"/>
    <s v="RITM0240556"/>
    <x v="3"/>
    <x v="0"/>
  </r>
  <r>
    <x v="953"/>
    <s v="AINST0403966"/>
    <s v="RITM0241004"/>
    <x v="4"/>
    <x v="0"/>
  </r>
  <r>
    <x v="954"/>
    <s v="AINST0403999"/>
    <s v="RITM0240898"/>
    <x v="3"/>
    <x v="0"/>
  </r>
  <r>
    <x v="955"/>
    <s v="AINST0403420"/>
    <s v="RITM0240874"/>
    <x v="10"/>
    <x v="0"/>
  </r>
  <r>
    <x v="956"/>
    <s v="AINST0404014"/>
    <s v="INC0519727"/>
    <x v="25"/>
    <x v="0"/>
  </r>
  <r>
    <x v="957"/>
    <s v="AINST0400945"/>
    <s v="RITM0238237"/>
    <x v="0"/>
    <x v="0"/>
  </r>
  <r>
    <x v="958"/>
    <s v="AINST0404035"/>
    <s v="INC0519750"/>
    <x v="17"/>
    <x v="0"/>
  </r>
  <r>
    <x v="959"/>
    <s v="AINST0404039"/>
    <s v="INC0519321"/>
    <x v="3"/>
    <x v="0"/>
  </r>
  <r>
    <x v="960"/>
    <s v="AINST0404046"/>
    <s v="RITM0241197"/>
    <x v="2"/>
    <x v="0"/>
  </r>
  <r>
    <x v="961"/>
    <s v="AINST0404132"/>
    <s v="RITM0240862"/>
    <x v="2"/>
    <x v="0"/>
  </r>
  <r>
    <x v="962"/>
    <s v="AINST0404037"/>
    <s v="INC0519743"/>
    <x v="17"/>
    <x v="0"/>
  </r>
  <r>
    <x v="963"/>
    <s v="AINST0404196"/>
    <s v="INC0519878"/>
    <x v="10"/>
    <x v="0"/>
  </r>
  <r>
    <x v="964"/>
    <s v="AINST0404088"/>
    <s v="RITM0241215"/>
    <x v="1"/>
    <x v="0"/>
  </r>
  <r>
    <x v="965"/>
    <s v="AINST0404248"/>
    <s v="RITM0241300"/>
    <x v="1"/>
    <x v="0"/>
  </r>
  <r>
    <x v="966"/>
    <s v="AINST0404259"/>
    <s v="RITM0241160"/>
    <x v="2"/>
    <x v="1"/>
  </r>
  <r>
    <x v="967"/>
    <s v="AINST0404309"/>
    <s v="RITM0241267"/>
    <x v="2"/>
    <x v="0"/>
  </r>
  <r>
    <x v="968"/>
    <s v="AINST0403689"/>
    <s v="RITM0240494"/>
    <x v="0"/>
    <x v="0"/>
  </r>
  <r>
    <x v="969"/>
    <s v="AINST0403807"/>
    <s v="RITM0240765"/>
    <x v="3"/>
    <x v="0"/>
  </r>
  <r>
    <x v="970"/>
    <s v="AINST0403811"/>
    <s v="RITM0240768"/>
    <x v="3"/>
    <x v="0"/>
  </r>
  <r>
    <x v="971"/>
    <s v="AINST0403813"/>
    <s v="RITM0240767"/>
    <x v="3"/>
    <x v="0"/>
  </r>
  <r>
    <x v="972"/>
    <s v="AINST0403851"/>
    <s v="RITM0240899"/>
    <x v="6"/>
    <x v="0"/>
  </r>
  <r>
    <x v="973"/>
    <s v="AINST0401227"/>
    <s v="INC0517528"/>
    <x v="10"/>
    <x v="0"/>
  </r>
  <r>
    <x v="974"/>
    <s v="AINST0404343"/>
    <s v="INC0519947"/>
    <x v="2"/>
    <x v="0"/>
  </r>
  <r>
    <x v="975"/>
    <s v="AINST0404195"/>
    <s v="INC0519872"/>
    <x v="2"/>
    <x v="0"/>
  </r>
  <r>
    <x v="976"/>
    <s v="AINST0403970"/>
    <s v="INC0519667"/>
    <x v="5"/>
    <x v="0"/>
  </r>
  <r>
    <x v="977"/>
    <s v="AINST0404323"/>
    <s v="INC0519931"/>
    <x v="1"/>
    <x v="0"/>
  </r>
  <r>
    <x v="978"/>
    <s v="AINST0401149"/>
    <s v="INC0517387"/>
    <x v="2"/>
    <x v="0"/>
  </r>
  <r>
    <x v="979"/>
    <s v="AINST0401157"/>
    <s v="INC0516825"/>
    <x v="2"/>
    <x v="0"/>
  </r>
  <r>
    <x v="980"/>
    <s v="AINST0401117"/>
    <s v="INC0517359"/>
    <x v="2"/>
    <x v="0"/>
  </r>
  <r>
    <x v="981"/>
    <s v="AINST0404285"/>
    <s v="RITM0241301"/>
    <x v="3"/>
    <x v="0"/>
  </r>
  <r>
    <x v="982"/>
    <s v="AINST0404396"/>
    <s v="RITM0241352"/>
    <x v="2"/>
    <x v="0"/>
  </r>
  <r>
    <x v="983"/>
    <s v="AINST0404450"/>
    <s v="RITM0241355"/>
    <x v="3"/>
    <x v="0"/>
  </r>
  <r>
    <x v="984"/>
    <s v="AINST0404460"/>
    <s v="RITM0241389"/>
    <x v="10"/>
    <x v="0"/>
  </r>
  <r>
    <x v="985"/>
    <s v="AINST0404362"/>
    <s v="RITM0241008"/>
    <x v="5"/>
    <x v="0"/>
  </r>
  <r>
    <x v="986"/>
    <s v="AINST0401433"/>
    <s v="INC0517565"/>
    <x v="0"/>
    <x v="0"/>
  </r>
  <r>
    <x v="987"/>
    <s v="AINST0399932"/>
    <s v="INC0516724"/>
    <x v="2"/>
    <x v="0"/>
  </r>
  <r>
    <x v="988"/>
    <s v="AINST0401394"/>
    <s v="INC0517785"/>
    <x v="0"/>
    <x v="0"/>
  </r>
  <r>
    <x v="989"/>
    <s v="AINST0404566"/>
    <s v="RITM0241428"/>
    <x v="1"/>
    <x v="0"/>
  </r>
  <r>
    <x v="990"/>
    <s v="AINST0401372"/>
    <s v="INC0517049"/>
    <x v="4"/>
    <x v="0"/>
  </r>
  <r>
    <x v="991"/>
    <s v="AINST0401463"/>
    <s v="INC0517869"/>
    <x v="25"/>
    <x v="0"/>
  </r>
  <r>
    <x v="992"/>
    <s v="AINST0401425"/>
    <s v="INC0517819"/>
    <x v="3"/>
    <x v="0"/>
  </r>
  <r>
    <x v="993"/>
    <s v="AINST0404630"/>
    <s v="RITM0241470"/>
    <x v="2"/>
    <x v="0"/>
  </r>
  <r>
    <x v="994"/>
    <s v="AINST0404633"/>
    <s v="RITM0241457"/>
    <x v="17"/>
    <x v="0"/>
  </r>
  <r>
    <x v="995"/>
    <s v="AINST0404634"/>
    <s v="RITM0241468"/>
    <x v="5"/>
    <x v="0"/>
  </r>
  <r>
    <x v="996"/>
    <s v="AINST0404637"/>
    <s v="RITM0241472"/>
    <x v="1"/>
    <x v="0"/>
  </r>
  <r>
    <x v="997"/>
    <s v="AINST0404676"/>
    <s v="RITM0241499"/>
    <x v="2"/>
    <x v="0"/>
  </r>
  <r>
    <x v="998"/>
    <s v="AINST0404364"/>
    <s v="RITM0241238"/>
    <x v="6"/>
    <x v="0"/>
  </r>
  <r>
    <x v="999"/>
    <s v="AINST0404382"/>
    <s v="RITM0241325"/>
    <x v="1"/>
    <x v="0"/>
  </r>
  <r>
    <x v="1000"/>
    <s v="AINST0404410"/>
    <s v="RITM0241268"/>
    <x v="3"/>
    <x v="0"/>
  </r>
  <r>
    <x v="1001"/>
    <s v="AINST0404414"/>
    <s v="RITM0241322"/>
    <x v="3"/>
    <x v="0"/>
  </r>
  <r>
    <x v="1002"/>
    <s v="AINST0404567"/>
    <s v="RITM0241164"/>
    <x v="5"/>
    <x v="0"/>
  </r>
  <r>
    <x v="1003"/>
    <s v="AINST0404670"/>
    <s v="RITM0241494"/>
    <x v="4"/>
    <x v="0"/>
  </r>
  <r>
    <x v="1004"/>
    <s v="AINST0404554"/>
    <s v="INC0520028"/>
    <x v="7"/>
    <x v="0"/>
  </r>
  <r>
    <x v="1005"/>
    <s v="AINST0401773"/>
    <s v="INC0517498"/>
    <x v="10"/>
    <x v="0"/>
  </r>
  <r>
    <x v="1006"/>
    <s v="AINST0404735"/>
    <s v="INC0519769"/>
    <x v="11"/>
    <x v="0"/>
  </r>
  <r>
    <x v="1007"/>
    <s v="AINST0404817"/>
    <s v="INC0520281"/>
    <x v="4"/>
    <x v="0"/>
  </r>
  <r>
    <x v="1008"/>
    <s v="AINST0401918"/>
    <s v="RITM0240098"/>
    <x v="10"/>
    <x v="0"/>
  </r>
  <r>
    <x v="1009"/>
    <s v="AINST0403719"/>
    <s v="RITM0240781"/>
    <x v="6"/>
    <x v="0"/>
  </r>
  <r>
    <x v="1010"/>
    <s v="AINST0404920"/>
    <s v="INC0520464"/>
    <x v="0"/>
    <x v="0"/>
  </r>
  <r>
    <x v="1011"/>
    <s v="AINST0401527"/>
    <s v="RITM0239918"/>
    <x v="1"/>
    <x v="0"/>
  </r>
  <r>
    <x v="1012"/>
    <s v="AINST0404907"/>
    <s v="INC0520422"/>
    <x v="18"/>
    <x v="0"/>
  </r>
  <r>
    <x v="1013"/>
    <s v="AINST0405024"/>
    <s v="INC0520056"/>
    <x v="24"/>
    <x v="0"/>
  </r>
  <r>
    <x v="1014"/>
    <s v="AINST0405091"/>
    <s v="INC0520672"/>
    <x v="4"/>
    <x v="0"/>
  </r>
  <r>
    <x v="1015"/>
    <s v="AINST0404716"/>
    <s v="INC0520098"/>
    <x v="8"/>
    <x v="0"/>
  </r>
  <r>
    <x v="1016"/>
    <s v="AINST0404841"/>
    <s v="INC0520334"/>
    <x v="5"/>
    <x v="0"/>
  </r>
  <r>
    <x v="1017"/>
    <s v="AINST0401631"/>
    <s v="INC0514582"/>
    <x v="5"/>
    <x v="0"/>
  </r>
  <r>
    <x v="1018"/>
    <s v="AINST0401751"/>
    <s v="RITM0239952"/>
    <x v="2"/>
    <x v="0"/>
  </r>
  <r>
    <x v="1019"/>
    <s v="AINST0401536"/>
    <s v="RITM0239661"/>
    <x v="11"/>
    <x v="0"/>
  </r>
  <r>
    <x v="1020"/>
    <s v="AINST0404587"/>
    <s v="INC0520065"/>
    <x v="17"/>
    <x v="0"/>
  </r>
  <r>
    <x v="1021"/>
    <s v="AINST0401120"/>
    <s v="INC0517354"/>
    <x v="10"/>
    <x v="0"/>
  </r>
  <r>
    <x v="1022"/>
    <s v="AINST0404845"/>
    <s v="INC0519902"/>
    <x v="1"/>
    <x v="0"/>
  </r>
  <r>
    <x v="1023"/>
    <s v="AINST0404592"/>
    <s v="RITM0241342"/>
    <x v="3"/>
    <x v="0"/>
  </r>
  <r>
    <x v="1024"/>
    <s v="AINST0404739"/>
    <s v="INC0520165"/>
    <x v="10"/>
    <x v="0"/>
  </r>
  <r>
    <x v="1025"/>
    <s v="AINST0404985"/>
    <s v="INC0520359"/>
    <x v="11"/>
    <x v="0"/>
  </r>
  <r>
    <x v="1026"/>
    <s v="AINST0404846"/>
    <s v="INC0520331"/>
    <x v="11"/>
    <x v="0"/>
  </r>
  <r>
    <x v="1027"/>
    <s v="AINST0404938"/>
    <s v="INC0520469"/>
    <x v="11"/>
    <x v="0"/>
  </r>
  <r>
    <x v="1028"/>
    <s v="AINST0405154"/>
    <s v="INC0519915"/>
    <x v="32"/>
    <x v="0"/>
  </r>
  <r>
    <x v="1029"/>
    <s v="AINST0405153"/>
    <s v="INC0520730"/>
    <x v="11"/>
    <x v="0"/>
  </r>
  <r>
    <x v="1030"/>
    <s v="AINST0405141"/>
    <s v="RITM0241544"/>
    <x v="4"/>
    <x v="0"/>
  </r>
  <r>
    <x v="1031"/>
    <s v="AINST0405140"/>
    <s v="RITM0241542"/>
    <x v="2"/>
    <x v="0"/>
  </r>
  <r>
    <x v="1032"/>
    <s v="AINST0405161"/>
    <s v="INC0520670"/>
    <x v="33"/>
    <x v="0"/>
  </r>
  <r>
    <x v="1033"/>
    <s v="AINST0405208"/>
    <s v="RITM0241547"/>
    <x v="6"/>
    <x v="0"/>
  </r>
  <r>
    <x v="1034"/>
    <s v="AINST0405214"/>
    <s v="RITM0241558"/>
    <x v="10"/>
    <x v="0"/>
  </r>
  <r>
    <x v="1035"/>
    <s v="AINST0404749"/>
    <s v="INC0520157"/>
    <x v="0"/>
    <x v="0"/>
  </r>
  <r>
    <x v="1036"/>
    <s v="AINST0405229"/>
    <s v="INC0520307"/>
    <x v="3"/>
    <x v="0"/>
  </r>
  <r>
    <x v="1037"/>
    <s v="AINST0404667"/>
    <s v="RITM0240979"/>
    <x v="3"/>
    <x v="0"/>
  </r>
  <r>
    <x v="1038"/>
    <s v="AINST0405142"/>
    <s v="RITM0241545"/>
    <x v="2"/>
    <x v="0"/>
  </r>
  <r>
    <x v="1039"/>
    <s v="AINST0404586"/>
    <s v="RITM0241205"/>
    <x v="11"/>
    <x v="0"/>
  </r>
  <r>
    <x v="1039"/>
    <s v="AINST0405231"/>
    <s v="RITM0241551"/>
    <x v="3"/>
    <x v="0"/>
  </r>
  <r>
    <x v="1040"/>
    <s v="AINST0404852"/>
    <s v="INC0520361"/>
    <x v="4"/>
    <x v="0"/>
  </r>
  <r>
    <x v="1041"/>
    <s v="AINST0401521"/>
    <s v="INC0517898"/>
    <x v="5"/>
    <x v="0"/>
  </r>
  <r>
    <x v="1042"/>
    <s v="AINST0405348"/>
    <s v="INC0520860"/>
    <x v="11"/>
    <x v="0"/>
  </r>
  <r>
    <x v="1043"/>
    <s v="AINST0405399"/>
    <s v="RITM0241650"/>
    <x v="1"/>
    <x v="0"/>
  </r>
  <r>
    <x v="1044"/>
    <s v="AINST0405099"/>
    <s v="INC0519820"/>
    <x v="34"/>
    <x v="0"/>
  </r>
  <r>
    <x v="1045"/>
    <s v="AINST0402732"/>
    <s v="INC0518603"/>
    <x v="18"/>
    <x v="0"/>
  </r>
  <r>
    <x v="1046"/>
    <s v="AINST0405273"/>
    <s v="INC0520841"/>
    <x v="17"/>
    <x v="0"/>
  </r>
  <r>
    <x v="1047"/>
    <s v="AINST0402670"/>
    <s v="RITM0240397"/>
    <x v="3"/>
    <x v="0"/>
  </r>
  <r>
    <x v="1048"/>
    <s v="AINST0405435"/>
    <s v="INC0520950"/>
    <x v="1"/>
    <x v="0"/>
  </r>
  <r>
    <x v="1049"/>
    <s v="AINST0402584"/>
    <s v="RITM0238704"/>
    <x v="1"/>
    <x v="0"/>
  </r>
  <r>
    <x v="1050"/>
    <s v="AINST0405436"/>
    <s v="RITM0241667"/>
    <x v="0"/>
    <x v="0"/>
  </r>
  <r>
    <x v="1051"/>
    <s v="AINST0405487"/>
    <s v="RITM0241512"/>
    <x v="2"/>
    <x v="0"/>
  </r>
  <r>
    <x v="1052"/>
    <s v="AINST0403073"/>
    <s v="INC0518745"/>
    <x v="11"/>
    <x v="0"/>
  </r>
  <r>
    <x v="1053"/>
    <s v="AINST0405505"/>
    <s v="INC0520983"/>
    <x v="3"/>
    <x v="0"/>
  </r>
  <r>
    <x v="1054"/>
    <s v="AINST0405508"/>
    <s v="RITM0241697"/>
    <x v="4"/>
    <x v="0"/>
  </r>
  <r>
    <x v="1055"/>
    <s v="AINST0404989"/>
    <s v="INC0519331"/>
    <x v="4"/>
    <x v="0"/>
  </r>
  <r>
    <x v="1056"/>
    <s v="AINST0405499"/>
    <s v="INC0520986"/>
    <x v="5"/>
    <x v="0"/>
  </r>
  <r>
    <x v="1057"/>
    <s v="AINST0405450"/>
    <s v="INC0520958"/>
    <x v="1"/>
    <x v="0"/>
  </r>
  <r>
    <x v="1058"/>
    <s v="AINST0403221"/>
    <s v="INC0518941"/>
    <x v="4"/>
    <x v="1"/>
  </r>
  <r>
    <x v="1059"/>
    <s v="AINST0402589"/>
    <s v="RITM0240460"/>
    <x v="1"/>
    <x v="0"/>
  </r>
  <r>
    <x v="1060"/>
    <s v="AINST0405541"/>
    <s v="INC0520999"/>
    <x v="17"/>
    <x v="0"/>
  </r>
  <r>
    <x v="1061"/>
    <s v="AINST0405178"/>
    <s v="RITM0241466"/>
    <x v="3"/>
    <x v="0"/>
  </r>
  <r>
    <x v="1062"/>
    <s v="AINST0405539"/>
    <s v="INC0521007"/>
    <x v="5"/>
    <x v="0"/>
  </r>
  <r>
    <x v="1063"/>
    <s v="AINST0405571"/>
    <s v="RITM0241721"/>
    <x v="1"/>
    <x v="0"/>
  </r>
  <r>
    <x v="1064"/>
    <s v="AINST0405620"/>
    <s v="INC0521056"/>
    <x v="17"/>
    <x v="0"/>
  </r>
  <r>
    <x v="1065"/>
    <s v="AINST0405622"/>
    <s v="INC0520901"/>
    <x v="17"/>
    <x v="0"/>
  </r>
  <r>
    <x v="1066"/>
    <s v="AINST0405602"/>
    <s v="RITM0241724"/>
    <x v="2"/>
    <x v="0"/>
  </r>
  <r>
    <x v="1067"/>
    <s v="AINST0405588"/>
    <s v="RITM0241633"/>
    <x v="6"/>
    <x v="0"/>
  </r>
  <r>
    <x v="1068"/>
    <s v="AINST0405655"/>
    <s v="RITM0241780"/>
    <x v="2"/>
    <x v="0"/>
  </r>
  <r>
    <x v="1069"/>
    <s v="AINST0405650"/>
    <s v="RITM0241786"/>
    <x v="5"/>
    <x v="0"/>
  </r>
  <r>
    <x v="1070"/>
    <s v="AINST0405536"/>
    <s v="INC0520998"/>
    <x v="4"/>
    <x v="0"/>
  </r>
  <r>
    <x v="1071"/>
    <s v="AINST0405631"/>
    <s v="RITM0241778"/>
    <x v="2"/>
    <x v="0"/>
  </r>
  <r>
    <x v="1072"/>
    <s v="AINST0402238"/>
    <s v="RITM0240140"/>
    <x v="11"/>
    <x v="0"/>
  </r>
  <r>
    <x v="1073"/>
    <s v="AINST0405238"/>
    <s v="RITM0241575"/>
    <x v="0"/>
    <x v="0"/>
  </r>
  <r>
    <x v="1074"/>
    <s v="AINST0405071"/>
    <s v="INC0519688"/>
    <x v="2"/>
    <x v="0"/>
  </r>
  <r>
    <x v="1075"/>
    <s v="AINST0401427"/>
    <s v="INC0517813"/>
    <x v="11"/>
    <x v="0"/>
  </r>
  <r>
    <x v="1076"/>
    <s v="AINST0402770"/>
    <s v="RITM0240627"/>
    <x v="10"/>
    <x v="0"/>
  </r>
  <r>
    <x v="1077"/>
    <s v="AINST0402844"/>
    <s v="RITM0240691"/>
    <x v="2"/>
    <x v="0"/>
  </r>
  <r>
    <x v="1078"/>
    <s v="AINST0405591"/>
    <s v="INC0521039"/>
    <x v="1"/>
    <x v="0"/>
  </r>
  <r>
    <x v="1079"/>
    <s v="AINST0402929"/>
    <s v="RITM0240718"/>
    <x v="2"/>
    <x v="0"/>
  </r>
  <r>
    <x v="1080"/>
    <s v="AINST0405758"/>
    <s v="RITM0241843"/>
    <x v="3"/>
    <x v="0"/>
  </r>
  <r>
    <x v="1081"/>
    <s v="AINST0405669"/>
    <s v="INC0521071"/>
    <x v="10"/>
    <x v="0"/>
  </r>
  <r>
    <x v="1082"/>
    <s v="AINST0405804"/>
    <s v="RITM0241563"/>
    <x v="1"/>
    <x v="0"/>
  </r>
  <r>
    <x v="1083"/>
    <s v="AINST0405788"/>
    <s v="RITM0241761"/>
    <x v="17"/>
    <x v="0"/>
  </r>
  <r>
    <x v="1084"/>
    <s v="AINST0405790"/>
    <s v="RITM0241762"/>
    <x v="17"/>
    <x v="0"/>
  </r>
  <r>
    <x v="1085"/>
    <s v="AINST0405793"/>
    <s v="RITM0241865"/>
    <x v="0"/>
    <x v="0"/>
  </r>
  <r>
    <x v="1086"/>
    <s v="AINST0405817"/>
    <s v="INC0521138"/>
    <x v="5"/>
    <x v="0"/>
  </r>
  <r>
    <x v="1087"/>
    <s v="AINST0405811"/>
    <s v="INC0520156"/>
    <x v="4"/>
    <x v="0"/>
  </r>
  <r>
    <x v="1088"/>
    <s v="AINST0402868"/>
    <s v="INC0518623"/>
    <x v="14"/>
    <x v="0"/>
  </r>
  <r>
    <x v="1089"/>
    <s v="AINST0404491"/>
    <s v="RITM0238659"/>
    <x v="2"/>
    <x v="0"/>
  </r>
  <r>
    <x v="1090"/>
    <s v="AINST0405754"/>
    <s v="RITM0241842"/>
    <x v="4"/>
    <x v="1"/>
  </r>
  <r>
    <x v="1091"/>
    <s v="AINST0405861"/>
    <s v="RITM0241906"/>
    <x v="1"/>
    <x v="0"/>
  </r>
  <r>
    <x v="1092"/>
    <s v="AINST0405807"/>
    <s v="RITM0241882"/>
    <x v="5"/>
    <x v="0"/>
  </r>
  <r>
    <x v="1093"/>
    <s v="AINST0405879"/>
    <s v="RITM0241928"/>
    <x v="4"/>
    <x v="0"/>
  </r>
  <r>
    <x v="1094"/>
    <s v="AINST0405886"/>
    <s v="RITM0241896"/>
    <x v="5"/>
    <x v="0"/>
  </r>
  <r>
    <x v="1095"/>
    <s v="AINST0405874"/>
    <s v="INC0521167"/>
    <x v="11"/>
    <x v="0"/>
  </r>
  <r>
    <x v="1096"/>
    <s v="AINST0405893"/>
    <s v="RITM0241772"/>
    <x v="17"/>
    <x v="0"/>
  </r>
  <r>
    <x v="1097"/>
    <s v="AINST0405888"/>
    <s v="RITM0241935"/>
    <x v="5"/>
    <x v="0"/>
  </r>
  <r>
    <x v="1098"/>
    <s v="AINST0405863"/>
    <s v="RITM0241907"/>
    <x v="17"/>
    <x v="0"/>
  </r>
  <r>
    <x v="1099"/>
    <s v="AINST0405909"/>
    <s v="RITM0241587"/>
    <x v="5"/>
    <x v="0"/>
  </r>
  <r>
    <x v="1100"/>
    <s v="AINST0405219"/>
    <s v="INC0520783"/>
    <x v="10"/>
    <x v="0"/>
  </r>
  <r>
    <x v="1101"/>
    <s v="AINST0405175"/>
    <s v="RITM0241548"/>
    <x v="2"/>
    <x v="0"/>
  </r>
  <r>
    <x v="1102"/>
    <s v="AINST0405867"/>
    <s v="RITM0241911"/>
    <x v="17"/>
    <x v="0"/>
  </r>
  <r>
    <x v="1103"/>
    <s v="AINST0405969"/>
    <s v="INC0521207"/>
    <x v="10"/>
    <x v="0"/>
  </r>
  <r>
    <x v="1104"/>
    <s v="AINST0402980"/>
    <s v="INC0518679"/>
    <x v="1"/>
    <x v="0"/>
  </r>
  <r>
    <x v="1105"/>
    <s v="AINST0405950"/>
    <s v="INC0521203"/>
    <x v="10"/>
    <x v="0"/>
  </r>
  <r>
    <x v="1106"/>
    <s v="AINST0405470"/>
    <s v="RITM0241630"/>
    <x v="6"/>
    <x v="0"/>
  </r>
  <r>
    <x v="1107"/>
    <s v="AINST0405609"/>
    <s v="RITM0241759"/>
    <x v="1"/>
    <x v="0"/>
  </r>
  <r>
    <x v="1108"/>
    <s v="AINST0405781"/>
    <s v="RITM0241832"/>
    <x v="17"/>
    <x v="0"/>
  </r>
  <r>
    <x v="1109"/>
    <s v="AINST0405786"/>
    <s v="RITM0241834"/>
    <x v="3"/>
    <x v="0"/>
  </r>
  <r>
    <x v="1110"/>
    <s v="AINST0405779"/>
    <s v="INC0521136"/>
    <x v="10"/>
    <x v="0"/>
  </r>
  <r>
    <x v="1111"/>
    <s v="AINST0402960"/>
    <s v="INC0518699"/>
    <x v="4"/>
    <x v="0"/>
  </r>
  <r>
    <x v="1112"/>
    <s v="AINST0406087"/>
    <s v="RITM0241973"/>
    <x v="3"/>
    <x v="0"/>
  </r>
  <r>
    <x v="1113"/>
    <s v="AINST0402871"/>
    <s v="RITM0240703"/>
    <x v="3"/>
    <x v="0"/>
  </r>
  <r>
    <x v="1114"/>
    <s v="AINST0406111"/>
    <s v="RITM0242090"/>
    <x v="6"/>
    <x v="0"/>
  </r>
  <r>
    <x v="1115"/>
    <s v="AINST0402966"/>
    <s v="INC0518683"/>
    <x v="3"/>
    <x v="0"/>
  </r>
  <r>
    <x v="1116"/>
    <s v="AINST0406117"/>
    <s v="RITM0242106"/>
    <x v="2"/>
    <x v="0"/>
  </r>
  <r>
    <x v="1117"/>
    <s v="AINST0406014"/>
    <s v="RITM0242030"/>
    <x v="2"/>
    <x v="0"/>
  </r>
  <r>
    <x v="1118"/>
    <s v="AINST0403106"/>
    <s v="INC0518433"/>
    <x v="2"/>
    <x v="0"/>
  </r>
  <r>
    <x v="1119"/>
    <s v="AINST0403266"/>
    <s v="INC0519175"/>
    <x v="6"/>
    <x v="0"/>
  </r>
  <r>
    <x v="1120"/>
    <s v="AINST0405869"/>
    <s v="INC0521166"/>
    <x v="11"/>
    <x v="0"/>
  </r>
  <r>
    <x v="1121"/>
    <s v="AINST0406162"/>
    <s v="RITM0242069"/>
    <x v="6"/>
    <x v="1"/>
  </r>
  <r>
    <x v="1122"/>
    <s v="AINST0406165"/>
    <s v="RITM0241532"/>
    <x v="3"/>
    <x v="1"/>
  </r>
  <r>
    <x v="1123"/>
    <s v="AINST0406153"/>
    <s v="RITM0241840"/>
    <x v="3"/>
    <x v="0"/>
  </r>
  <r>
    <x v="1124"/>
    <s v="AINST0406193"/>
    <s v="RITM0241811"/>
    <x v="2"/>
    <x v="0"/>
  </r>
  <r>
    <x v="1125"/>
    <s v="AINST0406192"/>
    <s v="RITM0241812"/>
    <x v="2"/>
    <x v="0"/>
  </r>
  <r>
    <x v="1126"/>
    <s v="AINST0406191"/>
    <s v="RITM0242053"/>
    <x v="2"/>
    <x v="0"/>
  </r>
  <r>
    <x v="1127"/>
    <s v="AINST0406182"/>
    <s v="INC0521369"/>
    <x v="14"/>
    <x v="0"/>
  </r>
  <r>
    <x v="1128"/>
    <s v="AINST0403280"/>
    <s v="INC0519195"/>
    <x v="18"/>
    <x v="0"/>
  </r>
  <r>
    <x v="1129"/>
    <s v="AINST0406285"/>
    <s v="RITM0242266"/>
    <x v="2"/>
    <x v="0"/>
  </r>
  <r>
    <x v="1130"/>
    <s v="AINST0403171"/>
    <s v="INC0518987"/>
    <x v="1"/>
    <x v="0"/>
  </r>
  <r>
    <x v="1131"/>
    <s v="AINST0406177"/>
    <s v="RITM0241936"/>
    <x v="6"/>
    <x v="0"/>
  </r>
  <r>
    <x v="1132"/>
    <s v="AINST0403418"/>
    <s v="RITM0240871"/>
    <x v="3"/>
    <x v="0"/>
  </r>
  <r>
    <x v="1133"/>
    <s v="AINST0406361"/>
    <s v="RITM0242295"/>
    <x v="0"/>
    <x v="0"/>
  </r>
  <r>
    <x v="1134"/>
    <s v="AINST0406369"/>
    <s v="INC0521540"/>
    <x v="0"/>
    <x v="0"/>
  </r>
  <r>
    <x v="1135"/>
    <s v="AINST0406375"/>
    <s v="INC0521526"/>
    <x v="2"/>
    <x v="0"/>
  </r>
  <r>
    <x v="1136"/>
    <s v="AINST0403393"/>
    <s v="RITM0240849"/>
    <x v="3"/>
    <x v="0"/>
  </r>
  <r>
    <x v="1137"/>
    <s v="AINST0403776"/>
    <s v="INC0519527"/>
    <x v="4"/>
    <x v="1"/>
  </r>
  <r>
    <x v="1138"/>
    <s v="AINST0406760"/>
    <s v="INC0521798"/>
    <x v="3"/>
    <x v="0"/>
  </r>
  <r>
    <x v="1139"/>
    <s v="AINST0406781"/>
    <s v="INC0521839"/>
    <x v="3"/>
    <x v="0"/>
  </r>
  <r>
    <x v="1140"/>
    <s v="AINST0406814"/>
    <s v="RITM0242302"/>
    <x v="0"/>
    <x v="0"/>
  </r>
  <r>
    <x v="1141"/>
    <s v="AINST0405275"/>
    <s v="INC0520828"/>
    <x v="4"/>
    <x v="0"/>
  </r>
  <r>
    <x v="1142"/>
    <s v="AINST0406368"/>
    <s v="INC0521609"/>
    <x v="2"/>
    <x v="0"/>
  </r>
  <r>
    <x v="1143"/>
    <s v="AINST0404347"/>
    <s v="INC0519954"/>
    <x v="7"/>
    <x v="0"/>
  </r>
  <r>
    <x v="1144"/>
    <s v="AINST0406871"/>
    <s v="INC0522018"/>
    <x v="4"/>
    <x v="0"/>
  </r>
  <r>
    <x v="1145"/>
    <s v="AINST0403425"/>
    <s v="RITM0240879"/>
    <x v="3"/>
    <x v="0"/>
  </r>
  <r>
    <x v="1146"/>
    <s v="AINST0403320"/>
    <s v="INC0514858"/>
    <x v="5"/>
    <x v="0"/>
  </r>
  <r>
    <x v="1147"/>
    <s v="AINST0406920"/>
    <s v="INC0522078"/>
    <x v="17"/>
    <x v="0"/>
  </r>
  <r>
    <x v="1148"/>
    <s v="AINST0406418"/>
    <s v="INC0521645"/>
    <x v="10"/>
    <x v="0"/>
  </r>
  <r>
    <x v="1149"/>
    <s v="AINST0404207"/>
    <s v="INC0519207"/>
    <x v="3"/>
    <x v="0"/>
  </r>
  <r>
    <x v="1150"/>
    <s v="AINST0403699"/>
    <s v="RITM0240936"/>
    <x v="5"/>
    <x v="0"/>
  </r>
  <r>
    <x v="1151"/>
    <s v="AINST0403389"/>
    <s v="RITM0240845"/>
    <x v="0"/>
    <x v="0"/>
  </r>
  <r>
    <x v="1152"/>
    <s v="AINST0406370"/>
    <s v="INC0521535"/>
    <x v="10"/>
    <x v="0"/>
  </r>
  <r>
    <x v="1153"/>
    <s v="AINST0403443"/>
    <s v="INC0519302"/>
    <x v="10"/>
    <x v="0"/>
  </r>
  <r>
    <x v="1154"/>
    <s v="AINST0404021"/>
    <s v="INC0517678"/>
    <x v="4"/>
    <x v="0"/>
  </r>
  <r>
    <x v="1155"/>
    <s v="AINST0406963"/>
    <s v="RITM0242334"/>
    <x v="2"/>
    <x v="0"/>
  </r>
  <r>
    <x v="1156"/>
    <s v="AINST0403367"/>
    <s v="INC0519284"/>
    <x v="10"/>
    <x v="0"/>
  </r>
  <r>
    <x v="1157"/>
    <s v="AINST0406784"/>
    <s v="INC0521878"/>
    <x v="1"/>
    <x v="0"/>
  </r>
  <r>
    <x v="1158"/>
    <s v="AINST0406917"/>
    <s v="RITM0242275"/>
    <x v="2"/>
    <x v="0"/>
  </r>
  <r>
    <x v="1159"/>
    <s v="AINST0406916"/>
    <s v="RITM0242276"/>
    <x v="2"/>
    <x v="0"/>
  </r>
  <r>
    <x v="1160"/>
    <s v="AINST0406316"/>
    <s v="RITM0242274"/>
    <x v="5"/>
    <x v="0"/>
  </r>
  <r>
    <x v="1161"/>
    <s v="AINST0406954"/>
    <s v="INC0522125"/>
    <x v="0"/>
    <x v="0"/>
  </r>
  <r>
    <x v="1162"/>
    <s v="AINST0405853"/>
    <s v="RITM0240806"/>
    <x v="0"/>
    <x v="1"/>
  </r>
  <r>
    <x v="1163"/>
    <s v="AINST0406991"/>
    <s v="INC0522127"/>
    <x v="10"/>
    <x v="0"/>
  </r>
  <r>
    <x v="1164"/>
    <s v="AINST0407020"/>
    <s v="RITM0242378"/>
    <x v="1"/>
    <x v="0"/>
  </r>
  <r>
    <x v="1165"/>
    <s v="AINST0404189"/>
    <s v="RITM0241055"/>
    <x v="2"/>
    <x v="1"/>
  </r>
  <r>
    <x v="1166"/>
    <s v="AINST0407033"/>
    <s v="INC0522141"/>
    <x v="3"/>
    <x v="0"/>
  </r>
  <r>
    <x v="1167"/>
    <s v="AINST0404227"/>
    <s v="INC0519881"/>
    <x v="2"/>
    <x v="0"/>
  </r>
  <r>
    <x v="1168"/>
    <s v="AINST0406199"/>
    <s v="INC0521389"/>
    <x v="13"/>
    <x v="0"/>
  </r>
  <r>
    <x v="1169"/>
    <s v="AINST0404882"/>
    <s v="INC0520400"/>
    <x v="4"/>
    <x v="0"/>
  </r>
  <r>
    <x v="1170"/>
    <s v="AINST0404784"/>
    <s v="INC0520206"/>
    <x v="4"/>
    <x v="0"/>
  </r>
  <r>
    <x v="1171"/>
    <s v="AINST0406353"/>
    <s v="INC0521516"/>
    <x v="0"/>
    <x v="1"/>
  </r>
  <r>
    <x v="1172"/>
    <s v="AINST0407141"/>
    <s v="INC0522230"/>
    <x v="11"/>
    <x v="0"/>
  </r>
  <r>
    <x v="1173"/>
    <s v="AINST0406118"/>
    <s v="RITM0241731"/>
    <x v="3"/>
    <x v="0"/>
  </r>
  <r>
    <x v="1174"/>
    <s v="AINST0407321"/>
    <s v="INC0522408"/>
    <x v="2"/>
    <x v="0"/>
  </r>
  <r>
    <x v="1175"/>
    <s v="AINST0406122"/>
    <s v="RITM0241923"/>
    <x v="3"/>
    <x v="0"/>
  </r>
  <r>
    <x v="1176"/>
    <s v="AINST0407039"/>
    <s v="INC0522171"/>
    <x v="4"/>
    <x v="0"/>
  </r>
  <r>
    <x v="1177"/>
    <s v="AINST0404468"/>
    <s v="RITM0240811"/>
    <x v="2"/>
    <x v="0"/>
  </r>
  <r>
    <x v="1178"/>
    <s v="AINST0404276"/>
    <s v="INC0519891"/>
    <x v="11"/>
    <x v="0"/>
  </r>
  <r>
    <x v="1179"/>
    <s v="AINST0407144"/>
    <s v="INC0522252"/>
    <x v="17"/>
    <x v="1"/>
  </r>
  <r>
    <x v="1180"/>
    <s v="AINST0407336"/>
    <s v="RITM0242501"/>
    <x v="6"/>
    <x v="0"/>
  </r>
  <r>
    <x v="1181"/>
    <s v="AINST0407372"/>
    <s v="RITM0242491"/>
    <x v="6"/>
    <x v="0"/>
  </r>
  <r>
    <x v="1182"/>
    <s v="AINST0407286"/>
    <s v="INC0522357"/>
    <x v="18"/>
    <x v="0"/>
  </r>
  <r>
    <x v="1183"/>
    <s v="AINST0407359"/>
    <s v="INC0522416"/>
    <x v="17"/>
    <x v="0"/>
  </r>
  <r>
    <x v="1184"/>
    <s v="AINST0407305"/>
    <s v="INC0522387"/>
    <x v="15"/>
    <x v="0"/>
  </r>
  <r>
    <x v="1185"/>
    <s v="AINST0407446"/>
    <s v="INC0521849"/>
    <x v="11"/>
    <x v="0"/>
  </r>
  <r>
    <x v="1186"/>
    <s v="AINST0407462"/>
    <s v="RITM0242461"/>
    <x v="5"/>
    <x v="0"/>
  </r>
  <r>
    <x v="1187"/>
    <s v="AINST0407527"/>
    <s v="INC0522541"/>
    <x v="3"/>
    <x v="0"/>
  </r>
  <r>
    <x v="1188"/>
    <s v="AINST0407477"/>
    <s v="INC0522510"/>
    <x v="3"/>
    <x v="0"/>
  </r>
  <r>
    <x v="1189"/>
    <s v="AINST0407595"/>
    <s v="RITM0242617"/>
    <x v="1"/>
    <x v="0"/>
  </r>
  <r>
    <x v="1190"/>
    <s v="AINST0407654"/>
    <s v="INC0522634"/>
    <x v="17"/>
    <x v="0"/>
  </r>
  <r>
    <x v="1191"/>
    <s v="AINST0407653"/>
    <s v="INC0522636"/>
    <x v="17"/>
    <x v="0"/>
  </r>
  <r>
    <x v="1192"/>
    <s v="AINST0406787"/>
    <s v="INC0521874"/>
    <x v="10"/>
    <x v="0"/>
  </r>
  <r>
    <x v="1193"/>
    <s v="AINST0404612"/>
    <s v="RITM0241299"/>
    <x v="11"/>
    <x v="0"/>
  </r>
  <r>
    <x v="1194"/>
    <s v="AINST0407717"/>
    <s v="RITM0242687"/>
    <x v="3"/>
    <x v="0"/>
  </r>
  <r>
    <x v="1195"/>
    <s v="AINST0407743"/>
    <s v="INC0522673"/>
    <x v="10"/>
    <x v="0"/>
  </r>
  <r>
    <x v="1196"/>
    <s v="AINST0404664"/>
    <s v="RITM0240536"/>
    <x v="3"/>
    <x v="0"/>
  </r>
  <r>
    <x v="1197"/>
    <s v="AINST0407748"/>
    <s v="INC0522681"/>
    <x v="1"/>
    <x v="0"/>
  </r>
  <r>
    <x v="1198"/>
    <s v="AINST0407783"/>
    <s v="INC0522703"/>
    <x v="1"/>
    <x v="0"/>
  </r>
  <r>
    <x v="1199"/>
    <s v="AINST0407747"/>
    <s v="INC0522680"/>
    <x v="4"/>
    <x v="0"/>
  </r>
  <r>
    <x v="1200"/>
    <s v="AINST0407809"/>
    <s v="INC0522717"/>
    <x v="1"/>
    <x v="0"/>
  </r>
  <r>
    <x v="1201"/>
    <s v="AINST0406931"/>
    <s v="INC0522091"/>
    <x v="0"/>
    <x v="0"/>
  </r>
  <r>
    <x v="1202"/>
    <s v="AINST0407819"/>
    <s v="RITM0242698"/>
    <x v="1"/>
    <x v="0"/>
  </r>
  <r>
    <x v="1203"/>
    <s v="AINST0407687"/>
    <s v="RITM0242549"/>
    <x v="4"/>
    <x v="0"/>
  </r>
  <r>
    <x v="1204"/>
    <s v="AINST0407686"/>
    <s v="RITM0242548"/>
    <x v="4"/>
    <x v="0"/>
  </r>
  <r>
    <x v="1205"/>
    <s v="AINST0407685"/>
    <s v="RITM0242547"/>
    <x v="4"/>
    <x v="0"/>
  </r>
  <r>
    <x v="1206"/>
    <s v="AINST0407684"/>
    <s v="RITM0242545"/>
    <x v="4"/>
    <x v="0"/>
  </r>
  <r>
    <x v="1207"/>
    <s v="AINST0407683"/>
    <s v="RITM0242543"/>
    <x v="4"/>
    <x v="0"/>
  </r>
  <r>
    <x v="1208"/>
    <s v="AINST0407682"/>
    <s v="RITM0242542"/>
    <x v="4"/>
    <x v="0"/>
  </r>
  <r>
    <x v="1209"/>
    <s v="AINST0407681"/>
    <s v="RITM0242541"/>
    <x v="4"/>
    <x v="0"/>
  </r>
  <r>
    <x v="1210"/>
    <s v="AINST0407680"/>
    <s v="RITM0242540"/>
    <x v="4"/>
    <x v="0"/>
  </r>
  <r>
    <x v="1211"/>
    <s v="AINST0407679"/>
    <s v="RITM0242539"/>
    <x v="4"/>
    <x v="0"/>
  </r>
  <r>
    <x v="1212"/>
    <s v="AINST0407815"/>
    <s v="INC0522715"/>
    <x v="4"/>
    <x v="0"/>
  </r>
  <r>
    <x v="1213"/>
    <s v="AINST0407839"/>
    <s v="INC0522555"/>
    <x v="11"/>
    <x v="0"/>
  </r>
  <r>
    <x v="1214"/>
    <s v="AINST0407694"/>
    <s v="INC0522655"/>
    <x v="3"/>
    <x v="1"/>
  </r>
  <r>
    <x v="1215"/>
    <s v="AINST0407830"/>
    <s v="INC0522741"/>
    <x v="10"/>
    <x v="0"/>
  </r>
  <r>
    <x v="1216"/>
    <s v="AINST0407834"/>
    <s v="INC0522689"/>
    <x v="10"/>
    <x v="0"/>
  </r>
  <r>
    <x v="1217"/>
    <s v="AINST0407603"/>
    <s v="RITM0242482"/>
    <x v="0"/>
    <x v="0"/>
  </r>
  <r>
    <x v="1218"/>
    <s v="AINST0407895"/>
    <s v="INC0522775"/>
    <x v="2"/>
    <x v="0"/>
  </r>
  <r>
    <x v="1219"/>
    <s v="AINST0407932"/>
    <s v="RITM0242779"/>
    <x v="0"/>
    <x v="0"/>
  </r>
  <r>
    <x v="1220"/>
    <s v="AINST0404889"/>
    <s v="INC0520408"/>
    <x v="8"/>
    <x v="0"/>
  </r>
  <r>
    <x v="1221"/>
    <s v="AINST0407873"/>
    <s v="INC0522763"/>
    <x v="4"/>
    <x v="0"/>
  </r>
  <r>
    <x v="1222"/>
    <s v="AINST0407641"/>
    <s v="INC0522623"/>
    <x v="18"/>
    <x v="0"/>
  </r>
  <r>
    <x v="1223"/>
    <s v="AINST0404801"/>
    <s v="INC0520292"/>
    <x v="2"/>
    <x v="0"/>
  </r>
  <r>
    <x v="1224"/>
    <s v="AINST0407960"/>
    <s v="RITM0242803"/>
    <x v="2"/>
    <x v="0"/>
  </r>
  <r>
    <x v="1225"/>
    <s v="AINST0404775"/>
    <s v="INC0520230"/>
    <x v="3"/>
    <x v="0"/>
  </r>
  <r>
    <x v="1226"/>
    <s v="AINST0407989"/>
    <s v="RITM0242837"/>
    <x v="1"/>
    <x v="0"/>
  </r>
  <r>
    <x v="1227"/>
    <s v="AINST0407736"/>
    <s v="RITM0242656"/>
    <x v="6"/>
    <x v="0"/>
  </r>
  <r>
    <x v="1228"/>
    <s v="AINST0408024"/>
    <s v="RITM0242819"/>
    <x v="3"/>
    <x v="0"/>
  </r>
  <r>
    <x v="1229"/>
    <s v="AINST0404891"/>
    <s v="INC0520409"/>
    <x v="8"/>
    <x v="0"/>
  </r>
  <r>
    <x v="1230"/>
    <s v="AINST0405033"/>
    <s v="INC0520619"/>
    <x v="2"/>
    <x v="0"/>
  </r>
  <r>
    <x v="1231"/>
    <s v="AINST0405098"/>
    <s v="INC0520686"/>
    <x v="18"/>
    <x v="0"/>
  </r>
  <r>
    <x v="1232"/>
    <s v="AINST0408179"/>
    <s v="RITM0242902"/>
    <x v="6"/>
    <x v="0"/>
  </r>
  <r>
    <x v="1233"/>
    <s v="AINST0408183"/>
    <s v="RITM0242798"/>
    <x v="10"/>
    <x v="1"/>
  </r>
  <r>
    <x v="1234"/>
    <s v="AINST0408236"/>
    <s v="RITM0243032"/>
    <x v="4"/>
    <x v="0"/>
  </r>
  <r>
    <x v="1235"/>
    <s v="AINST0408138"/>
    <s v="INC0522828"/>
    <x v="20"/>
    <x v="0"/>
  </r>
  <r>
    <x v="1236"/>
    <s v="AINST0407617"/>
    <s v="INC0522608"/>
    <x v="1"/>
    <x v="0"/>
  </r>
  <r>
    <x v="1237"/>
    <s v="AINST0407940"/>
    <s v="INC0522799"/>
    <x v="25"/>
    <x v="0"/>
  </r>
  <r>
    <x v="1238"/>
    <s v="AINST0405243"/>
    <s v="INC0520282"/>
    <x v="35"/>
    <x v="0"/>
  </r>
  <r>
    <x v="1239"/>
    <s v="AINST0408172"/>
    <s v="RITM0242888"/>
    <x v="6"/>
    <x v="0"/>
  </r>
  <r>
    <x v="1240"/>
    <s v="AINST0408271"/>
    <s v="RITM0242872"/>
    <x v="6"/>
    <x v="0"/>
  </r>
  <r>
    <x v="1241"/>
    <s v="AINST0408414"/>
    <s v="INC0523038"/>
    <x v="10"/>
    <x v="0"/>
  </r>
  <r>
    <x v="1242"/>
    <s v="AINST0405467"/>
    <s v="INC0520329"/>
    <x v="17"/>
    <x v="0"/>
  </r>
  <r>
    <x v="1243"/>
    <s v="AINST0408395"/>
    <s v="INC0522879"/>
    <x v="11"/>
    <x v="0"/>
  </r>
  <r>
    <x v="1244"/>
    <s v="AINST0408518"/>
    <s v="INC0523190"/>
    <x v="4"/>
    <x v="0"/>
  </r>
  <r>
    <x v="1245"/>
    <s v="AINST0407644"/>
    <s v="INC0522624"/>
    <x v="15"/>
    <x v="0"/>
  </r>
  <r>
    <x v="1246"/>
    <s v="AINST0408602"/>
    <s v="INC0523325"/>
    <x v="3"/>
    <x v="0"/>
  </r>
  <r>
    <x v="1247"/>
    <s v="AINST0408632"/>
    <s v="INC0523372"/>
    <x v="1"/>
    <x v="0"/>
  </r>
  <r>
    <x v="1248"/>
    <s v="AINST0408331"/>
    <s v="INC0522918"/>
    <x v="4"/>
    <x v="0"/>
  </r>
  <r>
    <x v="1249"/>
    <s v="AINST0408509"/>
    <s v="INC0523178"/>
    <x v="4"/>
    <x v="0"/>
  </r>
  <r>
    <x v="1250"/>
    <s v="AINST0408339"/>
    <s v="INC0522897"/>
    <x v="2"/>
    <x v="0"/>
  </r>
  <r>
    <x v="1251"/>
    <s v="AINST0408688"/>
    <s v="INC0523486"/>
    <x v="8"/>
    <x v="0"/>
  </r>
  <r>
    <x v="1252"/>
    <s v="AINST0408517"/>
    <s v="INC0523204"/>
    <x v="2"/>
    <x v="0"/>
  </r>
  <r>
    <x v="1253"/>
    <s v="AINST0408669"/>
    <s v="INC0523417"/>
    <x v="1"/>
    <x v="0"/>
  </r>
  <r>
    <x v="1254"/>
    <s v="AINST0405544"/>
    <s v="INC0521005"/>
    <x v="3"/>
    <x v="0"/>
  </r>
  <r>
    <x v="1255"/>
    <s v="AINST0408510"/>
    <s v="INC0523187"/>
    <x v="2"/>
    <x v="0"/>
  </r>
  <r>
    <x v="1256"/>
    <s v="AINST0405907"/>
    <s v="INC0517358"/>
    <x v="5"/>
    <x v="0"/>
  </r>
  <r>
    <x v="1257"/>
    <s v="AINST0408580"/>
    <s v="INC0523276"/>
    <x v="2"/>
    <x v="0"/>
  </r>
  <r>
    <x v="1258"/>
    <s v="AINST0408328"/>
    <s v="INC0522907"/>
    <x v="6"/>
    <x v="0"/>
  </r>
  <r>
    <x v="1259"/>
    <s v="AINST0408646"/>
    <s v="INC0523023"/>
    <x v="0"/>
    <x v="0"/>
  </r>
  <r>
    <x v="1260"/>
    <s v="AINST0408645"/>
    <s v="INC0523365"/>
    <x v="11"/>
    <x v="0"/>
  </r>
  <r>
    <x v="1261"/>
    <s v="AINST0408512"/>
    <s v="INC0523191"/>
    <x v="2"/>
    <x v="0"/>
  </r>
  <r>
    <x v="1262"/>
    <s v="AINST0408739"/>
    <s v="INC0523530"/>
    <x v="4"/>
    <x v="0"/>
  </r>
  <r>
    <x v="1263"/>
    <s v="AINST0408710"/>
    <s v="INC0522910"/>
    <x v="5"/>
    <x v="0"/>
  </r>
  <r>
    <x v="1264"/>
    <s v="AINST0408740"/>
    <s v="INC0523517"/>
    <x v="5"/>
    <x v="0"/>
  </r>
  <r>
    <x v="1265"/>
    <s v="AINST0408778"/>
    <s v="INC0523547"/>
    <x v="5"/>
    <x v="0"/>
  </r>
  <r>
    <x v="1266"/>
    <s v="AINST0405976"/>
    <s v="INC0521229"/>
    <x v="4"/>
    <x v="0"/>
  </r>
  <r>
    <x v="1267"/>
    <s v="AINST0408823"/>
    <s v="INC0523432"/>
    <x v="36"/>
    <x v="0"/>
  </r>
  <r>
    <x v="1268"/>
    <s v="AINST0408805"/>
    <s v="RITM0243177"/>
    <x v="4"/>
    <x v="0"/>
  </r>
  <r>
    <x v="1269"/>
    <s v="AINST0408689"/>
    <s v="INC0523484"/>
    <x v="23"/>
    <x v="0"/>
  </r>
  <r>
    <x v="1270"/>
    <s v="AINST0405481"/>
    <s v="RITM0241695"/>
    <x v="10"/>
    <x v="0"/>
  </r>
  <r>
    <x v="1271"/>
    <s v="AINST0408905"/>
    <s v="INC0523649"/>
    <x v="4"/>
    <x v="0"/>
  </r>
  <r>
    <x v="1272"/>
    <s v="AINST0408736"/>
    <s v="INC0523540"/>
    <x v="5"/>
    <x v="0"/>
  </r>
  <r>
    <x v="1273"/>
    <s v="AINST0408730"/>
    <s v="INC0523539"/>
    <x v="4"/>
    <x v="0"/>
  </r>
  <r>
    <x v="1274"/>
    <s v="AINST0408948"/>
    <s v="INC0523684"/>
    <x v="4"/>
    <x v="0"/>
  </r>
  <r>
    <x v="1275"/>
    <s v="AINST0407307"/>
    <s v="RITM0242290"/>
    <x v="2"/>
    <x v="0"/>
  </r>
  <r>
    <x v="1276"/>
    <s v="AINST0409000"/>
    <s v="INC0523705"/>
    <x v="3"/>
    <x v="0"/>
  </r>
  <r>
    <x v="1277"/>
    <s v="AINST0408861"/>
    <s v="INC0523620"/>
    <x v="17"/>
    <x v="0"/>
  </r>
  <r>
    <x v="1278"/>
    <s v="AINST0408864"/>
    <s v="INC0523608"/>
    <x v="17"/>
    <x v="0"/>
  </r>
  <r>
    <x v="1279"/>
    <s v="AINST0409024"/>
    <s v="INC0523617"/>
    <x v="3"/>
    <x v="0"/>
  </r>
  <r>
    <x v="1280"/>
    <s v="AINST0409040"/>
    <s v="RITM0243234"/>
    <x v="6"/>
    <x v="0"/>
  </r>
  <r>
    <x v="1281"/>
    <s v="AINST0409041"/>
    <s v="RITM0243237"/>
    <x v="6"/>
    <x v="0"/>
  </r>
  <r>
    <x v="1282"/>
    <s v="AINST0407951"/>
    <s v="RITM0242791"/>
    <x v="2"/>
    <x v="0"/>
  </r>
  <r>
    <x v="1283"/>
    <s v="AINST0408944"/>
    <s v="INC0523628"/>
    <x v="10"/>
    <x v="0"/>
  </r>
  <r>
    <x v="1284"/>
    <s v="AINST0409083"/>
    <s v="RITM0243275"/>
    <x v="1"/>
    <x v="0"/>
  </r>
  <r>
    <x v="1285"/>
    <s v="AINST0409088"/>
    <s v="RITM0243281"/>
    <x v="1"/>
    <x v="0"/>
  </r>
  <r>
    <x v="1286"/>
    <s v="AINST0409095"/>
    <s v="INC0523833"/>
    <x v="2"/>
    <x v="0"/>
  </r>
  <r>
    <x v="1287"/>
    <s v="AINST0409111"/>
    <s v="RITM0243314"/>
    <x v="2"/>
    <x v="0"/>
  </r>
  <r>
    <x v="1288"/>
    <s v="AINST0409143"/>
    <s v="RITM0243323"/>
    <x v="0"/>
    <x v="0"/>
  </r>
  <r>
    <x v="1289"/>
    <s v="AINST0409125"/>
    <s v="INC0523890"/>
    <x v="3"/>
    <x v="0"/>
  </r>
  <r>
    <x v="1290"/>
    <s v="AINST0409178"/>
    <s v="INC0523926"/>
    <x v="2"/>
    <x v="0"/>
  </r>
  <r>
    <x v="1291"/>
    <s v="AINST0409121"/>
    <s v="INC0523847"/>
    <x v="2"/>
    <x v="0"/>
  </r>
  <r>
    <x v="1292"/>
    <s v="AINST0409217"/>
    <s v="INC0523956"/>
    <x v="4"/>
    <x v="0"/>
  </r>
  <r>
    <x v="1293"/>
    <s v="AINST0409219"/>
    <s v="INC0523937"/>
    <x v="3"/>
    <x v="0"/>
  </r>
  <r>
    <x v="1294"/>
    <s v="AINST0409222"/>
    <s v="RITM0243407"/>
    <x v="0"/>
    <x v="0"/>
  </r>
  <r>
    <x v="1295"/>
    <s v="AINST0409139"/>
    <s v="INC0523857"/>
    <x v="4"/>
    <x v="0"/>
  </r>
  <r>
    <x v="1296"/>
    <s v="AINST0409227"/>
    <s v="RITM0242680"/>
    <x v="1"/>
    <x v="0"/>
  </r>
  <r>
    <x v="1297"/>
    <s v="AINST0409286"/>
    <s v="INC0524015"/>
    <x v="4"/>
    <x v="0"/>
  </r>
  <r>
    <x v="1298"/>
    <s v="AINST0409317"/>
    <s v="RITM0243466"/>
    <x v="10"/>
    <x v="0"/>
  </r>
  <r>
    <x v="1299"/>
    <s v="AINST0409330"/>
    <s v="INC0524050"/>
    <x v="1"/>
    <x v="0"/>
  </r>
  <r>
    <x v="1300"/>
    <s v="AINST0409333"/>
    <s v="INC0524061"/>
    <x v="3"/>
    <x v="0"/>
  </r>
  <r>
    <x v="1301"/>
    <s v="AINST0409329"/>
    <s v="INC0524044"/>
    <x v="10"/>
    <x v="0"/>
  </r>
  <r>
    <x v="1302"/>
    <s v="AINST0409360"/>
    <s v="RITM0243303"/>
    <x v="6"/>
    <x v="0"/>
  </r>
  <r>
    <x v="1303"/>
    <s v="AINST0404943"/>
    <s v="INC0520462"/>
    <x v="1"/>
    <x v="0"/>
  </r>
  <r>
    <x v="1304"/>
    <s v="AINST0409418"/>
    <s v="INC0524117"/>
    <x v="10"/>
    <x v="0"/>
  </r>
  <r>
    <x v="1305"/>
    <s v="AINST0409374"/>
    <s v="INC0524066"/>
    <x v="6"/>
    <x v="0"/>
  </r>
  <r>
    <x v="1306"/>
    <s v="AINST0405750"/>
    <s v="INC0521116"/>
    <x v="17"/>
    <x v="0"/>
  </r>
  <r>
    <x v="1307"/>
    <s v="AINST0409502"/>
    <s v="INC0524204"/>
    <x v="11"/>
    <x v="0"/>
  </r>
  <r>
    <x v="1308"/>
    <s v="AINST0409494"/>
    <s v="INC0524203"/>
    <x v="11"/>
    <x v="0"/>
  </r>
  <r>
    <x v="1309"/>
    <s v="AINST0409497"/>
    <s v="INC0524213"/>
    <x v="11"/>
    <x v="0"/>
  </r>
  <r>
    <x v="1310"/>
    <s v="AINST0409492"/>
    <s v="INC0524211"/>
    <x v="11"/>
    <x v="0"/>
  </r>
  <r>
    <x v="1311"/>
    <s v="AINST0409536"/>
    <s v="INC0524229"/>
    <x v="11"/>
    <x v="0"/>
  </r>
  <r>
    <x v="1312"/>
    <s v="AINST0409579"/>
    <s v="INC0524261"/>
    <x v="4"/>
    <x v="0"/>
  </r>
  <r>
    <x v="1313"/>
    <s v="AINST0409549"/>
    <s v="INC0524220"/>
    <x v="4"/>
    <x v="0"/>
  </r>
  <r>
    <x v="1314"/>
    <s v="AINST0409530"/>
    <s v="RITM0243468"/>
    <x v="3"/>
    <x v="0"/>
  </r>
  <r>
    <x v="1315"/>
    <s v="AINST0409609"/>
    <s v="INC0524263"/>
    <x v="5"/>
    <x v="0"/>
  </r>
  <r>
    <x v="1316"/>
    <s v="AINST0409608"/>
    <s v="RITM0243560"/>
    <x v="5"/>
    <x v="0"/>
  </r>
  <r>
    <x v="1317"/>
    <s v="AINST0409683"/>
    <s v="RITM0243271"/>
    <x v="4"/>
    <x v="0"/>
  </r>
  <r>
    <x v="1318"/>
    <s v="AINST0409629"/>
    <s v="RITM0243486"/>
    <x v="11"/>
    <x v="0"/>
  </r>
  <r>
    <x v="1319"/>
    <s v="AINST0409671"/>
    <s v="INC0524327"/>
    <x v="4"/>
    <x v="0"/>
  </r>
  <r>
    <x v="1320"/>
    <s v="AINST0409705"/>
    <s v="INC0524304"/>
    <x v="1"/>
    <x v="0"/>
  </r>
  <r>
    <x v="1321"/>
    <s v="AINST0408372"/>
    <s v="INC0522972"/>
    <x v="10"/>
    <x v="0"/>
  </r>
  <r>
    <x v="1322"/>
    <s v="AINST0409706"/>
    <s v="INC0524282"/>
    <x v="1"/>
    <x v="0"/>
  </r>
  <r>
    <x v="1323"/>
    <s v="AINST0409760"/>
    <s v="INC0523664"/>
    <x v="10"/>
    <x v="0"/>
  </r>
  <r>
    <x v="1324"/>
    <s v="AINST0406374"/>
    <s v="INC0521608"/>
    <x v="4"/>
    <x v="0"/>
  </r>
  <r>
    <x v="1325"/>
    <s v="AINST0409261"/>
    <s v="RITM0243417"/>
    <x v="4"/>
    <x v="0"/>
  </r>
  <r>
    <x v="1326"/>
    <s v="AINST0409541"/>
    <s v="INC0524225"/>
    <x v="11"/>
    <x v="0"/>
  </r>
  <r>
    <x v="1327"/>
    <s v="AINST0409634"/>
    <s v="RITM0243246"/>
    <x v="0"/>
    <x v="0"/>
  </r>
  <r>
    <x v="1328"/>
    <s v="AINST0406408"/>
    <s v="INC0521651"/>
    <x v="2"/>
    <x v="0"/>
  </r>
  <r>
    <x v="1329"/>
    <s v="AINST0409883"/>
    <s v="RITM0243633"/>
    <x v="11"/>
    <x v="1"/>
  </r>
  <r>
    <x v="1330"/>
    <s v="AINST0409845"/>
    <s v="RITM0243679"/>
    <x v="3"/>
    <x v="0"/>
  </r>
  <r>
    <x v="1331"/>
    <s v="AINST0408597"/>
    <s v="INC0523277"/>
    <x v="11"/>
    <x v="0"/>
  </r>
  <r>
    <x v="1332"/>
    <s v="AINST0410002"/>
    <s v="RITM0243848"/>
    <x v="2"/>
    <x v="0"/>
  </r>
  <r>
    <x v="1333"/>
    <s v="AINST0409995"/>
    <s v="INC0524471"/>
    <x v="14"/>
    <x v="0"/>
  </r>
  <r>
    <x v="1334"/>
    <s v="AINST0406883"/>
    <s v="INC0522035"/>
    <x v="5"/>
    <x v="0"/>
  </r>
  <r>
    <x v="1335"/>
    <s v="AINST0406869"/>
    <s v="INC0522016"/>
    <x v="10"/>
    <x v="0"/>
  </r>
  <r>
    <x v="1336"/>
    <s v="AINST0406852"/>
    <s v="INC0521971"/>
    <x v="10"/>
    <x v="0"/>
  </r>
  <r>
    <x v="1337"/>
    <s v="AINST0406893"/>
    <s v="INC0522002"/>
    <x v="10"/>
    <x v="0"/>
  </r>
  <r>
    <x v="1338"/>
    <s v="AINST0410048"/>
    <s v="RITM0243657"/>
    <x v="5"/>
    <x v="0"/>
  </r>
  <r>
    <x v="1339"/>
    <s v="AINST0410049"/>
    <s v="RITM0243656"/>
    <x v="5"/>
    <x v="0"/>
  </r>
  <r>
    <x v="1340"/>
    <s v="AINST0406850"/>
    <s v="INC0521990"/>
    <x v="2"/>
    <x v="0"/>
  </r>
  <r>
    <x v="1341"/>
    <s v="AINST0410044"/>
    <s v="RITM0243862"/>
    <x v="1"/>
    <x v="0"/>
  </r>
  <r>
    <x v="1342"/>
    <s v="AINST0409872"/>
    <s v="RITM0243669"/>
    <x v="10"/>
    <x v="0"/>
  </r>
  <r>
    <x v="1343"/>
    <s v="AINST0410076"/>
    <s v="RITM0243873"/>
    <x v="10"/>
    <x v="0"/>
  </r>
  <r>
    <x v="1344"/>
    <s v="AINST0410083"/>
    <s v="INC0524493"/>
    <x v="0"/>
    <x v="0"/>
  </r>
  <r>
    <x v="1345"/>
    <s v="AINST0410061"/>
    <s v="INC0524488"/>
    <x v="0"/>
    <x v="0"/>
  </r>
  <r>
    <x v="1346"/>
    <s v="AINST0410130"/>
    <s v="RITM0243766"/>
    <x v="1"/>
    <x v="0"/>
  </r>
  <r>
    <x v="1347"/>
    <s v="AINST0410131"/>
    <s v="RITM0243938"/>
    <x v="17"/>
    <x v="0"/>
  </r>
  <r>
    <x v="1348"/>
    <s v="AINST0410079"/>
    <s v="RITM0243186"/>
    <x v="6"/>
    <x v="0"/>
  </r>
  <r>
    <x v="1349"/>
    <s v="AINST0409323"/>
    <s v="INC0524052"/>
    <x v="3"/>
    <x v="0"/>
  </r>
  <r>
    <x v="1350"/>
    <s v="AINST0410080"/>
    <s v="RITM0243607"/>
    <x v="10"/>
    <x v="0"/>
  </r>
  <r>
    <x v="1351"/>
    <s v="AINST0407100"/>
    <s v="INC0522231"/>
    <x v="1"/>
    <x v="0"/>
  </r>
  <r>
    <x v="1352"/>
    <s v="AINST0407010"/>
    <s v="INC0522169"/>
    <x v="1"/>
    <x v="0"/>
  </r>
  <r>
    <x v="1353"/>
    <s v="AINST0407007"/>
    <s v="INC0522176"/>
    <x v="17"/>
    <x v="0"/>
  </r>
  <r>
    <x v="1354"/>
    <s v="AINST0410219"/>
    <s v="INC0524552"/>
    <x v="1"/>
    <x v="0"/>
  </r>
  <r>
    <x v="1355"/>
    <s v="AINST0407292"/>
    <s v="INC0522364"/>
    <x v="18"/>
    <x v="0"/>
  </r>
  <r>
    <x v="1356"/>
    <s v="AINST0407354"/>
    <s v="INC0522436"/>
    <x v="17"/>
    <x v="1"/>
  </r>
  <r>
    <x v="1357"/>
    <s v="AINST0410452"/>
    <s v="INC0524866"/>
    <x v="11"/>
    <x v="0"/>
  </r>
  <r>
    <x v="1358"/>
    <s v="AINST0410390"/>
    <s v="INC0524766"/>
    <x v="6"/>
    <x v="0"/>
  </r>
  <r>
    <x v="1359"/>
    <s v="AINST0407079"/>
    <s v="INC0522220"/>
    <x v="3"/>
    <x v="0"/>
  </r>
  <r>
    <x v="1360"/>
    <s v="AINST0407538"/>
    <s v="RITM0242396"/>
    <x v="11"/>
    <x v="0"/>
  </r>
  <r>
    <x v="1361"/>
    <s v="AINST0410410"/>
    <s v="INC0524835"/>
    <x v="3"/>
    <x v="0"/>
  </r>
  <r>
    <x v="1362"/>
    <s v="AINST0407869"/>
    <s v="INC0522760"/>
    <x v="2"/>
    <x v="0"/>
  </r>
  <r>
    <x v="1363"/>
    <s v="AINST0407647"/>
    <s v="INC0522631"/>
    <x v="17"/>
    <x v="0"/>
  </r>
  <r>
    <x v="1364"/>
    <s v="AINST0410505"/>
    <s v="INC0524854"/>
    <x v="17"/>
    <x v="0"/>
  </r>
  <r>
    <x v="1365"/>
    <s v="AINST0410292"/>
    <s v="INC0524633"/>
    <x v="11"/>
    <x v="1"/>
  </r>
  <r>
    <x v="1366"/>
    <s v="AINST0410586"/>
    <s v="INC0525157"/>
    <x v="20"/>
    <x v="0"/>
  </r>
  <r>
    <x v="1367"/>
    <s v="AINST0410322"/>
    <s v="INC0524678"/>
    <x v="10"/>
    <x v="0"/>
  </r>
  <r>
    <x v="1368"/>
    <s v="AINST0410550"/>
    <s v="INC0525088"/>
    <x v="0"/>
    <x v="0"/>
  </r>
  <r>
    <x v="1369"/>
    <s v="AINST0407779"/>
    <s v="INC0522297"/>
    <x v="10"/>
    <x v="0"/>
  </r>
  <r>
    <x v="1370"/>
    <s v="AINST0406925"/>
    <s v="RITM0242314"/>
    <x v="4"/>
    <x v="0"/>
  </r>
  <r>
    <x v="1371"/>
    <s v="AINST0410383"/>
    <s v="INC0524737"/>
    <x v="1"/>
    <x v="0"/>
  </r>
  <r>
    <x v="1372"/>
    <s v="AINST0407344"/>
    <s v="INC0522419"/>
    <x v="3"/>
    <x v="0"/>
  </r>
  <r>
    <x v="1373"/>
    <s v="AINST0410386"/>
    <s v="INC0524763"/>
    <x v="10"/>
    <x v="0"/>
  </r>
  <r>
    <x v="1374"/>
    <s v="AINST0407879"/>
    <s v="RITM0242398"/>
    <x v="10"/>
    <x v="0"/>
  </r>
  <r>
    <x v="1375"/>
    <s v="AINST0410312"/>
    <s v="INC0524680"/>
    <x v="3"/>
    <x v="0"/>
  </r>
  <r>
    <x v="1376"/>
    <s v="AINST0410071"/>
    <s v="RITM0243668"/>
    <x v="6"/>
    <x v="0"/>
  </r>
  <r>
    <x v="1377"/>
    <s v="AINST0410074"/>
    <s v="RITM0243666"/>
    <x v="6"/>
    <x v="0"/>
  </r>
  <r>
    <x v="1378"/>
    <s v="AINST0408070"/>
    <s v="RITM0242893"/>
    <x v="11"/>
    <x v="0"/>
  </r>
  <r>
    <x v="1379"/>
    <s v="AINST0407047"/>
    <s v="INC0522194"/>
    <x v="10"/>
    <x v="0"/>
  </r>
  <r>
    <x v="1380"/>
    <s v="AINST0410539"/>
    <s v="INC0525082"/>
    <x v="2"/>
    <x v="0"/>
  </r>
  <r>
    <x v="1381"/>
    <s v="AINST0407660"/>
    <s v="INC0522637"/>
    <x v="3"/>
    <x v="0"/>
  </r>
  <r>
    <x v="1382"/>
    <s v="AINST0407342"/>
    <s v="INC0522420"/>
    <x v="17"/>
    <x v="0"/>
  </r>
  <r>
    <x v="1383"/>
    <s v="AINST0410658"/>
    <s v="RITM0244061"/>
    <x v="4"/>
    <x v="0"/>
  </r>
  <r>
    <x v="1384"/>
    <s v="AINST0410787"/>
    <s v="INC0525228"/>
    <x v="10"/>
    <x v="0"/>
  </r>
  <r>
    <x v="1385"/>
    <s v="AINST0410817"/>
    <s v="INC0525264"/>
    <x v="10"/>
    <x v="0"/>
  </r>
  <r>
    <x v="1386"/>
    <s v="AINST0410815"/>
    <s v="INC0525333"/>
    <x v="3"/>
    <x v="0"/>
  </r>
  <r>
    <x v="1387"/>
    <s v="AINST0410948"/>
    <s v="RITM0244147"/>
    <x v="3"/>
    <x v="0"/>
  </r>
  <r>
    <x v="1388"/>
    <s v="AINST0410068"/>
    <s v="RITM0243750"/>
    <x v="6"/>
    <x v="0"/>
  </r>
  <r>
    <x v="1389"/>
    <s v="AINST0410066"/>
    <s v="RITM0243788"/>
    <x v="6"/>
    <x v="0"/>
  </r>
  <r>
    <x v="1390"/>
    <s v="AINST0410597"/>
    <s v="RITM0244021"/>
    <x v="1"/>
    <x v="0"/>
  </r>
  <r>
    <x v="1391"/>
    <s v="AINST0410718"/>
    <s v="RITM0244035"/>
    <x v="6"/>
    <x v="0"/>
  </r>
  <r>
    <x v="1392"/>
    <s v="AINST0410721"/>
    <s v="RITM0244028"/>
    <x v="6"/>
    <x v="0"/>
  </r>
  <r>
    <x v="1393"/>
    <s v="AINST0410837"/>
    <s v="RITM0244039"/>
    <x v="11"/>
    <x v="0"/>
  </r>
  <r>
    <x v="1394"/>
    <s v="AINST0410467"/>
    <s v="INC0524934"/>
    <x v="10"/>
    <x v="0"/>
  </r>
  <r>
    <x v="1395"/>
    <s v="AINST0405800"/>
    <s v="RITM0241860"/>
    <x v="0"/>
    <x v="0"/>
  </r>
  <r>
    <x v="1396"/>
    <s v="AINST0410506"/>
    <s v="INC0525008"/>
    <x v="17"/>
    <x v="0"/>
  </r>
  <r>
    <x v="1397"/>
    <s v="AINST0410485"/>
    <s v="INC0524985"/>
    <x v="4"/>
    <x v="0"/>
  </r>
  <r>
    <x v="1398"/>
    <s v="AINST0410486"/>
    <s v="INC0524994"/>
    <x v="2"/>
    <x v="0"/>
  </r>
  <r>
    <x v="1399"/>
    <s v="AINST0410412"/>
    <s v="INC0524841"/>
    <x v="3"/>
    <x v="0"/>
  </r>
  <r>
    <x v="1400"/>
    <s v="AINST0411054"/>
    <s v="INC0525460"/>
    <x v="10"/>
    <x v="0"/>
  </r>
  <r>
    <x v="1401"/>
    <s v="AINST0411053"/>
    <s v="INC0525461"/>
    <x v="1"/>
    <x v="0"/>
  </r>
  <r>
    <x v="1402"/>
    <s v="AINST0411057"/>
    <s v="INC0525480"/>
    <x v="1"/>
    <x v="1"/>
  </r>
  <r>
    <x v="1403"/>
    <s v="AINST0411120"/>
    <s v="RITM0244242"/>
    <x v="1"/>
    <x v="0"/>
  </r>
  <r>
    <x v="1404"/>
    <s v="AINST0411203"/>
    <s v="INC0525581"/>
    <x v="10"/>
    <x v="0"/>
  </r>
  <r>
    <x v="1405"/>
    <s v="AINST0411221"/>
    <s v="RITM0244303"/>
    <x v="2"/>
    <x v="0"/>
  </r>
  <r>
    <x v="1406"/>
    <s v="AINST0411097"/>
    <s v="INC0525503"/>
    <x v="2"/>
    <x v="0"/>
  </r>
  <r>
    <x v="1407"/>
    <s v="AINST0411010"/>
    <s v="RITM0244202"/>
    <x v="6"/>
    <x v="0"/>
  </r>
  <r>
    <x v="1408"/>
    <s v="AINST0410366"/>
    <s v="INC0524721"/>
    <x v="4"/>
    <x v="0"/>
  </r>
  <r>
    <x v="1409"/>
    <s v="AINST0411206"/>
    <s v="INC0525586"/>
    <x v="1"/>
    <x v="0"/>
  </r>
  <r>
    <x v="1410"/>
    <s v="AINST0411340"/>
    <s v="RITM0244306"/>
    <x v="5"/>
    <x v="0"/>
  </r>
  <r>
    <x v="1411"/>
    <s v="AINST0408158"/>
    <s v="RITM0242022"/>
    <x v="6"/>
    <x v="0"/>
  </r>
  <r>
    <x v="1412"/>
    <s v="AINST0411345"/>
    <s v="INC0525713"/>
    <x v="1"/>
    <x v="0"/>
  </r>
  <r>
    <x v="1413"/>
    <s v="AINST0411135"/>
    <s v="INC0525526"/>
    <x v="17"/>
    <x v="0"/>
  </r>
  <r>
    <x v="1414"/>
    <s v="AINST0411370"/>
    <s v="RITM0244378"/>
    <x v="4"/>
    <x v="0"/>
  </r>
  <r>
    <x v="1415"/>
    <s v="AINST0411373"/>
    <s v="RITM0244390"/>
    <x v="10"/>
    <x v="0"/>
  </r>
  <r>
    <x v="1416"/>
    <s v="AINST0411348"/>
    <s v="INC0525710"/>
    <x v="4"/>
    <x v="0"/>
  </r>
  <r>
    <x v="1417"/>
    <s v="AINST0411452"/>
    <s v="INC0525792"/>
    <x v="4"/>
    <x v="0"/>
  </r>
  <r>
    <x v="1418"/>
    <s v="AINST0407745"/>
    <s v="INC0522691"/>
    <x v="1"/>
    <x v="0"/>
  </r>
  <r>
    <x v="1419"/>
    <s v="AINST0411479"/>
    <s v="INC0525419"/>
    <x v="4"/>
    <x v="0"/>
  </r>
  <r>
    <x v="1420"/>
    <s v="AINST0411227"/>
    <s v="INC0525587"/>
    <x v="17"/>
    <x v="0"/>
  </r>
  <r>
    <x v="1421"/>
    <s v="AINST0411366"/>
    <s v="RITM0244374"/>
    <x v="5"/>
    <x v="0"/>
  </r>
  <r>
    <x v="1422"/>
    <s v="AINST0411520"/>
    <s v="INC0525836"/>
    <x v="10"/>
    <x v="0"/>
  </r>
  <r>
    <x v="1423"/>
    <s v="AINST0411151"/>
    <s v="RITM0244163"/>
    <x v="3"/>
    <x v="0"/>
  </r>
  <r>
    <x v="1424"/>
    <s v="AINST0410620"/>
    <s v="RITM0243521"/>
    <x v="6"/>
    <x v="0"/>
  </r>
  <r>
    <x v="1425"/>
    <s v="AINST0408317"/>
    <s v="INC0522866"/>
    <x v="23"/>
    <x v="0"/>
  </r>
  <r>
    <x v="1426"/>
    <s v="AINST0408405"/>
    <s v="INC0523039"/>
    <x v="0"/>
    <x v="0"/>
  </r>
  <r>
    <x v="1427"/>
    <s v="AINST0408351"/>
    <s v="INC0522957"/>
    <x v="0"/>
    <x v="0"/>
  </r>
  <r>
    <x v="1428"/>
    <s v="AINST0408369"/>
    <s v="INC0522343"/>
    <x v="10"/>
    <x v="0"/>
  </r>
  <r>
    <x v="1429"/>
    <s v="AINST0407741"/>
    <s v="INC0522690"/>
    <x v="4"/>
    <x v="0"/>
  </r>
  <r>
    <x v="1430"/>
    <s v="AINST0411732"/>
    <s v="INC0525944"/>
    <x v="0"/>
    <x v="0"/>
  </r>
  <r>
    <x v="1431"/>
    <s v="AINST0408653"/>
    <s v="INC0523433"/>
    <x v="0"/>
    <x v="0"/>
  </r>
  <r>
    <x v="1432"/>
    <s v="AINST0408604"/>
    <s v="INC0523319"/>
    <x v="3"/>
    <x v="0"/>
  </r>
  <r>
    <x v="1433"/>
    <s v="AINST0408659"/>
    <s v="INC0523275"/>
    <x v="10"/>
    <x v="1"/>
  </r>
  <r>
    <x v="1434"/>
    <s v="AINST0411427"/>
    <s v="RITM0244046"/>
    <x v="11"/>
    <x v="0"/>
  </r>
  <r>
    <x v="1435"/>
    <s v="AINST0411459"/>
    <s v="RITM0244152"/>
    <x v="4"/>
    <x v="0"/>
  </r>
  <r>
    <x v="1436"/>
    <s v="AINST0408583"/>
    <s v="INC0523301"/>
    <x v="10"/>
    <x v="0"/>
  </r>
  <r>
    <x v="1437"/>
    <s v="AINST0411573"/>
    <s v="RITM0244180"/>
    <x v="11"/>
    <x v="0"/>
  </r>
  <r>
    <x v="1438"/>
    <s v="AINST0408532"/>
    <s v="INC0522834"/>
    <x v="5"/>
    <x v="0"/>
  </r>
  <r>
    <x v="1439"/>
    <s v="AINST0411559"/>
    <s v="INC0525846"/>
    <x v="17"/>
    <x v="0"/>
  </r>
  <r>
    <x v="1440"/>
    <s v="AINST0411998"/>
    <s v="RITM0244243"/>
    <x v="2"/>
    <x v="0"/>
  </r>
  <r>
    <x v="1441"/>
    <s v="AINST0412027"/>
    <s v="RITM0244762"/>
    <x v="3"/>
    <x v="0"/>
  </r>
  <r>
    <x v="1442"/>
    <s v="AINST0408539"/>
    <s v="INC0523227"/>
    <x v="10"/>
    <x v="0"/>
  </r>
  <r>
    <x v="1443"/>
    <s v="AINST0408825"/>
    <s v="INC0523588"/>
    <x v="0"/>
    <x v="0"/>
  </r>
  <r>
    <x v="1444"/>
    <s v="AINST0408937"/>
    <s v="INC0523645"/>
    <x v="10"/>
    <x v="0"/>
  </r>
  <r>
    <x v="1445"/>
    <s v="AINST0408869"/>
    <s v="INC0523632"/>
    <x v="1"/>
    <x v="0"/>
  </r>
  <r>
    <x v="1446"/>
    <s v="AINST0412192"/>
    <s v="INC0525668"/>
    <x v="11"/>
    <x v="0"/>
  </r>
  <r>
    <x v="1447"/>
    <s v="AINST0412272"/>
    <s v="INC0526188"/>
    <x v="1"/>
    <x v="0"/>
  </r>
  <r>
    <x v="1448"/>
    <s v="AINST0408873"/>
    <s v="INC0523536"/>
    <x v="0"/>
    <x v="0"/>
  </r>
  <r>
    <x v="1449"/>
    <s v="AINST0412332"/>
    <s v="INC0526285"/>
    <x v="2"/>
    <x v="0"/>
  </r>
  <r>
    <x v="1450"/>
    <s v="AINST0412354"/>
    <s v="INC0526306"/>
    <x v="10"/>
    <x v="0"/>
  </r>
  <r>
    <x v="1451"/>
    <s v="AINST0408394"/>
    <s v="INC0522994"/>
    <x v="2"/>
    <x v="0"/>
  </r>
  <r>
    <x v="1452"/>
    <s v="AINST0409244"/>
    <s v="INC0523912"/>
    <x v="10"/>
    <x v="0"/>
  </r>
  <r>
    <x v="1453"/>
    <s v="AINST0409249"/>
    <s v="INC0524010"/>
    <x v="3"/>
    <x v="0"/>
  </r>
  <r>
    <x v="1454"/>
    <s v="AINST0409170"/>
    <s v="INC0523889"/>
    <x v="4"/>
    <x v="0"/>
  </r>
  <r>
    <x v="1455"/>
    <s v="AINST0412443"/>
    <s v="INC0526438"/>
    <x v="10"/>
    <x v="0"/>
  </r>
  <r>
    <x v="1456"/>
    <s v="AINST0412398"/>
    <s v="INC0525956"/>
    <x v="10"/>
    <x v="0"/>
  </r>
  <r>
    <x v="1457"/>
    <s v="AINST0412524"/>
    <s v="INC0526545"/>
    <x v="1"/>
    <x v="0"/>
  </r>
  <r>
    <x v="1458"/>
    <s v="AINST0409269"/>
    <s v="RITM0243420"/>
    <x v="0"/>
    <x v="0"/>
  </r>
  <r>
    <x v="1459"/>
    <s v="AINST0412379"/>
    <s v="INC0526347"/>
    <x v="7"/>
    <x v="0"/>
  </r>
  <r>
    <x v="1460"/>
    <s v="AINST0409184"/>
    <s v="RITM0241689"/>
    <x v="4"/>
    <x v="0"/>
  </r>
  <r>
    <x v="1461"/>
    <s v="AINST0409580"/>
    <s v="INC0524267"/>
    <x v="4"/>
    <x v="0"/>
  </r>
  <r>
    <x v="1462"/>
    <s v="AINST0412118"/>
    <s v="RITM0244810"/>
    <x v="3"/>
    <x v="0"/>
  </r>
  <r>
    <x v="1463"/>
    <s v="AINST0412177"/>
    <s v="INC0526061"/>
    <x v="17"/>
    <x v="0"/>
  </r>
  <r>
    <x v="1464"/>
    <s v="AINST0412223"/>
    <s v="INC0526108"/>
    <x v="10"/>
    <x v="0"/>
  </r>
  <r>
    <x v="1465"/>
    <s v="AINST0409612"/>
    <s v="INC0524287"/>
    <x v="10"/>
    <x v="0"/>
  </r>
  <r>
    <x v="1466"/>
    <s v="AINST0409493"/>
    <s v="INC0524215"/>
    <x v="4"/>
    <x v="0"/>
  </r>
  <r>
    <x v="1467"/>
    <s v="AINST0409035"/>
    <s v="RITM0243242"/>
    <x v="2"/>
    <x v="0"/>
  </r>
  <r>
    <x v="1468"/>
    <s v="AINST0412533"/>
    <s v="INC0526602"/>
    <x v="2"/>
    <x v="0"/>
  </r>
  <r>
    <x v="1469"/>
    <s v="AINST0409657"/>
    <s v="INC0524221"/>
    <x v="5"/>
    <x v="0"/>
  </r>
  <r>
    <x v="1470"/>
    <s v="AINST0412179"/>
    <s v="INC0525447"/>
    <x v="1"/>
    <x v="0"/>
  </r>
  <r>
    <x v="1471"/>
    <s v="AINST0409613"/>
    <s v="INC0524298"/>
    <x v="10"/>
    <x v="0"/>
  </r>
  <r>
    <x v="1472"/>
    <s v="AINST0408760"/>
    <s v="INC0523570"/>
    <x v="5"/>
    <x v="0"/>
  </r>
  <r>
    <x v="1473"/>
    <s v="AINST0412593"/>
    <s v="RITM0244871"/>
    <x v="5"/>
    <x v="0"/>
  </r>
  <r>
    <x v="1474"/>
    <s v="AINST0412525"/>
    <s v="INC0526576"/>
    <x v="2"/>
    <x v="0"/>
  </r>
  <r>
    <x v="1475"/>
    <s v="AINST0412486"/>
    <s v="INC0526529"/>
    <x v="4"/>
    <x v="0"/>
  </r>
  <r>
    <x v="1476"/>
    <s v="AINST0412514"/>
    <s v="INC0526561"/>
    <x v="2"/>
    <x v="0"/>
  </r>
  <r>
    <x v="1477"/>
    <s v="AINST0412639"/>
    <s v="INC0526737"/>
    <x v="10"/>
    <x v="0"/>
  </r>
  <r>
    <x v="1478"/>
    <s v="AINST0409529"/>
    <s v="RITM0243460"/>
    <x v="1"/>
    <x v="0"/>
  </r>
  <r>
    <x v="1479"/>
    <s v="AINST0412671"/>
    <s v="INC0526774"/>
    <x v="4"/>
    <x v="0"/>
  </r>
  <r>
    <x v="1480"/>
    <s v="AINST0412713"/>
    <s v="RITM0244909"/>
    <x v="6"/>
    <x v="0"/>
  </r>
  <r>
    <x v="1481"/>
    <s v="AINST0409748"/>
    <s v="INC0523674"/>
    <x v="11"/>
    <x v="0"/>
  </r>
  <r>
    <x v="1482"/>
    <s v="AINST0412699"/>
    <s v="INC0526809"/>
    <x v="4"/>
    <x v="0"/>
  </r>
  <r>
    <x v="1483"/>
    <s v="AINST0409551"/>
    <s v="INC0524242"/>
    <x v="6"/>
    <x v="0"/>
  </r>
  <r>
    <x v="1484"/>
    <s v="AINST0412739"/>
    <s v="INC0526836"/>
    <x v="3"/>
    <x v="0"/>
  </r>
  <r>
    <x v="1485"/>
    <s v="AINST0412807"/>
    <s v="INC0526873"/>
    <x v="10"/>
    <x v="0"/>
  </r>
  <r>
    <x v="1486"/>
    <s v="AINST0409709"/>
    <s v="INC0524348"/>
    <x v="3"/>
    <x v="0"/>
  </r>
  <r>
    <x v="1487"/>
    <s v="AINST0412809"/>
    <s v="INC0526867"/>
    <x v="1"/>
    <x v="0"/>
  </r>
  <r>
    <x v="1488"/>
    <s v="AINST0411746"/>
    <s v="RITM0243759"/>
    <x v="3"/>
    <x v="0"/>
  </r>
  <r>
    <x v="1489"/>
    <s v="AINST0412138"/>
    <s v="RITM0244481"/>
    <x v="3"/>
    <x v="0"/>
  </r>
  <r>
    <x v="1490"/>
    <s v="AINST0412139"/>
    <s v="RITM0244486"/>
    <x v="3"/>
    <x v="0"/>
  </r>
  <r>
    <x v="1491"/>
    <s v="AINST0412802"/>
    <s v="INC0526888"/>
    <x v="3"/>
    <x v="0"/>
  </r>
  <r>
    <x v="1492"/>
    <s v="AINST0412559"/>
    <s v="INC0526658"/>
    <x v="25"/>
    <x v="0"/>
  </r>
  <r>
    <x v="1493"/>
    <s v="AINST0412173"/>
    <s v="INC0526046"/>
    <x v="1"/>
    <x v="0"/>
  </r>
  <r>
    <x v="1494"/>
    <s v="AINST0409917"/>
    <s v="RITM0243760"/>
    <x v="3"/>
    <x v="0"/>
  </r>
  <r>
    <x v="1495"/>
    <s v="AINST0412897"/>
    <s v="INC0526547"/>
    <x v="1"/>
    <x v="0"/>
  </r>
  <r>
    <x v="1496"/>
    <s v="AINST0412903"/>
    <s v="RITM0245020"/>
    <x v="4"/>
    <x v="0"/>
  </r>
  <r>
    <x v="1497"/>
    <s v="AINST0412718"/>
    <s v="RITM0244913"/>
    <x v="2"/>
    <x v="0"/>
  </r>
  <r>
    <x v="1498"/>
    <s v="AINST0412732"/>
    <s v="INC0526821"/>
    <x v="3"/>
    <x v="0"/>
  </r>
  <r>
    <x v="1499"/>
    <s v="AINST0412948"/>
    <s v="RITM0244970"/>
    <x v="10"/>
    <x v="0"/>
  </r>
  <r>
    <x v="1500"/>
    <s v="AINST0412946"/>
    <s v="RITM0245041"/>
    <x v="10"/>
    <x v="0"/>
  </r>
  <r>
    <x v="1501"/>
    <s v="AINST0409991"/>
    <s v="RITM0243681"/>
    <x v="10"/>
    <x v="0"/>
  </r>
  <r>
    <x v="1502"/>
    <s v="AINST0412973"/>
    <s v="INC0527022"/>
    <x v="4"/>
    <x v="0"/>
  </r>
  <r>
    <x v="1503"/>
    <s v="AINST0413006"/>
    <s v="INC0527051"/>
    <x v="3"/>
    <x v="0"/>
  </r>
  <r>
    <x v="1504"/>
    <s v="AINST0413078"/>
    <s v="INC0527084"/>
    <x v="1"/>
    <x v="0"/>
  </r>
  <r>
    <x v="1505"/>
    <s v="AINST0413079"/>
    <s v="INC0527061"/>
    <x v="1"/>
    <x v="0"/>
  </r>
  <r>
    <x v="1506"/>
    <s v="AINST0413087"/>
    <s v="INC0527072"/>
    <x v="11"/>
    <x v="1"/>
  </r>
  <r>
    <x v="1507"/>
    <s v="AINST0413127"/>
    <s v="INC0527133"/>
    <x v="3"/>
    <x v="0"/>
  </r>
  <r>
    <x v="1508"/>
    <s v="AINST0409897"/>
    <s v="RITM0243756"/>
    <x v="5"/>
    <x v="0"/>
  </r>
  <r>
    <x v="1509"/>
    <s v="AINST0412895"/>
    <s v="RITM0245006"/>
    <x v="1"/>
    <x v="0"/>
  </r>
  <r>
    <x v="1510"/>
    <s v="AINST0412619"/>
    <s v="RITM0244892"/>
    <x v="4"/>
    <x v="0"/>
  </r>
  <r>
    <x v="1511"/>
    <s v="AINST0413040"/>
    <s v="INC0527075"/>
    <x v="3"/>
    <x v="0"/>
  </r>
  <r>
    <x v="1512"/>
    <s v="AINST0413053"/>
    <s v="RITM0244803"/>
    <x v="6"/>
    <x v="0"/>
  </r>
  <r>
    <x v="1513"/>
    <s v="AINST0412992"/>
    <s v="INC0526989"/>
    <x v="5"/>
    <x v="0"/>
  </r>
  <r>
    <x v="1514"/>
    <s v="AINST0413208"/>
    <s v="RITM0245096"/>
    <x v="2"/>
    <x v="0"/>
  </r>
  <r>
    <x v="1515"/>
    <s v="AINST0413240"/>
    <s v="RITM0245162"/>
    <x v="4"/>
    <x v="0"/>
  </r>
  <r>
    <x v="1516"/>
    <s v="AINST0413264"/>
    <s v="RITM0244914"/>
    <x v="4"/>
    <x v="0"/>
  </r>
  <r>
    <x v="1517"/>
    <s v="AINST0413144"/>
    <s v="RITM0245109"/>
    <x v="10"/>
    <x v="0"/>
  </r>
  <r>
    <x v="1518"/>
    <s v="AINST0413138"/>
    <s v="RITM0245094"/>
    <x v="10"/>
    <x v="0"/>
  </r>
  <r>
    <x v="1519"/>
    <s v="AINST0413039"/>
    <s v="INC0527093"/>
    <x v="2"/>
    <x v="0"/>
  </r>
  <r>
    <x v="1520"/>
    <s v="AINST0413244"/>
    <s v="INC0527240"/>
    <x v="8"/>
    <x v="0"/>
  </r>
  <r>
    <x v="1521"/>
    <s v="AINST0413285"/>
    <s v="INC0527268"/>
    <x v="10"/>
    <x v="0"/>
  </r>
  <r>
    <x v="1522"/>
    <s v="AINST0413353"/>
    <s v="INC0527327"/>
    <x v="4"/>
    <x v="0"/>
  </r>
  <r>
    <x v="1523"/>
    <s v="AINST0413350"/>
    <s v="INC0527318"/>
    <x v="3"/>
    <x v="0"/>
  </r>
  <r>
    <x v="1524"/>
    <s v="AINST0412974"/>
    <s v="INC0527017"/>
    <x v="4"/>
    <x v="0"/>
  </r>
  <r>
    <x v="1525"/>
    <s v="AINST0413456"/>
    <s v="INC0527239"/>
    <x v="3"/>
    <x v="0"/>
  </r>
  <r>
    <x v="1526"/>
    <s v="AINST0413254"/>
    <s v="INC0527250"/>
    <x v="5"/>
    <x v="0"/>
  </r>
  <r>
    <x v="1527"/>
    <s v="AINST0413462"/>
    <s v="INC0527394"/>
    <x v="5"/>
    <x v="0"/>
  </r>
  <r>
    <x v="1528"/>
    <s v="AINST0412989"/>
    <s v="RITM0244654"/>
    <x v="6"/>
    <x v="0"/>
  </r>
  <r>
    <x v="1529"/>
    <s v="AINST0413508"/>
    <s v="INC0527442"/>
    <x v="10"/>
    <x v="0"/>
  </r>
  <r>
    <x v="1530"/>
    <s v="AINST0413326"/>
    <s v="RITM0245202"/>
    <x v="10"/>
    <x v="0"/>
  </r>
  <r>
    <x v="1531"/>
    <s v="AINST0413432"/>
    <s v="INC0527381"/>
    <x v="10"/>
    <x v="0"/>
  </r>
  <r>
    <x v="1532"/>
    <s v="AINST0413430"/>
    <s v="INC0527373"/>
    <x v="4"/>
    <x v="0"/>
  </r>
  <r>
    <x v="1533"/>
    <s v="AINST0410290"/>
    <s v="INC0524632"/>
    <x v="10"/>
    <x v="0"/>
  </r>
  <r>
    <x v="1534"/>
    <s v="AINST0413332"/>
    <s v="RITM0245212"/>
    <x v="4"/>
    <x v="0"/>
  </r>
  <r>
    <x v="1535"/>
    <s v="AINST0413509"/>
    <s v="INC0526583"/>
    <x v="2"/>
    <x v="0"/>
  </r>
  <r>
    <x v="1536"/>
    <s v="AINST0410258"/>
    <s v="INC0524588"/>
    <x v="10"/>
    <x v="0"/>
  </r>
  <r>
    <x v="1537"/>
    <s v="AINST0413265"/>
    <s v="RITM0245140"/>
    <x v="1"/>
    <x v="0"/>
  </r>
  <r>
    <x v="1538"/>
    <s v="AINST0413361"/>
    <s v="RITM0245130"/>
    <x v="3"/>
    <x v="0"/>
  </r>
  <r>
    <x v="1539"/>
    <s v="AINST0413394"/>
    <s v="RITM0245132"/>
    <x v="3"/>
    <x v="0"/>
  </r>
  <r>
    <x v="1540"/>
    <s v="AINST0413395"/>
    <s v="RITM0245131"/>
    <x v="3"/>
    <x v="0"/>
  </r>
  <r>
    <x v="1541"/>
    <s v="AINST0413398"/>
    <s v="RITM0245133"/>
    <x v="3"/>
    <x v="0"/>
  </r>
  <r>
    <x v="1542"/>
    <s v="AINST0413529"/>
    <s v="RITM0245134"/>
    <x v="11"/>
    <x v="0"/>
  </r>
  <r>
    <x v="1543"/>
    <s v="AINST0413530"/>
    <s v="RITM0245137"/>
    <x v="11"/>
    <x v="0"/>
  </r>
  <r>
    <x v="1544"/>
    <s v="AINST0413531"/>
    <s v="RITM0245139"/>
    <x v="11"/>
    <x v="0"/>
  </r>
  <r>
    <x v="1545"/>
    <s v="AINST0413532"/>
    <s v="RITM0245145"/>
    <x v="11"/>
    <x v="0"/>
  </r>
  <r>
    <x v="1546"/>
    <s v="AINST0410284"/>
    <s v="INC0524629"/>
    <x v="2"/>
    <x v="0"/>
  </r>
  <r>
    <x v="1547"/>
    <s v="AINST0410331"/>
    <s v="INC0524692"/>
    <x v="6"/>
    <x v="0"/>
  </r>
  <r>
    <x v="1548"/>
    <s v="AINST0413621"/>
    <s v="RITM0245144"/>
    <x v="11"/>
    <x v="0"/>
  </r>
  <r>
    <x v="1549"/>
    <s v="AINST0413293"/>
    <s v="INC0526434"/>
    <x v="11"/>
    <x v="0"/>
  </r>
  <r>
    <x v="1550"/>
    <s v="AINST0413716"/>
    <s v="INC0527500"/>
    <x v="0"/>
    <x v="0"/>
  </r>
  <r>
    <x v="1551"/>
    <s v="AINST0410547"/>
    <s v="INC0524272"/>
    <x v="11"/>
    <x v="0"/>
  </r>
  <r>
    <x v="1552"/>
    <s v="AINST0410516"/>
    <s v="INC0525035"/>
    <x v="2"/>
    <x v="0"/>
  </r>
  <r>
    <x v="1553"/>
    <s v="AINST0410559"/>
    <s v="INC0525087"/>
    <x v="10"/>
    <x v="0"/>
  </r>
  <r>
    <x v="1554"/>
    <s v="AINST0410484"/>
    <s v="INC0524962"/>
    <x v="17"/>
    <x v="0"/>
  </r>
  <r>
    <x v="1555"/>
    <s v="AINST0412837"/>
    <s v="RITM0244105"/>
    <x v="11"/>
    <x v="0"/>
  </r>
  <r>
    <x v="1556"/>
    <s v="AINST0410444"/>
    <s v="INC0524825"/>
    <x v="3"/>
    <x v="0"/>
  </r>
  <r>
    <x v="1557"/>
    <s v="AINST0413749"/>
    <s v="RITM0245448"/>
    <x v="4"/>
    <x v="0"/>
  </r>
  <r>
    <x v="1558"/>
    <s v="AINST0413760"/>
    <s v="RITM0245455"/>
    <x v="10"/>
    <x v="0"/>
  </r>
  <r>
    <x v="1559"/>
    <s v="AINST0413754"/>
    <s v="RITM0245432"/>
    <x v="3"/>
    <x v="0"/>
  </r>
  <r>
    <x v="1560"/>
    <s v="AINST0413753"/>
    <s v="RITM0245431"/>
    <x v="10"/>
    <x v="0"/>
  </r>
  <r>
    <x v="1561"/>
    <s v="AINST0413707"/>
    <s v="RITM0245416"/>
    <x v="2"/>
    <x v="0"/>
  </r>
  <r>
    <x v="1562"/>
    <s v="AINST0413839"/>
    <s v="RITM0245516"/>
    <x v="2"/>
    <x v="0"/>
  </r>
  <r>
    <x v="1563"/>
    <s v="AINST0410624"/>
    <s v="RITM0243925"/>
    <x v="6"/>
    <x v="0"/>
  </r>
  <r>
    <x v="1564"/>
    <s v="AINST0410841"/>
    <s v="RITM0244128"/>
    <x v="3"/>
    <x v="0"/>
  </r>
  <r>
    <x v="1565"/>
    <s v="AINST0413859"/>
    <s v="INC0527519"/>
    <x v="9"/>
    <x v="0"/>
  </r>
  <r>
    <x v="1566"/>
    <s v="AINST0413870"/>
    <s v="INC0527582"/>
    <x v="13"/>
    <x v="0"/>
  </r>
  <r>
    <x v="1567"/>
    <s v="AINST0413939"/>
    <s v="INC0527697"/>
    <x v="4"/>
    <x v="0"/>
  </r>
  <r>
    <x v="1568"/>
    <s v="AINST0411083"/>
    <s v="RITM0244230"/>
    <x v="2"/>
    <x v="0"/>
  </r>
  <r>
    <x v="1569"/>
    <s v="AINST0414071"/>
    <s v="INC0527912"/>
    <x v="17"/>
    <x v="0"/>
  </r>
  <r>
    <x v="1570"/>
    <s v="AINST0414198"/>
    <s v="INC0522469"/>
    <x v="11"/>
    <x v="1"/>
  </r>
  <r>
    <x v="1571"/>
    <s v="AINST0411331"/>
    <s v="RITM0244351"/>
    <x v="1"/>
    <x v="0"/>
  </r>
  <r>
    <x v="1572"/>
    <s v="AINST0411336"/>
    <s v="INC0525683"/>
    <x v="4"/>
    <x v="0"/>
  </r>
  <r>
    <x v="1573"/>
    <s v="AINST0411389"/>
    <s v="INC0524975"/>
    <x v="11"/>
    <x v="0"/>
  </r>
  <r>
    <x v="1574"/>
    <s v="AINST0413900"/>
    <s v="INC0527615"/>
    <x v="4"/>
    <x v="1"/>
  </r>
  <r>
    <x v="1575"/>
    <s v="AINST0411564"/>
    <s v="INC0525867"/>
    <x v="5"/>
    <x v="0"/>
  </r>
  <r>
    <x v="1576"/>
    <s v="AINST0414215"/>
    <s v="INC0528096"/>
    <x v="3"/>
    <x v="0"/>
  </r>
  <r>
    <x v="1577"/>
    <s v="AINST0413690"/>
    <s v="RITM0245257"/>
    <x v="11"/>
    <x v="0"/>
  </r>
  <r>
    <x v="1578"/>
    <s v="AINST0413691"/>
    <s v="RITM0245216"/>
    <x v="11"/>
    <x v="0"/>
  </r>
  <r>
    <x v="1579"/>
    <s v="AINST0411332"/>
    <s v="RITM0244352"/>
    <x v="1"/>
    <x v="0"/>
  </r>
  <r>
    <x v="1580"/>
    <s v="AINST0413700"/>
    <s v="RITM0245264"/>
    <x v="10"/>
    <x v="0"/>
  </r>
  <r>
    <x v="1581"/>
    <s v="AINST0413785"/>
    <s v="RITM0245143"/>
    <x v="3"/>
    <x v="0"/>
  </r>
  <r>
    <x v="1582"/>
    <s v="AINST0413904"/>
    <s v="INC0527637"/>
    <x v="3"/>
    <x v="0"/>
  </r>
  <r>
    <x v="1583"/>
    <s v="AINST0413912"/>
    <s v="INC0527650"/>
    <x v="10"/>
    <x v="0"/>
  </r>
  <r>
    <x v="1584"/>
    <s v="AINST0414074"/>
    <s v="INC0527916"/>
    <x v="3"/>
    <x v="0"/>
  </r>
  <r>
    <x v="1585"/>
    <s v="AINST0414221"/>
    <s v="INC0528079"/>
    <x v="20"/>
    <x v="0"/>
  </r>
  <r>
    <x v="1586"/>
    <s v="AINST0414278"/>
    <s v="RITM0245558"/>
    <x v="1"/>
    <x v="0"/>
  </r>
  <r>
    <x v="1587"/>
    <s v="AINST0414286"/>
    <s v="RITM0245543"/>
    <x v="2"/>
    <x v="0"/>
  </r>
  <r>
    <x v="1588"/>
    <s v="AINST0411035"/>
    <s v="RITM0244182"/>
    <x v="6"/>
    <x v="0"/>
  </r>
  <r>
    <x v="1589"/>
    <s v="AINST0414298"/>
    <s v="INC0528134"/>
    <x v="4"/>
    <x v="0"/>
  </r>
  <r>
    <x v="1590"/>
    <s v="AINST0414244"/>
    <s v="INC0528115"/>
    <x v="4"/>
    <x v="0"/>
  </r>
  <r>
    <x v="1591"/>
    <s v="AINST0414193"/>
    <s v="INC0528054"/>
    <x v="10"/>
    <x v="0"/>
  </r>
  <r>
    <x v="1592"/>
    <s v="AINST0414360"/>
    <s v="INC0528197"/>
    <x v="4"/>
    <x v="1"/>
  </r>
  <r>
    <x v="1593"/>
    <s v="AINST0413669"/>
    <s v="RITM0245176"/>
    <x v="3"/>
    <x v="0"/>
  </r>
  <r>
    <x v="1594"/>
    <s v="AINST0413792"/>
    <s v="RITM0245303"/>
    <x v="11"/>
    <x v="0"/>
  </r>
  <r>
    <x v="1595"/>
    <s v="AINST0414276"/>
    <s v="RITM0245365"/>
    <x v="6"/>
    <x v="0"/>
  </r>
  <r>
    <x v="1596"/>
    <s v="AINST0411027"/>
    <s v="INC0525455"/>
    <x v="10"/>
    <x v="0"/>
  </r>
  <r>
    <x v="1597"/>
    <s v="AINST0414267"/>
    <s v="INC0528128"/>
    <x v="6"/>
    <x v="0"/>
  </r>
  <r>
    <x v="1598"/>
    <s v="AINST0411900"/>
    <s v="RITM0244507"/>
    <x v="3"/>
    <x v="0"/>
  </r>
  <r>
    <x v="1599"/>
    <s v="AINST0410820"/>
    <s v="INC0525277"/>
    <x v="0"/>
    <x v="0"/>
  </r>
  <r>
    <x v="1600"/>
    <s v="AINST0413759"/>
    <s v="RITM0245170"/>
    <x v="10"/>
    <x v="0"/>
  </r>
  <r>
    <x v="1601"/>
    <s v="AINST0414101"/>
    <s v="INC0527938"/>
    <x v="1"/>
    <x v="0"/>
  </r>
  <r>
    <x v="1602"/>
    <s v="AINST0411837"/>
    <s v="RITM0244431"/>
    <x v="11"/>
    <x v="0"/>
  </r>
  <r>
    <x v="1603"/>
    <s v="AINST0411895"/>
    <s v="INC0525955"/>
    <x v="0"/>
    <x v="0"/>
  </r>
  <r>
    <x v="1604"/>
    <s v="AINST0414578"/>
    <s v="INC0528347"/>
    <x v="3"/>
    <x v="0"/>
  </r>
  <r>
    <x v="1605"/>
    <s v="AINST0414291"/>
    <s v="RITM0245567"/>
    <x v="1"/>
    <x v="0"/>
  </r>
  <r>
    <x v="1606"/>
    <s v="AINST0413783"/>
    <s v="RITM0245477"/>
    <x v="2"/>
    <x v="0"/>
  </r>
  <r>
    <x v="1607"/>
    <s v="AINST0412194"/>
    <s v="INC0526093"/>
    <x v="17"/>
    <x v="0"/>
  </r>
  <r>
    <x v="1608"/>
    <s v="AINST0414616"/>
    <s v="INC0528371"/>
    <x v="2"/>
    <x v="0"/>
  </r>
  <r>
    <x v="1609"/>
    <s v="AINST0413242"/>
    <s v="INC0527047"/>
    <x v="1"/>
    <x v="0"/>
  </r>
  <r>
    <x v="1610"/>
    <s v="AINST0413297"/>
    <s v="RITM0245129"/>
    <x v="3"/>
    <x v="0"/>
  </r>
  <r>
    <x v="1611"/>
    <s v="AINST0414740"/>
    <s v="INC0528466"/>
    <x v="10"/>
    <x v="0"/>
  </r>
  <r>
    <x v="1612"/>
    <s v="AINST0414757"/>
    <s v="RITM0245781"/>
    <x v="3"/>
    <x v="0"/>
  </r>
  <r>
    <x v="1613"/>
    <s v="AINST0414662"/>
    <s v="INC0528408"/>
    <x v="2"/>
    <x v="0"/>
  </r>
  <r>
    <x v="1614"/>
    <s v="AINST0414855"/>
    <s v="INC0528254"/>
    <x v="4"/>
    <x v="0"/>
  </r>
  <r>
    <x v="1615"/>
    <s v="AINST0414731"/>
    <s v="INC0528469"/>
    <x v="3"/>
    <x v="0"/>
  </r>
  <r>
    <x v="1616"/>
    <s v="AINST0414750"/>
    <s v="RITM0245697"/>
    <x v="1"/>
    <x v="0"/>
  </r>
  <r>
    <x v="1617"/>
    <s v="AINST0414277"/>
    <s v="RITM0245471"/>
    <x v="6"/>
    <x v="0"/>
  </r>
  <r>
    <x v="1618"/>
    <s v="AINST0414864"/>
    <s v="INC0528145"/>
    <x v="4"/>
    <x v="0"/>
  </r>
  <r>
    <x v="1619"/>
    <s v="AINST0414676"/>
    <s v="INC0528417"/>
    <x v="3"/>
    <x v="0"/>
  </r>
  <r>
    <x v="1620"/>
    <s v="AINST0414879"/>
    <s v="RITM0245851"/>
    <x v="1"/>
    <x v="0"/>
  </r>
  <r>
    <x v="1621"/>
    <s v="AINST0414901"/>
    <s v="INC0528604"/>
    <x v="3"/>
    <x v="0"/>
  </r>
  <r>
    <x v="1622"/>
    <s v="AINST0414906"/>
    <s v="INC0528600"/>
    <x v="17"/>
    <x v="0"/>
  </r>
  <r>
    <x v="1623"/>
    <s v="AINST0413901"/>
    <s v="INC0527594"/>
    <x v="1"/>
    <x v="0"/>
  </r>
  <r>
    <x v="1624"/>
    <s v="AINST0414938"/>
    <s v="INC0528623"/>
    <x v="1"/>
    <x v="0"/>
  </r>
  <r>
    <x v="1625"/>
    <s v="AINST0414974"/>
    <s v="RITM0244123"/>
    <x v="6"/>
    <x v="0"/>
  </r>
  <r>
    <x v="1626"/>
    <s v="AINST0415008"/>
    <s v="RITM0245920"/>
    <x v="4"/>
    <x v="0"/>
  </r>
  <r>
    <x v="1627"/>
    <s v="AINST0415086"/>
    <s v="INC0528671"/>
    <x v="11"/>
    <x v="0"/>
  </r>
  <r>
    <x v="1628"/>
    <s v="AINST0415082"/>
    <s v="INC0528663"/>
    <x v="17"/>
    <x v="0"/>
  </r>
  <r>
    <x v="1629"/>
    <s v="AINST0414976"/>
    <s v="RITM0245909"/>
    <x v="3"/>
    <x v="0"/>
  </r>
  <r>
    <x v="1630"/>
    <s v="AINST0415131"/>
    <s v="RITM0245936"/>
    <x v="2"/>
    <x v="0"/>
  </r>
  <r>
    <x v="1631"/>
    <s v="AINST0412270"/>
    <s v="INC0526195"/>
    <x v="4"/>
    <x v="0"/>
  </r>
  <r>
    <x v="1632"/>
    <s v="AINST0415208"/>
    <s v="INC0528787"/>
    <x v="15"/>
    <x v="0"/>
  </r>
  <r>
    <x v="1633"/>
    <s v="AINST0415244"/>
    <s v="RITM0246002"/>
    <x v="1"/>
    <x v="0"/>
  </r>
  <r>
    <x v="1634"/>
    <s v="AINST0415303"/>
    <s v="RITM0246053"/>
    <x v="2"/>
    <x v="0"/>
  </r>
  <r>
    <x v="1635"/>
    <s v="AINST0415353"/>
    <s v="RITM0246086"/>
    <x v="2"/>
    <x v="0"/>
  </r>
  <r>
    <x v="1636"/>
    <s v="AINST0414712"/>
    <s v="RITM0245787"/>
    <x v="10"/>
    <x v="0"/>
  </r>
  <r>
    <x v="1637"/>
    <s v="AINST0412393"/>
    <s v="INC0525962"/>
    <x v="10"/>
    <x v="0"/>
  </r>
  <r>
    <x v="1638"/>
    <s v="AINST0412445"/>
    <s v="INC0526471"/>
    <x v="1"/>
    <x v="0"/>
  </r>
  <r>
    <x v="1639"/>
    <s v="AINST0412629"/>
    <s v="INC0526687"/>
    <x v="1"/>
    <x v="0"/>
  </r>
  <r>
    <x v="1640"/>
    <s v="AINST0415478"/>
    <s v="INC0528982"/>
    <x v="3"/>
    <x v="0"/>
  </r>
  <r>
    <x v="1641"/>
    <s v="AINST0415548"/>
    <s v="INC0529086"/>
    <x v="2"/>
    <x v="0"/>
  </r>
  <r>
    <x v="1642"/>
    <s v="AINST0413154"/>
    <s v="INC0527180"/>
    <x v="2"/>
    <x v="0"/>
  </r>
  <r>
    <x v="1643"/>
    <s v="AINST0412882"/>
    <s v="INC0526941"/>
    <x v="20"/>
    <x v="0"/>
  </r>
  <r>
    <x v="1644"/>
    <s v="AINST0413475"/>
    <s v="RITM0244211"/>
    <x v="10"/>
    <x v="0"/>
  </r>
  <r>
    <x v="1645"/>
    <s v="AINST0415664"/>
    <s v="INC0529251"/>
    <x v="17"/>
    <x v="0"/>
  </r>
  <r>
    <x v="1646"/>
    <s v="AINST0415797"/>
    <s v="INC0529434"/>
    <x v="1"/>
    <x v="0"/>
  </r>
  <r>
    <x v="1647"/>
    <s v="AINST0413461"/>
    <s v="INC0527400"/>
    <x v="2"/>
    <x v="0"/>
  </r>
  <r>
    <x v="1648"/>
    <s v="AINST0415572"/>
    <s v="INC0529101"/>
    <x v="10"/>
    <x v="0"/>
  </r>
  <r>
    <x v="1649"/>
    <s v="AINST0412733"/>
    <s v="INC0526816"/>
    <x v="4"/>
    <x v="0"/>
  </r>
  <r>
    <x v="1650"/>
    <s v="AINST0412998"/>
    <s v="INC0526644"/>
    <x v="11"/>
    <x v="0"/>
  </r>
  <r>
    <x v="1651"/>
    <s v="AINST0415970"/>
    <s v="INC0529665"/>
    <x v="4"/>
    <x v="0"/>
  </r>
  <r>
    <x v="1652"/>
    <s v="AINST0412926"/>
    <s v="INC0527003"/>
    <x v="37"/>
    <x v="0"/>
  </r>
  <r>
    <x v="1653"/>
    <s v="AINST0415977"/>
    <s v="INC0529672"/>
    <x v="25"/>
    <x v="0"/>
  </r>
  <r>
    <x v="1654"/>
    <s v="AINST0415790"/>
    <s v="INC0529424"/>
    <x v="25"/>
    <x v="0"/>
  </r>
  <r>
    <x v="1655"/>
    <s v="AINST0415389"/>
    <s v="INC0528854"/>
    <x v="0"/>
    <x v="0"/>
  </r>
  <r>
    <x v="1656"/>
    <s v="AINST0415795"/>
    <s v="INC0529428"/>
    <x v="7"/>
    <x v="0"/>
  </r>
  <r>
    <x v="1657"/>
    <s v="AINST0415560"/>
    <s v="INC0529071"/>
    <x v="1"/>
    <x v="0"/>
  </r>
  <r>
    <x v="1658"/>
    <s v="AINST0415576"/>
    <s v="INC0528477"/>
    <x v="11"/>
    <x v="0"/>
  </r>
  <r>
    <x v="1659"/>
    <s v="AINST0412472"/>
    <s v="INC0526501"/>
    <x v="4"/>
    <x v="0"/>
  </r>
  <r>
    <x v="1660"/>
    <s v="AINST0412446"/>
    <s v="INC0526497"/>
    <x v="2"/>
    <x v="0"/>
  </r>
  <r>
    <x v="1661"/>
    <s v="AINST0411583"/>
    <s v="RITM0244475"/>
    <x v="10"/>
    <x v="0"/>
  </r>
  <r>
    <x v="1662"/>
    <s v="AINST0415433"/>
    <s v="INC0528914"/>
    <x v="11"/>
    <x v="0"/>
  </r>
  <r>
    <x v="1663"/>
    <s v="AINST0412890"/>
    <s v="INC0526417"/>
    <x v="1"/>
    <x v="0"/>
  </r>
  <r>
    <x v="1664"/>
    <s v="AINST0415466"/>
    <s v="INC0528967"/>
    <x v="4"/>
    <x v="0"/>
  </r>
  <r>
    <x v="1665"/>
    <s v="AINST0415359"/>
    <s v="RITM0238224"/>
    <x v="3"/>
    <x v="0"/>
  </r>
  <r>
    <x v="1666"/>
    <s v="AINST0412799"/>
    <s v="INC0525439"/>
    <x v="1"/>
    <x v="0"/>
  </r>
  <r>
    <x v="1667"/>
    <s v="AINST0414771"/>
    <s v="INC0528497"/>
    <x v="10"/>
    <x v="0"/>
  </r>
  <r>
    <x v="1668"/>
    <s v="AINST0415997"/>
    <s v="INC0529703"/>
    <x v="38"/>
    <x v="0"/>
  </r>
  <r>
    <x v="1669"/>
    <s v="AINST0415999"/>
    <s v="INC0529735"/>
    <x v="17"/>
    <x v="0"/>
  </r>
  <r>
    <x v="1670"/>
    <s v="AINST0415915"/>
    <s v="INC0529601"/>
    <x v="4"/>
    <x v="0"/>
  </r>
  <r>
    <x v="1671"/>
    <s v="AINST0415821"/>
    <s v="INC0529459"/>
    <x v="2"/>
    <x v="0"/>
  </r>
  <r>
    <x v="1672"/>
    <s v="AINST0413268"/>
    <s v="RITM0245185"/>
    <x v="4"/>
    <x v="0"/>
  </r>
  <r>
    <x v="1673"/>
    <s v="AINST0412984"/>
    <s v="RITM0245061"/>
    <x v="17"/>
    <x v="0"/>
  </r>
  <r>
    <x v="1674"/>
    <s v="AINST0416020"/>
    <s v="RITM0246166"/>
    <x v="17"/>
    <x v="0"/>
  </r>
  <r>
    <x v="1675"/>
    <s v="AINST0416024"/>
    <s v="INC0529718"/>
    <x v="38"/>
    <x v="0"/>
  </r>
  <r>
    <x v="1676"/>
    <s v="AINST0412317"/>
    <s v="INC0526262"/>
    <x v="1"/>
    <x v="0"/>
  </r>
  <r>
    <x v="1677"/>
    <s v="AINST0416106"/>
    <s v="INC0529796"/>
    <x v="10"/>
    <x v="0"/>
  </r>
  <r>
    <x v="1678"/>
    <s v="AINST0413211"/>
    <s v="RITM0245095"/>
    <x v="2"/>
    <x v="0"/>
  </r>
  <r>
    <x v="1679"/>
    <s v="AINST0413083"/>
    <s v="INC0527108"/>
    <x v="10"/>
    <x v="0"/>
  </r>
  <r>
    <x v="1680"/>
    <s v="AINST0416247"/>
    <s v="INC0529897"/>
    <x v="10"/>
    <x v="0"/>
  </r>
  <r>
    <x v="1681"/>
    <s v="AINST0413758"/>
    <s v="RITM0237914"/>
    <x v="10"/>
    <x v="0"/>
  </r>
  <r>
    <x v="1682"/>
    <s v="AINST0416297"/>
    <s v="RITM0246280"/>
    <x v="2"/>
    <x v="0"/>
  </r>
  <r>
    <x v="1683"/>
    <s v="AINST0415702"/>
    <s v="INC0529293"/>
    <x v="10"/>
    <x v="0"/>
  </r>
  <r>
    <x v="1684"/>
    <s v="AINST0416275"/>
    <s v="INC0529929"/>
    <x v="20"/>
    <x v="0"/>
  </r>
  <r>
    <x v="1685"/>
    <s v="AINST0415517"/>
    <s v="INC0529013"/>
    <x v="10"/>
    <x v="0"/>
  </r>
  <r>
    <x v="1686"/>
    <s v="AINST0416417"/>
    <s v="RITM0246378"/>
    <x v="2"/>
    <x v="0"/>
  </r>
  <r>
    <x v="1687"/>
    <s v="AINST0415995"/>
    <s v="RITM0246135"/>
    <x v="4"/>
    <x v="0"/>
  </r>
  <r>
    <x v="1688"/>
    <s v="AINST0415577"/>
    <s v="INC0528589"/>
    <x v="4"/>
    <x v="0"/>
  </r>
  <r>
    <x v="1689"/>
    <s v="AINST0415983"/>
    <s v="RITM0246123"/>
    <x v="0"/>
    <x v="0"/>
  </r>
  <r>
    <x v="1690"/>
    <s v="AINST0416498"/>
    <s v="INC0529964"/>
    <x v="25"/>
    <x v="0"/>
  </r>
  <r>
    <x v="1691"/>
    <s v="AINST0413927"/>
    <s v="INC0527671"/>
    <x v="3"/>
    <x v="0"/>
  </r>
  <r>
    <x v="1692"/>
    <s v="AINST0415563"/>
    <s v="INC0529083"/>
    <x v="4"/>
    <x v="0"/>
  </r>
  <r>
    <x v="1693"/>
    <s v="AINST0414005"/>
    <s v="INC0526107"/>
    <x v="17"/>
    <x v="0"/>
  </r>
  <r>
    <x v="1694"/>
    <s v="AINST0416242"/>
    <s v="RITM0246061"/>
    <x v="10"/>
    <x v="0"/>
  </r>
  <r>
    <x v="1695"/>
    <s v="AINST0416099"/>
    <s v="RITM0245691"/>
    <x v="10"/>
    <x v="0"/>
  </r>
  <r>
    <x v="1696"/>
    <s v="AINST0416565"/>
    <s v="RITM0246446"/>
    <x v="10"/>
    <x v="0"/>
  </r>
  <r>
    <x v="1697"/>
    <s v="AINST0416566"/>
    <s v="RITM0246484"/>
    <x v="2"/>
    <x v="0"/>
  </r>
  <r>
    <x v="1698"/>
    <s v="AINST0416463"/>
    <s v="RITM0246327"/>
    <x v="17"/>
    <x v="0"/>
  </r>
  <r>
    <x v="1699"/>
    <s v="AINST0416564"/>
    <s v="RITM0246485"/>
    <x v="17"/>
    <x v="0"/>
  </r>
  <r>
    <x v="1700"/>
    <s v="AINST0416101"/>
    <s v="RITM0246189"/>
    <x v="1"/>
    <x v="0"/>
  </r>
  <r>
    <x v="1701"/>
    <s v="AINST0416203"/>
    <s v="INC0529856"/>
    <x v="1"/>
    <x v="0"/>
  </r>
  <r>
    <x v="1702"/>
    <s v="AINST0413670"/>
    <s v="RITM0245037"/>
    <x v="3"/>
    <x v="0"/>
  </r>
  <r>
    <x v="1703"/>
    <s v="AINST0413728"/>
    <s v="RITM0245313"/>
    <x v="3"/>
    <x v="0"/>
  </r>
  <r>
    <x v="1704"/>
    <s v="AINST0415042"/>
    <s v="RITM0245712"/>
    <x v="2"/>
    <x v="0"/>
  </r>
  <r>
    <x v="1705"/>
    <s v="AINST0416063"/>
    <s v="RITM0245724"/>
    <x v="2"/>
    <x v="0"/>
  </r>
  <r>
    <x v="1706"/>
    <s v="AINST0414135"/>
    <s v="INC0527973"/>
    <x v="1"/>
    <x v="0"/>
  </r>
  <r>
    <x v="1707"/>
    <s v="AINST0416697"/>
    <s v="INC0530089"/>
    <x v="6"/>
    <x v="0"/>
  </r>
  <r>
    <x v="1708"/>
    <s v="AINST0414623"/>
    <s v="INC0528372"/>
    <x v="10"/>
    <x v="0"/>
  </r>
  <r>
    <x v="1709"/>
    <s v="AINST0416710"/>
    <s v="INC0530125"/>
    <x v="4"/>
    <x v="0"/>
  </r>
  <r>
    <x v="1710"/>
    <s v="AINST0416689"/>
    <s v="INC0530086"/>
    <x v="2"/>
    <x v="0"/>
  </r>
  <r>
    <x v="1711"/>
    <s v="AINST0416859"/>
    <s v="RITM0246554"/>
    <x v="0"/>
    <x v="0"/>
  </r>
  <r>
    <x v="1712"/>
    <s v="AINST0416703"/>
    <s v="INC0530119"/>
    <x v="2"/>
    <x v="0"/>
  </r>
  <r>
    <x v="1713"/>
    <s v="AINST0414610"/>
    <s v="INC0528337"/>
    <x v="3"/>
    <x v="0"/>
  </r>
  <r>
    <x v="1714"/>
    <s v="AINST0414544"/>
    <s v="INC0528330"/>
    <x v="17"/>
    <x v="0"/>
  </r>
  <r>
    <x v="1715"/>
    <s v="AINST0416862"/>
    <s v="RITM0246557"/>
    <x v="2"/>
    <x v="0"/>
  </r>
  <r>
    <x v="1716"/>
    <s v="AINST0415079"/>
    <s v="INC0528698"/>
    <x v="6"/>
    <x v="0"/>
  </r>
  <r>
    <x v="1717"/>
    <s v="AINST0416730"/>
    <s v="INC0530126"/>
    <x v="11"/>
    <x v="0"/>
  </r>
  <r>
    <x v="1718"/>
    <s v="AINST0416883"/>
    <s v="RITM0246573"/>
    <x v="2"/>
    <x v="0"/>
  </r>
  <r>
    <x v="1719"/>
    <s v="AINST0416847"/>
    <s v="INC0530357"/>
    <x v="1"/>
    <x v="0"/>
  </r>
  <r>
    <x v="1720"/>
    <s v="AINST0415020"/>
    <s v="INC0528582"/>
    <x v="11"/>
    <x v="0"/>
  </r>
  <r>
    <x v="1721"/>
    <s v="AINST0416122"/>
    <s v="INC0529810"/>
    <x v="3"/>
    <x v="0"/>
  </r>
  <r>
    <x v="1722"/>
    <s v="AINST0416930"/>
    <s v="INC0530445"/>
    <x v="2"/>
    <x v="0"/>
  </r>
  <r>
    <x v="1723"/>
    <s v="AINST0416253"/>
    <s v="INC0529883"/>
    <x v="10"/>
    <x v="0"/>
  </r>
  <r>
    <x v="1724"/>
    <s v="AINST0416956"/>
    <s v="INC0529376"/>
    <x v="11"/>
    <x v="0"/>
  </r>
  <r>
    <x v="1725"/>
    <s v="AINST0414440"/>
    <s v="RITM0245615"/>
    <x v="1"/>
    <x v="0"/>
  </r>
  <r>
    <x v="1726"/>
    <s v="AINST0416996"/>
    <s v="INC0529705"/>
    <x v="11"/>
    <x v="0"/>
  </r>
  <r>
    <x v="1727"/>
    <s v="AINST0417021"/>
    <s v="INC0530519"/>
    <x v="1"/>
    <x v="0"/>
  </r>
  <r>
    <x v="1728"/>
    <s v="AINST0417033"/>
    <s v="RITM0246675"/>
    <x v="4"/>
    <x v="0"/>
  </r>
  <r>
    <x v="1729"/>
    <s v="AINST0417156"/>
    <s v="INC0530602"/>
    <x v="19"/>
    <x v="0"/>
  </r>
  <r>
    <x v="1730"/>
    <s v="AINST0415221"/>
    <s v="RITM0245998"/>
    <x v="2"/>
    <x v="0"/>
  </r>
  <r>
    <x v="1731"/>
    <s v="AINST0415257"/>
    <s v="RITM0246024"/>
    <x v="2"/>
    <x v="0"/>
  </r>
  <r>
    <x v="1732"/>
    <s v="AINST0416705"/>
    <s v="INC0530131"/>
    <x v="11"/>
    <x v="0"/>
  </r>
  <r>
    <x v="1733"/>
    <s v="AINST0417217"/>
    <s v="RITM0246794"/>
    <x v="2"/>
    <x v="0"/>
  </r>
  <r>
    <x v="1734"/>
    <s v="AINST0417235"/>
    <s v="INC0530655"/>
    <x v="2"/>
    <x v="0"/>
  </r>
  <r>
    <x v="1735"/>
    <s v="AINST0416865"/>
    <s v="RITM0246559"/>
    <x v="4"/>
    <x v="0"/>
  </r>
  <r>
    <x v="1736"/>
    <s v="AINST0417243"/>
    <s v="RITM0246814"/>
    <x v="17"/>
    <x v="0"/>
  </r>
  <r>
    <x v="1737"/>
    <s v="AINST0417307"/>
    <s v="RITM0246784"/>
    <x v="17"/>
    <x v="0"/>
  </r>
  <r>
    <x v="1738"/>
    <s v="AINST0415315"/>
    <s v="RITM0245976"/>
    <x v="2"/>
    <x v="0"/>
  </r>
  <r>
    <x v="1739"/>
    <s v="AINST0417371"/>
    <s v="INC0530728"/>
    <x v="17"/>
    <x v="0"/>
  </r>
  <r>
    <x v="1740"/>
    <s v="AINST0415238"/>
    <s v="RITM0245979"/>
    <x v="10"/>
    <x v="0"/>
  </r>
  <r>
    <x v="1741"/>
    <s v="AINST0417434"/>
    <s v="RITM0246720"/>
    <x v="3"/>
    <x v="0"/>
  </r>
  <r>
    <x v="1742"/>
    <s v="AINST0417480"/>
    <s v="RITM0246907"/>
    <x v="4"/>
    <x v="0"/>
  </r>
  <r>
    <x v="1743"/>
    <s v="AINST0417428"/>
    <s v="INC0530762"/>
    <x v="1"/>
    <x v="0"/>
  </r>
  <r>
    <x v="1744"/>
    <s v="AINST0417489"/>
    <s v="RITM0246915"/>
    <x v="1"/>
    <x v="0"/>
  </r>
  <r>
    <x v="1745"/>
    <s v="AINST0417564"/>
    <s v="RITM0246476"/>
    <x v="3"/>
    <x v="0"/>
  </r>
  <r>
    <x v="1746"/>
    <s v="AINST0417643"/>
    <s v="RITM0247027"/>
    <x v="10"/>
    <x v="0"/>
  </r>
  <r>
    <x v="1747"/>
    <s v="AINST0415428"/>
    <s v="INC0528862"/>
    <x v="11"/>
    <x v="0"/>
  </r>
  <r>
    <x v="1748"/>
    <s v="AINST0415457"/>
    <s v="INC0528915"/>
    <x v="11"/>
    <x v="0"/>
  </r>
  <r>
    <x v="1749"/>
    <s v="AINST0415507"/>
    <s v="INC0529030"/>
    <x v="3"/>
    <x v="0"/>
  </r>
  <r>
    <x v="1750"/>
    <s v="AINST0415420"/>
    <s v="INC0528893"/>
    <x v="17"/>
    <x v="0"/>
  </r>
  <r>
    <x v="1751"/>
    <s v="AINST0415496"/>
    <s v="INC0529007"/>
    <x v="10"/>
    <x v="0"/>
  </r>
  <r>
    <x v="1752"/>
    <s v="AINST0417627"/>
    <s v="RITM0246524"/>
    <x v="17"/>
    <x v="0"/>
  </r>
  <r>
    <x v="1753"/>
    <s v="AINST0416874"/>
    <s v="INC0530377"/>
    <x v="0"/>
    <x v="0"/>
  </r>
  <r>
    <x v="1754"/>
    <s v="AINST0416396"/>
    <s v="RITM0246275"/>
    <x v="2"/>
    <x v="0"/>
  </r>
  <r>
    <x v="1755"/>
    <s v="AINST0416776"/>
    <s v="INC0530245"/>
    <x v="11"/>
    <x v="0"/>
  </r>
  <r>
    <x v="1756"/>
    <s v="AINST0417472"/>
    <s v="INC0530772"/>
    <x v="10"/>
    <x v="0"/>
  </r>
  <r>
    <x v="1757"/>
    <s v="AINST0417738"/>
    <s v="RITM0247130"/>
    <x v="11"/>
    <x v="0"/>
  </r>
  <r>
    <x v="1758"/>
    <s v="AINST0417766"/>
    <s v="RITM0247056"/>
    <x v="4"/>
    <x v="0"/>
  </r>
  <r>
    <x v="1759"/>
    <s v="AINST0417784"/>
    <s v="RITM0247212"/>
    <x v="11"/>
    <x v="0"/>
  </r>
  <r>
    <x v="1760"/>
    <s v="AINST0417661"/>
    <s v="RITM0246611"/>
    <x v="2"/>
    <x v="0"/>
  </r>
  <r>
    <x v="1761"/>
    <s v="AINST0417662"/>
    <s v="RITM0246640"/>
    <x v="2"/>
    <x v="0"/>
  </r>
  <r>
    <x v="1762"/>
    <s v="AINST0417829"/>
    <s v="RITM0247103"/>
    <x v="10"/>
    <x v="0"/>
  </r>
  <r>
    <x v="1763"/>
    <s v="AINST0415617"/>
    <s v="INC0529157"/>
    <x v="1"/>
    <x v="0"/>
  </r>
  <r>
    <x v="1764"/>
    <s v="AINST0415685"/>
    <s v="INC0529260"/>
    <x v="4"/>
    <x v="0"/>
  </r>
  <r>
    <x v="1765"/>
    <s v="AINST0417830"/>
    <s v="RITM0247090"/>
    <x v="10"/>
    <x v="0"/>
  </r>
  <r>
    <x v="1766"/>
    <s v="AINST0415616"/>
    <s v="INC0529161"/>
    <x v="11"/>
    <x v="0"/>
  </r>
  <r>
    <x v="1767"/>
    <s v="AINST0417870"/>
    <s v="RITM0247252"/>
    <x v="2"/>
    <x v="0"/>
  </r>
  <r>
    <x v="1768"/>
    <s v="AINST0417847"/>
    <s v="RITM0245838"/>
    <x v="4"/>
    <x v="0"/>
  </r>
  <r>
    <x v="1769"/>
    <s v="AINST0415631"/>
    <s v="INC0529173"/>
    <x v="11"/>
    <x v="0"/>
  </r>
  <r>
    <x v="1770"/>
    <s v="AINST0418010"/>
    <s v="RITM0246584"/>
    <x v="10"/>
    <x v="0"/>
  </r>
  <r>
    <x v="1771"/>
    <s v="AINST0418032"/>
    <s v="INC0530880"/>
    <x v="0"/>
    <x v="0"/>
  </r>
  <r>
    <x v="1772"/>
    <s v="AINST0418175"/>
    <s v="INC0531112"/>
    <x v="4"/>
    <x v="0"/>
  </r>
  <r>
    <x v="1773"/>
    <s v="AINST0418082"/>
    <s v="INC0530984"/>
    <x v="2"/>
    <x v="0"/>
  </r>
  <r>
    <x v="1774"/>
    <s v="AINST0418216"/>
    <s v="INC0531188"/>
    <x v="10"/>
    <x v="0"/>
  </r>
  <r>
    <x v="1775"/>
    <s v="AINST0416263"/>
    <s v="INC0529910"/>
    <x v="10"/>
    <x v="0"/>
  </r>
  <r>
    <x v="1776"/>
    <s v="AINST0416204"/>
    <s v="INC0529853"/>
    <x v="17"/>
    <x v="0"/>
  </r>
  <r>
    <x v="1777"/>
    <s v="AINST0416132"/>
    <s v="RITM0246210"/>
    <x v="6"/>
    <x v="0"/>
  </r>
  <r>
    <x v="1778"/>
    <s v="AINST0418306"/>
    <s v="INC0531077"/>
    <x v="1"/>
    <x v="0"/>
  </r>
  <r>
    <x v="1779"/>
    <s v="AINST0418231"/>
    <s v="INC0531215"/>
    <x v="19"/>
    <x v="0"/>
  </r>
  <r>
    <x v="1780"/>
    <s v="AINST0415917"/>
    <s v="INC0529584"/>
    <x v="17"/>
    <x v="0"/>
  </r>
  <r>
    <x v="1781"/>
    <s v="AINST0418419"/>
    <s v="INC0531481"/>
    <x v="10"/>
    <x v="0"/>
  </r>
  <r>
    <x v="1782"/>
    <s v="AINST0416454"/>
    <s v="INC0529947"/>
    <x v="14"/>
    <x v="0"/>
  </r>
  <r>
    <x v="1783"/>
    <s v="AINST0418453"/>
    <s v="INC0531520"/>
    <x v="38"/>
    <x v="0"/>
  </r>
  <r>
    <x v="1784"/>
    <s v="AINST0416167"/>
    <s v="INC0529846"/>
    <x v="17"/>
    <x v="0"/>
  </r>
  <r>
    <x v="1785"/>
    <s v="AINST0418583"/>
    <s v="RITM0247402"/>
    <x v="2"/>
    <x v="0"/>
  </r>
  <r>
    <x v="1786"/>
    <s v="AINST0418517"/>
    <s v="RITM0247392"/>
    <x v="2"/>
    <x v="0"/>
  </r>
  <r>
    <x v="1787"/>
    <s v="AINST0418612"/>
    <s v="INC0531732"/>
    <x v="18"/>
    <x v="0"/>
  </r>
  <r>
    <x v="1788"/>
    <s v="AINST0418438"/>
    <s v="INC0530901"/>
    <x v="11"/>
    <x v="0"/>
  </r>
  <r>
    <x v="1789"/>
    <s v="AINST0418548"/>
    <s v="INC0531649"/>
    <x v="17"/>
    <x v="0"/>
  </r>
  <r>
    <x v="1790"/>
    <s v="AINST0418089"/>
    <s v="INC0530922"/>
    <x v="11"/>
    <x v="0"/>
  </r>
  <r>
    <x v="1791"/>
    <s v="AINST0418214"/>
    <s v="INC0531179"/>
    <x v="3"/>
    <x v="0"/>
  </r>
  <r>
    <x v="1792"/>
    <s v="AINST0418040"/>
    <s v="INC0530904"/>
    <x v="38"/>
    <x v="0"/>
  </r>
  <r>
    <x v="1793"/>
    <s v="AINST0418618"/>
    <s v="RITM0247413"/>
    <x v="4"/>
    <x v="0"/>
  </r>
  <r>
    <x v="1794"/>
    <s v="AINST0416006"/>
    <s v="INC0529228"/>
    <x v="6"/>
    <x v="0"/>
  </r>
  <r>
    <x v="1795"/>
    <s v="AINST0418621"/>
    <s v="RITM0247273"/>
    <x v="4"/>
    <x v="0"/>
  </r>
  <r>
    <x v="1796"/>
    <s v="AINST0418623"/>
    <s v="INC0531752"/>
    <x v="38"/>
    <x v="0"/>
  </r>
  <r>
    <x v="1797"/>
    <s v="AINST0418511"/>
    <s v="INC0531590"/>
    <x v="4"/>
    <x v="0"/>
  </r>
  <r>
    <x v="1798"/>
    <s v="AINST0418060"/>
    <s v="INC0530927"/>
    <x v="1"/>
    <x v="0"/>
  </r>
  <r>
    <x v="1799"/>
    <s v="AINST0418280"/>
    <s v="INC0531288"/>
    <x v="2"/>
    <x v="0"/>
  </r>
  <r>
    <x v="1800"/>
    <s v="AINST0418616"/>
    <s v="RITM0247411"/>
    <x v="4"/>
    <x v="0"/>
  </r>
  <r>
    <x v="1801"/>
    <s v="AINST0418088"/>
    <s v="INC0530954"/>
    <x v="38"/>
    <x v="0"/>
  </r>
  <r>
    <x v="1802"/>
    <s v="AINST0418442"/>
    <s v="INC0531439"/>
    <x v="38"/>
    <x v="0"/>
  </r>
  <r>
    <x v="1803"/>
    <s v="AINST0418638"/>
    <s v="RITM0247424"/>
    <x v="4"/>
    <x v="0"/>
  </r>
  <r>
    <x v="1804"/>
    <s v="AINST0418215"/>
    <s v="INC0531185"/>
    <x v="17"/>
    <x v="0"/>
  </r>
  <r>
    <x v="1805"/>
    <s v="AINST0418580"/>
    <s v="INC0531702"/>
    <x v="17"/>
    <x v="0"/>
  </r>
  <r>
    <x v="1806"/>
    <s v="AINST0418641"/>
    <s v="RITM0247427"/>
    <x v="17"/>
    <x v="0"/>
  </r>
  <r>
    <x v="1807"/>
    <s v="AINST0418688"/>
    <s v="RITM0247439"/>
    <x v="1"/>
    <x v="0"/>
  </r>
  <r>
    <x v="1808"/>
    <s v="AINST0414439"/>
    <s v="RITM0245637"/>
    <x v="17"/>
    <x v="0"/>
  </r>
  <r>
    <x v="1809"/>
    <s v="AINST0418446"/>
    <s v="INC0531530"/>
    <x v="38"/>
    <x v="0"/>
  </r>
  <r>
    <x v="1810"/>
    <s v="AINST0418737"/>
    <s v="INC0531801"/>
    <x v="10"/>
    <x v="0"/>
  </r>
  <r>
    <x v="1811"/>
    <s v="AINST0418284"/>
    <s v="INC0531291"/>
    <x v="10"/>
    <x v="0"/>
  </r>
  <r>
    <x v="1812"/>
    <s v="AINST0418752"/>
    <s v="RITM0247479"/>
    <x v="10"/>
    <x v="0"/>
  </r>
  <r>
    <x v="1813"/>
    <s v="AINST0418769"/>
    <s v="INC0531230"/>
    <x v="17"/>
    <x v="0"/>
  </r>
  <r>
    <x v="1814"/>
    <s v="AINST0418764"/>
    <s v="INC0531851"/>
    <x v="17"/>
    <x v="0"/>
  </r>
  <r>
    <x v="1815"/>
    <s v="AINST0418790"/>
    <s v="RITM0247500"/>
    <x v="4"/>
    <x v="0"/>
  </r>
  <r>
    <x v="1816"/>
    <s v="AINST0418777"/>
    <s v="RITM0247425"/>
    <x v="10"/>
    <x v="0"/>
  </r>
  <r>
    <x v="1817"/>
    <s v="AINST0418822"/>
    <s v="INC0531885"/>
    <x v="17"/>
    <x v="0"/>
  </r>
  <r>
    <x v="1818"/>
    <s v="AINST0418847"/>
    <s v="INC0531916"/>
    <x v="2"/>
    <x v="1"/>
  </r>
  <r>
    <x v="1819"/>
    <s v="AINST0418435"/>
    <s v="RITM0247108"/>
    <x v="4"/>
    <x v="0"/>
  </r>
  <r>
    <x v="1820"/>
    <s v="AINST0418892"/>
    <s v="RITM0247548"/>
    <x v="2"/>
    <x v="0"/>
  </r>
  <r>
    <x v="1821"/>
    <s v="AINST0418907"/>
    <s v="INC0531964"/>
    <x v="10"/>
    <x v="0"/>
  </r>
  <r>
    <x v="1822"/>
    <s v="AINST0418915"/>
    <s v="RITM0247469"/>
    <x v="2"/>
    <x v="0"/>
  </r>
  <r>
    <x v="1823"/>
    <s v="AINST0418949"/>
    <s v="RITM0247575"/>
    <x v="1"/>
    <x v="0"/>
  </r>
  <r>
    <x v="1824"/>
    <s v="AINST0418202"/>
    <s v="INC0531168"/>
    <x v="3"/>
    <x v="0"/>
  </r>
  <r>
    <x v="1825"/>
    <s v="AINST0418100"/>
    <s v="INC0531001"/>
    <x v="38"/>
    <x v="0"/>
  </r>
  <r>
    <x v="1826"/>
    <s v="AINST0418411"/>
    <s v="INC0531467"/>
    <x v="17"/>
    <x v="0"/>
  </r>
  <r>
    <x v="1827"/>
    <s v="AINST0418427"/>
    <s v="RITM0246830"/>
    <x v="4"/>
    <x v="0"/>
  </r>
  <r>
    <x v="1828"/>
    <s v="AINST0418967"/>
    <s v="RITM0247593"/>
    <x v="11"/>
    <x v="0"/>
  </r>
  <r>
    <x v="1829"/>
    <s v="AINST0418981"/>
    <s v="INC0532021"/>
    <x v="4"/>
    <x v="0"/>
  </r>
  <r>
    <x v="1830"/>
    <s v="AINST0418976"/>
    <s v="INC0532026"/>
    <x v="2"/>
    <x v="0"/>
  </r>
  <r>
    <x v="1831"/>
    <s v="AINST0418634"/>
    <s v="RITM0247213"/>
    <x v="3"/>
    <x v="1"/>
  </r>
  <r>
    <x v="1832"/>
    <s v="AINST0419009"/>
    <s v="INC0531881"/>
    <x v="2"/>
    <x v="0"/>
  </r>
  <r>
    <x v="1833"/>
    <s v="AINST0419004"/>
    <s v="INC0532055"/>
    <x v="10"/>
    <x v="0"/>
  </r>
  <r>
    <x v="1834"/>
    <s v="AINST0418999"/>
    <s v="INC0532048"/>
    <x v="1"/>
    <x v="0"/>
  </r>
  <r>
    <x v="1835"/>
    <s v="AINST0419010"/>
    <s v="INC0532032"/>
    <x v="2"/>
    <x v="0"/>
  </r>
  <r>
    <x v="1836"/>
    <s v="AINST0419065"/>
    <s v="INC0532087"/>
    <x v="10"/>
    <x v="0"/>
  </r>
  <r>
    <x v="1837"/>
    <s v="AINST0419167"/>
    <s v="RITM0247729"/>
    <x v="3"/>
    <x v="0"/>
  </r>
  <r>
    <x v="1838"/>
    <s v="AINST0418911"/>
    <s v="RITM0247550"/>
    <x v="2"/>
    <x v="0"/>
  </r>
  <r>
    <x v="1839"/>
    <s v="AINST0418459"/>
    <s v="RITM0247240"/>
    <x v="4"/>
    <x v="0"/>
  </r>
  <r>
    <x v="1840"/>
    <s v="AINST0417832"/>
    <s v="RITM0247105"/>
    <x v="3"/>
    <x v="0"/>
  </r>
  <r>
    <x v="1841"/>
    <s v="AINST0418454"/>
    <s v="INC0531546"/>
    <x v="6"/>
    <x v="0"/>
  </r>
  <r>
    <x v="1842"/>
    <s v="AINST0416662"/>
    <s v="INC0530032"/>
    <x v="8"/>
    <x v="0"/>
  </r>
  <r>
    <x v="1843"/>
    <s v="AINST0419125"/>
    <s v="INC0532133"/>
    <x v="10"/>
    <x v="0"/>
  </r>
  <r>
    <x v="1844"/>
    <s v="AINST0419280"/>
    <s v="INC0532234"/>
    <x v="14"/>
    <x v="0"/>
  </r>
  <r>
    <x v="1845"/>
    <s v="AINST0419292"/>
    <s v="RITM0247800"/>
    <x v="10"/>
    <x v="0"/>
  </r>
  <r>
    <x v="1846"/>
    <s v="AINST0419321"/>
    <s v="RITM0247842"/>
    <x v="10"/>
    <x v="0"/>
  </r>
  <r>
    <x v="1847"/>
    <s v="AINST0419334"/>
    <s v="RITM0247851"/>
    <x v="10"/>
    <x v="0"/>
  </r>
  <r>
    <x v="1848"/>
    <s v="AINST0416032"/>
    <s v="INC0529734"/>
    <x v="2"/>
    <x v="0"/>
  </r>
  <r>
    <x v="1849"/>
    <s v="AINST0419340"/>
    <s v="RITM0247858"/>
    <x v="11"/>
    <x v="0"/>
  </r>
  <r>
    <x v="1850"/>
    <s v="AINST0419347"/>
    <s v="RITM0247866"/>
    <x v="1"/>
    <x v="0"/>
  </r>
  <r>
    <x v="1851"/>
    <s v="AINST0419000"/>
    <s v="INC0532041"/>
    <x v="4"/>
    <x v="0"/>
  </r>
  <r>
    <x v="1852"/>
    <s v="AINST0419368"/>
    <s v="RITM0247888"/>
    <x v="10"/>
    <x v="0"/>
  </r>
  <r>
    <x v="1853"/>
    <s v="AINST0419327"/>
    <s v="RITM0247528"/>
    <x v="3"/>
    <x v="0"/>
  </r>
  <r>
    <x v="1854"/>
    <s v="AINST0419288"/>
    <s v="RITM0247721"/>
    <x v="10"/>
    <x v="0"/>
  </r>
  <r>
    <x v="1855"/>
    <s v="AINST0416772"/>
    <s v="INC0530230"/>
    <x v="6"/>
    <x v="0"/>
  </r>
  <r>
    <x v="1856"/>
    <s v="AINST0416846"/>
    <s v="INC0530358"/>
    <x v="10"/>
    <x v="0"/>
  </r>
  <r>
    <x v="1857"/>
    <s v="AINST0419420"/>
    <s v="RITM0247920"/>
    <x v="11"/>
    <x v="0"/>
  </r>
  <r>
    <x v="1858"/>
    <s v="AINST0419424"/>
    <s v="RITM0247930"/>
    <x v="11"/>
    <x v="0"/>
  </r>
  <r>
    <x v="1859"/>
    <s v="AINST0419443"/>
    <s v="RITM0247950"/>
    <x v="1"/>
    <x v="0"/>
  </r>
  <r>
    <x v="1860"/>
    <s v="AINST0418465"/>
    <s v="RITM0247296"/>
    <x v="4"/>
    <x v="0"/>
  </r>
  <r>
    <x v="1861"/>
    <s v="AINST0419219"/>
    <s v="INC0532181"/>
    <x v="10"/>
    <x v="1"/>
  </r>
  <r>
    <x v="1862"/>
    <s v="AINST0416757"/>
    <s v="INC0530242"/>
    <x v="10"/>
    <x v="0"/>
  </r>
  <r>
    <x v="1863"/>
    <s v="AINST0416940"/>
    <s v="INC0530447"/>
    <x v="17"/>
    <x v="0"/>
  </r>
  <r>
    <x v="1864"/>
    <s v="AINST0419548"/>
    <s v="INC0532276"/>
    <x v="8"/>
    <x v="0"/>
  </r>
  <r>
    <x v="1865"/>
    <s v="AINST0417291"/>
    <s v="RITM0246590"/>
    <x v="6"/>
    <x v="0"/>
  </r>
  <r>
    <x v="1866"/>
    <s v="AINST0416869"/>
    <s v="INC0530383"/>
    <x v="6"/>
    <x v="0"/>
  </r>
  <r>
    <x v="1867"/>
    <s v="AINST0419801"/>
    <s v="INC0532711"/>
    <x v="9"/>
    <x v="0"/>
  </r>
  <r>
    <x v="1868"/>
    <s v="AINST0418077"/>
    <s v="INC0530959"/>
    <x v="6"/>
    <x v="0"/>
  </r>
  <r>
    <x v="1869"/>
    <s v="AINST0419743"/>
    <s v="INC0532593"/>
    <x v="4"/>
    <x v="0"/>
  </r>
  <r>
    <x v="1870"/>
    <s v="AINST0419813"/>
    <s v="INC0532728"/>
    <x v="11"/>
    <x v="0"/>
  </r>
  <r>
    <x v="1871"/>
    <s v="AINST0417179"/>
    <s v="RITM0246759"/>
    <x v="1"/>
    <x v="0"/>
  </r>
  <r>
    <x v="1872"/>
    <s v="AINST0419694"/>
    <s v="INC0532472"/>
    <x v="3"/>
    <x v="0"/>
  </r>
  <r>
    <x v="1873"/>
    <s v="AINST0417203"/>
    <s v="INC0530093"/>
    <x v="11"/>
    <x v="0"/>
  </r>
  <r>
    <x v="1874"/>
    <s v="AINST0419723"/>
    <s v="INC0532586"/>
    <x v="3"/>
    <x v="0"/>
  </r>
  <r>
    <x v="1875"/>
    <s v="AINST0419405"/>
    <s v="RITM0247761"/>
    <x v="10"/>
    <x v="0"/>
  </r>
  <r>
    <x v="1876"/>
    <s v="AINST0419475"/>
    <s v="RITM0247680"/>
    <x v="10"/>
    <x v="0"/>
  </r>
  <r>
    <x v="1877"/>
    <s v="AINST0419830"/>
    <s v="INC0532746"/>
    <x v="1"/>
    <x v="0"/>
  </r>
  <r>
    <x v="1878"/>
    <s v="AINST0419848"/>
    <s v="RITM0248067"/>
    <x v="10"/>
    <x v="0"/>
  </r>
  <r>
    <x v="1879"/>
    <s v="AINST0419497"/>
    <s v="RITM0247765"/>
    <x v="3"/>
    <x v="0"/>
  </r>
  <r>
    <x v="1880"/>
    <s v="AINST0419508"/>
    <s v="RITM0247766"/>
    <x v="10"/>
    <x v="0"/>
  </r>
  <r>
    <x v="1881"/>
    <s v="AINST0419750"/>
    <s v="INC0531958"/>
    <x v="2"/>
    <x v="0"/>
  </r>
  <r>
    <x v="1882"/>
    <s v="AINST0418913"/>
    <s v="RITM0247524"/>
    <x v="10"/>
    <x v="0"/>
  </r>
  <r>
    <x v="1883"/>
    <s v="AINST0419979"/>
    <s v="INC0532842"/>
    <x v="10"/>
    <x v="0"/>
  </r>
  <r>
    <x v="1884"/>
    <s v="AINST0420044"/>
    <s v="INC0532904"/>
    <x v="10"/>
    <x v="0"/>
  </r>
  <r>
    <x v="1885"/>
    <s v="AINST0419620"/>
    <s v="INC0532320"/>
    <x v="1"/>
    <x v="0"/>
  </r>
  <r>
    <x v="1886"/>
    <s v="AINST0420047"/>
    <s v="RITM0248150"/>
    <x v="1"/>
    <x v="0"/>
  </r>
  <r>
    <x v="1887"/>
    <s v="AINST0420079"/>
    <s v="INC0532799"/>
    <x v="38"/>
    <x v="1"/>
  </r>
  <r>
    <x v="1888"/>
    <s v="AINST0420032"/>
    <s v="RITM0247769"/>
    <x v="1"/>
    <x v="0"/>
  </r>
  <r>
    <x v="1889"/>
    <s v="AINST0419670"/>
    <s v="INC0532461"/>
    <x v="13"/>
    <x v="0"/>
  </r>
  <r>
    <x v="1890"/>
    <s v="AINST0419899"/>
    <s v="INC0532806"/>
    <x v="10"/>
    <x v="0"/>
  </r>
  <r>
    <x v="1891"/>
    <s v="AINST0417461"/>
    <s v="RITM0246175"/>
    <x v="17"/>
    <x v="0"/>
  </r>
  <r>
    <x v="1892"/>
    <s v="AINST0420091"/>
    <s v="RITM0247745"/>
    <x v="3"/>
    <x v="0"/>
  </r>
  <r>
    <x v="1893"/>
    <s v="AINST0420062"/>
    <s v="INC0532780"/>
    <x v="10"/>
    <x v="0"/>
  </r>
  <r>
    <x v="1894"/>
    <s v="AINST0420164"/>
    <s v="INC0533052"/>
    <x v="1"/>
    <x v="0"/>
  </r>
  <r>
    <x v="1895"/>
    <s v="AINST0419757"/>
    <s v="INC0531951"/>
    <x v="4"/>
    <x v="0"/>
  </r>
  <r>
    <x v="1896"/>
    <s v="AINST0420175"/>
    <s v="INC0533023"/>
    <x v="1"/>
    <x v="0"/>
  </r>
  <r>
    <x v="1897"/>
    <s v="AINST0420188"/>
    <s v="INC0533031"/>
    <x v="3"/>
    <x v="0"/>
  </r>
  <r>
    <x v="1898"/>
    <s v="AINST0420205"/>
    <s v="RITM0247993"/>
    <x v="6"/>
    <x v="0"/>
  </r>
  <r>
    <x v="1899"/>
    <s v="AINST0420251"/>
    <s v="INC0533102"/>
    <x v="38"/>
    <x v="0"/>
  </r>
  <r>
    <x v="1900"/>
    <s v="AINST0420320"/>
    <s v="INC0533151"/>
    <x v="10"/>
    <x v="0"/>
  </r>
  <r>
    <x v="1901"/>
    <s v="AINST0420398"/>
    <s v="RITM0248318"/>
    <x v="10"/>
    <x v="0"/>
  </r>
  <r>
    <x v="1902"/>
    <s v="AINST0420345"/>
    <s v="RITM0248304"/>
    <x v="1"/>
    <x v="0"/>
  </r>
  <r>
    <x v="1903"/>
    <s v="AINST0419811"/>
    <s v="INC0532272"/>
    <x v="11"/>
    <x v="0"/>
  </r>
  <r>
    <x v="1904"/>
    <s v="AINST0420432"/>
    <s v="INC0533232"/>
    <x v="10"/>
    <x v="0"/>
  </r>
  <r>
    <x v="1905"/>
    <s v="AINST0420461"/>
    <s v="INC0533247"/>
    <x v="0"/>
    <x v="0"/>
  </r>
  <r>
    <x v="1906"/>
    <s v="AINST0417935"/>
    <s v="RITM0247232"/>
    <x v="2"/>
    <x v="0"/>
  </r>
  <r>
    <x v="1907"/>
    <s v="AINST0418001"/>
    <s v="RITM0247319"/>
    <x v="3"/>
    <x v="0"/>
  </r>
  <r>
    <x v="1908"/>
    <s v="AINST0417169"/>
    <s v="RITM0246732"/>
    <x v="4"/>
    <x v="0"/>
  </r>
  <r>
    <x v="1909"/>
    <s v="AINST0420435"/>
    <s v="RITM0247773"/>
    <x v="4"/>
    <x v="0"/>
  </r>
  <r>
    <x v="1910"/>
    <s v="AINST0420385"/>
    <s v="INC0533194"/>
    <x v="1"/>
    <x v="0"/>
  </r>
  <r>
    <x v="1911"/>
    <s v="AINST0418020"/>
    <s v="RITM0246819"/>
    <x v="3"/>
    <x v="0"/>
  </r>
  <r>
    <x v="1912"/>
    <s v="AINST0420503"/>
    <s v="RITM0248376"/>
    <x v="11"/>
    <x v="0"/>
  </r>
  <r>
    <x v="1913"/>
    <s v="AINST0420518"/>
    <s v="INC0531641"/>
    <x v="11"/>
    <x v="0"/>
  </r>
  <r>
    <x v="1914"/>
    <s v="AINST0420500"/>
    <s v="RITM0248373"/>
    <x v="11"/>
    <x v="0"/>
  </r>
  <r>
    <x v="1915"/>
    <s v="AINST0420534"/>
    <s v="INC0533225"/>
    <x v="11"/>
    <x v="0"/>
  </r>
  <r>
    <x v="1916"/>
    <s v="AINST0420541"/>
    <s v="INC0533303"/>
    <x v="3"/>
    <x v="0"/>
  </r>
  <r>
    <x v="1917"/>
    <s v="AINST0420556"/>
    <s v="RITM0247941"/>
    <x v="11"/>
    <x v="0"/>
  </r>
  <r>
    <x v="1918"/>
    <s v="AINST0420626"/>
    <s v="RITM0248441"/>
    <x v="1"/>
    <x v="0"/>
  </r>
  <r>
    <x v="1919"/>
    <s v="AINST0420581"/>
    <s v="RITM0248408"/>
    <x v="11"/>
    <x v="0"/>
  </r>
  <r>
    <x v="1920"/>
    <s v="AINST0420630"/>
    <s v="INC0533230"/>
    <x v="3"/>
    <x v="0"/>
  </r>
  <r>
    <x v="1921"/>
    <s v="AINST0420651"/>
    <s v="RITM0248455"/>
    <x v="11"/>
    <x v="0"/>
  </r>
  <r>
    <x v="1922"/>
    <s v="AINST0420629"/>
    <s v="INC0532656"/>
    <x v="3"/>
    <x v="0"/>
  </r>
  <r>
    <x v="1923"/>
    <s v="AINST0420404"/>
    <s v="RITM0248174"/>
    <x v="10"/>
    <x v="0"/>
  </r>
  <r>
    <x v="1924"/>
    <s v="AINST0420691"/>
    <s v="INC0533177"/>
    <x v="1"/>
    <x v="0"/>
  </r>
  <r>
    <x v="1925"/>
    <s v="AINST0420591"/>
    <s v="RITM0248417"/>
    <x v="4"/>
    <x v="0"/>
  </r>
  <r>
    <x v="1926"/>
    <s v="AINST0417878"/>
    <s v="RITM0245336"/>
    <x v="2"/>
    <x v="0"/>
  </r>
  <r>
    <x v="1927"/>
    <s v="AINST0420734"/>
    <s v="INC0533428"/>
    <x v="10"/>
    <x v="0"/>
  </r>
  <r>
    <x v="1928"/>
    <s v="AINST0420722"/>
    <s v="RITM0248323"/>
    <x v="10"/>
    <x v="0"/>
  </r>
  <r>
    <x v="1929"/>
    <s v="AINST0418108"/>
    <s v="INC0530596"/>
    <x v="17"/>
    <x v="0"/>
  </r>
  <r>
    <x v="1930"/>
    <s v="AINST0418165"/>
    <s v="INC0531107"/>
    <x v="2"/>
    <x v="0"/>
  </r>
  <r>
    <x v="1931"/>
    <s v="AINST0418086"/>
    <s v="INC0530970"/>
    <x v="2"/>
    <x v="0"/>
  </r>
  <r>
    <x v="1932"/>
    <s v="AINST0418005"/>
    <s v="RITM0247340"/>
    <x v="3"/>
    <x v="0"/>
  </r>
  <r>
    <x v="1933"/>
    <s v="AINST0420536"/>
    <s v="INC0533185"/>
    <x v="10"/>
    <x v="0"/>
  </r>
  <r>
    <x v="1934"/>
    <s v="AINST0420688"/>
    <s v="INC0533409"/>
    <x v="10"/>
    <x v="0"/>
  </r>
  <r>
    <x v="1935"/>
    <s v="AINST0420803"/>
    <s v="RITM0248392"/>
    <x v="11"/>
    <x v="0"/>
  </r>
  <r>
    <x v="1936"/>
    <s v="AINST0418282"/>
    <s v="INC0531305"/>
    <x v="6"/>
    <x v="0"/>
  </r>
  <r>
    <x v="1937"/>
    <s v="AINST0419692"/>
    <s v="INC0532486"/>
    <x v="4"/>
    <x v="0"/>
  </r>
  <r>
    <x v="1938"/>
    <s v="AINST0419907"/>
    <s v="INC0532804"/>
    <x v="11"/>
    <x v="0"/>
  </r>
  <r>
    <x v="1939"/>
    <s v="AINST0420217"/>
    <s v="INC0533051"/>
    <x v="10"/>
    <x v="0"/>
  </r>
  <r>
    <x v="1940"/>
    <s v="AINST0420816"/>
    <s v="RITM0248454"/>
    <x v="11"/>
    <x v="0"/>
  </r>
  <r>
    <x v="1941"/>
    <s v="AINST0420814"/>
    <s v="RITM0248452"/>
    <x v="11"/>
    <x v="0"/>
  </r>
  <r>
    <x v="1942"/>
    <s v="AINST0420815"/>
    <s v="RITM0248453"/>
    <x v="11"/>
    <x v="0"/>
  </r>
  <r>
    <x v="1943"/>
    <s v="AINST0420813"/>
    <s v="RITM0248450"/>
    <x v="11"/>
    <x v="0"/>
  </r>
  <r>
    <x v="1944"/>
    <s v="AINST0420812"/>
    <s v="RITM0248449"/>
    <x v="11"/>
    <x v="0"/>
  </r>
  <r>
    <x v="1945"/>
    <s v="AINST0420811"/>
    <s v="RITM0248447"/>
    <x v="11"/>
    <x v="0"/>
  </r>
  <r>
    <x v="1946"/>
    <s v="AINST0420837"/>
    <s v="RITM0248557"/>
    <x v="6"/>
    <x v="0"/>
  </r>
  <r>
    <x v="1947"/>
    <s v="AINST0420866"/>
    <s v="RITM0247790"/>
    <x v="3"/>
    <x v="0"/>
  </r>
  <r>
    <x v="1948"/>
    <s v="AINST0420892"/>
    <s v="INC0533478"/>
    <x v="8"/>
    <x v="0"/>
  </r>
  <r>
    <x v="1949"/>
    <s v="AINST0420897"/>
    <s v="RITM0248477"/>
    <x v="3"/>
    <x v="0"/>
  </r>
  <r>
    <x v="1950"/>
    <s v="AINST0420858"/>
    <s v="RITM0248513"/>
    <x v="11"/>
    <x v="0"/>
  </r>
  <r>
    <x v="1951"/>
    <s v="AINST0420928"/>
    <s v="RITM0247694"/>
    <x v="11"/>
    <x v="0"/>
  </r>
  <r>
    <x v="1952"/>
    <s v="AINST0418238"/>
    <s v="INC0531229"/>
    <x v="4"/>
    <x v="0"/>
  </r>
  <r>
    <x v="1953"/>
    <s v="AINST0420948"/>
    <s v="RITM0248652"/>
    <x v="17"/>
    <x v="0"/>
  </r>
  <r>
    <x v="1954"/>
    <s v="AINST0420972"/>
    <s v="RITM0248165"/>
    <x v="6"/>
    <x v="0"/>
  </r>
  <r>
    <x v="1955"/>
    <s v="AINST0420861"/>
    <s v="RITM0248073"/>
    <x v="3"/>
    <x v="0"/>
  </r>
  <r>
    <x v="1956"/>
    <s v="AINST0421020"/>
    <s v="RITM0248598"/>
    <x v="11"/>
    <x v="0"/>
  </r>
  <r>
    <x v="1957"/>
    <s v="AINST0421005"/>
    <s v="RITM0248472"/>
    <x v="4"/>
    <x v="0"/>
  </r>
  <r>
    <x v="1958"/>
    <s v="AINST0421074"/>
    <s v="INC0533533"/>
    <x v="25"/>
    <x v="0"/>
  </r>
  <r>
    <x v="1959"/>
    <s v="AINST0421075"/>
    <s v="INC0533530"/>
    <x v="8"/>
    <x v="0"/>
  </r>
  <r>
    <x v="1960"/>
    <s v="AINST0421086"/>
    <s v="INC0533559"/>
    <x v="17"/>
    <x v="0"/>
  </r>
  <r>
    <x v="1961"/>
    <s v="AINST0418587"/>
    <s v="INC0530867"/>
    <x v="17"/>
    <x v="0"/>
  </r>
  <r>
    <x v="1962"/>
    <s v="AINST0421156"/>
    <s v="INC0533652"/>
    <x v="1"/>
    <x v="0"/>
  </r>
  <r>
    <x v="1963"/>
    <s v="AINST0421167"/>
    <s v="INC0533682"/>
    <x v="4"/>
    <x v="0"/>
  </r>
  <r>
    <x v="1964"/>
    <s v="AINST0421119"/>
    <s v="INC0533600"/>
    <x v="1"/>
    <x v="0"/>
  </r>
  <r>
    <x v="1965"/>
    <s v="AINST0421071"/>
    <s v="INC0533511"/>
    <x v="23"/>
    <x v="0"/>
  </r>
  <r>
    <x v="1966"/>
    <s v="AINST0421151"/>
    <s v="INC0533642"/>
    <x v="10"/>
    <x v="0"/>
  </r>
  <r>
    <x v="1967"/>
    <s v="AINST0421231"/>
    <s v="INC0533767"/>
    <x v="8"/>
    <x v="0"/>
  </r>
  <r>
    <x v="1968"/>
    <s v="AINST0421270"/>
    <s v="INC0533847"/>
    <x v="23"/>
    <x v="0"/>
  </r>
  <r>
    <x v="1969"/>
    <s v="AINST0418806"/>
    <s v="RITM0247506"/>
    <x v="4"/>
    <x v="0"/>
  </r>
  <r>
    <x v="1970"/>
    <s v="AINST0421320"/>
    <s v="INC0533912"/>
    <x v="1"/>
    <x v="0"/>
  </r>
  <r>
    <x v="1971"/>
    <s v="AINST0418510"/>
    <s v="INC0531604"/>
    <x v="17"/>
    <x v="0"/>
  </r>
  <r>
    <x v="1972"/>
    <s v="AINST0418533"/>
    <s v="INC0531640"/>
    <x v="1"/>
    <x v="0"/>
  </r>
  <r>
    <x v="1973"/>
    <s v="AINST0421338"/>
    <s v="INC0533982"/>
    <x v="10"/>
    <x v="0"/>
  </r>
  <r>
    <x v="1974"/>
    <s v="AINST0421439"/>
    <s v="INC0534147"/>
    <x v="9"/>
    <x v="0"/>
  </r>
  <r>
    <x v="1975"/>
    <s v="AINST0421398"/>
    <s v="INC0534058"/>
    <x v="1"/>
    <x v="0"/>
  </r>
  <r>
    <x v="1976"/>
    <s v="AINST0418941"/>
    <s v="INC0532000"/>
    <x v="25"/>
    <x v="0"/>
  </r>
  <r>
    <x v="1977"/>
    <s v="AINST0419185"/>
    <s v="INC0532192"/>
    <x v="10"/>
    <x v="0"/>
  </r>
  <r>
    <x v="1978"/>
    <s v="AINST0421024"/>
    <s v="RITM0248621"/>
    <x v="11"/>
    <x v="0"/>
  </r>
  <r>
    <x v="1979"/>
    <s v="AINST0418717"/>
    <s v="RITM0247454"/>
    <x v="1"/>
    <x v="0"/>
  </r>
  <r>
    <x v="1980"/>
    <s v="AINST0421141"/>
    <s v="INC0533616"/>
    <x v="10"/>
    <x v="0"/>
  </r>
  <r>
    <x v="1981"/>
    <s v="AINST0418486"/>
    <s v="INC0531495"/>
    <x v="11"/>
    <x v="0"/>
  </r>
  <r>
    <x v="1982"/>
    <s v="AINST0418479"/>
    <s v="INC0531536"/>
    <x v="1"/>
    <x v="0"/>
  </r>
  <r>
    <x v="1983"/>
    <s v="AINST0418518"/>
    <s v="RITM0247393"/>
    <x v="4"/>
    <x v="0"/>
  </r>
  <r>
    <x v="1984"/>
    <s v="AINST0421442"/>
    <s v="RITM0248749"/>
    <x v="3"/>
    <x v="0"/>
  </r>
  <r>
    <x v="1985"/>
    <s v="AINST0418783"/>
    <s v="RITM0247496"/>
    <x v="2"/>
    <x v="0"/>
  </r>
  <r>
    <x v="1986"/>
    <s v="AINST0418508"/>
    <s v="INC0531572"/>
    <x v="10"/>
    <x v="0"/>
  </r>
  <r>
    <x v="1987"/>
    <s v="AINST0421286"/>
    <s v="INC0533903"/>
    <x v="38"/>
    <x v="0"/>
  </r>
  <r>
    <x v="1988"/>
    <s v="AINST0421101"/>
    <s v="INC0533563"/>
    <x v="38"/>
    <x v="0"/>
  </r>
  <r>
    <x v="1989"/>
    <s v="AINST0421448"/>
    <s v="INC0534165"/>
    <x v="1"/>
    <x v="0"/>
  </r>
  <r>
    <x v="1990"/>
    <s v="AINST0419873"/>
    <s v="RITM0248071"/>
    <x v="1"/>
    <x v="0"/>
  </r>
  <r>
    <x v="1991"/>
    <s v="AINST0421460"/>
    <s v="RITM0248764"/>
    <x v="1"/>
    <x v="0"/>
  </r>
  <r>
    <x v="1992"/>
    <s v="AINST0418798"/>
    <s v="RITM0247487"/>
    <x v="3"/>
    <x v="0"/>
  </r>
  <r>
    <x v="1993"/>
    <s v="AINST0421508"/>
    <s v="INC0534212"/>
    <x v="38"/>
    <x v="0"/>
  </r>
  <r>
    <x v="1994"/>
    <s v="AINST0421550"/>
    <s v="INC0534224"/>
    <x v="1"/>
    <x v="0"/>
  </r>
  <r>
    <x v="1995"/>
    <s v="AINST0421555"/>
    <s v="RITM0248813"/>
    <x v="10"/>
    <x v="0"/>
  </r>
  <r>
    <x v="1996"/>
    <s v="AINST0421574"/>
    <s v="INC0534266"/>
    <x v="4"/>
    <x v="0"/>
  </r>
  <r>
    <x v="1997"/>
    <s v="AINST0421551"/>
    <s v="INC0534225"/>
    <x v="38"/>
    <x v="0"/>
  </r>
  <r>
    <x v="1998"/>
    <s v="AINST0421001"/>
    <s v="RITM0246663"/>
    <x v="11"/>
    <x v="1"/>
  </r>
  <r>
    <x v="1999"/>
    <s v="AINST0421083"/>
    <s v="INC0533551"/>
    <x v="38"/>
    <x v="0"/>
  </r>
  <r>
    <x v="2000"/>
    <s v="AINST0421590"/>
    <s v="RITM0248834"/>
    <x v="1"/>
    <x v="0"/>
  </r>
  <r>
    <x v="2001"/>
    <s v="AINST0419115"/>
    <s v="INC0532143"/>
    <x v="17"/>
    <x v="0"/>
  </r>
  <r>
    <x v="2002"/>
    <s v="AINST0421202"/>
    <s v="INC0533635"/>
    <x v="11"/>
    <x v="0"/>
  </r>
  <r>
    <x v="2003"/>
    <s v="AINST0421613"/>
    <s v="INC0534292"/>
    <x v="10"/>
    <x v="0"/>
  </r>
  <r>
    <x v="2004"/>
    <s v="AINST0421434"/>
    <s v="INC0534128"/>
    <x v="18"/>
    <x v="0"/>
  </r>
  <r>
    <x v="2005"/>
    <s v="AINST0421684"/>
    <s v="RITM0248866"/>
    <x v="1"/>
    <x v="0"/>
  </r>
  <r>
    <x v="2006"/>
    <s v="AINST0418931"/>
    <s v="INC0531984"/>
    <x v="3"/>
    <x v="0"/>
  </r>
  <r>
    <x v="2007"/>
    <s v="AINST0419335"/>
    <s v="RITM0247852"/>
    <x v="1"/>
    <x v="0"/>
  </r>
  <r>
    <x v="2008"/>
    <s v="AINST0421107"/>
    <s v="INC0533591"/>
    <x v="6"/>
    <x v="0"/>
  </r>
  <r>
    <x v="2009"/>
    <s v="AINST0421802"/>
    <s v="RITM0248904"/>
    <x v="1"/>
    <x v="0"/>
  </r>
  <r>
    <x v="2010"/>
    <s v="AINST0421789"/>
    <s v="RITM0248897"/>
    <x v="1"/>
    <x v="0"/>
  </r>
  <r>
    <x v="2011"/>
    <s v="AINST0421056"/>
    <s v="RITM0248512"/>
    <x v="10"/>
    <x v="0"/>
  </r>
  <r>
    <x v="2012"/>
    <s v="AINST0421595"/>
    <s v="RITM0248309"/>
    <x v="3"/>
    <x v="0"/>
  </r>
  <r>
    <x v="2013"/>
    <s v="AINST0421396"/>
    <s v="INC0534074"/>
    <x v="6"/>
    <x v="0"/>
  </r>
  <r>
    <x v="2014"/>
    <s v="AINST0421804"/>
    <s v="RITM0248421"/>
    <x v="2"/>
    <x v="0"/>
  </r>
  <r>
    <x v="2015"/>
    <s v="AINST0421842"/>
    <s v="RITM0248915"/>
    <x v="1"/>
    <x v="0"/>
  </r>
  <r>
    <x v="2016"/>
    <s v="AINST0421836"/>
    <s v="INC0534494"/>
    <x v="14"/>
    <x v="0"/>
  </r>
  <r>
    <x v="2017"/>
    <s v="AINST0417951"/>
    <s v="RITM0247307"/>
    <x v="2"/>
    <x v="0"/>
  </r>
  <r>
    <x v="2018"/>
    <s v="AINST0421855"/>
    <s v="RITM0248920"/>
    <x v="4"/>
    <x v="0"/>
  </r>
  <r>
    <x v="2019"/>
    <s v="AINST0421844"/>
    <s v="RITM0248798"/>
    <x v="2"/>
    <x v="0"/>
  </r>
  <r>
    <x v="2020"/>
    <s v="AINST0421886"/>
    <s v="RITM0248940"/>
    <x v="4"/>
    <x v="0"/>
  </r>
  <r>
    <x v="2021"/>
    <s v="AINST0420429"/>
    <s v="RITM0248213"/>
    <x v="4"/>
    <x v="0"/>
  </r>
  <r>
    <x v="2022"/>
    <s v="AINST0420434"/>
    <s v="RITM0248330"/>
    <x v="3"/>
    <x v="0"/>
  </r>
  <r>
    <x v="2023"/>
    <s v="AINST0420821"/>
    <s v="RITM0248489"/>
    <x v="3"/>
    <x v="0"/>
  </r>
  <r>
    <x v="2024"/>
    <s v="AINST0421906"/>
    <s v="INC0534542"/>
    <x v="38"/>
    <x v="0"/>
  </r>
  <r>
    <x v="2025"/>
    <s v="AINST0421953"/>
    <s v="INC0534607"/>
    <x v="14"/>
    <x v="0"/>
  </r>
  <r>
    <x v="2026"/>
    <s v="AINST0421813"/>
    <s v="RITM0248457"/>
    <x v="11"/>
    <x v="1"/>
  </r>
  <r>
    <x v="2027"/>
    <s v="AINST0421760"/>
    <s v="RITM0248886"/>
    <x v="6"/>
    <x v="0"/>
  </r>
  <r>
    <x v="2028"/>
    <s v="AINST0421950"/>
    <s v="RITM0248882"/>
    <x v="3"/>
    <x v="1"/>
  </r>
  <r>
    <x v="2029"/>
    <s v="AINST0421452"/>
    <s v="INC0534177"/>
    <x v="13"/>
    <x v="0"/>
  </r>
  <r>
    <x v="2030"/>
    <s v="AINST0421991"/>
    <s v="INC0534639"/>
    <x v="13"/>
    <x v="0"/>
  </r>
  <r>
    <x v="2031"/>
    <s v="AINST0422025"/>
    <s v="INC0534662"/>
    <x v="6"/>
    <x v="0"/>
  </r>
  <r>
    <x v="2032"/>
    <s v="AINST0421952"/>
    <s v="INC0531714"/>
    <x v="3"/>
    <x v="0"/>
  </r>
  <r>
    <x v="2033"/>
    <s v="AINST0422019"/>
    <s v="INC0534633"/>
    <x v="1"/>
    <x v="0"/>
  </r>
  <r>
    <x v="2034"/>
    <s v="AINST0421959"/>
    <s v="INC0534591"/>
    <x v="14"/>
    <x v="0"/>
  </r>
  <r>
    <x v="2035"/>
    <s v="AINST0421062"/>
    <s v="RITM0248584"/>
    <x v="10"/>
    <x v="0"/>
  </r>
  <r>
    <x v="2036"/>
    <s v="AINST0422052"/>
    <s v="RITM0249037"/>
    <x v="4"/>
    <x v="0"/>
  </r>
  <r>
    <x v="2037"/>
    <s v="AINST0422050"/>
    <s v="INC0534656"/>
    <x v="10"/>
    <x v="0"/>
  </r>
  <r>
    <x v="2038"/>
    <s v="AINST0418226"/>
    <s v="INC0531202"/>
    <x v="19"/>
    <x v="0"/>
  </r>
  <r>
    <x v="2039"/>
    <s v="AINST0422072"/>
    <s v="INC0534005"/>
    <x v="3"/>
    <x v="0"/>
  </r>
  <r>
    <x v="2040"/>
    <s v="AINST0422101"/>
    <s v="INC0534751"/>
    <x v="39"/>
    <x v="0"/>
  </r>
  <r>
    <x v="2041"/>
    <s v="AINST0419502"/>
    <s v="RITM0247979"/>
    <x v="10"/>
    <x v="0"/>
  </r>
  <r>
    <x v="2042"/>
    <s v="AINST0422021"/>
    <s v="INC0534651"/>
    <x v="3"/>
    <x v="0"/>
  </r>
  <r>
    <x v="2043"/>
    <s v="AINST0421805"/>
    <s v="RITM0248908"/>
    <x v="1"/>
    <x v="0"/>
  </r>
  <r>
    <x v="2044"/>
    <s v="AINST0422160"/>
    <s v="RITM0249113"/>
    <x v="2"/>
    <x v="0"/>
  </r>
  <r>
    <x v="2045"/>
    <s v="AINST0422102"/>
    <s v="INC0534739"/>
    <x v="39"/>
    <x v="0"/>
  </r>
  <r>
    <x v="2046"/>
    <s v="AINST0422223"/>
    <s v="INC0534825"/>
    <x v="10"/>
    <x v="0"/>
  </r>
  <r>
    <x v="2047"/>
    <s v="AINST0422258"/>
    <s v="INC0534820"/>
    <x v="40"/>
    <x v="0"/>
  </r>
  <r>
    <x v="2048"/>
    <s v="AINST0422269"/>
    <s v="INC0534872"/>
    <x v="4"/>
    <x v="0"/>
  </r>
  <r>
    <x v="2049"/>
    <s v="AINST0422308"/>
    <s v="RITM0249173"/>
    <x v="10"/>
    <x v="0"/>
  </r>
  <r>
    <x v="2050"/>
    <s v="AINST0422359"/>
    <s v="RITM0249202"/>
    <x v="11"/>
    <x v="0"/>
  </r>
  <r>
    <x v="2051"/>
    <s v="AINST0422118"/>
    <s v="INC0534766"/>
    <x v="38"/>
    <x v="0"/>
  </r>
  <r>
    <x v="2052"/>
    <s v="AINST0422448"/>
    <s v="INC0534976"/>
    <x v="8"/>
    <x v="0"/>
  </r>
  <r>
    <x v="2053"/>
    <s v="AINST0421488"/>
    <s v="RITM0247936"/>
    <x v="11"/>
    <x v="0"/>
  </r>
  <r>
    <x v="2054"/>
    <s v="AINST0420531"/>
    <s v="RITM0247684"/>
    <x v="11"/>
    <x v="0"/>
  </r>
  <r>
    <x v="2055"/>
    <s v="AINST0422534"/>
    <s v="RITM0249276"/>
    <x v="10"/>
    <x v="0"/>
  </r>
  <r>
    <x v="2056"/>
    <s v="AINST0419691"/>
    <s v="INC0532499"/>
    <x v="10"/>
    <x v="0"/>
  </r>
  <r>
    <x v="2057"/>
    <s v="AINST0422730"/>
    <s v="RITM0247938"/>
    <x v="2"/>
    <x v="0"/>
  </r>
  <r>
    <x v="2058"/>
    <s v="AINST0422697"/>
    <s v="RITM0249308"/>
    <x v="17"/>
    <x v="0"/>
  </r>
  <r>
    <x v="2059"/>
    <s v="AINST0422758"/>
    <s v="RITM0249357"/>
    <x v="2"/>
    <x v="0"/>
  </r>
  <r>
    <x v="2060"/>
    <s v="AINST0422777"/>
    <s v="RITM0249386"/>
    <x v="2"/>
    <x v="0"/>
  </r>
  <r>
    <x v="2061"/>
    <s v="AINST0422816"/>
    <s v="RITM0249409"/>
    <x v="10"/>
    <x v="0"/>
  </r>
  <r>
    <x v="2062"/>
    <s v="AINST0422827"/>
    <s v="RITM0249442"/>
    <x v="2"/>
    <x v="0"/>
  </r>
  <r>
    <x v="2063"/>
    <s v="AINST0419652"/>
    <s v="INC0532357"/>
    <x v="11"/>
    <x v="0"/>
  </r>
  <r>
    <x v="2064"/>
    <s v="AINST0422157"/>
    <s v="RITM0248947"/>
    <x v="3"/>
    <x v="0"/>
  </r>
  <r>
    <x v="2065"/>
    <s v="AINST0422207"/>
    <s v="RITM0249046"/>
    <x v="3"/>
    <x v="0"/>
  </r>
  <r>
    <x v="2066"/>
    <s v="AINST0419863"/>
    <s v="INC0532771"/>
    <x v="10"/>
    <x v="0"/>
  </r>
  <r>
    <x v="2067"/>
    <s v="AINST0422968"/>
    <s v="INC0535169"/>
    <x v="4"/>
    <x v="0"/>
  </r>
  <r>
    <x v="2068"/>
    <s v="AINST0422737"/>
    <s v="RITM0249188"/>
    <x v="6"/>
    <x v="0"/>
  </r>
  <r>
    <x v="2069"/>
    <s v="AINST0422916"/>
    <s v="INC0535068"/>
    <x v="3"/>
    <x v="0"/>
  </r>
  <r>
    <x v="2070"/>
    <s v="AINST0422909"/>
    <s v="INC0535058"/>
    <x v="13"/>
    <x v="0"/>
  </r>
  <r>
    <x v="2071"/>
    <s v="AINST0420378"/>
    <s v="INC0533197"/>
    <x v="10"/>
    <x v="0"/>
  </r>
  <r>
    <x v="2072"/>
    <s v="AINST0423347"/>
    <s v="INC0535566"/>
    <x v="10"/>
    <x v="0"/>
  </r>
  <r>
    <x v="2073"/>
    <s v="AINST0423040"/>
    <s v="INC0535217"/>
    <x v="10"/>
    <x v="0"/>
  </r>
  <r>
    <x v="2074"/>
    <s v="AINST0423359"/>
    <s v="INC0535265"/>
    <x v="17"/>
    <x v="0"/>
  </r>
  <r>
    <x v="2075"/>
    <s v="AINST0423262"/>
    <s v="INC0535492"/>
    <x v="1"/>
    <x v="0"/>
  </r>
  <r>
    <x v="2076"/>
    <s v="AINST0423352"/>
    <s v="INC0535560"/>
    <x v="1"/>
    <x v="0"/>
  </r>
  <r>
    <x v="2077"/>
    <s v="AINST0419673"/>
    <s v="INC0532420"/>
    <x v="1"/>
    <x v="0"/>
  </r>
  <r>
    <x v="2078"/>
    <s v="AINST0419707"/>
    <s v="INC0532497"/>
    <x v="1"/>
    <x v="0"/>
  </r>
  <r>
    <x v="2079"/>
    <s v="AINST0420425"/>
    <s v="RITM0248227"/>
    <x v="3"/>
    <x v="0"/>
  </r>
  <r>
    <x v="2080"/>
    <s v="AINST0423030"/>
    <s v="INC0535143"/>
    <x v="11"/>
    <x v="0"/>
  </r>
  <r>
    <x v="2081"/>
    <s v="AINST0423365"/>
    <s v="INC0535572"/>
    <x v="2"/>
    <x v="0"/>
  </r>
  <r>
    <x v="2082"/>
    <s v="AINST0422463"/>
    <s v="RITM0249036"/>
    <x v="6"/>
    <x v="0"/>
  </r>
  <r>
    <x v="2083"/>
    <s v="AINST0420177"/>
    <s v="INC0533007"/>
    <x v="1"/>
    <x v="0"/>
  </r>
  <r>
    <x v="2084"/>
    <s v="AINST0423032"/>
    <s v="INC0535135"/>
    <x v="38"/>
    <x v="0"/>
  </r>
  <r>
    <x v="2085"/>
    <s v="AINST0423374"/>
    <s v="INC0535608"/>
    <x v="1"/>
    <x v="0"/>
  </r>
  <r>
    <x v="2086"/>
    <s v="AINST0423512"/>
    <s v="INC0535507"/>
    <x v="11"/>
    <x v="0"/>
  </r>
  <r>
    <x v="2087"/>
    <s v="AINST0423527"/>
    <s v="RITM0249158"/>
    <x v="4"/>
    <x v="0"/>
  </r>
  <r>
    <x v="2088"/>
    <s v="AINST0423590"/>
    <s v="INC0535767"/>
    <x v="1"/>
    <x v="0"/>
  </r>
  <r>
    <x v="2089"/>
    <s v="AINST0420159"/>
    <s v="RITM0247788"/>
    <x v="1"/>
    <x v="0"/>
  </r>
  <r>
    <x v="2090"/>
    <s v="AINST0423259"/>
    <s v="INC0535477"/>
    <x v="1"/>
    <x v="0"/>
  </r>
  <r>
    <x v="2091"/>
    <s v="AINST0423525"/>
    <s v="RITM0249449"/>
    <x v="6"/>
    <x v="0"/>
  </r>
  <r>
    <x v="2092"/>
    <s v="AINST0423652"/>
    <s v="INC0535810"/>
    <x v="10"/>
    <x v="0"/>
  </r>
  <r>
    <x v="2093"/>
    <s v="AINST0423656"/>
    <s v="INC0535820"/>
    <x v="10"/>
    <x v="0"/>
  </r>
  <r>
    <x v="2094"/>
    <s v="AINST0423716"/>
    <s v="INC0535890"/>
    <x v="3"/>
    <x v="0"/>
  </r>
  <r>
    <x v="2095"/>
    <s v="AINST0423746"/>
    <s v="INC0535908"/>
    <x v="2"/>
    <x v="0"/>
  </r>
  <r>
    <x v="2096"/>
    <s v="AINST0423477"/>
    <s v="INC0535696"/>
    <x v="23"/>
    <x v="0"/>
  </r>
  <r>
    <x v="2097"/>
    <s v="AINST0423749"/>
    <s v="INC0535912"/>
    <x v="10"/>
    <x v="0"/>
  </r>
  <r>
    <x v="2098"/>
    <s v="AINST0423573"/>
    <s v="RITM0249542"/>
    <x v="10"/>
    <x v="0"/>
  </r>
  <r>
    <x v="2099"/>
    <s v="AINST0420840"/>
    <s v="RITM0248544"/>
    <x v="11"/>
    <x v="0"/>
  </r>
  <r>
    <x v="2100"/>
    <s v="AINST0423881"/>
    <s v="INC0535997"/>
    <x v="3"/>
    <x v="0"/>
  </r>
  <r>
    <x v="2101"/>
    <s v="AINST0423908"/>
    <s v="INC0535995"/>
    <x v="1"/>
    <x v="0"/>
  </r>
  <r>
    <x v="2102"/>
    <s v="AINST0423906"/>
    <s v="INC0536020"/>
    <x v="2"/>
    <x v="0"/>
  </r>
  <r>
    <x v="2103"/>
    <s v="AINST0423919"/>
    <s v="RITM0249682"/>
    <x v="1"/>
    <x v="0"/>
  </r>
  <r>
    <x v="2104"/>
    <s v="AINST0423942"/>
    <s v="INC0536023"/>
    <x v="2"/>
    <x v="0"/>
  </r>
  <r>
    <x v="2105"/>
    <s v="AINST0423602"/>
    <s v="RITM0249509"/>
    <x v="11"/>
    <x v="1"/>
  </r>
  <r>
    <x v="2106"/>
    <s v="AINST0423929"/>
    <s v="INC0536027"/>
    <x v="3"/>
    <x v="0"/>
  </r>
  <r>
    <x v="2107"/>
    <s v="AINST0423995"/>
    <s v="INC0536076"/>
    <x v="11"/>
    <x v="0"/>
  </r>
  <r>
    <x v="2108"/>
    <s v="AINST0423774"/>
    <s v="INC0535862"/>
    <x v="10"/>
    <x v="0"/>
  </r>
  <r>
    <x v="2109"/>
    <s v="AINST0423993"/>
    <s v="INC0536109"/>
    <x v="10"/>
    <x v="0"/>
  </r>
  <r>
    <x v="2110"/>
    <s v="AINST0424039"/>
    <s v="INC0536141"/>
    <x v="17"/>
    <x v="0"/>
  </r>
  <r>
    <x v="2111"/>
    <s v="AINST0424062"/>
    <s v="RITM0249754"/>
    <x v="17"/>
    <x v="0"/>
  </r>
  <r>
    <x v="2112"/>
    <s v="AINST0424084"/>
    <s v="RITM0249760"/>
    <x v="17"/>
    <x v="0"/>
  </r>
  <r>
    <x v="2113"/>
    <s v="AINST0423926"/>
    <s v="INC0536037"/>
    <x v="2"/>
    <x v="0"/>
  </r>
  <r>
    <x v="2114"/>
    <s v="AINST0424089"/>
    <s v="RITM0249757"/>
    <x v="10"/>
    <x v="0"/>
  </r>
  <r>
    <x v="2115"/>
    <s v="AINST0424064"/>
    <s v="INC0536165"/>
    <x v="17"/>
    <x v="0"/>
  </r>
  <r>
    <x v="2116"/>
    <s v="AINST0424187"/>
    <s v="INC0536255"/>
    <x v="1"/>
    <x v="0"/>
  </r>
  <r>
    <x v="2117"/>
    <s v="AINST0424188"/>
    <s v="INC0536252"/>
    <x v="1"/>
    <x v="0"/>
  </r>
  <r>
    <x v="2118"/>
    <s v="AINST0424250"/>
    <s v="RITM0249840"/>
    <x v="6"/>
    <x v="0"/>
  </r>
  <r>
    <x v="2119"/>
    <s v="AINST0421033"/>
    <s v="RITM0248466"/>
    <x v="10"/>
    <x v="0"/>
  </r>
  <r>
    <x v="2120"/>
    <s v="AINST0424308"/>
    <s v="INC0536328"/>
    <x v="17"/>
    <x v="0"/>
  </r>
  <r>
    <x v="2121"/>
    <s v="AINST0424307"/>
    <s v="INC0536324"/>
    <x v="11"/>
    <x v="0"/>
  </r>
  <r>
    <x v="2122"/>
    <s v="AINST0424352"/>
    <s v="RITM0249852"/>
    <x v="3"/>
    <x v="1"/>
  </r>
  <r>
    <x v="2123"/>
    <s v="AINST0424436"/>
    <s v="INC0536430"/>
    <x v="3"/>
    <x v="1"/>
  </r>
  <r>
    <x v="2124"/>
    <s v="AINST0420710"/>
    <s v="RITM0246844"/>
    <x v="10"/>
    <x v="0"/>
  </r>
  <r>
    <x v="2125"/>
    <s v="AINST0424401"/>
    <s v="INC0536390"/>
    <x v="17"/>
    <x v="0"/>
  </r>
  <r>
    <x v="2126"/>
    <s v="AINST0424485"/>
    <s v="INC0536473"/>
    <x v="10"/>
    <x v="0"/>
  </r>
  <r>
    <x v="2127"/>
    <s v="AINST0421076"/>
    <s v="INC0533519"/>
    <x v="23"/>
    <x v="0"/>
  </r>
  <r>
    <x v="2128"/>
    <s v="AINST0421257"/>
    <s v="INC0533817"/>
    <x v="10"/>
    <x v="0"/>
  </r>
  <r>
    <x v="2129"/>
    <s v="AINST0421261"/>
    <s v="INC0533832"/>
    <x v="4"/>
    <x v="0"/>
  </r>
  <r>
    <x v="2130"/>
    <s v="AINST0421198"/>
    <s v="INC0533713"/>
    <x v="3"/>
    <x v="0"/>
  </r>
  <r>
    <x v="2131"/>
    <s v="AINST0424457"/>
    <s v="INC0536441"/>
    <x v="10"/>
    <x v="0"/>
  </r>
  <r>
    <x v="2132"/>
    <s v="AINST0422054"/>
    <s v="RITM0249040"/>
    <x v="4"/>
    <x v="0"/>
  </r>
  <r>
    <x v="2133"/>
    <s v="AINST0423165"/>
    <s v="INC0535400"/>
    <x v="3"/>
    <x v="0"/>
  </r>
  <r>
    <x v="2134"/>
    <s v="AINST0421330"/>
    <s v="INC0533967"/>
    <x v="3"/>
    <x v="0"/>
  </r>
  <r>
    <x v="2135"/>
    <s v="AINST0421409"/>
    <s v="INC0534090"/>
    <x v="4"/>
    <x v="1"/>
  </r>
  <r>
    <x v="2136"/>
    <s v="AINST0424216"/>
    <s v="RITM0249669"/>
    <x v="6"/>
    <x v="0"/>
  </r>
  <r>
    <x v="2137"/>
    <s v="AINST0424659"/>
    <s v="RITM0249880"/>
    <x v="3"/>
    <x v="0"/>
  </r>
  <r>
    <x v="2138"/>
    <s v="AINST0424724"/>
    <s v="RITM0250085"/>
    <x v="3"/>
    <x v="0"/>
  </r>
  <r>
    <x v="2139"/>
    <s v="AINST0424736"/>
    <s v="RITM0250095"/>
    <x v="2"/>
    <x v="0"/>
  </r>
  <r>
    <x v="2140"/>
    <s v="AINST0421719"/>
    <s v="INC0534387"/>
    <x v="1"/>
    <x v="0"/>
  </r>
  <r>
    <x v="2141"/>
    <s v="AINST0421631"/>
    <s v="RITM0248420"/>
    <x v="11"/>
    <x v="0"/>
  </r>
  <r>
    <x v="2142"/>
    <s v="AINST0424896"/>
    <s v="INC0536707"/>
    <x v="4"/>
    <x v="0"/>
  </r>
  <r>
    <x v="2143"/>
    <s v="AINST0421715"/>
    <s v="INC0534409"/>
    <x v="4"/>
    <x v="0"/>
  </r>
  <r>
    <x v="2144"/>
    <s v="AINST0424914"/>
    <s v="INC0536744"/>
    <x v="4"/>
    <x v="0"/>
  </r>
  <r>
    <x v="2145"/>
    <s v="AINST0421559"/>
    <s v="RITM0248804"/>
    <x v="6"/>
    <x v="0"/>
  </r>
  <r>
    <x v="2146"/>
    <s v="AINST0424892"/>
    <s v="INC0536671"/>
    <x v="1"/>
    <x v="0"/>
  </r>
  <r>
    <x v="2147"/>
    <s v="AINST0425020"/>
    <s v="INC0536823"/>
    <x v="17"/>
    <x v="0"/>
  </r>
  <r>
    <x v="2148"/>
    <s v="AINST0421849"/>
    <s v="RITM0248924"/>
    <x v="1"/>
    <x v="0"/>
  </r>
  <r>
    <x v="2149"/>
    <s v="AINST0421708"/>
    <s v="RITM0248852"/>
    <x v="6"/>
    <x v="0"/>
  </r>
  <r>
    <x v="2150"/>
    <s v="AINST0425038"/>
    <s v="INC0536853"/>
    <x v="25"/>
    <x v="0"/>
  </r>
  <r>
    <x v="2151"/>
    <s v="AINST0424652"/>
    <s v="INC0536515"/>
    <x v="8"/>
    <x v="0"/>
  </r>
  <r>
    <x v="2152"/>
    <s v="AINST0425142"/>
    <s v="INC0537011"/>
    <x v="4"/>
    <x v="0"/>
  </r>
  <r>
    <x v="2153"/>
    <s v="AINST0424948"/>
    <s v="INC0535824"/>
    <x v="3"/>
    <x v="0"/>
  </r>
  <r>
    <x v="2154"/>
    <s v="AINST0422265"/>
    <s v="INC0534226"/>
    <x v="17"/>
    <x v="0"/>
  </r>
  <r>
    <x v="2155"/>
    <s v="AINST0422322"/>
    <s v="RITM0249009"/>
    <x v="3"/>
    <x v="0"/>
  </r>
  <r>
    <x v="2156"/>
    <s v="AINST0425195"/>
    <s v="RITM0250168"/>
    <x v="4"/>
    <x v="0"/>
  </r>
  <r>
    <x v="2157"/>
    <s v="AINST0422224"/>
    <s v="INC0534822"/>
    <x v="4"/>
    <x v="0"/>
  </r>
  <r>
    <x v="2158"/>
    <s v="AINST0425035"/>
    <s v="INC0536761"/>
    <x v="38"/>
    <x v="1"/>
  </r>
  <r>
    <x v="2159"/>
    <s v="AINST0424854"/>
    <s v="INC0536594"/>
    <x v="2"/>
    <x v="0"/>
  </r>
  <r>
    <x v="2160"/>
    <s v="AINST0421573"/>
    <s v="INC0534273"/>
    <x v="10"/>
    <x v="0"/>
  </r>
  <r>
    <x v="2161"/>
    <s v="AINST0425033"/>
    <s v="INC0536867"/>
    <x v="38"/>
    <x v="0"/>
  </r>
  <r>
    <x v="2162"/>
    <s v="AINST0425055"/>
    <s v="INC0536887"/>
    <x v="41"/>
    <x v="0"/>
  </r>
  <r>
    <x v="2163"/>
    <s v="AINST0425208"/>
    <s v="INC0537104"/>
    <x v="4"/>
    <x v="0"/>
  </r>
  <r>
    <x v="2164"/>
    <s v="AINST0425062"/>
    <s v="INC0536624"/>
    <x v="4"/>
    <x v="0"/>
  </r>
  <r>
    <x v="2165"/>
    <s v="AINST0421456"/>
    <s v="RITM0248761"/>
    <x v="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d v="2025-05-26T07:44:59"/>
    <s v="AINST0423352"/>
    <s v="INC0535560"/>
    <x v="0"/>
    <x v="0"/>
  </r>
  <r>
    <d v="2025-05-26T07:53:08"/>
    <s v="AINST0419673"/>
    <s v="INC0532420"/>
    <x v="0"/>
    <x v="0"/>
  </r>
  <r>
    <d v="2025-05-26T07:53:18"/>
    <s v="AINST0419707"/>
    <s v="INC0532497"/>
    <x v="0"/>
    <x v="0"/>
  </r>
  <r>
    <d v="2025-05-26T07:58:03"/>
    <s v="AINST0420425"/>
    <s v="RITM0248227"/>
    <x v="1"/>
    <x v="0"/>
  </r>
  <r>
    <d v="2025-05-26T07:59:26"/>
    <s v="AINST0423030"/>
    <s v="INC0535143"/>
    <x v="2"/>
    <x v="0"/>
  </r>
  <r>
    <d v="2025-05-26T08:01:06"/>
    <s v="AINST0423365"/>
    <s v="INC0535572"/>
    <x v="3"/>
    <x v="0"/>
  </r>
  <r>
    <d v="2025-05-26T08:12:27"/>
    <s v="AINST0422463"/>
    <s v="RITM0249036"/>
    <x v="4"/>
    <x v="0"/>
  </r>
  <r>
    <d v="2025-05-26T08:25:47"/>
    <s v="AINST0420177"/>
    <s v="INC0533007"/>
    <x v="0"/>
    <x v="0"/>
  </r>
  <r>
    <d v="2025-05-26T08:33:15"/>
    <s v="AINST0423032"/>
    <s v="INC0535135"/>
    <x v="5"/>
    <x v="0"/>
  </r>
  <r>
    <d v="2025-05-26T08:52:14"/>
    <s v="AINST0423374"/>
    <s v="INC0535608"/>
    <x v="0"/>
    <x v="0"/>
  </r>
  <r>
    <d v="2025-05-26T09:13:27"/>
    <s v="AINST0423512"/>
    <s v="INC0535507"/>
    <x v="2"/>
    <x v="0"/>
  </r>
  <r>
    <d v="2025-05-26T09:59:42"/>
    <s v="AINST0423527"/>
    <s v="RITM0249158"/>
    <x v="6"/>
    <x v="0"/>
  </r>
  <r>
    <d v="2025-05-26T11:07:13"/>
    <s v="AINST0423590"/>
    <s v="INC0535767"/>
    <x v="0"/>
    <x v="0"/>
  </r>
  <r>
    <d v="2025-05-26T11:51:50"/>
    <s v="AINST0420159"/>
    <s v="RITM0247788"/>
    <x v="0"/>
    <x v="0"/>
  </r>
  <r>
    <d v="2025-05-26T12:16:16"/>
    <s v="AINST0423259"/>
    <s v="INC0535477"/>
    <x v="0"/>
    <x v="0"/>
  </r>
  <r>
    <d v="2025-05-26T12:45:33"/>
    <s v="AINST0423525"/>
    <s v="RITM0249449"/>
    <x v="4"/>
    <x v="0"/>
  </r>
  <r>
    <d v="2025-05-26T13:54:48"/>
    <s v="AINST0423652"/>
    <s v="INC0535810"/>
    <x v="7"/>
    <x v="0"/>
  </r>
  <r>
    <d v="2025-05-26T14:47:02"/>
    <s v="AINST0423656"/>
    <s v="INC0535820"/>
    <x v="7"/>
    <x v="0"/>
  </r>
  <r>
    <d v="2025-05-26T15:47:29"/>
    <s v="AINST0423716"/>
    <s v="INC0535890"/>
    <x v="1"/>
    <x v="0"/>
  </r>
  <r>
    <d v="2025-05-26T16:00:25"/>
    <s v="AINST0423746"/>
    <s v="INC0535908"/>
    <x v="3"/>
    <x v="0"/>
  </r>
  <r>
    <d v="2025-05-26T16:54:48"/>
    <s v="AINST0423477"/>
    <s v="INC0535696"/>
    <x v="8"/>
    <x v="0"/>
  </r>
  <r>
    <d v="2025-05-27T07:32:42"/>
    <s v="AINST0423749"/>
    <s v="INC0535912"/>
    <x v="7"/>
    <x v="0"/>
  </r>
  <r>
    <d v="2025-05-27T07:49:53"/>
    <s v="AINST0423573"/>
    <s v="RITM0249542"/>
    <x v="7"/>
    <x v="0"/>
  </r>
  <r>
    <d v="2025-05-27T08:19:51"/>
    <s v="AINST0420840"/>
    <s v="RITM0248544"/>
    <x v="2"/>
    <x v="0"/>
  </r>
  <r>
    <d v="2025-05-27T08:26:38"/>
    <s v="AINST0423881"/>
    <s v="INC0535997"/>
    <x v="1"/>
    <x v="0"/>
  </r>
  <r>
    <d v="2025-05-27T09:01:29"/>
    <s v="AINST0423908"/>
    <s v="INC0535995"/>
    <x v="0"/>
    <x v="0"/>
  </r>
  <r>
    <d v="2025-05-27T09:11:33"/>
    <s v="AINST0423906"/>
    <s v="INC0536020"/>
    <x v="3"/>
    <x v="0"/>
  </r>
  <r>
    <d v="2025-05-27T09:30:19"/>
    <s v="AINST0423919"/>
    <s v="RITM0249682"/>
    <x v="0"/>
    <x v="0"/>
  </r>
  <r>
    <d v="2025-05-27T10:05:42"/>
    <s v="AINST0423942"/>
    <s v="INC0536023"/>
    <x v="3"/>
    <x v="0"/>
  </r>
  <r>
    <d v="2025-05-27T10:09:54"/>
    <s v="AINST0423602"/>
    <s v="RITM0249509"/>
    <x v="2"/>
    <x v="1"/>
  </r>
  <r>
    <d v="2025-05-27T10:16:29"/>
    <s v="AINST0423929"/>
    <s v="INC0536027"/>
    <x v="1"/>
    <x v="0"/>
  </r>
  <r>
    <d v="2025-05-27T12:04:10"/>
    <s v="AINST0423995"/>
    <s v="INC0536076"/>
    <x v="2"/>
    <x v="0"/>
  </r>
  <r>
    <d v="2025-05-27T12:35:04"/>
    <s v="AINST0423774"/>
    <s v="INC0535862"/>
    <x v="7"/>
    <x v="0"/>
  </r>
  <r>
    <d v="2025-05-27T12:38:12"/>
    <s v="AINST0423993"/>
    <s v="INC0536109"/>
    <x v="7"/>
    <x v="0"/>
  </r>
  <r>
    <d v="2025-05-27T13:20:53"/>
    <s v="AINST0424039"/>
    <s v="INC0536141"/>
    <x v="9"/>
    <x v="0"/>
  </r>
  <r>
    <d v="2025-05-27T13:58:53"/>
    <s v="AINST0424062"/>
    <s v="RITM0249754"/>
    <x v="9"/>
    <x v="0"/>
  </r>
  <r>
    <d v="2025-05-27T14:27:00"/>
    <s v="AINST0424084"/>
    <s v="RITM0249760"/>
    <x v="9"/>
    <x v="0"/>
  </r>
  <r>
    <d v="2025-05-27T14:33:25"/>
    <s v="AINST0423926"/>
    <s v="INC0536037"/>
    <x v="3"/>
    <x v="0"/>
  </r>
  <r>
    <d v="2025-05-27T14:53:06"/>
    <s v="AINST0424089"/>
    <s v="RITM0249757"/>
    <x v="7"/>
    <x v="0"/>
  </r>
  <r>
    <d v="2025-05-27T19:19:31"/>
    <s v="AINST0424064"/>
    <s v="INC0536165"/>
    <x v="9"/>
    <x v="0"/>
  </r>
  <r>
    <d v="2025-05-28T08:28:08"/>
    <s v="AINST0424187"/>
    <s v="INC0536255"/>
    <x v="0"/>
    <x v="0"/>
  </r>
  <r>
    <d v="2025-05-28T08:37:41"/>
    <s v="AINST0424188"/>
    <s v="INC0536252"/>
    <x v="0"/>
    <x v="0"/>
  </r>
  <r>
    <d v="2025-05-28T09:55:14"/>
    <s v="AINST0424250"/>
    <s v="RITM0249840"/>
    <x v="4"/>
    <x v="0"/>
  </r>
  <r>
    <d v="2025-05-28T10:06:20"/>
    <s v="AINST0421033"/>
    <s v="RITM0248466"/>
    <x v="7"/>
    <x v="0"/>
  </r>
  <r>
    <d v="2025-05-28T11:16:04"/>
    <s v="AINST0424308"/>
    <s v="INC0536328"/>
    <x v="9"/>
    <x v="0"/>
  </r>
  <r>
    <d v="2025-05-28T11:16:19"/>
    <s v="AINST0424307"/>
    <s v="INC0536324"/>
    <x v="2"/>
    <x v="0"/>
  </r>
  <r>
    <d v="2025-05-28T12:50:29"/>
    <s v="AINST0424352"/>
    <s v="RITM0249852"/>
    <x v="1"/>
    <x v="1"/>
  </r>
  <r>
    <d v="2025-05-28T15:34:32"/>
    <s v="AINST0424436"/>
    <s v="INC0536430"/>
    <x v="1"/>
    <x v="1"/>
  </r>
  <r>
    <d v="2025-05-28T17:51:32"/>
    <s v="AINST0420710"/>
    <s v="RITM0246844"/>
    <x v="7"/>
    <x v="0"/>
  </r>
  <r>
    <d v="2025-05-28T19:06:24"/>
    <s v="AINST0424401"/>
    <s v="INC0536390"/>
    <x v="9"/>
    <x v="0"/>
  </r>
  <r>
    <d v="2025-05-29T05:24:46"/>
    <s v="AINST0424485"/>
    <s v="INC0536473"/>
    <x v="7"/>
    <x v="0"/>
  </r>
  <r>
    <d v="2025-05-29T06:49:11"/>
    <s v="AINST0421076"/>
    <s v="INC0533519"/>
    <x v="8"/>
    <x v="0"/>
  </r>
  <r>
    <d v="2025-05-29T06:52:48"/>
    <s v="AINST0421257"/>
    <s v="INC0533817"/>
    <x v="7"/>
    <x v="0"/>
  </r>
  <r>
    <d v="2025-05-29T07:07:51"/>
    <s v="AINST0421261"/>
    <s v="INC0533832"/>
    <x v="6"/>
    <x v="0"/>
  </r>
  <r>
    <d v="2025-05-29T08:04:47"/>
    <s v="AINST0421198"/>
    <s v="INC0533713"/>
    <x v="1"/>
    <x v="0"/>
  </r>
  <r>
    <d v="2025-05-29T09:10:08"/>
    <s v="AINST0424457"/>
    <s v="INC0536441"/>
    <x v="7"/>
    <x v="0"/>
  </r>
  <r>
    <d v="2025-05-29T11:00:46"/>
    <s v="AINST0422054"/>
    <s v="RITM0249040"/>
    <x v="6"/>
    <x v="0"/>
  </r>
  <r>
    <d v="2025-05-29T11:17:15"/>
    <s v="AINST0423165"/>
    <s v="INC0535400"/>
    <x v="1"/>
    <x v="0"/>
  </r>
  <r>
    <d v="2025-05-30T06:03:34"/>
    <s v="AINST0421330"/>
    <s v="INC0533967"/>
    <x v="1"/>
    <x v="0"/>
  </r>
  <r>
    <d v="2025-05-30T07:15:32"/>
    <s v="AINST0421409"/>
    <s v="INC0534090"/>
    <x v="6"/>
    <x v="1"/>
  </r>
  <r>
    <d v="2025-05-30T08:09:20"/>
    <s v="AINST0424216"/>
    <s v="RITM0249669"/>
    <x v="4"/>
    <x v="0"/>
  </r>
  <r>
    <d v="2025-05-30T08:15:48"/>
    <s v="AINST0424659"/>
    <s v="RITM0249880"/>
    <x v="1"/>
    <x v="0"/>
  </r>
  <r>
    <d v="2025-05-30T11:27:00"/>
    <s v="AINST0424724"/>
    <s v="RITM0250085"/>
    <x v="1"/>
    <x v="0"/>
  </r>
  <r>
    <d v="2025-05-30T12:24:27"/>
    <s v="AINST0424736"/>
    <s v="RITM0250095"/>
    <x v="3"/>
    <x v="0"/>
  </r>
  <r>
    <d v="2025-05-31T08:27:04"/>
    <s v="AINST0421719"/>
    <s v="INC0534387"/>
    <x v="0"/>
    <x v="0"/>
  </r>
  <r>
    <d v="2025-05-31T11:21:13"/>
    <s v="AINST0421631"/>
    <s v="RITM0248420"/>
    <x v="2"/>
    <x v="0"/>
  </r>
  <r>
    <d v="2025-05-31T12:55:23"/>
    <s v="AINST0424896"/>
    <s v="INC0536707"/>
    <x v="6"/>
    <x v="0"/>
  </r>
  <r>
    <d v="2025-05-31T13:41:34"/>
    <s v="AINST0421715"/>
    <s v="INC0534409"/>
    <x v="6"/>
    <x v="0"/>
  </r>
  <r>
    <d v="2025-05-31T14:21:24"/>
    <s v="AINST0424914"/>
    <s v="INC0536744"/>
    <x v="6"/>
    <x v="0"/>
  </r>
  <r>
    <d v="2025-05-31T16:30:02"/>
    <s v="AINST0421559"/>
    <s v="RITM0248804"/>
    <x v="4"/>
    <x v="0"/>
  </r>
  <r>
    <d v="2025-05-31T18:27:46"/>
    <s v="AINST0424892"/>
    <s v="INC0536671"/>
    <x v="0"/>
    <x v="0"/>
  </r>
  <r>
    <d v="2025-05-31T19:01:07"/>
    <s v="AINST0425020"/>
    <s v="INC0536823"/>
    <x v="9"/>
    <x v="0"/>
  </r>
  <r>
    <d v="2025-06-01T09:09:44"/>
    <s v="AINST0421849"/>
    <s v="RITM0248924"/>
    <x v="0"/>
    <x v="0"/>
  </r>
  <r>
    <d v="2025-06-01T09:18:12"/>
    <s v="AINST0421708"/>
    <s v="RITM0248852"/>
    <x v="4"/>
    <x v="0"/>
  </r>
  <r>
    <d v="2025-06-01T09:29:47"/>
    <s v="AINST0425038"/>
    <s v="INC0536853"/>
    <x v="10"/>
    <x v="0"/>
  </r>
  <r>
    <d v="2025-06-01T12:25:56"/>
    <s v="AINST0424652"/>
    <s v="INC0536515"/>
    <x v="11"/>
    <x v="0"/>
  </r>
  <r>
    <d v="2025-06-01T15:06:38"/>
    <s v="AINST0425142"/>
    <s v="INC0537011"/>
    <x v="6"/>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m/>
    <x v="0"/>
    <x v="0"/>
    <x v="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2">
  <r>
    <x v="0"/>
    <n v="3"/>
    <x v="0"/>
    <n v="17"/>
    <n v="5"/>
    <n v="22"/>
    <d v="1899-12-30T04:21:39"/>
    <d v="1899-12-30T02:00:14"/>
    <d v="1899-12-30T01:08:07"/>
    <d v="1899-12-30T00:46:48"/>
    <d v="1899-12-30T00:07:12"/>
    <d v="1899-12-30T00:00:00"/>
    <d v="1899-12-30T00:13:06"/>
    <d v="1899-12-30T00:06:12"/>
    <d v="1899-12-30T00:00:00"/>
    <d v="1899-12-30T00:05:09"/>
    <n v="0"/>
    <d v="1899-12-30T00:05:51"/>
    <m/>
    <m/>
    <m/>
    <m/>
    <m/>
    <d v="1899-12-30T19:00:03"/>
    <n v="5.666666666666667"/>
    <n v="1.6666666666666667"/>
    <d v="1899-12-30T01:27:13"/>
    <d v="1899-12-30T00:40:05"/>
    <d v="1899-12-30T00:22:42"/>
    <d v="1899-12-30T00:15:36"/>
    <d v="1899-12-30T00:02:24"/>
    <d v="1899-12-30T00:00:00"/>
    <d v="1899-12-30T00:04:22"/>
    <d v="1899-12-30T00:02:04"/>
    <d v="1899-12-30T00:00:00"/>
    <d v="1899-12-30T00:01:43"/>
    <d v="1899-12-30T06:20:01"/>
  </r>
  <r>
    <x v="0"/>
    <m/>
    <x v="1"/>
    <n v="6"/>
    <n v="1"/>
    <n v="7"/>
    <d v="1899-12-30T00:43:55"/>
    <d v="1899-12-30T00:00:00"/>
    <d v="1899-12-30T00:00:00"/>
    <d v="1899-12-30T00:00:00"/>
    <d v="1899-12-30T00:00:00"/>
    <d v="1899-12-30T00:43:55"/>
    <d v="1899-12-30T00:00:00"/>
    <d v="1899-12-30T00:00:00"/>
    <d v="1899-12-30T00:00:00"/>
    <d v="1899-12-30T00:17:54"/>
    <n v="0"/>
    <d v="1899-12-30T00:05:10"/>
    <m/>
    <m/>
    <m/>
    <m/>
    <m/>
    <d v="1899-12-30T03:14:50"/>
    <e v="#DIV/0!"/>
    <e v="#DIV/0!"/>
    <e v="#DIV/0!"/>
    <e v="#DIV/0!"/>
    <e v="#DIV/0!"/>
    <e v="#DIV/0!"/>
    <e v="#DIV/0!"/>
    <e v="#DIV/0!"/>
    <e v="#DIV/0!"/>
    <e v="#DIV/0!"/>
    <e v="#DIV/0!"/>
    <e v="#DIV/0!"/>
    <e v="#DIV/0!"/>
  </r>
  <r>
    <x v="0"/>
    <n v="3"/>
    <x v="2"/>
    <n v="76"/>
    <n v="9"/>
    <n v="85"/>
    <d v="1899-12-30T04:19:03"/>
    <d v="1899-12-30T03:00:43"/>
    <d v="1899-12-30T00:11:05"/>
    <d v="1899-12-30T00:54:00"/>
    <d v="1899-12-30T00:13:15"/>
    <d v="1899-12-30T00:00:00"/>
    <d v="1899-12-30T00:00:00"/>
    <d v="1899-12-30T00:00:00"/>
    <d v="1899-12-30T00:00:00"/>
    <d v="1899-12-30T00:12:15"/>
    <n v="0"/>
    <d v="1899-12-30T00:05:57"/>
    <m/>
    <m/>
    <m/>
    <m/>
    <m/>
    <d v="1899-12-30T22:00:29"/>
    <n v="25.333333333333332"/>
    <n v="3"/>
    <d v="1899-12-30T01:26:21"/>
    <d v="1899-12-30T01:00:14"/>
    <d v="1899-12-30T00:03:42"/>
    <d v="1899-12-30T00:18:00"/>
    <d v="1899-12-30T00:04:25"/>
    <d v="1899-12-30T00:00:00"/>
    <d v="1899-12-30T00:00:00"/>
    <d v="1899-12-30T00:00:00"/>
    <d v="1899-12-30T00:00:00"/>
    <d v="1899-12-30T00:04:05"/>
    <d v="1899-12-30T07:20:10"/>
  </r>
  <r>
    <x v="0"/>
    <n v="5"/>
    <x v="3"/>
    <n v="36"/>
    <n v="9"/>
    <n v="45"/>
    <d v="1899-12-30T14:55:58"/>
    <d v="1899-12-30T03:06:20"/>
    <d v="1899-12-30T00:21:45"/>
    <d v="1899-12-30T01:45:16"/>
    <d v="1899-12-30T00:00:00"/>
    <d v="1899-12-30T09:24:29"/>
    <d v="1899-12-30T00:00:00"/>
    <d v="1899-12-30T00:00:00"/>
    <d v="1899-12-30T00:18:09"/>
    <d v="1899-12-30T00:38:02"/>
    <n v="0"/>
    <d v="1899-12-30T00:07:50"/>
    <m/>
    <m/>
    <m/>
    <m/>
    <m/>
    <d v="1899-12-31T18:39:01"/>
    <n v="7.2"/>
    <n v="1.8"/>
    <d v="1899-12-30T02:59:12"/>
    <d v="1899-12-30T00:37:16"/>
    <d v="1899-12-30T00:04:21"/>
    <d v="1899-12-30T00:21:03"/>
    <d v="1899-12-30T00:00:00"/>
    <d v="1899-12-30T01:52:54"/>
    <d v="1899-12-30T00:00:00"/>
    <d v="1899-12-30T00:00:00"/>
    <d v="1899-12-30T00:03:38"/>
    <d v="1899-12-30T00:07:36"/>
    <d v="1899-12-30T08:31:48"/>
  </r>
  <r>
    <x v="0"/>
    <n v="4"/>
    <x v="4"/>
    <n v="132"/>
    <n v="12"/>
    <n v="144"/>
    <d v="1899-12-30T05:00:49"/>
    <d v="1899-12-30T03:58:28"/>
    <d v="1899-12-30T00:02:27"/>
    <d v="1899-12-30T00:49:49"/>
    <d v="1899-12-30T00:04:28"/>
    <d v="1899-12-30T00:00:00"/>
    <d v="1899-12-30T00:00:00"/>
    <d v="1899-12-30T00:05:37"/>
    <d v="1899-12-30T00:00:00"/>
    <d v="1899-12-30T00:40:12"/>
    <n v="0"/>
    <d v="1899-12-30T00:05:33"/>
    <m/>
    <m/>
    <m/>
    <m/>
    <m/>
    <d v="1899-12-31T10:10:51"/>
    <n v="33"/>
    <n v="3"/>
    <d v="1899-12-30T01:15:12"/>
    <d v="1899-12-30T00:59:37"/>
    <d v="1899-12-30T00:00:37"/>
    <d v="1899-12-30T00:12:27"/>
    <d v="1899-12-30T00:01:07"/>
    <d v="1899-12-30T00:00:00"/>
    <d v="1899-12-30T00:00:00"/>
    <d v="1899-12-30T00:01:24"/>
    <d v="1899-12-30T00:00:00"/>
    <d v="1899-12-30T00:10:03"/>
    <d v="1899-12-30T08:32:43"/>
  </r>
  <r>
    <x v="0"/>
    <m/>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0"/>
    <n v="4"/>
    <x v="6"/>
    <n v="95"/>
    <n v="12"/>
    <n v="107"/>
    <d v="1899-12-30T07:14:10"/>
    <d v="1899-12-30T04:00:20"/>
    <d v="1899-12-30T00:06:46"/>
    <d v="1899-12-30T01:05:14"/>
    <d v="1899-12-30T00:12:06"/>
    <d v="1899-12-30T00:12:14"/>
    <d v="1899-12-30T00:06:55"/>
    <d v="1899-12-30T01:30:35"/>
    <d v="1899-12-30T00:00:00"/>
    <d v="1899-12-30T00:16:09"/>
    <n v="0"/>
    <d v="1899-12-30T00:06:04"/>
    <m/>
    <m/>
    <m/>
    <m/>
    <m/>
    <d v="1899-12-31T11:44:44"/>
    <n v="23.75"/>
    <n v="3"/>
    <d v="1899-12-30T01:48:32"/>
    <d v="1899-12-30T01:00:05"/>
    <d v="1899-12-30T00:01:42"/>
    <d v="1899-12-30T00:16:19"/>
    <d v="1899-12-30T00:03:02"/>
    <d v="1899-12-30T00:03:04"/>
    <d v="1899-12-30T00:01:44"/>
    <d v="1899-12-30T00:22:39"/>
    <d v="1899-12-30T00:00:00"/>
    <d v="1899-12-30T00:04:02"/>
    <d v="1899-12-30T08:56:11"/>
  </r>
  <r>
    <x v="0"/>
    <n v="5"/>
    <x v="7"/>
    <n v="73"/>
    <n v="4"/>
    <n v="77"/>
    <d v="1899-12-30T05:58:42"/>
    <d v="1899-12-30T03:01:00"/>
    <d v="1899-12-30T00:00:00"/>
    <d v="1899-12-30T00:11:57"/>
    <d v="1899-12-30T00:00:00"/>
    <d v="1899-12-30T00:00:00"/>
    <d v="1899-12-30T02:18:49"/>
    <d v="1899-12-30T00:26:56"/>
    <d v="1899-12-30T00:00:00"/>
    <d v="1899-12-30T00:27:54"/>
    <n v="0"/>
    <d v="1899-12-30T00:09:08"/>
    <m/>
    <m/>
    <m/>
    <m/>
    <m/>
    <d v="1899-12-31T11:28:45"/>
    <n v="14.6"/>
    <n v="0.8"/>
    <d v="1899-12-30T01:11:44"/>
    <d v="1899-12-30T00:36:12"/>
    <d v="1899-12-30T00:00:00"/>
    <d v="1899-12-30T00:02:23"/>
    <d v="1899-12-30T00:00:00"/>
    <d v="1899-12-30T00:00:00"/>
    <d v="1899-12-30T00:27:46"/>
    <d v="1899-12-30T00:05:23"/>
    <d v="1899-12-30T00:00:00"/>
    <d v="1899-12-30T00:05:35"/>
    <d v="1899-12-30T07:05:45"/>
  </r>
  <r>
    <x v="0"/>
    <n v="5"/>
    <x v="8"/>
    <n v="114"/>
    <n v="13"/>
    <n v="127"/>
    <d v="1899-12-30T06:19:26"/>
    <d v="1899-12-30T05:02:33"/>
    <d v="1899-12-30T00:02:27"/>
    <d v="1899-12-30T01:11:08"/>
    <d v="1899-12-30T00:02:18"/>
    <d v="1899-12-30T00:00:00"/>
    <d v="1899-12-30T00:00:00"/>
    <d v="1899-12-30T00:01:00"/>
    <d v="1899-12-30T00:00:00"/>
    <d v="1899-12-30T00:23:00"/>
    <n v="0"/>
    <d v="1899-12-30T00:07:33"/>
    <m/>
    <m/>
    <m/>
    <m/>
    <m/>
    <d v="1899-12-31T18:32:41"/>
    <n v="22.8"/>
    <n v="2.6"/>
    <d v="1899-12-30T01:15:53"/>
    <d v="1899-12-30T01:00:31"/>
    <d v="1899-12-30T00:00:29"/>
    <d v="1899-12-30T00:14:14"/>
    <d v="1899-12-30T00:00:28"/>
    <d v="1899-12-30T00:00:00"/>
    <d v="1899-12-30T00:00:00"/>
    <d v="1899-12-30T00:00:12"/>
    <d v="1899-12-30T00:00:00"/>
    <d v="1899-12-30T00:04:36"/>
    <d v="1899-12-30T08:30:32"/>
  </r>
  <r>
    <x v="1"/>
    <n v="4"/>
    <x v="0"/>
    <n v="100"/>
    <n v="9"/>
    <n v="109"/>
    <d v="1899-12-30T08:25:35"/>
    <d v="1899-12-30T04:05:31"/>
    <d v="1899-12-30T01:48:17"/>
    <d v="1899-12-30T00:59:46"/>
    <d v="1899-12-30T00:36:35"/>
    <d v="1899-12-30T00:24:55"/>
    <d v="1899-12-30T00:08:21"/>
    <d v="1899-12-30T00:22:11"/>
    <d v="1899-12-30T00:00:00"/>
    <d v="1899-12-30T00:54:37"/>
    <n v="0"/>
    <d v="1899-12-30T00:05:29"/>
    <m/>
    <m/>
    <m/>
    <m/>
    <m/>
    <d v="1899-12-31T09:58:45"/>
    <n v="25"/>
    <n v="2.25"/>
    <d v="1899-12-30T02:06:24"/>
    <d v="1899-12-30T01:01:23"/>
    <d v="1899-12-30T00:27:04"/>
    <d v="1899-12-30T00:14:56"/>
    <d v="1899-12-30T00:09:09"/>
    <d v="1899-12-30T00:06:14"/>
    <d v="1899-12-30T00:02:05"/>
    <d v="1899-12-30T00:05:33"/>
    <d v="1899-12-30T00:00:00"/>
    <d v="1899-12-30T00:13:39"/>
    <d v="1899-12-30T08:29:41"/>
  </r>
  <r>
    <x v="1"/>
    <m/>
    <x v="1"/>
    <n v="4"/>
    <n v="0"/>
    <n v="4"/>
    <d v="1899-12-30T04:50:27"/>
    <d v="1899-12-30T00:00:00"/>
    <d v="1899-12-30T00:00:00"/>
    <d v="1899-12-30T00:00:00"/>
    <d v="1899-12-30T00:00:00"/>
    <d v="1899-12-30T04:50:27"/>
    <d v="1899-12-30T00:00:00"/>
    <d v="1899-12-30T00:00:00"/>
    <d v="1899-12-30T00:00:00"/>
    <d v="1899-12-30T00:00:16"/>
    <n v="0"/>
    <d v="1899-12-30T00:04:53"/>
    <m/>
    <m/>
    <m/>
    <m/>
    <m/>
    <d v="1899-12-30T05:11:46"/>
    <e v="#DIV/0!"/>
    <e v="#DIV/0!"/>
    <e v="#DIV/0!"/>
    <e v="#DIV/0!"/>
    <e v="#DIV/0!"/>
    <e v="#DIV/0!"/>
    <e v="#DIV/0!"/>
    <e v="#DIV/0!"/>
    <e v="#DIV/0!"/>
    <e v="#DIV/0!"/>
    <e v="#DIV/0!"/>
    <e v="#DIV/0!"/>
    <e v="#DIV/0!"/>
  </r>
  <r>
    <x v="1"/>
    <n v="4"/>
    <x v="2"/>
    <n v="94"/>
    <n v="18"/>
    <n v="112"/>
    <d v="1899-12-30T08:20:33"/>
    <d v="1899-12-30T03:59:20"/>
    <d v="1899-12-30T01:12:43"/>
    <d v="1899-12-30T00:29:14"/>
    <d v="1899-12-30T00:08:47"/>
    <d v="1899-12-30T00:37:52"/>
    <d v="1899-12-30T01:34:02"/>
    <d v="1899-12-30T00:18:35"/>
    <d v="1899-12-30T00:00:00"/>
    <d v="1899-12-30T00:18:10"/>
    <n v="0"/>
    <d v="1899-12-30T00:05:40"/>
    <m/>
    <m/>
    <m/>
    <m/>
    <m/>
    <d v="1899-12-31T09:58:36"/>
    <n v="23.5"/>
    <n v="4.5"/>
    <d v="1899-12-30T02:05:08"/>
    <d v="1899-12-30T00:59:50"/>
    <d v="1899-12-30T00:18:11"/>
    <d v="1899-12-30T00:07:18"/>
    <d v="1899-12-30T00:02:12"/>
    <d v="1899-12-30T00:09:28"/>
    <d v="1899-12-30T00:23:30"/>
    <d v="1899-12-30T00:04:39"/>
    <d v="1899-12-30T00:00:00"/>
    <d v="1899-12-30T00:04:32"/>
    <d v="1899-12-30T08:29:39"/>
  </r>
  <r>
    <x v="1"/>
    <n v="5"/>
    <x v="3"/>
    <n v="17"/>
    <n v="7"/>
    <n v="24"/>
    <d v="1899-12-30T18:07:29"/>
    <d v="1899-12-30T05:03:16"/>
    <d v="1899-12-30T00:25:29"/>
    <d v="1899-12-30T01:54:20"/>
    <d v="1899-12-30T01:12:52"/>
    <d v="1899-12-30T08:30:20"/>
    <d v="1899-12-30T00:00:00"/>
    <d v="1899-12-30T00:00:00"/>
    <d v="1899-12-30T01:01:12"/>
    <d v="1899-12-30T00:02:42"/>
    <n v="0"/>
    <d v="1899-12-30T00:06:20"/>
    <m/>
    <m/>
    <m/>
    <m/>
    <m/>
    <d v="1899-12-31T18:29:05"/>
    <n v="3.4"/>
    <n v="1.4"/>
    <d v="1899-12-30T03:37:30"/>
    <d v="1899-12-30T01:00:39"/>
    <d v="1899-12-30T00:05:06"/>
    <d v="1899-12-30T00:22:52"/>
    <d v="1899-12-30T00:14:34"/>
    <d v="1899-12-30T01:42:04"/>
    <d v="1899-12-30T00:00:00"/>
    <d v="1899-12-30T00:00:00"/>
    <d v="1899-12-30T00:12:14"/>
    <d v="1899-12-30T00:00:32"/>
    <d v="1899-12-30T08:29:49"/>
  </r>
  <r>
    <x v="1"/>
    <n v="5"/>
    <x v="4"/>
    <n v="123"/>
    <n v="14"/>
    <n v="137"/>
    <d v="1899-12-30T07:47:43"/>
    <d v="1899-12-30T04:58:22"/>
    <d v="1899-12-30T00:00:00"/>
    <d v="1899-12-30T00:44:30"/>
    <d v="1899-12-30T00:00:00"/>
    <d v="1899-12-30T00:00:00"/>
    <d v="1899-12-30T00:06:46"/>
    <d v="1899-12-30T01:58:05"/>
    <d v="1899-12-30T00:00:00"/>
    <d v="1899-12-30T00:20:08"/>
    <n v="0"/>
    <d v="1899-12-30T00:05:04"/>
    <m/>
    <m/>
    <m/>
    <m/>
    <m/>
    <d v="1899-12-31T18:33:33"/>
    <n v="24.6"/>
    <n v="2.8"/>
    <d v="1899-12-30T01:33:33"/>
    <d v="1899-12-30T00:59:40"/>
    <d v="1899-12-30T00:00:00"/>
    <d v="1899-12-30T00:08:54"/>
    <d v="1899-12-30T00:00:00"/>
    <d v="1899-12-30T00:00:00"/>
    <d v="1899-12-30T00:01:21"/>
    <d v="1899-12-30T00:23:37"/>
    <d v="1899-12-30T00:00:00"/>
    <d v="1899-12-30T00:04:02"/>
    <d v="1899-12-30T08:30:43"/>
  </r>
  <r>
    <x v="1"/>
    <n v="5"/>
    <x v="5"/>
    <n v="32"/>
    <n v="12"/>
    <n v="44"/>
    <d v="1899-12-30T15:53:51"/>
    <d v="1899-12-30T05:14:47"/>
    <d v="1899-12-30T00:00:00"/>
    <d v="1899-12-30T00:48:23"/>
    <d v="1899-12-30T01:25:06"/>
    <d v="1899-12-30T07:21:39"/>
    <d v="1899-12-30T00:00:00"/>
    <d v="1899-12-30T00:00:00"/>
    <d v="1899-12-30T01:03:56"/>
    <d v="1899-12-30T00:11:38"/>
    <n v="0"/>
    <d v="1899-12-30T00:06:33"/>
    <m/>
    <m/>
    <m/>
    <m/>
    <m/>
    <d v="1899-12-31T18:30:49"/>
    <n v="6.4"/>
    <n v="2.4"/>
    <d v="1899-12-30T03:10:46"/>
    <d v="1899-12-30T01:02:57"/>
    <d v="1899-12-30T00:00:00"/>
    <d v="1899-12-30T00:09:41"/>
    <d v="1899-12-30T00:17:01"/>
    <d v="1899-12-30T01:28:20"/>
    <d v="1899-12-30T00:00:00"/>
    <d v="1899-12-30T00:00:00"/>
    <d v="1899-12-30T00:12:47"/>
    <d v="1899-12-30T00:02:20"/>
    <d v="1899-12-30T08:30:10"/>
  </r>
  <r>
    <x v="1"/>
    <n v="3"/>
    <x v="9"/>
    <n v="51"/>
    <n v="9"/>
    <n v="60"/>
    <d v="1899-12-30T04:16:11"/>
    <d v="1899-12-30T03:00:52"/>
    <d v="1899-12-30T00:03:45"/>
    <d v="1899-12-30T00:00:00"/>
    <d v="1899-12-30T00:11:57"/>
    <d v="1899-12-30T00:00:00"/>
    <d v="1899-12-30T00:07:29"/>
    <d v="1899-12-30T00:51:24"/>
    <d v="1899-12-30T00:00:00"/>
    <d v="1899-12-30T01:42:08"/>
    <n v="1"/>
    <d v="1899-12-30T00:08:57"/>
    <m/>
    <m/>
    <m/>
    <m/>
    <m/>
    <d v="1899-12-31T01:32:18"/>
    <n v="17"/>
    <n v="3"/>
    <d v="1899-12-30T01:25:24"/>
    <d v="1899-12-30T01:00:17"/>
    <d v="1899-12-30T00:01:15"/>
    <d v="1899-12-30T00:00:00"/>
    <d v="1899-12-30T00:03:59"/>
    <d v="1899-12-30T00:00:00"/>
    <d v="1899-12-30T00:02:30"/>
    <d v="1899-12-30T00:17:08"/>
    <d v="1899-12-30T00:00:00"/>
    <d v="1899-12-30T00:34:03"/>
    <d v="1899-12-30T08:30:46"/>
  </r>
  <r>
    <x v="1"/>
    <n v="5"/>
    <x v="6"/>
    <n v="134"/>
    <n v="23"/>
    <n v="157"/>
    <d v="1899-12-30T07:40:57"/>
    <d v="1899-12-30T04:59:31"/>
    <d v="1899-12-30T00:00:00"/>
    <d v="1899-12-30T01:08:33"/>
    <d v="1899-12-30T00:22:02"/>
    <d v="1899-12-30T00:03:45"/>
    <d v="1899-12-30T00:09:48"/>
    <d v="1899-12-30T00:57:19"/>
    <d v="1899-12-30T00:00:00"/>
    <d v="1899-12-30T00:19:38"/>
    <n v="0"/>
    <d v="1899-12-30T00:05:47"/>
    <m/>
    <m/>
    <m/>
    <m/>
    <m/>
    <d v="1899-12-31T18:30:58"/>
    <n v="26.8"/>
    <n v="4.5999999999999996"/>
    <d v="1899-12-30T01:32:11"/>
    <d v="1899-12-30T00:59:54"/>
    <d v="1899-12-30T00:00:00"/>
    <d v="1899-12-30T00:13:43"/>
    <d v="1899-12-30T00:04:24"/>
    <d v="1899-12-30T00:00:45"/>
    <d v="1899-12-30T00:01:58"/>
    <d v="1899-12-30T00:11:28"/>
    <d v="1899-12-30T00:00:00"/>
    <d v="1899-12-30T00:03:56"/>
    <d v="1899-12-30T08:30:12"/>
  </r>
  <r>
    <x v="1"/>
    <n v="5"/>
    <x v="7"/>
    <n v="111"/>
    <n v="10"/>
    <n v="121"/>
    <d v="1899-12-30T07:50:44"/>
    <d v="1899-12-30T05:02:07"/>
    <d v="1899-12-30T00:00:00"/>
    <d v="1899-12-30T00:36:52"/>
    <d v="1899-12-30T00:15:59"/>
    <d v="1899-12-30T00:12:23"/>
    <d v="1899-12-30T01:15:53"/>
    <d v="1899-12-30T00:27:30"/>
    <d v="1899-12-30T00:00:00"/>
    <d v="1899-12-30T00:37:22"/>
    <n v="0"/>
    <d v="1899-12-30T00:07:29"/>
    <m/>
    <m/>
    <m/>
    <m/>
    <m/>
    <d v="1899-12-31T18:39:27"/>
    <n v="22.2"/>
    <n v="2"/>
    <d v="1899-12-30T01:34:09"/>
    <d v="1899-12-30T01:00:25"/>
    <d v="1899-12-30T00:00:00"/>
    <d v="1899-12-30T00:07:22"/>
    <d v="1899-12-30T00:03:12"/>
    <d v="1899-12-30T00:02:29"/>
    <d v="1899-12-30T00:15:11"/>
    <d v="1899-12-30T00:05:30"/>
    <d v="1899-12-30T00:00:00"/>
    <d v="1899-12-30T00:07:28"/>
    <d v="1899-12-30T08:31:53"/>
  </r>
  <r>
    <x v="1"/>
    <n v="5"/>
    <x v="8"/>
    <n v="49"/>
    <n v="25"/>
    <n v="74"/>
    <d v="1899-12-30T08:09:45"/>
    <d v="1899-12-30T04:58:39"/>
    <d v="1899-12-30T00:22:11"/>
    <d v="1899-12-30T02:04:51"/>
    <d v="1899-12-30T00:22:02"/>
    <d v="1899-12-30T00:00:00"/>
    <d v="1899-12-30T00:13:06"/>
    <d v="1899-12-30T00:08:56"/>
    <d v="1899-12-30T00:00:00"/>
    <d v="1899-12-30T00:08:25"/>
    <n v="0"/>
    <d v="1899-12-30T00:07:19"/>
    <m/>
    <m/>
    <m/>
    <m/>
    <m/>
    <d v="1899-12-31T18:21:36"/>
    <n v="9.8000000000000007"/>
    <n v="5"/>
    <d v="1899-12-30T01:37:57"/>
    <d v="1899-12-30T00:59:44"/>
    <d v="1899-12-30T00:04:26"/>
    <d v="1899-12-30T00:24:58"/>
    <d v="1899-12-30T00:04:24"/>
    <d v="1899-12-30T00:00:00"/>
    <d v="1899-12-30T00:02:37"/>
    <d v="1899-12-30T00:01:47"/>
    <d v="1899-12-30T00:00:00"/>
    <d v="1899-12-30T00:01:41"/>
    <d v="1899-12-30T08:28:19"/>
  </r>
  <r>
    <x v="2"/>
    <n v="4"/>
    <x v="0"/>
    <n v="121"/>
    <n v="2"/>
    <n v="123"/>
    <d v="1899-12-30T07:46:16"/>
    <d v="1899-12-30T03:59:11"/>
    <d v="1899-12-30T01:49:09"/>
    <d v="1899-12-30T00:54:09"/>
    <d v="1899-12-30T00:00:00"/>
    <d v="1899-12-30T00:12:40"/>
    <d v="1899-12-30T00:18:35"/>
    <d v="1899-12-30T00:32:33"/>
    <d v="1899-12-30T00:00:00"/>
    <d v="1899-12-30T01:04:40"/>
    <n v="0"/>
    <d v="1899-12-30T00:05:17"/>
    <m/>
    <m/>
    <m/>
    <m/>
    <m/>
    <d v="1899-12-31T09:59:37"/>
    <n v="30.25"/>
    <n v="0.5"/>
    <d v="1899-12-30T01:56:34"/>
    <d v="1899-12-30T00:59:48"/>
    <d v="1899-12-30T00:27:17"/>
    <d v="1899-12-30T00:13:32"/>
    <d v="1899-12-30T00:00:00"/>
    <d v="1899-12-30T00:03:10"/>
    <d v="1899-12-30T00:04:39"/>
    <d v="1899-12-30T00:08:08"/>
    <d v="1899-12-30T00:00:00"/>
    <d v="1899-12-30T00:16:10"/>
    <d v="1899-12-30T08:29:54"/>
  </r>
  <r>
    <x v="2"/>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
    <n v="4"/>
    <x v="2"/>
    <n v="102"/>
    <n v="17"/>
    <n v="119"/>
    <d v="1899-12-30T06:21:36"/>
    <d v="1899-12-30T03:58:19"/>
    <d v="1899-12-30T01:16:11"/>
    <d v="1899-12-30T00:22:11"/>
    <d v="1899-12-30T00:05:20"/>
    <d v="1899-12-30T00:12:06"/>
    <d v="1899-12-30T00:00:00"/>
    <d v="1899-12-30T00:27:30"/>
    <d v="1899-12-30T00:00:00"/>
    <d v="1899-12-30T00:19:27"/>
    <n v="0"/>
    <d v="1899-12-30T00:05:50"/>
    <m/>
    <m/>
    <m/>
    <m/>
    <m/>
    <d v="1899-12-31T08:46:11"/>
    <n v="25.5"/>
    <n v="4.25"/>
    <d v="1899-12-30T01:35:24"/>
    <d v="1899-12-30T00:59:35"/>
    <d v="1899-12-30T00:19:03"/>
    <d v="1899-12-30T00:05:33"/>
    <d v="1899-12-30T00:01:20"/>
    <d v="1899-12-30T00:03:02"/>
    <d v="1899-12-30T00:00:00"/>
    <d v="1899-12-30T00:06:52"/>
    <d v="1899-12-30T00:00:00"/>
    <d v="1899-12-30T00:04:52"/>
    <d v="1899-12-30T08:11:33"/>
  </r>
  <r>
    <x v="2"/>
    <n v="4"/>
    <x v="3"/>
    <n v="41"/>
    <n v="4"/>
    <n v="45"/>
    <d v="1899-12-30T14:30:37"/>
    <d v="1899-12-30T04:01:21"/>
    <d v="1899-12-30T00:23:11"/>
    <d v="1899-12-30T01:01:03"/>
    <d v="1899-12-30T00:24:46"/>
    <d v="1899-12-30T08:16:39"/>
    <d v="1899-12-30T00:00:00"/>
    <d v="1899-12-30T00:00:00"/>
    <d v="1899-12-30T00:23:37"/>
    <d v="1899-12-30T00:07:45"/>
    <n v="1"/>
    <d v="1899-12-30T00:07:05"/>
    <m/>
    <m/>
    <m/>
    <m/>
    <m/>
    <d v="1899-12-31T10:01:12"/>
    <n v="10.25"/>
    <n v="1"/>
    <d v="1899-12-30T03:37:39"/>
    <d v="1899-12-30T01:00:20"/>
    <d v="1899-12-30T00:05:48"/>
    <d v="1899-12-30T00:15:16"/>
    <d v="1899-12-30T00:06:11"/>
    <d v="1899-12-30T02:04:10"/>
    <d v="1899-12-30T00:00:00"/>
    <d v="1899-12-30T00:00:00"/>
    <d v="1899-12-30T00:05:54"/>
    <d v="1899-12-30T00:01:56"/>
    <d v="1899-12-30T08:30:18"/>
  </r>
  <r>
    <x v="2"/>
    <n v="4"/>
    <x v="4"/>
    <n v="106"/>
    <n v="10"/>
    <n v="116"/>
    <d v="1899-12-30T06:38:36"/>
    <d v="1899-12-30T03:59:20"/>
    <d v="1899-12-30T00:19:35"/>
    <d v="1899-12-30T00:27:48"/>
    <d v="1899-12-30T00:03:45"/>
    <d v="1899-12-30T00:00:00"/>
    <d v="1899-12-30T01:25:24"/>
    <d v="1899-12-30T00:22:28"/>
    <d v="1899-12-30T00:00:00"/>
    <d v="1899-12-30T00:39:24"/>
    <n v="1"/>
    <d v="1899-12-30T00:05:30"/>
    <m/>
    <m/>
    <m/>
    <m/>
    <m/>
    <d v="1899-12-31T11:00:06"/>
    <n v="26.5"/>
    <n v="2.5"/>
    <d v="1899-12-30T01:39:39"/>
    <d v="1899-12-30T00:59:50"/>
    <d v="1899-12-30T00:04:54"/>
    <d v="1899-12-30T00:06:57"/>
    <d v="1899-12-30T00:00:56"/>
    <d v="1899-12-30T00:00:00"/>
    <d v="1899-12-30T00:21:21"/>
    <d v="1899-12-30T00:05:37"/>
    <d v="1899-12-30T00:00:00"/>
    <d v="1899-12-30T00:09:51"/>
    <d v="1899-12-30T08:45:01"/>
  </r>
  <r>
    <x v="2"/>
    <n v="5"/>
    <x v="5"/>
    <n v="22"/>
    <n v="22"/>
    <n v="44"/>
    <d v="1899-12-31T02:24:52"/>
    <d v="1899-12-30T04:59:40"/>
    <d v="1899-12-30T00:00:00"/>
    <d v="1899-12-30T01:05:57"/>
    <d v="1899-12-30T00:00:00"/>
    <d v="1899-12-30T19:54:03"/>
    <d v="1899-12-30T00:00:00"/>
    <d v="1899-12-30T00:00:00"/>
    <d v="1899-12-30T00:25:12"/>
    <d v="1899-12-30T00:18:26"/>
    <n v="0"/>
    <d v="1899-12-30T00:06:59"/>
    <m/>
    <m/>
    <m/>
    <m/>
    <m/>
    <d v="1899-12-31T18:45:39"/>
    <n v="4.4000000000000004"/>
    <n v="4.4000000000000004"/>
    <d v="1899-12-30T05:16:58"/>
    <d v="1899-12-30T00:59:56"/>
    <d v="1899-12-30T00:00:00"/>
    <d v="1899-12-30T00:13:11"/>
    <d v="1899-12-30T00:00:00"/>
    <d v="1899-12-30T03:58:49"/>
    <d v="1899-12-30T00:00:00"/>
    <d v="1899-12-30T00:00:00"/>
    <d v="1899-12-30T00:05:02"/>
    <d v="1899-12-30T00:03:41"/>
    <d v="1899-12-30T08:33:08"/>
  </r>
  <r>
    <x v="2"/>
    <n v="4"/>
    <x v="9"/>
    <n v="41"/>
    <n v="21"/>
    <n v="62"/>
    <d v="1899-12-30T05:29:54"/>
    <d v="1899-12-30T04:02:04"/>
    <d v="1899-12-30T00:00:00"/>
    <d v="1899-12-30T00:20:01"/>
    <d v="1899-12-30T00:28:22"/>
    <d v="1899-12-30T00:00:00"/>
    <d v="1899-12-30T00:39:27"/>
    <d v="1899-12-30T00:00:00"/>
    <d v="1899-12-30T00:00:00"/>
    <d v="1899-12-30T00:50:51"/>
    <n v="0"/>
    <d v="1899-12-30T00:07:27"/>
    <m/>
    <m/>
    <m/>
    <m/>
    <m/>
    <d v="1899-12-31T10:06:32"/>
    <n v="10.25"/>
    <n v="5.25"/>
    <d v="1899-12-30T01:22:28"/>
    <d v="1899-12-30T01:00:31"/>
    <d v="1899-12-30T00:00:00"/>
    <d v="1899-12-30T00:05:00"/>
    <d v="1899-12-30T00:07:05"/>
    <d v="1899-12-30T00:00:00"/>
    <d v="1899-12-30T00:09:52"/>
    <d v="1899-12-30T00:00:00"/>
    <d v="1899-12-30T00:00:00"/>
    <d v="1899-12-30T00:12:43"/>
    <d v="1899-12-30T08:31:38"/>
  </r>
  <r>
    <x v="2"/>
    <n v="4"/>
    <x v="6"/>
    <n v="105"/>
    <n v="8"/>
    <n v="113"/>
    <d v="1899-12-30T06:04:11"/>
    <d v="1899-12-30T03:59:28"/>
    <d v="1899-12-30T00:02:18"/>
    <d v="1899-12-30T01:17:28"/>
    <d v="1899-12-30T00:12:14"/>
    <d v="1899-12-30T00:00:00"/>
    <d v="1899-12-30T00:18:35"/>
    <d v="1899-12-30T00:14:07"/>
    <d v="1899-12-30T00:00:00"/>
    <d v="1899-12-30T00:28:44"/>
    <n v="0"/>
    <d v="1899-12-30T00:07:09"/>
    <m/>
    <m/>
    <m/>
    <m/>
    <m/>
    <d v="1899-12-31T10:11:43"/>
    <n v="26.25"/>
    <n v="2"/>
    <d v="1899-12-30T01:31:03"/>
    <d v="1899-12-30T00:59:52"/>
    <d v="1899-12-30T00:00:35"/>
    <d v="1899-12-30T00:19:22"/>
    <d v="1899-12-30T00:03:04"/>
    <d v="1899-12-30T00:00:00"/>
    <d v="1899-12-30T00:04:39"/>
    <d v="1899-12-30T00:03:32"/>
    <d v="1899-12-30T00:00:00"/>
    <d v="1899-12-30T00:07:11"/>
    <d v="1899-12-30T08:32:56"/>
  </r>
  <r>
    <x v="2"/>
    <n v="4"/>
    <x v="7"/>
    <n v="80"/>
    <n v="8"/>
    <n v="88"/>
    <d v="1899-12-30T05:30:20"/>
    <d v="1899-12-30T04:01:21"/>
    <d v="1899-12-30T00:00:00"/>
    <d v="1899-12-30T00:09:48"/>
    <d v="1899-12-30T00:17:25"/>
    <d v="1899-12-30T00:00:00"/>
    <d v="1899-12-30T00:29:40"/>
    <d v="1899-12-30T00:32:07"/>
    <d v="1899-12-30T00:00:00"/>
    <d v="1899-12-30T01:29:50"/>
    <n v="0"/>
    <d v="1899-12-30T00:08:50"/>
    <m/>
    <m/>
    <m/>
    <m/>
    <m/>
    <d v="1899-12-31T09:52:51"/>
    <n v="20"/>
    <n v="2"/>
    <d v="1899-12-30T01:22:35"/>
    <d v="1899-12-30T01:00:20"/>
    <d v="1899-12-30T00:00:00"/>
    <d v="1899-12-30T00:02:27"/>
    <d v="1899-12-30T00:04:21"/>
    <d v="1899-12-30T00:00:00"/>
    <d v="1899-12-30T00:07:25"/>
    <d v="1899-12-30T00:08:02"/>
    <d v="1899-12-30T00:00:00"/>
    <d v="1899-12-30T00:22:27"/>
    <d v="1899-12-30T08:28:13"/>
  </r>
  <r>
    <x v="2"/>
    <n v="4"/>
    <x v="8"/>
    <n v="92"/>
    <n v="17"/>
    <n v="109"/>
    <d v="1899-12-30T07:02:56"/>
    <d v="1899-12-30T04:03:39"/>
    <d v="1899-12-30T00:01:52"/>
    <d v="1899-12-30T01:33:10"/>
    <d v="1899-12-30T00:00:00"/>
    <d v="1899-12-30T00:16:16"/>
    <d v="1899-12-30T00:35:17"/>
    <d v="1899-12-30T00:32:41"/>
    <d v="1899-12-30T00:00:00"/>
    <d v="1899-12-30T00:21:04"/>
    <n v="0"/>
    <d v="1899-12-30T00:08:25"/>
    <m/>
    <m/>
    <m/>
    <m/>
    <m/>
    <d v="1899-12-31T10:18:55"/>
    <n v="23"/>
    <n v="4.25"/>
    <d v="1899-12-30T01:45:44"/>
    <d v="1899-12-30T01:00:55"/>
    <d v="1899-12-30T00:00:28"/>
    <d v="1899-12-30T00:23:17"/>
    <d v="1899-12-30T00:00:00"/>
    <d v="1899-12-30T00:04:04"/>
    <d v="1899-12-30T00:08:49"/>
    <d v="1899-12-30T00:08:10"/>
    <d v="1899-12-30T00:00:00"/>
    <d v="1899-12-30T00:05:16"/>
    <d v="1899-12-30T08:34:44"/>
  </r>
  <r>
    <x v="3"/>
    <n v="5"/>
    <x v="0"/>
    <n v="102"/>
    <n v="27"/>
    <n v="129"/>
    <d v="1899-12-30T10:23:40"/>
    <d v="1899-12-30T05:00:14"/>
    <d v="1899-12-30T01:48:35"/>
    <d v="1899-12-30T01:00:37"/>
    <d v="1899-12-30T00:07:55"/>
    <d v="1899-12-30T01:06:32"/>
    <d v="1899-12-30T00:20:36"/>
    <d v="1899-12-30T00:59:11"/>
    <d v="1899-12-30T00:00:00"/>
    <d v="1899-12-30T00:21:53"/>
    <n v="0"/>
    <d v="1899-12-30T00:05:46"/>
    <m/>
    <m/>
    <m/>
    <m/>
    <m/>
    <d v="1899-12-31T16:56:47"/>
    <n v="20.399999999999999"/>
    <n v="5.4"/>
    <d v="1899-12-30T02:04:44"/>
    <d v="1899-12-30T01:00:03"/>
    <d v="1899-12-30T00:21:43"/>
    <d v="1899-12-30T00:12:07"/>
    <d v="1899-12-30T00:01:35"/>
    <d v="1899-12-30T00:13:18"/>
    <d v="1899-12-30T00:04:07"/>
    <d v="1899-12-30T00:11:50"/>
    <d v="1899-12-30T00:00:00"/>
    <d v="1899-12-30T00:04:23"/>
    <d v="1899-12-30T08:11:21"/>
  </r>
  <r>
    <x v="3"/>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
    <n v="5"/>
    <x v="2"/>
    <n v="115"/>
    <n v="23"/>
    <n v="138"/>
    <d v="1899-12-30T08:57:07"/>
    <d v="1899-12-30T05:00:06"/>
    <d v="1899-12-30T00:54:43"/>
    <d v="1899-12-30T00:39:10"/>
    <d v="1899-12-30T00:14:33"/>
    <d v="1899-12-30T00:19:09"/>
    <d v="1899-12-30T00:02:18"/>
    <d v="1899-12-30T01:47:08"/>
    <d v="1899-12-30T00:00:00"/>
    <d v="1899-12-30T00:21:10"/>
    <n v="0"/>
    <d v="1899-12-30T00:05:20"/>
    <m/>
    <m/>
    <m/>
    <m/>
    <m/>
    <d v="1899-12-31T18:32:50"/>
    <n v="23"/>
    <n v="4.5999999999999996"/>
    <d v="1899-12-30T01:47:25"/>
    <d v="1899-12-30T01:00:01"/>
    <d v="1899-12-30T00:10:57"/>
    <d v="1899-12-30T00:07:50"/>
    <d v="1899-12-30T00:02:55"/>
    <d v="1899-12-30T00:03:50"/>
    <d v="1899-12-30T00:00:28"/>
    <d v="1899-12-30T00:21:26"/>
    <d v="1899-12-30T00:00:00"/>
    <d v="1899-12-30T00:04:14"/>
    <d v="1899-12-30T08:30:34"/>
  </r>
  <r>
    <x v="3"/>
    <n v="5"/>
    <x v="3"/>
    <n v="7"/>
    <n v="27"/>
    <n v="34"/>
    <d v="1899-12-30T15:16:42"/>
    <d v="1899-12-30T05:01:32"/>
    <d v="1899-12-30T00:20:36"/>
    <d v="1899-12-30T01:15:01"/>
    <d v="1899-12-30T01:09:24"/>
    <d v="1899-12-30T05:53:48"/>
    <d v="1899-12-30T00:08:12"/>
    <d v="1899-12-30T00:00:00"/>
    <d v="1899-12-30T01:28:08"/>
    <d v="1899-12-30T00:01:04"/>
    <n v="0"/>
    <d v="1899-12-30T00:09:15"/>
    <m/>
    <m/>
    <m/>
    <m/>
    <m/>
    <d v="1899-12-31T17:36:06"/>
    <n v="1.4"/>
    <n v="5.4"/>
    <d v="1899-12-30T03:03:20"/>
    <d v="1899-12-30T01:00:18"/>
    <d v="1899-12-30T00:04:07"/>
    <d v="1899-12-30T00:15:00"/>
    <d v="1899-12-30T00:13:53"/>
    <d v="1899-12-30T01:10:46"/>
    <d v="1899-12-30T00:01:38"/>
    <d v="1899-12-30T00:00:00"/>
    <d v="1899-12-30T00:17:38"/>
    <d v="1899-12-30T00:00:13"/>
    <d v="1899-12-30T08:19:13"/>
  </r>
  <r>
    <x v="3"/>
    <n v="5"/>
    <x v="4"/>
    <n v="26"/>
    <n v="26"/>
    <n v="52"/>
    <d v="1899-12-30T07:04:57"/>
    <d v="1899-12-30T04:59:31"/>
    <d v="1899-12-30T00:00:00"/>
    <d v="1899-12-30T00:45:48"/>
    <d v="1899-12-30T00:02:53"/>
    <d v="1899-12-30T00:00:00"/>
    <d v="1899-12-30T00:00:00"/>
    <d v="1899-12-30T01:16:45"/>
    <d v="1899-12-30T00:00:00"/>
    <d v="1899-12-30T00:04:21"/>
    <n v="0"/>
    <d v="1899-12-30T00:04:35"/>
    <m/>
    <m/>
    <m/>
    <m/>
    <m/>
    <d v="1899-12-31T18:07:03"/>
    <n v="5.2"/>
    <n v="5.2"/>
    <d v="1899-12-30T01:24:59"/>
    <d v="1899-12-30T00:59:54"/>
    <d v="1899-12-30T00:00:00"/>
    <d v="1899-12-30T00:09:10"/>
    <d v="1899-12-30T00:00:35"/>
    <d v="1899-12-30T00:00:00"/>
    <d v="1899-12-30T00:00:00"/>
    <d v="1899-12-30T00:15:21"/>
    <d v="1899-12-30T00:00:00"/>
    <d v="1899-12-30T00:00:52"/>
    <d v="1899-12-30T08:25:25"/>
  </r>
  <r>
    <x v="3"/>
    <n v="5"/>
    <x v="5"/>
    <n v="21"/>
    <n v="4"/>
    <n v="25"/>
    <d v="1899-12-30T14:46:11"/>
    <d v="1899-12-30T04:57:04"/>
    <d v="1899-12-30T00:00:00"/>
    <d v="1899-12-30T00:30:23"/>
    <d v="1899-12-30T00:27:13"/>
    <d v="1899-12-30T08:07:35"/>
    <d v="1899-12-30T00:00:00"/>
    <d v="1899-12-30T00:00:00"/>
    <d v="1899-12-30T00:43:55"/>
    <d v="1899-12-30T00:10:03"/>
    <n v="0"/>
    <d v="1899-12-30T00:07:33"/>
    <m/>
    <m/>
    <m/>
    <m/>
    <m/>
    <d v="1899-12-31T18:19:09"/>
    <n v="4.2"/>
    <n v="0.8"/>
    <d v="1899-12-30T02:57:14"/>
    <d v="1899-12-30T00:59:25"/>
    <d v="1899-12-30T00:00:00"/>
    <d v="1899-12-30T00:06:05"/>
    <d v="1899-12-30T00:05:27"/>
    <d v="1899-12-30T01:37:31"/>
    <d v="1899-12-30T00:00:00"/>
    <d v="1899-12-30T00:00:00"/>
    <d v="1899-12-30T00:08:47"/>
    <d v="1899-12-30T00:02:01"/>
    <d v="1899-12-30T08:27:50"/>
  </r>
  <r>
    <x v="3"/>
    <n v="4"/>
    <x v="9"/>
    <n v="68"/>
    <n v="19"/>
    <n v="87"/>
    <d v="1899-12-30T05:05:43"/>
    <d v="1899-12-30T03:56:18"/>
    <d v="1899-12-30T00:04:11"/>
    <d v="1899-12-30T00:05:46"/>
    <d v="1899-12-30T00:00:00"/>
    <d v="1899-12-30T00:00:00"/>
    <d v="1899-12-30T00:00:00"/>
    <d v="1899-12-30T00:59:28"/>
    <d v="1899-12-30T00:00:00"/>
    <d v="1899-12-30T01:59:25"/>
    <n v="0"/>
    <d v="1899-12-30T00:09:11"/>
    <m/>
    <m/>
    <m/>
    <m/>
    <m/>
    <d v="1899-12-31T09:28:22"/>
    <n v="17"/>
    <n v="4.75"/>
    <d v="1899-12-30T01:16:26"/>
    <d v="1899-12-30T00:59:05"/>
    <d v="1899-12-30T00:01:03"/>
    <d v="1899-12-30T00:01:26"/>
    <d v="1899-12-30T00:00:00"/>
    <d v="1899-12-30T00:00:00"/>
    <d v="1899-12-30T00:00:00"/>
    <d v="1899-12-30T00:14:52"/>
    <d v="1899-12-30T00:00:00"/>
    <d v="1899-12-30T00:29:51"/>
    <d v="1899-12-30T08:22:05"/>
  </r>
  <r>
    <x v="3"/>
    <n v="5"/>
    <x v="6"/>
    <n v="80"/>
    <n v="20"/>
    <n v="100"/>
    <d v="1899-12-30T08:02:41"/>
    <d v="1899-12-30T05:05:17"/>
    <d v="1899-12-30T00:03:10"/>
    <d v="1899-12-30T00:54:43"/>
    <d v="1899-12-30T00:02:18"/>
    <d v="1899-12-30T00:21:36"/>
    <d v="1899-12-30T00:08:21"/>
    <d v="1899-12-30T01:27:16"/>
    <d v="1899-12-30T00:00:00"/>
    <d v="1899-12-30T00:11:11"/>
    <n v="0"/>
    <d v="1899-12-30T00:06:50"/>
    <m/>
    <m/>
    <m/>
    <m/>
    <m/>
    <d v="1899-12-31T18:32:07"/>
    <n v="16"/>
    <n v="4"/>
    <d v="1899-12-30T01:36:32"/>
    <d v="1899-12-30T01:01:03"/>
    <d v="1899-12-30T00:00:38"/>
    <d v="1899-12-30T00:10:57"/>
    <d v="1899-12-30T00:00:28"/>
    <d v="1899-12-30T00:04:19"/>
    <d v="1899-12-30T00:01:40"/>
    <d v="1899-12-30T00:17:27"/>
    <d v="1899-12-30T00:00:00"/>
    <d v="1899-12-30T00:02:14"/>
    <d v="1899-12-30T08:30:25"/>
  </r>
  <r>
    <x v="3"/>
    <n v="4"/>
    <x v="7"/>
    <n v="59"/>
    <n v="12"/>
    <n v="71"/>
    <d v="1899-12-30T06:07:55"/>
    <d v="1899-12-30T04:02:30"/>
    <d v="1899-12-30T00:00:00"/>
    <d v="1899-12-30T00:09:39"/>
    <d v="1899-12-30T00:17:25"/>
    <d v="1899-12-30T00:13:24"/>
    <d v="1899-12-30T00:22:36"/>
    <d v="1899-12-30T01:02:21"/>
    <d v="1899-12-30T00:00:00"/>
    <d v="1899-12-30T00:57:13"/>
    <n v="0"/>
    <d v="1899-12-30T00:08:30"/>
    <m/>
    <m/>
    <m/>
    <m/>
    <m/>
    <d v="1899-12-31T09:46:13"/>
    <n v="14.75"/>
    <n v="3"/>
    <d v="1899-12-30T01:31:59"/>
    <d v="1899-12-30T01:00:38"/>
    <d v="1899-12-30T00:00:00"/>
    <d v="1899-12-30T00:02:25"/>
    <d v="1899-12-30T00:04:21"/>
    <d v="1899-12-30T00:03:21"/>
    <d v="1899-12-30T00:05:39"/>
    <d v="1899-12-30T00:15:35"/>
    <d v="1899-12-30T00:00:00"/>
    <d v="1899-12-30T00:14:18"/>
    <d v="1899-12-30T08:26:33"/>
  </r>
  <r>
    <x v="3"/>
    <n v="5"/>
    <x v="8"/>
    <n v="92"/>
    <n v="18"/>
    <n v="110"/>
    <d v="1899-12-30T08:37:58"/>
    <d v="1899-12-30T04:42:58"/>
    <d v="1899-12-30T00:48:40"/>
    <d v="1899-12-30T01:35:02"/>
    <d v="1899-12-30T00:00:00"/>
    <d v="1899-12-30T00:04:11"/>
    <d v="1899-12-30T00:00:00"/>
    <d v="1899-12-30T01:26:59"/>
    <d v="1899-12-30T00:00:00"/>
    <d v="1899-12-30T00:15:34"/>
    <n v="1"/>
    <d v="1899-12-30T00:07:25"/>
    <m/>
    <m/>
    <m/>
    <m/>
    <m/>
    <d v="1899-12-31T18:33:16"/>
    <n v="18.399999999999999"/>
    <n v="3.6"/>
    <d v="1899-12-30T01:43:36"/>
    <d v="1899-12-30T00:56:36"/>
    <d v="1899-12-30T00:09:44"/>
    <d v="1899-12-30T00:19:00"/>
    <d v="1899-12-30T00:00:00"/>
    <d v="1899-12-30T00:00:50"/>
    <d v="1899-12-30T00:00:00"/>
    <d v="1899-12-30T00:17:24"/>
    <d v="1899-12-30T00:00:00"/>
    <d v="1899-12-30T00:03:07"/>
    <d v="1899-12-30T08:30:39"/>
  </r>
  <r>
    <x v="4"/>
    <n v="5"/>
    <x v="0"/>
    <n v="108"/>
    <n v="15"/>
    <n v="123"/>
    <d v="1899-12-30T10:11:08"/>
    <d v="1899-12-30T04:59:40"/>
    <d v="1899-12-30T01:00:29"/>
    <d v="1899-12-30T01:23:40"/>
    <d v="1899-12-30T00:10:22"/>
    <d v="1899-12-30T00:44:47"/>
    <d v="1899-12-30T00:05:54"/>
    <d v="1899-12-30T01:46:16"/>
    <d v="1899-12-30T00:00:00"/>
    <d v="1899-12-30T00:40:08"/>
    <n v="0"/>
    <d v="1899-12-30T00:04:44"/>
    <m/>
    <m/>
    <m/>
    <m/>
    <m/>
    <d v="1899-12-31T18:39:19"/>
    <n v="21.6"/>
    <n v="3"/>
    <d v="1899-12-30T02:02:14"/>
    <d v="1899-12-30T00:59:56"/>
    <d v="1899-12-30T00:12:06"/>
    <d v="1899-12-30T00:16:44"/>
    <d v="1899-12-30T00:02:04"/>
    <d v="1899-12-30T00:08:57"/>
    <d v="1899-12-30T00:01:11"/>
    <d v="1899-12-30T00:21:15"/>
    <d v="1899-12-30T00:00:00"/>
    <d v="1899-12-30T00:08:02"/>
    <d v="1899-12-30T08:31:52"/>
  </r>
  <r>
    <x v="4"/>
    <n v="2"/>
    <x v="2"/>
    <n v="32"/>
    <n v="3"/>
    <n v="35"/>
    <d v="1899-12-30T03:20:44"/>
    <d v="1899-12-30T02:00:23"/>
    <d v="1899-12-30T00:00:00"/>
    <d v="1899-12-30T00:21:53"/>
    <d v="1899-12-30T00:32:33"/>
    <d v="1899-12-30T00:00:00"/>
    <d v="1899-12-30T00:02:10"/>
    <d v="1899-12-30T00:23:46"/>
    <d v="1899-12-30T00:00:00"/>
    <d v="1899-12-30T00:05:20"/>
    <n v="0"/>
    <d v="1899-12-30T00:06:14"/>
    <m/>
    <m/>
    <m/>
    <m/>
    <m/>
    <d v="1899-12-30T17:01:24"/>
    <n v="16"/>
    <n v="1.5"/>
    <d v="1899-12-30T01:40:22"/>
    <d v="1899-12-30T01:00:12"/>
    <d v="1899-12-30T00:00:00"/>
    <d v="1899-12-30T00:10:56"/>
    <d v="1899-12-30T00:16:16"/>
    <d v="1899-12-30T00:00:00"/>
    <d v="1899-12-30T00:01:05"/>
    <d v="1899-12-30T00:11:53"/>
    <d v="1899-12-30T00:00:00"/>
    <d v="1899-12-30T00:02:40"/>
    <d v="1899-12-30T08:30:42"/>
  </r>
  <r>
    <x v="4"/>
    <n v="5"/>
    <x v="3"/>
    <n v="45"/>
    <n v="11"/>
    <n v="56"/>
    <d v="1899-12-30T14:37:58"/>
    <d v="1899-12-30T04:04:39"/>
    <d v="1899-12-30T01:12:43"/>
    <d v="1899-12-30T00:22:11"/>
    <d v="1899-12-30T01:00:12"/>
    <d v="1899-12-30T07:35:02"/>
    <d v="1899-12-30T00:00:00"/>
    <d v="1899-12-30T00:00:00"/>
    <d v="1899-12-30T00:22:36"/>
    <d v="1899-12-30T00:06:38"/>
    <n v="1"/>
    <d v="1899-12-30T00:07:17"/>
    <m/>
    <m/>
    <m/>
    <m/>
    <m/>
    <d v="1899-12-31T18:07:03"/>
    <n v="9"/>
    <n v="2.2000000000000002"/>
    <d v="1899-12-30T02:55:36"/>
    <d v="1899-12-30T00:48:56"/>
    <d v="1899-12-30T00:14:33"/>
    <d v="1899-12-30T00:04:26"/>
    <d v="1899-12-30T00:12:02"/>
    <d v="1899-12-30T01:31:00"/>
    <d v="1899-12-30T00:00:00"/>
    <d v="1899-12-30T00:00:00"/>
    <d v="1899-12-30T00:04:31"/>
    <d v="1899-12-30T00:01:20"/>
    <d v="1899-12-30T08:25:25"/>
  </r>
  <r>
    <x v="4"/>
    <n v="5"/>
    <x v="4"/>
    <n v="123"/>
    <n v="7"/>
    <n v="130"/>
    <d v="1899-12-30T07:33:27"/>
    <d v="1899-12-30T04:38:38"/>
    <d v="1899-12-30T00:00:00"/>
    <d v="1899-12-30T00:51:07"/>
    <d v="1899-12-30T00:04:28"/>
    <d v="1899-12-30T00:00:00"/>
    <d v="1899-12-30T01:09:50"/>
    <d v="1899-12-30T00:49:24"/>
    <d v="1899-12-30T00:00:00"/>
    <d v="1899-12-30T00:21:59"/>
    <n v="0"/>
    <d v="1899-12-30T00:05:36"/>
    <m/>
    <m/>
    <m/>
    <m/>
    <m/>
    <d v="1899-12-31T18:00:43"/>
    <n v="24.6"/>
    <n v="1.4"/>
    <d v="1899-12-30T01:30:41"/>
    <d v="1899-12-30T00:55:44"/>
    <d v="1899-12-30T00:00:00"/>
    <d v="1899-12-30T00:10:13"/>
    <d v="1899-12-30T00:00:54"/>
    <d v="1899-12-30T00:00:00"/>
    <d v="1899-12-30T00:13:58"/>
    <d v="1899-12-30T00:09:53"/>
    <d v="1899-12-30T00:00:00"/>
    <d v="1899-12-30T00:04:24"/>
    <d v="1899-12-30T08:24:09"/>
  </r>
  <r>
    <x v="4"/>
    <n v="5"/>
    <x v="5"/>
    <n v="9"/>
    <n v="14"/>
    <n v="23"/>
    <d v="1899-12-30T15:24:29"/>
    <d v="1899-12-30T04:57:30"/>
    <d v="1899-12-30T00:00:00"/>
    <d v="1899-12-30T00:52:08"/>
    <d v="1899-12-30T00:44:47"/>
    <d v="1899-12-30T08:41:17"/>
    <d v="1899-12-30T00:00:00"/>
    <d v="1899-12-30T00:00:00"/>
    <d v="1899-12-30T00:08:47"/>
    <d v="1899-12-30T00:01:25"/>
    <n v="0"/>
    <d v="1899-12-30T00:07:21"/>
    <m/>
    <m/>
    <m/>
    <m/>
    <m/>
    <d v="1899-12-31T18:04:54"/>
    <n v="1.8"/>
    <n v="2.8"/>
    <d v="1899-12-30T03:04:54"/>
    <d v="1899-12-30T00:59:30"/>
    <d v="1899-12-30T00:00:00"/>
    <d v="1899-12-30T00:10:26"/>
    <d v="1899-12-30T00:08:57"/>
    <d v="1899-12-30T01:44:15"/>
    <d v="1899-12-30T00:00:00"/>
    <d v="1899-12-30T00:00:00"/>
    <d v="1899-12-30T00:01:45"/>
    <d v="1899-12-30T00:00:17"/>
    <d v="1899-12-30T08:24:59"/>
  </r>
  <r>
    <x v="4"/>
    <n v="4"/>
    <x v="9"/>
    <n v="64"/>
    <n v="4"/>
    <n v="68"/>
    <d v="1899-12-30T05:50:12"/>
    <d v="1899-12-30T03:57:10"/>
    <d v="1899-12-30T00:00:00"/>
    <d v="1899-12-30T00:15:16"/>
    <d v="1899-12-30T00:00:00"/>
    <d v="1899-12-30T00:00:00"/>
    <d v="1899-12-30T00:00:00"/>
    <d v="1899-12-30T01:37:29"/>
    <d v="1899-12-30T00:00:00"/>
    <d v="1899-12-30T03:32:40"/>
    <n v="2"/>
    <d v="1899-12-30T00:10:01"/>
    <m/>
    <m/>
    <m/>
    <m/>
    <m/>
    <d v="1899-12-31T09:52:51"/>
    <n v="16"/>
    <n v="1"/>
    <d v="1899-12-30T01:27:33"/>
    <d v="1899-12-30T00:59:17"/>
    <d v="1899-12-30T00:00:00"/>
    <d v="1899-12-30T00:03:49"/>
    <d v="1899-12-30T00:00:00"/>
    <d v="1899-12-30T00:00:00"/>
    <d v="1899-12-30T00:00:00"/>
    <d v="1899-12-30T00:24:22"/>
    <d v="1899-12-30T00:00:00"/>
    <d v="1899-12-30T00:53:10"/>
    <d v="1899-12-30T08:28:13"/>
  </r>
  <r>
    <x v="4"/>
    <n v="5"/>
    <x v="6"/>
    <n v="108"/>
    <n v="16"/>
    <n v="124"/>
    <d v="1899-12-30T07:43:32"/>
    <d v="1899-12-30T05:00:32"/>
    <d v="1899-12-30T00:00:00"/>
    <d v="1899-12-30T00:21:36"/>
    <d v="1899-12-30T00:32:07"/>
    <d v="1899-12-30T00:44:30"/>
    <d v="1899-12-30T00:18:26"/>
    <d v="1899-12-30T00:46:22"/>
    <d v="1899-12-30T00:00:00"/>
    <d v="1899-12-30T00:16:31"/>
    <n v="0"/>
    <d v="1899-12-30T00:06:18"/>
    <m/>
    <m/>
    <m/>
    <m/>
    <m/>
    <d v="1899-12-31T18:34:08"/>
    <n v="21.6"/>
    <n v="3.2"/>
    <d v="1899-12-30T01:32:42"/>
    <d v="1899-12-30T01:00:06"/>
    <d v="1899-12-30T00:00:00"/>
    <d v="1899-12-30T00:04:19"/>
    <d v="1899-12-30T00:06:25"/>
    <d v="1899-12-30T00:08:54"/>
    <d v="1899-12-30T00:03:41"/>
    <d v="1899-12-30T00:09:16"/>
    <d v="1899-12-30T00:00:00"/>
    <d v="1899-12-30T00:03:18"/>
    <d v="1899-12-30T08:30:50"/>
  </r>
  <r>
    <x v="4"/>
    <n v="4"/>
    <x v="7"/>
    <n v="31"/>
    <n v="10"/>
    <n v="41"/>
    <d v="1899-12-30T05:35:57"/>
    <d v="1899-12-30T04:02:21"/>
    <d v="1899-12-30T00:00:00"/>
    <d v="1899-12-30T00:00:00"/>
    <d v="1899-12-30T00:00:00"/>
    <d v="1899-12-30T00:00:00"/>
    <d v="1899-12-30T00:00:00"/>
    <d v="1899-12-30T01:33:36"/>
    <d v="1899-12-30T00:00:00"/>
    <d v="1899-12-30T00:34:50"/>
    <n v="0"/>
    <d v="1899-12-30T00:07:21"/>
    <m/>
    <m/>
    <m/>
    <m/>
    <m/>
    <d v="1899-12-31T09:57:45"/>
    <n v="7.75"/>
    <n v="2.5"/>
    <d v="1899-12-30T01:23:59"/>
    <d v="1899-12-30T01:00:35"/>
    <d v="1899-12-30T00:00:00"/>
    <d v="1899-12-30T00:00:00"/>
    <d v="1899-12-30T00:00:00"/>
    <d v="1899-12-30T00:00:00"/>
    <d v="1899-12-30T00:00:00"/>
    <d v="1899-12-30T00:23:24"/>
    <d v="1899-12-30T00:00:00"/>
    <d v="1899-12-30T00:08:43"/>
    <d v="1899-12-30T08:29:26"/>
  </r>
  <r>
    <x v="4"/>
    <n v="2"/>
    <x v="8"/>
    <n v="48"/>
    <n v="9"/>
    <n v="57"/>
    <d v="1899-12-30T03:02:36"/>
    <d v="1899-12-30T02:03:33"/>
    <d v="1899-12-30T00:00:00"/>
    <d v="1899-12-30T00:40:45"/>
    <d v="1899-12-30T00:00:00"/>
    <d v="1899-12-30T00:14:41"/>
    <d v="1899-12-30T00:03:36"/>
    <d v="1899-12-30T00:00:00"/>
    <d v="1899-12-30T00:00:00"/>
    <d v="1899-12-30T00:07:56"/>
    <n v="0"/>
    <d v="1899-12-30T00:07:23"/>
    <m/>
    <m/>
    <m/>
    <m/>
    <m/>
    <d v="1899-12-30T16:59:05"/>
    <n v="24"/>
    <n v="4.5"/>
    <d v="1899-12-30T01:31:18"/>
    <d v="1899-12-30T01:01:46"/>
    <d v="1899-12-30T00:00:00"/>
    <d v="1899-12-30T00:20:22"/>
    <d v="1899-12-30T00:00:00"/>
    <d v="1899-12-30T00:07:20"/>
    <d v="1899-12-30T00:01:48"/>
    <d v="1899-12-30T00:00:00"/>
    <d v="1899-12-30T00:00:00"/>
    <d v="1899-12-30T00:03:58"/>
    <d v="1899-12-30T08:29:32"/>
  </r>
  <r>
    <x v="5"/>
    <n v="3"/>
    <x v="0"/>
    <n v="60"/>
    <n v="11"/>
    <n v="71"/>
    <d v="1899-12-30T06:34:34"/>
    <d v="1899-12-30T03:00:35"/>
    <d v="1899-12-30T00:55:44"/>
    <d v="1899-12-30T01:24:14"/>
    <d v="1899-12-30T00:12:58"/>
    <d v="1899-12-30T00:41:46"/>
    <d v="1899-12-30T00:03:45"/>
    <d v="1899-12-30T00:15:33"/>
    <d v="1899-12-30T00:00:00"/>
    <d v="1899-12-30T00:18:39"/>
    <n v="0"/>
    <d v="1899-12-30T00:04:47"/>
    <m/>
    <m/>
    <m/>
    <m/>
    <m/>
    <d v="1899-12-31T01:07:15"/>
    <n v="20"/>
    <n v="3.6666666666666665"/>
    <d v="1899-12-30T02:11:31"/>
    <d v="1899-12-30T01:00:12"/>
    <d v="1899-12-30T00:18:35"/>
    <d v="1899-12-30T00:28:05"/>
    <d v="1899-12-30T00:04:19"/>
    <d v="1899-12-30T00:13:55"/>
    <d v="1899-12-30T00:01:15"/>
    <d v="1899-12-30T00:05:11"/>
    <d v="1899-12-30T00:00:00"/>
    <d v="1899-12-30T00:06:13"/>
    <d v="1899-12-30T08:22:25"/>
  </r>
  <r>
    <x v="5"/>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
    <n v="4"/>
    <x v="2"/>
    <n v="93"/>
    <n v="10"/>
    <n v="103"/>
    <d v="1899-12-30T06:47:31"/>
    <d v="1899-12-30T03:59:28"/>
    <d v="1899-12-30T00:56:53"/>
    <d v="1899-12-30T00:18:17"/>
    <d v="1899-12-30T00:00:00"/>
    <d v="1899-12-30T00:17:43"/>
    <d v="1899-12-30T00:00:00"/>
    <d v="1899-12-30T01:15:10"/>
    <d v="1899-12-30T00:00:00"/>
    <d v="1899-12-30T00:15:05"/>
    <n v="0"/>
    <d v="1899-12-30T00:05:22"/>
    <m/>
    <m/>
    <m/>
    <m/>
    <m/>
    <d v="1899-12-31T10:02:56"/>
    <n v="23.25"/>
    <n v="2.5"/>
    <d v="1899-12-30T01:41:53"/>
    <d v="1899-12-30T00:59:52"/>
    <d v="1899-12-30T00:14:13"/>
    <d v="1899-12-30T00:04:34"/>
    <d v="1899-12-30T00:00:00"/>
    <d v="1899-12-30T00:04:26"/>
    <d v="1899-12-30T00:00:00"/>
    <d v="1899-12-30T00:18:47"/>
    <d v="1899-12-30T00:00:00"/>
    <d v="1899-12-30T00:03:46"/>
    <d v="1899-12-30T08:30:44"/>
  </r>
  <r>
    <x v="5"/>
    <n v="5"/>
    <x v="3"/>
    <n v="14"/>
    <n v="22"/>
    <n v="36"/>
    <d v="1899-12-30T13:04:31"/>
    <d v="1899-12-30T05:00:40"/>
    <d v="1899-12-30T00:19:52"/>
    <d v="1899-12-30T01:37:47"/>
    <d v="1899-12-30T00:38:53"/>
    <d v="1899-12-30T04:13:00"/>
    <d v="1899-12-30T00:20:10"/>
    <d v="1899-12-30T00:00:00"/>
    <d v="1899-12-30T00:54:09"/>
    <d v="1899-12-30T00:02:25"/>
    <n v="0"/>
    <d v="1899-12-30T00:08:16"/>
    <m/>
    <m/>
    <m/>
    <m/>
    <m/>
    <d v="1899-12-31T17:28:45"/>
    <n v="2.8"/>
    <n v="4.4000000000000004"/>
    <d v="1899-12-30T02:36:54"/>
    <d v="1899-12-30T01:00:08"/>
    <d v="1899-12-30T00:03:58"/>
    <d v="1899-12-30T00:19:33"/>
    <d v="1899-12-30T00:07:47"/>
    <d v="1899-12-30T00:50:36"/>
    <d v="1899-12-30T00:04:02"/>
    <d v="1899-12-30T00:00:00"/>
    <d v="1899-12-30T00:10:50"/>
    <d v="1899-12-30T00:00:29"/>
    <d v="1899-12-30T08:17:45"/>
  </r>
  <r>
    <x v="5"/>
    <n v="4"/>
    <x v="4"/>
    <n v="73"/>
    <n v="44"/>
    <n v="117"/>
    <d v="1899-12-30T14:09:45"/>
    <d v="1899-12-30T03:58:36"/>
    <d v="1899-12-30T00:00:00"/>
    <d v="1899-12-30T00:38:27"/>
    <d v="1899-12-30T00:08:21"/>
    <d v="1899-12-30T00:00:00"/>
    <d v="1899-12-30T07:58:39"/>
    <d v="1899-12-30T01:25:41"/>
    <d v="1899-12-30T00:00:00"/>
    <d v="1899-12-30T00:20:16"/>
    <n v="0"/>
    <d v="1899-12-30T00:04:55"/>
    <m/>
    <m/>
    <m/>
    <m/>
    <m/>
    <d v="1899-12-31T10:01:03"/>
    <n v="18.25"/>
    <n v="11"/>
    <d v="1899-12-30T03:32:26"/>
    <d v="1899-12-30T00:59:39"/>
    <d v="1899-12-30T00:00:00"/>
    <d v="1899-12-30T00:09:37"/>
    <d v="1899-12-30T00:02:05"/>
    <d v="1899-12-30T00:00:00"/>
    <d v="1899-12-30T01:59:40"/>
    <d v="1899-12-30T00:21:25"/>
    <d v="1899-12-30T00:00:00"/>
    <d v="1899-12-30T00:05:04"/>
    <d v="1899-12-30T08:30:16"/>
  </r>
  <r>
    <x v="5"/>
    <n v="5"/>
    <x v="5"/>
    <n v="37"/>
    <n v="13"/>
    <n v="50"/>
    <d v="1899-12-30T17:09:10"/>
    <d v="1899-12-30T04:41:05"/>
    <d v="1899-12-30T00:00:00"/>
    <d v="1899-12-30T01:08:15"/>
    <d v="1899-12-30T00:58:19"/>
    <d v="1899-12-30T09:27:22"/>
    <d v="1899-12-30T00:00:00"/>
    <d v="1899-12-30T00:00:00"/>
    <d v="1899-12-30T00:54:09"/>
    <d v="1899-12-30T00:10:42"/>
    <n v="0"/>
    <d v="1899-12-30T00:07:12"/>
    <m/>
    <m/>
    <m/>
    <m/>
    <m/>
    <d v="1899-12-31T18:53:08"/>
    <n v="7.4"/>
    <n v="2.6"/>
    <d v="1899-12-30T03:25:50"/>
    <d v="1899-12-30T00:56:13"/>
    <d v="1899-12-30T00:00:00"/>
    <d v="1899-12-30T00:13:39"/>
    <d v="1899-12-30T00:11:40"/>
    <d v="1899-12-30T01:53:28"/>
    <d v="1899-12-30T00:00:00"/>
    <d v="1899-12-30T00:00:00"/>
    <d v="1899-12-30T00:10:50"/>
    <d v="1899-12-30T00:02:08"/>
    <d v="1899-12-30T08:34:38"/>
  </r>
  <r>
    <x v="5"/>
    <n v="4"/>
    <x v="9"/>
    <n v="75"/>
    <n v="11"/>
    <n v="86"/>
    <d v="1899-12-30T05:52:48"/>
    <d v="1899-12-30T03:58:02"/>
    <d v="1899-12-30T00:02:44"/>
    <d v="1899-12-30T00:14:41"/>
    <d v="1899-12-30T00:00:00"/>
    <d v="1899-12-30T00:20:01"/>
    <d v="1899-12-30T00:00:00"/>
    <d v="1899-12-30T01:17:20"/>
    <d v="1899-12-30T00:00:00"/>
    <d v="1899-12-30T01:59:57"/>
    <n v="0"/>
    <d v="1899-12-30T00:09:40"/>
    <m/>
    <m/>
    <m/>
    <m/>
    <m/>
    <d v="1899-12-31T10:14:01"/>
    <n v="18.75"/>
    <n v="2.75"/>
    <d v="1899-12-30T01:28:12"/>
    <d v="1899-12-30T00:59:31"/>
    <d v="1899-12-30T00:00:41"/>
    <d v="1899-12-30T00:03:40"/>
    <d v="1899-12-30T00:00:00"/>
    <d v="1899-12-30T00:05:00"/>
    <d v="1899-12-30T00:00:00"/>
    <d v="1899-12-30T00:19:20"/>
    <d v="1899-12-30T00:00:00"/>
    <d v="1899-12-30T00:29:59"/>
    <d v="1899-12-30T08:33:30"/>
  </r>
  <r>
    <x v="5"/>
    <n v="4"/>
    <x v="6"/>
    <n v="28"/>
    <n v="15"/>
    <n v="43"/>
    <d v="1899-12-30T06:55:26"/>
    <d v="1899-12-30T03:58:02"/>
    <d v="1899-12-30T00:26:38"/>
    <d v="1899-12-30T01:12:35"/>
    <d v="1899-12-30T00:56:18"/>
    <d v="1899-12-30T00:00:00"/>
    <d v="1899-12-30T00:21:53"/>
    <d v="1899-12-30T00:00:00"/>
    <d v="1899-12-30T00:00:00"/>
    <d v="1899-12-30T00:03:30"/>
    <n v="0"/>
    <d v="1899-12-30T00:06:28"/>
    <m/>
    <m/>
    <m/>
    <m/>
    <m/>
    <d v="1899-12-31T10:22:22"/>
    <n v="7"/>
    <n v="3.75"/>
    <d v="1899-12-30T01:43:51"/>
    <d v="1899-12-30T00:59:31"/>
    <d v="1899-12-30T00:06:39"/>
    <d v="1899-12-30T00:18:09"/>
    <d v="1899-12-30T00:14:05"/>
    <d v="1899-12-30T00:00:00"/>
    <d v="1899-12-30T00:05:28"/>
    <d v="1899-12-30T00:00:00"/>
    <d v="1899-12-30T00:00:00"/>
    <d v="1899-12-30T00:00:53"/>
    <d v="1899-12-30T08:35:35"/>
  </r>
  <r>
    <x v="5"/>
    <n v="4"/>
    <x v="7"/>
    <n v="78"/>
    <n v="11"/>
    <n v="89"/>
    <d v="1899-12-30T06:15:59"/>
    <d v="1899-12-30T04:02:21"/>
    <d v="1899-12-30T00:00:00"/>
    <d v="1899-12-30T00:04:54"/>
    <d v="1899-12-30T00:40:11"/>
    <d v="1899-12-30T00:00:00"/>
    <d v="1899-12-30T00:21:53"/>
    <d v="1899-12-30T01:06:40"/>
    <d v="1899-12-30T00:00:00"/>
    <d v="1899-12-30T01:23:52"/>
    <n v="0"/>
    <d v="1899-12-30T00:07:56"/>
    <m/>
    <m/>
    <m/>
    <m/>
    <m/>
    <d v="1899-12-31T10:25:58"/>
    <n v="19.5"/>
    <n v="2.75"/>
    <d v="1899-12-30T01:34:00"/>
    <d v="1899-12-30T01:00:35"/>
    <d v="1899-12-30T00:00:00"/>
    <d v="1899-12-30T00:01:14"/>
    <d v="1899-12-30T00:10:03"/>
    <d v="1899-12-30T00:00:00"/>
    <d v="1899-12-30T00:05:28"/>
    <d v="1899-12-30T00:16:40"/>
    <d v="1899-12-30T00:00:00"/>
    <d v="1899-12-30T00:20:58"/>
    <d v="1899-12-30T08:36:30"/>
  </r>
  <r>
    <x v="5"/>
    <n v="5"/>
    <x v="8"/>
    <n v="94"/>
    <n v="23"/>
    <n v="117"/>
    <d v="1899-12-30T07:29:08"/>
    <d v="1899-12-30T05:05:00"/>
    <d v="1899-12-30T00:03:45"/>
    <d v="1899-12-30T01:00:55"/>
    <d v="1899-12-30T00:00:00"/>
    <d v="1899-12-30T00:00:00"/>
    <d v="1899-12-30T00:00:00"/>
    <d v="1899-12-30T01:19:29"/>
    <d v="1899-12-30T00:00:00"/>
    <d v="1899-12-30T00:19:06"/>
    <n v="0"/>
    <d v="1899-12-30T00:06:47"/>
    <m/>
    <m/>
    <m/>
    <m/>
    <m/>
    <d v="1899-12-31T18:28:39"/>
    <n v="18.8"/>
    <n v="4.5999999999999996"/>
    <d v="1899-12-30T01:29:50"/>
    <d v="1899-12-30T01:01:00"/>
    <d v="1899-12-30T00:00:45"/>
    <d v="1899-12-30T00:12:11"/>
    <d v="1899-12-30T00:00:00"/>
    <d v="1899-12-30T00:00:00"/>
    <d v="1899-12-30T00:00:00"/>
    <d v="1899-12-30T00:15:54"/>
    <d v="1899-12-30T00:00:00"/>
    <d v="1899-12-30T00:03:49"/>
    <d v="1899-12-30T08:29:44"/>
  </r>
  <r>
    <x v="6"/>
    <n v="4"/>
    <x v="0"/>
    <n v="18"/>
    <n v="7"/>
    <n v="25"/>
    <d v="1899-12-30T08:44:27"/>
    <d v="1899-12-30T04:45:24"/>
    <d v="1899-12-30T00:36:35"/>
    <d v="1899-12-30T01:36:37"/>
    <d v="1899-12-30T01:04:57"/>
    <d v="1899-12-30T00:00:00"/>
    <d v="1899-12-30T00:40:54"/>
    <d v="1899-12-30T00:00:00"/>
    <d v="1899-12-30T00:00:00"/>
    <d v="1899-12-30T00:03:01"/>
    <n v="0"/>
    <d v="1899-12-30T00:04:56"/>
    <m/>
    <m/>
    <m/>
    <m/>
    <m/>
    <d v="1899-12-31T03:46:13"/>
    <n v="4.5"/>
    <n v="1.75"/>
    <d v="1899-12-30T02:11:07"/>
    <d v="1899-12-30T01:11:21"/>
    <d v="1899-12-30T00:09:09"/>
    <d v="1899-12-30T00:24:09"/>
    <d v="1899-12-30T00:16:14"/>
    <d v="1899-12-30T00:00:00"/>
    <d v="1899-12-30T00:10:13"/>
    <d v="1899-12-30T00:00:00"/>
    <d v="1899-12-30T00:00:00"/>
    <d v="1899-12-30T00:00:45"/>
    <d v="1899-12-30T06:56:33"/>
  </r>
  <r>
    <x v="6"/>
    <n v="4"/>
    <x v="2"/>
    <n v="77"/>
    <n v="13"/>
    <n v="90"/>
    <d v="1899-12-30T06:21:19"/>
    <d v="1899-12-30T03:59:11"/>
    <d v="1899-12-30T00:54:09"/>
    <d v="1899-12-30T00:21:53"/>
    <d v="1899-12-30T00:25:29"/>
    <d v="1899-12-30T00:10:05"/>
    <d v="1899-12-30T00:30:32"/>
    <d v="1899-12-30T00:00:00"/>
    <d v="1899-12-30T00:00:00"/>
    <d v="1899-12-30T00:12:31"/>
    <n v="0"/>
    <d v="1899-12-30T00:06:12"/>
    <m/>
    <m/>
    <m/>
    <m/>
    <m/>
    <d v="1899-12-31T10:02:56"/>
    <n v="19.25"/>
    <n v="3.25"/>
    <d v="1899-12-30T01:35:20"/>
    <d v="1899-12-30T00:59:48"/>
    <d v="1899-12-30T00:13:32"/>
    <d v="1899-12-30T00:05:28"/>
    <d v="1899-12-30T00:06:22"/>
    <d v="1899-12-30T00:02:31"/>
    <d v="1899-12-30T00:07:38"/>
    <d v="1899-12-30T00:00:00"/>
    <d v="1899-12-30T00:00:00"/>
    <d v="1899-12-30T00:03:08"/>
    <d v="1899-12-30T08:30:44"/>
  </r>
  <r>
    <x v="6"/>
    <n v="5"/>
    <x v="3"/>
    <n v="22"/>
    <n v="1"/>
    <n v="23"/>
    <d v="1899-12-30T19:00:29"/>
    <d v="1899-12-30T05:02:24"/>
    <d v="1899-12-30T00:05:37"/>
    <d v="1899-12-30T01:25:06"/>
    <d v="1899-12-30T01:46:42"/>
    <d v="1899-12-30T08:57:24"/>
    <d v="1899-12-30T00:54:43"/>
    <d v="1899-12-30T00:00:00"/>
    <d v="1899-12-30T00:48:32"/>
    <d v="1899-12-30T00:03:22"/>
    <n v="0"/>
    <d v="1899-12-30T00:05:46"/>
    <m/>
    <m/>
    <m/>
    <m/>
    <m/>
    <d v="1899-12-31T18:16:08"/>
    <n v="4.4000000000000004"/>
    <n v="0.2"/>
    <d v="1899-12-30T03:48:06"/>
    <d v="1899-12-30T01:00:29"/>
    <d v="1899-12-30T00:01:07"/>
    <d v="1899-12-30T00:17:01"/>
    <d v="1899-12-30T00:21:20"/>
    <d v="1899-12-30T01:47:29"/>
    <d v="1899-12-30T00:10:57"/>
    <d v="1899-12-30T00:00:00"/>
    <d v="1899-12-30T00:09:42"/>
    <d v="1899-12-30T00:00:40"/>
    <d v="1899-12-30T08:27:14"/>
  </r>
  <r>
    <x v="6"/>
    <n v="5"/>
    <x v="4"/>
    <n v="124"/>
    <n v="16"/>
    <n v="140"/>
    <d v="1899-12-30T08:43:35"/>
    <d v="1899-12-30T04:57:22"/>
    <d v="1899-12-30T00:00:00"/>
    <d v="1899-12-30T01:11:51"/>
    <d v="1899-12-30T00:20:01"/>
    <d v="1899-12-30T00:00:00"/>
    <d v="1899-12-30T01:51:01"/>
    <d v="1899-12-30T00:23:20"/>
    <d v="1899-12-30T00:00:00"/>
    <d v="1899-12-30T00:36:35"/>
    <n v="0"/>
    <d v="1899-12-30T00:04:51"/>
    <m/>
    <m/>
    <m/>
    <m/>
    <m/>
    <d v="1899-12-31T18:23:54"/>
    <n v="24.8"/>
    <n v="3.2"/>
    <d v="1899-12-30T01:44:43"/>
    <d v="1899-12-30T00:59:28"/>
    <d v="1899-12-30T00:00:00"/>
    <d v="1899-12-30T00:14:22"/>
    <d v="1899-12-30T00:04:00"/>
    <d v="1899-12-30T00:00:00"/>
    <d v="1899-12-30T00:22:12"/>
    <d v="1899-12-30T00:04:40"/>
    <d v="1899-12-30T00:00:00"/>
    <d v="1899-12-30T00:07:19"/>
    <d v="1899-12-30T08:28:47"/>
  </r>
  <r>
    <x v="6"/>
    <n v="5"/>
    <x v="5"/>
    <n v="13"/>
    <n v="16"/>
    <n v="29"/>
    <d v="1899-12-30T16:55:29"/>
    <d v="1899-12-30T04:57:30"/>
    <d v="1899-12-30T00:00:00"/>
    <d v="1899-12-30T00:45:30"/>
    <d v="1899-12-30T01:01:55"/>
    <d v="1899-12-30T09:02:27"/>
    <d v="1899-12-30T00:00:00"/>
    <d v="1899-12-30T00:00:00"/>
    <d v="1899-12-30T01:08:07"/>
    <d v="1899-12-30T00:02:53"/>
    <n v="0"/>
    <d v="1899-12-30T00:06:58"/>
    <m/>
    <m/>
    <m/>
    <m/>
    <m/>
    <d v="1899-12-31T18:39:27"/>
    <n v="2.6"/>
    <n v="3.2"/>
    <d v="1899-12-30T03:23:06"/>
    <d v="1899-12-30T00:59:30"/>
    <d v="1899-12-30T00:00:00"/>
    <d v="1899-12-30T00:09:06"/>
    <d v="1899-12-30T00:12:23"/>
    <d v="1899-12-30T01:48:29"/>
    <d v="1899-12-30T00:00:00"/>
    <d v="1899-12-30T00:00:00"/>
    <d v="1899-12-30T00:13:37"/>
    <d v="1899-12-30T00:00:35"/>
    <d v="1899-12-30T08:31:53"/>
  </r>
  <r>
    <x v="6"/>
    <n v="4"/>
    <x v="9"/>
    <n v="64"/>
    <n v="6"/>
    <n v="70"/>
    <d v="1899-12-30T05:05:43"/>
    <d v="1899-12-30T04:00:03"/>
    <d v="1899-12-30T00:02:44"/>
    <d v="1899-12-30T00:08:04"/>
    <d v="1899-12-30T00:00:00"/>
    <d v="1899-12-30T00:00:00"/>
    <d v="1899-12-30T00:00:00"/>
    <d v="1899-12-30T00:54:52"/>
    <d v="1899-12-30T00:00:00"/>
    <d v="1899-12-30T00:33:14"/>
    <n v="0"/>
    <d v="1899-12-30T00:09:55"/>
    <m/>
    <m/>
    <m/>
    <m/>
    <m/>
    <d v="1899-12-31T10:02:47"/>
    <n v="16"/>
    <n v="1.5"/>
    <d v="1899-12-30T01:16:26"/>
    <d v="1899-12-30T01:00:01"/>
    <d v="1899-12-30T00:00:41"/>
    <d v="1899-12-30T00:02:01"/>
    <d v="1899-12-30T00:00:00"/>
    <d v="1899-12-30T00:00:00"/>
    <d v="1899-12-30T00:00:00"/>
    <d v="1899-12-30T00:13:43"/>
    <d v="1899-12-30T00:00:00"/>
    <d v="1899-12-30T00:08:18"/>
    <d v="1899-12-30T08:30:42"/>
  </r>
  <r>
    <x v="6"/>
    <n v="5"/>
    <x v="6"/>
    <n v="78"/>
    <n v="28"/>
    <n v="106"/>
    <d v="1899-12-30T15:20:27"/>
    <d v="1899-12-30T04:58:31"/>
    <d v="1899-12-30T00:04:11"/>
    <d v="1899-12-30T01:16:02"/>
    <d v="1899-12-30T00:04:54"/>
    <d v="1899-12-30T00:05:54"/>
    <d v="1899-12-30T08:35:48"/>
    <d v="1899-12-30T00:15:07"/>
    <d v="1899-12-30T00:00:00"/>
    <d v="1899-12-30T00:20:56"/>
    <n v="0"/>
    <d v="1899-12-30T00:09:33"/>
    <m/>
    <m/>
    <m/>
    <m/>
    <m/>
    <d v="1899-12-31T18:36:00"/>
    <n v="15.6"/>
    <n v="5.6"/>
    <d v="1899-12-30T03:04:05"/>
    <d v="1899-12-30T00:59:42"/>
    <d v="1899-12-30T00:00:50"/>
    <d v="1899-12-30T00:15:12"/>
    <d v="1899-12-30T00:00:59"/>
    <d v="1899-12-30T00:01:11"/>
    <d v="1899-12-30T01:43:10"/>
    <d v="1899-12-30T00:03:01"/>
    <d v="1899-12-30T00:00:00"/>
    <d v="1899-12-30T00:04:11"/>
    <d v="1899-12-30T08:31:12"/>
  </r>
  <r>
    <x v="6"/>
    <n v="4"/>
    <x v="7"/>
    <n v="76"/>
    <n v="10"/>
    <n v="86"/>
    <d v="1899-12-30T05:53:31"/>
    <d v="1899-12-30T04:01:55"/>
    <d v="1899-12-30T00:00:00"/>
    <d v="1899-12-30T00:06:20"/>
    <d v="1899-12-30T00:18:35"/>
    <d v="1899-12-30T00:00:00"/>
    <d v="1899-12-30T00:35:08"/>
    <d v="1899-12-30T00:51:33"/>
    <d v="1899-12-30T00:00:00"/>
    <d v="1899-12-30T00:39:46"/>
    <n v="0"/>
    <d v="1899-12-30T00:07:18"/>
    <m/>
    <m/>
    <m/>
    <m/>
    <m/>
    <d v="1899-12-31T10:03:22"/>
    <n v="19"/>
    <n v="2.5"/>
    <d v="1899-12-30T01:28:23"/>
    <d v="1899-12-30T01:00:29"/>
    <d v="1899-12-30T00:00:00"/>
    <d v="1899-12-30T00:01:35"/>
    <d v="1899-12-30T00:04:39"/>
    <d v="1899-12-30T00:00:00"/>
    <d v="1899-12-30T00:08:47"/>
    <d v="1899-12-30T00:12:53"/>
    <d v="1899-12-30T00:00:00"/>
    <d v="1899-12-30T00:09:56"/>
    <d v="1899-12-30T08:30:50"/>
  </r>
  <r>
    <x v="6"/>
    <n v="5"/>
    <x v="8"/>
    <n v="95"/>
    <n v="15"/>
    <n v="110"/>
    <d v="1899-12-30T07:39:56"/>
    <d v="1899-12-30T05:02:33"/>
    <d v="1899-12-30T00:05:54"/>
    <d v="1899-12-30T01:19:55"/>
    <d v="1899-12-30T00:06:37"/>
    <d v="1899-12-30T00:08:04"/>
    <d v="1899-12-30T00:06:03"/>
    <d v="1899-12-30T00:50:50"/>
    <d v="1899-12-30T00:00:00"/>
    <d v="1899-12-30T00:21:02"/>
    <n v="0"/>
    <d v="1899-12-30T00:07:24"/>
    <m/>
    <m/>
    <m/>
    <m/>
    <m/>
    <d v="1899-12-31T18:27:39"/>
    <n v="19"/>
    <n v="3"/>
    <d v="1899-12-30T01:31:59"/>
    <d v="1899-12-30T01:00:31"/>
    <d v="1899-12-30T00:01:11"/>
    <d v="1899-12-30T00:15:59"/>
    <d v="1899-12-30T00:01:19"/>
    <d v="1899-12-30T00:01:37"/>
    <d v="1899-12-30T00:01:13"/>
    <d v="1899-12-30T00:10:10"/>
    <d v="1899-12-30T00:00:00"/>
    <d v="1899-12-30T00:04:12"/>
    <d v="1899-12-30T08:29:32"/>
  </r>
  <r>
    <x v="7"/>
    <n v="4"/>
    <x v="0"/>
    <n v="90"/>
    <n v="23"/>
    <n v="113"/>
    <d v="1899-12-30T07:10:25"/>
    <d v="1899-12-30T02:57:33"/>
    <d v="1899-12-30T00:50:24"/>
    <d v="1899-12-30T01:42:06"/>
    <d v="1899-12-30T00:36:52"/>
    <d v="1899-12-30T00:48:58"/>
    <d v="1899-12-30T00:14:33"/>
    <d v="1899-12-30T00:00:00"/>
    <d v="1899-12-30T00:00:00"/>
    <d v="1899-12-30T00:59:50"/>
    <n v="0"/>
    <d v="1899-12-30T00:05:44"/>
    <m/>
    <m/>
    <m/>
    <m/>
    <m/>
    <d v="1899-12-31T02:30:03"/>
    <n v="22.5"/>
    <n v="5.75"/>
    <d v="1899-12-30T01:47:36"/>
    <d v="1899-12-30T00:44:23"/>
    <d v="1899-12-30T00:12:36"/>
    <d v="1899-12-30T00:25:31"/>
    <d v="1899-12-30T00:09:13"/>
    <d v="1899-12-30T00:12:15"/>
    <d v="1899-12-30T00:03:38"/>
    <d v="1899-12-30T00:00:00"/>
    <d v="1899-12-30T00:00:00"/>
    <d v="1899-12-30T00:14:58"/>
    <d v="1899-12-30T06:37:31"/>
  </r>
  <r>
    <x v="7"/>
    <n v="4"/>
    <x v="2"/>
    <n v="54"/>
    <n v="59"/>
    <n v="113"/>
    <d v="1899-12-30T15:05:54"/>
    <d v="1899-12-30T03:54:17"/>
    <d v="1899-12-30T00:08:21"/>
    <d v="1899-12-30T00:45:13"/>
    <d v="1899-12-30T00:00:00"/>
    <d v="1899-12-30T00:00:00"/>
    <d v="1899-12-30T09:30:49"/>
    <d v="1899-12-30T00:47:14"/>
    <d v="1899-12-30T00:00:00"/>
    <d v="1899-12-30T00:10:03"/>
    <n v="0"/>
    <d v="1899-12-30T00:07:15"/>
    <m/>
    <m/>
    <m/>
    <m/>
    <m/>
    <d v="1899-12-31T06:28:22"/>
    <n v="13.5"/>
    <n v="14.75"/>
    <d v="1899-12-30T03:46:29"/>
    <d v="1899-12-30T00:58:34"/>
    <d v="1899-12-30T00:02:05"/>
    <d v="1899-12-30T00:11:18"/>
    <d v="1899-12-30T00:00:00"/>
    <d v="1899-12-30T00:00:00"/>
    <d v="1899-12-30T02:22:42"/>
    <d v="1899-12-30T00:11:48"/>
    <d v="1899-12-30T00:00:00"/>
    <d v="1899-12-30T00:02:31"/>
    <d v="1899-12-30T07:37:05"/>
  </r>
  <r>
    <x v="7"/>
    <n v="5"/>
    <x v="3"/>
    <n v="30"/>
    <n v="11"/>
    <n v="41"/>
    <d v="1899-12-30T20:56:41"/>
    <d v="1899-12-30T04:04:39"/>
    <d v="1899-12-30T01:07:32"/>
    <d v="1899-12-30T01:31:52"/>
    <d v="1899-12-30T00:44:21"/>
    <d v="1899-12-30T12:51:24"/>
    <d v="1899-12-30T00:00:00"/>
    <d v="1899-12-30T00:00:00"/>
    <d v="1899-12-30T00:36:52"/>
    <d v="1899-12-30T00:04:36"/>
    <n v="0"/>
    <d v="1899-12-30T00:09:18"/>
    <m/>
    <m/>
    <m/>
    <m/>
    <m/>
    <d v="1899-12-31T18:47:23"/>
    <n v="6"/>
    <n v="2.2000000000000002"/>
    <d v="1899-12-30T04:11:20"/>
    <d v="1899-12-30T00:48:56"/>
    <d v="1899-12-30T00:13:30"/>
    <d v="1899-12-30T00:18:22"/>
    <d v="1899-12-30T00:08:52"/>
    <d v="1899-12-30T02:34:17"/>
    <d v="1899-12-30T00:00:00"/>
    <d v="1899-12-30T00:00:00"/>
    <d v="1899-12-30T00:07:22"/>
    <d v="1899-12-30T00:00:55"/>
    <d v="1899-12-30T08:33:29"/>
  </r>
  <r>
    <x v="7"/>
    <n v="4"/>
    <x v="4"/>
    <n v="83"/>
    <n v="13"/>
    <n v="96"/>
    <d v="1899-12-30T05:31:12"/>
    <d v="1899-12-30T02:57:42"/>
    <d v="1899-12-30T00:15:59"/>
    <d v="1899-12-30T00:34:16"/>
    <d v="1899-12-30T00:11:31"/>
    <d v="1899-12-30T00:00:00"/>
    <d v="1899-12-30T01:31:44"/>
    <d v="1899-12-30T00:00:00"/>
    <d v="1899-12-30T00:00:00"/>
    <d v="1899-12-30T00:25:08"/>
    <n v="0"/>
    <d v="1899-12-30T00:05:41"/>
    <m/>
    <m/>
    <m/>
    <m/>
    <m/>
    <d v="1899-12-31T04:32:36"/>
    <n v="20.75"/>
    <n v="3.25"/>
    <d v="1899-12-30T01:22:48"/>
    <d v="1899-12-30T00:44:26"/>
    <d v="1899-12-30T00:04:00"/>
    <d v="1899-12-30T00:08:34"/>
    <d v="1899-12-30T00:02:53"/>
    <d v="1899-12-30T00:00:00"/>
    <d v="1899-12-30T00:22:56"/>
    <d v="1899-12-30T00:00:00"/>
    <d v="1899-12-30T00:00:00"/>
    <d v="1899-12-30T00:06:17"/>
    <d v="1899-12-30T07:08:09"/>
  </r>
  <r>
    <x v="7"/>
    <n v="5"/>
    <x v="5"/>
    <n v="47"/>
    <n v="28"/>
    <n v="75"/>
    <d v="1899-12-30T19:15:10"/>
    <d v="1899-12-30T04:57:39"/>
    <d v="1899-12-30T00:00:00"/>
    <d v="1899-12-30T00:50:41"/>
    <d v="1899-12-30T00:00:00"/>
    <d v="1899-12-30T12:46:22"/>
    <d v="1899-12-30T00:00:00"/>
    <d v="1899-12-30T00:00:00"/>
    <d v="1899-12-30T00:40:28"/>
    <d v="1899-12-30T00:15:14"/>
    <n v="0"/>
    <d v="1899-12-30T00:08:42"/>
    <m/>
    <m/>
    <m/>
    <m/>
    <m/>
    <d v="1899-12-31T18:40:45"/>
    <n v="9.4"/>
    <n v="5.6"/>
    <d v="1899-12-30T03:51:02"/>
    <d v="1899-12-30T00:59:32"/>
    <d v="1899-12-30T00:00:00"/>
    <d v="1899-12-30T00:10:08"/>
    <d v="1899-12-30T00:00:00"/>
    <d v="1899-12-30T02:33:16"/>
    <d v="1899-12-30T00:00:00"/>
    <d v="1899-12-30T00:00:00"/>
    <d v="1899-12-30T00:08:06"/>
    <d v="1899-12-30T00:03:03"/>
    <d v="1899-12-30T08:32:09"/>
  </r>
  <r>
    <x v="7"/>
    <n v="4"/>
    <x v="9"/>
    <n v="76"/>
    <n v="9"/>
    <n v="85"/>
    <d v="1899-12-30T05:18:14"/>
    <d v="1899-12-30T04:00:46"/>
    <d v="1899-12-30T00:20:44"/>
    <d v="1899-12-30T00:25:21"/>
    <d v="1899-12-30T00:00:00"/>
    <d v="1899-12-30T00:00:00"/>
    <d v="1899-12-30T00:03:36"/>
    <d v="1899-12-30T00:27:48"/>
    <d v="1899-12-30T00:00:00"/>
    <d v="1899-12-30T00:26:47"/>
    <n v="0"/>
    <d v="1899-12-30T00:10:51"/>
    <m/>
    <m/>
    <m/>
    <m/>
    <m/>
    <d v="1899-12-31T10:04:57"/>
    <n v="19"/>
    <n v="2.25"/>
    <d v="1899-12-30T01:19:34"/>
    <d v="1899-12-30T01:00:12"/>
    <d v="1899-12-30T00:05:11"/>
    <d v="1899-12-30T00:06:20"/>
    <d v="1899-12-30T00:00:00"/>
    <d v="1899-12-30T00:00:00"/>
    <d v="1899-12-30T00:00:54"/>
    <d v="1899-12-30T00:06:57"/>
    <d v="1899-12-30T00:00:00"/>
    <d v="1899-12-30T00:06:42"/>
    <d v="1899-12-30T08:31:14"/>
  </r>
  <r>
    <x v="7"/>
    <n v="5"/>
    <x v="6"/>
    <n v="107"/>
    <n v="38"/>
    <n v="145"/>
    <d v="1899-12-30T16:54:29"/>
    <d v="1899-12-30T05:05:00"/>
    <d v="1899-12-30T00:00:00"/>
    <d v="1899-12-30T01:01:03"/>
    <d v="1899-12-30T00:02:01"/>
    <d v="1899-12-30T00:00:00"/>
    <d v="1899-12-30T10:46:25"/>
    <d v="1899-12-30T00:00:00"/>
    <d v="1899-12-30T00:00:00"/>
    <d v="1899-12-30T00:16:16"/>
    <n v="0"/>
    <d v="1899-12-30T00:06:41"/>
    <m/>
    <m/>
    <m/>
    <m/>
    <m/>
    <d v="1899-12-31T18:28:39"/>
    <n v="21.4"/>
    <n v="7.6"/>
    <d v="1899-12-30T03:22:54"/>
    <d v="1899-12-30T01:01:00"/>
    <d v="1899-12-30T00:00:00"/>
    <d v="1899-12-30T00:12:13"/>
    <d v="1899-12-30T00:00:24"/>
    <d v="1899-12-30T00:00:00"/>
    <d v="1899-12-30T02:09:17"/>
    <d v="1899-12-30T00:00:00"/>
    <d v="1899-12-30T00:00:00"/>
    <d v="1899-12-30T00:03:15"/>
    <d v="1899-12-30T08:29:44"/>
  </r>
  <r>
    <x v="7"/>
    <n v="4"/>
    <x v="7"/>
    <n v="106"/>
    <n v="5"/>
    <n v="111"/>
    <d v="1899-12-30T04:56:30"/>
    <d v="1899-12-30T04:02:56"/>
    <d v="1899-12-30T00:00:00"/>
    <d v="1899-12-30T00:18:17"/>
    <d v="1899-12-30T00:16:16"/>
    <d v="1899-12-30T00:00:00"/>
    <d v="1899-12-30T00:00:35"/>
    <d v="1899-12-30T00:18:26"/>
    <d v="1899-12-30T00:00:00"/>
    <d v="1899-12-30T01:12:38"/>
    <n v="0"/>
    <d v="1899-12-30T00:07:44"/>
    <m/>
    <m/>
    <m/>
    <m/>
    <m/>
    <d v="1899-12-31T10:07:06"/>
    <n v="26.5"/>
    <n v="1.25"/>
    <d v="1899-12-30T01:14:07"/>
    <d v="1899-12-30T01:00:44"/>
    <d v="1899-12-30T00:00:00"/>
    <d v="1899-12-30T00:04:34"/>
    <d v="1899-12-30T00:04:04"/>
    <d v="1899-12-30T00:00:00"/>
    <d v="1899-12-30T00:00:09"/>
    <d v="1899-12-30T00:04:37"/>
    <d v="1899-12-30T00:00:00"/>
    <d v="1899-12-30T00:18:10"/>
    <d v="1899-12-30T08:31:47"/>
  </r>
  <r>
    <x v="8"/>
    <n v="1"/>
    <x v="1"/>
    <n v="4"/>
    <n v="0"/>
    <n v="4"/>
    <d v="1899-12-30T07:09:24"/>
    <d v="1899-12-30T00:00:00"/>
    <d v="1899-12-30T00:00:00"/>
    <d v="1899-12-30T00:00:00"/>
    <d v="1899-12-30T00:00:00"/>
    <d v="1899-12-30T07:09:24"/>
    <d v="1899-12-30T00:00:00"/>
    <d v="1899-12-30T00:00:00"/>
    <d v="1899-12-30T00:00:00"/>
    <d v="1899-12-30T00:00:52"/>
    <n v="0"/>
    <d v="1899-12-30T00:10:05"/>
    <m/>
    <m/>
    <m/>
    <m/>
    <m/>
    <d v="1899-12-30T07:51:53"/>
    <n v="4"/>
    <n v="0"/>
    <d v="1899-12-30T07:09:24"/>
    <d v="1899-12-30T00:00:00"/>
    <d v="1899-12-30T00:00:00"/>
    <d v="1899-12-30T00:00:00"/>
    <d v="1899-12-30T00:00:00"/>
    <d v="1899-12-30T07:09:24"/>
    <d v="1899-12-30T00:00:00"/>
    <d v="1899-12-30T00:00:00"/>
    <d v="1899-12-30T00:00:00"/>
    <d v="1899-12-30T00:00:52"/>
    <d v="1899-12-30T07:51:53"/>
  </r>
  <r>
    <x v="8"/>
    <n v="5"/>
    <x v="2"/>
    <n v="158"/>
    <n v="21"/>
    <n v="179"/>
    <d v="1899-12-30T10:53:20"/>
    <d v="1899-12-30T07:21:48"/>
    <d v="1899-12-30T00:25:12"/>
    <d v="1899-12-30T01:12:43"/>
    <d v="1899-12-30T00:04:36"/>
    <d v="1899-12-30T00:07:38"/>
    <d v="1899-12-30T00:18:35"/>
    <d v="1899-12-30T01:22:48"/>
    <d v="1899-12-30T00:00:00"/>
    <d v="1899-12-30T00:25:57"/>
    <n v="0"/>
    <d v="1899-12-30T00:05:19"/>
    <m/>
    <m/>
    <m/>
    <m/>
    <m/>
    <d v="1899-12-31T19:36:46"/>
    <n v="31.6"/>
    <n v="4.2"/>
    <d v="1899-12-30T02:10:40"/>
    <d v="1899-12-30T01:28:22"/>
    <d v="1899-12-30T00:05:02"/>
    <d v="1899-12-30T00:14:33"/>
    <d v="1899-12-30T00:00:55"/>
    <d v="1899-12-30T00:01:32"/>
    <d v="1899-12-30T00:03:43"/>
    <d v="1899-12-30T00:16:34"/>
    <d v="1899-12-30T00:00:00"/>
    <d v="1899-12-30T00:05:11"/>
    <d v="1899-12-30T08:43:21"/>
  </r>
  <r>
    <x v="8"/>
    <n v="5"/>
    <x v="3"/>
    <n v="50"/>
    <n v="14"/>
    <n v="64"/>
    <d v="1899-12-30T16:33:01"/>
    <d v="1899-12-30T03:56:27"/>
    <d v="1899-12-30T00:21:19"/>
    <d v="1899-12-30T01:20:12"/>
    <d v="1899-12-30T01:23:23"/>
    <d v="1899-12-30T08:57:24"/>
    <d v="1899-12-30T00:15:33"/>
    <d v="1899-12-30T00:00:00"/>
    <d v="1899-12-30T00:18:43"/>
    <d v="1899-12-30T00:07:18"/>
    <n v="0"/>
    <d v="1899-12-30T00:09:40"/>
    <m/>
    <m/>
    <m/>
    <m/>
    <m/>
    <d v="1899-12-31T10:10:34"/>
    <n v="10"/>
    <n v="2.8"/>
    <d v="1899-12-30T03:18:36"/>
    <d v="1899-12-30T00:47:17"/>
    <d v="1899-12-30T00:04:16"/>
    <d v="1899-12-30T00:16:02"/>
    <d v="1899-12-30T00:16:41"/>
    <d v="1899-12-30T01:47:29"/>
    <d v="1899-12-30T00:03:07"/>
    <d v="1899-12-30T00:00:00"/>
    <d v="1899-12-30T00:03:45"/>
    <d v="1899-12-30T00:01:28"/>
    <d v="1899-12-30T06:50:07"/>
  </r>
  <r>
    <x v="8"/>
    <n v="5"/>
    <x v="4"/>
    <n v="112"/>
    <n v="29"/>
    <n v="141"/>
    <d v="1899-12-30T18:12:32"/>
    <d v="1899-12-30T04:00:20"/>
    <d v="1899-12-30T00:00:00"/>
    <d v="1899-12-30T00:38:10"/>
    <d v="1899-12-30T00:27:39"/>
    <d v="1899-12-30T00:00:00"/>
    <d v="1899-12-30T12:48:32"/>
    <d v="1899-12-30T00:17:51"/>
    <d v="1899-12-30T00:00:00"/>
    <d v="1899-12-30T00:38:32"/>
    <n v="0"/>
    <d v="1899-12-30T00:06:04"/>
    <m/>
    <m/>
    <m/>
    <m/>
    <m/>
    <d v="1899-12-31T18:35:51"/>
    <n v="22.4"/>
    <n v="5.8"/>
    <d v="1899-12-30T03:38:30"/>
    <d v="1899-12-30T00:48:04"/>
    <d v="1899-12-30T00:00:00"/>
    <d v="1899-12-30T00:07:38"/>
    <d v="1899-12-30T00:05:32"/>
    <d v="1899-12-30T00:00:00"/>
    <d v="1899-12-30T02:33:42"/>
    <d v="1899-12-30T00:03:34"/>
    <d v="1899-12-30T00:00:00"/>
    <d v="1899-12-30T00:07:42"/>
    <d v="1899-12-30T08:31:10"/>
  </r>
  <r>
    <x v="8"/>
    <n v="5"/>
    <x v="5"/>
    <n v="37"/>
    <n v="22"/>
    <n v="59"/>
    <d v="1899-12-30T23:20:50"/>
    <d v="1899-12-30T05:00:40"/>
    <d v="1899-12-30T00:00:00"/>
    <d v="1899-12-30T00:28:48"/>
    <d v="1899-12-30T00:30:49"/>
    <d v="1899-12-30T16:31:35"/>
    <d v="1899-12-30T00:03:53"/>
    <d v="1899-12-30T00:00:00"/>
    <d v="1899-12-30T00:45:04"/>
    <d v="1899-12-30T00:12:54"/>
    <n v="0"/>
    <d v="1899-12-30T00:07:49"/>
    <m/>
    <m/>
    <m/>
    <m/>
    <m/>
    <d v="1899-12-31T18:49:32"/>
    <n v="7.4"/>
    <n v="4.4000000000000004"/>
    <d v="1899-12-30T04:40:10"/>
    <d v="1899-12-30T01:00:08"/>
    <d v="1899-12-30T00:00:00"/>
    <d v="1899-12-30T00:05:46"/>
    <d v="1899-12-30T00:06:10"/>
    <d v="1899-12-30T03:18:19"/>
    <d v="1899-12-30T00:00:47"/>
    <d v="1899-12-30T00:00:00"/>
    <d v="1899-12-30T00:09:01"/>
    <d v="1899-12-30T00:02:35"/>
    <d v="1899-12-30T08:33:54"/>
  </r>
  <r>
    <x v="8"/>
    <n v="4"/>
    <x v="9"/>
    <n v="67"/>
    <n v="8"/>
    <n v="75"/>
    <d v="1899-12-30T05:12:20"/>
    <d v="1899-12-30T04:01:29"/>
    <d v="1899-12-30T00:00:00"/>
    <d v="1899-12-30T00:00:00"/>
    <d v="1899-12-30T00:24:46"/>
    <d v="1899-12-30T00:00:00"/>
    <d v="1899-12-30T00:32:41"/>
    <d v="1899-12-30T00:13:24"/>
    <d v="1899-12-30T00:00:00"/>
    <d v="1899-12-30T00:21:02"/>
    <n v="0"/>
    <d v="1899-12-30T00:09:21"/>
    <m/>
    <m/>
    <m/>
    <m/>
    <m/>
    <d v="1899-12-31T09:42:29"/>
    <n v="16.75"/>
    <n v="2"/>
    <d v="1899-12-30T01:18:05"/>
    <d v="1899-12-30T01:00:22"/>
    <d v="1899-12-30T00:00:00"/>
    <d v="1899-12-30T00:00:00"/>
    <d v="1899-12-30T00:06:11"/>
    <d v="1899-12-30T00:00:00"/>
    <d v="1899-12-30T00:08:10"/>
    <d v="1899-12-30T00:03:21"/>
    <d v="1899-12-30T00:00:00"/>
    <d v="1899-12-30T00:05:16"/>
    <d v="1899-12-30T08:25:37"/>
  </r>
  <r>
    <x v="8"/>
    <n v="3"/>
    <x v="6"/>
    <n v="108"/>
    <n v="23"/>
    <n v="131"/>
    <d v="1899-12-30T05:32:47"/>
    <d v="1899-12-30T03:03:10"/>
    <d v="1899-12-30T00:00:00"/>
    <d v="1899-12-30T00:32:59"/>
    <d v="1899-12-30T00:00:00"/>
    <d v="1899-12-30T00:15:42"/>
    <d v="1899-12-30T00:52:42"/>
    <d v="1899-12-30T00:48:14"/>
    <d v="1899-12-30T00:00:00"/>
    <d v="1899-12-30T00:23:44"/>
    <n v="0"/>
    <d v="1899-12-30T00:05:13"/>
    <m/>
    <m/>
    <m/>
    <m/>
    <m/>
    <d v="1899-12-31T01:40:48"/>
    <n v="36"/>
    <n v="7.666666666666667"/>
    <d v="1899-12-30T01:50:56"/>
    <d v="1899-12-30T01:01:03"/>
    <d v="1899-12-30T00:00:00"/>
    <d v="1899-12-30T00:11:00"/>
    <d v="1899-12-30T00:00:00"/>
    <d v="1899-12-30T00:05:14"/>
    <d v="1899-12-30T00:17:34"/>
    <d v="1899-12-30T00:16:05"/>
    <d v="1899-12-30T00:00:00"/>
    <d v="1899-12-30T00:07:55"/>
    <d v="1899-12-30T08:33:36"/>
  </r>
  <r>
    <x v="8"/>
    <n v="4"/>
    <x v="7"/>
    <n v="97"/>
    <n v="7"/>
    <n v="104"/>
    <d v="1899-12-30T04:56:12"/>
    <d v="1899-12-30T04:02:30"/>
    <d v="1899-12-30T00:00:00"/>
    <d v="1899-12-30T00:05:11"/>
    <d v="1899-12-30T00:00:00"/>
    <d v="1899-12-30T00:00:00"/>
    <d v="1899-12-30T00:18:43"/>
    <d v="1899-12-30T00:29:48"/>
    <d v="1899-12-30T00:00:00"/>
    <d v="1899-12-30T00:58:33"/>
    <n v="0"/>
    <d v="1899-12-30T00:07:22"/>
    <m/>
    <m/>
    <m/>
    <m/>
    <m/>
    <d v="1899-12-31T09:57:53"/>
    <n v="24.25"/>
    <n v="1.75"/>
    <d v="1899-12-30T01:14:03"/>
    <d v="1899-12-30T01:00:38"/>
    <d v="1899-12-30T00:00:00"/>
    <d v="1899-12-30T00:01:18"/>
    <d v="1899-12-30T00:00:00"/>
    <d v="1899-12-30T00:00:00"/>
    <d v="1899-12-30T00:04:41"/>
    <d v="1899-12-30T00:07:27"/>
    <d v="1899-12-30T00:00:00"/>
    <d v="1899-12-30T00:14:38"/>
    <d v="1899-12-30T08:29:28"/>
  </r>
  <r>
    <x v="8"/>
    <n v="5"/>
    <x v="8"/>
    <n v="154"/>
    <n v="18"/>
    <n v="172"/>
    <d v="1899-12-30T08:20:24"/>
    <d v="1899-12-30T05:02:41"/>
    <d v="1899-12-30T00:06:29"/>
    <d v="1899-12-30T01:45:07"/>
    <d v="1899-12-30T00:00:00"/>
    <d v="1899-12-30T00:17:25"/>
    <d v="1899-12-30T00:11:40"/>
    <d v="1899-12-30T00:57:01"/>
    <d v="1899-12-30T00:00:00"/>
    <d v="1899-12-30T00:39:23"/>
    <n v="0"/>
    <d v="1899-12-30T00:06:55"/>
    <m/>
    <m/>
    <m/>
    <m/>
    <m/>
    <d v="1899-12-31T18:56:44"/>
    <n v="30.8"/>
    <n v="3.6"/>
    <d v="1899-12-30T01:40:05"/>
    <d v="1899-12-30T01:00:32"/>
    <d v="1899-12-30T00:01:18"/>
    <d v="1899-12-30T00:21:01"/>
    <d v="1899-12-30T00:00:00"/>
    <d v="1899-12-30T00:03:29"/>
    <d v="1899-12-30T00:02:20"/>
    <d v="1899-12-30T00:11:24"/>
    <d v="1899-12-30T00:00:00"/>
    <d v="1899-12-30T00:07:53"/>
    <d v="1899-12-30T08:35:21"/>
  </r>
  <r>
    <x v="9"/>
    <n v="4"/>
    <x v="2"/>
    <n v="111"/>
    <n v="30"/>
    <n v="141"/>
    <d v="1899-12-30T07:25:41"/>
    <d v="1899-12-30T03:58:54"/>
    <d v="1899-12-30T00:18:17"/>
    <d v="1899-12-30T00:54:43"/>
    <d v="1899-12-30T00:51:59"/>
    <d v="1899-12-30T00:41:02"/>
    <d v="1899-12-30T00:01:00"/>
    <d v="1899-12-30T00:39:45"/>
    <d v="1899-12-30T00:00:00"/>
    <d v="1899-12-30T00:18:31"/>
    <n v="0"/>
    <d v="1899-12-30T00:05:11"/>
    <m/>
    <m/>
    <m/>
    <m/>
    <m/>
    <d v="1899-12-31T09:26:04"/>
    <n v="27.75"/>
    <n v="7.5"/>
    <d v="1899-12-30T01:51:25"/>
    <d v="1899-12-30T00:59:44"/>
    <d v="1899-12-30T00:04:34"/>
    <d v="1899-12-30T00:13:41"/>
    <d v="1899-12-30T00:13:00"/>
    <d v="1899-12-30T00:10:15"/>
    <d v="1899-12-30T00:00:15"/>
    <d v="1899-12-30T00:09:56"/>
    <d v="1899-12-30T00:00:00"/>
    <d v="1899-12-30T00:04:38"/>
    <d v="1899-12-30T08:21:31"/>
  </r>
  <r>
    <x v="9"/>
    <n v="5"/>
    <x v="4"/>
    <n v="72"/>
    <n v="21"/>
    <n v="93"/>
    <d v="1899-12-30T06:23:37"/>
    <d v="1899-12-30T05:09:10"/>
    <d v="1899-12-30T00:00:00"/>
    <d v="1899-12-30T00:15:33"/>
    <d v="1899-12-30T00:14:41"/>
    <d v="1899-12-30T00:00:00"/>
    <d v="1899-12-30T00:05:02"/>
    <d v="1899-12-30T00:39:10"/>
    <d v="1899-12-30T00:00:00"/>
    <d v="1899-12-30T00:24:21"/>
    <n v="0"/>
    <d v="1899-12-30T00:05:59"/>
    <m/>
    <m/>
    <m/>
    <m/>
    <m/>
    <d v="1899-12-31T07:41:14"/>
    <n v="14.4"/>
    <n v="4.2"/>
    <d v="1899-12-30T01:16:43"/>
    <d v="1899-12-30T01:01:50"/>
    <d v="1899-12-30T00:00:00"/>
    <d v="1899-12-30T00:03:07"/>
    <d v="1899-12-30T00:02:56"/>
    <d v="1899-12-30T00:00:00"/>
    <d v="1899-12-30T00:01:00"/>
    <d v="1899-12-30T00:07:50"/>
    <d v="1899-12-30T00:00:00"/>
    <d v="1899-12-30T00:04:52"/>
    <d v="1899-12-30T06:20:15"/>
  </r>
  <r>
    <x v="9"/>
    <n v="4"/>
    <x v="9"/>
    <n v="106"/>
    <n v="14"/>
    <n v="120"/>
    <d v="1899-12-30T05:29:02"/>
    <d v="1899-12-30T04:00:46"/>
    <d v="1899-12-30T00:00:43"/>
    <d v="1899-12-30T00:00:00"/>
    <d v="1899-12-30T00:31:49"/>
    <d v="1899-12-30T00:00:00"/>
    <d v="1899-12-30T00:00:00"/>
    <d v="1899-12-30T00:55:44"/>
    <d v="1899-12-30T00:00:00"/>
    <d v="1899-12-30T00:19:17"/>
    <n v="0"/>
    <d v="1899-12-30T00:09:35"/>
    <m/>
    <m/>
    <m/>
    <m/>
    <m/>
    <d v="1899-12-31T10:20:38"/>
    <n v="26.5"/>
    <n v="3.5"/>
    <d v="1899-12-30T01:22:16"/>
    <d v="1899-12-30T01:00:12"/>
    <d v="1899-12-30T00:00:11"/>
    <d v="1899-12-30T00:00:00"/>
    <d v="1899-12-30T00:07:57"/>
    <d v="1899-12-30T00:00:00"/>
    <d v="1899-12-30T00:00:00"/>
    <d v="1899-12-30T00:13:56"/>
    <d v="1899-12-30T00:00:00"/>
    <d v="1899-12-30T00:04:49"/>
    <d v="1899-12-30T08:35:09"/>
  </r>
  <r>
    <x v="9"/>
    <n v="5"/>
    <x v="6"/>
    <n v="127"/>
    <n v="20"/>
    <n v="147"/>
    <d v="1899-12-30T06:04:10"/>
    <d v="1899-12-30T05:04:34"/>
    <d v="1899-12-30T00:00:00"/>
    <d v="1899-12-30T00:19:26"/>
    <d v="1899-12-30T00:02:18"/>
    <d v="1899-12-30T00:00:00"/>
    <d v="1899-12-30T00:00:00"/>
    <d v="1899-12-30T00:37:52"/>
    <d v="1899-12-30T00:00:00"/>
    <d v="1899-12-30T00:25:31"/>
    <n v="0"/>
    <d v="1899-12-30T00:06:12"/>
    <m/>
    <m/>
    <m/>
    <m/>
    <m/>
    <d v="1899-12-31T18:27:13"/>
    <n v="25.4"/>
    <n v="4"/>
    <d v="1899-12-30T01:12:50"/>
    <d v="1899-12-30T01:00:55"/>
    <d v="1899-12-30T00:00:00"/>
    <d v="1899-12-30T00:03:53"/>
    <d v="1899-12-30T00:00:28"/>
    <d v="1899-12-30T00:00:00"/>
    <d v="1899-12-30T00:00:00"/>
    <d v="1899-12-30T00:07:34"/>
    <d v="1899-12-30T00:00:00"/>
    <d v="1899-12-30T00:05:06"/>
    <d v="1899-12-30T08:29:27"/>
  </r>
  <r>
    <x v="9"/>
    <n v="4"/>
    <x v="7"/>
    <n v="96"/>
    <n v="9"/>
    <n v="105"/>
    <d v="1899-12-30T06:14:24"/>
    <d v="1899-12-30T04:02:38"/>
    <d v="1899-12-30T00:00:00"/>
    <d v="1899-12-30T00:00:00"/>
    <d v="1899-12-30T00:23:37"/>
    <d v="1899-12-30T00:11:05"/>
    <d v="1899-12-30T00:48:58"/>
    <d v="1899-12-30T00:48:06"/>
    <d v="1899-12-30T00:00:00"/>
    <d v="1899-12-30T00:34:27"/>
    <n v="0"/>
    <d v="1899-12-30T00:06:44"/>
    <m/>
    <m/>
    <m/>
    <m/>
    <m/>
    <d v="1899-12-31T09:58:11"/>
    <n v="24"/>
    <n v="2.25"/>
    <d v="1899-12-30T01:33:36"/>
    <d v="1899-12-30T01:00:39"/>
    <d v="1899-12-30T00:00:00"/>
    <d v="1899-12-30T00:00:00"/>
    <d v="1899-12-30T00:05:54"/>
    <d v="1899-12-30T00:02:46"/>
    <d v="1899-12-30T00:12:15"/>
    <d v="1899-12-30T00:12:01"/>
    <d v="1899-12-30T00:00:00"/>
    <d v="1899-12-30T00:08:37"/>
    <d v="1899-12-30T08:29:33"/>
  </r>
  <r>
    <x v="9"/>
    <n v="4"/>
    <x v="8"/>
    <n v="102"/>
    <n v="34"/>
    <n v="136"/>
    <d v="1899-12-30T07:56:56"/>
    <d v="1899-12-30T04:00:55"/>
    <d v="1899-12-30T00:16:25"/>
    <d v="1899-12-30T01:36:55"/>
    <d v="1899-12-30T00:00:00"/>
    <d v="1899-12-30T00:05:46"/>
    <d v="1899-12-30T00:50:15"/>
    <d v="1899-12-30T01:06:40"/>
    <d v="1899-12-30T00:00:00"/>
    <d v="1899-12-30T00:28:56"/>
    <n v="0"/>
    <d v="1899-12-30T00:06:23"/>
    <m/>
    <m/>
    <m/>
    <m/>
    <m/>
    <d v="1899-12-31T10:17:02"/>
    <n v="25.5"/>
    <n v="8.5"/>
    <d v="1899-12-30T01:59:14"/>
    <d v="1899-12-30T01:00:14"/>
    <d v="1899-12-30T00:04:06"/>
    <d v="1899-12-30T00:24:14"/>
    <d v="1899-12-30T00:00:00"/>
    <d v="1899-12-30T00:01:26"/>
    <d v="1899-12-30T00:12:34"/>
    <d v="1899-12-30T00:16:40"/>
    <d v="1899-12-30T00:00:00"/>
    <d v="1899-12-30T00:07:14"/>
    <d v="1899-12-30T08:34:16"/>
  </r>
  <r>
    <x v="9"/>
    <m/>
    <x v="3"/>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9"/>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9"/>
    <m/>
    <x v="5"/>
    <n v="69"/>
    <n v="20"/>
    <n v="89"/>
    <d v="1899-12-30T14:39:33"/>
    <d v="1899-12-30T04:59:48"/>
    <d v="1899-12-30T00:00:00"/>
    <d v="1899-12-30T00:57:45"/>
    <d v="1899-12-30T00:00:00"/>
    <d v="1899-12-30T08:42:00"/>
    <d v="1899-12-30T00:00:00"/>
    <d v="1899-12-30T00:00:00"/>
    <d v="1899-12-30T00:00:00"/>
    <d v="1899-12-30T00:47:24"/>
    <n v="0"/>
    <d v="1899-12-30T00:06:59"/>
    <m/>
    <m/>
    <m/>
    <m/>
    <m/>
    <d v="1899-12-31T18:38:53"/>
    <e v="#DIV/0!"/>
    <e v="#DIV/0!"/>
    <e v="#DIV/0!"/>
    <e v="#DIV/0!"/>
    <e v="#DIV/0!"/>
    <e v="#DIV/0!"/>
    <e v="#DIV/0!"/>
    <e v="#DIV/0!"/>
    <e v="#DIV/0!"/>
    <e v="#DIV/0!"/>
    <e v="#DIV/0!"/>
    <e v="#DIV/0!"/>
    <e v="#DIV/0!"/>
  </r>
  <r>
    <x v="10"/>
    <n v="5"/>
    <x v="2"/>
    <n v="135"/>
    <n v="18"/>
    <n v="153"/>
    <d v="1899-12-30T09:00:35"/>
    <d v="1899-12-30T05:03:24"/>
    <d v="1899-12-30T00:57:45"/>
    <d v="1899-12-30T01:20:30"/>
    <d v="1899-12-30T00:35:34"/>
    <d v="1899-12-30T00:00:00"/>
    <d v="1899-12-30T00:15:24"/>
    <d v="1899-12-30T00:47:57"/>
    <d v="1899-12-30T00:00:00"/>
    <d v="1899-12-30T00:22:06"/>
    <n v="0"/>
    <d v="1899-12-30T00:04:57"/>
    <m/>
    <m/>
    <m/>
    <m/>
    <m/>
    <d v="1899-12-31T18:30:40"/>
    <n v="27"/>
    <n v="3.6"/>
    <d v="1899-12-30T01:48:07"/>
    <d v="1899-12-30T01:00:41"/>
    <d v="1899-12-30T00:11:33"/>
    <d v="1899-12-30T00:16:06"/>
    <d v="1899-12-30T00:07:07"/>
    <d v="1899-12-30T00:00:00"/>
    <d v="1899-12-30T00:03:05"/>
    <d v="1899-12-30T00:09:35"/>
    <d v="1899-12-30T00:00:00"/>
    <d v="1899-12-30T00:04:25"/>
    <d v="1899-12-30T08:30:08"/>
  </r>
  <r>
    <x v="10"/>
    <n v="5"/>
    <x v="4"/>
    <n v="121"/>
    <n v="16"/>
    <n v="137"/>
    <d v="1899-12-30T08:59:25"/>
    <d v="1899-12-30T04:49:35"/>
    <d v="1899-12-30T00:00:00"/>
    <d v="1899-12-30T00:28:57"/>
    <d v="1899-12-30T00:06:20"/>
    <d v="1899-12-30T00:00:00"/>
    <d v="1899-12-30T03:13:15"/>
    <d v="1899-12-30T00:21:19"/>
    <d v="1899-12-30T00:00:00"/>
    <d v="1899-12-30T00:42:48"/>
    <n v="0"/>
    <d v="1899-12-30T00:05:55"/>
    <m/>
    <m/>
    <m/>
    <m/>
    <m/>
    <d v="1899-12-31T16:48:17"/>
    <n v="24.2"/>
    <n v="3.2"/>
    <d v="1899-12-30T01:47:53"/>
    <d v="1899-12-30T00:57:55"/>
    <d v="1899-12-30T00:00:00"/>
    <d v="1899-12-30T00:05:47"/>
    <d v="1899-12-30T00:01:16"/>
    <d v="1899-12-30T00:00:00"/>
    <d v="1899-12-30T00:38:39"/>
    <d v="1899-12-30T00:04:16"/>
    <d v="1899-12-30T00:00:00"/>
    <d v="1899-12-30T00:08:34"/>
    <d v="1899-12-30T08:09:39"/>
  </r>
  <r>
    <x v="10"/>
    <n v="5"/>
    <x v="9"/>
    <n v="99"/>
    <n v="24"/>
    <n v="123"/>
    <d v="1899-12-30T07:42:49"/>
    <d v="1899-12-30T05:01:49"/>
    <d v="1899-12-30T00:05:46"/>
    <d v="1899-12-30T00:12:06"/>
    <d v="1899-12-30T00:00:00"/>
    <d v="1899-12-30T01:01:29"/>
    <d v="1899-12-30T00:02:36"/>
    <d v="1899-12-30T01:18:55"/>
    <d v="1899-12-30T00:00:00"/>
    <d v="1899-12-30T00:29:23"/>
    <n v="1"/>
    <d v="1899-12-30T00:08:53"/>
    <m/>
    <m/>
    <m/>
    <m/>
    <m/>
    <d v="1899-12-31T19:21:47"/>
    <n v="19.8"/>
    <n v="4.8"/>
    <d v="1899-12-30T01:32:34"/>
    <d v="1899-12-30T01:00:22"/>
    <d v="1899-12-30T00:01:09"/>
    <d v="1899-12-30T00:02:25"/>
    <d v="1899-12-30T00:00:00"/>
    <d v="1899-12-30T00:12:18"/>
    <d v="1899-12-30T00:00:31"/>
    <d v="1899-12-30T00:15:47"/>
    <d v="1899-12-30T00:00:00"/>
    <d v="1899-12-30T00:05:53"/>
    <d v="1899-12-30T08:40:21"/>
  </r>
  <r>
    <x v="10"/>
    <n v="5"/>
    <x v="6"/>
    <n v="109"/>
    <n v="14"/>
    <n v="123"/>
    <d v="1899-12-30T07:38:21"/>
    <d v="1899-12-30T05:37:58"/>
    <d v="1899-12-30T00:04:11"/>
    <d v="1899-12-30T00:48:14"/>
    <d v="1899-12-30T00:02:27"/>
    <d v="1899-12-30T00:00:00"/>
    <d v="1899-12-30T00:00:00"/>
    <d v="1899-12-30T01:05:31"/>
    <d v="1899-12-30T00:00:00"/>
    <d v="1899-12-30T00:24:20"/>
    <n v="0"/>
    <d v="1899-12-30T00:06:18"/>
    <m/>
    <m/>
    <m/>
    <m/>
    <m/>
    <d v="1899-12-31T18:25:29"/>
    <n v="21.8"/>
    <n v="2.8"/>
    <d v="1899-12-30T01:31:40"/>
    <d v="1899-12-30T01:07:36"/>
    <d v="1899-12-30T00:00:50"/>
    <d v="1899-12-30T00:09:39"/>
    <d v="1899-12-30T00:00:29"/>
    <d v="1899-12-30T00:00:00"/>
    <d v="1899-12-30T00:00:00"/>
    <d v="1899-12-30T00:13:06"/>
    <d v="1899-12-30T00:00:00"/>
    <d v="1899-12-30T00:04:52"/>
    <d v="1899-12-30T08:29:06"/>
  </r>
  <r>
    <x v="10"/>
    <n v="5"/>
    <x v="7"/>
    <n v="41"/>
    <n v="20"/>
    <n v="61"/>
    <d v="1899-12-30T06:16:51"/>
    <d v="1899-12-30T05:03:50"/>
    <d v="1899-12-30T00:00:00"/>
    <d v="1899-12-30T00:07:38"/>
    <d v="1899-12-30T00:19:35"/>
    <d v="1899-12-30T00:00:00"/>
    <d v="1899-12-30T00:34:25"/>
    <d v="1899-12-30T00:11:23"/>
    <d v="1899-12-30T00:00:00"/>
    <d v="1899-12-30T00:06:50"/>
    <n v="0"/>
    <d v="1899-12-30T00:05:49"/>
    <m/>
    <m/>
    <m/>
    <m/>
    <m/>
    <d v="1899-12-31T18:13:41"/>
    <n v="8.1999999999999993"/>
    <n v="4"/>
    <d v="1899-12-30T01:15:22"/>
    <d v="1899-12-30T01:00:46"/>
    <d v="1899-12-30T00:00:00"/>
    <d v="1899-12-30T00:01:32"/>
    <d v="1899-12-30T00:03:55"/>
    <d v="1899-12-30T00:00:00"/>
    <d v="1899-12-30T00:06:53"/>
    <d v="1899-12-30T00:02:17"/>
    <d v="1899-12-30T00:00:00"/>
    <d v="1899-12-30T00:01:22"/>
    <d v="1899-12-30T08:26:44"/>
  </r>
  <r>
    <x v="10"/>
    <n v="5"/>
    <x v="8"/>
    <n v="110"/>
    <n v="22"/>
    <n v="132"/>
    <d v="1899-12-30T08:44:35"/>
    <d v="1899-12-30T05:01:49"/>
    <d v="1899-12-30T00:00:00"/>
    <d v="1899-12-30T01:12:43"/>
    <d v="1899-12-30T00:10:57"/>
    <d v="1899-12-30T00:54:35"/>
    <d v="1899-12-30T00:32:50"/>
    <d v="1899-12-30T00:51:42"/>
    <d v="1899-12-30T00:00:00"/>
    <d v="1899-12-30T00:18:22"/>
    <n v="0"/>
    <d v="1899-12-30T00:07:26"/>
    <m/>
    <m/>
    <m/>
    <m/>
    <m/>
    <d v="1899-12-31T18:34:51"/>
    <n v="22"/>
    <n v="4.4000000000000004"/>
    <d v="1899-12-30T01:44:55"/>
    <d v="1899-12-30T01:00:22"/>
    <d v="1899-12-30T00:00:00"/>
    <d v="1899-12-30T00:14:33"/>
    <d v="1899-12-30T00:02:11"/>
    <d v="1899-12-30T00:10:55"/>
    <d v="1899-12-30T00:06:34"/>
    <d v="1899-12-30T00:10:20"/>
    <d v="1899-12-30T00:00:00"/>
    <d v="1899-12-30T00:03:40"/>
    <d v="1899-12-30T08:30:58"/>
  </r>
  <r>
    <x v="10"/>
    <m/>
    <x v="3"/>
    <n v="11"/>
    <n v="10"/>
    <n v="21"/>
    <d v="1899-12-31T06:14:59"/>
    <d v="1899-12-30T05:53:14"/>
    <d v="1899-12-30T01:10:16"/>
    <d v="1899-12-30T03:02:27"/>
    <d v="1899-12-30T01:09:42"/>
    <d v="1899-12-30T18:59:20"/>
    <d v="1899-12-30T00:00:00"/>
    <d v="1899-12-30T00:00:00"/>
    <d v="1899-12-30T00:00:00"/>
    <d v="1899-12-30T00:01:32"/>
    <n v="0"/>
    <d v="1899-12-30T00:07:57"/>
    <m/>
    <m/>
    <m/>
    <m/>
    <m/>
    <d v="1899-12-31T18:24:03"/>
    <e v="#DIV/0!"/>
    <e v="#DIV/0!"/>
    <e v="#DIV/0!"/>
    <e v="#DIV/0!"/>
    <e v="#DIV/0!"/>
    <e v="#DIV/0!"/>
    <e v="#DIV/0!"/>
    <e v="#DIV/0!"/>
    <e v="#DIV/0!"/>
    <e v="#DIV/0!"/>
    <e v="#DIV/0!"/>
    <e v="#DIV/0!"/>
    <e v="#DIV/0!"/>
  </r>
  <r>
    <x v="10"/>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0"/>
    <m/>
    <x v="5"/>
    <n v="9"/>
    <n v="19"/>
    <n v="28"/>
    <d v="1899-12-31T01:25:41"/>
    <d v="1899-12-30T04:59:14"/>
    <d v="1899-12-30T00:00:00"/>
    <d v="1899-12-30T00:48:23"/>
    <d v="1899-12-30T00:00:00"/>
    <d v="1899-12-30T19:05:57"/>
    <d v="1899-12-30T00:00:00"/>
    <d v="1899-12-30T00:00:00"/>
    <d v="1899-12-30T00:32:07"/>
    <d v="1899-12-30T00:01:34"/>
    <n v="0"/>
    <d v="1899-12-30T00:09:55"/>
    <m/>
    <m/>
    <m/>
    <m/>
    <m/>
    <d v="1899-12-31T18:35:51"/>
    <e v="#DIV/0!"/>
    <e v="#DIV/0!"/>
    <e v="#DIV/0!"/>
    <e v="#DIV/0!"/>
    <e v="#DIV/0!"/>
    <e v="#DIV/0!"/>
    <e v="#DIV/0!"/>
    <e v="#DIV/0!"/>
    <e v="#DIV/0!"/>
    <e v="#DIV/0!"/>
    <e v="#DIV/0!"/>
    <e v="#DIV/0!"/>
    <e v="#DIV/0!"/>
  </r>
  <r>
    <x v="11"/>
    <n v="5"/>
    <x v="4"/>
    <n v="191"/>
    <n v="20"/>
    <n v="211"/>
    <d v="1899-12-30T06:05:37"/>
    <d v="1899-12-30T04:59:57"/>
    <d v="1899-12-30T00:03:27"/>
    <d v="1899-12-30T00:42:55"/>
    <d v="1899-12-30T00:18:52"/>
    <d v="1899-12-30T00:00:00"/>
    <d v="1899-12-30T00:00:26"/>
    <d v="1899-12-30T00:00:00"/>
    <d v="1899-12-30T00:00:00"/>
    <d v="1899-12-30T00:36:25"/>
    <n v="0"/>
    <d v="1899-12-30T00:04:55"/>
    <m/>
    <m/>
    <m/>
    <m/>
    <m/>
    <d v="1899-12-31T18:39:36"/>
    <n v="38.200000000000003"/>
    <n v="4"/>
    <d v="1899-12-30T01:13:07"/>
    <d v="1899-12-30T00:59:59"/>
    <d v="1899-12-30T00:00:41"/>
    <d v="1899-12-30T00:08:35"/>
    <d v="1899-12-30T00:03:46"/>
    <d v="1899-12-30T00:00:00"/>
    <d v="1899-12-30T00:00:05"/>
    <d v="1899-12-30T00:00:00"/>
    <d v="1899-12-30T00:00:00"/>
    <d v="1899-12-30T00:07:17"/>
    <d v="1899-12-30T08:31:55"/>
  </r>
  <r>
    <x v="11"/>
    <n v="5"/>
    <x v="9"/>
    <n v="94"/>
    <n v="12"/>
    <n v="106"/>
    <d v="1899-12-30T06:12:06"/>
    <d v="1899-12-30T05:00:14"/>
    <d v="1899-12-30T00:00:00"/>
    <d v="1899-12-30T00:00:00"/>
    <d v="1899-12-30T00:00:00"/>
    <d v="1899-12-30T01:11:51"/>
    <d v="1899-12-30T00:00:00"/>
    <d v="1899-12-30T00:00:00"/>
    <d v="1899-12-30T00:00:00"/>
    <d v="1899-12-30T00:24:57"/>
    <n v="0"/>
    <d v="1899-12-30T00:11:33"/>
    <m/>
    <m/>
    <m/>
    <m/>
    <m/>
    <d v="1899-12-31T18:28:31"/>
    <n v="18.8"/>
    <n v="2.4"/>
    <d v="1899-12-30T01:14:25"/>
    <d v="1899-12-30T01:00:03"/>
    <d v="1899-12-30T00:00:00"/>
    <d v="1899-12-30T00:00:00"/>
    <d v="1899-12-30T00:00:00"/>
    <d v="1899-12-30T00:14:22"/>
    <d v="1899-12-30T00:00:00"/>
    <d v="1899-12-30T00:00:00"/>
    <d v="1899-12-30T00:00:00"/>
    <d v="1899-12-30T00:04:59"/>
    <d v="1899-12-30T08:29:42"/>
  </r>
  <r>
    <x v="11"/>
    <n v="5"/>
    <x v="8"/>
    <n v="99"/>
    <n v="25"/>
    <n v="124"/>
    <d v="1899-12-30T07:11:08"/>
    <d v="1899-12-30T05:09:10"/>
    <d v="1899-12-30T00:00:00"/>
    <d v="1899-12-30T01:16:11"/>
    <d v="1899-12-30T00:00:00"/>
    <d v="1899-12-30T00:02:18"/>
    <d v="1899-12-30T00:29:23"/>
    <d v="1899-12-30T00:14:07"/>
    <d v="1899-12-30T00:00:00"/>
    <d v="1899-12-30T00:26:29"/>
    <n v="0"/>
    <d v="1899-12-30T00:07:23"/>
    <m/>
    <m/>
    <m/>
    <m/>
    <m/>
    <d v="1899-12-31T18:29:05"/>
    <n v="19.8"/>
    <n v="5"/>
    <d v="1899-12-30T01:26:14"/>
    <d v="1899-12-30T01:01:50"/>
    <d v="1899-12-30T00:00:00"/>
    <d v="1899-12-30T00:15:14"/>
    <d v="1899-12-30T00:00:00"/>
    <d v="1899-12-30T00:00:28"/>
    <d v="1899-12-30T00:05:53"/>
    <d v="1899-12-30T00:02:49"/>
    <d v="1899-12-30T00:00:00"/>
    <d v="1899-12-30T00:05:18"/>
    <d v="1899-12-30T08:29:49"/>
  </r>
  <r>
    <x v="11"/>
    <m/>
    <x v="3"/>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1"/>
    <m/>
    <x v="5"/>
    <n v="85"/>
    <n v="19"/>
    <n v="104"/>
    <d v="1899-12-30T09:19:35"/>
    <d v="1899-12-30T04:59:31"/>
    <d v="1899-12-30T00:00:00"/>
    <d v="1899-12-30T00:36:26"/>
    <d v="1899-12-30T00:00:00"/>
    <d v="1899-12-30T03:43:38"/>
    <d v="1899-12-30T00:00:00"/>
    <d v="1899-12-30T00:00:00"/>
    <d v="1899-12-30T00:00:00"/>
    <d v="1899-12-30T00:53:10"/>
    <n v="0"/>
    <d v="1899-12-30T00:07:10"/>
    <m/>
    <m/>
    <m/>
    <m/>
    <m/>
    <d v="1899-12-31T18:53:43"/>
    <e v="#DIV/0!"/>
    <e v="#DIV/0!"/>
    <e v="#DIV/0!"/>
    <e v="#DIV/0!"/>
    <e v="#DIV/0!"/>
    <e v="#DIV/0!"/>
    <e v="#DIV/0!"/>
    <e v="#DIV/0!"/>
    <e v="#DIV/0!"/>
    <e v="#DIV/0!"/>
    <e v="#DIV/0!"/>
    <e v="#DIV/0!"/>
    <e v="#DIV/0!"/>
  </r>
  <r>
    <x v="12"/>
    <n v="0"/>
    <x v="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2"/>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2"/>
    <n v="2"/>
    <x v="2"/>
    <n v="18"/>
    <n v="3"/>
    <n v="21"/>
    <d v="1899-12-30T03:40:54"/>
    <d v="1899-12-30T02:05:34"/>
    <d v="1899-12-30T00:52:34"/>
    <d v="1899-12-30T00:04:54"/>
    <d v="1899-12-30T00:06:37"/>
    <d v="1899-12-30T00:28:05"/>
    <d v="1899-12-30T00:03:10"/>
    <d v="1899-12-30T00:00:00"/>
    <d v="1899-12-30T00:00:00"/>
    <d v="1899-12-30T00:03:06"/>
    <n v="0"/>
    <d v="1899-12-30T00:05:07"/>
    <m/>
    <m/>
    <m/>
    <m/>
    <m/>
    <d v="1899-12-30T16:57:56"/>
    <n v="9"/>
    <n v="1.5"/>
    <d v="1899-12-30T01:50:27"/>
    <d v="1899-12-30T01:02:47"/>
    <d v="1899-12-30T00:26:17"/>
    <d v="1899-12-30T00:02:27"/>
    <d v="1899-12-30T00:03:19"/>
    <d v="1899-12-30T00:14:03"/>
    <d v="1899-12-30T00:01:35"/>
    <d v="1899-12-30T00:00:00"/>
    <d v="1899-12-30T00:00:00"/>
    <d v="1899-12-30T00:01:33"/>
    <d v="1899-12-30T08:28:58"/>
  </r>
  <r>
    <x v="12"/>
    <m/>
    <x v="3"/>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2"/>
    <n v="0"/>
    <x v="4"/>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2"/>
    <m/>
    <x v="5"/>
    <n v="8"/>
    <n v="10"/>
    <n v="18"/>
    <d v="1899-12-30T03:45:56"/>
    <d v="1899-12-30T02:59:25"/>
    <d v="1899-12-30T00:00:00"/>
    <d v="1899-12-30T00:35:00"/>
    <d v="1899-12-30T00:00:00"/>
    <d v="1899-12-30T00:11:31"/>
    <d v="1899-12-30T00:00:00"/>
    <d v="1899-12-30T00:00:00"/>
    <d v="1899-12-30T00:00:00"/>
    <d v="1899-12-30T00:03:42"/>
    <n v="0"/>
    <d v="1899-12-30T00:09:15"/>
    <m/>
    <m/>
    <m/>
    <m/>
    <m/>
    <d v="1899-12-31T01:28:42"/>
    <e v="#DIV/0!"/>
    <e v="#DIV/0!"/>
    <e v="#DIV/0!"/>
    <e v="#DIV/0!"/>
    <e v="#DIV/0!"/>
    <e v="#DIV/0!"/>
    <e v="#DIV/0!"/>
    <e v="#DIV/0!"/>
    <e v="#DIV/0!"/>
    <e v="#DIV/0!"/>
    <e v="#DIV/0!"/>
    <e v="#DIV/0!"/>
    <e v="#DIV/0!"/>
  </r>
  <r>
    <x v="12"/>
    <n v="3"/>
    <x v="9"/>
    <n v="43"/>
    <n v="6"/>
    <n v="49"/>
    <d v="1899-12-30T03:17:51"/>
    <d v="1899-12-30T03:01:44"/>
    <d v="1899-12-30T00:00:00"/>
    <d v="1899-12-30T00:00:00"/>
    <d v="1899-12-30T00:00:00"/>
    <d v="1899-12-30T00:16:08"/>
    <d v="1899-12-30T00:00:00"/>
    <d v="1899-12-30T00:00:00"/>
    <d v="1899-12-30T00:00:00"/>
    <d v="1899-12-30T00:07:00"/>
    <n v="0"/>
    <d v="1899-12-30T00:09:04"/>
    <m/>
    <m/>
    <m/>
    <m/>
    <m/>
    <d v="1899-12-31T02:02:24"/>
    <n v="14.333333333333334"/>
    <n v="2"/>
    <d v="1899-12-30T01:05:57"/>
    <d v="1899-12-30T01:00:35"/>
    <d v="1899-12-30T00:00:00"/>
    <d v="1899-12-30T00:00:00"/>
    <d v="1899-12-30T00:00:00"/>
    <d v="1899-12-30T00:05:23"/>
    <d v="1899-12-30T00:00:00"/>
    <d v="1899-12-30T00:00:00"/>
    <d v="1899-12-30T00:00:00"/>
    <d v="1899-12-30T00:02:20"/>
    <d v="1899-12-30T08:40:48"/>
  </r>
  <r>
    <x v="12"/>
    <n v="3"/>
    <x v="6"/>
    <n v="40"/>
    <n v="9"/>
    <n v="49"/>
    <d v="1899-12-30T03:48:32"/>
    <d v="1899-12-30T03:01:26"/>
    <d v="1899-12-30T00:04:28"/>
    <d v="1899-12-30T00:30:23"/>
    <d v="1899-12-30T00:00:00"/>
    <d v="1899-12-30T00:00:00"/>
    <d v="1899-12-30T00:00:00"/>
    <d v="1899-12-30T00:12:14"/>
    <d v="1899-12-30T00:00:00"/>
    <d v="1899-12-30T00:05:20"/>
    <n v="0"/>
    <d v="1899-12-30T00:07:04"/>
    <m/>
    <m/>
    <m/>
    <m/>
    <m/>
    <d v="1899-12-31T01:32:44"/>
    <n v="13.333333333333334"/>
    <n v="3"/>
    <d v="1899-12-30T01:16:11"/>
    <d v="1899-12-30T01:00:29"/>
    <d v="1899-12-30T00:01:29"/>
    <d v="1899-12-30T00:10:08"/>
    <d v="1899-12-30T00:00:00"/>
    <d v="1899-12-30T00:00:00"/>
    <d v="1899-12-30T00:00:00"/>
    <d v="1899-12-30T00:04:05"/>
    <d v="1899-12-30T00:00:00"/>
    <d v="1899-12-30T00:01:47"/>
    <d v="1899-12-30T08:30:55"/>
  </r>
  <r>
    <x v="12"/>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2"/>
    <n v="0"/>
    <x v="7"/>
    <n v="0"/>
    <n v="0"/>
    <n v="0"/>
    <d v="1899-12-30T00:00:00"/>
    <d v="1899-12-30T07:30:59"/>
    <d v="1899-12-30T00:28:42"/>
    <d v="1899-12-30T01:45:05"/>
    <d v="1899-12-30T00:00:00"/>
    <d v="1899-12-30T00:20:29"/>
    <d v="1899-12-30T00:00:00"/>
    <d v="1899-12-30T00:00:00"/>
    <d v="1899-12-30T00:00:00"/>
    <d v="1899-12-30T00:00:00"/>
    <n v="0"/>
    <e v="#DIV/0!"/>
    <m/>
    <m/>
    <m/>
    <m/>
    <m/>
    <d v="1899-12-30T00:00:00"/>
    <e v="#DIV/0!"/>
    <e v="#DIV/0!"/>
    <e v="#DIV/0!"/>
    <e v="#DIV/0!"/>
    <e v="#DIV/0!"/>
    <e v="#DIV/0!"/>
    <e v="#DIV/0!"/>
    <e v="#DIV/0!"/>
    <e v="#DIV/0!"/>
    <e v="#DIV/0!"/>
    <e v="#DIV/0!"/>
    <e v="#DIV/0!"/>
    <e v="#DIV/0!"/>
  </r>
  <r>
    <x v="12"/>
    <n v="3"/>
    <x v="8"/>
    <n v="42"/>
    <n v="14"/>
    <n v="56"/>
    <d v="1899-12-30T03:58:36"/>
    <d v="1899-12-30T03:04:45"/>
    <d v="1899-12-30T00:06:29"/>
    <d v="1899-12-30T00:40:54"/>
    <d v="1899-12-30T00:00:00"/>
    <d v="1899-12-30T00:06:29"/>
    <d v="1899-12-30T00:00:00"/>
    <d v="1899-12-30T00:00:00"/>
    <d v="1899-12-30T00:00:00"/>
    <d v="1899-12-30T00:07:04"/>
    <n v="0"/>
    <d v="1899-12-30T00:07:22"/>
    <m/>
    <m/>
    <m/>
    <m/>
    <m/>
    <d v="1899-12-31T01:29:00"/>
    <n v="14"/>
    <n v="4.666666666666667"/>
    <d v="1899-12-30T01:19:32"/>
    <d v="1899-12-30T01:01:35"/>
    <d v="1899-12-30T00:02:10"/>
    <d v="1899-12-30T00:13:38"/>
    <d v="1899-12-30T00:00:00"/>
    <d v="1899-12-30T00:02:10"/>
    <d v="1899-12-30T00:00:00"/>
    <d v="1899-12-30T00:00:00"/>
    <d v="1899-12-30T00:00:00"/>
    <d v="1899-12-30T00:02:21"/>
    <d v="1899-12-30T08:29:40"/>
  </r>
  <r>
    <x v="13"/>
    <n v="0"/>
    <x v="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n v="4"/>
    <x v="2"/>
    <n v="163"/>
    <n v="12"/>
    <n v="175"/>
    <d v="1899-12-30T04:31:09"/>
    <d v="1899-12-30T04:05:14"/>
    <d v="1899-12-30T00:00:00"/>
    <d v="1899-12-30T00:20:53"/>
    <d v="1899-12-30T00:05:02"/>
    <d v="1899-12-30T00:00:00"/>
    <d v="1899-12-30T00:00:00"/>
    <d v="1899-12-30T00:00:00"/>
    <d v="1899-12-30T00:00:00"/>
    <d v="1899-12-30T00:24:21"/>
    <n v="0"/>
    <d v="1899-12-30T00:04:41"/>
    <m/>
    <m/>
    <m/>
    <m/>
    <m/>
    <d v="1899-12-31T10:01:38"/>
    <n v="40.75"/>
    <n v="3"/>
    <d v="1899-12-30T01:07:47"/>
    <d v="1899-12-30T01:01:19"/>
    <d v="1899-12-30T00:00:00"/>
    <d v="1899-12-30T00:05:13"/>
    <d v="1899-12-30T00:01:15"/>
    <d v="1899-12-30T00:00:00"/>
    <d v="1899-12-30T00:00:00"/>
    <d v="1899-12-30T00:00:00"/>
    <d v="1899-12-30T00:00:00"/>
    <d v="1899-12-30T00:06:05"/>
    <d v="1899-12-30T08:30:24"/>
  </r>
  <r>
    <x v="13"/>
    <m/>
    <x v="3"/>
    <n v="43"/>
    <n v="7"/>
    <n v="50"/>
    <d v="1899-12-30T05:58:16"/>
    <d v="1899-12-30T04:05:57"/>
    <d v="1899-12-30T00:07:03"/>
    <d v="1899-12-30T00:47:40"/>
    <d v="1899-12-30T00:07:38"/>
    <d v="1899-12-30T00:49:58"/>
    <d v="1899-12-30T00:00:00"/>
    <d v="1899-12-30T00:00:00"/>
    <d v="1899-12-30T00:00:00"/>
    <d v="1899-12-30T00:09:57"/>
    <n v="0"/>
    <d v="1899-12-30T00:09:53"/>
    <m/>
    <m/>
    <m/>
    <m/>
    <m/>
    <d v="1899-12-31T09:59:02"/>
    <e v="#DIV/0!"/>
    <e v="#DIV/0!"/>
    <e v="#DIV/0!"/>
    <e v="#DIV/0!"/>
    <e v="#DIV/0!"/>
    <e v="#DIV/0!"/>
    <e v="#DIV/0!"/>
    <e v="#DIV/0!"/>
    <e v="#DIV/0!"/>
    <e v="#DIV/0!"/>
    <e v="#DIV/0!"/>
    <e v="#DIV/0!"/>
    <e v="#DIV/0!"/>
  </r>
  <r>
    <x v="13"/>
    <m/>
    <x v="1"/>
    <n v="48"/>
    <n v="4"/>
    <n v="52"/>
    <d v="1899-12-31T05:33:56"/>
    <d v="1899-12-30T00:00:00"/>
    <d v="1899-12-30T00:00:00"/>
    <d v="1899-12-30T00:00:00"/>
    <d v="1899-12-30T00:00:00"/>
    <d v="1899-12-30T05:29:37"/>
    <d v="1899-12-30T00:04:19"/>
    <d v="1899-12-30T00:00:00"/>
    <d v="1899-12-30T00:00:00"/>
    <d v="1899-12-30T00:07:16"/>
    <n v="0"/>
    <d v="1899-12-30T00:06:42"/>
    <m/>
    <m/>
    <m/>
    <m/>
    <m/>
    <d v="1899-12-31T11:23:25"/>
    <e v="#DIV/0!"/>
    <e v="#DIV/0!"/>
    <e v="#DIV/0!"/>
    <e v="#DIV/0!"/>
    <e v="#DIV/0!"/>
    <e v="#DIV/0!"/>
    <e v="#DIV/0!"/>
    <e v="#DIV/0!"/>
    <e v="#DIV/0!"/>
    <e v="#DIV/0!"/>
    <e v="#DIV/0!"/>
    <e v="#DIV/0!"/>
    <e v="#DIV/0!"/>
  </r>
  <r>
    <x v="13"/>
    <n v="4"/>
    <x v="9"/>
    <n v="78"/>
    <n v="12"/>
    <n v="90"/>
    <d v="1899-12-30T04:53:54"/>
    <d v="1899-12-30T03:58:36"/>
    <d v="1899-12-30T00:00:00"/>
    <d v="1899-12-30T00:14:07"/>
    <d v="1899-12-30T00:00:00"/>
    <d v="1899-12-30T00:00:00"/>
    <d v="1899-12-30T00:41:11"/>
    <d v="1899-12-30T00:00:00"/>
    <d v="1899-12-30T00:00:00"/>
    <d v="1899-12-30T00:12:23"/>
    <n v="0"/>
    <d v="1899-12-30T00:12:34"/>
    <m/>
    <m/>
    <m/>
    <m/>
    <m/>
    <d v="1899-12-31T10:41:40"/>
    <n v="19.5"/>
    <n v="3"/>
    <d v="1899-12-30T01:13:29"/>
    <d v="1899-12-30T00:59:39"/>
    <d v="1899-12-30T00:00:00"/>
    <d v="1899-12-30T00:03:32"/>
    <d v="1899-12-30T00:00:00"/>
    <d v="1899-12-30T00:00:00"/>
    <d v="1899-12-30T00:10:18"/>
    <d v="1899-12-30T00:00:00"/>
    <d v="1899-12-30T00:00:00"/>
    <d v="1899-12-30T00:03:06"/>
    <d v="1899-12-30T08:40:25"/>
  </r>
  <r>
    <x v="13"/>
    <n v="2"/>
    <x v="6"/>
    <n v="50"/>
    <n v="6"/>
    <n v="56"/>
    <d v="1899-12-30T02:39:59"/>
    <d v="1899-12-30T02:03:07"/>
    <d v="1899-12-30T00:03:01"/>
    <d v="1899-12-30T00:32:07"/>
    <d v="1899-12-30T00:01:44"/>
    <d v="1899-12-30T00:00:00"/>
    <d v="1899-12-30T00:00:00"/>
    <d v="1899-12-30T00:00:00"/>
    <d v="1899-12-30T00:00:00"/>
    <d v="1899-12-30T00:11:34"/>
    <n v="0"/>
    <d v="1899-12-30T00:07:09"/>
    <m/>
    <m/>
    <m/>
    <m/>
    <m/>
    <d v="1899-12-30T17:07:35"/>
    <n v="25"/>
    <n v="3"/>
    <d v="1899-12-30T01:20:00"/>
    <d v="1899-12-30T01:01:34"/>
    <d v="1899-12-30T00:01:30"/>
    <d v="1899-12-30T00:16:03"/>
    <d v="1899-12-30T00:00:52"/>
    <d v="1899-12-30T00:00:00"/>
    <d v="1899-12-30T00:00:00"/>
    <d v="1899-12-30T00:00:00"/>
    <d v="1899-12-30T00:00:00"/>
    <d v="1899-12-30T00:05:47"/>
    <d v="1899-12-30T08:33:47"/>
  </r>
  <r>
    <x v="13"/>
    <n v="0"/>
    <x v="4"/>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m/>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n v="0"/>
    <x v="7"/>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n v="0"/>
    <x v="7"/>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3"/>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4"/>
    <m/>
    <x v="1"/>
    <n v="3"/>
    <n v="0"/>
    <n v="3"/>
    <d v="1899-12-30T09:14:59"/>
    <d v="1899-12-30T00:00:00"/>
    <d v="1899-12-30T00:00:00"/>
    <d v="1899-12-30T00:00:00"/>
    <d v="1899-12-30T00:00:00"/>
    <d v="1899-12-30T09:14:59"/>
    <d v="1899-12-30T00:00:00"/>
    <d v="1899-12-30T00:00:00"/>
    <d v="1899-12-30T00:00:00"/>
    <d v="1899-12-30T00:00:10"/>
    <n v="0"/>
    <d v="1899-12-30T00:07:41"/>
    <m/>
    <m/>
    <m/>
    <m/>
    <m/>
    <d v="1899-12-30T10:13:44"/>
    <e v="#DIV/0!"/>
    <e v="#DIV/0!"/>
    <e v="#DIV/0!"/>
    <e v="#DIV/0!"/>
    <e v="#DIV/0!"/>
    <e v="#DIV/0!"/>
    <e v="#DIV/0!"/>
    <e v="#DIV/0!"/>
    <e v="#DIV/0!"/>
    <e v="#DIV/0!"/>
    <e v="#DIV/0!"/>
    <e v="#DIV/0!"/>
    <e v="#DIV/0!"/>
  </r>
  <r>
    <x v="14"/>
    <m/>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4"/>
    <m/>
    <x v="10"/>
    <n v="2"/>
    <n v="0"/>
    <n v="2"/>
    <d v="1899-12-30T01:37:21"/>
    <d v="1899-12-30T01:02:12"/>
    <d v="1899-12-30T00:35:08"/>
    <d v="1899-12-30T00:00:00"/>
    <d v="1899-12-30T00:00:00"/>
    <d v="1899-12-30T00:00:00"/>
    <d v="1899-12-30T00:00:00"/>
    <d v="1899-12-30T00:00:00"/>
    <d v="1899-12-30T00:00:00"/>
    <d v="1899-12-30T00:12:34"/>
    <n v="0"/>
    <d v="1899-12-30T00:12:16"/>
    <m/>
    <m/>
    <m/>
    <m/>
    <m/>
    <d v="1899-12-30T08:29:11"/>
    <e v="#DIV/0!"/>
    <e v="#DIV/0!"/>
    <e v="#DIV/0!"/>
    <e v="#DIV/0!"/>
    <e v="#DIV/0!"/>
    <e v="#DIV/0!"/>
    <e v="#DIV/0!"/>
    <e v="#DIV/0!"/>
    <e v="#DIV/0!"/>
    <e v="#DIV/0!"/>
    <e v="#DIV/0!"/>
    <e v="#DIV/0!"/>
    <e v="#DIV/0!"/>
  </r>
  <r>
    <x v="14"/>
    <m/>
    <x v="3"/>
    <n v="35"/>
    <n v="7"/>
    <n v="42"/>
    <d v="1899-12-31T01:42:14"/>
    <d v="1899-12-30T05:06:26"/>
    <d v="1899-12-30T00:57:45"/>
    <d v="1899-12-30T03:29:48"/>
    <d v="1899-12-30T00:28:13"/>
    <d v="1899-12-30T15:40:02"/>
    <d v="1899-12-30T00:00:00"/>
    <d v="1899-12-30T00:00:00"/>
    <d v="1899-12-30T00:00:00"/>
    <d v="1899-12-30T00:05:19"/>
    <n v="0"/>
    <d v="1899-12-30T00:07:02"/>
    <m/>
    <m/>
    <m/>
    <m/>
    <m/>
    <d v="1899-12-31T18:43:47"/>
    <e v="#DIV/0!"/>
    <e v="#DIV/0!"/>
    <e v="#DIV/0!"/>
    <e v="#DIV/0!"/>
    <e v="#DIV/0!"/>
    <e v="#DIV/0!"/>
    <e v="#DIV/0!"/>
    <e v="#DIV/0!"/>
    <e v="#DIV/0!"/>
    <e v="#DIV/0!"/>
    <e v="#DIV/0!"/>
    <e v="#DIV/0!"/>
    <e v="#DIV/0!"/>
  </r>
  <r>
    <x v="14"/>
    <n v="5"/>
    <x v="7"/>
    <n v="143"/>
    <n v="15"/>
    <n v="158"/>
    <d v="1899-12-30T05:59:43"/>
    <d v="1899-12-30T05:14:22"/>
    <d v="1899-12-30T00:00:00"/>
    <d v="1899-12-30T00:00:00"/>
    <d v="1899-12-30T00:49:52"/>
    <d v="1899-12-30T00:41:32"/>
    <d v="1899-12-30T01:11:06"/>
    <d v="1899-12-30T00:00:00"/>
    <d v="1899-12-30T00:00:00"/>
    <d v="1899-12-30T00:55:09"/>
    <n v="0"/>
    <d v="1899-12-30T00:06:09"/>
    <m/>
    <m/>
    <m/>
    <m/>
    <m/>
    <d v="1899-12-31T18:39:19"/>
    <n v="28.6"/>
    <n v="3"/>
    <d v="1899-12-30T01:11:57"/>
    <d v="1899-12-30T01:02:52"/>
    <d v="1899-12-30T00:00:00"/>
    <d v="1899-12-30T00:00:00"/>
    <d v="1899-12-30T00:09:58"/>
    <d v="1899-12-30T00:08:18"/>
    <d v="1899-12-30T00:14:13"/>
    <d v="1899-12-30T00:00:00"/>
    <d v="1899-12-30T00:00:00"/>
    <d v="1899-12-30T00:11:02"/>
    <d v="1899-12-30T08:31:52"/>
  </r>
  <r>
    <x v="14"/>
    <n v="4"/>
    <x v="0"/>
    <n v="70"/>
    <n v="4"/>
    <n v="74"/>
    <d v="1899-12-30T02:53:14"/>
    <d v="1899-12-30T00:00:00"/>
    <d v="1899-12-30T00:00:00"/>
    <d v="1899-12-30T01:52:02"/>
    <d v="1899-12-30T00:22:45"/>
    <d v="1899-12-30T00:05:54"/>
    <d v="1899-12-30T00:00:00"/>
    <d v="1899-12-30T00:32:33"/>
    <d v="1899-12-30T00:00:00"/>
    <d v="1899-12-30T00:39:00"/>
    <n v="0"/>
    <d v="1899-12-30T00:04:59"/>
    <m/>
    <m/>
    <m/>
    <m/>
    <m/>
    <d v="1899-12-30T18:49:23"/>
    <n v="17.5"/>
    <n v="1"/>
    <d v="1899-12-30T00:43:19"/>
    <d v="1899-12-30T00:00:00"/>
    <d v="1899-12-30T00:00:00"/>
    <d v="1899-12-30T00:28:00"/>
    <d v="1899-12-30T00:05:41"/>
    <d v="1899-12-30T00:01:29"/>
    <d v="1899-12-30T00:00:00"/>
    <d v="1899-12-30T00:08:08"/>
    <d v="1899-12-30T00:00:00"/>
    <d v="1899-12-30T00:09:45"/>
    <d v="1899-12-30T04:42:21"/>
  </r>
  <r>
    <x v="14"/>
    <n v="4"/>
    <x v="2"/>
    <n v="67"/>
    <n v="9"/>
    <n v="76"/>
    <d v="1899-12-30T04:54:11"/>
    <d v="1899-12-30T03:58:54"/>
    <d v="1899-12-30T00:55:18"/>
    <d v="1899-12-30T00:00:00"/>
    <d v="1899-12-30T00:00:00"/>
    <d v="1899-12-30T00:00:00"/>
    <d v="1899-12-30T00:00:00"/>
    <d v="1899-12-30T00:00:00"/>
    <d v="1899-12-30T00:00:00"/>
    <d v="1899-12-30T00:10:35"/>
    <n v="0"/>
    <d v="1899-12-30T00:04:59"/>
    <m/>
    <m/>
    <m/>
    <m/>
    <m/>
    <d v="1899-12-31T10:05:57"/>
    <n v="16.75"/>
    <n v="2.25"/>
    <d v="1899-12-30T01:13:33"/>
    <d v="1899-12-30T00:59:44"/>
    <d v="1899-12-30T00:13:50"/>
    <d v="1899-12-30T00:00:00"/>
    <d v="1899-12-30T00:00:00"/>
    <d v="1899-12-30T00:00:00"/>
    <d v="1899-12-30T00:00:00"/>
    <d v="1899-12-30T00:00:00"/>
    <d v="1899-12-30T00:00:00"/>
    <d v="1899-12-30T00:02:39"/>
    <d v="1899-12-30T08:31:29"/>
  </r>
  <r>
    <x v="14"/>
    <n v="5"/>
    <x v="9"/>
    <n v="100"/>
    <n v="11"/>
    <n v="111"/>
    <d v="1899-12-30T05:58:08"/>
    <d v="1899-12-30T05:05:43"/>
    <d v="1899-12-30T00:03:27"/>
    <d v="1899-12-30T00:08:38"/>
    <d v="1899-12-30T00:09:04"/>
    <d v="1899-12-30T00:29:48"/>
    <d v="1899-12-30T00:00:52"/>
    <d v="1899-12-30T00:00:00"/>
    <d v="1899-12-30T00:00:00"/>
    <d v="1899-12-30T00:17:09"/>
    <n v="4"/>
    <d v="1899-12-30T00:10:28"/>
    <m/>
    <m/>
    <m/>
    <m/>
    <m/>
    <d v="1899-12-31T18:25:21"/>
    <n v="20"/>
    <n v="2.2000000000000002"/>
    <d v="1899-12-30T01:11:38"/>
    <d v="1899-12-30T01:01:09"/>
    <d v="1899-12-30T00:00:41"/>
    <d v="1899-12-30T00:01:44"/>
    <d v="1899-12-30T00:01:49"/>
    <d v="1899-12-30T00:05:58"/>
    <d v="1899-12-30T00:00:10"/>
    <d v="1899-12-30T00:00:00"/>
    <d v="1899-12-30T00:00:00"/>
    <d v="1899-12-30T00:03:26"/>
    <d v="1899-12-30T08:29:04"/>
  </r>
  <r>
    <x v="14"/>
    <n v="5"/>
    <x v="6"/>
    <n v="109"/>
    <n v="28"/>
    <n v="137"/>
    <d v="1899-12-30T10:56:12"/>
    <d v="1899-12-30T05:01:15"/>
    <d v="1899-12-30T00:03:19"/>
    <d v="1899-12-30T02:09:19"/>
    <d v="1899-12-30T00:09:04"/>
    <d v="1899-12-30T00:28:22"/>
    <d v="1899-12-30T03:04:54"/>
    <d v="1899-12-30T00:00:00"/>
    <d v="1899-12-30T00:00:00"/>
    <d v="1899-12-30T00:18:12"/>
    <n v="0"/>
    <d v="1899-12-30T00:06:38"/>
    <m/>
    <m/>
    <m/>
    <m/>
    <m/>
    <d v="1899-12-31T18:34:59"/>
    <n v="21.8"/>
    <n v="5.6"/>
    <d v="1899-12-30T02:11:14"/>
    <d v="1899-12-30T01:00:15"/>
    <d v="1899-12-30T00:00:40"/>
    <d v="1899-12-30T00:25:52"/>
    <d v="1899-12-30T00:01:49"/>
    <d v="1899-12-30T00:05:40"/>
    <d v="1899-12-30T00:36:59"/>
    <d v="1899-12-30T00:00:00"/>
    <d v="1899-12-30T00:00:00"/>
    <d v="1899-12-30T00:03:38"/>
    <d v="1899-12-30T08:31:00"/>
  </r>
  <r>
    <x v="14"/>
    <n v="4"/>
    <x v="4"/>
    <n v="71"/>
    <n v="16"/>
    <n v="87"/>
    <d v="1899-12-30T08:30:12"/>
    <d v="1899-12-30T04:00:29"/>
    <d v="1899-12-30T00:00:00"/>
    <d v="1899-12-30T00:28:48"/>
    <d v="1899-12-30T00:09:39"/>
    <d v="1899-12-30T00:00:00"/>
    <d v="1899-12-30T03:51:16"/>
    <d v="1899-12-30T00:00:00"/>
    <d v="1899-12-30T00:00:00"/>
    <d v="1899-12-30T00:12:21"/>
    <n v="0"/>
    <d v="1899-12-30T00:05:55"/>
    <m/>
    <m/>
    <m/>
    <m/>
    <m/>
    <d v="1899-12-31T10:02:12"/>
    <n v="17.75"/>
    <n v="4"/>
    <d v="1899-12-30T02:07:33"/>
    <d v="1899-12-30T01:00:07"/>
    <d v="1899-12-30T00:00:00"/>
    <d v="1899-12-30T00:07:12"/>
    <d v="1899-12-30T00:02:25"/>
    <d v="1899-12-30T00:00:00"/>
    <d v="1899-12-30T00:57:49"/>
    <d v="1899-12-30T00:00:00"/>
    <d v="1899-12-30T00:00:00"/>
    <d v="1899-12-30T00:03:05"/>
    <d v="1899-12-30T08:30:33"/>
  </r>
  <r>
    <x v="15"/>
    <n v="5"/>
    <x v="7"/>
    <n v="105"/>
    <n v="12"/>
    <n v="117"/>
    <d v="1899-12-30T07:05:05"/>
    <d v="1899-12-30T13:57:59"/>
    <d v="1899-12-30T04:58:54"/>
    <d v="1899-12-30T03:02:18"/>
    <d v="1899-12-30T01:49:19"/>
    <d v="1899-12-30T02:40:05"/>
    <d v="1899-12-30T01:42:51"/>
    <d v="1899-12-30T05:00:22"/>
    <d v="1899-12-30T00:00:00"/>
    <d v="1899-12-30T00:19:12"/>
    <n v="0"/>
    <d v="1899-12-30T00:07:46"/>
    <m/>
    <m/>
    <m/>
    <m/>
    <m/>
    <d v="1899-12-31T18:54:17"/>
    <n v="21"/>
    <n v="2.4"/>
    <d v="1899-12-30T01:25:01"/>
    <d v="1899-12-30T02:47:36"/>
    <d v="1899-12-30T00:59:47"/>
    <d v="1899-12-30T00:36:28"/>
    <d v="1899-12-30T00:21:52"/>
    <d v="1899-12-30T00:32:01"/>
    <d v="1899-12-30T00:20:34"/>
    <d v="1899-12-30T01:00:04"/>
    <d v="1899-12-30T00:00:00"/>
    <d v="1899-12-30T00:03:50"/>
    <d v="1899-12-30T08:34:51"/>
  </r>
  <r>
    <x v="15"/>
    <n v="4"/>
    <x v="0"/>
    <n v="71"/>
    <n v="4"/>
    <n v="75"/>
    <d v="1899-12-30T03:35:17"/>
    <d v="1899-12-30T00:00:00"/>
    <d v="1899-12-30T00:00:00"/>
    <d v="1899-12-30T02:46:19"/>
    <d v="1899-12-30T00:02:44"/>
    <d v="1899-12-30T00:13:58"/>
    <d v="1899-12-30T00:02:44"/>
    <d v="1899-12-30T00:29:31"/>
    <d v="1899-12-30T00:00:00"/>
    <d v="1899-12-30T00:24:38"/>
    <n v="0"/>
    <d v="1899-12-30T00:04:56"/>
    <m/>
    <m/>
    <m/>
    <m/>
    <m/>
    <d v="1899-12-30T19:59:14"/>
    <n v="17.75"/>
    <n v="1"/>
    <d v="1899-12-30T00:53:49"/>
    <d v="1899-12-30T00:00:00"/>
    <d v="1899-12-30T00:00:00"/>
    <d v="1899-12-30T00:41:35"/>
    <d v="1899-12-30T00:00:41"/>
    <d v="1899-12-30T00:03:30"/>
    <d v="1899-12-30T00:00:41"/>
    <d v="1899-12-30T00:07:23"/>
    <d v="1899-12-30T00:00:00"/>
    <d v="1899-12-30T00:06:09"/>
    <d v="1899-12-30T04:59:49"/>
  </r>
  <r>
    <x v="15"/>
    <n v="5"/>
    <x v="2"/>
    <n v="146"/>
    <n v="13"/>
    <n v="159"/>
    <d v="1899-12-30T09:15:24"/>
    <d v="1899-12-30T04:57:56"/>
    <d v="1899-12-30T00:25:12"/>
    <d v="1899-12-30T00:26:38"/>
    <d v="1899-12-30T00:29:14"/>
    <d v="1899-12-30T00:13:58"/>
    <d v="1899-12-30T00:14:59"/>
    <d v="1899-12-30T02:27:27"/>
    <d v="1899-12-30T00:00:00"/>
    <d v="1899-12-30T00:24:17"/>
    <n v="0"/>
    <d v="1899-12-30T00:04:50"/>
    <m/>
    <m/>
    <m/>
    <m/>
    <m/>
    <d v="1899-12-31T18:39:45"/>
    <n v="29.2"/>
    <n v="2.6"/>
    <d v="1899-12-30T01:51:05"/>
    <d v="1899-12-30T00:59:35"/>
    <d v="1899-12-30T00:05:02"/>
    <d v="1899-12-30T00:05:20"/>
    <d v="1899-12-30T00:05:51"/>
    <d v="1899-12-30T00:02:48"/>
    <d v="1899-12-30T00:03:00"/>
    <d v="1899-12-30T00:29:29"/>
    <d v="1899-12-30T00:00:00"/>
    <d v="1899-12-30T00:04:51"/>
    <d v="1899-12-30T08:31:57"/>
  </r>
  <r>
    <x v="15"/>
    <n v="5"/>
    <x v="9"/>
    <n v="112"/>
    <n v="13"/>
    <n v="125"/>
    <d v="1899-12-30T06:42:12"/>
    <d v="1899-12-30T05:01:06"/>
    <d v="1899-12-30T00:09:30"/>
    <d v="1899-12-30T00:16:34"/>
    <d v="1899-12-30T00:00:00"/>
    <d v="1899-12-30T00:05:46"/>
    <d v="1899-12-30T00:13:24"/>
    <d v="1899-12-30T00:55:52"/>
    <d v="1899-12-30T00:00:00"/>
    <d v="1899-12-30T00:18:17"/>
    <n v="0"/>
    <d v="1899-12-30T00:08:54"/>
    <m/>
    <m/>
    <m/>
    <m/>
    <m/>
    <d v="1899-12-31T18:37:09"/>
    <n v="22.4"/>
    <n v="2.6"/>
    <d v="1899-12-30T01:20:26"/>
    <d v="1899-12-30T01:00:13"/>
    <d v="1899-12-30T00:01:54"/>
    <d v="1899-12-30T00:03:19"/>
    <d v="1899-12-30T00:00:00"/>
    <d v="1899-12-30T00:01:09"/>
    <d v="1899-12-30T00:02:41"/>
    <d v="1899-12-30T00:11:10"/>
    <d v="1899-12-30T00:00:00"/>
    <d v="1899-12-30T00:03:39"/>
    <d v="1899-12-30T08:31:26"/>
  </r>
  <r>
    <x v="15"/>
    <n v="5"/>
    <x v="6"/>
    <n v="42"/>
    <n v="52"/>
    <n v="94"/>
    <d v="1899-12-31T00:17:43"/>
    <d v="1899-12-30T05:06:09"/>
    <d v="1899-12-30T00:06:46"/>
    <d v="1899-12-30T00:15:59"/>
    <d v="1899-12-30T00:03:19"/>
    <d v="1899-12-30T00:00:00"/>
    <d v="1899-12-30T17:09:27"/>
    <d v="1899-12-30T01:36:03"/>
    <d v="1899-12-30T00:00:00"/>
    <d v="1899-12-30T00:29:23"/>
    <n v="0"/>
    <d v="1899-12-30T00:06:54"/>
    <m/>
    <m/>
    <m/>
    <m/>
    <m/>
    <d v="1899-12-31T18:31:58"/>
    <n v="8.4"/>
    <n v="10.4"/>
    <d v="1899-12-30T04:51:33"/>
    <d v="1899-12-30T01:01:14"/>
    <d v="1899-12-30T00:01:21"/>
    <d v="1899-12-30T00:03:12"/>
    <d v="1899-12-30T00:00:40"/>
    <d v="1899-12-30T00:00:00"/>
    <d v="1899-12-30T03:25:53"/>
    <d v="1899-12-30T00:19:13"/>
    <d v="1899-12-30T00:00:00"/>
    <d v="1899-12-30T00:05:53"/>
    <d v="1899-12-30T08:30:24"/>
  </r>
  <r>
    <x v="15"/>
    <n v="5"/>
    <x v="8"/>
    <n v="121"/>
    <n v="14"/>
    <n v="135"/>
    <d v="1899-12-30T08:25:26"/>
    <d v="1899-12-30T04:01:12"/>
    <d v="1899-12-30T01:22:13"/>
    <d v="1899-12-30T01:00:03"/>
    <d v="1899-12-30T00:04:28"/>
    <d v="1899-12-30T00:44:56"/>
    <d v="1899-12-30T00:11:05"/>
    <d v="1899-12-30T00:55:18"/>
    <d v="1899-12-30T00:00:00"/>
    <d v="1899-12-30T00:26:32"/>
    <n v="1"/>
    <d v="1899-12-30T00:06:56"/>
    <m/>
    <m/>
    <m/>
    <m/>
    <m/>
    <d v="1899-12-31T18:36:00"/>
    <n v="24.2"/>
    <n v="2.8"/>
    <d v="1899-12-30T01:41:05"/>
    <d v="1899-12-30T00:48:14"/>
    <d v="1899-12-30T00:16:27"/>
    <d v="1899-12-30T00:12:01"/>
    <d v="1899-12-30T00:00:54"/>
    <d v="1899-12-30T00:08:59"/>
    <d v="1899-12-30T00:02:13"/>
    <d v="1899-12-30T00:11:04"/>
    <d v="1899-12-30T00:00:00"/>
    <d v="1899-12-30T00:05:18"/>
    <d v="1899-12-30T08:31:12"/>
  </r>
  <r>
    <x v="15"/>
    <n v="5"/>
    <x v="4"/>
    <n v="39"/>
    <n v="8"/>
    <n v="47"/>
    <d v="1899-12-30T07:03:13"/>
    <d v="1899-12-30T04:56:38"/>
    <d v="1899-12-30T00:28:22"/>
    <d v="1899-12-30T00:34:25"/>
    <d v="1899-12-30T00:27:30"/>
    <d v="1899-12-30T00:00:00"/>
    <d v="1899-12-30T00:00:00"/>
    <d v="1899-12-30T00:13:58"/>
    <d v="1899-12-30T00:22:19"/>
    <d v="1899-12-30T00:06:30"/>
    <n v="0"/>
    <d v="1899-12-30T00:06:36"/>
    <m/>
    <m/>
    <m/>
    <m/>
    <m/>
    <d v="1899-12-31T18:32:59"/>
    <n v="7.8"/>
    <n v="1.6"/>
    <d v="1899-12-30T01:24:39"/>
    <d v="1899-12-30T00:59:20"/>
    <d v="1899-12-30T00:05:40"/>
    <d v="1899-12-30T00:06:53"/>
    <d v="1899-12-30T00:05:30"/>
    <d v="1899-12-30T00:00:00"/>
    <d v="1899-12-30T00:00:00"/>
    <d v="1899-12-30T00:02:48"/>
    <d v="1899-12-30T00:04:28"/>
    <d v="1899-12-30T00:01:18"/>
    <d v="1899-12-30T08:30:36"/>
  </r>
  <r>
    <x v="16"/>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6"/>
    <m/>
    <x v="5"/>
    <n v="29"/>
    <n v="17"/>
    <n v="46"/>
    <d v="1899-12-30T15:48:40"/>
    <d v="1899-12-30T05:00:23"/>
    <d v="1899-12-30T00:00:00"/>
    <d v="1899-12-30T01:12:00"/>
    <d v="1899-12-30T00:00:00"/>
    <d v="1899-12-30T09:36:17"/>
    <d v="1899-12-30T00:00:00"/>
    <d v="1899-12-30T00:00:00"/>
    <d v="1899-12-30T00:00:00"/>
    <d v="1899-12-30T00:24:24"/>
    <n v="0"/>
    <d v="1899-12-30T00:07:58"/>
    <m/>
    <m/>
    <m/>
    <m/>
    <m/>
    <d v="1899-12-31T18:29:23"/>
    <e v="#DIV/0!"/>
    <e v="#DIV/0!"/>
    <e v="#DIV/0!"/>
    <e v="#DIV/0!"/>
    <e v="#DIV/0!"/>
    <e v="#DIV/0!"/>
    <e v="#DIV/0!"/>
    <e v="#DIV/0!"/>
    <e v="#DIV/0!"/>
    <e v="#DIV/0!"/>
    <e v="#DIV/0!"/>
    <e v="#DIV/0!"/>
    <e v="#DIV/0!"/>
  </r>
  <r>
    <x v="16"/>
    <m/>
    <x v="10"/>
    <n v="25"/>
    <n v="15"/>
    <n v="40"/>
    <d v="1899-12-30T15:38:10"/>
    <d v="1899-12-30T05:03:16"/>
    <d v="1899-12-30T01:38:30"/>
    <d v="1899-12-30T00:00:00"/>
    <d v="1899-12-30T00:30:40"/>
    <d v="1899-12-30T08:25:44"/>
    <d v="1899-12-30T00:00:00"/>
    <d v="1899-12-30T00:00:00"/>
    <d v="1899-12-30T00:00:00"/>
    <d v="1899-12-30T01:04:41"/>
    <n v="0"/>
    <d v="1899-12-30T00:07:39"/>
    <m/>
    <m/>
    <m/>
    <m/>
    <m/>
    <d v="1899-12-31T18:48:40"/>
    <e v="#DIV/0!"/>
    <e v="#DIV/0!"/>
    <e v="#DIV/0!"/>
    <e v="#DIV/0!"/>
    <e v="#DIV/0!"/>
    <e v="#DIV/0!"/>
    <e v="#DIV/0!"/>
    <e v="#DIV/0!"/>
    <e v="#DIV/0!"/>
    <e v="#DIV/0!"/>
    <e v="#DIV/0!"/>
    <e v="#DIV/0!"/>
    <e v="#DIV/0!"/>
  </r>
  <r>
    <x v="16"/>
    <m/>
    <x v="3"/>
    <n v="7"/>
    <n v="7"/>
    <n v="14"/>
    <d v="1899-12-30T21:25:12"/>
    <d v="1899-12-30T04:57:48"/>
    <d v="1899-12-30T00:20:27"/>
    <d v="1899-12-30T01:32:27"/>
    <d v="1899-12-30T00:41:02"/>
    <d v="1899-12-30T12:49:24"/>
    <d v="1899-12-30T00:00:00"/>
    <d v="1899-12-30T00:00:00"/>
    <d v="1899-12-30T01:04:05"/>
    <d v="1899-12-30T00:01:09"/>
    <n v="0"/>
    <d v="1899-12-30T00:07:38"/>
    <m/>
    <m/>
    <m/>
    <m/>
    <m/>
    <d v="1899-12-31T18:00:17"/>
    <e v="#DIV/0!"/>
    <e v="#DIV/0!"/>
    <e v="#DIV/0!"/>
    <e v="#DIV/0!"/>
    <e v="#DIV/0!"/>
    <e v="#DIV/0!"/>
    <e v="#DIV/0!"/>
    <e v="#DIV/0!"/>
    <e v="#DIV/0!"/>
    <e v="#DIV/0!"/>
    <e v="#DIV/0!"/>
    <e v="#DIV/0!"/>
    <e v="#DIV/0!"/>
  </r>
  <r>
    <x v="17"/>
    <n v="4"/>
    <x v="7"/>
    <n v="53"/>
    <n v="24"/>
    <n v="77"/>
    <d v="1899-12-30T05:49:46"/>
    <d v="1899-12-30T12:11:42"/>
    <d v="1899-12-30T00:00:00"/>
    <d v="1899-12-30T02:28:43"/>
    <d v="1899-12-30T00:43:56"/>
    <d v="1899-12-30T00:49:20"/>
    <d v="1899-12-30T02:34:10"/>
    <d v="1899-12-30T02:08:22"/>
    <d v="1899-12-30T00:00:00"/>
    <d v="1899-12-30T00:17:23"/>
    <n v="0"/>
    <d v="1899-12-30T00:07:04"/>
    <m/>
    <m/>
    <m/>
    <m/>
    <m/>
    <d v="1899-12-31T10:01:55"/>
    <n v="13.25"/>
    <n v="6"/>
    <d v="1899-12-30T01:27:27"/>
    <d v="1899-12-30T03:02:56"/>
    <d v="1899-12-30T00:00:00"/>
    <d v="1899-12-30T00:37:11"/>
    <d v="1899-12-30T00:10:59"/>
    <d v="1899-12-30T00:12:20"/>
    <d v="1899-12-30T00:38:33"/>
    <d v="1899-12-30T00:32:06"/>
    <d v="1899-12-30T00:00:00"/>
    <d v="1899-12-30T00:04:21"/>
    <d v="1899-12-30T08:30:29"/>
  </r>
  <r>
    <x v="17"/>
    <n v="1"/>
    <x v="0"/>
    <n v="16"/>
    <n v="1"/>
    <n v="17"/>
    <d v="1899-12-30T02:15:13"/>
    <d v="1899-12-30T01:00:46"/>
    <d v="1899-12-30T00:38:36"/>
    <d v="1899-12-30T00:33:16"/>
    <d v="1899-12-30T00:00:00"/>
    <d v="1899-12-30T00:02:36"/>
    <d v="1899-12-30T00:00:00"/>
    <d v="1899-12-30T00:00:00"/>
    <d v="1899-12-30T00:00:00"/>
    <d v="1899-12-30T00:17:25"/>
    <n v="0"/>
    <d v="1899-12-30T00:06:04"/>
    <m/>
    <m/>
    <m/>
    <m/>
    <m/>
    <d v="1899-12-30T08:29:54"/>
    <n v="16"/>
    <n v="1"/>
    <d v="1899-12-30T02:15:13"/>
    <d v="1899-12-30T01:00:46"/>
    <d v="1899-12-30T00:38:36"/>
    <d v="1899-12-30T00:33:16"/>
    <d v="1899-12-30T00:00:00"/>
    <d v="1899-12-30T00:02:36"/>
    <d v="1899-12-30T00:00:00"/>
    <d v="1899-12-30T00:00:00"/>
    <d v="1899-12-30T00:00:00"/>
    <d v="1899-12-30T00:17:25"/>
    <d v="1899-12-30T08:29:54"/>
  </r>
  <r>
    <x v="17"/>
    <n v="4"/>
    <x v="2"/>
    <n v="98"/>
    <n v="10"/>
    <n v="108"/>
    <d v="1899-12-30T05:35:23"/>
    <d v="1899-12-30T03:59:20"/>
    <d v="1899-12-30T00:00:00"/>
    <d v="1899-12-30T00:13:58"/>
    <d v="1899-12-30T00:10:05"/>
    <d v="1899-12-30T00:29:05"/>
    <d v="1899-12-30T00:22:36"/>
    <d v="1899-12-30T00:20:18"/>
    <d v="1899-12-30T00:00:00"/>
    <d v="1899-12-30T00:18:17"/>
    <n v="0"/>
    <d v="1899-12-30T00:05:41"/>
    <m/>
    <m/>
    <m/>
    <m/>
    <m/>
    <d v="1899-12-31T10:07:32"/>
    <n v="24.5"/>
    <n v="2.5"/>
    <d v="1899-12-30T01:23:51"/>
    <d v="1899-12-30T00:59:50"/>
    <d v="1899-12-30T00:00:00"/>
    <d v="1899-12-30T00:03:30"/>
    <d v="1899-12-30T00:02:31"/>
    <d v="1899-12-30T00:07:16"/>
    <d v="1899-12-30T00:05:39"/>
    <d v="1899-12-30T00:05:05"/>
    <d v="1899-12-30T00:00:00"/>
    <d v="1899-12-30T00:04:34"/>
    <d v="1899-12-30T08:31:53"/>
  </r>
  <r>
    <x v="17"/>
    <n v="4"/>
    <x v="9"/>
    <n v="86"/>
    <n v="14"/>
    <n v="100"/>
    <d v="1899-12-30T05:35:48"/>
    <d v="1899-12-30T04:00:20"/>
    <d v="1899-12-30T00:07:47"/>
    <d v="1899-12-30T00:18:17"/>
    <d v="1899-12-30T00:00:00"/>
    <d v="1899-12-30T00:42:20"/>
    <d v="1899-12-30T00:00:00"/>
    <d v="1899-12-30T00:27:04"/>
    <d v="1899-12-30T00:00:00"/>
    <d v="1899-12-30T00:33:50"/>
    <n v="0"/>
    <d v="1899-12-30T00:10:08"/>
    <m/>
    <m/>
    <m/>
    <m/>
    <m/>
    <d v="1899-12-31T10:20:38"/>
    <n v="21.5"/>
    <n v="3.5"/>
    <d v="1899-12-30T01:23:57"/>
    <d v="1899-12-30T01:00:05"/>
    <d v="1899-12-30T00:01:57"/>
    <d v="1899-12-30T00:04:34"/>
    <d v="1899-12-30T00:00:00"/>
    <d v="1899-12-30T00:10:35"/>
    <d v="1899-12-30T00:00:00"/>
    <d v="1899-12-30T00:06:46"/>
    <d v="1899-12-30T00:00:00"/>
    <d v="1899-12-30T00:08:28"/>
    <d v="1899-12-30T08:35:09"/>
  </r>
  <r>
    <x v="17"/>
    <n v="4"/>
    <x v="6"/>
    <n v="106"/>
    <n v="12"/>
    <n v="118"/>
    <d v="1899-12-30T06:20:44"/>
    <d v="1899-12-30T04:02:38"/>
    <d v="1899-12-30T00:01:26"/>
    <d v="1899-12-30T00:47:40"/>
    <d v="1899-12-30T00:07:47"/>
    <d v="1899-12-30T01:00:55"/>
    <d v="1899-12-30T00:03:36"/>
    <d v="1899-12-30T00:16:42"/>
    <d v="1899-12-30T00:00:00"/>
    <d v="1899-12-30T00:15:45"/>
    <n v="0"/>
    <d v="1899-12-30T00:06:26"/>
    <m/>
    <m/>
    <m/>
    <m/>
    <m/>
    <d v="1899-12-31T10:01:29"/>
    <n v="26.5"/>
    <n v="3"/>
    <d v="1899-12-30T01:35:11"/>
    <d v="1899-12-30T01:00:39"/>
    <d v="1899-12-30T00:00:22"/>
    <d v="1899-12-30T00:11:55"/>
    <d v="1899-12-30T00:01:57"/>
    <d v="1899-12-30T00:15:14"/>
    <d v="1899-12-30T00:00:54"/>
    <d v="1899-12-30T00:04:11"/>
    <d v="1899-12-30T00:00:00"/>
    <d v="1899-12-30T00:03:56"/>
    <d v="1899-12-30T08:30:22"/>
  </r>
  <r>
    <x v="17"/>
    <n v="3"/>
    <x v="8"/>
    <n v="66"/>
    <n v="16"/>
    <n v="82"/>
    <d v="1899-12-30T04:14:36"/>
    <d v="1899-12-30T03:01:35"/>
    <d v="1899-12-30T00:00:00"/>
    <d v="1899-12-30T00:34:51"/>
    <d v="1899-12-30T00:00:00"/>
    <d v="1899-12-30T00:13:58"/>
    <d v="1899-12-30T00:00:00"/>
    <d v="1899-12-30T00:24:12"/>
    <d v="1899-12-30T00:00:00"/>
    <d v="1899-12-30T00:10:49"/>
    <n v="0"/>
    <d v="1899-12-30T00:07:23"/>
    <m/>
    <m/>
    <m/>
    <m/>
    <m/>
    <d v="1899-12-31T01:39:04"/>
    <n v="22"/>
    <n v="5.333333333333333"/>
    <d v="1899-12-30T01:24:52"/>
    <d v="1899-12-30T01:00:32"/>
    <d v="1899-12-30T00:00:00"/>
    <d v="1899-12-30T00:11:37"/>
    <d v="1899-12-30T00:00:00"/>
    <d v="1899-12-30T00:04:39"/>
    <d v="1899-12-30T00:00:00"/>
    <d v="1899-12-30T00:08:04"/>
    <d v="1899-12-30T00:00:00"/>
    <d v="1899-12-30T00:03:36"/>
    <d v="1899-12-30T08:33:01"/>
  </r>
  <r>
    <x v="17"/>
    <n v="4"/>
    <x v="4"/>
    <n v="93"/>
    <n v="12"/>
    <n v="105"/>
    <d v="1899-12-30T11:09:19"/>
    <d v="1899-12-30T04:09:16"/>
    <d v="1899-12-30T00:25:03"/>
    <d v="1899-12-30T00:31:32"/>
    <d v="1899-12-30T00:05:02"/>
    <d v="1899-12-30T00:00:00"/>
    <d v="1899-12-30T05:58:25"/>
    <d v="1899-12-30T00:00:00"/>
    <d v="1899-12-30T00:00:00"/>
    <d v="1899-12-30T00:22:23"/>
    <n v="0"/>
    <d v="1899-12-30T00:06:07"/>
    <m/>
    <m/>
    <m/>
    <m/>
    <m/>
    <d v="1899-12-31T09:01:35"/>
    <n v="23.25"/>
    <n v="3"/>
    <d v="1899-12-30T02:47:20"/>
    <d v="1899-12-30T01:02:19"/>
    <d v="1899-12-30T00:06:16"/>
    <d v="1899-12-30T00:07:53"/>
    <d v="1899-12-30T00:01:15"/>
    <d v="1899-12-30T00:00:00"/>
    <d v="1899-12-30T01:29:36"/>
    <d v="1899-12-30T00:00:00"/>
    <d v="1899-12-30T00:00:00"/>
    <d v="1899-12-30T00:05:36"/>
    <d v="1899-12-30T08:15:24"/>
  </r>
  <r>
    <x v="18"/>
    <n v="5"/>
    <x v="4"/>
    <n v="121"/>
    <n v="17"/>
    <n v="138"/>
    <d v="1899-12-30T08:21:50"/>
    <d v="1899-12-30T05:47:37"/>
    <d v="1899-12-30T00:00:00"/>
    <d v="1899-12-30T00:37:18"/>
    <d v="1899-12-30T00:27:48"/>
    <d v="1899-12-30T00:00:00"/>
    <d v="1899-12-30T00:18:52"/>
    <d v="1899-12-30T01:10:16"/>
    <d v="1899-12-30T00:00:00"/>
    <d v="1899-12-30T00:19:11"/>
    <n v="0"/>
    <d v="1899-12-30T00:05:34"/>
    <m/>
    <m/>
    <m/>
    <m/>
    <m/>
    <d v="1899-12-31T18:33:33"/>
    <n v="24.2"/>
    <n v="3.4"/>
    <d v="1899-12-30T01:40:22"/>
    <d v="1899-12-30T01:09:31"/>
    <d v="1899-12-30T00:00:00"/>
    <d v="1899-12-30T00:07:28"/>
    <d v="1899-12-30T00:05:34"/>
    <d v="1899-12-30T00:00:00"/>
    <d v="1899-12-30T00:03:46"/>
    <d v="1899-12-30T00:14:03"/>
    <d v="1899-12-30T00:00:00"/>
    <d v="1899-12-30T00:03:50"/>
    <d v="1899-12-30T08:30:43"/>
  </r>
  <r>
    <x v="18"/>
    <n v="5"/>
    <x v="0"/>
    <n v="28"/>
    <n v="10"/>
    <n v="38"/>
    <d v="1899-12-30T11:08:01"/>
    <d v="1899-12-30T05:08:27"/>
    <d v="1899-12-30T01:53:20"/>
    <d v="1899-12-30T01:40:48"/>
    <d v="1899-12-30T01:50:53"/>
    <d v="1899-12-30T00:00:00"/>
    <d v="1899-12-30T00:16:34"/>
    <d v="1899-12-30T00:18:00"/>
    <d v="1899-12-30T00:00:00"/>
    <d v="1899-12-30T00:05:12"/>
    <n v="0"/>
    <d v="1899-12-30T00:04:23"/>
    <m/>
    <m/>
    <m/>
    <m/>
    <m/>
    <d v="1899-12-31T17:55:41"/>
    <n v="5.6"/>
    <n v="2"/>
    <d v="1899-12-30T02:13:36"/>
    <d v="1899-12-30T01:01:41"/>
    <d v="1899-12-30T00:22:40"/>
    <d v="1899-12-30T00:20:10"/>
    <d v="1899-12-30T00:22:11"/>
    <d v="1899-12-30T00:00:00"/>
    <d v="1899-12-30T00:03:19"/>
    <d v="1899-12-30T00:03:36"/>
    <d v="1899-12-30T00:00:00"/>
    <d v="1899-12-30T00:01:02"/>
    <d v="1899-12-30T08:23:08"/>
  </r>
  <r>
    <x v="18"/>
    <n v="5"/>
    <x v="2"/>
    <n v="107"/>
    <n v="17"/>
    <n v="124"/>
    <d v="1899-12-30T08:32:38"/>
    <d v="1899-12-30T05:30:55"/>
    <d v="1899-12-30T00:00:00"/>
    <d v="1899-12-30T00:37:00"/>
    <d v="1899-12-30T00:37:35"/>
    <d v="1899-12-30T00:26:21"/>
    <d v="1899-12-30T00:01:18"/>
    <d v="1899-12-30T01:19:29"/>
    <d v="1899-12-30T00:00:00"/>
    <d v="1899-12-30T00:18:02"/>
    <n v="0"/>
    <d v="1899-12-30T00:05:10"/>
    <m/>
    <m/>
    <m/>
    <m/>
    <m/>
    <d v="1899-12-31T15:31:49"/>
    <n v="21.4"/>
    <n v="3.4"/>
    <d v="1899-12-30T01:42:32"/>
    <d v="1899-12-30T01:06:11"/>
    <d v="1899-12-30T00:00:00"/>
    <d v="1899-12-30T00:07:24"/>
    <d v="1899-12-30T00:07:31"/>
    <d v="1899-12-30T00:05:16"/>
    <d v="1899-12-30T00:00:16"/>
    <d v="1899-12-30T00:15:54"/>
    <d v="1899-12-30T00:00:00"/>
    <d v="1899-12-30T00:03:36"/>
    <d v="1899-12-30T07:54:22"/>
  </r>
  <r>
    <x v="18"/>
    <n v="5"/>
    <x v="9"/>
    <n v="76"/>
    <n v="24"/>
    <n v="100"/>
    <d v="1899-12-30T08:00:23"/>
    <d v="1899-12-30T05:00:40"/>
    <d v="1899-12-30T00:12:06"/>
    <d v="1899-12-30T00:29:40"/>
    <d v="1899-12-30T00:16:34"/>
    <d v="1899-12-30T00:55:09"/>
    <d v="1899-12-30T00:09:13"/>
    <d v="1899-12-30T00:57:01"/>
    <d v="1899-12-30T00:00:00"/>
    <d v="1899-12-30T00:27:33"/>
    <n v="0"/>
    <d v="1899-12-30T00:10:23"/>
    <m/>
    <m/>
    <m/>
    <m/>
    <m/>
    <d v="1899-12-31T18:18:34"/>
    <n v="15.2"/>
    <n v="4.8"/>
    <d v="1899-12-30T01:36:05"/>
    <d v="1899-12-30T01:00:08"/>
    <d v="1899-12-30T00:02:25"/>
    <d v="1899-12-30T00:05:56"/>
    <d v="1899-12-30T00:03:19"/>
    <d v="1899-12-30T00:11:02"/>
    <d v="1899-12-30T00:01:51"/>
    <d v="1899-12-30T00:11:24"/>
    <d v="1899-12-30T00:00:00"/>
    <d v="1899-12-30T00:05:31"/>
    <d v="1899-12-30T08:27:43"/>
  </r>
  <r>
    <x v="18"/>
    <n v="4"/>
    <x v="6"/>
    <n v="76"/>
    <n v="10"/>
    <n v="86"/>
    <d v="1899-12-30T06:27:39"/>
    <d v="1899-12-30T03:08:38"/>
    <d v="1899-12-30T00:02:36"/>
    <d v="1899-12-30T01:32:53"/>
    <d v="1899-12-30T00:07:38"/>
    <d v="1899-12-30T00:00:00"/>
    <d v="1899-12-30T00:42:37"/>
    <d v="1899-12-30T00:53:17"/>
    <d v="1899-12-30T00:00:00"/>
    <d v="1899-12-30T00:16:34"/>
    <n v="0"/>
    <d v="1899-12-30T00:06:14"/>
    <m/>
    <m/>
    <m/>
    <m/>
    <m/>
    <d v="1899-12-31T05:40:16"/>
    <n v="19"/>
    <n v="2.5"/>
    <d v="1899-12-30T01:36:55"/>
    <d v="1899-12-30T00:47:10"/>
    <d v="1899-12-30T00:00:39"/>
    <d v="1899-12-30T00:23:13"/>
    <d v="1899-12-30T00:01:54"/>
    <d v="1899-12-30T00:00:00"/>
    <d v="1899-12-30T00:10:39"/>
    <d v="1899-12-30T00:13:19"/>
    <d v="1899-12-30T00:00:00"/>
    <d v="1899-12-30T00:04:09"/>
    <d v="1899-12-30T07:25:04"/>
  </r>
  <r>
    <x v="18"/>
    <n v="5"/>
    <x v="8"/>
    <n v="98"/>
    <n v="22"/>
    <n v="120"/>
    <d v="1899-12-30T07:07:58"/>
    <d v="1899-12-30T05:06:43"/>
    <d v="1899-12-30T00:10:39"/>
    <d v="1899-12-30T00:54:43"/>
    <d v="1899-12-30T00:00:00"/>
    <d v="1899-12-30T00:08:56"/>
    <d v="1899-12-30T00:09:13"/>
    <d v="1899-12-30T00:37:44"/>
    <d v="1899-12-30T00:00:00"/>
    <d v="1899-12-30T00:29:56"/>
    <n v="0"/>
    <d v="1899-12-30T00:06:18"/>
    <m/>
    <m/>
    <m/>
    <m/>
    <m/>
    <d v="1899-12-31T18:27:56"/>
    <n v="19.600000000000001"/>
    <n v="4.4000000000000004"/>
    <d v="1899-12-30T01:25:36"/>
    <d v="1899-12-30T01:01:21"/>
    <d v="1899-12-30T00:02:08"/>
    <d v="1899-12-30T00:10:57"/>
    <d v="1899-12-30T00:00:00"/>
    <d v="1899-12-30T00:01:47"/>
    <d v="1899-12-30T00:01:51"/>
    <d v="1899-12-30T00:07:33"/>
    <d v="1899-12-30T00:00:00"/>
    <d v="1899-12-30T00:05:59"/>
    <d v="1899-12-30T08:29:35"/>
  </r>
  <r>
    <x v="18"/>
    <n v="5"/>
    <x v="7"/>
    <n v="108"/>
    <n v="9"/>
    <n v="117"/>
    <d v="1899-12-30T07:08:41"/>
    <d v="1899-12-30T05:04:42"/>
    <d v="1899-12-30T00:00:00"/>
    <d v="1899-12-30T00:37:35"/>
    <d v="1899-12-30T00:39:01"/>
    <d v="1899-12-30T00:00:00"/>
    <d v="1899-12-30T00:06:12"/>
    <d v="1899-12-30T00:41:11"/>
    <d v="1899-12-30T00:00:00"/>
    <d v="1899-12-30T00:37:02"/>
    <n v="1"/>
    <d v="1899-12-30T00:06:34"/>
    <m/>
    <m/>
    <m/>
    <m/>
    <m/>
    <d v="1899-12-31T19:03:48"/>
    <n v="21.6"/>
    <n v="1.8"/>
    <d v="1899-12-30T01:25:44"/>
    <d v="1899-12-30T01:00:56"/>
    <d v="1899-12-30T00:00:00"/>
    <d v="1899-12-30T00:07:31"/>
    <d v="1899-12-30T00:07:48"/>
    <d v="1899-12-30T00:00:00"/>
    <d v="1899-12-30T00:01:14"/>
    <d v="1899-12-30T00:08:14"/>
    <d v="1899-12-30T00:00:00"/>
    <d v="1899-12-30T00:07:24"/>
    <d v="1899-12-30T08:36:46"/>
  </r>
  <r>
    <x v="19"/>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9"/>
    <m/>
    <x v="5"/>
    <n v="21"/>
    <n v="8"/>
    <n v="29"/>
    <d v="1899-12-30T12:50:41"/>
    <d v="1899-12-30T04:59:57"/>
    <d v="1899-12-30T00:00:00"/>
    <d v="1899-12-30T00:33:33"/>
    <d v="1899-12-30T00:00:00"/>
    <d v="1899-12-30T06:39:45"/>
    <d v="1899-12-30T00:00:00"/>
    <d v="1899-12-30T00:00:00"/>
    <d v="1899-12-30T00:37:26"/>
    <d v="1899-12-30T00:04:32"/>
    <n v="0"/>
    <d v="1899-12-30T00:07:27"/>
    <m/>
    <m/>
    <m/>
    <m/>
    <m/>
    <d v="1899-12-31T18:31:15"/>
    <e v="#DIV/0!"/>
    <e v="#DIV/0!"/>
    <e v="#DIV/0!"/>
    <e v="#DIV/0!"/>
    <e v="#DIV/0!"/>
    <e v="#DIV/0!"/>
    <e v="#DIV/0!"/>
    <e v="#DIV/0!"/>
    <e v="#DIV/0!"/>
    <e v="#DIV/0!"/>
    <e v="#DIV/0!"/>
    <e v="#DIV/0!"/>
    <e v="#DIV/0!"/>
  </r>
  <r>
    <x v="19"/>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19"/>
    <m/>
    <x v="3"/>
    <n v="9"/>
    <n v="6"/>
    <n v="15"/>
    <d v="1899-12-30T17:07:00"/>
    <d v="1899-12-30T04:42:49"/>
    <d v="1899-12-30T00:15:50"/>
    <d v="1899-12-30T01:02:38"/>
    <d v="1899-12-30T01:50:44"/>
    <d v="1899-12-30T07:45:33"/>
    <d v="1899-12-30T00:00:00"/>
    <d v="1899-12-30T00:00:00"/>
    <d v="1899-12-30T01:29:25"/>
    <d v="1899-12-30T00:01:34"/>
    <n v="0"/>
    <d v="1899-12-30T00:11:05"/>
    <m/>
    <m/>
    <m/>
    <m/>
    <m/>
    <d v="1899-12-31T18:28:48"/>
    <e v="#DIV/0!"/>
    <e v="#DIV/0!"/>
    <e v="#DIV/0!"/>
    <e v="#DIV/0!"/>
    <e v="#DIV/0!"/>
    <e v="#DIV/0!"/>
    <e v="#DIV/0!"/>
    <e v="#DIV/0!"/>
    <e v="#DIV/0!"/>
    <e v="#DIV/0!"/>
    <e v="#DIV/0!"/>
    <e v="#DIV/0!"/>
    <e v="#DIV/0!"/>
  </r>
  <r>
    <x v="20"/>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0"/>
    <n v="4"/>
    <x v="4"/>
    <n v="87"/>
    <n v="24"/>
    <n v="111"/>
    <d v="1899-12-30T05:57:59"/>
    <d v="1899-12-30T04:00:37"/>
    <d v="1899-12-30T00:00:00"/>
    <d v="1899-12-30T00:31:24"/>
    <d v="1899-12-30T00:09:22"/>
    <d v="1899-12-30T00:00:00"/>
    <d v="1899-12-30T00:35:17"/>
    <d v="1899-12-30T00:41:20"/>
    <d v="1899-12-30T00:00:00"/>
    <d v="1899-12-30T00:18:55"/>
    <n v="0"/>
    <d v="1899-12-30T00:05:16"/>
    <m/>
    <m/>
    <m/>
    <m/>
    <m/>
    <d v="1899-12-31T09:49:49"/>
    <n v="21.75"/>
    <n v="6"/>
    <d v="1899-12-30T01:29:30"/>
    <d v="1899-12-30T01:00:09"/>
    <d v="1899-12-30T00:00:00"/>
    <d v="1899-12-30T00:07:51"/>
    <d v="1899-12-30T00:02:21"/>
    <d v="1899-12-30T00:00:00"/>
    <d v="1899-12-30T00:08:49"/>
    <d v="1899-12-30T00:10:20"/>
    <d v="1899-12-30T00:00:00"/>
    <d v="1899-12-30T00:04:44"/>
    <d v="1899-12-30T08:27:27"/>
  </r>
  <r>
    <x v="20"/>
    <m/>
    <x v="5"/>
    <n v="26"/>
    <n v="18"/>
    <n v="44"/>
    <d v="1899-12-30T18:26:21"/>
    <d v="1899-12-30T05:01:32"/>
    <d v="1899-12-30T00:00:00"/>
    <d v="1899-12-30T00:43:29"/>
    <d v="1899-12-30T00:00:00"/>
    <d v="1899-12-30T11:18:49"/>
    <d v="1899-12-30T00:00:00"/>
    <d v="1899-12-30T00:00:00"/>
    <d v="1899-12-30T01:22:31"/>
    <d v="1899-12-30T00:10:01"/>
    <n v="0"/>
    <d v="1899-12-30T00:07:38"/>
    <m/>
    <m/>
    <m/>
    <m/>
    <m/>
    <d v="1899-12-31T18:43:21"/>
    <e v="#DIV/0!"/>
    <e v="#DIV/0!"/>
    <e v="#DIV/0!"/>
    <e v="#DIV/0!"/>
    <e v="#DIV/0!"/>
    <e v="#DIV/0!"/>
    <e v="#DIV/0!"/>
    <e v="#DIV/0!"/>
    <e v="#DIV/0!"/>
    <e v="#DIV/0!"/>
    <e v="#DIV/0!"/>
    <e v="#DIV/0!"/>
    <e v="#DIV/0!"/>
  </r>
  <r>
    <x v="20"/>
    <m/>
    <x v="10"/>
    <n v="7"/>
    <n v="0"/>
    <n v="7"/>
    <d v="1899-12-30T06:25:29"/>
    <d v="1899-12-30T00:00:00"/>
    <d v="1899-12-30T00:27:30"/>
    <d v="1899-12-30T00:00:00"/>
    <d v="1899-12-30T00:00:00"/>
    <d v="1899-12-30T05:57:59"/>
    <d v="1899-12-30T00:00:00"/>
    <d v="1899-12-30T00:00:00"/>
    <d v="1899-12-30T00:00:00"/>
    <d v="1899-12-30T00:01:00"/>
    <n v="0"/>
    <d v="1899-12-30T00:08:14"/>
    <m/>
    <m/>
    <m/>
    <m/>
    <m/>
    <d v="1899-12-30T11:08:44"/>
    <e v="#DIV/0!"/>
    <e v="#DIV/0!"/>
    <e v="#DIV/0!"/>
    <e v="#DIV/0!"/>
    <e v="#DIV/0!"/>
    <e v="#DIV/0!"/>
    <e v="#DIV/0!"/>
    <e v="#DIV/0!"/>
    <e v="#DIV/0!"/>
    <e v="#DIV/0!"/>
    <e v="#DIV/0!"/>
    <e v="#DIV/0!"/>
    <e v="#DIV/0!"/>
  </r>
  <r>
    <x v="20"/>
    <n v="4"/>
    <x v="0"/>
    <n v="99"/>
    <n v="17"/>
    <n v="116"/>
    <d v="1899-12-30T08:44:36"/>
    <d v="1899-12-30T02:56:24"/>
    <d v="1899-12-30T01:06:32"/>
    <d v="1899-12-30T01:31:35"/>
    <d v="1899-12-30T00:12:32"/>
    <d v="1899-12-30T00:24:12"/>
    <d v="1899-12-30T00:07:29"/>
    <d v="1899-12-30T02:25:52"/>
    <d v="1899-12-30T00:00:00"/>
    <d v="1899-12-30T01:09:18"/>
    <n v="0"/>
    <d v="1899-12-30T00:05:33"/>
    <m/>
    <m/>
    <m/>
    <m/>
    <m/>
    <d v="1899-12-31T10:04:05"/>
    <n v="24.75"/>
    <n v="4.25"/>
    <d v="1899-12-30T02:11:09"/>
    <d v="1899-12-30T00:44:06"/>
    <d v="1899-12-30T00:16:38"/>
    <d v="1899-12-30T00:22:54"/>
    <d v="1899-12-30T00:03:08"/>
    <d v="1899-12-30T00:06:03"/>
    <d v="1899-12-30T00:01:52"/>
    <d v="1899-12-30T00:36:28"/>
    <d v="1899-12-30T00:00:00"/>
    <d v="1899-12-30T00:17:19"/>
    <d v="1899-12-30T08:31:01"/>
  </r>
  <r>
    <x v="20"/>
    <n v="4"/>
    <x v="2"/>
    <n v="116"/>
    <n v="16"/>
    <n v="132"/>
    <d v="1899-12-30T05:54:23"/>
    <d v="1899-12-30T04:00:55"/>
    <d v="1899-12-30T00:00:00"/>
    <d v="1899-12-30T00:49:41"/>
    <d v="1899-12-30T00:08:21"/>
    <d v="1899-12-30T00:32:41"/>
    <d v="1899-12-30T00:22:45"/>
    <d v="1899-12-30T00:00:00"/>
    <d v="1899-12-30T00:00:00"/>
    <d v="1899-12-30T00:19:02"/>
    <n v="0"/>
    <d v="1899-12-30T00:05:51"/>
    <m/>
    <m/>
    <m/>
    <m/>
    <m/>
    <d v="1899-12-31T10:16:36"/>
    <n v="29"/>
    <n v="4"/>
    <d v="1899-12-30T01:28:36"/>
    <d v="1899-12-30T01:00:14"/>
    <d v="1899-12-30T00:00:00"/>
    <d v="1899-12-30T00:12:25"/>
    <d v="1899-12-30T00:02:05"/>
    <d v="1899-12-30T00:08:10"/>
    <d v="1899-12-30T00:05:41"/>
    <d v="1899-12-30T00:00:00"/>
    <d v="1899-12-30T00:00:00"/>
    <d v="1899-12-30T00:04:46"/>
    <d v="1899-12-30T08:34:09"/>
  </r>
  <r>
    <x v="20"/>
    <m/>
    <x v="3"/>
    <n v="24"/>
    <n v="8"/>
    <n v="32"/>
    <d v="1899-12-30T19:50:18"/>
    <d v="1899-12-30T05:05:43"/>
    <d v="1899-12-30T00:14:15"/>
    <d v="1899-12-30T01:55:29"/>
    <d v="1899-12-30T01:47:43"/>
    <d v="1899-12-30T10:47:08"/>
    <d v="1899-12-30T00:00:00"/>
    <d v="1899-12-30T00:00:00"/>
    <d v="1899-12-30T00:00:00"/>
    <d v="1899-12-30T00:03:51"/>
    <n v="0"/>
    <d v="1899-12-30T00:09:26"/>
    <m/>
    <m/>
    <m/>
    <m/>
    <m/>
    <d v="1899-12-31T18:12:40"/>
    <e v="#DIV/0!"/>
    <e v="#DIV/0!"/>
    <e v="#DIV/0!"/>
    <e v="#DIV/0!"/>
    <e v="#DIV/0!"/>
    <e v="#DIV/0!"/>
    <e v="#DIV/0!"/>
    <e v="#DIV/0!"/>
    <e v="#DIV/0!"/>
    <e v="#DIV/0!"/>
    <e v="#DIV/0!"/>
    <e v="#DIV/0!"/>
    <e v="#DIV/0!"/>
  </r>
  <r>
    <x v="20"/>
    <n v="4"/>
    <x v="9"/>
    <n v="79"/>
    <n v="12"/>
    <n v="91"/>
    <d v="1899-12-30T05:21:50"/>
    <d v="1899-12-30T04:01:21"/>
    <d v="1899-12-30T00:05:37"/>
    <d v="1899-12-30T00:15:50"/>
    <d v="1899-12-30T00:00:00"/>
    <d v="1899-12-30T00:12:14"/>
    <d v="1899-12-30T00:13:15"/>
    <d v="1899-12-30T00:33:33"/>
    <d v="1899-12-30T00:00:00"/>
    <d v="1899-12-30T00:21:27"/>
    <n v="0"/>
    <d v="1899-12-30T00:09:08"/>
    <m/>
    <m/>
    <m/>
    <m/>
    <m/>
    <d v="1899-12-31T09:28:48"/>
    <n v="19.75"/>
    <n v="3"/>
    <d v="1899-12-30T01:20:28"/>
    <d v="1899-12-30T01:00:20"/>
    <d v="1899-12-30T00:01:24"/>
    <d v="1899-12-30T00:03:58"/>
    <d v="1899-12-30T00:00:00"/>
    <d v="1899-12-30T00:03:04"/>
    <d v="1899-12-30T00:03:19"/>
    <d v="1899-12-30T00:08:23"/>
    <d v="1899-12-30T00:00:00"/>
    <d v="1899-12-30T00:05:22"/>
    <d v="1899-12-30T08:22:12"/>
  </r>
  <r>
    <x v="20"/>
    <n v="5"/>
    <x v="6"/>
    <n v="113"/>
    <n v="10"/>
    <n v="123"/>
    <d v="1899-12-30T08:27:10"/>
    <d v="1899-12-30T05:02:33"/>
    <d v="1899-12-30T00:28:05"/>
    <d v="1899-12-30T01:36:29"/>
    <d v="1899-12-30T00:00:00"/>
    <d v="1899-12-30T00:44:47"/>
    <d v="1899-12-30T00:00:00"/>
    <d v="1899-12-30T00:35:17"/>
    <d v="1899-12-30T00:00:00"/>
    <d v="1899-12-30T00:21:28"/>
    <n v="0"/>
    <d v="1899-12-30T00:06:15"/>
    <m/>
    <m/>
    <m/>
    <m/>
    <m/>
    <d v="1899-12-31T15:10:13"/>
    <n v="22.6"/>
    <n v="2"/>
    <d v="1899-12-30T01:41:26"/>
    <d v="1899-12-30T01:00:31"/>
    <d v="1899-12-30T00:05:37"/>
    <d v="1899-12-30T00:19:18"/>
    <d v="1899-12-30T00:00:00"/>
    <d v="1899-12-30T00:08:57"/>
    <d v="1899-12-30T00:00:00"/>
    <d v="1899-12-30T00:07:03"/>
    <d v="1899-12-30T00:00:00"/>
    <d v="1899-12-30T00:04:18"/>
    <d v="1899-12-30T07:50:03"/>
  </r>
  <r>
    <x v="20"/>
    <n v="5"/>
    <x v="8"/>
    <n v="34"/>
    <n v="15"/>
    <n v="49"/>
    <d v="1899-12-30T07:58:39"/>
    <d v="1899-12-30T05:01:58"/>
    <d v="1899-12-30T00:58:36"/>
    <d v="1899-12-30T01:24:14"/>
    <d v="1899-12-30T00:26:21"/>
    <d v="1899-12-30T00:00:00"/>
    <d v="1899-12-30T00:04:36"/>
    <d v="1899-12-30T00:02:53"/>
    <d v="1899-12-30T00:00:00"/>
    <d v="1899-12-30T00:05:39"/>
    <n v="0"/>
    <d v="1899-12-30T00:07:58"/>
    <m/>
    <m/>
    <m/>
    <m/>
    <m/>
    <d v="1899-12-31T18:30:49"/>
    <n v="6.8"/>
    <n v="3"/>
    <d v="1899-12-30T01:35:44"/>
    <d v="1899-12-30T01:00:24"/>
    <d v="1899-12-30T00:11:43"/>
    <d v="1899-12-30T00:16:51"/>
    <d v="1899-12-30T00:05:16"/>
    <d v="1899-12-30T00:00:00"/>
    <d v="1899-12-30T00:00:55"/>
    <d v="1899-12-30T00:00:35"/>
    <d v="1899-12-30T00:00:00"/>
    <d v="1899-12-30T00:01:08"/>
    <d v="1899-12-30T08:30:10"/>
  </r>
  <r>
    <x v="20"/>
    <n v="4"/>
    <x v="7"/>
    <n v="95"/>
    <n v="6"/>
    <n v="101"/>
    <d v="1899-12-30T05:21:33"/>
    <d v="1899-12-30T04:02:21"/>
    <d v="1899-12-30T00:00:00"/>
    <d v="1899-12-30T00:33:59"/>
    <d v="1899-12-30T00:18:09"/>
    <d v="1899-12-30T00:08:38"/>
    <d v="1899-12-30T00:06:20"/>
    <d v="1899-12-30T00:12:06"/>
    <d v="1899-12-30T00:00:00"/>
    <d v="1899-12-30T00:27:50"/>
    <n v="0"/>
    <d v="1899-12-30T00:06:51"/>
    <m/>
    <m/>
    <m/>
    <m/>
    <m/>
    <d v="1899-12-31T10:01:12"/>
    <n v="23.75"/>
    <n v="1.5"/>
    <d v="1899-12-30T01:20:23"/>
    <d v="1899-12-30T01:00:35"/>
    <d v="1899-12-30T00:00:00"/>
    <d v="1899-12-30T00:08:30"/>
    <d v="1899-12-30T00:04:32"/>
    <d v="1899-12-30T00:02:09"/>
    <d v="1899-12-30T00:01:35"/>
    <d v="1899-12-30T00:03:02"/>
    <d v="1899-12-30T00:00:00"/>
    <d v="1899-12-30T00:06:57"/>
    <d v="1899-12-30T08:30:18"/>
  </r>
  <r>
    <x v="21"/>
    <n v="5"/>
    <x v="4"/>
    <n v="112"/>
    <n v="38"/>
    <n v="150"/>
    <d v="1899-12-30T06:57:36"/>
    <d v="1899-12-30T04:55:55"/>
    <d v="1899-12-30T00:02:18"/>
    <d v="1899-12-30T00:42:12"/>
    <d v="1899-12-30T00:18:26"/>
    <d v="1899-12-30T00:00:00"/>
    <d v="1899-12-30T00:11:23"/>
    <d v="1899-12-30T00:47:23"/>
    <d v="1899-12-30T00:00:00"/>
    <d v="1899-12-30T00:22:44"/>
    <n v="0"/>
    <d v="1899-12-30T00:05:30"/>
    <m/>
    <m/>
    <m/>
    <m/>
    <m/>
    <d v="1899-12-31T15:06:37"/>
    <n v="22.4"/>
    <n v="7.6"/>
    <d v="1899-12-30T01:23:31"/>
    <d v="1899-12-30T00:59:11"/>
    <d v="1899-12-30T00:00:28"/>
    <d v="1899-12-30T00:08:26"/>
    <d v="1899-12-30T00:03:41"/>
    <d v="1899-12-30T00:00:00"/>
    <d v="1899-12-30T00:02:17"/>
    <d v="1899-12-30T00:09:29"/>
    <d v="1899-12-30T00:00:00"/>
    <d v="1899-12-30T00:04:33"/>
    <d v="1899-12-30T07:49:19"/>
  </r>
  <r>
    <x v="21"/>
    <n v="3"/>
    <x v="0"/>
    <n v="61"/>
    <n v="4"/>
    <n v="65"/>
    <d v="1899-12-30T06:38:01"/>
    <d v="1899-12-30T02:36:58"/>
    <d v="1899-12-30T00:55:44"/>
    <d v="1899-12-30T01:14:44"/>
    <d v="1899-12-30T00:00:00"/>
    <d v="1899-12-30T00:00:00"/>
    <d v="1899-12-30T00:00:00"/>
    <d v="1899-12-30T01:50:36"/>
    <d v="1899-12-30T00:00:00"/>
    <d v="1899-12-30T00:16:52"/>
    <n v="0"/>
    <d v="1899-12-30T00:04:30"/>
    <m/>
    <m/>
    <m/>
    <m/>
    <m/>
    <d v="1899-12-30T20:59:43"/>
    <n v="20.333333333333332"/>
    <n v="1.3333333333333333"/>
    <d v="1899-12-30T02:12:40"/>
    <d v="1899-12-30T00:52:19"/>
    <d v="1899-12-30T00:18:35"/>
    <d v="1899-12-30T00:24:55"/>
    <d v="1899-12-30T00:00:00"/>
    <d v="1899-12-30T00:00:00"/>
    <d v="1899-12-30T00:00:00"/>
    <d v="1899-12-30T00:36:52"/>
    <d v="1899-12-30T00:00:00"/>
    <d v="1899-12-30T00:05:37"/>
    <d v="1899-12-30T06:59:54"/>
  </r>
  <r>
    <x v="21"/>
    <n v="4"/>
    <x v="2"/>
    <n v="94"/>
    <n v="10"/>
    <n v="104"/>
    <d v="1899-12-30T06:36:52"/>
    <d v="1899-12-30T04:30:43"/>
    <d v="1899-12-30T00:07:12"/>
    <d v="1899-12-30T00:39:10"/>
    <d v="1899-12-30T00:05:54"/>
    <d v="1899-12-30T00:26:30"/>
    <d v="1899-12-30T00:18:52"/>
    <d v="1899-12-30T00:28:31"/>
    <d v="1899-12-30T00:00:00"/>
    <d v="1899-12-30T00:22:45"/>
    <n v="0"/>
    <d v="1899-12-30T00:05:21"/>
    <m/>
    <m/>
    <m/>
    <m/>
    <m/>
    <d v="1899-12-31T09:36:26"/>
    <n v="23.5"/>
    <n v="2.5"/>
    <d v="1899-12-30T01:39:13"/>
    <d v="1899-12-30T01:07:41"/>
    <d v="1899-12-30T00:01:48"/>
    <d v="1899-12-30T00:09:48"/>
    <d v="1899-12-30T00:01:29"/>
    <d v="1899-12-30T00:06:37"/>
    <d v="1899-12-30T00:04:43"/>
    <d v="1899-12-30T00:07:08"/>
    <d v="1899-12-30T00:00:00"/>
    <d v="1899-12-30T00:05:41"/>
    <d v="1899-12-30T08:24:06"/>
  </r>
  <r>
    <x v="21"/>
    <n v="4"/>
    <x v="9"/>
    <n v="35"/>
    <n v="18"/>
    <n v="53"/>
    <d v="1899-12-30T04:48:17"/>
    <d v="1899-12-30T03:57:27"/>
    <d v="1899-12-30T00:00:00"/>
    <d v="1899-12-30T00:34:16"/>
    <d v="1899-12-30T00:16:34"/>
    <d v="1899-12-30T00:00:00"/>
    <d v="1899-12-30T00:00:00"/>
    <d v="1899-12-30T00:00:00"/>
    <d v="1899-12-30T00:00:00"/>
    <d v="1899-12-30T00:11:36"/>
    <n v="0"/>
    <d v="1899-12-30T00:10:31"/>
    <m/>
    <m/>
    <m/>
    <m/>
    <m/>
    <d v="1899-12-31T10:30:09"/>
    <n v="8.75"/>
    <n v="4.5"/>
    <d v="1899-12-30T01:12:04"/>
    <d v="1899-12-30T00:59:22"/>
    <d v="1899-12-30T00:00:00"/>
    <d v="1899-12-30T00:08:34"/>
    <d v="1899-12-30T00:04:09"/>
    <d v="1899-12-30T00:00:00"/>
    <d v="1899-12-30T00:00:00"/>
    <d v="1899-12-30T00:00:00"/>
    <d v="1899-12-30T00:00:00"/>
    <d v="1899-12-30T00:02:54"/>
    <d v="1899-12-30T08:37:32"/>
  </r>
  <r>
    <x v="21"/>
    <n v="4"/>
    <x v="6"/>
    <n v="121"/>
    <n v="3"/>
    <n v="124"/>
    <d v="1899-12-30T06:33:59"/>
    <d v="1899-12-30T04:00:55"/>
    <d v="1899-12-30T00:00:00"/>
    <d v="1899-12-30T01:17:11"/>
    <d v="1899-12-30T00:00:00"/>
    <d v="1899-12-30T00:01:18"/>
    <d v="1899-12-30T00:00:00"/>
    <d v="1899-12-30T01:14:36"/>
    <d v="1899-12-30T00:00:00"/>
    <d v="1899-12-30T00:21:13"/>
    <n v="0"/>
    <d v="1899-12-30T00:05:27"/>
    <m/>
    <m/>
    <m/>
    <m/>
    <m/>
    <d v="1899-12-31T10:07:58"/>
    <n v="30.25"/>
    <n v="0.75"/>
    <d v="1899-12-30T01:38:30"/>
    <d v="1899-12-30T01:00:14"/>
    <d v="1899-12-30T00:00:00"/>
    <d v="1899-12-30T00:19:18"/>
    <d v="1899-12-30T00:00:00"/>
    <d v="1899-12-30T00:00:20"/>
    <d v="1899-12-30T00:00:00"/>
    <d v="1899-12-30T00:18:39"/>
    <d v="1899-12-30T00:00:00"/>
    <d v="1899-12-30T00:05:18"/>
    <d v="1899-12-30T08:31:59"/>
  </r>
  <r>
    <x v="21"/>
    <n v="4"/>
    <x v="8"/>
    <n v="89"/>
    <n v="15"/>
    <n v="104"/>
    <d v="1899-12-30T06:52:42"/>
    <d v="1899-12-30T04:01:38"/>
    <d v="1899-12-30T00:10:39"/>
    <d v="1899-12-30T01:31:44"/>
    <d v="1899-12-30T00:00:00"/>
    <d v="1899-12-30T00:06:12"/>
    <d v="1899-12-30T00:15:33"/>
    <d v="1899-12-30T00:46:57"/>
    <d v="1899-12-30T00:00:00"/>
    <d v="1899-12-30T00:14:40"/>
    <n v="0"/>
    <d v="1899-12-30T00:06:22"/>
    <m/>
    <m/>
    <m/>
    <m/>
    <m/>
    <d v="1899-12-31T10:04:22"/>
    <n v="22.25"/>
    <n v="3.75"/>
    <d v="1899-12-30T01:43:10"/>
    <d v="1899-12-30T01:00:24"/>
    <d v="1899-12-30T00:02:40"/>
    <d v="1899-12-30T00:22:56"/>
    <d v="1899-12-30T00:00:00"/>
    <d v="1899-12-30T00:01:33"/>
    <d v="1899-12-30T00:03:53"/>
    <d v="1899-12-30T00:11:44"/>
    <d v="1899-12-30T00:00:00"/>
    <d v="1899-12-30T00:03:40"/>
    <d v="1899-12-30T08:31:06"/>
  </r>
  <r>
    <x v="21"/>
    <n v="3"/>
    <x v="7"/>
    <n v="54"/>
    <n v="6"/>
    <n v="60"/>
    <d v="1899-12-30T03:30:06"/>
    <d v="1899-12-30T14:22:04"/>
    <d v="1899-12-30T00:49:01"/>
    <d v="1899-12-30T04:37:40"/>
    <d v="1899-12-30T00:51:30"/>
    <d v="1899-12-30T00:21:08"/>
    <d v="1899-12-30T01:11:32"/>
    <d v="1899-12-30T02:38:03"/>
    <d v="1899-12-30T00:00:00"/>
    <d v="1899-12-30T00:11:26"/>
    <n v="0"/>
    <d v="1899-12-30T00:07:35"/>
    <m/>
    <m/>
    <m/>
    <m/>
    <m/>
    <d v="1899-12-31T01:28:51"/>
    <n v="18"/>
    <n v="2"/>
    <d v="1899-12-30T01:10:02"/>
    <d v="1899-12-30T04:47:21"/>
    <d v="1899-12-30T00:16:20"/>
    <d v="1899-12-30T01:32:33"/>
    <d v="1899-12-30T00:17:10"/>
    <d v="1899-12-30T00:07:03"/>
    <d v="1899-12-30T00:23:51"/>
    <d v="1899-12-30T00:52:41"/>
    <d v="1899-12-30T00:00:00"/>
    <d v="1899-12-30T00:03:49"/>
    <d v="1899-12-30T08:29:37"/>
  </r>
  <r>
    <x v="22"/>
    <m/>
    <x v="1"/>
    <n v="13"/>
    <n v="0"/>
    <n v="13"/>
    <d v="1899-12-30T17:14:04"/>
    <d v="1899-12-30T00:00:00"/>
    <d v="1899-12-30T00:00:00"/>
    <d v="1899-12-30T00:00:00"/>
    <d v="1899-12-30T00:00:00"/>
    <d v="1899-12-30T17:14:04"/>
    <d v="1899-12-30T00:00:00"/>
    <d v="1899-12-30T00:00:00"/>
    <d v="1899-12-30T00:00:00"/>
    <d v="1899-12-30T00:15:30"/>
    <n v="0"/>
    <d v="1899-12-30T00:07:39"/>
    <m/>
    <m/>
    <m/>
    <m/>
    <m/>
    <d v="1899-12-30T22:08:15"/>
    <e v="#DIV/0!"/>
    <e v="#DIV/0!"/>
    <e v="#DIV/0!"/>
    <e v="#DIV/0!"/>
    <e v="#DIV/0!"/>
    <e v="#DIV/0!"/>
    <e v="#DIV/0!"/>
    <e v="#DIV/0!"/>
    <e v="#DIV/0!"/>
    <e v="#DIV/0!"/>
    <e v="#DIV/0!"/>
    <e v="#DIV/0!"/>
    <e v="#DIV/0!"/>
  </r>
  <r>
    <x v="22"/>
    <m/>
    <x v="5"/>
    <n v="43"/>
    <n v="24"/>
    <n v="67"/>
    <d v="1899-12-30T13:00:20"/>
    <d v="1899-12-30T04:59:40"/>
    <d v="1899-12-30T00:00:00"/>
    <d v="1899-12-30T00:23:28"/>
    <d v="1899-12-30T00:00:00"/>
    <d v="1899-12-30T06:39:19"/>
    <d v="1899-12-30T00:00:00"/>
    <d v="1899-12-30T00:00:00"/>
    <d v="1899-12-30T00:57:53"/>
    <d v="1899-12-30T00:19:35"/>
    <n v="0"/>
    <d v="1899-12-30T00:07:26"/>
    <m/>
    <m/>
    <m/>
    <m/>
    <m/>
    <d v="1899-12-31T18:55:52"/>
    <e v="#DIV/0!"/>
    <e v="#DIV/0!"/>
    <e v="#DIV/0!"/>
    <e v="#DIV/0!"/>
    <e v="#DIV/0!"/>
    <e v="#DIV/0!"/>
    <e v="#DIV/0!"/>
    <e v="#DIV/0!"/>
    <e v="#DIV/0!"/>
    <e v="#DIV/0!"/>
    <e v="#DIV/0!"/>
    <e v="#DIV/0!"/>
    <e v="#DIV/0!"/>
  </r>
  <r>
    <x v="22"/>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2"/>
    <n v="5"/>
    <x v="0"/>
    <n v="66"/>
    <n v="13"/>
    <n v="79"/>
    <d v="1899-12-30T10:06:06"/>
    <d v="1899-12-30T05:02:15"/>
    <d v="1899-12-30T00:50:24"/>
    <d v="1899-12-30T01:59:31"/>
    <d v="1899-12-30T01:20:12"/>
    <d v="1899-12-30T00:00:00"/>
    <d v="1899-12-30T00:00:00"/>
    <d v="1899-12-30T00:53:43"/>
    <d v="1899-12-30T00:00:00"/>
    <d v="1899-12-30T00:15:43"/>
    <n v="0"/>
    <d v="1899-12-30T00:04:50"/>
    <m/>
    <m/>
    <m/>
    <m/>
    <m/>
    <d v="1899-12-31T19:40:05"/>
    <n v="13.2"/>
    <n v="2.6"/>
    <d v="1899-12-30T02:01:13"/>
    <d v="1899-12-30T01:00:27"/>
    <d v="1899-12-30T00:10:05"/>
    <d v="1899-12-30T00:23:54"/>
    <d v="1899-12-30T00:16:02"/>
    <d v="1899-12-30T00:00:00"/>
    <d v="1899-12-30T00:00:00"/>
    <d v="1899-12-30T00:10:45"/>
    <d v="1899-12-30T00:00:00"/>
    <d v="1899-12-30T00:03:09"/>
    <d v="1899-12-30T08:44:01"/>
  </r>
  <r>
    <x v="22"/>
    <n v="4"/>
    <x v="2"/>
    <n v="115"/>
    <n v="13"/>
    <n v="128"/>
    <d v="1899-12-30T07:00:20"/>
    <d v="1899-12-30T03:59:54"/>
    <d v="1899-12-30T00:07:47"/>
    <d v="1899-12-30T00:31:32"/>
    <d v="1899-12-30T00:11:48"/>
    <d v="1899-12-30T00:34:34"/>
    <d v="1899-12-30T00:00:00"/>
    <d v="1899-12-30T01:34:45"/>
    <d v="1899-12-30T00:00:00"/>
    <d v="1899-12-30T00:20:19"/>
    <n v="0"/>
    <d v="1899-12-30T00:05:15"/>
    <m/>
    <m/>
    <m/>
    <m/>
    <m/>
    <d v="1899-12-31T10:09:16"/>
    <n v="28.75"/>
    <n v="3.25"/>
    <d v="1899-12-30T01:45:05"/>
    <d v="1899-12-30T00:59:59"/>
    <d v="1899-12-30T00:01:57"/>
    <d v="1899-12-30T00:07:53"/>
    <d v="1899-12-30T00:02:57"/>
    <d v="1899-12-30T00:08:39"/>
    <d v="1899-12-30T00:00:00"/>
    <d v="1899-12-30T00:23:41"/>
    <d v="1899-12-30T00:00:00"/>
    <d v="1899-12-30T00:05:05"/>
    <d v="1899-12-30T08:32:19"/>
  </r>
  <r>
    <x v="22"/>
    <m/>
    <x v="3"/>
    <n v="12"/>
    <n v="3"/>
    <n v="15"/>
    <d v="1899-12-30T04:36:55"/>
    <d v="1899-12-30T02:01:24"/>
    <d v="1899-12-30T00:00:00"/>
    <d v="1899-12-30T00:55:09"/>
    <d v="1899-12-30T00:31:49"/>
    <d v="1899-12-30T00:51:07"/>
    <d v="1899-12-30T00:00:00"/>
    <d v="1899-12-30T00:00:00"/>
    <d v="1899-12-30T00:17:25"/>
    <d v="1899-12-30T00:01:56"/>
    <n v="0"/>
    <d v="1899-12-30T00:05:07"/>
    <m/>
    <m/>
    <m/>
    <m/>
    <m/>
    <d v="1899-12-30T17:00:49"/>
    <e v="#DIV/0!"/>
    <e v="#DIV/0!"/>
    <e v="#DIV/0!"/>
    <e v="#DIV/0!"/>
    <e v="#DIV/0!"/>
    <e v="#DIV/0!"/>
    <e v="#DIV/0!"/>
    <e v="#DIV/0!"/>
    <e v="#DIV/0!"/>
    <e v="#DIV/0!"/>
    <e v="#DIV/0!"/>
    <e v="#DIV/0!"/>
    <e v="#DIV/0!"/>
  </r>
  <r>
    <x v="22"/>
    <n v="4"/>
    <x v="9"/>
    <n v="87"/>
    <n v="16"/>
    <n v="103"/>
    <d v="1899-12-30T05:34:39"/>
    <d v="1899-12-30T04:03:22"/>
    <d v="1899-12-30T00:13:15"/>
    <d v="1899-12-30T00:16:51"/>
    <d v="1899-12-30T00:00:00"/>
    <d v="1899-12-30T00:02:27"/>
    <d v="1899-12-30T00:24:20"/>
    <d v="1899-12-30T00:34:25"/>
    <d v="1899-12-30T00:00:00"/>
    <d v="1899-12-30T00:43:17"/>
    <n v="0"/>
    <d v="1899-12-30T00:09:27"/>
    <m/>
    <m/>
    <m/>
    <m/>
    <m/>
    <d v="1899-12-31T09:57:45"/>
    <n v="21.75"/>
    <n v="4"/>
    <d v="1899-12-30T01:23:40"/>
    <d v="1899-12-30T01:00:50"/>
    <d v="1899-12-30T00:03:19"/>
    <d v="1899-12-30T00:04:13"/>
    <d v="1899-12-30T00:00:00"/>
    <d v="1899-12-30T00:00:37"/>
    <d v="1899-12-30T00:06:05"/>
    <d v="1899-12-30T00:08:36"/>
    <d v="1899-12-30T00:00:00"/>
    <d v="1899-12-30T00:10:49"/>
    <d v="1899-12-30T08:29:26"/>
  </r>
  <r>
    <x v="22"/>
    <n v="5"/>
    <x v="6"/>
    <n v="137"/>
    <n v="19"/>
    <n v="156"/>
    <d v="1899-12-30T06:57:19"/>
    <d v="1899-12-30T05:00:14"/>
    <d v="1899-12-30T00:10:13"/>
    <d v="1899-12-30T00:32:15"/>
    <d v="1899-12-30T00:15:42"/>
    <d v="1899-12-30T00:02:44"/>
    <d v="1899-12-30T00:08:12"/>
    <d v="1899-12-30T00:47:57"/>
    <d v="1899-12-30T00:00:00"/>
    <d v="1899-12-30T00:21:21"/>
    <n v="0"/>
    <d v="1899-12-30T00:05:24"/>
    <m/>
    <m/>
    <m/>
    <m/>
    <m/>
    <d v="1899-12-31T18:02:44"/>
    <n v="27.4"/>
    <n v="3.8"/>
    <d v="1899-12-30T01:23:28"/>
    <d v="1899-12-30T01:00:03"/>
    <d v="1899-12-30T00:02:03"/>
    <d v="1899-12-30T00:06:27"/>
    <d v="1899-12-30T00:03:08"/>
    <d v="1899-12-30T00:00:33"/>
    <d v="1899-12-30T00:01:38"/>
    <d v="1899-12-30T00:09:35"/>
    <d v="1899-12-30T00:00:00"/>
    <d v="1899-12-30T00:04:16"/>
    <d v="1899-12-30T08:24:33"/>
  </r>
  <r>
    <x v="22"/>
    <n v="5"/>
    <x v="8"/>
    <n v="121"/>
    <n v="19"/>
    <n v="140"/>
    <d v="1899-12-30T08:04:25"/>
    <d v="1899-12-30T09:10:12"/>
    <d v="1899-12-30T00:59:58"/>
    <d v="1899-12-30T03:10:10"/>
    <d v="1899-12-30T00:00:00"/>
    <d v="1899-12-30T00:09:56"/>
    <d v="1899-12-30T00:00:00"/>
    <d v="1899-12-30T02:47:42"/>
    <d v="1899-12-30T00:00:00"/>
    <d v="1899-12-30T00:28:44"/>
    <n v="0"/>
    <d v="1899-12-30T00:06:51"/>
    <m/>
    <m/>
    <m/>
    <m/>
    <m/>
    <d v="1899-12-31T18:57:45"/>
    <n v="24.2"/>
    <n v="3.8"/>
    <d v="1899-12-30T01:36:53"/>
    <d v="1899-12-30T01:50:02"/>
    <d v="1899-12-30T00:12:00"/>
    <d v="1899-12-30T00:38:02"/>
    <d v="1899-12-30T00:00:00"/>
    <d v="1899-12-30T00:01:59"/>
    <d v="1899-12-30T00:00:00"/>
    <d v="1899-12-30T00:33:32"/>
    <d v="1899-12-30T00:00:00"/>
    <d v="1899-12-30T00:05:45"/>
    <d v="1899-12-30T08:35:33"/>
  </r>
  <r>
    <x v="22"/>
    <n v="2"/>
    <x v="7"/>
    <n v="40"/>
    <n v="2"/>
    <n v="42"/>
    <d v="1899-12-30T02:33:30"/>
    <d v="1899-12-30T02:00:49"/>
    <d v="1899-12-30T00:00:00"/>
    <d v="1899-12-30T00:10:22"/>
    <d v="1899-12-30T00:00:00"/>
    <d v="1899-12-30T00:00:00"/>
    <d v="1899-12-30T00:00:00"/>
    <d v="1899-12-30T00:22:19"/>
    <d v="1899-12-30T00:00:00"/>
    <d v="1899-12-30T00:06:34"/>
    <n v="0"/>
    <d v="1899-12-30T00:05:53"/>
    <m/>
    <m/>
    <m/>
    <m/>
    <m/>
    <d v="1899-12-30T16:53:46"/>
    <n v="20"/>
    <n v="1"/>
    <d v="1899-12-30T01:16:45"/>
    <d v="1899-12-30T01:00:24"/>
    <d v="1899-12-30T00:00:00"/>
    <d v="1899-12-30T00:05:11"/>
    <d v="1899-12-30T00:00:00"/>
    <d v="1899-12-30T00:00:00"/>
    <d v="1899-12-30T00:00:00"/>
    <d v="1899-12-30T00:11:10"/>
    <d v="1899-12-30T00:00:00"/>
    <d v="1899-12-30T00:03:17"/>
    <d v="1899-12-30T08:26:53"/>
  </r>
  <r>
    <x v="23"/>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3"/>
    <m/>
    <x v="5"/>
    <n v="25"/>
    <n v="7"/>
    <n v="32"/>
    <d v="1899-12-30T10:21:47"/>
    <d v="1899-12-30T03:57:53"/>
    <d v="1899-12-30T00:00:00"/>
    <d v="1899-12-30T00:35:25"/>
    <d v="1899-12-30T00:58:11"/>
    <d v="1899-12-30T03:50:41"/>
    <d v="1899-12-30T00:00:00"/>
    <d v="1899-12-30T00:00:00"/>
    <d v="1899-12-30T00:59:37"/>
    <d v="1899-12-30T00:07:54"/>
    <n v="0"/>
    <d v="1899-12-30T00:08:46"/>
    <m/>
    <m/>
    <m/>
    <m/>
    <m/>
    <d v="1899-12-31T10:01:55"/>
    <e v="#DIV/0!"/>
    <e v="#DIV/0!"/>
    <e v="#DIV/0!"/>
    <e v="#DIV/0!"/>
    <e v="#DIV/0!"/>
    <e v="#DIV/0!"/>
    <e v="#DIV/0!"/>
    <e v="#DIV/0!"/>
    <e v="#DIV/0!"/>
    <e v="#DIV/0!"/>
    <e v="#DIV/0!"/>
    <e v="#DIV/0!"/>
    <e v="#DIV/0!"/>
  </r>
  <r>
    <x v="23"/>
    <m/>
    <x v="10"/>
    <n v="27"/>
    <n v="19"/>
    <n v="46"/>
    <d v="1899-12-30T12:21:45"/>
    <d v="1899-12-30T04:04:48"/>
    <d v="1899-12-30T00:45:48"/>
    <d v="1899-12-30T00:00:00"/>
    <d v="1899-12-30T00:28:48"/>
    <d v="1899-12-30T07:02:21"/>
    <d v="1899-12-30T00:00:00"/>
    <d v="1899-12-30T00:00:00"/>
    <d v="1899-12-30T00:00:00"/>
    <d v="1899-12-30T00:20:43"/>
    <n v="0"/>
    <d v="1899-12-30T00:08:27"/>
    <m/>
    <m/>
    <m/>
    <m/>
    <m/>
    <d v="1899-12-31T10:06:23"/>
    <e v="#DIV/0!"/>
    <e v="#DIV/0!"/>
    <e v="#DIV/0!"/>
    <e v="#DIV/0!"/>
    <e v="#DIV/0!"/>
    <e v="#DIV/0!"/>
    <e v="#DIV/0!"/>
    <e v="#DIV/0!"/>
    <e v="#DIV/0!"/>
    <e v="#DIV/0!"/>
    <e v="#DIV/0!"/>
    <e v="#DIV/0!"/>
    <e v="#DIV/0!"/>
  </r>
  <r>
    <x v="23"/>
    <n v="2"/>
    <x v="0"/>
    <n v="41"/>
    <n v="3"/>
    <n v="44"/>
    <d v="1899-12-30T04:52:36"/>
    <d v="1899-12-30T01:58:22"/>
    <d v="1899-12-30T00:14:07"/>
    <d v="1899-12-30T00:49:41"/>
    <d v="1899-12-30T00:07:47"/>
    <d v="1899-12-30T00:01:18"/>
    <d v="1899-12-30T01:41:23"/>
    <d v="1899-12-30T00:00:00"/>
    <d v="1899-12-30T00:00:00"/>
    <d v="1899-12-30T00:18:58"/>
    <n v="0"/>
    <d v="1899-12-30T00:05:47"/>
    <m/>
    <m/>
    <m/>
    <m/>
    <m/>
    <d v="1899-12-30T16:59:05"/>
    <n v="20.5"/>
    <n v="1.5"/>
    <d v="1899-12-30T02:26:18"/>
    <d v="1899-12-30T00:59:11"/>
    <d v="1899-12-30T00:07:03"/>
    <d v="1899-12-30T00:24:50"/>
    <d v="1899-12-30T00:03:54"/>
    <d v="1899-12-30T00:00:39"/>
    <d v="1899-12-30T00:50:41"/>
    <d v="1899-12-30T00:00:00"/>
    <d v="1899-12-30T00:00:00"/>
    <d v="1899-12-30T00:09:29"/>
    <d v="1899-12-30T08:29:32"/>
  </r>
  <r>
    <x v="23"/>
    <n v="5"/>
    <x v="2"/>
    <n v="137"/>
    <n v="17"/>
    <n v="154"/>
    <d v="1899-12-30T08:28:45"/>
    <d v="1899-12-30T05:29:20"/>
    <d v="1899-12-30T00:02:27"/>
    <d v="1899-12-30T00:50:59"/>
    <d v="1899-12-30T00:18:43"/>
    <d v="1899-12-30T00:27:48"/>
    <d v="1899-12-30T00:10:39"/>
    <d v="1899-12-30T01:08:50"/>
    <d v="1899-12-30T00:00:00"/>
    <d v="1899-12-30T00:22:50"/>
    <n v="0"/>
    <d v="1899-12-30T00:05:08"/>
    <m/>
    <m/>
    <m/>
    <m/>
    <m/>
    <d v="1899-12-31T18:31:41"/>
    <n v="27.4"/>
    <n v="3.4"/>
    <d v="1899-12-30T01:41:45"/>
    <d v="1899-12-30T01:05:52"/>
    <d v="1899-12-30T00:00:29"/>
    <d v="1899-12-30T00:10:12"/>
    <d v="1899-12-30T00:03:45"/>
    <d v="1899-12-30T00:05:34"/>
    <d v="1899-12-30T00:02:08"/>
    <d v="1899-12-30T00:13:46"/>
    <d v="1899-12-30T00:00:00"/>
    <d v="1899-12-30T00:04:34"/>
    <d v="1899-12-30T08:30:20"/>
  </r>
  <r>
    <x v="23"/>
    <m/>
    <x v="3"/>
    <n v="30"/>
    <n v="8"/>
    <n v="38"/>
    <d v="1899-12-31T00:46:31"/>
    <d v="1899-12-30T05:07:35"/>
    <d v="1899-12-30T00:17:25"/>
    <d v="1899-12-30T02:08:18"/>
    <d v="1899-12-30T01:15:10"/>
    <d v="1899-12-30T15:11:23"/>
    <d v="1899-12-30T00:00:00"/>
    <d v="1899-12-30T00:00:00"/>
    <d v="1899-12-30T00:46:39"/>
    <d v="1899-12-30T00:05:05"/>
    <n v="0"/>
    <d v="1899-12-30T00:06:24"/>
    <m/>
    <m/>
    <m/>
    <m/>
    <m/>
    <d v="1899-12-31T18:14:15"/>
    <e v="#DIV/0!"/>
    <e v="#DIV/0!"/>
    <e v="#DIV/0!"/>
    <e v="#DIV/0!"/>
    <e v="#DIV/0!"/>
    <e v="#DIV/0!"/>
    <e v="#DIV/0!"/>
    <e v="#DIV/0!"/>
    <e v="#DIV/0!"/>
    <e v="#DIV/0!"/>
    <e v="#DIV/0!"/>
    <e v="#DIV/0!"/>
    <e v="#DIV/0!"/>
  </r>
  <r>
    <x v="23"/>
    <n v="4"/>
    <x v="9"/>
    <n v="92"/>
    <n v="9"/>
    <n v="101"/>
    <d v="1899-12-30T06:00:17"/>
    <d v="1899-12-30T04:01:29"/>
    <d v="1899-12-30T00:00:00"/>
    <d v="1899-12-30T00:22:11"/>
    <d v="1899-12-30T00:06:55"/>
    <d v="1899-12-30T00:38:10"/>
    <d v="1899-12-30T00:00:00"/>
    <d v="1899-12-30T00:51:33"/>
    <d v="1899-12-30T00:00:00"/>
    <d v="1899-12-30T00:15:35"/>
    <n v="0"/>
    <d v="1899-12-30T00:08:39"/>
    <m/>
    <m/>
    <m/>
    <m/>
    <m/>
    <d v="1899-12-31T10:07:32"/>
    <n v="23"/>
    <n v="2.25"/>
    <d v="1899-12-30T01:30:04"/>
    <d v="1899-12-30T01:00:22"/>
    <d v="1899-12-30T00:00:00"/>
    <d v="1899-12-30T00:05:33"/>
    <d v="1899-12-30T00:01:44"/>
    <d v="1899-12-30T00:09:32"/>
    <d v="1899-12-30T00:00:00"/>
    <d v="1899-12-30T00:12:53"/>
    <d v="1899-12-30T00:00:00"/>
    <d v="1899-12-30T00:03:54"/>
    <d v="1899-12-30T08:31:53"/>
  </r>
  <r>
    <x v="23"/>
    <n v="5"/>
    <x v="6"/>
    <n v="108"/>
    <n v="6"/>
    <n v="114"/>
    <d v="1899-12-30T08:10:02"/>
    <d v="1899-12-30T04:03:48"/>
    <d v="1899-12-30T00:18:35"/>
    <d v="1899-12-30T01:12:43"/>
    <d v="1899-12-30T00:06:46"/>
    <d v="1899-12-30T00:08:47"/>
    <d v="1899-12-30T00:00:00"/>
    <d v="1899-12-30T02:19:24"/>
    <d v="1899-12-30T00:00:00"/>
    <d v="1899-12-30T00:17:05"/>
    <n v="0"/>
    <d v="1899-12-30T00:05:44"/>
    <m/>
    <m/>
    <m/>
    <m/>
    <m/>
    <d v="1899-12-31T12:27:56"/>
    <n v="21.6"/>
    <n v="1.2"/>
    <d v="1899-12-30T01:38:00"/>
    <d v="1899-12-30T00:48:46"/>
    <d v="1899-12-30T00:03:43"/>
    <d v="1899-12-30T00:14:33"/>
    <d v="1899-12-30T00:01:21"/>
    <d v="1899-12-30T00:01:45"/>
    <d v="1899-12-30T00:00:00"/>
    <d v="1899-12-30T00:27:53"/>
    <d v="1899-12-30T00:00:00"/>
    <d v="1899-12-30T00:03:25"/>
    <d v="1899-12-30T07:17:35"/>
  </r>
  <r>
    <x v="23"/>
    <n v="4"/>
    <x v="8"/>
    <n v="98"/>
    <n v="12"/>
    <n v="110"/>
    <d v="1899-12-30T06:07:38"/>
    <d v="1899-12-30T04:45:07"/>
    <d v="1899-12-30T00:16:51"/>
    <d v="1899-12-30T01:33:34"/>
    <d v="1899-12-30T00:00:00"/>
    <d v="1899-12-30T00:34:34"/>
    <d v="1899-12-30T00:00:00"/>
    <d v="1899-12-30T01:22:34"/>
    <d v="1899-12-30T00:00:00"/>
    <d v="1899-12-30T00:19:18"/>
    <n v="0"/>
    <d v="1899-12-30T00:07:54"/>
    <m/>
    <m/>
    <m/>
    <m/>
    <m/>
    <d v="1899-12-31T10:16:54"/>
    <n v="24.5"/>
    <n v="3"/>
    <d v="1899-12-30T01:31:55"/>
    <d v="1899-12-30T01:11:17"/>
    <d v="1899-12-30T00:04:13"/>
    <d v="1899-12-30T00:23:24"/>
    <d v="1899-12-30T00:00:00"/>
    <d v="1899-12-30T00:08:39"/>
    <d v="1899-12-30T00:00:00"/>
    <d v="1899-12-30T00:20:38"/>
    <d v="1899-12-30T00:00:00"/>
    <d v="1899-12-30T00:04:50"/>
    <d v="1899-12-30T08:34:13"/>
  </r>
  <r>
    <x v="23"/>
    <n v="4"/>
    <x v="7"/>
    <n v="46"/>
    <n v="7"/>
    <n v="53"/>
    <d v="1899-12-30T04:41:14"/>
    <d v="1899-12-30T04:01:29"/>
    <d v="1899-12-30T00:00:00"/>
    <d v="1899-12-30T00:00:00"/>
    <d v="1899-12-30T00:17:00"/>
    <d v="1899-12-30T00:00:00"/>
    <d v="1899-12-30T00:00:00"/>
    <d v="1899-12-30T00:22:45"/>
    <d v="1899-12-30T00:00:00"/>
    <d v="1899-12-30T00:10:01"/>
    <n v="0"/>
    <d v="1899-12-30T00:08:11"/>
    <m/>
    <m/>
    <m/>
    <m/>
    <m/>
    <d v="1899-12-31T10:06:49"/>
    <n v="11.5"/>
    <n v="1.75"/>
    <d v="1899-12-30T01:10:19"/>
    <d v="1899-12-30T01:00:22"/>
    <d v="1899-12-30T00:00:00"/>
    <d v="1899-12-30T00:00:00"/>
    <d v="1899-12-30T00:04:15"/>
    <d v="1899-12-30T00:00:00"/>
    <d v="1899-12-30T00:00:00"/>
    <d v="1899-12-30T00:05:41"/>
    <d v="1899-12-30T00:00:00"/>
    <d v="1899-12-30T00:02:30"/>
    <d v="1899-12-30T08:31:42"/>
  </r>
  <r>
    <x v="24"/>
    <m/>
    <x v="1"/>
    <n v="0"/>
    <n v="2"/>
    <n v="2"/>
    <d v="1899-12-30T06:46:48"/>
    <d v="1899-12-30T00:00:00"/>
    <d v="1899-12-30T00:00:00"/>
    <d v="1899-12-30T00:00:00"/>
    <d v="1899-12-30T00:00:00"/>
    <d v="1899-12-30T06:46:48"/>
    <d v="1899-12-30T00:00:00"/>
    <d v="1899-12-30T00:00:00"/>
    <d v="1899-12-30T00:00:00"/>
    <d v="1899-12-30T00:00:00"/>
    <n v="0"/>
    <e v="#DIV/0!"/>
    <m/>
    <m/>
    <m/>
    <m/>
    <m/>
    <d v="1899-12-30T06:46:57"/>
    <e v="#DIV/0!"/>
    <e v="#DIV/0!"/>
    <e v="#DIV/0!"/>
    <e v="#DIV/0!"/>
    <e v="#DIV/0!"/>
    <e v="#DIV/0!"/>
    <e v="#DIV/0!"/>
    <e v="#DIV/0!"/>
    <e v="#DIV/0!"/>
    <e v="#DIV/0!"/>
    <e v="#DIV/0!"/>
    <e v="#DIV/0!"/>
    <e v="#DIV/0!"/>
  </r>
  <r>
    <x v="24"/>
    <m/>
    <x v="5"/>
    <n v="43"/>
    <n v="29"/>
    <n v="72"/>
    <d v="1899-12-30T13:30:09"/>
    <d v="1899-12-30T05:00:32"/>
    <d v="1899-12-30T00:00:00"/>
    <d v="1899-12-30T00:27:22"/>
    <d v="1899-12-30T00:00:00"/>
    <d v="1899-12-30T07:20:12"/>
    <d v="1899-12-30T00:00:00"/>
    <d v="1899-12-30T00:00:00"/>
    <d v="1899-12-30T00:42:03"/>
    <d v="1899-12-30T00:15:38"/>
    <n v="0"/>
    <d v="1899-12-30T00:08:11"/>
    <m/>
    <m/>
    <m/>
    <m/>
    <m/>
    <d v="1899-12-31T18:49:06"/>
    <e v="#DIV/0!"/>
    <e v="#DIV/0!"/>
    <e v="#DIV/0!"/>
    <e v="#DIV/0!"/>
    <e v="#DIV/0!"/>
    <e v="#DIV/0!"/>
    <e v="#DIV/0!"/>
    <e v="#DIV/0!"/>
    <e v="#DIV/0!"/>
    <e v="#DIV/0!"/>
    <e v="#DIV/0!"/>
    <e v="#DIV/0!"/>
    <e v="#DIV/0!"/>
  </r>
  <r>
    <x v="24"/>
    <m/>
    <x v="10"/>
    <n v="38"/>
    <n v="7"/>
    <n v="45"/>
    <d v="1899-12-30T10:19:55"/>
    <d v="1899-12-30T04:03:30"/>
    <d v="1899-12-30T00:08:21"/>
    <d v="1899-12-30T00:00:00"/>
    <d v="1899-12-30T00:00:00"/>
    <d v="1899-12-30T06:08:04"/>
    <d v="1899-12-30T00:00:00"/>
    <d v="1899-12-30T00:00:00"/>
    <d v="1899-12-30T00:00:00"/>
    <d v="1899-12-30T00:14:57"/>
    <n v="0"/>
    <d v="1899-12-30T00:08:56"/>
    <m/>
    <m/>
    <m/>
    <m/>
    <m/>
    <d v="1899-12-31T07:50:27"/>
    <e v="#DIV/0!"/>
    <e v="#DIV/0!"/>
    <e v="#DIV/0!"/>
    <e v="#DIV/0!"/>
    <e v="#DIV/0!"/>
    <e v="#DIV/0!"/>
    <e v="#DIV/0!"/>
    <e v="#DIV/0!"/>
    <e v="#DIV/0!"/>
    <e v="#DIV/0!"/>
    <e v="#DIV/0!"/>
    <e v="#DIV/0!"/>
    <e v="#DIV/0!"/>
  </r>
  <r>
    <x v="24"/>
    <n v="1"/>
    <x v="0"/>
    <n v="16"/>
    <n v="0"/>
    <n v="16"/>
    <d v="1899-12-30T01:55:55"/>
    <d v="1899-12-30T01:01:03"/>
    <d v="1899-12-30T00:41:28"/>
    <d v="1899-12-30T00:13:24"/>
    <d v="1899-12-30T00:00:00"/>
    <d v="1899-12-30T00:00:00"/>
    <d v="1899-12-30T00:00:00"/>
    <d v="1899-12-30T00:00:00"/>
    <d v="1899-12-30T00:00:00"/>
    <d v="1899-12-30T00:02:42"/>
    <n v="0"/>
    <d v="1899-12-30T00:04:17"/>
    <m/>
    <m/>
    <m/>
    <m/>
    <m/>
    <d v="1899-12-30T05:37:15"/>
    <n v="16"/>
    <n v="0"/>
    <d v="1899-12-30T01:55:55"/>
    <d v="1899-12-30T01:01:03"/>
    <d v="1899-12-30T00:41:28"/>
    <d v="1899-12-30T00:13:24"/>
    <d v="1899-12-30T00:00:00"/>
    <d v="1899-12-30T00:00:00"/>
    <d v="1899-12-30T00:00:00"/>
    <d v="1899-12-30T00:00:00"/>
    <d v="1899-12-30T00:00:00"/>
    <d v="1899-12-30T00:02:42"/>
    <d v="1899-12-30T05:37:15"/>
  </r>
  <r>
    <x v="24"/>
    <n v="5"/>
    <x v="2"/>
    <n v="137"/>
    <n v="14"/>
    <n v="151"/>
    <d v="1899-12-30T07:45:59"/>
    <d v="1899-12-30T04:51:45"/>
    <d v="1899-12-30T00:06:20"/>
    <d v="1899-12-30T01:24:14"/>
    <d v="1899-12-30T00:00:00"/>
    <d v="1899-12-30T00:15:33"/>
    <d v="1899-12-30T00:03:01"/>
    <d v="1899-12-30T01:05:05"/>
    <d v="1899-12-30T00:00:00"/>
    <d v="1899-12-30T00:21:53"/>
    <n v="0"/>
    <d v="1899-12-30T00:05:04"/>
    <m/>
    <m/>
    <m/>
    <m/>
    <m/>
    <d v="1899-12-31T18:39:53"/>
    <n v="27.4"/>
    <n v="2.8"/>
    <d v="1899-12-30T01:33:12"/>
    <d v="1899-12-30T00:58:21"/>
    <d v="1899-12-30T00:01:16"/>
    <d v="1899-12-30T00:16:51"/>
    <d v="1899-12-30T00:00:00"/>
    <d v="1899-12-30T00:03:07"/>
    <d v="1899-12-30T00:00:36"/>
    <d v="1899-12-30T00:13:01"/>
    <d v="1899-12-30T00:00:00"/>
    <d v="1899-12-30T00:04:23"/>
    <d v="1899-12-30T08:31:59"/>
  </r>
  <r>
    <x v="24"/>
    <m/>
    <x v="3"/>
    <n v="38"/>
    <n v="11"/>
    <n v="49"/>
    <d v="1899-12-30T14:07:52"/>
    <d v="1899-12-30T04:02:56"/>
    <d v="1899-12-30T00:32:24"/>
    <d v="1899-12-30T01:34:36"/>
    <d v="1899-12-30T00:57:19"/>
    <d v="1899-12-30T06:37:52"/>
    <d v="1899-12-30T00:00:00"/>
    <d v="1899-12-30T00:00:00"/>
    <d v="1899-12-30T00:22:45"/>
    <d v="1899-12-30T00:06:11"/>
    <n v="0"/>
    <d v="1899-12-30T00:06:35"/>
    <m/>
    <m/>
    <m/>
    <m/>
    <m/>
    <d v="1899-12-31T10:04:57"/>
    <e v="#DIV/0!"/>
    <e v="#DIV/0!"/>
    <e v="#DIV/0!"/>
    <e v="#DIV/0!"/>
    <e v="#DIV/0!"/>
    <e v="#DIV/0!"/>
    <e v="#DIV/0!"/>
    <e v="#DIV/0!"/>
    <e v="#DIV/0!"/>
    <e v="#DIV/0!"/>
    <e v="#DIV/0!"/>
    <e v="#DIV/0!"/>
    <e v="#DIV/0!"/>
  </r>
  <r>
    <x v="24"/>
    <n v="5"/>
    <x v="9"/>
    <n v="107"/>
    <n v="17"/>
    <n v="124"/>
    <d v="1899-12-30T06:17:34"/>
    <d v="1899-12-30T05:08:01"/>
    <d v="1899-12-30T00:03:53"/>
    <d v="1899-12-30T00:23:02"/>
    <d v="1899-12-30T00:00:00"/>
    <d v="1899-12-30T00:21:27"/>
    <d v="1899-12-30T00:00:00"/>
    <d v="1899-12-30T00:21:10"/>
    <d v="1899-12-30T00:00:00"/>
    <d v="1899-12-30T00:17:48"/>
    <n v="0"/>
    <d v="1899-12-30T00:09:20"/>
    <m/>
    <m/>
    <m/>
    <m/>
    <m/>
    <d v="1899-12-31T16:54:37"/>
    <n v="21.4"/>
    <n v="3.4"/>
    <d v="1899-12-30T01:15:31"/>
    <d v="1899-12-30T01:01:36"/>
    <d v="1899-12-30T00:00:47"/>
    <d v="1899-12-30T00:04:36"/>
    <d v="1899-12-30T00:00:00"/>
    <d v="1899-12-30T00:04:17"/>
    <d v="1899-12-30T00:00:00"/>
    <d v="1899-12-30T00:04:14"/>
    <d v="1899-12-30T00:00:00"/>
    <d v="1899-12-30T00:03:34"/>
    <d v="1899-12-30T08:10:55"/>
  </r>
  <r>
    <x v="24"/>
    <n v="4"/>
    <x v="6"/>
    <n v="51"/>
    <n v="8"/>
    <n v="59"/>
    <d v="1899-12-30T06:42:46"/>
    <d v="1899-12-30T04:01:38"/>
    <d v="1899-12-30T00:34:08"/>
    <d v="1899-12-30T01:27:59"/>
    <d v="1899-12-30T00:00:00"/>
    <d v="1899-12-30T00:00:00"/>
    <d v="1899-12-30T00:17:17"/>
    <d v="1899-12-30T00:00:00"/>
    <d v="1899-12-30T00:21:45"/>
    <d v="1899-12-30T00:07:22"/>
    <n v="0"/>
    <d v="1899-12-30T00:06:15"/>
    <m/>
    <m/>
    <m/>
    <m/>
    <m/>
    <d v="1899-12-31T10:12:26"/>
    <n v="12.75"/>
    <n v="2"/>
    <d v="1899-12-30T01:40:41"/>
    <d v="1899-12-30T01:00:24"/>
    <d v="1899-12-30T00:08:32"/>
    <d v="1899-12-30T00:22:00"/>
    <d v="1899-12-30T00:00:00"/>
    <d v="1899-12-30T00:00:00"/>
    <d v="1899-12-30T00:04:19"/>
    <d v="1899-12-30T00:00:00"/>
    <d v="1899-12-30T00:05:26"/>
    <d v="1899-12-30T00:01:51"/>
    <d v="1899-12-30T08:33:07"/>
  </r>
  <r>
    <x v="24"/>
    <n v="5"/>
    <x v="8"/>
    <n v="101"/>
    <n v="30"/>
    <n v="131"/>
    <d v="1899-12-30T07:20:56"/>
    <d v="1899-12-30T05:10:36"/>
    <d v="1899-12-30T00:50:55"/>
    <d v="1899-12-30T01:33:22"/>
    <d v="1899-12-30T00:00:00"/>
    <d v="1899-12-30T00:27:57"/>
    <d v="1899-12-30T00:00:00"/>
    <d v="1899-12-30T01:53:04"/>
    <d v="1899-12-30T00:00:00"/>
    <d v="1899-12-30T00:28:49"/>
    <n v="0"/>
    <d v="1899-12-30T00:08:22"/>
    <m/>
    <m/>
    <m/>
    <m/>
    <m/>
    <d v="1899-12-31T18:19:09"/>
    <n v="20.2"/>
    <n v="6"/>
    <d v="1899-12-30T01:28:11"/>
    <d v="1899-12-30T01:02:07"/>
    <d v="1899-12-30T00:10:11"/>
    <d v="1899-12-30T00:18:40"/>
    <d v="1899-12-30T00:00:00"/>
    <d v="1899-12-30T00:05:35"/>
    <d v="1899-12-30T00:00:00"/>
    <d v="1899-12-30T00:22:37"/>
    <d v="1899-12-30T00:00:00"/>
    <d v="1899-12-30T00:05:46"/>
    <d v="1899-12-30T08:27:50"/>
  </r>
  <r>
    <x v="24"/>
    <n v="3"/>
    <x v="7"/>
    <n v="66"/>
    <n v="2"/>
    <n v="68"/>
    <d v="1899-12-30T05:09:53"/>
    <d v="1899-12-30T03:03:01"/>
    <d v="1899-12-30T00:00:00"/>
    <d v="1899-12-30T00:17:08"/>
    <d v="1899-12-30T00:00:00"/>
    <d v="1899-12-30T00:01:52"/>
    <d v="1899-12-30T01:29:43"/>
    <d v="1899-12-30T00:18:09"/>
    <d v="1899-12-30T00:00:00"/>
    <d v="1899-12-30T00:12:21"/>
    <n v="0"/>
    <d v="1899-12-30T00:08:10"/>
    <m/>
    <m/>
    <m/>
    <m/>
    <m/>
    <d v="1899-12-31T00:55:35"/>
    <n v="22"/>
    <n v="0.66666666666666663"/>
    <d v="1899-12-30T01:43:18"/>
    <d v="1899-12-30T01:01:00"/>
    <d v="1899-12-30T00:00:00"/>
    <d v="1899-12-30T00:05:43"/>
    <d v="1899-12-30T00:00:00"/>
    <d v="1899-12-30T00:00:37"/>
    <d v="1899-12-30T00:29:54"/>
    <d v="1899-12-30T00:06:03"/>
    <d v="1899-12-30T00:00:00"/>
    <d v="1899-12-30T00:04:07"/>
    <d v="1899-12-30T08:18:32"/>
  </r>
  <r>
    <x v="25"/>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5"/>
    <m/>
    <x v="5"/>
    <n v="67"/>
    <n v="22"/>
    <n v="89"/>
    <d v="1899-12-30T10:18:03"/>
    <d v="1899-12-30T04:56:12"/>
    <d v="1899-12-30T00:00:00"/>
    <d v="1899-12-30T00:46:57"/>
    <d v="1899-12-30T00:00:00"/>
    <d v="1899-12-30T03:56:18"/>
    <d v="1899-12-30T00:00:00"/>
    <d v="1899-12-30T00:00:00"/>
    <d v="1899-12-30T00:38:36"/>
    <d v="1899-12-30T00:28:14"/>
    <n v="0"/>
    <d v="1899-12-30T00:06:14"/>
    <m/>
    <m/>
    <m/>
    <m/>
    <m/>
    <d v="1899-12-31T18:42:29"/>
    <e v="#DIV/0!"/>
    <e v="#DIV/0!"/>
    <e v="#DIV/0!"/>
    <e v="#DIV/0!"/>
    <e v="#DIV/0!"/>
    <e v="#DIV/0!"/>
    <e v="#DIV/0!"/>
    <e v="#DIV/0!"/>
    <e v="#DIV/0!"/>
    <e v="#DIV/0!"/>
    <e v="#DIV/0!"/>
    <e v="#DIV/0!"/>
    <e v="#DIV/0!"/>
  </r>
  <r>
    <x v="25"/>
    <m/>
    <x v="10"/>
    <n v="26"/>
    <n v="11"/>
    <n v="37"/>
    <d v="1899-12-30T05:36:58"/>
    <d v="1899-12-30T04:03:13"/>
    <d v="1899-12-30T00:50:59"/>
    <d v="1899-12-30T00:00:00"/>
    <d v="1899-12-30T00:00:00"/>
    <d v="1899-12-30T00:42:46"/>
    <d v="1899-12-30T00:00:00"/>
    <d v="1899-12-30T00:00:00"/>
    <d v="1899-12-30T00:00:00"/>
    <d v="1899-12-30T00:10:54"/>
    <n v="0"/>
    <d v="1899-12-30T00:06:57"/>
    <m/>
    <m/>
    <m/>
    <m/>
    <m/>
    <d v="1899-12-31T09:40:36"/>
    <e v="#DIV/0!"/>
    <e v="#DIV/0!"/>
    <e v="#DIV/0!"/>
    <e v="#DIV/0!"/>
    <e v="#DIV/0!"/>
    <e v="#DIV/0!"/>
    <e v="#DIV/0!"/>
    <e v="#DIV/0!"/>
    <e v="#DIV/0!"/>
    <e v="#DIV/0!"/>
    <e v="#DIV/0!"/>
    <e v="#DIV/0!"/>
    <e v="#DIV/0!"/>
  </r>
  <r>
    <x v="25"/>
    <n v="5"/>
    <x v="0"/>
    <n v="38"/>
    <n v="8"/>
    <n v="46"/>
    <d v="1899-12-30T11:45:19"/>
    <d v="1899-12-30T05:01:06"/>
    <d v="1899-12-30T01:07:58"/>
    <d v="1899-12-30T03:14:59"/>
    <d v="1899-12-30T01:17:28"/>
    <d v="1899-12-30T00:00:00"/>
    <d v="1899-12-30T00:00:00"/>
    <d v="1899-12-30T00:46:31"/>
    <d v="1899-12-30T00:17:17"/>
    <d v="1899-12-30T00:09:21"/>
    <n v="0"/>
    <d v="1899-12-30T00:05:01"/>
    <m/>
    <m/>
    <m/>
    <m/>
    <m/>
    <d v="1899-12-31T18:02:53"/>
    <n v="7.6"/>
    <n v="1.6"/>
    <d v="1899-12-30T02:21:04"/>
    <d v="1899-12-30T01:00:13"/>
    <d v="1899-12-30T00:13:36"/>
    <d v="1899-12-30T00:39:00"/>
    <d v="1899-12-30T00:15:30"/>
    <d v="1899-12-30T00:00:00"/>
    <d v="1899-12-30T00:00:00"/>
    <d v="1899-12-30T00:09:18"/>
    <d v="1899-12-30T00:03:27"/>
    <d v="1899-12-30T00:01:52"/>
    <d v="1899-12-30T08:24:35"/>
  </r>
  <r>
    <x v="25"/>
    <n v="4"/>
    <x v="2"/>
    <n v="116"/>
    <n v="22"/>
    <n v="138"/>
    <d v="1899-12-30T05:45:19"/>
    <d v="1899-12-30T04:05:23"/>
    <d v="1899-12-30T00:00:00"/>
    <d v="1899-12-30T00:19:00"/>
    <d v="1899-12-30T00:07:38"/>
    <d v="1899-12-30T00:13:06"/>
    <d v="1899-12-30T00:22:19"/>
    <d v="1899-12-30T00:37:52"/>
    <d v="1899-12-30T00:00:00"/>
    <d v="1899-12-30T00:22:17"/>
    <n v="0"/>
    <d v="1899-12-30T00:04:51"/>
    <m/>
    <m/>
    <m/>
    <m/>
    <m/>
    <d v="1899-12-31T06:22:54"/>
    <n v="29"/>
    <n v="5.5"/>
    <d v="1899-12-30T01:26:20"/>
    <d v="1899-12-30T01:01:21"/>
    <d v="1899-12-30T00:00:00"/>
    <d v="1899-12-30T00:04:45"/>
    <d v="1899-12-30T00:01:54"/>
    <d v="1899-12-30T00:03:17"/>
    <d v="1899-12-30T00:05:35"/>
    <d v="1899-12-30T00:09:28"/>
    <d v="1899-12-30T00:00:00"/>
    <d v="1899-12-30T00:05:34"/>
    <d v="1899-12-30T07:35:43"/>
  </r>
  <r>
    <x v="25"/>
    <m/>
    <x v="3"/>
    <n v="31"/>
    <n v="16"/>
    <n v="47"/>
    <d v="1899-12-30T09:16:34"/>
    <d v="1899-12-30T04:04:13"/>
    <d v="1899-12-30T00:00:00"/>
    <d v="1899-12-30T01:38:38"/>
    <d v="1899-12-30T00:00:00"/>
    <d v="1899-12-30T02:11:54"/>
    <d v="1899-12-30T00:09:04"/>
    <d v="1899-12-30T00:00:00"/>
    <d v="1899-12-30T01:12:43"/>
    <d v="1899-12-30T00:08:07"/>
    <n v="0"/>
    <d v="1899-12-30T00:06:09"/>
    <m/>
    <m/>
    <m/>
    <m/>
    <m/>
    <d v="1899-12-31T10:28:42"/>
    <e v="#DIV/0!"/>
    <e v="#DIV/0!"/>
    <e v="#DIV/0!"/>
    <e v="#DIV/0!"/>
    <e v="#DIV/0!"/>
    <e v="#DIV/0!"/>
    <e v="#DIV/0!"/>
    <e v="#DIV/0!"/>
    <e v="#DIV/0!"/>
    <e v="#DIV/0!"/>
    <e v="#DIV/0!"/>
    <e v="#DIV/0!"/>
    <e v="#DIV/0!"/>
  </r>
  <r>
    <x v="25"/>
    <n v="5"/>
    <x v="9"/>
    <n v="99"/>
    <n v="25"/>
    <n v="124"/>
    <d v="1899-12-30T05:36:06"/>
    <d v="1899-12-30T05:01:41"/>
    <d v="1899-12-30T00:04:02"/>
    <d v="1899-12-30T00:04:19"/>
    <d v="1899-12-30T00:06:20"/>
    <d v="1899-12-30T00:00:00"/>
    <d v="1899-12-30T00:00:00"/>
    <d v="1899-12-30T00:19:44"/>
    <d v="1899-12-30T00:00:00"/>
    <d v="1899-12-30T00:21:51"/>
    <n v="0"/>
    <d v="1899-12-30T00:09:40"/>
    <m/>
    <m/>
    <m/>
    <m/>
    <m/>
    <d v="1899-12-31T18:42:20"/>
    <n v="19.8"/>
    <n v="5"/>
    <d v="1899-12-30T01:07:13"/>
    <d v="1899-12-30T01:00:20"/>
    <d v="1899-12-30T00:00:48"/>
    <d v="1899-12-30T00:00:52"/>
    <d v="1899-12-30T00:01:16"/>
    <d v="1899-12-30T00:00:00"/>
    <d v="1899-12-30T00:00:00"/>
    <d v="1899-12-30T00:03:57"/>
    <d v="1899-12-30T00:00:00"/>
    <d v="1899-12-30T00:04:22"/>
    <d v="1899-12-30T08:32:28"/>
  </r>
  <r>
    <x v="25"/>
    <n v="4"/>
    <x v="6"/>
    <n v="114"/>
    <n v="5"/>
    <n v="119"/>
    <d v="1899-12-30T07:02:38"/>
    <d v="1899-12-30T04:02:04"/>
    <d v="1899-12-30T00:00:00"/>
    <d v="1899-12-30T01:00:03"/>
    <d v="1899-12-30T00:00:00"/>
    <d v="1899-12-30T00:00:00"/>
    <d v="1899-12-30T01:30:09"/>
    <d v="1899-12-30T00:30:23"/>
    <d v="1899-12-30T00:00:00"/>
    <d v="1899-12-30T00:28:24"/>
    <n v="0"/>
    <d v="1899-12-30T00:05:09"/>
    <m/>
    <m/>
    <m/>
    <m/>
    <m/>
    <d v="1899-12-31T09:58:45"/>
    <n v="28.5"/>
    <n v="1.25"/>
    <d v="1899-12-30T01:45:39"/>
    <d v="1899-12-30T01:00:31"/>
    <d v="1899-12-30T00:00:00"/>
    <d v="1899-12-30T00:15:01"/>
    <d v="1899-12-30T00:00:00"/>
    <d v="1899-12-30T00:00:00"/>
    <d v="1899-12-30T00:22:32"/>
    <d v="1899-12-30T00:07:36"/>
    <d v="1899-12-30T00:00:00"/>
    <d v="1899-12-30T00:07:06"/>
    <d v="1899-12-30T08:29:41"/>
  </r>
  <r>
    <x v="25"/>
    <n v="4"/>
    <x v="8"/>
    <n v="83"/>
    <n v="21"/>
    <n v="104"/>
    <d v="1899-12-30T06:18:00"/>
    <d v="1899-12-30T05:56:19"/>
    <d v="1899-12-30T01:01:41"/>
    <d v="1899-12-30T02:15:49"/>
    <d v="1899-12-30T00:00:00"/>
    <d v="1899-12-30T00:02:36"/>
    <d v="1899-12-30T00:04:40"/>
    <d v="1899-12-30T01:13:06"/>
    <d v="1899-12-30T00:00:00"/>
    <d v="1899-12-30T00:20:25"/>
    <n v="0"/>
    <d v="1899-12-30T00:07:35"/>
    <m/>
    <m/>
    <m/>
    <m/>
    <m/>
    <d v="1899-12-31T10:13:35"/>
    <n v="20.75"/>
    <n v="5.25"/>
    <d v="1899-12-30T01:34:30"/>
    <d v="1899-12-30T01:29:05"/>
    <d v="1899-12-30T00:15:25"/>
    <d v="1899-12-30T00:33:57"/>
    <d v="1899-12-30T00:00:00"/>
    <d v="1899-12-30T00:00:39"/>
    <d v="1899-12-30T00:01:10"/>
    <d v="1899-12-30T00:18:17"/>
    <d v="1899-12-30T00:00:00"/>
    <d v="1899-12-30T00:05:06"/>
    <d v="1899-12-30T08:33:24"/>
  </r>
  <r>
    <x v="25"/>
    <n v="0"/>
    <x v="7"/>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6"/>
    <n v="3"/>
    <x v="0"/>
    <n v="86"/>
    <n v="3"/>
    <n v="89"/>
    <d v="1899-12-30T05:17:31"/>
    <d v="1899-12-30T02:59:51"/>
    <d v="1899-12-30T01:10:42"/>
    <d v="1899-12-30T01:06:58"/>
    <d v="1899-12-30T00:00:00"/>
    <d v="1899-12-30T00:00:00"/>
    <d v="1899-12-30T00:00:00"/>
    <d v="1899-12-30T00:00:00"/>
    <d v="1899-12-30T00:00:00"/>
    <d v="1899-12-30T00:15:27"/>
    <n v="0"/>
    <d v="1899-12-30T00:04:04"/>
    <m/>
    <m/>
    <m/>
    <m/>
    <m/>
    <d v="1899-12-31T01:16:36"/>
    <n v="28.666666666666668"/>
    <n v="1"/>
    <d v="1899-12-30T01:45:50"/>
    <d v="1899-12-30T00:59:57"/>
    <d v="1899-12-30T00:23:34"/>
    <d v="1899-12-30T00:22:19"/>
    <d v="1899-12-30T00:00:00"/>
    <d v="1899-12-30T00:00:00"/>
    <d v="1899-12-30T00:00:00"/>
    <d v="1899-12-30T00:00:00"/>
    <d v="1899-12-30T00:00:00"/>
    <d v="1899-12-30T00:05:09"/>
    <d v="1899-12-30T08:25:32"/>
  </r>
  <r>
    <x v="26"/>
    <m/>
    <x v="1"/>
    <n v="0"/>
    <n v="0"/>
    <n v="0"/>
    <d v="1899-12-30T00:00:00"/>
    <d v="1899-12-30T00:00:00"/>
    <d v="1899-12-30T00:00:00"/>
    <d v="1899-12-30T00:00:00"/>
    <d v="1899-12-30T00:00:00"/>
    <d v="1899-12-30T00:00:00"/>
    <d v="1899-12-30T00:00:00"/>
    <d v="1899-12-30T00:00:00"/>
    <d v="1899-12-30T00:00:00"/>
    <d v="1899-12-30T00:00:00"/>
    <n v="0"/>
    <e v="#DIV/0!"/>
    <m/>
    <m/>
    <m/>
    <m/>
    <m/>
    <d v="1899-12-30T00:00:43"/>
    <e v="#DIV/0!"/>
    <e v="#DIV/0!"/>
    <e v="#DIV/0!"/>
    <e v="#DIV/0!"/>
    <e v="#DIV/0!"/>
    <e v="#DIV/0!"/>
    <e v="#DIV/0!"/>
    <e v="#DIV/0!"/>
    <e v="#DIV/0!"/>
    <e v="#DIV/0!"/>
    <e v="#DIV/0!"/>
    <e v="#DIV/0!"/>
    <e v="#DIV/0!"/>
  </r>
  <r>
    <x v="26"/>
    <n v="4"/>
    <x v="2"/>
    <n v="92"/>
    <n v="12"/>
    <n v="104"/>
    <d v="1899-12-30T06:01:26"/>
    <d v="1899-12-30T03:57:36"/>
    <d v="1899-12-30T00:00:00"/>
    <d v="1899-12-30T01:12:17"/>
    <d v="1899-12-30T00:07:55"/>
    <d v="1899-12-30T00:26:38"/>
    <d v="1899-12-30T00:00:00"/>
    <d v="1899-12-30T00:17:00"/>
    <d v="1899-12-30T00:00:00"/>
    <d v="1899-12-30T00:15:13"/>
    <n v="0"/>
    <d v="1899-12-30T00:05:33"/>
    <m/>
    <m/>
    <m/>
    <m/>
    <m/>
    <d v="1899-12-31T10:12:09"/>
    <n v="23"/>
    <n v="3"/>
    <d v="1899-12-30T01:30:22"/>
    <d v="1899-12-30T00:59:24"/>
    <d v="1899-12-30T00:00:00"/>
    <d v="1899-12-30T00:18:04"/>
    <d v="1899-12-30T00:01:59"/>
    <d v="1899-12-30T00:06:39"/>
    <d v="1899-12-30T00:00:00"/>
    <d v="1899-12-30T00:04:15"/>
    <d v="1899-12-30T00:00:00"/>
    <d v="1899-12-30T00:03:48"/>
    <d v="1899-12-30T08:33:02"/>
  </r>
  <r>
    <x v="26"/>
    <m/>
    <x v="3"/>
    <n v="29"/>
    <n v="19"/>
    <n v="48"/>
    <d v="1899-12-30T14:16:48"/>
    <d v="1899-12-30T05:02:07"/>
    <d v="1899-12-30T00:30:49"/>
    <d v="1899-12-30T02:20:59"/>
    <d v="1899-12-30T01:12:26"/>
    <d v="1899-12-30T04:12:26"/>
    <d v="1899-12-30T00:00:00"/>
    <d v="1899-12-30T00:00:00"/>
    <d v="1899-12-30T00:58:02"/>
    <d v="1899-12-30T00:10:57"/>
    <n v="0"/>
    <d v="1899-12-30T00:07:52"/>
    <m/>
    <m/>
    <m/>
    <m/>
    <m/>
    <d v="1899-12-31T18:15:33"/>
    <e v="#DIV/0!"/>
    <e v="#DIV/0!"/>
    <e v="#DIV/0!"/>
    <e v="#DIV/0!"/>
    <e v="#DIV/0!"/>
    <e v="#DIV/0!"/>
    <e v="#DIV/0!"/>
    <e v="#DIV/0!"/>
    <e v="#DIV/0!"/>
    <e v="#DIV/0!"/>
    <e v="#DIV/0!"/>
    <e v="#DIV/0!"/>
    <e v="#DIV/0!"/>
  </r>
  <r>
    <x v="26"/>
    <m/>
    <x v="5"/>
    <n v="16"/>
    <n v="19"/>
    <n v="35"/>
    <d v="1899-12-30T08:23:08"/>
    <d v="1899-12-30T04:45:16"/>
    <d v="1899-12-30T00:00:00"/>
    <d v="1899-12-30T00:57:10"/>
    <d v="1899-12-30T00:46:13"/>
    <d v="1899-12-30T01:15:36"/>
    <d v="1899-12-30T00:00:00"/>
    <d v="1899-12-30T00:00:00"/>
    <d v="1899-12-30T00:38:53"/>
    <d v="1899-12-30T00:05:34"/>
    <n v="0"/>
    <d v="1899-12-30T00:08:18"/>
    <m/>
    <m/>
    <m/>
    <m/>
    <m/>
    <d v="1899-12-31T18:46:57"/>
    <e v="#DIV/0!"/>
    <e v="#DIV/0!"/>
    <e v="#DIV/0!"/>
    <e v="#DIV/0!"/>
    <e v="#DIV/0!"/>
    <e v="#DIV/0!"/>
    <e v="#DIV/0!"/>
    <e v="#DIV/0!"/>
    <e v="#DIV/0!"/>
    <e v="#DIV/0!"/>
    <e v="#DIV/0!"/>
    <e v="#DIV/0!"/>
    <e v="#DIV/0!"/>
  </r>
  <r>
    <x v="26"/>
    <n v="5"/>
    <x v="9"/>
    <n v="88"/>
    <n v="23"/>
    <n v="111"/>
    <d v="1899-12-30T06:45:30"/>
    <d v="1899-12-30T05:09:27"/>
    <d v="1899-12-30T00:00:00"/>
    <d v="1899-12-30T00:18:35"/>
    <d v="1899-12-30T00:00:00"/>
    <d v="1899-12-30T00:31:32"/>
    <d v="1899-12-30T00:00:00"/>
    <d v="1899-12-30T00:45:56"/>
    <d v="1899-12-30T00:00:00"/>
    <d v="1899-12-30T00:22:28"/>
    <n v="0"/>
    <d v="1899-12-30T00:09:12"/>
    <m/>
    <m/>
    <m/>
    <m/>
    <m/>
    <d v="1899-12-31T18:33:07"/>
    <n v="17.600000000000001"/>
    <n v="4.5999999999999996"/>
    <d v="1899-12-30T01:21:06"/>
    <d v="1899-12-30T01:01:53"/>
    <d v="1899-12-30T00:00:00"/>
    <d v="1899-12-30T00:03:43"/>
    <d v="1899-12-30T00:00:00"/>
    <d v="1899-12-30T00:06:18"/>
    <d v="1899-12-30T00:00:00"/>
    <d v="1899-12-30T00:09:11"/>
    <d v="1899-12-30T00:00:00"/>
    <d v="1899-12-30T00:04:30"/>
    <d v="1899-12-30T08:30:37"/>
  </r>
  <r>
    <x v="26"/>
    <m/>
    <x v="10"/>
    <n v="30"/>
    <n v="8"/>
    <n v="38"/>
    <d v="1899-12-30T07:16:54"/>
    <d v="1899-12-30T04:00:03"/>
    <d v="1899-12-30T00:45:30"/>
    <d v="1899-12-30T00:00:00"/>
    <d v="1899-12-30T00:00:00"/>
    <d v="1899-12-30T02:31:21"/>
    <d v="1899-12-30T00:00:00"/>
    <d v="1899-12-30T00:00:00"/>
    <d v="1899-12-30T00:00:00"/>
    <d v="1899-12-30T00:05:25"/>
    <n v="0"/>
    <d v="1899-12-30T00:09:03"/>
    <m/>
    <m/>
    <m/>
    <m/>
    <m/>
    <d v="1899-12-31T15:09:56"/>
    <e v="#DIV/0!"/>
    <e v="#DIV/0!"/>
    <e v="#DIV/0!"/>
    <e v="#DIV/0!"/>
    <e v="#DIV/0!"/>
    <e v="#DIV/0!"/>
    <e v="#DIV/0!"/>
    <e v="#DIV/0!"/>
    <e v="#DIV/0!"/>
    <e v="#DIV/0!"/>
    <e v="#DIV/0!"/>
    <e v="#DIV/0!"/>
    <e v="#DIV/0!"/>
  </r>
  <r>
    <x v="26"/>
    <n v="5"/>
    <x v="6"/>
    <n v="124"/>
    <n v="15"/>
    <n v="139"/>
    <d v="1899-12-30T09:57:53"/>
    <d v="1899-12-30T05:05:00"/>
    <d v="1899-12-30T00:00:00"/>
    <d v="1899-12-30T02:04:42"/>
    <d v="1899-12-30T00:09:13"/>
    <d v="1899-12-30T00:17:08"/>
    <d v="1899-12-30T00:00:00"/>
    <d v="1899-12-30T02:21:50"/>
    <d v="1899-12-30T00:00:00"/>
    <d v="1899-12-30T00:21:38"/>
    <n v="0"/>
    <d v="1899-12-30T00:04:55"/>
    <m/>
    <m/>
    <m/>
    <m/>
    <m/>
    <d v="1899-12-31T17:04:42"/>
    <n v="24.8"/>
    <n v="3"/>
    <d v="1899-12-30T01:59:35"/>
    <d v="1899-12-30T01:01:00"/>
    <d v="1899-12-30T00:00:00"/>
    <d v="1899-12-30T00:24:56"/>
    <d v="1899-12-30T00:01:51"/>
    <d v="1899-12-30T00:03:26"/>
    <d v="1899-12-30T00:00:00"/>
    <d v="1899-12-30T00:28:22"/>
    <d v="1899-12-30T00:00:00"/>
    <d v="1899-12-30T00:04:20"/>
    <d v="1899-12-30T08:12:56"/>
  </r>
  <r>
    <x v="26"/>
    <n v="3"/>
    <x v="7"/>
    <n v="67"/>
    <n v="2"/>
    <n v="69"/>
    <d v="1899-12-30T04:23:23"/>
    <d v="1899-12-30T03:02:18"/>
    <d v="1899-12-30T00:00:00"/>
    <d v="1899-12-30T00:13:58"/>
    <d v="1899-12-30T00:00:00"/>
    <d v="1899-12-30T00:23:11"/>
    <d v="1899-12-30T00:00:00"/>
    <d v="1899-12-30T00:43:55"/>
    <d v="1899-12-30T00:00:00"/>
    <d v="1899-12-30T00:10:53"/>
    <n v="0"/>
    <d v="1899-12-30T00:08:50"/>
    <m/>
    <m/>
    <m/>
    <m/>
    <m/>
    <d v="1899-12-31T01:28:42"/>
    <n v="22.333333333333332"/>
    <n v="0.66666666666666663"/>
    <d v="1899-12-30T01:27:48"/>
    <d v="1899-12-30T01:00:46"/>
    <d v="1899-12-30T00:00:00"/>
    <d v="1899-12-30T00:04:39"/>
    <d v="1899-12-30T00:00:00"/>
    <d v="1899-12-30T00:07:44"/>
    <d v="1899-12-30T00:00:00"/>
    <d v="1899-12-30T00:14:38"/>
    <d v="1899-12-30T00:00:00"/>
    <d v="1899-12-30T00:03:38"/>
    <d v="1899-12-30T08:29:34"/>
  </r>
  <r>
    <x v="26"/>
    <n v="5"/>
    <x v="8"/>
    <n v="33"/>
    <n v="19"/>
    <n v="52"/>
    <d v="1899-12-30T07:37:12"/>
    <d v="1899-12-30T05:09:48"/>
    <d v="1899-12-30T01:10:43"/>
    <d v="1899-12-30T01:16:46"/>
    <d v="1899-12-30T01:05:40"/>
    <d v="1899-12-30T00:00:00"/>
    <d v="1899-12-30T00:53:23"/>
    <d v="1899-12-30T00:56:47"/>
    <d v="1899-12-30T00:00:00"/>
    <d v="1899-12-30T00:06:16"/>
    <n v="0"/>
    <d v="1899-12-30T00:06:55"/>
    <m/>
    <m/>
    <m/>
    <m/>
    <m/>
    <d v="1899-12-31T18:34:42"/>
    <n v="6.6"/>
    <n v="3.8"/>
    <d v="1899-12-30T01:31:26"/>
    <d v="1899-12-30T01:01:58"/>
    <d v="1899-12-30T00:14:09"/>
    <d v="1899-12-30T00:15:21"/>
    <d v="1899-12-30T00:13:08"/>
    <d v="1899-12-30T00:00:00"/>
    <d v="1899-12-30T00:10:41"/>
    <d v="1899-12-30T00:11:21"/>
    <d v="1899-12-30T00:00:00"/>
    <d v="1899-12-30T00:01:15"/>
    <d v="1899-12-30T08:30:56"/>
  </r>
  <r>
    <x v="27"/>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7"/>
    <m/>
    <x v="5"/>
    <n v="24"/>
    <n v="15"/>
    <n v="39"/>
    <d v="1899-12-30T14:50:38"/>
    <d v="1899-12-30T04:00:55"/>
    <d v="1899-12-30T00:00:00"/>
    <d v="1899-12-30T00:29:31"/>
    <d v="1899-12-30T00:00:00"/>
    <d v="1899-12-30T09:18:43"/>
    <d v="1899-12-30T00:00:00"/>
    <d v="1899-12-30T00:00:00"/>
    <d v="1899-12-30T01:01:29"/>
    <d v="1899-12-30T00:08:40"/>
    <n v="0"/>
    <d v="1899-12-30T00:07:35"/>
    <m/>
    <m/>
    <m/>
    <m/>
    <m/>
    <d v="1899-12-31T10:18:03"/>
    <e v="#DIV/0!"/>
    <e v="#DIV/0!"/>
    <e v="#DIV/0!"/>
    <e v="#DIV/0!"/>
    <e v="#DIV/0!"/>
    <e v="#DIV/0!"/>
    <e v="#DIV/0!"/>
    <e v="#DIV/0!"/>
    <e v="#DIV/0!"/>
    <e v="#DIV/0!"/>
    <e v="#DIV/0!"/>
    <e v="#DIV/0!"/>
    <e v="#DIV/0!"/>
  </r>
  <r>
    <x v="27"/>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28"/>
    <m/>
    <x v="1"/>
    <n v="17"/>
    <n v="6"/>
    <n v="23"/>
    <d v="1899-12-31T09:17:17"/>
    <d v="1899-12-30T00:00:00"/>
    <d v="1899-12-30T00:00:00"/>
    <d v="1899-12-30T00:00:00"/>
    <d v="1899-12-30T00:00:00"/>
    <d v="1899-12-30T09:17:17"/>
    <d v="1899-12-30T00:00:00"/>
    <d v="1899-12-30T00:00:00"/>
    <d v="1899-12-30T00:00:00"/>
    <d v="1899-12-30T00:02:08"/>
    <n v="0"/>
    <d v="1899-12-30T00:06:19"/>
    <m/>
    <m/>
    <m/>
    <m/>
    <m/>
    <d v="1899-12-31T11:13:29"/>
    <e v="#DIV/0!"/>
    <e v="#DIV/0!"/>
    <e v="#DIV/0!"/>
    <e v="#DIV/0!"/>
    <e v="#DIV/0!"/>
    <e v="#DIV/0!"/>
    <e v="#DIV/0!"/>
    <e v="#DIV/0!"/>
    <e v="#DIV/0!"/>
    <e v="#DIV/0!"/>
    <e v="#DIV/0!"/>
    <e v="#DIV/0!"/>
    <e v="#DIV/0!"/>
  </r>
  <r>
    <x v="29"/>
    <m/>
    <x v="3"/>
    <n v="20"/>
    <n v="9"/>
    <n v="29"/>
    <d v="1899-12-30T18:20:10"/>
    <d v="1899-12-30T04:02:12"/>
    <d v="1899-12-30T00:43:03"/>
    <d v="1899-12-30T01:25:24"/>
    <d v="1899-12-30T00:19:18"/>
    <d v="1899-12-30T10:53:20"/>
    <d v="1899-12-30T00:00:00"/>
    <d v="1899-12-30T00:00:00"/>
    <d v="1899-12-30T00:56:53"/>
    <d v="1899-12-30T00:02:51"/>
    <n v="0"/>
    <d v="1899-12-30T00:10:22"/>
    <m/>
    <m/>
    <m/>
    <m/>
    <m/>
    <d v="1899-12-31T10:00:55"/>
    <e v="#DIV/0!"/>
    <e v="#DIV/0!"/>
    <e v="#DIV/0!"/>
    <e v="#DIV/0!"/>
    <e v="#DIV/0!"/>
    <e v="#DIV/0!"/>
    <e v="#DIV/0!"/>
    <e v="#DIV/0!"/>
    <e v="#DIV/0!"/>
    <e v="#DIV/0!"/>
    <e v="#DIV/0!"/>
    <e v="#DIV/0!"/>
    <e v="#DIV/0!"/>
  </r>
  <r>
    <x v="29"/>
    <m/>
    <x v="3"/>
    <n v="20"/>
    <n v="6"/>
    <n v="26"/>
    <d v="1899-12-30T13:55:38"/>
    <d v="1899-12-30T05:00:32"/>
    <d v="1899-12-30T00:27:13"/>
    <d v="1899-12-30T01:28:51"/>
    <d v="1899-12-30T01:22:57"/>
    <d v="1899-12-30T05:13:29"/>
    <d v="1899-12-30T00:00:00"/>
    <d v="1899-12-30T00:00:00"/>
    <d v="1899-12-30T00:22:36"/>
    <d v="1899-12-30T00:02:55"/>
    <n v="0"/>
    <d v="1899-12-30T00:08:52"/>
    <m/>
    <m/>
    <m/>
    <m/>
    <m/>
    <d v="1899-12-31T17:54:40"/>
    <e v="#DIV/0!"/>
    <e v="#DIV/0!"/>
    <e v="#DIV/0!"/>
    <e v="#DIV/0!"/>
    <e v="#DIV/0!"/>
    <e v="#DIV/0!"/>
    <e v="#DIV/0!"/>
    <e v="#DIV/0!"/>
    <e v="#DIV/0!"/>
    <e v="#DIV/0!"/>
    <e v="#DIV/0!"/>
    <e v="#DIV/0!"/>
    <e v="#DIV/0!"/>
  </r>
  <r>
    <x v="30"/>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0"/>
    <m/>
    <x v="5"/>
    <n v="46"/>
    <n v="4"/>
    <n v="50"/>
    <d v="1899-12-30T10:33:36"/>
    <d v="1899-12-30T04:58:57"/>
    <d v="1899-12-30T00:00:00"/>
    <d v="1899-12-30T00:43:38"/>
    <d v="1899-12-30T00:30:49"/>
    <d v="1899-12-30T03:21:36"/>
    <d v="1899-12-30T00:00:00"/>
    <d v="1899-12-30T00:00:09"/>
    <d v="1899-12-30T00:58:28"/>
    <d v="1899-12-30T00:24:01"/>
    <n v="0"/>
    <d v="1899-12-30T00:07:54"/>
    <m/>
    <m/>
    <m/>
    <m/>
    <m/>
    <d v="1899-12-31T18:29:57"/>
    <e v="#DIV/0!"/>
    <e v="#DIV/0!"/>
    <e v="#DIV/0!"/>
    <e v="#DIV/0!"/>
    <e v="#DIV/0!"/>
    <e v="#DIV/0!"/>
    <e v="#DIV/0!"/>
    <e v="#DIV/0!"/>
    <e v="#DIV/0!"/>
    <e v="#DIV/0!"/>
    <e v="#DIV/0!"/>
    <e v="#DIV/0!"/>
    <e v="#DIV/0!"/>
  </r>
  <r>
    <x v="30"/>
    <m/>
    <x v="10"/>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1"/>
    <n v="1.5"/>
    <x v="0"/>
    <n v="58"/>
    <n v="0"/>
    <n v="58"/>
    <d v="1899-12-30T04:24:06"/>
    <d v="1899-12-30T02:00:14"/>
    <d v="1899-12-30T01:10:16"/>
    <d v="1899-12-30T01:13:00"/>
    <d v="1899-12-30T00:00:00"/>
    <d v="1899-12-30T00:00:00"/>
    <d v="1899-12-30T00:00:00"/>
    <d v="1899-12-30T00:00:35"/>
    <d v="1899-12-30T00:00:00"/>
    <d v="1899-12-30T00:09:43"/>
    <n v="0"/>
    <d v="1899-12-30T00:03:46"/>
    <m/>
    <m/>
    <m/>
    <m/>
    <m/>
    <d v="1899-12-30T14:49:29"/>
    <n v="38.666666666666664"/>
    <n v="0"/>
    <d v="1899-12-30T02:56:04"/>
    <d v="1899-12-30T01:20:09"/>
    <d v="1899-12-30T00:46:51"/>
    <d v="1899-12-30T00:48:40"/>
    <d v="1899-12-30T00:00:00"/>
    <d v="1899-12-30T00:00:00"/>
    <d v="1899-12-30T00:00:00"/>
    <d v="1899-12-30T00:00:23"/>
    <d v="1899-12-30T00:00:00"/>
    <d v="1899-12-30T00:06:29"/>
    <d v="1899-12-30T09:52:59"/>
  </r>
  <r>
    <x v="31"/>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1"/>
    <n v="4"/>
    <x v="2"/>
    <n v="42"/>
    <n v="3"/>
    <n v="45"/>
    <d v="1899-12-30T06:39:36"/>
    <d v="1899-12-30T03:56:10"/>
    <d v="1899-12-30T00:55:52"/>
    <d v="1899-12-30T01:07:49"/>
    <d v="1899-12-30T00:21:10"/>
    <d v="1899-12-30T00:00:00"/>
    <d v="1899-12-30T00:00:00"/>
    <d v="1899-12-30T00:18:35"/>
    <d v="1899-12-30T00:00:00"/>
    <d v="1899-12-30T00:07:10"/>
    <n v="0"/>
    <d v="1899-12-30T00:05:23"/>
    <m/>
    <m/>
    <m/>
    <m/>
    <m/>
    <d v="1899-12-31T11:38:33"/>
    <n v="10.5"/>
    <n v="0.75"/>
    <d v="1899-12-30T01:39:54"/>
    <d v="1899-12-30T00:59:02"/>
    <d v="1899-12-30T00:13:58"/>
    <d v="1899-12-30T00:16:57"/>
    <d v="1899-12-30T00:05:18"/>
    <d v="1899-12-30T00:00:00"/>
    <d v="1899-12-30T00:00:00"/>
    <d v="1899-12-30T00:04:39"/>
    <d v="1899-12-30T00:00:00"/>
    <d v="1899-12-30T00:01:47"/>
    <d v="1899-12-30T08:54:38"/>
  </r>
  <r>
    <x v="31"/>
    <m/>
    <x v="3"/>
    <n v="30"/>
    <n v="12"/>
    <n v="42"/>
    <d v="1899-12-30T11:57:07"/>
    <d v="1899-12-30T04:11:17"/>
    <d v="1899-12-30T00:05:02"/>
    <d v="1899-12-30T01:08:59"/>
    <d v="1899-12-30T00:17:17"/>
    <d v="1899-12-30T03:31:32"/>
    <d v="1899-12-30T00:00:00"/>
    <d v="1899-12-30T01:51:01"/>
    <d v="1899-12-30T00:51:59"/>
    <d v="1899-12-30T00:05:48"/>
    <n v="0"/>
    <d v="1899-12-30T00:08:03"/>
    <m/>
    <m/>
    <m/>
    <m/>
    <m/>
    <d v="1899-12-31T10:09:16"/>
    <e v="#DIV/0!"/>
    <e v="#DIV/0!"/>
    <e v="#DIV/0!"/>
    <e v="#DIV/0!"/>
    <e v="#DIV/0!"/>
    <e v="#DIV/0!"/>
    <e v="#DIV/0!"/>
    <e v="#DIV/0!"/>
    <e v="#DIV/0!"/>
    <e v="#DIV/0!"/>
    <e v="#DIV/0!"/>
    <e v="#DIV/0!"/>
    <e v="#DIV/0!"/>
  </r>
  <r>
    <x v="31"/>
    <m/>
    <x v="5"/>
    <n v="14"/>
    <n v="20"/>
    <n v="34"/>
    <d v="1899-12-30T08:59:43"/>
    <d v="1899-12-30T04:00:20"/>
    <d v="1899-12-30T00:00:00"/>
    <d v="1899-12-30T00:20:18"/>
    <d v="1899-12-30T00:00:00"/>
    <d v="1899-12-30T03:26:21"/>
    <d v="1899-12-30T00:00:00"/>
    <d v="1899-12-30T00:00:00"/>
    <d v="1899-12-30T01:12:43"/>
    <d v="1899-12-30T00:02:56"/>
    <n v="0"/>
    <d v="1899-12-30T00:08:02"/>
    <m/>
    <m/>
    <m/>
    <m/>
    <m/>
    <d v="1899-12-31T10:06:14"/>
    <e v="#DIV/0!"/>
    <e v="#DIV/0!"/>
    <e v="#DIV/0!"/>
    <e v="#DIV/0!"/>
    <e v="#DIV/0!"/>
    <e v="#DIV/0!"/>
    <e v="#DIV/0!"/>
    <e v="#DIV/0!"/>
    <e v="#DIV/0!"/>
    <e v="#DIV/0!"/>
    <e v="#DIV/0!"/>
    <e v="#DIV/0!"/>
    <e v="#DIV/0!"/>
  </r>
  <r>
    <x v="31"/>
    <n v="0"/>
    <x v="9"/>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1"/>
    <m/>
    <x v="10"/>
    <n v="21"/>
    <n v="7"/>
    <n v="28"/>
    <d v="1899-12-30T05:46:02"/>
    <d v="1899-12-30T02:58:42"/>
    <d v="1899-12-30T00:47:40"/>
    <d v="1899-12-30T00:00:00"/>
    <d v="1899-12-30T00:00:00"/>
    <d v="1899-12-30T01:59:40"/>
    <d v="1899-12-30T00:00:00"/>
    <d v="1899-12-30T00:00:00"/>
    <d v="1899-12-30T00:00:00"/>
    <d v="1899-12-30T00:03:35"/>
    <n v="0"/>
    <d v="1899-12-30T00:07:51"/>
    <m/>
    <m/>
    <m/>
    <m/>
    <m/>
    <d v="1899-12-31T01:29:51"/>
    <e v="#DIV/0!"/>
    <e v="#DIV/0!"/>
    <e v="#DIV/0!"/>
    <e v="#DIV/0!"/>
    <e v="#DIV/0!"/>
    <e v="#DIV/0!"/>
    <e v="#DIV/0!"/>
    <e v="#DIV/0!"/>
    <e v="#DIV/0!"/>
    <e v="#DIV/0!"/>
    <e v="#DIV/0!"/>
    <e v="#DIV/0!"/>
    <e v="#DIV/0!"/>
  </r>
  <r>
    <x v="31"/>
    <n v="4"/>
    <x v="6"/>
    <n v="101"/>
    <n v="6"/>
    <n v="107"/>
    <d v="1899-12-30T05:24:43"/>
    <d v="1899-12-30T03:59:54"/>
    <d v="1899-12-30T00:02:36"/>
    <d v="1899-12-30T00:39:53"/>
    <d v="1899-12-30T00:00:00"/>
    <d v="1899-12-30T00:00:00"/>
    <d v="1899-12-30T00:29:05"/>
    <d v="1899-12-30T00:13:15"/>
    <d v="1899-12-30T00:00:00"/>
    <d v="1899-12-30T00:17:20"/>
    <n v="0"/>
    <d v="1899-12-30T00:05:28"/>
    <m/>
    <m/>
    <m/>
    <m/>
    <m/>
    <d v="1899-12-31T09:58:19"/>
    <n v="25.25"/>
    <n v="1.5"/>
    <d v="1899-12-30T01:21:11"/>
    <d v="1899-12-30T00:59:59"/>
    <d v="1899-12-30T00:00:39"/>
    <d v="1899-12-30T00:09:58"/>
    <d v="1899-12-30T00:00:00"/>
    <d v="1899-12-30T00:00:00"/>
    <d v="1899-12-30T00:07:16"/>
    <d v="1899-12-30T00:03:19"/>
    <d v="1899-12-30T00:00:00"/>
    <d v="1899-12-30T00:04:20"/>
    <d v="1899-12-30T08:29:35"/>
  </r>
  <r>
    <x v="31"/>
    <n v="4"/>
    <x v="7"/>
    <n v="87"/>
    <n v="2"/>
    <n v="89"/>
    <d v="1899-12-30T05:00:49"/>
    <d v="1899-12-30T04:03:39"/>
    <d v="1899-12-30T00:00:09"/>
    <d v="1899-12-30T00:31:15"/>
    <d v="1899-12-30T00:11:40"/>
    <d v="1899-12-30T00:00:00"/>
    <d v="1899-12-30T00:00:00"/>
    <d v="1899-12-30T00:14:07"/>
    <d v="1899-12-30T00:00:00"/>
    <d v="1899-12-30T00:22:54"/>
    <n v="0"/>
    <d v="1899-12-30T00:07:22"/>
    <m/>
    <m/>
    <m/>
    <m/>
    <m/>
    <d v="1899-12-31T09:57:19"/>
    <n v="21.75"/>
    <n v="0.5"/>
    <d v="1899-12-30T01:15:12"/>
    <d v="1899-12-30T01:00:55"/>
    <d v="1899-12-30T00:00:02"/>
    <d v="1899-12-30T00:07:49"/>
    <d v="1899-12-30T00:02:55"/>
    <d v="1899-12-30T00:00:00"/>
    <d v="1899-12-30T00:00:00"/>
    <d v="1899-12-30T00:03:32"/>
    <d v="1899-12-30T00:00:00"/>
    <d v="1899-12-30T00:05:43"/>
    <d v="1899-12-30T08:29:20"/>
  </r>
  <r>
    <x v="31"/>
    <n v="4"/>
    <x v="8"/>
    <n v="93"/>
    <n v="13"/>
    <n v="106"/>
    <d v="1899-12-30T06:26:47"/>
    <d v="1899-12-30T04:47:21"/>
    <d v="1899-12-30T00:21:47"/>
    <d v="1899-12-30T02:14:43"/>
    <d v="1899-12-30T00:00:00"/>
    <d v="1899-12-30T00:31:14"/>
    <d v="1899-12-30T00:42:02"/>
    <d v="1899-12-30T01:15:03"/>
    <d v="1899-12-30T00:00:00"/>
    <d v="1899-12-30T00:30:06"/>
    <n v="0"/>
    <d v="1899-12-30T00:08:03"/>
    <m/>
    <m/>
    <m/>
    <m/>
    <m/>
    <d v="1899-12-31T09:32:50"/>
    <n v="23.25"/>
    <n v="3.25"/>
    <d v="1899-12-30T01:36:42"/>
    <d v="1899-12-30T01:11:50"/>
    <d v="1899-12-30T00:05:27"/>
    <d v="1899-12-30T00:33:41"/>
    <d v="1899-12-30T00:00:00"/>
    <d v="1899-12-30T00:07:48"/>
    <d v="1899-12-30T00:10:30"/>
    <d v="1899-12-30T00:18:46"/>
    <d v="1899-12-30T00:00:00"/>
    <d v="1899-12-30T00:07:31"/>
    <d v="1899-12-30T08:23:13"/>
  </r>
  <r>
    <x v="32"/>
    <n v="5"/>
    <x v="0"/>
    <n v="127"/>
    <n v="8"/>
    <n v="135"/>
    <d v="1899-12-30T12:06:46"/>
    <d v="1899-12-30T05:35:57"/>
    <d v="1899-12-30T05:10:28"/>
    <d v="1899-12-30T01:09:16"/>
    <d v="1899-12-30T00:06:20"/>
    <d v="1899-12-30T00:00:00"/>
    <d v="1899-12-30T00:00:00"/>
    <d v="1899-12-30T00:04:45"/>
    <d v="1899-12-30T00:00:00"/>
    <d v="1899-12-30T00:27:46"/>
    <n v="0"/>
    <d v="1899-12-30T00:04:39"/>
    <m/>
    <m/>
    <m/>
    <m/>
    <m/>
    <d v="1899-12-31T16:13:09"/>
    <n v="25.4"/>
    <n v="1.6"/>
    <d v="1899-12-30T02:25:21"/>
    <d v="1899-12-30T01:07:11"/>
    <d v="1899-12-30T01:02:06"/>
    <d v="1899-12-30T00:13:51"/>
    <d v="1899-12-30T00:01:16"/>
    <d v="1899-12-30T00:00:00"/>
    <d v="1899-12-30T00:00:00"/>
    <d v="1899-12-30T00:00:57"/>
    <d v="1899-12-30T00:00:00"/>
    <d v="1899-12-30T00:05:33"/>
    <d v="1899-12-30T08:02:38"/>
  </r>
  <r>
    <x v="32"/>
    <m/>
    <x v="1"/>
    <n v="0"/>
    <n v="2"/>
    <n v="2"/>
    <d v="1899-12-30T00:00:35"/>
    <d v="1899-12-30T00:00:00"/>
    <d v="1899-12-30T00:00:00"/>
    <d v="1899-12-30T00:00:00"/>
    <d v="1899-12-30T00:00:00"/>
    <d v="1899-12-30T00:00:35"/>
    <d v="1899-12-30T00:00:00"/>
    <d v="1899-12-30T00:00:00"/>
    <d v="1899-12-30T00:00:00"/>
    <d v="1899-12-30T00:00:00"/>
    <n v="0"/>
    <e v="#DIV/0!"/>
    <m/>
    <m/>
    <m/>
    <m/>
    <m/>
    <d v="1899-12-30T00:01:00"/>
    <e v="#DIV/0!"/>
    <e v="#DIV/0!"/>
    <e v="#DIV/0!"/>
    <e v="#DIV/0!"/>
    <e v="#DIV/0!"/>
    <e v="#DIV/0!"/>
    <e v="#DIV/0!"/>
    <e v="#DIV/0!"/>
    <e v="#DIV/0!"/>
    <e v="#DIV/0!"/>
    <e v="#DIV/0!"/>
    <e v="#DIV/0!"/>
    <e v="#DIV/0!"/>
  </r>
  <r>
    <x v="32"/>
    <n v="2"/>
    <x v="11"/>
    <n v="46"/>
    <n v="7"/>
    <n v="53"/>
    <d v="1899-12-30T02:50:47"/>
    <d v="1899-12-30T01:59:23"/>
    <d v="1899-12-30T00:15:16"/>
    <d v="1899-12-30T00:06:03"/>
    <d v="1899-12-30T00:00:00"/>
    <d v="1899-12-30T00:00:00"/>
    <d v="1899-12-30T00:00:00"/>
    <d v="1899-12-30T00:29:48"/>
    <d v="1899-12-30T00:00:00"/>
    <d v="1899-12-30T00:07:39"/>
    <n v="1"/>
    <d v="1899-12-30T00:05:56"/>
    <m/>
    <m/>
    <m/>
    <m/>
    <m/>
    <d v="1899-12-30T16:01:21"/>
    <n v="23"/>
    <n v="3.5"/>
    <d v="1899-12-30T01:25:23"/>
    <d v="1899-12-30T00:59:42"/>
    <d v="1899-12-30T00:07:38"/>
    <d v="1899-12-30T00:03:02"/>
    <d v="1899-12-30T00:00:00"/>
    <d v="1899-12-30T00:00:00"/>
    <d v="1899-12-30T00:00:00"/>
    <d v="1899-12-30T00:14:54"/>
    <d v="1899-12-30T00:00:00"/>
    <d v="1899-12-30T00:03:50"/>
    <d v="1899-12-30T08:00:40"/>
  </r>
  <r>
    <x v="32"/>
    <m/>
    <x v="3"/>
    <n v="19"/>
    <n v="21"/>
    <n v="40"/>
    <d v="1899-12-30T13:44:58"/>
    <d v="1899-12-30T05:23:00"/>
    <d v="1899-12-30T00:06:55"/>
    <d v="1899-12-30T01:41:31"/>
    <d v="1899-12-30T01:07:58"/>
    <d v="1899-12-30T05:25:26"/>
    <d v="1899-12-30T00:00:00"/>
    <d v="1899-12-30T00:00:00"/>
    <d v="1899-12-30T00:00:00"/>
    <d v="1899-12-30T00:10:15"/>
    <n v="1"/>
    <d v="1899-12-30T00:08:51"/>
    <m/>
    <m/>
    <m/>
    <m/>
    <m/>
    <d v="1899-12-31T16:50:35"/>
    <e v="#DIV/0!"/>
    <e v="#DIV/0!"/>
    <e v="#DIV/0!"/>
    <e v="#DIV/0!"/>
    <e v="#DIV/0!"/>
    <e v="#DIV/0!"/>
    <e v="#DIV/0!"/>
    <e v="#DIV/0!"/>
    <e v="#DIV/0!"/>
    <e v="#DIV/0!"/>
    <e v="#DIV/0!"/>
    <e v="#DIV/0!"/>
    <e v="#DIV/0!"/>
  </r>
  <r>
    <x v="32"/>
    <m/>
    <x v="5"/>
    <n v="35"/>
    <n v="28"/>
    <n v="63"/>
    <d v="1899-12-30T14:01:41"/>
    <d v="1899-12-30T05:01:06"/>
    <d v="1899-12-30T00:00:00"/>
    <d v="1899-12-30T00:56:10"/>
    <d v="1899-12-30T00:30:49"/>
    <d v="1899-12-30T06:06:20"/>
    <d v="1899-12-30T00:00:00"/>
    <d v="1899-12-30T00:00:00"/>
    <d v="1899-12-30T01:27:16"/>
    <d v="1899-12-30T00:08:50"/>
    <n v="0"/>
    <d v="1899-12-30T00:07:39"/>
    <m/>
    <m/>
    <m/>
    <m/>
    <m/>
    <d v="1899-12-31T18:15:50"/>
    <e v="#DIV/0!"/>
    <e v="#DIV/0!"/>
    <e v="#DIV/0!"/>
    <e v="#DIV/0!"/>
    <e v="#DIV/0!"/>
    <e v="#DIV/0!"/>
    <e v="#DIV/0!"/>
    <e v="#DIV/0!"/>
    <e v="#DIV/0!"/>
    <e v="#DIV/0!"/>
    <e v="#DIV/0!"/>
    <e v="#DIV/0!"/>
    <e v="#DIV/0!"/>
  </r>
  <r>
    <x v="32"/>
    <n v="5"/>
    <x v="9"/>
    <n v="30"/>
    <n v="10"/>
    <n v="40"/>
    <d v="1899-12-30T07:22:13"/>
    <d v="1899-12-30T05:02:07"/>
    <d v="1899-12-30T00:00:00"/>
    <d v="1899-12-30T00:06:12"/>
    <d v="1899-12-30T00:26:56"/>
    <d v="1899-12-30T00:00:00"/>
    <d v="1899-12-30T01:47:00"/>
    <d v="1899-12-30T00:00:00"/>
    <d v="1899-12-30T00:00:00"/>
    <d v="1899-12-30T00:04:57"/>
    <n v="0"/>
    <d v="1899-12-30T00:10:25"/>
    <m/>
    <m/>
    <m/>
    <m/>
    <m/>
    <d v="1899-12-31T18:45:48"/>
    <n v="6"/>
    <n v="2"/>
    <d v="1899-12-30T01:28:27"/>
    <d v="1899-12-30T01:00:25"/>
    <d v="1899-12-30T00:00:00"/>
    <d v="1899-12-30T00:01:14"/>
    <d v="1899-12-30T00:05:23"/>
    <d v="1899-12-30T00:00:00"/>
    <d v="1899-12-30T00:21:24"/>
    <d v="1899-12-30T00:00:00"/>
    <d v="1899-12-30T00:00:00"/>
    <d v="1899-12-30T00:00:59"/>
    <d v="1899-12-30T08:33:10"/>
  </r>
  <r>
    <x v="32"/>
    <m/>
    <x v="10"/>
    <n v="9"/>
    <n v="17"/>
    <n v="26"/>
    <d v="1899-12-30T07:20:21"/>
    <d v="1899-12-30T04:55:29"/>
    <d v="1899-12-30T00:39:27"/>
    <d v="1899-12-30T00:00:00"/>
    <d v="1899-12-30T00:16:42"/>
    <d v="1899-12-30T01:28:42"/>
    <d v="1899-12-30T00:00:00"/>
    <d v="1899-12-30T00:00:00"/>
    <d v="1899-12-30T00:00:00"/>
    <d v="1899-12-30T00:01:20"/>
    <n v="0"/>
    <d v="1899-12-30T00:06:43"/>
    <m/>
    <m/>
    <m/>
    <m/>
    <m/>
    <d v="1899-12-31T18:35:17"/>
    <e v="#DIV/0!"/>
    <e v="#DIV/0!"/>
    <e v="#DIV/0!"/>
    <e v="#DIV/0!"/>
    <e v="#DIV/0!"/>
    <e v="#DIV/0!"/>
    <e v="#DIV/0!"/>
    <e v="#DIV/0!"/>
    <e v="#DIV/0!"/>
    <e v="#DIV/0!"/>
    <e v="#DIV/0!"/>
    <e v="#DIV/0!"/>
    <e v="#DIV/0!"/>
  </r>
  <r>
    <x v="32"/>
    <n v="5"/>
    <x v="6"/>
    <n v="78"/>
    <n v="16"/>
    <n v="94"/>
    <d v="1899-12-30T06:54:35"/>
    <d v="1899-12-30T05:00:32"/>
    <d v="1899-12-30T00:02:53"/>
    <d v="1899-12-30T00:48:06"/>
    <d v="1899-12-30T00:00:00"/>
    <d v="1899-12-30T00:03:45"/>
    <d v="1899-12-30T00:12:06"/>
    <d v="1899-12-30T00:47:14"/>
    <d v="1899-12-30T00:00:00"/>
    <d v="1899-12-30T00:13:53"/>
    <n v="0"/>
    <d v="1899-12-30T00:06:58"/>
    <m/>
    <m/>
    <m/>
    <m/>
    <m/>
    <d v="1899-12-31T18:28:39"/>
    <n v="15.6"/>
    <n v="3.2"/>
    <d v="1899-12-30T01:22:55"/>
    <d v="1899-12-30T01:00:06"/>
    <d v="1899-12-30T00:00:35"/>
    <d v="1899-12-30T00:09:37"/>
    <d v="1899-12-30T00:00:00"/>
    <d v="1899-12-30T00:00:45"/>
    <d v="1899-12-30T00:02:25"/>
    <d v="1899-12-30T00:09:27"/>
    <d v="1899-12-30T00:00:00"/>
    <d v="1899-12-30T00:02:47"/>
    <d v="1899-12-30T08:29:44"/>
  </r>
  <r>
    <x v="32"/>
    <n v="5"/>
    <x v="7"/>
    <n v="86"/>
    <n v="6"/>
    <n v="92"/>
    <d v="1899-12-30T07:19:29"/>
    <d v="1899-12-30T05:04:25"/>
    <d v="1899-12-30T00:00:00"/>
    <d v="1899-12-30T00:40:19"/>
    <d v="1899-12-30T00:14:41"/>
    <d v="1899-12-30T00:39:19"/>
    <d v="1899-12-30T00:00:00"/>
    <d v="1899-12-30T00:40:45"/>
    <d v="1899-12-30T00:00:00"/>
    <d v="1899-12-30T00:20:17"/>
    <n v="0"/>
    <d v="1899-12-30T00:08:13"/>
    <m/>
    <m/>
    <m/>
    <m/>
    <m/>
    <d v="1899-12-31T18:25:55"/>
    <n v="17.2"/>
    <n v="1.2"/>
    <d v="1899-12-30T01:27:54"/>
    <d v="1899-12-30T01:00:53"/>
    <d v="1899-12-30T00:00:00"/>
    <d v="1899-12-30T00:08:04"/>
    <d v="1899-12-30T00:02:56"/>
    <d v="1899-12-30T00:07:52"/>
    <d v="1899-12-30T00:00:00"/>
    <d v="1899-12-30T00:08:09"/>
    <d v="1899-12-30T00:00:00"/>
    <d v="1899-12-30T00:04:03"/>
    <d v="1899-12-30T08:29:11"/>
  </r>
  <r>
    <x v="32"/>
    <n v="5"/>
    <x v="8"/>
    <n v="104"/>
    <n v="26"/>
    <n v="130"/>
    <d v="1899-12-30T09:04:36"/>
    <d v="1899-12-30T09:02:20"/>
    <d v="1899-12-30T00:19:21"/>
    <d v="1899-12-30T03:46:53"/>
    <d v="1899-12-30T00:00:00"/>
    <d v="1899-12-30T01:14:08"/>
    <d v="1899-12-30T00:12:58"/>
    <d v="1899-12-30T03:35:44"/>
    <d v="1899-12-30T00:00:00"/>
    <d v="1899-12-30T00:17:14"/>
    <n v="0"/>
    <d v="1899-12-30T00:06:58"/>
    <m/>
    <m/>
    <m/>
    <m/>
    <m/>
    <d v="1899-12-31T18:41:54"/>
    <n v="20.8"/>
    <n v="5.2"/>
    <d v="1899-12-30T01:48:55"/>
    <d v="1899-12-30T01:48:28"/>
    <d v="1899-12-30T00:03:52"/>
    <d v="1899-12-30T00:45:23"/>
    <d v="1899-12-30T00:00:00"/>
    <d v="1899-12-30T00:14:50"/>
    <d v="1899-12-30T00:02:36"/>
    <d v="1899-12-30T00:43:09"/>
    <d v="1899-12-30T00:00:00"/>
    <d v="1899-12-30T00:03:27"/>
    <d v="1899-12-30T08:32:23"/>
  </r>
  <r>
    <x v="33"/>
    <m/>
    <x v="1"/>
    <n v="4"/>
    <n v="2"/>
    <n v="6"/>
    <d v="1899-12-30T07:30:17"/>
    <d v="1899-12-30T00:00:00"/>
    <d v="1899-12-30T00:00:00"/>
    <d v="1899-12-30T00:00:00"/>
    <d v="1899-12-30T00:00:00"/>
    <d v="1899-12-30T07:30:17"/>
    <d v="1899-12-30T00:00:00"/>
    <d v="1899-12-30T00:00:00"/>
    <d v="1899-12-30T00:00:00"/>
    <d v="1899-12-30T00:00:36"/>
    <n v="0"/>
    <d v="1899-12-30T00:04:30"/>
    <m/>
    <m/>
    <m/>
    <m/>
    <m/>
    <d v="1899-12-30T07:49:35"/>
    <e v="#DIV/0!"/>
    <e v="#DIV/0!"/>
    <e v="#DIV/0!"/>
    <e v="#DIV/0!"/>
    <e v="#DIV/0!"/>
    <e v="#DIV/0!"/>
    <e v="#DIV/0!"/>
    <e v="#DIV/0!"/>
    <e v="#DIV/0!"/>
    <e v="#DIV/0!"/>
    <e v="#DIV/0!"/>
    <e v="#DIV/0!"/>
    <e v="#DIV/0!"/>
  </r>
  <r>
    <x v="33"/>
    <n v="5"/>
    <x v="11"/>
    <n v="54"/>
    <n v="18"/>
    <n v="72"/>
    <d v="1899-12-30T07:41:23"/>
    <d v="1899-12-30T04:56:47"/>
    <d v="1899-12-30T01:30:09"/>
    <d v="1899-12-30T00:21:27"/>
    <d v="1899-12-30T00:24:29"/>
    <d v="1899-12-30T00:00:00"/>
    <d v="1899-12-30T00:25:47"/>
    <d v="1899-12-30T00:02:44"/>
    <d v="1899-12-30T00:00:00"/>
    <d v="1899-12-30T00:08:06"/>
    <n v="0"/>
    <d v="1899-12-30T00:06:00"/>
    <m/>
    <m/>
    <m/>
    <m/>
    <m/>
    <d v="1899-12-31T17:07:18"/>
    <n v="10.8"/>
    <n v="3.6"/>
    <d v="1899-12-30T01:32:17"/>
    <d v="1899-12-30T00:59:21"/>
    <d v="1899-12-30T00:18:02"/>
    <d v="1899-12-30T00:04:17"/>
    <d v="1899-12-30T00:04:54"/>
    <d v="1899-12-30T00:00:00"/>
    <d v="1899-12-30T00:05:09"/>
    <d v="1899-12-30T00:00:33"/>
    <d v="1899-12-30T00:00:00"/>
    <d v="1899-12-30T00:01:37"/>
    <d v="1899-12-30T08:13:28"/>
  </r>
  <r>
    <x v="33"/>
    <m/>
    <x v="3"/>
    <n v="27"/>
    <n v="8"/>
    <n v="35"/>
    <d v="1899-12-30T11:48:03"/>
    <d v="1899-12-30T04:00:29"/>
    <d v="1899-12-30T00:01:09"/>
    <d v="1899-12-30T01:24:06"/>
    <d v="1899-12-30T02:58:08"/>
    <d v="1899-12-30T03:10:05"/>
    <d v="1899-12-30T00:00:00"/>
    <d v="1899-12-30T00:00:00"/>
    <d v="1899-12-30T00:14:07"/>
    <d v="1899-12-30T00:04:13"/>
    <n v="0"/>
    <d v="1899-12-30T00:07:06"/>
    <m/>
    <m/>
    <m/>
    <m/>
    <m/>
    <d v="1899-12-31T09:40:45"/>
    <e v="#DIV/0!"/>
    <e v="#DIV/0!"/>
    <e v="#DIV/0!"/>
    <e v="#DIV/0!"/>
    <e v="#DIV/0!"/>
    <e v="#DIV/0!"/>
    <e v="#DIV/0!"/>
    <e v="#DIV/0!"/>
    <e v="#DIV/0!"/>
    <e v="#DIV/0!"/>
    <e v="#DIV/0!"/>
    <e v="#DIV/0!"/>
    <e v="#DIV/0!"/>
  </r>
  <r>
    <x v="33"/>
    <m/>
    <x v="5"/>
    <n v="20"/>
    <n v="23"/>
    <n v="43"/>
    <d v="1899-12-30T10:23:05"/>
    <d v="1899-12-30T05:01:58"/>
    <d v="1899-12-30T00:00:00"/>
    <d v="1899-12-30T00:29:23"/>
    <d v="1899-12-30T00:57:19"/>
    <d v="1899-12-30T03:06:20"/>
    <d v="1899-12-30T00:00:00"/>
    <d v="1899-12-30T00:00:00"/>
    <d v="1899-12-30T00:48:06"/>
    <d v="1899-12-30T00:03:44"/>
    <n v="0"/>
    <d v="1899-12-30T00:06:39"/>
    <m/>
    <m/>
    <m/>
    <m/>
    <m/>
    <d v="1899-12-31T18:41:02"/>
    <e v="#DIV/0!"/>
    <e v="#DIV/0!"/>
    <e v="#DIV/0!"/>
    <e v="#DIV/0!"/>
    <e v="#DIV/0!"/>
    <e v="#DIV/0!"/>
    <e v="#DIV/0!"/>
    <e v="#DIV/0!"/>
    <e v="#DIV/0!"/>
    <e v="#DIV/0!"/>
    <e v="#DIV/0!"/>
    <e v="#DIV/0!"/>
    <e v="#DIV/0!"/>
  </r>
  <r>
    <x v="33"/>
    <n v="5"/>
    <x v="9"/>
    <n v="77"/>
    <n v="19"/>
    <n v="96"/>
    <d v="1899-12-30T06:44:30"/>
    <d v="1899-12-30T05:07:26"/>
    <d v="1899-12-30T00:02:53"/>
    <d v="1899-12-30T00:14:50"/>
    <d v="1899-12-30T00:00:00"/>
    <d v="1899-12-30T00:16:25"/>
    <d v="1899-12-30T00:09:56"/>
    <d v="1899-12-30T00:53:00"/>
    <d v="1899-12-30T00:00:00"/>
    <d v="1899-12-30T00:12:58"/>
    <n v="0"/>
    <d v="1899-12-30T00:09:25"/>
    <m/>
    <m/>
    <m/>
    <m/>
    <m/>
    <d v="1899-12-31T18:00:35"/>
    <n v="15.4"/>
    <n v="3.8"/>
    <d v="1899-12-30T01:20:54"/>
    <d v="1899-12-30T01:01:29"/>
    <d v="1899-12-30T00:00:35"/>
    <d v="1899-12-30T00:02:58"/>
    <d v="1899-12-30T00:00:00"/>
    <d v="1899-12-30T00:03:17"/>
    <d v="1899-12-30T00:01:59"/>
    <d v="1899-12-30T00:10:36"/>
    <d v="1899-12-30T00:00:00"/>
    <d v="1899-12-30T00:02:36"/>
    <d v="1899-12-30T08:24:07"/>
  </r>
  <r>
    <x v="33"/>
    <m/>
    <x v="10"/>
    <n v="46"/>
    <n v="1"/>
    <n v="47"/>
    <d v="1899-12-30T07:31:35"/>
    <d v="1899-12-30T03:05:28"/>
    <d v="1899-12-30T00:34:08"/>
    <d v="1899-12-30T00:00:00"/>
    <d v="1899-12-30T00:00:00"/>
    <d v="1899-12-30T03:51:59"/>
    <d v="1899-12-30T00:00:00"/>
    <d v="1899-12-30T00:00:00"/>
    <d v="1899-12-30T00:00:00"/>
    <d v="1899-12-30T00:15:35"/>
    <n v="0"/>
    <d v="1899-12-30T00:06:38"/>
    <m/>
    <m/>
    <m/>
    <m/>
    <m/>
    <d v="1899-12-31T06:33:59"/>
    <e v="#DIV/0!"/>
    <e v="#DIV/0!"/>
    <e v="#DIV/0!"/>
    <e v="#DIV/0!"/>
    <e v="#DIV/0!"/>
    <e v="#DIV/0!"/>
    <e v="#DIV/0!"/>
    <e v="#DIV/0!"/>
    <e v="#DIV/0!"/>
    <e v="#DIV/0!"/>
    <e v="#DIV/0!"/>
    <e v="#DIV/0!"/>
    <e v="#DIV/0!"/>
  </r>
  <r>
    <x v="33"/>
    <n v="5"/>
    <x v="6"/>
    <n v="112"/>
    <n v="24"/>
    <n v="136"/>
    <d v="1899-12-30T07:44:50"/>
    <d v="1899-12-30T05:02:15"/>
    <d v="1899-12-30T00:09:56"/>
    <d v="1899-12-30T01:10:51"/>
    <d v="1899-12-30T00:00:00"/>
    <d v="1899-12-30T00:07:29"/>
    <d v="1899-12-30T00:22:36"/>
    <d v="1899-12-30T00:51:42"/>
    <d v="1899-12-30T00:00:00"/>
    <d v="1899-12-30T00:17:16"/>
    <n v="0"/>
    <d v="1899-12-30T00:06:30"/>
    <m/>
    <m/>
    <m/>
    <m/>
    <m/>
    <d v="1899-12-31T17:59:43"/>
    <n v="22.4"/>
    <n v="4.8"/>
    <d v="1899-12-30T01:32:58"/>
    <d v="1899-12-30T01:00:27"/>
    <d v="1899-12-30T00:01:59"/>
    <d v="1899-12-30T00:14:10"/>
    <d v="1899-12-30T00:00:00"/>
    <d v="1899-12-30T00:01:30"/>
    <d v="1899-12-30T00:04:31"/>
    <d v="1899-12-30T00:10:20"/>
    <d v="1899-12-30T00:00:00"/>
    <d v="1899-12-30T00:03:27"/>
    <d v="1899-12-30T08:23:57"/>
  </r>
  <r>
    <x v="33"/>
    <n v="5"/>
    <x v="7"/>
    <n v="113"/>
    <n v="4"/>
    <n v="117"/>
    <d v="1899-12-30T07:10:16"/>
    <d v="1899-12-30T05:02:50"/>
    <d v="1899-12-30T00:00:00"/>
    <d v="1899-12-30T00:48:40"/>
    <d v="1899-12-30T00:12:32"/>
    <d v="1899-12-30T00:15:50"/>
    <d v="1899-12-30T00:00:00"/>
    <d v="1899-12-30T00:50:24"/>
    <d v="1899-12-30T00:00:00"/>
    <d v="1899-12-30T00:23:09"/>
    <n v="0"/>
    <d v="1899-12-30T00:07:30"/>
    <m/>
    <m/>
    <m/>
    <m/>
    <m/>
    <d v="1899-12-31T18:26:12"/>
    <n v="22.6"/>
    <n v="0.8"/>
    <d v="1899-12-30T01:26:03"/>
    <d v="1899-12-30T01:00:34"/>
    <d v="1899-12-30T00:00:00"/>
    <d v="1899-12-30T00:09:44"/>
    <d v="1899-12-30T00:02:30"/>
    <d v="1899-12-30T00:03:10"/>
    <d v="1899-12-30T00:00:00"/>
    <d v="1899-12-30T00:10:05"/>
    <d v="1899-12-30T00:00:00"/>
    <d v="1899-12-30T00:04:38"/>
    <d v="1899-12-30T08:29:14"/>
  </r>
  <r>
    <x v="33"/>
    <n v="5"/>
    <x v="8"/>
    <n v="123"/>
    <n v="27"/>
    <n v="150"/>
    <d v="1899-12-30T08:29:28"/>
    <d v="1899-12-30T05:01:24"/>
    <d v="1899-12-30T00:23:37"/>
    <d v="1899-12-30T01:20:04"/>
    <d v="1899-12-30T00:00:00"/>
    <d v="1899-12-30T00:53:17"/>
    <d v="1899-12-30T00:00:00"/>
    <d v="1899-12-30T00:51:07"/>
    <d v="1899-12-30T00:00:00"/>
    <d v="1899-12-30T00:43:25"/>
    <n v="0"/>
    <d v="1899-12-30T00:06:43"/>
    <m/>
    <m/>
    <m/>
    <m/>
    <m/>
    <d v="1899-12-31T18:26:38"/>
    <n v="24.6"/>
    <n v="5.4"/>
    <d v="1899-12-30T01:41:54"/>
    <d v="1899-12-30T01:00:17"/>
    <d v="1899-12-30T00:04:43"/>
    <d v="1899-12-30T00:16:01"/>
    <d v="1899-12-30T00:00:00"/>
    <d v="1899-12-30T00:10:39"/>
    <d v="1899-12-30T00:00:00"/>
    <d v="1899-12-30T00:10:13"/>
    <d v="1899-12-30T00:00:00"/>
    <d v="1899-12-30T00:08:41"/>
    <d v="1899-12-30T08:29:20"/>
  </r>
  <r>
    <x v="30"/>
    <m/>
    <x v="1"/>
    <n v="23"/>
    <n v="0"/>
    <n v="23"/>
    <d v="1899-12-30T15:00:35"/>
    <d v="1899-12-30T00:00:00"/>
    <d v="1899-12-30T00:00:00"/>
    <d v="1899-12-30T00:00:00"/>
    <d v="1899-12-30T00:00:00"/>
    <d v="1899-12-30T03:42:46"/>
    <d v="1899-12-30T11:17:48"/>
    <d v="1899-12-30T00:00:00"/>
    <d v="1899-12-30T00:00:00"/>
    <d v="1899-12-30T00:33:53"/>
    <n v="0"/>
    <d v="1899-12-30T00:05:01"/>
    <m/>
    <m/>
    <m/>
    <m/>
    <m/>
    <d v="1899-12-30T19:53:11"/>
    <e v="#DIV/0!"/>
    <e v="#DIV/0!"/>
    <e v="#DIV/0!"/>
    <e v="#DIV/0!"/>
    <e v="#DIV/0!"/>
    <e v="#DIV/0!"/>
    <e v="#DIV/0!"/>
    <e v="#DIV/0!"/>
    <e v="#DIV/0!"/>
    <e v="#DIV/0!"/>
    <e v="#DIV/0!"/>
    <e v="#DIV/0!"/>
    <e v="#DIV/0!"/>
  </r>
  <r>
    <x v="34"/>
    <n v="2"/>
    <x v="11"/>
    <n v="57"/>
    <n v="9"/>
    <n v="66"/>
    <d v="1899-12-30T03:18:26"/>
    <d v="1899-12-30T02:01:32"/>
    <d v="1899-12-30T00:41:02"/>
    <d v="1899-12-30T00:11:48"/>
    <d v="1899-12-30T00:05:20"/>
    <d v="1899-12-30T00:00:00"/>
    <d v="1899-12-30T00:00:00"/>
    <d v="1899-12-30T00:18:43"/>
    <d v="1899-12-30T00:00:00"/>
    <d v="1899-12-30T00:08:46"/>
    <n v="0"/>
    <d v="1899-12-30T00:05:21"/>
    <m/>
    <m/>
    <m/>
    <m/>
    <m/>
    <d v="1899-12-30T16:58:22"/>
    <n v="28.5"/>
    <n v="4.5"/>
    <d v="1899-12-30T01:39:13"/>
    <d v="1899-12-30T01:00:46"/>
    <d v="1899-12-30T00:20:31"/>
    <d v="1899-12-30T00:05:54"/>
    <d v="1899-12-30T00:02:40"/>
    <d v="1899-12-30T00:00:00"/>
    <d v="1899-12-30T00:00:00"/>
    <d v="1899-12-30T00:09:21"/>
    <d v="1899-12-30T00:00:00"/>
    <d v="1899-12-30T00:04:23"/>
    <d v="1899-12-30T08:29:11"/>
  </r>
  <r>
    <x v="30"/>
    <m/>
    <x v="3"/>
    <n v="49"/>
    <n v="8"/>
    <n v="57"/>
    <d v="1899-12-30T09:31:06"/>
    <d v="1899-12-30T04:02:21"/>
    <d v="1899-12-30T00:17:00"/>
    <d v="1899-12-30T01:35:46"/>
    <d v="1899-12-30T00:00:00"/>
    <d v="1899-12-30T03:36:00"/>
    <d v="1899-12-30T00:00:00"/>
    <d v="1899-12-30T00:00:00"/>
    <d v="1899-12-30T00:00:00"/>
    <d v="1899-12-30T00:35:45"/>
    <n v="0"/>
    <d v="1899-12-30T00:08:04"/>
    <m/>
    <m/>
    <m/>
    <m/>
    <m/>
    <d v="1899-12-31T09:53:25"/>
    <e v="#DIV/0!"/>
    <e v="#DIV/0!"/>
    <e v="#DIV/0!"/>
    <e v="#DIV/0!"/>
    <e v="#DIV/0!"/>
    <e v="#DIV/0!"/>
    <e v="#DIV/0!"/>
    <e v="#DIV/0!"/>
    <e v="#DIV/0!"/>
    <e v="#DIV/0!"/>
    <e v="#DIV/0!"/>
    <e v="#DIV/0!"/>
    <e v="#DIV/0!"/>
  </r>
  <r>
    <x v="30"/>
    <m/>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0"/>
    <m/>
    <x v="12"/>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0"/>
    <m/>
    <x v="10"/>
    <n v="22"/>
    <n v="3"/>
    <n v="25"/>
    <d v="1899-12-30T04:22:57"/>
    <d v="1899-12-30T03:00:52"/>
    <d v="1899-12-30T00:35:00"/>
    <d v="1899-12-30T00:00:00"/>
    <d v="1899-12-30T00:00:00"/>
    <d v="1899-12-30T00:47:05"/>
    <d v="1899-12-30T00:00:00"/>
    <d v="1899-12-30T00:00:00"/>
    <d v="1899-12-30T00:00:00"/>
    <d v="1899-12-30T00:08:56"/>
    <n v="0"/>
    <d v="1899-12-30T00:07:04"/>
    <m/>
    <m/>
    <m/>
    <m/>
    <m/>
    <d v="1899-12-31T01:10:25"/>
    <e v="#DIV/0!"/>
    <e v="#DIV/0!"/>
    <e v="#DIV/0!"/>
    <e v="#DIV/0!"/>
    <e v="#DIV/0!"/>
    <e v="#DIV/0!"/>
    <e v="#DIV/0!"/>
    <e v="#DIV/0!"/>
    <e v="#DIV/0!"/>
    <e v="#DIV/0!"/>
    <e v="#DIV/0!"/>
    <e v="#DIV/0!"/>
    <e v="#DIV/0!"/>
  </r>
  <r>
    <x v="34"/>
    <n v="4"/>
    <x v="6"/>
    <n v="147"/>
    <n v="7"/>
    <n v="154"/>
    <d v="1899-12-30T05:42:43"/>
    <d v="1899-12-30T04:01:12"/>
    <d v="1899-12-30T00:13:58"/>
    <d v="1899-12-30T01:09:07"/>
    <d v="1899-12-30T00:00:00"/>
    <d v="1899-12-30T00:01:44"/>
    <d v="1899-12-30T00:00:00"/>
    <d v="1899-12-30T00:16:42"/>
    <d v="1899-12-30T00:00:00"/>
    <d v="1899-12-30T00:19:54"/>
    <n v="0"/>
    <d v="1899-12-30T00:05:23"/>
    <m/>
    <m/>
    <m/>
    <m/>
    <m/>
    <d v="1899-12-31T10:02:30"/>
    <n v="36.75"/>
    <n v="1.75"/>
    <d v="1899-12-30T01:25:41"/>
    <d v="1899-12-30T01:00:18"/>
    <d v="1899-12-30T00:03:30"/>
    <d v="1899-12-30T00:17:17"/>
    <d v="1899-12-30T00:00:00"/>
    <d v="1899-12-30T00:00:26"/>
    <d v="1899-12-30T00:00:00"/>
    <d v="1899-12-30T00:04:11"/>
    <d v="1899-12-30T00:00:00"/>
    <d v="1899-12-30T00:04:59"/>
    <d v="1899-12-30T08:30:37"/>
  </r>
  <r>
    <x v="34"/>
    <n v="4"/>
    <x v="7"/>
    <n v="85"/>
    <n v="8"/>
    <n v="93"/>
    <d v="1899-12-30T04:49:09"/>
    <d v="1899-12-30T04:02:47"/>
    <d v="1899-12-30T00:02:10"/>
    <d v="1899-12-30T00:22:28"/>
    <d v="1899-12-30T00:17:51"/>
    <d v="1899-12-30T00:03:53"/>
    <d v="1899-12-30T00:00:00"/>
    <d v="1899-12-30T00:00:00"/>
    <d v="1899-12-30T00:00:00"/>
    <d v="1899-12-30T00:14:14"/>
    <n v="0"/>
    <d v="1899-12-30T00:07:20"/>
    <m/>
    <m/>
    <m/>
    <m/>
    <m/>
    <d v="1899-12-31T09:56:36"/>
    <n v="21.25"/>
    <n v="2"/>
    <d v="1899-12-30T01:12:17"/>
    <d v="1899-12-30T01:00:42"/>
    <d v="1899-12-30T00:00:33"/>
    <d v="1899-12-30T00:05:37"/>
    <d v="1899-12-30T00:04:28"/>
    <d v="1899-12-30T00:00:58"/>
    <d v="1899-12-30T00:00:00"/>
    <d v="1899-12-30T00:00:00"/>
    <d v="1899-12-30T00:00:00"/>
    <d v="1899-12-30T00:03:33"/>
    <d v="1899-12-30T08:29:09"/>
  </r>
  <r>
    <x v="34"/>
    <n v="4"/>
    <x v="8"/>
    <n v="75"/>
    <n v="11"/>
    <n v="86"/>
    <d v="1899-12-30T05:24:17"/>
    <d v="1899-12-30T04:01:55"/>
    <d v="1899-12-30T00:08:21"/>
    <d v="1899-12-30T01:14:01"/>
    <d v="1899-12-30T00:00:00"/>
    <d v="1899-12-30T00:00:00"/>
    <d v="1899-12-30T00:00:00"/>
    <d v="1899-12-30T00:00:00"/>
    <d v="1899-12-30T00:00:00"/>
    <d v="1899-12-30T00:19:18"/>
    <n v="0"/>
    <d v="1899-12-30T00:07:37"/>
    <m/>
    <m/>
    <m/>
    <m/>
    <m/>
    <d v="1899-12-31T10:00:37"/>
    <n v="18.75"/>
    <n v="2.75"/>
    <d v="1899-12-30T01:21:04"/>
    <d v="1899-12-30T01:00:29"/>
    <d v="1899-12-30T00:02:05"/>
    <d v="1899-12-30T00:18:30"/>
    <d v="1899-12-30T00:00:00"/>
    <d v="1899-12-30T00:00:00"/>
    <d v="1899-12-30T00:00:00"/>
    <d v="1899-12-30T00:00:00"/>
    <d v="1899-12-30T00:00:00"/>
    <d v="1899-12-30T00:04:50"/>
    <d v="1899-12-30T08:30:09"/>
  </r>
  <r>
    <x v="34"/>
    <n v="4"/>
    <x v="9"/>
    <n v="0"/>
    <n v="0"/>
    <n v="0"/>
    <d v="1899-12-30T00:00:00"/>
    <d v="1899-12-30T00:00:00"/>
    <d v="1899-12-30T00:00:00"/>
    <d v="1899-12-30T00:00:00"/>
    <d v="1899-12-30T00:00:00"/>
    <d v="1899-12-30T00:00:00"/>
    <d v="1899-12-30T00:00:00"/>
    <d v="1899-12-30T00:00:00"/>
    <d v="1899-12-30T00:00:00"/>
    <d v="1899-12-30T00:00:00"/>
    <n v="0"/>
    <e v="#DIV/0!"/>
    <m/>
    <m/>
    <m/>
    <m/>
    <m/>
    <d v="1899-12-30T00:00:00"/>
    <n v="0"/>
    <n v="0"/>
    <d v="1899-12-30T00:00:00"/>
    <d v="1899-12-30T00:00:00"/>
    <d v="1899-12-30T00:00:00"/>
    <d v="1899-12-30T00:00:00"/>
    <d v="1899-12-30T00:00:00"/>
    <d v="1899-12-30T00:00:00"/>
    <d v="1899-12-30T00:00:00"/>
    <d v="1899-12-30T00:00:00"/>
    <d v="1899-12-30T00:00:00"/>
    <d v="1899-12-30T00:00:00"/>
    <d v="1899-12-30T00:00:00"/>
  </r>
  <r>
    <x v="35"/>
    <m/>
    <x v="1"/>
    <n v="0"/>
    <n v="0"/>
    <n v="0"/>
    <d v="1899-12-30T00:03:36"/>
    <d v="1899-12-30T00:00:00"/>
    <d v="1899-12-30T00:00:00"/>
    <d v="1899-12-30T00:00:00"/>
    <d v="1899-12-30T00:00:00"/>
    <d v="1899-12-30T00:03:36"/>
    <d v="1899-12-30T00:00:00"/>
    <d v="1899-12-30T00:00:00"/>
    <d v="1899-12-30T00:00:00"/>
    <d v="1899-12-30T00:00:00"/>
    <n v="0"/>
    <e v="#DIV/0!"/>
    <m/>
    <m/>
    <m/>
    <m/>
    <m/>
    <d v="1899-12-30T00:03:36"/>
    <e v="#DIV/0!"/>
    <e v="#DIV/0!"/>
    <e v="#DIV/0!"/>
    <e v="#DIV/0!"/>
    <e v="#DIV/0!"/>
    <e v="#DIV/0!"/>
    <e v="#DIV/0!"/>
    <e v="#DIV/0!"/>
    <e v="#DIV/0!"/>
    <e v="#DIV/0!"/>
    <e v="#DIV/0!"/>
    <e v="#DIV/0!"/>
    <e v="#DIV/0!"/>
  </r>
  <r>
    <x v="35"/>
    <n v="4"/>
    <x v="11"/>
    <n v="144"/>
    <n v="8"/>
    <n v="152"/>
    <d v="1899-12-30T05:51:39"/>
    <d v="1899-12-30T03:50:15"/>
    <d v="1899-12-30T01:11:43"/>
    <d v="1899-12-30T00:10:39"/>
    <d v="1899-12-30T00:00:00"/>
    <d v="1899-12-30T00:17:17"/>
    <d v="1899-12-30T00:04:11"/>
    <d v="1899-12-30T00:17:34"/>
    <d v="1899-12-30T00:00:00"/>
    <d v="1899-12-30T00:26:10"/>
    <n v="0"/>
    <d v="1899-12-30T00:05:28"/>
    <m/>
    <m/>
    <m/>
    <m/>
    <m/>
    <d v="1899-12-31T10:14:35"/>
    <n v="36"/>
    <n v="2"/>
    <d v="1899-12-30T01:27:55"/>
    <d v="1899-12-30T00:57:34"/>
    <d v="1899-12-30T00:17:56"/>
    <d v="1899-12-30T00:02:40"/>
    <d v="1899-12-30T00:00:00"/>
    <d v="1899-12-30T00:04:19"/>
    <d v="1899-12-30T00:01:03"/>
    <d v="1899-12-30T00:04:24"/>
    <d v="1899-12-30T00:00:00"/>
    <d v="1899-12-30T00:06:32"/>
    <d v="1899-12-30T08:33:39"/>
  </r>
  <r>
    <x v="35"/>
    <m/>
    <x v="3"/>
    <n v="37"/>
    <n v="11"/>
    <n v="48"/>
    <d v="1899-12-30T18:45:13"/>
    <d v="1899-12-30T05:01:24"/>
    <d v="1899-12-30T00:12:40"/>
    <d v="1899-12-30T01:24:14"/>
    <d v="1899-12-30T00:00:00"/>
    <d v="1899-12-30T12:06:55"/>
    <d v="1899-12-30T00:00:00"/>
    <d v="1899-12-30T00:00:00"/>
    <d v="1899-12-30T00:00:00"/>
    <d v="1899-12-30T00:05:55"/>
    <n v="0"/>
    <d v="1899-12-30T00:07:20"/>
    <m/>
    <m/>
    <m/>
    <m/>
    <m/>
    <d v="1899-12-31T18:32:41"/>
    <e v="#DIV/0!"/>
    <e v="#DIV/0!"/>
    <e v="#DIV/0!"/>
    <e v="#DIV/0!"/>
    <e v="#DIV/0!"/>
    <e v="#DIV/0!"/>
    <e v="#DIV/0!"/>
    <e v="#DIV/0!"/>
    <e v="#DIV/0!"/>
    <e v="#DIV/0!"/>
    <e v="#DIV/0!"/>
    <e v="#DIV/0!"/>
    <e v="#DIV/0!"/>
  </r>
  <r>
    <x v="35"/>
    <m/>
    <x v="5"/>
    <n v="22"/>
    <n v="29"/>
    <n v="51"/>
    <d v="1899-12-30T09:46:13"/>
    <d v="1899-12-30T04:59:48"/>
    <d v="1899-12-30T00:00:00"/>
    <d v="1899-12-30T00:14:33"/>
    <d v="1899-12-30T00:00:00"/>
    <d v="1899-12-30T03:53:43"/>
    <d v="1899-12-30T00:00:00"/>
    <d v="1899-12-30T00:00:00"/>
    <d v="1899-12-30T00:38:10"/>
    <d v="1899-12-30T00:09:11"/>
    <n v="0"/>
    <d v="1899-12-30T00:07:59"/>
    <m/>
    <m/>
    <m/>
    <m/>
    <m/>
    <d v="1899-12-31T18:44:56"/>
    <e v="#DIV/0!"/>
    <e v="#DIV/0!"/>
    <e v="#DIV/0!"/>
    <e v="#DIV/0!"/>
    <e v="#DIV/0!"/>
    <e v="#DIV/0!"/>
    <e v="#DIV/0!"/>
    <e v="#DIV/0!"/>
    <e v="#DIV/0!"/>
    <e v="#DIV/0!"/>
    <e v="#DIV/0!"/>
    <e v="#DIV/0!"/>
    <e v="#DIV/0!"/>
  </r>
  <r>
    <x v="35"/>
    <n v="5"/>
    <x v="9"/>
    <n v="83"/>
    <n v="19"/>
    <n v="102"/>
    <d v="1899-12-30T05:50:56"/>
    <d v="1899-12-30T04:03:56"/>
    <d v="1899-12-30T00:05:28"/>
    <d v="1899-12-30T00:13:24"/>
    <d v="1899-12-30T00:08:30"/>
    <d v="1899-12-30T00:31:06"/>
    <d v="1899-12-30T00:08:56"/>
    <d v="1899-12-30T00:39:36"/>
    <d v="1899-12-30T00:00:00"/>
    <d v="1899-12-30T00:23:58"/>
    <n v="0"/>
    <d v="1899-12-30T00:10:11"/>
    <m/>
    <m/>
    <m/>
    <m/>
    <m/>
    <d v="1899-12-31T16:26:07"/>
    <n v="16.600000000000001"/>
    <n v="3.8"/>
    <d v="1899-12-30T01:10:11"/>
    <d v="1899-12-30T00:48:47"/>
    <d v="1899-12-30T00:01:06"/>
    <d v="1899-12-30T00:02:41"/>
    <d v="1899-12-30T00:01:42"/>
    <d v="1899-12-30T00:06:13"/>
    <d v="1899-12-30T00:01:47"/>
    <d v="1899-12-30T00:07:55"/>
    <d v="1899-12-30T00:00:00"/>
    <d v="1899-12-30T00:04:48"/>
    <d v="1899-12-30T08:05:13"/>
  </r>
  <r>
    <x v="35"/>
    <m/>
    <x v="10"/>
    <n v="53"/>
    <n v="10"/>
    <n v="63"/>
    <d v="1899-12-30T10:12:00"/>
    <d v="1899-12-30T05:11:11"/>
    <d v="1899-12-30T00:42:55"/>
    <d v="1899-12-30T00:00:00"/>
    <d v="1899-12-30T00:00:00"/>
    <d v="1899-12-30T04:17:54"/>
    <d v="1899-12-30T00:00:00"/>
    <d v="1899-12-30T00:00:00"/>
    <d v="1899-12-30T00:00:00"/>
    <d v="1899-12-30T00:13:49"/>
    <n v="0"/>
    <d v="1899-12-30T00:08:47"/>
    <m/>
    <m/>
    <m/>
    <m/>
    <m/>
    <d v="1899-12-31T18:20:53"/>
    <e v="#DIV/0!"/>
    <e v="#DIV/0!"/>
    <e v="#DIV/0!"/>
    <e v="#DIV/0!"/>
    <e v="#DIV/0!"/>
    <e v="#DIV/0!"/>
    <e v="#DIV/0!"/>
    <e v="#DIV/0!"/>
    <e v="#DIV/0!"/>
    <e v="#DIV/0!"/>
    <e v="#DIV/0!"/>
    <e v="#DIV/0!"/>
    <e v="#DIV/0!"/>
  </r>
  <r>
    <x v="35"/>
    <n v="5"/>
    <x v="6"/>
    <n v="67"/>
    <n v="23"/>
    <n v="90"/>
    <d v="1899-12-30T07:03:04"/>
    <d v="1899-12-30T04:58:22"/>
    <d v="1899-12-30T00:04:19"/>
    <d v="1899-12-30T01:27:59"/>
    <d v="1899-12-30T00:00:00"/>
    <d v="1899-12-30T00:00:00"/>
    <d v="1899-12-30T00:14:07"/>
    <d v="1899-12-30T00:00:00"/>
    <d v="1899-12-30T00:18:17"/>
    <d v="1899-12-30T00:09:20"/>
    <n v="0"/>
    <d v="1899-12-30T00:06:22"/>
    <m/>
    <m/>
    <m/>
    <m/>
    <m/>
    <d v="1899-12-31T18:25:03"/>
    <n v="13.4"/>
    <n v="4.5999999999999996"/>
    <d v="1899-12-30T01:24:37"/>
    <d v="1899-12-30T00:59:40"/>
    <d v="1899-12-30T00:00:52"/>
    <d v="1899-12-30T00:17:36"/>
    <d v="1899-12-30T00:00:00"/>
    <d v="1899-12-30T00:00:00"/>
    <d v="1899-12-30T00:02:49"/>
    <d v="1899-12-30T00:00:00"/>
    <d v="1899-12-30T00:03:39"/>
    <d v="1899-12-30T00:01:52"/>
    <d v="1899-12-30T08:29:01"/>
  </r>
  <r>
    <x v="35"/>
    <n v="5"/>
    <x v="7"/>
    <n v="116"/>
    <n v="6"/>
    <n v="122"/>
    <d v="1899-12-30T05:30:46"/>
    <d v="1899-12-30T04:01:55"/>
    <d v="1899-12-30T00:02:27"/>
    <d v="1899-12-30T00:16:34"/>
    <d v="1899-12-30T00:33:33"/>
    <d v="1899-12-30T00:05:11"/>
    <d v="1899-12-30T00:22:02"/>
    <d v="1899-12-30T00:09:04"/>
    <d v="1899-12-30T00:00:00"/>
    <d v="1899-12-30T00:28:12"/>
    <n v="0"/>
    <d v="1899-12-30T00:07:21"/>
    <m/>
    <m/>
    <m/>
    <m/>
    <m/>
    <d v="1899-12-31T11:26:18"/>
    <n v="23.2"/>
    <n v="1.2"/>
    <d v="1899-12-30T01:06:09"/>
    <d v="1899-12-30T00:48:23"/>
    <d v="1899-12-30T00:00:29"/>
    <d v="1899-12-30T00:03:19"/>
    <d v="1899-12-30T00:06:43"/>
    <d v="1899-12-30T00:01:02"/>
    <d v="1899-12-30T00:04:24"/>
    <d v="1899-12-30T00:01:49"/>
    <d v="1899-12-30T00:00:00"/>
    <d v="1899-12-30T00:05:38"/>
    <d v="1899-12-30T07:05:16"/>
  </r>
  <r>
    <x v="35"/>
    <n v="3"/>
    <x v="8"/>
    <n v="57"/>
    <n v="10"/>
    <n v="67"/>
    <d v="1899-12-30T05:12:37"/>
    <d v="1899-12-30T03:01:00"/>
    <d v="1899-12-30T00:12:23"/>
    <d v="1899-12-30T00:46:57"/>
    <d v="1899-12-30T00:00:00"/>
    <d v="1899-12-30T00:54:35"/>
    <d v="1899-12-30T00:08:47"/>
    <d v="1899-12-30T00:08:56"/>
    <d v="1899-12-30T00:00:00"/>
    <d v="1899-12-30T00:09:43"/>
    <n v="0"/>
    <d v="1899-12-30T00:08:20"/>
    <m/>
    <m/>
    <m/>
    <m/>
    <m/>
    <d v="1899-12-31T01:28:42"/>
    <n v="19"/>
    <n v="3.3333333333333335"/>
    <d v="1899-12-30T01:44:12"/>
    <d v="1899-12-30T01:00:20"/>
    <d v="1899-12-30T00:04:08"/>
    <d v="1899-12-30T00:15:39"/>
    <d v="1899-12-30T00:00:00"/>
    <d v="1899-12-30T00:18:12"/>
    <d v="1899-12-30T00:02:56"/>
    <d v="1899-12-30T00:02:59"/>
    <d v="1899-12-30T00:00:00"/>
    <d v="1899-12-30T00:03:14"/>
    <d v="1899-12-30T08:29:34"/>
  </r>
  <r>
    <x v="36"/>
    <m/>
    <x v="1"/>
    <n v="2"/>
    <n v="0"/>
    <n v="2"/>
    <d v="1899-12-30T04:29:43"/>
    <d v="1899-12-30T00:00:00"/>
    <d v="1899-12-30T00:00:00"/>
    <d v="1899-12-30T00:00:00"/>
    <d v="1899-12-30T00:00:00"/>
    <d v="1899-12-30T04:29:43"/>
    <d v="1899-12-30T00:00:00"/>
    <d v="1899-12-30T00:00:00"/>
    <d v="1899-12-30T00:00:00"/>
    <d v="1899-12-30T00:00:03"/>
    <n v="0"/>
    <d v="1899-12-30T00:11:15"/>
    <m/>
    <m/>
    <m/>
    <m/>
    <m/>
    <d v="1899-12-30T04:52:19"/>
    <e v="#DIV/0!"/>
    <e v="#DIV/0!"/>
    <e v="#DIV/0!"/>
    <e v="#DIV/0!"/>
    <e v="#DIV/0!"/>
    <e v="#DIV/0!"/>
    <e v="#DIV/0!"/>
    <e v="#DIV/0!"/>
    <e v="#DIV/0!"/>
    <e v="#DIV/0!"/>
    <e v="#DIV/0!"/>
    <e v="#DIV/0!"/>
    <e v="#DIV/0!"/>
  </r>
  <r>
    <x v="36"/>
    <n v="5"/>
    <x v="11"/>
    <n v="101"/>
    <n v="17"/>
    <n v="118"/>
    <d v="1899-12-30T06:56:27"/>
    <d v="1899-12-30T04:50:44"/>
    <d v="1899-12-30T01:24:40"/>
    <d v="1899-12-30T00:23:20"/>
    <d v="1899-12-30T00:06:46"/>
    <d v="1899-12-30T00:04:02"/>
    <d v="1899-12-30T00:06:55"/>
    <d v="1899-12-30T00:00:00"/>
    <d v="1899-12-30T00:00:00"/>
    <d v="1899-12-30T00:16:29"/>
    <n v="0"/>
    <d v="1899-12-30T00:05:38"/>
    <m/>
    <m/>
    <m/>
    <m/>
    <m/>
    <d v="1899-12-31T18:29:48"/>
    <n v="20.2"/>
    <n v="3.4"/>
    <d v="1899-12-30T01:23:17"/>
    <d v="1899-12-30T00:58:09"/>
    <d v="1899-12-30T00:16:56"/>
    <d v="1899-12-30T00:04:40"/>
    <d v="1899-12-30T00:01:21"/>
    <d v="1899-12-30T00:00:48"/>
    <d v="1899-12-30T00:01:23"/>
    <d v="1899-12-30T00:00:00"/>
    <d v="1899-12-30T00:00:00"/>
    <d v="1899-12-30T00:03:18"/>
    <d v="1899-12-30T08:29:58"/>
  </r>
  <r>
    <x v="36"/>
    <m/>
    <x v="3"/>
    <n v="26"/>
    <n v="17"/>
    <n v="43"/>
    <d v="1899-12-30T10:10:42"/>
    <d v="1899-12-30T04:07:58"/>
    <d v="1899-12-30T00:15:42"/>
    <d v="1899-12-30T00:38:27"/>
    <d v="1899-12-30T00:00:00"/>
    <d v="1899-12-30T04:51:53"/>
    <d v="1899-12-30T00:00:00"/>
    <d v="1899-12-30T00:00:00"/>
    <d v="1899-12-30T00:16:42"/>
    <d v="1899-12-30T00:04:00"/>
    <n v="0"/>
    <d v="1899-12-30T00:07:31"/>
    <m/>
    <m/>
    <m/>
    <m/>
    <m/>
    <d v="1899-12-31T07:23:57"/>
    <e v="#DIV/0!"/>
    <e v="#DIV/0!"/>
    <e v="#DIV/0!"/>
    <e v="#DIV/0!"/>
    <e v="#DIV/0!"/>
    <e v="#DIV/0!"/>
    <e v="#DIV/0!"/>
    <e v="#DIV/0!"/>
    <e v="#DIV/0!"/>
    <e v="#DIV/0!"/>
    <e v="#DIV/0!"/>
    <e v="#DIV/0!"/>
    <e v="#DIV/0!"/>
  </r>
  <r>
    <x v="36"/>
    <m/>
    <x v="5"/>
    <n v="54"/>
    <n v="21"/>
    <n v="75"/>
    <d v="1899-12-30T10:10:42"/>
    <d v="1899-12-30T04:42:40"/>
    <d v="1899-12-30T00:00:00"/>
    <d v="1899-12-30T00:46:13"/>
    <d v="1899-12-30T00:00:00"/>
    <d v="1899-12-30T02:57:59"/>
    <d v="1899-12-30T00:00:00"/>
    <d v="1899-12-30T00:00:00"/>
    <d v="1899-12-30T01:43:49"/>
    <d v="1899-12-30T00:26:23"/>
    <n v="0"/>
    <d v="1899-12-30T00:07:30"/>
    <m/>
    <m/>
    <m/>
    <m/>
    <m/>
    <d v="1899-12-31T18:29:23"/>
    <e v="#DIV/0!"/>
    <e v="#DIV/0!"/>
    <e v="#DIV/0!"/>
    <e v="#DIV/0!"/>
    <e v="#DIV/0!"/>
    <e v="#DIV/0!"/>
    <e v="#DIV/0!"/>
    <e v="#DIV/0!"/>
    <e v="#DIV/0!"/>
    <e v="#DIV/0!"/>
    <e v="#DIV/0!"/>
    <e v="#DIV/0!"/>
    <e v="#DIV/0!"/>
  </r>
  <r>
    <x v="36"/>
    <n v="5"/>
    <x v="9"/>
    <n v="77"/>
    <n v="7"/>
    <n v="84"/>
    <d v="1899-12-30T05:53:48"/>
    <d v="1899-12-30T04:20:56"/>
    <d v="1899-12-30T00:00:00"/>
    <d v="1899-12-30T00:29:57"/>
    <d v="1899-12-30T00:00:00"/>
    <d v="1899-12-30T00:00:00"/>
    <d v="1899-12-30T00:00:09"/>
    <d v="1899-12-30T01:02:47"/>
    <d v="1899-12-30T00:00:00"/>
    <d v="1899-12-30T00:12:44"/>
    <n v="0"/>
    <d v="1899-12-30T00:11:06"/>
    <m/>
    <m/>
    <m/>
    <m/>
    <m/>
    <d v="1899-12-31T17:18:40"/>
    <n v="15.4"/>
    <n v="1.4"/>
    <d v="1899-12-30T01:10:46"/>
    <d v="1899-12-30T00:52:11"/>
    <d v="1899-12-30T00:00:00"/>
    <d v="1899-12-30T00:05:59"/>
    <d v="1899-12-30T00:00:00"/>
    <d v="1899-12-30T00:00:00"/>
    <d v="1899-12-30T00:00:02"/>
    <d v="1899-12-30T00:12:33"/>
    <d v="1899-12-30T00:00:00"/>
    <d v="1899-12-30T00:02:33"/>
    <d v="1899-12-30T08:15:44"/>
  </r>
  <r>
    <x v="36"/>
    <m/>
    <x v="10"/>
    <n v="14"/>
    <n v="8"/>
    <n v="22"/>
    <d v="1899-12-30T06:35:34"/>
    <d v="1899-12-30T04:03:48"/>
    <d v="1899-12-30T00:53:34"/>
    <d v="1899-12-30T00:00:00"/>
    <d v="1899-12-30T00:00:00"/>
    <d v="1899-12-30T01:38:12"/>
    <d v="1899-12-30T00:00:00"/>
    <d v="1899-12-30T00:00:00"/>
    <d v="1899-12-30T00:00:00"/>
    <d v="1899-12-30T00:03:30"/>
    <n v="0"/>
    <d v="1899-12-30T00:09:31"/>
    <m/>
    <m/>
    <m/>
    <m/>
    <m/>
    <d v="1899-12-31T10:09:16"/>
    <e v="#DIV/0!"/>
    <e v="#DIV/0!"/>
    <e v="#DIV/0!"/>
    <e v="#DIV/0!"/>
    <e v="#DIV/0!"/>
    <e v="#DIV/0!"/>
    <e v="#DIV/0!"/>
    <e v="#DIV/0!"/>
    <e v="#DIV/0!"/>
    <e v="#DIV/0!"/>
    <e v="#DIV/0!"/>
    <e v="#DIV/0!"/>
    <e v="#DIV/0!"/>
  </r>
  <r>
    <x v="36"/>
    <n v="5"/>
    <x v="6"/>
    <n v="63"/>
    <n v="18"/>
    <n v="81"/>
    <d v="1899-12-30T07:59:31"/>
    <d v="1899-12-30T04:58:48"/>
    <d v="1899-12-30T00:00:00"/>
    <d v="1899-12-30T01:20:21"/>
    <d v="1899-12-30T00:00:00"/>
    <d v="1899-12-30T00:00:00"/>
    <d v="1899-12-30T01:07:58"/>
    <d v="1899-12-30T00:13:58"/>
    <d v="1899-12-30T00:18:26"/>
    <d v="1899-12-30T00:13:14"/>
    <n v="0"/>
    <d v="1899-12-30T00:06:23"/>
    <m/>
    <m/>
    <m/>
    <m/>
    <m/>
    <d v="1899-12-31T18:28:39"/>
    <n v="12.6"/>
    <n v="3.6"/>
    <d v="1899-12-30T01:35:54"/>
    <d v="1899-12-30T00:59:46"/>
    <d v="1899-12-30T00:00:00"/>
    <d v="1899-12-30T00:16:04"/>
    <d v="1899-12-30T00:00:00"/>
    <d v="1899-12-30T00:00:00"/>
    <d v="1899-12-30T00:13:36"/>
    <d v="1899-12-30T00:02:48"/>
    <d v="1899-12-30T00:03:41"/>
    <d v="1899-12-30T00:02:39"/>
    <d v="1899-12-30T08:29:44"/>
  </r>
  <r>
    <x v="36"/>
    <n v="4"/>
    <x v="7"/>
    <n v="122"/>
    <n v="4"/>
    <n v="126"/>
    <d v="1899-12-30T05:13:12"/>
    <d v="1899-12-30T04:04:39"/>
    <d v="1899-12-30T00:00:00"/>
    <d v="1899-12-30T00:35:17"/>
    <d v="1899-12-30T00:00:00"/>
    <d v="1899-12-30T00:00:00"/>
    <d v="1899-12-30T00:19:52"/>
    <d v="1899-12-30T00:13:24"/>
    <d v="1899-12-30T00:00:00"/>
    <d v="1899-12-30T00:33:03"/>
    <n v="0"/>
    <d v="1899-12-30T00:06:54"/>
    <m/>
    <m/>
    <m/>
    <m/>
    <m/>
    <d v="1899-12-31T10:00:03"/>
    <n v="30.5"/>
    <n v="1"/>
    <d v="1899-12-30T01:18:18"/>
    <d v="1899-12-30T01:01:10"/>
    <d v="1899-12-30T00:00:00"/>
    <d v="1899-12-30T00:08:49"/>
    <d v="1899-12-30T00:00:00"/>
    <d v="1899-12-30T00:00:00"/>
    <d v="1899-12-30T00:04:58"/>
    <d v="1899-12-30T00:03:21"/>
    <d v="1899-12-30T00:00:00"/>
    <d v="1899-12-30T00:08:16"/>
    <d v="1899-12-30T08:30:01"/>
  </r>
  <r>
    <x v="36"/>
    <n v="3"/>
    <x v="8"/>
    <n v="60"/>
    <n v="9"/>
    <n v="69"/>
    <d v="1899-12-30T04:31:35"/>
    <d v="1899-12-30T03:05:28"/>
    <d v="1899-12-30T00:04:02"/>
    <d v="1899-12-30T00:44:38"/>
    <d v="1899-12-30T00:00:00"/>
    <d v="1899-12-30T00:04:28"/>
    <d v="1899-12-30T00:00:00"/>
    <d v="1899-12-30T00:32:59"/>
    <d v="1899-12-30T00:00:00"/>
    <d v="1899-12-30T00:17:46"/>
    <n v="0"/>
    <d v="1899-12-30T00:08:03"/>
    <m/>
    <m/>
    <m/>
    <m/>
    <m/>
    <d v="1899-12-30T23:24:35"/>
    <n v="20"/>
    <n v="3"/>
    <d v="1899-12-30T01:30:32"/>
    <d v="1899-12-30T01:01:49"/>
    <d v="1899-12-30T00:01:21"/>
    <d v="1899-12-30T00:14:53"/>
    <d v="1899-12-30T00:00:00"/>
    <d v="1899-12-30T00:01:29"/>
    <d v="1899-12-30T00:00:00"/>
    <d v="1899-12-30T00:11:00"/>
    <d v="1899-12-30T00:00:00"/>
    <d v="1899-12-30T00:05:55"/>
    <d v="1899-12-30T07:48:12"/>
  </r>
  <r>
    <x v="37"/>
    <n v="5"/>
    <x v="1"/>
    <n v="3"/>
    <n v="0"/>
    <n v="3"/>
    <d v="1899-12-30T07:51:10"/>
    <d v="1899-12-30T00:00:00"/>
    <d v="1899-12-30T00:00:00"/>
    <d v="1899-12-30T00:00:00"/>
    <d v="1899-12-30T00:00:00"/>
    <d v="1899-12-30T07:51:10"/>
    <d v="1899-12-30T00:00:00"/>
    <d v="1899-12-30T00:00:00"/>
    <d v="1899-12-30T00:00:00"/>
    <d v="1899-12-30T00:00:14"/>
    <n v="0"/>
    <d v="1899-12-30T00:05:11"/>
    <m/>
    <m/>
    <m/>
    <m/>
    <m/>
    <d v="1899-12-30T08:07:18"/>
    <n v="0.6"/>
    <n v="0"/>
    <d v="1899-12-30T01:34:14"/>
    <d v="1899-12-30T00:00:00"/>
    <d v="1899-12-30T00:00:00"/>
    <d v="1899-12-30T00:00:00"/>
    <d v="1899-12-30T00:00:00"/>
    <d v="1899-12-30T01:34:14"/>
    <d v="1899-12-30T00:00:00"/>
    <d v="1899-12-30T00:00:00"/>
    <d v="1899-12-30T00:00:00"/>
    <d v="1899-12-30T00:00:03"/>
    <d v="1899-12-30T01:37:28"/>
  </r>
  <r>
    <x v="37"/>
    <n v="4"/>
    <x v="11"/>
    <n v="100"/>
    <n v="21"/>
    <n v="121"/>
    <d v="1899-12-30T06:37:52"/>
    <d v="1899-12-30T04:00:03"/>
    <d v="1899-12-30T01:04:57"/>
    <d v="1899-12-30T00:35:00"/>
    <d v="1899-12-30T00:06:03"/>
    <d v="1899-12-30T00:04:36"/>
    <d v="1899-12-30T00:27:48"/>
    <d v="1899-12-30T00:19:26"/>
    <d v="1899-12-30T00:00:00"/>
    <d v="1899-12-30T00:16:47"/>
    <n v="0"/>
    <d v="1899-12-30T00:04:37"/>
    <m/>
    <m/>
    <m/>
    <m/>
    <m/>
    <d v="1899-12-31T09:59:37"/>
    <n v="25"/>
    <n v="5.25"/>
    <d v="1899-12-30T01:39:28"/>
    <d v="1899-12-30T01:00:01"/>
    <d v="1899-12-30T00:16:14"/>
    <d v="1899-12-30T00:08:45"/>
    <d v="1899-12-30T00:01:31"/>
    <d v="1899-12-30T00:01:09"/>
    <d v="1899-12-30T00:06:57"/>
    <d v="1899-12-30T00:04:52"/>
    <d v="1899-12-30T00:00:00"/>
    <d v="1899-12-30T00:04:12"/>
    <d v="1899-12-30T08:29:54"/>
  </r>
  <r>
    <x v="37"/>
    <n v="5"/>
    <x v="3"/>
    <n v="26"/>
    <n v="3"/>
    <n v="29"/>
    <d v="1899-12-30T15:58:02"/>
    <d v="1899-12-30T04:57:30"/>
    <d v="1899-12-30T00:22:02"/>
    <d v="1899-12-30T00:54:35"/>
    <d v="1899-12-30T01:49:09"/>
    <d v="1899-12-30T07:54:46"/>
    <d v="1899-12-30T00:00:00"/>
    <d v="1899-12-30T00:00:00"/>
    <d v="1899-12-30T00:00:00"/>
    <d v="1899-12-30T00:04:09"/>
    <n v="0"/>
    <d v="1899-12-30T00:07:43"/>
    <m/>
    <m/>
    <m/>
    <m/>
    <m/>
    <d v="1899-12-31T18:09:39"/>
    <n v="5.2"/>
    <n v="0.6"/>
    <d v="1899-12-30T03:11:36"/>
    <d v="1899-12-30T00:59:30"/>
    <d v="1899-12-30T00:04:24"/>
    <d v="1899-12-30T00:10:55"/>
    <d v="1899-12-30T00:21:50"/>
    <d v="1899-12-30T01:34:57"/>
    <d v="1899-12-30T00:00:00"/>
    <d v="1899-12-30T00:00:00"/>
    <d v="1899-12-30T00:00:00"/>
    <d v="1899-12-30T00:00:50"/>
    <d v="1899-12-30T08:25:56"/>
  </r>
  <r>
    <x v="37"/>
    <n v="5"/>
    <x v="5"/>
    <n v="16"/>
    <n v="15"/>
    <n v="31"/>
    <d v="1899-12-30T09:34:42"/>
    <d v="1899-12-30T04:59:31"/>
    <d v="1899-12-30T00:00:00"/>
    <d v="1899-12-30T00:46:05"/>
    <d v="1899-12-30T00:36:09"/>
    <d v="1899-12-30T02:03:24"/>
    <d v="1899-12-30T00:00:00"/>
    <d v="1899-12-30T00:00:00"/>
    <d v="1899-12-30T01:09:33"/>
    <d v="1899-12-30T00:03:26"/>
    <n v="0"/>
    <d v="1899-12-30T00:09:32"/>
    <m/>
    <m/>
    <m/>
    <m/>
    <m/>
    <d v="1899-12-31T18:38:27"/>
    <n v="3.2"/>
    <n v="3"/>
    <d v="1899-12-30T01:54:56"/>
    <d v="1899-12-30T00:59:54"/>
    <d v="1899-12-30T00:00:00"/>
    <d v="1899-12-30T00:09:13"/>
    <d v="1899-12-30T00:07:14"/>
    <d v="1899-12-30T00:24:41"/>
    <d v="1899-12-30T00:00:00"/>
    <d v="1899-12-30T00:00:00"/>
    <d v="1899-12-30T00:13:55"/>
    <d v="1899-12-30T00:00:41"/>
    <d v="1899-12-30T08:31:41"/>
  </r>
  <r>
    <x v="37"/>
    <n v="5"/>
    <x v="9"/>
    <n v="103"/>
    <n v="23"/>
    <n v="126"/>
    <d v="1899-12-30T06:39:45"/>
    <d v="1899-12-30T04:58:31"/>
    <d v="1899-12-30T00:00:00"/>
    <d v="1899-12-30T00:17:51"/>
    <d v="1899-12-30T00:00:00"/>
    <d v="1899-12-30T00:22:54"/>
    <d v="1899-12-30T00:04:19"/>
    <d v="1899-12-30T00:56:10"/>
    <d v="1899-12-30T00:00:00"/>
    <d v="1899-12-30T00:23:44"/>
    <n v="0"/>
    <d v="1899-12-30T00:11:00"/>
    <m/>
    <m/>
    <m/>
    <m/>
    <m/>
    <d v="1899-12-31T18:17:43"/>
    <n v="20.6"/>
    <n v="4.5999999999999996"/>
    <d v="1899-12-30T01:19:57"/>
    <d v="1899-12-30T00:59:42"/>
    <d v="1899-12-30T00:00:00"/>
    <d v="1899-12-30T00:03:34"/>
    <d v="1899-12-30T00:00:00"/>
    <d v="1899-12-30T00:04:35"/>
    <d v="1899-12-30T00:00:52"/>
    <d v="1899-12-30T00:11:14"/>
    <d v="1899-12-30T00:00:00"/>
    <d v="1899-12-30T00:04:45"/>
    <d v="1899-12-30T08:27:33"/>
  </r>
  <r>
    <x v="37"/>
    <n v="5"/>
    <x v="10"/>
    <n v="43"/>
    <n v="7"/>
    <n v="50"/>
    <d v="1899-12-30T12:13:58"/>
    <d v="1899-12-30T05:23:00"/>
    <d v="1899-12-30T00:43:21"/>
    <d v="1899-12-30T00:00:00"/>
    <d v="1899-12-30T00:00:00"/>
    <d v="1899-12-30T06:07:38"/>
    <d v="1899-12-30T00:00:00"/>
    <d v="1899-12-30T00:00:00"/>
    <d v="1899-12-30T00:00:00"/>
    <d v="1899-12-30T00:12:58"/>
    <n v="0"/>
    <d v="1899-12-30T00:08:03"/>
    <m/>
    <m/>
    <m/>
    <m/>
    <m/>
    <d v="1899-12-31T17:15:47"/>
    <n v="8.6"/>
    <n v="1.4"/>
    <d v="1899-12-30T02:26:48"/>
    <d v="1899-12-30T01:04:36"/>
    <d v="1899-12-30T00:08:40"/>
    <d v="1899-12-30T00:00:00"/>
    <d v="1899-12-30T00:00:00"/>
    <d v="1899-12-30T01:13:32"/>
    <d v="1899-12-30T00:00:00"/>
    <d v="1899-12-30T00:00:00"/>
    <d v="1899-12-30T00:00:00"/>
    <d v="1899-12-30T00:02:36"/>
    <d v="1899-12-30T08:15:09"/>
  </r>
  <r>
    <x v="37"/>
    <n v="5"/>
    <x v="6"/>
    <n v="141"/>
    <n v="13"/>
    <n v="154"/>
    <d v="1899-12-30T07:42:23"/>
    <d v="1899-12-30T04:59:14"/>
    <d v="1899-12-30T00:00:00"/>
    <d v="1899-12-30T01:33:01"/>
    <d v="1899-12-30T00:15:33"/>
    <d v="1899-12-30T00:00:00"/>
    <d v="1899-12-30T00:00:00"/>
    <d v="1899-12-30T00:54:35"/>
    <d v="1899-12-30T00:00:00"/>
    <d v="1899-12-30T00:23:26"/>
    <n v="0"/>
    <d v="1899-12-30T00:05:23"/>
    <m/>
    <m/>
    <m/>
    <m/>
    <m/>
    <d v="1899-12-31T15:13:06"/>
    <n v="28.2"/>
    <n v="2.6"/>
    <d v="1899-12-30T01:32:29"/>
    <d v="1899-12-30T00:59:51"/>
    <d v="1899-12-30T00:00:00"/>
    <d v="1899-12-30T00:18:36"/>
    <d v="1899-12-30T00:03:07"/>
    <d v="1899-12-30T00:00:00"/>
    <d v="1899-12-30T00:00:00"/>
    <d v="1899-12-30T00:10:55"/>
    <d v="1899-12-30T00:00:00"/>
    <d v="1899-12-30T00:04:41"/>
    <d v="1899-12-30T07:50:37"/>
  </r>
  <r>
    <x v="37"/>
    <n v="5"/>
    <x v="7"/>
    <n v="99"/>
    <n v="6"/>
    <n v="105"/>
    <d v="1899-12-30T06:31:15"/>
    <d v="1899-12-30T05:02:24"/>
    <d v="1899-12-30T00:01:18"/>
    <d v="1899-12-30T00:21:36"/>
    <d v="1899-12-30T00:00:00"/>
    <d v="1899-12-30T00:11:31"/>
    <d v="1899-12-30T00:12:32"/>
    <d v="1899-12-30T00:41:54"/>
    <d v="1899-12-30T00:00:00"/>
    <d v="1899-12-30T00:18:29"/>
    <n v="0"/>
    <d v="1899-12-30T00:06:38"/>
    <m/>
    <m/>
    <m/>
    <m/>
    <m/>
    <d v="1899-12-31T18:21:10"/>
    <n v="19.8"/>
    <n v="1.2"/>
    <d v="1899-12-30T01:18:15"/>
    <d v="1899-12-30T01:00:29"/>
    <d v="1899-12-30T00:00:16"/>
    <d v="1899-12-30T00:04:19"/>
    <d v="1899-12-30T00:00:00"/>
    <d v="1899-12-30T00:02:18"/>
    <d v="1899-12-30T00:02:30"/>
    <d v="1899-12-30T00:08:23"/>
    <d v="1899-12-30T00:00:00"/>
    <d v="1899-12-30T00:03:42"/>
    <d v="1899-12-30T08:28:14"/>
  </r>
  <r>
    <x v="37"/>
    <n v="5"/>
    <x v="8"/>
    <n v="45"/>
    <n v="9"/>
    <n v="54"/>
    <d v="1899-12-30T07:24:32"/>
    <d v="1899-12-30T05:01:24"/>
    <d v="1899-12-30T00:14:24"/>
    <d v="1899-12-30T01:43:06"/>
    <d v="1899-12-30T00:00:00"/>
    <d v="1899-12-30T00:00:00"/>
    <d v="1899-12-30T00:00:00"/>
    <d v="1899-12-30T00:25:38"/>
    <d v="1899-12-30T00:00:00"/>
    <d v="1899-12-30T00:07:12"/>
    <n v="0"/>
    <d v="1899-12-30T00:07:26"/>
    <m/>
    <m/>
    <m/>
    <m/>
    <m/>
    <d v="1899-12-31T18:45:56"/>
    <n v="9"/>
    <n v="1.8"/>
    <d v="1899-12-30T01:28:54"/>
    <d v="1899-12-30T01:00:17"/>
    <d v="1899-12-30T00:02:53"/>
    <d v="1899-12-30T00:20:37"/>
    <d v="1899-12-30T00:00:00"/>
    <d v="1899-12-30T00:00:00"/>
    <d v="1899-12-30T00:00:00"/>
    <d v="1899-12-30T00:05:08"/>
    <d v="1899-12-30T00:00:00"/>
    <d v="1899-12-30T00:01:26"/>
    <d v="1899-12-30T08:33:11"/>
  </r>
  <r>
    <x v="38"/>
    <m/>
    <x v="1"/>
    <n v="14"/>
    <n v="0"/>
    <n v="14"/>
    <d v="1899-12-30T11:56:50"/>
    <d v="1899-12-30T00:00:00"/>
    <d v="1899-12-30T00:00:00"/>
    <d v="1899-12-30T00:00:00"/>
    <d v="1899-12-30T00:00:00"/>
    <d v="1899-12-30T11:56:50"/>
    <d v="1899-12-30T00:00:00"/>
    <d v="1899-12-30T00:00:00"/>
    <d v="1899-12-30T00:00:00"/>
    <d v="1899-12-30T00:04:26"/>
    <n v="0"/>
    <d v="1899-12-30T00:05:29"/>
    <m/>
    <m/>
    <m/>
    <m/>
    <m/>
    <d v="1899-12-30T13:48:17"/>
    <e v="#DIV/0!"/>
    <e v="#DIV/0!"/>
    <e v="#DIV/0!"/>
    <e v="#DIV/0!"/>
    <e v="#DIV/0!"/>
    <e v="#DIV/0!"/>
    <e v="#DIV/0!"/>
    <e v="#DIV/0!"/>
    <e v="#DIV/0!"/>
    <e v="#DIV/0!"/>
    <e v="#DIV/0!"/>
    <e v="#DIV/0!"/>
    <e v="#DIV/0!"/>
  </r>
  <r>
    <x v="38"/>
    <n v="5"/>
    <x v="11"/>
    <n v="110"/>
    <n v="15"/>
    <n v="125"/>
    <d v="1899-12-30T07:15:44"/>
    <d v="1899-12-30T05:03:16"/>
    <d v="1899-12-30T01:03:04"/>
    <d v="1899-12-30T00:14:24"/>
    <d v="1899-12-30T00:08:04"/>
    <d v="1899-12-30T00:00:00"/>
    <d v="1899-12-30T00:34:25"/>
    <d v="1899-12-30T00:00:00"/>
    <d v="1899-12-30T00:12:32"/>
    <d v="1899-12-30T00:21:42"/>
    <n v="0"/>
    <d v="1899-12-30T00:05:39"/>
    <m/>
    <m/>
    <m/>
    <m/>
    <m/>
    <d v="1899-12-31T18:32:24"/>
    <n v="22"/>
    <n v="3"/>
    <d v="1899-12-30T01:27:09"/>
    <d v="1899-12-30T01:00:39"/>
    <d v="1899-12-30T00:12:37"/>
    <d v="1899-12-30T00:02:53"/>
    <d v="1899-12-30T00:01:37"/>
    <d v="1899-12-30T00:00:00"/>
    <d v="1899-12-30T00:06:53"/>
    <d v="1899-12-30T00:00:00"/>
    <d v="1899-12-30T00:02:30"/>
    <d v="1899-12-30T00:04:20"/>
    <d v="1899-12-30T08:30:29"/>
  </r>
  <r>
    <x v="38"/>
    <n v="2"/>
    <x v="3"/>
    <n v="11"/>
    <n v="3"/>
    <n v="14"/>
    <d v="1899-12-30T10:15:10"/>
    <d v="1899-12-30T01:56:04"/>
    <d v="1899-12-30T00:03:53"/>
    <d v="1899-12-30T00:47:57"/>
    <d v="1899-12-30T00:53:34"/>
    <d v="1899-12-30T06:33:42"/>
    <d v="1899-12-30T00:00:00"/>
    <d v="1899-12-30T00:00:00"/>
    <d v="1899-12-30T00:00:00"/>
    <d v="1899-12-30T00:01:46"/>
    <n v="0"/>
    <d v="1899-12-30T00:09:24"/>
    <m/>
    <m/>
    <m/>
    <m/>
    <m/>
    <d v="1899-12-30T17:05:08"/>
    <n v="5.5"/>
    <n v="1.5"/>
    <d v="1899-12-30T05:07:35"/>
    <d v="1899-12-30T00:58:02"/>
    <d v="1899-12-30T00:01:57"/>
    <d v="1899-12-30T00:23:58"/>
    <d v="1899-12-30T00:26:47"/>
    <d v="1899-12-30T03:16:51"/>
    <d v="1899-12-30T00:00:00"/>
    <d v="1899-12-30T00:00:00"/>
    <d v="1899-12-30T00:00:00"/>
    <d v="1899-12-30T00:00:53"/>
    <d v="1899-12-30T08:32:34"/>
  </r>
  <r>
    <x v="38"/>
    <n v="5"/>
    <x v="5"/>
    <n v="53"/>
    <n v="23"/>
    <n v="76"/>
    <d v="1899-12-30T10:35:11"/>
    <d v="1899-12-30T03:59:11"/>
    <d v="1899-12-30T00:00:00"/>
    <d v="1899-12-30T00:32:24"/>
    <d v="1899-12-30T01:00:55"/>
    <d v="1899-12-30T04:01:38"/>
    <d v="1899-12-30T00:00:00"/>
    <d v="1899-12-30T00:00:00"/>
    <d v="1899-12-30T01:01:03"/>
    <d v="1899-12-30T00:21:08"/>
    <n v="0"/>
    <d v="1899-12-30T00:07:32"/>
    <m/>
    <m/>
    <m/>
    <m/>
    <m/>
    <d v="1899-12-31T11:08:27"/>
    <n v="10.6"/>
    <n v="4.5999999999999996"/>
    <d v="1899-12-30T02:07:02"/>
    <d v="1899-12-30T00:47:50"/>
    <d v="1899-12-30T00:00:00"/>
    <d v="1899-12-30T00:06:29"/>
    <d v="1899-12-30T00:12:11"/>
    <d v="1899-12-30T00:48:20"/>
    <d v="1899-12-30T00:00:00"/>
    <d v="1899-12-30T00:00:00"/>
    <d v="1899-12-30T00:12:13"/>
    <d v="1899-12-30T00:04:14"/>
    <d v="1899-12-30T07:01:41"/>
  </r>
  <r>
    <x v="38"/>
    <n v="5"/>
    <x v="9"/>
    <n v="129"/>
    <n v="21"/>
    <n v="150"/>
    <d v="1899-12-30T06:26:21"/>
    <d v="1899-12-30T05:02:41"/>
    <d v="1899-12-30T00:00:00"/>
    <d v="1899-12-30T00:00:00"/>
    <d v="1899-12-30T00:00:00"/>
    <d v="1899-12-30T00:15:50"/>
    <d v="1899-12-30T00:00:00"/>
    <d v="1899-12-30T01:07:49"/>
    <d v="1899-12-30T00:00:00"/>
    <d v="1899-12-30T00:49:32"/>
    <n v="0"/>
    <d v="1899-12-30T00:09:41"/>
    <m/>
    <m/>
    <m/>
    <m/>
    <m/>
    <d v="1899-12-31T19:01:21"/>
    <n v="25.8"/>
    <n v="4.2"/>
    <d v="1899-12-30T01:17:16"/>
    <d v="1899-12-30T01:00:32"/>
    <d v="1899-12-30T00:00:00"/>
    <d v="1899-12-30T00:00:00"/>
    <d v="1899-12-30T00:00:00"/>
    <d v="1899-12-30T00:03:10"/>
    <d v="1899-12-30T00:00:00"/>
    <d v="1899-12-30T00:13:34"/>
    <d v="1899-12-30T00:00:00"/>
    <d v="1899-12-30T00:09:54"/>
    <d v="1899-12-30T08:36:16"/>
  </r>
  <r>
    <x v="38"/>
    <n v="4"/>
    <x v="10"/>
    <n v="32"/>
    <n v="11"/>
    <n v="43"/>
    <d v="1899-12-30T07:32:18"/>
    <d v="1899-12-30T04:19:21"/>
    <d v="1899-12-30T00:12:32"/>
    <d v="1899-12-30T00:00:00"/>
    <d v="1899-12-30T00:00:00"/>
    <d v="1899-12-30T03:00:26"/>
    <d v="1899-12-30T00:00:00"/>
    <d v="1899-12-30T00:00:00"/>
    <d v="1899-12-30T00:00:00"/>
    <d v="1899-12-30T00:22:21"/>
    <n v="0"/>
    <d v="1899-12-30T00:08:24"/>
    <m/>
    <m/>
    <m/>
    <m/>
    <m/>
    <d v="1899-12-31T10:27:24"/>
    <n v="8"/>
    <n v="2.75"/>
    <d v="1899-12-30T01:53:04"/>
    <d v="1899-12-30T01:04:50"/>
    <d v="1899-12-30T00:03:08"/>
    <d v="1899-12-30T00:00:00"/>
    <d v="1899-12-30T00:00:00"/>
    <d v="1899-12-30T00:45:07"/>
    <d v="1899-12-30T00:00:00"/>
    <d v="1899-12-30T00:00:00"/>
    <d v="1899-12-30T00:00:00"/>
    <d v="1899-12-30T00:05:35"/>
    <d v="1899-12-30T08:36:51"/>
  </r>
  <r>
    <x v="38"/>
    <n v="0"/>
    <x v="6"/>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38"/>
    <n v="5"/>
    <x v="7"/>
    <n v="125"/>
    <n v="1"/>
    <n v="126"/>
    <d v="1899-12-30T06:53:34"/>
    <d v="1899-12-30T05:03:07"/>
    <d v="1899-12-30T00:00:00"/>
    <d v="1899-12-30T00:49:24"/>
    <d v="1899-12-30T00:00:00"/>
    <d v="1899-12-30T00:06:55"/>
    <d v="1899-12-30T00:02:53"/>
    <d v="1899-12-30T00:51:16"/>
    <d v="1899-12-30T00:00:00"/>
    <d v="1899-12-30T00:20:51"/>
    <n v="0"/>
    <d v="1899-12-30T00:07:08"/>
    <m/>
    <m/>
    <m/>
    <m/>
    <m/>
    <d v="1899-12-31T18:39:19"/>
    <n v="25"/>
    <n v="0.2"/>
    <d v="1899-12-30T01:22:43"/>
    <d v="1899-12-30T01:00:37"/>
    <d v="1899-12-30T00:00:00"/>
    <d v="1899-12-30T00:09:53"/>
    <d v="1899-12-30T00:00:00"/>
    <d v="1899-12-30T00:01:23"/>
    <d v="1899-12-30T00:00:35"/>
    <d v="1899-12-30T00:10:15"/>
    <d v="1899-12-30T00:00:00"/>
    <d v="1899-12-30T00:04:10"/>
    <d v="1899-12-30T08:31:52"/>
  </r>
  <r>
    <x v="38"/>
    <n v="5"/>
    <x v="8"/>
    <n v="100"/>
    <n v="30"/>
    <n v="130"/>
    <d v="1899-12-30T08:11:37"/>
    <d v="1899-12-30T05:02:24"/>
    <d v="1899-12-30T00:33:07"/>
    <d v="1899-12-30T00:59:46"/>
    <d v="1899-12-30T00:02:18"/>
    <d v="1899-12-30T00:00:00"/>
    <d v="1899-12-30T00:08:47"/>
    <d v="1899-12-30T01:25:15"/>
    <d v="1899-12-30T00:00:00"/>
    <d v="1899-12-30T00:16:50"/>
    <n v="0"/>
    <d v="1899-12-30T00:07:11"/>
    <m/>
    <m/>
    <m/>
    <m/>
    <m/>
    <d v="1899-12-31T18:29:14"/>
    <n v="20"/>
    <n v="6"/>
    <d v="1899-12-30T01:38:19"/>
    <d v="1899-12-30T01:00:29"/>
    <d v="1899-12-30T00:06:37"/>
    <d v="1899-12-30T00:11:57"/>
    <d v="1899-12-30T00:00:28"/>
    <d v="1899-12-30T00:00:00"/>
    <d v="1899-12-30T00:01:45"/>
    <d v="1899-12-30T00:17:03"/>
    <d v="1899-12-30T00:00:00"/>
    <d v="1899-12-30T00:03:22"/>
    <d v="1899-12-30T08:29:51"/>
  </r>
  <r>
    <x v="39"/>
    <m/>
    <x v="1"/>
    <n v="6"/>
    <n v="1"/>
    <n v="7"/>
    <d v="1899-12-30T19:27:07"/>
    <d v="1899-12-30T00:00:00"/>
    <d v="1899-12-30T00:00:00"/>
    <d v="1899-12-30T00:00:00"/>
    <d v="1899-12-30T00:00:00"/>
    <d v="1899-12-30T19:27:07"/>
    <d v="1899-12-30T00:00:00"/>
    <d v="1899-12-30T00:00:00"/>
    <d v="1899-12-30T00:00:00"/>
    <d v="1899-12-30T00:01:31"/>
    <n v="0"/>
    <d v="1899-12-30T00:07:55"/>
    <m/>
    <m/>
    <m/>
    <m/>
    <m/>
    <d v="1899-12-30T20:19:24"/>
    <e v="#DIV/0!"/>
    <e v="#DIV/0!"/>
    <e v="#DIV/0!"/>
    <e v="#DIV/0!"/>
    <e v="#DIV/0!"/>
    <e v="#DIV/0!"/>
    <e v="#DIV/0!"/>
    <e v="#DIV/0!"/>
    <e v="#DIV/0!"/>
    <e v="#DIV/0!"/>
    <e v="#DIV/0!"/>
    <e v="#DIV/0!"/>
    <e v="#DIV/0!"/>
  </r>
  <r>
    <x v="39"/>
    <n v="4"/>
    <x v="11"/>
    <n v="88"/>
    <n v="8"/>
    <n v="96"/>
    <d v="1899-12-30T04:24:06"/>
    <d v="1899-12-30T03:00:35"/>
    <d v="1899-12-30T00:18:35"/>
    <d v="1899-12-30T00:09:56"/>
    <d v="1899-12-30T00:06:37"/>
    <d v="1899-12-30T00:25:03"/>
    <d v="1899-12-30T00:00:26"/>
    <d v="1899-12-30T00:22:54"/>
    <d v="1899-12-30T00:00:00"/>
    <d v="1899-12-30T00:14:43"/>
    <n v="0"/>
    <d v="1899-12-30T00:04:46"/>
    <m/>
    <m/>
    <m/>
    <m/>
    <m/>
    <d v="1899-12-31T00:52:33"/>
    <n v="22"/>
    <n v="2"/>
    <d v="1899-12-30T01:06:02"/>
    <d v="1899-12-30T00:45:09"/>
    <d v="1899-12-30T00:04:39"/>
    <d v="1899-12-30T00:02:29"/>
    <d v="1899-12-30T00:01:39"/>
    <d v="1899-12-30T00:06:16"/>
    <d v="1899-12-30T00:00:07"/>
    <d v="1899-12-30T00:05:43"/>
    <d v="1899-12-30T00:00:00"/>
    <d v="1899-12-30T00:03:41"/>
    <d v="1899-12-30T06:13:08"/>
  </r>
  <r>
    <x v="39"/>
    <n v="5"/>
    <x v="3"/>
    <n v="37"/>
    <n v="13"/>
    <n v="50"/>
    <d v="1899-12-31T00:59:54"/>
    <d v="1899-12-30T05:28:36"/>
    <d v="1899-12-30T00:00:00"/>
    <d v="1899-12-30T01:15:01"/>
    <d v="1899-12-30T00:20:10"/>
    <d v="1899-12-30T17:56:07"/>
    <d v="1899-12-30T00:00:00"/>
    <d v="1899-12-30T00:00:00"/>
    <d v="1899-12-30T00:00:00"/>
    <d v="1899-12-30T00:05:41"/>
    <n v="0"/>
    <d v="1899-12-30T00:07:08"/>
    <m/>
    <m/>
    <m/>
    <m/>
    <m/>
    <d v="1899-12-31T18:33:59"/>
    <n v="7.4"/>
    <n v="2.6"/>
    <d v="1899-12-30T04:59:59"/>
    <d v="1899-12-30T01:05:43"/>
    <d v="1899-12-30T00:00:00"/>
    <d v="1899-12-30T00:15:00"/>
    <d v="1899-12-30T00:04:02"/>
    <d v="1899-12-30T03:35:13"/>
    <d v="1899-12-30T00:00:00"/>
    <d v="1899-12-30T00:00:00"/>
    <d v="1899-12-30T00:00:00"/>
    <d v="1899-12-30T00:01:08"/>
    <d v="1899-12-30T08:30:48"/>
  </r>
  <r>
    <x v="39"/>
    <n v="5"/>
    <x v="5"/>
    <n v="48"/>
    <n v="30"/>
    <n v="78"/>
    <d v="1899-12-30T10:33:53"/>
    <d v="1899-12-30T05:00:49"/>
    <d v="1899-12-30T00:00:00"/>
    <d v="1899-12-30T00:44:12"/>
    <d v="1899-12-30T00:00:00"/>
    <d v="1899-12-30T04:20:30"/>
    <d v="1899-12-30T00:00:00"/>
    <d v="1899-12-30T00:00:00"/>
    <d v="1899-12-30T00:28:22"/>
    <d v="1899-12-30T00:33:47"/>
    <n v="0"/>
    <d v="1899-12-30T00:07:17"/>
    <m/>
    <m/>
    <m/>
    <m/>
    <m/>
    <d v="1899-12-31T18:52:25"/>
    <n v="9.6"/>
    <n v="6"/>
    <d v="1899-12-30T02:06:47"/>
    <d v="1899-12-30T01:00:10"/>
    <d v="1899-12-30T00:00:00"/>
    <d v="1899-12-30T00:08:50"/>
    <d v="1899-12-30T00:00:00"/>
    <d v="1899-12-30T00:52:06"/>
    <d v="1899-12-30T00:00:00"/>
    <d v="1899-12-30T00:00:00"/>
    <d v="1899-12-30T00:05:40"/>
    <d v="1899-12-30T00:06:45"/>
    <d v="1899-12-30T08:34:29"/>
  </r>
  <r>
    <x v="39"/>
    <n v="5"/>
    <x v="9"/>
    <n v="105"/>
    <n v="16"/>
    <n v="121"/>
    <d v="1899-12-30T04:25:32"/>
    <d v="1899-12-30T03:59:02"/>
    <d v="1899-12-30T00:04:19"/>
    <d v="1899-12-30T00:15:24"/>
    <d v="1899-12-30T00:00:00"/>
    <d v="1899-12-30T00:00:00"/>
    <d v="1899-12-30T00:06:46"/>
    <d v="1899-12-30T00:00:00"/>
    <d v="1899-12-30T00:00:00"/>
    <d v="1899-12-30T00:31:49"/>
    <n v="0"/>
    <d v="1899-12-30T00:09:03"/>
    <m/>
    <m/>
    <m/>
    <m/>
    <m/>
    <d v="1899-12-31T14:40:08"/>
    <n v="21"/>
    <n v="3.2"/>
    <d v="1899-12-30T00:53:06"/>
    <d v="1899-12-30T00:47:48"/>
    <d v="1899-12-30T00:00:52"/>
    <d v="1899-12-30T00:03:05"/>
    <d v="1899-12-30T00:00:00"/>
    <d v="1899-12-30T00:00:00"/>
    <d v="1899-12-30T00:01:21"/>
    <d v="1899-12-30T00:00:00"/>
    <d v="1899-12-30T00:00:00"/>
    <d v="1899-12-30T00:06:22"/>
    <d v="1899-12-30T07:44:02"/>
  </r>
  <r>
    <x v="39"/>
    <n v="5"/>
    <x v="10"/>
    <n v="79"/>
    <n v="4"/>
    <n v="83"/>
    <d v="1899-12-30T08:26:18"/>
    <d v="1899-12-30T04:56:47"/>
    <d v="1899-12-30T01:05:23"/>
    <d v="1899-12-30T00:00:00"/>
    <d v="1899-12-30T00:00:00"/>
    <d v="1899-12-30T02:24:09"/>
    <d v="1899-12-30T00:00:00"/>
    <d v="1899-12-30T00:00:00"/>
    <d v="1899-12-30T00:00:00"/>
    <d v="1899-12-30T00:16:53"/>
    <n v="0"/>
    <d v="1899-12-30T00:06:54"/>
    <m/>
    <m/>
    <m/>
    <m/>
    <m/>
    <d v="1899-12-31T18:35:08"/>
    <n v="15.8"/>
    <n v="0.8"/>
    <d v="1899-12-30T01:41:16"/>
    <d v="1899-12-30T00:59:21"/>
    <d v="1899-12-30T00:13:05"/>
    <d v="1899-12-30T00:00:00"/>
    <d v="1899-12-30T00:00:00"/>
    <d v="1899-12-30T00:28:50"/>
    <d v="1899-12-30T00:00:00"/>
    <d v="1899-12-30T00:00:00"/>
    <d v="1899-12-30T00:00:00"/>
    <d v="1899-12-30T00:03:23"/>
    <d v="1899-12-30T08:31:02"/>
  </r>
  <r>
    <x v="39"/>
    <n v="5"/>
    <x v="13"/>
    <n v="0"/>
    <n v="1"/>
    <n v="1"/>
    <d v="1899-12-30T02:48:20"/>
    <d v="1899-12-30T00:00:00"/>
    <d v="1899-12-30T00:00:00"/>
    <d v="1899-12-30T00:00:00"/>
    <d v="1899-12-30T00:00:00"/>
    <d v="1899-12-30T00:00:00"/>
    <d v="1899-12-30T00:00:00"/>
    <d v="1899-12-30T02:48:20"/>
    <d v="1899-12-30T00:00:00"/>
    <d v="1899-12-30T00:00:00"/>
    <n v="0"/>
    <e v="#DIV/0!"/>
    <m/>
    <m/>
    <m/>
    <m/>
    <m/>
    <d v="1899-12-30T02:48:29"/>
    <n v="0"/>
    <n v="0.2"/>
    <d v="1899-12-30T00:33:40"/>
    <d v="1899-12-30T00:00:00"/>
    <d v="1899-12-30T00:00:00"/>
    <d v="1899-12-30T00:00:00"/>
    <d v="1899-12-30T00:00:00"/>
    <d v="1899-12-30T00:00:00"/>
    <d v="1899-12-30T00:00:00"/>
    <d v="1899-12-30T00:33:40"/>
    <d v="1899-12-30T00:00:00"/>
    <d v="1899-12-30T00:00:00"/>
    <d v="1899-12-30T00:33:42"/>
  </r>
  <r>
    <x v="39"/>
    <n v="4"/>
    <x v="6"/>
    <n v="78"/>
    <n v="20"/>
    <n v="98"/>
    <d v="1899-12-30T05:31:12"/>
    <d v="1899-12-30T04:03:30"/>
    <d v="1899-12-30T00:00:00"/>
    <d v="1899-12-30T00:42:37"/>
    <d v="1899-12-30T00:06:37"/>
    <d v="1899-12-30T00:00:00"/>
    <d v="1899-12-30T00:00:00"/>
    <d v="1899-12-30T00:38:27"/>
    <d v="1899-12-30T00:00:00"/>
    <d v="1899-12-30T00:18:23"/>
    <n v="0"/>
    <d v="1899-12-30T00:04:47"/>
    <m/>
    <m/>
    <m/>
    <m/>
    <m/>
    <d v="1899-12-31T09:57:27"/>
    <n v="19.5"/>
    <n v="5"/>
    <d v="1899-12-30T01:22:48"/>
    <d v="1899-12-30T01:00:53"/>
    <d v="1899-12-30T00:00:00"/>
    <d v="1899-12-30T00:10:39"/>
    <d v="1899-12-30T00:01:39"/>
    <d v="1899-12-30T00:00:00"/>
    <d v="1899-12-30T00:00:00"/>
    <d v="1899-12-30T00:09:37"/>
    <d v="1899-12-30T00:00:00"/>
    <d v="1899-12-30T00:04:36"/>
    <d v="1899-12-30T08:29:22"/>
  </r>
  <r>
    <x v="39"/>
    <n v="2"/>
    <x v="7"/>
    <n v="58"/>
    <n v="1"/>
    <n v="59"/>
    <d v="1899-12-30T02:27:01"/>
    <d v="1899-12-30T02:01:06"/>
    <d v="1899-12-30T00:00:00"/>
    <d v="1899-12-30T00:17:51"/>
    <d v="1899-12-30T00:00:00"/>
    <d v="1899-12-30T00:00:00"/>
    <d v="1899-12-30T00:08:04"/>
    <d v="1899-12-30T00:00:00"/>
    <d v="1899-12-30T00:00:00"/>
    <d v="1899-12-30T00:23:23"/>
    <n v="0"/>
    <d v="1899-12-30T00:08:10"/>
    <m/>
    <m/>
    <m/>
    <m/>
    <m/>
    <d v="1899-12-30T17:03:16"/>
    <n v="29"/>
    <n v="0.5"/>
    <d v="1899-12-30T01:13:31"/>
    <d v="1899-12-30T01:00:33"/>
    <d v="1899-12-30T00:00:00"/>
    <d v="1899-12-30T00:08:56"/>
    <d v="1899-12-30T00:00:00"/>
    <d v="1899-12-30T00:00:00"/>
    <d v="1899-12-30T00:04:02"/>
    <d v="1899-12-30T00:00:00"/>
    <d v="1899-12-30T00:00:00"/>
    <d v="1899-12-30T00:11:41"/>
    <d v="1899-12-30T08:31:38"/>
  </r>
  <r>
    <x v="39"/>
    <n v="5"/>
    <x v="8"/>
    <n v="109"/>
    <n v="34"/>
    <n v="143"/>
    <d v="1899-12-30T06:26:21"/>
    <d v="1899-12-30T05:13:12"/>
    <d v="1899-12-30T00:43:01"/>
    <d v="1899-12-30T01:07:09"/>
    <d v="1899-12-30T00:00:00"/>
    <d v="1899-12-30T00:42:35"/>
    <d v="1899-12-30T00:27:57"/>
    <d v="1899-12-30T00:00:00"/>
    <d v="1899-12-30T00:00:00"/>
    <d v="1899-12-30T00:18:17"/>
    <n v="0"/>
    <d v="1899-12-30T00:06:20"/>
    <m/>
    <m/>
    <m/>
    <m/>
    <m/>
    <d v="1899-12-31T18:27:13"/>
    <n v="21.8"/>
    <n v="6.8"/>
    <d v="1899-12-30T01:17:16"/>
    <d v="1899-12-30T01:02:38"/>
    <d v="1899-12-30T00:08:36"/>
    <d v="1899-12-30T00:13:26"/>
    <d v="1899-12-30T00:00:00"/>
    <d v="1899-12-30T00:08:31"/>
    <d v="1899-12-30T00:05:35"/>
    <d v="1899-12-30T00:00:00"/>
    <d v="1899-12-30T00:00:00"/>
    <d v="1899-12-30T00:03:39"/>
    <d v="1899-12-30T08:29:27"/>
  </r>
  <r>
    <x v="40"/>
    <m/>
    <x v="1"/>
    <n v="4"/>
    <n v="0"/>
    <n v="4"/>
    <d v="1899-12-30T13:08:33"/>
    <d v="1899-12-30T00:00:00"/>
    <d v="1899-12-30T00:00:00"/>
    <d v="1899-12-30T00:00:00"/>
    <d v="1899-12-30T00:00:00"/>
    <d v="1899-12-30T13:08:33"/>
    <d v="1899-12-30T00:00:00"/>
    <d v="1899-12-30T00:00:00"/>
    <d v="1899-12-30T00:00:00"/>
    <d v="1899-12-30T00:00:11"/>
    <n v="0"/>
    <d v="1899-12-30T00:04:34"/>
    <m/>
    <m/>
    <m/>
    <m/>
    <m/>
    <d v="1899-12-30T13:27:07"/>
    <e v="#DIV/0!"/>
    <e v="#DIV/0!"/>
    <e v="#DIV/0!"/>
    <e v="#DIV/0!"/>
    <e v="#DIV/0!"/>
    <e v="#DIV/0!"/>
    <e v="#DIV/0!"/>
    <e v="#DIV/0!"/>
    <e v="#DIV/0!"/>
    <e v="#DIV/0!"/>
    <e v="#DIV/0!"/>
    <e v="#DIV/0!"/>
    <e v="#DIV/0!"/>
  </r>
  <r>
    <x v="40"/>
    <n v="5"/>
    <x v="11"/>
    <n v="69"/>
    <n v="15"/>
    <n v="84"/>
    <d v="1899-12-30T07:17:20"/>
    <d v="1899-12-30T05:01:06"/>
    <d v="1899-12-30T00:57:53"/>
    <d v="1899-12-30T00:16:51"/>
    <d v="1899-12-30T00:13:41"/>
    <d v="1899-12-30T00:00:00"/>
    <d v="1899-12-30T00:47:48"/>
    <d v="1899-12-30T00:00:00"/>
    <d v="1899-12-30T00:00:00"/>
    <d v="1899-12-30T00:10:07"/>
    <n v="0"/>
    <d v="1899-12-30T00:05:15"/>
    <m/>
    <m/>
    <m/>
    <m/>
    <m/>
    <d v="1899-12-31T18:33:33"/>
    <n v="13.8"/>
    <n v="3"/>
    <d v="1899-12-30T01:27:28"/>
    <d v="1899-12-30T01:00:13"/>
    <d v="1899-12-30T00:11:35"/>
    <d v="1899-12-30T00:03:22"/>
    <d v="1899-12-30T00:02:44"/>
    <d v="1899-12-30T00:00:00"/>
    <d v="1899-12-30T00:09:34"/>
    <d v="1899-12-30T00:00:00"/>
    <d v="1899-12-30T00:00:00"/>
    <d v="1899-12-30T00:02:01"/>
    <d v="1899-12-30T08:30:43"/>
  </r>
  <r>
    <x v="40"/>
    <n v="5"/>
    <x v="3"/>
    <n v="41"/>
    <n v="15"/>
    <n v="56"/>
    <d v="1899-12-30T10:07:41"/>
    <d v="1899-12-30T05:22:25"/>
    <d v="1899-12-30T00:18:35"/>
    <d v="1899-12-30T00:56:27"/>
    <d v="1899-12-30T00:58:11"/>
    <d v="1899-12-30T02:11:54"/>
    <d v="1899-12-30T00:00:00"/>
    <d v="1899-12-30T00:00:00"/>
    <d v="1899-12-30T00:20:10"/>
    <d v="1899-12-30T00:06:42"/>
    <n v="0"/>
    <d v="1899-12-30T00:08:04"/>
    <m/>
    <m/>
    <m/>
    <m/>
    <m/>
    <d v="1899-12-31T18:37:26"/>
    <n v="8.1999999999999993"/>
    <n v="3"/>
    <d v="1899-12-30T02:01:32"/>
    <d v="1899-12-30T01:04:29"/>
    <d v="1899-12-30T00:03:43"/>
    <d v="1899-12-30T00:11:17"/>
    <d v="1899-12-30T00:11:38"/>
    <d v="1899-12-30T00:26:23"/>
    <d v="1899-12-30T00:00:00"/>
    <d v="1899-12-30T00:00:00"/>
    <d v="1899-12-30T00:04:02"/>
    <d v="1899-12-30T00:01:20"/>
    <d v="1899-12-30T08:31:29"/>
  </r>
  <r>
    <x v="40"/>
    <n v="5"/>
    <x v="5"/>
    <n v="56"/>
    <n v="18"/>
    <n v="74"/>
    <d v="1899-12-30T09:28:57"/>
    <d v="1899-12-30T04:59:23"/>
    <d v="1899-12-30T00:00:00"/>
    <d v="1899-12-30T00:39:01"/>
    <d v="1899-12-30T00:59:11"/>
    <d v="1899-12-30T02:34:48"/>
    <d v="1899-12-30T00:00:00"/>
    <d v="1899-12-30T00:00:00"/>
    <d v="1899-12-30T00:16:34"/>
    <d v="1899-12-30T00:40:30"/>
    <n v="0"/>
    <d v="1899-12-30T00:08:24"/>
    <m/>
    <m/>
    <m/>
    <m/>
    <m/>
    <d v="1899-12-31T18:30:23"/>
    <n v="11.2"/>
    <n v="3.6"/>
    <d v="1899-12-30T01:53:47"/>
    <d v="1899-12-30T00:59:53"/>
    <d v="1899-12-30T00:00:00"/>
    <d v="1899-12-30T00:07:48"/>
    <d v="1899-12-30T00:11:50"/>
    <d v="1899-12-30T00:30:58"/>
    <d v="1899-12-30T00:00:00"/>
    <d v="1899-12-30T00:00:00"/>
    <d v="1899-12-30T00:03:19"/>
    <d v="1899-12-30T00:08:06"/>
    <d v="1899-12-30T08:30:05"/>
  </r>
  <r>
    <x v="40"/>
    <n v="5"/>
    <x v="9"/>
    <n v="93"/>
    <n v="12"/>
    <n v="105"/>
    <d v="1899-12-30T06:55:35"/>
    <d v="1899-12-30T05:00:32"/>
    <d v="1899-12-30T00:00:00"/>
    <d v="1899-12-30T00:43:55"/>
    <d v="1899-12-30T00:00:00"/>
    <d v="1899-12-30T00:21:36"/>
    <d v="1899-12-30T00:18:52"/>
    <d v="1899-12-30T00:30:40"/>
    <d v="1899-12-30T00:00:00"/>
    <d v="1899-12-30T00:16:24"/>
    <n v="0"/>
    <d v="1899-12-30T00:09:08"/>
    <m/>
    <m/>
    <m/>
    <m/>
    <m/>
    <d v="1899-12-31T18:29:40"/>
    <n v="18.600000000000001"/>
    <n v="2.4"/>
    <d v="1899-12-30T01:23:07"/>
    <d v="1899-12-30T01:00:06"/>
    <d v="1899-12-30T00:00:00"/>
    <d v="1899-12-30T00:08:47"/>
    <d v="1899-12-30T00:00:00"/>
    <d v="1899-12-30T00:04:19"/>
    <d v="1899-12-30T00:03:46"/>
    <d v="1899-12-30T00:06:08"/>
    <d v="1899-12-30T00:00:00"/>
    <d v="1899-12-30T00:03:17"/>
    <d v="1899-12-30T08:29:56"/>
  </r>
  <r>
    <x v="40"/>
    <n v="5"/>
    <x v="10"/>
    <n v="32"/>
    <n v="11"/>
    <n v="43"/>
    <d v="1899-12-30T08:25:00"/>
    <d v="1899-12-30T04:37:12"/>
    <d v="1899-12-30T00:54:00"/>
    <d v="1899-12-30T00:00:00"/>
    <d v="1899-12-30T01:00:55"/>
    <d v="1899-12-30T01:52:54"/>
    <d v="1899-12-30T00:00:00"/>
    <d v="1899-12-30T00:00:00"/>
    <d v="1899-12-30T00:00:00"/>
    <d v="1899-12-30T00:05:44"/>
    <n v="0"/>
    <d v="1899-12-30T00:08:43"/>
    <m/>
    <m/>
    <m/>
    <m/>
    <m/>
    <d v="1899-12-31T18:37:09"/>
    <n v="6.4"/>
    <n v="2.2000000000000002"/>
    <d v="1899-12-30T01:41:00"/>
    <d v="1899-12-30T00:55:26"/>
    <d v="1899-12-30T00:10:48"/>
    <d v="1899-12-30T00:00:00"/>
    <d v="1899-12-30T00:12:11"/>
    <d v="1899-12-30T00:22:35"/>
    <d v="1899-12-30T00:00:00"/>
    <d v="1899-12-30T00:00:00"/>
    <d v="1899-12-30T00:00:00"/>
    <d v="1899-12-30T00:01:09"/>
    <d v="1899-12-30T08:31:26"/>
  </r>
  <r>
    <x v="40"/>
    <n v="5"/>
    <x v="13"/>
    <n v="0"/>
    <n v="3"/>
    <n v="3"/>
    <d v="1899-12-30T11:12:03"/>
    <d v="1899-12-30T00:00:00"/>
    <d v="1899-12-30T00:00:00"/>
    <d v="1899-12-30T00:00:00"/>
    <d v="1899-12-30T00:00:00"/>
    <d v="1899-12-30T00:00:00"/>
    <d v="1899-12-30T05:17:40"/>
    <d v="1899-12-30T05:54:23"/>
    <d v="1899-12-30T00:00:00"/>
    <d v="1899-12-30T00:00:00"/>
    <n v="0"/>
    <e v="#DIV/0!"/>
    <m/>
    <m/>
    <m/>
    <m/>
    <m/>
    <d v="1899-12-30T11:12:29"/>
    <n v="0"/>
    <n v="0.6"/>
    <d v="1899-12-30T02:14:25"/>
    <d v="1899-12-30T00:00:00"/>
    <d v="1899-12-30T00:00:00"/>
    <d v="1899-12-30T00:00:00"/>
    <d v="1899-12-30T00:00:00"/>
    <d v="1899-12-30T00:00:00"/>
    <d v="1899-12-30T01:03:32"/>
    <d v="1899-12-30T01:10:53"/>
    <d v="1899-12-30T00:00:00"/>
    <d v="1899-12-30T00:00:00"/>
    <d v="1899-12-30T02:14:30"/>
  </r>
  <r>
    <x v="40"/>
    <n v="5"/>
    <x v="6"/>
    <n v="157"/>
    <n v="9"/>
    <n v="166"/>
    <d v="1899-12-30T07:29:25"/>
    <d v="1899-12-30T05:00:06"/>
    <d v="1899-12-30T00:08:12"/>
    <d v="1899-12-30T01:00:03"/>
    <d v="1899-12-30T00:00:00"/>
    <d v="1899-12-30T00:24:20"/>
    <d v="1899-12-30T00:00:17"/>
    <d v="1899-12-30T00:56:27"/>
    <d v="1899-12-30T00:00:00"/>
    <d v="1899-12-30T00:26:09"/>
    <n v="0"/>
    <d v="1899-12-30T00:06:00"/>
    <m/>
    <m/>
    <m/>
    <m/>
    <m/>
    <d v="1899-12-31T18:42:37"/>
    <n v="31.4"/>
    <n v="1.8"/>
    <d v="1899-12-30T01:29:53"/>
    <d v="1899-12-30T01:00:01"/>
    <d v="1899-12-30T00:01:38"/>
    <d v="1899-12-30T00:12:01"/>
    <d v="1899-12-30T00:00:00"/>
    <d v="1899-12-30T00:04:52"/>
    <d v="1899-12-30T00:00:03"/>
    <d v="1899-12-30T00:11:17"/>
    <d v="1899-12-30T00:00:00"/>
    <d v="1899-12-30T00:05:14"/>
    <d v="1899-12-30T08:32:31"/>
  </r>
  <r>
    <x v="40"/>
    <n v="3"/>
    <x v="7"/>
    <n v="71"/>
    <n v="5"/>
    <n v="76"/>
    <d v="1899-12-30T04:09:59"/>
    <d v="1899-12-30T03:02:27"/>
    <d v="1899-12-30T00:00:00"/>
    <d v="1899-12-30T00:06:55"/>
    <d v="1899-12-30T00:00:00"/>
    <d v="1899-12-30T00:12:49"/>
    <d v="1899-12-30T00:00:00"/>
    <d v="1899-12-30T00:47:48"/>
    <d v="1899-12-30T00:00:00"/>
    <d v="1899-12-30T00:11:44"/>
    <n v="0"/>
    <d v="1899-12-30T00:07:33"/>
    <m/>
    <m/>
    <m/>
    <m/>
    <m/>
    <d v="1899-12-31T01:36:03"/>
    <n v="23.666666666666668"/>
    <n v="1.6666666666666667"/>
    <d v="1899-12-30T01:23:20"/>
    <d v="1899-12-30T01:00:49"/>
    <d v="1899-12-30T00:00:00"/>
    <d v="1899-12-30T00:02:18"/>
    <d v="1899-12-30T00:00:00"/>
    <d v="1899-12-30T00:04:16"/>
    <d v="1899-12-30T00:00:00"/>
    <d v="1899-12-30T00:15:56"/>
    <d v="1899-12-30T00:00:00"/>
    <d v="1899-12-30T00:03:55"/>
    <d v="1899-12-30T08:32:01"/>
  </r>
  <r>
    <x v="40"/>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1"/>
    <n v="5"/>
    <x v="1"/>
    <n v="7"/>
    <n v="0"/>
    <n v="7"/>
    <d v="1899-12-30T21:22:02"/>
    <d v="1899-12-30T00:00:00"/>
    <d v="1899-12-30T00:00:00"/>
    <d v="1899-12-30T00:00:00"/>
    <d v="1899-12-30T00:00:00"/>
    <d v="1899-12-30T21:22:02"/>
    <d v="1899-12-30T00:00:00"/>
    <d v="1899-12-30T00:00:00"/>
    <d v="1899-12-30T00:00:00"/>
    <d v="1899-12-30T00:00:12"/>
    <n v="0"/>
    <d v="1899-12-30T00:07:18"/>
    <m/>
    <m/>
    <m/>
    <m/>
    <m/>
    <d v="1899-12-30T22:14:01"/>
    <n v="1.4"/>
    <n v="0"/>
    <d v="1899-12-30T04:16:24"/>
    <d v="1899-12-30T00:00:00"/>
    <d v="1899-12-30T00:00:00"/>
    <d v="1899-12-30T00:00:00"/>
    <d v="1899-12-30T00:00:00"/>
    <d v="1899-12-30T04:16:24"/>
    <d v="1899-12-30T00:00:00"/>
    <d v="1899-12-30T00:00:00"/>
    <d v="1899-12-30T00:00:00"/>
    <d v="1899-12-30T00:00:02"/>
    <d v="1899-12-30T04:26:48"/>
  </r>
  <r>
    <x v="41"/>
    <n v="4"/>
    <x v="11"/>
    <n v="84"/>
    <n v="16"/>
    <n v="100"/>
    <d v="1899-12-30T05:37:58"/>
    <d v="1899-12-30T03:51:42"/>
    <d v="1899-12-30T01:05:40"/>
    <d v="1899-12-30T00:04:02"/>
    <d v="1899-12-30T00:05:46"/>
    <d v="1899-12-30T00:03:27"/>
    <d v="1899-12-30T00:00:00"/>
    <d v="1899-12-30T00:27:22"/>
    <d v="1899-12-30T00:00:00"/>
    <d v="1899-12-30T00:18:13"/>
    <n v="0"/>
    <d v="1899-12-30T00:05:35"/>
    <m/>
    <m/>
    <m/>
    <m/>
    <m/>
    <d v="1899-12-31T10:01:12"/>
    <n v="21"/>
    <n v="4"/>
    <d v="1899-12-30T01:24:30"/>
    <d v="1899-12-30T00:57:56"/>
    <d v="1899-12-30T00:16:25"/>
    <d v="1899-12-30T00:01:00"/>
    <d v="1899-12-30T00:01:26"/>
    <d v="1899-12-30T00:00:52"/>
    <d v="1899-12-30T00:00:00"/>
    <d v="1899-12-30T00:06:50"/>
    <d v="1899-12-30T00:00:00"/>
    <d v="1899-12-30T00:04:33"/>
    <d v="1899-12-30T08:30:18"/>
  </r>
  <r>
    <x v="41"/>
    <n v="5"/>
    <x v="3"/>
    <n v="35"/>
    <n v="11"/>
    <n v="46"/>
    <d v="1899-12-30T14:46:28"/>
    <d v="1899-12-30T05:00:58"/>
    <d v="1899-12-30T00:01:52"/>
    <d v="1899-12-30T01:22:13"/>
    <d v="1899-12-30T01:37:38"/>
    <d v="1899-12-30T06:42:03"/>
    <d v="1899-12-30T00:00:00"/>
    <d v="1899-12-30T00:00:00"/>
    <d v="1899-12-30T00:01:44"/>
    <d v="1899-12-30T00:06:01"/>
    <n v="0"/>
    <d v="1899-12-30T00:09:44"/>
    <m/>
    <m/>
    <m/>
    <m/>
    <m/>
    <d v="1899-12-31T18:32:24"/>
    <n v="7"/>
    <n v="2.2000000000000002"/>
    <d v="1899-12-30T02:57:18"/>
    <d v="1899-12-30T01:00:12"/>
    <d v="1899-12-30T00:00:22"/>
    <d v="1899-12-30T00:16:27"/>
    <d v="1899-12-30T00:19:32"/>
    <d v="1899-12-30T01:20:25"/>
    <d v="1899-12-30T00:00:00"/>
    <d v="1899-12-30T00:00:00"/>
    <d v="1899-12-30T00:00:21"/>
    <d v="1899-12-30T00:01:12"/>
    <d v="1899-12-30T08:30:29"/>
  </r>
  <r>
    <x v="41"/>
    <n v="5"/>
    <x v="5"/>
    <n v="26"/>
    <n v="24"/>
    <n v="50"/>
    <d v="1899-12-30T09:23:28"/>
    <d v="1899-12-30T04:58:48"/>
    <d v="1899-12-30T00:00:00"/>
    <d v="1899-12-30T00:42:55"/>
    <d v="1899-12-30T00:37:00"/>
    <d v="1899-12-30T02:42:35"/>
    <d v="1899-12-30T00:00:00"/>
    <d v="1899-12-30T00:00:00"/>
    <d v="1899-12-30T00:22:11"/>
    <d v="1899-12-30T00:07:03"/>
    <n v="0"/>
    <d v="1899-12-30T00:07:02"/>
    <m/>
    <m/>
    <m/>
    <m/>
    <m/>
    <d v="1899-12-31T18:42:03"/>
    <n v="5.2"/>
    <n v="4.8"/>
    <d v="1899-12-30T01:52:42"/>
    <d v="1899-12-30T00:59:46"/>
    <d v="1899-12-30T00:00:00"/>
    <d v="1899-12-30T00:08:35"/>
    <d v="1899-12-30T00:07:24"/>
    <d v="1899-12-30T00:32:31"/>
    <d v="1899-12-30T00:00:00"/>
    <d v="1899-12-30T00:00:00"/>
    <d v="1899-12-30T00:04:26"/>
    <d v="1899-12-30T00:01:25"/>
    <d v="1899-12-30T08:32:25"/>
  </r>
  <r>
    <x v="41"/>
    <n v="5"/>
    <x v="9"/>
    <n v="35"/>
    <n v="30"/>
    <n v="65"/>
    <d v="1899-12-30T05:37:24"/>
    <d v="1899-12-30T05:00:06"/>
    <d v="1899-12-30T00:00:00"/>
    <d v="1899-12-30T00:00:00"/>
    <d v="1899-12-30T00:16:16"/>
    <d v="1899-12-30T00:00:00"/>
    <d v="1899-12-30T00:21:01"/>
    <d v="1899-12-30T00:00:00"/>
    <d v="1899-12-30T00:00:00"/>
    <d v="1899-12-30T00:05:41"/>
    <n v="0"/>
    <d v="1899-12-30T00:09:20"/>
    <m/>
    <m/>
    <m/>
    <m/>
    <m/>
    <d v="1899-12-31T18:31:32"/>
    <n v="7"/>
    <n v="6"/>
    <d v="1899-12-30T01:07:29"/>
    <d v="1899-12-30T01:00:01"/>
    <d v="1899-12-30T00:00:00"/>
    <d v="1899-12-30T00:00:00"/>
    <d v="1899-12-30T00:03:15"/>
    <d v="1899-12-30T00:00:00"/>
    <d v="1899-12-30T00:04:12"/>
    <d v="1899-12-30T00:00:00"/>
    <d v="1899-12-30T00:00:00"/>
    <d v="1899-12-30T00:01:08"/>
    <d v="1899-12-30T08:30:18"/>
  </r>
  <r>
    <x v="41"/>
    <n v="4"/>
    <x v="10"/>
    <n v="29"/>
    <n v="6"/>
    <n v="35"/>
    <d v="1899-12-30T06:19:09"/>
    <d v="1899-12-30T03:38:27"/>
    <d v="1899-12-30T00:33:07"/>
    <d v="1899-12-30T00:00:00"/>
    <d v="1899-12-30T00:00:00"/>
    <d v="1899-12-30T02:07:35"/>
    <d v="1899-12-30T00:00:00"/>
    <d v="1899-12-30T00:00:00"/>
    <d v="1899-12-30T00:00:00"/>
    <d v="1899-12-30T00:18:47"/>
    <n v="0"/>
    <d v="1899-12-30T00:09:31"/>
    <m/>
    <m/>
    <m/>
    <m/>
    <m/>
    <d v="1899-12-31T09:59:46"/>
    <n v="7.25"/>
    <n v="1.5"/>
    <d v="1899-12-30T01:34:47"/>
    <d v="1899-12-30T00:54:37"/>
    <d v="1899-12-30T00:08:17"/>
    <d v="1899-12-30T00:00:00"/>
    <d v="1899-12-30T00:00:00"/>
    <d v="1899-12-30T00:31:54"/>
    <d v="1899-12-30T00:00:00"/>
    <d v="1899-12-30T00:00:00"/>
    <d v="1899-12-30T00:00:00"/>
    <d v="1899-12-30T00:04:42"/>
    <d v="1899-12-30T08:29:57"/>
  </r>
  <r>
    <x v="41"/>
    <n v="4"/>
    <x v="13"/>
    <n v="20"/>
    <n v="5"/>
    <n v="25"/>
    <d v="1899-12-30T04:28:34"/>
    <d v="1899-12-30T02:13:38"/>
    <d v="1899-12-30T00:00:00"/>
    <d v="1899-12-30T00:11:48"/>
    <d v="1899-12-30T00:00:00"/>
    <d v="1899-12-30T00:00:00"/>
    <d v="1899-12-30T02:03:07"/>
    <d v="1899-12-30T00:00:00"/>
    <d v="1899-12-30T00:00:00"/>
    <d v="1899-12-30T00:54:00"/>
    <n v="0"/>
    <d v="1899-12-30T00:06:22"/>
    <m/>
    <m/>
    <m/>
    <m/>
    <m/>
    <d v="1899-12-30T12:12:14"/>
    <n v="5"/>
    <n v="1.25"/>
    <d v="1899-12-30T01:07:08"/>
    <d v="1899-12-30T00:33:25"/>
    <d v="1899-12-30T00:00:00"/>
    <d v="1899-12-30T00:02:57"/>
    <d v="1899-12-30T00:00:00"/>
    <d v="1899-12-30T00:00:00"/>
    <d v="1899-12-30T00:30:47"/>
    <d v="1899-12-30T00:00:00"/>
    <d v="1899-12-30T00:00:00"/>
    <d v="1899-12-30T00:13:30"/>
    <d v="1899-12-30T03:03:04"/>
  </r>
  <r>
    <x v="41"/>
    <n v="5"/>
    <x v="6"/>
    <n v="164"/>
    <n v="18"/>
    <n v="182"/>
    <d v="1899-12-30T06:58:36"/>
    <d v="1899-12-30T04:55:29"/>
    <d v="1899-12-30T00:00:00"/>
    <d v="1899-12-30T00:54:17"/>
    <d v="1899-12-30T00:09:13"/>
    <d v="1899-12-30T00:11:48"/>
    <d v="1899-12-30T00:00:00"/>
    <d v="1899-12-30T00:47:48"/>
    <d v="1899-12-30T00:00:00"/>
    <d v="1899-12-30T00:26:30"/>
    <n v="0"/>
    <d v="1899-12-30T00:04:51"/>
    <m/>
    <m/>
    <m/>
    <m/>
    <m/>
    <d v="1899-12-31T18:44:04"/>
    <n v="32.799999999999997"/>
    <n v="3.6"/>
    <d v="1899-12-30T01:23:43"/>
    <d v="1899-12-30T00:59:06"/>
    <d v="1899-12-30T00:00:00"/>
    <d v="1899-12-30T00:10:51"/>
    <d v="1899-12-30T00:01:51"/>
    <d v="1899-12-30T00:02:22"/>
    <d v="1899-12-30T00:00:00"/>
    <d v="1899-12-30T00:09:34"/>
    <d v="1899-12-30T00:00:00"/>
    <d v="1899-12-30T00:05:18"/>
    <d v="1899-12-30T08:32:49"/>
  </r>
  <r>
    <x v="41"/>
    <n v="5"/>
    <x v="7"/>
    <n v="131"/>
    <n v="3"/>
    <n v="134"/>
    <d v="1899-12-30T06:40:28"/>
    <d v="1899-12-30T05:01:41"/>
    <d v="1899-12-30T00:00:00"/>
    <d v="1899-12-30T00:21:19"/>
    <d v="1899-12-30T00:24:12"/>
    <d v="1899-12-30T00:00:00"/>
    <d v="1899-12-30T00:14:59"/>
    <d v="1899-12-30T00:38:18"/>
    <d v="1899-12-30T00:00:00"/>
    <d v="1899-12-30T00:21:59"/>
    <n v="0"/>
    <d v="1899-12-30T00:07:10"/>
    <m/>
    <m/>
    <m/>
    <m/>
    <m/>
    <d v="1899-12-31T18:35:17"/>
    <n v="26.2"/>
    <n v="0.6"/>
    <d v="1899-12-30T01:20:06"/>
    <d v="1899-12-30T01:00:20"/>
    <d v="1899-12-30T00:00:00"/>
    <d v="1899-12-30T00:04:16"/>
    <d v="1899-12-30T00:04:50"/>
    <d v="1899-12-30T00:00:00"/>
    <d v="1899-12-30T00:03:00"/>
    <d v="1899-12-30T00:07:40"/>
    <d v="1899-12-30T00:00:00"/>
    <d v="1899-12-30T00:04:24"/>
    <d v="1899-12-30T08:31:03"/>
  </r>
  <r>
    <x v="41"/>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2"/>
    <n v="4"/>
    <x v="1"/>
    <n v="1"/>
    <n v="2"/>
    <n v="3"/>
    <d v="1899-12-30T08:28:28"/>
    <d v="1899-12-30T00:00:00"/>
    <d v="1899-12-30T00:00:00"/>
    <d v="1899-12-30T00:00:00"/>
    <d v="1899-12-30T00:00:00"/>
    <d v="1899-12-30T08:28:28"/>
    <d v="1899-12-30T00:00:00"/>
    <d v="1899-12-30T00:00:00"/>
    <d v="1899-12-30T00:00:00"/>
    <d v="1899-12-30T00:00:02"/>
    <n v="0"/>
    <d v="1899-12-30T00:04:22"/>
    <m/>
    <m/>
    <m/>
    <m/>
    <m/>
    <d v="1899-12-30T08:32:56"/>
    <n v="0.25"/>
    <n v="0.5"/>
    <d v="1899-12-30T02:07:07"/>
    <d v="1899-12-30T00:00:00"/>
    <d v="1899-12-30T00:00:00"/>
    <d v="1899-12-30T00:00:00"/>
    <d v="1899-12-30T00:00:00"/>
    <d v="1899-12-30T02:07:07"/>
    <d v="1899-12-30T00:00:00"/>
    <d v="1899-12-30T00:00:00"/>
    <d v="1899-12-30T00:00:00"/>
    <d v="1899-12-30T00:00:01"/>
    <d v="1899-12-30T02:08:14"/>
  </r>
  <r>
    <x v="42"/>
    <n v="2"/>
    <x v="11"/>
    <n v="15"/>
    <n v="6"/>
    <n v="21"/>
    <d v="1899-12-30T02:45:36"/>
    <d v="1899-12-30T01:59:31"/>
    <d v="1899-12-30T00:26:38"/>
    <d v="1899-12-30T00:13:58"/>
    <d v="1899-12-30T00:05:28"/>
    <d v="1899-12-30T00:00:00"/>
    <d v="1899-12-30T00:00:00"/>
    <d v="1899-12-30T00:00:00"/>
    <d v="1899-12-30T00:00:00"/>
    <d v="1899-12-30T00:02:30"/>
    <n v="0"/>
    <d v="1899-12-30T00:06:19"/>
    <m/>
    <m/>
    <m/>
    <m/>
    <m/>
    <d v="1899-12-30T17:00:49"/>
    <n v="7.5"/>
    <n v="3"/>
    <d v="1899-12-30T01:22:48"/>
    <d v="1899-12-30T00:59:46"/>
    <d v="1899-12-30T00:13:19"/>
    <d v="1899-12-30T00:06:59"/>
    <d v="1899-12-30T00:02:44"/>
    <d v="1899-12-30T00:00:00"/>
    <d v="1899-12-30T00:00:00"/>
    <d v="1899-12-30T00:00:00"/>
    <d v="1899-12-30T00:00:00"/>
    <d v="1899-12-30T00:01:15"/>
    <d v="1899-12-30T08:30:24"/>
  </r>
  <r>
    <x v="42"/>
    <n v="4"/>
    <x v="3"/>
    <n v="20"/>
    <n v="16"/>
    <n v="36"/>
    <d v="1899-12-30T11:45:01"/>
    <d v="1899-12-30T04:08:33"/>
    <d v="1899-12-30T00:04:45"/>
    <d v="1899-12-30T01:34:11"/>
    <d v="1899-12-30T00:34:08"/>
    <d v="1899-12-30T05:09:19"/>
    <d v="1899-12-30T00:00:00"/>
    <d v="1899-12-30T00:00:00"/>
    <d v="1899-12-30T00:14:07"/>
    <d v="1899-12-30T00:03:16"/>
    <n v="0"/>
    <d v="1899-12-30T00:07:50"/>
    <m/>
    <m/>
    <m/>
    <m/>
    <m/>
    <d v="1899-12-31T09:59:46"/>
    <n v="5"/>
    <n v="4"/>
    <d v="1899-12-30T02:56:15"/>
    <d v="1899-12-30T01:02:08"/>
    <d v="1899-12-30T00:01:11"/>
    <d v="1899-12-30T00:23:33"/>
    <d v="1899-12-30T00:08:32"/>
    <d v="1899-12-30T01:17:20"/>
    <d v="1899-12-30T00:00:00"/>
    <d v="1899-12-30T00:00:00"/>
    <d v="1899-12-30T00:03:32"/>
    <d v="1899-12-30T00:00:49"/>
    <d v="1899-12-30T08:29:57"/>
  </r>
  <r>
    <x v="42"/>
    <n v="5"/>
    <x v="5"/>
    <n v="62"/>
    <n v="11"/>
    <n v="73"/>
    <d v="1899-12-30T09:17:17"/>
    <d v="1899-12-30T04:57:30"/>
    <d v="1899-12-30T00:00:00"/>
    <d v="1899-12-30T00:56:18"/>
    <d v="1899-12-30T00:12:40"/>
    <d v="1899-12-30T02:36:14"/>
    <d v="1899-12-30T00:00:00"/>
    <d v="1899-12-30T00:00:00"/>
    <d v="1899-12-30T00:34:34"/>
    <d v="1899-12-30T00:21:21"/>
    <n v="0"/>
    <d v="1899-12-30T00:07:43"/>
    <m/>
    <m/>
    <m/>
    <m/>
    <m/>
    <d v="1899-12-31T18:29:31"/>
    <n v="12.4"/>
    <n v="2.2000000000000002"/>
    <d v="1899-12-30T01:51:27"/>
    <d v="1899-12-30T00:59:30"/>
    <d v="1899-12-30T00:00:00"/>
    <d v="1899-12-30T00:11:16"/>
    <d v="1899-12-30T00:02:32"/>
    <d v="1899-12-30T00:31:15"/>
    <d v="1899-12-30T00:00:00"/>
    <d v="1899-12-30T00:00:00"/>
    <d v="1899-12-30T00:06:55"/>
    <d v="1899-12-30T00:04:16"/>
    <d v="1899-12-30T08:29:54"/>
  </r>
  <r>
    <x v="42"/>
    <n v="5"/>
    <x v="9"/>
    <n v="123"/>
    <n v="15"/>
    <n v="138"/>
    <d v="1899-12-30T07:00:29"/>
    <d v="1899-12-30T05:03:50"/>
    <d v="1899-12-30T00:02:10"/>
    <d v="1899-12-30T00:16:16"/>
    <d v="1899-12-30T00:00:00"/>
    <d v="1899-12-30T00:48:23"/>
    <d v="1899-12-30T00:27:39"/>
    <d v="1899-12-30T00:22:11"/>
    <d v="1899-12-30T00:00:00"/>
    <d v="1899-12-30T00:25:56"/>
    <n v="0"/>
    <d v="1899-12-30T00:09:05"/>
    <m/>
    <m/>
    <m/>
    <m/>
    <m/>
    <d v="1899-12-31T18:54:00"/>
    <n v="24.6"/>
    <n v="3"/>
    <d v="1899-12-30T01:24:06"/>
    <d v="1899-12-30T01:00:46"/>
    <d v="1899-12-30T00:00:26"/>
    <d v="1899-12-30T00:03:15"/>
    <d v="1899-12-30T00:00:00"/>
    <d v="1899-12-30T00:09:41"/>
    <d v="1899-12-30T00:05:32"/>
    <d v="1899-12-30T00:04:26"/>
    <d v="1899-12-30T00:00:00"/>
    <d v="1899-12-30T00:05:11"/>
    <d v="1899-12-30T08:34:48"/>
  </r>
  <r>
    <x v="42"/>
    <n v="4"/>
    <x v="10"/>
    <n v="20"/>
    <n v="12"/>
    <n v="32"/>
    <d v="1899-12-30T06:12:14"/>
    <d v="1899-12-30T03:41:02"/>
    <d v="1899-12-30T00:47:48"/>
    <d v="1899-12-30T00:00:00"/>
    <d v="1899-12-30T00:00:26"/>
    <d v="1899-12-30T01:42:58"/>
    <d v="1899-12-30T00:00:00"/>
    <d v="1899-12-30T00:00:00"/>
    <d v="1899-12-30T00:00:00"/>
    <d v="1899-12-30T00:03:27"/>
    <n v="0"/>
    <d v="1899-12-30T00:06:16"/>
    <m/>
    <m/>
    <m/>
    <m/>
    <m/>
    <d v="1899-12-31T10:04:48"/>
    <n v="5"/>
    <n v="3"/>
    <d v="1899-12-30T01:33:03"/>
    <d v="1899-12-30T00:55:16"/>
    <d v="1899-12-30T00:11:57"/>
    <d v="1899-12-30T00:00:00"/>
    <d v="1899-12-30T00:00:07"/>
    <d v="1899-12-30T00:25:45"/>
    <d v="1899-12-30T00:00:00"/>
    <d v="1899-12-30T00:00:00"/>
    <d v="1899-12-30T00:00:00"/>
    <d v="1899-12-30T00:00:52"/>
    <d v="1899-12-30T08:31:12"/>
  </r>
  <r>
    <x v="42"/>
    <n v="4"/>
    <x v="13"/>
    <n v="67"/>
    <n v="15"/>
    <n v="82"/>
    <d v="1899-12-30T06:44:30"/>
    <d v="1899-12-30T04:00:20"/>
    <d v="1899-12-30T00:00:00"/>
    <d v="1899-12-30T01:00:12"/>
    <d v="1899-12-30T00:06:29"/>
    <d v="1899-12-30T00:17:34"/>
    <d v="1899-12-30T01:19:38"/>
    <d v="1899-12-30T00:00:00"/>
    <d v="1899-12-30T00:00:00"/>
    <d v="1899-12-30T05:11:12"/>
    <n v="1"/>
    <d v="1899-12-30T00:06:22"/>
    <m/>
    <m/>
    <m/>
    <m/>
    <m/>
    <d v="1899-12-31T10:05:14"/>
    <n v="16.75"/>
    <n v="3.75"/>
    <d v="1899-12-30T01:41:07"/>
    <d v="1899-12-30T01:00:05"/>
    <d v="1899-12-30T00:00:00"/>
    <d v="1899-12-30T00:15:03"/>
    <d v="1899-12-30T00:01:37"/>
    <d v="1899-12-30T00:04:24"/>
    <d v="1899-12-30T00:19:54"/>
    <d v="1899-12-30T00:00:00"/>
    <d v="1899-12-30T00:00:00"/>
    <d v="1899-12-30T01:17:48"/>
    <d v="1899-12-30T08:31:19"/>
  </r>
  <r>
    <x v="42"/>
    <n v="5"/>
    <x v="6"/>
    <n v="124"/>
    <n v="20"/>
    <n v="144"/>
    <d v="1899-12-30T07:12:09"/>
    <d v="1899-12-30T04:58:22"/>
    <d v="1899-12-30T00:03:19"/>
    <d v="1899-12-30T01:00:03"/>
    <d v="1899-12-30T00:09:48"/>
    <d v="1899-12-30T00:00:00"/>
    <d v="1899-12-30T00:08:38"/>
    <d v="1899-12-30T00:38:10"/>
    <d v="1899-12-30T00:13:49"/>
    <d v="1899-12-30T00:19:38"/>
    <n v="0"/>
    <d v="1899-12-30T00:04:48"/>
    <m/>
    <m/>
    <m/>
    <m/>
    <m/>
    <d v="1899-12-31T18:40:45"/>
    <n v="24.8"/>
    <n v="4"/>
    <d v="1899-12-30T01:26:26"/>
    <d v="1899-12-30T00:59:40"/>
    <d v="1899-12-30T00:00:40"/>
    <d v="1899-12-30T00:12:01"/>
    <d v="1899-12-30T00:01:58"/>
    <d v="1899-12-30T00:00:00"/>
    <d v="1899-12-30T00:01:44"/>
    <d v="1899-12-30T00:07:38"/>
    <d v="1899-12-30T00:02:46"/>
    <d v="1899-12-30T00:03:56"/>
    <d v="1899-12-30T08:32:09"/>
  </r>
  <r>
    <x v="42"/>
    <n v="5"/>
    <x v="7"/>
    <n v="90"/>
    <n v="3"/>
    <n v="93"/>
    <d v="1899-12-30T05:58:34"/>
    <d v="1899-12-30T05:21:50"/>
    <d v="1899-12-30T00:00:00"/>
    <d v="1899-12-30T00:07:55"/>
    <d v="1899-12-30T00:00:00"/>
    <d v="1899-12-30T00:01:35"/>
    <d v="1899-12-30T00:13:24"/>
    <d v="1899-12-30T00:13:49"/>
    <d v="1899-12-30T00:00:00"/>
    <d v="1899-12-30T00:14:59"/>
    <n v="0"/>
    <d v="1899-12-30T00:09:04"/>
    <m/>
    <m/>
    <m/>
    <m/>
    <m/>
    <d v="1899-12-31T18:30:06"/>
    <n v="18"/>
    <n v="0.6"/>
    <d v="1899-12-30T01:11:43"/>
    <d v="1899-12-30T01:04:22"/>
    <d v="1899-12-30T00:00:00"/>
    <d v="1899-12-30T00:01:35"/>
    <d v="1899-12-30T00:00:00"/>
    <d v="1899-12-30T00:00:19"/>
    <d v="1899-12-30T00:02:41"/>
    <d v="1899-12-30T00:02:46"/>
    <d v="1899-12-30T00:00:00"/>
    <d v="1899-12-30T00:03:00"/>
    <d v="1899-12-30T08:30:01"/>
  </r>
  <r>
    <x v="42"/>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3"/>
    <n v="4"/>
    <x v="1"/>
    <n v="15"/>
    <n v="1"/>
    <n v="16"/>
    <d v="1899-12-30T11:54:49"/>
    <d v="1899-12-30T00:00:00"/>
    <d v="1899-12-30T00:13:32"/>
    <d v="1899-12-30T00:28:31"/>
    <d v="1899-12-30T00:00:00"/>
    <d v="1899-12-30T00:08:47"/>
    <d v="1899-12-30T00:05:37"/>
    <d v="1899-12-30T10:58:22"/>
    <d v="1899-12-30T00:00:00"/>
    <d v="1899-12-30T00:14:23"/>
    <n v="0"/>
    <d v="1899-12-30T00:05:31"/>
    <m/>
    <m/>
    <m/>
    <m/>
    <m/>
    <d v="1899-12-31T01:22:57"/>
    <n v="3.75"/>
    <n v="0.25"/>
    <d v="1899-12-30T02:58:42"/>
    <d v="1899-12-30T00:00:00"/>
    <d v="1899-12-30T00:03:23"/>
    <d v="1899-12-30T00:07:08"/>
    <d v="1899-12-30T00:00:00"/>
    <d v="1899-12-30T00:02:12"/>
    <d v="1899-12-30T00:01:24"/>
    <d v="1899-12-30T02:44:35"/>
    <d v="1899-12-30T00:00:00"/>
    <d v="1899-12-30T00:03:36"/>
    <d v="1899-12-30T06:20:44"/>
  </r>
  <r>
    <x v="43"/>
    <n v="4"/>
    <x v="11"/>
    <n v="166"/>
    <n v="16"/>
    <n v="182"/>
    <d v="1899-12-30T05:36:14"/>
    <d v="1899-12-30T04:00:12"/>
    <d v="1899-12-30T00:45:39"/>
    <d v="1899-12-30T00:00:00"/>
    <d v="1899-12-30T00:23:02"/>
    <d v="1899-12-30T00:23:46"/>
    <d v="1899-12-30T00:00:00"/>
    <d v="1899-12-30T00:03:36"/>
    <d v="1899-12-30T00:00:00"/>
    <d v="1899-12-30T00:23:57"/>
    <n v="0"/>
    <d v="1899-12-30T00:05:08"/>
    <m/>
    <m/>
    <m/>
    <m/>
    <m/>
    <d v="1899-12-31T12:11:48"/>
    <n v="41.5"/>
    <n v="4"/>
    <d v="1899-12-30T01:24:04"/>
    <d v="1899-12-30T01:00:03"/>
    <d v="1899-12-30T00:11:25"/>
    <d v="1899-12-30T00:00:00"/>
    <d v="1899-12-30T00:05:46"/>
    <d v="1899-12-30T00:05:56"/>
    <d v="1899-12-30T00:00:00"/>
    <d v="1899-12-30T00:00:54"/>
    <d v="1899-12-30T00:00:00"/>
    <d v="1899-12-30T00:05:59"/>
    <d v="1899-12-30T09:02:57"/>
  </r>
  <r>
    <x v="43"/>
    <n v="4"/>
    <x v="3"/>
    <n v="74"/>
    <n v="13"/>
    <n v="87"/>
    <d v="1899-12-30T06:57:53"/>
    <d v="1899-12-30T04:05:31"/>
    <d v="1899-12-30T00:00:00"/>
    <d v="1899-12-30T01:09:07"/>
    <d v="1899-12-30T00:14:41"/>
    <d v="1899-12-30T00:57:10"/>
    <d v="1899-12-30T00:31:24"/>
    <d v="1899-12-30T00:00:00"/>
    <d v="1899-12-30T00:00:00"/>
    <d v="1899-12-30T00:06:51"/>
    <n v="0"/>
    <d v="1899-12-30T00:07:18"/>
    <m/>
    <m/>
    <m/>
    <m/>
    <m/>
    <d v="1899-12-31T10:16:54"/>
    <n v="18.5"/>
    <n v="3.25"/>
    <d v="1899-12-30T01:44:28"/>
    <d v="1899-12-30T01:01:23"/>
    <d v="1899-12-30T00:00:00"/>
    <d v="1899-12-30T00:17:17"/>
    <d v="1899-12-30T00:03:40"/>
    <d v="1899-12-30T00:14:18"/>
    <d v="1899-12-30T00:07:51"/>
    <d v="1899-12-30T00:00:00"/>
    <d v="1899-12-30T00:00:00"/>
    <d v="1899-12-30T00:01:43"/>
    <d v="1899-12-30T08:34:13"/>
  </r>
  <r>
    <x v="43"/>
    <n v="5"/>
    <x v="5"/>
    <n v="49"/>
    <n v="21"/>
    <n v="70"/>
    <d v="1899-12-30T08:06:26"/>
    <d v="1899-12-30T04:59:23"/>
    <d v="1899-12-30T00:00:00"/>
    <d v="1899-12-30T00:37:35"/>
    <d v="1899-12-30T00:18:17"/>
    <d v="1899-12-30T02:02:24"/>
    <d v="1899-12-30T00:08:47"/>
    <d v="1899-12-30T00:00:00"/>
    <d v="1899-12-30T00:00:00"/>
    <d v="1899-12-30T00:30:46"/>
    <n v="0"/>
    <d v="1899-12-30T00:07:29"/>
    <m/>
    <m/>
    <m/>
    <m/>
    <m/>
    <d v="1899-12-31T20:05:08"/>
    <n v="9.8000000000000007"/>
    <n v="4.2"/>
    <d v="1899-12-30T01:37:17"/>
    <d v="1899-12-30T00:59:53"/>
    <d v="1899-12-30T00:00:00"/>
    <d v="1899-12-30T00:07:31"/>
    <d v="1899-12-30T00:03:39"/>
    <d v="1899-12-30T00:24:29"/>
    <d v="1899-12-30T00:01:45"/>
    <d v="1899-12-30T00:00:00"/>
    <d v="1899-12-30T00:00:00"/>
    <d v="1899-12-30T00:06:09"/>
    <d v="1899-12-30T08:49:02"/>
  </r>
  <r>
    <x v="43"/>
    <n v="5"/>
    <x v="9"/>
    <n v="105"/>
    <n v="12"/>
    <n v="117"/>
    <d v="1899-12-30T05:21:07"/>
    <d v="1899-12-30T05:01:32"/>
    <d v="1899-12-30T00:05:46"/>
    <d v="1899-12-30T00:00:00"/>
    <d v="1899-12-30T00:00:00"/>
    <d v="1899-12-30T00:13:49"/>
    <d v="1899-12-30T00:00:00"/>
    <d v="1899-12-30T00:00:00"/>
    <d v="1899-12-30T00:00:00"/>
    <d v="1899-12-30T00:17:08"/>
    <n v="0"/>
    <d v="1899-12-30T00:09:28"/>
    <m/>
    <m/>
    <m/>
    <m/>
    <m/>
    <d v="1899-12-31T18:57:10"/>
    <n v="21"/>
    <n v="2.4"/>
    <d v="1899-12-30T01:04:13"/>
    <d v="1899-12-30T01:00:18"/>
    <d v="1899-12-30T00:01:09"/>
    <d v="1899-12-30T00:00:00"/>
    <d v="1899-12-30T00:00:00"/>
    <d v="1899-12-30T00:02:46"/>
    <d v="1899-12-30T00:00:00"/>
    <d v="1899-12-30T00:00:00"/>
    <d v="1899-12-30T00:00:00"/>
    <d v="1899-12-30T00:03:26"/>
    <d v="1899-12-30T08:35:26"/>
  </r>
  <r>
    <x v="43"/>
    <n v="4"/>
    <x v="10"/>
    <n v="82"/>
    <n v="10"/>
    <n v="92"/>
    <d v="1899-12-30T05:29:20"/>
    <d v="1899-12-30T03:44:04"/>
    <d v="1899-12-30T00:30:40"/>
    <d v="1899-12-30T00:00:00"/>
    <d v="1899-12-30T00:00:00"/>
    <d v="1899-12-30T01:09:50"/>
    <d v="1899-12-30T00:00:00"/>
    <d v="1899-12-30T00:04:45"/>
    <d v="1899-12-30T00:00:00"/>
    <d v="1899-12-30T00:50:27"/>
    <n v="0"/>
    <d v="1899-12-30T00:05:39"/>
    <m/>
    <m/>
    <m/>
    <m/>
    <m/>
    <d v="1899-12-31T10:00:55"/>
    <n v="20.5"/>
    <n v="2.5"/>
    <d v="1899-12-30T01:22:20"/>
    <d v="1899-12-30T00:56:01"/>
    <d v="1899-12-30T00:07:40"/>
    <d v="1899-12-30T00:00:00"/>
    <d v="1899-12-30T00:00:00"/>
    <d v="1899-12-30T00:17:28"/>
    <d v="1899-12-30T00:00:00"/>
    <d v="1899-12-30T00:01:11"/>
    <d v="1899-12-30T00:00:00"/>
    <d v="1899-12-30T00:12:37"/>
    <d v="1899-12-30T08:30:14"/>
  </r>
  <r>
    <x v="43"/>
    <n v="4"/>
    <x v="13"/>
    <n v="124"/>
    <n v="47"/>
    <n v="171"/>
    <d v="1899-12-30T04:41:05"/>
    <d v="1899-12-30T04:05:31"/>
    <d v="1899-12-30T00:00:00"/>
    <d v="1899-12-30T00:20:01"/>
    <d v="1899-12-30T00:00:00"/>
    <d v="1899-12-30T00:02:44"/>
    <d v="1899-12-30T00:12:49"/>
    <d v="1899-12-30T00:00:00"/>
    <d v="1899-12-30T00:00:00"/>
    <d v="1899-12-30T04:52:59"/>
    <n v="0"/>
    <d v="1899-12-30T00:07:34"/>
    <m/>
    <m/>
    <m/>
    <m/>
    <m/>
    <d v="1899-12-31T12:59:46"/>
    <n v="31"/>
    <n v="11.75"/>
    <d v="1899-12-30T01:10:16"/>
    <d v="1899-12-30T01:01:23"/>
    <d v="1899-12-30T00:00:00"/>
    <d v="1899-12-30T00:05:00"/>
    <d v="1899-12-30T00:00:00"/>
    <d v="1899-12-30T00:00:41"/>
    <d v="1899-12-30T00:03:12"/>
    <d v="1899-12-30T00:00:00"/>
    <d v="1899-12-30T00:00:00"/>
    <d v="1899-12-30T01:13:15"/>
    <d v="1899-12-30T09:14:57"/>
  </r>
  <r>
    <x v="43"/>
    <n v="5"/>
    <x v="6"/>
    <n v="111"/>
    <n v="15"/>
    <n v="126"/>
    <d v="1899-12-30T06:55:09"/>
    <d v="1899-12-30T04:58:05"/>
    <d v="1899-12-30T00:43:03"/>
    <d v="1899-12-30T01:12:17"/>
    <d v="1899-12-30T00:00:00"/>
    <d v="1899-12-30T00:00:00"/>
    <d v="1899-12-30T00:01:44"/>
    <d v="1899-12-30T00:00:00"/>
    <d v="1899-12-30T00:00:00"/>
    <d v="1899-12-30T00:09:52"/>
    <n v="0"/>
    <d v="1899-12-30T00:05:39"/>
    <m/>
    <m/>
    <m/>
    <m/>
    <m/>
    <d v="1899-12-31T20:37:41"/>
    <n v="22.2"/>
    <n v="3"/>
    <d v="1899-12-30T01:23:02"/>
    <d v="1899-12-30T00:59:37"/>
    <d v="1899-12-30T00:08:37"/>
    <d v="1899-12-30T00:14:27"/>
    <d v="1899-12-30T00:00:00"/>
    <d v="1899-12-30T00:00:00"/>
    <d v="1899-12-30T00:00:21"/>
    <d v="1899-12-30T00:00:00"/>
    <d v="1899-12-30T00:00:00"/>
    <d v="1899-12-30T00:01:58"/>
    <d v="1899-12-30T08:55:32"/>
  </r>
  <r>
    <x v="43"/>
    <n v="5"/>
    <x v="7"/>
    <n v="161"/>
    <n v="8"/>
    <n v="169"/>
    <d v="1899-12-30T05:56:50"/>
    <d v="1899-12-30T05:02:24"/>
    <d v="1899-12-30T00:00:00"/>
    <d v="1899-12-30T00:22:11"/>
    <d v="1899-12-30T00:31:06"/>
    <d v="1899-12-30T00:00:00"/>
    <d v="1899-12-30T00:01:09"/>
    <d v="1899-12-30T00:00:00"/>
    <d v="1899-12-30T00:00:00"/>
    <d v="1899-12-30T00:27:20"/>
    <n v="0"/>
    <d v="1899-12-30T00:07:40"/>
    <m/>
    <m/>
    <m/>
    <m/>
    <m/>
    <d v="1899-12-31T18:32:24"/>
    <n v="32.200000000000003"/>
    <n v="1.6"/>
    <d v="1899-12-30T01:11:22"/>
    <d v="1899-12-30T01:00:29"/>
    <d v="1899-12-30T00:00:00"/>
    <d v="1899-12-30T00:04:26"/>
    <d v="1899-12-30T00:06:13"/>
    <d v="1899-12-30T00:00:00"/>
    <d v="1899-12-30T00:00:14"/>
    <d v="1899-12-30T00:00:00"/>
    <d v="1899-12-30T00:00:00"/>
    <d v="1899-12-30T00:05:28"/>
    <d v="1899-12-30T08:30:29"/>
  </r>
  <r>
    <x v="43"/>
    <n v="4"/>
    <x v="8"/>
    <n v="85"/>
    <n v="17"/>
    <n v="102"/>
    <d v="1899-12-30T05:10:36"/>
    <d v="1899-12-30T04:44:04"/>
    <d v="1899-12-30T00:08:24"/>
    <d v="1899-12-30T01:25:03"/>
    <d v="1899-12-30T00:00:00"/>
    <d v="1899-12-30T00:25:40"/>
    <d v="1899-12-30T00:34:04"/>
    <d v="1899-12-30T00:00:00"/>
    <d v="1899-12-30T00:00:00"/>
    <d v="1899-12-30T00:15:45"/>
    <n v="0"/>
    <d v="1899-12-30T00:06:41"/>
    <m/>
    <m/>
    <m/>
    <m/>
    <m/>
    <d v="1899-12-31T09:58:28"/>
    <n v="21.25"/>
    <n v="4.25"/>
    <d v="1899-12-30T01:17:39"/>
    <d v="1899-12-30T01:11:01"/>
    <d v="1899-12-30T00:02:06"/>
    <d v="1899-12-30T00:21:16"/>
    <d v="1899-12-30T00:00:00"/>
    <d v="1899-12-30T00:06:25"/>
    <d v="1899-12-30T00:08:31"/>
    <d v="1899-12-30T00:00:00"/>
    <d v="1899-12-30T00:00:00"/>
    <d v="1899-12-30T00:03:56"/>
    <d v="1899-12-30T08:29:37"/>
  </r>
  <r>
    <x v="44"/>
    <n v="3"/>
    <x v="1"/>
    <n v="0"/>
    <n v="0"/>
    <n v="0"/>
    <d v="1899-12-30T00:00:00"/>
    <d v="1899-12-30T00:00:00"/>
    <d v="1899-12-30T00:00:00"/>
    <d v="1899-12-30T00:00:00"/>
    <d v="1899-12-30T00:00:00"/>
    <d v="1899-12-30T00:00:00"/>
    <d v="1899-12-30T00:00:00"/>
    <d v="1899-12-30T00:00:00"/>
    <d v="1899-12-30T00:00:00"/>
    <d v="1899-12-30T00:00:00"/>
    <n v="0"/>
    <e v="#DIV/0!"/>
    <m/>
    <m/>
    <m/>
    <m/>
    <m/>
    <d v="1899-12-30T00:00:00"/>
    <n v="0"/>
    <n v="0"/>
    <d v="1899-12-30T00:00:00"/>
    <d v="1899-12-30T00:00:00"/>
    <d v="1899-12-30T00:00:00"/>
    <d v="1899-12-30T00:00:00"/>
    <d v="1899-12-30T00:00:00"/>
    <d v="1899-12-30T00:00:00"/>
    <d v="1899-12-30T00:00:00"/>
    <d v="1899-12-30T00:00:00"/>
    <d v="1899-12-30T00:00:00"/>
    <d v="1899-12-30T00:00:00"/>
    <d v="1899-12-30T00:00:00"/>
  </r>
  <r>
    <x v="44"/>
    <n v="5"/>
    <x v="11"/>
    <n v="140"/>
    <n v="12"/>
    <n v="152"/>
    <d v="1899-12-30T06:52:42"/>
    <d v="1899-12-30T04:58:05"/>
    <d v="1899-12-30T00:08:04"/>
    <d v="1899-12-30T00:27:30"/>
    <d v="1899-12-30T00:08:38"/>
    <d v="1899-12-30T00:15:33"/>
    <d v="1899-12-30T00:07:03"/>
    <d v="1899-12-30T00:47:48"/>
    <d v="1899-12-30T00:00:00"/>
    <d v="1899-12-30T00:34:13"/>
    <n v="0"/>
    <d v="1899-12-30T00:05:47"/>
    <m/>
    <m/>
    <m/>
    <m/>
    <m/>
    <d v="1899-12-31T18:39:36"/>
    <n v="28"/>
    <n v="2.4"/>
    <d v="1899-12-30T01:22:32"/>
    <d v="1899-12-30T00:59:37"/>
    <d v="1899-12-30T00:01:37"/>
    <d v="1899-12-30T00:05:30"/>
    <d v="1899-12-30T00:01:44"/>
    <d v="1899-12-30T00:03:07"/>
    <d v="1899-12-30T00:01:25"/>
    <d v="1899-12-30T00:09:34"/>
    <d v="1899-12-30T00:00:00"/>
    <d v="1899-12-30T00:06:51"/>
    <d v="1899-12-30T08:31:55"/>
  </r>
  <r>
    <x v="44"/>
    <n v="4"/>
    <x v="3"/>
    <n v="36"/>
    <n v="9"/>
    <n v="45"/>
    <d v="1899-12-30T09:32:50"/>
    <d v="1899-12-30T04:02:47"/>
    <d v="1899-12-30T00:21:53"/>
    <d v="1899-12-30T01:18:12"/>
    <d v="1899-12-30T00:59:28"/>
    <d v="1899-12-30T02:32:12"/>
    <d v="1899-12-30T00:00:00"/>
    <d v="1899-12-30T00:00:00"/>
    <d v="1899-12-30T00:18:17"/>
    <d v="1899-12-30T00:05:43"/>
    <n v="0"/>
    <d v="1899-12-30T00:07:36"/>
    <m/>
    <m/>
    <m/>
    <m/>
    <m/>
    <d v="1899-12-31T09:43:55"/>
    <n v="9"/>
    <n v="2.25"/>
    <d v="1899-12-30T02:23:13"/>
    <d v="1899-12-30T01:00:42"/>
    <d v="1899-12-30T00:05:28"/>
    <d v="1899-12-30T00:19:33"/>
    <d v="1899-12-30T00:14:52"/>
    <d v="1899-12-30T00:38:03"/>
    <d v="1899-12-30T00:00:00"/>
    <d v="1899-12-30T00:00:00"/>
    <d v="1899-12-30T00:04:34"/>
    <d v="1899-12-30T00:01:26"/>
    <d v="1899-12-30T08:25:59"/>
  </r>
  <r>
    <x v="44"/>
    <n v="5"/>
    <x v="5"/>
    <n v="42"/>
    <n v="7"/>
    <n v="49"/>
    <d v="1899-12-30T08:40:42"/>
    <d v="1899-12-30T04:59:31"/>
    <d v="1899-12-30T00:00:00"/>
    <d v="1899-12-30T00:44:21"/>
    <d v="1899-12-30T00:33:16"/>
    <d v="1899-12-30T01:02:47"/>
    <d v="1899-12-30T00:00:00"/>
    <d v="1899-12-30T00:00:00"/>
    <d v="1899-12-30T01:20:47"/>
    <d v="1899-12-30T00:27:02"/>
    <n v="0"/>
    <d v="1899-12-30T00:09:09"/>
    <m/>
    <m/>
    <m/>
    <m/>
    <m/>
    <d v="1899-12-31T18:30:58"/>
    <n v="8.4"/>
    <n v="1.4"/>
    <d v="1899-12-30T01:44:08"/>
    <d v="1899-12-30T00:59:54"/>
    <d v="1899-12-30T00:00:00"/>
    <d v="1899-12-30T00:08:52"/>
    <d v="1899-12-30T00:06:39"/>
    <d v="1899-12-30T00:12:33"/>
    <d v="1899-12-30T00:00:00"/>
    <d v="1899-12-30T00:00:00"/>
    <d v="1899-12-30T00:16:09"/>
    <d v="1899-12-30T00:05:24"/>
    <d v="1899-12-30T08:30:12"/>
  </r>
  <r>
    <x v="44"/>
    <n v="5"/>
    <x v="9"/>
    <n v="110"/>
    <n v="19"/>
    <n v="129"/>
    <d v="1899-12-30T07:01:38"/>
    <d v="1899-12-30T05:27:53"/>
    <d v="1899-12-30T00:00:17"/>
    <d v="1899-12-30T00:05:54"/>
    <d v="1899-12-30T00:00:00"/>
    <d v="1899-12-30T01:06:58"/>
    <d v="1899-12-30T00:00:00"/>
    <d v="1899-12-30T00:20:36"/>
    <d v="1899-12-30T00:00:00"/>
    <d v="1899-12-30T00:31:01"/>
    <n v="0"/>
    <d v="1899-12-30T00:10:42"/>
    <m/>
    <m/>
    <m/>
    <m/>
    <m/>
    <d v="1899-12-31T18:50:59"/>
    <n v="22"/>
    <n v="3.8"/>
    <d v="1899-12-30T01:24:20"/>
    <d v="1899-12-30T01:05:35"/>
    <d v="1899-12-30T00:00:03"/>
    <d v="1899-12-30T00:01:11"/>
    <d v="1899-12-30T00:00:00"/>
    <d v="1899-12-30T00:13:24"/>
    <d v="1899-12-30T00:00:00"/>
    <d v="1899-12-30T00:04:07"/>
    <d v="1899-12-30T00:00:00"/>
    <d v="1899-12-30T00:06:12"/>
    <d v="1899-12-30T08:34:12"/>
  </r>
  <r>
    <x v="44"/>
    <n v="5"/>
    <x v="10"/>
    <n v="34"/>
    <n v="33"/>
    <n v="67"/>
    <d v="1899-12-30T09:43:47"/>
    <d v="1899-12-30T05:22:08"/>
    <d v="1899-12-30T00:30:06"/>
    <d v="1899-12-30T00:00:00"/>
    <d v="1899-12-30T01:09:33"/>
    <d v="1899-12-30T02:23:43"/>
    <d v="1899-12-30T00:00:00"/>
    <d v="1899-12-30T00:00:00"/>
    <d v="1899-12-30T00:18:17"/>
    <d v="1899-12-30T00:24:15"/>
    <n v="0"/>
    <d v="1899-12-30T00:07:39"/>
    <m/>
    <m/>
    <m/>
    <m/>
    <m/>
    <d v="1899-12-31T18:53:00"/>
    <n v="6.8"/>
    <n v="6.6"/>
    <d v="1899-12-30T01:56:45"/>
    <d v="1899-12-30T01:04:26"/>
    <d v="1899-12-30T00:06:01"/>
    <d v="1899-12-30T00:00:00"/>
    <d v="1899-12-30T00:13:55"/>
    <d v="1899-12-30T00:28:45"/>
    <d v="1899-12-30T00:00:00"/>
    <d v="1899-12-30T00:00:00"/>
    <d v="1899-12-30T00:03:39"/>
    <d v="1899-12-30T00:04:51"/>
    <d v="1899-12-30T08:34:36"/>
  </r>
  <r>
    <x v="44"/>
    <n v="3"/>
    <x v="13"/>
    <n v="61"/>
    <n v="10"/>
    <n v="71"/>
    <d v="1899-12-30T03:59:11"/>
    <d v="1899-12-30T02:59:34"/>
    <d v="1899-12-30T00:00:00"/>
    <d v="1899-12-30T00:12:32"/>
    <d v="1899-12-30T00:00:00"/>
    <d v="1899-12-30T00:01:26"/>
    <d v="1899-12-30T00:45:39"/>
    <d v="1899-12-30T00:00:00"/>
    <d v="1899-12-30T00:00:00"/>
    <d v="1899-12-30T04:21:29"/>
    <n v="0"/>
    <d v="1899-12-30T00:08:03"/>
    <m/>
    <m/>
    <m/>
    <m/>
    <m/>
    <d v="1899-12-31T01:39:13"/>
    <n v="20.333333333333332"/>
    <n v="3.3333333333333335"/>
    <d v="1899-12-30T01:19:44"/>
    <d v="1899-12-30T00:59:51"/>
    <d v="1899-12-30T00:00:00"/>
    <d v="1899-12-30T00:04:11"/>
    <d v="1899-12-30T00:00:00"/>
    <d v="1899-12-30T00:00:29"/>
    <d v="1899-12-30T00:15:13"/>
    <d v="1899-12-30T00:00:00"/>
    <d v="1899-12-30T00:00:00"/>
    <d v="1899-12-30T01:27:10"/>
    <d v="1899-12-30T08:33:04"/>
  </r>
  <r>
    <x v="44"/>
    <n v="5"/>
    <x v="6"/>
    <n v="69"/>
    <n v="19"/>
    <n v="88"/>
    <d v="1899-12-30T07:41:14"/>
    <d v="1899-12-30T05:02:59"/>
    <d v="1899-12-30T00:16:25"/>
    <d v="1899-12-30T00:49:06"/>
    <d v="1899-12-30T00:49:15"/>
    <d v="1899-12-30T00:00:00"/>
    <d v="1899-12-30T00:27:22"/>
    <d v="1899-12-30T00:00:00"/>
    <d v="1899-12-30T00:16:08"/>
    <d v="1899-12-30T00:10:45"/>
    <n v="0"/>
    <d v="1899-12-30T00:04:51"/>
    <m/>
    <m/>
    <m/>
    <m/>
    <m/>
    <d v="1899-12-31T18:33:59"/>
    <n v="13.8"/>
    <n v="3.8"/>
    <d v="1899-12-30T01:32:15"/>
    <d v="1899-12-30T01:00:36"/>
    <d v="1899-12-30T00:03:17"/>
    <d v="1899-12-30T00:09:49"/>
    <d v="1899-12-30T00:09:51"/>
    <d v="1899-12-30T00:00:00"/>
    <d v="1899-12-30T00:05:28"/>
    <d v="1899-12-30T00:00:00"/>
    <d v="1899-12-30T00:03:14"/>
    <d v="1899-12-30T00:02:09"/>
    <d v="1899-12-30T08:30:48"/>
  </r>
  <r>
    <x v="44"/>
    <n v="3"/>
    <x v="7"/>
    <n v="54"/>
    <n v="0"/>
    <n v="54"/>
    <d v="1899-12-30T03:56:01"/>
    <d v="1899-12-30T03:01:35"/>
    <d v="1899-12-30T00:00:00"/>
    <d v="1899-12-30T00:07:21"/>
    <d v="1899-12-30T00:00:00"/>
    <d v="1899-12-30T00:00:35"/>
    <d v="1899-12-30T00:00:00"/>
    <d v="1899-12-30T00:46:31"/>
    <d v="1899-12-30T00:00:00"/>
    <d v="1899-12-30T00:08:53"/>
    <n v="0"/>
    <d v="1899-12-30T00:08:20"/>
    <m/>
    <m/>
    <m/>
    <m/>
    <m/>
    <d v="1899-12-31T01:31:35"/>
    <n v="18"/>
    <n v="0"/>
    <d v="1899-12-30T01:18:40"/>
    <d v="1899-12-30T01:00:32"/>
    <d v="1899-12-30T00:00:00"/>
    <d v="1899-12-30T00:02:27"/>
    <d v="1899-12-30T00:00:00"/>
    <d v="1899-12-30T00:00:12"/>
    <d v="1899-12-30T00:00:00"/>
    <d v="1899-12-30T00:15:30"/>
    <d v="1899-12-30T00:00:00"/>
    <d v="1899-12-30T00:02:58"/>
    <d v="1899-12-30T08:30:32"/>
  </r>
  <r>
    <x v="44"/>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5"/>
    <n v="4"/>
    <x v="1"/>
    <n v="0"/>
    <n v="0"/>
    <n v="0"/>
    <d v="1899-12-30T00:00:00"/>
    <d v="1899-12-30T00:00:00"/>
    <d v="1899-12-30T00:00:00"/>
    <d v="1899-12-30T00:00:00"/>
    <d v="1899-12-30T00:00:00"/>
    <d v="1899-12-30T00:00:00"/>
    <d v="1899-12-30T00:00:00"/>
    <d v="1899-12-30T00:00:00"/>
    <d v="1899-12-30T00:00:00"/>
    <d v="1899-12-30T00:00:00"/>
    <n v="0"/>
    <e v="#DIV/0!"/>
    <m/>
    <m/>
    <m/>
    <m/>
    <m/>
    <d v="1899-12-30T00:00:00"/>
    <n v="0"/>
    <n v="0"/>
    <d v="1899-12-30T00:00:00"/>
    <d v="1899-12-30T00:00:00"/>
    <d v="1899-12-30T00:00:00"/>
    <d v="1899-12-30T00:00:00"/>
    <d v="1899-12-30T00:00:00"/>
    <d v="1899-12-30T00:00:00"/>
    <d v="1899-12-30T00:00:00"/>
    <d v="1899-12-30T00:00:00"/>
    <d v="1899-12-30T00:00:00"/>
    <d v="1899-12-30T00:00:00"/>
    <d v="1899-12-30T00:00:00"/>
  </r>
  <r>
    <x v="45"/>
    <n v="5"/>
    <x v="11"/>
    <n v="161"/>
    <n v="12"/>
    <n v="173"/>
    <d v="1899-12-30T07:38:38"/>
    <d v="1899-12-30T04:58:22"/>
    <d v="1899-12-30T00:36:35"/>
    <d v="1899-12-30T00:00:00"/>
    <d v="1899-12-30T00:00:00"/>
    <d v="1899-12-30T01:01:29"/>
    <d v="1899-12-30T00:00:00"/>
    <d v="1899-12-30T01:02:12"/>
    <d v="1899-12-30T00:00:00"/>
    <d v="1899-12-30T00:23:58"/>
    <n v="0"/>
    <d v="1899-12-30T00:05:19"/>
    <m/>
    <m/>
    <m/>
    <m/>
    <m/>
    <d v="1899-12-31T18:33:59"/>
    <n v="32.200000000000003"/>
    <n v="2.4"/>
    <d v="1899-12-30T01:31:44"/>
    <d v="1899-12-30T00:59:40"/>
    <d v="1899-12-30T00:07:19"/>
    <d v="1899-12-30T00:00:00"/>
    <d v="1899-12-30T00:00:00"/>
    <d v="1899-12-30T00:12:18"/>
    <d v="1899-12-30T00:00:00"/>
    <d v="1899-12-30T00:12:26"/>
    <d v="1899-12-30T00:00:00"/>
    <d v="1899-12-30T00:04:48"/>
    <d v="1899-12-30T08:30:48"/>
  </r>
  <r>
    <x v="45"/>
    <n v="3"/>
    <x v="3"/>
    <n v="17"/>
    <n v="9"/>
    <n v="26"/>
    <d v="1899-12-30T07:25:15"/>
    <d v="1899-12-30T03:01:26"/>
    <d v="1899-12-30T00:02:27"/>
    <d v="1899-12-30T00:30:58"/>
    <d v="1899-12-30T01:21:13"/>
    <d v="1899-12-30T02:29:11"/>
    <d v="1899-12-30T00:00:00"/>
    <d v="1899-12-30T00:00:00"/>
    <d v="1899-12-30T00:00:00"/>
    <d v="1899-12-30T00:02:44"/>
    <n v="0"/>
    <d v="1899-12-30T00:10:36"/>
    <m/>
    <m/>
    <m/>
    <m/>
    <m/>
    <d v="1899-12-31T00:42:20"/>
    <n v="5.666666666666667"/>
    <n v="3"/>
    <d v="1899-12-30T02:28:25"/>
    <d v="1899-12-30T01:00:29"/>
    <d v="1899-12-30T00:00:49"/>
    <d v="1899-12-30T00:10:19"/>
    <d v="1899-12-30T00:27:04"/>
    <d v="1899-12-30T00:49:44"/>
    <d v="1899-12-30T00:00:00"/>
    <d v="1899-12-30T00:00:00"/>
    <d v="1899-12-30T00:00:00"/>
    <d v="1899-12-30T00:00:55"/>
    <d v="1899-12-30T08:14:07"/>
  </r>
  <r>
    <x v="45"/>
    <n v="4"/>
    <x v="5"/>
    <n v="20"/>
    <n v="13"/>
    <n v="33"/>
    <d v="1899-12-30T06:29:57"/>
    <d v="1899-12-30T04:00:20"/>
    <d v="1899-12-30T00:00:00"/>
    <d v="1899-12-30T00:47:31"/>
    <d v="1899-12-30T00:00:00"/>
    <d v="1899-12-30T01:23:57"/>
    <d v="1899-12-30T00:00:00"/>
    <d v="1899-12-30T00:00:00"/>
    <d v="1899-12-30T00:18:09"/>
    <d v="1899-12-30T00:13:13"/>
    <n v="0"/>
    <d v="1899-12-30T00:07:22"/>
    <m/>
    <m/>
    <m/>
    <m/>
    <m/>
    <d v="1899-12-31T10:12:43"/>
    <n v="5"/>
    <n v="3.25"/>
    <d v="1899-12-30T01:37:29"/>
    <d v="1899-12-30T01:00:05"/>
    <d v="1899-12-30T00:00:00"/>
    <d v="1899-12-30T00:11:53"/>
    <d v="1899-12-30T00:00:00"/>
    <d v="1899-12-30T00:20:59"/>
    <d v="1899-12-30T00:00:00"/>
    <d v="1899-12-30T00:00:00"/>
    <d v="1899-12-30T00:04:32"/>
    <d v="1899-12-30T00:03:18"/>
    <d v="1899-12-30T08:33:11"/>
  </r>
  <r>
    <x v="45"/>
    <n v="5"/>
    <x v="9"/>
    <n v="101"/>
    <n v="19"/>
    <n v="120"/>
    <d v="1899-12-30T06:52:34"/>
    <d v="1899-12-30T05:03:42"/>
    <d v="1899-12-30T00:00:00"/>
    <d v="1899-12-30T00:06:29"/>
    <d v="1899-12-30T00:05:02"/>
    <d v="1899-12-30T00:32:41"/>
    <d v="1899-12-30T00:00:00"/>
    <d v="1899-12-30T01:04:39"/>
    <d v="1899-12-30T00:00:00"/>
    <d v="1899-12-30T00:22:48"/>
    <n v="0"/>
    <d v="1899-12-30T00:10:42"/>
    <m/>
    <m/>
    <m/>
    <m/>
    <m/>
    <d v="1899-12-31T18:36:35"/>
    <n v="20.2"/>
    <n v="3.8"/>
    <d v="1899-12-30T01:22:31"/>
    <d v="1899-12-30T01:00:44"/>
    <d v="1899-12-30T00:00:00"/>
    <d v="1899-12-30T00:01:18"/>
    <d v="1899-12-30T00:01:00"/>
    <d v="1899-12-30T00:06:32"/>
    <d v="1899-12-30T00:00:00"/>
    <d v="1899-12-30T00:12:56"/>
    <d v="1899-12-30T00:00:00"/>
    <d v="1899-12-30T00:04:34"/>
    <d v="1899-12-30T08:31:19"/>
  </r>
  <r>
    <x v="45"/>
    <n v="4"/>
    <x v="10"/>
    <n v="25"/>
    <n v="13"/>
    <n v="38"/>
    <d v="1899-12-30T05:45:53"/>
    <d v="1899-12-30T03:11:05"/>
    <d v="1899-12-30T00:31:41"/>
    <d v="1899-12-30T00:00:00"/>
    <d v="1899-12-30T00:00:00"/>
    <d v="1899-12-30T02:03:07"/>
    <d v="1899-12-30T00:00:00"/>
    <d v="1899-12-30T00:00:00"/>
    <d v="1899-12-30T00:00:00"/>
    <d v="1899-12-30T00:16:53"/>
    <n v="0"/>
    <d v="1899-12-30T00:06:01"/>
    <m/>
    <m/>
    <m/>
    <m/>
    <m/>
    <d v="1899-12-31T01:45:07"/>
    <n v="6.25"/>
    <n v="3.25"/>
    <d v="1899-12-30T01:26:28"/>
    <d v="1899-12-30T00:47:46"/>
    <d v="1899-12-30T00:07:55"/>
    <d v="1899-12-30T00:00:00"/>
    <d v="1899-12-30T00:00:00"/>
    <d v="1899-12-30T00:30:47"/>
    <d v="1899-12-30T00:00:00"/>
    <d v="1899-12-30T00:00:00"/>
    <d v="1899-12-30T00:00:00"/>
    <d v="1899-12-30T00:04:13"/>
    <d v="1899-12-30T06:26:17"/>
  </r>
  <r>
    <x v="45"/>
    <n v="4"/>
    <x v="13"/>
    <n v="62"/>
    <n v="21"/>
    <n v="83"/>
    <d v="1899-12-30T05:23:17"/>
    <d v="1899-12-30T04:34:11"/>
    <d v="1899-12-30T00:00:00"/>
    <d v="1899-12-30T00:21:27"/>
    <d v="1899-12-30T00:00:00"/>
    <d v="1899-12-30T00:00:00"/>
    <d v="1899-12-30T00:27:39"/>
    <d v="1899-12-30T00:00:00"/>
    <d v="1899-12-30T00:00:00"/>
    <d v="1899-12-30T05:10:25"/>
    <n v="0"/>
    <d v="1899-12-30T00:10:48"/>
    <m/>
    <m/>
    <m/>
    <m/>
    <m/>
    <d v="1899-12-31T10:26:41"/>
    <n v="15.5"/>
    <n v="5.25"/>
    <d v="1899-12-30T01:20:49"/>
    <d v="1899-12-30T01:08:33"/>
    <d v="1899-12-30T00:00:00"/>
    <d v="1899-12-30T00:05:22"/>
    <d v="1899-12-30T00:00:00"/>
    <d v="1899-12-30T00:00:00"/>
    <d v="1899-12-30T00:06:55"/>
    <d v="1899-12-30T00:00:00"/>
    <d v="1899-12-30T00:00:00"/>
    <d v="1899-12-30T01:17:36"/>
    <d v="1899-12-30T08:36:40"/>
  </r>
  <r>
    <x v="45"/>
    <n v="5"/>
    <x v="6"/>
    <n v="76"/>
    <n v="12"/>
    <n v="88"/>
    <d v="1899-12-30T05:51:22"/>
    <d v="1899-12-30T04:04:57"/>
    <d v="1899-12-30T00:06:46"/>
    <d v="1899-12-30T00:24:29"/>
    <d v="1899-12-30T00:00:00"/>
    <d v="1899-12-30T00:36:52"/>
    <d v="1899-12-30T00:00:00"/>
    <d v="1899-12-30T00:38:18"/>
    <d v="1899-12-30T00:00:00"/>
    <d v="1899-12-30T00:24:49"/>
    <n v="0"/>
    <d v="1899-12-30T00:05:59"/>
    <m/>
    <m/>
    <m/>
    <m/>
    <m/>
    <d v="1899-12-31T11:01:41"/>
    <n v="15.2"/>
    <n v="2.4"/>
    <d v="1899-12-30T01:10:16"/>
    <d v="1899-12-30T00:48:59"/>
    <d v="1899-12-30T00:01:21"/>
    <d v="1899-12-30T00:04:54"/>
    <d v="1899-12-30T00:00:00"/>
    <d v="1899-12-30T00:07:22"/>
    <d v="1899-12-30T00:00:00"/>
    <d v="1899-12-30T00:07:40"/>
    <d v="1899-12-30T00:00:00"/>
    <d v="1899-12-30T00:04:58"/>
    <d v="1899-12-30T07:00:20"/>
  </r>
  <r>
    <x v="45"/>
    <n v="5"/>
    <x v="7"/>
    <n v="36"/>
    <n v="4"/>
    <n v="40"/>
    <d v="1899-12-30T05:53:14"/>
    <d v="1899-12-30T05:03:42"/>
    <d v="1899-12-30T00:00:00"/>
    <d v="1899-12-30T00:29:57"/>
    <d v="1899-12-30T00:15:42"/>
    <d v="1899-12-30T00:00:00"/>
    <d v="1899-12-30T00:03:53"/>
    <d v="1899-12-30T00:00:00"/>
    <d v="1899-12-30T00:00:00"/>
    <d v="1899-12-30T00:11:56"/>
    <n v="0"/>
    <d v="1899-12-30T00:08:20"/>
    <m/>
    <m/>
    <m/>
    <m/>
    <m/>
    <d v="1899-12-31T18:49:32"/>
    <n v="7.2"/>
    <n v="0.8"/>
    <d v="1899-12-30T01:10:39"/>
    <d v="1899-12-30T01:00:44"/>
    <d v="1899-12-30T00:00:00"/>
    <d v="1899-12-30T00:05:59"/>
    <d v="1899-12-30T00:03:08"/>
    <d v="1899-12-30T00:00:00"/>
    <d v="1899-12-30T00:00:47"/>
    <d v="1899-12-30T00:00:00"/>
    <d v="1899-12-30T00:00:00"/>
    <d v="1899-12-30T00:02:23"/>
    <d v="1899-12-30T08:33:54"/>
  </r>
  <r>
    <x v="45"/>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6"/>
    <n v="4"/>
    <x v="1"/>
    <n v="4"/>
    <n v="1"/>
    <n v="5"/>
    <d v="1899-12-30T21:25:29"/>
    <d v="1899-12-30T00:00:00"/>
    <d v="1899-12-30T04:48:35"/>
    <d v="1899-12-30T00:00:00"/>
    <d v="1899-12-30T00:00:00"/>
    <d v="1899-12-30T16:29:51"/>
    <d v="1899-12-30T00:07:03"/>
    <d v="1899-12-30T00:00:00"/>
    <d v="1899-12-30T00:00:00"/>
    <d v="1899-12-30T00:00:25"/>
    <n v="0"/>
    <d v="1899-12-30T00:03:40"/>
    <m/>
    <m/>
    <m/>
    <m/>
    <m/>
    <d v="1899-12-31T01:06:23"/>
    <n v="1"/>
    <n v="0.25"/>
    <d v="1899-12-30T05:21:22"/>
    <d v="1899-12-30T00:00:00"/>
    <d v="1899-12-30T01:12:09"/>
    <d v="1899-12-30T00:00:00"/>
    <d v="1899-12-30T00:00:00"/>
    <d v="1899-12-30T04:07:28"/>
    <d v="1899-12-30T00:01:46"/>
    <d v="1899-12-30T00:00:00"/>
    <d v="1899-12-30T00:00:00"/>
    <d v="1899-12-30T00:00:06"/>
    <d v="1899-12-30T06:16:36"/>
  </r>
  <r>
    <x v="46"/>
    <n v="5"/>
    <x v="11"/>
    <n v="61"/>
    <n v="30"/>
    <n v="91"/>
    <d v="1899-12-30T07:49:35"/>
    <d v="1899-12-30T04:36:37"/>
    <d v="1899-12-30T01:12:09"/>
    <d v="1899-12-30T00:25:47"/>
    <d v="1899-12-30T00:00:00"/>
    <d v="1899-12-30T00:09:39"/>
    <d v="1899-12-30T01:06:40"/>
    <d v="1899-12-30T00:18:43"/>
    <d v="1899-12-30T00:00:00"/>
    <d v="1899-12-30T00:10:04"/>
    <n v="0"/>
    <d v="1899-12-30T00:06:13"/>
    <m/>
    <m/>
    <m/>
    <m/>
    <m/>
    <d v="1899-12-31T14:48:46"/>
    <n v="12.2"/>
    <n v="6"/>
    <d v="1899-12-30T01:33:55"/>
    <d v="1899-12-30T00:55:19"/>
    <d v="1899-12-30T00:14:26"/>
    <d v="1899-12-30T00:05:09"/>
    <d v="1899-12-30T00:00:00"/>
    <d v="1899-12-30T00:01:56"/>
    <d v="1899-12-30T00:13:20"/>
    <d v="1899-12-30T00:03:45"/>
    <d v="1899-12-30T00:00:00"/>
    <d v="1899-12-30T00:02:01"/>
    <d v="1899-12-30T07:45:45"/>
  </r>
  <r>
    <x v="46"/>
    <n v="4"/>
    <x v="3"/>
    <n v="25"/>
    <n v="9"/>
    <n v="34"/>
    <d v="1899-12-30T09:11:23"/>
    <d v="1899-12-30T04:01:03"/>
    <d v="1899-12-30T00:00:52"/>
    <d v="1899-12-30T01:36:12"/>
    <d v="1899-12-30T00:14:50"/>
    <d v="1899-12-30T03:18:26"/>
    <d v="1899-12-30T00:00:00"/>
    <d v="1899-12-30T00:00:00"/>
    <d v="1899-12-30T00:00:00"/>
    <d v="1899-12-30T00:03:45"/>
    <n v="0"/>
    <d v="1899-12-30T00:09:23"/>
    <m/>
    <m/>
    <m/>
    <m/>
    <m/>
    <d v="1899-12-31T10:00:20"/>
    <n v="6.25"/>
    <n v="2.25"/>
    <d v="1899-12-30T02:17:51"/>
    <d v="1899-12-30T01:00:16"/>
    <d v="1899-12-30T00:00:13"/>
    <d v="1899-12-30T00:24:03"/>
    <d v="1899-12-30T00:03:43"/>
    <d v="1899-12-30T00:49:37"/>
    <d v="1899-12-30T00:00:00"/>
    <d v="1899-12-30T00:00:00"/>
    <d v="1899-12-30T00:00:00"/>
    <d v="1899-12-30T00:00:56"/>
    <d v="1899-12-30T08:30:05"/>
  </r>
  <r>
    <x v="46"/>
    <n v="0"/>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6"/>
    <n v="5"/>
    <x v="9"/>
    <n v="78"/>
    <n v="11"/>
    <n v="89"/>
    <d v="1899-12-30T06:04:45"/>
    <d v="1899-12-30T05:00:32"/>
    <d v="1899-12-30T00:02:27"/>
    <d v="1899-12-30T00:27:22"/>
    <d v="1899-12-30T00:00:00"/>
    <d v="1899-12-30T00:13:49"/>
    <d v="1899-12-30T00:06:20"/>
    <d v="1899-12-30T00:14:15"/>
    <d v="1899-12-30T00:00:00"/>
    <d v="1899-12-30T00:31:23"/>
    <n v="0"/>
    <d v="1899-12-30T00:08:32"/>
    <m/>
    <m/>
    <m/>
    <m/>
    <m/>
    <d v="1899-12-31T18:28:48"/>
    <n v="15.6"/>
    <n v="2.2000000000000002"/>
    <d v="1899-12-30T01:12:57"/>
    <d v="1899-12-30T01:00:06"/>
    <d v="1899-12-30T00:00:29"/>
    <d v="1899-12-30T00:05:28"/>
    <d v="1899-12-30T00:00:00"/>
    <d v="1899-12-30T00:02:46"/>
    <d v="1899-12-30T00:01:16"/>
    <d v="1899-12-30T00:02:51"/>
    <d v="1899-12-30T00:00:00"/>
    <d v="1899-12-30T00:06:17"/>
    <d v="1899-12-30T08:29:46"/>
  </r>
  <r>
    <x v="46"/>
    <n v="5"/>
    <x v="10"/>
    <n v="13"/>
    <n v="15"/>
    <n v="28"/>
    <d v="1899-12-30T07:46:34"/>
    <d v="1899-12-30T04:57:56"/>
    <d v="1899-12-30T01:19:47"/>
    <d v="1899-12-30T00:00:00"/>
    <d v="1899-12-30T00:21:10"/>
    <d v="1899-12-30T01:07:41"/>
    <d v="1899-12-30T00:00:00"/>
    <d v="1899-12-30T00:00:00"/>
    <d v="1899-12-30T00:00:00"/>
    <d v="1899-12-30T00:01:56"/>
    <n v="0"/>
    <d v="1899-12-30T00:06:45"/>
    <m/>
    <m/>
    <m/>
    <m/>
    <m/>
    <d v="1899-12-31T18:37:52"/>
    <n v="2.6"/>
    <n v="3"/>
    <d v="1899-12-30T01:33:19"/>
    <d v="1899-12-30T00:59:35"/>
    <d v="1899-12-30T00:15:57"/>
    <d v="1899-12-30T00:00:00"/>
    <d v="1899-12-30T00:04:14"/>
    <d v="1899-12-30T00:13:32"/>
    <d v="1899-12-30T00:00:00"/>
    <d v="1899-12-30T00:00:00"/>
    <d v="1899-12-30T00:00:00"/>
    <d v="1899-12-30T00:00:23"/>
    <d v="1899-12-30T08:31:34"/>
  </r>
  <r>
    <x v="46"/>
    <n v="4"/>
    <x v="13"/>
    <n v="65"/>
    <n v="18"/>
    <n v="83"/>
    <d v="1899-12-30T04:45:24"/>
    <d v="1899-12-30T04:00:29"/>
    <d v="1899-12-30T00:00:00"/>
    <d v="1899-12-30T00:27:04"/>
    <d v="1899-12-30T00:00:00"/>
    <d v="1899-12-30T00:00:00"/>
    <d v="1899-12-30T00:17:51"/>
    <d v="1899-12-30T00:00:00"/>
    <d v="1899-12-30T00:00:00"/>
    <d v="1899-12-30T02:58:45"/>
    <n v="0"/>
    <d v="1899-12-30T00:08:56"/>
    <m/>
    <m/>
    <m/>
    <m/>
    <m/>
    <d v="1899-12-31T10:03:04"/>
    <n v="16.25"/>
    <n v="4.5"/>
    <d v="1899-12-30T01:11:21"/>
    <d v="1899-12-30T01:00:07"/>
    <d v="1899-12-30T00:00:00"/>
    <d v="1899-12-30T00:06:46"/>
    <d v="1899-12-30T00:00:00"/>
    <d v="1899-12-30T00:00:00"/>
    <d v="1899-12-30T00:04:28"/>
    <d v="1899-12-30T00:00:00"/>
    <d v="1899-12-30T00:00:00"/>
    <d v="1899-12-30T00:44:41"/>
    <d v="1899-12-30T08:30:46"/>
  </r>
  <r>
    <x v="46"/>
    <n v="5"/>
    <x v="6"/>
    <n v="126"/>
    <n v="7"/>
    <n v="133"/>
    <d v="1899-12-30T07:07:06"/>
    <d v="1899-12-30T05:00:06"/>
    <d v="1899-12-30T00:11:57"/>
    <d v="1899-12-30T01:25:24"/>
    <d v="1899-12-30T00:11:31"/>
    <d v="1899-12-30T00:00:00"/>
    <d v="1899-12-30T00:00:00"/>
    <d v="1899-12-30T00:18:09"/>
    <d v="1899-12-30T00:00:00"/>
    <d v="1899-12-30T00:18:26"/>
    <n v="0"/>
    <d v="1899-12-30T00:05:08"/>
    <m/>
    <m/>
    <m/>
    <m/>
    <m/>
    <d v="1899-12-31T18:29:57"/>
    <n v="25.2"/>
    <n v="1.4"/>
    <d v="1899-12-30T01:25:25"/>
    <d v="1899-12-30T01:00:01"/>
    <d v="1899-12-30T00:02:23"/>
    <d v="1899-12-30T00:17:05"/>
    <d v="1899-12-30T00:02:18"/>
    <d v="1899-12-30T00:00:00"/>
    <d v="1899-12-30T00:00:00"/>
    <d v="1899-12-30T00:03:38"/>
    <d v="1899-12-30T00:00:00"/>
    <d v="1899-12-30T00:03:41"/>
    <d v="1899-12-30T08:29:59"/>
  </r>
  <r>
    <x v="46"/>
    <n v="5"/>
    <x v="7"/>
    <n v="105"/>
    <n v="4"/>
    <n v="109"/>
    <d v="1899-12-30T06:53:17"/>
    <d v="1899-12-30T05:01:58"/>
    <d v="1899-12-30T00:00:00"/>
    <d v="1899-12-30T00:53:51"/>
    <d v="1899-12-30T00:15:16"/>
    <d v="1899-12-30T00:16:25"/>
    <d v="1899-12-30T00:00:00"/>
    <d v="1899-12-30T00:25:47"/>
    <d v="1899-12-30T00:00:00"/>
    <d v="1899-12-30T00:17:17"/>
    <n v="0"/>
    <d v="1899-12-30T00:07:31"/>
    <m/>
    <m/>
    <m/>
    <m/>
    <m/>
    <d v="1899-12-31T18:33:42"/>
    <n v="21"/>
    <n v="0.8"/>
    <d v="1899-12-30T01:22:39"/>
    <d v="1899-12-30T01:00:24"/>
    <d v="1899-12-30T00:00:00"/>
    <d v="1899-12-30T00:10:46"/>
    <d v="1899-12-30T00:03:03"/>
    <d v="1899-12-30T00:03:17"/>
    <d v="1899-12-30T00:00:00"/>
    <d v="1899-12-30T00:05:09"/>
    <d v="1899-12-30T00:00:00"/>
    <d v="1899-12-30T00:03:27"/>
    <d v="1899-12-30T08:30:44"/>
  </r>
  <r>
    <x v="46"/>
    <n v="5"/>
    <x v="8"/>
    <n v="34"/>
    <n v="21"/>
    <n v="55"/>
    <d v="1899-12-30T07:47:08"/>
    <d v="1899-12-30T05:09:52"/>
    <d v="1899-12-30T00:24:08"/>
    <d v="1899-12-30T01:31:46"/>
    <d v="1899-12-30T00:00:00"/>
    <d v="1899-12-30T00:00:00"/>
    <d v="1899-12-30T01:18:00"/>
    <d v="1899-12-30T03:07:37"/>
    <d v="1899-12-30T00:00:00"/>
    <d v="1899-12-30T00:05:31"/>
    <n v="0"/>
    <d v="1899-12-30T00:06:43"/>
    <m/>
    <m/>
    <m/>
    <m/>
    <m/>
    <d v="1899-12-31T18:27:56"/>
    <n v="6.8"/>
    <n v="4.2"/>
    <d v="1899-12-30T01:33:26"/>
    <d v="1899-12-30T01:01:58"/>
    <d v="1899-12-30T00:04:50"/>
    <d v="1899-12-30T00:18:21"/>
    <d v="1899-12-30T00:00:00"/>
    <d v="1899-12-30T00:00:00"/>
    <d v="1899-12-30T00:15:36"/>
    <d v="1899-12-30T00:37:31"/>
    <d v="1899-12-30T00:00:00"/>
    <d v="1899-12-30T00:01:06"/>
    <d v="1899-12-30T08:29:35"/>
  </r>
  <r>
    <x v="47"/>
    <n v="5"/>
    <x v="1"/>
    <n v="12"/>
    <n v="2"/>
    <n v="14"/>
    <d v="1899-12-31T00:54:26"/>
    <d v="1899-12-30T00:00:00"/>
    <d v="1899-12-30T00:00:00"/>
    <d v="1899-12-30T00:00:00"/>
    <d v="1899-12-30T00:00:00"/>
    <d v="1899-12-30T00:29:23"/>
    <d v="1899-12-30T00:25:03"/>
    <d v="1899-12-30T00:00:00"/>
    <d v="1899-12-30T00:00:00"/>
    <d v="1899-12-30T00:00:49"/>
    <n v="0"/>
    <d v="1899-12-30T00:05:55"/>
    <m/>
    <m/>
    <m/>
    <m/>
    <m/>
    <d v="1899-12-31T02:07:44"/>
    <n v="2.4"/>
    <n v="0.4"/>
    <d v="1899-12-30T04:58:53"/>
    <d v="1899-12-30T00:00:00"/>
    <d v="1899-12-30T00:00:00"/>
    <d v="1899-12-30T00:00:00"/>
    <d v="1899-12-30T00:00:00"/>
    <d v="1899-12-30T00:05:53"/>
    <d v="1899-12-30T00:05:01"/>
    <d v="1899-12-30T00:00:00"/>
    <d v="1899-12-30T00:00:00"/>
    <d v="1899-12-30T00:00:10"/>
    <d v="1899-12-30T05:13:33"/>
  </r>
  <r>
    <x v="47"/>
    <n v="4"/>
    <x v="11"/>
    <n v="62"/>
    <n v="15"/>
    <n v="77"/>
    <d v="1899-12-30T05:58:08"/>
    <d v="1899-12-30T03:56:01"/>
    <d v="1899-12-30T00:45:30"/>
    <d v="1899-12-30T00:49:06"/>
    <d v="1899-12-30T00:00:00"/>
    <d v="1899-12-30T00:05:37"/>
    <d v="1899-12-30T00:08:12"/>
    <d v="1899-12-30T00:13:41"/>
    <d v="1899-12-30T00:00:00"/>
    <d v="1899-12-30T00:16:19"/>
    <n v="0"/>
    <d v="1899-12-30T00:05:20"/>
    <m/>
    <m/>
    <m/>
    <m/>
    <m/>
    <d v="1899-12-31T10:01:29"/>
    <n v="15.5"/>
    <n v="3.75"/>
    <d v="1899-12-30T01:29:32"/>
    <d v="1899-12-30T00:59:00"/>
    <d v="1899-12-30T00:11:22"/>
    <d v="1899-12-30T00:12:16"/>
    <d v="1899-12-30T00:00:00"/>
    <d v="1899-12-30T00:01:24"/>
    <d v="1899-12-30T00:02:03"/>
    <d v="1899-12-30T00:03:25"/>
    <d v="1899-12-30T00:00:00"/>
    <d v="1899-12-30T00:04:05"/>
    <d v="1899-12-30T08:30:22"/>
  </r>
  <r>
    <x v="47"/>
    <n v="0"/>
    <x v="3"/>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47"/>
    <n v="4"/>
    <x v="5"/>
    <n v="14"/>
    <n v="33"/>
    <n v="47"/>
    <d v="1899-12-30T07:54:37"/>
    <d v="1899-12-30T04:59:23"/>
    <d v="1899-12-30T00:00:00"/>
    <d v="1899-12-30T00:41:11"/>
    <d v="1899-12-30T00:00:00"/>
    <d v="1899-12-30T02:14:04"/>
    <d v="1899-12-30T00:00:00"/>
    <d v="1899-12-30T00:00:00"/>
    <d v="1899-12-30T00:00:00"/>
    <d v="1899-12-30T00:13:55"/>
    <n v="0"/>
    <d v="1899-12-30T00:08:10"/>
    <m/>
    <m/>
    <m/>
    <m/>
    <m/>
    <d v="1899-12-31T18:41:46"/>
    <n v="3.5"/>
    <n v="8.25"/>
    <d v="1899-12-30T01:58:39"/>
    <d v="1899-12-30T01:14:51"/>
    <d v="1899-12-30T00:00:00"/>
    <d v="1899-12-30T00:10:18"/>
    <d v="1899-12-30T00:00:00"/>
    <d v="1899-12-30T00:33:31"/>
    <d v="1899-12-30T00:00:00"/>
    <d v="1899-12-30T00:00:00"/>
    <d v="1899-12-30T00:00:00"/>
    <d v="1899-12-30T00:03:29"/>
    <d v="1899-12-30T10:40:26"/>
  </r>
  <r>
    <x v="47"/>
    <n v="5"/>
    <x v="9"/>
    <n v="49"/>
    <n v="23"/>
    <n v="72"/>
    <d v="1899-12-30T07:08:07"/>
    <d v="1899-12-30T05:00:40"/>
    <d v="1899-12-30T00:00:00"/>
    <d v="1899-12-30T00:33:24"/>
    <d v="1899-12-30T00:02:36"/>
    <d v="1899-12-30T00:07:29"/>
    <d v="1899-12-30T01:23:57"/>
    <d v="1899-12-30T00:00:00"/>
    <d v="1899-12-30T00:00:00"/>
    <d v="1899-12-30T00:11:00"/>
    <n v="0"/>
    <d v="1899-12-30T00:07:23"/>
    <m/>
    <m/>
    <m/>
    <m/>
    <m/>
    <d v="1899-12-31T18:28:13"/>
    <n v="9.8000000000000007"/>
    <n v="4.5999999999999996"/>
    <d v="1899-12-30T01:25:37"/>
    <d v="1899-12-30T01:00:08"/>
    <d v="1899-12-30T00:00:00"/>
    <d v="1899-12-30T00:06:41"/>
    <d v="1899-12-30T00:00:31"/>
    <d v="1899-12-30T00:01:30"/>
    <d v="1899-12-30T00:16:47"/>
    <d v="1899-12-30T00:00:00"/>
    <d v="1899-12-30T00:00:00"/>
    <d v="1899-12-30T00:02:12"/>
    <d v="1899-12-30T08:29:39"/>
  </r>
  <r>
    <x v="47"/>
    <n v="5"/>
    <x v="10"/>
    <n v="57"/>
    <n v="7"/>
    <n v="64"/>
    <d v="1899-12-30T05:11:20"/>
    <d v="1899-12-30T03:01:18"/>
    <d v="1899-12-30T01:22:57"/>
    <d v="1899-12-30T00:00:00"/>
    <d v="1899-12-30T00:12:58"/>
    <d v="1899-12-30T00:34:08"/>
    <d v="1899-12-30T00:00:00"/>
    <d v="1899-12-30T00:00:00"/>
    <d v="1899-12-30T00:00:00"/>
    <d v="1899-12-30T00:41:32"/>
    <n v="0"/>
    <d v="1899-12-30T00:08:35"/>
    <m/>
    <m/>
    <m/>
    <m/>
    <m/>
    <d v="1899-12-31T15:10:57"/>
    <n v="11.4"/>
    <n v="1.4"/>
    <d v="1899-12-30T01:02:16"/>
    <d v="1899-12-30T00:36:16"/>
    <d v="1899-12-30T00:16:35"/>
    <d v="1899-12-30T00:00:00"/>
    <d v="1899-12-30T00:02:36"/>
    <d v="1899-12-30T00:06:50"/>
    <d v="1899-12-30T00:00:00"/>
    <d v="1899-12-30T00:00:00"/>
    <d v="1899-12-30T00:00:00"/>
    <d v="1899-12-30T00:08:18"/>
    <d v="1899-12-30T07:50:11"/>
  </r>
  <r>
    <x v="47"/>
    <n v="4"/>
    <x v="13"/>
    <n v="62"/>
    <n v="21"/>
    <n v="83"/>
    <d v="1899-12-30T04:58:05"/>
    <d v="1899-12-30T04:05:05"/>
    <d v="1899-12-30T00:00:00"/>
    <d v="1899-12-30T00:29:40"/>
    <d v="1899-12-30T00:00:00"/>
    <d v="1899-12-30T00:00:00"/>
    <d v="1899-12-30T00:08:56"/>
    <d v="1899-12-30T00:14:24"/>
    <d v="1899-12-30T00:00:00"/>
    <d v="1899-12-30T03:46:24"/>
    <n v="0"/>
    <d v="1899-12-30T00:06:56"/>
    <m/>
    <m/>
    <m/>
    <m/>
    <m/>
    <d v="1899-12-31T09:59:37"/>
    <n v="15.5"/>
    <n v="5.25"/>
    <d v="1899-12-30T01:14:31"/>
    <d v="1899-12-30T01:01:16"/>
    <d v="1899-12-30T00:00:00"/>
    <d v="1899-12-30T00:07:25"/>
    <d v="1899-12-30T00:00:00"/>
    <d v="1899-12-30T00:00:00"/>
    <d v="1899-12-30T00:02:14"/>
    <d v="1899-12-30T00:03:36"/>
    <d v="1899-12-30T00:00:00"/>
    <d v="1899-12-30T00:56:36"/>
    <d v="1899-12-30T08:29:54"/>
  </r>
  <r>
    <x v="47"/>
    <n v="5"/>
    <x v="6"/>
    <n v="124"/>
    <n v="14"/>
    <n v="138"/>
    <d v="1899-12-30T06:59:02"/>
    <d v="1899-12-30T03:22:02"/>
    <d v="1899-12-30T02:08:36"/>
    <d v="1899-12-30T00:56:18"/>
    <d v="1899-12-30T00:03:01"/>
    <d v="1899-12-30T00:07:03"/>
    <d v="1899-12-30T00:00:00"/>
    <d v="1899-12-30T00:22:02"/>
    <d v="1899-12-30T00:00:00"/>
    <d v="1899-12-30T00:47:57"/>
    <n v="0"/>
    <d v="1899-12-30T00:06:42"/>
    <m/>
    <m/>
    <m/>
    <m/>
    <m/>
    <d v="1899-12-31T16:23:48"/>
    <n v="24.8"/>
    <n v="2.8"/>
    <d v="1899-12-30T01:23:48"/>
    <d v="1899-12-30T00:40:24"/>
    <d v="1899-12-30T00:25:43"/>
    <d v="1899-12-30T00:11:16"/>
    <d v="1899-12-30T00:00:36"/>
    <d v="1899-12-30T00:01:25"/>
    <d v="1899-12-30T00:00:00"/>
    <d v="1899-12-30T00:04:24"/>
    <d v="1899-12-30T00:00:00"/>
    <d v="1899-12-30T00:09:35"/>
    <d v="1899-12-30T08:04:46"/>
  </r>
  <r>
    <x v="47"/>
    <n v="5"/>
    <x v="7"/>
    <n v="120"/>
    <n v="7"/>
    <n v="127"/>
    <d v="1899-12-30T07:25:41"/>
    <d v="1899-12-30T04:02:04"/>
    <d v="1899-12-30T01:00:12"/>
    <d v="1899-12-30T00:31:06"/>
    <d v="1899-12-30T01:01:55"/>
    <d v="1899-12-30T00:00:00"/>
    <d v="1899-12-30T00:35:34"/>
    <d v="1899-12-30T00:14:50"/>
    <d v="1899-12-30T00:00:00"/>
    <d v="1899-12-30T00:20:05"/>
    <n v="0"/>
    <d v="1899-12-30T00:07:19"/>
    <m/>
    <m/>
    <m/>
    <m/>
    <m/>
    <d v="1899-12-31T18:22:45"/>
    <n v="24"/>
    <n v="1.4"/>
    <d v="1899-12-30T01:29:08"/>
    <d v="1899-12-30T00:48:25"/>
    <d v="1899-12-30T00:12:02"/>
    <d v="1899-12-30T00:06:13"/>
    <d v="1899-12-30T00:12:23"/>
    <d v="1899-12-30T00:00:00"/>
    <d v="1899-12-30T00:07:07"/>
    <d v="1899-12-30T00:02:58"/>
    <d v="1899-12-30T00:00:00"/>
    <d v="1899-12-30T00:04:01"/>
    <d v="1899-12-30T08:28:33"/>
  </r>
  <r>
    <x v="47"/>
    <n v="5"/>
    <x v="8"/>
    <n v="130"/>
    <n v="25"/>
    <n v="155"/>
    <d v="1899-12-30T06:45:48"/>
    <d v="1899-12-30T05:20:36"/>
    <d v="1899-12-30T00:23:53"/>
    <d v="1899-12-30T01:19:03"/>
    <d v="1899-12-30T00:00:00"/>
    <d v="1899-12-30T00:52:27"/>
    <d v="1899-12-30T00:17:17"/>
    <d v="1899-12-30T00:47:24"/>
    <d v="1899-12-30T00:00:00"/>
    <d v="1899-12-30T00:29:12"/>
    <n v="0"/>
    <d v="1899-12-30T00:06:09"/>
    <m/>
    <m/>
    <m/>
    <m/>
    <m/>
    <d v="1899-12-31T18:09:48"/>
    <n v="26"/>
    <n v="5"/>
    <d v="1899-12-30T01:21:10"/>
    <d v="1899-12-30T01:04:07"/>
    <d v="1899-12-30T00:04:47"/>
    <d v="1899-12-30T00:15:49"/>
    <d v="1899-12-30T00:00:00"/>
    <d v="1899-12-30T00:10:29"/>
    <d v="1899-12-30T00:03:27"/>
    <d v="1899-12-30T00:09:29"/>
    <d v="1899-12-30T00:00:00"/>
    <d v="1899-12-30T00:05:50"/>
    <d v="1899-12-30T08:25:58"/>
  </r>
  <r>
    <x v="48"/>
    <m/>
    <x v="1"/>
    <n v="2"/>
    <n v="0"/>
    <n v="2"/>
    <d v="1899-12-30T14:42:26"/>
    <d v="1899-12-30T00:00:00"/>
    <d v="1899-12-30T00:00:00"/>
    <d v="1899-12-30T00:00:00"/>
    <d v="1899-12-30T00:00:00"/>
    <d v="1899-12-30T14:42:26"/>
    <d v="1899-12-30T00:00:00"/>
    <d v="1899-12-30T00:00:00"/>
    <d v="1899-12-30T00:00:00"/>
    <d v="1899-12-30T00:00:03"/>
    <n v="0"/>
    <d v="1899-12-30T00:12:31"/>
    <m/>
    <m/>
    <m/>
    <m/>
    <m/>
    <d v="1899-12-30T15:14:33"/>
    <e v="#DIV/0!"/>
    <e v="#DIV/0!"/>
    <e v="#DIV/0!"/>
    <e v="#DIV/0!"/>
    <e v="#DIV/0!"/>
    <e v="#DIV/0!"/>
    <e v="#DIV/0!"/>
    <e v="#DIV/0!"/>
    <e v="#DIV/0!"/>
    <e v="#DIV/0!"/>
    <e v="#DIV/0!"/>
    <e v="#DIV/0!"/>
    <e v="#DIV/0!"/>
  </r>
  <r>
    <x v="49"/>
    <n v="5"/>
    <x v="11"/>
    <n v="91"/>
    <n v="22"/>
    <n v="113"/>
    <d v="1899-12-30T07:54:20"/>
    <d v="1899-12-30T04:59:31"/>
    <d v="1899-12-30T01:03:13"/>
    <d v="1899-12-30T00:35:08"/>
    <d v="1899-12-30T00:20:18"/>
    <d v="1899-12-30T00:00:00"/>
    <d v="1899-12-30T00:56:10"/>
    <d v="1899-12-30T00:00:00"/>
    <d v="1899-12-30T00:00:00"/>
    <d v="1899-12-30T00:15:07"/>
    <n v="0"/>
    <d v="1899-12-30T00:04:57"/>
    <m/>
    <m/>
    <m/>
    <m/>
    <m/>
    <d v="1899-12-31T16:42:49"/>
    <n v="18.2"/>
    <n v="4.4000000000000004"/>
    <d v="1899-12-30T01:34:52"/>
    <d v="1899-12-30T00:59:54"/>
    <d v="1899-12-30T00:12:39"/>
    <d v="1899-12-30T00:07:02"/>
    <d v="1899-12-30T00:04:04"/>
    <d v="1899-12-30T00:00:00"/>
    <d v="1899-12-30T00:11:14"/>
    <d v="1899-12-30T00:00:00"/>
    <d v="1899-12-30T00:00:00"/>
    <d v="1899-12-30T00:03:01"/>
    <d v="1899-12-30T08:08:34"/>
  </r>
  <r>
    <x v="49"/>
    <n v="4"/>
    <x v="3"/>
    <n v="21"/>
    <n v="15"/>
    <n v="36"/>
    <d v="1899-12-30T06:05:37"/>
    <d v="1899-12-30T04:04:31"/>
    <d v="1899-12-30T00:04:11"/>
    <d v="1899-12-30T01:22:39"/>
    <d v="1899-12-30T00:15:59"/>
    <d v="1899-12-30T00:18:17"/>
    <d v="1899-12-30T00:00:00"/>
    <d v="1899-12-30T00:00:00"/>
    <d v="1899-12-30T00:00:00"/>
    <d v="1899-12-30T00:03:27"/>
    <n v="0"/>
    <d v="1899-12-30T00:09:09"/>
    <m/>
    <m/>
    <m/>
    <m/>
    <m/>
    <d v="1899-12-31T07:26:07"/>
    <n v="5.25"/>
    <n v="3.75"/>
    <d v="1899-12-30T01:31:24"/>
    <d v="1899-12-30T01:01:08"/>
    <d v="1899-12-30T00:01:03"/>
    <d v="1899-12-30T00:20:40"/>
    <d v="1899-12-30T00:04:00"/>
    <d v="1899-12-30T00:04:34"/>
    <d v="1899-12-30T00:00:00"/>
    <d v="1899-12-30T00:00:00"/>
    <d v="1899-12-30T00:00:00"/>
    <d v="1899-12-30T00:00:52"/>
    <d v="1899-12-30T07:51:32"/>
  </r>
  <r>
    <x v="49"/>
    <n v="5"/>
    <x v="5"/>
    <n v="35"/>
    <n v="11"/>
    <n v="46"/>
    <d v="1899-12-30T06:48:06"/>
    <d v="1899-12-30T04:50:18"/>
    <d v="1899-12-30T00:00:00"/>
    <d v="1899-12-30T00:54:17"/>
    <d v="1899-12-30T00:00:00"/>
    <d v="1899-12-30T01:03:30"/>
    <d v="1899-12-30T00:00:00"/>
    <d v="1899-12-30T00:00:00"/>
    <d v="1899-12-30T00:00:00"/>
    <d v="1899-12-30T00:17:28"/>
    <n v="0"/>
    <d v="1899-12-30T00:06:41"/>
    <m/>
    <m/>
    <m/>
    <m/>
    <m/>
    <d v="1899-12-31T17:30:46"/>
    <n v="7"/>
    <n v="2.2000000000000002"/>
    <d v="1899-12-30T01:21:37"/>
    <d v="1899-12-30T00:58:04"/>
    <d v="1899-12-30T00:00:00"/>
    <d v="1899-12-30T00:10:51"/>
    <d v="1899-12-30T00:00:00"/>
    <d v="1899-12-30T00:12:42"/>
    <d v="1899-12-30T00:00:00"/>
    <d v="1899-12-30T00:00:00"/>
    <d v="1899-12-30T00:00:00"/>
    <d v="1899-12-30T00:03:30"/>
    <d v="1899-12-30T08:18:09"/>
  </r>
  <r>
    <x v="49"/>
    <n v="4"/>
    <x v="9"/>
    <n v="77"/>
    <n v="9"/>
    <n v="86"/>
    <d v="1899-12-30T04:49:18"/>
    <d v="1899-12-30T03:59:20"/>
    <d v="1899-12-30T00:00:00"/>
    <d v="1899-12-30T00:42:03"/>
    <d v="1899-12-30T00:00:00"/>
    <d v="1899-12-30T00:07:55"/>
    <d v="1899-12-30T00:00:00"/>
    <d v="1899-12-30T00:00:00"/>
    <d v="1899-12-30T00:00:00"/>
    <d v="1899-12-30T00:21:29"/>
    <n v="0"/>
    <d v="1899-12-30T00:08:33"/>
    <m/>
    <m/>
    <m/>
    <m/>
    <m/>
    <d v="1899-12-31T08:56:33"/>
    <n v="19.25"/>
    <n v="2.25"/>
    <d v="1899-12-30T01:12:19"/>
    <d v="1899-12-30T00:59:50"/>
    <d v="1899-12-30T00:00:00"/>
    <d v="1899-12-30T00:10:31"/>
    <d v="1899-12-30T00:00:00"/>
    <d v="1899-12-30T00:01:59"/>
    <d v="1899-12-30T00:00:00"/>
    <d v="1899-12-30T00:00:00"/>
    <d v="1899-12-30T00:00:00"/>
    <d v="1899-12-30T00:05:22"/>
    <d v="1899-12-30T08:14:08"/>
  </r>
  <r>
    <x v="49"/>
    <n v="4"/>
    <x v="10"/>
    <n v="11"/>
    <n v="15"/>
    <n v="26"/>
    <d v="1899-12-30T05:18:40"/>
    <d v="1899-12-30T03:54:26"/>
    <d v="1899-12-30T01:07:58"/>
    <d v="1899-12-30T00:00:00"/>
    <d v="1899-12-30T00:00:00"/>
    <d v="1899-12-30T00:16:16"/>
    <d v="1899-12-30T00:00:00"/>
    <d v="1899-12-30T00:00:00"/>
    <d v="1899-12-30T00:00:00"/>
    <d v="1899-12-30T00:01:46"/>
    <n v="0"/>
    <d v="1899-12-30T00:08:52"/>
    <m/>
    <m/>
    <m/>
    <m/>
    <m/>
    <d v="1899-12-31T10:04:57"/>
    <n v="2.75"/>
    <n v="3.75"/>
    <d v="1899-12-30T01:19:40"/>
    <d v="1899-12-30T00:58:36"/>
    <d v="1899-12-30T00:16:59"/>
    <d v="1899-12-30T00:00:00"/>
    <d v="1899-12-30T00:00:00"/>
    <d v="1899-12-30T00:04:04"/>
    <d v="1899-12-30T00:00:00"/>
    <d v="1899-12-30T00:00:00"/>
    <d v="1899-12-30T00:00:00"/>
    <d v="1899-12-30T00:00:26"/>
    <d v="1899-12-30T08:31:14"/>
  </r>
  <r>
    <x v="49"/>
    <n v="4"/>
    <x v="13"/>
    <n v="25"/>
    <n v="11"/>
    <n v="36"/>
    <d v="1899-12-30T04:42:23"/>
    <d v="1899-12-30T04:14:01"/>
    <d v="1899-12-30T00:00:00"/>
    <d v="1899-12-30T00:24:46"/>
    <d v="1899-12-30T00:00:00"/>
    <d v="1899-12-30T00:00:00"/>
    <d v="1899-12-30T00:00:00"/>
    <d v="1899-12-30T00:03:36"/>
    <d v="1899-12-30T00:00:00"/>
    <d v="1899-12-30T01:30:12"/>
    <n v="0"/>
    <d v="1899-12-30T00:07:41"/>
    <m/>
    <m/>
    <m/>
    <m/>
    <m/>
    <d v="1899-12-31T10:13:18"/>
    <n v="6.25"/>
    <n v="2.75"/>
    <d v="1899-12-30T01:10:36"/>
    <d v="1899-12-30T01:03:30"/>
    <d v="1899-12-30T00:00:00"/>
    <d v="1899-12-30T00:06:11"/>
    <d v="1899-12-30T00:00:00"/>
    <d v="1899-12-30T00:00:00"/>
    <d v="1899-12-30T00:00:00"/>
    <d v="1899-12-30T00:00:54"/>
    <d v="1899-12-30T00:00:00"/>
    <d v="1899-12-30T00:22:33"/>
    <d v="1899-12-30T08:33:19"/>
  </r>
  <r>
    <x v="49"/>
    <n v="5"/>
    <x v="6"/>
    <n v="119"/>
    <n v="11"/>
    <n v="130"/>
    <d v="1899-12-30T09:38:10"/>
    <d v="1899-12-30T04:58:57"/>
    <d v="1899-12-30T00:10:57"/>
    <d v="1899-12-30T01:06:32"/>
    <d v="1899-12-30T00:00:00"/>
    <d v="1899-12-30T00:10:57"/>
    <d v="1899-12-30T02:54:23"/>
    <d v="1899-12-30T00:16:25"/>
    <d v="1899-12-30T00:00:00"/>
    <d v="1899-12-30T00:18:38"/>
    <n v="1"/>
    <d v="1899-12-30T00:05:47"/>
    <m/>
    <m/>
    <m/>
    <m/>
    <m/>
    <d v="1899-12-31T17:35:40"/>
    <n v="23.8"/>
    <n v="2.2000000000000002"/>
    <d v="1899-12-30T01:55:38"/>
    <d v="1899-12-30T00:59:47"/>
    <d v="1899-12-30T00:02:11"/>
    <d v="1899-12-30T00:13:18"/>
    <d v="1899-12-30T00:00:00"/>
    <d v="1899-12-30T00:02:11"/>
    <d v="1899-12-30T00:34:53"/>
    <d v="1899-12-30T00:03:17"/>
    <d v="1899-12-30T00:00:00"/>
    <d v="1899-12-30T00:03:44"/>
    <d v="1899-12-30T08:19:08"/>
  </r>
  <r>
    <x v="49"/>
    <n v="5"/>
    <x v="7"/>
    <n v="92"/>
    <n v="7"/>
    <n v="99"/>
    <d v="1899-12-30T06:07:29"/>
    <d v="1899-12-30T05:01:41"/>
    <d v="1899-12-30T00:00:52"/>
    <d v="1899-12-30T00:09:22"/>
    <d v="1899-12-30T00:16:34"/>
    <d v="1899-12-30T00:39:01"/>
    <d v="1899-12-30T00:00:00"/>
    <d v="1899-12-30T00:00:00"/>
    <d v="1899-12-30T00:00:00"/>
    <d v="1899-12-30T00:44:34"/>
    <n v="0"/>
    <d v="1899-12-30T00:06:48"/>
    <m/>
    <m/>
    <m/>
    <m/>
    <m/>
    <d v="1899-12-31T18:38:44"/>
    <n v="18.399999999999999"/>
    <n v="1.4"/>
    <d v="1899-12-30T01:13:30"/>
    <d v="1899-12-30T01:00:20"/>
    <d v="1899-12-30T00:00:10"/>
    <d v="1899-12-30T00:01:52"/>
    <d v="1899-12-30T00:03:19"/>
    <d v="1899-12-30T00:07:48"/>
    <d v="1899-12-30T00:00:00"/>
    <d v="1899-12-30T00:00:00"/>
    <d v="1899-12-30T00:00:00"/>
    <d v="1899-12-30T00:08:55"/>
    <d v="1899-12-30T08:31:45"/>
  </r>
  <r>
    <x v="49"/>
    <n v="5"/>
    <x v="8"/>
    <n v="114"/>
    <n v="19"/>
    <n v="133"/>
    <d v="1899-12-30T06:27:04"/>
    <d v="1899-12-30T09:10:07"/>
    <d v="1899-12-30T00:28:41"/>
    <d v="1899-12-30T01:30:28"/>
    <d v="1899-12-30T00:00:00"/>
    <d v="1899-12-30T00:40:31"/>
    <d v="1899-12-30T00:05:53"/>
    <d v="1899-12-30T00:00:00"/>
    <d v="1899-12-30T00:00:00"/>
    <d v="1899-12-30T00:24:42"/>
    <n v="0"/>
    <d v="1899-12-30T00:06:40"/>
    <m/>
    <m/>
    <m/>
    <m/>
    <m/>
    <d v="1899-12-31T17:32:47"/>
    <n v="22.8"/>
    <n v="3.8"/>
    <d v="1899-12-30T01:17:25"/>
    <d v="1899-12-30T01:50:01"/>
    <d v="1899-12-30T00:05:44"/>
    <d v="1899-12-30T00:18:06"/>
    <d v="1899-12-30T00:00:00"/>
    <d v="1899-12-30T00:08:06"/>
    <d v="1899-12-30T00:01:11"/>
    <d v="1899-12-30T00:00:00"/>
    <d v="1899-12-30T00:00:00"/>
    <d v="1899-12-30T00:04:56"/>
    <d v="1899-12-30T08:18:33"/>
  </r>
  <r>
    <x v="50"/>
    <m/>
    <x v="1"/>
    <n v="6"/>
    <n v="4"/>
    <n v="10"/>
    <d v="1899-12-30T14:57:59"/>
    <d v="1899-12-30T00:00:00"/>
    <d v="1899-12-30T00:00:00"/>
    <d v="1899-12-30T00:00:00"/>
    <d v="1899-12-30T00:00:00"/>
    <d v="1899-12-30T06:23:28"/>
    <d v="1899-12-30T08:34:31"/>
    <d v="1899-12-30T00:00:00"/>
    <d v="1899-12-30T00:00:00"/>
    <d v="1899-12-30T00:04:39"/>
    <n v="0"/>
    <d v="1899-12-30T00:05:41"/>
    <m/>
    <m/>
    <m/>
    <m/>
    <m/>
    <d v="1899-12-30T15:55:26"/>
    <e v="#DIV/0!"/>
    <e v="#DIV/0!"/>
    <e v="#DIV/0!"/>
    <e v="#DIV/0!"/>
    <e v="#DIV/0!"/>
    <e v="#DIV/0!"/>
    <e v="#DIV/0!"/>
    <e v="#DIV/0!"/>
    <e v="#DIV/0!"/>
    <e v="#DIV/0!"/>
    <e v="#DIV/0!"/>
    <e v="#DIV/0!"/>
    <e v="#DIV/0!"/>
  </r>
  <r>
    <x v="51"/>
    <n v="4"/>
    <x v="11"/>
    <n v="109"/>
    <n v="23"/>
    <n v="132"/>
    <d v="1899-12-30T05:47:54"/>
    <d v="1899-12-30T03:44:30"/>
    <d v="1899-12-30T01:07:41"/>
    <d v="1899-12-30T00:17:00"/>
    <d v="1899-12-30T00:16:16"/>
    <d v="1899-12-30T00:00:00"/>
    <d v="1899-12-30T00:03:10"/>
    <d v="1899-12-30T00:19:18"/>
    <d v="1899-12-30T00:00:00"/>
    <d v="1899-12-30T00:17:48"/>
    <n v="0"/>
    <d v="1899-12-30T00:05:24"/>
    <m/>
    <m/>
    <m/>
    <m/>
    <m/>
    <d v="1899-12-31T07:05:14"/>
    <n v="27.25"/>
    <n v="5.75"/>
    <d v="1899-12-30T01:26:59"/>
    <d v="1899-12-30T00:56:08"/>
    <d v="1899-12-30T00:16:55"/>
    <d v="1899-12-30T00:04:15"/>
    <d v="1899-12-30T00:04:04"/>
    <d v="1899-12-30T00:00:00"/>
    <d v="1899-12-30T00:00:47"/>
    <d v="1899-12-30T00:04:50"/>
    <d v="1899-12-30T00:00:00"/>
    <d v="1899-12-30T00:04:27"/>
    <d v="1899-12-30T07:46:19"/>
  </r>
  <r>
    <x v="51"/>
    <n v="4"/>
    <x v="3"/>
    <n v="25"/>
    <n v="12"/>
    <n v="37"/>
    <d v="1899-12-30T12:12:32"/>
    <d v="1899-12-30T04:00:37"/>
    <d v="1899-12-30T00:01:35"/>
    <d v="1899-12-30T01:06:23"/>
    <d v="1899-12-30T00:24:20"/>
    <d v="1899-12-30T04:42:40"/>
    <d v="1899-12-30T00:00:00"/>
    <d v="1899-12-30T01:56:56"/>
    <d v="1899-12-30T00:00:00"/>
    <d v="1899-12-30T00:03:27"/>
    <n v="0"/>
    <d v="1899-12-30T00:07:58"/>
    <m/>
    <m/>
    <m/>
    <m/>
    <m/>
    <d v="1899-12-31T11:25:09"/>
    <n v="6.25"/>
    <n v="3"/>
    <d v="1899-12-30T03:03:08"/>
    <d v="1899-12-30T01:00:09"/>
    <d v="1899-12-30T00:00:24"/>
    <d v="1899-12-30T00:16:36"/>
    <d v="1899-12-30T00:06:05"/>
    <d v="1899-12-30T01:10:40"/>
    <d v="1899-12-30T00:00:00"/>
    <d v="1899-12-30T00:29:14"/>
    <d v="1899-12-30T00:00:00"/>
    <d v="1899-12-30T00:00:52"/>
    <d v="1899-12-30T08:51:17"/>
  </r>
  <r>
    <x v="51"/>
    <n v="5"/>
    <x v="5"/>
    <n v="16"/>
    <n v="22"/>
    <n v="38"/>
    <d v="1899-12-30T08:21:24"/>
    <d v="1899-12-30T04:59:14"/>
    <d v="1899-12-30T00:00:00"/>
    <d v="1899-12-30T00:49:41"/>
    <d v="1899-12-30T00:14:59"/>
    <d v="1899-12-30T01:36:20"/>
    <d v="1899-12-30T00:00:00"/>
    <d v="1899-12-30T00:00:00"/>
    <d v="1899-12-30T00:41:11"/>
    <d v="1899-12-30T00:10:36"/>
    <n v="0"/>
    <d v="1899-12-30T00:06:55"/>
    <m/>
    <m/>
    <m/>
    <m/>
    <m/>
    <d v="1899-12-31T17:42:00"/>
    <n v="3.2"/>
    <n v="4.4000000000000004"/>
    <d v="1899-12-30T01:40:17"/>
    <d v="1899-12-30T00:59:51"/>
    <d v="1899-12-30T00:00:00"/>
    <d v="1899-12-30T00:09:56"/>
    <d v="1899-12-30T00:03:00"/>
    <d v="1899-12-30T00:19:16"/>
    <d v="1899-12-30T00:00:00"/>
    <d v="1899-12-30T00:00:00"/>
    <d v="1899-12-30T00:08:14"/>
    <d v="1899-12-30T00:02:07"/>
    <d v="1899-12-30T08:20:24"/>
  </r>
  <r>
    <x v="51"/>
    <n v="5"/>
    <x v="9"/>
    <n v="104"/>
    <n v="22"/>
    <n v="126"/>
    <d v="1899-12-30T06:36:26"/>
    <d v="1899-12-30T05:02:50"/>
    <d v="1899-12-30T00:00:00"/>
    <d v="1899-12-30T00:19:35"/>
    <d v="1899-12-30T00:09:22"/>
    <d v="1899-12-30T00:41:11"/>
    <d v="1899-12-30T00:00:00"/>
    <d v="1899-12-30T00:23:28"/>
    <d v="1899-12-30T00:00:00"/>
    <d v="1899-12-30T00:16:52"/>
    <n v="0"/>
    <d v="1899-12-30T00:09:50"/>
    <m/>
    <m/>
    <m/>
    <m/>
    <m/>
    <d v="1899-12-31T18:34:08"/>
    <n v="20.8"/>
    <n v="4.4000000000000004"/>
    <d v="1899-12-30T01:19:17"/>
    <d v="1899-12-30T01:00:34"/>
    <d v="1899-12-30T00:00:00"/>
    <d v="1899-12-30T00:03:55"/>
    <d v="1899-12-30T00:01:52"/>
    <d v="1899-12-30T00:08:14"/>
    <d v="1899-12-30T00:00:00"/>
    <d v="1899-12-30T00:04:42"/>
    <d v="1899-12-30T00:00:00"/>
    <d v="1899-12-30T00:03:22"/>
    <d v="1899-12-30T08:30:50"/>
  </r>
  <r>
    <x v="51"/>
    <n v="5"/>
    <x v="10"/>
    <n v="47"/>
    <n v="14"/>
    <n v="61"/>
    <d v="1899-12-30T07:22:31"/>
    <d v="1899-12-30T04:59:57"/>
    <d v="1899-12-30T00:28:05"/>
    <d v="1899-12-30T00:00:00"/>
    <d v="1899-12-30T00:00:00"/>
    <d v="1899-12-30T01:54:29"/>
    <d v="1899-12-30T00:00:00"/>
    <d v="1899-12-30T00:00:00"/>
    <d v="1899-12-30T00:00:00"/>
    <d v="1899-12-30T00:23:15"/>
    <n v="0"/>
    <d v="1899-12-30T00:06:18"/>
    <m/>
    <m/>
    <m/>
    <m/>
    <m/>
    <d v="1899-12-31T18:31:06"/>
    <n v="9.4"/>
    <n v="2.8"/>
    <d v="1899-12-30T01:28:30"/>
    <d v="1899-12-30T00:59:59"/>
    <d v="1899-12-30T00:05:37"/>
    <d v="1899-12-30T00:00:00"/>
    <d v="1899-12-30T00:00:00"/>
    <d v="1899-12-30T00:22:54"/>
    <d v="1899-12-30T00:00:00"/>
    <d v="1899-12-30T00:00:00"/>
    <d v="1899-12-30T00:00:00"/>
    <d v="1899-12-30T00:04:39"/>
    <d v="1899-12-30T08:30:13"/>
  </r>
  <r>
    <x v="51"/>
    <n v="4"/>
    <x v="13"/>
    <n v="22"/>
    <n v="24"/>
    <n v="46"/>
    <d v="1899-12-30T05:36:40"/>
    <d v="1899-12-30T03:58:19"/>
    <d v="1899-12-30T00:00:00"/>
    <d v="1899-12-30T01:09:42"/>
    <d v="1899-12-30T00:00:00"/>
    <d v="1899-12-30T00:00:00"/>
    <d v="1899-12-30T00:00:00"/>
    <d v="1899-12-30T00:28:39"/>
    <d v="1899-12-30T00:00:00"/>
    <d v="1899-12-30T01:01:19"/>
    <n v="0"/>
    <d v="1899-12-30T00:09:54"/>
    <m/>
    <m/>
    <m/>
    <m/>
    <m/>
    <d v="1899-12-31T09:54:17"/>
    <n v="5.5"/>
    <n v="6"/>
    <d v="1899-12-30T01:24:10"/>
    <d v="1899-12-30T00:59:35"/>
    <d v="1899-12-30T00:00:00"/>
    <d v="1899-12-30T00:17:25"/>
    <d v="1899-12-30T00:00:00"/>
    <d v="1899-12-30T00:00:00"/>
    <d v="1899-12-30T00:00:00"/>
    <d v="1899-12-30T00:07:10"/>
    <d v="1899-12-30T00:00:00"/>
    <d v="1899-12-30T00:15:20"/>
    <d v="1899-12-30T08:28:34"/>
  </r>
  <r>
    <x v="51"/>
    <n v="5"/>
    <x v="6"/>
    <n v="80"/>
    <n v="4"/>
    <n v="84"/>
    <d v="1899-12-30T06:13:58"/>
    <d v="1899-12-30T04:00:03"/>
    <d v="1899-12-30T00:13:49"/>
    <d v="1899-12-30T00:58:45"/>
    <d v="1899-12-30T00:37:35"/>
    <d v="1899-12-30T00:07:12"/>
    <d v="1899-12-30T00:00:00"/>
    <d v="1899-12-30T00:16:34"/>
    <d v="1899-12-30T00:00:00"/>
    <d v="1899-12-30T00:12:49"/>
    <n v="0"/>
    <d v="1899-12-30T00:06:06"/>
    <m/>
    <m/>
    <m/>
    <m/>
    <m/>
    <d v="1899-12-31T12:36:00"/>
    <n v="16"/>
    <n v="0.8"/>
    <d v="1899-12-30T01:14:48"/>
    <d v="1899-12-30T00:48:01"/>
    <d v="1899-12-30T00:02:46"/>
    <d v="1899-12-30T00:11:45"/>
    <d v="1899-12-30T00:07:31"/>
    <d v="1899-12-30T00:01:26"/>
    <d v="1899-12-30T00:00:00"/>
    <d v="1899-12-30T00:03:19"/>
    <d v="1899-12-30T00:00:00"/>
    <d v="1899-12-30T00:02:34"/>
    <d v="1899-12-30T07:19:12"/>
  </r>
  <r>
    <x v="51"/>
    <n v="5"/>
    <x v="7"/>
    <n v="79"/>
    <n v="6"/>
    <n v="85"/>
    <d v="1899-12-30T05:34:39"/>
    <d v="1899-12-30T05:11:02"/>
    <d v="1899-12-30T00:00:00"/>
    <d v="1899-12-30T00:14:50"/>
    <d v="1899-12-30T00:00:00"/>
    <d v="1899-12-30T00:00:00"/>
    <d v="1899-12-30T00:00:00"/>
    <d v="1899-12-30T00:08:47"/>
    <d v="1899-12-30T00:00:00"/>
    <d v="1899-12-30T00:13:08"/>
    <n v="0"/>
    <d v="1899-12-30T00:08:19"/>
    <m/>
    <m/>
    <m/>
    <m/>
    <m/>
    <d v="1899-12-31T18:27:39"/>
    <n v="15.8"/>
    <n v="1.2"/>
    <d v="1899-12-30T01:06:56"/>
    <d v="1899-12-30T01:02:12"/>
    <d v="1899-12-30T00:00:00"/>
    <d v="1899-12-30T00:02:58"/>
    <d v="1899-12-30T00:00:00"/>
    <d v="1899-12-30T00:00:00"/>
    <d v="1899-12-30T00:00:00"/>
    <d v="1899-12-30T00:01:45"/>
    <d v="1899-12-30T00:00:00"/>
    <d v="1899-12-30T00:02:38"/>
    <d v="1899-12-30T08:29:32"/>
  </r>
  <r>
    <x v="51"/>
    <n v="5"/>
    <x v="8"/>
    <n v="122"/>
    <n v="18"/>
    <n v="140"/>
    <d v="1899-12-30T07:35:37"/>
    <d v="1899-12-30T05:25:29"/>
    <d v="1899-12-30T00:42:02"/>
    <d v="1899-12-30T01:59:51"/>
    <d v="1899-12-30T00:00:00"/>
    <d v="1899-12-30T00:59:15"/>
    <d v="1899-12-30T00:05:55"/>
    <d v="1899-12-30T00:58:45"/>
    <d v="1899-12-30T00:00:00"/>
    <d v="1899-12-30T00:24:41"/>
    <n v="0"/>
    <d v="1899-12-30T00:06:58"/>
    <m/>
    <m/>
    <m/>
    <m/>
    <m/>
    <d v="1899-12-31T18:27:04"/>
    <n v="24.4"/>
    <n v="3.6"/>
    <d v="1899-12-30T01:31:07"/>
    <d v="1899-12-30T01:05:06"/>
    <d v="1899-12-30T00:08:24"/>
    <d v="1899-12-30T00:23:58"/>
    <d v="1899-12-30T00:00:00"/>
    <d v="1899-12-30T00:11:51"/>
    <d v="1899-12-30T00:01:11"/>
    <d v="1899-12-30T00:11:45"/>
    <d v="1899-12-30T00:00:00"/>
    <d v="1899-12-30T00:04:56"/>
    <d v="1899-12-30T08:29:25"/>
  </r>
  <r>
    <x v="52"/>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3"/>
    <n v="5"/>
    <x v="11"/>
    <n v="117"/>
    <n v="8"/>
    <n v="125"/>
    <d v="1899-12-30T07:41:14"/>
    <d v="1899-12-30T04:58:39"/>
    <d v="1899-12-30T01:34:11"/>
    <d v="1899-12-30T00:17:34"/>
    <d v="1899-12-30T00:14:50"/>
    <d v="1899-12-30T00:12:49"/>
    <d v="1899-12-30T00:12:40"/>
    <d v="1899-12-30T00:10:31"/>
    <d v="1899-12-30T00:00:00"/>
    <d v="1899-12-30T00:18:37"/>
    <n v="0"/>
    <d v="1899-12-30T00:04:45"/>
    <m/>
    <m/>
    <m/>
    <m/>
    <m/>
    <d v="1899-12-31T18:31:24"/>
    <n v="23.4"/>
    <n v="1.6"/>
    <d v="1899-12-30T01:32:15"/>
    <d v="1899-12-30T00:59:44"/>
    <d v="1899-12-30T00:18:50"/>
    <d v="1899-12-30T00:03:31"/>
    <d v="1899-12-30T00:02:58"/>
    <d v="1899-12-30T00:02:34"/>
    <d v="1899-12-30T00:02:32"/>
    <d v="1899-12-30T00:02:06"/>
    <d v="1899-12-30T00:00:00"/>
    <d v="1899-12-30T00:03:43"/>
    <d v="1899-12-30T08:30:17"/>
  </r>
  <r>
    <x v="53"/>
    <n v="3"/>
    <x v="3"/>
    <n v="21"/>
    <n v="8"/>
    <n v="29"/>
    <d v="1899-12-30T05:16:39"/>
    <d v="1899-12-30T03:01:00"/>
    <d v="1899-12-30T00:00:00"/>
    <d v="1899-12-30T00:40:54"/>
    <d v="1899-12-30T00:00:00"/>
    <d v="1899-12-30T01:34:45"/>
    <d v="1899-12-30T00:00:00"/>
    <d v="1899-12-30T00:00:00"/>
    <d v="1899-12-30T00:00:00"/>
    <d v="1899-12-30T00:03:15"/>
    <n v="0"/>
    <d v="1899-12-30T00:06:47"/>
    <m/>
    <m/>
    <m/>
    <m/>
    <m/>
    <d v="1899-12-31T01:31:35"/>
    <n v="7"/>
    <n v="2.6666666666666665"/>
    <d v="1899-12-30T01:45:33"/>
    <d v="1899-12-30T01:00:20"/>
    <d v="1899-12-30T00:00:00"/>
    <d v="1899-12-30T00:13:38"/>
    <d v="1899-12-30T00:00:00"/>
    <d v="1899-12-30T00:31:35"/>
    <d v="1899-12-30T00:00:00"/>
    <d v="1899-12-30T00:00:00"/>
    <d v="1899-12-30T00:00:00"/>
    <d v="1899-12-30T00:01:05"/>
    <d v="1899-12-30T08:30:32"/>
  </r>
  <r>
    <x v="53"/>
    <n v="5"/>
    <x v="5"/>
    <n v="27"/>
    <n v="11"/>
    <n v="38"/>
    <d v="1899-12-30T08:00:40"/>
    <d v="1899-12-30T05:00:32"/>
    <d v="1899-12-30T00:00:00"/>
    <d v="1899-12-30T00:44:56"/>
    <d v="1899-12-30T00:00:00"/>
    <d v="1899-12-30T01:35:02"/>
    <d v="1899-12-30T00:00:00"/>
    <d v="1899-12-30T00:00:00"/>
    <d v="1899-12-30T00:40:11"/>
    <d v="1899-12-30T00:24:19"/>
    <n v="0"/>
    <d v="1899-12-30T00:09:09"/>
    <m/>
    <m/>
    <m/>
    <m/>
    <m/>
    <d v="1899-12-31T17:51:22"/>
    <n v="5.4"/>
    <n v="2.2000000000000002"/>
    <d v="1899-12-30T01:36:08"/>
    <d v="1899-12-30T01:00:06"/>
    <d v="1899-12-30T00:00:00"/>
    <d v="1899-12-30T00:08:59"/>
    <d v="1899-12-30T00:00:00"/>
    <d v="1899-12-30T00:19:00"/>
    <d v="1899-12-30T00:00:00"/>
    <d v="1899-12-30T00:00:00"/>
    <d v="1899-12-30T00:08:02"/>
    <d v="1899-12-30T00:04:52"/>
    <d v="1899-12-30T08:22:16"/>
  </r>
  <r>
    <x v="53"/>
    <n v="5"/>
    <x v="9"/>
    <n v="47"/>
    <n v="13"/>
    <n v="60"/>
    <d v="1899-12-30T06:55:18"/>
    <d v="1899-12-30T05:01:15"/>
    <d v="1899-12-30T00:00:00"/>
    <d v="1899-12-30T00:57:45"/>
    <d v="1899-12-30T00:00:00"/>
    <d v="1899-12-30T00:00:00"/>
    <d v="1899-12-30T00:28:05"/>
    <d v="1899-12-30T00:28:13"/>
    <d v="1899-12-30T00:00:00"/>
    <d v="1899-12-30T00:15:19"/>
    <n v="0"/>
    <d v="1899-12-30T00:12:18"/>
    <m/>
    <m/>
    <m/>
    <m/>
    <m/>
    <d v="1899-12-31T18:27:04"/>
    <n v="9.4"/>
    <n v="2.6"/>
    <d v="1899-12-30T01:23:04"/>
    <d v="1899-12-30T01:00:15"/>
    <d v="1899-12-30T00:00:00"/>
    <d v="1899-12-30T00:11:33"/>
    <d v="1899-12-30T00:00:00"/>
    <d v="1899-12-30T00:00:00"/>
    <d v="1899-12-30T00:05:37"/>
    <d v="1899-12-30T00:05:39"/>
    <d v="1899-12-30T00:00:00"/>
    <d v="1899-12-30T00:03:04"/>
    <d v="1899-12-30T08:29:25"/>
  </r>
  <r>
    <x v="53"/>
    <n v="4"/>
    <x v="10"/>
    <n v="22"/>
    <n v="8"/>
    <n v="30"/>
    <d v="1899-12-30T05:22:25"/>
    <d v="1899-12-30T03:53:00"/>
    <d v="1899-12-30T00:49:32"/>
    <d v="1899-12-30T00:00:00"/>
    <d v="1899-12-30T00:15:42"/>
    <d v="1899-12-30T00:10:31"/>
    <d v="1899-12-30T00:13:41"/>
    <d v="1899-12-30T00:00:00"/>
    <d v="1899-12-30T00:00:00"/>
    <d v="1899-12-30T00:05:34"/>
    <n v="0"/>
    <d v="1899-12-30T00:06:49"/>
    <m/>
    <m/>
    <m/>
    <m/>
    <m/>
    <d v="1899-12-31T10:02:30"/>
    <n v="5.5"/>
    <n v="2"/>
    <d v="1899-12-30T01:20:36"/>
    <d v="1899-12-30T00:58:15"/>
    <d v="1899-12-30T00:12:23"/>
    <d v="1899-12-30T00:00:00"/>
    <d v="1899-12-30T00:03:56"/>
    <d v="1899-12-30T00:02:38"/>
    <d v="1899-12-30T00:03:25"/>
    <d v="1899-12-30T00:00:00"/>
    <d v="1899-12-30T00:00:00"/>
    <d v="1899-12-30T00:01:23"/>
    <d v="1899-12-30T08:30:37"/>
  </r>
  <r>
    <x v="53"/>
    <n v="3"/>
    <x v="13"/>
    <n v="61"/>
    <n v="7"/>
    <n v="68"/>
    <d v="1899-12-30T03:18:17"/>
    <d v="1899-12-30T03:01:26"/>
    <d v="1899-12-30T00:00:00"/>
    <d v="1899-12-30T00:14:07"/>
    <d v="1899-12-30T00:00:00"/>
    <d v="1899-12-30T00:00:00"/>
    <d v="1899-12-30T00:02:44"/>
    <d v="1899-12-30T00:00:00"/>
    <d v="1899-12-30T00:00:00"/>
    <d v="1899-12-30T02:15:29"/>
    <n v="0"/>
    <d v="1899-12-30T00:08:04"/>
    <m/>
    <m/>
    <m/>
    <m/>
    <m/>
    <d v="1899-12-31T01:52:19"/>
    <n v="20.333333333333332"/>
    <n v="2.3333333333333335"/>
    <d v="1899-12-30T01:06:06"/>
    <d v="1899-12-30T01:00:29"/>
    <d v="1899-12-30T00:00:00"/>
    <d v="1899-12-30T00:04:42"/>
    <d v="1899-12-30T00:00:00"/>
    <d v="1899-12-30T00:00:00"/>
    <d v="1899-12-30T00:00:55"/>
    <d v="1899-12-30T00:00:00"/>
    <d v="1899-12-30T00:00:00"/>
    <d v="1899-12-30T00:45:10"/>
    <d v="1899-12-30T08:37:26"/>
  </r>
  <r>
    <x v="53"/>
    <m/>
    <x v="6"/>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3"/>
    <n v="5"/>
    <x v="7"/>
    <n v="84"/>
    <n v="4"/>
    <n v="88"/>
    <d v="1899-12-30T05:52:39"/>
    <d v="1899-12-30T05:04:42"/>
    <d v="1899-12-30T00:01:18"/>
    <d v="1899-12-30T00:15:07"/>
    <d v="1899-12-30T00:08:21"/>
    <d v="1899-12-30T00:03:01"/>
    <d v="1899-12-30T00:00:00"/>
    <d v="1899-12-30T00:09:04"/>
    <d v="1899-12-30T00:11:05"/>
    <d v="1899-12-30T00:13:52"/>
    <n v="0"/>
    <d v="1899-12-30T00:08:03"/>
    <m/>
    <m/>
    <m/>
    <m/>
    <m/>
    <d v="1899-12-31T18:34:25"/>
    <n v="16.8"/>
    <n v="0.8"/>
    <d v="1899-12-30T01:10:32"/>
    <d v="1899-12-30T01:00:56"/>
    <d v="1899-12-30T00:00:16"/>
    <d v="1899-12-30T00:03:01"/>
    <d v="1899-12-30T00:01:40"/>
    <d v="1899-12-30T00:00:36"/>
    <d v="1899-12-30T00:00:00"/>
    <d v="1899-12-30T00:01:49"/>
    <d v="1899-12-30T00:02:13"/>
    <d v="1899-12-30T00:02:46"/>
    <d v="1899-12-30T08:30:53"/>
  </r>
  <r>
    <x v="53"/>
    <n v="4"/>
    <x v="8"/>
    <n v="65"/>
    <n v="16"/>
    <n v="81"/>
    <d v="1899-12-30T06:24:37"/>
    <d v="1899-12-30T04:47:24"/>
    <d v="1899-12-30T02:18:44"/>
    <d v="1899-12-30T01:42:45"/>
    <d v="1899-12-30T00:00:00"/>
    <d v="1899-12-30T01:22:20"/>
    <d v="1899-12-30T00:12:50"/>
    <d v="1899-12-30T00:00:00"/>
    <d v="1899-12-30T00:00:00"/>
    <d v="1899-12-30T00:14:10"/>
    <n v="0"/>
    <d v="1899-12-30T00:07:26"/>
    <m/>
    <m/>
    <m/>
    <m/>
    <m/>
    <d v="1899-12-31T10:11:25"/>
    <n v="16.25"/>
    <n v="4"/>
    <d v="1899-12-30T01:36:09"/>
    <d v="1899-12-30T01:11:51"/>
    <d v="1899-12-30T00:34:41"/>
    <d v="1899-12-30T00:25:41"/>
    <d v="1899-12-30T00:00:00"/>
    <d v="1899-12-30T00:20:35"/>
    <d v="1899-12-30T00:03:13"/>
    <d v="1899-12-30T00:00:00"/>
    <d v="1899-12-30T00:00:00"/>
    <d v="1899-12-30T00:03:33"/>
    <d v="1899-12-30T08:32:51"/>
  </r>
  <r>
    <x v="54"/>
    <n v="5"/>
    <x v="1"/>
    <n v="2"/>
    <n v="2"/>
    <n v="4"/>
    <d v="1899-12-30T06:26:38"/>
    <d v="1899-12-30T00:00:00"/>
    <d v="1899-12-30T00:00:00"/>
    <d v="1899-12-30T00:00:00"/>
    <d v="1899-12-30T00:00:00"/>
    <d v="1899-12-30T06:26:38"/>
    <d v="1899-12-30T00:00:00"/>
    <d v="1899-12-30T00:00:00"/>
    <d v="1899-12-30T00:00:00"/>
    <d v="1899-12-30T00:00:06"/>
    <n v="0"/>
    <d v="1899-12-30T00:04:02"/>
    <m/>
    <m/>
    <m/>
    <m/>
    <m/>
    <d v="1899-12-30T06:35:08"/>
    <n v="0.4"/>
    <n v="0.4"/>
    <d v="1899-12-30T01:17:20"/>
    <d v="1899-12-30T00:00:00"/>
    <d v="1899-12-30T00:00:00"/>
    <d v="1899-12-30T00:00:00"/>
    <d v="1899-12-30T00:00:00"/>
    <d v="1899-12-30T01:17:20"/>
    <d v="1899-12-30T00:00:00"/>
    <d v="1899-12-30T00:00:00"/>
    <d v="1899-12-30T00:00:00"/>
    <d v="1899-12-30T00:00:01"/>
    <d v="1899-12-30T01:19:02"/>
  </r>
  <r>
    <x v="54"/>
    <n v="5"/>
    <x v="11"/>
    <n v="150"/>
    <n v="11"/>
    <n v="161"/>
    <d v="1899-12-30T07:34:45"/>
    <d v="1899-12-30T05:01:06"/>
    <d v="1899-12-30T01:19:29"/>
    <d v="1899-12-30T00:21:10"/>
    <d v="1899-12-30T00:00:00"/>
    <d v="1899-12-30T00:28:48"/>
    <d v="1899-12-30T00:04:36"/>
    <d v="1899-12-30T00:19:35"/>
    <d v="1899-12-30T00:00:00"/>
    <d v="1899-12-30T00:24:30"/>
    <n v="0"/>
    <d v="1899-12-30T00:04:56"/>
    <m/>
    <m/>
    <m/>
    <m/>
    <m/>
    <d v="1899-12-31T18:30:49"/>
    <n v="30"/>
    <n v="2.2000000000000002"/>
    <d v="1899-12-30T01:30:57"/>
    <d v="1899-12-30T01:00:13"/>
    <d v="1899-12-30T00:15:54"/>
    <d v="1899-12-30T00:04:14"/>
    <d v="1899-12-30T00:00:00"/>
    <d v="1899-12-30T00:05:46"/>
    <d v="1899-12-30T00:00:55"/>
    <d v="1899-12-30T00:03:55"/>
    <d v="1899-12-30T00:00:00"/>
    <d v="1899-12-30T00:04:54"/>
    <d v="1899-12-30T08:30:10"/>
  </r>
  <r>
    <x v="54"/>
    <n v="5"/>
    <x v="3"/>
    <n v="47"/>
    <n v="24"/>
    <n v="71"/>
    <d v="1899-12-30T10:16:19"/>
    <d v="1899-12-30T05:04:42"/>
    <d v="1899-12-30T00:00:00"/>
    <d v="1899-12-30T01:11:34"/>
    <d v="1899-12-30T00:00:00"/>
    <d v="1899-12-30T04:00:03"/>
    <d v="1899-12-30T00:00:00"/>
    <d v="1899-12-30T00:00:00"/>
    <d v="1899-12-30T00:00:00"/>
    <d v="1899-12-30T00:07:29"/>
    <n v="0"/>
    <d v="1899-12-30T00:07:55"/>
    <m/>
    <m/>
    <m/>
    <m/>
    <m/>
    <d v="1899-12-31T18:16:16"/>
    <n v="9.4"/>
    <n v="4.8"/>
    <d v="1899-12-30T02:03:16"/>
    <d v="1899-12-30T01:00:56"/>
    <d v="1899-12-30T00:00:00"/>
    <d v="1899-12-30T00:14:19"/>
    <d v="1899-12-30T00:00:00"/>
    <d v="1899-12-30T00:48:01"/>
    <d v="1899-12-30T00:00:00"/>
    <d v="1899-12-30T00:00:00"/>
    <d v="1899-12-30T00:00:00"/>
    <d v="1899-12-30T00:01:30"/>
    <d v="1899-12-30T08:27:15"/>
  </r>
  <r>
    <x v="54"/>
    <n v="5"/>
    <x v="5"/>
    <n v="53"/>
    <n v="29"/>
    <n v="82"/>
    <d v="1899-12-30T08:42:43"/>
    <d v="1899-12-30T05:04:42"/>
    <d v="1899-12-30T00:00:00"/>
    <d v="1899-12-30T00:28:48"/>
    <d v="1899-12-30T00:00:00"/>
    <d v="1899-12-30T02:12:12"/>
    <d v="1899-12-30T00:00:00"/>
    <d v="1899-12-30T00:00:00"/>
    <d v="1899-12-30T00:57:01"/>
    <d v="1899-12-30T00:23:58"/>
    <n v="0"/>
    <d v="1899-12-30T00:10:21"/>
    <m/>
    <m/>
    <m/>
    <m/>
    <m/>
    <d v="1899-12-31T18:41:20"/>
    <n v="10.6"/>
    <n v="5.8"/>
    <d v="1899-12-30T01:44:33"/>
    <d v="1899-12-30T01:00:56"/>
    <d v="1899-12-30T00:00:00"/>
    <d v="1899-12-30T00:05:46"/>
    <d v="1899-12-30T00:00:00"/>
    <d v="1899-12-30T00:26:26"/>
    <d v="1899-12-30T00:00:00"/>
    <d v="1899-12-30T00:00:00"/>
    <d v="1899-12-30T00:11:24"/>
    <d v="1899-12-30T00:04:48"/>
    <d v="1899-12-30T08:32:16"/>
  </r>
  <r>
    <x v="54"/>
    <n v="5"/>
    <x v="9"/>
    <n v="88"/>
    <n v="17"/>
    <n v="105"/>
    <d v="1899-12-30T06:59:46"/>
    <d v="1899-12-30T04:01:12"/>
    <d v="1899-12-30T00:00:00"/>
    <d v="1899-12-30T00:17:17"/>
    <d v="1899-12-30T00:57:53"/>
    <d v="1899-12-30T01:22:39"/>
    <d v="1899-12-30T00:00:00"/>
    <d v="1899-12-30T00:20:44"/>
    <d v="1899-12-30T00:00:00"/>
    <d v="1899-12-30T00:27:23"/>
    <n v="0"/>
    <d v="1899-12-30T00:10:43"/>
    <m/>
    <m/>
    <m/>
    <m/>
    <m/>
    <d v="1899-12-31T17:27:36"/>
    <n v="17.600000000000001"/>
    <n v="3.4"/>
    <d v="1899-12-30T01:23:57"/>
    <d v="1899-12-30T00:48:14"/>
    <d v="1899-12-30T00:00:00"/>
    <d v="1899-12-30T00:03:27"/>
    <d v="1899-12-30T00:11:35"/>
    <d v="1899-12-30T00:16:32"/>
    <d v="1899-12-30T00:00:00"/>
    <d v="1899-12-30T00:04:09"/>
    <d v="1899-12-30T00:00:00"/>
    <d v="1899-12-30T00:05:29"/>
    <d v="1899-12-30T08:17:31"/>
  </r>
  <r>
    <x v="54"/>
    <n v="4"/>
    <x v="10"/>
    <n v="42"/>
    <n v="8"/>
    <n v="50"/>
    <d v="1899-12-30T05:20:50"/>
    <d v="1899-12-30T03:44:38"/>
    <d v="1899-12-30T00:31:15"/>
    <d v="1899-12-30T00:00:00"/>
    <d v="1899-12-30T00:00:00"/>
    <d v="1899-12-30T01:04:57"/>
    <d v="1899-12-30T00:00:00"/>
    <d v="1899-12-30T00:00:00"/>
    <d v="1899-12-30T00:00:00"/>
    <d v="1899-12-30T00:13:18"/>
    <n v="0"/>
    <d v="1899-12-30T00:07:29"/>
    <m/>
    <m/>
    <m/>
    <m/>
    <m/>
    <d v="1899-12-31T10:00:20"/>
    <n v="10.5"/>
    <n v="2"/>
    <d v="1899-12-30T01:20:13"/>
    <d v="1899-12-30T00:56:09"/>
    <d v="1899-12-30T00:07:49"/>
    <d v="1899-12-30T00:00:00"/>
    <d v="1899-12-30T00:00:00"/>
    <d v="1899-12-30T00:16:14"/>
    <d v="1899-12-30T00:00:00"/>
    <d v="1899-12-30T00:00:00"/>
    <d v="1899-12-30T00:00:00"/>
    <d v="1899-12-30T00:03:20"/>
    <d v="1899-12-30T08:30:05"/>
  </r>
  <r>
    <x v="54"/>
    <n v="4"/>
    <x v="13"/>
    <n v="95"/>
    <n v="22"/>
    <n v="117"/>
    <d v="1899-12-30T04:53:46"/>
    <d v="1899-12-30T04:00:46"/>
    <d v="1899-12-30T00:00:00"/>
    <d v="1899-12-30T00:19:44"/>
    <d v="1899-12-30T00:00:00"/>
    <d v="1899-12-30T00:03:10"/>
    <d v="1899-12-30T00:30:06"/>
    <d v="1899-12-30T00:00:00"/>
    <d v="1899-12-30T00:00:00"/>
    <d v="1899-12-30T03:44:36"/>
    <n v="0"/>
    <d v="1899-12-30T00:07:59"/>
    <m/>
    <m/>
    <m/>
    <m/>
    <m/>
    <d v="1899-12-31T10:02:30"/>
    <n v="23.75"/>
    <n v="5.5"/>
    <d v="1899-12-30T01:13:26"/>
    <d v="1899-12-30T01:00:12"/>
    <d v="1899-12-30T00:00:00"/>
    <d v="1899-12-30T00:04:56"/>
    <d v="1899-12-30T00:00:00"/>
    <d v="1899-12-30T00:00:47"/>
    <d v="1899-12-30T00:07:31"/>
    <d v="1899-12-30T00:00:00"/>
    <d v="1899-12-30T00:00:00"/>
    <d v="1899-12-30T00:56:09"/>
    <d v="1899-12-30T08:30:37"/>
  </r>
  <r>
    <x v="54"/>
    <n v="5"/>
    <x v="6"/>
    <n v="76"/>
    <n v="20"/>
    <n v="96"/>
    <d v="1899-12-30T06:36:26"/>
    <d v="1899-12-30T05:02:50"/>
    <d v="1899-12-30T00:00:00"/>
    <d v="1899-12-30T01:05:14"/>
    <d v="1899-12-30T00:00:00"/>
    <d v="1899-12-30T00:00:00"/>
    <d v="1899-12-30T00:09:56"/>
    <d v="1899-12-30T00:00:00"/>
    <d v="1899-12-30T00:18:26"/>
    <d v="1899-12-30T00:12:22"/>
    <n v="0"/>
    <d v="1899-12-30T00:06:15"/>
    <m/>
    <m/>
    <m/>
    <m/>
    <m/>
    <d v="1899-12-31T18:30:23"/>
    <n v="15.2"/>
    <n v="4"/>
    <d v="1899-12-30T01:19:17"/>
    <d v="1899-12-30T01:00:34"/>
    <d v="1899-12-30T00:00:00"/>
    <d v="1899-12-30T00:13:03"/>
    <d v="1899-12-30T00:00:00"/>
    <d v="1899-12-30T00:00:00"/>
    <d v="1899-12-30T00:01:59"/>
    <d v="1899-12-30T00:00:00"/>
    <d v="1899-12-30T00:03:41"/>
    <d v="1899-12-30T00:02:28"/>
    <d v="1899-12-30T08:30:05"/>
  </r>
  <r>
    <x v="54"/>
    <n v="5"/>
    <x v="7"/>
    <n v="151"/>
    <n v="4"/>
    <n v="155"/>
    <d v="1899-12-30T05:38:33"/>
    <d v="1899-12-30T05:04:42"/>
    <d v="1899-12-30T00:00:00"/>
    <d v="1899-12-30T00:14:15"/>
    <d v="1899-12-30T00:00:00"/>
    <d v="1899-12-30T00:09:04"/>
    <d v="1899-12-30T00:00:00"/>
    <d v="1899-12-30T00:10:31"/>
    <d v="1899-12-30T00:00:00"/>
    <d v="1899-12-30T00:25:27"/>
    <n v="0"/>
    <d v="1899-12-30T00:07:51"/>
    <m/>
    <m/>
    <m/>
    <m/>
    <m/>
    <d v="1899-12-31T18:27:13"/>
    <n v="30.2"/>
    <n v="0.8"/>
    <d v="1899-12-30T01:07:43"/>
    <d v="1899-12-30T01:00:56"/>
    <d v="1899-12-30T00:00:00"/>
    <d v="1899-12-30T00:02:51"/>
    <d v="1899-12-30T00:00:00"/>
    <d v="1899-12-30T00:01:49"/>
    <d v="1899-12-30T00:00:00"/>
    <d v="1899-12-30T00:02:06"/>
    <d v="1899-12-30T00:00:00"/>
    <d v="1899-12-30T00:05:05"/>
    <d v="1899-12-30T08:29:27"/>
  </r>
  <r>
    <x v="55"/>
    <m/>
    <x v="1"/>
    <n v="20"/>
    <n v="7"/>
    <n v="27"/>
    <d v="1899-12-30T10:17:46"/>
    <d v="1899-12-30T00:00:00"/>
    <d v="1899-12-30T00:00:00"/>
    <d v="1899-12-30T00:00:00"/>
    <d v="1899-12-30T00:00:00"/>
    <d v="1899-12-30T10:17:46"/>
    <d v="1899-12-30T00:00:00"/>
    <d v="1899-12-30T00:00:00"/>
    <d v="1899-12-30T00:00:00"/>
    <d v="1899-12-30T00:02:04"/>
    <n v="0"/>
    <d v="1899-12-30T00:02:58"/>
    <m/>
    <m/>
    <m/>
    <m/>
    <m/>
    <d v="1899-12-30T12:55:44"/>
    <e v="#DIV/0!"/>
    <e v="#DIV/0!"/>
    <e v="#DIV/0!"/>
    <e v="#DIV/0!"/>
    <e v="#DIV/0!"/>
    <e v="#DIV/0!"/>
    <e v="#DIV/0!"/>
    <e v="#DIV/0!"/>
    <e v="#DIV/0!"/>
    <e v="#DIV/0!"/>
    <e v="#DIV/0!"/>
    <e v="#DIV/0!"/>
    <e v="#DIV/0!"/>
  </r>
  <r>
    <x v="55"/>
    <n v="0"/>
    <x v="1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5"/>
    <n v="5"/>
    <x v="3"/>
    <n v="43"/>
    <n v="15"/>
    <n v="58"/>
    <d v="1899-12-30T08:49:29"/>
    <d v="1899-12-30T04:07:41"/>
    <d v="1899-12-30T00:15:07"/>
    <d v="1899-12-30T01:15:53"/>
    <d v="1899-12-30T00:00:00"/>
    <d v="1899-12-30T03:10:48"/>
    <d v="1899-12-30T00:00:00"/>
    <d v="1899-12-30T00:00:00"/>
    <d v="1899-12-30T00:00:00"/>
    <d v="1899-12-30T00:07:00"/>
    <n v="0"/>
    <d v="1899-12-30T00:07:44"/>
    <m/>
    <m/>
    <m/>
    <m/>
    <m/>
    <d v="1899-12-31T10:04:22"/>
    <n v="8.6"/>
    <n v="3"/>
    <d v="1899-12-30T01:45:54"/>
    <d v="1899-12-30T00:49:32"/>
    <d v="1899-12-30T00:03:01"/>
    <d v="1899-12-30T00:15:11"/>
    <d v="1899-12-30T00:00:00"/>
    <d v="1899-12-30T00:38:10"/>
    <d v="1899-12-30T00:00:00"/>
    <d v="1899-12-30T00:00:00"/>
    <d v="1899-12-30T00:00:00"/>
    <d v="1899-12-30T00:01:24"/>
    <d v="1899-12-30T06:48:52"/>
  </r>
  <r>
    <x v="55"/>
    <n v="5"/>
    <x v="5"/>
    <n v="80"/>
    <n v="20"/>
    <n v="100"/>
    <d v="1899-12-30T07:49:00"/>
    <d v="1899-12-30T05:03:24"/>
    <d v="1899-12-30T00:08:12"/>
    <d v="1899-12-30T00:46:13"/>
    <d v="1899-12-30T00:00:00"/>
    <d v="1899-12-30T01:17:20"/>
    <d v="1899-12-30T00:00:00"/>
    <d v="1899-12-30T00:00:00"/>
    <d v="1899-12-30T00:33:50"/>
    <d v="1899-12-30T00:41:49"/>
    <n v="0"/>
    <d v="1899-12-30T00:07:29"/>
    <m/>
    <m/>
    <m/>
    <m/>
    <m/>
    <d v="1899-12-31T18:31:15"/>
    <n v="16"/>
    <n v="4"/>
    <d v="1899-12-30T01:33:48"/>
    <d v="1899-12-30T01:00:41"/>
    <d v="1899-12-30T00:01:38"/>
    <d v="1899-12-30T00:09:15"/>
    <d v="1899-12-30T00:00:00"/>
    <d v="1899-12-30T00:15:28"/>
    <d v="1899-12-30T00:00:00"/>
    <d v="1899-12-30T00:00:00"/>
    <d v="1899-12-30T00:06:46"/>
    <d v="1899-12-30T00:08:22"/>
    <d v="1899-12-30T08:30:15"/>
  </r>
  <r>
    <x v="55"/>
    <n v="5"/>
    <x v="9"/>
    <n v="102"/>
    <n v="21"/>
    <n v="123"/>
    <d v="1899-12-30T05:59:08"/>
    <d v="1899-12-30T05:01:41"/>
    <d v="1899-12-30T00:00:00"/>
    <d v="1899-12-30T00:12:40"/>
    <d v="1899-12-30T00:00:00"/>
    <d v="1899-12-30T00:08:21"/>
    <d v="1899-12-30T00:20:53"/>
    <d v="1899-12-30T00:15:33"/>
    <d v="1899-12-30T00:00:00"/>
    <d v="1899-12-30T00:46:49"/>
    <n v="0"/>
    <d v="1899-12-30T00:09:58"/>
    <m/>
    <m/>
    <m/>
    <m/>
    <m/>
    <d v="1899-12-31T20:00:57"/>
    <n v="20.399999999999999"/>
    <n v="4.2"/>
    <d v="1899-12-30T01:11:50"/>
    <d v="1899-12-30T01:00:20"/>
    <d v="1899-12-30T00:00:00"/>
    <d v="1899-12-30T00:02:32"/>
    <d v="1899-12-30T00:00:00"/>
    <d v="1899-12-30T00:01:40"/>
    <d v="1899-12-30T00:04:11"/>
    <d v="1899-12-30T00:03:07"/>
    <d v="1899-12-30T00:00:00"/>
    <d v="1899-12-30T00:09:22"/>
    <d v="1899-12-30T08:48:11"/>
  </r>
  <r>
    <x v="55"/>
    <n v="5"/>
    <x v="10"/>
    <n v="51"/>
    <n v="30"/>
    <n v="81"/>
    <d v="1899-12-30T05:32:12"/>
    <d v="1899-12-30T03:31:06"/>
    <d v="1899-12-30T00:36:09"/>
    <d v="1899-12-30T00:00:00"/>
    <d v="1899-12-30T00:00:00"/>
    <d v="1899-12-30T01:24:58"/>
    <d v="1899-12-30T00:00:00"/>
    <d v="1899-12-30T00:00:00"/>
    <d v="1899-12-30T00:00:00"/>
    <d v="1899-12-30T00:19:48"/>
    <n v="0"/>
    <d v="1899-12-30T00:07:01"/>
    <m/>
    <m/>
    <m/>
    <m/>
    <m/>
    <d v="1899-12-31T11:32:30"/>
    <n v="10.199999999999999"/>
    <n v="6"/>
    <d v="1899-12-30T01:06:26"/>
    <d v="1899-12-30T00:42:13"/>
    <d v="1899-12-30T00:07:14"/>
    <d v="1899-12-30T00:00:00"/>
    <d v="1899-12-30T00:00:00"/>
    <d v="1899-12-30T00:17:00"/>
    <d v="1899-12-30T00:00:00"/>
    <d v="1899-12-30T00:00:00"/>
    <d v="1899-12-30T00:00:00"/>
    <d v="1899-12-30T00:03:58"/>
    <d v="1899-12-30T07:06:30"/>
  </r>
  <r>
    <x v="55"/>
    <n v="4"/>
    <x v="13"/>
    <n v="70"/>
    <n v="22"/>
    <n v="92"/>
    <d v="1899-12-30T05:37:49"/>
    <d v="1899-12-30T04:00:29"/>
    <d v="1899-12-30T00:00:00"/>
    <d v="1899-12-30T00:28:39"/>
    <d v="1899-12-30T00:00:00"/>
    <d v="1899-12-30T00:00:00"/>
    <d v="1899-12-30T00:00:00"/>
    <d v="1899-12-30T01:08:41"/>
    <d v="1899-12-30T00:00:00"/>
    <d v="1899-12-30T02:02:42"/>
    <n v="0"/>
    <d v="1899-12-30T00:07:45"/>
    <m/>
    <m/>
    <m/>
    <m/>
    <m/>
    <d v="1899-12-31T13:35:46"/>
    <n v="17.5"/>
    <n v="5.5"/>
    <d v="1899-12-30T01:24:27"/>
    <d v="1899-12-30T01:00:07"/>
    <d v="1899-12-30T00:00:00"/>
    <d v="1899-12-30T00:07:10"/>
    <d v="1899-12-30T00:00:00"/>
    <d v="1899-12-30T00:00:00"/>
    <d v="1899-12-30T00:00:00"/>
    <d v="1899-12-30T00:17:10"/>
    <d v="1899-12-30T00:00:00"/>
    <d v="1899-12-30T00:30:41"/>
    <d v="1899-12-30T09:23:56"/>
  </r>
  <r>
    <x v="55"/>
    <n v="5"/>
    <x v="6"/>
    <n v="132"/>
    <n v="16"/>
    <n v="148"/>
    <d v="1899-12-30T07:02:38"/>
    <d v="1899-12-30T05:03:16"/>
    <d v="1899-12-30T00:17:51"/>
    <d v="1899-12-30T01:01:12"/>
    <d v="1899-12-30T00:08:21"/>
    <d v="1899-12-30T00:10:22"/>
    <d v="1899-12-30T00:09:48"/>
    <d v="1899-12-30T00:00:00"/>
    <d v="1899-12-30T00:11:48"/>
    <d v="1899-12-30T00:18:53"/>
    <n v="0"/>
    <d v="1899-12-30T00:06:36"/>
    <m/>
    <m/>
    <m/>
    <m/>
    <m/>
    <d v="1899-12-31T22:41:48"/>
    <n v="26.4"/>
    <n v="3.2"/>
    <d v="1899-12-30T01:24:32"/>
    <d v="1899-12-30T01:00:39"/>
    <d v="1899-12-30T00:03:34"/>
    <d v="1899-12-30T00:12:14"/>
    <d v="1899-12-30T00:01:40"/>
    <d v="1899-12-30T00:02:04"/>
    <d v="1899-12-30T00:01:58"/>
    <d v="1899-12-30T00:00:00"/>
    <d v="1899-12-30T00:02:22"/>
    <d v="1899-12-30T00:03:47"/>
    <d v="1899-12-30T09:20:22"/>
  </r>
  <r>
    <x v="55"/>
    <n v="5"/>
    <x v="7"/>
    <n v="148"/>
    <n v="12"/>
    <n v="160"/>
    <d v="1899-12-30T07:52:54"/>
    <d v="1899-12-30T05:03:16"/>
    <d v="1899-12-30T00:00:00"/>
    <d v="1899-12-30T00:42:29"/>
    <d v="1899-12-30T00:34:42"/>
    <d v="1899-12-30T00:08:56"/>
    <d v="1899-12-30T01:05:40"/>
    <d v="1899-12-30T00:17:51"/>
    <d v="1899-12-30T00:00:00"/>
    <d v="1899-12-30T00:28:54"/>
    <n v="0"/>
    <d v="1899-12-30T00:07:51"/>
    <m/>
    <m/>
    <m/>
    <m/>
    <m/>
    <d v="1899-12-31T20:11:54"/>
    <n v="29.6"/>
    <n v="2.4"/>
    <d v="1899-12-30T01:34:35"/>
    <d v="1899-12-30T01:00:39"/>
    <d v="1899-12-30T00:00:00"/>
    <d v="1899-12-30T00:08:30"/>
    <d v="1899-12-30T00:06:56"/>
    <d v="1899-12-30T00:01:47"/>
    <d v="1899-12-30T00:13:08"/>
    <d v="1899-12-30T00:03:34"/>
    <d v="1899-12-30T00:00:00"/>
    <d v="1899-12-30T00:05:47"/>
    <d v="1899-12-30T08:50:23"/>
  </r>
  <r>
    <x v="55"/>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6"/>
    <m/>
    <x v="1"/>
    <n v="1"/>
    <n v="5"/>
    <n v="6"/>
    <d v="1899-12-30T14:41:17"/>
    <d v="1899-12-30T00:00:00"/>
    <d v="1899-12-30T00:00:00"/>
    <d v="1899-12-30T00:00:00"/>
    <d v="1899-12-30T00:00:00"/>
    <d v="1899-12-30T14:41:17"/>
    <d v="1899-12-30T00:00:00"/>
    <d v="1899-12-30T00:00:00"/>
    <d v="1899-12-30T00:00:00"/>
    <d v="1899-12-30T00:00:02"/>
    <n v="0"/>
    <d v="1899-12-30T00:02:28"/>
    <m/>
    <m/>
    <m/>
    <m/>
    <m/>
    <d v="1899-12-30T14:43:52"/>
    <e v="#DIV/0!"/>
    <e v="#DIV/0!"/>
    <e v="#DIV/0!"/>
    <e v="#DIV/0!"/>
    <e v="#DIV/0!"/>
    <e v="#DIV/0!"/>
    <e v="#DIV/0!"/>
    <e v="#DIV/0!"/>
    <e v="#DIV/0!"/>
    <e v="#DIV/0!"/>
    <e v="#DIV/0!"/>
    <e v="#DIV/0!"/>
    <e v="#DIV/0!"/>
  </r>
  <r>
    <x v="56"/>
    <n v="5"/>
    <x v="11"/>
    <n v="118"/>
    <n v="28"/>
    <n v="146"/>
    <d v="1899-12-30T07:31:00"/>
    <d v="1899-12-30T05:00:32"/>
    <d v="1899-12-30T01:44:33"/>
    <d v="1899-12-30T00:26:12"/>
    <d v="1899-12-30T00:00:00"/>
    <d v="1899-12-30T00:00:00"/>
    <d v="1899-12-30T00:03:36"/>
    <d v="1899-12-30T00:16:08"/>
    <d v="1899-12-30T00:00:00"/>
    <d v="1899-12-30T00:20:18"/>
    <n v="0"/>
    <d v="1899-12-30T00:05:29"/>
    <m/>
    <m/>
    <m/>
    <m/>
    <m/>
    <d v="1899-12-31T18:31:41"/>
    <n v="23.6"/>
    <n v="5.6"/>
    <d v="1899-12-30T01:30:12"/>
    <d v="1899-12-30T01:00:06"/>
    <d v="1899-12-30T00:20:55"/>
    <d v="1899-12-30T00:05:14"/>
    <d v="1899-12-30T00:00:00"/>
    <d v="1899-12-30T00:00:00"/>
    <d v="1899-12-30T00:00:43"/>
    <d v="1899-12-30T00:03:14"/>
    <d v="1899-12-30T00:00:00"/>
    <d v="1899-12-30T00:04:04"/>
    <d v="1899-12-30T08:30:20"/>
  </r>
  <r>
    <x v="56"/>
    <n v="1"/>
    <x v="3"/>
    <n v="10"/>
    <n v="1"/>
    <n v="11"/>
    <d v="1899-12-30T01:24:49"/>
    <d v="1899-12-30T01:00:03"/>
    <d v="1899-12-30T00:00:00"/>
    <d v="1899-12-30T00:16:16"/>
    <d v="1899-12-30T00:00:00"/>
    <d v="1899-12-30T00:08:30"/>
    <d v="1899-12-30T00:00:00"/>
    <d v="1899-12-30T00:00:00"/>
    <d v="1899-12-30T00:00:00"/>
    <d v="1899-12-30T00:01:34"/>
    <n v="0"/>
    <d v="1899-12-30T00:09:49"/>
    <m/>
    <m/>
    <m/>
    <m/>
    <m/>
    <d v="1899-12-30T08:39:50"/>
    <n v="10"/>
    <n v="1"/>
    <d v="1899-12-30T01:24:49"/>
    <d v="1899-12-30T01:00:03"/>
    <d v="1899-12-30T00:00:00"/>
    <d v="1899-12-30T00:16:16"/>
    <d v="1899-12-30T00:00:00"/>
    <d v="1899-12-30T00:08:30"/>
    <d v="1899-12-30T00:00:00"/>
    <d v="1899-12-30T00:00:00"/>
    <d v="1899-12-30T00:00:00"/>
    <d v="1899-12-30T00:01:34"/>
    <d v="1899-12-30T08:39:50"/>
  </r>
  <r>
    <x v="56"/>
    <n v="5"/>
    <x v="5"/>
    <n v="17"/>
    <n v="30"/>
    <n v="47"/>
    <d v="1899-12-30T10:33:53"/>
    <d v="1899-12-30T05:00:14"/>
    <d v="1899-12-30T00:00:00"/>
    <d v="1899-12-30T00:46:31"/>
    <d v="1899-12-30T00:00:00"/>
    <d v="1899-12-30T03:48:32"/>
    <d v="1899-12-30T00:00:00"/>
    <d v="1899-12-30T00:00:00"/>
    <d v="1899-12-30T00:58:36"/>
    <d v="1899-12-30T00:07:28"/>
    <n v="0"/>
    <d v="1899-12-30T00:08:09"/>
    <m/>
    <m/>
    <m/>
    <m/>
    <m/>
    <d v="1899-12-31T18:48:58"/>
    <n v="3.4"/>
    <n v="6"/>
    <d v="1899-12-30T02:06:47"/>
    <d v="1899-12-30T01:00:03"/>
    <d v="1899-12-30T00:00:00"/>
    <d v="1899-12-30T00:09:18"/>
    <d v="1899-12-30T00:00:00"/>
    <d v="1899-12-30T00:45:42"/>
    <d v="1899-12-30T00:00:00"/>
    <d v="1899-12-30T00:00:00"/>
    <d v="1899-12-30T00:11:43"/>
    <d v="1899-12-30T00:01:30"/>
    <d v="1899-12-30T08:33:48"/>
  </r>
  <r>
    <x v="56"/>
    <n v="5"/>
    <x v="9"/>
    <n v="36"/>
    <n v="23"/>
    <n v="59"/>
    <d v="1899-12-30T06:10:48"/>
    <d v="1899-12-30T05:01:58"/>
    <d v="1899-12-30T00:00:00"/>
    <d v="1899-12-30T00:19:00"/>
    <d v="1899-12-30T00:10:57"/>
    <d v="1899-12-30T00:00:00"/>
    <d v="1899-12-30T00:38:53"/>
    <d v="1899-12-30T00:00:00"/>
    <d v="1899-12-30T00:00:00"/>
    <d v="1899-12-30T00:06:01"/>
    <n v="0"/>
    <d v="1899-12-30T00:11:07"/>
    <m/>
    <m/>
    <m/>
    <m/>
    <m/>
    <d v="1899-12-31T18:19:18"/>
    <n v="7.2"/>
    <n v="4.5999999999999996"/>
    <d v="1899-12-30T01:14:10"/>
    <d v="1899-12-30T01:00:24"/>
    <d v="1899-12-30T00:00:00"/>
    <d v="1899-12-30T00:03:48"/>
    <d v="1899-12-30T00:02:11"/>
    <d v="1899-12-30T00:00:00"/>
    <d v="1899-12-30T00:07:47"/>
    <d v="1899-12-30T00:00:00"/>
    <d v="1899-12-30T00:00:00"/>
    <d v="1899-12-30T00:01:12"/>
    <d v="1899-12-30T08:27:52"/>
  </r>
  <r>
    <x v="56"/>
    <n v="5"/>
    <x v="10"/>
    <n v="63"/>
    <n v="5"/>
    <n v="68"/>
    <d v="1899-12-30T08:35:57"/>
    <d v="1899-12-30T04:03:48"/>
    <d v="1899-12-30T02:15:22"/>
    <d v="1899-12-30T00:00:00"/>
    <d v="1899-12-30T00:00:00"/>
    <d v="1899-12-30T02:16:48"/>
    <d v="1899-12-30T00:00:00"/>
    <d v="1899-12-30T00:00:00"/>
    <d v="1899-12-30T00:00:00"/>
    <d v="1899-12-30T00:34:24"/>
    <n v="0"/>
    <d v="1899-12-30T00:06:21"/>
    <m/>
    <m/>
    <m/>
    <m/>
    <m/>
    <d v="1899-12-31T18:27:30"/>
    <n v="12.6"/>
    <n v="1"/>
    <d v="1899-12-30T01:43:11"/>
    <d v="1899-12-30T00:48:46"/>
    <d v="1899-12-30T00:27:04"/>
    <d v="1899-12-30T00:00:00"/>
    <d v="1899-12-30T00:00:00"/>
    <d v="1899-12-30T00:27:22"/>
    <d v="1899-12-30T00:00:00"/>
    <d v="1899-12-30T00:00:00"/>
    <d v="1899-12-30T00:00:00"/>
    <d v="1899-12-30T00:06:53"/>
    <d v="1899-12-30T08:29:30"/>
  </r>
  <r>
    <x v="56"/>
    <n v="4"/>
    <x v="13"/>
    <n v="70"/>
    <n v="20"/>
    <n v="90"/>
    <d v="1899-12-30T05:48:37"/>
    <d v="1899-12-30T04:07:24"/>
    <d v="1899-12-30T00:00:00"/>
    <d v="1899-12-30T00:23:02"/>
    <d v="1899-12-30T00:00:00"/>
    <d v="1899-12-30T00:00:00"/>
    <d v="1899-12-30T01:18:12"/>
    <d v="1899-12-30T00:00:00"/>
    <d v="1899-12-30T00:00:00"/>
    <d v="1899-12-30T02:10:01"/>
    <n v="0"/>
    <d v="1899-12-30T00:06:12"/>
    <m/>
    <m/>
    <m/>
    <m/>
    <m/>
    <d v="1899-12-31T10:00:55"/>
    <n v="17.5"/>
    <n v="5"/>
    <d v="1899-12-30T01:27:09"/>
    <d v="1899-12-30T01:01:51"/>
    <d v="1899-12-30T00:00:00"/>
    <d v="1899-12-30T00:05:46"/>
    <d v="1899-12-30T00:00:00"/>
    <d v="1899-12-30T00:00:00"/>
    <d v="1899-12-30T00:19:33"/>
    <d v="1899-12-30T00:00:00"/>
    <d v="1899-12-30T00:00:00"/>
    <d v="1899-12-30T00:32:30"/>
    <d v="1899-12-30T08:30:14"/>
  </r>
  <r>
    <x v="56"/>
    <n v="5"/>
    <x v="6"/>
    <n v="136"/>
    <n v="11"/>
    <n v="147"/>
    <d v="1899-12-30T06:31:41"/>
    <d v="1899-12-30T04:55:29"/>
    <d v="1899-12-30T00:00:00"/>
    <d v="1899-12-30T01:10:16"/>
    <d v="1899-12-30T00:03:19"/>
    <d v="1899-12-30T00:00:00"/>
    <d v="1899-12-30T00:04:28"/>
    <d v="1899-12-30T00:18:09"/>
    <d v="1899-12-30T00:00:00"/>
    <d v="1899-12-30T00:21:40"/>
    <n v="0"/>
    <d v="1899-12-30T00:06:02"/>
    <m/>
    <m/>
    <m/>
    <m/>
    <m/>
    <d v="1899-12-31T18:31:41"/>
    <n v="27.2"/>
    <n v="2.2000000000000002"/>
    <d v="1899-12-30T01:18:20"/>
    <d v="1899-12-30T00:59:06"/>
    <d v="1899-12-30T00:00:00"/>
    <d v="1899-12-30T00:14:03"/>
    <d v="1899-12-30T00:00:40"/>
    <d v="1899-12-30T00:00:00"/>
    <d v="1899-12-30T00:00:54"/>
    <d v="1899-12-30T00:03:38"/>
    <d v="1899-12-30T00:00:00"/>
    <d v="1899-12-30T00:04:20"/>
    <d v="1899-12-30T08:30:20"/>
  </r>
  <r>
    <x v="56"/>
    <n v="5"/>
    <x v="7"/>
    <n v="123"/>
    <n v="4"/>
    <n v="127"/>
    <d v="1899-12-30T07:08:33"/>
    <d v="1899-12-30T05:02:59"/>
    <d v="1899-12-30T00:00:52"/>
    <d v="1899-12-30T00:15:33"/>
    <d v="1899-12-30T00:12:58"/>
    <d v="1899-12-30T00:22:54"/>
    <d v="1899-12-30T01:04:31"/>
    <d v="1899-12-30T00:08:47"/>
    <d v="1899-12-30T00:00:00"/>
    <d v="1899-12-30T00:44:52"/>
    <n v="0"/>
    <d v="1899-12-30T00:07:41"/>
    <m/>
    <m/>
    <m/>
    <m/>
    <m/>
    <d v="1899-12-31T18:48:58"/>
    <n v="24.6"/>
    <n v="0.8"/>
    <d v="1899-12-30T01:25:43"/>
    <d v="1899-12-30T01:00:36"/>
    <d v="1899-12-30T00:00:10"/>
    <d v="1899-12-30T00:03:07"/>
    <d v="1899-12-30T00:02:36"/>
    <d v="1899-12-30T00:04:35"/>
    <d v="1899-12-30T00:12:54"/>
    <d v="1899-12-30T00:01:45"/>
    <d v="1899-12-30T00:00:00"/>
    <d v="1899-12-30T00:08:58"/>
    <d v="1899-12-30T08:33:48"/>
  </r>
  <r>
    <x v="56"/>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7"/>
    <m/>
    <x v="1"/>
    <n v="1"/>
    <n v="0"/>
    <n v="1"/>
    <d v="1899-12-30T19:54:03"/>
    <d v="1899-12-30T00:00:00"/>
    <d v="1899-12-30T00:00:00"/>
    <d v="1899-12-30T00:00:00"/>
    <d v="1899-12-30T00:00:00"/>
    <d v="1899-12-30T19:54:03"/>
    <d v="1899-12-30T00:00:00"/>
    <d v="1899-12-30T00:00:00"/>
    <d v="1899-12-30T00:00:00"/>
    <d v="1899-12-30T00:00:50"/>
    <n v="0"/>
    <d v="1899-12-30T00:03:47"/>
    <m/>
    <m/>
    <m/>
    <m/>
    <m/>
    <d v="1899-12-30T20:57:50"/>
    <e v="#DIV/0!"/>
    <e v="#DIV/0!"/>
    <e v="#DIV/0!"/>
    <e v="#DIV/0!"/>
    <e v="#DIV/0!"/>
    <e v="#DIV/0!"/>
    <e v="#DIV/0!"/>
    <e v="#DIV/0!"/>
    <e v="#DIV/0!"/>
    <e v="#DIV/0!"/>
    <e v="#DIV/0!"/>
    <e v="#DIV/0!"/>
    <e v="#DIV/0!"/>
  </r>
  <r>
    <x v="57"/>
    <n v="4"/>
    <x v="11"/>
    <n v="59"/>
    <n v="18"/>
    <n v="77"/>
    <d v="1899-12-30T05:48:03"/>
    <d v="1899-12-30T03:58:36"/>
    <d v="1899-12-30T01:04:48"/>
    <d v="1899-12-30T00:22:45"/>
    <d v="1899-12-30T00:07:12"/>
    <d v="1899-12-30T00:00:00"/>
    <d v="1899-12-30T00:04:19"/>
    <d v="1899-12-30T00:00:00"/>
    <d v="1899-12-30T00:10:22"/>
    <d v="1899-12-30T00:08:12"/>
    <n v="0"/>
    <d v="1899-12-30T00:05:16"/>
    <m/>
    <m/>
    <m/>
    <m/>
    <m/>
    <d v="1899-12-31T10:01:38"/>
    <n v="14.75"/>
    <n v="4.5"/>
    <d v="1899-12-30T01:27:01"/>
    <d v="1899-12-30T00:59:39"/>
    <d v="1899-12-30T00:16:12"/>
    <d v="1899-12-30T00:05:41"/>
    <d v="1899-12-30T00:01:48"/>
    <d v="1899-12-30T00:00:00"/>
    <d v="1899-12-30T00:01:05"/>
    <d v="1899-12-30T00:00:00"/>
    <d v="1899-12-30T00:02:36"/>
    <d v="1899-12-30T00:02:03"/>
    <d v="1899-12-30T08:30:24"/>
  </r>
  <r>
    <x v="57"/>
    <n v="3"/>
    <x v="3"/>
    <n v="23"/>
    <n v="5"/>
    <n v="28"/>
    <d v="1899-12-30T05:24:26"/>
    <d v="1899-12-30T03:04:45"/>
    <d v="1899-12-30T00:00:00"/>
    <d v="1899-12-30T00:59:02"/>
    <d v="1899-12-30T00:46:05"/>
    <d v="1899-12-30T00:34:34"/>
    <d v="1899-12-30T00:00:00"/>
    <d v="1899-12-30T00:00:00"/>
    <d v="1899-12-30T00:00:00"/>
    <d v="1899-12-30T00:20:43"/>
    <n v="0"/>
    <d v="1899-12-30T00:08:42"/>
    <m/>
    <m/>
    <m/>
    <m/>
    <m/>
    <d v="1899-12-30T22:22:39"/>
    <n v="7.666666666666667"/>
    <n v="1.6666666666666667"/>
    <d v="1899-12-30T01:48:09"/>
    <d v="1899-12-30T01:01:35"/>
    <d v="1899-12-30T00:00:00"/>
    <d v="1899-12-30T00:19:41"/>
    <d v="1899-12-30T00:15:22"/>
    <d v="1899-12-30T00:11:31"/>
    <d v="1899-12-30T00:00:00"/>
    <d v="1899-12-30T00:00:00"/>
    <d v="1899-12-30T00:00:00"/>
    <d v="1899-12-30T00:06:54"/>
    <d v="1899-12-30T07:27:33"/>
  </r>
  <r>
    <x v="57"/>
    <n v="5"/>
    <x v="5"/>
    <n v="54"/>
    <n v="13"/>
    <n v="67"/>
    <d v="1899-12-30T09:26:56"/>
    <d v="1899-12-30T04:26:33"/>
    <d v="1899-12-30T00:00:00"/>
    <d v="1899-12-30T00:49:15"/>
    <d v="1899-12-30T00:00:00"/>
    <d v="1899-12-30T03:30:23"/>
    <d v="1899-12-30T00:00:00"/>
    <d v="1899-12-30T00:00:00"/>
    <d v="1899-12-30T00:39:10"/>
    <d v="1899-12-30T00:23:13"/>
    <n v="1"/>
    <d v="1899-12-30T00:08:59"/>
    <m/>
    <m/>
    <m/>
    <m/>
    <m/>
    <d v="1899-12-31T18:37:52"/>
    <n v="10.8"/>
    <n v="2.6"/>
    <d v="1899-12-30T01:53:23"/>
    <d v="1899-12-30T00:53:19"/>
    <d v="1899-12-30T00:00:00"/>
    <d v="1899-12-30T00:09:51"/>
    <d v="1899-12-30T00:00:00"/>
    <d v="1899-12-30T00:42:05"/>
    <d v="1899-12-30T00:00:00"/>
    <d v="1899-12-30T00:00:00"/>
    <d v="1899-12-30T00:07:50"/>
    <d v="1899-12-30T00:04:39"/>
    <d v="1899-12-30T08:31:34"/>
  </r>
  <r>
    <x v="57"/>
    <n v="5"/>
    <x v="9"/>
    <n v="109"/>
    <n v="16"/>
    <n v="125"/>
    <d v="1899-12-30T06:33:16"/>
    <d v="1899-12-30T05:09:45"/>
    <d v="1899-12-30T00:00:00"/>
    <d v="1899-12-30T00:20:18"/>
    <d v="1899-12-30T00:04:11"/>
    <d v="1899-12-30T00:05:54"/>
    <d v="1899-12-30T00:00:00"/>
    <d v="1899-12-30T00:53:08"/>
    <d v="1899-12-30T00:00:00"/>
    <d v="1899-12-30T00:19:34"/>
    <n v="0"/>
    <d v="1899-12-30T00:10:04"/>
    <m/>
    <m/>
    <m/>
    <m/>
    <m/>
    <d v="1899-12-31T17:05:25"/>
    <n v="21.8"/>
    <n v="3.2"/>
    <d v="1899-12-30T01:18:39"/>
    <d v="1899-12-30T01:01:57"/>
    <d v="1899-12-30T00:00:00"/>
    <d v="1899-12-30T00:04:04"/>
    <d v="1899-12-30T00:00:50"/>
    <d v="1899-12-30T00:01:11"/>
    <d v="1899-12-30T00:00:00"/>
    <d v="1899-12-30T00:10:38"/>
    <d v="1899-12-30T00:00:00"/>
    <d v="1899-12-30T00:03:55"/>
    <d v="1899-12-30T08:13:05"/>
  </r>
  <r>
    <x v="57"/>
    <n v="4"/>
    <x v="10"/>
    <n v="13"/>
    <n v="26"/>
    <n v="39"/>
    <d v="1899-12-30T07:55:12"/>
    <d v="1899-12-30T03:08:47"/>
    <d v="1899-12-30T01:31:44"/>
    <d v="1899-12-30T00:00:00"/>
    <d v="1899-12-30T00:00:00"/>
    <d v="1899-12-30T03:14:41"/>
    <d v="1899-12-30T00:00:00"/>
    <d v="1899-12-30T00:00:00"/>
    <d v="1899-12-30T00:00:00"/>
    <d v="1899-12-30T00:08:14"/>
    <n v="0"/>
    <d v="1899-12-30T00:06:44"/>
    <m/>
    <m/>
    <m/>
    <m/>
    <m/>
    <d v="1899-12-31T10:00:29"/>
    <n v="3.25"/>
    <n v="6.5"/>
    <d v="1899-12-30T01:58:48"/>
    <d v="1899-12-30T00:47:12"/>
    <d v="1899-12-30T00:22:56"/>
    <d v="1899-12-30T00:00:00"/>
    <d v="1899-12-30T00:00:00"/>
    <d v="1899-12-30T00:48:40"/>
    <d v="1899-12-30T00:00:00"/>
    <d v="1899-12-30T00:00:00"/>
    <d v="1899-12-30T00:00:00"/>
    <d v="1899-12-30T00:02:03"/>
    <d v="1899-12-30T08:30:07"/>
  </r>
  <r>
    <x v="57"/>
    <n v="4"/>
    <x v="13"/>
    <n v="81"/>
    <n v="25"/>
    <n v="106"/>
    <d v="1899-12-30T04:58:48"/>
    <d v="1899-12-30T03:59:28"/>
    <d v="1899-12-30T00:00:00"/>
    <d v="1899-12-30T00:10:39"/>
    <d v="1899-12-30T00:00:00"/>
    <d v="1899-12-30T00:00:00"/>
    <d v="1899-12-30T00:20:01"/>
    <d v="1899-12-30T00:28:39"/>
    <d v="1899-12-30T00:00:00"/>
    <d v="1899-12-30T01:54:06"/>
    <n v="0"/>
    <d v="1899-12-30T00:07:44"/>
    <m/>
    <m/>
    <m/>
    <m/>
    <m/>
    <d v="1899-12-31T10:05:40"/>
    <n v="20.25"/>
    <n v="6.25"/>
    <d v="1899-12-30T01:14:42"/>
    <d v="1899-12-30T00:59:52"/>
    <d v="1899-12-30T00:00:00"/>
    <d v="1899-12-30T00:02:40"/>
    <d v="1899-12-30T00:00:00"/>
    <d v="1899-12-30T00:00:00"/>
    <d v="1899-12-30T00:05:00"/>
    <d v="1899-12-30T00:07:10"/>
    <d v="1899-12-30T00:00:00"/>
    <d v="1899-12-30T00:28:32"/>
    <d v="1899-12-30T08:31:25"/>
  </r>
  <r>
    <x v="57"/>
    <n v="5"/>
    <x v="6"/>
    <n v="120"/>
    <n v="14"/>
    <n v="134"/>
    <d v="1899-12-30T06:03:19"/>
    <d v="1899-12-30T03:59:20"/>
    <d v="1899-12-30T00:04:11"/>
    <d v="1899-12-30T00:42:46"/>
    <d v="1899-12-30T00:08:56"/>
    <d v="1899-12-30T00:00:00"/>
    <d v="1899-12-30T00:00:00"/>
    <d v="1899-12-30T01:08:07"/>
    <d v="1899-12-30T00:00:00"/>
    <d v="1899-12-30T00:28:42"/>
    <n v="0"/>
    <d v="1899-12-30T00:06:34"/>
    <m/>
    <m/>
    <m/>
    <m/>
    <m/>
    <d v="1899-12-31T12:40:19"/>
    <n v="24"/>
    <n v="2.8"/>
    <d v="1899-12-30T01:12:40"/>
    <d v="1899-12-30T00:47:52"/>
    <d v="1899-12-30T00:00:50"/>
    <d v="1899-12-30T00:08:33"/>
    <d v="1899-12-30T00:01:47"/>
    <d v="1899-12-30T00:00:00"/>
    <d v="1899-12-30T00:00:00"/>
    <d v="1899-12-30T00:13:37"/>
    <d v="1899-12-30T00:00:00"/>
    <d v="1899-12-30T00:05:44"/>
    <d v="1899-12-30T07:20:04"/>
  </r>
  <r>
    <x v="57"/>
    <n v="5"/>
    <x v="7"/>
    <n v="93"/>
    <n v="2"/>
    <n v="95"/>
    <d v="1899-12-30T06:41:11"/>
    <d v="1899-12-30T05:03:24"/>
    <d v="1899-12-30T00:00:00"/>
    <d v="1899-12-30T00:20:01"/>
    <d v="1899-12-30T00:35:34"/>
    <d v="1899-12-30T00:00:00"/>
    <d v="1899-12-30T00:24:12"/>
    <d v="1899-12-30T00:18:00"/>
    <d v="1899-12-30T00:00:00"/>
    <d v="1899-12-30T00:18:39"/>
    <n v="0"/>
    <d v="1899-12-30T00:07:29"/>
    <m/>
    <m/>
    <m/>
    <m/>
    <m/>
    <d v="1899-12-31T18:26:21"/>
    <n v="18.600000000000001"/>
    <n v="0.4"/>
    <d v="1899-12-30T01:20:14"/>
    <d v="1899-12-30T01:00:41"/>
    <d v="1899-12-30T00:00:00"/>
    <d v="1899-12-30T00:04:00"/>
    <d v="1899-12-30T00:07:07"/>
    <d v="1899-12-30T00:00:00"/>
    <d v="1899-12-30T00:04:50"/>
    <d v="1899-12-30T00:03:36"/>
    <d v="1899-12-30T00:00:00"/>
    <d v="1899-12-30T00:03:44"/>
    <d v="1899-12-30T08:29:16"/>
  </r>
  <r>
    <x v="57"/>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8"/>
    <n v="5"/>
    <x v="1"/>
    <n v="27"/>
    <n v="8"/>
    <n v="35"/>
    <d v="1899-12-31T11:29:11"/>
    <d v="1899-12-30T00:00:00"/>
    <d v="1899-12-30T00:00:00"/>
    <d v="1899-12-30T00:08:12"/>
    <d v="1899-12-30T00:00:00"/>
    <d v="1899-12-30T11:20:59"/>
    <d v="1899-12-30T00:00:00"/>
    <d v="1899-12-30T00:00:00"/>
    <d v="1899-12-30T00:00:00"/>
    <d v="1899-12-30T00:19:05"/>
    <n v="0"/>
    <d v="1899-12-30T00:06:08"/>
    <m/>
    <m/>
    <m/>
    <m/>
    <m/>
    <d v="1899-12-31T16:15:01"/>
    <n v="5.4"/>
    <n v="1.6"/>
    <d v="1899-12-30T07:05:50"/>
    <d v="1899-12-30T00:00:00"/>
    <d v="1899-12-30T00:00:00"/>
    <d v="1899-12-30T00:01:38"/>
    <d v="1899-12-30T00:00:00"/>
    <d v="1899-12-30T02:16:12"/>
    <d v="1899-12-30T00:00:00"/>
    <d v="1899-12-30T00:00:00"/>
    <d v="1899-12-30T00:00:00"/>
    <d v="1899-12-30T00:03:49"/>
    <d v="1899-12-30T08:03:00"/>
  </r>
  <r>
    <x v="58"/>
    <n v="3"/>
    <x v="11"/>
    <n v="106"/>
    <n v="8"/>
    <n v="114"/>
    <d v="1899-12-30T04:04:22"/>
    <d v="1899-12-30T02:49:12"/>
    <d v="1899-12-30T00:29:31"/>
    <d v="1899-12-30T00:33:42"/>
    <d v="1899-12-30T00:11:57"/>
    <d v="1899-12-30T00:00:00"/>
    <d v="1899-12-30T00:00:00"/>
    <d v="1899-12-30T00:00:00"/>
    <d v="1899-12-30T00:00:00"/>
    <d v="1899-12-30T00:17:19"/>
    <n v="0"/>
    <d v="1899-12-30T00:05:57"/>
    <m/>
    <m/>
    <m/>
    <m/>
    <m/>
    <d v="1899-12-31T04:29:34"/>
    <n v="35.333333333333336"/>
    <n v="2.6666666666666665"/>
    <d v="1899-12-30T01:21:27"/>
    <d v="1899-12-30T00:56:24"/>
    <d v="1899-12-30T00:09:50"/>
    <d v="1899-12-30T00:11:14"/>
    <d v="1899-12-30T00:03:59"/>
    <d v="1899-12-30T00:00:00"/>
    <d v="1899-12-30T00:00:00"/>
    <d v="1899-12-30T00:00:00"/>
    <d v="1899-12-30T00:00:00"/>
    <d v="1899-12-30T00:05:46"/>
    <d v="1899-12-30T09:29:51"/>
  </r>
  <r>
    <x v="58"/>
    <n v="3"/>
    <x v="5"/>
    <n v="29"/>
    <n v="8"/>
    <n v="37"/>
    <d v="1899-12-30T04:02:21"/>
    <d v="1899-12-30T02:59:51"/>
    <d v="1899-12-30T00:00:00"/>
    <d v="1899-12-30T00:14:07"/>
    <d v="1899-12-30T00:00:00"/>
    <d v="1899-12-30T00:48:23"/>
    <d v="1899-12-30T00:00:00"/>
    <d v="1899-12-30T00:00:00"/>
    <d v="1899-12-30T00:00:00"/>
    <d v="1899-12-30T00:17:39"/>
    <n v="0"/>
    <d v="1899-12-30T00:09:04"/>
    <m/>
    <m/>
    <m/>
    <m/>
    <m/>
    <d v="1899-12-30T23:41:51"/>
    <n v="9.6666666666666661"/>
    <n v="2.6666666666666665"/>
    <d v="1899-12-30T01:20:47"/>
    <d v="1899-12-30T00:59:57"/>
    <d v="1899-12-30T00:00:00"/>
    <d v="1899-12-30T00:04:42"/>
    <d v="1899-12-30T00:00:00"/>
    <d v="1899-12-30T00:16:08"/>
    <d v="1899-12-30T00:00:00"/>
    <d v="1899-12-30T00:00:00"/>
    <d v="1899-12-30T00:00:00"/>
    <d v="1899-12-30T00:05:53"/>
    <d v="1899-12-30T07:53:57"/>
  </r>
  <r>
    <x v="58"/>
    <n v="5"/>
    <x v="9"/>
    <n v="97"/>
    <n v="15"/>
    <n v="112"/>
    <d v="1899-12-30T07:02:56"/>
    <d v="1899-12-30T05:05:00"/>
    <d v="1899-12-30T00:00:00"/>
    <d v="1899-12-30T00:21:45"/>
    <d v="1899-12-30T00:00:00"/>
    <d v="1899-12-30T00:00:00"/>
    <d v="1899-12-30T01:36:12"/>
    <d v="1899-12-30T00:00:00"/>
    <d v="1899-12-30T00:00:00"/>
    <d v="1899-12-30T00:16:01"/>
    <n v="0"/>
    <d v="1899-12-30T00:08:28"/>
    <m/>
    <m/>
    <m/>
    <m/>
    <m/>
    <d v="1899-12-31T23:03:42"/>
    <n v="19.399999999999999"/>
    <n v="3"/>
    <d v="1899-12-30T01:24:35"/>
    <d v="1899-12-30T01:01:00"/>
    <d v="1899-12-30T00:00:00"/>
    <d v="1899-12-30T00:04:21"/>
    <d v="1899-12-30T00:00:00"/>
    <d v="1899-12-30T00:00:00"/>
    <d v="1899-12-30T00:19:14"/>
    <d v="1899-12-30T00:00:00"/>
    <d v="1899-12-30T00:00:00"/>
    <d v="1899-12-30T00:03:12"/>
    <d v="1899-12-30T09:24:44"/>
  </r>
  <r>
    <x v="58"/>
    <n v="5"/>
    <x v="10"/>
    <n v="101"/>
    <n v="16"/>
    <n v="117"/>
    <d v="1899-12-30T08:41:51"/>
    <d v="1899-12-30T04:59:48"/>
    <d v="1899-12-30T00:48:14"/>
    <d v="1899-12-30T00:00:00"/>
    <d v="1899-12-30T00:00:00"/>
    <d v="1899-12-30T02:53:48"/>
    <d v="1899-12-30T00:00:00"/>
    <d v="1899-12-30T00:00:00"/>
    <d v="1899-12-30T00:00:00"/>
    <d v="1899-12-30T03:26:37"/>
    <n v="0"/>
    <d v="1899-12-30T00:06:53"/>
    <m/>
    <m/>
    <m/>
    <m/>
    <m/>
    <d v="1899-12-31T20:27:19"/>
    <n v="20.2"/>
    <n v="3.2"/>
    <d v="1899-12-30T01:44:22"/>
    <d v="1899-12-30T00:59:58"/>
    <d v="1899-12-30T00:09:39"/>
    <d v="1899-12-30T00:00:00"/>
    <d v="1899-12-30T00:00:00"/>
    <d v="1899-12-30T00:34:46"/>
    <d v="1899-12-30T00:00:00"/>
    <d v="1899-12-30T00:00:00"/>
    <d v="1899-12-30T00:00:00"/>
    <d v="1899-12-30T00:41:19"/>
    <d v="1899-12-30T08:53:28"/>
  </r>
  <r>
    <x v="58"/>
    <n v="4"/>
    <x v="13"/>
    <n v="144"/>
    <n v="24"/>
    <n v="168"/>
    <d v="1899-12-30T04:51:27"/>
    <d v="1899-12-30T04:00:55"/>
    <d v="1899-12-30T00:00:00"/>
    <d v="1899-12-30T00:29:05"/>
    <d v="1899-12-30T00:00:00"/>
    <d v="1899-12-30T00:00:00"/>
    <d v="1899-12-30T00:21:27"/>
    <d v="1899-12-30T00:00:00"/>
    <d v="1899-12-30T00:00:00"/>
    <d v="1899-12-30T02:28:37"/>
    <n v="0"/>
    <d v="1899-12-30T00:07:38"/>
    <m/>
    <m/>
    <m/>
    <m/>
    <m/>
    <d v="1899-12-31T15:30:14"/>
    <n v="36"/>
    <n v="6"/>
    <d v="1899-12-30T01:12:52"/>
    <d v="1899-12-30T01:00:14"/>
    <d v="1899-12-30T00:00:00"/>
    <d v="1899-12-30T00:07:16"/>
    <d v="1899-12-30T00:00:00"/>
    <d v="1899-12-30T00:00:00"/>
    <d v="1899-12-30T00:05:22"/>
    <d v="1899-12-30T00:00:00"/>
    <d v="1899-12-30T00:00:00"/>
    <d v="1899-12-30T00:37:09"/>
    <d v="1899-12-30T09:52:33"/>
  </r>
  <r>
    <x v="58"/>
    <n v="5"/>
    <x v="6"/>
    <n v="20"/>
    <n v="75"/>
    <n v="95"/>
    <d v="1899-12-31T17:33:30"/>
    <d v="1899-12-30T05:16:31"/>
    <d v="1899-12-30T00:00:00"/>
    <d v="1899-12-30T01:06:06"/>
    <d v="1899-12-30T00:00:00"/>
    <d v="1899-12-30T00:00:00"/>
    <d v="1899-12-30T00:00:00"/>
    <d v="1899-12-30T11:10:54"/>
    <d v="1899-12-30T00:00:00"/>
    <d v="1899-12-30T00:11:34"/>
    <n v="0"/>
    <d v="1899-12-30T00:29:34"/>
    <m/>
    <m/>
    <m/>
    <m/>
    <m/>
    <d v="1899-12-31T20:01:15"/>
    <n v="4"/>
    <n v="15"/>
    <d v="1899-12-30T08:18:42"/>
    <d v="1899-12-30T01:03:18"/>
    <d v="1899-12-30T00:00:00"/>
    <d v="1899-12-30T00:13:13"/>
    <d v="1899-12-30T00:00:00"/>
    <d v="1899-12-30T00:00:00"/>
    <d v="1899-12-30T00:00:00"/>
    <d v="1899-12-30T02:14:11"/>
    <d v="1899-12-30T00:00:00"/>
    <d v="1899-12-30T00:02:19"/>
    <d v="1899-12-30T08:48:15"/>
  </r>
  <r>
    <x v="58"/>
    <n v="5"/>
    <x v="7"/>
    <n v="178"/>
    <n v="7"/>
    <n v="185"/>
    <d v="1899-12-30T05:47:02"/>
    <d v="1899-12-30T05:02:50"/>
    <d v="1899-12-30T00:00:00"/>
    <d v="1899-12-30T00:11:14"/>
    <d v="1899-12-30T00:13:15"/>
    <d v="1899-12-30T00:19:44"/>
    <d v="1899-12-30T00:00:00"/>
    <d v="1899-12-30T00:00:00"/>
    <d v="1899-12-30T00:00:00"/>
    <d v="1899-12-30T01:35:24"/>
    <n v="0"/>
    <d v="1899-12-30T00:07:28"/>
    <m/>
    <m/>
    <m/>
    <m/>
    <m/>
    <d v="1899-12-31T20:11:11"/>
    <n v="35.6"/>
    <n v="1.4"/>
    <d v="1899-12-30T01:09:24"/>
    <d v="1899-12-30T01:00:34"/>
    <d v="1899-12-30T00:00:00"/>
    <d v="1899-12-30T00:02:15"/>
    <d v="1899-12-30T00:02:39"/>
    <d v="1899-12-30T00:03:57"/>
    <d v="1899-12-30T00:00:00"/>
    <d v="1899-12-30T00:00:00"/>
    <d v="1899-12-30T00:00:00"/>
    <d v="1899-12-30T00:19:05"/>
    <d v="1899-12-30T08:50:14"/>
  </r>
  <r>
    <x v="58"/>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59"/>
    <n v="3"/>
    <x v="1"/>
    <n v="22"/>
    <n v="0"/>
    <n v="22"/>
    <d v="1899-12-30T13:57:30"/>
    <d v="1899-12-30T00:00:00"/>
    <d v="1899-12-30T00:00:00"/>
    <d v="1899-12-30T00:00:00"/>
    <d v="1899-12-30T00:00:00"/>
    <d v="1899-12-30T13:57:30"/>
    <d v="1899-12-30T00:00:00"/>
    <d v="1899-12-30T00:00:00"/>
    <d v="1899-12-30T00:00:00"/>
    <d v="1899-12-30T00:03:50"/>
    <n v="0"/>
    <d v="1899-12-30T00:06:22"/>
    <m/>
    <m/>
    <m/>
    <m/>
    <m/>
    <d v="1899-12-30T16:30:00"/>
    <n v="7.333333333333333"/>
    <n v="0"/>
    <d v="1899-12-30T04:39:10"/>
    <d v="1899-12-30T00:00:00"/>
    <d v="1899-12-30T00:00:00"/>
    <d v="1899-12-30T00:00:00"/>
    <d v="1899-12-30T00:00:00"/>
    <d v="1899-12-30T04:39:10"/>
    <d v="1899-12-30T00:00:00"/>
    <d v="1899-12-30T00:00:00"/>
    <d v="1899-12-30T00:00:00"/>
    <d v="1899-12-30T00:01:17"/>
    <d v="1899-12-30T05:30:00"/>
  </r>
  <r>
    <x v="59"/>
    <n v="5"/>
    <x v="11"/>
    <n v="114"/>
    <n v="16"/>
    <n v="130"/>
    <d v="1899-12-30T06:28:31"/>
    <d v="1899-12-30T04:51:27"/>
    <d v="1899-12-30T01:08:07"/>
    <d v="1899-12-30T00:05:20"/>
    <d v="1899-12-30T00:00:00"/>
    <d v="1899-12-30T00:10:39"/>
    <d v="1899-12-30T00:12:58"/>
    <d v="1899-12-30T00:00:00"/>
    <d v="1899-12-30T00:00:00"/>
    <d v="1899-12-30T00:18:59"/>
    <n v="0"/>
    <d v="1899-12-30T00:05:38"/>
    <m/>
    <m/>
    <m/>
    <m/>
    <m/>
    <d v="1899-12-31T18:33:42"/>
    <n v="22.8"/>
    <n v="3.2"/>
    <d v="1899-12-30T01:17:42"/>
    <d v="1899-12-30T00:58:17"/>
    <d v="1899-12-30T00:13:37"/>
    <d v="1899-12-30T00:01:04"/>
    <d v="1899-12-30T00:00:00"/>
    <d v="1899-12-30T00:02:08"/>
    <d v="1899-12-30T00:02:36"/>
    <d v="1899-12-30T00:00:00"/>
    <d v="1899-12-30T00:00:00"/>
    <d v="1899-12-30T00:03:48"/>
    <d v="1899-12-30T08:30:44"/>
  </r>
  <r>
    <x v="59"/>
    <n v="5"/>
    <x v="5"/>
    <n v="59"/>
    <n v="13"/>
    <n v="72"/>
    <d v="1899-12-30T08:44:36"/>
    <d v="1899-12-30T04:59:31"/>
    <d v="1899-12-30T00:00:00"/>
    <d v="1899-12-30T00:49:32"/>
    <d v="1899-12-30T00:00:00"/>
    <d v="1899-12-30T01:58:13"/>
    <d v="1899-12-30T00:00:00"/>
    <d v="1899-12-30T00:00:00"/>
    <d v="1899-12-30T00:57:19"/>
    <d v="1899-12-30T00:21:39"/>
    <n v="0"/>
    <d v="1899-12-30T00:08:05"/>
    <m/>
    <m/>
    <m/>
    <m/>
    <m/>
    <d v="1899-12-31T18:38:44"/>
    <n v="11.8"/>
    <n v="2.6"/>
    <d v="1899-12-30T01:44:55"/>
    <d v="1899-12-30T00:59:54"/>
    <d v="1899-12-30T00:00:00"/>
    <d v="1899-12-30T00:09:54"/>
    <d v="1899-12-30T00:00:00"/>
    <d v="1899-12-30T00:23:39"/>
    <d v="1899-12-30T00:00:00"/>
    <d v="1899-12-30T00:00:00"/>
    <d v="1899-12-30T00:11:28"/>
    <d v="1899-12-30T00:04:20"/>
    <d v="1899-12-30T08:31:45"/>
  </r>
  <r>
    <x v="59"/>
    <n v="5"/>
    <x v="9"/>
    <n v="66"/>
    <n v="10"/>
    <n v="76"/>
    <d v="1899-12-30T06:04:11"/>
    <d v="1899-12-30T05:02:59"/>
    <d v="1899-12-30T00:00:00"/>
    <d v="1899-12-30T00:18:00"/>
    <d v="1899-12-30T00:17:43"/>
    <d v="1899-12-30T00:00:00"/>
    <d v="1899-12-30T00:25:29"/>
    <d v="1899-12-30T00:00:00"/>
    <d v="1899-12-30T00:00:00"/>
    <d v="1899-12-30T00:16:36"/>
    <n v="0"/>
    <d v="1899-12-30T00:08:49"/>
    <m/>
    <m/>
    <m/>
    <m/>
    <m/>
    <d v="1899-12-31T18:30:32"/>
    <n v="13.2"/>
    <n v="2"/>
    <d v="1899-12-30T01:12:50"/>
    <d v="1899-12-30T01:00:36"/>
    <d v="1899-12-30T00:00:00"/>
    <d v="1899-12-30T00:03:36"/>
    <d v="1899-12-30T00:03:33"/>
    <d v="1899-12-30T00:00:00"/>
    <d v="1899-12-30T00:05:06"/>
    <d v="1899-12-30T00:00:00"/>
    <d v="1899-12-30T00:00:00"/>
    <d v="1899-12-30T00:03:19"/>
    <d v="1899-12-30T08:30:06"/>
  </r>
  <r>
    <x v="59"/>
    <n v="4"/>
    <x v="10"/>
    <n v="32"/>
    <n v="21"/>
    <n v="53"/>
    <d v="1899-12-30T05:46:19"/>
    <d v="1899-12-30T03:53:17"/>
    <d v="1899-12-30T00:21:10"/>
    <d v="1899-12-30T00:00:00"/>
    <d v="1899-12-30T00:00:00"/>
    <d v="1899-12-30T01:31:52"/>
    <d v="1899-12-30T00:00:00"/>
    <d v="1899-12-30T00:00:00"/>
    <d v="1899-12-30T00:00:00"/>
    <d v="1899-12-30T00:22:00"/>
    <n v="0"/>
    <d v="1899-12-30T00:08:03"/>
    <m/>
    <m/>
    <m/>
    <m/>
    <m/>
    <d v="1899-12-31T09:58:45"/>
    <n v="8"/>
    <n v="5.25"/>
    <d v="1899-12-30T01:26:35"/>
    <d v="1899-12-30T00:58:19"/>
    <d v="1899-12-30T00:05:18"/>
    <d v="1899-12-30T00:00:00"/>
    <d v="1899-12-30T00:00:00"/>
    <d v="1899-12-30T00:22:58"/>
    <d v="1899-12-30T00:00:00"/>
    <d v="1899-12-30T00:00:00"/>
    <d v="1899-12-30T00:00:00"/>
    <d v="1899-12-30T00:05:30"/>
    <d v="1899-12-30T08:29:41"/>
  </r>
  <r>
    <x v="59"/>
    <n v="5"/>
    <x v="13"/>
    <n v="117"/>
    <n v="19"/>
    <n v="136"/>
    <d v="1899-12-30T06:01:00"/>
    <d v="1899-12-30T04:59:23"/>
    <d v="1899-12-30T00:00:00"/>
    <d v="1899-12-30T00:33:24"/>
    <d v="1899-12-30T00:00:00"/>
    <d v="1899-12-30T00:00:00"/>
    <d v="1899-12-30T00:28:13"/>
    <d v="1899-12-30T00:00:00"/>
    <d v="1899-12-30T00:00:00"/>
    <d v="1899-12-30T01:28:03"/>
    <n v="0"/>
    <d v="1899-12-30T00:06:53"/>
    <m/>
    <m/>
    <m/>
    <m/>
    <m/>
    <d v="1899-12-31T18:44:21"/>
    <n v="23.4"/>
    <n v="3.8"/>
    <d v="1899-12-30T01:12:12"/>
    <d v="1899-12-30T00:59:53"/>
    <d v="1899-12-30T00:00:00"/>
    <d v="1899-12-30T00:06:41"/>
    <d v="1899-12-30T00:00:00"/>
    <d v="1899-12-30T00:00:00"/>
    <d v="1899-12-30T00:05:39"/>
    <d v="1899-12-30T00:00:00"/>
    <d v="1899-12-30T00:00:00"/>
    <d v="1899-12-30T00:17:37"/>
    <d v="1899-12-30T08:32:52"/>
  </r>
  <r>
    <x v="59"/>
    <n v="5"/>
    <x v="6"/>
    <n v="12"/>
    <n v="79"/>
    <n v="91"/>
    <d v="1899-12-31T15:28:13"/>
    <d v="1899-12-30T05:00:14"/>
    <d v="1899-12-30T00:00:00"/>
    <d v="1899-12-30T00:29:48"/>
    <d v="1899-12-30T00:00:00"/>
    <d v="1899-12-30T00:00:00"/>
    <d v="1899-12-30T00:00:00"/>
    <d v="1899-12-30T09:58:11"/>
    <d v="1899-12-30T00:00:00"/>
    <d v="1899-12-30T00:01:53"/>
    <n v="0"/>
    <d v="1899-12-30T01:08:26"/>
    <m/>
    <m/>
    <m/>
    <m/>
    <m/>
    <d v="1899-12-31T15:39:27"/>
    <n v="2.4"/>
    <n v="15.8"/>
    <d v="1899-12-30T07:53:39"/>
    <d v="1899-12-30T01:00:03"/>
    <d v="1899-12-30T00:00:00"/>
    <d v="1899-12-30T00:05:58"/>
    <d v="1899-12-30T00:00:00"/>
    <d v="1899-12-30T00:00:00"/>
    <d v="1899-12-30T00:00:00"/>
    <d v="1899-12-30T01:59:38"/>
    <d v="1899-12-30T00:00:00"/>
    <d v="1899-12-30T00:00:23"/>
    <d v="1899-12-30T07:55:53"/>
  </r>
  <r>
    <x v="59"/>
    <n v="5"/>
    <x v="7"/>
    <n v="138"/>
    <n v="1"/>
    <n v="139"/>
    <d v="1899-12-30T05:42:26"/>
    <d v="1899-12-30T05:03:33"/>
    <d v="1899-12-30T00:00:00"/>
    <d v="1899-12-30T00:25:47"/>
    <d v="1899-12-30T00:00:00"/>
    <d v="1899-12-30T00:00:00"/>
    <d v="1899-12-30T00:00:52"/>
    <d v="1899-12-30T00:12:14"/>
    <d v="1899-12-30T00:00:00"/>
    <d v="1899-12-30T00:39:51"/>
    <n v="0"/>
    <d v="1899-12-30T00:07:16"/>
    <m/>
    <m/>
    <m/>
    <m/>
    <m/>
    <d v="1899-12-31T18:28:57"/>
    <n v="27.6"/>
    <n v="0.2"/>
    <d v="1899-12-30T01:08:29"/>
    <d v="1899-12-30T01:00:43"/>
    <d v="1899-12-30T00:00:00"/>
    <d v="1899-12-30T00:05:09"/>
    <d v="1899-12-30T00:00:00"/>
    <d v="1899-12-30T00:00:00"/>
    <d v="1899-12-30T00:00:10"/>
    <d v="1899-12-30T00:02:27"/>
    <d v="1899-12-30T00:00:00"/>
    <d v="1899-12-30T00:07:58"/>
    <d v="1899-12-30T08:29:47"/>
  </r>
  <r>
    <x v="59"/>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0"/>
    <n v="5"/>
    <x v="1"/>
    <n v="21"/>
    <n v="5"/>
    <n v="26"/>
    <d v="1899-12-31T03:39:10"/>
    <d v="1899-12-30T00:00:00"/>
    <d v="1899-12-30T00:00:00"/>
    <d v="1899-12-30T00:00:00"/>
    <d v="1899-12-30T00:00:00"/>
    <d v="1899-12-30T03:39:10"/>
    <d v="1899-12-30T00:00:00"/>
    <d v="1899-12-30T00:00:00"/>
    <d v="1899-12-30T00:00:00"/>
    <d v="1899-12-30T00:05:54"/>
    <d v="1899-12-30T00:00:00"/>
    <d v="1899-12-30T00:06:13"/>
    <m/>
    <m/>
    <m/>
    <m/>
    <m/>
    <d v="1899-12-31T07:34:11"/>
    <n v="4.2"/>
    <n v="1"/>
    <d v="1899-12-30T05:31:50"/>
    <d v="1899-12-30T00:00:00"/>
    <d v="1899-12-30T00:00:00"/>
    <d v="1899-12-30T00:00:00"/>
    <d v="1899-12-30T00:00:00"/>
    <d v="1899-12-30T00:43:50"/>
    <d v="1899-12-30T00:00:00"/>
    <d v="1899-12-30T00:00:00"/>
    <d v="1899-12-30T00:00:00"/>
    <d v="1899-12-30T00:01:11"/>
    <d v="1899-12-30T06:18:50"/>
  </r>
  <r>
    <x v="60"/>
    <n v="5"/>
    <x v="11"/>
    <n v="138"/>
    <n v="21"/>
    <n v="159"/>
    <d v="1899-12-30T07:11:00"/>
    <d v="1899-12-30T04:45:07"/>
    <d v="1899-12-30T00:33:50"/>
    <d v="1899-12-30T00:51:07"/>
    <d v="1899-12-30T00:00:00"/>
    <d v="1899-12-30T00:16:51"/>
    <d v="1899-12-30T00:00:00"/>
    <d v="1899-12-30T00:44:04"/>
    <d v="1899-12-30T00:00:00"/>
    <d v="1899-12-30T00:21:12"/>
    <d v="1899-12-30T00:00:00"/>
    <d v="1899-12-30T00:04:37"/>
    <m/>
    <m/>
    <m/>
    <m/>
    <m/>
    <d v="1899-12-31T18:43:47"/>
    <n v="27.6"/>
    <n v="4.2"/>
    <d v="1899-12-30T01:26:12"/>
    <d v="1899-12-30T00:57:01"/>
    <d v="1899-12-30T00:06:46"/>
    <d v="1899-12-30T00:10:13"/>
    <d v="1899-12-30T00:00:00"/>
    <d v="1899-12-30T00:03:22"/>
    <d v="1899-12-30T00:00:00"/>
    <d v="1899-12-30T00:08:49"/>
    <d v="1899-12-30T00:00:00"/>
    <d v="1899-12-30T00:04:14"/>
    <d v="1899-12-30T08:32:45"/>
  </r>
  <r>
    <x v="60"/>
    <n v="5"/>
    <x v="5"/>
    <n v="52"/>
    <n v="34"/>
    <n v="86"/>
    <d v="1899-12-30T07:32:10"/>
    <d v="1899-12-30T04:59:48"/>
    <d v="1899-12-30T00:00:00"/>
    <d v="1899-12-30T00:39:19"/>
    <d v="1899-12-30T00:00:00"/>
    <d v="1899-12-30T01:46:08"/>
    <d v="1899-12-30T00:00:00"/>
    <d v="1899-12-30T00:00:00"/>
    <d v="1899-12-30T00:06:55"/>
    <d v="1899-12-30T00:53:01"/>
    <d v="1899-12-30T00:00:00"/>
    <d v="1899-12-30T00:07:17"/>
    <m/>
    <m/>
    <m/>
    <m/>
    <m/>
    <d v="1899-12-31T18:46:57"/>
    <n v="10.4"/>
    <n v="6.8"/>
    <d v="1899-12-30T01:30:26"/>
    <d v="1899-12-30T00:59:58"/>
    <d v="1899-12-30T00:00:00"/>
    <d v="1899-12-30T00:07:52"/>
    <d v="1899-12-30T00:00:00"/>
    <d v="1899-12-30T00:21:14"/>
    <d v="1899-12-30T00:00:00"/>
    <d v="1899-12-30T00:00:00"/>
    <d v="1899-12-30T00:01:23"/>
    <d v="1899-12-30T00:10:36"/>
    <d v="1899-12-30T08:33:23"/>
  </r>
  <r>
    <x v="60"/>
    <n v="4"/>
    <x v="9"/>
    <n v="83"/>
    <n v="8"/>
    <n v="91"/>
    <d v="1899-12-30T04:29:43"/>
    <d v="1899-12-30T04:01:47"/>
    <d v="1899-12-30T00:00:00"/>
    <d v="1899-12-30T00:00:00"/>
    <d v="1899-12-30T00:14:24"/>
    <d v="1899-12-30T00:13:32"/>
    <d v="1899-12-30T00:00:00"/>
    <d v="1899-12-30T00:00:00"/>
    <d v="1899-12-30T00:00:00"/>
    <d v="1899-12-30T00:17:33"/>
    <d v="1899-12-30T00:00:00"/>
    <d v="1899-12-30T00:08:45"/>
    <m/>
    <m/>
    <m/>
    <m/>
    <m/>
    <d v="1899-12-31T09:50:41"/>
    <n v="20.75"/>
    <n v="2"/>
    <d v="1899-12-30T01:07:26"/>
    <d v="1899-12-30T01:00:27"/>
    <d v="1899-12-30T00:00:00"/>
    <d v="1899-12-30T00:00:00"/>
    <d v="1899-12-30T00:03:36"/>
    <d v="1899-12-30T00:03:23"/>
    <d v="1899-12-30T00:00:00"/>
    <d v="1899-12-30T00:00:00"/>
    <d v="1899-12-30T00:00:00"/>
    <d v="1899-12-30T00:04:23"/>
    <d v="1899-12-30T08:27:40"/>
  </r>
  <r>
    <x v="60"/>
    <n v="5"/>
    <x v="10"/>
    <n v="75"/>
    <n v="13"/>
    <n v="88"/>
    <d v="1899-12-30T07:07:32"/>
    <d v="1899-12-30T04:52:28"/>
    <d v="1899-12-30T00:42:12"/>
    <d v="1899-12-30T00:00:00"/>
    <d v="1899-12-30T00:00:00"/>
    <d v="1899-12-30T01:32:53"/>
    <d v="1899-12-30T00:00:00"/>
    <d v="1899-12-30T00:00:00"/>
    <d v="1899-12-30T00:00:00"/>
    <d v="1899-12-30T01:17:50"/>
    <d v="1899-12-30T00:00:00"/>
    <d v="1899-12-30T00:06:20"/>
    <m/>
    <m/>
    <m/>
    <m/>
    <m/>
    <d v="1899-12-31T18:24:46"/>
    <n v="15"/>
    <n v="2.6"/>
    <d v="1899-12-30T01:25:30"/>
    <d v="1899-12-30T00:58:30"/>
    <d v="1899-12-30T00:08:26"/>
    <d v="1899-12-30T00:00:00"/>
    <d v="1899-12-30T00:00:00"/>
    <d v="1899-12-30T00:18:35"/>
    <d v="1899-12-30T00:00:00"/>
    <d v="1899-12-30T00:00:00"/>
    <d v="1899-12-30T00:00:00"/>
    <d v="1899-12-30T00:15:34"/>
    <d v="1899-12-30T08:28:57"/>
  </r>
  <r>
    <x v="60"/>
    <n v="4"/>
    <x v="13"/>
    <n v="99"/>
    <n v="15"/>
    <n v="114"/>
    <d v="1899-12-30T05:21:24"/>
    <d v="1899-12-30T04:00:03"/>
    <d v="1899-12-30T00:00:00"/>
    <d v="1899-12-30T00:05:02"/>
    <d v="1899-12-30T00:00:00"/>
    <d v="1899-12-30T00:00:00"/>
    <d v="1899-12-30T01:16:19"/>
    <d v="1899-12-30T00:00:00"/>
    <d v="1899-12-30T00:00:00"/>
    <d v="1899-12-30T01:07:45"/>
    <d v="1899-12-30T00:00:00"/>
    <d v="1899-12-30T00:07:49"/>
    <m/>
    <m/>
    <m/>
    <m/>
    <m/>
    <d v="1899-12-31T09:59:02"/>
    <n v="24.75"/>
    <n v="3.75"/>
    <d v="1899-12-30T01:20:21"/>
    <d v="1899-12-30T01:00:01"/>
    <d v="1899-12-30T00:00:00"/>
    <d v="1899-12-30T00:01:15"/>
    <d v="1899-12-30T00:00:00"/>
    <d v="1899-12-30T00:00:00"/>
    <d v="1899-12-30T00:19:05"/>
    <d v="1899-12-30T00:00:00"/>
    <d v="1899-12-30T00:00:00"/>
    <d v="1899-12-30T00:16:56"/>
    <d v="1899-12-30T08:29:46"/>
  </r>
  <r>
    <x v="60"/>
    <n v="5"/>
    <x v="6"/>
    <n v="13"/>
    <n v="83"/>
    <n v="96"/>
    <d v="1899-12-31T18:23:02"/>
    <d v="1899-12-30T05:11:28"/>
    <d v="1899-12-30T00:00:00"/>
    <d v="1899-12-30T00:00:00"/>
    <d v="1899-12-30T00:00:00"/>
    <d v="1899-12-30T00:00:00"/>
    <d v="1899-12-30T00:00:00"/>
    <d v="1899-12-30T13:11:34"/>
    <d v="1899-12-30T00:00:00"/>
    <d v="1899-12-30T00:02:01"/>
    <d v="1899-12-30T00:00:00"/>
    <e v="#DIV/0!"/>
    <m/>
    <m/>
    <m/>
    <m/>
    <m/>
    <d v="1899-12-31T18:23:28"/>
    <n v="2.6"/>
    <n v="16.600000000000001"/>
    <d v="1899-12-30T08:28:36"/>
    <d v="1899-12-30T01:02:18"/>
    <d v="1899-12-30T00:00:00"/>
    <d v="1899-12-30T00:00:00"/>
    <d v="1899-12-30T00:00:00"/>
    <d v="1899-12-30T00:00:00"/>
    <d v="1899-12-30T00:00:00"/>
    <d v="1899-12-30T02:38:19"/>
    <d v="1899-12-30T00:00:00"/>
    <d v="1899-12-30T00:00:24"/>
    <d v="1899-12-30T08:28:42"/>
  </r>
  <r>
    <x v="60"/>
    <n v="5"/>
    <x v="7"/>
    <n v="153"/>
    <n v="2"/>
    <n v="155"/>
    <d v="1899-12-30T06:31:49"/>
    <d v="1899-12-30T05:02:50"/>
    <d v="1899-12-30T00:00:00"/>
    <d v="1899-12-30T00:24:37"/>
    <d v="1899-12-30T00:11:48"/>
    <d v="1899-12-30T00:00:00"/>
    <d v="1899-12-30T00:52:34"/>
    <d v="1899-12-30T00:00:00"/>
    <d v="1899-12-30T00:00:00"/>
    <d v="1899-12-30T00:37:34"/>
    <d v="1899-12-30T00:00:00"/>
    <d v="1899-12-30T00:06:41"/>
    <m/>
    <m/>
    <m/>
    <m/>
    <m/>
    <d v="1899-12-31T19:20:47"/>
    <n v="30.6"/>
    <n v="0.4"/>
    <d v="1899-12-30T01:18:22"/>
    <d v="1899-12-30T01:00:34"/>
    <d v="1899-12-30T00:00:00"/>
    <d v="1899-12-30T00:04:55"/>
    <d v="1899-12-30T00:02:22"/>
    <d v="1899-12-30T00:00:00"/>
    <d v="1899-12-30T00:10:31"/>
    <d v="1899-12-30T00:00:00"/>
    <d v="1899-12-30T00:00:00"/>
    <d v="1899-12-30T00:07:31"/>
    <d v="1899-12-30T08:40:09"/>
  </r>
  <r>
    <x v="60"/>
    <n v="0"/>
    <x v="8"/>
    <n v="0"/>
    <n v="0"/>
    <n v="0"/>
    <d v="1899-12-30T00:00:00"/>
    <d v="1899-12-30T00:00:00"/>
    <d v="1899-12-30T00:00:00"/>
    <d v="1899-12-30T00:00:00"/>
    <d v="1899-12-30T00:00:00"/>
    <d v="1899-12-30T00:00:00"/>
    <d v="1899-12-30T00:00:00"/>
    <d v="1899-12-30T00:00:00"/>
    <d v="1899-12-30T00:00:00"/>
    <d v="1899-12-30T00:00:00"/>
    <d v="1899-12-30T00:00:00"/>
    <e v="#DIV/0!"/>
    <m/>
    <m/>
    <m/>
    <m/>
    <m/>
    <d v="1899-12-30T00:00:00"/>
    <e v="#DIV/0!"/>
    <e v="#DIV/0!"/>
    <e v="#DIV/0!"/>
    <e v="#DIV/0!"/>
    <e v="#DIV/0!"/>
    <e v="#DIV/0!"/>
    <e v="#DIV/0!"/>
    <e v="#DIV/0!"/>
    <e v="#DIV/0!"/>
    <e v="#DIV/0!"/>
    <e v="#DIV/0!"/>
    <e v="#DIV/0!"/>
    <e v="#DIV/0!"/>
  </r>
  <r>
    <x v="61"/>
    <n v="5"/>
    <x v="1"/>
    <n v="26"/>
    <n v="3"/>
    <n v="29"/>
    <d v="1899-12-31T12:32:59"/>
    <d v="1899-12-30T00:00:00"/>
    <d v="1899-12-30T00:00:00"/>
    <d v="1899-12-30T00:00:00"/>
    <d v="1899-12-30T00:00:00"/>
    <d v="1899-12-30T12:32:59"/>
    <d v="1899-12-30T00:00:00"/>
    <d v="1899-12-30T00:00:00"/>
    <d v="1899-12-30T00:00:00"/>
    <d v="1899-12-30T00:07:04"/>
    <n v="0"/>
    <d v="1899-12-30T00:06:08"/>
    <m/>
    <m/>
    <m/>
    <m/>
    <m/>
    <d v="1899-12-31T15:21:45"/>
    <n v="5.2"/>
    <n v="0.6"/>
    <d v="1899-12-30T07:18:36"/>
    <d v="1899-12-30T00:00:00"/>
    <d v="1899-12-30T00:00:00"/>
    <d v="1899-12-30T00:00:00"/>
    <d v="1899-12-30T00:00:00"/>
    <d v="1899-12-30T02:30:36"/>
    <d v="1899-12-30T00:00:00"/>
    <d v="1899-12-30T00:00:00"/>
    <d v="1899-12-30T00:00:00"/>
    <d v="1899-12-30T00:01:25"/>
    <d v="1899-12-30T07:52:21"/>
  </r>
  <r>
    <x v="61"/>
    <n v="5"/>
    <x v="11"/>
    <n v="206"/>
    <n v="20"/>
    <n v="226"/>
    <d v="1899-12-30T06:13:58"/>
    <d v="1899-12-30T04:52:28"/>
    <d v="1899-12-30T00:28:48"/>
    <d v="1899-12-30T00:26:04"/>
    <d v="1899-12-30T00:05:20"/>
    <d v="1899-12-30T00:00:00"/>
    <d v="1899-12-30T00:21:19"/>
    <d v="1899-12-30T00:00:00"/>
    <d v="1899-12-30T00:00:00"/>
    <d v="1899-12-30T00:30:43"/>
    <n v="0"/>
    <d v="1899-12-30T00:05:10"/>
    <m/>
    <m/>
    <m/>
    <m/>
    <m/>
    <d v="1899-12-31T18:44:47"/>
    <n v="41.2"/>
    <n v="4"/>
    <d v="1899-12-30T01:14:48"/>
    <d v="1899-12-30T00:58:30"/>
    <d v="1899-12-30T00:05:46"/>
    <d v="1899-12-30T00:05:13"/>
    <d v="1899-12-30T00:01:04"/>
    <d v="1899-12-30T00:00:00"/>
    <d v="1899-12-30T00:04:16"/>
    <d v="1899-12-30T00:00:00"/>
    <d v="1899-12-30T00:00:00"/>
    <d v="1899-12-30T00:06:09"/>
    <d v="1899-12-30T08:32:57"/>
  </r>
  <r>
    <x v="61"/>
    <n v="5"/>
    <x v="5"/>
    <n v="93"/>
    <n v="25"/>
    <n v="118"/>
    <d v="1899-12-30T06:44:04"/>
    <d v="1899-12-30T05:05:51"/>
    <d v="1899-12-30T00:00:00"/>
    <d v="1899-12-30T00:28:22"/>
    <d v="1899-12-30T00:00:00"/>
    <d v="1899-12-30T01:09:50"/>
    <d v="1899-12-30T00:00:00"/>
    <d v="1899-12-30T00:00:00"/>
    <d v="1899-12-30T00:00:00"/>
    <d v="1899-12-30T00:59:47"/>
    <n v="0"/>
    <d v="1899-12-30T00:08:41"/>
    <m/>
    <m/>
    <m/>
    <m/>
    <m/>
    <d v="1899-12-31T18:55:35"/>
    <n v="18.600000000000001"/>
    <n v="5"/>
    <d v="1899-12-30T01:20:49"/>
    <d v="1899-12-30T01:01:10"/>
    <d v="1899-12-30T00:00:00"/>
    <d v="1899-12-30T00:05:40"/>
    <d v="1899-12-30T00:00:00"/>
    <d v="1899-12-30T00:13:58"/>
    <d v="1899-12-30T00:00:00"/>
    <d v="1899-12-30T00:00:00"/>
    <d v="1899-12-30T00:00:00"/>
    <d v="1899-12-30T00:11:57"/>
    <d v="1899-12-30T08:35:07"/>
  </r>
  <r>
    <x v="61"/>
    <n v="0"/>
    <x v="9"/>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1"/>
    <n v="5"/>
    <x v="10"/>
    <n v="65"/>
    <n v="24"/>
    <n v="89"/>
    <d v="1899-12-30T06:16:51"/>
    <d v="1899-12-30T04:55:12"/>
    <d v="1899-12-30T00:07:12"/>
    <d v="1899-12-30T00:00:00"/>
    <d v="1899-12-30T00:00:00"/>
    <d v="1899-12-30T01:14:27"/>
    <d v="1899-12-30T00:00:00"/>
    <d v="1899-12-30T00:00:00"/>
    <d v="1899-12-30T00:00:00"/>
    <d v="1899-12-30T01:36:32"/>
    <n v="0"/>
    <d v="1899-12-30T00:07:13"/>
    <m/>
    <m/>
    <m/>
    <m/>
    <m/>
    <d v="1899-12-31T18:29:40"/>
    <n v="13"/>
    <n v="4.8"/>
    <d v="1899-12-30T01:15:22"/>
    <d v="1899-12-30T00:59:02"/>
    <d v="1899-12-30T00:01:26"/>
    <d v="1899-12-30T00:00:00"/>
    <d v="1899-12-30T00:00:00"/>
    <d v="1899-12-30T00:14:53"/>
    <d v="1899-12-30T00:00:00"/>
    <d v="1899-12-30T00:00:00"/>
    <d v="1899-12-30T00:00:00"/>
    <d v="1899-12-30T00:19:18"/>
    <d v="1899-12-30T08:29:56"/>
  </r>
  <r>
    <x v="61"/>
    <n v="5"/>
    <x v="13"/>
    <n v="90"/>
    <n v="21"/>
    <n v="111"/>
    <d v="1899-12-30T05:38:07"/>
    <d v="1899-12-30T05:01:24"/>
    <d v="1899-12-30T00:00:00"/>
    <d v="1899-12-30T00:14:59"/>
    <d v="1899-12-30T00:00:00"/>
    <d v="1899-12-30T00:00:00"/>
    <d v="1899-12-30T00:00:00"/>
    <d v="1899-12-30T00:21:45"/>
    <d v="1899-12-30T00:00:00"/>
    <d v="1899-12-30T01:08:35"/>
    <n v="0"/>
    <d v="1899-12-30T00:08:09"/>
    <m/>
    <m/>
    <m/>
    <m/>
    <m/>
    <d v="1899-12-31T18:17:34"/>
    <n v="18"/>
    <n v="4.2"/>
    <d v="1899-12-30T01:07:37"/>
    <d v="1899-12-30T01:00:17"/>
    <d v="1899-12-30T00:00:00"/>
    <d v="1899-12-30T00:03:00"/>
    <d v="1899-12-30T00:00:00"/>
    <d v="1899-12-30T00:00:00"/>
    <d v="1899-12-30T00:00:00"/>
    <d v="1899-12-30T00:04:21"/>
    <d v="1899-12-30T00:00:00"/>
    <d v="1899-12-30T00:13:43"/>
    <d v="1899-12-30T08:27:31"/>
  </r>
  <r>
    <x v="61"/>
    <n v="0"/>
    <x v="6"/>
    <n v="10"/>
    <n v="67"/>
    <n v="77"/>
    <d v="1899-12-31T17:36:14"/>
    <d v="1899-12-30T05:03:59"/>
    <d v="1899-12-30T00:00:00"/>
    <d v="1899-12-30T00:00:00"/>
    <d v="1899-12-30T00:00:00"/>
    <d v="1899-12-30T00:00:00"/>
    <d v="1899-12-30T00:00:00"/>
    <d v="1899-12-30T12:32:15"/>
    <d v="1899-12-30T00:00:00"/>
    <d v="1899-12-30T00:01:36"/>
    <n v="0"/>
    <d v="1899-12-30T00:48:31"/>
    <m/>
    <m/>
    <m/>
    <m/>
    <m/>
    <d v="1899-12-31T18:20:36"/>
    <e v="#DIV/0!"/>
    <e v="#DIV/0!"/>
    <e v="#DIV/0!"/>
    <e v="#DIV/0!"/>
    <e v="#DIV/0!"/>
    <e v="#DIV/0!"/>
    <e v="#DIV/0!"/>
    <e v="#DIV/0!"/>
    <e v="#DIV/0!"/>
    <e v="#DIV/0!"/>
    <e v="#DIV/0!"/>
    <e v="#DIV/0!"/>
    <e v="#DIV/0!"/>
  </r>
  <r>
    <x v="61"/>
    <n v="5"/>
    <x v="7"/>
    <n v="129"/>
    <n v="7"/>
    <n v="136"/>
    <d v="1899-12-30T06:05:54"/>
    <d v="1899-12-30T05:03:42"/>
    <d v="1899-12-30T00:00:00"/>
    <d v="1899-12-30T00:21:45"/>
    <d v="1899-12-30T00:20:44"/>
    <d v="1899-12-30T00:13:41"/>
    <d v="1899-12-30T00:06:03"/>
    <d v="1899-12-30T00:00:00"/>
    <d v="1899-12-30T00:00:00"/>
    <d v="1899-12-30T00:36:48"/>
    <n v="0"/>
    <d v="1899-12-30T00:07:20"/>
    <m/>
    <m/>
    <m/>
    <m/>
    <m/>
    <d v="1899-12-31T18:30:06"/>
    <n v="25.8"/>
    <n v="1.4"/>
    <d v="1899-12-30T01:13:11"/>
    <d v="1899-12-30T01:00:44"/>
    <d v="1899-12-30T00:00:00"/>
    <d v="1899-12-30T00:04:21"/>
    <d v="1899-12-30T00:04:09"/>
    <d v="1899-12-30T00:02:44"/>
    <d v="1899-12-30T00:01:13"/>
    <d v="1899-12-30T00:00:00"/>
    <d v="1899-12-30T00:00:00"/>
    <d v="1899-12-30T00:07:22"/>
    <d v="1899-12-30T08:30:01"/>
  </r>
  <r>
    <x v="61"/>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2"/>
    <n v="5"/>
    <x v="1"/>
    <n v="36"/>
    <n v="3"/>
    <n v="39"/>
    <d v="1899-12-31T07:53:37"/>
    <d v="1899-12-30T00:00:00"/>
    <d v="1899-12-30T00:01:26"/>
    <d v="1899-12-30T06:27:22"/>
    <d v="1899-12-30T00:00:00"/>
    <d v="1899-12-30T22:13:26"/>
    <d v="1899-12-30T00:00:00"/>
    <d v="1899-12-30T02:29:46"/>
    <d v="1899-12-30T00:00:00"/>
    <d v="1899-12-30T00:39:43"/>
    <n v="1"/>
    <d v="1899-12-30T00:07:00"/>
    <m/>
    <m/>
    <m/>
    <m/>
    <m/>
    <d v="1899-12-31T15:35:00"/>
    <n v="7.2"/>
    <n v="0.6"/>
    <d v="1899-12-30T06:22:43"/>
    <d v="1899-12-30T00:00:00"/>
    <d v="1899-12-30T00:00:17"/>
    <d v="1899-12-30T01:17:28"/>
    <d v="1899-12-30T00:00:00"/>
    <d v="1899-12-30T04:26:41"/>
    <d v="1899-12-30T00:00:00"/>
    <d v="1899-12-30T00:29:57"/>
    <d v="1899-12-30T00:00:00"/>
    <d v="1899-12-30T00:07:57"/>
    <d v="1899-12-30T07:55:00"/>
  </r>
  <r>
    <x v="62"/>
    <n v="4"/>
    <x v="11"/>
    <n v="152"/>
    <n v="16"/>
    <n v="168"/>
    <d v="1899-12-30T05:56:59"/>
    <d v="1899-12-30T04:06:06"/>
    <d v="1899-12-30T00:15:59"/>
    <d v="1899-12-30T00:41:54"/>
    <d v="1899-12-30T00:08:12"/>
    <d v="1899-12-30T00:28:13"/>
    <d v="1899-12-30T00:00:26"/>
    <d v="1899-12-30T00:16:08"/>
    <d v="1899-12-30T00:00:00"/>
    <d v="1899-12-30T00:31:21"/>
    <n v="0"/>
    <d v="1899-12-30T00:05:14"/>
    <m/>
    <m/>
    <m/>
    <m/>
    <m/>
    <d v="1899-12-31T10:02:21"/>
    <n v="38"/>
    <n v="4"/>
    <d v="1899-12-30T01:29:15"/>
    <d v="1899-12-30T01:01:31"/>
    <d v="1899-12-30T00:04:00"/>
    <d v="1899-12-30T00:10:29"/>
    <d v="1899-12-30T00:02:03"/>
    <d v="1899-12-30T00:07:03"/>
    <d v="1899-12-30T00:00:07"/>
    <d v="1899-12-30T00:04:02"/>
    <d v="1899-12-30T00:00:00"/>
    <d v="1899-12-30T00:07:50"/>
    <d v="1899-12-30T08:30:35"/>
  </r>
  <r>
    <x v="62"/>
    <n v="5"/>
    <x v="5"/>
    <n v="45"/>
    <n v="34"/>
    <n v="79"/>
    <d v="1899-12-30T08:02:07"/>
    <d v="1899-12-30T04:59:48"/>
    <d v="1899-12-30T00:00:00"/>
    <d v="1899-12-30T00:59:28"/>
    <d v="1899-12-30T00:00:00"/>
    <d v="1899-12-30T01:30:17"/>
    <d v="1899-12-30T00:00:00"/>
    <d v="1899-12-30T00:00:00"/>
    <d v="1899-12-30T00:32:33"/>
    <d v="1899-12-30T00:43:12"/>
    <n v="0"/>
    <d v="1899-12-30T00:08:52"/>
    <m/>
    <m/>
    <m/>
    <m/>
    <m/>
    <d v="1899-12-31T18:54:43"/>
    <n v="9"/>
    <n v="6.8"/>
    <d v="1899-12-30T01:36:25"/>
    <d v="1899-12-30T00:59:58"/>
    <d v="1899-12-30T00:00:00"/>
    <d v="1899-12-30T00:11:54"/>
    <d v="1899-12-30T00:00:00"/>
    <d v="1899-12-30T00:18:03"/>
    <d v="1899-12-30T00:00:00"/>
    <d v="1899-12-30T00:00:00"/>
    <d v="1899-12-30T00:06:31"/>
    <d v="1899-12-30T00:08:38"/>
    <d v="1899-12-30T08:34:57"/>
  </r>
  <r>
    <x v="62"/>
    <n v="0"/>
    <x v="9"/>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2"/>
    <n v="5"/>
    <x v="10"/>
    <n v="100"/>
    <n v="15"/>
    <n v="115"/>
    <d v="1899-12-30T06:30:57"/>
    <d v="1899-12-30T04:00:46"/>
    <d v="1899-12-30T01:37:12"/>
    <d v="1899-12-30T00:00:00"/>
    <d v="1899-12-30T00:00:00"/>
    <d v="1899-12-30T00:53:00"/>
    <d v="1899-12-30T00:00:00"/>
    <d v="1899-12-30T00:00:00"/>
    <d v="1899-12-30T00:00:00"/>
    <d v="1899-12-30T01:09:21"/>
    <n v="0"/>
    <d v="1899-12-30T00:07:38"/>
    <m/>
    <m/>
    <m/>
    <m/>
    <m/>
    <d v="1899-12-31T18:30:14"/>
    <n v="20"/>
    <n v="3"/>
    <d v="1899-12-30T01:18:11"/>
    <d v="1899-12-30T00:48:09"/>
    <d v="1899-12-30T00:19:26"/>
    <d v="1899-12-30T00:00:00"/>
    <d v="1899-12-30T00:00:00"/>
    <d v="1899-12-30T00:10:36"/>
    <d v="1899-12-30T00:00:00"/>
    <d v="1899-12-30T00:00:00"/>
    <d v="1899-12-30T00:00:00"/>
    <d v="1899-12-30T00:13:52"/>
    <d v="1899-12-30T08:30:03"/>
  </r>
  <r>
    <x v="62"/>
    <n v="4"/>
    <x v="13"/>
    <n v="63"/>
    <n v="20"/>
    <n v="83"/>
    <d v="1899-12-30T08:00:58"/>
    <d v="1899-12-30T03:07:03"/>
    <d v="1899-12-30T00:00:00"/>
    <d v="1899-12-30T00:15:50"/>
    <d v="1899-12-30T00:00:00"/>
    <d v="1899-12-30T00:00:00"/>
    <d v="1899-12-30T00:00:00"/>
    <d v="1899-12-30T04:38:04"/>
    <d v="1899-12-30T00:00:00"/>
    <d v="1899-12-30T00:30:36"/>
    <n v="0"/>
    <d v="1899-12-30T00:06:16"/>
    <m/>
    <m/>
    <m/>
    <m/>
    <m/>
    <d v="1899-12-31T09:39:45"/>
    <n v="15.75"/>
    <n v="5"/>
    <d v="1899-12-30T02:00:15"/>
    <d v="1899-12-30T00:46:46"/>
    <d v="1899-12-30T00:00:00"/>
    <d v="1899-12-30T00:03:58"/>
    <d v="1899-12-30T00:00:00"/>
    <d v="1899-12-30T00:00:00"/>
    <d v="1899-12-30T00:00:00"/>
    <d v="1899-12-30T01:09:31"/>
    <d v="1899-12-30T00:00:00"/>
    <d v="1899-12-30T00:07:39"/>
    <d v="1899-12-30T08:24:56"/>
  </r>
  <r>
    <x v="62"/>
    <n v="5"/>
    <x v="6"/>
    <n v="11"/>
    <n v="56"/>
    <n v="67"/>
    <d v="1899-12-31T17:48:12"/>
    <d v="1899-12-30T05:02:33"/>
    <d v="1899-12-30T00:00:00"/>
    <d v="1899-12-30T00:00:00"/>
    <d v="1899-12-30T00:00:00"/>
    <d v="1899-12-30T00:00:00"/>
    <d v="1899-12-30T00:00:00"/>
    <d v="1899-12-30T12:45:39"/>
    <d v="1899-12-30T00:00:00"/>
    <d v="1899-12-30T00:01:44"/>
    <n v="0"/>
    <d v="1899-12-30T02:16:43"/>
    <m/>
    <m/>
    <m/>
    <m/>
    <m/>
    <d v="1899-12-31T17:53:48"/>
    <n v="2.2000000000000002"/>
    <n v="11.2"/>
    <d v="1899-12-30T08:21:38"/>
    <d v="1899-12-30T01:00:31"/>
    <d v="1899-12-30T00:00:00"/>
    <d v="1899-12-30T00:00:00"/>
    <d v="1899-12-30T00:00:00"/>
    <d v="1899-12-30T00:00:00"/>
    <d v="1899-12-30T00:00:00"/>
    <d v="1899-12-30T02:33:08"/>
    <d v="1899-12-30T00:00:00"/>
    <d v="1899-12-30T00:00:21"/>
    <d v="1899-12-30T08:22:46"/>
  </r>
  <r>
    <x v="62"/>
    <n v="5"/>
    <x v="7"/>
    <n v="144"/>
    <n v="0"/>
    <n v="144"/>
    <d v="1899-12-30T06:12:06"/>
    <d v="1899-12-30T05:04:25"/>
    <d v="1899-12-30T00:00:00"/>
    <d v="1899-12-30T00:35:17"/>
    <d v="1899-12-30T00:04:36"/>
    <d v="1899-12-30T00:00:00"/>
    <d v="1899-12-30T00:27:48"/>
    <d v="1899-12-30T00:00:00"/>
    <d v="1899-12-30T00:00:00"/>
    <d v="1899-12-30T00:32:47"/>
    <n v="0"/>
    <d v="1899-12-30T00:07:37"/>
    <m/>
    <m/>
    <m/>
    <m/>
    <m/>
    <d v="1899-12-31T18:40:28"/>
    <n v="28.8"/>
    <n v="0"/>
    <d v="1899-12-30T01:14:25"/>
    <d v="1899-12-30T01:00:53"/>
    <d v="1899-12-30T00:00:00"/>
    <d v="1899-12-30T00:07:03"/>
    <d v="1899-12-30T00:00:55"/>
    <d v="1899-12-30T00:00:00"/>
    <d v="1899-12-30T00:05:34"/>
    <d v="1899-12-30T00:00:00"/>
    <d v="1899-12-30T00:00:00"/>
    <d v="1899-12-30T00:06:33"/>
    <d v="1899-12-30T08:32:06"/>
  </r>
  <r>
    <x v="62"/>
    <n v="5"/>
    <x v="8"/>
    <n v="118"/>
    <n v="45"/>
    <n v="163"/>
    <d v="1899-12-30T07:08:41"/>
    <d v="1899-12-30T05:01:24"/>
    <d v="1899-12-30T00:04:28"/>
    <d v="1899-12-30T01:34:02"/>
    <d v="1899-12-30T00:14:33"/>
    <d v="1899-12-30T00:00:00"/>
    <d v="1899-12-30T00:14:15"/>
    <d v="1899-12-30T00:00:00"/>
    <d v="1899-12-30T00:00:00"/>
    <d v="1899-12-30T00:23:05"/>
    <n v="0"/>
    <d v="1899-12-30T00:07:28"/>
    <m/>
    <m/>
    <m/>
    <m/>
    <m/>
    <d v="1899-12-31T17:55:32"/>
    <n v="23.6"/>
    <n v="9"/>
    <d v="1899-12-30T01:25:44"/>
    <d v="1899-12-30T01:00:17"/>
    <d v="1899-12-30T00:00:54"/>
    <d v="1899-12-30T00:18:48"/>
    <d v="1899-12-30T00:02:55"/>
    <d v="1899-12-30T00:00:00"/>
    <d v="1899-12-30T00:02:51"/>
    <d v="1899-12-30T00:00:00"/>
    <d v="1899-12-30T00:00:00"/>
    <d v="1899-12-30T00:04:37"/>
    <d v="1899-12-30T08:23:06"/>
  </r>
  <r>
    <x v="63"/>
    <n v="5"/>
    <x v="1"/>
    <n v="30"/>
    <n v="11"/>
    <n v="41"/>
    <d v="1899-12-31T09:11:57"/>
    <d v="1899-12-30T00:00:00"/>
    <d v="1899-12-30T00:00:00"/>
    <d v="1899-12-30T00:16:08"/>
    <d v="1899-12-30T00:00:00"/>
    <d v="1899-12-30T05:07:52"/>
    <d v="1899-12-30T00:04:11"/>
    <d v="1899-12-30T03:43:47"/>
    <d v="1899-12-30T00:00:00"/>
    <d v="1899-12-30T00:07:04"/>
    <n v="0"/>
    <d v="1899-12-30T00:07:46"/>
    <m/>
    <m/>
    <m/>
    <m/>
    <m/>
    <d v="1899-12-31T14:01:24"/>
    <n v="6"/>
    <n v="2.2000000000000002"/>
    <d v="1899-12-30T06:38:23"/>
    <d v="1899-12-30T00:00:00"/>
    <d v="1899-12-30T00:00:00"/>
    <d v="1899-12-30T00:03:14"/>
    <d v="1899-12-30T00:00:00"/>
    <d v="1899-12-30T01:01:34"/>
    <d v="1899-12-30T00:00:50"/>
    <d v="1899-12-30T00:44:45"/>
    <d v="1899-12-30T00:00:00"/>
    <d v="1899-12-30T00:01:25"/>
    <d v="1899-12-30T07:36:17"/>
  </r>
  <r>
    <x v="63"/>
    <n v="4"/>
    <x v="11"/>
    <n v="152"/>
    <n v="7"/>
    <n v="159"/>
    <d v="1899-12-30T04:08:41"/>
    <d v="1899-12-30T03:40:36"/>
    <d v="1899-12-30T00:00:00"/>
    <d v="1899-12-30T00:11:05"/>
    <d v="1899-12-30T00:00:00"/>
    <d v="1899-12-30T00:13:32"/>
    <d v="1899-12-30T00:03:27"/>
    <d v="1899-12-30T00:00:00"/>
    <d v="1899-12-30T00:00:00"/>
    <d v="1899-12-30T00:29:03"/>
    <n v="0"/>
    <d v="1899-12-30T00:05:43"/>
    <m/>
    <m/>
    <m/>
    <m/>
    <m/>
    <d v="1899-12-31T09:59:54"/>
    <n v="38"/>
    <n v="1.75"/>
    <d v="1899-12-30T01:02:10"/>
    <d v="1899-12-30T00:55:09"/>
    <d v="1899-12-30T00:00:00"/>
    <d v="1899-12-30T00:02:46"/>
    <d v="1899-12-30T00:00:00"/>
    <d v="1899-12-30T00:03:23"/>
    <d v="1899-12-30T00:00:52"/>
    <d v="1899-12-30T00:00:00"/>
    <d v="1899-12-30T00:00:00"/>
    <d v="1899-12-30T00:07:16"/>
    <d v="1899-12-30T08:29:58"/>
  </r>
  <r>
    <x v="63"/>
    <n v="5"/>
    <x v="5"/>
    <n v="73"/>
    <n v="24"/>
    <n v="97"/>
    <d v="1899-12-30T07:12:17"/>
    <d v="1899-12-30T04:30:09"/>
    <d v="1899-12-30T00:00:00"/>
    <d v="1899-12-30T00:24:55"/>
    <d v="1899-12-30T00:00:00"/>
    <d v="1899-12-30T01:49:09"/>
    <d v="1899-12-30T00:00:00"/>
    <d v="1899-12-30T00:00:00"/>
    <d v="1899-12-30T00:28:05"/>
    <d v="1899-12-30T00:43:43"/>
    <n v="0"/>
    <d v="1899-12-30T00:08:31"/>
    <m/>
    <m/>
    <m/>
    <m/>
    <m/>
    <d v="1899-12-31T18:32:59"/>
    <n v="14.6"/>
    <n v="4.8"/>
    <d v="1899-12-30T01:26:27"/>
    <d v="1899-12-30T00:54:02"/>
    <d v="1899-12-30T00:00:00"/>
    <d v="1899-12-30T00:04:59"/>
    <d v="1899-12-30T00:00:00"/>
    <d v="1899-12-30T00:21:50"/>
    <d v="1899-12-30T00:00:00"/>
    <d v="1899-12-30T00:00:00"/>
    <d v="1899-12-30T00:05:37"/>
    <d v="1899-12-30T00:08:45"/>
    <d v="1899-12-30T08:30:36"/>
  </r>
  <r>
    <x v="63"/>
    <n v="4"/>
    <x v="9"/>
    <n v="81"/>
    <n v="13"/>
    <n v="94"/>
    <d v="1899-12-30T05:43:00"/>
    <d v="1899-12-30T04:04:57"/>
    <d v="1899-12-30T00:00:00"/>
    <d v="1899-12-30T00:24:46"/>
    <d v="1899-12-30T00:00:00"/>
    <d v="1899-12-30T00:29:23"/>
    <d v="1899-12-30T00:06:46"/>
    <d v="1899-12-30T00:37:09"/>
    <d v="1899-12-30T00:00:00"/>
    <d v="1899-12-30T00:13:11"/>
    <n v="0"/>
    <d v="1899-12-30T00:09:33"/>
    <m/>
    <m/>
    <m/>
    <m/>
    <m/>
    <d v="1899-12-31T09:53:08"/>
    <n v="20.25"/>
    <n v="3.25"/>
    <d v="1899-12-30T01:25:45"/>
    <d v="1899-12-30T01:01:14"/>
    <d v="1899-12-30T00:00:00"/>
    <d v="1899-12-30T00:06:11"/>
    <d v="1899-12-30T00:00:00"/>
    <d v="1899-12-30T00:07:21"/>
    <d v="1899-12-30T00:01:42"/>
    <d v="1899-12-30T00:09:17"/>
    <d v="1899-12-30T00:00:00"/>
    <d v="1899-12-30T00:03:18"/>
    <d v="1899-12-30T08:28:17"/>
  </r>
  <r>
    <x v="63"/>
    <n v="5"/>
    <x v="10"/>
    <n v="59"/>
    <n v="10"/>
    <n v="69"/>
    <d v="1899-12-30T05:51:30"/>
    <d v="1899-12-30T04:55:55"/>
    <d v="1899-12-30T00:13:32"/>
    <d v="1899-12-30T00:00:00"/>
    <d v="1899-12-30T00:00:00"/>
    <d v="1899-12-30T00:42:03"/>
    <d v="1899-12-30T00:00:00"/>
    <d v="1899-12-30T00:00:00"/>
    <d v="1899-12-30T00:00:00"/>
    <d v="1899-12-30T01:39:50"/>
    <n v="0"/>
    <d v="1899-12-30T00:07:42"/>
    <m/>
    <m/>
    <m/>
    <m/>
    <m/>
    <d v="1899-12-31T18:30:14"/>
    <n v="11.8"/>
    <n v="2"/>
    <d v="1899-12-30T01:10:18"/>
    <d v="1899-12-30T00:59:11"/>
    <d v="1899-12-30T00:02:42"/>
    <d v="1899-12-30T00:00:00"/>
    <d v="1899-12-30T00:00:00"/>
    <d v="1899-12-30T00:08:25"/>
    <d v="1899-12-30T00:00:00"/>
    <d v="1899-12-30T00:00:00"/>
    <d v="1899-12-30T00:00:00"/>
    <d v="1899-12-30T00:19:58"/>
    <d v="1899-12-30T08:30:03"/>
  </r>
  <r>
    <x v="63"/>
    <n v="4"/>
    <x v="13"/>
    <n v="131"/>
    <n v="21"/>
    <n v="152"/>
    <d v="1899-12-30T04:40:39"/>
    <d v="1899-12-30T04:00:37"/>
    <d v="1899-12-30T00:00:00"/>
    <d v="1899-12-30T00:09:56"/>
    <d v="1899-12-30T00:00:00"/>
    <d v="1899-12-30T00:00:00"/>
    <d v="1899-12-30T00:30:06"/>
    <d v="1899-12-30T00:00:00"/>
    <d v="1899-12-30T00:00:00"/>
    <d v="1899-12-30T01:36:12"/>
    <n v="0"/>
    <d v="1899-12-30T00:06:47"/>
    <m/>
    <m/>
    <m/>
    <m/>
    <m/>
    <d v="1899-12-31T10:07:58"/>
    <n v="32.75"/>
    <n v="5.25"/>
    <d v="1899-12-30T01:10:10"/>
    <d v="1899-12-30T01:00:09"/>
    <d v="1899-12-30T00:00:00"/>
    <d v="1899-12-30T00:02:29"/>
    <d v="1899-12-30T00:00:00"/>
    <d v="1899-12-30T00:00:00"/>
    <d v="1899-12-30T00:07:31"/>
    <d v="1899-12-30T00:00:00"/>
    <d v="1899-12-30T00:00:00"/>
    <d v="1899-12-30T00:24:03"/>
    <d v="1899-12-30T08:31:59"/>
  </r>
  <r>
    <x v="63"/>
    <n v="5"/>
    <x v="6"/>
    <n v="12"/>
    <n v="65"/>
    <n v="77"/>
    <d v="1899-12-31T18:28:22"/>
    <d v="1899-12-30T05:26:36"/>
    <d v="1899-12-30T00:00:00"/>
    <d v="1899-12-30T00:00:00"/>
    <d v="1899-12-30T00:00:00"/>
    <d v="1899-12-30T00:00:00"/>
    <d v="1899-12-30T00:00:00"/>
    <d v="1899-12-30T13:01:47"/>
    <d v="1899-12-30T00:00:00"/>
    <d v="1899-12-30T00:01:53"/>
    <n v="0"/>
    <e v="#DIV/0!"/>
    <m/>
    <m/>
    <m/>
    <m/>
    <m/>
    <d v="1899-12-31T18:29:05"/>
    <n v="2.4"/>
    <n v="13"/>
    <d v="1899-12-30T08:29:40"/>
    <d v="1899-12-30T01:05:19"/>
    <d v="1899-12-30T00:00:00"/>
    <d v="1899-12-30T00:00:00"/>
    <d v="1899-12-30T00:00:00"/>
    <d v="1899-12-30T00:00:00"/>
    <d v="1899-12-30T00:00:00"/>
    <d v="1899-12-30T02:36:21"/>
    <d v="1899-12-30T00:00:00"/>
    <d v="1899-12-30T00:00:23"/>
    <d v="1899-12-30T08:29:49"/>
  </r>
  <r>
    <x v="63"/>
    <n v="4"/>
    <x v="7"/>
    <n v="52"/>
    <n v="1"/>
    <n v="53"/>
    <d v="1899-12-30T05:04:34"/>
    <d v="1899-12-30T04:01:55"/>
    <d v="1899-12-30T00:00:00"/>
    <d v="1899-12-30T00:24:46"/>
    <d v="1899-12-30T00:17:43"/>
    <d v="1899-12-30T00:00:00"/>
    <d v="1899-12-30T00:02:36"/>
    <d v="1899-12-30T00:17:34"/>
    <d v="1899-12-30T00:00:00"/>
    <d v="1899-12-30T00:08:41"/>
    <n v="0"/>
    <d v="1899-12-30T00:10:02"/>
    <m/>
    <m/>
    <m/>
    <m/>
    <m/>
    <d v="1899-12-31T10:29:43"/>
    <n v="13"/>
    <n v="0.25"/>
    <d v="1899-12-30T01:16:09"/>
    <d v="1899-12-30T01:00:29"/>
    <d v="1899-12-30T00:00:00"/>
    <d v="1899-12-30T00:06:11"/>
    <d v="1899-12-30T00:04:26"/>
    <d v="1899-12-30T00:00:00"/>
    <d v="1899-12-30T00:00:39"/>
    <d v="1899-12-30T00:04:24"/>
    <d v="1899-12-30T00:00:00"/>
    <d v="1899-12-30T00:02:10"/>
    <d v="1899-12-30T08:37:26"/>
  </r>
  <r>
    <x v="63"/>
    <n v="5"/>
    <x v="8"/>
    <n v="109"/>
    <n v="39"/>
    <n v="148"/>
    <d v="1899-12-30T08:29:46"/>
    <d v="1899-12-30T04:04:13"/>
    <d v="1899-12-30T00:04:19"/>
    <d v="1899-12-30T01:44:50"/>
    <d v="1899-12-30T00:00:00"/>
    <d v="1899-12-30T00:00:00"/>
    <d v="1899-12-30T02:02:50"/>
    <d v="1899-12-30T00:33:33"/>
    <d v="1899-12-30T00:00:00"/>
    <d v="1899-12-30T00:40:05"/>
    <n v="0"/>
    <d v="1899-12-30T00:07:09"/>
    <m/>
    <m/>
    <m/>
    <m/>
    <m/>
    <d v="1899-12-31T18:27:48"/>
    <n v="21.8"/>
    <n v="7.8"/>
    <d v="1899-12-30T01:41:57"/>
    <d v="1899-12-30T00:48:51"/>
    <d v="1899-12-30T00:00:52"/>
    <d v="1899-12-30T00:20:58"/>
    <d v="1899-12-30T00:00:00"/>
    <d v="1899-12-30T00:00:00"/>
    <d v="1899-12-30T00:24:34"/>
    <d v="1899-12-30T00:06:43"/>
    <d v="1899-12-30T00:00:00"/>
    <d v="1899-12-30T00:08:01"/>
    <d v="1899-12-30T08:29:34"/>
  </r>
  <r>
    <x v="64"/>
    <m/>
    <x v="1"/>
    <n v="13"/>
    <n v="0"/>
    <n v="13"/>
    <d v="1899-12-30T16:21:56"/>
    <d v="1899-12-30T00:14:41"/>
    <d v="1899-12-30T00:06:03"/>
    <d v="1899-12-30T00:21:10"/>
    <d v="1899-12-30T00:00:00"/>
    <d v="1899-12-30T15:27:48"/>
    <d v="1899-12-30T00:00:00"/>
    <d v="1899-12-30T00:12:14"/>
    <d v="1899-12-30T00:00:00"/>
    <d v="1899-12-30T00:04:26"/>
    <n v="0"/>
    <d v="1899-12-30T00:06:53"/>
    <m/>
    <m/>
    <m/>
    <m/>
    <m/>
    <d v="1899-12-30T22:14:44"/>
    <e v="#DIV/0!"/>
    <e v="#DIV/0!"/>
    <e v="#DIV/0!"/>
    <e v="#DIV/0!"/>
    <e v="#DIV/0!"/>
    <e v="#DIV/0!"/>
    <e v="#DIV/0!"/>
    <e v="#DIV/0!"/>
    <e v="#DIV/0!"/>
    <e v="#DIV/0!"/>
    <e v="#DIV/0!"/>
    <e v="#DIV/0!"/>
    <e v="#DIV/0!"/>
  </r>
  <r>
    <x v="64"/>
    <m/>
    <x v="1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4"/>
    <m/>
    <x v="5"/>
    <n v="45"/>
    <n v="45"/>
    <n v="90"/>
    <d v="1899-12-30T07:13:09"/>
    <d v="1899-12-30T04:59:48"/>
    <d v="1899-12-30T00:00:00"/>
    <d v="1899-12-30T00:37:26"/>
    <d v="1899-12-30T00:00:00"/>
    <d v="1899-12-30T01:35:54"/>
    <d v="1899-12-30T00:00:00"/>
    <d v="1899-12-30T00:00:00"/>
    <d v="1899-12-30T00:00:00"/>
    <d v="1899-12-30T00:23:50"/>
    <n v="0"/>
    <d v="1899-12-30T00:08:40"/>
    <m/>
    <m/>
    <m/>
    <m/>
    <m/>
    <d v="1899-12-31T18:41:20"/>
    <e v="#DIV/0!"/>
    <e v="#DIV/0!"/>
    <e v="#DIV/0!"/>
    <e v="#DIV/0!"/>
    <e v="#DIV/0!"/>
    <e v="#DIV/0!"/>
    <e v="#DIV/0!"/>
    <e v="#DIV/0!"/>
    <e v="#DIV/0!"/>
    <e v="#DIV/0!"/>
    <e v="#DIV/0!"/>
    <e v="#DIV/0!"/>
    <e v="#DIV/0!"/>
  </r>
  <r>
    <x v="64"/>
    <m/>
    <x v="9"/>
    <n v="120"/>
    <n v="29"/>
    <n v="149"/>
    <d v="1899-12-30T06:18:26"/>
    <d v="1899-12-30T05:02:50"/>
    <d v="1899-12-30T00:01:18"/>
    <d v="1899-12-30T00:14:41"/>
    <d v="1899-12-30T00:00:00"/>
    <d v="1899-12-30T00:54:26"/>
    <d v="1899-12-30T00:05:02"/>
    <d v="1899-12-30T00:00:00"/>
    <d v="1899-12-30T00:00:00"/>
    <d v="1899-12-30T00:31:55"/>
    <n v="1"/>
    <d v="1899-12-30T00:08:50"/>
    <m/>
    <m/>
    <m/>
    <m/>
    <m/>
    <d v="1899-12-31T18:44:47"/>
    <e v="#DIV/0!"/>
    <e v="#DIV/0!"/>
    <e v="#DIV/0!"/>
    <e v="#DIV/0!"/>
    <e v="#DIV/0!"/>
    <e v="#DIV/0!"/>
    <e v="#DIV/0!"/>
    <e v="#DIV/0!"/>
    <e v="#DIV/0!"/>
    <e v="#DIV/0!"/>
    <e v="#DIV/0!"/>
    <e v="#DIV/0!"/>
    <e v="#DIV/0!"/>
  </r>
  <r>
    <x v="64"/>
    <m/>
    <x v="10"/>
    <n v="67"/>
    <n v="13"/>
    <n v="80"/>
    <d v="1899-12-30T07:52:45"/>
    <d v="1899-12-30T04:54:20"/>
    <d v="1899-12-30T00:41:37"/>
    <d v="1899-12-30T00:00:00"/>
    <d v="1899-12-30T00:00:00"/>
    <d v="1899-12-30T02:16:48"/>
    <d v="1899-12-30T00:00:00"/>
    <d v="1899-12-30T00:00:00"/>
    <d v="1899-12-30T00:00:00"/>
    <d v="1899-12-30T00:56:57"/>
    <n v="0"/>
    <d v="1899-12-30T00:08:06"/>
    <m/>
    <m/>
    <m/>
    <m/>
    <m/>
    <d v="1899-12-31T18:49:49"/>
    <e v="#DIV/0!"/>
    <e v="#DIV/0!"/>
    <e v="#DIV/0!"/>
    <e v="#DIV/0!"/>
    <e v="#DIV/0!"/>
    <e v="#DIV/0!"/>
    <e v="#DIV/0!"/>
    <e v="#DIV/0!"/>
    <e v="#DIV/0!"/>
    <e v="#DIV/0!"/>
    <e v="#DIV/0!"/>
    <e v="#DIV/0!"/>
    <e v="#DIV/0!"/>
  </r>
  <r>
    <x v="64"/>
    <m/>
    <x v="13"/>
    <n v="118"/>
    <n v="18"/>
    <n v="136"/>
    <d v="1899-12-30T04:34:28"/>
    <d v="1899-12-30T04:00:46"/>
    <d v="1899-12-30T00:00:09"/>
    <d v="1899-12-30T00:11:48"/>
    <d v="1899-12-30T00:00:00"/>
    <d v="1899-12-30T00:00:00"/>
    <d v="1899-12-30T00:21:45"/>
    <d v="1899-12-30T00:00:00"/>
    <d v="1899-12-30T00:00:00"/>
    <d v="1899-12-30T01:54:58"/>
    <n v="0"/>
    <d v="1899-12-30T00:06:16"/>
    <m/>
    <m/>
    <m/>
    <m/>
    <m/>
    <d v="1899-12-31T10:06:49"/>
    <e v="#DIV/0!"/>
    <e v="#DIV/0!"/>
    <e v="#DIV/0!"/>
    <e v="#DIV/0!"/>
    <e v="#DIV/0!"/>
    <e v="#DIV/0!"/>
    <e v="#DIV/0!"/>
    <e v="#DIV/0!"/>
    <e v="#DIV/0!"/>
    <e v="#DIV/0!"/>
    <e v="#DIV/0!"/>
    <e v="#DIV/0!"/>
    <e v="#DIV/0!"/>
  </r>
  <r>
    <x v="64"/>
    <m/>
    <x v="6"/>
    <n v="5"/>
    <n v="58"/>
    <n v="63"/>
    <d v="1899-12-31T10:26:07"/>
    <d v="1899-12-30T07:36:37"/>
    <d v="1899-12-30T00:00:00"/>
    <d v="1899-12-30T00:00:00"/>
    <d v="1899-12-30T00:00:00"/>
    <d v="1899-12-30T00:00:00"/>
    <d v="1899-12-30T00:00:00"/>
    <d v="1899-12-30T02:49:29"/>
    <d v="1899-12-30T00:00:00"/>
    <d v="1899-12-30T00:00:49"/>
    <n v="0"/>
    <e v="#DIV/0!"/>
    <m/>
    <m/>
    <m/>
    <m/>
    <m/>
    <d v="1899-12-31T10:26:33"/>
    <e v="#DIV/0!"/>
    <e v="#DIV/0!"/>
    <e v="#DIV/0!"/>
    <e v="#DIV/0!"/>
    <e v="#DIV/0!"/>
    <e v="#DIV/0!"/>
    <e v="#DIV/0!"/>
    <e v="#DIV/0!"/>
    <e v="#DIV/0!"/>
    <e v="#DIV/0!"/>
    <e v="#DIV/0!"/>
    <e v="#DIV/0!"/>
    <e v="#DIV/0!"/>
  </r>
  <r>
    <x v="64"/>
    <m/>
    <x v="7"/>
    <n v="149"/>
    <n v="4"/>
    <n v="153"/>
    <d v="1899-12-30T06:25:29"/>
    <d v="1899-12-30T05:01:58"/>
    <d v="1899-12-30T00:00:00"/>
    <d v="1899-12-30T00:48:40"/>
    <d v="1899-12-30T00:12:06"/>
    <d v="1899-12-30T00:07:38"/>
    <d v="1899-12-30T00:15:07"/>
    <d v="1899-12-30T00:00:00"/>
    <d v="1899-12-30T00:00:00"/>
    <d v="1899-12-30T00:43:33"/>
    <n v="0"/>
    <d v="1899-12-30T00:07:59"/>
    <m/>
    <m/>
    <m/>
    <m/>
    <m/>
    <d v="1899-12-31T18:44:12"/>
    <e v="#DIV/0!"/>
    <e v="#DIV/0!"/>
    <e v="#DIV/0!"/>
    <e v="#DIV/0!"/>
    <e v="#DIV/0!"/>
    <e v="#DIV/0!"/>
    <e v="#DIV/0!"/>
    <e v="#DIV/0!"/>
    <e v="#DIV/0!"/>
    <e v="#DIV/0!"/>
    <e v="#DIV/0!"/>
    <e v="#DIV/0!"/>
    <e v="#DIV/0!"/>
  </r>
  <r>
    <x v="64"/>
    <m/>
    <x v="8"/>
    <n v="69"/>
    <n v="29"/>
    <n v="98"/>
    <d v="1899-12-30T07:42:40"/>
    <d v="1899-12-30T05:06:26"/>
    <d v="1899-12-30T00:22:19"/>
    <d v="1899-12-30T01:36:20"/>
    <d v="1899-12-30T00:20:27"/>
    <d v="1899-12-30T00:00:00"/>
    <d v="1899-12-30T00:00:00"/>
    <d v="1899-12-30T00:17:08"/>
    <d v="1899-12-30T00:00:00"/>
    <d v="1899-12-30T00:11:19"/>
    <n v="0"/>
    <d v="1899-12-30T00:06:47"/>
    <m/>
    <m/>
    <m/>
    <m/>
    <m/>
    <d v="1899-12-31T18:27:56"/>
    <e v="#DIV/0!"/>
    <e v="#DIV/0!"/>
    <e v="#DIV/0!"/>
    <e v="#DIV/0!"/>
    <e v="#DIV/0!"/>
    <e v="#DIV/0!"/>
    <e v="#DIV/0!"/>
    <e v="#DIV/0!"/>
    <e v="#DIV/0!"/>
    <e v="#DIV/0!"/>
    <e v="#DIV/0!"/>
    <e v="#DIV/0!"/>
    <e v="#DIV/0!"/>
  </r>
  <r>
    <x v="65"/>
    <n v="4"/>
    <x v="1"/>
    <n v="20"/>
    <n v="1"/>
    <n v="21"/>
    <d v="1899-12-31T06:40:54"/>
    <d v="1899-12-30T00:00:00"/>
    <d v="1899-12-30T00:00:00"/>
    <d v="1899-12-30T00:00:00"/>
    <d v="1899-12-30T00:00:00"/>
    <d v="1899-12-30T06:40:54"/>
    <d v="1899-12-30T00:00:00"/>
    <d v="1899-12-30T00:00:00"/>
    <d v="1899-12-30T00:00:00"/>
    <d v="1899-12-30T00:03:36"/>
    <n v="0"/>
    <d v="1899-12-30T00:03:43"/>
    <m/>
    <m/>
    <m/>
    <m/>
    <m/>
    <d v="1899-12-31T08:03:07"/>
    <n v="5"/>
    <n v="0.25"/>
    <d v="1899-12-30T07:40:14"/>
    <d v="1899-12-30T00:00:00"/>
    <d v="1899-12-30T00:00:00"/>
    <d v="1899-12-30T00:00:00"/>
    <d v="1899-12-30T00:00:00"/>
    <d v="1899-12-30T01:40:14"/>
    <d v="1899-12-30T00:00:00"/>
    <d v="1899-12-30T00:00:00"/>
    <d v="1899-12-30T00:00:00"/>
    <d v="1899-12-30T00:00:54"/>
    <d v="1899-12-30T08:00:47"/>
  </r>
  <r>
    <x v="65"/>
    <n v="5"/>
    <x v="11"/>
    <n v="126"/>
    <n v="25"/>
    <n v="151"/>
    <d v="1899-12-30T06:59:28"/>
    <d v="1899-12-30T05:07:18"/>
    <d v="1899-12-30T00:24:55"/>
    <d v="1899-12-30T00:44:47"/>
    <d v="1899-12-30T00:18:00"/>
    <d v="1899-12-30T00:18:26"/>
    <d v="1899-12-30T00:06:03"/>
    <d v="1899-12-30T00:00:00"/>
    <d v="1899-12-30T00:00:00"/>
    <d v="1899-12-30T00:20:21"/>
    <n v="0"/>
    <d v="1899-12-30T00:05:38"/>
    <m/>
    <m/>
    <m/>
    <m/>
    <m/>
    <d v="1899-12-31T18:35:17"/>
    <n v="25.2"/>
    <n v="5"/>
    <d v="1899-12-30T01:23:54"/>
    <d v="1899-12-30T01:01:28"/>
    <d v="1899-12-30T00:04:59"/>
    <d v="1899-12-30T00:08:57"/>
    <d v="1899-12-30T00:03:36"/>
    <d v="1899-12-30T00:03:41"/>
    <d v="1899-12-30T00:01:13"/>
    <d v="1899-12-30T00:00:00"/>
    <d v="1899-12-30T00:00:00"/>
    <d v="1899-12-30T00:04:04"/>
    <d v="1899-12-30T08:31:03"/>
  </r>
  <r>
    <x v="65"/>
    <n v="5"/>
    <x v="5"/>
    <n v="79"/>
    <n v="16"/>
    <n v="95"/>
    <d v="1899-12-30T07:14:27"/>
    <d v="1899-12-30T05:01:24"/>
    <d v="1899-12-30T00:00:00"/>
    <d v="1899-12-30T00:32:50"/>
    <d v="1899-12-30T00:00:00"/>
    <d v="1899-12-30T00:54:17"/>
    <d v="1899-12-30T00:00:00"/>
    <d v="1899-12-30T00:00:00"/>
    <d v="1899-12-30T00:45:56"/>
    <d v="1899-12-30T00:25:03"/>
    <n v="0"/>
    <d v="1899-12-30T00:08:42"/>
    <m/>
    <m/>
    <m/>
    <m/>
    <m/>
    <d v="1899-12-31T18:38:01"/>
    <n v="15.8"/>
    <n v="3.2"/>
    <d v="1899-12-30T01:26:53"/>
    <d v="1899-12-30T01:00:17"/>
    <d v="1899-12-30T00:00:00"/>
    <d v="1899-12-30T00:06:34"/>
    <d v="1899-12-30T00:00:00"/>
    <d v="1899-12-30T00:10:51"/>
    <d v="1899-12-30T00:00:00"/>
    <d v="1899-12-30T00:00:00"/>
    <d v="1899-12-30T00:09:11"/>
    <d v="1899-12-30T00:05:01"/>
    <d v="1899-12-30T08:31:36"/>
  </r>
  <r>
    <x v="65"/>
    <n v="5"/>
    <x v="9"/>
    <n v="118"/>
    <n v="31"/>
    <n v="149"/>
    <d v="1899-12-30T07:05:22"/>
    <d v="1899-12-30T05:01:06"/>
    <d v="1899-12-30T00:00:00"/>
    <d v="1899-12-30T00:06:55"/>
    <d v="1899-12-30T00:13:06"/>
    <d v="1899-12-30T01:18:37"/>
    <d v="1899-12-30T00:21:19"/>
    <d v="1899-12-30T00:04:19"/>
    <d v="1899-12-30T00:00:00"/>
    <d v="1899-12-30T00:50:27"/>
    <n v="0"/>
    <d v="1899-12-30T00:08:55"/>
    <m/>
    <m/>
    <m/>
    <m/>
    <m/>
    <d v="1899-12-31T18:46:13"/>
    <n v="23.6"/>
    <n v="6.2"/>
    <d v="1899-12-30T01:25:04"/>
    <d v="1899-12-30T01:00:13"/>
    <d v="1899-12-30T00:00:00"/>
    <d v="1899-12-30T00:01:23"/>
    <d v="1899-12-30T00:02:37"/>
    <d v="1899-12-30T00:15:43"/>
    <d v="1899-12-30T00:04:16"/>
    <d v="1899-12-30T00:00:52"/>
    <d v="1899-12-30T00:00:00"/>
    <d v="1899-12-30T00:10:05"/>
    <d v="1899-12-30T08:33:15"/>
  </r>
  <r>
    <x v="65"/>
    <n v="4"/>
    <x v="10"/>
    <n v="25"/>
    <n v="19"/>
    <n v="44"/>
    <d v="1899-12-30T05:28:28"/>
    <d v="1899-12-30T03:56:18"/>
    <d v="1899-12-30T00:33:16"/>
    <d v="1899-12-30T00:00:00"/>
    <d v="1899-12-30T00:00:00"/>
    <d v="1899-12-30T00:58:54"/>
    <d v="1899-12-30T00:00:00"/>
    <d v="1899-12-30T00:00:00"/>
    <d v="1899-12-30T00:00:00"/>
    <d v="1899-12-30T00:38:13"/>
    <n v="0"/>
    <d v="1899-12-30T00:07:02"/>
    <m/>
    <m/>
    <m/>
    <m/>
    <m/>
    <d v="1899-12-31T09:59:02"/>
    <n v="6.25"/>
    <n v="4.75"/>
    <d v="1899-12-30T01:22:07"/>
    <d v="1899-12-30T00:59:05"/>
    <d v="1899-12-30T00:08:19"/>
    <d v="1899-12-30T00:00:00"/>
    <d v="1899-12-30T00:00:00"/>
    <d v="1899-12-30T00:14:44"/>
    <d v="1899-12-30T00:00:00"/>
    <d v="1899-12-30T00:00:00"/>
    <d v="1899-12-30T00:00:00"/>
    <d v="1899-12-30T00:09:33"/>
    <d v="1899-12-30T08:29:46"/>
  </r>
  <r>
    <x v="65"/>
    <n v="4"/>
    <x v="13"/>
    <n v="85"/>
    <n v="27"/>
    <n v="112"/>
    <d v="1899-12-30T05:01:32"/>
    <d v="1899-12-30T04:01:12"/>
    <d v="1899-12-30T00:00:00"/>
    <d v="1899-12-30T00:28:13"/>
    <d v="1899-12-30T00:00:00"/>
    <d v="1899-12-30T00:00:00"/>
    <d v="1899-12-30T00:32:07"/>
    <d v="1899-12-30T00:00:00"/>
    <d v="1899-12-30T00:00:00"/>
    <d v="1899-12-30T01:16:42"/>
    <n v="0"/>
    <d v="1899-12-30T00:06:02"/>
    <m/>
    <m/>
    <m/>
    <m/>
    <m/>
    <d v="1899-12-31T09:59:11"/>
    <n v="21.25"/>
    <n v="6.75"/>
    <d v="1899-12-30T01:15:23"/>
    <d v="1899-12-30T01:00:18"/>
    <d v="1899-12-30T00:00:00"/>
    <d v="1899-12-30T00:07:03"/>
    <d v="1899-12-30T00:00:00"/>
    <d v="1899-12-30T00:00:00"/>
    <d v="1899-12-30T00:08:02"/>
    <d v="1899-12-30T00:00:00"/>
    <d v="1899-12-30T00:00:00"/>
    <d v="1899-12-30T00:19:11"/>
    <d v="1899-12-30T08:29:48"/>
  </r>
  <r>
    <x v="65"/>
    <n v="5"/>
    <x v="6"/>
    <n v="10"/>
    <n v="67"/>
    <n v="77"/>
    <d v="1899-12-31T18:25:29"/>
    <d v="1899-12-30T08:36:14"/>
    <d v="1899-12-30T00:00:00"/>
    <d v="1899-12-30T00:00:00"/>
    <d v="1899-12-30T00:00:00"/>
    <d v="1899-12-30T00:00:00"/>
    <d v="1899-12-30T00:00:00"/>
    <d v="1899-12-30T09:49:15"/>
    <d v="1899-12-30T00:00:00"/>
    <d v="1899-12-30T00:01:41"/>
    <n v="0"/>
    <e v="#DIV/0!"/>
    <m/>
    <m/>
    <m/>
    <m/>
    <m/>
    <d v="1899-12-31T18:26:04"/>
    <n v="2"/>
    <n v="13.4"/>
    <d v="1899-12-30T08:29:06"/>
    <d v="1899-12-30T01:43:15"/>
    <d v="1899-12-30T00:00:00"/>
    <d v="1899-12-30T00:00:00"/>
    <d v="1899-12-30T00:00:00"/>
    <d v="1899-12-30T00:00:00"/>
    <d v="1899-12-30T00:00:00"/>
    <d v="1899-12-30T01:57:51"/>
    <d v="1899-12-30T00:00:00"/>
    <d v="1899-12-30T00:00:20"/>
    <d v="1899-12-30T08:29:13"/>
  </r>
  <r>
    <x v="65"/>
    <n v="5"/>
    <x v="7"/>
    <n v="97"/>
    <n v="8"/>
    <n v="105"/>
    <d v="1899-12-30T06:04:10"/>
    <d v="1899-12-30T05:05:34"/>
    <d v="1899-12-30T00:00:00"/>
    <d v="1899-12-30T00:35:00"/>
    <d v="1899-12-30T00:01:00"/>
    <d v="1899-12-30T00:08:30"/>
    <d v="1899-12-30T00:14:07"/>
    <d v="1899-12-30T00:00:00"/>
    <d v="1899-12-30T00:00:00"/>
    <d v="1899-12-30T00:55:16"/>
    <n v="0"/>
    <d v="1899-12-30T00:07:28"/>
    <m/>
    <m/>
    <m/>
    <m/>
    <m/>
    <d v="1899-12-31T18:36:08"/>
    <n v="19.399999999999999"/>
    <n v="1.6"/>
    <d v="1899-12-30T01:12:50"/>
    <d v="1899-12-30T01:01:07"/>
    <d v="1899-12-30T00:00:00"/>
    <d v="1899-12-30T00:07:00"/>
    <d v="1899-12-30T00:00:12"/>
    <d v="1899-12-30T00:01:42"/>
    <d v="1899-12-30T00:02:49"/>
    <d v="1899-12-30T00:00:00"/>
    <d v="1899-12-30T00:00:00"/>
    <d v="1899-12-30T00:11:03"/>
    <d v="1899-12-30T08:31:14"/>
  </r>
  <r>
    <x v="65"/>
    <n v="3"/>
    <x v="8"/>
    <n v="38"/>
    <n v="6"/>
    <n v="44"/>
    <d v="1899-12-30T05:09:36"/>
    <d v="1899-12-30T04:16:11"/>
    <d v="1899-12-30T00:05:11"/>
    <d v="1899-12-30T00:29:23"/>
    <d v="1899-12-30T00:18:52"/>
    <d v="1899-12-30T00:00:00"/>
    <d v="1899-12-30T00:00:00"/>
    <d v="1899-12-30T00:00:00"/>
    <d v="1899-12-30T00:00:00"/>
    <d v="1899-12-30T00:12:59"/>
    <n v="0"/>
    <d v="1899-12-30T00:09:07"/>
    <m/>
    <m/>
    <m/>
    <m/>
    <m/>
    <d v="1899-12-31T01:19:21"/>
    <n v="12.666666666666666"/>
    <n v="2"/>
    <d v="1899-12-30T01:43:12"/>
    <d v="1899-12-30T01:25:24"/>
    <d v="1899-12-30T00:01:44"/>
    <d v="1899-12-30T00:09:48"/>
    <d v="1899-12-30T00:06:17"/>
    <d v="1899-12-30T00:00:00"/>
    <d v="1899-12-30T00:00:00"/>
    <d v="1899-12-30T00:00:00"/>
    <d v="1899-12-30T00:00:00"/>
    <d v="1899-12-30T00:04:20"/>
    <d v="1899-12-30T08:26:27"/>
  </r>
  <r>
    <x v="66"/>
    <n v="2"/>
    <x v="1"/>
    <n v="11"/>
    <n v="2"/>
    <n v="13"/>
    <d v="1899-12-30T14:57:59"/>
    <d v="1899-12-30T00:00:00"/>
    <d v="1899-12-30T00:00:00"/>
    <d v="1899-12-30T00:00:00"/>
    <d v="1899-12-30T00:00:00"/>
    <d v="1899-12-30T14:57:59"/>
    <d v="1899-12-30T00:00:00"/>
    <d v="1899-12-30T00:00:00"/>
    <d v="1899-12-30T00:00:00"/>
    <d v="1899-12-30T00:13:15"/>
    <n v="0"/>
    <d v="1899-12-30T00:08:14"/>
    <d v="1899-12-30T17:00:23"/>
    <m/>
    <m/>
    <m/>
    <m/>
    <m/>
    <n v="5.5"/>
    <n v="1"/>
    <d v="1899-12-30T07:29:00"/>
    <d v="1899-12-30T00:00:00"/>
    <d v="1899-12-30T00:00:00"/>
    <d v="1899-12-30T00:00:00"/>
    <d v="1899-12-30T00:00:00"/>
    <d v="1899-12-30T07:29:00"/>
    <d v="1899-12-30T00:00:00"/>
    <d v="1899-12-30T00:00:00"/>
    <d v="1899-12-30T00:00:00"/>
    <d v="1899-12-30T00:06:37"/>
    <d v="1899-12-30T00:00:00"/>
  </r>
  <r>
    <x v="66"/>
    <n v="3"/>
    <x v="11"/>
    <n v="47"/>
    <n v="9"/>
    <n v="56"/>
    <d v="1899-12-30T04:24:58"/>
    <d v="1899-12-30T03:34:42"/>
    <d v="1899-12-30T00:50:15"/>
    <d v="1899-12-30T00:00:00"/>
    <d v="1899-12-30T00:00:00"/>
    <d v="1899-12-30T00:00:00"/>
    <d v="1899-12-30T00:00:00"/>
    <d v="1899-12-30T00:00:00"/>
    <d v="1899-12-30T00:00:00"/>
    <d v="1899-12-30T00:07:42"/>
    <n v="0"/>
    <d v="1899-12-30T00:04:20"/>
    <d v="1899-12-30T01:59:48"/>
    <m/>
    <m/>
    <m/>
    <m/>
    <m/>
    <n v="15.666666666666666"/>
    <n v="3"/>
    <d v="1899-12-30T01:28:19"/>
    <d v="1899-12-30T01:11:34"/>
    <d v="1899-12-30T00:16:45"/>
    <d v="1899-12-30T00:00:00"/>
    <d v="1899-12-30T00:00:00"/>
    <d v="1899-12-30T00:00:00"/>
    <d v="1899-12-30T00:00:00"/>
    <d v="1899-12-30T00:00:00"/>
    <d v="1899-12-30T00:00:00"/>
    <d v="1899-12-30T00:02:34"/>
    <d v="1899-12-30T00:00:00"/>
  </r>
  <r>
    <x v="66"/>
    <n v="2"/>
    <x v="5"/>
    <n v="11"/>
    <n v="3"/>
    <n v="14"/>
    <d v="1899-12-30T03:34:08"/>
    <d v="1899-12-30T01:59:05"/>
    <d v="1899-12-30T00:00:00"/>
    <d v="1899-12-30T00:17:25"/>
    <d v="1899-12-30T00:00:00"/>
    <d v="1899-12-30T00:33:42"/>
    <d v="1899-12-30T00:43:55"/>
    <d v="1899-12-30T00:00:00"/>
    <d v="1899-12-30T00:00:00"/>
    <d v="1899-12-30T00:04:01"/>
    <n v="0"/>
    <d v="1899-12-30T00:09:49"/>
    <d v="1899-12-30T17:00:14"/>
    <m/>
    <m/>
    <m/>
    <m/>
    <m/>
    <n v="5.5"/>
    <n v="1.5"/>
    <d v="1899-12-30T01:47:04"/>
    <d v="1899-12-30T00:59:33"/>
    <d v="1899-12-30T00:00:00"/>
    <d v="1899-12-30T00:08:42"/>
    <d v="1899-12-30T00:00:00"/>
    <d v="1899-12-30T00:16:51"/>
    <d v="1899-12-30T00:21:57"/>
    <d v="1899-12-30T00:00:00"/>
    <d v="1899-12-30T00:00:00"/>
    <d v="1899-12-30T00:02:00"/>
    <d v="1899-12-30T00:00:00"/>
  </r>
  <r>
    <x v="66"/>
    <n v="4"/>
    <x v="9"/>
    <n v="61"/>
    <n v="12"/>
    <n v="73"/>
    <d v="1899-12-30T04:27:33"/>
    <d v="1899-12-30T04:02:38"/>
    <d v="1899-12-30T00:00:00"/>
    <d v="1899-12-30T00:24:55"/>
    <d v="1899-12-30T00:00:00"/>
    <d v="1899-12-30T00:00:00"/>
    <d v="1899-12-30T00:00:00"/>
    <d v="1899-12-30T00:00:00"/>
    <d v="1899-12-30T00:00:00"/>
    <d v="1899-12-30T00:13:09"/>
    <n v="0"/>
    <d v="1899-12-30T00:10:32"/>
    <d v="1899-12-30T09:44:12"/>
    <m/>
    <m/>
    <m/>
    <m/>
    <m/>
    <n v="15.25"/>
    <n v="3"/>
    <d v="1899-12-30T01:06:53"/>
    <d v="1899-12-30T01:00:40"/>
    <d v="1899-12-30T00:00:00"/>
    <d v="1899-12-30T00:06:14"/>
    <d v="1899-12-30T00:00:00"/>
    <d v="1899-12-30T00:00:00"/>
    <d v="1899-12-30T00:00:00"/>
    <d v="1899-12-30T00:00:00"/>
    <d v="1899-12-30T00:00:00"/>
    <d v="1899-12-30T00:03:17"/>
    <d v="1899-12-30T00:00:00"/>
  </r>
  <r>
    <x v="66"/>
    <n v="2"/>
    <x v="10"/>
    <n v="12"/>
    <n v="3"/>
    <n v="15"/>
    <d v="1899-12-30T02:07:26"/>
    <d v="1899-12-30T01:53:54"/>
    <d v="1899-12-30T00:13:32"/>
    <d v="1899-12-30T00:00:00"/>
    <d v="1899-12-30T00:00:00"/>
    <d v="1899-12-30T00:00:00"/>
    <d v="1899-12-30T00:00:00"/>
    <d v="1899-12-30T00:00:00"/>
    <d v="1899-12-30T00:00:00"/>
    <d v="1899-12-30T00:03:25"/>
    <n v="0"/>
    <d v="1899-12-30T00:06:19"/>
    <d v="1899-12-30T17:00:58"/>
    <m/>
    <m/>
    <m/>
    <m/>
    <m/>
    <n v="6"/>
    <n v="1.5"/>
    <d v="1899-12-30T01:03:43"/>
    <d v="1899-12-30T00:56:57"/>
    <d v="1899-12-30T00:06:46"/>
    <d v="1899-12-30T00:00:00"/>
    <d v="1899-12-30T00:00:00"/>
    <d v="1899-12-30T00:00:00"/>
    <d v="1899-12-30T00:00:00"/>
    <d v="1899-12-30T00:00:00"/>
    <d v="1899-12-30T00:00:00"/>
    <d v="1899-12-30T00:01:42"/>
    <d v="1899-12-30T00:00:00"/>
  </r>
  <r>
    <x v="66"/>
    <n v="4"/>
    <x v="13"/>
    <n v="51"/>
    <n v="8"/>
    <n v="59"/>
    <d v="1899-12-30T04:28:42"/>
    <d v="1899-12-30T04:01:03"/>
    <d v="1899-12-30T00:00:00"/>
    <d v="1899-12-30T00:19:00"/>
    <d v="1899-12-30T00:00:00"/>
    <d v="1899-12-30T00:00:00"/>
    <d v="1899-12-30T00:08:38"/>
    <d v="1899-12-30T00:00:00"/>
    <d v="1899-12-30T00:00:00"/>
    <d v="1899-12-30T00:57:23"/>
    <n v="0"/>
    <d v="1899-12-30T00:06:52"/>
    <d v="1899-12-30T09:59:20"/>
    <m/>
    <m/>
    <m/>
    <m/>
    <m/>
    <n v="12.75"/>
    <n v="2"/>
    <d v="1899-12-30T01:07:11"/>
    <d v="1899-12-30T01:00:16"/>
    <d v="1899-12-30T00:00:00"/>
    <d v="1899-12-30T00:04:45"/>
    <d v="1899-12-30T00:00:00"/>
    <d v="1899-12-30T00:00:00"/>
    <d v="1899-12-30T00:02:09"/>
    <d v="1899-12-30T00:00:00"/>
    <d v="1899-12-30T00:00:00"/>
    <d v="1899-12-30T00:14:21"/>
    <d v="1899-12-30T00:00:00"/>
  </r>
  <r>
    <x v="66"/>
    <n v="3"/>
    <x v="6"/>
    <n v="6"/>
    <n v="12"/>
    <n v="18"/>
    <d v="1899-12-30T08:14:21"/>
    <d v="1899-12-30T04:05:14"/>
    <d v="1899-12-30T00:07:55"/>
    <d v="1899-12-30T00:00:00"/>
    <d v="1899-12-30T00:00:00"/>
    <d v="1899-12-30T00:00:00"/>
    <d v="1899-12-30T00:00:00"/>
    <d v="1899-12-30T04:01:12"/>
    <d v="1899-12-30T00:00:00"/>
    <d v="1899-12-30T00:00:49"/>
    <n v="0"/>
    <d v="1899-12-30T00:16:21"/>
    <d v="1899-12-30T10:01:21"/>
    <m/>
    <m/>
    <m/>
    <m/>
    <m/>
    <n v="2"/>
    <n v="4"/>
    <d v="1899-12-30T02:44:47"/>
    <d v="1899-12-30T01:21:45"/>
    <d v="1899-12-30T00:02:38"/>
    <d v="1899-12-30T00:00:00"/>
    <d v="1899-12-30T00:00:00"/>
    <d v="1899-12-30T00:00:00"/>
    <d v="1899-12-30T00:00:00"/>
    <d v="1899-12-30T01:20:24"/>
    <d v="1899-12-30T00:00:00"/>
    <d v="1899-12-30T00:00:16"/>
    <d v="1899-12-30T00:00:00"/>
  </r>
  <r>
    <x v="66"/>
    <n v="0"/>
    <x v="7"/>
    <n v="0"/>
    <n v="0"/>
    <n v="0"/>
    <d v="1899-12-30T00:00:00"/>
    <d v="1899-12-30T00:00:00"/>
    <d v="1899-12-30T00:00:00"/>
    <d v="1899-12-30T00:00:00"/>
    <d v="1899-12-30T00:00:00"/>
    <d v="1899-12-30T00:00:00"/>
    <d v="1899-12-30T00:00:00"/>
    <d v="1899-12-30T00:00:00"/>
    <d v="1899-12-30T00:00:00"/>
    <d v="1899-12-30T00:00:00"/>
    <n v="0"/>
    <e v="#DIV/0!"/>
    <d v="1899-12-30T00:00:00"/>
    <m/>
    <m/>
    <m/>
    <m/>
    <m/>
    <e v="#DIV/0!"/>
    <e v="#DIV/0!"/>
    <e v="#DIV/0!"/>
    <e v="#DIV/0!"/>
    <e v="#DIV/0!"/>
    <e v="#DIV/0!"/>
    <e v="#DIV/0!"/>
    <e v="#DIV/0!"/>
    <e v="#DIV/0!"/>
    <e v="#DIV/0!"/>
    <e v="#DIV/0!"/>
    <e v="#DIV/0!"/>
    <e v="#DIV/0!"/>
  </r>
  <r>
    <x v="66"/>
    <n v="4"/>
    <x v="8"/>
    <n v="58"/>
    <n v="8"/>
    <n v="66"/>
    <d v="1899-12-30T05:07:00"/>
    <d v="1899-12-30T05:28:19"/>
    <d v="1899-12-30T00:50:38"/>
    <d v="1899-12-30T01:04:01"/>
    <d v="1899-12-30T00:00:00"/>
    <d v="1899-12-30T00:00:00"/>
    <d v="1899-12-30T00:23:20"/>
    <d v="1899-12-30T00:00:00"/>
    <d v="1899-12-30T00:00:00"/>
    <d v="1899-12-30T00:09:43"/>
    <n v="0"/>
    <d v="1899-12-30T00:07:21"/>
    <d v="1899-12-30T09:58:54"/>
    <m/>
    <m/>
    <m/>
    <m/>
    <m/>
    <n v="14.5"/>
    <n v="2"/>
    <d v="1899-12-30T01:16:45"/>
    <d v="1899-12-30T01:22:05"/>
    <d v="1899-12-30T00:12:40"/>
    <d v="1899-12-30T00:16:00"/>
    <d v="1899-12-30T00:00:00"/>
    <d v="1899-12-30T00:00:00"/>
    <d v="1899-12-30T00:05:50"/>
    <d v="1899-12-30T00:00:00"/>
    <d v="1899-12-30T00:00:00"/>
    <d v="1899-12-30T00:02:26"/>
    <d v="1899-12-30T00:00:00"/>
  </r>
  <r>
    <x v="67"/>
    <n v="5"/>
    <x v="1"/>
    <n v="18"/>
    <n v="0"/>
    <n v="18"/>
    <d v="1899-12-30T22:30:35"/>
    <d v="1899-12-30T00:00:00"/>
    <d v="1899-12-30T00:00:00"/>
    <d v="1899-12-30T00:00:00"/>
    <d v="1899-12-30T00:00:00"/>
    <d v="1899-12-30T22:30:35"/>
    <d v="1899-12-30T00:00:00"/>
    <d v="1899-12-30T00:00:00"/>
    <d v="1899-12-30T00:00:00"/>
    <d v="1899-12-30T00:02:30"/>
    <n v="0"/>
    <d v="1899-12-30T00:08:57"/>
    <m/>
    <m/>
    <m/>
    <m/>
    <m/>
    <d v="1899-12-31T01:16:45"/>
    <n v="3.6"/>
    <n v="0"/>
    <d v="1899-12-30T04:30:07"/>
    <d v="1899-12-30T00:00:00"/>
    <d v="1899-12-30T00:00:00"/>
    <d v="1899-12-30T00:00:00"/>
    <d v="1899-12-30T00:00:00"/>
    <d v="1899-12-30T04:30:07"/>
    <d v="1899-12-30T00:00:00"/>
    <d v="1899-12-30T00:00:00"/>
    <d v="1899-12-30T00:00:00"/>
    <d v="1899-12-30T00:00:30"/>
    <d v="1899-12-30T05:03:21"/>
  </r>
  <r>
    <x v="67"/>
    <n v="5"/>
    <x v="11"/>
    <n v="116"/>
    <n v="10"/>
    <n v="126"/>
    <d v="1899-12-30T06:23:02"/>
    <d v="1899-12-30T04:54:37"/>
    <d v="1899-12-30T00:26:56"/>
    <d v="1899-12-30T00:35:51"/>
    <d v="1899-12-30T00:00:00"/>
    <d v="1899-12-30T00:00:00"/>
    <d v="1899-12-30T00:17:34"/>
    <d v="1899-12-30T00:08:04"/>
    <d v="1899-12-30T00:00:00"/>
    <d v="1899-12-30T00:14:48"/>
    <n v="0"/>
    <d v="1899-12-30T00:05:14"/>
    <m/>
    <m/>
    <m/>
    <m/>
    <m/>
    <d v="1899-12-31T18:29:57"/>
    <n v="23.2"/>
    <n v="2"/>
    <d v="1899-12-30T01:16:36"/>
    <d v="1899-12-30T00:58:55"/>
    <d v="1899-12-30T00:05:23"/>
    <d v="1899-12-30T00:07:10"/>
    <d v="1899-12-30T00:00:00"/>
    <d v="1899-12-30T00:00:00"/>
    <d v="1899-12-30T00:03:31"/>
    <d v="1899-12-30T00:01:37"/>
    <d v="1899-12-30T00:00:00"/>
    <d v="1899-12-30T00:02:58"/>
    <d v="1899-12-30T08:29:59"/>
  </r>
  <r>
    <x v="67"/>
    <n v="0"/>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67"/>
    <n v="5"/>
    <x v="9"/>
    <n v="145"/>
    <n v="11"/>
    <n v="156"/>
    <d v="1899-12-30T06:32:15"/>
    <d v="1899-12-30T05:02:24"/>
    <d v="1899-12-30T00:05:54"/>
    <d v="1899-12-30T00:06:12"/>
    <d v="1899-12-30T00:16:25"/>
    <d v="1899-12-30T00:54:52"/>
    <d v="1899-12-30T00:06:20"/>
    <d v="1899-12-30T00:00:00"/>
    <d v="1899-12-30T00:00:00"/>
    <d v="1899-12-30T00:33:53"/>
    <n v="1"/>
    <d v="1899-12-30T00:08:59"/>
    <m/>
    <m/>
    <m/>
    <m/>
    <m/>
    <d v="1899-12-31T18:36:00"/>
    <n v="29"/>
    <n v="2.2000000000000002"/>
    <d v="1899-12-30T01:18:27"/>
    <d v="1899-12-30T01:00:29"/>
    <d v="1899-12-30T00:01:11"/>
    <d v="1899-12-30T00:01:14"/>
    <d v="1899-12-30T00:03:17"/>
    <d v="1899-12-30T00:10:58"/>
    <d v="1899-12-30T00:01:16"/>
    <d v="1899-12-30T00:00:00"/>
    <d v="1899-12-30T00:00:00"/>
    <d v="1899-12-30T00:06:47"/>
    <d v="1899-12-30T08:31:12"/>
  </r>
  <r>
    <x v="67"/>
    <n v="4"/>
    <x v="10"/>
    <n v="78"/>
    <n v="2"/>
    <n v="80"/>
    <d v="1899-12-30T03:43:55"/>
    <d v="1899-12-30T02:58:16"/>
    <d v="1899-12-30T00:00:00"/>
    <d v="1899-12-30T00:00:00"/>
    <d v="1899-12-30T00:00:00"/>
    <d v="1899-12-30T00:45:39"/>
    <d v="1899-12-30T00:00:00"/>
    <d v="1899-12-30T00:00:00"/>
    <d v="1899-12-30T00:00:00"/>
    <d v="1899-12-30T02:13:47"/>
    <n v="0"/>
    <d v="1899-12-30T00:06:54"/>
    <m/>
    <m/>
    <m/>
    <m/>
    <m/>
    <d v="1899-12-31T05:56:07"/>
    <n v="19.5"/>
    <n v="0.5"/>
    <d v="1899-12-30T00:55:59"/>
    <d v="1899-12-30T00:44:34"/>
    <d v="1899-12-30T00:00:00"/>
    <d v="1899-12-30T00:00:00"/>
    <d v="1899-12-30T00:00:00"/>
    <d v="1899-12-30T00:11:25"/>
    <d v="1899-12-30T00:00:00"/>
    <d v="1899-12-30T00:00:00"/>
    <d v="1899-12-30T00:00:00"/>
    <d v="1899-12-30T00:33:27"/>
    <d v="1899-12-30T07:29:02"/>
  </r>
  <r>
    <x v="67"/>
    <n v="5"/>
    <x v="13"/>
    <n v="131"/>
    <n v="26"/>
    <n v="157"/>
    <d v="1899-12-30T05:48:46"/>
    <d v="1899-12-30T05:00:58"/>
    <d v="1899-12-30T00:07:38"/>
    <d v="1899-12-30T00:23:11"/>
    <d v="1899-12-30T00:00:00"/>
    <d v="1899-12-30T00:00:00"/>
    <d v="1899-12-30T00:17:00"/>
    <d v="1899-12-30T00:00:00"/>
    <d v="1899-12-30T00:00:00"/>
    <d v="1899-12-30T01:46:52"/>
    <n v="0"/>
    <d v="1899-12-30T00:06:05"/>
    <m/>
    <m/>
    <m/>
    <m/>
    <m/>
    <d v="1899-12-31T18:29:22"/>
    <n v="26.2"/>
    <n v="5.2"/>
    <d v="1899-12-30T01:09:45"/>
    <d v="1899-12-30T01:00:12"/>
    <d v="1899-12-30T00:01:32"/>
    <d v="1899-12-30T00:04:38"/>
    <d v="1899-12-30T00:00:00"/>
    <d v="1899-12-30T00:00:00"/>
    <d v="1899-12-30T00:03:24"/>
    <d v="1899-12-30T00:00:00"/>
    <d v="1899-12-30T00:00:00"/>
    <d v="1899-12-30T00:21:22"/>
    <d v="1899-12-30T08:29:52"/>
  </r>
  <r>
    <x v="67"/>
    <n v="5"/>
    <x v="6"/>
    <n v="17"/>
    <n v="45"/>
    <n v="62"/>
    <d v="1899-12-31T13:19:03"/>
    <d v="1899-12-30T05:04:08"/>
    <d v="1899-12-30T00:00:00"/>
    <d v="1899-12-30T00:00:00"/>
    <d v="1899-12-30T00:00:00"/>
    <d v="1899-12-30T00:00:00"/>
    <d v="1899-12-30T00:00:00"/>
    <d v="1899-12-30T08:14:56"/>
    <d v="1899-12-30T00:00:00"/>
    <d v="1899-12-30T00:01:46"/>
    <n v="0"/>
    <d v="1899-12-30T00:09:12"/>
    <m/>
    <m/>
    <m/>
    <m/>
    <m/>
    <d v="1899-12-31T15:39:27"/>
    <n v="3.4"/>
    <n v="9"/>
    <d v="1899-12-30T07:27:49"/>
    <d v="1899-12-30T01:00:50"/>
    <d v="1899-12-30T00:00:00"/>
    <d v="1899-12-30T00:00:00"/>
    <d v="1899-12-30T00:00:00"/>
    <d v="1899-12-30T00:00:00"/>
    <d v="1899-12-30T00:00:00"/>
    <d v="1899-12-30T01:38:59"/>
    <d v="1899-12-30T00:00:00"/>
    <d v="1899-12-30T00:00:21"/>
    <d v="1899-12-30T07:55:53"/>
  </r>
  <r>
    <x v="67"/>
    <n v="5"/>
    <x v="7"/>
    <n v="121"/>
    <n v="2"/>
    <n v="123"/>
    <d v="1899-12-30T05:40:34"/>
    <d v="1899-12-30T05:03:16"/>
    <d v="1899-12-30T00:00:00"/>
    <d v="1899-12-30T00:37:18"/>
    <d v="1899-12-30T00:00:00"/>
    <d v="1899-12-30T00:00:00"/>
    <d v="1899-12-30T00:00:00"/>
    <d v="1899-12-30T00:00:00"/>
    <d v="1899-12-30T00:00:00"/>
    <d v="1899-12-30T01:20:25"/>
    <n v="0"/>
    <d v="1899-12-30T00:07:53"/>
    <m/>
    <m/>
    <m/>
    <m/>
    <m/>
    <d v="1899-12-31T18:20:53"/>
    <n v="24.2"/>
    <n v="0.4"/>
    <d v="1899-12-30T01:08:07"/>
    <d v="1899-12-30T01:00:39"/>
    <d v="1899-12-30T00:00:00"/>
    <d v="1899-12-30T00:07:28"/>
    <d v="1899-12-30T00:00:00"/>
    <d v="1899-12-30T00:00:00"/>
    <d v="1899-12-30T00:00:00"/>
    <d v="1899-12-30T00:00:00"/>
    <d v="1899-12-30T00:00:00"/>
    <d v="1899-12-30T00:16:05"/>
    <d v="1899-12-30T08:28:11"/>
  </r>
  <r>
    <x v="67"/>
    <n v="5"/>
    <x v="8"/>
    <n v="101"/>
    <n v="15"/>
    <n v="116"/>
    <d v="1899-12-30T07:44:15"/>
    <d v="1899-12-30T05:01:06"/>
    <d v="1899-12-30T00:04:19"/>
    <d v="1899-12-30T01:05:05"/>
    <d v="1899-12-30T00:00:00"/>
    <d v="1899-12-30T00:04:19"/>
    <d v="1899-12-30T01:29:25"/>
    <d v="1899-12-30T00:00:00"/>
    <d v="1899-12-30T00:00:00"/>
    <d v="1899-12-30T00:25:41"/>
    <n v="0"/>
    <d v="1899-12-30T00:08:10"/>
    <m/>
    <m/>
    <m/>
    <m/>
    <m/>
    <d v="1899-12-31T18:44:30"/>
    <n v="20.2"/>
    <n v="3"/>
    <d v="1899-12-30T01:32:51"/>
    <d v="1899-12-30T01:00:13"/>
    <d v="1899-12-30T00:00:52"/>
    <d v="1899-12-30T00:13:01"/>
    <d v="1899-12-30T00:00:00"/>
    <d v="1899-12-30T00:00:52"/>
    <d v="1899-12-30T00:17:53"/>
    <d v="1899-12-30T00:00:00"/>
    <d v="1899-12-30T00:00:00"/>
    <d v="1899-12-30T00:05:08"/>
    <d v="1899-12-30T08:32:54"/>
  </r>
  <r>
    <x v="68"/>
    <n v="5"/>
    <x v="1"/>
    <n v="9"/>
    <n v="0"/>
    <n v="9"/>
    <d v="1899-12-31T05:56:50"/>
    <d v="1899-12-30T00:00:00"/>
    <d v="1899-12-30T00:00:00"/>
    <d v="1899-12-30T00:00:00"/>
    <d v="1899-12-30T00:00:00"/>
    <d v="1899-12-30T05:56:50"/>
    <d v="1899-12-30T00:00:00"/>
    <d v="1899-12-30T00:00:00"/>
    <d v="1899-12-30T00:00:00"/>
    <d v="1899-12-30T00:00:37"/>
    <n v="0"/>
    <d v="1899-12-30T00:06:56"/>
    <m/>
    <m/>
    <m/>
    <m/>
    <m/>
    <d v="1899-12-31T07:00:37"/>
    <n v="1.8"/>
    <n v="0"/>
    <d v="1899-12-30T05:59:22"/>
    <d v="1899-12-30T00:00:00"/>
    <d v="1899-12-30T00:00:00"/>
    <d v="1899-12-30T00:00:00"/>
    <d v="1899-12-30T00:00:00"/>
    <d v="1899-12-30T01:11:22"/>
    <d v="1899-12-30T00:00:00"/>
    <d v="1899-12-30T00:00:00"/>
    <d v="1899-12-30T00:00:00"/>
    <d v="1899-12-30T00:00:07"/>
    <d v="1899-12-30T06:12:07"/>
  </r>
  <r>
    <x v="68"/>
    <n v="5"/>
    <x v="11"/>
    <n v="163"/>
    <n v="25"/>
    <n v="188"/>
    <d v="1899-12-30T06:56:44"/>
    <d v="1899-12-30T05:02:50"/>
    <d v="1899-12-30T00:52:34"/>
    <d v="1899-12-30T00:35:25"/>
    <d v="1899-12-30T00:06:55"/>
    <d v="1899-12-30T00:18:52"/>
    <d v="1899-12-30T00:00:09"/>
    <d v="1899-12-30T00:00:00"/>
    <d v="1899-12-30T00:00:00"/>
    <d v="1899-12-30T00:28:54"/>
    <n v="0"/>
    <d v="1899-12-30T00:05:00"/>
    <m/>
    <m/>
    <m/>
    <m/>
    <m/>
    <d v="1899-12-31T18:33:33"/>
    <n v="32.6"/>
    <n v="5"/>
    <d v="1899-12-30T01:23:21"/>
    <d v="1899-12-30T01:00:34"/>
    <d v="1899-12-30T00:10:31"/>
    <d v="1899-12-30T00:07:05"/>
    <d v="1899-12-30T00:01:23"/>
    <d v="1899-12-30T00:03:46"/>
    <d v="1899-12-30T00:00:02"/>
    <d v="1899-12-30T00:00:00"/>
    <d v="1899-12-30T00:00:00"/>
    <d v="1899-12-30T00:05:47"/>
    <d v="1899-12-30T08:30:43"/>
  </r>
  <r>
    <x v="68"/>
    <n v="5"/>
    <x v="5"/>
    <n v="47"/>
    <n v="17"/>
    <n v="64"/>
    <d v="1899-12-30T07:58:22"/>
    <d v="1899-12-30T05:00:49"/>
    <d v="1899-12-30T00:00:00"/>
    <d v="1899-12-30T00:38:18"/>
    <d v="1899-12-30T00:00:00"/>
    <d v="1899-12-30T01:20:12"/>
    <d v="1899-12-30T00:00:00"/>
    <d v="1899-12-30T00:00:00"/>
    <d v="1899-12-30T00:59:02"/>
    <d v="1899-12-30T00:14:21"/>
    <n v="0"/>
    <d v="1899-12-30T00:09:31"/>
    <m/>
    <m/>
    <m/>
    <m/>
    <m/>
    <d v="1899-12-31T18:32:07"/>
    <n v="9.4"/>
    <n v="3.4"/>
    <d v="1899-12-30T01:35:40"/>
    <d v="1899-12-30T01:00:10"/>
    <d v="1899-12-30T00:00:00"/>
    <d v="1899-12-30T00:07:40"/>
    <d v="1899-12-30T00:00:00"/>
    <d v="1899-12-30T00:16:02"/>
    <d v="1899-12-30T00:00:00"/>
    <d v="1899-12-30T00:00:00"/>
    <d v="1899-12-30T00:11:48"/>
    <d v="1899-12-30T00:02:52"/>
    <d v="1899-12-30T08:30:25"/>
  </r>
  <r>
    <x v="68"/>
    <n v="5"/>
    <x v="9"/>
    <n v="86"/>
    <n v="22"/>
    <n v="108"/>
    <d v="1899-12-30T06:00:43"/>
    <d v="1899-12-30T05:01:24"/>
    <d v="1899-12-30T00:00:00"/>
    <d v="1899-12-30T00:00:00"/>
    <d v="1899-12-30T00:00:00"/>
    <d v="1899-12-30T00:41:28"/>
    <d v="1899-12-30T00:00:09"/>
    <d v="1899-12-30T00:17:43"/>
    <d v="1899-12-30T00:00:00"/>
    <d v="1899-12-30T00:20:24"/>
    <n v="0"/>
    <d v="1899-12-30T00:09:48"/>
    <m/>
    <m/>
    <m/>
    <m/>
    <m/>
    <d v="1899-12-31T18:32:50"/>
    <n v="17.2"/>
    <n v="4.4000000000000004"/>
    <d v="1899-12-30T01:12:09"/>
    <d v="1899-12-30T01:00:17"/>
    <d v="1899-12-30T00:00:00"/>
    <d v="1899-12-30T00:00:00"/>
    <d v="1899-12-30T00:00:00"/>
    <d v="1899-12-30T00:08:18"/>
    <d v="1899-12-30T00:00:02"/>
    <d v="1899-12-30T00:03:33"/>
    <d v="1899-12-30T00:00:00"/>
    <d v="1899-12-30T00:04:05"/>
    <d v="1899-12-30T08:30:34"/>
  </r>
  <r>
    <x v="68"/>
    <n v="5"/>
    <x v="10"/>
    <n v="24"/>
    <n v="18"/>
    <n v="42"/>
    <d v="1899-12-30T07:26:50"/>
    <d v="1899-12-30T04:52:19"/>
    <d v="1899-12-30T01:38:47"/>
    <d v="1899-12-30T00:00:00"/>
    <d v="1899-12-30T00:00:00"/>
    <d v="1899-12-30T00:55:44"/>
    <d v="1899-12-30T00:00:00"/>
    <d v="1899-12-30T00:00:00"/>
    <d v="1899-12-30T00:00:00"/>
    <d v="1899-12-30T00:21:55"/>
    <n v="0"/>
    <d v="1899-12-30T00:06:57"/>
    <m/>
    <m/>
    <m/>
    <m/>
    <m/>
    <d v="1899-12-31T18:19:44"/>
    <n v="4.8"/>
    <n v="3.6"/>
    <d v="1899-12-30T01:29:22"/>
    <d v="1899-12-30T00:58:28"/>
    <d v="1899-12-30T00:19:45"/>
    <d v="1899-12-30T00:00:00"/>
    <d v="1899-12-30T00:00:00"/>
    <d v="1899-12-30T00:11:09"/>
    <d v="1899-12-30T00:00:00"/>
    <d v="1899-12-30T00:00:00"/>
    <d v="1899-12-30T00:00:00"/>
    <d v="1899-12-30T00:04:23"/>
    <d v="1899-12-30T08:27:57"/>
  </r>
  <r>
    <x v="68"/>
    <n v="5"/>
    <x v="13"/>
    <n v="50"/>
    <n v="15"/>
    <n v="65"/>
    <d v="1899-12-30T05:56:24"/>
    <d v="1899-12-30T05:01:06"/>
    <d v="1899-12-30T00:00:00"/>
    <d v="1899-12-30T00:12:58"/>
    <d v="1899-12-30T00:00:00"/>
    <d v="1899-12-30T00:00:00"/>
    <d v="1899-12-30T00:03:19"/>
    <d v="1899-12-30T00:39:01"/>
    <d v="1899-12-30T00:00:00"/>
    <d v="1899-12-30T00:36:00"/>
    <n v="0"/>
    <d v="1899-12-30T00:06:45"/>
    <m/>
    <m/>
    <m/>
    <m/>
    <m/>
    <d v="1899-12-31T18:18:00"/>
    <n v="10"/>
    <n v="3"/>
    <d v="1899-12-30T01:11:17"/>
    <d v="1899-12-30T01:00:13"/>
    <d v="1899-12-30T00:00:00"/>
    <d v="1899-12-30T00:02:36"/>
    <d v="1899-12-30T00:00:00"/>
    <d v="1899-12-30T00:00:00"/>
    <d v="1899-12-30T00:00:40"/>
    <d v="1899-12-30T00:07:48"/>
    <d v="1899-12-30T00:00:00"/>
    <d v="1899-12-30T00:07:12"/>
    <d v="1899-12-30T08:27:36"/>
  </r>
  <r>
    <x v="68"/>
    <n v="5"/>
    <x v="6"/>
    <n v="4"/>
    <n v="26"/>
    <n v="30"/>
    <d v="1899-12-31T10:15:53"/>
    <d v="1899-12-30T04:02:38"/>
    <d v="1899-12-30T00:00:00"/>
    <d v="1899-12-30T00:00:00"/>
    <d v="1899-12-30T00:00:00"/>
    <d v="1899-12-30T00:00:00"/>
    <d v="1899-12-30T00:00:00"/>
    <d v="1899-12-30T06:13:15"/>
    <d v="1899-12-30T00:00:00"/>
    <d v="1899-12-30T00:00:40"/>
    <n v="0"/>
    <e v="#DIV/0!"/>
    <m/>
    <m/>
    <m/>
    <m/>
    <m/>
    <d v="1899-12-31T10:16:19"/>
    <n v="0.8"/>
    <n v="5.2"/>
    <d v="1899-12-30T06:51:11"/>
    <d v="1899-12-30T00:48:32"/>
    <d v="1899-12-30T00:00:00"/>
    <d v="1899-12-30T00:00:00"/>
    <d v="1899-12-30T00:00:00"/>
    <d v="1899-12-30T00:00:00"/>
    <d v="1899-12-30T00:00:00"/>
    <d v="1899-12-30T01:14:39"/>
    <d v="1899-12-30T00:00:00"/>
    <d v="1899-12-30T00:00:08"/>
    <d v="1899-12-30T06:51:16"/>
  </r>
  <r>
    <x v="68"/>
    <n v="5"/>
    <x v="7"/>
    <n v="103"/>
    <n v="2"/>
    <n v="105"/>
    <d v="1899-12-30T05:46:28"/>
    <d v="1899-12-30T04:37:29"/>
    <d v="1899-12-30T00:02:10"/>
    <d v="1899-12-30T00:31:49"/>
    <d v="1899-12-30T00:00:00"/>
    <d v="1899-12-30T00:15:50"/>
    <d v="1899-12-30T00:17:00"/>
    <d v="1899-12-30T00:02:10"/>
    <d v="1899-12-30T00:00:00"/>
    <d v="1899-12-30T01:02:02"/>
    <n v="0"/>
    <d v="1899-12-30T00:08:31"/>
    <m/>
    <m/>
    <m/>
    <m/>
    <m/>
    <d v="1899-12-31T18:28:22"/>
    <n v="20.6"/>
    <n v="0.4"/>
    <d v="1899-12-30T01:09:18"/>
    <d v="1899-12-30T00:55:30"/>
    <d v="1899-12-30T00:00:26"/>
    <d v="1899-12-30T00:06:22"/>
    <d v="1899-12-30T00:00:00"/>
    <d v="1899-12-30T00:03:10"/>
    <d v="1899-12-30T00:03:24"/>
    <d v="1899-12-30T00:00:26"/>
    <d v="1899-12-30T00:00:00"/>
    <d v="1899-12-30T00:12:24"/>
    <d v="1899-12-30T08:29:40"/>
  </r>
  <r>
    <x v="68"/>
    <n v="4"/>
    <x v="8"/>
    <n v="73"/>
    <n v="28"/>
    <n v="101"/>
    <d v="1899-12-30T05:47:28"/>
    <d v="1899-12-30T04:02:12"/>
    <d v="1899-12-30T00:00:00"/>
    <d v="1899-12-30T00:44:30"/>
    <d v="1899-12-30T00:00:00"/>
    <d v="1899-12-30T00:22:54"/>
    <d v="1899-12-30T00:20:44"/>
    <d v="1899-12-30T00:17:08"/>
    <d v="1899-12-30T00:00:00"/>
    <d v="1899-12-30T00:14:32"/>
    <n v="0"/>
    <d v="1899-12-30T00:07:09"/>
    <m/>
    <m/>
    <m/>
    <m/>
    <m/>
    <d v="1899-12-31T10:05:14"/>
    <n v="18.25"/>
    <n v="7"/>
    <d v="1899-12-30T01:26:52"/>
    <d v="1899-12-30T01:00:33"/>
    <d v="1899-12-30T00:00:00"/>
    <d v="1899-12-30T00:11:07"/>
    <d v="1899-12-30T00:00:00"/>
    <d v="1899-12-30T00:05:43"/>
    <d v="1899-12-30T00:05:11"/>
    <d v="1899-12-30T00:04:17"/>
    <d v="1899-12-30T00:00:00"/>
    <d v="1899-12-30T00:03:38"/>
    <d v="1899-12-30T08:31:19"/>
  </r>
  <r>
    <x v="69"/>
    <n v="5"/>
    <x v="1"/>
    <n v="14"/>
    <n v="3"/>
    <n v="17"/>
    <d v="1899-12-31T07:35:02"/>
    <d v="1899-12-30T00:00:00"/>
    <d v="1899-12-30T00:00:00"/>
    <d v="1899-12-30T00:02:36"/>
    <d v="1899-12-30T00:00:00"/>
    <d v="1899-12-30T07:05:57"/>
    <d v="1899-12-30T00:26:30"/>
    <d v="1899-12-30T00:00:00"/>
    <d v="1899-12-30T00:00:00"/>
    <d v="1899-12-30T00:06:17"/>
    <n v="0"/>
    <d v="1899-12-30T00:06:57"/>
    <m/>
    <m/>
    <m/>
    <m/>
    <m/>
    <d v="1899-12-31T09:45:48"/>
    <n v="2.8"/>
    <n v="0.6"/>
    <d v="1899-12-30T06:19:00"/>
    <d v="1899-12-30T00:00:00"/>
    <d v="1899-12-30T00:00:00"/>
    <d v="1899-12-30T00:00:31"/>
    <d v="1899-12-30T00:00:00"/>
    <d v="1899-12-30T01:25:11"/>
    <d v="1899-12-30T00:05:18"/>
    <d v="1899-12-30T00:00:00"/>
    <d v="1899-12-30T00:00:00"/>
    <d v="1899-12-30T00:01:15"/>
    <d v="1899-12-30T06:45:10"/>
  </r>
  <r>
    <x v="69"/>
    <n v="5"/>
    <x v="11"/>
    <n v="112"/>
    <n v="19"/>
    <n v="131"/>
    <d v="1899-12-30T07:18:11"/>
    <d v="1899-12-30T04:56:38"/>
    <d v="1899-12-30T01:21:13"/>
    <d v="1899-12-30T00:16:51"/>
    <d v="1899-12-30T00:00:00"/>
    <d v="1899-12-30T00:21:10"/>
    <d v="1899-12-30T00:00:00"/>
    <d v="1899-12-30T00:22:19"/>
    <d v="1899-12-30T00:00:00"/>
    <d v="1899-12-30T00:18:12"/>
    <n v="0"/>
    <d v="1899-12-30T00:05:46"/>
    <m/>
    <m/>
    <m/>
    <m/>
    <m/>
    <d v="1899-12-31T18:29:31"/>
    <n v="22.4"/>
    <n v="3.8"/>
    <d v="1899-12-30T01:27:38"/>
    <d v="1899-12-30T00:59:20"/>
    <d v="1899-12-30T00:16:15"/>
    <d v="1899-12-30T00:03:22"/>
    <d v="1899-12-30T00:00:00"/>
    <d v="1899-12-30T00:04:14"/>
    <d v="1899-12-30T00:00:00"/>
    <d v="1899-12-30T00:04:28"/>
    <d v="1899-12-30T00:00:00"/>
    <d v="1899-12-30T00:03:38"/>
    <d v="1899-12-30T08:29:54"/>
  </r>
  <r>
    <x v="69"/>
    <n v="5"/>
    <x v="5"/>
    <n v="31"/>
    <n v="20"/>
    <n v="51"/>
    <d v="1899-12-30T08:41:17"/>
    <d v="1899-12-30T05:00:58"/>
    <d v="1899-12-30T00:00:00"/>
    <d v="1899-12-30T00:53:08"/>
    <d v="1899-12-30T00:00:00"/>
    <d v="1899-12-30T02:07:35"/>
    <d v="1899-12-30T00:00:00"/>
    <d v="1899-12-30T00:00:00"/>
    <d v="1899-12-30T00:39:36"/>
    <d v="1899-12-30T00:13:59"/>
    <n v="0"/>
    <d v="1899-12-30T00:08:35"/>
    <m/>
    <m/>
    <m/>
    <m/>
    <m/>
    <d v="1899-12-31T18:42:55"/>
    <n v="6.2"/>
    <n v="4"/>
    <d v="1899-12-30T01:44:15"/>
    <d v="1899-12-30T01:00:12"/>
    <d v="1899-12-30T00:00:00"/>
    <d v="1899-12-30T00:10:38"/>
    <d v="1899-12-30T00:00:00"/>
    <d v="1899-12-30T00:25:31"/>
    <d v="1899-12-30T00:00:00"/>
    <d v="1899-12-30T00:00:00"/>
    <d v="1899-12-30T00:07:55"/>
    <d v="1899-12-30T00:02:48"/>
    <d v="1899-12-30T08:32:35"/>
  </r>
  <r>
    <x v="69"/>
    <n v="5"/>
    <x v="9"/>
    <n v="103"/>
    <n v="25"/>
    <n v="128"/>
    <d v="1899-12-30T05:27:01"/>
    <d v="1899-12-30T05:02:24"/>
    <d v="1899-12-30T00:00:00"/>
    <d v="1899-12-30T00:17:51"/>
    <d v="1899-12-30T00:00:00"/>
    <d v="1899-12-30T00:06:46"/>
    <d v="1899-12-30T00:00:00"/>
    <d v="1899-12-30T00:00:00"/>
    <d v="1899-12-30T00:00:00"/>
    <d v="1899-12-30T00:46:02"/>
    <n v="0"/>
    <d v="1899-12-30T00:08:02"/>
    <m/>
    <m/>
    <m/>
    <m/>
    <m/>
    <d v="1899-12-31T18:24:37"/>
    <n v="20.6"/>
    <n v="5"/>
    <d v="1899-12-30T01:05:24"/>
    <d v="1899-12-30T01:00:29"/>
    <d v="1899-12-30T00:00:00"/>
    <d v="1899-12-30T00:03:34"/>
    <d v="1899-12-30T00:00:00"/>
    <d v="1899-12-30T00:01:21"/>
    <d v="1899-12-30T00:00:00"/>
    <d v="1899-12-30T00:00:00"/>
    <d v="1899-12-30T00:00:00"/>
    <d v="1899-12-30T00:09:12"/>
    <d v="1899-12-30T08:28:55"/>
  </r>
  <r>
    <x v="69"/>
    <n v="5"/>
    <x v="10"/>
    <n v="73"/>
    <n v="12"/>
    <n v="85"/>
    <d v="1899-12-30T06:04:54"/>
    <d v="1899-12-30T04:55:03"/>
    <d v="1899-12-30T00:55:26"/>
    <d v="1899-12-30T00:00:00"/>
    <d v="1899-12-30T00:00:00"/>
    <d v="1899-12-30T00:14:24"/>
    <d v="1899-12-30T00:00:00"/>
    <d v="1899-12-30T00:00:00"/>
    <d v="1899-12-30T00:00:00"/>
    <d v="1899-12-30T00:42:38"/>
    <n v="0"/>
    <d v="1899-12-30T00:06:19"/>
    <m/>
    <m/>
    <m/>
    <m/>
    <m/>
    <d v="1899-12-31T17:44:01"/>
    <n v="14.6"/>
    <n v="2.4"/>
    <d v="1899-12-30T01:12:59"/>
    <d v="1899-12-30T00:59:01"/>
    <d v="1899-12-30T00:11:05"/>
    <d v="1899-12-30T00:00:00"/>
    <d v="1899-12-30T00:00:00"/>
    <d v="1899-12-30T00:02:53"/>
    <d v="1899-12-30T00:00:00"/>
    <d v="1899-12-30T00:00:00"/>
    <d v="1899-12-30T00:00:00"/>
    <d v="1899-12-30T00:08:32"/>
    <d v="1899-12-30T08:20:48"/>
  </r>
  <r>
    <x v="69"/>
    <n v="5"/>
    <x v="13"/>
    <n v="159"/>
    <n v="21"/>
    <n v="180"/>
    <d v="1899-12-30T05:47:20"/>
    <d v="1899-12-30T05:01:41"/>
    <d v="1899-12-30T00:00:00"/>
    <d v="1899-12-30T00:26:38"/>
    <d v="1899-12-30T00:00:00"/>
    <d v="1899-12-30T00:03:27"/>
    <d v="1899-12-30T00:15:33"/>
    <d v="1899-12-30T00:00:00"/>
    <d v="1899-12-30T00:00:00"/>
    <d v="1899-12-30T01:16:51"/>
    <n v="0"/>
    <d v="1899-12-30T00:04:48"/>
    <m/>
    <m/>
    <m/>
    <m/>
    <m/>
    <d v="1899-12-31T15:51:42"/>
    <n v="31.8"/>
    <n v="4.2"/>
    <d v="1899-12-30T01:09:28"/>
    <d v="1899-12-30T01:00:20"/>
    <d v="1899-12-30T00:00:00"/>
    <d v="1899-12-30T00:05:20"/>
    <d v="1899-12-30T00:00:00"/>
    <d v="1899-12-30T00:00:41"/>
    <d v="1899-12-30T00:03:07"/>
    <d v="1899-12-30T00:00:00"/>
    <d v="1899-12-30T00:00:00"/>
    <d v="1899-12-30T00:15:22"/>
    <d v="1899-12-30T07:58:20"/>
  </r>
  <r>
    <x v="69"/>
    <n v="5"/>
    <x v="6"/>
    <n v="12"/>
    <n v="45"/>
    <n v="57"/>
    <d v="1899-12-31T18:30:40"/>
    <d v="1899-12-30T04:02:12"/>
    <d v="1899-12-30T00:00:00"/>
    <d v="1899-12-30T00:00:00"/>
    <d v="1899-12-30T00:00:00"/>
    <d v="1899-12-30T00:00:00"/>
    <d v="1899-12-30T00:00:00"/>
    <d v="1899-12-30T14:28:28"/>
    <d v="1899-12-30T00:00:00"/>
    <d v="1899-12-30T00:02:00"/>
    <n v="0"/>
    <e v="#DIV/0!"/>
    <m/>
    <m/>
    <m/>
    <m/>
    <m/>
    <d v="1899-12-31T18:31:24"/>
    <n v="2.4"/>
    <n v="9"/>
    <d v="1899-12-30T08:30:08"/>
    <d v="1899-12-30T00:48:26"/>
    <d v="1899-12-30T00:00:00"/>
    <d v="1899-12-30T00:00:00"/>
    <d v="1899-12-30T00:00:00"/>
    <d v="1899-12-30T00:00:00"/>
    <d v="1899-12-30T00:00:00"/>
    <d v="1899-12-30T02:53:42"/>
    <d v="1899-12-30T00:00:00"/>
    <d v="1899-12-30T00:00:24"/>
    <d v="1899-12-30T08:30:17"/>
  </r>
  <r>
    <x v="69"/>
    <n v="5"/>
    <x v="7"/>
    <n v="49"/>
    <n v="5"/>
    <n v="54"/>
    <d v="1899-12-30T06:01:44"/>
    <d v="1899-12-30T05:03:59"/>
    <d v="1899-12-30T00:00:00"/>
    <d v="1899-12-30T00:44:38"/>
    <d v="1899-12-30T00:00:00"/>
    <d v="1899-12-30T00:00:00"/>
    <d v="1899-12-30T00:13:06"/>
    <d v="1899-12-30T00:00:00"/>
    <d v="1899-12-30T00:00:00"/>
    <d v="1899-12-30T00:09:24"/>
    <n v="0"/>
    <d v="1899-12-30T00:07:39"/>
    <m/>
    <m/>
    <m/>
    <m/>
    <m/>
    <d v="1899-12-31T18:26:21"/>
    <n v="9.8000000000000007"/>
    <n v="1"/>
    <d v="1899-12-30T01:12:21"/>
    <d v="1899-12-30T01:00:48"/>
    <d v="1899-12-30T00:00:00"/>
    <d v="1899-12-30T00:08:56"/>
    <d v="1899-12-30T00:00:00"/>
    <d v="1899-12-30T00:00:00"/>
    <d v="1899-12-30T00:02:37"/>
    <d v="1899-12-30T00:00:00"/>
    <d v="1899-12-30T00:00:00"/>
    <d v="1899-12-30T00:01:53"/>
    <d v="1899-12-30T08:29:16"/>
  </r>
  <r>
    <x v="69"/>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70"/>
    <m/>
    <x v="1"/>
    <n v="38"/>
    <n v="4"/>
    <n v="42"/>
    <d v="1899-12-31T03:20:27"/>
    <d v="1899-12-30T00:00:00"/>
    <d v="1899-12-30T00:40:19"/>
    <d v="1899-12-30T00:03:10"/>
    <d v="1899-12-30T00:00:00"/>
    <d v="1899-12-30T00:45:56"/>
    <d v="1899-12-30T01:51:01"/>
    <d v="1899-12-30T00:00:00"/>
    <d v="1899-12-30T00:00:00"/>
    <d v="1899-12-30T00:25:10"/>
    <n v="0"/>
    <d v="1899-12-30T00:05:46"/>
    <m/>
    <m/>
    <m/>
    <m/>
    <m/>
    <d v="1899-12-31T08:45:01"/>
    <e v="#DIV/0!"/>
    <e v="#DIV/0!"/>
    <e v="#DIV/0!"/>
    <e v="#DIV/0!"/>
    <e v="#DIV/0!"/>
    <e v="#DIV/0!"/>
    <e v="#DIV/0!"/>
    <e v="#DIV/0!"/>
    <e v="#DIV/0!"/>
    <e v="#DIV/0!"/>
    <e v="#DIV/0!"/>
    <e v="#DIV/0!"/>
    <e v="#DIV/0!"/>
  </r>
  <r>
    <x v="70"/>
    <m/>
    <x v="11"/>
    <n v="103"/>
    <n v="8"/>
    <n v="111"/>
    <d v="1899-12-30T03:39:53"/>
    <d v="1899-12-30T02:56:59"/>
    <d v="1899-12-30T00:27:13"/>
    <d v="1899-12-30T00:08:21"/>
    <d v="1899-12-30T00:07:21"/>
    <d v="1899-12-30T00:00:00"/>
    <d v="1899-12-30T00:00:00"/>
    <d v="1899-12-30T00:00:00"/>
    <d v="1899-12-30T00:00:00"/>
    <d v="1899-12-30T00:25:31"/>
    <n v="0"/>
    <d v="1899-12-30T00:05:41"/>
    <m/>
    <m/>
    <m/>
    <m/>
    <m/>
    <d v="1899-12-31T02:47:37"/>
    <e v="#DIV/0!"/>
    <e v="#DIV/0!"/>
    <e v="#DIV/0!"/>
    <e v="#DIV/0!"/>
    <e v="#DIV/0!"/>
    <e v="#DIV/0!"/>
    <e v="#DIV/0!"/>
    <e v="#DIV/0!"/>
    <e v="#DIV/0!"/>
    <e v="#DIV/0!"/>
    <e v="#DIV/0!"/>
    <e v="#DIV/0!"/>
    <e v="#DIV/0!"/>
  </r>
  <r>
    <x v="70"/>
    <m/>
    <x v="5"/>
    <n v="84"/>
    <n v="17"/>
    <n v="101"/>
    <d v="1899-12-30T05:03:24"/>
    <d v="1899-12-30T04:00:12"/>
    <d v="1899-12-30T00:00:00"/>
    <d v="1899-12-30T00:39:45"/>
    <d v="1899-12-30T00:00:00"/>
    <d v="1899-12-30T00:23:28"/>
    <d v="1899-12-30T00:00:00"/>
    <d v="1899-12-30T00:00:00"/>
    <d v="1899-12-30T00:00:00"/>
    <d v="1899-12-30T00:38:29"/>
    <n v="0"/>
    <d v="1899-12-30T00:08:35"/>
    <m/>
    <m/>
    <m/>
    <m/>
    <m/>
    <d v="1899-12-31T10:01:38"/>
    <e v="#DIV/0!"/>
    <e v="#DIV/0!"/>
    <e v="#DIV/0!"/>
    <e v="#DIV/0!"/>
    <e v="#DIV/0!"/>
    <e v="#DIV/0!"/>
    <e v="#DIV/0!"/>
    <e v="#DIV/0!"/>
    <e v="#DIV/0!"/>
    <e v="#DIV/0!"/>
    <e v="#DIV/0!"/>
    <e v="#DIV/0!"/>
    <e v="#DIV/0!"/>
  </r>
  <r>
    <x v="70"/>
    <m/>
    <x v="9"/>
    <n v="120"/>
    <n v="15"/>
    <n v="135"/>
    <d v="1899-12-30T04:49:44"/>
    <d v="1899-12-30T03:52:51"/>
    <d v="1899-12-30T00:00:00"/>
    <d v="1899-12-30T00:31:24"/>
    <d v="1899-12-30T00:15:50"/>
    <d v="1899-12-30T00:00:00"/>
    <d v="1899-12-30T00:00:00"/>
    <d v="1899-12-30T00:09:39"/>
    <d v="1899-12-30T00:00:00"/>
    <d v="1899-12-30T00:34:06"/>
    <n v="0"/>
    <d v="1899-12-30T00:08:22"/>
    <m/>
    <m/>
    <m/>
    <m/>
    <m/>
    <d v="1899-12-31T09:10:39"/>
    <e v="#DIV/0!"/>
    <e v="#DIV/0!"/>
    <e v="#DIV/0!"/>
    <e v="#DIV/0!"/>
    <e v="#DIV/0!"/>
    <e v="#DIV/0!"/>
    <e v="#DIV/0!"/>
    <e v="#DIV/0!"/>
    <e v="#DIV/0!"/>
    <e v="#DIV/0!"/>
    <e v="#DIV/0!"/>
    <e v="#DIV/0!"/>
    <e v="#DIV/0!"/>
  </r>
  <r>
    <x v="70"/>
    <m/>
    <x v="10"/>
    <n v="48"/>
    <n v="9"/>
    <n v="57"/>
    <d v="1899-12-30T04:13:35"/>
    <d v="1899-12-30T03:55:35"/>
    <d v="1899-12-30T00:18:00"/>
    <d v="1899-12-30T00:00:00"/>
    <d v="1899-12-30T00:00:00"/>
    <d v="1899-12-30T00:00:00"/>
    <d v="1899-12-30T00:00:00"/>
    <d v="1899-12-30T00:00:00"/>
    <d v="1899-12-30T00:00:00"/>
    <d v="1899-12-30T00:33:28"/>
    <n v="0"/>
    <d v="1899-12-30T00:06:55"/>
    <m/>
    <m/>
    <m/>
    <m/>
    <m/>
    <d v="1899-12-31T09:59:11"/>
    <e v="#DIV/0!"/>
    <e v="#DIV/0!"/>
    <e v="#DIV/0!"/>
    <e v="#DIV/0!"/>
    <e v="#DIV/0!"/>
    <e v="#DIV/0!"/>
    <e v="#DIV/0!"/>
    <e v="#DIV/0!"/>
    <e v="#DIV/0!"/>
    <e v="#DIV/0!"/>
    <e v="#DIV/0!"/>
    <e v="#DIV/0!"/>
    <e v="#DIV/0!"/>
  </r>
  <r>
    <x v="70"/>
    <m/>
    <x v="13"/>
    <n v="101"/>
    <n v="17"/>
    <n v="118"/>
    <d v="1899-12-30T03:19:09"/>
    <d v="1899-12-30T03:00:26"/>
    <d v="1899-12-30T00:00:00"/>
    <d v="1899-12-30T00:18:43"/>
    <d v="1899-12-30T00:00:00"/>
    <d v="1899-12-30T00:00:00"/>
    <d v="1899-12-30T00:00:00"/>
    <d v="1899-12-30T00:00:00"/>
    <d v="1899-12-30T00:00:00"/>
    <d v="1899-12-30T00:34:22"/>
    <n v="0"/>
    <d v="1899-12-30T00:05:48"/>
    <m/>
    <m/>
    <m/>
    <m/>
    <m/>
    <d v="1899-12-31T03:24:03"/>
    <e v="#DIV/0!"/>
    <e v="#DIV/0!"/>
    <e v="#DIV/0!"/>
    <e v="#DIV/0!"/>
    <e v="#DIV/0!"/>
    <e v="#DIV/0!"/>
    <e v="#DIV/0!"/>
    <e v="#DIV/0!"/>
    <e v="#DIV/0!"/>
    <e v="#DIV/0!"/>
    <e v="#DIV/0!"/>
    <e v="#DIV/0!"/>
    <e v="#DIV/0!"/>
  </r>
  <r>
    <x v="70"/>
    <m/>
    <x v="6"/>
    <n v="21"/>
    <n v="33"/>
    <n v="54"/>
    <d v="1899-12-31T06:13:49"/>
    <d v="1899-12-30T04:06:23"/>
    <d v="1899-12-30T00:00:00"/>
    <d v="1899-12-30T00:30:58"/>
    <d v="1899-12-30T00:00:00"/>
    <d v="1899-12-30T00:00:00"/>
    <d v="1899-12-30T00:00:00"/>
    <d v="1899-12-30T01:36:29"/>
    <d v="1899-12-30T00:00:00"/>
    <d v="1899-12-30T00:02:31"/>
    <n v="0"/>
    <d v="1899-12-30T00:13:05"/>
    <m/>
    <m/>
    <m/>
    <m/>
    <m/>
    <d v="1899-12-31T09:50:59"/>
    <e v="#DIV/0!"/>
    <e v="#DIV/0!"/>
    <e v="#DIV/0!"/>
    <e v="#DIV/0!"/>
    <e v="#DIV/0!"/>
    <e v="#DIV/0!"/>
    <e v="#DIV/0!"/>
    <e v="#DIV/0!"/>
    <e v="#DIV/0!"/>
    <e v="#DIV/0!"/>
    <e v="#DIV/0!"/>
    <e v="#DIV/0!"/>
    <e v="#DIV/0!"/>
  </r>
  <r>
    <x v="70"/>
    <m/>
    <x v="7"/>
    <n v="60"/>
    <n v="5"/>
    <n v="65"/>
    <d v="1899-12-30T04:51:10"/>
    <d v="1899-12-30T04:04:57"/>
    <d v="1899-12-30T00:00:00"/>
    <d v="1899-12-30T00:19:00"/>
    <d v="1899-12-30T00:00:00"/>
    <d v="1899-12-30T00:00:00"/>
    <d v="1899-12-30T00:27:13"/>
    <d v="1899-12-30T00:00:00"/>
    <d v="1899-12-30T00:00:00"/>
    <d v="1899-12-30T00:09:57"/>
    <n v="0"/>
    <d v="1899-12-30T00:06:56"/>
    <m/>
    <m/>
    <m/>
    <m/>
    <m/>
    <d v="1899-12-31T10:04:48"/>
    <e v="#DIV/0!"/>
    <e v="#DIV/0!"/>
    <e v="#DIV/0!"/>
    <e v="#DIV/0!"/>
    <e v="#DIV/0!"/>
    <e v="#DIV/0!"/>
    <e v="#DIV/0!"/>
    <e v="#DIV/0!"/>
    <e v="#DIV/0!"/>
    <e v="#DIV/0!"/>
    <e v="#DIV/0!"/>
    <e v="#DIV/0!"/>
    <e v="#DIV/0!"/>
  </r>
  <r>
    <x v="70"/>
    <m/>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71"/>
    <n v="5"/>
    <x v="1"/>
    <n v="44"/>
    <n v="1"/>
    <n v="45"/>
    <d v="1899-12-31T09:37:44"/>
    <d v="1899-12-30T00:00:00"/>
    <d v="1899-12-30T00:00:00"/>
    <d v="1899-12-30T00:00:00"/>
    <d v="1899-12-30T00:00:00"/>
    <d v="1899-12-30T07:18:03"/>
    <d v="1899-12-30T02:19:41"/>
    <d v="1899-12-30T00:00:00"/>
    <d v="1899-12-30T00:00:00"/>
    <d v="1899-12-30T00:25:09"/>
    <n v="0"/>
    <d v="1899-12-30T00:05:27"/>
    <m/>
    <m/>
    <m/>
    <m/>
    <m/>
    <d v="1899-12-31T15:06:29"/>
    <n v="8.8000000000000007"/>
    <n v="0.2"/>
    <d v="1899-12-30T06:43:33"/>
    <d v="1899-12-30T00:00:00"/>
    <d v="1899-12-30T00:00:00"/>
    <d v="1899-12-30T00:00:00"/>
    <d v="1899-12-30T00:00:00"/>
    <d v="1899-12-30T01:27:37"/>
    <d v="1899-12-30T00:27:56"/>
    <d v="1899-12-30T00:00:00"/>
    <d v="1899-12-30T00:00:00"/>
    <d v="1899-12-30T00:05:02"/>
    <d v="1899-12-30T07:49:18"/>
  </r>
  <r>
    <x v="71"/>
    <n v="5"/>
    <x v="11"/>
    <n v="163"/>
    <n v="27"/>
    <n v="190"/>
    <d v="1899-12-30T06:46:48"/>
    <d v="1899-12-30T04:54:55"/>
    <d v="1899-12-30T01:27:50"/>
    <d v="1899-12-30T00:16:34"/>
    <d v="1899-12-30T00:07:29"/>
    <d v="1899-12-30T00:00:00"/>
    <d v="1899-12-30T00:00:00"/>
    <d v="1899-12-30T00:00:00"/>
    <d v="1899-12-30T00:00:00"/>
    <d v="1899-12-30T00:32:24"/>
    <n v="0"/>
    <d v="1899-12-30T00:05:24"/>
    <m/>
    <m/>
    <m/>
    <m/>
    <m/>
    <d v="1899-12-31T18:30:14"/>
    <n v="32.6"/>
    <n v="5.4"/>
    <d v="1899-12-30T01:21:22"/>
    <d v="1899-12-30T00:58:59"/>
    <d v="1899-12-30T00:17:34"/>
    <d v="1899-12-30T00:03:19"/>
    <d v="1899-12-30T00:01:30"/>
    <d v="1899-12-30T00:00:00"/>
    <d v="1899-12-30T00:00:00"/>
    <d v="1899-12-30T00:00:00"/>
    <d v="1899-12-30T00:00:00"/>
    <d v="1899-12-30T00:06:29"/>
    <d v="1899-12-30T08:30:03"/>
  </r>
  <r>
    <x v="71"/>
    <n v="5"/>
    <x v="5"/>
    <n v="65"/>
    <n v="27"/>
    <n v="92"/>
    <d v="1899-12-30T07:10:42"/>
    <d v="1899-12-30T05:01:58"/>
    <d v="1899-12-30T00:00:00"/>
    <d v="1899-12-30T00:32:15"/>
    <d v="1899-12-30T00:00:00"/>
    <d v="1899-12-30T01:36:29"/>
    <d v="1899-12-30T00:00:00"/>
    <d v="1899-12-30T00:00:00"/>
    <d v="1899-12-30T00:00:00"/>
    <d v="1899-12-30T00:26:30"/>
    <n v="0"/>
    <d v="1899-12-30T00:09:17"/>
    <m/>
    <m/>
    <m/>
    <m/>
    <m/>
    <d v="1899-12-31T19:05:14"/>
    <n v="13"/>
    <n v="5.4"/>
    <d v="1899-12-30T01:26:08"/>
    <d v="1899-12-30T01:00:24"/>
    <d v="1899-12-30T00:00:00"/>
    <d v="1899-12-30T00:06:27"/>
    <d v="1899-12-30T00:00:00"/>
    <d v="1899-12-30T00:19:18"/>
    <d v="1899-12-30T00:00:00"/>
    <d v="1899-12-30T00:00:00"/>
    <d v="1899-12-30T00:00:00"/>
    <d v="1899-12-30T00:05:18"/>
    <d v="1899-12-30T08:37:03"/>
  </r>
  <r>
    <x v="71"/>
    <n v="5"/>
    <x v="9"/>
    <n v="160"/>
    <n v="18"/>
    <n v="178"/>
    <d v="1899-12-30T05:20:24"/>
    <d v="1899-12-30T05:00:14"/>
    <d v="1899-12-30T00:00:00"/>
    <d v="1899-12-30T00:13:41"/>
    <d v="1899-12-30T00:00:00"/>
    <d v="1899-12-30T00:06:12"/>
    <d v="1899-12-30T00:00:00"/>
    <d v="1899-12-30T00:00:17"/>
    <d v="1899-12-30T00:00:00"/>
    <d v="1899-12-30T00:31:41"/>
    <n v="0"/>
    <d v="1899-12-30T00:08:18"/>
    <m/>
    <m/>
    <m/>
    <m/>
    <m/>
    <d v="1899-12-31T18:30:32"/>
    <n v="32"/>
    <n v="3.6"/>
    <d v="1899-12-30T01:04:05"/>
    <d v="1899-12-30T01:00:03"/>
    <d v="1899-12-30T00:00:00"/>
    <d v="1899-12-30T00:02:44"/>
    <d v="1899-12-30T00:00:00"/>
    <d v="1899-12-30T00:01:14"/>
    <d v="1899-12-30T00:00:00"/>
    <d v="1899-12-30T00:00:03"/>
    <d v="1899-12-30T00:00:00"/>
    <d v="1899-12-30T00:06:20"/>
    <d v="1899-12-30T08:30:06"/>
  </r>
  <r>
    <x v="71"/>
    <n v="4"/>
    <x v="10"/>
    <n v="89"/>
    <n v="9"/>
    <n v="98"/>
    <d v="1899-12-30T03:38:01"/>
    <d v="1899-12-30T02:52:39"/>
    <d v="1899-12-30T00:20:44"/>
    <d v="1899-12-30T00:00:00"/>
    <d v="1899-12-30T00:00:00"/>
    <d v="1899-12-30T00:22:02"/>
    <d v="1899-12-30T00:00:00"/>
    <d v="1899-12-30T00:00:00"/>
    <d v="1899-12-30T00:00:00"/>
    <d v="1899-12-30T00:56:20"/>
    <n v="1"/>
    <d v="1899-12-30T00:06:03"/>
    <m/>
    <m/>
    <m/>
    <m/>
    <m/>
    <d v="1899-12-31T05:35:14"/>
    <n v="22.25"/>
    <n v="2.25"/>
    <d v="1899-12-30T00:54:30"/>
    <d v="1899-12-30T00:43:10"/>
    <d v="1899-12-30T00:05:11"/>
    <d v="1899-12-30T00:00:00"/>
    <d v="1899-12-30T00:00:00"/>
    <d v="1899-12-30T00:05:31"/>
    <d v="1899-12-30T00:00:00"/>
    <d v="1899-12-30T00:00:00"/>
    <d v="1899-12-30T00:00:00"/>
    <d v="1899-12-30T00:14:05"/>
    <d v="1899-12-30T07:23:49"/>
  </r>
  <r>
    <x v="71"/>
    <n v="4"/>
    <x v="13"/>
    <n v="118"/>
    <n v="33"/>
    <n v="151"/>
    <d v="1899-12-30T04:35:46"/>
    <d v="1899-12-30T04:01:12"/>
    <d v="1899-12-30T00:00:00"/>
    <d v="1899-12-30T00:13:24"/>
    <d v="1899-12-30T00:00:00"/>
    <d v="1899-12-30T00:06:20"/>
    <d v="1899-12-30T00:04:36"/>
    <d v="1899-12-30T00:10:13"/>
    <d v="1899-12-30T00:00:00"/>
    <d v="1899-12-30T01:06:02"/>
    <n v="0"/>
    <d v="1899-12-30T00:05:29"/>
    <m/>
    <m/>
    <m/>
    <m/>
    <m/>
    <d v="1899-12-31T09:59:28"/>
    <n v="29.5"/>
    <n v="8.25"/>
    <d v="1899-12-30T01:08:57"/>
    <d v="1899-12-30T01:00:18"/>
    <d v="1899-12-30T00:00:00"/>
    <d v="1899-12-30T00:03:21"/>
    <d v="1899-12-30T00:00:00"/>
    <d v="1899-12-30T00:01:35"/>
    <d v="1899-12-30T00:01:09"/>
    <d v="1899-12-30T00:02:33"/>
    <d v="1899-12-30T00:00:00"/>
    <d v="1899-12-30T00:16:30"/>
    <d v="1899-12-30T08:29:52"/>
  </r>
  <r>
    <x v="71"/>
    <n v="4"/>
    <x v="6"/>
    <n v="14"/>
    <n v="47"/>
    <n v="61"/>
    <d v="1899-12-31T09:22:11"/>
    <d v="1899-12-30T04:02:12"/>
    <d v="1899-12-30T00:00:00"/>
    <d v="1899-12-30T00:00:00"/>
    <d v="1899-12-30T00:00:00"/>
    <d v="1899-12-30T00:00:00"/>
    <d v="1899-12-30T00:00:00"/>
    <d v="1899-12-30T05:19:58"/>
    <d v="1899-12-30T00:00:00"/>
    <d v="1899-12-30T00:01:47"/>
    <n v="0"/>
    <d v="1899-12-30T00:11:38"/>
    <m/>
    <m/>
    <m/>
    <m/>
    <m/>
    <d v="1899-12-31T10:23:05"/>
    <n v="3.5"/>
    <n v="11.75"/>
    <d v="1899-12-30T08:20:33"/>
    <d v="1899-12-30T01:00:33"/>
    <d v="1899-12-30T00:00:00"/>
    <d v="1899-12-30T00:00:00"/>
    <d v="1899-12-30T00:00:00"/>
    <d v="1899-12-30T00:00:00"/>
    <d v="1899-12-30T00:00:00"/>
    <d v="1899-12-30T01:19:59"/>
    <d v="1899-12-30T00:00:00"/>
    <d v="1899-12-30T00:00:27"/>
    <d v="1899-12-30T08:35:46"/>
  </r>
  <r>
    <x v="71"/>
    <n v="5"/>
    <x v="7"/>
    <n v="66"/>
    <n v="10"/>
    <n v="76"/>
    <d v="1899-12-30T12:54:26"/>
    <d v="1899-12-30T05:13:12"/>
    <d v="1899-12-30T00:01:26"/>
    <d v="1899-12-30T00:44:30"/>
    <d v="1899-12-30T00:25:38"/>
    <d v="1899-12-30T00:00:00"/>
    <d v="1899-12-30T00:00:00"/>
    <d v="1899-12-30T06:29:40"/>
    <d v="1899-12-30T00:00:00"/>
    <d v="1899-12-30T00:11:09"/>
    <n v="0"/>
    <d v="1899-12-30T00:08:55"/>
    <m/>
    <m/>
    <m/>
    <m/>
    <m/>
    <d v="1899-12-31T17:56:33"/>
    <n v="13.2"/>
    <n v="2"/>
    <d v="1899-12-30T02:34:53"/>
    <d v="1899-12-30T01:02:38"/>
    <d v="1899-12-30T00:00:17"/>
    <d v="1899-12-30T00:08:54"/>
    <d v="1899-12-30T00:05:08"/>
    <d v="1899-12-30T00:00:00"/>
    <d v="1899-12-30T00:00:00"/>
    <d v="1899-12-30T01:17:56"/>
    <d v="1899-12-30T00:00:00"/>
    <d v="1899-12-30T00:02:14"/>
    <d v="1899-12-30T08:23:19"/>
  </r>
  <r>
    <x v="71"/>
    <n v="0"/>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72"/>
    <m/>
    <x v="1"/>
    <n v="67"/>
    <n v="8"/>
    <n v="75"/>
    <d v="1899-12-31T05:43:52"/>
    <d v="1899-12-30T00:00:00"/>
    <d v="1899-12-30T00:02:44"/>
    <d v="1899-12-30T00:00:00"/>
    <d v="1899-12-30T00:00:00"/>
    <d v="1899-12-30T05:39:16"/>
    <d v="1899-12-30T00:01:52"/>
    <d v="1899-12-30T00:00:00"/>
    <d v="1899-12-30T00:00:00"/>
    <d v="1899-12-30T00:47:27"/>
    <n v="0"/>
    <d v="1899-12-30T00:06:12"/>
    <m/>
    <m/>
    <m/>
    <m/>
    <m/>
    <d v="1899-12-31T17:27:01"/>
    <e v="#DIV/0!"/>
    <e v="#DIV/0!"/>
    <e v="#DIV/0!"/>
    <e v="#DIV/0!"/>
    <e v="#DIV/0!"/>
    <e v="#DIV/0!"/>
    <e v="#DIV/0!"/>
    <e v="#DIV/0!"/>
    <e v="#DIV/0!"/>
    <e v="#DIV/0!"/>
    <e v="#DIV/0!"/>
    <e v="#DIV/0!"/>
    <e v="#DIV/0!"/>
  </r>
  <r>
    <x v="72"/>
    <m/>
    <x v="11"/>
    <n v="224"/>
    <n v="13"/>
    <n v="237"/>
    <d v="1899-12-30T06:28:31"/>
    <d v="1899-12-30T04:59:31"/>
    <d v="1899-12-30T00:14:59"/>
    <d v="1899-12-30T00:29:31"/>
    <d v="1899-12-30T00:00:00"/>
    <d v="1899-12-30T00:00:00"/>
    <d v="1899-12-30T00:44:30"/>
    <d v="1899-12-30T00:00:00"/>
    <d v="1899-12-30T00:00:00"/>
    <d v="1899-12-30T00:35:36"/>
    <n v="0"/>
    <d v="1899-12-30T00:04:46"/>
    <m/>
    <m/>
    <m/>
    <m/>
    <m/>
    <d v="1899-12-31T18:44:30"/>
    <e v="#DIV/0!"/>
    <e v="#DIV/0!"/>
    <e v="#DIV/0!"/>
    <e v="#DIV/0!"/>
    <e v="#DIV/0!"/>
    <e v="#DIV/0!"/>
    <e v="#DIV/0!"/>
    <e v="#DIV/0!"/>
    <e v="#DIV/0!"/>
    <e v="#DIV/0!"/>
    <e v="#DIV/0!"/>
    <e v="#DIV/0!"/>
    <e v="#DIV/0!"/>
  </r>
  <r>
    <x v="72"/>
    <m/>
    <x v="5"/>
    <n v="71"/>
    <n v="13"/>
    <n v="84"/>
    <d v="1899-12-30T02:29:37"/>
    <d v="1899-12-30T01:59:23"/>
    <d v="1899-12-30T00:00:00"/>
    <d v="1899-12-30T00:18:52"/>
    <d v="1899-12-30T00:00:00"/>
    <d v="1899-12-30T00:11:23"/>
    <d v="1899-12-30T00:00:00"/>
    <d v="1899-12-30T00:00:00"/>
    <d v="1899-12-30T00:00:00"/>
    <d v="1899-12-30T00:27:00"/>
    <n v="0"/>
    <d v="1899-12-30T00:07:23"/>
    <m/>
    <m/>
    <m/>
    <m/>
    <m/>
    <d v="1899-12-30T21:59:28"/>
    <e v="#DIV/0!"/>
    <e v="#DIV/0!"/>
    <e v="#DIV/0!"/>
    <e v="#DIV/0!"/>
    <e v="#DIV/0!"/>
    <e v="#DIV/0!"/>
    <e v="#DIV/0!"/>
    <e v="#DIV/0!"/>
    <e v="#DIV/0!"/>
    <e v="#DIV/0!"/>
    <e v="#DIV/0!"/>
    <e v="#DIV/0!"/>
    <e v="#DIV/0!"/>
  </r>
  <r>
    <x v="72"/>
    <m/>
    <x v="9"/>
    <n v="124"/>
    <n v="18"/>
    <n v="142"/>
    <d v="1899-12-30T05:40:51"/>
    <d v="1899-12-30T05:00:58"/>
    <d v="1899-12-30T00:00:00"/>
    <d v="1899-12-30T00:06:29"/>
    <d v="1899-12-30T00:00:00"/>
    <d v="1899-12-30T00:32:59"/>
    <d v="1899-12-30T00:00:00"/>
    <d v="1899-12-30T00:00:26"/>
    <d v="1899-12-30T00:00:00"/>
    <d v="1899-12-30T00:22:15"/>
    <n v="0"/>
    <d v="1899-12-30T00:08:06"/>
    <m/>
    <m/>
    <m/>
    <m/>
    <m/>
    <d v="1899-12-31T18:31:41"/>
    <e v="#DIV/0!"/>
    <e v="#DIV/0!"/>
    <e v="#DIV/0!"/>
    <e v="#DIV/0!"/>
    <e v="#DIV/0!"/>
    <e v="#DIV/0!"/>
    <e v="#DIV/0!"/>
    <e v="#DIV/0!"/>
    <e v="#DIV/0!"/>
    <e v="#DIV/0!"/>
    <e v="#DIV/0!"/>
    <e v="#DIV/0!"/>
    <e v="#DIV/0!"/>
  </r>
  <r>
    <x v="72"/>
    <m/>
    <x v="10"/>
    <n v="61"/>
    <n v="22"/>
    <n v="83"/>
    <d v="1899-12-30T10:02:47"/>
    <d v="1899-12-30T05:03:07"/>
    <d v="1899-12-30T00:34:08"/>
    <d v="1899-12-30T00:00:00"/>
    <d v="1899-12-30T00:00:00"/>
    <d v="1899-12-30T04:25:32"/>
    <d v="1899-12-30T00:00:00"/>
    <d v="1899-12-30T00:00:00"/>
    <d v="1899-12-30T00:00:00"/>
    <d v="1899-12-30T00:59:54"/>
    <n v="0"/>
    <d v="1899-12-30T00:07:16"/>
    <m/>
    <m/>
    <m/>
    <m/>
    <m/>
    <d v="1899-12-31T18:32:59"/>
    <e v="#DIV/0!"/>
    <e v="#DIV/0!"/>
    <e v="#DIV/0!"/>
    <e v="#DIV/0!"/>
    <e v="#DIV/0!"/>
    <e v="#DIV/0!"/>
    <e v="#DIV/0!"/>
    <e v="#DIV/0!"/>
    <e v="#DIV/0!"/>
    <e v="#DIV/0!"/>
    <e v="#DIV/0!"/>
    <e v="#DIV/0!"/>
    <e v="#DIV/0!"/>
  </r>
  <r>
    <x v="72"/>
    <m/>
    <x v="13"/>
    <n v="106"/>
    <n v="19"/>
    <n v="125"/>
    <d v="1899-12-30T05:45:53"/>
    <d v="1899-12-30T05:06:43"/>
    <d v="1899-12-30T00:00:00"/>
    <d v="1899-12-30T00:14:24"/>
    <d v="1899-12-30T00:00:00"/>
    <d v="1899-12-30T00:00:00"/>
    <d v="1899-12-30T00:24:46"/>
    <d v="1899-12-30T00:00:00"/>
    <d v="1899-12-30T00:00:00"/>
    <d v="1899-12-30T01:24:26"/>
    <n v="0"/>
    <d v="1899-12-30T00:05:24"/>
    <m/>
    <m/>
    <m/>
    <m/>
    <m/>
    <d v="1899-12-31T18:29:57"/>
    <e v="#DIV/0!"/>
    <e v="#DIV/0!"/>
    <e v="#DIV/0!"/>
    <e v="#DIV/0!"/>
    <e v="#DIV/0!"/>
    <e v="#DIV/0!"/>
    <e v="#DIV/0!"/>
    <e v="#DIV/0!"/>
    <e v="#DIV/0!"/>
    <e v="#DIV/0!"/>
    <e v="#DIV/0!"/>
    <e v="#DIV/0!"/>
    <e v="#DIV/0!"/>
  </r>
  <r>
    <x v="72"/>
    <m/>
    <x v="6"/>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72"/>
    <m/>
    <x v="7"/>
    <n v="9"/>
    <n v="56"/>
    <n v="65"/>
    <d v="1899-12-31T17:42:17"/>
    <d v="1899-12-30T05:03:59"/>
    <d v="1899-12-30T00:00:00"/>
    <d v="1899-12-30T00:00:00"/>
    <d v="1899-12-30T00:00:00"/>
    <d v="1899-12-30T00:00:00"/>
    <d v="1899-12-30T00:00:00"/>
    <d v="1899-12-30T12:38:18"/>
    <d v="1899-12-30T00:00:00"/>
    <d v="1899-12-30T00:01:35"/>
    <n v="0"/>
    <d v="1899-12-30T00:13:59"/>
    <m/>
    <m/>
    <m/>
    <m/>
    <m/>
    <d v="1899-12-31T18:31:24"/>
    <e v="#DIV/0!"/>
    <e v="#DIV/0!"/>
    <e v="#DIV/0!"/>
    <e v="#DIV/0!"/>
    <e v="#DIV/0!"/>
    <e v="#DIV/0!"/>
    <e v="#DIV/0!"/>
    <e v="#DIV/0!"/>
    <e v="#DIV/0!"/>
    <e v="#DIV/0!"/>
    <e v="#DIV/0!"/>
    <e v="#DIV/0!"/>
    <e v="#DIV/0!"/>
  </r>
  <r>
    <x v="72"/>
    <m/>
    <x v="8"/>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73"/>
    <m/>
    <x v="1"/>
    <n v="25"/>
    <n v="15"/>
    <n v="40"/>
    <d v="1899-12-31T03:54:52"/>
    <d v="1899-12-30T00:00:00"/>
    <d v="1899-12-30T00:00:00"/>
    <d v="1899-12-30T00:08:38"/>
    <d v="1899-12-30T00:00:00"/>
    <d v="1899-12-30T03:24:55"/>
    <d v="1899-12-30T00:21:19"/>
    <d v="1899-12-30T00:00:00"/>
    <d v="1899-12-30T00:00:00"/>
    <d v="1899-12-30T00:06:16"/>
    <n v="0"/>
    <d v="1899-12-30T00:05:13"/>
    <m/>
    <m/>
    <m/>
    <m/>
    <m/>
    <d v="1899-12-31T07:21:48"/>
    <e v="#DIV/0!"/>
    <e v="#DIV/0!"/>
    <e v="#DIV/0!"/>
    <e v="#DIV/0!"/>
    <e v="#DIV/0!"/>
    <e v="#DIV/0!"/>
    <e v="#DIV/0!"/>
    <e v="#DIV/0!"/>
    <e v="#DIV/0!"/>
    <e v="#DIV/0!"/>
    <e v="#DIV/0!"/>
    <e v="#DIV/0!"/>
    <e v="#DIV/0!"/>
  </r>
  <r>
    <x v="73"/>
    <m/>
    <x v="11"/>
    <n v="81"/>
    <n v="13"/>
    <n v="94"/>
    <d v="1899-12-30T05:32:30"/>
    <d v="1899-12-30T03:55:44"/>
    <d v="1899-12-30T01:06:06"/>
    <d v="1899-12-30T00:24:03"/>
    <d v="1899-12-30T00:02:10"/>
    <d v="1899-12-30T00:00:00"/>
    <d v="1899-12-30T00:04:28"/>
    <d v="1899-12-30T00:00:00"/>
    <d v="1899-12-30T00:00:00"/>
    <d v="1899-12-30T00:13:16"/>
    <n v="0"/>
    <d v="1899-12-30T00:05:42"/>
    <m/>
    <m/>
    <m/>
    <m/>
    <m/>
    <d v="1899-12-31T14:32:47"/>
    <e v="#DIV/0!"/>
    <e v="#DIV/0!"/>
    <e v="#DIV/0!"/>
    <e v="#DIV/0!"/>
    <e v="#DIV/0!"/>
    <e v="#DIV/0!"/>
    <e v="#DIV/0!"/>
    <e v="#DIV/0!"/>
    <e v="#DIV/0!"/>
    <e v="#DIV/0!"/>
    <e v="#DIV/0!"/>
    <e v="#DIV/0!"/>
    <e v="#DIV/0!"/>
  </r>
  <r>
    <x v="73"/>
    <m/>
    <x v="5"/>
    <n v="46"/>
    <n v="32"/>
    <n v="78"/>
    <d v="1899-12-30T06:24:29"/>
    <d v="1899-12-30T05:01:49"/>
    <d v="1899-12-30T00:00:00"/>
    <d v="1899-12-30T00:43:21"/>
    <d v="1899-12-30T00:06:20"/>
    <d v="1899-12-30T00:32:59"/>
    <d v="1899-12-30T00:00:00"/>
    <d v="1899-12-30T00:00:00"/>
    <d v="1899-12-30T00:00:00"/>
    <d v="1899-12-30T00:21:19"/>
    <n v="0"/>
    <d v="1899-12-30T00:09:02"/>
    <m/>
    <m/>
    <m/>
    <m/>
    <m/>
    <d v="1899-12-31T19:54:55"/>
    <e v="#DIV/0!"/>
    <e v="#DIV/0!"/>
    <e v="#DIV/0!"/>
    <e v="#DIV/0!"/>
    <e v="#DIV/0!"/>
    <e v="#DIV/0!"/>
    <e v="#DIV/0!"/>
    <e v="#DIV/0!"/>
    <e v="#DIV/0!"/>
    <e v="#DIV/0!"/>
    <e v="#DIV/0!"/>
    <e v="#DIV/0!"/>
    <e v="#DIV/0!"/>
  </r>
  <r>
    <x v="73"/>
    <m/>
    <x v="9"/>
    <n v="17"/>
    <n v="12"/>
    <n v="29"/>
    <d v="1899-12-30T02:22:42"/>
    <d v="1899-12-30T01:58:48"/>
    <d v="1899-12-30T00:00:00"/>
    <d v="1899-12-30T00:15:07"/>
    <d v="1899-12-30T00:00:00"/>
    <d v="1899-12-30T00:00:00"/>
    <d v="1899-12-30T00:08:47"/>
    <d v="1899-12-30T00:00:00"/>
    <d v="1899-12-30T00:00:00"/>
    <d v="1899-12-30T00:03:35"/>
    <n v="0"/>
    <d v="1899-12-30T00:10:10"/>
    <m/>
    <m/>
    <m/>
    <m/>
    <m/>
    <d v="1899-12-30T16:47:43"/>
    <e v="#DIV/0!"/>
    <e v="#DIV/0!"/>
    <e v="#DIV/0!"/>
    <e v="#DIV/0!"/>
    <e v="#DIV/0!"/>
    <e v="#DIV/0!"/>
    <e v="#DIV/0!"/>
    <e v="#DIV/0!"/>
    <e v="#DIV/0!"/>
    <e v="#DIV/0!"/>
    <e v="#DIV/0!"/>
    <e v="#DIV/0!"/>
    <e v="#DIV/0!"/>
  </r>
  <r>
    <x v="73"/>
    <m/>
    <x v="10"/>
    <n v="81"/>
    <n v="11"/>
    <n v="92"/>
    <d v="1899-12-30T06:18:26"/>
    <d v="1899-12-30T05:01:49"/>
    <d v="1899-12-30T01:03:30"/>
    <d v="1899-12-30T00:00:00"/>
    <d v="1899-12-30T00:00:00"/>
    <d v="1899-12-30T00:13:06"/>
    <d v="1899-12-30T00:00:00"/>
    <d v="1899-12-30T00:00:00"/>
    <d v="1899-12-30T00:00:00"/>
    <d v="1899-12-30T00:32:06"/>
    <n v="0"/>
    <d v="1899-12-30T00:06:13"/>
    <m/>
    <m/>
    <m/>
    <m/>
    <m/>
    <d v="1899-12-31T18:31:23"/>
    <e v="#DIV/0!"/>
    <e v="#DIV/0!"/>
    <e v="#DIV/0!"/>
    <e v="#DIV/0!"/>
    <e v="#DIV/0!"/>
    <e v="#DIV/0!"/>
    <e v="#DIV/0!"/>
    <e v="#DIV/0!"/>
    <e v="#DIV/0!"/>
    <e v="#DIV/0!"/>
    <e v="#DIV/0!"/>
    <e v="#DIV/0!"/>
    <e v="#DIV/0!"/>
  </r>
  <r>
    <x v="73"/>
    <m/>
    <x v="13"/>
    <n v="132"/>
    <n v="42"/>
    <n v="174"/>
    <d v="1899-12-30T04:49:09"/>
    <d v="1899-12-30T04:00:29"/>
    <d v="1899-12-30T00:00:00"/>
    <d v="1899-12-30T00:16:16"/>
    <d v="1899-12-30T00:00:00"/>
    <d v="1899-12-30T00:32:24"/>
    <d v="1899-12-30T00:00:00"/>
    <d v="1899-12-30T00:00:00"/>
    <d v="1899-12-30T00:00:00"/>
    <d v="1899-12-30T01:30:36"/>
    <n v="0"/>
    <d v="1899-12-30T00:05:11"/>
    <m/>
    <m/>
    <m/>
    <m/>
    <m/>
    <d v="1899-12-31T10:01:03"/>
    <e v="#DIV/0!"/>
    <e v="#DIV/0!"/>
    <e v="#DIV/0!"/>
    <e v="#DIV/0!"/>
    <e v="#DIV/0!"/>
    <e v="#DIV/0!"/>
    <e v="#DIV/0!"/>
    <e v="#DIV/0!"/>
    <e v="#DIV/0!"/>
    <e v="#DIV/0!"/>
    <e v="#DIV/0!"/>
    <e v="#DIV/0!"/>
    <e v="#DIV/0!"/>
  </r>
  <r>
    <x v="73"/>
    <m/>
    <x v="6"/>
    <n v="15"/>
    <n v="58"/>
    <n v="73"/>
    <d v="1899-12-31T17:03:50"/>
    <d v="1899-12-30T05:06:17"/>
    <d v="1899-12-30T00:00:00"/>
    <d v="1899-12-30T00:12:32"/>
    <d v="1899-12-30T00:00:00"/>
    <d v="1899-12-30T00:00:00"/>
    <d v="1899-12-30T00:00:00"/>
    <d v="1899-12-30T11:45:01"/>
    <d v="1899-12-30T00:00:00"/>
    <d v="1899-12-30T00:02:21"/>
    <n v="0"/>
    <d v="1899-12-30T00:12:32"/>
    <m/>
    <m/>
    <m/>
    <m/>
    <m/>
    <d v="1899-12-31T18:31:06"/>
    <e v="#DIV/0!"/>
    <e v="#DIV/0!"/>
    <e v="#DIV/0!"/>
    <e v="#DIV/0!"/>
    <e v="#DIV/0!"/>
    <e v="#DIV/0!"/>
    <e v="#DIV/0!"/>
    <e v="#DIV/0!"/>
    <e v="#DIV/0!"/>
    <e v="#DIV/0!"/>
    <e v="#DIV/0!"/>
    <e v="#DIV/0!"/>
    <e v="#DIV/0!"/>
  </r>
  <r>
    <x v="73"/>
    <m/>
    <x v="7"/>
    <n v="128"/>
    <n v="9"/>
    <n v="137"/>
    <d v="1899-12-30T06:23:11"/>
    <d v="1899-12-30T05:02:41"/>
    <d v="1899-12-30T00:00:00"/>
    <d v="1899-12-30T00:30:40"/>
    <d v="1899-12-30T00:00:00"/>
    <d v="1899-12-30T00:49:49"/>
    <d v="1899-12-30T00:00:00"/>
    <d v="1899-12-30T00:00:00"/>
    <d v="1899-12-30T00:00:00"/>
    <d v="1899-12-30T01:14:46"/>
    <n v="0"/>
    <d v="1899-12-30T00:07:37"/>
    <m/>
    <m/>
    <m/>
    <m/>
    <m/>
    <d v="1899-12-31T19:06:58"/>
    <e v="#DIV/0!"/>
    <e v="#DIV/0!"/>
    <e v="#DIV/0!"/>
    <e v="#DIV/0!"/>
    <e v="#DIV/0!"/>
    <e v="#DIV/0!"/>
    <e v="#DIV/0!"/>
    <e v="#DIV/0!"/>
    <e v="#DIV/0!"/>
    <e v="#DIV/0!"/>
    <e v="#DIV/0!"/>
    <e v="#DIV/0!"/>
    <e v="#DIV/0!"/>
  </r>
  <r>
    <x v="73"/>
    <m/>
    <x v="8"/>
    <n v="101"/>
    <n v="31"/>
    <n v="132"/>
    <d v="1899-12-30T05:25:18"/>
    <d v="1899-12-30T04:02:04"/>
    <d v="1899-12-30T00:00:00"/>
    <d v="1899-12-30T00:47:23"/>
    <d v="1899-12-30T00:00:00"/>
    <d v="1899-12-30T00:02:10"/>
    <d v="1899-12-30T00:33:42"/>
    <d v="1899-12-30T00:00:00"/>
    <d v="1899-12-30T00:00:00"/>
    <d v="1899-12-30T00:24:47"/>
    <n v="0"/>
    <d v="1899-12-30T00:06:44"/>
    <m/>
    <m/>
    <m/>
    <m/>
    <m/>
    <d v="1899-12-31T10:01:03"/>
    <e v="#DIV/0!"/>
    <e v="#DIV/0!"/>
    <e v="#DIV/0!"/>
    <e v="#DIV/0!"/>
    <e v="#DIV/0!"/>
    <e v="#DIV/0!"/>
    <e v="#DIV/0!"/>
    <e v="#DIV/0!"/>
    <e v="#DIV/0!"/>
    <e v="#DIV/0!"/>
    <e v="#DIV/0!"/>
    <e v="#DIV/0!"/>
    <e v="#DIV/0!"/>
  </r>
  <r>
    <x v="74"/>
    <m/>
    <x v="14"/>
    <n v="81"/>
    <n v="9"/>
    <n v="90"/>
    <d v="1899-12-30T06:37:18"/>
    <d v="1899-12-30T05:42:35"/>
    <d v="1899-12-30T00:42:12"/>
    <d v="1899-12-30T00:00:00"/>
    <d v="1899-12-30T00:00:00"/>
    <d v="1899-12-30T00:12:23"/>
    <d v="1899-12-30T00:00:00"/>
    <d v="1899-12-30T00:00:00"/>
    <d v="1899-12-30T00:00:00"/>
    <d v="1899-12-30T05:00:06"/>
    <n v="1"/>
    <d v="1899-12-30T00:07:38"/>
    <m/>
    <m/>
    <m/>
    <m/>
    <m/>
    <d v="1899-12-31T14:24:26"/>
    <e v="#DIV/0!"/>
    <e v="#DIV/0!"/>
    <e v="#DIV/0!"/>
    <e v="#DIV/0!"/>
    <e v="#DIV/0!"/>
    <e v="#DIV/0!"/>
    <e v="#DIV/0!"/>
    <e v="#DIV/0!"/>
    <e v="#DIV/0!"/>
    <e v="#DIV/0!"/>
    <e v="#DIV/0!"/>
    <e v="#DIV/0!"/>
    <e v="#DIV/0!"/>
  </r>
  <r>
    <x v="74"/>
    <m/>
    <x v="1"/>
    <n v="18"/>
    <n v="6"/>
    <n v="24"/>
    <d v="1899-12-30T21:45:13"/>
    <d v="1899-12-30T00:54:17"/>
    <d v="1899-12-30T00:00:00"/>
    <d v="1899-12-30T00:00:00"/>
    <d v="1899-12-30T00:00:00"/>
    <d v="1899-12-30T20:50:56"/>
    <d v="1899-12-30T00:00:00"/>
    <d v="1899-12-30T00:00:00"/>
    <d v="1899-12-30T00:00:00"/>
    <d v="1899-12-30T00:06:47"/>
    <n v="0"/>
    <d v="1899-12-30T00:06:22"/>
    <m/>
    <m/>
    <m/>
    <m/>
    <m/>
    <d v="1899-12-30T23:56:50"/>
    <e v="#DIV/0!"/>
    <e v="#DIV/0!"/>
    <e v="#DIV/0!"/>
    <e v="#DIV/0!"/>
    <e v="#DIV/0!"/>
    <e v="#DIV/0!"/>
    <e v="#DIV/0!"/>
    <e v="#DIV/0!"/>
    <e v="#DIV/0!"/>
    <e v="#DIV/0!"/>
    <e v="#DIV/0!"/>
    <e v="#DIV/0!"/>
    <e v="#DIV/0!"/>
  </r>
  <r>
    <x v="74"/>
    <m/>
    <x v="11"/>
    <n v="61"/>
    <n v="10"/>
    <n v="71"/>
    <d v="1899-12-30T02:30:03"/>
    <d v="1899-12-30T01:55:03"/>
    <d v="1899-12-30T00:26:47"/>
    <d v="1899-12-30T00:00:00"/>
    <d v="1899-12-30T00:00:00"/>
    <d v="1899-12-30T00:03:27"/>
    <d v="1899-12-30T00:04:45"/>
    <d v="1899-12-30T00:00:00"/>
    <d v="1899-12-30T00:00:00"/>
    <d v="1899-12-30T00:09:31"/>
    <n v="0"/>
    <d v="1899-12-30T00:05:41"/>
    <m/>
    <m/>
    <m/>
    <m/>
    <m/>
    <d v="1899-12-30T18:33:33"/>
    <e v="#DIV/0!"/>
    <e v="#DIV/0!"/>
    <e v="#DIV/0!"/>
    <e v="#DIV/0!"/>
    <e v="#DIV/0!"/>
    <e v="#DIV/0!"/>
    <e v="#DIV/0!"/>
    <e v="#DIV/0!"/>
    <e v="#DIV/0!"/>
    <e v="#DIV/0!"/>
    <e v="#DIV/0!"/>
    <e v="#DIV/0!"/>
    <e v="#DIV/0!"/>
  </r>
  <r>
    <x v="74"/>
    <m/>
    <x v="5"/>
    <n v="85"/>
    <n v="8"/>
    <n v="93"/>
    <d v="1899-12-30T06:15:24"/>
    <d v="1899-12-30T04:58:57"/>
    <d v="1899-12-30T00:00:00"/>
    <d v="1899-12-30T00:44:30"/>
    <d v="1899-12-30T00:00:00"/>
    <d v="1899-12-30T00:31:58"/>
    <d v="1899-12-30T00:00:00"/>
    <d v="1899-12-30T00:00:00"/>
    <d v="1899-12-30T00:00:00"/>
    <d v="1899-12-30T00:42:01"/>
    <n v="0"/>
    <d v="1899-12-30T00:08:58"/>
    <m/>
    <m/>
    <m/>
    <m/>
    <m/>
    <d v="1899-12-31T18:29:31"/>
    <e v="#DIV/0!"/>
    <e v="#DIV/0!"/>
    <e v="#DIV/0!"/>
    <e v="#DIV/0!"/>
    <e v="#DIV/0!"/>
    <e v="#DIV/0!"/>
    <e v="#DIV/0!"/>
    <e v="#DIV/0!"/>
    <e v="#DIV/0!"/>
    <e v="#DIV/0!"/>
    <e v="#DIV/0!"/>
    <e v="#DIV/0!"/>
    <e v="#DIV/0!"/>
  </r>
  <r>
    <x v="74"/>
    <m/>
    <x v="9"/>
    <n v="69"/>
    <n v="12"/>
    <n v="81"/>
    <d v="1899-12-30T06:45:48"/>
    <d v="1899-12-30T05:01:15"/>
    <d v="1899-12-30T00:00:00"/>
    <d v="1899-12-30T00:15:50"/>
    <d v="1899-12-30T00:07:12"/>
    <d v="1899-12-30T00:00:00"/>
    <d v="1899-12-30T01:21:30"/>
    <d v="1899-12-30T00:00:00"/>
    <d v="1899-12-30T00:00:00"/>
    <d v="1899-12-30T00:13:38"/>
    <n v="0"/>
    <d v="1899-12-30T00:09:23"/>
    <m/>
    <m/>
    <m/>
    <m/>
    <m/>
    <d v="1899-12-31T18:13:32"/>
    <e v="#DIV/0!"/>
    <e v="#DIV/0!"/>
    <e v="#DIV/0!"/>
    <e v="#DIV/0!"/>
    <e v="#DIV/0!"/>
    <e v="#DIV/0!"/>
    <e v="#DIV/0!"/>
    <e v="#DIV/0!"/>
    <e v="#DIV/0!"/>
    <e v="#DIV/0!"/>
    <e v="#DIV/0!"/>
    <e v="#DIV/0!"/>
    <e v="#DIV/0!"/>
  </r>
  <r>
    <x v="74"/>
    <m/>
    <x v="10"/>
    <n v="37"/>
    <n v="32"/>
    <n v="69"/>
    <d v="1899-12-30T05:56:33"/>
    <d v="1899-12-30T03:56:10"/>
    <d v="1899-12-30T01:28:25"/>
    <d v="1899-12-30T00:00:00"/>
    <d v="1899-12-30T00:00:00"/>
    <d v="1899-12-30T00:31:58"/>
    <d v="1899-12-30T00:00:00"/>
    <d v="1899-12-30T00:00:00"/>
    <d v="1899-12-30T00:00:00"/>
    <d v="1899-12-30T00:36:30"/>
    <n v="0"/>
    <d v="1899-12-30T00:04:00"/>
    <m/>
    <m/>
    <m/>
    <m/>
    <m/>
    <d v="1899-12-31T10:01:03"/>
    <e v="#DIV/0!"/>
    <e v="#DIV/0!"/>
    <e v="#DIV/0!"/>
    <e v="#DIV/0!"/>
    <e v="#DIV/0!"/>
    <e v="#DIV/0!"/>
    <e v="#DIV/0!"/>
    <e v="#DIV/0!"/>
    <e v="#DIV/0!"/>
    <e v="#DIV/0!"/>
    <e v="#DIV/0!"/>
    <e v="#DIV/0!"/>
    <e v="#DIV/0!"/>
  </r>
  <r>
    <x v="74"/>
    <m/>
    <x v="13"/>
    <n v="105"/>
    <n v="32"/>
    <n v="137"/>
    <d v="1899-12-30T04:52:28"/>
    <d v="1899-12-30T04:00:55"/>
    <d v="1899-12-30T00:00:00"/>
    <d v="1899-12-30T00:30:23"/>
    <d v="1899-12-30T00:00:00"/>
    <d v="1899-12-30T00:21:10"/>
    <d v="1899-12-30T00:00:00"/>
    <d v="1899-12-30T00:00:00"/>
    <d v="1899-12-30T00:00:00"/>
    <d v="1899-12-30T00:50:43"/>
    <n v="0"/>
    <d v="1899-12-30T00:05:54"/>
    <m/>
    <m/>
    <m/>
    <m/>
    <m/>
    <d v="1899-12-31T09:56:35"/>
    <e v="#DIV/0!"/>
    <e v="#DIV/0!"/>
    <e v="#DIV/0!"/>
    <e v="#DIV/0!"/>
    <e v="#DIV/0!"/>
    <e v="#DIV/0!"/>
    <e v="#DIV/0!"/>
    <e v="#DIV/0!"/>
    <e v="#DIV/0!"/>
    <e v="#DIV/0!"/>
    <e v="#DIV/0!"/>
    <e v="#DIV/0!"/>
    <e v="#DIV/0!"/>
  </r>
  <r>
    <x v="74"/>
    <m/>
    <x v="6"/>
    <n v="8"/>
    <n v="39"/>
    <n v="47"/>
    <d v="1899-12-31T07:46:08"/>
    <d v="1899-12-30T06:29:57"/>
    <d v="1899-12-30T00:00:00"/>
    <d v="1899-12-30T00:12:49"/>
    <d v="1899-12-30T00:00:00"/>
    <d v="1899-12-30T00:00:00"/>
    <d v="1899-12-30T00:00:00"/>
    <d v="1899-12-30T01:03:22"/>
    <d v="1899-12-30T00:00:00"/>
    <d v="1899-12-30T00:13:10"/>
    <n v="0"/>
    <d v="1899-12-30T00:15:48"/>
    <m/>
    <m/>
    <m/>
    <m/>
    <m/>
    <d v="1899-12-31T10:09:59"/>
    <e v="#DIV/0!"/>
    <e v="#DIV/0!"/>
    <e v="#DIV/0!"/>
    <e v="#DIV/0!"/>
    <e v="#DIV/0!"/>
    <e v="#DIV/0!"/>
    <e v="#DIV/0!"/>
    <e v="#DIV/0!"/>
    <e v="#DIV/0!"/>
    <e v="#DIV/0!"/>
    <e v="#DIV/0!"/>
    <e v="#DIV/0!"/>
    <e v="#DIV/0!"/>
  </r>
  <r>
    <x v="74"/>
    <m/>
    <x v="7"/>
    <n v="99"/>
    <n v="19"/>
    <n v="118"/>
    <d v="1899-12-30T13:59:23"/>
    <d v="1899-12-30T04:02:38"/>
    <d v="1899-12-30T00:01:09"/>
    <d v="1899-12-30T00:26:56"/>
    <d v="1899-12-30T00:00:00"/>
    <d v="1899-12-30T00:57:36"/>
    <d v="1899-12-30T00:13:15"/>
    <d v="1899-12-30T08:17:48"/>
    <d v="1899-12-30T00:00:00"/>
    <d v="1899-12-30T01:18:20"/>
    <n v="0"/>
    <d v="1899-12-30T00:06:51"/>
    <m/>
    <m/>
    <m/>
    <m/>
    <m/>
    <d v="1899-12-31T18:35:08"/>
    <e v="#DIV/0!"/>
    <e v="#DIV/0!"/>
    <e v="#DIV/0!"/>
    <e v="#DIV/0!"/>
    <e v="#DIV/0!"/>
    <e v="#DIV/0!"/>
    <e v="#DIV/0!"/>
    <e v="#DIV/0!"/>
    <e v="#DIV/0!"/>
    <e v="#DIV/0!"/>
    <e v="#DIV/0!"/>
    <e v="#DIV/0!"/>
    <e v="#DIV/0!"/>
  </r>
  <r>
    <x v="74"/>
    <m/>
    <x v="8"/>
    <n v="147"/>
    <n v="20"/>
    <n v="167"/>
    <d v="1899-12-30T06:28:05"/>
    <d v="1899-12-30T05:10:44"/>
    <d v="1899-12-30T00:16:36"/>
    <d v="1899-12-30T01:26:24"/>
    <d v="1899-12-30T00:00:00"/>
    <d v="1899-12-30T00:05:26"/>
    <d v="1899-12-30T00:16:47"/>
    <d v="1899-12-30T00:06:25"/>
    <d v="1899-12-30T00:00:00"/>
    <d v="1899-12-30T00:28:10"/>
    <n v="0"/>
    <d v="1899-12-30T00:07:17"/>
    <m/>
    <m/>
    <m/>
    <m/>
    <m/>
    <d v="1899-12-31T18:37:35"/>
    <e v="#DIV/0!"/>
    <e v="#DIV/0!"/>
    <e v="#DIV/0!"/>
    <e v="#DIV/0!"/>
    <e v="#DIV/0!"/>
    <e v="#DIV/0!"/>
    <e v="#DIV/0!"/>
    <e v="#DIV/0!"/>
    <e v="#DIV/0!"/>
    <e v="#DIV/0!"/>
    <e v="#DIV/0!"/>
    <e v="#DIV/0!"/>
    <e v="#DIV/0!"/>
  </r>
  <r>
    <x v="75"/>
    <m/>
    <x v="14"/>
    <n v="71"/>
    <n v="28"/>
    <n v="99"/>
    <d v="1899-12-30T08:14:30"/>
    <d v="1899-12-30T06:15:07"/>
    <d v="1899-12-30T01:59:23"/>
    <d v="1899-12-30T00:00:00"/>
    <d v="1899-12-30T00:00:00"/>
    <d v="1899-12-30T00:00:00"/>
    <d v="1899-12-30T00:00:00"/>
    <d v="1899-12-30T00:00:00"/>
    <d v="1899-12-30T00:00:00"/>
    <d v="1899-12-30T06:42:16"/>
    <n v="1"/>
    <d v="1899-12-30T00:08:03"/>
    <m/>
    <m/>
    <m/>
    <m/>
    <m/>
    <d v="1899-12-31T17:49:29"/>
    <e v="#DIV/0!"/>
    <e v="#DIV/0!"/>
    <e v="#DIV/0!"/>
    <e v="#DIV/0!"/>
    <e v="#DIV/0!"/>
    <e v="#DIV/0!"/>
    <e v="#DIV/0!"/>
    <e v="#DIV/0!"/>
    <e v="#DIV/0!"/>
    <e v="#DIV/0!"/>
    <e v="#DIV/0!"/>
    <e v="#DIV/0!"/>
    <e v="#DIV/0!"/>
  </r>
  <r>
    <x v="75"/>
    <m/>
    <x v="1"/>
    <n v="17"/>
    <n v="1"/>
    <n v="18"/>
    <d v="1899-12-31T05:56:50"/>
    <d v="1899-12-30T01:01:47"/>
    <d v="1899-12-30T00:00:00"/>
    <d v="1899-12-30T00:00:00"/>
    <d v="1899-12-30T00:00:00"/>
    <d v="1899-12-30T04:55:03"/>
    <d v="1899-12-30T00:00:00"/>
    <d v="1899-12-30T00:00:00"/>
    <d v="1899-12-30T00:00:00"/>
    <d v="1899-12-30T00:01:15"/>
    <n v="0"/>
    <d v="1899-12-30T00:05:35"/>
    <m/>
    <m/>
    <m/>
    <m/>
    <m/>
    <d v="1899-12-31T07:37:12"/>
    <e v="#DIV/0!"/>
    <e v="#DIV/0!"/>
    <e v="#DIV/0!"/>
    <e v="#DIV/0!"/>
    <e v="#DIV/0!"/>
    <e v="#DIV/0!"/>
    <e v="#DIV/0!"/>
    <e v="#DIV/0!"/>
    <e v="#DIV/0!"/>
    <e v="#DIV/0!"/>
    <e v="#DIV/0!"/>
    <e v="#DIV/0!"/>
    <e v="#DIV/0!"/>
  </r>
  <r>
    <x v="75"/>
    <m/>
    <x v="11"/>
    <n v="55"/>
    <n v="4"/>
    <n v="59"/>
    <d v="1899-12-30T02:05:43"/>
    <d v="1899-12-30T01:39:04"/>
    <d v="1899-12-30T00:18:35"/>
    <d v="1899-12-30T00:00:00"/>
    <d v="1899-12-30T00:00:00"/>
    <d v="1899-12-30T00:00:00"/>
    <d v="1899-12-30T00:08:04"/>
    <d v="1899-12-30T00:00:00"/>
    <d v="1899-12-30T00:00:00"/>
    <d v="1899-12-30T00:06:49"/>
    <n v="0"/>
    <d v="1899-12-30T00:04:06"/>
    <m/>
    <m/>
    <m/>
    <m/>
    <m/>
    <d v="1899-12-30T15:32:24"/>
    <e v="#DIV/0!"/>
    <e v="#DIV/0!"/>
    <e v="#DIV/0!"/>
    <e v="#DIV/0!"/>
    <e v="#DIV/0!"/>
    <e v="#DIV/0!"/>
    <e v="#DIV/0!"/>
    <e v="#DIV/0!"/>
    <e v="#DIV/0!"/>
    <e v="#DIV/0!"/>
    <e v="#DIV/0!"/>
    <e v="#DIV/0!"/>
    <e v="#DIV/0!"/>
  </r>
  <r>
    <x v="75"/>
    <m/>
    <x v="5"/>
    <n v="27"/>
    <n v="40"/>
    <n v="67"/>
    <d v="1899-12-30T09:44:38"/>
    <d v="1899-12-30T05:06:43"/>
    <d v="1899-12-30T00:12:32"/>
    <d v="1899-12-30T00:37:35"/>
    <d v="1899-12-30T00:00:00"/>
    <d v="1899-12-30T03:47:48"/>
    <d v="1899-12-30T00:00:00"/>
    <d v="1899-12-30T00:00:00"/>
    <d v="1899-12-30T00:00:00"/>
    <d v="1899-12-30T00:15:10"/>
    <n v="0"/>
    <d v="1899-12-30T00:06:50"/>
    <m/>
    <m/>
    <m/>
    <m/>
    <m/>
    <d v="1899-12-31T20:54:40"/>
    <e v="#DIV/0!"/>
    <e v="#DIV/0!"/>
    <e v="#DIV/0!"/>
    <e v="#DIV/0!"/>
    <e v="#DIV/0!"/>
    <e v="#DIV/0!"/>
    <e v="#DIV/0!"/>
    <e v="#DIV/0!"/>
    <e v="#DIV/0!"/>
    <e v="#DIV/0!"/>
    <e v="#DIV/0!"/>
    <e v="#DIV/0!"/>
    <e v="#DIV/0!"/>
  </r>
  <r>
    <x v="75"/>
    <m/>
    <x v="9"/>
    <n v="109"/>
    <n v="13"/>
    <n v="122"/>
    <d v="1899-12-30T06:04:02"/>
    <d v="1899-12-30T05:01:24"/>
    <d v="1899-12-30T00:00:00"/>
    <d v="1899-12-30T00:17:08"/>
    <d v="1899-12-30T00:00:00"/>
    <d v="1899-12-30T00:35:08"/>
    <d v="1899-12-30T00:10:22"/>
    <d v="1899-12-30T00:00:00"/>
    <d v="1899-12-30T00:00:00"/>
    <d v="1899-12-30T00:22:23"/>
    <n v="0"/>
    <d v="1899-12-30T00:10:03"/>
    <m/>
    <m/>
    <m/>
    <m/>
    <m/>
    <d v="1899-12-31T18:55:00"/>
    <e v="#DIV/0!"/>
    <e v="#DIV/0!"/>
    <e v="#DIV/0!"/>
    <e v="#DIV/0!"/>
    <e v="#DIV/0!"/>
    <e v="#DIV/0!"/>
    <e v="#DIV/0!"/>
    <e v="#DIV/0!"/>
    <e v="#DIV/0!"/>
    <e v="#DIV/0!"/>
    <e v="#DIV/0!"/>
    <e v="#DIV/0!"/>
    <e v="#DIV/0!"/>
  </r>
  <r>
    <x v="75"/>
    <m/>
    <x v="10"/>
    <n v="63"/>
    <n v="13"/>
    <n v="76"/>
    <d v="1899-12-30T07:19:12"/>
    <d v="1899-12-30T04:58:13"/>
    <d v="1899-12-30T00:43:55"/>
    <d v="1899-12-30T00:00:00"/>
    <d v="1899-12-30T00:00:00"/>
    <d v="1899-12-30T01:37:03"/>
    <d v="1899-12-30T00:00:00"/>
    <d v="1899-12-30T00:00:00"/>
    <d v="1899-12-30T00:00:00"/>
    <d v="1899-12-30T00:40:06"/>
    <n v="0"/>
    <d v="1899-12-30T00:06:31"/>
    <m/>
    <m/>
    <m/>
    <m/>
    <m/>
    <d v="1899-12-31T18:00:35"/>
    <e v="#DIV/0!"/>
    <e v="#DIV/0!"/>
    <e v="#DIV/0!"/>
    <e v="#DIV/0!"/>
    <e v="#DIV/0!"/>
    <e v="#DIV/0!"/>
    <e v="#DIV/0!"/>
    <e v="#DIV/0!"/>
    <e v="#DIV/0!"/>
    <e v="#DIV/0!"/>
    <e v="#DIV/0!"/>
    <e v="#DIV/0!"/>
    <e v="#DIV/0!"/>
  </r>
  <r>
    <x v="75"/>
    <m/>
    <x v="13"/>
    <n v="82"/>
    <n v="46"/>
    <n v="128"/>
    <d v="1899-12-30T05:53:23"/>
    <d v="1899-12-30T05:01:24"/>
    <d v="1899-12-30T00:00:00"/>
    <d v="1899-12-30T00:41:11"/>
    <d v="1899-12-30T00:00:00"/>
    <d v="1899-12-30T00:07:55"/>
    <d v="1899-12-30T00:01:26"/>
    <d v="1899-12-30T00:01:26"/>
    <d v="1899-12-30T00:00:00"/>
    <d v="1899-12-30T00:44:36"/>
    <n v="0"/>
    <d v="1899-12-30T00:05:56"/>
    <m/>
    <m/>
    <m/>
    <m/>
    <m/>
    <d v="1899-12-31T22:28:51"/>
    <e v="#DIV/0!"/>
    <e v="#DIV/0!"/>
    <e v="#DIV/0!"/>
    <e v="#DIV/0!"/>
    <e v="#DIV/0!"/>
    <e v="#DIV/0!"/>
    <e v="#DIV/0!"/>
    <e v="#DIV/0!"/>
    <e v="#DIV/0!"/>
    <e v="#DIV/0!"/>
    <e v="#DIV/0!"/>
    <e v="#DIV/0!"/>
    <e v="#DIV/0!"/>
  </r>
  <r>
    <x v="75"/>
    <m/>
    <x v="6"/>
    <n v="22"/>
    <n v="58"/>
    <n v="80"/>
    <d v="1899-12-31T12:39:53"/>
    <d v="1899-12-30T05:04:34"/>
    <d v="1899-12-30T00:00:00"/>
    <d v="1899-12-30T00:12:58"/>
    <d v="1899-12-30T00:00:00"/>
    <d v="1899-12-30T00:00:00"/>
    <d v="1899-12-30T00:00:00"/>
    <d v="1899-12-30T07:22:22"/>
    <d v="1899-12-30T00:00:00"/>
    <d v="1899-12-30T00:02:36"/>
    <n v="0"/>
    <d v="1899-12-30T00:12:30"/>
    <m/>
    <m/>
    <m/>
    <m/>
    <m/>
    <d v="1899-12-31T16:31:09"/>
    <e v="#DIV/0!"/>
    <e v="#DIV/0!"/>
    <e v="#DIV/0!"/>
    <e v="#DIV/0!"/>
    <e v="#DIV/0!"/>
    <e v="#DIV/0!"/>
    <e v="#DIV/0!"/>
    <e v="#DIV/0!"/>
    <e v="#DIV/0!"/>
    <e v="#DIV/0!"/>
    <e v="#DIV/0!"/>
    <e v="#DIV/0!"/>
    <e v="#DIV/0!"/>
  </r>
  <r>
    <x v="75"/>
    <m/>
    <x v="7"/>
    <n v="116"/>
    <n v="3"/>
    <n v="119"/>
    <d v="1899-12-30T05:34:31"/>
    <d v="1899-12-30T05:02:15"/>
    <d v="1899-12-30T00:02:27"/>
    <d v="1899-12-30T00:12:23"/>
    <d v="1899-12-30T00:00:00"/>
    <d v="1899-12-30T00:09:56"/>
    <d v="1899-12-30T00:00:00"/>
    <d v="1899-12-30T00:07:29"/>
    <d v="1899-12-30T00:00:00"/>
    <d v="1899-12-30T01:12:45"/>
    <n v="0"/>
    <d v="1899-12-30T00:08:18"/>
    <m/>
    <m/>
    <m/>
    <m/>
    <m/>
    <d v="1899-12-31T19:32:01"/>
    <e v="#DIV/0!"/>
    <e v="#DIV/0!"/>
    <e v="#DIV/0!"/>
    <e v="#DIV/0!"/>
    <e v="#DIV/0!"/>
    <e v="#DIV/0!"/>
    <e v="#DIV/0!"/>
    <e v="#DIV/0!"/>
    <e v="#DIV/0!"/>
    <e v="#DIV/0!"/>
    <e v="#DIV/0!"/>
    <e v="#DIV/0!"/>
    <e v="#DIV/0!"/>
  </r>
  <r>
    <x v="75"/>
    <m/>
    <x v="8"/>
    <n v="102"/>
    <n v="22"/>
    <n v="124"/>
    <d v="1899-12-30T08:14:47"/>
    <d v="1899-12-30T05:15:40"/>
    <d v="1899-12-30T00:08:16"/>
    <d v="1899-12-30T01:29:33"/>
    <d v="1899-12-30T00:00:00"/>
    <d v="1899-12-30T00:12:50"/>
    <d v="1899-12-30T05:19:41"/>
    <d v="1899-12-30T00:00:00"/>
    <d v="1899-12-30T00:00:00"/>
    <d v="1899-12-30T00:21:55"/>
    <n v="0"/>
    <d v="1899-12-30T00:07:00"/>
    <m/>
    <m/>
    <m/>
    <m/>
    <m/>
    <d v="1899-12-31T18:32:15"/>
    <e v="#DIV/0!"/>
    <e v="#DIV/0!"/>
    <e v="#DIV/0!"/>
    <e v="#DIV/0!"/>
    <e v="#DIV/0!"/>
    <e v="#DIV/0!"/>
    <e v="#DIV/0!"/>
    <e v="#DIV/0!"/>
    <e v="#DIV/0!"/>
    <e v="#DIV/0!"/>
    <e v="#DIV/0!"/>
    <e v="#DIV/0!"/>
    <e v="#DIV/0!"/>
  </r>
  <r>
    <x v="76"/>
    <m/>
    <x v="14"/>
    <n v="89"/>
    <n v="21"/>
    <n v="110"/>
    <d v="1899-12-30T06:38:44"/>
    <d v="1899-12-30T05:49:12"/>
    <d v="1899-12-30T00:47:31"/>
    <d v="1899-12-30T00:00:00"/>
    <d v="1899-12-30T00:00:00"/>
    <d v="1899-12-30T00:02:01"/>
    <d v="1899-12-30T00:00:00"/>
    <d v="1899-12-30T00:00:00"/>
    <d v="1899-12-30T00:00:00"/>
    <d v="1899-12-30T05:00:25"/>
    <n v="0"/>
    <d v="1899-12-30T00:06:42"/>
    <m/>
    <m/>
    <m/>
    <m/>
    <m/>
    <d v="1899-12-31T18:27:21"/>
    <e v="#DIV/0!"/>
    <e v="#DIV/0!"/>
    <e v="#DIV/0!"/>
    <e v="#DIV/0!"/>
    <e v="#DIV/0!"/>
    <e v="#DIV/0!"/>
    <e v="#DIV/0!"/>
    <e v="#DIV/0!"/>
    <e v="#DIV/0!"/>
    <e v="#DIV/0!"/>
    <e v="#DIV/0!"/>
    <e v="#DIV/0!"/>
    <e v="#DIV/0!"/>
  </r>
  <r>
    <x v="76"/>
    <m/>
    <x v="1"/>
    <n v="5"/>
    <n v="1"/>
    <n v="6"/>
    <d v="1899-12-31T02:15:30"/>
    <d v="1899-12-30T00:00:00"/>
    <d v="1899-12-30T00:00:00"/>
    <d v="1899-12-30T00:00:00"/>
    <d v="1899-12-30T00:00:00"/>
    <d v="1899-12-30T02:15:30"/>
    <d v="1899-12-30T00:00:00"/>
    <d v="1899-12-30T00:00:00"/>
    <d v="1899-12-30T00:00:00"/>
    <d v="1899-12-30T00:00:26"/>
    <n v="0"/>
    <d v="1899-12-30T00:06:43"/>
    <m/>
    <m/>
    <m/>
    <m/>
    <m/>
    <d v="1899-12-31T02:50:04"/>
    <e v="#DIV/0!"/>
    <e v="#DIV/0!"/>
    <e v="#DIV/0!"/>
    <e v="#DIV/0!"/>
    <e v="#DIV/0!"/>
    <e v="#DIV/0!"/>
    <e v="#DIV/0!"/>
    <e v="#DIV/0!"/>
    <e v="#DIV/0!"/>
    <e v="#DIV/0!"/>
    <e v="#DIV/0!"/>
    <e v="#DIV/0!"/>
    <e v="#DIV/0!"/>
  </r>
  <r>
    <x v="76"/>
    <m/>
    <x v="11"/>
    <n v="120"/>
    <n v="11"/>
    <n v="131"/>
    <d v="1899-12-30T05:22:25"/>
    <d v="1899-12-30T04:17:02"/>
    <d v="1899-12-30T00:12:14"/>
    <d v="1899-12-30T00:35:51"/>
    <d v="1899-12-30T00:04:54"/>
    <d v="1899-12-30T00:12:23"/>
    <d v="1899-12-30T00:00:00"/>
    <d v="1899-12-30T00:00:00"/>
    <d v="1899-12-30T00:00:00"/>
    <d v="1899-12-30T00:33:06"/>
    <n v="0"/>
    <d v="1899-12-30T00:06:09"/>
    <m/>
    <m/>
    <m/>
    <m/>
    <m/>
    <d v="1899-12-31T16:05:40"/>
    <e v="#DIV/0!"/>
    <e v="#DIV/0!"/>
    <e v="#DIV/0!"/>
    <e v="#DIV/0!"/>
    <e v="#DIV/0!"/>
    <e v="#DIV/0!"/>
    <e v="#DIV/0!"/>
    <e v="#DIV/0!"/>
    <e v="#DIV/0!"/>
    <e v="#DIV/0!"/>
    <e v="#DIV/0!"/>
    <e v="#DIV/0!"/>
    <e v="#DIV/0!"/>
  </r>
  <r>
    <x v="76"/>
    <m/>
    <x v="5"/>
    <n v="70"/>
    <n v="29"/>
    <n v="99"/>
    <d v="1899-12-30T06:39:01"/>
    <d v="1899-12-30T05:00:23"/>
    <d v="1899-12-30T00:00:00"/>
    <d v="1899-12-30T00:46:31"/>
    <d v="1899-12-30T00:05:02"/>
    <d v="1899-12-30T00:47:05"/>
    <d v="1899-12-30T00:00:00"/>
    <d v="1899-12-30T00:00:00"/>
    <d v="1899-12-30T00:00:00"/>
    <d v="1899-12-30T00:54:26"/>
    <n v="0"/>
    <d v="1899-12-30T00:07:29"/>
    <m/>
    <m/>
    <m/>
    <m/>
    <m/>
    <d v="1899-12-31T18:29:31"/>
    <e v="#DIV/0!"/>
    <e v="#DIV/0!"/>
    <e v="#DIV/0!"/>
    <e v="#DIV/0!"/>
    <e v="#DIV/0!"/>
    <e v="#DIV/0!"/>
    <e v="#DIV/0!"/>
    <e v="#DIV/0!"/>
    <e v="#DIV/0!"/>
    <e v="#DIV/0!"/>
    <e v="#DIV/0!"/>
    <e v="#DIV/0!"/>
    <e v="#DIV/0!"/>
  </r>
  <r>
    <x v="76"/>
    <m/>
    <x v="9"/>
    <n v="99"/>
    <n v="16"/>
    <n v="115"/>
    <d v="1899-12-30T05:15:48"/>
    <d v="1899-12-30T05:01:49"/>
    <d v="1899-12-30T00:01:09"/>
    <d v="1899-12-30T00:00:00"/>
    <d v="1899-12-30T00:00:00"/>
    <d v="1899-12-30T00:05:46"/>
    <d v="1899-12-30T00:00:00"/>
    <d v="1899-12-30T00:06:37"/>
    <d v="1899-12-30T00:00:00"/>
    <d v="1899-12-30T00:16:00"/>
    <n v="1"/>
    <d v="1899-12-30T00:09:46"/>
    <m/>
    <m/>
    <m/>
    <m/>
    <m/>
    <d v="1899-12-31T18:58:11"/>
    <e v="#DIV/0!"/>
    <e v="#DIV/0!"/>
    <e v="#DIV/0!"/>
    <e v="#DIV/0!"/>
    <e v="#DIV/0!"/>
    <e v="#DIV/0!"/>
    <e v="#DIV/0!"/>
    <e v="#DIV/0!"/>
    <e v="#DIV/0!"/>
    <e v="#DIV/0!"/>
    <e v="#DIV/0!"/>
    <e v="#DIV/0!"/>
    <e v="#DIV/0!"/>
  </r>
  <r>
    <x v="76"/>
    <m/>
    <x v="10"/>
    <n v="28"/>
    <n v="16"/>
    <n v="44"/>
    <d v="1899-12-30T03:29:48"/>
    <d v="1899-12-30T02:50:56"/>
    <d v="1899-12-30T00:34:16"/>
    <d v="1899-12-30T00:00:00"/>
    <d v="1899-12-30T00:00:00"/>
    <d v="1899-12-30T00:04:36"/>
    <d v="1899-12-30T00:00:00"/>
    <d v="1899-12-30T00:00:00"/>
    <d v="1899-12-30T00:00:00"/>
    <d v="1899-12-30T00:12:49"/>
    <n v="0"/>
    <d v="1899-12-30T00:05:38"/>
    <m/>
    <m/>
    <m/>
    <m/>
    <m/>
    <d v="1899-12-31T01:29:43"/>
    <e v="#DIV/0!"/>
    <e v="#DIV/0!"/>
    <e v="#DIV/0!"/>
    <e v="#DIV/0!"/>
    <e v="#DIV/0!"/>
    <e v="#DIV/0!"/>
    <e v="#DIV/0!"/>
    <e v="#DIV/0!"/>
    <e v="#DIV/0!"/>
    <e v="#DIV/0!"/>
    <e v="#DIV/0!"/>
    <e v="#DIV/0!"/>
    <e v="#DIV/0!"/>
  </r>
  <r>
    <x v="76"/>
    <m/>
    <x v="13"/>
    <n v="58"/>
    <n v="38"/>
    <n v="96"/>
    <d v="1899-12-30T04:23:40"/>
    <d v="1899-12-30T04:00:37"/>
    <d v="1899-12-30T00:00:00"/>
    <d v="1899-12-30T00:05:46"/>
    <d v="1899-12-30T00:00:00"/>
    <d v="1899-12-30T00:00:00"/>
    <d v="1899-12-30T00:15:07"/>
    <d v="1899-12-30T00:02:10"/>
    <d v="1899-12-30T00:00:00"/>
    <d v="1899-12-30T01:09:53"/>
    <n v="0"/>
    <d v="1899-12-30T00:06:55"/>
    <m/>
    <m/>
    <m/>
    <m/>
    <m/>
    <d v="1899-12-31T10:17:20"/>
    <e v="#DIV/0!"/>
    <e v="#DIV/0!"/>
    <e v="#DIV/0!"/>
    <e v="#DIV/0!"/>
    <e v="#DIV/0!"/>
    <e v="#DIV/0!"/>
    <e v="#DIV/0!"/>
    <e v="#DIV/0!"/>
    <e v="#DIV/0!"/>
    <e v="#DIV/0!"/>
    <e v="#DIV/0!"/>
    <e v="#DIV/0!"/>
    <e v="#DIV/0!"/>
  </r>
  <r>
    <x v="76"/>
    <m/>
    <x v="6"/>
    <n v="10"/>
    <n v="49"/>
    <n v="59"/>
    <d v="1899-12-31T17:09:36"/>
    <d v="1899-12-30T05:10:28"/>
    <d v="1899-12-30T00:00:00"/>
    <d v="1899-12-30T00:13:32"/>
    <d v="1899-12-30T00:00:00"/>
    <d v="1899-12-30T00:00:00"/>
    <d v="1899-12-30T00:00:00"/>
    <d v="1899-12-30T11:45:36"/>
    <d v="1899-12-30T00:00:00"/>
    <d v="1899-12-30T00:01:27"/>
    <n v="0"/>
    <d v="1899-12-30T00:20:56"/>
    <m/>
    <m/>
    <m/>
    <m/>
    <m/>
    <d v="1899-12-31T18:40:45"/>
    <e v="#DIV/0!"/>
    <e v="#DIV/0!"/>
    <e v="#DIV/0!"/>
    <e v="#DIV/0!"/>
    <e v="#DIV/0!"/>
    <e v="#DIV/0!"/>
    <e v="#DIV/0!"/>
    <e v="#DIV/0!"/>
    <e v="#DIV/0!"/>
    <e v="#DIV/0!"/>
    <e v="#DIV/0!"/>
    <e v="#DIV/0!"/>
    <e v="#DIV/0!"/>
  </r>
  <r>
    <x v="76"/>
    <m/>
    <x v="7"/>
    <n v="105"/>
    <n v="5"/>
    <n v="110"/>
    <d v="1899-12-30T11:06:35"/>
    <d v="1899-12-30T05:04:25"/>
    <d v="1899-12-30T00:00:00"/>
    <d v="1899-12-30T00:36:09"/>
    <d v="1899-12-30T00:00:00"/>
    <d v="1899-12-30T00:00:00"/>
    <d v="1899-12-30T05:11:28"/>
    <d v="1899-12-30T00:14:33"/>
    <d v="1899-12-30T00:00:00"/>
    <d v="1899-12-30T02:35:08"/>
    <n v="0"/>
    <d v="1899-12-30T00:07:39"/>
    <m/>
    <m/>
    <m/>
    <m/>
    <m/>
    <d v="1899-12-31T18:27:56"/>
    <e v="#DIV/0!"/>
    <e v="#DIV/0!"/>
    <e v="#DIV/0!"/>
    <e v="#DIV/0!"/>
    <e v="#DIV/0!"/>
    <e v="#DIV/0!"/>
    <e v="#DIV/0!"/>
    <e v="#DIV/0!"/>
    <e v="#DIV/0!"/>
    <e v="#DIV/0!"/>
    <e v="#DIV/0!"/>
    <e v="#DIV/0!"/>
    <e v="#DIV/0!"/>
  </r>
  <r>
    <x v="76"/>
    <m/>
    <x v="8"/>
    <n v="76"/>
    <n v="19"/>
    <n v="95"/>
    <d v="1899-12-30T06:12:49"/>
    <d v="1899-12-30T04:45:29"/>
    <d v="1899-12-30T01:45:36"/>
    <d v="1899-12-30T01:52:49"/>
    <d v="1899-12-30T00:00:00"/>
    <d v="1899-12-30T01:14:03"/>
    <d v="1899-12-30T00:00:00"/>
    <d v="1899-12-30T00:00:00"/>
    <d v="1899-12-30T00:00:00"/>
    <d v="1899-12-30T00:13:18"/>
    <n v="0"/>
    <d v="1899-12-30T00:07:31"/>
    <m/>
    <m/>
    <m/>
    <m/>
    <m/>
    <d v="1899-12-31T09:58:19"/>
    <e v="#DIV/0!"/>
    <e v="#DIV/0!"/>
    <e v="#DIV/0!"/>
    <e v="#DIV/0!"/>
    <e v="#DIV/0!"/>
    <e v="#DIV/0!"/>
    <e v="#DIV/0!"/>
    <e v="#DIV/0!"/>
    <e v="#DIV/0!"/>
    <e v="#DIV/0!"/>
    <e v="#DIV/0!"/>
    <e v="#DIV/0!"/>
    <e v="#DIV/0!"/>
  </r>
  <r>
    <x v="77"/>
    <n v="1"/>
    <x v="14"/>
    <n v="14"/>
    <n v="2"/>
    <n v="16"/>
    <d v="1899-12-30T01:50:10"/>
    <d v="1899-12-30T00:59:54"/>
    <d v="1899-12-30T00:33:24"/>
    <d v="1899-12-30T00:00:00"/>
    <d v="1899-12-30T00:00:00"/>
    <d v="1899-12-30T00:00:00"/>
    <d v="1899-12-30T00:16:51"/>
    <d v="1899-12-30T00:00:00"/>
    <d v="1899-12-30T00:00:00"/>
    <d v="1899-12-30T00:26:53"/>
    <n v="0"/>
    <d v="1899-12-30T00:08:06"/>
    <m/>
    <m/>
    <m/>
    <m/>
    <m/>
    <d v="1899-12-30T08:30:20"/>
    <n v="14"/>
    <n v="2"/>
    <d v="1899-12-30T01:50:10"/>
    <d v="1899-12-30T00:59:54"/>
    <d v="1899-12-30T00:33:24"/>
    <d v="1899-12-30T00:00:00"/>
    <d v="1899-12-30T00:00:00"/>
    <d v="1899-12-30T00:00:00"/>
    <d v="1899-12-30T00:16:51"/>
    <d v="1899-12-30T00:00:00"/>
    <d v="1899-12-30T00:00:00"/>
    <d v="1899-12-30T00:26:53"/>
    <d v="1899-12-30T08:30:20"/>
  </r>
  <r>
    <x v="77"/>
    <n v="5"/>
    <x v="1"/>
    <n v="18"/>
    <n v="1"/>
    <n v="19"/>
    <d v="1899-12-31T04:45:16"/>
    <d v="1899-12-30T00:57:27"/>
    <d v="1899-12-30T00:00:00"/>
    <d v="1899-12-30T00:00:00"/>
    <d v="1899-12-30T00:00:00"/>
    <d v="1899-12-30T03:47:48"/>
    <d v="1899-12-30T00:00:00"/>
    <d v="1899-12-30T00:00:00"/>
    <d v="1899-12-30T00:00:00"/>
    <d v="1899-12-30T00:03:53"/>
    <n v="0"/>
    <d v="1899-12-30T00:06:00"/>
    <m/>
    <m/>
    <m/>
    <m/>
    <m/>
    <d v="1899-12-31T06:45:30"/>
    <n v="3.6"/>
    <n v="0.2"/>
    <d v="1899-12-30T05:45:03"/>
    <d v="1899-12-30T00:11:29"/>
    <d v="1899-12-30T00:00:00"/>
    <d v="1899-12-30T00:00:00"/>
    <d v="1899-12-30T00:00:00"/>
    <d v="1899-12-30T00:45:34"/>
    <d v="1899-12-30T00:00:00"/>
    <d v="1899-12-30T00:00:00"/>
    <d v="1899-12-30T00:00:00"/>
    <d v="1899-12-30T00:00:47"/>
    <d v="1899-12-30T06:09:06"/>
  </r>
  <r>
    <x v="77"/>
    <n v="5"/>
    <x v="5"/>
    <n v="83"/>
    <n v="22"/>
    <n v="105"/>
    <d v="1899-12-30T06:46:31"/>
    <d v="1899-12-30T05:01:06"/>
    <d v="1899-12-30T00:00:00"/>
    <d v="1899-12-30T00:42:37"/>
    <d v="1899-12-30T00:00:00"/>
    <d v="1899-12-30T00:49:58"/>
    <d v="1899-12-30T00:12:49"/>
    <d v="1899-12-30T00:00:00"/>
    <d v="1899-12-30T00:00:00"/>
    <d v="1899-12-30T01:01:00"/>
    <n v="0"/>
    <d v="1899-12-30T00:08:33"/>
    <m/>
    <m/>
    <m/>
    <m/>
    <m/>
    <d v="1899-12-31T18:42:03"/>
    <n v="16.600000000000001"/>
    <n v="4.4000000000000004"/>
    <d v="1899-12-30T01:21:18"/>
    <d v="1899-12-30T01:00:13"/>
    <d v="1899-12-30T00:00:00"/>
    <d v="1899-12-30T00:08:31"/>
    <d v="1899-12-30T00:00:00"/>
    <d v="1899-12-30T00:10:00"/>
    <d v="1899-12-30T00:02:34"/>
    <d v="1899-12-30T00:00:00"/>
    <d v="1899-12-30T00:00:00"/>
    <d v="1899-12-30T00:12:12"/>
    <d v="1899-12-30T08:32:25"/>
  </r>
  <r>
    <x v="77"/>
    <n v="5"/>
    <x v="9"/>
    <n v="140"/>
    <n v="4"/>
    <n v="144"/>
    <d v="1899-12-30T07:31:35"/>
    <d v="1899-12-30T05:08:27"/>
    <d v="1899-12-30T00:58:19"/>
    <d v="1899-12-30T00:14:07"/>
    <d v="1899-12-30T00:00:00"/>
    <d v="1899-12-30T00:36:43"/>
    <d v="1899-12-30T00:24:20"/>
    <d v="1899-12-30T00:00:00"/>
    <d v="1899-12-30T00:00:00"/>
    <d v="1899-12-30T00:22:13"/>
    <n v="1"/>
    <d v="1899-12-30T00:09:01"/>
    <m/>
    <m/>
    <m/>
    <m/>
    <m/>
    <d v="1899-12-31T18:31:32"/>
    <n v="28"/>
    <n v="0.8"/>
    <d v="1899-12-30T01:30:19"/>
    <d v="1899-12-30T01:01:41"/>
    <d v="1899-12-30T00:11:40"/>
    <d v="1899-12-30T00:02:49"/>
    <d v="1899-12-30T00:00:00"/>
    <d v="1899-12-30T00:07:21"/>
    <d v="1899-12-30T00:04:52"/>
    <d v="1899-12-30T00:00:00"/>
    <d v="1899-12-30T00:00:00"/>
    <d v="1899-12-30T00:04:27"/>
    <d v="1899-12-30T08:30:18"/>
  </r>
  <r>
    <x v="77"/>
    <n v="5"/>
    <x v="10"/>
    <n v="106"/>
    <n v="4"/>
    <n v="110"/>
    <d v="1899-12-30T05:16:31"/>
    <d v="1899-12-30T04:11:34"/>
    <d v="1899-12-30T00:54:00"/>
    <d v="1899-12-30T00:00:00"/>
    <d v="1899-12-30T00:00:00"/>
    <d v="1899-12-30T00:10:57"/>
    <d v="1899-12-30T00:00:00"/>
    <d v="1899-12-30T00:00:00"/>
    <d v="1899-12-30T00:00:00"/>
    <d v="1899-12-30T01:37:03"/>
    <n v="0"/>
    <d v="1899-12-30T00:07:00"/>
    <m/>
    <m/>
    <m/>
    <m/>
    <m/>
    <d v="1899-12-31T14:56:07"/>
    <n v="21.2"/>
    <n v="0.8"/>
    <d v="1899-12-30T01:03:18"/>
    <d v="1899-12-30T00:50:19"/>
    <d v="1899-12-30T00:10:48"/>
    <d v="1899-12-30T00:00:00"/>
    <d v="1899-12-30T00:00:00"/>
    <d v="1899-12-30T00:02:11"/>
    <d v="1899-12-30T00:00:00"/>
    <d v="1899-12-30T00:00:00"/>
    <d v="1899-12-30T00:00:00"/>
    <d v="1899-12-30T00:19:25"/>
    <d v="1899-12-30T07:47:13"/>
  </r>
  <r>
    <x v="77"/>
    <n v="4"/>
    <x v="13"/>
    <n v="86"/>
    <n v="34"/>
    <n v="120"/>
    <d v="1899-12-30T04:35:20"/>
    <d v="1899-12-30T04:05:57"/>
    <d v="1899-12-30T00:00:00"/>
    <d v="1899-12-30T00:29:23"/>
    <d v="1899-12-30T00:00:00"/>
    <d v="1899-12-30T00:00:00"/>
    <d v="1899-12-30T00:00:00"/>
    <d v="1899-12-30T00:00:00"/>
    <d v="1899-12-30T00:00:00"/>
    <d v="1899-12-30T01:08:55"/>
    <n v="0"/>
    <d v="1899-12-30T00:06:17"/>
    <m/>
    <m/>
    <m/>
    <m/>
    <m/>
    <d v="1899-12-31T11:19:23"/>
    <n v="21.5"/>
    <n v="8.5"/>
    <d v="1899-12-30T01:08:50"/>
    <d v="1899-12-30T01:01:29"/>
    <d v="1899-12-30T00:00:00"/>
    <d v="1899-12-30T00:07:21"/>
    <d v="1899-12-30T00:00:00"/>
    <d v="1899-12-30T00:00:00"/>
    <d v="1899-12-30T00:00:00"/>
    <d v="1899-12-30T00:00:00"/>
    <d v="1899-12-30T00:00:00"/>
    <d v="1899-12-30T00:17:14"/>
    <d v="1899-12-30T08:49:51"/>
  </r>
  <r>
    <x v="77"/>
    <n v="4"/>
    <x v="6"/>
    <n v="26"/>
    <n v="27"/>
    <n v="53"/>
    <d v="1899-12-31T08:59:34"/>
    <d v="1899-12-30T04:03:56"/>
    <d v="1899-12-30T00:00:00"/>
    <d v="1899-12-30T00:00:00"/>
    <d v="1899-12-30T00:00:00"/>
    <d v="1899-12-30T00:00:00"/>
    <d v="1899-12-30T00:01:26"/>
    <d v="1899-12-30T04:54:12"/>
    <d v="1899-12-30T00:00:00"/>
    <d v="1899-12-30T00:02:31"/>
    <n v="0"/>
    <d v="1899-12-30T00:06:35"/>
    <m/>
    <m/>
    <m/>
    <m/>
    <m/>
    <d v="1899-12-31T12:33:24"/>
    <n v="6.5"/>
    <n v="6.75"/>
    <d v="1899-12-30T08:14:53"/>
    <d v="1899-12-30T01:00:59"/>
    <d v="1899-12-30T00:00:00"/>
    <d v="1899-12-30T00:00:00"/>
    <d v="1899-12-30T00:00:00"/>
    <d v="1899-12-30T00:00:00"/>
    <d v="1899-12-30T00:00:22"/>
    <d v="1899-12-30T01:13:33"/>
    <d v="1899-12-30T00:00:00"/>
    <d v="1899-12-30T00:00:38"/>
    <d v="1899-12-30T09:08:21"/>
  </r>
  <r>
    <x v="77"/>
    <n v="5"/>
    <x v="7"/>
    <n v="121"/>
    <n v="11"/>
    <n v="132"/>
    <d v="1899-12-30T12:52:16"/>
    <d v="1899-12-30T05:03:50"/>
    <d v="1899-12-30T00:01:18"/>
    <d v="1899-12-30T00:16:25"/>
    <d v="1899-12-30T00:14:50"/>
    <d v="1899-12-30T00:00:00"/>
    <d v="1899-12-30T00:18:26"/>
    <d v="1899-12-30T06:57:27"/>
    <d v="1899-12-30T00:00:00"/>
    <d v="1899-12-30T01:47:09"/>
    <n v="0"/>
    <d v="1899-12-30T00:07:59"/>
    <m/>
    <m/>
    <m/>
    <m/>
    <m/>
    <d v="1899-12-31T18:26:21"/>
    <n v="24.2"/>
    <n v="2.2000000000000002"/>
    <d v="1899-12-30T02:34:27"/>
    <d v="1899-12-30T01:00:46"/>
    <d v="1899-12-30T00:00:16"/>
    <d v="1899-12-30T00:03:17"/>
    <d v="1899-12-30T00:02:58"/>
    <d v="1899-12-30T00:00:00"/>
    <d v="1899-12-30T00:03:41"/>
    <d v="1899-12-30T01:23:29"/>
    <d v="1899-12-30T00:00:00"/>
    <d v="1899-12-30T00:21:26"/>
    <d v="1899-12-30T08:29:16"/>
  </r>
  <r>
    <x v="77"/>
    <n v="5"/>
    <x v="8"/>
    <n v="123"/>
    <n v="40"/>
    <n v="163"/>
    <d v="1899-12-30T06:24:20"/>
    <d v="1899-12-30T04:01:21"/>
    <d v="1899-12-30T00:41:28"/>
    <d v="1899-12-30T00:41:20"/>
    <d v="1899-12-30T00:00:00"/>
    <d v="1899-12-30T00:43:03"/>
    <d v="1899-12-30T00:06:29"/>
    <d v="1899-12-30T00:00:00"/>
    <d v="1899-12-30T00:00:00"/>
    <d v="1899-12-30T00:34:38"/>
    <n v="0"/>
    <d v="1899-12-30T00:06:26"/>
    <m/>
    <m/>
    <m/>
    <m/>
    <m/>
    <d v="1899-12-31T12:35:51"/>
    <n v="24.6"/>
    <n v="8"/>
    <d v="1899-12-30T01:16:52"/>
    <d v="1899-12-30T00:48:16"/>
    <d v="1899-12-30T00:08:18"/>
    <d v="1899-12-30T00:08:16"/>
    <d v="1899-12-30T00:00:00"/>
    <d v="1899-12-30T00:08:37"/>
    <d v="1899-12-30T00:01:18"/>
    <d v="1899-12-30T00:00:00"/>
    <d v="1899-12-30T00:00:00"/>
    <d v="1899-12-30T00:06:56"/>
    <d v="1899-12-30T07:19:10"/>
  </r>
  <r>
    <x v="78"/>
    <m/>
    <x v="14"/>
    <n v="31"/>
    <n v="7"/>
    <n v="38"/>
    <d v="1899-12-30T02:10:45"/>
    <d v="1899-12-30T01:49:44"/>
    <d v="1899-12-30T00:21:01"/>
    <d v="1899-12-30T00:00:00"/>
    <d v="1899-12-30T00:00:00"/>
    <d v="1899-12-30T00:00:00"/>
    <d v="1899-12-30T00:00:00"/>
    <d v="1899-12-30T00:00:00"/>
    <d v="1899-12-30T00:00:00"/>
    <d v="1899-12-30T02:06:12"/>
    <n v="0"/>
    <d v="1899-12-30T00:07:40"/>
    <m/>
    <m/>
    <m/>
    <m/>
    <m/>
    <d v="1899-12-30T13:31:26"/>
    <e v="#DIV/0!"/>
    <e v="#DIV/0!"/>
    <e v="#DIV/0!"/>
    <e v="#DIV/0!"/>
    <e v="#DIV/0!"/>
    <e v="#DIV/0!"/>
    <e v="#DIV/0!"/>
    <e v="#DIV/0!"/>
    <e v="#DIV/0!"/>
    <e v="#DIV/0!"/>
    <e v="#DIV/0!"/>
    <e v="#DIV/0!"/>
    <e v="#DIV/0!"/>
  </r>
  <r>
    <x v="78"/>
    <m/>
    <x v="1"/>
    <n v="31"/>
    <n v="2"/>
    <n v="33"/>
    <d v="1899-12-31T12:46:39"/>
    <d v="1899-12-30T01:43:58"/>
    <d v="1899-12-30T00:00:00"/>
    <d v="1899-12-30T00:00:00"/>
    <d v="1899-12-30T00:00:00"/>
    <d v="1899-12-30T11:02:41"/>
    <d v="1899-12-30T00:00:00"/>
    <d v="1899-12-30T00:00:00"/>
    <d v="1899-12-30T00:00:00"/>
    <d v="1899-12-30T00:02:54"/>
    <n v="0"/>
    <d v="1899-12-30T00:05:58"/>
    <m/>
    <m/>
    <m/>
    <m/>
    <m/>
    <d v="1899-12-31T16:10:16"/>
    <e v="#DIV/0!"/>
    <e v="#DIV/0!"/>
    <e v="#DIV/0!"/>
    <e v="#DIV/0!"/>
    <e v="#DIV/0!"/>
    <e v="#DIV/0!"/>
    <e v="#DIV/0!"/>
    <e v="#DIV/0!"/>
    <e v="#DIV/0!"/>
    <e v="#DIV/0!"/>
    <e v="#DIV/0!"/>
    <e v="#DIV/0!"/>
    <e v="#DIV/0!"/>
  </r>
  <r>
    <x v="78"/>
    <m/>
    <x v="11"/>
    <n v="103"/>
    <n v="18"/>
    <n v="121"/>
    <d v="1899-12-30T05:35:57"/>
    <d v="1899-12-30T03:53:25"/>
    <d v="1899-12-30T01:05:48"/>
    <d v="1899-12-30T00:17:51"/>
    <d v="1899-12-30T00:00:00"/>
    <d v="1899-12-30T00:18:52"/>
    <d v="1899-12-30T00:00:00"/>
    <d v="1899-12-30T00:00:00"/>
    <d v="1899-12-30T00:00:00"/>
    <d v="1899-12-30T00:16:53"/>
    <n v="0"/>
    <d v="1899-12-30T00:05:56"/>
    <m/>
    <m/>
    <m/>
    <m/>
    <m/>
    <d v="1899-12-31T09:59:37"/>
    <e v="#DIV/0!"/>
    <e v="#DIV/0!"/>
    <e v="#DIV/0!"/>
    <e v="#DIV/0!"/>
    <e v="#DIV/0!"/>
    <e v="#DIV/0!"/>
    <e v="#DIV/0!"/>
    <e v="#DIV/0!"/>
    <e v="#DIV/0!"/>
    <e v="#DIV/0!"/>
    <e v="#DIV/0!"/>
    <e v="#DIV/0!"/>
    <e v="#DIV/0!"/>
  </r>
  <r>
    <x v="78"/>
    <m/>
    <x v="5"/>
    <n v="57"/>
    <n v="23"/>
    <n v="80"/>
    <d v="1899-12-30T09:07:38"/>
    <d v="1899-12-30T05:01:15"/>
    <d v="1899-12-30T00:13:58"/>
    <d v="1899-12-30T00:37:09"/>
    <d v="1899-12-30T00:42:55"/>
    <d v="1899-12-30T02:32:21"/>
    <d v="1899-12-30T00:00:00"/>
    <d v="1899-12-30T00:00:00"/>
    <d v="1899-12-30T00:00:00"/>
    <d v="1899-12-30T00:31:19"/>
    <n v="0"/>
    <d v="1899-12-30T00:09:17"/>
    <m/>
    <m/>
    <m/>
    <m/>
    <m/>
    <d v="1899-12-31T18:56:01"/>
    <e v="#DIV/0!"/>
    <e v="#DIV/0!"/>
    <e v="#DIV/0!"/>
    <e v="#DIV/0!"/>
    <e v="#DIV/0!"/>
    <e v="#DIV/0!"/>
    <e v="#DIV/0!"/>
    <e v="#DIV/0!"/>
    <e v="#DIV/0!"/>
    <e v="#DIV/0!"/>
    <e v="#DIV/0!"/>
    <e v="#DIV/0!"/>
    <e v="#DIV/0!"/>
  </r>
  <r>
    <x v="78"/>
    <m/>
    <x v="9"/>
    <n v="125"/>
    <n v="13"/>
    <n v="138"/>
    <d v="1899-12-30T05:46:28"/>
    <d v="1899-12-30T05:05:34"/>
    <d v="1899-12-30T00:00:00"/>
    <d v="1899-12-30T00:11:14"/>
    <d v="1899-12-30T00:29:40"/>
    <d v="1899-12-30T00:00:00"/>
    <d v="1899-12-30T00:00:00"/>
    <d v="1899-12-30T00:00:00"/>
    <d v="1899-12-30T00:00:00"/>
    <d v="1899-12-30T00:20:31"/>
    <n v="0"/>
    <d v="1899-12-30T00:10:16"/>
    <m/>
    <m/>
    <m/>
    <m/>
    <m/>
    <d v="1899-12-31T18:27:47"/>
    <e v="#DIV/0!"/>
    <e v="#DIV/0!"/>
    <e v="#DIV/0!"/>
    <e v="#DIV/0!"/>
    <e v="#DIV/0!"/>
    <e v="#DIV/0!"/>
    <e v="#DIV/0!"/>
    <e v="#DIV/0!"/>
    <e v="#DIV/0!"/>
    <e v="#DIV/0!"/>
    <e v="#DIV/0!"/>
    <e v="#DIV/0!"/>
    <e v="#DIV/0!"/>
  </r>
  <r>
    <x v="78"/>
    <m/>
    <x v="10"/>
    <n v="93"/>
    <n v="5"/>
    <n v="98"/>
    <d v="1899-12-30T06:12:40"/>
    <d v="1899-12-30T04:02:47"/>
    <d v="1899-12-30T00:45:22"/>
    <d v="1899-12-30T00:00:00"/>
    <d v="1899-12-30T00:13:24"/>
    <d v="1899-12-30T01:11:08"/>
    <d v="1899-12-30T00:00:00"/>
    <d v="1899-12-30T00:00:00"/>
    <d v="1899-12-30T00:00:00"/>
    <d v="1899-12-30T01:00:11"/>
    <n v="0"/>
    <d v="1899-12-30T00:06:01"/>
    <m/>
    <m/>
    <m/>
    <m/>
    <m/>
    <d v="1899-12-31T10:02:38"/>
    <e v="#DIV/0!"/>
    <e v="#DIV/0!"/>
    <e v="#DIV/0!"/>
    <e v="#DIV/0!"/>
    <e v="#DIV/0!"/>
    <e v="#DIV/0!"/>
    <e v="#DIV/0!"/>
    <e v="#DIV/0!"/>
    <e v="#DIV/0!"/>
    <e v="#DIV/0!"/>
    <e v="#DIV/0!"/>
    <e v="#DIV/0!"/>
    <e v="#DIV/0!"/>
  </r>
  <r>
    <x v="78"/>
    <m/>
    <x v="13"/>
    <n v="119"/>
    <n v="20"/>
    <n v="139"/>
    <d v="1899-12-30T03:34:42"/>
    <d v="1899-12-30T03:00:43"/>
    <d v="1899-12-30T00:00:00"/>
    <d v="1899-12-30T00:27:04"/>
    <d v="1899-12-30T00:00:00"/>
    <d v="1899-12-30T00:00:00"/>
    <d v="1899-12-30T00:00:00"/>
    <d v="1899-12-30T00:06:55"/>
    <d v="1899-12-30T00:00:00"/>
    <d v="1899-12-30T01:05:15"/>
    <n v="0"/>
    <d v="1899-12-30T00:05:52"/>
    <m/>
    <m/>
    <m/>
    <m/>
    <m/>
    <d v="1899-12-31T01:29:34"/>
    <e v="#DIV/0!"/>
    <e v="#DIV/0!"/>
    <e v="#DIV/0!"/>
    <e v="#DIV/0!"/>
    <e v="#DIV/0!"/>
    <e v="#DIV/0!"/>
    <e v="#DIV/0!"/>
    <e v="#DIV/0!"/>
    <e v="#DIV/0!"/>
    <e v="#DIV/0!"/>
    <e v="#DIV/0!"/>
    <e v="#DIV/0!"/>
    <e v="#DIV/0!"/>
  </r>
  <r>
    <x v="78"/>
    <m/>
    <x v="6"/>
    <n v="40"/>
    <n v="53"/>
    <n v="93"/>
    <d v="1899-12-31T08:51:22"/>
    <d v="1899-12-30T04:02:04"/>
    <d v="1899-12-30T00:00:00"/>
    <d v="1899-12-30T00:00:00"/>
    <d v="1899-12-30T00:00:00"/>
    <d v="1899-12-30T00:00:00"/>
    <d v="1899-12-30T00:00:00"/>
    <d v="1899-12-30T04:49:18"/>
    <d v="1899-12-30T00:00:00"/>
    <d v="1899-12-30T00:05:00"/>
    <n v="0"/>
    <d v="1899-12-30T00:09:42"/>
    <m/>
    <m/>
    <m/>
    <m/>
    <m/>
    <d v="1899-12-31T13:27:33"/>
    <e v="#DIV/0!"/>
    <e v="#DIV/0!"/>
    <e v="#DIV/0!"/>
    <e v="#DIV/0!"/>
    <e v="#DIV/0!"/>
    <e v="#DIV/0!"/>
    <e v="#DIV/0!"/>
    <e v="#DIV/0!"/>
    <e v="#DIV/0!"/>
    <e v="#DIV/0!"/>
    <e v="#DIV/0!"/>
    <e v="#DIV/0!"/>
    <e v="#DIV/0!"/>
  </r>
  <r>
    <x v="78"/>
    <m/>
    <x v="7"/>
    <n v="110"/>
    <n v="10"/>
    <n v="120"/>
    <d v="1899-12-30T13:50:27"/>
    <d v="1899-12-30T05:02:24"/>
    <d v="1899-12-30T00:00:00"/>
    <d v="1899-12-30T00:20:44"/>
    <d v="1899-12-30T00:16:51"/>
    <d v="1899-12-30T00:40:02"/>
    <d v="1899-12-30T07:30:26"/>
    <d v="1899-12-30T00:00:00"/>
    <d v="1899-12-30T00:00:00"/>
    <d v="1899-12-30T02:25:46"/>
    <n v="0"/>
    <d v="1899-12-30T00:07:36"/>
    <m/>
    <m/>
    <m/>
    <m/>
    <m/>
    <d v="1899-12-31T18:28:13"/>
    <e v="#DIV/0!"/>
    <e v="#DIV/0!"/>
    <e v="#DIV/0!"/>
    <e v="#DIV/0!"/>
    <e v="#DIV/0!"/>
    <e v="#DIV/0!"/>
    <e v="#DIV/0!"/>
    <e v="#DIV/0!"/>
    <e v="#DIV/0!"/>
    <e v="#DIV/0!"/>
    <e v="#DIV/0!"/>
    <e v="#DIV/0!"/>
    <e v="#DIV/0!"/>
  </r>
  <r>
    <x v="78"/>
    <m/>
    <x v="8"/>
    <n v="105"/>
    <n v="32"/>
    <n v="137"/>
    <d v="1899-12-30T06:43:12"/>
    <d v="1899-12-30T05:10:11"/>
    <d v="1899-12-30T00:20:29"/>
    <d v="1899-12-30T01:51:13"/>
    <d v="1899-12-30T00:00:00"/>
    <d v="1899-12-30T00:00:00"/>
    <d v="1899-12-30T00:00:00"/>
    <d v="1899-12-30T00:41:32"/>
    <d v="1899-12-30T00:00:00"/>
    <d v="1899-12-30T00:19:36"/>
    <n v="0"/>
    <d v="1899-12-30T00:06:50"/>
    <m/>
    <m/>
    <m/>
    <m/>
    <m/>
    <d v="1899-12-31T18:35:34"/>
    <e v="#DIV/0!"/>
    <e v="#DIV/0!"/>
    <e v="#DIV/0!"/>
    <e v="#DIV/0!"/>
    <e v="#DIV/0!"/>
    <e v="#DIV/0!"/>
    <e v="#DIV/0!"/>
    <e v="#DIV/0!"/>
    <e v="#DIV/0!"/>
    <e v="#DIV/0!"/>
    <e v="#DIV/0!"/>
    <e v="#DIV/0!"/>
    <e v="#DIV/0!"/>
  </r>
  <r>
    <x v="79"/>
    <m/>
    <x v="14"/>
    <n v="43"/>
    <n v="17"/>
    <n v="60"/>
    <d v="1899-12-30T08:48:46"/>
    <d v="1899-12-30T05:43:35"/>
    <d v="1899-12-30T02:17:05"/>
    <d v="1899-12-30T00:00:00"/>
    <d v="1899-12-30T00:00:00"/>
    <d v="1899-12-30T00:00:00"/>
    <d v="1899-12-30T00:47:57"/>
    <d v="1899-12-30T00:00:09"/>
    <d v="1899-12-30T00:00:00"/>
    <d v="1899-12-30T01:18:34"/>
    <n v="0"/>
    <d v="1899-12-30T00:07:25"/>
    <m/>
    <m/>
    <m/>
    <m/>
    <m/>
    <d v="1899-12-31T09:46:39"/>
    <e v="#DIV/0!"/>
    <e v="#DIV/0!"/>
    <e v="#DIV/0!"/>
    <e v="#DIV/0!"/>
    <e v="#DIV/0!"/>
    <e v="#DIV/0!"/>
    <e v="#DIV/0!"/>
    <e v="#DIV/0!"/>
    <e v="#DIV/0!"/>
    <e v="#DIV/0!"/>
    <e v="#DIV/0!"/>
    <e v="#DIV/0!"/>
    <e v="#DIV/0!"/>
  </r>
  <r>
    <x v="79"/>
    <m/>
    <x v="1"/>
    <n v="20"/>
    <n v="3"/>
    <n v="23"/>
    <d v="1899-12-31T13:05:40"/>
    <d v="1899-12-30T00:00:00"/>
    <d v="1899-12-30T00:00:00"/>
    <d v="1899-12-30T00:00:00"/>
    <d v="1899-12-30T00:00:00"/>
    <d v="1899-12-30T13:05:40"/>
    <d v="1899-12-30T00:00:00"/>
    <d v="1899-12-30T00:00:00"/>
    <d v="1899-12-30T00:00:00"/>
    <d v="1899-12-30T00:09:40"/>
    <n v="0"/>
    <d v="1899-12-30T00:07:45"/>
    <m/>
    <m/>
    <m/>
    <m/>
    <m/>
    <d v="1899-12-31T16:01:21"/>
    <e v="#DIV/0!"/>
    <e v="#DIV/0!"/>
    <e v="#DIV/0!"/>
    <e v="#DIV/0!"/>
    <e v="#DIV/0!"/>
    <e v="#DIV/0!"/>
    <e v="#DIV/0!"/>
    <e v="#DIV/0!"/>
    <e v="#DIV/0!"/>
    <e v="#DIV/0!"/>
    <e v="#DIV/0!"/>
    <e v="#DIV/0!"/>
    <e v="#DIV/0!"/>
  </r>
  <r>
    <x v="79"/>
    <m/>
    <x v="5"/>
    <n v="75"/>
    <n v="27"/>
    <n v="102"/>
    <d v="1899-12-30T07:01:38"/>
    <d v="1899-12-30T05:01:15"/>
    <d v="1899-12-30T00:00:00"/>
    <d v="1899-12-30T01:06:06"/>
    <d v="1899-12-30T00:00:00"/>
    <d v="1899-12-30T00:54:17"/>
    <d v="1899-12-30T00:00:00"/>
    <d v="1899-12-30T00:00:00"/>
    <d v="1899-12-30T00:00:00"/>
    <d v="1899-12-30T01:07:56"/>
    <n v="0"/>
    <d v="1899-12-30T00:08:19"/>
    <m/>
    <m/>
    <m/>
    <m/>
    <m/>
    <d v="1899-12-31T18:28:22"/>
    <e v="#DIV/0!"/>
    <e v="#DIV/0!"/>
    <e v="#DIV/0!"/>
    <e v="#DIV/0!"/>
    <e v="#DIV/0!"/>
    <e v="#DIV/0!"/>
    <e v="#DIV/0!"/>
    <e v="#DIV/0!"/>
    <e v="#DIV/0!"/>
    <e v="#DIV/0!"/>
    <e v="#DIV/0!"/>
    <e v="#DIV/0!"/>
    <e v="#DIV/0!"/>
  </r>
  <r>
    <x v="79"/>
    <m/>
    <x v="9"/>
    <n v="108"/>
    <n v="15"/>
    <n v="123"/>
    <d v="1899-12-30T04:21:22"/>
    <d v="1899-12-30T04:01:12"/>
    <d v="1899-12-30T00:00:00"/>
    <d v="1899-12-30T00:18:35"/>
    <d v="1899-12-30T00:00:00"/>
    <d v="1899-12-30T00:00:00"/>
    <d v="1899-12-30T00:01:35"/>
    <d v="1899-12-30T00:00:00"/>
    <d v="1899-12-30T00:00:00"/>
    <d v="1899-12-30T00:18:08"/>
    <n v="0"/>
    <d v="1899-12-30T00:09:09"/>
    <m/>
    <m/>
    <m/>
    <m/>
    <m/>
    <d v="1899-12-31T10:06:06"/>
    <e v="#DIV/0!"/>
    <e v="#DIV/0!"/>
    <e v="#DIV/0!"/>
    <e v="#DIV/0!"/>
    <e v="#DIV/0!"/>
    <e v="#DIV/0!"/>
    <e v="#DIV/0!"/>
    <e v="#DIV/0!"/>
    <e v="#DIV/0!"/>
    <e v="#DIV/0!"/>
    <e v="#DIV/0!"/>
    <e v="#DIV/0!"/>
    <e v="#DIV/0!"/>
  </r>
  <r>
    <x v="79"/>
    <m/>
    <x v="13"/>
    <n v="84"/>
    <n v="28"/>
    <n v="112"/>
    <d v="1899-12-30T04:37:46"/>
    <d v="1899-12-30T04:00:46"/>
    <d v="1899-12-30T00:01:26"/>
    <d v="1899-12-30T00:29:40"/>
    <d v="1899-12-30T00:00:00"/>
    <d v="1899-12-30T00:05:54"/>
    <d v="1899-12-30T00:00:00"/>
    <d v="1899-12-30T00:00:00"/>
    <d v="1899-12-30T00:00:00"/>
    <d v="1899-12-30T01:10:44"/>
    <n v="0"/>
    <d v="1899-12-30T00:06:06"/>
    <m/>
    <m/>
    <m/>
    <m/>
    <m/>
    <d v="1899-12-31T09:59:37"/>
    <e v="#DIV/0!"/>
    <e v="#DIV/0!"/>
    <e v="#DIV/0!"/>
    <e v="#DIV/0!"/>
    <e v="#DIV/0!"/>
    <e v="#DIV/0!"/>
    <e v="#DIV/0!"/>
    <e v="#DIV/0!"/>
    <e v="#DIV/0!"/>
    <e v="#DIV/0!"/>
    <e v="#DIV/0!"/>
    <e v="#DIV/0!"/>
    <e v="#DIV/0!"/>
  </r>
  <r>
    <x v="79"/>
    <m/>
    <x v="6"/>
    <n v="15"/>
    <n v="33"/>
    <n v="48"/>
    <d v="1899-12-31T09:40:28"/>
    <d v="1899-12-30T05:33:04"/>
    <d v="1899-12-30T00:00:00"/>
    <d v="1899-12-30T00:00:00"/>
    <d v="1899-12-30T00:00:00"/>
    <d v="1899-12-30T00:00:00"/>
    <d v="1899-12-30T00:00:00"/>
    <d v="1899-12-30T04:07:24"/>
    <d v="1899-12-30T00:00:00"/>
    <d v="1899-12-30T00:01:59"/>
    <n v="0"/>
    <d v="1899-12-30T00:12:03"/>
    <m/>
    <m/>
    <m/>
    <m/>
    <m/>
    <d v="1899-12-31T18:02:36"/>
    <e v="#DIV/0!"/>
    <e v="#DIV/0!"/>
    <e v="#DIV/0!"/>
    <e v="#DIV/0!"/>
    <e v="#DIV/0!"/>
    <e v="#DIV/0!"/>
    <e v="#DIV/0!"/>
    <e v="#DIV/0!"/>
    <e v="#DIV/0!"/>
    <e v="#DIV/0!"/>
    <e v="#DIV/0!"/>
    <e v="#DIV/0!"/>
    <e v="#DIV/0!"/>
  </r>
  <r>
    <x v="79"/>
    <m/>
    <x v="7"/>
    <n v="101"/>
    <n v="1"/>
    <n v="102"/>
    <d v="1899-12-30T06:58:10"/>
    <d v="1899-12-30T05:18:58"/>
    <d v="1899-12-30T00:00:00"/>
    <d v="1899-12-30T01:00:46"/>
    <d v="1899-12-30T00:00:00"/>
    <d v="1899-12-30T00:13:58"/>
    <d v="1899-12-30T00:24:29"/>
    <d v="1899-12-30T00:00:00"/>
    <d v="1899-12-30T00:00:00"/>
    <d v="1899-12-30T01:31:47"/>
    <n v="0"/>
    <d v="1899-12-30T00:07:32"/>
    <m/>
    <m/>
    <m/>
    <m/>
    <m/>
    <d v="1899-12-31T18:18:09"/>
    <e v="#DIV/0!"/>
    <e v="#DIV/0!"/>
    <e v="#DIV/0!"/>
    <e v="#DIV/0!"/>
    <e v="#DIV/0!"/>
    <e v="#DIV/0!"/>
    <e v="#DIV/0!"/>
    <e v="#DIV/0!"/>
    <e v="#DIV/0!"/>
    <e v="#DIV/0!"/>
    <e v="#DIV/0!"/>
    <e v="#DIV/0!"/>
    <e v="#DIV/0!"/>
  </r>
  <r>
    <x v="79"/>
    <m/>
    <x v="8"/>
    <n v="139"/>
    <n v="24"/>
    <n v="163"/>
    <d v="1899-12-30T09:34:34"/>
    <d v="1899-12-30T05:03:07"/>
    <d v="1899-12-30T01:26:24"/>
    <d v="1899-12-30T01:37:55"/>
    <d v="1899-12-30T00:00:00"/>
    <d v="1899-12-30T01:05:40"/>
    <d v="1899-12-30T00:21:27"/>
    <d v="1899-12-30T00:00:00"/>
    <d v="1899-12-30T00:00:00"/>
    <d v="1899-12-30T00:38:02"/>
    <n v="0"/>
    <d v="1899-12-30T00:06:58"/>
    <m/>
    <m/>
    <m/>
    <m/>
    <m/>
    <d v="1899-12-31T18:33:42"/>
    <e v="#DIV/0!"/>
    <e v="#DIV/0!"/>
    <e v="#DIV/0!"/>
    <e v="#DIV/0!"/>
    <e v="#DIV/0!"/>
    <e v="#DIV/0!"/>
    <e v="#DIV/0!"/>
    <e v="#DIV/0!"/>
    <e v="#DIV/0!"/>
    <e v="#DIV/0!"/>
    <e v="#DIV/0!"/>
    <e v="#DIV/0!"/>
    <e v="#DIV/0!"/>
  </r>
  <r>
    <x v="80"/>
    <m/>
    <x v="14"/>
    <n v="94"/>
    <n v="6"/>
    <n v="100"/>
    <d v="1899-12-30T08:43:00"/>
    <d v="1899-12-30T06:05:37"/>
    <d v="1899-12-30T02:10:36"/>
    <d v="1899-12-30T00:00:00"/>
    <d v="1899-12-30T00:00:00"/>
    <d v="1899-12-30T00:26:47"/>
    <d v="1899-12-30T00:00:00"/>
    <d v="1899-12-30T00:00:00"/>
    <d v="1899-12-30T00:00:00"/>
    <d v="1899-12-30T02:07:52"/>
    <n v="0"/>
    <d v="1899-12-30T00:07:25"/>
    <m/>
    <m/>
    <m/>
    <m/>
    <m/>
    <d v="1899-12-31T10:00:11"/>
    <e v="#DIV/0!"/>
    <e v="#DIV/0!"/>
    <e v="#DIV/0!"/>
    <e v="#DIV/0!"/>
    <e v="#DIV/0!"/>
    <e v="#DIV/0!"/>
    <e v="#DIV/0!"/>
    <e v="#DIV/0!"/>
    <e v="#DIV/0!"/>
    <e v="#DIV/0!"/>
    <e v="#DIV/0!"/>
    <e v="#DIV/0!"/>
    <e v="#DIV/0!"/>
  </r>
  <r>
    <x v="80"/>
    <m/>
    <x v="1"/>
    <n v="13"/>
    <n v="0"/>
    <n v="13"/>
    <d v="1899-12-30T20:47:46"/>
    <d v="1899-12-30T00:00:00"/>
    <d v="1899-12-30T00:00:00"/>
    <d v="1899-12-30T00:00:00"/>
    <d v="1899-12-30T00:00:00"/>
    <d v="1899-12-30T20:44:53"/>
    <d v="1899-12-30T00:02:53"/>
    <d v="1899-12-30T00:00:00"/>
    <d v="1899-12-30T00:00:00"/>
    <d v="1899-12-30T00:01:06"/>
    <n v="0"/>
    <d v="1899-12-30T00:05:02"/>
    <m/>
    <m/>
    <m/>
    <m/>
    <m/>
    <d v="1899-12-30T21:55:44"/>
    <e v="#DIV/0!"/>
    <e v="#DIV/0!"/>
    <e v="#DIV/0!"/>
    <e v="#DIV/0!"/>
    <e v="#DIV/0!"/>
    <e v="#DIV/0!"/>
    <e v="#DIV/0!"/>
    <e v="#DIV/0!"/>
    <e v="#DIV/0!"/>
    <e v="#DIV/0!"/>
    <e v="#DIV/0!"/>
    <e v="#DIV/0!"/>
    <e v="#DIV/0!"/>
  </r>
  <r>
    <x v="80"/>
    <m/>
    <x v="4"/>
    <n v="27"/>
    <n v="4"/>
    <n v="31"/>
    <d v="1899-12-30T01:43:41"/>
    <d v="1899-12-30T00:00:00"/>
    <d v="1899-12-30T00:00:00"/>
    <d v="1899-12-30T00:00:00"/>
    <d v="1899-12-30T00:00:00"/>
    <d v="1899-12-30T01:43:41"/>
    <d v="1899-12-30T00:00:00"/>
    <d v="1899-12-30T00:00:00"/>
    <d v="1899-12-30T00:00:00"/>
    <d v="1899-12-30T00:04:47"/>
    <n v="0"/>
    <d v="1899-12-30T00:07:32"/>
    <m/>
    <m/>
    <m/>
    <m/>
    <m/>
    <d v="1899-12-30T10:30:09"/>
    <e v="#DIV/0!"/>
    <e v="#DIV/0!"/>
    <e v="#DIV/0!"/>
    <e v="#DIV/0!"/>
    <e v="#DIV/0!"/>
    <e v="#DIV/0!"/>
    <e v="#DIV/0!"/>
    <e v="#DIV/0!"/>
    <e v="#DIV/0!"/>
    <e v="#DIV/0!"/>
    <e v="#DIV/0!"/>
    <e v="#DIV/0!"/>
    <e v="#DIV/0!"/>
  </r>
  <r>
    <x v="80"/>
    <m/>
    <x v="5"/>
    <n v="27"/>
    <n v="20"/>
    <n v="47"/>
    <d v="1899-12-30T06:17:43"/>
    <d v="1899-12-30T04:00:37"/>
    <d v="1899-12-30T00:00:00"/>
    <d v="1899-12-30T00:27:22"/>
    <d v="1899-12-30T00:10:13"/>
    <d v="1899-12-30T01:39:30"/>
    <d v="1899-12-30T00:00:00"/>
    <d v="1899-12-30T00:00:00"/>
    <d v="1899-12-30T00:00:00"/>
    <d v="1899-12-30T00:12:33"/>
    <n v="0"/>
    <d v="1899-12-30T00:10:04"/>
    <m/>
    <m/>
    <m/>
    <m/>
    <m/>
    <d v="1899-12-31T10:12:34"/>
    <e v="#DIV/0!"/>
    <e v="#DIV/0!"/>
    <e v="#DIV/0!"/>
    <e v="#DIV/0!"/>
    <e v="#DIV/0!"/>
    <e v="#DIV/0!"/>
    <e v="#DIV/0!"/>
    <e v="#DIV/0!"/>
    <e v="#DIV/0!"/>
    <e v="#DIV/0!"/>
    <e v="#DIV/0!"/>
    <e v="#DIV/0!"/>
    <e v="#DIV/0!"/>
  </r>
  <r>
    <x v="80"/>
    <m/>
    <x v="9"/>
    <n v="102"/>
    <n v="13"/>
    <n v="115"/>
    <d v="1899-12-30T04:54:37"/>
    <d v="1899-12-30T04:00:46"/>
    <d v="1899-12-30T00:00:00"/>
    <d v="1899-12-30T00:16:16"/>
    <d v="1899-12-30T00:00:00"/>
    <d v="1899-12-30T00:25:55"/>
    <d v="1899-12-30T00:11:40"/>
    <d v="1899-12-30T00:00:00"/>
    <d v="1899-12-30T00:00:00"/>
    <d v="1899-12-30T00:17:15"/>
    <n v="0"/>
    <d v="1899-12-30T00:09:11"/>
    <m/>
    <m/>
    <m/>
    <m/>
    <m/>
    <d v="1899-12-31T09:55:18"/>
    <e v="#DIV/0!"/>
    <e v="#DIV/0!"/>
    <e v="#DIV/0!"/>
    <e v="#DIV/0!"/>
    <e v="#DIV/0!"/>
    <e v="#DIV/0!"/>
    <e v="#DIV/0!"/>
    <e v="#DIV/0!"/>
    <e v="#DIV/0!"/>
    <e v="#DIV/0!"/>
    <e v="#DIV/0!"/>
    <e v="#DIV/0!"/>
    <e v="#DIV/0!"/>
  </r>
  <r>
    <x v="80"/>
    <m/>
    <x v="13"/>
    <n v="64"/>
    <n v="29"/>
    <n v="93"/>
    <d v="1899-12-30T05:44:27"/>
    <d v="1899-12-30T04:00:55"/>
    <d v="1899-12-30T00:05:54"/>
    <d v="1899-12-30T00:44:04"/>
    <d v="1899-12-30T00:00:00"/>
    <d v="1899-12-30T00:00:00"/>
    <d v="1899-12-30T00:53:34"/>
    <d v="1899-12-30T00:00:00"/>
    <d v="1899-12-30T00:00:00"/>
    <d v="1899-12-30T00:43:45"/>
    <n v="0"/>
    <d v="1899-12-30T00:04:36"/>
    <m/>
    <m/>
    <m/>
    <m/>
    <m/>
    <d v="1899-12-31T09:55:35"/>
    <e v="#DIV/0!"/>
    <e v="#DIV/0!"/>
    <e v="#DIV/0!"/>
    <e v="#DIV/0!"/>
    <e v="#DIV/0!"/>
    <e v="#DIV/0!"/>
    <e v="#DIV/0!"/>
    <e v="#DIV/0!"/>
    <e v="#DIV/0!"/>
    <e v="#DIV/0!"/>
    <e v="#DIV/0!"/>
    <e v="#DIV/0!"/>
    <e v="#DIV/0!"/>
  </r>
  <r>
    <x v="80"/>
    <m/>
    <x v="6"/>
    <n v="27"/>
    <n v="18"/>
    <n v="45"/>
    <d v="1899-12-31T05:28:45"/>
    <d v="1899-12-30T04:04:39"/>
    <d v="1899-12-30T00:00:00"/>
    <d v="1899-12-30T00:32:07"/>
    <d v="1899-12-30T00:00:00"/>
    <d v="1899-12-30T00:00:00"/>
    <d v="1899-12-30T00:00:00"/>
    <d v="1899-12-30T00:51:59"/>
    <d v="1899-12-30T00:00:00"/>
    <d v="1899-12-30T00:03:11"/>
    <n v="0"/>
    <d v="1899-12-30T00:09:35"/>
    <m/>
    <m/>
    <m/>
    <m/>
    <m/>
    <d v="1899-12-31T09:57:53"/>
    <e v="#DIV/0!"/>
    <e v="#DIV/0!"/>
    <e v="#DIV/0!"/>
    <e v="#DIV/0!"/>
    <e v="#DIV/0!"/>
    <e v="#DIV/0!"/>
    <e v="#DIV/0!"/>
    <e v="#DIV/0!"/>
    <e v="#DIV/0!"/>
    <e v="#DIV/0!"/>
    <e v="#DIV/0!"/>
    <e v="#DIV/0!"/>
    <e v="#DIV/0!"/>
  </r>
  <r>
    <x v="80"/>
    <m/>
    <x v="7"/>
    <n v="82"/>
    <n v="11"/>
    <n v="93"/>
    <d v="1899-12-30T06:23:28"/>
    <d v="1899-12-30T04:02:47"/>
    <d v="1899-12-30T00:01:00"/>
    <d v="1899-12-30T00:46:57"/>
    <d v="1899-12-30T00:17:25"/>
    <d v="1899-12-30T01:15:19"/>
    <d v="1899-12-30T00:00:00"/>
    <d v="1899-12-30T00:00:00"/>
    <d v="1899-12-30T00:00:00"/>
    <d v="1899-12-30T01:39:10"/>
    <n v="0"/>
    <d v="1899-12-30T00:06:49"/>
    <m/>
    <m/>
    <m/>
    <m/>
    <m/>
    <d v="1899-12-31T09:53:08"/>
    <e v="#DIV/0!"/>
    <e v="#DIV/0!"/>
    <e v="#DIV/0!"/>
    <e v="#DIV/0!"/>
    <e v="#DIV/0!"/>
    <e v="#DIV/0!"/>
    <e v="#DIV/0!"/>
    <e v="#DIV/0!"/>
    <e v="#DIV/0!"/>
    <e v="#DIV/0!"/>
    <e v="#DIV/0!"/>
    <e v="#DIV/0!"/>
    <e v="#DIV/0!"/>
  </r>
  <r>
    <x v="80"/>
    <m/>
    <x v="8"/>
    <n v="75"/>
    <n v="23"/>
    <n v="98"/>
    <d v="1899-12-30T05:53:14"/>
    <d v="1899-12-30T04:06:32"/>
    <d v="1899-12-30T00:08:38"/>
    <d v="1899-12-30T01:18:55"/>
    <d v="1899-12-30T00:00:00"/>
    <d v="1899-12-30T00:19:09"/>
    <d v="1899-12-30T00:00:00"/>
    <d v="1899-12-30T00:00:00"/>
    <d v="1899-12-30T00:00:00"/>
    <d v="1899-12-30T00:14:59"/>
    <n v="0"/>
    <d v="1899-12-30T00:06:50"/>
    <m/>
    <m/>
    <m/>
    <m/>
    <m/>
    <d v="1899-12-31T10:02:56"/>
    <e v="#DIV/0!"/>
    <e v="#DIV/0!"/>
    <e v="#DIV/0!"/>
    <e v="#DIV/0!"/>
    <e v="#DIV/0!"/>
    <e v="#DIV/0!"/>
    <e v="#DIV/0!"/>
    <e v="#DIV/0!"/>
    <e v="#DIV/0!"/>
    <e v="#DIV/0!"/>
    <e v="#DIV/0!"/>
    <e v="#DIV/0!"/>
    <e v="#DIV/0!"/>
  </r>
  <r>
    <x v="81"/>
    <m/>
    <x v="14"/>
    <n v="74"/>
    <n v="6"/>
    <n v="80"/>
    <d v="1899-12-30T04:59:31"/>
    <d v="1899-12-30T02:59:43"/>
    <d v="1899-12-30T01:31:35"/>
    <d v="1899-12-30T00:00:00"/>
    <d v="1899-12-30T00:25:03"/>
    <d v="1899-12-30T00:03:10"/>
    <d v="1899-12-30T00:00:00"/>
    <d v="1899-12-30T00:00:00"/>
    <d v="1899-12-30T00:00:00"/>
    <d v="1899-12-30T02:13:51"/>
    <n v="0"/>
    <d v="1899-12-30T00:07:13"/>
    <m/>
    <m/>
    <m/>
    <m/>
    <m/>
    <d v="1899-12-31T01:29:43"/>
    <e v="#DIV/0!"/>
    <e v="#DIV/0!"/>
    <e v="#DIV/0!"/>
    <e v="#DIV/0!"/>
    <e v="#DIV/0!"/>
    <e v="#DIV/0!"/>
    <e v="#DIV/0!"/>
    <e v="#DIV/0!"/>
    <e v="#DIV/0!"/>
    <e v="#DIV/0!"/>
    <e v="#DIV/0!"/>
    <e v="#DIV/0!"/>
    <e v="#DIV/0!"/>
  </r>
  <r>
    <x v="81"/>
    <m/>
    <x v="1"/>
    <n v="24"/>
    <n v="1"/>
    <n v="25"/>
    <d v="1899-12-30T23:10:02"/>
    <d v="1899-12-30T00:00:00"/>
    <d v="1899-12-30T00:00:00"/>
    <d v="1899-12-30T00:00:00"/>
    <d v="1899-12-30T00:00:00"/>
    <d v="1899-12-30T23:10:02"/>
    <d v="1899-12-30T00:00:00"/>
    <d v="1899-12-30T00:00:00"/>
    <d v="1899-12-30T00:00:00"/>
    <d v="1899-12-30T00:03:37"/>
    <n v="0"/>
    <d v="1899-12-30T00:05:08"/>
    <m/>
    <m/>
    <m/>
    <m/>
    <m/>
    <d v="1899-12-31T01:23:48"/>
    <e v="#DIV/0!"/>
    <e v="#DIV/0!"/>
    <e v="#DIV/0!"/>
    <e v="#DIV/0!"/>
    <e v="#DIV/0!"/>
    <e v="#DIV/0!"/>
    <e v="#DIV/0!"/>
    <e v="#DIV/0!"/>
    <e v="#DIV/0!"/>
    <e v="#DIV/0!"/>
    <e v="#DIV/0!"/>
    <e v="#DIV/0!"/>
    <e v="#DIV/0!"/>
  </r>
  <r>
    <x v="81"/>
    <m/>
    <x v="4"/>
    <n v="2"/>
    <n v="6"/>
    <n v="8"/>
    <d v="1899-12-30T00:09:39"/>
    <d v="1899-12-30T00:00:00"/>
    <d v="1899-12-30T00:00:00"/>
    <d v="1899-12-30T00:07:12"/>
    <d v="1899-12-30T00:00:00"/>
    <d v="1899-12-30T00:02:27"/>
    <d v="1899-12-30T00:00:00"/>
    <d v="1899-12-30T00:00:00"/>
    <d v="1899-12-30T00:00:00"/>
    <d v="1899-12-30T00:00:20"/>
    <n v="0"/>
    <d v="1899-12-30T00:15:37"/>
    <m/>
    <m/>
    <m/>
    <m/>
    <m/>
    <d v="1899-12-30T07:02:47"/>
    <e v="#DIV/0!"/>
    <e v="#DIV/0!"/>
    <e v="#DIV/0!"/>
    <e v="#DIV/0!"/>
    <e v="#DIV/0!"/>
    <e v="#DIV/0!"/>
    <e v="#DIV/0!"/>
    <e v="#DIV/0!"/>
    <e v="#DIV/0!"/>
    <e v="#DIV/0!"/>
    <e v="#DIV/0!"/>
    <e v="#DIV/0!"/>
    <e v="#DIV/0!"/>
  </r>
  <r>
    <x v="81"/>
    <m/>
    <x v="5"/>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81"/>
    <m/>
    <x v="9"/>
    <n v="51"/>
    <n v="1"/>
    <n v="52"/>
    <d v="1899-12-30T03:25:55"/>
    <d v="1899-12-30T03:00:09"/>
    <d v="1899-12-30T00:00:00"/>
    <d v="1899-12-30T00:00:00"/>
    <d v="1899-12-30T00:00:00"/>
    <d v="1899-12-30T00:17:25"/>
    <d v="1899-12-30T00:08:21"/>
    <d v="1899-12-30T00:00:00"/>
    <d v="1899-12-30T00:00:00"/>
    <d v="1899-12-30T00:08:22"/>
    <n v="0"/>
    <d v="1899-12-30T00:08:52"/>
    <m/>
    <m/>
    <m/>
    <m/>
    <m/>
    <d v="1899-12-31T01:29:00"/>
    <e v="#DIV/0!"/>
    <e v="#DIV/0!"/>
    <e v="#DIV/0!"/>
    <e v="#DIV/0!"/>
    <e v="#DIV/0!"/>
    <e v="#DIV/0!"/>
    <e v="#DIV/0!"/>
    <e v="#DIV/0!"/>
    <e v="#DIV/0!"/>
    <e v="#DIV/0!"/>
    <e v="#DIV/0!"/>
    <e v="#DIV/0!"/>
    <e v="#DIV/0!"/>
  </r>
  <r>
    <x v="81"/>
    <m/>
    <x v="13"/>
    <n v="98"/>
    <n v="14"/>
    <n v="112"/>
    <d v="1899-12-30T03:49:58"/>
    <d v="1899-12-30T03:13:49"/>
    <d v="1899-12-30T00:00:00"/>
    <d v="1899-12-30T00:24:55"/>
    <d v="1899-12-30T00:00:00"/>
    <d v="1899-12-30T00:11:14"/>
    <d v="1899-12-30T00:00:00"/>
    <d v="1899-12-30T00:00:00"/>
    <d v="1899-12-30T00:00:00"/>
    <d v="1899-12-30T01:20:45"/>
    <n v="0"/>
    <d v="1899-12-30T00:05:29"/>
    <m/>
    <m/>
    <m/>
    <m/>
    <m/>
    <d v="1899-12-31T01:29:25"/>
    <e v="#DIV/0!"/>
    <e v="#DIV/0!"/>
    <e v="#DIV/0!"/>
    <e v="#DIV/0!"/>
    <e v="#DIV/0!"/>
    <e v="#DIV/0!"/>
    <e v="#DIV/0!"/>
    <e v="#DIV/0!"/>
    <e v="#DIV/0!"/>
    <e v="#DIV/0!"/>
    <e v="#DIV/0!"/>
    <e v="#DIV/0!"/>
    <e v="#DIV/0!"/>
  </r>
  <r>
    <x v="81"/>
    <m/>
    <x v="6"/>
    <n v="14"/>
    <n v="25"/>
    <n v="39"/>
    <d v="1899-12-30T23:40:42"/>
    <d v="1899-12-30T03:05:20"/>
    <d v="1899-12-30T00:00:00"/>
    <d v="1899-12-30T00:00:00"/>
    <d v="1899-12-30T00:00:00"/>
    <d v="1899-12-30T00:00:00"/>
    <d v="1899-12-30T00:00:00"/>
    <d v="1899-12-30T20:35:23"/>
    <d v="1899-12-30T00:00:00"/>
    <d v="1899-12-30T00:02:17"/>
    <n v="0"/>
    <d v="1899-12-30T00:09:46"/>
    <m/>
    <m/>
    <m/>
    <m/>
    <m/>
    <d v="1899-12-31T01:26:33"/>
    <e v="#DIV/0!"/>
    <e v="#DIV/0!"/>
    <e v="#DIV/0!"/>
    <e v="#DIV/0!"/>
    <e v="#DIV/0!"/>
    <e v="#DIV/0!"/>
    <e v="#DIV/0!"/>
    <e v="#DIV/0!"/>
    <e v="#DIV/0!"/>
    <e v="#DIV/0!"/>
    <e v="#DIV/0!"/>
    <e v="#DIV/0!"/>
    <e v="#DIV/0!"/>
  </r>
  <r>
    <x v="81"/>
    <m/>
    <x v="7"/>
    <n v="62"/>
    <n v="6"/>
    <n v="68"/>
    <d v="1899-12-30T03:46:13"/>
    <d v="1899-12-30T03:03:19"/>
    <d v="1899-12-30T00:00:00"/>
    <d v="1899-12-30T00:38:53"/>
    <d v="1899-12-30T00:00:00"/>
    <d v="1899-12-30T00:00:00"/>
    <d v="1899-12-30T00:04:02"/>
    <d v="1899-12-30T00:00:00"/>
    <d v="1899-12-30T00:00:00"/>
    <d v="1899-12-30T01:08:05"/>
    <n v="0"/>
    <d v="1899-12-30T00:07:54"/>
    <m/>
    <m/>
    <m/>
    <m/>
    <m/>
    <d v="1899-12-31T01:37:47"/>
    <e v="#DIV/0!"/>
    <e v="#DIV/0!"/>
    <e v="#DIV/0!"/>
    <e v="#DIV/0!"/>
    <e v="#DIV/0!"/>
    <e v="#DIV/0!"/>
    <e v="#DIV/0!"/>
    <e v="#DIV/0!"/>
    <e v="#DIV/0!"/>
    <e v="#DIV/0!"/>
    <e v="#DIV/0!"/>
    <e v="#DIV/0!"/>
    <e v="#DIV/0!"/>
  </r>
  <r>
    <x v="81"/>
    <m/>
    <x v="8"/>
    <n v="47"/>
    <n v="8"/>
    <n v="55"/>
    <d v="1899-12-30T04:45:50"/>
    <d v="1899-12-30T03:02:27"/>
    <d v="1899-12-30T00:10:05"/>
    <d v="1899-12-30T01:27:24"/>
    <d v="1899-12-30T00:00:00"/>
    <d v="1899-12-30T00:00:00"/>
    <d v="1899-12-30T00:05:54"/>
    <d v="1899-12-30T00:00:00"/>
    <d v="1899-12-30T00:00:00"/>
    <d v="1899-12-30T00:12:36"/>
    <n v="0"/>
    <d v="1899-12-30T00:06:40"/>
    <m/>
    <m/>
    <m/>
    <m/>
    <m/>
    <d v="1899-12-31T01:31:52"/>
    <e v="#DIV/0!"/>
    <e v="#DIV/0!"/>
    <e v="#DIV/0!"/>
    <e v="#DIV/0!"/>
    <e v="#DIV/0!"/>
    <e v="#DIV/0!"/>
    <e v="#DIV/0!"/>
    <e v="#DIV/0!"/>
    <e v="#DIV/0!"/>
    <e v="#DIV/0!"/>
    <e v="#DIV/0!"/>
    <e v="#DIV/0!"/>
    <e v="#DIV/0!"/>
  </r>
  <r>
    <x v="82"/>
    <m/>
    <x v="14"/>
    <n v="98"/>
    <n v="16"/>
    <n v="114"/>
    <d v="1899-12-30T06:57:53"/>
    <d v="1899-12-30T05:04:34"/>
    <d v="1899-12-30T01:53:20"/>
    <d v="1899-12-30T00:00:00"/>
    <d v="1899-12-30T00:00:00"/>
    <d v="1899-12-30T00:00:00"/>
    <d v="1899-12-30T00:00:00"/>
    <d v="1899-12-30T00:00:00"/>
    <d v="1899-12-30T00:00:00"/>
    <d v="1899-12-30T02:54:09"/>
    <n v="0"/>
    <d v="1899-12-30T00:06:32"/>
    <m/>
    <m/>
    <m/>
    <m/>
    <m/>
    <d v="1899-12-31T18:27:22"/>
    <e v="#DIV/0!"/>
    <e v="#DIV/0!"/>
    <e v="#DIV/0!"/>
    <e v="#DIV/0!"/>
    <e v="#DIV/0!"/>
    <e v="#DIV/0!"/>
    <e v="#DIV/0!"/>
    <e v="#DIV/0!"/>
    <e v="#DIV/0!"/>
    <e v="#DIV/0!"/>
    <e v="#DIV/0!"/>
    <e v="#DIV/0!"/>
    <e v="#DIV/0!"/>
  </r>
  <r>
    <x v="82"/>
    <m/>
    <x v="1"/>
    <n v="24"/>
    <n v="5"/>
    <n v="29"/>
    <d v="1899-12-31T03:58:11"/>
    <d v="1899-12-30T00:00:00"/>
    <d v="1899-12-30T00:00:00"/>
    <d v="1899-12-30T00:00:00"/>
    <d v="1899-12-30T00:00:00"/>
    <d v="1899-12-30T03:58:11"/>
    <d v="1899-12-30T00:00:00"/>
    <d v="1899-12-30T00:00:00"/>
    <d v="1899-12-30T00:00:00"/>
    <d v="1899-12-30T00:08:38"/>
    <n v="0"/>
    <d v="1899-12-30T00:04:24"/>
    <m/>
    <m/>
    <m/>
    <m/>
    <m/>
    <d v="1899-12-31T05:55:32"/>
    <e v="#DIV/0!"/>
    <e v="#DIV/0!"/>
    <e v="#DIV/0!"/>
    <e v="#DIV/0!"/>
    <e v="#DIV/0!"/>
    <e v="#DIV/0!"/>
    <e v="#DIV/0!"/>
    <e v="#DIV/0!"/>
    <e v="#DIV/0!"/>
    <e v="#DIV/0!"/>
    <e v="#DIV/0!"/>
    <e v="#DIV/0!"/>
    <e v="#DIV/0!"/>
  </r>
  <r>
    <x v="82"/>
    <m/>
    <x v="4"/>
    <n v="61"/>
    <n v="4"/>
    <n v="65"/>
    <d v="1899-12-30T01:20:21"/>
    <d v="1899-12-30T00:00:00"/>
    <d v="1899-12-30T00:00:00"/>
    <d v="1899-12-30T00:24:03"/>
    <d v="1899-12-30T00:00:00"/>
    <d v="1899-12-30T00:56:18"/>
    <d v="1899-12-30T00:00:00"/>
    <d v="1899-12-30T00:00:00"/>
    <d v="1899-12-30T00:00:00"/>
    <d v="1899-12-30T00:43:57"/>
    <n v="0"/>
    <d v="1899-12-30T00:07:08"/>
    <m/>
    <m/>
    <m/>
    <m/>
    <m/>
    <d v="1899-12-30T17:43:26"/>
    <e v="#DIV/0!"/>
    <e v="#DIV/0!"/>
    <e v="#DIV/0!"/>
    <e v="#DIV/0!"/>
    <e v="#DIV/0!"/>
    <e v="#DIV/0!"/>
    <e v="#DIV/0!"/>
    <e v="#DIV/0!"/>
    <e v="#DIV/0!"/>
    <e v="#DIV/0!"/>
    <e v="#DIV/0!"/>
    <e v="#DIV/0!"/>
    <e v="#DIV/0!"/>
  </r>
  <r>
    <x v="82"/>
    <m/>
    <x v="5"/>
    <n v="41"/>
    <n v="13"/>
    <n v="54"/>
    <d v="1899-12-30T09:46:56"/>
    <d v="1899-12-30T04:00:37"/>
    <d v="1899-12-30T00:00:00"/>
    <d v="1899-12-30T00:31:32"/>
    <d v="1899-12-30T00:00:00"/>
    <d v="1899-12-30T05:14:47"/>
    <d v="1899-12-30T00:00:00"/>
    <d v="1899-12-30T00:00:00"/>
    <d v="1899-12-30T00:00:00"/>
    <d v="1899-12-30T00:31:57"/>
    <n v="0"/>
    <d v="1899-12-30T00:07:12"/>
    <m/>
    <m/>
    <m/>
    <m/>
    <m/>
    <d v="1899-12-31T18:52:33"/>
    <e v="#DIV/0!"/>
    <e v="#DIV/0!"/>
    <e v="#DIV/0!"/>
    <e v="#DIV/0!"/>
    <e v="#DIV/0!"/>
    <e v="#DIV/0!"/>
    <e v="#DIV/0!"/>
    <e v="#DIV/0!"/>
    <e v="#DIV/0!"/>
    <e v="#DIV/0!"/>
    <e v="#DIV/0!"/>
    <e v="#DIV/0!"/>
    <e v="#DIV/0!"/>
  </r>
  <r>
    <x v="82"/>
    <m/>
    <x v="9"/>
    <n v="81"/>
    <n v="19"/>
    <n v="100"/>
    <d v="1899-12-30T06:26:04"/>
    <d v="1899-12-30T05:08:53"/>
    <d v="1899-12-30T00:00:00"/>
    <d v="1899-12-30T00:06:37"/>
    <d v="1899-12-30T00:00:00"/>
    <d v="1899-12-30T00:00:00"/>
    <d v="1899-12-30T01:10:34"/>
    <d v="1899-12-30T00:00:00"/>
    <d v="1899-12-30T00:00:00"/>
    <d v="1899-12-30T00:24:46"/>
    <n v="0"/>
    <d v="1899-12-30T00:09:49"/>
    <m/>
    <m/>
    <m/>
    <m/>
    <m/>
    <d v="1899-12-31T18:26:47"/>
    <e v="#DIV/0!"/>
    <e v="#DIV/0!"/>
    <e v="#DIV/0!"/>
    <e v="#DIV/0!"/>
    <e v="#DIV/0!"/>
    <e v="#DIV/0!"/>
    <e v="#DIV/0!"/>
    <e v="#DIV/0!"/>
    <e v="#DIV/0!"/>
    <e v="#DIV/0!"/>
    <e v="#DIV/0!"/>
    <e v="#DIV/0!"/>
    <e v="#DIV/0!"/>
  </r>
  <r>
    <x v="82"/>
    <m/>
    <x v="13"/>
    <n v="91"/>
    <n v="34"/>
    <n v="125"/>
    <d v="1899-12-30T14:40:42"/>
    <d v="1899-12-30T04:01:29"/>
    <d v="1899-12-30T00:02:44"/>
    <d v="1899-12-30T00:19:09"/>
    <d v="1899-12-30T00:19:44"/>
    <d v="1899-12-30T00:09:13"/>
    <d v="1899-12-30T09:48:23"/>
    <d v="1899-12-30T00:00:00"/>
    <d v="1899-12-30T00:00:00"/>
    <d v="1899-12-30T01:09:42"/>
    <n v="0"/>
    <d v="1899-12-30T00:05:50"/>
    <m/>
    <m/>
    <m/>
    <m/>
    <m/>
    <d v="1899-12-31T10:05:05"/>
    <e v="#DIV/0!"/>
    <e v="#DIV/0!"/>
    <e v="#DIV/0!"/>
    <e v="#DIV/0!"/>
    <e v="#DIV/0!"/>
    <e v="#DIV/0!"/>
    <e v="#DIV/0!"/>
    <e v="#DIV/0!"/>
    <e v="#DIV/0!"/>
    <e v="#DIV/0!"/>
    <e v="#DIV/0!"/>
    <e v="#DIV/0!"/>
    <e v="#DIV/0!"/>
  </r>
  <r>
    <x v="82"/>
    <m/>
    <x v="6"/>
    <n v="14"/>
    <n v="28"/>
    <n v="42"/>
    <d v="1899-12-31T11:14:56"/>
    <d v="1899-12-30T03:59:02"/>
    <d v="1899-12-30T00:00:00"/>
    <d v="1899-12-30T00:00:00"/>
    <d v="1899-12-30T00:00:00"/>
    <d v="1899-12-30T00:00:00"/>
    <d v="1899-12-30T00:00:00"/>
    <d v="1899-12-30T07:15:53"/>
    <d v="1899-12-30T00:00:00"/>
    <d v="1899-12-30T00:01:09"/>
    <n v="0"/>
    <d v="1899-12-30T00:08:31"/>
    <m/>
    <m/>
    <m/>
    <m/>
    <m/>
    <d v="1899-12-31T12:30:40"/>
    <e v="#DIV/0!"/>
    <e v="#DIV/0!"/>
    <e v="#DIV/0!"/>
    <e v="#DIV/0!"/>
    <e v="#DIV/0!"/>
    <e v="#DIV/0!"/>
    <e v="#DIV/0!"/>
    <e v="#DIV/0!"/>
    <e v="#DIV/0!"/>
    <e v="#DIV/0!"/>
    <e v="#DIV/0!"/>
    <e v="#DIV/0!"/>
    <e v="#DIV/0!"/>
  </r>
  <r>
    <x v="82"/>
    <m/>
    <x v="7"/>
    <n v="90"/>
    <n v="13"/>
    <n v="103"/>
    <d v="1899-12-30T11:18:49"/>
    <d v="1899-12-30T05:02:07"/>
    <d v="1899-12-30T00:00:00"/>
    <d v="1899-12-30T00:46:39"/>
    <d v="1899-12-30T00:25:55"/>
    <d v="1899-12-30T00:07:55"/>
    <d v="1899-12-30T04:56:12"/>
    <d v="1899-12-30T00:00:00"/>
    <d v="1899-12-30T00:00:00"/>
    <d v="1899-12-30T00:46:41"/>
    <n v="0"/>
    <d v="1899-12-30T00:08:16"/>
    <m/>
    <m/>
    <m/>
    <m/>
    <m/>
    <d v="1899-12-31T18:28:13"/>
    <e v="#DIV/0!"/>
    <e v="#DIV/0!"/>
    <e v="#DIV/0!"/>
    <e v="#DIV/0!"/>
    <e v="#DIV/0!"/>
    <e v="#DIV/0!"/>
    <e v="#DIV/0!"/>
    <e v="#DIV/0!"/>
    <e v="#DIV/0!"/>
    <e v="#DIV/0!"/>
    <e v="#DIV/0!"/>
    <e v="#DIV/0!"/>
    <e v="#DIV/0!"/>
  </r>
  <r>
    <x v="82"/>
    <m/>
    <x v="8"/>
    <n v="123"/>
    <n v="28"/>
    <n v="151"/>
    <d v="1899-12-30T08:43:18"/>
    <d v="1899-12-30T04:44:59"/>
    <d v="1899-12-30T00:01:52"/>
    <d v="1899-12-30T02:18:06"/>
    <d v="1899-12-30T00:00:00"/>
    <d v="1899-12-30T01:32:36"/>
    <d v="1899-12-30T00:05:46"/>
    <d v="1899-12-30T00:00:00"/>
    <d v="1899-12-30T00:00:00"/>
    <d v="1899-12-30T00:25:33"/>
    <n v="0"/>
    <d v="1899-12-30T00:07:40"/>
    <m/>
    <m/>
    <m/>
    <m/>
    <m/>
    <d v="1899-12-31T15:20:01"/>
    <e v="#DIV/0!"/>
    <e v="#DIV/0!"/>
    <e v="#DIV/0!"/>
    <e v="#DIV/0!"/>
    <e v="#DIV/0!"/>
    <e v="#DIV/0!"/>
    <e v="#DIV/0!"/>
    <e v="#DIV/0!"/>
    <e v="#DIV/0!"/>
    <e v="#DIV/0!"/>
    <e v="#DIV/0!"/>
    <e v="#DIV/0!"/>
    <e v="#DIV/0!"/>
  </r>
  <r>
    <x v="83"/>
    <m/>
    <x v="14"/>
    <n v="12"/>
    <n v="5"/>
    <n v="17"/>
    <d v="1899-12-30T01:15:01"/>
    <d v="1899-12-30T01:00:12"/>
    <d v="1899-12-30T00:14:50"/>
    <d v="1899-12-30T00:00:00"/>
    <d v="1899-12-30T00:00:00"/>
    <d v="1899-12-30T00:00:00"/>
    <d v="1899-12-30T00:00:00"/>
    <d v="1899-12-30T00:00:00"/>
    <d v="1899-12-30T00:00:00"/>
    <d v="1899-12-30T00:26:55"/>
    <n v="0"/>
    <d v="1899-12-30T00:10:11"/>
    <m/>
    <m/>
    <m/>
    <m/>
    <m/>
    <d v="1899-12-30T06:14:07"/>
    <e v="#DIV/0!"/>
    <e v="#DIV/0!"/>
    <e v="#DIV/0!"/>
    <e v="#DIV/0!"/>
    <e v="#DIV/0!"/>
    <e v="#DIV/0!"/>
    <e v="#DIV/0!"/>
    <e v="#DIV/0!"/>
    <e v="#DIV/0!"/>
    <e v="#DIV/0!"/>
    <e v="#DIV/0!"/>
    <e v="#DIV/0!"/>
    <e v="#DIV/0!"/>
  </r>
  <r>
    <x v="83"/>
    <m/>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83"/>
    <m/>
    <x v="4"/>
    <n v="36"/>
    <n v="24"/>
    <n v="60"/>
    <d v="1899-12-30T07:02:21"/>
    <d v="1899-12-30T02:53:23"/>
    <d v="1899-12-30T00:00:00"/>
    <d v="1899-12-30T00:38:44"/>
    <d v="1899-12-30T00:00:00"/>
    <d v="1899-12-30T02:24:00"/>
    <d v="1899-12-30T00:00:00"/>
    <d v="1899-12-30T01:06:14"/>
    <d v="1899-12-30T00:00:00"/>
    <d v="1899-12-30T00:23:48"/>
    <n v="0"/>
    <d v="1899-12-30T00:08:04"/>
    <m/>
    <m/>
    <m/>
    <m/>
    <m/>
    <d v="1899-12-31T08:29:46"/>
    <e v="#DIV/0!"/>
    <e v="#DIV/0!"/>
    <e v="#DIV/0!"/>
    <e v="#DIV/0!"/>
    <e v="#DIV/0!"/>
    <e v="#DIV/0!"/>
    <e v="#DIV/0!"/>
    <e v="#DIV/0!"/>
    <e v="#DIV/0!"/>
    <e v="#DIV/0!"/>
    <e v="#DIV/0!"/>
    <e v="#DIV/0!"/>
    <e v="#DIV/0!"/>
  </r>
  <r>
    <x v="83"/>
    <m/>
    <x v="5"/>
    <n v="70"/>
    <n v="31"/>
    <n v="101"/>
    <d v="1899-12-30T10:14:27"/>
    <d v="1899-12-30T05:03:16"/>
    <d v="1899-12-30T00:00:00"/>
    <d v="1899-12-30T00:47:31"/>
    <d v="1899-12-30T00:00:00"/>
    <d v="1899-12-30T04:23:40"/>
    <d v="1899-12-30T00:00:00"/>
    <d v="1899-12-30T00:00:00"/>
    <d v="1899-12-30T00:00:00"/>
    <d v="1899-12-30T00:47:51"/>
    <n v="0"/>
    <d v="1899-12-30T00:08:31"/>
    <m/>
    <m/>
    <m/>
    <m/>
    <m/>
    <d v="1899-12-31T18:28:57"/>
    <e v="#DIV/0!"/>
    <e v="#DIV/0!"/>
    <e v="#DIV/0!"/>
    <e v="#DIV/0!"/>
    <e v="#DIV/0!"/>
    <e v="#DIV/0!"/>
    <e v="#DIV/0!"/>
    <e v="#DIV/0!"/>
    <e v="#DIV/0!"/>
    <e v="#DIV/0!"/>
    <e v="#DIV/0!"/>
    <e v="#DIV/0!"/>
    <e v="#DIV/0!"/>
  </r>
  <r>
    <x v="83"/>
    <m/>
    <x v="9"/>
    <n v="120"/>
    <n v="15"/>
    <n v="135"/>
    <d v="1899-12-30T06:54:35"/>
    <d v="1899-12-30T05:01:32"/>
    <d v="1899-12-30T00:00:00"/>
    <d v="1899-12-30T00:24:46"/>
    <d v="1899-12-30T00:00:00"/>
    <d v="1899-12-30T01:28:16"/>
    <d v="1899-12-30T00:00:00"/>
    <d v="1899-12-30T00:00:00"/>
    <d v="1899-12-30T00:00:00"/>
    <d v="1899-12-30T00:24:25"/>
    <n v="0"/>
    <d v="1899-12-30T00:08:35"/>
    <m/>
    <m/>
    <m/>
    <m/>
    <m/>
    <d v="1899-12-31T18:26:04"/>
    <e v="#DIV/0!"/>
    <e v="#DIV/0!"/>
    <e v="#DIV/0!"/>
    <e v="#DIV/0!"/>
    <e v="#DIV/0!"/>
    <e v="#DIV/0!"/>
    <e v="#DIV/0!"/>
    <e v="#DIV/0!"/>
    <e v="#DIV/0!"/>
    <e v="#DIV/0!"/>
    <e v="#DIV/0!"/>
    <e v="#DIV/0!"/>
    <e v="#DIV/0!"/>
  </r>
  <r>
    <x v="83"/>
    <m/>
    <x v="13"/>
    <n v="28"/>
    <n v="10"/>
    <n v="38"/>
    <d v="1899-12-30T02:17:57"/>
    <d v="1899-12-30T02:00:14"/>
    <d v="1899-12-30T00:00:00"/>
    <d v="1899-12-30T00:15:42"/>
    <d v="1899-12-30T00:00:00"/>
    <d v="1899-12-30T00:00:00"/>
    <d v="1899-12-30T00:02:01"/>
    <d v="1899-12-30T00:00:00"/>
    <d v="1899-12-30T00:00:00"/>
    <d v="1899-12-30T00:27:20"/>
    <n v="0"/>
    <d v="1899-12-30T00:06:49"/>
    <m/>
    <m/>
    <m/>
    <m/>
    <m/>
    <d v="1899-12-30T16:59:40"/>
    <e v="#DIV/0!"/>
    <e v="#DIV/0!"/>
    <e v="#DIV/0!"/>
    <e v="#DIV/0!"/>
    <e v="#DIV/0!"/>
    <e v="#DIV/0!"/>
    <e v="#DIV/0!"/>
    <e v="#DIV/0!"/>
    <e v="#DIV/0!"/>
    <e v="#DIV/0!"/>
    <e v="#DIV/0!"/>
    <e v="#DIV/0!"/>
    <e v="#DIV/0!"/>
  </r>
  <r>
    <x v="83"/>
    <m/>
    <x v="6"/>
    <n v="50"/>
    <n v="16"/>
    <n v="66"/>
    <d v="1899-12-31T02:14:38"/>
    <d v="1899-12-30T03:59:54"/>
    <d v="1899-12-30T00:00:00"/>
    <d v="1899-12-30T00:00:00"/>
    <d v="1899-12-30T00:00:00"/>
    <d v="1899-12-30T00:00:00"/>
    <d v="1899-12-30T00:03:45"/>
    <d v="1899-12-30T22:11:00"/>
    <d v="1899-12-30T00:00:00"/>
    <d v="1899-12-30T00:09:35"/>
    <n v="0"/>
    <d v="1899-12-30T00:07:52"/>
    <m/>
    <m/>
    <m/>
    <m/>
    <m/>
    <d v="1899-12-31T12:59:02"/>
    <e v="#DIV/0!"/>
    <e v="#DIV/0!"/>
    <e v="#DIV/0!"/>
    <e v="#DIV/0!"/>
    <e v="#DIV/0!"/>
    <e v="#DIV/0!"/>
    <e v="#DIV/0!"/>
    <e v="#DIV/0!"/>
    <e v="#DIV/0!"/>
    <e v="#DIV/0!"/>
    <e v="#DIV/0!"/>
    <e v="#DIV/0!"/>
    <e v="#DIV/0!"/>
  </r>
  <r>
    <x v="83"/>
    <m/>
    <x v="7"/>
    <n v="105"/>
    <n v="8"/>
    <n v="113"/>
    <d v="1899-12-30T05:29:46"/>
    <d v="1899-12-30T04:03:30"/>
    <d v="1899-12-30T00:00:00"/>
    <d v="1899-12-30T00:50:24"/>
    <d v="1899-12-30T00:10:13"/>
    <d v="1899-12-30T00:18:09"/>
    <d v="1899-12-30T00:07:29"/>
    <d v="1899-12-30T00:00:00"/>
    <d v="1899-12-30T00:00:00"/>
    <d v="1899-12-30T01:15:33"/>
    <n v="0"/>
    <d v="1899-12-30T00:06:56"/>
    <m/>
    <m/>
    <m/>
    <m/>
    <m/>
    <d v="1899-12-31T12:58:02"/>
    <e v="#DIV/0!"/>
    <e v="#DIV/0!"/>
    <e v="#DIV/0!"/>
    <e v="#DIV/0!"/>
    <e v="#DIV/0!"/>
    <e v="#DIV/0!"/>
    <e v="#DIV/0!"/>
    <e v="#DIV/0!"/>
    <e v="#DIV/0!"/>
    <e v="#DIV/0!"/>
    <e v="#DIV/0!"/>
    <e v="#DIV/0!"/>
    <e v="#DIV/0!"/>
  </r>
  <r>
    <x v="83"/>
    <m/>
    <x v="8"/>
    <n v="39"/>
    <n v="15"/>
    <n v="54"/>
    <d v="1899-12-30T02:51:13"/>
    <d v="1899-12-30T02:00:32"/>
    <d v="1899-12-30T00:09:04"/>
    <d v="1899-12-30T00:41:37"/>
    <d v="1899-12-30T00:00:00"/>
    <d v="1899-12-30T00:00:00"/>
    <d v="1899-12-30T00:00:00"/>
    <d v="1899-12-30T00:00:00"/>
    <d v="1899-12-30T00:00:00"/>
    <d v="1899-12-30T00:06:34"/>
    <n v="0"/>
    <d v="1899-12-30T00:06:29"/>
    <m/>
    <m/>
    <m/>
    <m/>
    <m/>
    <d v="1899-12-30T16:59:23"/>
    <e v="#DIV/0!"/>
    <e v="#DIV/0!"/>
    <e v="#DIV/0!"/>
    <e v="#DIV/0!"/>
    <e v="#DIV/0!"/>
    <e v="#DIV/0!"/>
    <e v="#DIV/0!"/>
    <e v="#DIV/0!"/>
    <e v="#DIV/0!"/>
    <e v="#DIV/0!"/>
    <e v="#DIV/0!"/>
    <e v="#DIV/0!"/>
    <e v="#DIV/0!"/>
  </r>
  <r>
    <x v="84"/>
    <m/>
    <x v="14"/>
    <n v="43"/>
    <n v="12"/>
    <n v="55"/>
    <d v="1899-12-30T02:03:42"/>
    <d v="1899-12-30T01:01:55"/>
    <d v="1899-12-30T01:01:47"/>
    <d v="1899-12-30T00:00:00"/>
    <d v="1899-12-30T00:00:00"/>
    <d v="1899-12-30T00:00:00"/>
    <d v="1899-12-30T00:00:00"/>
    <d v="1899-12-30T00:00:00"/>
    <d v="1899-12-30T00:00:00"/>
    <d v="1899-12-30T00:42:33"/>
    <n v="0"/>
    <d v="1899-12-30T00:06:29"/>
    <m/>
    <m/>
    <m/>
    <m/>
    <m/>
    <d v="1899-12-30T12:07:38"/>
    <e v="#DIV/0!"/>
    <e v="#DIV/0!"/>
    <e v="#DIV/0!"/>
    <e v="#DIV/0!"/>
    <e v="#DIV/0!"/>
    <e v="#DIV/0!"/>
    <e v="#DIV/0!"/>
    <e v="#DIV/0!"/>
    <e v="#DIV/0!"/>
    <e v="#DIV/0!"/>
    <e v="#DIV/0!"/>
    <e v="#DIV/0!"/>
    <e v="#DIV/0!"/>
  </r>
  <r>
    <x v="84"/>
    <m/>
    <x v="1"/>
    <n v="18"/>
    <n v="5"/>
    <n v="23"/>
    <d v="1899-12-30T16:37:47"/>
    <d v="1899-12-30T00:00:00"/>
    <d v="1899-12-30T00:00:00"/>
    <d v="1899-12-30T00:00:00"/>
    <d v="1899-12-30T00:00:00"/>
    <d v="1899-12-30T16:37:47"/>
    <d v="1899-12-30T00:00:00"/>
    <d v="1899-12-30T00:00:00"/>
    <d v="1899-12-30T00:00:00"/>
    <d v="1899-12-30T00:01:29"/>
    <n v="0"/>
    <d v="1899-12-30T00:05:20"/>
    <m/>
    <m/>
    <m/>
    <m/>
    <m/>
    <d v="1899-12-30T18:19:44"/>
    <e v="#DIV/0!"/>
    <e v="#DIV/0!"/>
    <e v="#DIV/0!"/>
    <e v="#DIV/0!"/>
    <e v="#DIV/0!"/>
    <e v="#DIV/0!"/>
    <e v="#DIV/0!"/>
    <e v="#DIV/0!"/>
    <e v="#DIV/0!"/>
    <e v="#DIV/0!"/>
    <e v="#DIV/0!"/>
    <e v="#DIV/0!"/>
    <e v="#DIV/0!"/>
  </r>
  <r>
    <x v="84"/>
    <m/>
    <x v="4"/>
    <n v="96"/>
    <n v="5"/>
    <n v="101"/>
    <d v="1899-12-30T02:31:55"/>
    <d v="1899-12-30T00:30:23"/>
    <d v="1899-12-30T00:00:00"/>
    <d v="1899-12-30T00:19:18"/>
    <d v="1899-12-30T00:00:00"/>
    <d v="1899-12-30T01:42:14"/>
    <d v="1899-12-30T00:00:00"/>
    <d v="1899-12-30T00:00:00"/>
    <d v="1899-12-30T00:00:00"/>
    <d v="1899-12-30T00:54:43"/>
    <n v="0"/>
    <d v="1899-12-30T00:05:22"/>
    <m/>
    <m/>
    <m/>
    <m/>
    <m/>
    <d v="1899-12-30T20:36:14"/>
    <e v="#DIV/0!"/>
    <e v="#DIV/0!"/>
    <e v="#DIV/0!"/>
    <e v="#DIV/0!"/>
    <e v="#DIV/0!"/>
    <e v="#DIV/0!"/>
    <e v="#DIV/0!"/>
    <e v="#DIV/0!"/>
    <e v="#DIV/0!"/>
    <e v="#DIV/0!"/>
    <e v="#DIV/0!"/>
    <e v="#DIV/0!"/>
    <e v="#DIV/0!"/>
  </r>
  <r>
    <x v="84"/>
    <m/>
    <x v="5"/>
    <n v="44"/>
    <n v="25"/>
    <n v="69"/>
    <d v="1899-12-30T06:58:54"/>
    <d v="1899-12-30T05:02:24"/>
    <d v="1899-12-30T00:00:00"/>
    <d v="1899-12-30T00:38:44"/>
    <d v="1899-12-30T00:00:00"/>
    <d v="1899-12-30T01:17:46"/>
    <d v="1899-12-30T00:00:00"/>
    <d v="1899-12-30T00:00:00"/>
    <d v="1899-12-30T00:00:00"/>
    <d v="1899-12-30T00:41:47"/>
    <n v="0"/>
    <d v="1899-12-30T00:06:18"/>
    <m/>
    <m/>
    <m/>
    <m/>
    <m/>
    <d v="1899-12-31T18:51:59"/>
    <e v="#DIV/0!"/>
    <e v="#DIV/0!"/>
    <e v="#DIV/0!"/>
    <e v="#DIV/0!"/>
    <e v="#DIV/0!"/>
    <e v="#DIV/0!"/>
    <e v="#DIV/0!"/>
    <e v="#DIV/0!"/>
    <e v="#DIV/0!"/>
    <e v="#DIV/0!"/>
    <e v="#DIV/0!"/>
    <e v="#DIV/0!"/>
    <e v="#DIV/0!"/>
  </r>
  <r>
    <x v="84"/>
    <m/>
    <x v="9"/>
    <n v="157"/>
    <n v="17"/>
    <n v="174"/>
    <d v="1899-12-30T06:11:31"/>
    <d v="1899-12-30T05:02:07"/>
    <d v="1899-12-30T00:00:00"/>
    <d v="1899-12-30T00:11:31"/>
    <d v="1899-12-30T00:00:00"/>
    <d v="1899-12-30T00:57:53"/>
    <d v="1899-12-30T00:00:00"/>
    <d v="1899-12-30T00:00:00"/>
    <d v="1899-12-30T00:00:00"/>
    <d v="1899-12-30T00:25:11"/>
    <n v="0"/>
    <d v="1899-12-30T00:07:57"/>
    <m/>
    <m/>
    <m/>
    <m/>
    <m/>
    <d v="1899-12-31T19:02:21"/>
    <e v="#DIV/0!"/>
    <e v="#DIV/0!"/>
    <e v="#DIV/0!"/>
    <e v="#DIV/0!"/>
    <e v="#DIV/0!"/>
    <e v="#DIV/0!"/>
    <e v="#DIV/0!"/>
    <e v="#DIV/0!"/>
    <e v="#DIV/0!"/>
    <e v="#DIV/0!"/>
    <e v="#DIV/0!"/>
    <e v="#DIV/0!"/>
    <e v="#DIV/0!"/>
  </r>
  <r>
    <x v="84"/>
    <m/>
    <x v="13"/>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84"/>
    <m/>
    <x v="6"/>
    <n v="25"/>
    <n v="8"/>
    <n v="33"/>
    <d v="1899-12-31T05:34:13"/>
    <d v="1899-12-30T04:04:48"/>
    <d v="1899-12-30T00:00:00"/>
    <d v="1899-12-30T00:00:00"/>
    <d v="1899-12-30T00:00:00"/>
    <d v="1899-12-30T00:00:00"/>
    <d v="1899-12-30T00:00:00"/>
    <d v="1899-12-30T01:29:25"/>
    <d v="1899-12-30T00:00:00"/>
    <d v="1899-12-30T00:05:00"/>
    <n v="0"/>
    <d v="1899-12-30T00:07:36"/>
    <m/>
    <m/>
    <m/>
    <m/>
    <m/>
    <d v="1899-12-31T09:56:44"/>
    <e v="#DIV/0!"/>
    <e v="#DIV/0!"/>
    <e v="#DIV/0!"/>
    <e v="#DIV/0!"/>
    <e v="#DIV/0!"/>
    <e v="#DIV/0!"/>
    <e v="#DIV/0!"/>
    <e v="#DIV/0!"/>
    <e v="#DIV/0!"/>
    <e v="#DIV/0!"/>
    <e v="#DIV/0!"/>
    <e v="#DIV/0!"/>
    <e v="#DIV/0!"/>
  </r>
  <r>
    <x v="84"/>
    <m/>
    <x v="7"/>
    <n v="107"/>
    <n v="6"/>
    <n v="113"/>
    <d v="1899-12-30T06:12:32"/>
    <d v="1899-12-30T05:05:17"/>
    <d v="1899-12-30T00:00:00"/>
    <d v="1899-12-30T00:28:31"/>
    <d v="1899-12-30T00:00:00"/>
    <d v="1899-12-30T00:35:17"/>
    <d v="1899-12-30T00:03:27"/>
    <d v="1899-12-30T00:00:00"/>
    <d v="1899-12-30T00:00:00"/>
    <d v="1899-12-30T02:02:11"/>
    <n v="0"/>
    <d v="1899-12-30T00:07:16"/>
    <m/>
    <m/>
    <m/>
    <m/>
    <m/>
    <d v="1899-12-31T18:27:56"/>
    <e v="#DIV/0!"/>
    <e v="#DIV/0!"/>
    <e v="#DIV/0!"/>
    <e v="#DIV/0!"/>
    <e v="#DIV/0!"/>
    <e v="#DIV/0!"/>
    <e v="#DIV/0!"/>
    <e v="#DIV/0!"/>
    <e v="#DIV/0!"/>
    <e v="#DIV/0!"/>
    <e v="#DIV/0!"/>
    <e v="#DIV/0!"/>
    <e v="#DIV/0!"/>
  </r>
  <r>
    <x v="84"/>
    <m/>
    <x v="8"/>
    <n v="105"/>
    <n v="17"/>
    <n v="122"/>
    <d v="1899-12-30T06:21:45"/>
    <d v="1899-12-30T04:03:56"/>
    <d v="1899-12-30T00:25:47"/>
    <d v="1899-12-30T01:22:39"/>
    <d v="1899-12-30T00:00:00"/>
    <d v="1899-12-30T00:29:23"/>
    <d v="1899-12-30T00:00:00"/>
    <d v="1899-12-30T00:00:00"/>
    <d v="1899-12-30T00:00:00"/>
    <d v="1899-12-30T00:18:33"/>
    <n v="0"/>
    <d v="1899-12-30T00:06:38"/>
    <m/>
    <m/>
    <m/>
    <m/>
    <m/>
    <d v="1899-12-31T16:16:19"/>
    <e v="#DIV/0!"/>
    <e v="#DIV/0!"/>
    <e v="#DIV/0!"/>
    <e v="#DIV/0!"/>
    <e v="#DIV/0!"/>
    <e v="#DIV/0!"/>
    <e v="#DIV/0!"/>
    <e v="#DIV/0!"/>
    <e v="#DIV/0!"/>
    <e v="#DIV/0!"/>
    <e v="#DIV/0!"/>
    <e v="#DIV/0!"/>
    <e v="#DIV/0!"/>
  </r>
  <r>
    <x v="85"/>
    <m/>
    <x v="14"/>
    <n v="44"/>
    <n v="11"/>
    <n v="55"/>
    <d v="1899-12-30T04:21:56"/>
    <d v="1899-12-30T03:09:22"/>
    <d v="1899-12-30T01:12:35"/>
    <d v="1899-12-30T00:00:00"/>
    <d v="1899-12-30T00:00:00"/>
    <d v="1899-12-30T00:00:00"/>
    <d v="1899-12-30T00:00:00"/>
    <d v="1899-12-30T00:00:00"/>
    <d v="1899-12-30T00:00:00"/>
    <d v="1899-12-30T00:59:15"/>
    <n v="0"/>
    <d v="1899-12-30T00:07:48"/>
    <m/>
    <m/>
    <m/>
    <m/>
    <m/>
    <d v="1899-12-31T01:28:34"/>
    <e v="#DIV/0!"/>
    <e v="#DIV/0!"/>
    <e v="#DIV/0!"/>
    <e v="#DIV/0!"/>
    <e v="#DIV/0!"/>
    <e v="#DIV/0!"/>
    <e v="#DIV/0!"/>
    <e v="#DIV/0!"/>
    <e v="#DIV/0!"/>
    <e v="#DIV/0!"/>
    <e v="#DIV/0!"/>
    <e v="#DIV/0!"/>
    <e v="#DIV/0!"/>
  </r>
  <r>
    <x v="85"/>
    <m/>
    <x v="1"/>
    <n v="20"/>
    <n v="1"/>
    <n v="21"/>
    <d v="1899-12-31T03:45:30"/>
    <d v="1899-12-30T00:55:18"/>
    <d v="1899-12-30T00:03:45"/>
    <d v="1899-12-30T00:08:38"/>
    <d v="1899-12-30T07:17:54"/>
    <d v="1899-12-30T19:19:55"/>
    <d v="1899-12-30T00:00:00"/>
    <d v="1899-12-30T00:00:00"/>
    <d v="1899-12-30T00:00:00"/>
    <d v="1899-12-30T00:17:22"/>
    <n v="0"/>
    <d v="1899-12-30T00:05:44"/>
    <m/>
    <m/>
    <m/>
    <m/>
    <m/>
    <d v="1899-12-31T14:57:59"/>
    <e v="#DIV/0!"/>
    <e v="#DIV/0!"/>
    <e v="#DIV/0!"/>
    <e v="#DIV/0!"/>
    <e v="#DIV/0!"/>
    <e v="#DIV/0!"/>
    <e v="#DIV/0!"/>
    <e v="#DIV/0!"/>
    <e v="#DIV/0!"/>
    <e v="#DIV/0!"/>
    <e v="#DIV/0!"/>
    <e v="#DIV/0!"/>
    <e v="#DIV/0!"/>
  </r>
  <r>
    <x v="85"/>
    <m/>
    <x v="4"/>
    <n v="37"/>
    <n v="41"/>
    <n v="78"/>
    <d v="1899-12-30T07:06:40"/>
    <d v="1899-12-30T05:26:36"/>
    <d v="1899-12-30T00:00:00"/>
    <d v="1899-12-30T00:40:28"/>
    <d v="1899-12-30T00:00:00"/>
    <d v="1899-12-30T00:57:19"/>
    <d v="1899-12-30T00:00:00"/>
    <d v="1899-12-30T00:02:18"/>
    <d v="1899-12-30T00:00:00"/>
    <d v="1899-12-30T00:11:45"/>
    <n v="0"/>
    <d v="1899-12-30T00:06:57"/>
    <m/>
    <m/>
    <m/>
    <m/>
    <m/>
    <d v="1899-12-31T18:29:05"/>
    <e v="#DIV/0!"/>
    <e v="#DIV/0!"/>
    <e v="#DIV/0!"/>
    <e v="#DIV/0!"/>
    <e v="#DIV/0!"/>
    <e v="#DIV/0!"/>
    <e v="#DIV/0!"/>
    <e v="#DIV/0!"/>
    <e v="#DIV/0!"/>
    <e v="#DIV/0!"/>
    <e v="#DIV/0!"/>
    <e v="#DIV/0!"/>
    <e v="#DIV/0!"/>
  </r>
  <r>
    <x v="85"/>
    <m/>
    <x v="5"/>
    <n v="72"/>
    <n v="29"/>
    <n v="101"/>
    <d v="1899-12-30T06:53:43"/>
    <d v="1899-12-30T04:59:57"/>
    <d v="1899-12-30T00:00:00"/>
    <d v="1899-12-30T01:05:05"/>
    <d v="1899-12-30T00:00:00"/>
    <d v="1899-12-30T00:48:40"/>
    <d v="1899-12-30T00:00:00"/>
    <d v="1899-12-30T00:00:00"/>
    <d v="1899-12-30T00:00:00"/>
    <d v="1899-12-30T00:38:02"/>
    <n v="0"/>
    <d v="1899-12-30T00:08:00"/>
    <m/>
    <m/>
    <m/>
    <m/>
    <m/>
    <d v="1899-12-31T19:29:25"/>
    <e v="#DIV/0!"/>
    <e v="#DIV/0!"/>
    <e v="#DIV/0!"/>
    <e v="#DIV/0!"/>
    <e v="#DIV/0!"/>
    <e v="#DIV/0!"/>
    <e v="#DIV/0!"/>
    <e v="#DIV/0!"/>
    <e v="#DIV/0!"/>
    <e v="#DIV/0!"/>
    <e v="#DIV/0!"/>
    <e v="#DIV/0!"/>
    <e v="#DIV/0!"/>
  </r>
  <r>
    <x v="85"/>
    <m/>
    <x v="9"/>
    <n v="136"/>
    <n v="10"/>
    <n v="146"/>
    <d v="1899-12-30T06:29:40"/>
    <d v="1899-12-30T05:01:32"/>
    <d v="1899-12-30T00:00:00"/>
    <d v="1899-12-30T00:36:43"/>
    <d v="1899-12-30T00:00:00"/>
    <d v="1899-12-30T00:47:05"/>
    <d v="1899-12-30T00:00:00"/>
    <d v="1899-12-30T00:04:19"/>
    <d v="1899-12-30T00:00:00"/>
    <d v="1899-12-30T00:22:37"/>
    <n v="0"/>
    <d v="1899-12-30T00:09:03"/>
    <m/>
    <m/>
    <m/>
    <m/>
    <m/>
    <d v="1899-12-31T18:50:24"/>
    <e v="#DIV/0!"/>
    <e v="#DIV/0!"/>
    <e v="#DIV/0!"/>
    <e v="#DIV/0!"/>
    <e v="#DIV/0!"/>
    <e v="#DIV/0!"/>
    <e v="#DIV/0!"/>
    <e v="#DIV/0!"/>
    <e v="#DIV/0!"/>
    <e v="#DIV/0!"/>
    <e v="#DIV/0!"/>
    <e v="#DIV/0!"/>
    <e v="#DIV/0!"/>
  </r>
  <r>
    <x v="85"/>
    <m/>
    <x v="13"/>
    <n v="120"/>
    <n v="28"/>
    <n v="148"/>
    <d v="1899-12-30T05:09:19"/>
    <d v="1899-12-30T04:01:03"/>
    <d v="1899-12-30T00:04:36"/>
    <d v="1899-12-30T00:19:26"/>
    <d v="1899-12-30T00:00:00"/>
    <d v="1899-12-30T00:15:07"/>
    <d v="1899-12-30T00:26:21"/>
    <d v="1899-12-30T00:02:44"/>
    <d v="1899-12-30T00:00:00"/>
    <d v="1899-12-30T01:48:32"/>
    <n v="0"/>
    <d v="1899-12-30T00:05:34"/>
    <m/>
    <m/>
    <m/>
    <m/>
    <m/>
    <d v="1899-12-31T17:54:14"/>
    <e v="#DIV/0!"/>
    <e v="#DIV/0!"/>
    <e v="#DIV/0!"/>
    <e v="#DIV/0!"/>
    <e v="#DIV/0!"/>
    <e v="#DIV/0!"/>
    <e v="#DIV/0!"/>
    <e v="#DIV/0!"/>
    <e v="#DIV/0!"/>
    <e v="#DIV/0!"/>
    <e v="#DIV/0!"/>
    <e v="#DIV/0!"/>
    <e v="#DIV/0!"/>
  </r>
  <r>
    <x v="85"/>
    <m/>
    <x v="6"/>
    <n v="37"/>
    <n v="29"/>
    <n v="66"/>
    <d v="1899-12-31T07:30:17"/>
    <d v="1899-12-30T05:01:24"/>
    <d v="1899-12-30T00:00:00"/>
    <d v="1899-12-30T00:53:08"/>
    <d v="1899-12-30T00:00:00"/>
    <d v="1899-12-30T00:00:00"/>
    <d v="1899-12-30T00:00:00"/>
    <d v="1899-12-30T01:35:46"/>
    <d v="1899-12-30T00:00:00"/>
    <d v="1899-12-30T00:05:02"/>
    <n v="0"/>
    <d v="1899-12-30T00:07:13"/>
    <m/>
    <m/>
    <m/>
    <m/>
    <m/>
    <d v="1899-12-31T22:28:34"/>
    <e v="#DIV/0!"/>
    <e v="#DIV/0!"/>
    <e v="#DIV/0!"/>
    <e v="#DIV/0!"/>
    <e v="#DIV/0!"/>
    <e v="#DIV/0!"/>
    <e v="#DIV/0!"/>
    <e v="#DIV/0!"/>
    <e v="#DIV/0!"/>
    <e v="#DIV/0!"/>
    <e v="#DIV/0!"/>
    <e v="#DIV/0!"/>
    <e v="#DIV/0!"/>
  </r>
  <r>
    <x v="85"/>
    <m/>
    <x v="7"/>
    <n v="110"/>
    <n v="3"/>
    <n v="113"/>
    <d v="1899-12-30T06:29:57"/>
    <d v="1899-12-30T05:04:08"/>
    <d v="1899-12-30T00:00:00"/>
    <d v="1899-12-30T00:21:36"/>
    <d v="1899-12-30T00:08:38"/>
    <d v="1899-12-30T00:43:47"/>
    <d v="1899-12-30T00:11:48"/>
    <d v="1899-12-30T00:00:00"/>
    <d v="1899-12-30T00:00:00"/>
    <d v="1899-12-30T01:42:12"/>
    <n v="0"/>
    <d v="1899-12-30T00:07:44"/>
    <m/>
    <m/>
    <m/>
    <m/>
    <m/>
    <d v="1899-12-31T19:33:45"/>
    <e v="#DIV/0!"/>
    <e v="#DIV/0!"/>
    <e v="#DIV/0!"/>
    <e v="#DIV/0!"/>
    <e v="#DIV/0!"/>
    <e v="#DIV/0!"/>
    <e v="#DIV/0!"/>
    <e v="#DIV/0!"/>
    <e v="#DIV/0!"/>
    <e v="#DIV/0!"/>
    <e v="#DIV/0!"/>
    <e v="#DIV/0!"/>
    <e v="#DIV/0!"/>
  </r>
  <r>
    <x v="85"/>
    <m/>
    <x v="8"/>
    <n v="80"/>
    <n v="22"/>
    <n v="102"/>
    <d v="1899-12-30T07:48:26"/>
    <d v="1899-12-30T05:34:48"/>
    <d v="1899-12-30T00:28:05"/>
    <d v="1899-12-30T01:36:55"/>
    <d v="1899-12-30T00:00:00"/>
    <d v="1899-12-30T00:00:00"/>
    <d v="1899-12-30T00:08:38"/>
    <d v="1899-12-30T00:00:00"/>
    <d v="1899-12-30T00:00:00"/>
    <d v="1899-12-30T00:13:47"/>
    <n v="0"/>
    <d v="1899-12-30T00:06:35"/>
    <m/>
    <m/>
    <m/>
    <m/>
    <m/>
    <d v="1899-12-31T18:31:06"/>
    <e v="#DIV/0!"/>
    <e v="#DIV/0!"/>
    <e v="#DIV/0!"/>
    <e v="#DIV/0!"/>
    <e v="#DIV/0!"/>
    <e v="#DIV/0!"/>
    <e v="#DIV/0!"/>
    <e v="#DIV/0!"/>
    <e v="#DIV/0!"/>
    <e v="#DIV/0!"/>
    <e v="#DIV/0!"/>
    <e v="#DIV/0!"/>
    <e v="#DIV/0!"/>
  </r>
  <r>
    <x v="86"/>
    <m/>
    <x v="14"/>
    <n v="86"/>
    <n v="10"/>
    <n v="96"/>
    <d v="1899-12-30T06:40:28"/>
    <d v="1899-12-30T05:04:34"/>
    <d v="1899-12-30T01:35:54"/>
    <d v="1899-12-30T00:00:00"/>
    <d v="1899-12-30T00:00:00"/>
    <d v="1899-12-30T00:00:00"/>
    <d v="1899-12-30T00:00:00"/>
    <d v="1899-12-30T00:00:00"/>
    <d v="1899-12-30T00:00:00"/>
    <d v="1899-12-30T01:19:13"/>
    <n v="0"/>
    <d v="1899-12-30T00:07:29"/>
    <m/>
    <m/>
    <m/>
    <m/>
    <m/>
    <d v="1899-12-31T18:16:16"/>
    <e v="#DIV/0!"/>
    <e v="#DIV/0!"/>
    <e v="#DIV/0!"/>
    <e v="#DIV/0!"/>
    <e v="#DIV/0!"/>
    <e v="#DIV/0!"/>
    <e v="#DIV/0!"/>
    <e v="#DIV/0!"/>
    <e v="#DIV/0!"/>
    <e v="#DIV/0!"/>
    <e v="#DIV/0!"/>
    <e v="#DIV/0!"/>
    <e v="#DIV/0!"/>
  </r>
  <r>
    <x v="86"/>
    <m/>
    <x v="1"/>
    <n v="31"/>
    <n v="4"/>
    <n v="35"/>
    <d v="1899-12-30T23:24:43"/>
    <d v="1899-12-30T01:01:55"/>
    <d v="1899-12-30T00:53:51"/>
    <d v="1899-12-30T00:10:57"/>
    <d v="1899-12-30T00:00:00"/>
    <d v="1899-12-30T20:36:32"/>
    <d v="1899-12-30T00:11:57"/>
    <d v="1899-12-30T00:29:31"/>
    <d v="1899-12-30T00:00:00"/>
    <d v="1899-12-30T01:02:26"/>
    <n v="0"/>
    <d v="1899-12-30T00:04:41"/>
    <m/>
    <m/>
    <m/>
    <m/>
    <m/>
    <d v="1899-12-31T16:33:45"/>
    <e v="#DIV/0!"/>
    <e v="#DIV/0!"/>
    <e v="#DIV/0!"/>
    <e v="#DIV/0!"/>
    <e v="#DIV/0!"/>
    <e v="#DIV/0!"/>
    <e v="#DIV/0!"/>
    <e v="#DIV/0!"/>
    <e v="#DIV/0!"/>
    <e v="#DIV/0!"/>
    <e v="#DIV/0!"/>
    <e v="#DIV/0!"/>
    <e v="#DIV/0!"/>
  </r>
  <r>
    <x v="86"/>
    <m/>
    <x v="4"/>
    <n v="39"/>
    <n v="24"/>
    <n v="63"/>
    <d v="1899-12-30T05:26:53"/>
    <d v="1899-12-30T03:58:11"/>
    <d v="1899-12-30T00:04:36"/>
    <d v="1899-12-30T00:39:36"/>
    <d v="1899-12-30T00:00:00"/>
    <d v="1899-12-30T00:44:30"/>
    <d v="1899-12-30T00:00:00"/>
    <d v="1899-12-30T00:00:00"/>
    <d v="1899-12-30T00:00:00"/>
    <d v="1899-12-30T00:07:05"/>
    <n v="0"/>
    <d v="1899-12-30T00:05:17"/>
    <m/>
    <m/>
    <m/>
    <m/>
    <m/>
    <d v="1899-12-31T09:39:36"/>
    <e v="#DIV/0!"/>
    <e v="#DIV/0!"/>
    <e v="#DIV/0!"/>
    <e v="#DIV/0!"/>
    <e v="#DIV/0!"/>
    <e v="#DIV/0!"/>
    <e v="#DIV/0!"/>
    <e v="#DIV/0!"/>
    <e v="#DIV/0!"/>
    <e v="#DIV/0!"/>
    <e v="#DIV/0!"/>
    <e v="#DIV/0!"/>
    <e v="#DIV/0!"/>
  </r>
  <r>
    <x v="86"/>
    <m/>
    <x v="5"/>
    <n v="22"/>
    <n v="23"/>
    <n v="45"/>
    <d v="1899-12-30T07:19:29"/>
    <d v="1899-12-30T05:00:23"/>
    <d v="1899-12-30T00:00:00"/>
    <d v="1899-12-30T00:37:52"/>
    <d v="1899-12-30T00:00:00"/>
    <d v="1899-12-30T01:41:14"/>
    <d v="1899-12-30T00:00:00"/>
    <d v="1899-12-30T00:00:00"/>
    <d v="1899-12-30T00:00:00"/>
    <d v="1899-12-30T00:11:25"/>
    <n v="0"/>
    <d v="1899-12-30T00:06:59"/>
    <m/>
    <m/>
    <m/>
    <m/>
    <m/>
    <d v="1899-12-31T18:41:20"/>
    <e v="#DIV/0!"/>
    <e v="#DIV/0!"/>
    <e v="#DIV/0!"/>
    <e v="#DIV/0!"/>
    <e v="#DIV/0!"/>
    <e v="#DIV/0!"/>
    <e v="#DIV/0!"/>
    <e v="#DIV/0!"/>
    <e v="#DIV/0!"/>
    <e v="#DIV/0!"/>
    <e v="#DIV/0!"/>
    <e v="#DIV/0!"/>
    <e v="#DIV/0!"/>
  </r>
  <r>
    <x v="86"/>
    <m/>
    <x v="9"/>
    <n v="55"/>
    <n v="8"/>
    <n v="63"/>
    <d v="1899-12-30T06:47:40"/>
    <d v="1899-12-30T05:01:32"/>
    <d v="1899-12-30T00:00:00"/>
    <d v="1899-12-30T00:18:09"/>
    <d v="1899-12-30T00:13:41"/>
    <d v="1899-12-30T00:00:00"/>
    <d v="1899-12-30T00:40:02"/>
    <d v="1899-12-30T00:34:16"/>
    <d v="1899-12-30T00:00:00"/>
    <d v="1899-12-30T00:08:57"/>
    <n v="0"/>
    <d v="1899-12-30T00:08:45"/>
    <m/>
    <m/>
    <m/>
    <m/>
    <m/>
    <d v="1899-12-31T18:20:35"/>
    <e v="#DIV/0!"/>
    <e v="#DIV/0!"/>
    <e v="#DIV/0!"/>
    <e v="#DIV/0!"/>
    <e v="#DIV/0!"/>
    <e v="#DIV/0!"/>
    <e v="#DIV/0!"/>
    <e v="#DIV/0!"/>
    <e v="#DIV/0!"/>
    <e v="#DIV/0!"/>
    <e v="#DIV/0!"/>
    <e v="#DIV/0!"/>
    <e v="#DIV/0!"/>
  </r>
  <r>
    <x v="86"/>
    <m/>
    <x v="13"/>
    <n v="109"/>
    <n v="24"/>
    <n v="133"/>
    <d v="1899-12-30T04:40:48"/>
    <d v="1899-12-30T04:01:03"/>
    <d v="1899-12-30T00:02:10"/>
    <d v="1899-12-30T00:26:30"/>
    <d v="1899-12-30T00:00:00"/>
    <d v="1899-12-30T00:04:28"/>
    <d v="1899-12-30T00:06:37"/>
    <d v="1899-12-30T00:00:00"/>
    <d v="1899-12-30T00:00:00"/>
    <d v="1899-12-30T01:20:49"/>
    <n v="0"/>
    <d v="1899-12-30T00:05:48"/>
    <m/>
    <m/>
    <m/>
    <m/>
    <m/>
    <d v="1899-12-31T09:38:09"/>
    <e v="#DIV/0!"/>
    <e v="#DIV/0!"/>
    <e v="#DIV/0!"/>
    <e v="#DIV/0!"/>
    <e v="#DIV/0!"/>
    <e v="#DIV/0!"/>
    <e v="#DIV/0!"/>
    <e v="#DIV/0!"/>
    <e v="#DIV/0!"/>
    <e v="#DIV/0!"/>
    <e v="#DIV/0!"/>
    <e v="#DIV/0!"/>
    <e v="#DIV/0!"/>
  </r>
  <r>
    <x v="86"/>
    <m/>
    <x v="6"/>
    <n v="18"/>
    <n v="43"/>
    <n v="61"/>
    <d v="1899-12-31T01:37:55"/>
    <d v="1899-12-30T04:04:48"/>
    <d v="1899-12-30T00:00:00"/>
    <d v="1899-12-30T00:40:19"/>
    <d v="1899-12-30T00:00:00"/>
    <d v="1899-12-30T00:00:00"/>
    <d v="1899-12-30T00:00:00"/>
    <d v="1899-12-30T20:52:48"/>
    <d v="1899-12-30T00:00:00"/>
    <d v="1899-12-30T00:02:41"/>
    <n v="0"/>
    <d v="1899-12-30T00:11:49"/>
    <m/>
    <m/>
    <m/>
    <m/>
    <m/>
    <d v="1899-12-31T09:31:06"/>
    <e v="#DIV/0!"/>
    <e v="#DIV/0!"/>
    <e v="#DIV/0!"/>
    <e v="#DIV/0!"/>
    <e v="#DIV/0!"/>
    <e v="#DIV/0!"/>
    <e v="#DIV/0!"/>
    <e v="#DIV/0!"/>
    <e v="#DIV/0!"/>
    <e v="#DIV/0!"/>
    <e v="#DIV/0!"/>
    <e v="#DIV/0!"/>
    <e v="#DIV/0!"/>
  </r>
  <r>
    <x v="86"/>
    <m/>
    <x v="7"/>
    <n v="107"/>
    <n v="1"/>
    <n v="108"/>
    <d v="1899-12-30T06:00:09"/>
    <d v="1899-12-30T05:04:08"/>
    <d v="1899-12-30T00:00:00"/>
    <d v="1899-12-30T00:49:06"/>
    <d v="1899-12-30T00:00:00"/>
    <d v="1899-12-30T00:00:00"/>
    <d v="1899-12-30T00:00:00"/>
    <d v="1899-12-30T00:06:55"/>
    <d v="1899-12-30T00:00:00"/>
    <d v="1899-12-30T01:17:44"/>
    <n v="0"/>
    <d v="1899-12-30T00:07:52"/>
    <m/>
    <m/>
    <m/>
    <m/>
    <m/>
    <d v="1899-12-31T18:29:23"/>
    <e v="#DIV/0!"/>
    <e v="#DIV/0!"/>
    <e v="#DIV/0!"/>
    <e v="#DIV/0!"/>
    <e v="#DIV/0!"/>
    <e v="#DIV/0!"/>
    <e v="#DIV/0!"/>
    <e v="#DIV/0!"/>
    <e v="#DIV/0!"/>
    <e v="#DIV/0!"/>
    <e v="#DIV/0!"/>
    <e v="#DIV/0!"/>
    <e v="#DIV/0!"/>
  </r>
  <r>
    <x v="86"/>
    <m/>
    <x v="8"/>
    <n v="126"/>
    <n v="14"/>
    <n v="140"/>
    <d v="1899-12-30T08:37:15"/>
    <d v="1899-12-30T05:02:07"/>
    <d v="1899-12-30T00:14:15"/>
    <d v="1899-12-30T01:33:45"/>
    <d v="1899-12-30T00:00:00"/>
    <d v="1899-12-30T00:29:31"/>
    <d v="1899-12-30T00:45:04"/>
    <d v="1899-12-30T00:12:06"/>
    <d v="1899-12-30T00:00:00"/>
    <d v="1899-12-30T00:20:58"/>
    <n v="2"/>
    <d v="1899-12-30T00:06:34"/>
    <m/>
    <m/>
    <m/>
    <m/>
    <m/>
    <d v="1899-12-31T18:41:28"/>
    <e v="#DIV/0!"/>
    <e v="#DIV/0!"/>
    <e v="#DIV/0!"/>
    <e v="#DIV/0!"/>
    <e v="#DIV/0!"/>
    <e v="#DIV/0!"/>
    <e v="#DIV/0!"/>
    <e v="#DIV/0!"/>
    <e v="#DIV/0!"/>
    <e v="#DIV/0!"/>
    <e v="#DIV/0!"/>
    <e v="#DIV/0!"/>
    <e v="#DIV/0!"/>
  </r>
  <r>
    <x v="87"/>
    <m/>
    <x v="14"/>
    <n v="29"/>
    <n v="4"/>
    <n v="33"/>
    <d v="1899-12-30T05:28:19"/>
    <d v="1899-12-30T03:01:00"/>
    <d v="1899-12-30T02:27:19"/>
    <d v="1899-12-30T00:00:00"/>
    <d v="1899-12-30T00:00:00"/>
    <d v="1899-12-30T00:00:00"/>
    <d v="1899-12-30T00:00:00"/>
    <d v="1899-12-30T00:00:00"/>
    <d v="1899-12-30T00:00:00"/>
    <d v="1899-12-30T00:58:52"/>
    <n v="0"/>
    <d v="1899-12-30T00:06:16"/>
    <m/>
    <m/>
    <m/>
    <m/>
    <m/>
    <d v="1899-12-31T00:38:18"/>
    <e v="#DIV/0!"/>
    <e v="#DIV/0!"/>
    <e v="#DIV/0!"/>
    <e v="#DIV/0!"/>
    <e v="#DIV/0!"/>
    <e v="#DIV/0!"/>
    <e v="#DIV/0!"/>
    <e v="#DIV/0!"/>
    <e v="#DIV/0!"/>
    <e v="#DIV/0!"/>
    <e v="#DIV/0!"/>
    <e v="#DIV/0!"/>
    <e v="#DIV/0!"/>
  </r>
  <r>
    <x v="87"/>
    <m/>
    <x v="1"/>
    <n v="20"/>
    <n v="0"/>
    <n v="20"/>
    <d v="1899-12-30T20:03:24"/>
    <d v="1899-12-30T00:00:00"/>
    <d v="1899-12-30T02:17:23"/>
    <d v="1899-12-30T00:22:02"/>
    <d v="1899-12-30T00:18:09"/>
    <d v="1899-12-30T17:05:51"/>
    <d v="1899-12-30T00:00:00"/>
    <d v="1899-12-30T00:00:00"/>
    <d v="1899-12-30T00:00:00"/>
    <d v="1899-12-30T00:13:52"/>
    <n v="0"/>
    <d v="1899-12-30T00:06:12"/>
    <m/>
    <m/>
    <m/>
    <m/>
    <m/>
    <d v="1899-12-31T02:15:30"/>
    <e v="#DIV/0!"/>
    <e v="#DIV/0!"/>
    <e v="#DIV/0!"/>
    <e v="#DIV/0!"/>
    <e v="#DIV/0!"/>
    <e v="#DIV/0!"/>
    <e v="#DIV/0!"/>
    <e v="#DIV/0!"/>
    <e v="#DIV/0!"/>
    <e v="#DIV/0!"/>
    <e v="#DIV/0!"/>
    <e v="#DIV/0!"/>
    <e v="#DIV/0!"/>
  </r>
  <r>
    <x v="87"/>
    <m/>
    <x v="4"/>
    <n v="37"/>
    <n v="21"/>
    <n v="58"/>
    <d v="1899-12-30T08:38:59"/>
    <d v="1899-12-30T05:13:03"/>
    <d v="1899-12-30T00:03:10"/>
    <d v="1899-12-30T00:47:57"/>
    <d v="1899-12-30T00:00:00"/>
    <d v="1899-12-30T02:34:48"/>
    <d v="1899-12-30T00:00:00"/>
    <d v="1899-12-30T00:00:00"/>
    <d v="1899-12-30T00:00:00"/>
    <d v="1899-12-30T00:08:18"/>
    <n v="0"/>
    <d v="1899-12-30T00:05:46"/>
    <m/>
    <m/>
    <m/>
    <m/>
    <m/>
    <d v="1899-12-31T17:30:20"/>
    <e v="#DIV/0!"/>
    <e v="#DIV/0!"/>
    <e v="#DIV/0!"/>
    <e v="#DIV/0!"/>
    <e v="#DIV/0!"/>
    <e v="#DIV/0!"/>
    <e v="#DIV/0!"/>
    <e v="#DIV/0!"/>
    <e v="#DIV/0!"/>
    <e v="#DIV/0!"/>
    <e v="#DIV/0!"/>
    <e v="#DIV/0!"/>
    <e v="#DIV/0!"/>
  </r>
  <r>
    <x v="87"/>
    <m/>
    <x v="5"/>
    <n v="57"/>
    <n v="11"/>
    <n v="68"/>
    <d v="1899-12-30T07:54:11"/>
    <d v="1899-12-30T04:39:39"/>
    <d v="1899-12-30T00:00:00"/>
    <d v="1899-12-30T00:54:17"/>
    <d v="1899-12-30T00:00:00"/>
    <d v="1899-12-30T02:20:15"/>
    <d v="1899-12-30T00:00:00"/>
    <d v="1899-12-30T00:00:00"/>
    <d v="1899-12-30T00:00:00"/>
    <d v="1899-12-30T00:20:23"/>
    <n v="0"/>
    <d v="1899-12-30T00:08:25"/>
    <m/>
    <m/>
    <m/>
    <m/>
    <m/>
    <d v="1899-12-31T17:16:05"/>
    <e v="#DIV/0!"/>
    <e v="#DIV/0!"/>
    <e v="#DIV/0!"/>
    <e v="#DIV/0!"/>
    <e v="#DIV/0!"/>
    <e v="#DIV/0!"/>
    <e v="#DIV/0!"/>
    <e v="#DIV/0!"/>
    <e v="#DIV/0!"/>
    <e v="#DIV/0!"/>
    <e v="#DIV/0!"/>
    <e v="#DIV/0!"/>
    <e v="#DIV/0!"/>
  </r>
  <r>
    <x v="87"/>
    <m/>
    <x v="9"/>
    <n v="118"/>
    <n v="14"/>
    <n v="132"/>
    <d v="1899-12-30T08:17:05"/>
    <d v="1899-12-30T05:32:56"/>
    <d v="1899-12-30T00:00:00"/>
    <d v="1899-12-30T00:30:14"/>
    <d v="1899-12-30T00:00:00"/>
    <d v="1899-12-30T01:58:05"/>
    <d v="1899-12-30T00:00:00"/>
    <d v="1899-12-30T00:15:50"/>
    <d v="1899-12-30T00:00:00"/>
    <d v="1899-12-30T00:22:11"/>
    <n v="0"/>
    <d v="1899-12-30T00:08:12"/>
    <m/>
    <m/>
    <m/>
    <m/>
    <m/>
    <d v="1899-12-31T17:55:24"/>
    <e v="#DIV/0!"/>
    <e v="#DIV/0!"/>
    <e v="#DIV/0!"/>
    <e v="#DIV/0!"/>
    <e v="#DIV/0!"/>
    <e v="#DIV/0!"/>
    <e v="#DIV/0!"/>
    <e v="#DIV/0!"/>
    <e v="#DIV/0!"/>
    <e v="#DIV/0!"/>
    <e v="#DIV/0!"/>
    <e v="#DIV/0!"/>
    <e v="#DIV/0!"/>
  </r>
  <r>
    <x v="87"/>
    <m/>
    <x v="13"/>
    <n v="41"/>
    <n v="6"/>
    <n v="47"/>
    <d v="1899-12-30T04:02:30"/>
    <d v="1899-12-30T03:01:44"/>
    <d v="1899-12-30T00:00:00"/>
    <d v="1899-12-30T00:06:12"/>
    <d v="1899-12-30T00:00:00"/>
    <d v="1899-12-30T00:06:55"/>
    <d v="1899-12-30T00:42:46"/>
    <d v="1899-12-30T00:04:54"/>
    <d v="1899-12-30T00:00:00"/>
    <d v="1899-12-30T00:29:27"/>
    <n v="0"/>
    <d v="1899-12-30T00:04:39"/>
    <m/>
    <m/>
    <m/>
    <m/>
    <m/>
    <d v="1899-12-31T01:20:21"/>
    <e v="#DIV/0!"/>
    <e v="#DIV/0!"/>
    <e v="#DIV/0!"/>
    <e v="#DIV/0!"/>
    <e v="#DIV/0!"/>
    <e v="#DIV/0!"/>
    <e v="#DIV/0!"/>
    <e v="#DIV/0!"/>
    <e v="#DIV/0!"/>
    <e v="#DIV/0!"/>
    <e v="#DIV/0!"/>
    <e v="#DIV/0!"/>
    <e v="#DIV/0!"/>
  </r>
  <r>
    <x v="87"/>
    <m/>
    <x v="6"/>
    <n v="21"/>
    <n v="24"/>
    <n v="45"/>
    <d v="1899-12-30T20:44:27"/>
    <d v="1899-12-30T04:03:56"/>
    <d v="1899-12-30T00:00:00"/>
    <d v="1899-12-30T00:17:51"/>
    <d v="1899-12-30T00:00:00"/>
    <d v="1899-12-30T00:00:00"/>
    <d v="1899-12-30T00:00:00"/>
    <d v="1899-12-30T16:22:39"/>
    <d v="1899-12-30T00:00:00"/>
    <d v="1899-12-30T00:03:40"/>
    <n v="0"/>
    <d v="1899-12-30T00:10:32"/>
    <m/>
    <m/>
    <m/>
    <m/>
    <m/>
    <d v="1899-12-31T09:19:44"/>
    <e v="#DIV/0!"/>
    <e v="#DIV/0!"/>
    <e v="#DIV/0!"/>
    <e v="#DIV/0!"/>
    <e v="#DIV/0!"/>
    <e v="#DIV/0!"/>
    <e v="#DIV/0!"/>
    <e v="#DIV/0!"/>
    <e v="#DIV/0!"/>
    <e v="#DIV/0!"/>
    <e v="#DIV/0!"/>
    <e v="#DIV/0!"/>
    <e v="#DIV/0!"/>
  </r>
  <r>
    <x v="87"/>
    <m/>
    <x v="7"/>
    <n v="111"/>
    <n v="6"/>
    <n v="117"/>
    <d v="1899-12-30T07:41:23"/>
    <d v="1899-12-30T05:02:59"/>
    <d v="1899-12-30T00:00:00"/>
    <d v="1899-12-30T00:56:53"/>
    <d v="1899-12-30T00:07:47"/>
    <d v="1899-12-30T01:14:53"/>
    <d v="1899-12-30T00:00:00"/>
    <d v="1899-12-30T00:18:52"/>
    <d v="1899-12-30T00:00:00"/>
    <d v="1899-12-30T02:16:28"/>
    <n v="0"/>
    <d v="1899-12-30T00:07:13"/>
    <m/>
    <m/>
    <m/>
    <m/>
    <m/>
    <d v="1899-12-31T19:25:32"/>
    <e v="#DIV/0!"/>
    <e v="#DIV/0!"/>
    <e v="#DIV/0!"/>
    <e v="#DIV/0!"/>
    <e v="#DIV/0!"/>
    <e v="#DIV/0!"/>
    <e v="#DIV/0!"/>
    <e v="#DIV/0!"/>
    <e v="#DIV/0!"/>
    <e v="#DIV/0!"/>
    <e v="#DIV/0!"/>
    <e v="#DIV/0!"/>
    <e v="#DIV/0!"/>
  </r>
  <r>
    <x v="87"/>
    <m/>
    <x v="8"/>
    <n v="131"/>
    <n v="19"/>
    <n v="150"/>
    <d v="1899-12-30T08:41:17"/>
    <d v="1899-12-30T05:01:32"/>
    <d v="1899-12-30T00:30:06"/>
    <d v="1899-12-30T01:38:47"/>
    <d v="1899-12-30T00:00:00"/>
    <d v="1899-12-30T00:22:36"/>
    <d v="1899-12-30T01:08:15"/>
    <d v="1899-12-30T00:00:00"/>
    <d v="1899-12-30T00:00:00"/>
    <d v="1899-12-30T00:21:25"/>
    <n v="0"/>
    <d v="1899-12-30T00:06:33"/>
    <m/>
    <m/>
    <m/>
    <m/>
    <m/>
    <d v="1899-12-31T17:49:55"/>
    <e v="#DIV/0!"/>
    <e v="#DIV/0!"/>
    <e v="#DIV/0!"/>
    <e v="#DIV/0!"/>
    <e v="#DIV/0!"/>
    <e v="#DIV/0!"/>
    <e v="#DIV/0!"/>
    <e v="#DIV/0!"/>
    <e v="#DIV/0!"/>
    <e v="#DIV/0!"/>
    <e v="#DIV/0!"/>
    <e v="#DIV/0!"/>
    <e v="#DIV/0!"/>
  </r>
  <r>
    <x v="88"/>
    <m/>
    <x v="14"/>
    <n v="93"/>
    <n v="6"/>
    <n v="99"/>
    <d v="1899-12-30T06:46:22"/>
    <d v="1899-12-30T04:06:32"/>
    <d v="1899-12-30T02:34:05"/>
    <d v="1899-12-30T00:05:46"/>
    <d v="1899-12-30T00:00:00"/>
    <d v="1899-12-30T00:00:00"/>
    <d v="1899-12-30T00:00:00"/>
    <d v="1899-12-30T00:00:00"/>
    <d v="1899-12-30T00:00:00"/>
    <d v="1899-12-30T02:53:04"/>
    <n v="0"/>
    <d v="1899-12-30T00:06:34"/>
    <m/>
    <m/>
    <m/>
    <m/>
    <m/>
    <d v="1899-12-31T09:21:01"/>
    <e v="#DIV/0!"/>
    <e v="#DIV/0!"/>
    <e v="#DIV/0!"/>
    <e v="#DIV/0!"/>
    <e v="#DIV/0!"/>
    <e v="#DIV/0!"/>
    <e v="#DIV/0!"/>
    <e v="#DIV/0!"/>
    <e v="#DIV/0!"/>
    <e v="#DIV/0!"/>
    <e v="#DIV/0!"/>
    <e v="#DIV/0!"/>
    <e v="#DIV/0!"/>
  </r>
  <r>
    <x v="88"/>
    <m/>
    <x v="1"/>
    <n v="8"/>
    <n v="0"/>
    <n v="8"/>
    <d v="1899-12-30T13:36:29"/>
    <d v="1899-12-30T00:00:00"/>
    <d v="1899-12-30T00:00:00"/>
    <d v="1899-12-30T00:00:00"/>
    <d v="1899-12-30T00:00:00"/>
    <d v="1899-12-30T13:36:29"/>
    <d v="1899-12-30T00:00:00"/>
    <d v="1899-12-30T00:00:00"/>
    <d v="1899-12-30T00:00:00"/>
    <d v="1899-12-30T00:01:33"/>
    <n v="0"/>
    <d v="1899-12-30T00:05:48"/>
    <m/>
    <m/>
    <m/>
    <m/>
    <m/>
    <d v="1899-12-30T15:30:14"/>
    <e v="#DIV/0!"/>
    <e v="#DIV/0!"/>
    <e v="#DIV/0!"/>
    <e v="#DIV/0!"/>
    <e v="#DIV/0!"/>
    <e v="#DIV/0!"/>
    <e v="#DIV/0!"/>
    <e v="#DIV/0!"/>
    <e v="#DIV/0!"/>
    <e v="#DIV/0!"/>
    <e v="#DIV/0!"/>
    <e v="#DIV/0!"/>
    <e v="#DIV/0!"/>
  </r>
  <r>
    <x v="88"/>
    <m/>
    <x v="4"/>
    <n v="40"/>
    <n v="13"/>
    <n v="53"/>
    <d v="1899-12-30T06:39:45"/>
    <d v="1899-12-30T04:00:03"/>
    <d v="1899-12-30T00:08:47"/>
    <d v="1899-12-30T00:32:15"/>
    <d v="1899-12-30T00:00:00"/>
    <d v="1899-12-30T01:58:39"/>
    <d v="1899-12-30T00:00:00"/>
    <d v="1899-12-30T00:00:00"/>
    <d v="1899-12-30T00:00:00"/>
    <d v="1899-12-30T00:06:37"/>
    <n v="0"/>
    <d v="1899-12-30T00:05:59"/>
    <m/>
    <m/>
    <m/>
    <m/>
    <m/>
    <d v="1899-12-31T09:19:00"/>
    <e v="#DIV/0!"/>
    <e v="#DIV/0!"/>
    <e v="#DIV/0!"/>
    <e v="#DIV/0!"/>
    <e v="#DIV/0!"/>
    <e v="#DIV/0!"/>
    <e v="#DIV/0!"/>
    <e v="#DIV/0!"/>
    <e v="#DIV/0!"/>
    <e v="#DIV/0!"/>
    <e v="#DIV/0!"/>
    <e v="#DIV/0!"/>
    <e v="#DIV/0!"/>
  </r>
  <r>
    <x v="88"/>
    <m/>
    <x v="5"/>
    <n v="20"/>
    <n v="15"/>
    <n v="35"/>
    <d v="1899-12-30T07:21:04"/>
    <d v="1899-12-30T04:47:08"/>
    <d v="1899-12-30T00:00:00"/>
    <d v="1899-12-30T00:39:53"/>
    <d v="1899-12-30T00:00:00"/>
    <d v="1899-12-30T01:54:03"/>
    <d v="1899-12-30T00:00:00"/>
    <d v="1899-12-30T00:00:00"/>
    <d v="1899-12-30T00:00:00"/>
    <d v="1899-12-30T00:11:09"/>
    <n v="0"/>
    <d v="1899-12-30T00:07:44"/>
    <m/>
    <m/>
    <m/>
    <m/>
    <m/>
    <d v="1899-12-31T18:40:28"/>
    <e v="#DIV/0!"/>
    <e v="#DIV/0!"/>
    <e v="#DIV/0!"/>
    <e v="#DIV/0!"/>
    <e v="#DIV/0!"/>
    <e v="#DIV/0!"/>
    <e v="#DIV/0!"/>
    <e v="#DIV/0!"/>
    <e v="#DIV/0!"/>
    <e v="#DIV/0!"/>
    <e v="#DIV/0!"/>
    <e v="#DIV/0!"/>
    <e v="#DIV/0!"/>
  </r>
  <r>
    <x v="88"/>
    <m/>
    <x v="9"/>
    <n v="126"/>
    <n v="13"/>
    <n v="139"/>
    <d v="1899-12-30T07:01:46"/>
    <d v="1899-12-30T05:00:58"/>
    <d v="1899-12-30T00:00:00"/>
    <d v="1899-12-30T01:04:05"/>
    <d v="1899-12-30T00:00:00"/>
    <d v="1899-12-30T00:56:44"/>
    <d v="1899-12-30T00:00:00"/>
    <d v="1899-12-30T00:00:00"/>
    <d v="1899-12-30T00:00:00"/>
    <d v="1899-12-30T00:23:00"/>
    <n v="0"/>
    <d v="1899-12-30T00:08:08"/>
    <m/>
    <m/>
    <m/>
    <m/>
    <m/>
    <d v="1899-12-31T17:55:15"/>
    <e v="#DIV/0!"/>
    <e v="#DIV/0!"/>
    <e v="#DIV/0!"/>
    <e v="#DIV/0!"/>
    <e v="#DIV/0!"/>
    <e v="#DIV/0!"/>
    <e v="#DIV/0!"/>
    <e v="#DIV/0!"/>
    <e v="#DIV/0!"/>
    <e v="#DIV/0!"/>
    <e v="#DIV/0!"/>
    <e v="#DIV/0!"/>
    <e v="#DIV/0!"/>
  </r>
  <r>
    <x v="88"/>
    <m/>
    <x v="13"/>
    <n v="43"/>
    <n v="21"/>
    <n v="64"/>
    <d v="1899-12-30T05:31:47"/>
    <d v="1899-12-30T04:00:55"/>
    <d v="1899-12-30T00:02:01"/>
    <d v="1899-12-30T00:39:36"/>
    <d v="1899-12-30T00:00:00"/>
    <d v="1899-12-30T00:00:00"/>
    <d v="1899-12-30T00:25:03"/>
    <d v="1899-12-30T00:24:12"/>
    <d v="1899-12-30T00:00:00"/>
    <d v="1899-12-30T00:30:39"/>
    <n v="0"/>
    <d v="1899-12-30T00:06:37"/>
    <m/>
    <m/>
    <m/>
    <m/>
    <m/>
    <d v="1899-12-31T08:55:49"/>
    <e v="#DIV/0!"/>
    <e v="#DIV/0!"/>
    <e v="#DIV/0!"/>
    <e v="#DIV/0!"/>
    <e v="#DIV/0!"/>
    <e v="#DIV/0!"/>
    <e v="#DIV/0!"/>
    <e v="#DIV/0!"/>
    <e v="#DIV/0!"/>
    <e v="#DIV/0!"/>
    <e v="#DIV/0!"/>
    <e v="#DIV/0!"/>
    <e v="#DIV/0!"/>
  </r>
  <r>
    <x v="88"/>
    <m/>
    <x v="6"/>
    <n v="12"/>
    <n v="21"/>
    <n v="33"/>
    <d v="1899-12-31T13:32:27"/>
    <d v="1899-12-30T05:06:52"/>
    <d v="1899-12-30T00:00:00"/>
    <d v="1899-12-30T00:20:01"/>
    <d v="1899-12-30T00:00:00"/>
    <d v="1899-12-30T00:00:00"/>
    <d v="1899-12-30T00:00:00"/>
    <d v="1899-12-30T08:05:34"/>
    <d v="1899-12-30T00:00:00"/>
    <d v="1899-12-30T00:01:53"/>
    <n v="0"/>
    <d v="1899-12-30T00:08:07"/>
    <m/>
    <m/>
    <m/>
    <m/>
    <m/>
    <d v="1899-12-31T15:08:12"/>
    <e v="#DIV/0!"/>
    <e v="#DIV/0!"/>
    <e v="#DIV/0!"/>
    <e v="#DIV/0!"/>
    <e v="#DIV/0!"/>
    <e v="#DIV/0!"/>
    <e v="#DIV/0!"/>
    <e v="#DIV/0!"/>
    <e v="#DIV/0!"/>
    <e v="#DIV/0!"/>
    <e v="#DIV/0!"/>
    <e v="#DIV/0!"/>
    <e v="#DIV/0!"/>
  </r>
  <r>
    <x v="88"/>
    <m/>
    <x v="7"/>
    <n v="88"/>
    <n v="1"/>
    <n v="89"/>
    <d v="1899-12-30T06:11:40"/>
    <d v="1899-12-30T05:05:08"/>
    <d v="1899-12-30T00:00:00"/>
    <d v="1899-12-30T01:02:12"/>
    <d v="1899-12-30T00:00:00"/>
    <d v="1899-12-30T00:04:19"/>
    <d v="1899-12-30T00:00:00"/>
    <d v="1899-12-30T00:00:00"/>
    <d v="1899-12-30T00:00:00"/>
    <d v="1899-12-30T01:02:06"/>
    <n v="0"/>
    <d v="1899-12-30T00:06:01"/>
    <m/>
    <m/>
    <m/>
    <m/>
    <m/>
    <d v="1899-12-31T18:15:50"/>
    <e v="#DIV/0!"/>
    <e v="#DIV/0!"/>
    <e v="#DIV/0!"/>
    <e v="#DIV/0!"/>
    <e v="#DIV/0!"/>
    <e v="#DIV/0!"/>
    <e v="#DIV/0!"/>
    <e v="#DIV/0!"/>
    <e v="#DIV/0!"/>
    <e v="#DIV/0!"/>
    <e v="#DIV/0!"/>
    <e v="#DIV/0!"/>
    <e v="#DIV/0!"/>
  </r>
  <r>
    <x v="88"/>
    <m/>
    <x v="8"/>
    <n v="66"/>
    <n v="7"/>
    <n v="73"/>
    <d v="1899-12-30T06:53:43"/>
    <d v="1899-12-30T04:01:47"/>
    <d v="1899-12-30T01:36:12"/>
    <d v="1899-12-30T01:09:50"/>
    <d v="1899-12-30T00:00:00"/>
    <d v="1899-12-30T00:00:00"/>
    <d v="1899-12-30T00:05:54"/>
    <d v="1899-12-30T00:00:00"/>
    <d v="1899-12-30T00:00:00"/>
    <d v="1899-12-30T00:11:00"/>
    <n v="0"/>
    <d v="1899-12-30T00:06:17"/>
    <m/>
    <m/>
    <m/>
    <m/>
    <m/>
    <d v="1899-12-31T09:41:46"/>
    <e v="#DIV/0!"/>
    <e v="#DIV/0!"/>
    <e v="#DIV/0!"/>
    <e v="#DIV/0!"/>
    <e v="#DIV/0!"/>
    <e v="#DIV/0!"/>
    <e v="#DIV/0!"/>
    <e v="#DIV/0!"/>
    <e v="#DIV/0!"/>
    <e v="#DIV/0!"/>
    <e v="#DIV/0!"/>
    <e v="#DIV/0!"/>
    <e v="#DIV/0!"/>
  </r>
  <r>
    <x v="89"/>
    <n v="5"/>
    <x v="14"/>
    <n v="279"/>
    <n v="46"/>
    <n v="325"/>
    <d v="1899-12-31T08:16:05"/>
    <d v="1899-12-30T13:13:18"/>
    <d v="1899-12-30T12:48:58"/>
    <d v="1899-12-30T03:33:59"/>
    <d v="1899-12-30T00:00:00"/>
    <d v="1899-12-30T00:49:58"/>
    <d v="1899-12-30T01:26:59"/>
    <d v="1899-12-30T00:00:00"/>
    <d v="1899-12-30T00:00:00"/>
    <d v="1899-12-30T07:41:09"/>
    <n v="1"/>
    <d v="1899-12-30T00:08:22"/>
    <m/>
    <m/>
    <m/>
    <m/>
    <m/>
    <d v="1900-01-04T05:44:44"/>
    <n v="55.8"/>
    <n v="9.1999999999999993"/>
    <d v="1899-12-30T06:27:13"/>
    <d v="1899-12-30T02:38:40"/>
    <d v="1899-12-30T02:33:48"/>
    <d v="1899-12-30T00:42:48"/>
    <d v="1899-12-30T00:00:00"/>
    <d v="1899-12-30T00:10:00"/>
    <d v="1899-12-30T00:17:24"/>
    <d v="1899-12-30T00:00:00"/>
    <d v="1899-12-30T00:00:00"/>
    <d v="1899-12-30T01:32:14"/>
    <d v="1899-12-31T01:08:57"/>
  </r>
  <r>
    <x v="89"/>
    <n v="5"/>
    <x v="1"/>
    <n v="92"/>
    <n v="5"/>
    <n v="97"/>
    <d v="1900-01-03T05:57:33"/>
    <d v="1899-12-30T00:00:00"/>
    <d v="1899-12-30T00:00:00"/>
    <d v="1899-12-30T00:40:36"/>
    <d v="1899-12-30T00:00:00"/>
    <d v="1900-01-03T05:06:52"/>
    <d v="1899-12-30T00:10:05"/>
    <d v="1899-12-30T00:00:00"/>
    <d v="1899-12-30T00:00:00"/>
    <d v="1899-12-30T01:02:09"/>
    <n v="0"/>
    <d v="1899-12-30T00:04:58"/>
    <m/>
    <m/>
    <m/>
    <m/>
    <m/>
    <d v="1900-01-03T19:40:05"/>
    <n v="18.399999999999999"/>
    <n v="1"/>
    <d v="1899-12-30T20:23:31"/>
    <d v="1899-12-30T00:00:00"/>
    <d v="1899-12-30T00:00:00"/>
    <d v="1899-12-30T00:08:07"/>
    <d v="1899-12-30T00:00:00"/>
    <d v="1899-12-30T20:13:22"/>
    <d v="1899-12-30T00:02:01"/>
    <d v="1899-12-30T00:00:00"/>
    <d v="1899-12-30T00:00:00"/>
    <d v="1899-12-30T00:12:26"/>
    <d v="1899-12-30T23:08:01"/>
  </r>
  <r>
    <x v="89"/>
    <n v="4"/>
    <x v="4"/>
    <n v="227"/>
    <n v="51"/>
    <n v="278"/>
    <d v="1899-12-31T14:18:06"/>
    <d v="1899-12-30T19:23:05"/>
    <d v="1899-12-30T00:01:18"/>
    <d v="1899-12-30T02:54:32"/>
    <d v="1899-12-30T00:00:00"/>
    <d v="1899-12-30T15:59:11"/>
    <d v="1899-12-30T00:00:00"/>
    <d v="1899-12-30T00:00:00"/>
    <d v="1899-12-30T00:00:00"/>
    <d v="1899-12-30T00:49:29"/>
    <n v="0"/>
    <d v="1899-12-30T00:06:48"/>
    <m/>
    <m/>
    <m/>
    <m/>
    <m/>
    <d v="1900-01-05T15:32:07"/>
    <n v="56.75"/>
    <n v="12.75"/>
    <d v="1899-12-30T09:34:31"/>
    <d v="1899-12-30T04:50:46"/>
    <d v="1899-12-30T00:00:19"/>
    <d v="1899-12-30T00:43:38"/>
    <d v="1899-12-30T00:00:00"/>
    <d v="1899-12-30T03:59:48"/>
    <d v="1899-12-30T00:00:00"/>
    <d v="1899-12-30T00:00:00"/>
    <d v="1899-12-30T00:00:00"/>
    <d v="1899-12-30T00:12:22"/>
    <d v="1899-12-31T15:53:02"/>
  </r>
  <r>
    <x v="89"/>
    <n v="5"/>
    <x v="5"/>
    <n v="228"/>
    <n v="71"/>
    <n v="299"/>
    <d v="1899-12-31T07:20:38"/>
    <d v="1899-12-30T22:08:41"/>
    <d v="1899-12-30T00:12:40"/>
    <d v="1899-12-30T04:43:06"/>
    <d v="1899-12-30T00:08:30"/>
    <d v="1899-12-30T04:07:41"/>
    <d v="1899-12-30T00:00:00"/>
    <d v="1899-12-30T00:00:00"/>
    <d v="1899-12-30T00:00:00"/>
    <d v="1899-12-30T02:36:31"/>
    <n v="0"/>
    <d v="1899-12-30T00:08:18"/>
    <m/>
    <m/>
    <m/>
    <m/>
    <m/>
    <d v="1900-01-06T17:01:58"/>
    <n v="45.6"/>
    <n v="14.2"/>
    <d v="1899-12-30T06:16:08"/>
    <d v="1899-12-30T04:25:44"/>
    <d v="1899-12-30T00:02:32"/>
    <d v="1899-12-30T00:56:37"/>
    <d v="1899-12-30T00:01:42"/>
    <d v="1899-12-30T00:49:32"/>
    <d v="1899-12-30T00:00:00"/>
    <d v="1899-12-30T00:00:00"/>
    <d v="1899-12-30T00:00:00"/>
    <d v="1899-12-30T00:31:18"/>
    <d v="1899-12-31T13:00:24"/>
  </r>
  <r>
    <x v="89"/>
    <n v="3"/>
    <x v="9"/>
    <n v="294"/>
    <n v="38"/>
    <n v="332"/>
    <d v="1899-12-30T19:00:29"/>
    <d v="1899-12-30T15:07:21"/>
    <d v="1899-12-30T00:00:00"/>
    <d v="1899-12-30T01:15:10"/>
    <d v="1899-12-30T00:00:00"/>
    <d v="1899-12-30T01:06:23"/>
    <d v="1899-12-30T01:31:35"/>
    <d v="1899-12-30T00:00:00"/>
    <d v="1899-12-30T00:00:00"/>
    <d v="1899-12-30T01:12:12"/>
    <n v="0"/>
    <d v="1899-12-30T00:09:55"/>
    <m/>
    <m/>
    <m/>
    <m/>
    <m/>
    <d v="1900-01-04T05:30:37"/>
    <n v="98"/>
    <n v="12.666666666666666"/>
    <d v="1899-12-30T06:20:10"/>
    <d v="1899-12-30T05:02:27"/>
    <d v="1899-12-30T00:00:00"/>
    <d v="1899-12-30T00:25:03"/>
    <d v="1899-12-30T00:00:00"/>
    <d v="1899-12-30T00:22:08"/>
    <d v="1899-12-30T00:30:32"/>
    <d v="1899-12-30T00:00:00"/>
    <d v="1899-12-30T00:00:00"/>
    <d v="1899-12-30T00:24:04"/>
    <d v="1899-12-31T17:50:12"/>
  </r>
  <r>
    <x v="89"/>
    <n v="5"/>
    <x v="13"/>
    <n v="460"/>
    <n v="55"/>
    <n v="515"/>
    <d v="1899-12-31T05:38:41"/>
    <d v="1899-12-30T17:26:53"/>
    <d v="1899-12-30T05:58:34"/>
    <d v="1899-12-30T03:39:01"/>
    <d v="1899-12-30T00:22:19"/>
    <d v="1899-12-30T00:19:44"/>
    <d v="1899-12-30T01:03:13"/>
    <d v="1899-12-30T00:47:05"/>
    <d v="1899-12-30T00:00:00"/>
    <d v="1899-12-30T08:12:09"/>
    <n v="1"/>
    <d v="1899-12-30T00:04:57"/>
    <m/>
    <m/>
    <m/>
    <m/>
    <m/>
    <d v="1900-01-06T00:50:50"/>
    <n v="92"/>
    <n v="11"/>
    <d v="1899-12-30T05:55:44"/>
    <d v="1899-12-30T03:29:23"/>
    <d v="1899-12-30T01:11:43"/>
    <d v="1899-12-30T00:43:48"/>
    <d v="1899-12-30T00:04:28"/>
    <d v="1899-12-30T00:03:57"/>
    <d v="1899-12-30T00:12:39"/>
    <d v="1899-12-30T00:09:25"/>
    <d v="1899-12-30T00:00:00"/>
    <d v="1899-12-30T01:38:26"/>
    <d v="1899-12-31T09:46:10"/>
  </r>
  <r>
    <x v="89"/>
    <n v="5"/>
    <x v="6"/>
    <n v="182"/>
    <n v="133"/>
    <n v="315"/>
    <d v="1899-12-31T18:53:00"/>
    <d v="1899-12-30T16:09:59"/>
    <d v="1899-12-30T00:47:14"/>
    <d v="1899-12-30T04:19:38"/>
    <d v="1899-12-30T00:00:00"/>
    <d v="1899-12-30T00:00:00"/>
    <d v="1899-12-30T00:54:09"/>
    <d v="1899-12-30T20:42:00"/>
    <d v="1899-12-30T00:00:00"/>
    <d v="1899-12-30T00:26:46"/>
    <n v="0"/>
    <d v="1899-12-30T00:07:24"/>
    <m/>
    <m/>
    <m/>
    <m/>
    <m/>
    <d v="1900-01-04T17:03:42"/>
    <n v="36.4"/>
    <n v="26.6"/>
    <d v="1899-12-30T08:34:36"/>
    <d v="1899-12-30T03:14:00"/>
    <d v="1899-12-30T00:09:27"/>
    <d v="1899-12-30T00:51:56"/>
    <d v="1899-12-30T00:00:00"/>
    <d v="1899-12-30T00:00:00"/>
    <d v="1899-12-30T00:10:50"/>
    <d v="1899-12-30T04:08:24"/>
    <d v="1899-12-30T00:00:00"/>
    <d v="1899-12-30T00:05:21"/>
    <d v="1899-12-31T03:24:44"/>
  </r>
  <r>
    <x v="89"/>
    <n v="5"/>
    <x v="7"/>
    <n v="429"/>
    <n v="13"/>
    <n v="442"/>
    <d v="1899-12-31T04:24:06"/>
    <d v="1899-12-30T22:21:13"/>
    <d v="1899-12-30T00:04:45"/>
    <d v="1899-12-30T02:47:46"/>
    <d v="1899-12-30T00:27:04"/>
    <d v="1899-12-30T02:38:07"/>
    <d v="1899-12-30T00:00:17"/>
    <d v="1899-12-30T00:04:54"/>
    <d v="1899-12-30T00:00:00"/>
    <d v="1899-12-30T10:58:17"/>
    <n v="0"/>
    <d v="1899-12-30T00:07:27"/>
    <m/>
    <m/>
    <m/>
    <m/>
    <m/>
    <d v="1900-01-06T15:57:27"/>
    <n v="85.8"/>
    <n v="2.6"/>
    <d v="1899-12-30T05:40:49"/>
    <d v="1899-12-30T04:28:15"/>
    <d v="1899-12-30T00:00:57"/>
    <d v="1899-12-30T00:33:33"/>
    <d v="1899-12-30T00:05:25"/>
    <d v="1899-12-30T00:31:37"/>
    <d v="1899-12-30T00:00:03"/>
    <d v="1899-12-30T00:00:59"/>
    <d v="1899-12-30T00:00:00"/>
    <d v="1899-12-30T02:11:39"/>
    <d v="1899-12-31T12:47:29"/>
  </r>
  <r>
    <x v="89"/>
    <n v="5"/>
    <x v="8"/>
    <n v="453"/>
    <n v="58"/>
    <n v="511"/>
    <d v="1899-12-31T02:46:28"/>
    <d v="1899-12-30T17:15:56"/>
    <d v="1899-12-30T00:45:04"/>
    <d v="1899-12-30T05:31:21"/>
    <d v="1899-12-30T00:00:00"/>
    <d v="1899-12-30T03:14:07"/>
    <d v="1899-12-30T00:00:00"/>
    <d v="1899-12-30T00:00:00"/>
    <d v="1899-12-30T00:00:00"/>
    <d v="1899-12-30T01:14:19"/>
    <n v="0"/>
    <d v="1899-12-30T00:06:55"/>
    <m/>
    <m/>
    <m/>
    <m/>
    <m/>
    <d v="1900-01-04T22:39:04"/>
    <n v="90.6"/>
    <n v="11.6"/>
    <d v="1899-12-30T05:21:18"/>
    <d v="1899-12-30T03:27:11"/>
    <d v="1899-12-30T00:09:01"/>
    <d v="1899-12-30T01:06:16"/>
    <d v="1899-12-30T00:00:00"/>
    <d v="1899-12-30T00:38:49"/>
    <d v="1899-12-30T00:00:00"/>
    <d v="1899-12-30T00:00:00"/>
    <d v="1899-12-30T00:00:00"/>
    <d v="1899-12-30T00:14:52"/>
    <d v="1899-12-31T04:31:49"/>
  </r>
  <r>
    <x v="90"/>
    <n v="5"/>
    <x v="14"/>
    <n v="128"/>
    <n v="8"/>
    <n v="136"/>
    <d v="1899-12-30T08:30:03"/>
    <d v="1899-12-30T03:59:54"/>
    <d v="1899-12-30T04:30:09"/>
    <d v="1899-12-30T00:00:00"/>
    <d v="1899-12-30T00:00:00"/>
    <d v="1899-12-30T00:00:00"/>
    <d v="1899-12-30T00:00:00"/>
    <d v="1899-12-30T00:00:00"/>
    <d v="1899-12-30T00:00:00"/>
    <d v="1899-12-30T03:34:52"/>
    <n v="0"/>
    <d v="1899-12-30T00:08:08"/>
    <m/>
    <m/>
    <m/>
    <m/>
    <m/>
    <d v="1899-12-31T17:44:27"/>
    <n v="25.6"/>
    <n v="1.6"/>
    <d v="1899-12-30T01:42:01"/>
    <d v="1899-12-30T00:47:59"/>
    <d v="1899-12-30T00:54:02"/>
    <d v="1899-12-30T00:00:00"/>
    <d v="1899-12-30T00:00:00"/>
    <d v="1899-12-30T00:00:00"/>
    <d v="1899-12-30T00:00:00"/>
    <d v="1899-12-30T00:00:00"/>
    <d v="1899-12-30T00:00:00"/>
    <d v="1899-12-30T00:42:58"/>
    <d v="1899-12-30T08:20:53"/>
  </r>
  <r>
    <x v="90"/>
    <n v="4"/>
    <x v="1"/>
    <n v="8"/>
    <n v="0"/>
    <n v="8"/>
    <d v="1899-12-30T14:02:24"/>
    <d v="1899-12-30T00:00:00"/>
    <d v="1899-12-30T00:00:00"/>
    <d v="1899-12-30T00:00:00"/>
    <d v="1899-12-30T00:00:00"/>
    <d v="1899-12-30T14:02:24"/>
    <d v="1899-12-30T00:00:00"/>
    <d v="1899-12-30T00:00:00"/>
    <d v="1899-12-30T00:00:00"/>
    <d v="1899-12-30T00:00:43"/>
    <n v="0"/>
    <d v="1899-12-30T00:06:07"/>
    <m/>
    <m/>
    <m/>
    <m/>
    <m/>
    <d v="1899-12-30T14:56:07"/>
    <n v="2"/>
    <n v="0"/>
    <d v="1899-12-30T03:30:36"/>
    <d v="1899-12-30T00:00:00"/>
    <d v="1899-12-30T00:00:00"/>
    <d v="1899-12-30T00:00:00"/>
    <d v="1899-12-30T00:00:00"/>
    <d v="1899-12-30T03:30:36"/>
    <d v="1899-12-30T00:00:00"/>
    <d v="1899-12-30T00:00:00"/>
    <d v="1899-12-30T00:00:00"/>
    <d v="1899-12-30T00:00:11"/>
    <d v="1899-12-30T03:44:02"/>
  </r>
  <r>
    <x v="90"/>
    <n v="5"/>
    <x v="4"/>
    <n v="85"/>
    <n v="15"/>
    <n v="100"/>
    <d v="1899-12-30T09:47:14"/>
    <d v="1899-12-30T04:39:04"/>
    <d v="1899-12-30T00:01:18"/>
    <d v="1899-12-30T01:07:06"/>
    <d v="1899-12-30T00:00:00"/>
    <d v="1899-12-30T03:59:46"/>
    <d v="1899-12-30T00:00:00"/>
    <d v="1899-12-30T00:00:00"/>
    <d v="1899-12-30T00:00:00"/>
    <d v="1899-12-30T00:19:19"/>
    <n v="0"/>
    <d v="1899-12-30T00:06:30"/>
    <m/>
    <m/>
    <m/>
    <m/>
    <m/>
    <d v="1899-12-31T17:39:24"/>
    <n v="17"/>
    <n v="3"/>
    <d v="1899-12-30T01:57:27"/>
    <d v="1899-12-30T00:55:49"/>
    <d v="1899-12-30T00:00:16"/>
    <d v="1899-12-30T00:13:25"/>
    <d v="1899-12-30T00:00:00"/>
    <d v="1899-12-30T00:47:57"/>
    <d v="1899-12-30T00:00:00"/>
    <d v="1899-12-30T00:00:00"/>
    <d v="1899-12-30T00:00:00"/>
    <d v="1899-12-30T00:03:52"/>
    <d v="1899-12-30T08:19:53"/>
  </r>
  <r>
    <x v="90"/>
    <n v="5"/>
    <x v="5"/>
    <n v="39"/>
    <n v="26"/>
    <n v="65"/>
    <d v="1899-12-30T06:22:54"/>
    <d v="1899-12-30T05:03:07"/>
    <d v="1899-12-30T00:00:00"/>
    <d v="1899-12-30T00:52:25"/>
    <d v="1899-12-30T00:00:00"/>
    <d v="1899-12-30T00:27:22"/>
    <d v="1899-12-30T00:00:00"/>
    <d v="1899-12-30T00:00:00"/>
    <d v="1899-12-30T00:00:00"/>
    <d v="1899-12-30T01:02:50"/>
    <n v="0"/>
    <d v="1899-12-30T00:08:18"/>
    <m/>
    <m/>
    <m/>
    <m/>
    <m/>
    <d v="1899-12-31T18:23:37"/>
    <n v="7.8"/>
    <n v="5.2"/>
    <d v="1899-12-30T01:16:35"/>
    <d v="1899-12-30T01:00:37"/>
    <d v="1899-12-30T00:00:00"/>
    <d v="1899-12-30T00:10:29"/>
    <d v="1899-12-30T00:00:00"/>
    <d v="1899-12-30T00:05:28"/>
    <d v="1899-12-30T00:00:00"/>
    <d v="1899-12-30T00:00:00"/>
    <d v="1899-12-30T00:00:00"/>
    <d v="1899-12-30T00:12:34"/>
    <d v="1899-12-30T08:28:43"/>
  </r>
  <r>
    <x v="90"/>
    <n v="4"/>
    <x v="9"/>
    <n v="114"/>
    <n v="8"/>
    <n v="122"/>
    <d v="1899-12-30T04:39:21"/>
    <d v="1899-12-30T04:01:47"/>
    <d v="1899-12-30T00:00:00"/>
    <d v="1899-12-30T00:06:55"/>
    <d v="1899-12-30T00:00:00"/>
    <d v="1899-12-30T00:30:40"/>
    <d v="1899-12-30T00:00:00"/>
    <d v="1899-12-30T00:00:00"/>
    <d v="1899-12-30T00:00:00"/>
    <d v="1899-12-30T00:20:23"/>
    <n v="0"/>
    <d v="1899-12-30T00:09:16"/>
    <m/>
    <m/>
    <m/>
    <m/>
    <m/>
    <d v="1899-12-31T09:19:26"/>
    <n v="28.5"/>
    <n v="2"/>
    <d v="1899-12-30T01:09:50"/>
    <d v="1899-12-30T01:00:27"/>
    <d v="1899-12-30T00:00:00"/>
    <d v="1899-12-30T00:01:44"/>
    <d v="1899-12-30T00:00:00"/>
    <d v="1899-12-30T00:07:40"/>
    <d v="1899-12-30T00:00:00"/>
    <d v="1899-12-30T00:00:00"/>
    <d v="1899-12-30T00:00:00"/>
    <d v="1899-12-30T00:05:06"/>
    <d v="1899-12-30T08:19:52"/>
  </r>
  <r>
    <x v="90"/>
    <n v="5"/>
    <x v="13"/>
    <n v="85"/>
    <n v="10"/>
    <n v="95"/>
    <d v="1899-12-30T07:01:46"/>
    <d v="1899-12-30T04:15:10"/>
    <d v="1899-12-30T00:07:29"/>
    <d v="1899-12-30T01:08:50"/>
    <d v="1899-12-30T00:00:00"/>
    <d v="1899-12-30T00:00:00"/>
    <d v="1899-12-30T00:11:40"/>
    <d v="1899-12-30T01:16:45"/>
    <d v="1899-12-30T00:00:00"/>
    <d v="1899-12-30T01:37:09"/>
    <n v="1"/>
    <d v="1899-12-30T00:05:16"/>
    <m/>
    <m/>
    <m/>
    <m/>
    <m/>
    <d v="1899-12-31T19:33:01"/>
    <n v="17"/>
    <n v="2"/>
    <d v="1899-12-30T01:24:21"/>
    <d v="1899-12-30T00:51:02"/>
    <d v="1899-12-30T00:01:30"/>
    <d v="1899-12-30T00:13:46"/>
    <d v="1899-12-30T00:00:00"/>
    <d v="1899-12-30T00:00:00"/>
    <d v="1899-12-30T00:02:20"/>
    <d v="1899-12-30T00:15:21"/>
    <d v="1899-12-30T00:00:00"/>
    <d v="1899-12-30T00:19:26"/>
    <d v="1899-12-30T08:42:36"/>
  </r>
  <r>
    <x v="90"/>
    <n v="5"/>
    <x v="6"/>
    <n v="54"/>
    <n v="25"/>
    <n v="79"/>
    <d v="1899-12-30T15:41:11"/>
    <d v="1899-12-30T05:03:33"/>
    <d v="1899-12-30T00:08:56"/>
    <d v="1899-12-30T01:10:42"/>
    <d v="1899-12-30T00:00:00"/>
    <d v="1899-12-30T00:00:00"/>
    <d v="1899-12-30T00:00:00"/>
    <d v="1899-12-30T09:18:00"/>
    <d v="1899-12-30T00:00:00"/>
    <d v="1899-12-30T00:08:05"/>
    <n v="0"/>
    <d v="1899-12-30T00:06:34"/>
    <m/>
    <m/>
    <m/>
    <m/>
    <m/>
    <d v="1899-12-31T18:17:08"/>
    <n v="10.8"/>
    <n v="5"/>
    <d v="1899-12-30T03:08:14"/>
    <d v="1899-12-30T01:00:43"/>
    <d v="1899-12-30T00:01:47"/>
    <d v="1899-12-30T00:14:08"/>
    <d v="1899-12-30T00:00:00"/>
    <d v="1899-12-30T00:00:00"/>
    <d v="1899-12-30T00:00:00"/>
    <d v="1899-12-30T01:51:36"/>
    <d v="1899-12-30T00:00:00"/>
    <d v="1899-12-30T00:01:37"/>
    <d v="1899-12-30T08:27:26"/>
  </r>
  <r>
    <x v="90"/>
    <n v="5"/>
    <x v="7"/>
    <n v="117"/>
    <n v="0"/>
    <n v="117"/>
    <d v="1899-12-30T06:05:20"/>
    <d v="1899-12-30T05:03:42"/>
    <d v="1899-12-30T00:02:27"/>
    <d v="1899-12-30T00:23:28"/>
    <d v="1899-12-30T00:00:00"/>
    <d v="1899-12-30T00:35:43"/>
    <d v="1899-12-30T00:00:00"/>
    <d v="1899-12-30T00:00:00"/>
    <d v="1899-12-30T00:00:00"/>
    <d v="1899-12-30T04:11:05"/>
    <n v="0"/>
    <d v="1899-12-30T00:06:43"/>
    <m/>
    <m/>
    <m/>
    <m/>
    <m/>
    <d v="1899-12-31T17:44:01"/>
    <n v="23.4"/>
    <n v="0"/>
    <d v="1899-12-30T01:13:04"/>
    <d v="1899-12-30T01:00:44"/>
    <d v="1899-12-30T00:00:29"/>
    <d v="1899-12-30T00:04:42"/>
    <d v="1899-12-30T00:00:00"/>
    <d v="1899-12-30T00:07:09"/>
    <d v="1899-12-30T00:00:00"/>
    <d v="1899-12-30T00:00:00"/>
    <d v="1899-12-30T00:00:00"/>
    <d v="1899-12-30T00:50:13"/>
    <d v="1899-12-30T08:20:48"/>
  </r>
  <r>
    <x v="90"/>
    <n v="0"/>
    <x v="8"/>
    <n v="0"/>
    <n v="0"/>
    <n v="0"/>
    <d v="1899-12-30T00:00:00"/>
    <d v="1899-12-30T00:00:00"/>
    <d v="1899-12-30T00:00:00"/>
    <d v="1899-12-30T00:00:00"/>
    <d v="1899-12-30T00:00:00"/>
    <d v="1899-12-30T00:00:00"/>
    <d v="1899-12-30T00:00:00"/>
    <d v="1899-12-30T00:00:00"/>
    <d v="1899-12-30T00:00:00"/>
    <d v="1899-12-30T00:00:00"/>
    <n v="0"/>
    <d v="1899-12-30T00:00:00"/>
    <m/>
    <m/>
    <m/>
    <m/>
    <m/>
    <d v="1899-12-30T00:00:00"/>
    <e v="#DIV/0!"/>
    <e v="#DIV/0!"/>
    <e v="#DIV/0!"/>
    <e v="#DIV/0!"/>
    <e v="#DIV/0!"/>
    <e v="#DIV/0!"/>
    <e v="#DIV/0!"/>
    <e v="#DIV/0!"/>
    <e v="#DIV/0!"/>
    <e v="#DIV/0!"/>
    <e v="#DIV/0!"/>
    <e v="#DIV/0!"/>
    <e v="#DIV/0!"/>
  </r>
  <r>
    <x v="91"/>
    <n v="5"/>
    <x v="14"/>
    <n v="83"/>
    <n v="7"/>
    <n v="90"/>
    <d v="1899-12-30T09:38:44"/>
    <d v="1899-12-30T04:16:45"/>
    <d v="1899-12-30T05:21:59"/>
    <d v="1899-12-30T00:00:00"/>
    <d v="1899-12-30T00:00:00"/>
    <d v="1899-12-30T00:00:00"/>
    <d v="1899-12-30T00:00:00"/>
    <d v="1899-12-30T00:00:00"/>
    <d v="1899-12-30T00:00:00"/>
    <d v="1899-12-30T03:02:12"/>
    <n v="0"/>
    <d v="1899-12-30T00:07:36"/>
    <m/>
    <m/>
    <m/>
    <m/>
    <m/>
    <d v="1899-12-31T18:15:16"/>
    <n v="16.600000000000001"/>
    <n v="1.4"/>
    <d v="1899-12-30T01:55:45"/>
    <d v="1899-12-30T00:51:21"/>
    <d v="1899-12-30T01:04:24"/>
    <d v="1899-12-30T00:00:00"/>
    <d v="1899-12-30T00:00:00"/>
    <d v="1899-12-30T00:00:00"/>
    <d v="1899-12-30T00:00:00"/>
    <d v="1899-12-30T00:00:00"/>
    <d v="1899-12-30T00:00:00"/>
    <d v="1899-12-30T00:36:26"/>
    <d v="1899-12-30T08:27:03"/>
  </r>
  <r>
    <x v="91"/>
    <n v="0"/>
    <x v="1"/>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91"/>
    <n v="5"/>
    <x v="4"/>
    <n v="25"/>
    <n v="3"/>
    <n v="28"/>
    <d v="1899-12-31T10:48:52"/>
    <d v="1899-12-30T01:58:13"/>
    <d v="1899-12-30T00:00:00"/>
    <d v="1899-12-30T00:16:51"/>
    <d v="1899-12-30T00:00:00"/>
    <d v="1899-12-31T08:33:48"/>
    <d v="1899-12-30T00:00:00"/>
    <d v="1899-12-30T00:00:00"/>
    <d v="1899-12-30T00:00:00"/>
    <d v="1899-12-30T00:08:00"/>
    <n v="0"/>
    <d v="1899-12-30T00:05:57"/>
    <m/>
    <m/>
    <m/>
    <m/>
    <m/>
    <d v="1899-12-31T18:22:36"/>
    <n v="5"/>
    <n v="0.6"/>
    <d v="1899-12-30T06:57:46"/>
    <d v="1899-12-30T00:23:39"/>
    <d v="1899-12-30T00:00:00"/>
    <d v="1899-12-30T00:03:22"/>
    <d v="1899-12-30T00:00:00"/>
    <d v="1899-12-30T06:30:46"/>
    <d v="1899-12-30T00:00:00"/>
    <d v="1899-12-30T00:00:00"/>
    <d v="1899-12-30T00:00:00"/>
    <d v="1899-12-30T00:01:36"/>
    <d v="1899-12-30T08:28:31"/>
  </r>
  <r>
    <x v="91"/>
    <n v="5"/>
    <x v="5"/>
    <n v="61"/>
    <n v="9"/>
    <n v="70"/>
    <d v="1899-12-30T07:22:48"/>
    <d v="1899-12-30T05:02:59"/>
    <d v="1899-12-30T00:27:04"/>
    <d v="1899-12-30T00:56:18"/>
    <d v="1899-12-30T00:00:00"/>
    <d v="1899-12-30T00:56:27"/>
    <d v="1899-12-30T00:00:00"/>
    <d v="1899-12-30T00:00:00"/>
    <d v="1899-12-30T00:00:00"/>
    <d v="1899-12-30T01:23:50"/>
    <n v="0"/>
    <d v="1899-12-30T00:08:43"/>
    <m/>
    <m/>
    <m/>
    <m/>
    <m/>
    <d v="1899-12-31T17:38:50"/>
    <n v="12.2"/>
    <n v="1.8"/>
    <d v="1899-12-30T01:28:34"/>
    <d v="1899-12-30T01:00:36"/>
    <d v="1899-12-30T00:05:25"/>
    <d v="1899-12-30T00:11:16"/>
    <d v="1899-12-30T00:00:00"/>
    <d v="1899-12-30T00:11:17"/>
    <d v="1899-12-30T00:00:00"/>
    <d v="1899-12-30T00:00:00"/>
    <d v="1899-12-30T00:00:00"/>
    <d v="1899-12-30T00:16:46"/>
    <d v="1899-12-30T08:19:46"/>
  </r>
  <r>
    <x v="91"/>
    <n v="2"/>
    <x v="9"/>
    <n v="21"/>
    <n v="6"/>
    <n v="27"/>
    <d v="1899-12-30T02:21:59"/>
    <d v="1899-12-30T02:04:34"/>
    <d v="1899-12-30T00:00:00"/>
    <d v="1899-12-30T00:17:25"/>
    <d v="1899-12-30T00:00:00"/>
    <d v="1899-12-30T00:00:00"/>
    <d v="1899-12-30T00:00:00"/>
    <d v="1899-12-30T00:00:00"/>
    <d v="1899-12-30T00:00:00"/>
    <d v="1899-12-30T00:05:14"/>
    <n v="0"/>
    <d v="1899-12-30T00:09:11"/>
    <m/>
    <m/>
    <m/>
    <m/>
    <m/>
    <d v="1899-12-30T16:50:44"/>
    <n v="10.5"/>
    <n v="3"/>
    <d v="1899-12-30T01:11:00"/>
    <d v="1899-12-30T01:02:17"/>
    <d v="1899-12-30T00:00:00"/>
    <d v="1899-12-30T00:08:43"/>
    <d v="1899-12-30T00:00:00"/>
    <d v="1899-12-30T00:00:00"/>
    <d v="1899-12-30T00:00:00"/>
    <d v="1899-12-30T00:00:00"/>
    <d v="1899-12-30T00:00:00"/>
    <d v="1899-12-30T00:02:37"/>
    <d v="1899-12-30T08:25:22"/>
  </r>
  <r>
    <x v="91"/>
    <n v="4"/>
    <x v="13"/>
    <n v="64"/>
    <n v="9"/>
    <n v="73"/>
    <d v="1899-12-30T06:46:05"/>
    <d v="1899-12-30T03:01:09"/>
    <d v="1899-12-30T00:03:45"/>
    <d v="1899-12-30T00:24:12"/>
    <d v="1899-12-30T00:00:00"/>
    <d v="1899-12-30T00:00:00"/>
    <d v="1899-12-30T03:17:00"/>
    <d v="1899-12-30T00:00:00"/>
    <d v="1899-12-30T00:00:00"/>
    <d v="1899-12-30T01:26:02"/>
    <n v="0"/>
    <d v="1899-12-30T00:05:27"/>
    <m/>
    <m/>
    <m/>
    <m/>
    <m/>
    <d v="1899-12-31T02:34:57"/>
    <n v="16"/>
    <n v="2.25"/>
    <d v="1899-12-30T01:41:31"/>
    <d v="1899-12-30T00:45:17"/>
    <d v="1899-12-30T00:00:56"/>
    <d v="1899-12-30T00:06:03"/>
    <d v="1899-12-30T00:00:00"/>
    <d v="1899-12-30T00:00:00"/>
    <d v="1899-12-30T00:49:15"/>
    <d v="1899-12-30T00:00:00"/>
    <d v="1899-12-30T00:00:00"/>
    <d v="1899-12-30T00:21:30"/>
    <d v="1899-12-30T06:38:44"/>
  </r>
  <r>
    <x v="91"/>
    <n v="5"/>
    <x v="6"/>
    <n v="37"/>
    <n v="29"/>
    <n v="66"/>
    <d v="1899-12-30T17:24:09"/>
    <d v="1899-12-30T05:08:27"/>
    <d v="1899-12-30T00:06:46"/>
    <d v="1899-12-30T00:46:13"/>
    <d v="1899-12-30T00:04:02"/>
    <d v="1899-12-30T00:00:00"/>
    <d v="1899-12-30T00:06:37"/>
    <d v="1899-12-30T11:12:03"/>
    <d v="1899-12-30T00:00:00"/>
    <d v="1899-12-30T00:05:05"/>
    <n v="0"/>
    <d v="1899-12-30T00:06:12"/>
    <m/>
    <m/>
    <m/>
    <m/>
    <m/>
    <d v="1899-12-31T19:49:44"/>
    <n v="7.4"/>
    <n v="5.8"/>
    <d v="1899-12-30T03:28:50"/>
    <d v="1899-12-30T01:01:41"/>
    <d v="1899-12-30T00:01:21"/>
    <d v="1899-12-30T00:09:15"/>
    <d v="1899-12-30T00:00:48"/>
    <d v="1899-12-30T00:00:00"/>
    <d v="1899-12-30T00:01:19"/>
    <d v="1899-12-30T02:14:25"/>
    <d v="1899-12-30T00:00:00"/>
    <d v="1899-12-30T00:01:01"/>
    <d v="1899-12-30T08:45:57"/>
  </r>
  <r>
    <x v="91"/>
    <n v="5"/>
    <x v="7"/>
    <n v="84"/>
    <n v="1"/>
    <n v="85"/>
    <d v="1899-12-30T05:34:48"/>
    <d v="1899-12-30T05:05:25"/>
    <d v="1899-12-30T00:00:00"/>
    <d v="1899-12-30T00:15:50"/>
    <d v="1899-12-30T00:00:00"/>
    <d v="1899-12-30T00:00:00"/>
    <d v="1899-12-30T00:00:00"/>
    <d v="1899-12-30T00:13:32"/>
    <d v="1899-12-30T00:00:00"/>
    <d v="1899-12-30T02:31:15"/>
    <n v="0"/>
    <d v="1899-12-30T00:07:46"/>
    <m/>
    <m/>
    <m/>
    <m/>
    <m/>
    <d v="1899-12-31T17:44:09"/>
    <n v="16.8"/>
    <n v="0.2"/>
    <d v="1899-12-30T01:06:58"/>
    <d v="1899-12-30T01:01:05"/>
    <d v="1899-12-30T00:00:00"/>
    <d v="1899-12-30T00:03:10"/>
    <d v="1899-12-30T00:00:00"/>
    <d v="1899-12-30T00:00:00"/>
    <d v="1899-12-30T00:00:00"/>
    <d v="1899-12-30T00:02:42"/>
    <d v="1899-12-30T00:00:00"/>
    <d v="1899-12-30T00:30:15"/>
    <d v="1899-12-30T08:20:50"/>
  </r>
  <r>
    <x v="91"/>
    <n v="5"/>
    <x v="8"/>
    <n v="131"/>
    <n v="10"/>
    <n v="141"/>
    <d v="1899-12-30T08:00:06"/>
    <d v="1899-12-30T05:03:42"/>
    <d v="1899-12-30T00:14:07"/>
    <d v="1899-12-30T01:51:01"/>
    <d v="1899-12-30T00:00:00"/>
    <d v="1899-12-30T00:32:15"/>
    <d v="1899-12-30T00:14:41"/>
    <d v="1899-12-30T00:00:00"/>
    <d v="1899-12-30T00:00:00"/>
    <d v="1899-12-30T00:21:20"/>
    <n v="0"/>
    <d v="1899-12-30T00:06:44"/>
    <m/>
    <m/>
    <m/>
    <m/>
    <m/>
    <d v="1899-12-31T17:42:43"/>
    <n v="26.2"/>
    <n v="2"/>
    <d v="1899-12-30T01:36:01"/>
    <d v="1899-12-30T01:00:44"/>
    <d v="1899-12-30T00:02:49"/>
    <d v="1899-12-30T00:22:12"/>
    <d v="1899-12-30T00:00:00"/>
    <d v="1899-12-30T00:06:27"/>
    <d v="1899-12-30T00:02:56"/>
    <d v="1899-12-30T00:00:00"/>
    <d v="1899-12-30T00:00:00"/>
    <d v="1899-12-30T00:04:16"/>
    <d v="1899-12-30T08:20:33"/>
  </r>
  <r>
    <x v="92"/>
    <n v="4"/>
    <x v="14"/>
    <n v="26"/>
    <n v="2"/>
    <n v="28"/>
    <d v="1899-12-30T04:38:04"/>
    <d v="1899-12-30T02:05:17"/>
    <d v="1899-12-30T02:32:47"/>
    <d v="1899-12-30T00:00:00"/>
    <d v="1899-12-30T00:00:00"/>
    <d v="1899-12-30T00:00:00"/>
    <d v="1899-12-30T00:00:00"/>
    <d v="1899-12-30T00:00:00"/>
    <d v="1899-12-30T00:00:00"/>
    <d v="1899-12-30T00:52:51"/>
    <n v="0"/>
    <d v="1899-12-30T00:06:49"/>
    <m/>
    <m/>
    <m/>
    <m/>
    <m/>
    <d v="1899-12-30T17:15:30"/>
    <n v="6.5"/>
    <n v="0.5"/>
    <d v="1899-12-30T01:09:31"/>
    <d v="1899-12-30T00:31:19"/>
    <d v="1899-12-30T00:38:12"/>
    <d v="1899-12-30T00:00:00"/>
    <d v="1899-12-30T00:00:00"/>
    <d v="1899-12-30T00:00:00"/>
    <d v="1899-12-30T00:00:00"/>
    <d v="1899-12-30T00:00:00"/>
    <d v="1899-12-30T00:00:00"/>
    <d v="1899-12-30T00:13:13"/>
    <d v="1899-12-30T04:18:53"/>
  </r>
  <r>
    <x v="92"/>
    <n v="5"/>
    <x v="1"/>
    <n v="29"/>
    <n v="0"/>
    <n v="29"/>
    <d v="1899-12-31T06:49:15"/>
    <d v="1899-12-30T00:00:00"/>
    <d v="1899-12-30T00:00:00"/>
    <d v="1899-12-30T00:00:00"/>
    <d v="1899-12-30T00:00:00"/>
    <d v="1899-12-31T06:49:15"/>
    <d v="1899-12-30T00:00:00"/>
    <d v="1899-12-30T00:00:00"/>
    <d v="1899-12-30T00:00:00"/>
    <d v="1899-12-30T00:19:20"/>
    <n v="0"/>
    <d v="1899-12-30T00:06:00"/>
    <m/>
    <m/>
    <m/>
    <m/>
    <m/>
    <d v="1899-12-31T14:05:00"/>
    <n v="5.8"/>
    <n v="0"/>
    <d v="1899-12-30T06:09:51"/>
    <d v="1899-12-30T00:00:00"/>
    <d v="1899-12-30T00:00:00"/>
    <d v="1899-12-30T00:00:00"/>
    <d v="1899-12-30T00:00:00"/>
    <d v="1899-12-30T06:09:51"/>
    <d v="1899-12-30T00:00:00"/>
    <d v="1899-12-30T00:00:00"/>
    <d v="1899-12-30T00:00:00"/>
    <d v="1899-12-30T00:03:52"/>
    <d v="1899-12-30T07:37:00"/>
  </r>
  <r>
    <x v="92"/>
    <n v="2"/>
    <x v="4"/>
    <n v="34"/>
    <n v="1"/>
    <n v="35"/>
    <d v="1899-12-30T05:35:40"/>
    <d v="1899-12-30T02:01:58"/>
    <d v="1899-12-30T00:00:00"/>
    <d v="1899-12-30T00:22:36"/>
    <d v="1899-12-30T00:00:00"/>
    <d v="1899-12-30T03:11:05"/>
    <d v="1899-12-30T00:00:00"/>
    <d v="1899-12-30T00:00:00"/>
    <d v="1899-12-30T00:00:00"/>
    <d v="1899-12-30T00:05:03"/>
    <n v="0"/>
    <d v="1899-12-30T00:05:51"/>
    <m/>
    <m/>
    <m/>
    <m/>
    <m/>
    <d v="1899-12-30T16:40:13"/>
    <n v="17"/>
    <n v="0.5"/>
    <d v="1899-12-30T02:47:50"/>
    <d v="1899-12-30T01:00:59"/>
    <d v="1899-12-30T00:00:00"/>
    <d v="1899-12-30T00:11:18"/>
    <d v="1899-12-30T00:00:00"/>
    <d v="1899-12-30T01:35:33"/>
    <d v="1899-12-30T00:00:00"/>
    <d v="1899-12-30T00:00:00"/>
    <d v="1899-12-30T00:00:00"/>
    <d v="1899-12-30T00:02:31"/>
    <d v="1899-12-30T08:20:07"/>
  </r>
  <r>
    <x v="92"/>
    <n v="5"/>
    <x v="5"/>
    <n v="42"/>
    <n v="11"/>
    <n v="53"/>
    <d v="1899-12-30T07:50:53"/>
    <d v="1899-12-30T05:02:15"/>
    <d v="1899-12-30T00:00:00"/>
    <d v="1899-12-30T01:06:06"/>
    <d v="1899-12-30T00:00:00"/>
    <d v="1899-12-30T01:42:32"/>
    <d v="1899-12-30T00:00:00"/>
    <d v="1899-12-30T00:00:00"/>
    <d v="1899-12-30T00:00:00"/>
    <d v="1899-12-30T00:22:09"/>
    <n v="0"/>
    <d v="1899-12-30T00:09:17"/>
    <m/>
    <m/>
    <m/>
    <m/>
    <m/>
    <d v="1899-12-31T18:37:52"/>
    <n v="8.4"/>
    <n v="2.2000000000000002"/>
    <d v="1899-12-30T01:34:11"/>
    <d v="1899-12-30T01:00:27"/>
    <d v="1899-12-30T00:00:00"/>
    <d v="1899-12-30T00:13:13"/>
    <d v="1899-12-30T00:00:00"/>
    <d v="1899-12-30T00:20:30"/>
    <d v="1899-12-30T00:00:00"/>
    <d v="1899-12-30T00:00:00"/>
    <d v="1899-12-30T00:00:00"/>
    <d v="1899-12-30T00:04:26"/>
    <d v="1899-12-30T08:31:34"/>
  </r>
  <r>
    <x v="92"/>
    <n v="3"/>
    <x v="9"/>
    <n v="85"/>
    <n v="6"/>
    <n v="91"/>
    <d v="1899-12-30T03:28:39"/>
    <d v="1899-12-30T03:00:43"/>
    <d v="1899-12-30T00:04:11"/>
    <d v="1899-12-30T00:20:10"/>
    <d v="1899-12-30T00:00:00"/>
    <d v="1899-12-30T00:03:36"/>
    <d v="1899-12-30T00:00:00"/>
    <d v="1899-12-30T00:00:00"/>
    <d v="1899-12-30T00:00:00"/>
    <d v="1899-12-30T00:13:45"/>
    <n v="0"/>
    <d v="1899-12-30T00:09:01"/>
    <m/>
    <m/>
    <m/>
    <m/>
    <m/>
    <d v="1899-12-31T01:16:28"/>
    <n v="28.333333333333332"/>
    <n v="2"/>
    <d v="1899-12-30T01:09:33"/>
    <d v="1899-12-30T01:00:14"/>
    <d v="1899-12-30T00:01:24"/>
    <d v="1899-12-30T00:06:43"/>
    <d v="1899-12-30T00:00:00"/>
    <d v="1899-12-30T00:01:12"/>
    <d v="1899-12-30T00:00:00"/>
    <d v="1899-12-30T00:00:00"/>
    <d v="1899-12-30T00:00:00"/>
    <d v="1899-12-30T00:04:35"/>
    <d v="1899-12-30T08:25:29"/>
  </r>
  <r>
    <x v="92"/>
    <n v="5"/>
    <x v="13"/>
    <n v="120"/>
    <n v="18"/>
    <n v="138"/>
    <d v="1899-12-30T06:27:04"/>
    <d v="1899-12-30T05:03:24"/>
    <d v="1899-12-30T00:01:44"/>
    <d v="1899-12-30T00:47:05"/>
    <d v="1899-12-30T00:01:26"/>
    <d v="1899-12-30T00:05:02"/>
    <d v="1899-12-30T00:01:52"/>
    <d v="1899-12-30T00:26:30"/>
    <d v="1899-12-30T00:00:00"/>
    <d v="1899-12-30T02:32:22"/>
    <n v="0"/>
    <d v="1899-12-30T00:05:02"/>
    <m/>
    <m/>
    <m/>
    <m/>
    <m/>
    <d v="1899-12-31T22:20:12"/>
    <n v="24"/>
    <n v="3.6"/>
    <d v="1899-12-30T01:17:25"/>
    <d v="1899-12-30T01:00:41"/>
    <d v="1899-12-30T00:00:21"/>
    <d v="1899-12-30T00:09:25"/>
    <d v="1899-12-30T00:00:17"/>
    <d v="1899-12-30T00:01:00"/>
    <d v="1899-12-30T00:00:22"/>
    <d v="1899-12-30T00:05:18"/>
    <d v="1899-12-30T00:00:00"/>
    <d v="1899-12-30T00:30:28"/>
    <d v="1899-12-30T09:16:02"/>
  </r>
  <r>
    <x v="92"/>
    <n v="4"/>
    <x v="6"/>
    <n v="38"/>
    <n v="20"/>
    <n v="58"/>
    <d v="1899-12-30T15:35:51"/>
    <d v="1899-12-30T04:03:13"/>
    <d v="1899-12-30T00:00:00"/>
    <d v="1899-12-30T01:27:07"/>
    <d v="1899-12-30T00:00:00"/>
    <d v="1899-12-30T00:00:00"/>
    <d v="1899-12-30T00:00:00"/>
    <d v="1899-12-30T10:05:31"/>
    <d v="1899-12-30T00:00:00"/>
    <d v="1899-12-30T00:05:20"/>
    <n v="0"/>
    <d v="1899-12-30T00:06:50"/>
    <m/>
    <m/>
    <m/>
    <m/>
    <m/>
    <d v="1899-12-31T10:43:49"/>
    <n v="9.5"/>
    <n v="5"/>
    <d v="1899-12-30T03:53:58"/>
    <d v="1899-12-30T01:00:48"/>
    <d v="1899-12-30T00:00:00"/>
    <d v="1899-12-30T00:21:47"/>
    <d v="1899-12-30T00:00:00"/>
    <d v="1899-12-30T00:00:00"/>
    <d v="1899-12-30T00:00:00"/>
    <d v="1899-12-30T02:31:23"/>
    <d v="1899-12-30T00:00:00"/>
    <d v="1899-12-30T00:01:20"/>
    <d v="1899-12-30T08:40:57"/>
  </r>
  <r>
    <x v="92"/>
    <n v="5"/>
    <x v="7"/>
    <n v="127"/>
    <n v="2"/>
    <n v="129"/>
    <d v="1899-12-30T05:46:19"/>
    <d v="1899-12-30T05:04:42"/>
    <d v="1899-12-30T00:04:54"/>
    <d v="1899-12-30T00:36:43"/>
    <d v="1899-12-30T00:00:00"/>
    <d v="1899-12-30T00:00:00"/>
    <d v="1899-12-30T00:00:00"/>
    <d v="1899-12-30T00:00:00"/>
    <d v="1899-12-30T00:00:00"/>
    <d v="1899-12-30T02:23:36"/>
    <n v="0"/>
    <d v="1899-12-30T00:06:49"/>
    <m/>
    <m/>
    <m/>
    <m/>
    <m/>
    <d v="1899-12-31T17:32:30"/>
    <n v="25.4"/>
    <n v="0.4"/>
    <d v="1899-12-30T01:09:16"/>
    <d v="1899-12-30T01:00:56"/>
    <d v="1899-12-30T00:00:59"/>
    <d v="1899-12-30T00:07:21"/>
    <d v="1899-12-30T00:00:00"/>
    <d v="1899-12-30T00:00:00"/>
    <d v="1899-12-30T00:00:00"/>
    <d v="1899-12-30T00:00:00"/>
    <d v="1899-12-30T00:00:00"/>
    <d v="1899-12-30T00:28:43"/>
    <d v="1899-12-30T08:18:30"/>
  </r>
  <r>
    <x v="92"/>
    <n v="5"/>
    <x v="8"/>
    <n v="94"/>
    <n v="14"/>
    <n v="108"/>
    <d v="1899-12-30T07:51:10"/>
    <d v="1899-12-30T05:09:53"/>
    <d v="1899-12-30T00:06:03"/>
    <d v="1899-12-30T02:02:41"/>
    <d v="1899-12-30T00:00:00"/>
    <d v="1899-12-30T00:32:33"/>
    <d v="1899-12-30T00:00:00"/>
    <d v="1899-12-30T00:00:00"/>
    <d v="1899-12-30T00:00:00"/>
    <d v="1899-12-30T00:15:31"/>
    <n v="0"/>
    <d v="1899-12-30T00:07:20"/>
    <m/>
    <m/>
    <m/>
    <m/>
    <m/>
    <d v="1899-12-31T18:23:20"/>
    <n v="18.8"/>
    <n v="2.8"/>
    <d v="1899-12-30T01:34:14"/>
    <d v="1899-12-30T01:01:59"/>
    <d v="1899-12-30T00:01:13"/>
    <d v="1899-12-30T00:24:32"/>
    <d v="1899-12-30T00:00:00"/>
    <d v="1899-12-30T00:06:31"/>
    <d v="1899-12-30T00:00:00"/>
    <d v="1899-12-30T00:00:00"/>
    <d v="1899-12-30T00:00:00"/>
    <d v="1899-12-30T00:03:06"/>
    <d v="1899-12-30T08:28:40"/>
  </r>
  <r>
    <x v="93"/>
    <n v="4"/>
    <x v="14"/>
    <n v="102"/>
    <n v="13"/>
    <n v="115"/>
    <d v="1899-12-30T07:52:36"/>
    <d v="1899-12-30T03:18:09"/>
    <d v="1899-12-30T03:48:14"/>
    <d v="1899-12-30T00:18:26"/>
    <d v="1899-12-30T00:25:47"/>
    <d v="1899-12-30T00:00:00"/>
    <d v="1899-12-30T00:00:00"/>
    <d v="1899-12-30T00:00:00"/>
    <d v="1899-12-30T00:00:00"/>
    <d v="1899-12-30T03:46:04"/>
    <n v="1"/>
    <d v="1899-12-30T00:07:43"/>
    <m/>
    <m/>
    <m/>
    <m/>
    <m/>
    <d v="1899-12-31T09:27:39"/>
    <n v="25.5"/>
    <n v="3.25"/>
    <d v="1899-12-30T01:58:09"/>
    <d v="1899-12-30T00:49:32"/>
    <d v="1899-12-30T00:57:04"/>
    <d v="1899-12-30T00:04:36"/>
    <d v="1899-12-30T00:06:27"/>
    <d v="1899-12-30T00:00:00"/>
    <d v="1899-12-30T00:00:00"/>
    <d v="1899-12-30T00:00:00"/>
    <d v="1899-12-30T00:00:00"/>
    <d v="1899-12-30T00:56:31"/>
    <d v="1899-12-30T08:21:55"/>
  </r>
  <r>
    <x v="93"/>
    <n v="5"/>
    <x v="1"/>
    <n v="31"/>
    <n v="1"/>
    <n v="32"/>
    <d v="1899-12-31T10:56:21"/>
    <d v="1899-12-30T00:00:00"/>
    <d v="1899-12-30T00:00:00"/>
    <d v="1899-12-30T00:00:00"/>
    <d v="1899-12-30T00:00:00"/>
    <d v="1899-12-31T10:56:21"/>
    <d v="1899-12-30T00:00:00"/>
    <d v="1899-12-30T00:00:00"/>
    <d v="1899-12-30T00:00:00"/>
    <d v="1899-12-30T00:23:45"/>
    <n v="0"/>
    <d v="1899-12-30T00:05:29"/>
    <m/>
    <m/>
    <m/>
    <m/>
    <m/>
    <d v="1899-12-31T14:53:23"/>
    <n v="6.2"/>
    <n v="0.2"/>
    <d v="1899-12-30T06:59:16"/>
    <d v="1899-12-30T00:00:00"/>
    <d v="1899-12-30T00:00:00"/>
    <d v="1899-12-30T00:00:00"/>
    <d v="1899-12-30T00:00:00"/>
    <d v="1899-12-30T06:59:16"/>
    <d v="1899-12-30T00:00:00"/>
    <d v="1899-12-30T00:00:00"/>
    <d v="1899-12-30T00:00:00"/>
    <d v="1899-12-30T00:04:45"/>
    <d v="1899-12-30T07:46:41"/>
  </r>
  <r>
    <x v="93"/>
    <n v="3"/>
    <x v="4"/>
    <n v="25"/>
    <n v="8"/>
    <n v="33"/>
    <d v="1899-12-30T03:57:10"/>
    <d v="1899-12-30T01:59:48"/>
    <d v="1899-12-30T00:00:00"/>
    <d v="1899-12-30T01:26:41"/>
    <d v="1899-12-30T00:00:00"/>
    <d v="1899-12-30T00:30:40"/>
    <d v="1899-12-30T00:00:00"/>
    <d v="1899-12-30T00:00:00"/>
    <d v="1899-12-30T00:00:00"/>
    <d v="1899-12-30T00:03:59"/>
    <n v="0"/>
    <d v="1899-12-30T00:06:44"/>
    <m/>
    <m/>
    <m/>
    <m/>
    <m/>
    <d v="1899-12-31T01:29:34"/>
    <n v="8.3333333333333339"/>
    <n v="2.6666666666666665"/>
    <d v="1899-12-30T01:19:03"/>
    <d v="1899-12-30T00:39:56"/>
    <d v="1899-12-30T00:00:00"/>
    <d v="1899-12-30T00:28:54"/>
    <d v="1899-12-30T00:00:00"/>
    <d v="1899-12-30T00:10:13"/>
    <d v="1899-12-30T00:00:00"/>
    <d v="1899-12-30T00:00:00"/>
    <d v="1899-12-30T00:00:00"/>
    <d v="1899-12-30T00:01:20"/>
    <d v="1899-12-30T08:29:51"/>
  </r>
  <r>
    <x v="93"/>
    <n v="5"/>
    <x v="5"/>
    <n v="91"/>
    <n v="27"/>
    <n v="118"/>
    <d v="1899-12-30T06:24:12"/>
    <d v="1899-12-30T05:02:41"/>
    <d v="1899-12-30T00:00:00"/>
    <d v="1899-12-30T00:40:11"/>
    <d v="1899-12-30T00:00:00"/>
    <d v="1899-12-30T00:41:20"/>
    <d v="1899-12-30T00:00:00"/>
    <d v="1899-12-30T00:00:00"/>
    <d v="1899-12-30T00:00:00"/>
    <d v="1899-12-30T00:55:56"/>
    <n v="0"/>
    <d v="1899-12-30T00:10:00"/>
    <m/>
    <m/>
    <m/>
    <m/>
    <m/>
    <d v="1899-12-31T17:39:16"/>
    <n v="18.2"/>
    <n v="5.4"/>
    <d v="1899-12-30T01:16:50"/>
    <d v="1899-12-30T01:00:32"/>
    <d v="1899-12-30T00:00:00"/>
    <d v="1899-12-30T00:08:02"/>
    <d v="1899-12-30T00:00:00"/>
    <d v="1899-12-30T00:08:16"/>
    <d v="1899-12-30T00:00:00"/>
    <d v="1899-12-30T00:00:00"/>
    <d v="1899-12-30T00:00:00"/>
    <d v="1899-12-30T00:11:11"/>
    <d v="1899-12-30T08:19:51"/>
  </r>
  <r>
    <x v="93"/>
    <n v="4"/>
    <x v="9"/>
    <n v="85"/>
    <n v="13"/>
    <n v="98"/>
    <d v="1899-12-30T04:49:00"/>
    <d v="1899-12-30T04:01:21"/>
    <d v="1899-12-30T00:00:00"/>
    <d v="1899-12-30T00:31:24"/>
    <d v="1899-12-30T00:16:16"/>
    <d v="1899-12-30T00:00:00"/>
    <d v="1899-12-30T00:00:00"/>
    <d v="1899-12-30T00:00:00"/>
    <d v="1899-12-30T00:00:00"/>
    <d v="1899-12-30T00:40:52"/>
    <n v="0"/>
    <d v="1899-12-30T00:09:14"/>
    <m/>
    <m/>
    <m/>
    <m/>
    <m/>
    <d v="1899-12-31T09:52:25"/>
    <n v="21.25"/>
    <n v="3.25"/>
    <d v="1899-12-30T01:12:15"/>
    <d v="1899-12-30T01:00:20"/>
    <d v="1899-12-30T00:00:00"/>
    <d v="1899-12-30T00:07:51"/>
    <d v="1899-12-30T00:04:04"/>
    <d v="1899-12-30T00:00:00"/>
    <d v="1899-12-30T00:00:00"/>
    <d v="1899-12-30T00:00:00"/>
    <d v="1899-12-30T00:00:00"/>
    <d v="1899-12-30T00:10:13"/>
    <d v="1899-12-30T08:28:06"/>
  </r>
  <r>
    <x v="93"/>
    <n v="5"/>
    <x v="13"/>
    <n v="116"/>
    <n v="27"/>
    <n v="143"/>
    <d v="1899-12-30T06:28:22"/>
    <d v="1899-12-30T05:04:34"/>
    <d v="1899-12-30T00:04:19"/>
    <d v="1899-12-30T00:54:17"/>
    <d v="1899-12-30T00:00:00"/>
    <d v="1899-12-30T00:00:00"/>
    <d v="1899-12-30T00:25:12"/>
    <d v="1899-12-30T00:00:00"/>
    <d v="1899-12-30T00:00:00"/>
    <d v="1899-12-30T02:19:56"/>
    <n v="0"/>
    <d v="1899-12-30T00:05:04"/>
    <m/>
    <m/>
    <m/>
    <m/>
    <m/>
    <d v="1899-12-31T18:31:15"/>
    <n v="23.2"/>
    <n v="5.4"/>
    <d v="1899-12-30T01:17:40"/>
    <d v="1899-12-30T01:00:55"/>
    <d v="1899-12-30T00:00:52"/>
    <d v="1899-12-30T00:10:51"/>
    <d v="1899-12-30T00:00:00"/>
    <d v="1899-12-30T00:00:00"/>
    <d v="1899-12-30T00:05:02"/>
    <d v="1899-12-30T00:00:00"/>
    <d v="1899-12-30T00:00:00"/>
    <d v="1899-12-30T00:27:59"/>
    <d v="1899-12-30T08:30:15"/>
  </r>
  <r>
    <x v="93"/>
    <n v="5"/>
    <x v="6"/>
    <n v="65"/>
    <n v="27"/>
    <n v="92"/>
    <d v="1899-12-30T19:06:06"/>
    <d v="1899-12-30T05:05:43"/>
    <d v="1899-12-30T00:00:00"/>
    <d v="1899-12-30T01:00:03"/>
    <d v="1899-12-30T00:00:00"/>
    <d v="1899-12-30T00:00:00"/>
    <d v="1899-12-30T00:00:00"/>
    <d v="1899-12-30T13:00:20"/>
    <d v="1899-12-30T00:00:00"/>
    <d v="1899-12-30T00:09:20"/>
    <n v="0"/>
    <d v="1899-12-30T00:07:22"/>
    <m/>
    <m/>
    <m/>
    <m/>
    <m/>
    <d v="1899-12-31T18:55:18"/>
    <n v="13"/>
    <n v="5.4"/>
    <d v="1899-12-30T03:49:13"/>
    <d v="1899-12-30T01:01:09"/>
    <d v="1899-12-30T00:00:00"/>
    <d v="1899-12-30T00:12:01"/>
    <d v="1899-12-30T00:00:00"/>
    <d v="1899-12-30T00:00:00"/>
    <d v="1899-12-30T00:00:00"/>
    <d v="1899-12-30T02:36:04"/>
    <d v="1899-12-30T00:00:00"/>
    <d v="1899-12-30T00:01:52"/>
    <d v="1899-12-30T08:35:04"/>
  </r>
  <r>
    <x v="93"/>
    <n v="0"/>
    <x v="7"/>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93"/>
    <n v="5"/>
    <x v="8"/>
    <n v="117"/>
    <n v="19"/>
    <n v="136"/>
    <d v="1899-12-30T07:04:39"/>
    <d v="1899-12-30T05:12:20"/>
    <d v="1899-12-30T00:04:02"/>
    <d v="1899-12-30T01:11:17"/>
    <d v="1899-12-30T00:00:00"/>
    <d v="1899-12-30T00:37:00"/>
    <d v="1899-12-30T00:00:00"/>
    <d v="1899-12-30T00:00:00"/>
    <d v="1899-12-30T00:00:00"/>
    <d v="1899-12-30T00:19:49"/>
    <n v="0"/>
    <d v="1899-12-30T00:07:07"/>
    <m/>
    <m/>
    <m/>
    <m/>
    <m/>
    <d v="1899-12-31T17:07:44"/>
    <n v="23.4"/>
    <n v="3.8"/>
    <d v="1899-12-30T01:24:56"/>
    <d v="1899-12-30T01:02:28"/>
    <d v="1899-12-30T00:00:48"/>
    <d v="1899-12-30T00:14:15"/>
    <d v="1899-12-30T00:00:00"/>
    <d v="1899-12-30T00:07:24"/>
    <d v="1899-12-30T00:00:00"/>
    <d v="1899-12-30T00:00:00"/>
    <d v="1899-12-30T00:00:00"/>
    <d v="1899-12-30T00:03:58"/>
    <d v="1899-12-30T08:13:33"/>
  </r>
  <r>
    <x v="94"/>
    <n v="3"/>
    <x v="14"/>
    <n v="70"/>
    <n v="11"/>
    <n v="81"/>
    <d v="1899-12-30T07:36:11"/>
    <d v="1899-12-30T04:58:05"/>
    <d v="1899-12-30T02:18:32"/>
    <d v="1899-12-30T00:00:00"/>
    <d v="1899-12-30T00:00:00"/>
    <d v="1899-12-30T00:00:00"/>
    <d v="1899-12-30T00:00:00"/>
    <d v="1899-12-30T00:12:49"/>
    <d v="1899-12-30T00:00:00"/>
    <d v="1899-12-30T05:09:42"/>
    <n v="2"/>
    <d v="1899-12-30T00:07:44"/>
    <m/>
    <m/>
    <m/>
    <m/>
    <m/>
    <d v="1899-12-31T18:12:32"/>
    <n v="23.333333333333332"/>
    <n v="3.6666666666666665"/>
    <d v="1899-12-30T02:32:04"/>
    <d v="1899-12-30T01:39:22"/>
    <d v="1899-12-30T00:46:11"/>
    <d v="1899-12-30T00:00:00"/>
    <d v="1899-12-30T00:00:00"/>
    <d v="1899-12-30T00:00:00"/>
    <d v="1899-12-30T00:00:00"/>
    <d v="1899-12-30T00:04:16"/>
    <d v="1899-12-30T00:00:00"/>
    <d v="1899-12-30T01:43:14"/>
    <d v="1899-12-30T14:04:11"/>
  </r>
  <r>
    <x v="94"/>
    <n v="5"/>
    <x v="1"/>
    <n v="45"/>
    <n v="4"/>
    <n v="49"/>
    <d v="1899-12-31T04:02:56"/>
    <d v="1899-12-30T00:00:00"/>
    <d v="1899-12-30T02:39:50"/>
    <d v="1899-12-30T00:00:00"/>
    <d v="1899-12-30T00:00:00"/>
    <d v="1899-12-30T22:59:48"/>
    <d v="1899-12-30T02:23:17"/>
    <d v="1899-12-30T00:00:00"/>
    <d v="1899-12-30T00:00:00"/>
    <d v="1899-12-30T00:24:42"/>
    <n v="0"/>
    <d v="1899-12-30T00:04:49"/>
    <m/>
    <m/>
    <m/>
    <m/>
    <m/>
    <d v="1899-12-31T11:34:05"/>
    <n v="9"/>
    <n v="0.8"/>
    <d v="1899-12-30T05:36:35"/>
    <d v="1899-12-30T00:00:00"/>
    <d v="1899-12-30T00:31:58"/>
    <d v="1899-12-30T00:00:00"/>
    <d v="1899-12-30T00:00:00"/>
    <d v="1899-12-30T04:35:58"/>
    <d v="1899-12-30T00:28:39"/>
    <d v="1899-12-30T00:00:00"/>
    <d v="1899-12-30T00:00:00"/>
    <d v="1899-12-30T00:04:56"/>
    <d v="1899-12-30T07:06:49"/>
  </r>
  <r>
    <x v="94"/>
    <n v="4"/>
    <x v="4"/>
    <n v="65"/>
    <n v="5"/>
    <n v="70"/>
    <d v="1899-12-30T07:41:31"/>
    <d v="1899-12-30T04:02:30"/>
    <d v="1899-12-30T00:00:00"/>
    <d v="1899-12-30T00:26:12"/>
    <d v="1899-12-30T00:00:00"/>
    <d v="1899-12-30T03:12:49"/>
    <d v="1899-12-30T00:00:00"/>
    <d v="1899-12-30T00:00:00"/>
    <d v="1899-12-30T00:00:00"/>
    <d v="1899-12-30T00:11:27"/>
    <n v="0"/>
    <d v="1899-12-30T00:06:21"/>
    <m/>
    <m/>
    <m/>
    <m/>
    <m/>
    <d v="1899-12-31T09:31:32"/>
    <n v="16.25"/>
    <n v="1.25"/>
    <d v="1899-12-30T01:55:23"/>
    <d v="1899-12-30T01:00:37"/>
    <d v="1899-12-30T00:00:00"/>
    <d v="1899-12-30T00:06:33"/>
    <d v="1899-12-30T00:00:00"/>
    <d v="1899-12-30T00:48:12"/>
    <d v="1899-12-30T00:00:00"/>
    <d v="1899-12-30T00:00:00"/>
    <d v="1899-12-30T00:00:00"/>
    <d v="1899-12-30T00:02:52"/>
    <d v="1899-12-30T08:22:53"/>
  </r>
  <r>
    <x v="94"/>
    <n v="5"/>
    <x v="5"/>
    <n v="51"/>
    <n v="17"/>
    <n v="68"/>
    <d v="1899-12-30T07:34:54"/>
    <d v="1899-12-30T05:01:41"/>
    <d v="1899-12-30T00:00:00"/>
    <d v="1899-12-30T00:53:51"/>
    <d v="1899-12-30T00:00:00"/>
    <d v="1899-12-30T01:39:22"/>
    <d v="1899-12-30T00:00:00"/>
    <d v="1899-12-30T00:00:00"/>
    <d v="1899-12-30T00:00:00"/>
    <d v="1899-12-30T00:39:07"/>
    <n v="0"/>
    <d v="1899-12-30T00:09:28"/>
    <m/>
    <m/>
    <m/>
    <m/>
    <m/>
    <d v="1899-12-31T18:39:01"/>
    <n v="10.199999999999999"/>
    <n v="3.4"/>
    <d v="1899-12-30T01:30:59"/>
    <d v="1899-12-30T01:00:20"/>
    <d v="1899-12-30T00:00:00"/>
    <d v="1899-12-30T00:10:46"/>
    <d v="1899-12-30T00:00:00"/>
    <d v="1899-12-30T00:19:52"/>
    <d v="1899-12-30T00:00:00"/>
    <d v="1899-12-30T00:00:00"/>
    <d v="1899-12-30T00:00:00"/>
    <d v="1899-12-30T00:07:49"/>
    <d v="1899-12-30T08:31:48"/>
  </r>
  <r>
    <x v="94"/>
    <n v="3"/>
    <x v="9"/>
    <n v="61"/>
    <n v="5"/>
    <n v="66"/>
    <d v="1899-12-30T04:11:34"/>
    <d v="1899-12-30T03:01:44"/>
    <d v="1899-12-30T00:00:00"/>
    <d v="1899-12-30T00:29:57"/>
    <d v="1899-12-30T00:04:54"/>
    <d v="1899-12-30T00:00:00"/>
    <d v="1899-12-30T00:08:12"/>
    <d v="1899-12-30T00:26:47"/>
    <d v="1899-12-30T00:00:00"/>
    <d v="1899-12-30T00:10:16"/>
    <n v="0"/>
    <d v="1899-12-30T00:10:22"/>
    <m/>
    <m/>
    <m/>
    <m/>
    <m/>
    <d v="1899-12-31T01:27:24"/>
    <n v="20.333333333333332"/>
    <n v="1.6666666666666667"/>
    <d v="1899-12-30T01:23:51"/>
    <d v="1899-12-30T01:00:35"/>
    <d v="1899-12-30T00:00:00"/>
    <d v="1899-12-30T00:09:59"/>
    <d v="1899-12-30T00:01:38"/>
    <d v="1899-12-30T00:00:00"/>
    <d v="1899-12-30T00:02:44"/>
    <d v="1899-12-30T00:08:56"/>
    <d v="1899-12-30T00:00:00"/>
    <d v="1899-12-30T00:03:25"/>
    <d v="1899-12-30T08:29:08"/>
  </r>
  <r>
    <x v="94"/>
    <n v="4"/>
    <x v="13"/>
    <n v="73"/>
    <n v="18"/>
    <n v="91"/>
    <d v="1899-12-30T05:02:41"/>
    <d v="1899-12-30T04:03:48"/>
    <d v="1899-12-30T00:03:53"/>
    <d v="1899-12-30T00:22:11"/>
    <d v="1899-12-30T00:00:00"/>
    <d v="1899-12-30T00:00:00"/>
    <d v="1899-12-30T00:05:37"/>
    <d v="1899-12-30T00:27:13"/>
    <d v="1899-12-30T00:00:00"/>
    <d v="1899-12-30T01:35:17"/>
    <n v="0"/>
    <d v="1899-12-30T00:05:04"/>
    <m/>
    <m/>
    <m/>
    <m/>
    <m/>
    <d v="1899-12-31T08:50:38"/>
    <n v="18.25"/>
    <n v="4.5"/>
    <d v="1899-12-30T01:15:40"/>
    <d v="1899-12-30T01:00:57"/>
    <d v="1899-12-30T00:00:58"/>
    <d v="1899-12-30T00:05:33"/>
    <d v="1899-12-30T00:00:00"/>
    <d v="1899-12-30T00:00:00"/>
    <d v="1899-12-30T00:01:24"/>
    <d v="1899-12-30T00:06:48"/>
    <d v="1899-12-30T00:00:00"/>
    <d v="1899-12-30T00:23:49"/>
    <d v="1899-12-30T08:12:40"/>
  </r>
  <r>
    <x v="94"/>
    <n v="5"/>
    <x v="6"/>
    <n v="49"/>
    <n v="34"/>
    <n v="83"/>
    <d v="1899-12-30T19:45:50"/>
    <d v="1899-12-30T04:34:11"/>
    <d v="1899-12-30T00:01:26"/>
    <d v="1899-12-30T00:30:58"/>
    <d v="1899-12-30T00:00:00"/>
    <d v="1899-12-30T00:00:00"/>
    <d v="1899-12-30T00:02:53"/>
    <d v="1899-12-30T14:36:23"/>
    <d v="1899-12-30T00:00:00"/>
    <d v="1899-12-30T00:07:27"/>
    <n v="0"/>
    <d v="1899-12-30T00:09:08"/>
    <m/>
    <m/>
    <m/>
    <m/>
    <m/>
    <d v="1899-12-31T18:18:17"/>
    <n v="9.8000000000000007"/>
    <n v="6.8"/>
    <d v="1899-12-30T03:57:10"/>
    <d v="1899-12-30T00:54:50"/>
    <d v="1899-12-30T00:00:17"/>
    <d v="1899-12-30T00:06:12"/>
    <d v="1899-12-30T00:00:00"/>
    <d v="1899-12-30T00:00:00"/>
    <d v="1899-12-30T00:00:35"/>
    <d v="1899-12-30T02:55:17"/>
    <d v="1899-12-30T00:00:00"/>
    <d v="1899-12-30T00:01:29"/>
    <d v="1899-12-30T08:27:39"/>
  </r>
  <r>
    <x v="94"/>
    <n v="5"/>
    <x v="7"/>
    <n v="130"/>
    <n v="13"/>
    <n v="143"/>
    <d v="1899-12-30T07:11:08"/>
    <d v="1899-12-30T05:02:59"/>
    <d v="1899-12-30T00:00:00"/>
    <d v="1899-12-30T00:22:45"/>
    <d v="1899-12-30T00:02:01"/>
    <d v="1899-12-30T01:43:24"/>
    <d v="1899-12-30T00:00:00"/>
    <d v="1899-12-30T00:00:00"/>
    <d v="1899-12-30T00:00:00"/>
    <d v="1899-12-30T04:27:00"/>
    <n v="0"/>
    <d v="1899-12-30T00:07:29"/>
    <m/>
    <m/>
    <m/>
    <m/>
    <m/>
    <d v="1899-12-31T17:51:30"/>
    <n v="26"/>
    <n v="2.6"/>
    <d v="1899-12-30T01:26:14"/>
    <d v="1899-12-30T01:00:36"/>
    <d v="1899-12-30T00:00:00"/>
    <d v="1899-12-30T00:04:33"/>
    <d v="1899-12-30T00:00:24"/>
    <d v="1899-12-30T00:20:41"/>
    <d v="1899-12-30T00:00:00"/>
    <d v="1899-12-30T00:00:00"/>
    <d v="1899-12-30T00:00:00"/>
    <d v="1899-12-30T00:53:24"/>
    <d v="1899-12-30T08:22:18"/>
  </r>
  <r>
    <x v="94"/>
    <n v="5"/>
    <x v="8"/>
    <n v="125"/>
    <n v="18"/>
    <n v="143"/>
    <d v="1899-12-30T06:16:16"/>
    <d v="1899-12-30T04:04:57"/>
    <d v="1899-12-30T00:13:49"/>
    <d v="1899-12-30T01:50:53"/>
    <d v="1899-12-30T00:00:00"/>
    <d v="1899-12-30T00:06:37"/>
    <d v="1899-12-30T00:00:00"/>
    <d v="1899-12-30T00:00:00"/>
    <d v="1899-12-30T00:00:00"/>
    <d v="1899-12-30T00:20:30"/>
    <n v="0"/>
    <d v="1899-12-30T00:06:20"/>
    <m/>
    <m/>
    <m/>
    <m/>
    <m/>
    <d v="1899-12-31T11:10:19"/>
    <n v="25"/>
    <n v="3.6"/>
    <d v="1899-12-30T01:15:15"/>
    <d v="1899-12-30T00:48:59"/>
    <d v="1899-12-30T00:02:46"/>
    <d v="1899-12-30T00:22:11"/>
    <d v="1899-12-30T00:00:00"/>
    <d v="1899-12-30T00:01:19"/>
    <d v="1899-12-30T00:00:00"/>
    <d v="1899-12-30T00:00:00"/>
    <d v="1899-12-30T00:00:00"/>
    <d v="1899-12-30T00:04:06"/>
    <d v="1899-12-30T07:02:04"/>
  </r>
  <r>
    <x v="95"/>
    <n v="4"/>
    <x v="15"/>
    <n v="1"/>
    <n v="5"/>
    <n v="6"/>
    <d v="1899-12-30T08:29:11"/>
    <d v="1899-12-30T00:00:00"/>
    <d v="1899-12-30T00:00:00"/>
    <d v="1899-12-30T08:29:11"/>
    <d v="1899-12-30T00:00:00"/>
    <d v="1899-12-30T00:00:00"/>
    <d v="1899-12-30T00:00:00"/>
    <d v="1899-12-30T00:00:00"/>
    <d v="1899-12-30T00:00:00"/>
    <d v="1899-12-30T00:00:10"/>
    <n v="0"/>
    <d v="1899-12-30T00:04:15"/>
    <m/>
    <m/>
    <m/>
    <m/>
    <m/>
    <d v="1899-12-30T15:35:08"/>
    <n v="0.25"/>
    <n v="1.25"/>
    <d v="1899-12-30T02:07:18"/>
    <d v="1899-12-30T00:00:00"/>
    <d v="1899-12-30T00:00:00"/>
    <d v="1899-12-30T02:07:18"/>
    <d v="1899-12-30T00:00:00"/>
    <d v="1899-12-30T00:00:00"/>
    <d v="1899-12-30T00:00:00"/>
    <d v="1899-12-30T00:00:00"/>
    <d v="1899-12-30T00:00:00"/>
    <d v="1899-12-30T00:00:02"/>
    <d v="1899-12-30T03:53:47"/>
  </r>
  <r>
    <x v="95"/>
    <n v="5"/>
    <x v="1"/>
    <n v="36"/>
    <n v="5"/>
    <n v="41"/>
    <d v="1899-12-31T05:52:31"/>
    <d v="1899-12-30T00:00:00"/>
    <d v="1899-12-30T00:00:00"/>
    <d v="1899-12-30T00:00:00"/>
    <d v="1899-12-30T00:00:00"/>
    <d v="1899-12-31T05:14:04"/>
    <d v="1899-12-30T00:38:27"/>
    <d v="1899-12-30T00:00:00"/>
    <d v="1899-12-30T00:00:00"/>
    <d v="1899-12-30T00:16:10"/>
    <n v="0"/>
    <d v="1899-12-30T00:06:03"/>
    <m/>
    <m/>
    <m/>
    <m/>
    <m/>
    <d v="1899-12-31T09:50:41"/>
    <n v="7.2"/>
    <n v="1"/>
    <d v="1899-12-30T05:58:30"/>
    <d v="1899-12-30T00:00:00"/>
    <d v="1899-12-30T00:00:00"/>
    <d v="1899-12-30T00:00:00"/>
    <d v="1899-12-30T00:00:00"/>
    <d v="1899-12-30T05:50:49"/>
    <d v="1899-12-30T00:07:41"/>
    <d v="1899-12-30T00:00:00"/>
    <d v="1899-12-30T00:00:00"/>
    <d v="1899-12-30T00:03:14"/>
    <d v="1899-12-30T06:46:08"/>
  </r>
  <r>
    <x v="95"/>
    <n v="5"/>
    <x v="4"/>
    <n v="92"/>
    <n v="35"/>
    <n v="127"/>
    <d v="1899-12-30T08:31:38"/>
    <d v="1899-12-30T05:05:34"/>
    <d v="1899-12-30T00:00:00"/>
    <d v="1899-12-30T00:59:20"/>
    <d v="1899-12-30T00:00:00"/>
    <d v="1899-12-30T02:26:44"/>
    <d v="1899-12-30T00:00:00"/>
    <d v="1899-12-30T00:00:00"/>
    <d v="1899-12-30T00:00:00"/>
    <d v="1899-12-30T00:20:13"/>
    <n v="0"/>
    <d v="1899-12-30T00:06:27"/>
    <m/>
    <m/>
    <m/>
    <m/>
    <m/>
    <d v="1899-12-31T18:32:50"/>
    <n v="18.399999999999999"/>
    <n v="7"/>
    <d v="1899-12-30T01:42:20"/>
    <d v="1899-12-30T01:01:07"/>
    <d v="1899-12-30T00:00:00"/>
    <d v="1899-12-30T00:11:52"/>
    <d v="1899-12-30T00:00:00"/>
    <d v="1899-12-30T00:29:21"/>
    <d v="1899-12-30T00:00:00"/>
    <d v="1899-12-30T00:00:00"/>
    <d v="1899-12-30T00:00:00"/>
    <d v="1899-12-30T00:04:03"/>
    <d v="1899-12-30T08:30:34"/>
  </r>
  <r>
    <x v="95"/>
    <n v="5"/>
    <x v="5"/>
    <n v="111"/>
    <n v="27"/>
    <n v="138"/>
    <d v="1899-12-30T07:31:26"/>
    <d v="1899-12-30T05:01:58"/>
    <d v="1899-12-30T00:00:00"/>
    <d v="1899-12-30T01:00:03"/>
    <d v="1899-12-30T00:00:00"/>
    <d v="1899-12-30T01:29:25"/>
    <d v="1899-12-30T00:00:00"/>
    <d v="1899-12-30T00:00:00"/>
    <d v="1899-12-30T00:00:00"/>
    <d v="1899-12-30T01:52:18"/>
    <n v="0"/>
    <d v="1899-12-30T00:08:50"/>
    <m/>
    <m/>
    <m/>
    <m/>
    <m/>
    <d v="1899-12-31T17:55:15"/>
    <n v="22.2"/>
    <n v="5.4"/>
    <d v="1899-12-30T01:30:17"/>
    <d v="1899-12-30T01:00:24"/>
    <d v="1899-12-30T00:00:00"/>
    <d v="1899-12-30T00:12:01"/>
    <d v="1899-12-30T00:00:00"/>
    <d v="1899-12-30T00:17:53"/>
    <d v="1899-12-30T00:00:00"/>
    <d v="1899-12-30T00:00:00"/>
    <d v="1899-12-30T00:00:00"/>
    <d v="1899-12-30T00:22:28"/>
    <d v="1899-12-30T08:23:03"/>
  </r>
  <r>
    <x v="95"/>
    <n v="2"/>
    <x v="9"/>
    <n v="52"/>
    <n v="4"/>
    <n v="56"/>
    <d v="1899-12-30T02:21:42"/>
    <d v="1899-12-30T02:00:32"/>
    <d v="1899-12-30T00:00:00"/>
    <d v="1899-12-30T00:21:10"/>
    <d v="1899-12-30T00:00:00"/>
    <d v="1899-12-30T00:00:00"/>
    <d v="1899-12-30T00:00:00"/>
    <d v="1899-12-30T00:00:00"/>
    <d v="1899-12-30T00:00:00"/>
    <d v="1899-12-30T00:08:29"/>
    <n v="0"/>
    <d v="1899-12-30T00:09:24"/>
    <m/>
    <m/>
    <m/>
    <m/>
    <m/>
    <d v="1899-12-30T16:58:48"/>
    <n v="26"/>
    <n v="2"/>
    <d v="1899-12-30T01:10:51"/>
    <d v="1899-12-30T01:00:16"/>
    <d v="1899-12-30T00:00:00"/>
    <d v="1899-12-30T00:10:35"/>
    <d v="1899-12-30T00:00:00"/>
    <d v="1899-12-30T00:00:00"/>
    <d v="1899-12-30T00:00:00"/>
    <d v="1899-12-30T00:00:00"/>
    <d v="1899-12-30T00:00:00"/>
    <d v="1899-12-30T00:04:15"/>
    <d v="1899-12-30T08:29:24"/>
  </r>
  <r>
    <x v="95"/>
    <n v="5"/>
    <x v="13"/>
    <n v="137"/>
    <n v="36"/>
    <n v="173"/>
    <d v="1899-12-30T06:30:58"/>
    <d v="1899-12-30T05:29:20"/>
    <d v="1899-12-30T00:12:14"/>
    <d v="1899-12-30T00:27:30"/>
    <d v="1899-12-30T00:00:00"/>
    <d v="1899-12-30T00:00:00"/>
    <d v="1899-12-30T00:06:55"/>
    <d v="1899-12-30T00:14:24"/>
    <d v="1899-12-30T00:00:00"/>
    <d v="1899-12-30T03:03:14"/>
    <n v="1"/>
    <d v="1899-12-30T00:05:28"/>
    <m/>
    <m/>
    <m/>
    <m/>
    <m/>
    <d v="1899-12-31T18:03:27"/>
    <n v="27.4"/>
    <n v="7.2"/>
    <d v="1899-12-30T01:18:12"/>
    <d v="1899-12-30T01:05:52"/>
    <d v="1899-12-30T00:02:27"/>
    <d v="1899-12-30T00:05:30"/>
    <d v="1899-12-30T00:00:00"/>
    <d v="1899-12-30T00:00:00"/>
    <d v="1899-12-30T00:01:23"/>
    <d v="1899-12-30T00:02:53"/>
    <d v="1899-12-30T00:00:00"/>
    <d v="1899-12-30T00:36:39"/>
    <d v="1899-12-30T08:24:41"/>
  </r>
  <r>
    <x v="95"/>
    <n v="5"/>
    <x v="6"/>
    <n v="54"/>
    <n v="37"/>
    <n v="91"/>
    <d v="1899-12-30T18:59:11"/>
    <d v="1899-12-30T04:29:00"/>
    <d v="1899-12-30T00:03:01"/>
    <d v="1899-12-30T00:37:26"/>
    <d v="1899-12-30T00:00:00"/>
    <d v="1899-12-30T00:00:00"/>
    <d v="1899-12-30T00:00:00"/>
    <d v="1899-12-30T13:49:44"/>
    <d v="1899-12-30T00:00:00"/>
    <d v="1899-12-30T00:07:32"/>
    <n v="0"/>
    <d v="1899-12-30T00:08:35"/>
    <m/>
    <m/>
    <m/>
    <m/>
    <m/>
    <d v="1899-12-31T13:34:19"/>
    <n v="10.8"/>
    <n v="7.4"/>
    <d v="1899-12-30T03:47:50"/>
    <d v="1899-12-30T00:53:48"/>
    <d v="1899-12-30T00:00:36"/>
    <d v="1899-12-30T00:07:29"/>
    <d v="1899-12-30T00:00:00"/>
    <d v="1899-12-30T00:00:00"/>
    <d v="1899-12-30T00:00:00"/>
    <d v="1899-12-30T02:45:57"/>
    <d v="1899-12-30T00:00:00"/>
    <d v="1899-12-30T00:01:30"/>
    <d v="1899-12-30T07:30:52"/>
  </r>
  <r>
    <x v="95"/>
    <n v="5"/>
    <x v="7"/>
    <n v="157"/>
    <n v="6"/>
    <n v="163"/>
    <d v="1899-12-30T06:01:18"/>
    <d v="1899-12-30T05:04:51"/>
    <d v="1899-12-30T00:00:00"/>
    <d v="1899-12-30T00:24:55"/>
    <d v="1899-12-30T00:21:10"/>
    <d v="1899-12-30T00:10:22"/>
    <d v="1899-12-30T00:00:00"/>
    <d v="1899-12-30T00:00:00"/>
    <d v="1899-12-30T00:00:00"/>
    <d v="1899-12-30T04:29:25"/>
    <n v="0"/>
    <d v="1899-12-30T00:07:22"/>
    <m/>
    <m/>
    <m/>
    <m/>
    <m/>
    <d v="1899-12-31T18:01:52"/>
    <n v="31.4"/>
    <n v="1.2"/>
    <d v="1899-12-30T01:12:16"/>
    <d v="1899-12-30T01:00:58"/>
    <d v="1899-12-30T00:00:00"/>
    <d v="1899-12-30T00:04:59"/>
    <d v="1899-12-30T00:04:14"/>
    <d v="1899-12-30T00:02:04"/>
    <d v="1899-12-30T00:00:00"/>
    <d v="1899-12-30T00:00:00"/>
    <d v="1899-12-30T00:00:00"/>
    <d v="1899-12-30T00:53:53"/>
    <d v="1899-12-30T08:24:22"/>
  </r>
  <r>
    <x v="95"/>
    <n v="5"/>
    <x v="8"/>
    <n v="159"/>
    <n v="18"/>
    <n v="177"/>
    <d v="1899-12-30T07:56:38"/>
    <d v="1899-12-30T05:03:24"/>
    <d v="1899-12-30T00:24:03"/>
    <d v="1899-12-30T01:48:52"/>
    <d v="1899-12-30T00:00:00"/>
    <d v="1899-12-30T00:34:16"/>
    <d v="1899-12-30T00:05:54"/>
    <d v="1899-12-30T00:00:00"/>
    <d v="1899-12-30T00:00:00"/>
    <d v="1899-12-30T00:35:04"/>
    <n v="1"/>
    <d v="1899-12-30T00:07:22"/>
    <m/>
    <m/>
    <m/>
    <m/>
    <m/>
    <d v="1899-12-31T17:58:34"/>
    <n v="31.8"/>
    <n v="3.6"/>
    <d v="1899-12-30T01:35:20"/>
    <d v="1899-12-30T01:00:41"/>
    <d v="1899-12-30T00:04:49"/>
    <d v="1899-12-30T00:21:46"/>
    <d v="1899-12-30T00:00:00"/>
    <d v="1899-12-30T00:06:51"/>
    <d v="1899-12-30T00:01:11"/>
    <d v="1899-12-30T00:00:00"/>
    <d v="1899-12-30T00:00:00"/>
    <d v="1899-12-30T00:07:01"/>
    <d v="1899-12-30T08:23:43"/>
  </r>
  <r>
    <x v="96"/>
    <n v="5"/>
    <x v="15"/>
    <n v="86"/>
    <n v="13"/>
    <n v="99"/>
    <d v="1899-12-30T11:46:45"/>
    <d v="1899-12-30T02:09:19"/>
    <d v="1899-12-30T00:00:00"/>
    <d v="1899-12-30T04:05:57"/>
    <d v="1899-12-30T00:00:00"/>
    <d v="1899-12-30T00:00:00"/>
    <d v="1899-12-30T03:12:32"/>
    <d v="1899-12-30T00:00:00"/>
    <d v="1899-12-30T00:00:00"/>
    <d v="1899-12-30T03:08:38"/>
    <n v="1"/>
    <d v="1899-12-30T00:08:32"/>
    <m/>
    <m/>
    <m/>
    <m/>
    <m/>
    <d v="1899-12-31T17:03:07"/>
    <n v="17.2"/>
    <n v="2.6"/>
    <d v="1899-12-30T02:21:21"/>
    <d v="1899-12-30T00:25:52"/>
    <d v="1899-12-30T00:00:00"/>
    <d v="1899-12-30T00:49:11"/>
    <d v="1899-12-30T00:00:00"/>
    <d v="1899-12-30T00:00:00"/>
    <d v="1899-12-30T00:38:30"/>
    <d v="1899-12-30T00:00:00"/>
    <d v="1899-12-30T00:00:00"/>
    <d v="1899-12-30T00:37:44"/>
    <d v="1899-12-30T08:12:37"/>
  </r>
  <r>
    <x v="96"/>
    <n v="5"/>
    <x v="1"/>
    <n v="16"/>
    <n v="0"/>
    <n v="16"/>
    <d v="1899-12-30T23:44:01"/>
    <d v="1899-12-30T00:00:00"/>
    <d v="1899-12-30T00:00:00"/>
    <d v="1899-12-30T00:00:00"/>
    <d v="1899-12-30T00:00:00"/>
    <d v="1899-12-30T23:44:01"/>
    <d v="1899-12-30T00:00:00"/>
    <d v="1899-12-30T00:00:00"/>
    <d v="1899-12-30T00:00:00"/>
    <d v="1899-12-30T00:01:08"/>
    <n v="0"/>
    <d v="1899-12-30T00:04:50"/>
    <m/>
    <m/>
    <m/>
    <m/>
    <m/>
    <d v="1899-12-31T01:04:05"/>
    <n v="3.2"/>
    <n v="0"/>
    <d v="1899-12-30T04:44:48"/>
    <d v="1899-12-30T00:00:00"/>
    <d v="1899-12-30T00:00:00"/>
    <d v="1899-12-30T00:00:00"/>
    <d v="1899-12-30T00:00:00"/>
    <d v="1899-12-30T04:44:48"/>
    <d v="1899-12-30T00:00:00"/>
    <d v="1899-12-30T00:00:00"/>
    <d v="1899-12-30T00:00:00"/>
    <d v="1899-12-30T00:00:14"/>
    <d v="1899-12-30T05:00:49"/>
  </r>
  <r>
    <x v="96"/>
    <n v="5"/>
    <x v="4"/>
    <n v="82"/>
    <n v="9"/>
    <n v="91"/>
    <d v="1899-12-30T09:03:10"/>
    <d v="1899-12-30T04:59:57"/>
    <d v="1899-12-30T00:00:00"/>
    <d v="1899-12-30T01:21:39"/>
    <d v="1899-12-30T00:00:00"/>
    <d v="1899-12-30T02:41:34"/>
    <d v="1899-12-30T00:00:00"/>
    <d v="1899-12-30T00:00:00"/>
    <d v="1899-12-30T00:00:00"/>
    <d v="1899-12-30T00:41:30"/>
    <n v="0"/>
    <d v="1899-12-30T00:06:42"/>
    <m/>
    <m/>
    <m/>
    <m/>
    <m/>
    <d v="1899-12-31T17:51:21"/>
    <n v="16.399999999999999"/>
    <n v="1.8"/>
    <d v="1899-12-30T01:48:38"/>
    <d v="1899-12-30T00:59:59"/>
    <d v="1899-12-30T00:00:00"/>
    <d v="1899-12-30T00:16:20"/>
    <d v="1899-12-30T00:00:00"/>
    <d v="1899-12-30T00:32:19"/>
    <d v="1899-12-30T00:00:00"/>
    <d v="1899-12-30T00:00:00"/>
    <d v="1899-12-30T00:00:00"/>
    <d v="1899-12-30T00:08:18"/>
    <d v="1899-12-30T08:22:16"/>
  </r>
  <r>
    <x v="96"/>
    <n v="5"/>
    <x v="5"/>
    <n v="48"/>
    <n v="12"/>
    <n v="60"/>
    <d v="1899-12-30T07:14:44"/>
    <d v="1899-12-30T05:25:26"/>
    <d v="1899-12-30T00:00:00"/>
    <d v="1899-12-30T00:42:29"/>
    <d v="1899-12-30T00:00:00"/>
    <d v="1899-12-30T01:06:49"/>
    <d v="1899-12-30T00:00:00"/>
    <d v="1899-12-30T00:00:00"/>
    <d v="1899-12-30T00:00:00"/>
    <d v="1899-12-30T00:41:51"/>
    <n v="0"/>
    <d v="1899-12-30T00:08:45"/>
    <m/>
    <m/>
    <m/>
    <m/>
    <m/>
    <d v="1899-12-31T18:43:38"/>
    <n v="9.6"/>
    <n v="2.4"/>
    <d v="1899-12-30T01:26:57"/>
    <d v="1899-12-30T01:05:05"/>
    <d v="1899-12-30T00:00:00"/>
    <d v="1899-12-30T00:08:30"/>
    <d v="1899-12-30T00:00:00"/>
    <d v="1899-12-30T00:13:22"/>
    <d v="1899-12-30T00:00:00"/>
    <d v="1899-12-30T00:00:00"/>
    <d v="1899-12-30T00:00:00"/>
    <d v="1899-12-30T00:08:22"/>
    <d v="1899-12-30T08:32:44"/>
  </r>
  <r>
    <x v="96"/>
    <n v="4"/>
    <x v="9"/>
    <n v="105"/>
    <n v="8"/>
    <n v="113"/>
    <d v="1899-12-30T04:27:50"/>
    <d v="1899-12-30T04:00:29"/>
    <d v="1899-12-30T00:00:00"/>
    <d v="1899-12-30T00:22:11"/>
    <d v="1899-12-30T00:05:11"/>
    <d v="1899-12-30T00:00:00"/>
    <d v="1899-12-30T00:00:00"/>
    <d v="1899-12-30T00:00:00"/>
    <d v="1899-12-30T00:00:00"/>
    <d v="1899-12-30T00:16:41"/>
    <n v="0"/>
    <d v="1899-12-30T00:10:12"/>
    <m/>
    <m/>
    <m/>
    <m/>
    <m/>
    <d v="1899-12-31T09:43:46"/>
    <n v="26.25"/>
    <n v="2"/>
    <d v="1899-12-30T01:06:57"/>
    <d v="1899-12-30T01:00:07"/>
    <d v="1899-12-30T00:00:00"/>
    <d v="1899-12-30T00:05:33"/>
    <d v="1899-12-30T00:01:18"/>
    <d v="1899-12-30T00:00:00"/>
    <d v="1899-12-30T00:00:00"/>
    <d v="1899-12-30T00:00:00"/>
    <d v="1899-12-30T00:00:00"/>
    <d v="1899-12-30T00:04:10"/>
    <d v="1899-12-30T08:25:56"/>
  </r>
  <r>
    <x v="96"/>
    <n v="5"/>
    <x v="13"/>
    <n v="87"/>
    <n v="15"/>
    <n v="102"/>
    <d v="1899-12-30T05:51:39"/>
    <d v="1899-12-30T05:00:40"/>
    <d v="1899-12-30T00:01:35"/>
    <d v="1899-12-30T00:39:10"/>
    <d v="1899-12-30T00:00:00"/>
    <d v="1899-12-30T00:00:00"/>
    <d v="1899-12-30T00:03:36"/>
    <d v="1899-12-30T00:06:37"/>
    <d v="1899-12-30T00:00:00"/>
    <d v="1899-12-30T01:48:53"/>
    <n v="0"/>
    <d v="1899-12-30T00:04:35"/>
    <m/>
    <m/>
    <m/>
    <m/>
    <m/>
    <d v="1899-12-31T17:41:00"/>
    <n v="17.399999999999999"/>
    <n v="3"/>
    <d v="1899-12-30T01:10:20"/>
    <d v="1899-12-30T01:00:08"/>
    <d v="1899-12-30T00:00:19"/>
    <d v="1899-12-30T00:07:50"/>
    <d v="1899-12-30T00:00:00"/>
    <d v="1899-12-30T00:00:00"/>
    <d v="1899-12-30T00:00:43"/>
    <d v="1899-12-30T00:01:19"/>
    <d v="1899-12-30T00:00:00"/>
    <d v="1899-12-30T00:21:47"/>
    <d v="1899-12-30T08:20:12"/>
  </r>
  <r>
    <x v="96"/>
    <n v="5"/>
    <x v="6"/>
    <n v="22"/>
    <n v="33"/>
    <n v="55"/>
    <d v="1899-12-31T03:25:55"/>
    <d v="1899-12-30T05:21:33"/>
    <d v="1899-12-30T00:01:52"/>
    <d v="1899-12-30T00:17:51"/>
    <d v="1899-12-30T00:00:00"/>
    <d v="1899-12-30T00:00:00"/>
    <d v="1899-12-30T00:00:00"/>
    <d v="1899-12-30T21:44:38"/>
    <d v="1899-12-30T00:00:00"/>
    <d v="1899-12-30T00:03:09"/>
    <n v="0"/>
    <d v="1899-12-30T00:11:58"/>
    <m/>
    <m/>
    <m/>
    <m/>
    <m/>
    <d v="1899-12-31T17:45:36"/>
    <n v="4.4000000000000004"/>
    <n v="6.6"/>
    <d v="1899-12-30T05:29:11"/>
    <d v="1899-12-30T01:04:19"/>
    <d v="1899-12-30T00:00:22"/>
    <d v="1899-12-30T00:03:34"/>
    <d v="1899-12-30T00:00:00"/>
    <d v="1899-12-30T00:00:00"/>
    <d v="1899-12-30T00:00:00"/>
    <d v="1899-12-30T04:20:56"/>
    <d v="1899-12-30T00:00:00"/>
    <d v="1899-12-30T00:00:38"/>
    <d v="1899-12-30T08:21:07"/>
  </r>
  <r>
    <x v="96"/>
    <n v="5"/>
    <x v="7"/>
    <n v="129"/>
    <n v="6"/>
    <n v="135"/>
    <d v="1899-12-30T05:51:30"/>
    <d v="1899-12-30T05:05:00"/>
    <d v="1899-12-30T00:01:44"/>
    <d v="1899-12-30T00:44:47"/>
    <d v="1899-12-30T00:00:00"/>
    <d v="1899-12-30T00:00:00"/>
    <d v="1899-12-30T00:00:00"/>
    <d v="1899-12-30T00:00:00"/>
    <d v="1899-12-30T00:00:00"/>
    <d v="1899-12-30T04:19:08"/>
    <n v="0"/>
    <d v="1899-12-30T00:07:00"/>
    <m/>
    <m/>
    <m/>
    <m/>
    <m/>
    <d v="1899-12-31T17:33:47"/>
    <n v="25.8"/>
    <n v="1.2"/>
    <d v="1899-12-30T01:10:18"/>
    <d v="1899-12-30T01:01:00"/>
    <d v="1899-12-30T00:00:21"/>
    <d v="1899-12-30T00:08:57"/>
    <d v="1899-12-30T00:00:00"/>
    <d v="1899-12-30T00:00:00"/>
    <d v="1899-12-30T00:00:00"/>
    <d v="1899-12-30T00:00:00"/>
    <d v="1899-12-30T00:00:00"/>
    <d v="1899-12-30T00:51:50"/>
    <d v="1899-12-30T08:18:45"/>
  </r>
  <r>
    <x v="96"/>
    <n v="4"/>
    <x v="8"/>
    <n v="90"/>
    <n v="5"/>
    <n v="95"/>
    <d v="1899-12-30T04:59:48"/>
    <d v="1899-12-30T04:01:29"/>
    <d v="1899-12-30T00:00:00"/>
    <d v="1899-12-30T00:58:19"/>
    <d v="1899-12-30T00:00:00"/>
    <d v="1899-12-30T00:00:00"/>
    <d v="1899-12-30T00:00:00"/>
    <d v="1899-12-30T00:00:00"/>
    <d v="1899-12-30T00:00:00"/>
    <d v="1899-12-30T00:20:36"/>
    <n v="0"/>
    <d v="1899-12-30T00:07:48"/>
    <m/>
    <m/>
    <m/>
    <m/>
    <m/>
    <d v="1899-12-31T09:55:26"/>
    <n v="22.5"/>
    <n v="1.25"/>
    <d v="1899-12-30T01:14:57"/>
    <d v="1899-12-30T01:00:22"/>
    <d v="1899-12-30T00:00:00"/>
    <d v="1899-12-30T00:14:35"/>
    <d v="1899-12-30T00:00:00"/>
    <d v="1899-12-30T00:00:00"/>
    <d v="1899-12-30T00:00:00"/>
    <d v="1899-12-30T00:00:00"/>
    <d v="1899-12-30T00:00:00"/>
    <d v="1899-12-30T00:05:09"/>
    <d v="1899-12-30T08:28:51"/>
  </r>
  <r>
    <x v="97"/>
    <n v="4"/>
    <x v="15"/>
    <n v="82"/>
    <n v="15"/>
    <n v="97"/>
    <d v="1899-12-30T07:17:46"/>
    <d v="1899-12-30T03:08:12"/>
    <d v="1899-12-30T00:13:06"/>
    <d v="1899-12-30T00:30:58"/>
    <d v="1899-12-30T00:00:00"/>
    <d v="1899-12-30T00:00:00"/>
    <d v="1899-12-30T03:25:29"/>
    <d v="1899-12-30T00:00:00"/>
    <d v="1899-12-30T00:00:00"/>
    <d v="1899-12-30T01:39:38"/>
    <n v="0"/>
    <d v="1899-12-30T00:07:59"/>
    <m/>
    <m/>
    <m/>
    <m/>
    <m/>
    <d v="1899-12-31T09:40:11"/>
    <n v="20.5"/>
    <n v="3.75"/>
    <d v="1899-12-30T01:49:26"/>
    <d v="1899-12-30T00:47:03"/>
    <d v="1899-12-30T00:03:17"/>
    <d v="1899-12-30T00:07:44"/>
    <d v="1899-12-30T00:00:00"/>
    <d v="1899-12-30T00:00:00"/>
    <d v="1899-12-30T00:51:22"/>
    <d v="1899-12-30T00:00:00"/>
    <d v="1899-12-30T00:00:00"/>
    <d v="1899-12-30T00:24:54"/>
    <d v="1899-12-30T08:25:03"/>
  </r>
  <r>
    <x v="97"/>
    <n v="3"/>
    <x v="1"/>
    <n v="5"/>
    <n v="0"/>
    <n v="5"/>
    <d v="1899-12-30T15:15:50"/>
    <d v="1899-12-30T00:00:00"/>
    <d v="1899-12-30T00:00:00"/>
    <d v="1899-12-30T00:00:00"/>
    <d v="1899-12-30T00:00:00"/>
    <d v="1899-12-30T15:15:50"/>
    <d v="1899-12-30T00:00:00"/>
    <d v="1899-12-30T00:00:00"/>
    <d v="1899-12-30T00:00:00"/>
    <d v="1899-12-30T00:00:06"/>
    <n v="0"/>
    <d v="1899-12-30T00:09:27"/>
    <m/>
    <m/>
    <m/>
    <m/>
    <m/>
    <d v="1899-12-30T16:03:22"/>
    <n v="1.6666666666666667"/>
    <n v="0"/>
    <d v="1899-12-30T05:05:17"/>
    <d v="1899-12-30T00:00:00"/>
    <d v="1899-12-30T00:00:00"/>
    <d v="1899-12-30T00:00:00"/>
    <d v="1899-12-30T00:00:00"/>
    <d v="1899-12-30T05:05:17"/>
    <d v="1899-12-30T00:00:00"/>
    <d v="1899-12-30T00:00:00"/>
    <d v="1899-12-30T00:00:00"/>
    <d v="1899-12-30T00:00:02"/>
    <d v="1899-12-30T05:21:07"/>
  </r>
  <r>
    <x v="97"/>
    <n v="4"/>
    <x v="4"/>
    <n v="41"/>
    <n v="5"/>
    <n v="46"/>
    <d v="1899-12-30T06:34:51"/>
    <d v="1899-12-30T03:58:36"/>
    <d v="1899-12-30T00:00:00"/>
    <d v="1899-12-30T00:36:09"/>
    <d v="1899-12-30T00:00:00"/>
    <d v="1899-12-30T02:00:06"/>
    <d v="1899-12-30T00:00:00"/>
    <d v="1899-12-30T00:00:00"/>
    <d v="1899-12-30T00:00:00"/>
    <d v="1899-12-30T00:07:25"/>
    <n v="0"/>
    <d v="1899-12-30T00:05:01"/>
    <m/>
    <m/>
    <m/>
    <m/>
    <m/>
    <d v="1899-12-31T09:58:54"/>
    <n v="10.25"/>
    <n v="1.25"/>
    <d v="1899-12-30T01:38:43"/>
    <d v="1899-12-30T00:59:39"/>
    <d v="1899-12-30T00:00:00"/>
    <d v="1899-12-30T00:09:02"/>
    <d v="1899-12-30T00:00:00"/>
    <d v="1899-12-30T00:30:01"/>
    <d v="1899-12-30T00:00:00"/>
    <d v="1899-12-30T00:00:00"/>
    <d v="1899-12-30T00:00:00"/>
    <d v="1899-12-30T00:01:51"/>
    <d v="1899-12-30T08:29:43"/>
  </r>
  <r>
    <x v="97"/>
    <n v="5"/>
    <x v="5"/>
    <n v="65"/>
    <n v="6"/>
    <n v="71"/>
    <d v="1899-12-30T07:14:53"/>
    <d v="1899-12-30T05:01:58"/>
    <d v="1899-12-30T00:00:00"/>
    <d v="1899-12-30T01:14:36"/>
    <d v="1899-12-30T00:00:00"/>
    <d v="1899-12-30T00:58:19"/>
    <d v="1899-12-30T00:00:00"/>
    <d v="1899-12-30T00:00:00"/>
    <d v="1899-12-30T00:00:00"/>
    <d v="1899-12-30T00:53:48"/>
    <n v="0"/>
    <d v="1899-12-30T00:08:47"/>
    <m/>
    <m/>
    <m/>
    <m/>
    <m/>
    <d v="1899-12-31T17:39:07"/>
    <n v="13"/>
    <n v="1.2"/>
    <d v="1899-12-30T01:26:59"/>
    <d v="1899-12-30T01:00:24"/>
    <d v="1899-12-30T00:00:00"/>
    <d v="1899-12-30T00:14:55"/>
    <d v="1899-12-30T00:00:00"/>
    <d v="1899-12-30T00:11:40"/>
    <d v="1899-12-30T00:00:00"/>
    <d v="1899-12-30T00:00:00"/>
    <d v="1899-12-30T00:00:00"/>
    <d v="1899-12-30T00:10:46"/>
    <d v="1899-12-30T08:19:49"/>
  </r>
  <r>
    <x v="97"/>
    <n v="4"/>
    <x v="9"/>
    <n v="83"/>
    <n v="11"/>
    <n v="94"/>
    <d v="1899-12-30T04:49:52"/>
    <d v="1899-12-30T04:02:12"/>
    <d v="1899-12-30T00:03:01"/>
    <d v="1899-12-30T00:33:59"/>
    <d v="1899-12-30T00:10:39"/>
    <d v="1899-12-30T00:00:00"/>
    <d v="1899-12-30T00:00:00"/>
    <d v="1899-12-30T00:00:00"/>
    <d v="1899-12-30T00:00:00"/>
    <d v="1899-12-30T00:13:40"/>
    <n v="0"/>
    <d v="1899-12-30T00:09:21"/>
    <m/>
    <m/>
    <m/>
    <m/>
    <m/>
    <d v="1899-12-31T09:41:20"/>
    <n v="20.75"/>
    <n v="2.75"/>
    <d v="1899-12-30T01:12:28"/>
    <d v="1899-12-30T01:00:33"/>
    <d v="1899-12-30T00:00:45"/>
    <d v="1899-12-30T00:08:30"/>
    <d v="1899-12-30T00:02:40"/>
    <d v="1899-12-30T00:00:00"/>
    <d v="1899-12-30T00:00:00"/>
    <d v="1899-12-30T00:00:00"/>
    <d v="1899-12-30T00:00:00"/>
    <d v="1899-12-30T00:03:25"/>
    <d v="1899-12-30T08:25:20"/>
  </r>
  <r>
    <x v="97"/>
    <n v="5"/>
    <x v="13"/>
    <n v="72"/>
    <n v="19"/>
    <n v="91"/>
    <d v="1899-12-30T06:45:04"/>
    <d v="1899-12-30T05:05:34"/>
    <d v="1899-12-30T00:05:28"/>
    <d v="1899-12-30T01:00:29"/>
    <d v="1899-12-30T00:00:00"/>
    <d v="1899-12-30T00:00:00"/>
    <d v="1899-12-30T00:05:20"/>
    <d v="1899-12-30T00:28:13"/>
    <d v="1899-12-30T00:00:00"/>
    <d v="1899-12-30T01:23:45"/>
    <n v="0"/>
    <d v="1899-12-30T00:05:48"/>
    <m/>
    <m/>
    <m/>
    <m/>
    <m/>
    <d v="1899-12-31T17:39:42"/>
    <n v="14.4"/>
    <n v="3.8"/>
    <d v="1899-12-30T01:21:01"/>
    <d v="1899-12-30T01:01:07"/>
    <d v="1899-12-30T00:01:06"/>
    <d v="1899-12-30T00:12:06"/>
    <d v="1899-12-30T00:00:00"/>
    <d v="1899-12-30T00:00:00"/>
    <d v="1899-12-30T00:01:04"/>
    <d v="1899-12-30T00:05:39"/>
    <d v="1899-12-30T00:00:00"/>
    <d v="1899-12-30T00:16:45"/>
    <d v="1899-12-30T08:19:56"/>
  </r>
  <r>
    <x v="97"/>
    <n v="5"/>
    <x v="6"/>
    <n v="28"/>
    <n v="21"/>
    <n v="49"/>
    <d v="1899-12-30T19:53:28"/>
    <d v="1899-12-30T05:05:08"/>
    <d v="1899-12-30T00:11:57"/>
    <d v="1899-12-30T01:18:20"/>
    <d v="1899-12-30T00:00:00"/>
    <d v="1899-12-30T00:00:00"/>
    <d v="1899-12-30T00:00:00"/>
    <d v="1899-12-30T13:18:03"/>
    <d v="1899-12-30T00:00:00"/>
    <d v="1899-12-30T00:04:45"/>
    <n v="0"/>
    <d v="1899-12-30T00:08:46"/>
    <m/>
    <m/>
    <m/>
    <m/>
    <m/>
    <d v="1899-12-31T15:41:11"/>
    <n v="5.6"/>
    <n v="4.2"/>
    <d v="1899-12-30T03:58:42"/>
    <d v="1899-12-30T01:01:02"/>
    <d v="1899-12-30T00:02:23"/>
    <d v="1899-12-30T00:15:40"/>
    <d v="1899-12-30T00:00:00"/>
    <d v="1899-12-30T00:00:00"/>
    <d v="1899-12-30T00:00:00"/>
    <d v="1899-12-30T02:39:37"/>
    <d v="1899-12-30T00:00:00"/>
    <d v="1899-12-30T00:00:57"/>
    <d v="1899-12-30T07:56:14"/>
  </r>
  <r>
    <x v="97"/>
    <n v="5"/>
    <x v="7"/>
    <n v="113"/>
    <n v="4"/>
    <n v="117"/>
    <d v="1899-12-30T05:30:37"/>
    <d v="1899-12-30T05:05:08"/>
    <d v="1899-12-30T00:00:00"/>
    <d v="1899-12-30T00:25:29"/>
    <d v="1899-12-30T00:00:00"/>
    <d v="1899-12-30T00:00:00"/>
    <d v="1899-12-30T00:00:00"/>
    <d v="1899-12-30T00:00:00"/>
    <d v="1899-12-30T00:00:00"/>
    <d v="1899-12-30T03:42:30"/>
    <n v="0"/>
    <d v="1899-12-30T00:08:17"/>
    <m/>
    <m/>
    <m/>
    <m/>
    <m/>
    <d v="1899-12-31T17:41:34"/>
    <n v="22.6"/>
    <n v="0.8"/>
    <d v="1899-12-30T01:06:07"/>
    <d v="1899-12-30T01:01:02"/>
    <d v="1899-12-30T00:00:00"/>
    <d v="1899-12-30T00:05:06"/>
    <d v="1899-12-30T00:00:00"/>
    <d v="1899-12-30T00:00:00"/>
    <d v="1899-12-30T00:00:00"/>
    <d v="1899-12-30T00:00:00"/>
    <d v="1899-12-30T00:00:00"/>
    <d v="1899-12-30T00:44:30"/>
    <d v="1899-12-30T08:20:19"/>
  </r>
  <r>
    <x v="97"/>
    <n v="5"/>
    <x v="8"/>
    <n v="124"/>
    <n v="14"/>
    <n v="138"/>
    <d v="1899-12-30T08:22:08"/>
    <d v="1899-12-30T05:03:59"/>
    <d v="1899-12-30T00:35:00"/>
    <d v="1899-12-30T02:20:33"/>
    <d v="1899-12-30T00:00:00"/>
    <d v="1899-12-30T00:22:36"/>
    <d v="1899-12-30T00:00:00"/>
    <d v="1899-12-30T00:00:00"/>
    <d v="1899-12-30T00:00:00"/>
    <d v="1899-12-30T00:20:39"/>
    <n v="0"/>
    <d v="1899-12-30T00:07:12"/>
    <m/>
    <m/>
    <m/>
    <m/>
    <m/>
    <d v="1899-12-31T17:36:23"/>
    <n v="24.8"/>
    <n v="2.8"/>
    <d v="1899-12-30T01:40:26"/>
    <d v="1899-12-30T01:00:48"/>
    <d v="1899-12-30T00:07:00"/>
    <d v="1899-12-30T00:28:07"/>
    <d v="1899-12-30T00:00:00"/>
    <d v="1899-12-30T00:04:31"/>
    <d v="1899-12-30T00:00:00"/>
    <d v="1899-12-30T00:00:00"/>
    <d v="1899-12-30T00:00:00"/>
    <d v="1899-12-30T00:04:08"/>
    <d v="1899-12-30T08:19:17"/>
  </r>
  <r>
    <x v="98"/>
    <n v="5"/>
    <x v="15"/>
    <n v="118"/>
    <n v="33"/>
    <n v="151"/>
    <d v="1899-12-30T09:04:28"/>
    <d v="1899-12-30T05:37:06"/>
    <d v="1899-12-30T00:27:48"/>
    <d v="1899-12-30T00:19:52"/>
    <d v="1899-12-30T00:00:00"/>
    <d v="1899-12-30T00:00:00"/>
    <d v="1899-12-30T02:00:49"/>
    <d v="1899-12-30T00:38:53"/>
    <d v="1899-12-30T00:00:00"/>
    <d v="1899-12-30T02:49:57"/>
    <n v="0"/>
    <d v="1899-12-30T00:07:01"/>
    <m/>
    <m/>
    <m/>
    <m/>
    <m/>
    <d v="1899-12-31T18:16:42"/>
    <n v="23.6"/>
    <n v="6.6"/>
    <d v="1899-12-30T01:48:54"/>
    <d v="1899-12-30T01:07:25"/>
    <d v="1899-12-30T00:05:34"/>
    <d v="1899-12-30T00:03:58"/>
    <d v="1899-12-30T00:00:00"/>
    <d v="1899-12-30T00:00:00"/>
    <d v="1899-12-30T00:24:10"/>
    <d v="1899-12-30T00:07:47"/>
    <d v="1899-12-30T00:00:00"/>
    <d v="1899-12-30T00:33:59"/>
    <d v="1899-12-30T08:27:20"/>
  </r>
  <r>
    <x v="98"/>
    <n v="5"/>
    <x v="1"/>
    <n v="20"/>
    <n v="0"/>
    <n v="20"/>
    <d v="1899-12-31T12:32:50"/>
    <d v="1899-12-30T00:00:00"/>
    <d v="1899-12-30T00:00:00"/>
    <d v="1899-12-30T00:00:00"/>
    <d v="1899-12-30T00:00:00"/>
    <d v="1899-12-31T12:32:50"/>
    <d v="1899-12-30T00:00:00"/>
    <d v="1899-12-30T00:00:00"/>
    <d v="1899-12-30T00:00:00"/>
    <d v="1899-12-30T00:18:32"/>
    <n v="0"/>
    <d v="1899-12-30T00:04:59"/>
    <m/>
    <m/>
    <m/>
    <m/>
    <m/>
    <d v="1899-12-31T16:31:26"/>
    <n v="4"/>
    <n v="0"/>
    <d v="1899-12-30T07:18:34"/>
    <d v="1899-12-30T00:00:00"/>
    <d v="1899-12-30T00:00:00"/>
    <d v="1899-12-30T00:00:00"/>
    <d v="1899-12-30T00:00:00"/>
    <d v="1899-12-30T07:18:34"/>
    <d v="1899-12-30T00:00:00"/>
    <d v="1899-12-30T00:00:00"/>
    <d v="1899-12-30T00:00:00"/>
    <d v="1899-12-30T00:03:42"/>
    <d v="1899-12-30T08:06:17"/>
  </r>
  <r>
    <x v="98"/>
    <n v="5"/>
    <x v="4"/>
    <n v="82"/>
    <n v="9"/>
    <n v="91"/>
    <d v="1899-12-30T09:18:52"/>
    <d v="1899-12-30T05:38:41"/>
    <d v="1899-12-30T00:00:00"/>
    <d v="1899-12-30T00:48:49"/>
    <d v="1899-12-30T00:00:00"/>
    <d v="1899-12-30T02:51:22"/>
    <d v="1899-12-30T00:00:00"/>
    <d v="1899-12-30T00:00:00"/>
    <d v="1899-12-30T00:00:00"/>
    <d v="1899-12-30T00:13:40"/>
    <n v="0"/>
    <d v="1899-12-30T00:05:39"/>
    <m/>
    <m/>
    <m/>
    <m/>
    <m/>
    <d v="1899-12-31T17:53:57"/>
    <n v="16.399999999999999"/>
    <n v="1.8"/>
    <d v="1899-12-30T01:51:46"/>
    <d v="1899-12-30T01:07:44"/>
    <d v="1899-12-30T00:00:00"/>
    <d v="1899-12-30T00:09:46"/>
    <d v="1899-12-30T00:00:00"/>
    <d v="1899-12-30T00:34:16"/>
    <d v="1899-12-30T00:00:00"/>
    <d v="1899-12-30T00:00:00"/>
    <d v="1899-12-30T00:00:00"/>
    <d v="1899-12-30T00:02:44"/>
    <d v="1899-12-30T08:22:47"/>
  </r>
  <r>
    <x v="98"/>
    <n v="5"/>
    <x v="5"/>
    <n v="49"/>
    <n v="24"/>
    <n v="73"/>
    <d v="1899-12-30T08:42:00"/>
    <d v="1899-12-30T05:00:49"/>
    <d v="1899-12-30T00:00:00"/>
    <d v="1899-12-30T00:39:19"/>
    <d v="1899-12-30T00:00:00"/>
    <d v="1899-12-30T02:51:04"/>
    <d v="1899-12-30T00:10:48"/>
    <d v="1899-12-30T00:00:00"/>
    <d v="1899-12-30T00:00:00"/>
    <d v="1899-12-30T00:56:32"/>
    <n v="0"/>
    <d v="1899-12-30T00:08:27"/>
    <m/>
    <m/>
    <m/>
    <m/>
    <m/>
    <d v="1899-12-31T18:47:40"/>
    <n v="9.8000000000000007"/>
    <n v="4.8"/>
    <d v="1899-12-30T01:44:24"/>
    <d v="1899-12-30T01:00:10"/>
    <d v="1899-12-30T00:00:00"/>
    <d v="1899-12-30T00:07:52"/>
    <d v="1899-12-30T00:00:00"/>
    <d v="1899-12-30T00:34:13"/>
    <d v="1899-12-30T00:02:10"/>
    <d v="1899-12-30T00:00:00"/>
    <d v="1899-12-30T00:00:00"/>
    <d v="1899-12-30T00:11:18"/>
    <d v="1899-12-30T08:33:32"/>
  </r>
  <r>
    <x v="98"/>
    <n v="3"/>
    <x v="9"/>
    <n v="76"/>
    <n v="8"/>
    <n v="84"/>
    <d v="1899-12-30T03:40:54"/>
    <d v="1899-12-30T03:01:18"/>
    <d v="1899-12-30T00:00:00"/>
    <d v="1899-12-30T00:37:26"/>
    <d v="1899-12-30T00:02:10"/>
    <d v="1899-12-30T00:00:00"/>
    <d v="1899-12-30T00:00:00"/>
    <d v="1899-12-30T00:00:00"/>
    <d v="1899-12-30T00:00:00"/>
    <d v="1899-12-30T00:23:31"/>
    <n v="0"/>
    <d v="1899-12-30T00:09:48"/>
    <m/>
    <m/>
    <m/>
    <m/>
    <m/>
    <d v="1899-12-31T01:22:22"/>
    <n v="25.333333333333332"/>
    <n v="2.6666666666666665"/>
    <d v="1899-12-30T01:13:38"/>
    <d v="1899-12-30T01:00:26"/>
    <d v="1899-12-30T00:00:00"/>
    <d v="1899-12-30T00:12:29"/>
    <d v="1899-12-30T00:00:43"/>
    <d v="1899-12-30T00:00:00"/>
    <d v="1899-12-30T00:00:00"/>
    <d v="1899-12-30T00:00:00"/>
    <d v="1899-12-30T00:00:00"/>
    <d v="1899-12-30T00:07:50"/>
    <d v="1899-12-30T08:27:27"/>
  </r>
  <r>
    <x v="98"/>
    <n v="5"/>
    <x v="13"/>
    <n v="85"/>
    <n v="30"/>
    <n v="115"/>
    <d v="1899-12-30T05:54:32"/>
    <d v="1899-12-30T05:00:49"/>
    <d v="1899-12-30T00:02:18"/>
    <d v="1899-12-30T00:47:57"/>
    <d v="1899-12-30T00:00:00"/>
    <d v="1899-12-30T00:00:00"/>
    <d v="1899-12-30T00:03:27"/>
    <d v="1899-12-30T00:00:00"/>
    <d v="1899-12-30T00:00:00"/>
    <d v="1899-12-30T01:28:13"/>
    <n v="0"/>
    <d v="1899-12-30T00:04:09"/>
    <m/>
    <m/>
    <m/>
    <m/>
    <m/>
    <d v="1899-12-31T17:59:51"/>
    <n v="17"/>
    <n v="6"/>
    <d v="1899-12-30T01:10:54"/>
    <d v="1899-12-30T01:00:10"/>
    <d v="1899-12-30T00:00:28"/>
    <d v="1899-12-30T00:09:35"/>
    <d v="1899-12-30T00:00:00"/>
    <d v="1899-12-30T00:00:00"/>
    <d v="1899-12-30T00:00:41"/>
    <d v="1899-12-30T00:00:00"/>
    <d v="1899-12-30T00:00:00"/>
    <d v="1899-12-30T00:17:39"/>
    <d v="1899-12-30T08:23:58"/>
  </r>
  <r>
    <x v="98"/>
    <n v="5"/>
    <x v="6"/>
    <n v="42"/>
    <n v="26"/>
    <n v="68"/>
    <d v="1899-12-30T22:36:12"/>
    <d v="1899-12-30T04:55:47"/>
    <d v="1899-12-30T00:10:22"/>
    <d v="1899-12-30T00:06:46"/>
    <d v="1899-12-30T00:00:00"/>
    <d v="1899-12-30T00:00:00"/>
    <d v="1899-12-30T00:00:00"/>
    <d v="1899-12-30T17:23:17"/>
    <d v="1899-12-30T00:00:00"/>
    <d v="1899-12-30T00:06:35"/>
    <n v="0"/>
    <d v="1899-12-30T00:06:18"/>
    <m/>
    <m/>
    <m/>
    <m/>
    <m/>
    <d v="1899-12-31T17:56:07"/>
    <n v="8.4"/>
    <n v="5.2"/>
    <d v="1899-12-30T04:31:14"/>
    <d v="1899-12-30T00:59:09"/>
    <d v="1899-12-30T00:02:04"/>
    <d v="1899-12-30T00:01:21"/>
    <d v="1899-12-30T00:00:00"/>
    <d v="1899-12-30T00:00:00"/>
    <d v="1899-12-30T00:00:00"/>
    <d v="1899-12-30T03:28:39"/>
    <d v="1899-12-30T00:00:00"/>
    <d v="1899-12-30T00:01:19"/>
    <d v="1899-12-30T08:23:13"/>
  </r>
  <r>
    <x v="98"/>
    <n v="0"/>
    <x v="7"/>
    <n v="0"/>
    <n v="0"/>
    <n v="0"/>
    <d v="1899-12-30T00:00:00"/>
    <d v="1899-12-30T00:00:00"/>
    <d v="1899-12-30T00:00:00"/>
    <d v="1899-12-30T00:00:00"/>
    <d v="1899-12-30T00:00:00"/>
    <d v="1899-12-30T00:00:00"/>
    <d v="1899-12-30T00:00:00"/>
    <d v="1899-12-30T00:00:00"/>
    <d v="1899-12-30T00:00:00"/>
    <d v="1899-12-30T00:00:00"/>
    <n v="0"/>
    <e v="#DIV/0!"/>
    <m/>
    <m/>
    <m/>
    <m/>
    <m/>
    <d v="1899-12-30T00:00:00"/>
    <e v="#DIV/0!"/>
    <e v="#DIV/0!"/>
    <e v="#DIV/0!"/>
    <e v="#DIV/0!"/>
    <e v="#DIV/0!"/>
    <e v="#DIV/0!"/>
    <e v="#DIV/0!"/>
    <e v="#DIV/0!"/>
    <e v="#DIV/0!"/>
    <e v="#DIV/0!"/>
    <e v="#DIV/0!"/>
    <e v="#DIV/0!"/>
    <e v="#DIV/0!"/>
  </r>
  <r>
    <x v="98"/>
    <n v="5"/>
    <x v="8"/>
    <n v="145"/>
    <n v="4"/>
    <n v="149"/>
    <d v="1899-12-30T07:41:05"/>
    <d v="1899-12-30T05:02:24"/>
    <d v="1899-12-30T00:19:09"/>
    <d v="1899-12-30T02:09:53"/>
    <d v="1899-12-30T00:00:00"/>
    <d v="1899-12-30T00:09:39"/>
    <d v="1899-12-30T00:00:00"/>
    <d v="1899-12-30T00:00:00"/>
    <d v="1899-12-30T00:00:00"/>
    <d v="1899-12-30T00:24:37"/>
    <n v="0"/>
    <d v="1899-12-30T00:07:12"/>
    <m/>
    <m/>
    <m/>
    <m/>
    <m/>
    <d v="1899-12-31T17:40:42"/>
    <n v="29"/>
    <n v="0.8"/>
    <d v="1899-12-30T01:32:13"/>
    <d v="1899-12-30T01:00:29"/>
    <d v="1899-12-30T00:03:50"/>
    <d v="1899-12-30T00:25:59"/>
    <d v="1899-12-30T00:00:00"/>
    <d v="1899-12-30T00:01:56"/>
    <d v="1899-12-30T00:00:00"/>
    <d v="1899-12-30T00:00:00"/>
    <d v="1899-12-30T00:00:00"/>
    <d v="1899-12-30T00:04:55"/>
    <d v="1899-12-30T08:20:08"/>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3">
  <r>
    <s v="INC0576300"/>
    <x v="0"/>
    <x v="0"/>
    <n v="4"/>
    <s v="INC0576300 - 8/12/2025 - Light Dadson"/>
  </r>
  <r>
    <s v="INC0575255"/>
    <x v="1"/>
    <x v="1"/>
    <n v="5"/>
    <s v="INC0575255 - 10/12/2025 - Raegan Munro"/>
  </r>
  <r>
    <s v="INC0576302"/>
    <x v="0"/>
    <x v="0"/>
    <n v="5"/>
    <s v="INC0576302 - 8/12/2025 - Light Dadson"/>
  </r>
  <r>
    <s v="INC0577640"/>
    <x v="2"/>
    <x v="1"/>
    <n v="6"/>
    <s v="INC0577640 - 12/12/2025 - Raegan Munro"/>
  </r>
  <r>
    <s v="INC0577637"/>
    <x v="2"/>
    <x v="2"/>
    <n v="6"/>
    <s v="INC0577637 - 12/12/2025 - Liam Bryan"/>
  </r>
  <r>
    <s v="INC0577636"/>
    <x v="2"/>
    <x v="1"/>
    <n v="6"/>
    <s v="INC0577636 - 12/12/2025 - Raegan Munro"/>
  </r>
  <r>
    <s v="INC0577523"/>
    <x v="2"/>
    <x v="1"/>
    <n v="6"/>
    <s v="INC0577523 - 12/12/2025 - Raegan Munro"/>
  </r>
  <r>
    <s v="INC0577375"/>
    <x v="2"/>
    <x v="1"/>
    <n v="6"/>
    <s v="INC0577375 - 12/12/2025 - Raegan Munro"/>
  </r>
  <r>
    <s v="INC0577340"/>
    <x v="2"/>
    <x v="1"/>
    <n v="6"/>
    <s v="INC0577340 - 12/12/2025 - Raegan Munro"/>
  </r>
  <r>
    <s v="INC0577336"/>
    <x v="3"/>
    <x v="2"/>
    <n v="6"/>
    <s v="INC0577336 - 11/12/2025 - Liam Bryan"/>
  </r>
  <r>
    <s v="INC0577204"/>
    <x v="2"/>
    <x v="1"/>
    <n v="6"/>
    <s v="INC0577204 - 12/12/2025 - Raegan Munro"/>
  </r>
  <r>
    <s v="INC0577008"/>
    <x v="1"/>
    <x v="1"/>
    <n v="6"/>
    <s v="INC0577008 - 10/12/2025 - Raegan Munro"/>
  </r>
  <r>
    <s v="INC0577000"/>
    <x v="1"/>
    <x v="2"/>
    <n v="6"/>
    <s v="INC0577000 - 10/12/2025 - Liam Bryan"/>
  </r>
  <r>
    <s v="INC0576987"/>
    <x v="1"/>
    <x v="1"/>
    <n v="6"/>
    <s v="INC0576987 - 10/12/2025 - Raegan Munro"/>
  </r>
  <r>
    <s v="INC0576982"/>
    <x v="1"/>
    <x v="1"/>
    <n v="6"/>
    <s v="INC0576982 - 10/12/2025 - Raegan Munro"/>
  </r>
  <r>
    <s v="INC0576981"/>
    <x v="1"/>
    <x v="1"/>
    <n v="6"/>
    <s v="INC0576981 - 10/12/2025 - Raegan Munro"/>
  </r>
  <r>
    <s v="INC0576980"/>
    <x v="1"/>
    <x v="1"/>
    <n v="6"/>
    <s v="INC0576980 - 10/12/2025 - Raegan Munro"/>
  </r>
  <r>
    <s v="INC0576979"/>
    <x v="1"/>
    <x v="1"/>
    <n v="6"/>
    <s v="INC0576979 - 10/12/2025 - Raegan Munro"/>
  </r>
  <r>
    <s v="INC0576911"/>
    <x v="2"/>
    <x v="1"/>
    <n v="6"/>
    <s v="INC0576911 - 12/12/2025 - Raegan Munro"/>
  </r>
  <r>
    <s v="INC0576911"/>
    <x v="3"/>
    <x v="1"/>
    <n v="6"/>
    <s v="INC0576911 - 11/12/2025 - Raegan Munro"/>
  </r>
  <r>
    <s v="INC0576823"/>
    <x v="1"/>
    <x v="2"/>
    <n v="6"/>
    <s v="INC0576823 - 10/12/2025 - Liam Bryan"/>
  </r>
  <r>
    <s v="INC0576750"/>
    <x v="1"/>
    <x v="1"/>
    <n v="6"/>
    <s v="INC0576750 - 10/12/2025 - Raegan Munro"/>
  </r>
  <r>
    <s v="INC0576703"/>
    <x v="1"/>
    <x v="1"/>
    <n v="6"/>
    <s v="INC0576703 - 10/12/2025 - Raegan Munro"/>
  </r>
  <r>
    <s v="INC0576692"/>
    <x v="2"/>
    <x v="1"/>
    <n v="6"/>
    <s v="INC0576692 - 12/12/2025 - Raegan Munro"/>
  </r>
  <r>
    <s v="INC0576692"/>
    <x v="3"/>
    <x v="1"/>
    <n v="6"/>
    <s v="INC0576692 - 11/12/2025 - Raegan Munro"/>
  </r>
  <r>
    <s v="INC0576662"/>
    <x v="1"/>
    <x v="1"/>
    <n v="6"/>
    <s v="INC0576662 - 10/12/2025 - Raegan Munro"/>
  </r>
  <r>
    <s v="INC0576650"/>
    <x v="3"/>
    <x v="1"/>
    <n v="6"/>
    <s v="INC0576650 - 11/12/2025 - Raegan Munro"/>
  </r>
  <r>
    <s v="INC0576634"/>
    <x v="3"/>
    <x v="1"/>
    <n v="6"/>
    <s v="INC0576634 - 11/12/2025 - Raegan Munro"/>
  </r>
  <r>
    <s v="INC0576547"/>
    <x v="1"/>
    <x v="1"/>
    <n v="6"/>
    <s v="INC0576547 - 10/12/2025 - Raegan Munro"/>
  </r>
  <r>
    <s v="INC0576547"/>
    <x v="4"/>
    <x v="1"/>
    <n v="6"/>
    <s v="INC0576547 - 9/12/2025 - Raegan Munro"/>
  </r>
  <r>
    <s v="INC0576421"/>
    <x v="4"/>
    <x v="1"/>
    <n v="6"/>
    <s v="INC0576421 - 9/12/2025 - Raegan Munro"/>
  </r>
  <r>
    <s v="INC0576381"/>
    <x v="4"/>
    <x v="1"/>
    <n v="6"/>
    <s v="INC0576381 - 9/12/2025 - Raegan Munro"/>
  </r>
  <r>
    <s v="INC0576311"/>
    <x v="0"/>
    <x v="3"/>
    <n v="6"/>
    <s v="INC0576311 - 8/12/2025 - Cameron Horn"/>
  </r>
  <r>
    <s v="INC0576307"/>
    <x v="0"/>
    <x v="0"/>
    <n v="6"/>
    <s v="INC0576307 - 8/12/2025 - Light Dadson"/>
  </r>
  <r>
    <s v="INC0576298"/>
    <x v="4"/>
    <x v="1"/>
    <n v="6"/>
    <s v="INC0576298 - 9/12/2025 - Raegan Munro"/>
  </r>
  <r>
    <s v="INC0576298"/>
    <x v="0"/>
    <x v="1"/>
    <n v="6"/>
    <s v="INC0576298 - 8/12/2025 - Raegan Munro"/>
  </r>
  <r>
    <s v="INC0576291"/>
    <x v="0"/>
    <x v="1"/>
    <n v="6"/>
    <s v="INC0576291 - 8/12/2025 - Raegan Munro"/>
  </r>
  <r>
    <s v="INC0576284"/>
    <x v="0"/>
    <x v="3"/>
    <n v="6"/>
    <s v="INC0576284 - 8/12/2025 - Cameron Horn"/>
  </r>
  <r>
    <s v="INC0576262"/>
    <x v="2"/>
    <x v="1"/>
    <n v="6"/>
    <s v="INC0576262 - 12/12/2025 - Raegan Munro"/>
  </r>
  <r>
    <s v="INC0576262"/>
    <x v="4"/>
    <x v="1"/>
    <n v="6"/>
    <s v="INC0576262 - 9/12/2025 - Raegan Munro"/>
  </r>
  <r>
    <s v="INC0576256"/>
    <x v="0"/>
    <x v="3"/>
    <n v="6"/>
    <s v="INC0576256 - 8/12/2025 - Cameron Horn"/>
  </r>
  <r>
    <s v="INC0576198"/>
    <x v="2"/>
    <x v="1"/>
    <n v="6"/>
    <s v="INC0576198 - 12/12/2025 - Raegan Munro"/>
  </r>
  <r>
    <s v="INC0576198"/>
    <x v="1"/>
    <x v="1"/>
    <n v="6"/>
    <s v="INC0576198 - 10/12/2025 - Raegan Munro"/>
  </r>
  <r>
    <s v="INC0576198"/>
    <x v="4"/>
    <x v="1"/>
    <n v="6"/>
    <s v="INC0576198 - 9/12/2025 - Raegan Munro"/>
  </r>
  <r>
    <s v="INC0576087"/>
    <x v="1"/>
    <x v="1"/>
    <n v="6"/>
    <s v="INC0576087 - 10/12/2025 - Raegan Munro"/>
  </r>
  <r>
    <s v="INC0576087"/>
    <x v="4"/>
    <x v="1"/>
    <n v="6"/>
    <s v="INC0576087 - 9/12/2025 - Raegan Munro"/>
  </r>
  <r>
    <s v="INC0576085"/>
    <x v="2"/>
    <x v="1"/>
    <n v="6"/>
    <s v="INC0576085 - 12/12/2025 - Raegan Munro"/>
  </r>
  <r>
    <s v="INC0576085"/>
    <x v="4"/>
    <x v="1"/>
    <n v="6"/>
    <s v="INC0576085 - 9/12/2025 - Raegan Munro"/>
  </r>
  <r>
    <s v="INC0576085"/>
    <x v="0"/>
    <x v="1"/>
    <n v="6"/>
    <s v="INC0576085 - 8/12/2025 - Raegan Munro"/>
  </r>
  <r>
    <s v="INC0576075"/>
    <x v="4"/>
    <x v="1"/>
    <n v="6"/>
    <s v="INC0576075 - 9/12/2025 - Raegan Munro"/>
  </r>
  <r>
    <s v="INC0576001"/>
    <x v="4"/>
    <x v="1"/>
    <n v="6"/>
    <s v="INC0576001 - 9/12/2025 - Raegan Munro"/>
  </r>
  <r>
    <s v="INC0576001"/>
    <x v="0"/>
    <x v="1"/>
    <n v="6"/>
    <s v="INC0576001 - 8/12/2025 - Raegan Munro"/>
  </r>
  <r>
    <s v="INC0575983"/>
    <x v="0"/>
    <x v="3"/>
    <n v="6"/>
    <s v="INC0575983 - 8/12/2025 - Cameron Horn"/>
  </r>
  <r>
    <s v="INC0575787"/>
    <x v="4"/>
    <x v="1"/>
    <n v="6"/>
    <s v="INC0575787 - 9/12/2025 - Raegan Munro"/>
  </r>
  <r>
    <s v="INC0575714"/>
    <x v="0"/>
    <x v="1"/>
    <n v="6"/>
    <s v="INC0575714 - 8/12/2025 - Raegan Munro"/>
  </r>
  <r>
    <s v="INC0575706"/>
    <x v="0"/>
    <x v="1"/>
    <n v="6"/>
    <s v="INC0575706 - 8/12/2025 - Raegan Munro"/>
  </r>
  <r>
    <s v="INC0575686"/>
    <x v="0"/>
    <x v="1"/>
    <n v="6"/>
    <s v="INC0575686 - 8/12/2025 - Raegan Munro"/>
  </r>
  <r>
    <s v="INC0575672"/>
    <x v="1"/>
    <x v="1"/>
    <n v="6"/>
    <s v="INC0575672 - 10/12/2025 - Raegan Munro"/>
  </r>
  <r>
    <s v="INC0575551"/>
    <x v="4"/>
    <x v="1"/>
    <n v="6"/>
    <s v="INC0575551 - 9/12/2025 - Raegan Munro"/>
  </r>
  <r>
    <s v="INC0574809"/>
    <x v="1"/>
    <x v="1"/>
    <n v="6"/>
    <s v="INC0574809 - 10/12/2025 - Raegan Munro"/>
  </r>
  <r>
    <s v="RITM0271356"/>
    <x v="2"/>
    <x v="1"/>
    <n v="6"/>
    <s v="RITM0271356 - 12/12/2025 - Raegan Munro"/>
  </r>
  <r>
    <s v="RITM0269128"/>
    <x v="2"/>
    <x v="1"/>
    <n v="6"/>
    <s v="RITM0269128 - 12/12/2025 - Raegan Munro"/>
  </r>
  <r>
    <s v="RITM0269129"/>
    <x v="2"/>
    <x v="1"/>
    <n v="6"/>
    <s v="RITM0269129 - 12/12/2025 - Raegan Munro"/>
  </r>
  <r>
    <s v="RITM0271099"/>
    <x v="2"/>
    <x v="1"/>
    <n v="6"/>
    <s v="RITM0271099 - 12/12/2025 - Raegan Munro"/>
  </r>
  <r>
    <s v="RITM0271018"/>
    <x v="3"/>
    <x v="1"/>
    <n v="6"/>
    <s v="RITM0271018 - 11/12/2025 - Raegan Munro"/>
  </r>
  <r>
    <s v="RITM0270973"/>
    <x v="3"/>
    <x v="1"/>
    <n v="6"/>
    <s v="RITM0270973 - 11/12/2025 - Raegan Munro"/>
  </r>
  <r>
    <s v="RITM0270960"/>
    <x v="2"/>
    <x v="1"/>
    <n v="6"/>
    <s v="RITM0270960 - 12/12/2025 - Raegan Munro"/>
  </r>
  <r>
    <s v="RITM0270960"/>
    <x v="3"/>
    <x v="1"/>
    <n v="6"/>
    <s v="RITM0270960 - 11/12/2025 - Raegan Munro"/>
  </r>
  <r>
    <s v="RITM0270893"/>
    <x v="1"/>
    <x v="1"/>
    <n v="6"/>
    <s v="RITM0270893 - 10/12/2025 - Raegan Munro"/>
  </r>
  <r>
    <s v="RITM0270827"/>
    <x v="1"/>
    <x v="1"/>
    <n v="6"/>
    <s v="RITM0270827 - 10/12/2025 - Raegan Munro"/>
  </r>
  <r>
    <s v="RITM0270778"/>
    <x v="3"/>
    <x v="1"/>
    <n v="6"/>
    <s v="RITM0270778 - 11/12/2025 - Raegan Munro"/>
  </r>
  <r>
    <s v="RITM0270762"/>
    <x v="1"/>
    <x v="1"/>
    <n v="6"/>
    <s v="RITM0270762 - 10/12/2025 - Raegan Munro"/>
  </r>
  <r>
    <s v="RITM0270721"/>
    <x v="0"/>
    <x v="1"/>
    <n v="6"/>
    <s v="RITM0270721 - 8/12/2025 - Raegan Munro"/>
  </r>
  <r>
    <s v="RITM0270678"/>
    <x v="2"/>
    <x v="1"/>
    <n v="6"/>
    <s v="RITM0270678 - 12/12/2025 - Raegan Munro"/>
  </r>
  <r>
    <s v="RITM0270599"/>
    <x v="1"/>
    <x v="1"/>
    <n v="6"/>
    <s v="RITM0270599 - 10/12/2025 - Raegan Munro"/>
  </r>
  <r>
    <s v="RITM0270569"/>
    <x v="0"/>
    <x v="1"/>
    <n v="6"/>
    <s v="RITM0270569 - 8/12/2025 - Raegan Munro"/>
  </r>
  <r>
    <s v="RITM0270520"/>
    <x v="1"/>
    <x v="1"/>
    <n v="6"/>
    <s v="RITM0270520 - 10/12/2025 - Raegan Munro"/>
  </r>
  <r>
    <s v="RITM0270386"/>
    <x v="3"/>
    <x v="1"/>
    <n v="6"/>
    <s v="RITM0270386 - 11/12/2025 - Raegan Munro"/>
  </r>
  <r>
    <s v="RITM0270058"/>
    <x v="1"/>
    <x v="1"/>
    <n v="6"/>
    <s v="RITM0270058 - 10/12/2025 - Raegan Munro"/>
  </r>
  <r>
    <s v="RITM0269876"/>
    <x v="3"/>
    <x v="1"/>
    <n v="6"/>
    <s v="RITM0269876 - 11/12/2025 - Raegan Munro"/>
  </r>
  <r>
    <s v="RITM0269641"/>
    <x v="3"/>
    <x v="1"/>
    <n v="6"/>
    <s v="RITM0269641 - 11/12/2025 - Raegan Munro"/>
  </r>
  <r>
    <s v="RITM0269615"/>
    <x v="0"/>
    <x v="1"/>
    <n v="6"/>
    <s v="RITM0269615 - 8/12/2025 - Raegan Munro"/>
  </r>
  <r>
    <s v="RITM0269495"/>
    <x v="0"/>
    <x v="1"/>
    <n v="6"/>
    <s v="RITM0269495 - 8/12/2025 - Raegan Munro"/>
  </r>
  <r>
    <s v="RITM0269338"/>
    <x v="3"/>
    <x v="1"/>
    <n v="6"/>
    <s v="RITM0269338 - 11/12/2025 - Raegan Munro"/>
  </r>
  <r>
    <s v="INC0576654"/>
    <x v="4"/>
    <x v="1"/>
    <n v="6"/>
    <s v="INC0576654 - 9/12/2025 - Raegan Munro"/>
  </r>
  <r>
    <s v="INC0576657"/>
    <x v="4"/>
    <x v="1"/>
    <n v="6"/>
    <s v="INC0576657 - 9/12/2025 - Raegan Munro"/>
  </r>
  <r>
    <s v="INC0576661"/>
    <x v="4"/>
    <x v="1"/>
    <n v="6"/>
    <s v="INC0576661 - 9/12/2025 - Raegan Munro"/>
  </r>
  <r>
    <s v="INC0576660"/>
    <x v="4"/>
    <x v="1"/>
    <n v="6"/>
    <s v="INC0576660 - 9/12/2025 - Raegan Munro"/>
  </r>
  <r>
    <s v="INC0577344"/>
    <x v="3"/>
    <x v="1"/>
    <n v="6"/>
    <s v="INC0577344 - 11/12/2025 - Raegan Munro"/>
  </r>
  <r>
    <s v="INC0577341"/>
    <x v="3"/>
    <x v="1"/>
    <n v="6"/>
    <s v="INC0577341 - 11/12/2025 - Raegan Munro"/>
  </r>
  <r>
    <s v="INC0577337"/>
    <x v="3"/>
    <x v="1"/>
    <n v="6"/>
    <s v="INC0577337 - 11/12/2025 - Raegan Munro"/>
  </r>
  <r>
    <s v="INC0577338"/>
    <x v="3"/>
    <x v="2"/>
    <n v="6"/>
    <s v="INC0577338 - 11/12/2025 - Liam Bryan"/>
  </r>
  <r>
    <s v="INC0577335"/>
    <x v="3"/>
    <x v="1"/>
    <n v="6"/>
    <s v="INC0577335 - 11/12/2025 - Raegan Munro"/>
  </r>
  <r>
    <s v="INC0577332"/>
    <x v="3"/>
    <x v="1"/>
    <n v="6"/>
    <s v="INC0577332 - 11/12/2025 - Raegan Munro"/>
  </r>
  <r>
    <s v="INC0577009"/>
    <x v="1"/>
    <x v="2"/>
    <n v="6"/>
    <s v="INC0577009 - 10/12/2025 - Liam Bryan"/>
  </r>
  <r>
    <s v="INC0577010"/>
    <x v="1"/>
    <x v="1"/>
    <n v="6"/>
    <s v="INC0577010 - 10/12/2025 - Raegan Munro"/>
  </r>
  <r>
    <s v="RITM0271062"/>
    <x v="1"/>
    <x v="2"/>
    <n v="6"/>
    <s v="RITM0271062 - 10/12/2025 - Liam Bryan"/>
  </r>
  <r>
    <s v="INC0577002"/>
    <x v="1"/>
    <x v="1"/>
    <n v="6"/>
    <s v="INC0577002 - 10/12/2025 - Raegan Munro"/>
  </r>
  <r>
    <s v="RITM0270911"/>
    <x v="4"/>
    <x v="2"/>
    <n v="6"/>
    <s v="RITM0270911 - 9/12/2025 - Liam Bryan"/>
  </r>
  <r>
    <s v="INC0577646"/>
    <x v="2"/>
    <x v="1"/>
    <n v="7"/>
    <s v="INC0577646 - 12/12/2025 - Raegan Munro"/>
  </r>
  <r>
    <s v="INC0577645"/>
    <x v="2"/>
    <x v="2"/>
    <n v="7"/>
    <s v="INC0577645 - 12/12/2025 - Liam Bryan"/>
  </r>
  <r>
    <s v="INC0577642"/>
    <x v="2"/>
    <x v="3"/>
    <n v="7"/>
    <s v="INC0577642 - 12/12/2025 - Cameron Horn"/>
  </r>
  <r>
    <s v="INC0577641"/>
    <x v="2"/>
    <x v="1"/>
    <n v="7"/>
    <s v="INC0577641 - 12/12/2025 - Raegan Munro"/>
  </r>
  <r>
    <s v="INC0577640"/>
    <x v="2"/>
    <x v="2"/>
    <n v="7"/>
    <s v="INC0577640 - 12/12/2025 - Liam Bryan"/>
  </r>
  <r>
    <s v="INC0577637"/>
    <x v="2"/>
    <x v="4"/>
    <n v="7"/>
    <s v="INC0577637 - 12/12/2025 - Ruey Lim"/>
  </r>
  <r>
    <s v="INC0577627"/>
    <x v="2"/>
    <x v="5"/>
    <n v="7"/>
    <s v="INC0577627 - 12/12/2025 - Pruthvish Patel"/>
  </r>
  <r>
    <s v="INC0577510"/>
    <x v="2"/>
    <x v="1"/>
    <n v="7"/>
    <s v="INC0577510 - 12/12/2025 - Raegan Munro"/>
  </r>
  <r>
    <s v="INC0577509"/>
    <x v="2"/>
    <x v="1"/>
    <n v="7"/>
    <s v="INC0577509 - 12/12/2025 - Raegan Munro"/>
  </r>
  <r>
    <s v="INC0577490"/>
    <x v="2"/>
    <x v="1"/>
    <n v="7"/>
    <s v="INC0577490 - 12/12/2025 - Raegan Munro"/>
  </r>
  <r>
    <s v="INC0577475"/>
    <x v="2"/>
    <x v="1"/>
    <n v="7"/>
    <s v="INC0577475 - 12/12/2025 - Raegan Munro"/>
  </r>
  <r>
    <s v="INC0577368"/>
    <x v="3"/>
    <x v="6"/>
    <n v="7"/>
    <s v="INC0577368 - 11/12/2025 - Fred Shea"/>
  </r>
  <r>
    <s v="INC0577366"/>
    <x v="3"/>
    <x v="1"/>
    <n v="7"/>
    <s v="INC0577366 - 11/12/2025 - Raegan Munro"/>
  </r>
  <r>
    <s v="INC0577353"/>
    <x v="3"/>
    <x v="2"/>
    <n v="7"/>
    <s v="INC0577353 - 11/12/2025 - Liam Bryan"/>
  </r>
  <r>
    <s v="INC0577340"/>
    <x v="2"/>
    <x v="5"/>
    <n v="7"/>
    <s v="INC0577340 - 12/12/2025 - Pruthvish Patel"/>
  </r>
  <r>
    <s v="INC0577340"/>
    <x v="3"/>
    <x v="2"/>
    <n v="7"/>
    <s v="INC0577340 - 11/12/2025 - Liam Bryan"/>
  </r>
  <r>
    <s v="INC0577281"/>
    <x v="3"/>
    <x v="3"/>
    <n v="7"/>
    <s v="INC0577281 - 11/12/2025 - Cameron Horn"/>
  </r>
  <r>
    <s v="INC0577172"/>
    <x v="3"/>
    <x v="3"/>
    <n v="7"/>
    <s v="INC0577172 - 11/12/2025 - Cameron Horn"/>
  </r>
  <r>
    <s v="INC0577045"/>
    <x v="3"/>
    <x v="1"/>
    <n v="7"/>
    <s v="INC0577045 - 11/12/2025 - Raegan Munro"/>
  </r>
  <r>
    <s v="INC0577036"/>
    <x v="3"/>
    <x v="1"/>
    <n v="7"/>
    <s v="INC0577036 - 11/12/2025 - Raegan Munro"/>
  </r>
  <r>
    <s v="INC0577022"/>
    <x v="1"/>
    <x v="6"/>
    <n v="7"/>
    <s v="INC0577022 - 10/12/2025 - Fred Shea"/>
  </r>
  <r>
    <s v="INC0577021"/>
    <x v="3"/>
    <x v="3"/>
    <n v="7"/>
    <s v="INC0577021 - 11/12/2025 - Cameron Horn"/>
  </r>
  <r>
    <s v="INC0577021"/>
    <x v="1"/>
    <x v="1"/>
    <n v="7"/>
    <s v="INC0577021 - 10/12/2025 - Raegan Munro"/>
  </r>
  <r>
    <s v="INC0577017"/>
    <x v="1"/>
    <x v="2"/>
    <n v="7"/>
    <s v="INC0577017 - 10/12/2025 - Liam Bryan"/>
  </r>
  <r>
    <s v="INC0577016"/>
    <x v="1"/>
    <x v="1"/>
    <n v="7"/>
    <s v="INC0577016 - 10/12/2025 - Raegan Munro"/>
  </r>
  <r>
    <s v="INC0577012"/>
    <x v="1"/>
    <x v="1"/>
    <n v="7"/>
    <s v="INC0577012 - 10/12/2025 - Raegan Munro"/>
  </r>
  <r>
    <s v="INC0576967"/>
    <x v="1"/>
    <x v="4"/>
    <n v="7"/>
    <s v="INC0576967 - 10/12/2025 - Ruey Lim"/>
  </r>
  <r>
    <s v="INC0576927"/>
    <x v="3"/>
    <x v="3"/>
    <n v="7"/>
    <s v="INC0576927 - 11/12/2025 - Cameron Horn"/>
  </r>
  <r>
    <s v="INC0576927"/>
    <x v="3"/>
    <x v="1"/>
    <n v="7"/>
    <s v="INC0576927 - 11/12/2025 - Raegan Munro"/>
  </r>
  <r>
    <s v="INC0576901"/>
    <x v="3"/>
    <x v="2"/>
    <n v="7"/>
    <s v="INC0576901 - 11/12/2025 - Liam Bryan"/>
  </r>
  <r>
    <s v="INC0576703"/>
    <x v="3"/>
    <x v="1"/>
    <n v="7"/>
    <s v="INC0576703 - 11/12/2025 - Raegan Munro"/>
  </r>
  <r>
    <s v="INC0576702"/>
    <x v="3"/>
    <x v="3"/>
    <n v="7"/>
    <s v="INC0576702 - 11/12/2025 - Cameron Horn"/>
  </r>
  <r>
    <s v="INC0576679"/>
    <x v="4"/>
    <x v="1"/>
    <n v="7"/>
    <s v="INC0576679 - 9/12/2025 - Raegan Munro"/>
  </r>
  <r>
    <s v="INC0576677"/>
    <x v="4"/>
    <x v="4"/>
    <n v="7"/>
    <s v="INC0576677 - 9/12/2025 - Ruey Lim"/>
  </r>
  <r>
    <s v="INC0576664"/>
    <x v="4"/>
    <x v="3"/>
    <n v="7"/>
    <s v="INC0576664 - 9/12/2025 - Cameron Horn"/>
  </r>
  <r>
    <s v="INC0576662"/>
    <x v="4"/>
    <x v="1"/>
    <n v="7"/>
    <s v="INC0576662 - 9/12/2025 - Raegan Munro"/>
  </r>
  <r>
    <s v="INC0576547"/>
    <x v="3"/>
    <x v="1"/>
    <n v="7"/>
    <s v="INC0576547 - 11/12/2025 - Raegan Munro"/>
  </r>
  <r>
    <s v="INC0576538"/>
    <x v="3"/>
    <x v="3"/>
    <n v="7"/>
    <s v="INC0576538 - 11/12/2025 - Cameron Horn"/>
  </r>
  <r>
    <s v="INC0576375"/>
    <x v="4"/>
    <x v="2"/>
    <n v="7"/>
    <s v="INC0576375 - 9/12/2025 - Liam Bryan"/>
  </r>
  <r>
    <s v="INC0576318"/>
    <x v="0"/>
    <x v="3"/>
    <n v="7"/>
    <s v="INC0576318 - 8/12/2025 - Cameron Horn"/>
  </r>
  <r>
    <s v="INC0576307"/>
    <x v="0"/>
    <x v="4"/>
    <n v="7"/>
    <s v="INC0576307 - 8/12/2025 - Ruey Lim"/>
  </r>
  <r>
    <s v="INC0576266"/>
    <x v="0"/>
    <x v="1"/>
    <n v="7"/>
    <s v="INC0576266 - 8/12/2025 - Raegan Munro"/>
  </r>
  <r>
    <s v="INC0576201"/>
    <x v="4"/>
    <x v="1"/>
    <n v="7"/>
    <s v="INC0576201 - 9/12/2025 - Raegan Munro"/>
  </r>
  <r>
    <s v="INC0576093"/>
    <x v="0"/>
    <x v="1"/>
    <n v="7"/>
    <s v="INC0576093 - 8/12/2025 - Raegan Munro"/>
  </r>
  <r>
    <s v="INC0576087"/>
    <x v="3"/>
    <x v="1"/>
    <n v="7"/>
    <s v="INC0576087 - 11/12/2025 - Raegan Munro"/>
  </r>
  <r>
    <s v="INC0576085"/>
    <x v="3"/>
    <x v="1"/>
    <n v="7"/>
    <s v="INC0576085 - 11/12/2025 - Raegan Munro"/>
  </r>
  <r>
    <s v="INC0576075"/>
    <x v="0"/>
    <x v="1"/>
    <n v="7"/>
    <s v="INC0576075 - 8/12/2025 - Raegan Munro"/>
  </r>
  <r>
    <s v="INC0576073"/>
    <x v="3"/>
    <x v="3"/>
    <n v="7"/>
    <s v="INC0576073 - 11/12/2025 - Cameron Horn"/>
  </r>
  <r>
    <s v="INC0575995"/>
    <x v="2"/>
    <x v="1"/>
    <n v="7"/>
    <s v="INC0575995 - 12/12/2025 - Raegan Munro"/>
  </r>
  <r>
    <s v="INC0575950"/>
    <x v="3"/>
    <x v="3"/>
    <n v="7"/>
    <s v="INC0575950 - 11/12/2025 - Cameron Horn"/>
  </r>
  <r>
    <s v="INC0575551"/>
    <x v="4"/>
    <x v="4"/>
    <n v="7"/>
    <s v="INC0575551 - 9/12/2025 - Ruey Lim"/>
  </r>
  <r>
    <s v="INC0575510"/>
    <x v="4"/>
    <x v="5"/>
    <n v="7"/>
    <s v="INC0575510 - 9/12/2025 - Pruthvish Patel"/>
  </r>
  <r>
    <s v="INC0575467"/>
    <x v="3"/>
    <x v="3"/>
    <n v="7"/>
    <s v="INC0575467 - 11/12/2025 - Cameron Horn"/>
  </r>
  <r>
    <s v="INC0575389"/>
    <x v="1"/>
    <x v="5"/>
    <n v="7"/>
    <s v="INC0575389 - 10/12/2025 - Pruthvish Patel"/>
  </r>
  <r>
    <s v="INC0575274"/>
    <x v="1"/>
    <x v="5"/>
    <n v="7"/>
    <s v="INC0575274 - 10/12/2025 - Pruthvish Patel"/>
  </r>
  <r>
    <s v="INC0574961"/>
    <x v="0"/>
    <x v="4"/>
    <n v="7"/>
    <s v="INC0574961 - 8/12/2025 - Ruey Lim"/>
  </r>
  <r>
    <s v="INC0573765"/>
    <x v="3"/>
    <x v="3"/>
    <n v="7"/>
    <s v="INC0573765 - 11/12/2025 - Cameron Horn"/>
  </r>
  <r>
    <s v="INC0572743"/>
    <x v="4"/>
    <x v="3"/>
    <n v="7"/>
    <s v="INC0572743 - 9/12/2025 - Cameron Horn"/>
  </r>
  <r>
    <s v="INC0571348"/>
    <x v="3"/>
    <x v="3"/>
    <n v="7"/>
    <s v="INC0571348 - 11/12/2025 - Cameron Horn"/>
  </r>
  <r>
    <s v="RITM0271383"/>
    <x v="2"/>
    <x v="3"/>
    <n v="7"/>
    <s v="RITM0271383 - 12/12/2025 - Cameron Horn"/>
  </r>
  <r>
    <s v="RITM0271375"/>
    <x v="2"/>
    <x v="3"/>
    <n v="7"/>
    <s v="RITM0271375 - 12/12/2025 - Cameron Horn"/>
  </r>
  <r>
    <s v="RITM0271353"/>
    <x v="2"/>
    <x v="4"/>
    <n v="7"/>
    <s v="RITM0271353 - 12/12/2025 - Ruey Lim"/>
  </r>
  <r>
    <s v="RITM0271227"/>
    <x v="3"/>
    <x v="6"/>
    <n v="7"/>
    <s v="RITM0271227 - 11/12/2025 - Fred Shea"/>
  </r>
  <r>
    <s v="RITM0271221"/>
    <x v="2"/>
    <x v="3"/>
    <n v="7"/>
    <s v="RITM0271221 - 12/12/2025 - Cameron Horn"/>
  </r>
  <r>
    <s v="RITM0271130"/>
    <x v="3"/>
    <x v="1"/>
    <n v="7"/>
    <s v="RITM0271130 - 11/12/2025 - Raegan Munro"/>
  </r>
  <r>
    <s v="RITM0271098"/>
    <x v="3"/>
    <x v="1"/>
    <n v="7"/>
    <s v="RITM0271098 - 11/12/2025 - Raegan Munro"/>
  </r>
  <r>
    <s v="RITM0271099"/>
    <x v="3"/>
    <x v="1"/>
    <n v="7"/>
    <s v="RITM0271099 - 11/12/2025 - Raegan Munro"/>
  </r>
  <r>
    <s v="RITM0271021"/>
    <x v="3"/>
    <x v="3"/>
    <n v="7"/>
    <s v="RITM0271021 - 11/12/2025 - Cameron Horn"/>
  </r>
  <r>
    <s v="RITM0271020"/>
    <x v="3"/>
    <x v="4"/>
    <n v="7"/>
    <s v="RITM0271020 - 11/12/2025 - Ruey Lim"/>
  </r>
  <r>
    <s v="RITM0271018"/>
    <x v="2"/>
    <x v="1"/>
    <n v="7"/>
    <s v="RITM0271018 - 12/12/2025 - Raegan Munro"/>
  </r>
  <r>
    <s v="RITM0270893"/>
    <x v="3"/>
    <x v="1"/>
    <n v="7"/>
    <s v="RITM0270893 - 11/12/2025 - Raegan Munro"/>
  </r>
  <r>
    <s v="RITM0270857"/>
    <x v="3"/>
    <x v="1"/>
    <n v="7"/>
    <s v="RITM0270857 - 11/12/2025 - Raegan Munro"/>
  </r>
  <r>
    <s v="RITM0270192"/>
    <x v="1"/>
    <x v="4"/>
    <n v="7"/>
    <s v="RITM0270192 - 10/12/2025 - Ruey Lim"/>
  </r>
  <r>
    <s v="RITM0270769"/>
    <x v="4"/>
    <x v="4"/>
    <n v="7"/>
    <s v="RITM0270769 - 9/12/2025 - Ruey Lim"/>
  </r>
  <r>
    <s v="RITM0270762"/>
    <x v="3"/>
    <x v="4"/>
    <n v="7"/>
    <s v="RITM0270762 - 11/12/2025 - Ruey Lim"/>
  </r>
  <r>
    <s v="RITM0270760"/>
    <x v="3"/>
    <x v="1"/>
    <n v="7"/>
    <s v="RITM0270760 - 11/12/2025 - Raegan Munro"/>
  </r>
  <r>
    <s v="RITM0270735"/>
    <x v="3"/>
    <x v="1"/>
    <n v="7"/>
    <s v="RITM0270735 - 11/12/2025 - Raegan Munro"/>
  </r>
  <r>
    <s v="RITM0270732"/>
    <x v="0"/>
    <x v="4"/>
    <n v="7"/>
    <s v="RITM0270732 - 8/12/2025 - Ruey Lim"/>
  </r>
  <r>
    <s v="RITM0269881"/>
    <x v="0"/>
    <x v="1"/>
    <n v="7"/>
    <s v="RITM0269881 - 8/12/2025 - Raegan Munro"/>
  </r>
  <r>
    <s v="RITM0270687"/>
    <x v="3"/>
    <x v="3"/>
    <n v="7"/>
    <s v="RITM0270687 - 11/12/2025 - Cameron Horn"/>
  </r>
  <r>
    <s v="RITM0270599"/>
    <x v="3"/>
    <x v="4"/>
    <n v="7"/>
    <s v="RITM0270599 - 11/12/2025 - Ruey Lim"/>
  </r>
  <r>
    <s v="RITM0270569"/>
    <x v="3"/>
    <x v="1"/>
    <n v="7"/>
    <s v="RITM0270569 - 11/12/2025 - Raegan Munro"/>
  </r>
  <r>
    <s v="RITM0270497"/>
    <x v="0"/>
    <x v="1"/>
    <n v="7"/>
    <s v="RITM0270497 - 8/12/2025 - Raegan Munro"/>
  </r>
  <r>
    <s v="RITM0270484"/>
    <x v="3"/>
    <x v="1"/>
    <n v="7"/>
    <s v="RITM0270484 - 11/12/2025 - Raegan Munro"/>
  </r>
  <r>
    <s v="RITM0270386"/>
    <x v="0"/>
    <x v="1"/>
    <n v="7"/>
    <s v="RITM0270386 - 8/12/2025 - Raegan Munro"/>
  </r>
  <r>
    <s v="RITM0270228"/>
    <x v="4"/>
    <x v="4"/>
    <n v="7"/>
    <s v="RITM0270228 - 9/12/2025 - Ruey Lim"/>
  </r>
  <r>
    <s v="RITM0270087"/>
    <x v="3"/>
    <x v="3"/>
    <n v="7"/>
    <s v="RITM0270087 - 11/12/2025 - Cameron Horn"/>
  </r>
  <r>
    <s v="RITM0270058"/>
    <x v="3"/>
    <x v="1"/>
    <n v="7"/>
    <s v="RITM0270058 - 11/12/2025 - Raegan Munro"/>
  </r>
  <r>
    <s v="RITM0269814"/>
    <x v="4"/>
    <x v="4"/>
    <n v="7"/>
    <s v="RITM0269814 - 9/12/2025 - Ruey Lim"/>
  </r>
  <r>
    <s v="INC0576680"/>
    <x v="4"/>
    <x v="6"/>
    <n v="7"/>
    <s v="INC0576680 - 9/12/2025 - Fred Shea"/>
  </r>
  <r>
    <s v="INC0576684"/>
    <x v="4"/>
    <x v="6"/>
    <n v="7"/>
    <s v="INC0576684 - 9/12/2025 - Fred Shea"/>
  </r>
  <r>
    <s v="INC0576685"/>
    <x v="4"/>
    <x v="1"/>
    <n v="7"/>
    <s v="INC0576685 - 9/12/2025 - Raegan Munro"/>
  </r>
  <r>
    <s v="INC0576672"/>
    <x v="4"/>
    <x v="6"/>
    <n v="7"/>
    <s v="INC0576672 - 9/12/2025 - Fred Shea"/>
  </r>
  <r>
    <s v="INC0576344"/>
    <x v="0"/>
    <x v="6"/>
    <n v="7"/>
    <s v="INC0576344 - 8/12/2025 - Fred Shea"/>
  </r>
  <r>
    <s v="INC0576330"/>
    <x v="0"/>
    <x v="6"/>
    <n v="7"/>
    <s v="INC0576330 - 8/12/2025 - Fred Shea"/>
  </r>
  <r>
    <s v="INC0576351"/>
    <x v="0"/>
    <x v="1"/>
    <n v="7"/>
    <s v="INC0576351 - 8/12/2025 - Raegan Munro"/>
  </r>
  <r>
    <s v="INC0576326"/>
    <x v="0"/>
    <x v="1"/>
    <n v="7"/>
    <s v="INC0576326 - 8/12/2025 - Raegan Munro"/>
  </r>
  <r>
    <s v="INC0576333"/>
    <x v="0"/>
    <x v="6"/>
    <n v="7"/>
    <s v="INC0576333 - 8/12/2025 - Fred Shea"/>
  </r>
  <r>
    <s v="INC0577644"/>
    <x v="2"/>
    <x v="6"/>
    <n v="7"/>
    <s v="INC0577644 - 12/12/2025 - Fred Shea"/>
  </r>
  <r>
    <s v="INC0577014"/>
    <x v="1"/>
    <x v="6"/>
    <n v="7"/>
    <s v="INC0577014 - 10/12/2025 - Fred Shea"/>
  </r>
  <r>
    <s v="INC0577658"/>
    <x v="2"/>
    <x v="1"/>
    <n v="7"/>
    <s v="INC0577658 - 12/12/2025 - Raegan Munro"/>
  </r>
  <r>
    <s v="RITM0271389"/>
    <x v="2"/>
    <x v="3"/>
    <n v="7"/>
    <s v="RITM0271389 - 12/12/2025 - Cameron Horn"/>
  </r>
  <r>
    <s v="INC0576669"/>
    <x v="4"/>
    <x v="1"/>
    <n v="7"/>
    <s v="INC0576669 - 9/12/2025 - Raegan Munro"/>
  </r>
  <r>
    <s v="INC0576682"/>
    <x v="4"/>
    <x v="1"/>
    <n v="7"/>
    <s v="INC0576682 - 9/12/2025 - Raegan Munro"/>
  </r>
  <r>
    <s v="INC0577355"/>
    <x v="3"/>
    <x v="6"/>
    <n v="7"/>
    <s v="INC0577355 - 11/12/2025 - Fred Shea"/>
  </r>
  <r>
    <s v="INC0577359"/>
    <x v="3"/>
    <x v="6"/>
    <n v="7"/>
    <s v="INC0577359 - 11/12/2025 - Fred Shea"/>
  </r>
  <r>
    <s v="INC0577358"/>
    <x v="3"/>
    <x v="1"/>
    <n v="7"/>
    <s v="INC0577358 - 11/12/2025 - Raegan Munro"/>
  </r>
  <r>
    <s v="INC0577354"/>
    <x v="3"/>
    <x v="3"/>
    <n v="7"/>
    <s v="INC0577354 - 11/12/2025 - Cameron Horn"/>
  </r>
  <r>
    <s v="INC0577351"/>
    <x v="3"/>
    <x v="6"/>
    <n v="7"/>
    <s v="INC0577351 - 11/12/2025 - Fred Shea"/>
  </r>
  <r>
    <s v="INC0577024"/>
    <x v="1"/>
    <x v="2"/>
    <n v="7"/>
    <s v="INC0577024 - 10/12/2025 - Liam Bryan"/>
  </r>
  <r>
    <s v="INC0577031"/>
    <x v="1"/>
    <x v="2"/>
    <n v="7"/>
    <s v="INC0577031 - 10/12/2025 - Liam Bryan"/>
  </r>
  <r>
    <s v="INC0577028"/>
    <x v="1"/>
    <x v="2"/>
    <n v="7"/>
    <s v="INC0577028 - 10/12/2025 - Liam Bryan"/>
  </r>
  <r>
    <s v="INC0577027"/>
    <x v="1"/>
    <x v="1"/>
    <n v="7"/>
    <s v="INC0577027 - 10/12/2025 - Raegan Munro"/>
  </r>
  <r>
    <s v="INC0577018"/>
    <x v="1"/>
    <x v="1"/>
    <n v="7"/>
    <s v="INC0577018 - 10/12/2025 - Raegan Munro"/>
  </r>
  <r>
    <s v="INC0576335"/>
    <x v="0"/>
    <x v="3"/>
    <n v="7"/>
    <s v="INC0576335 - 8/12/2025 - Cameron Horn"/>
  </r>
  <r>
    <s v="RITM0270734"/>
    <x v="0"/>
    <x v="6"/>
    <n v="7"/>
    <s v="RITM0270734 - 8/12/2025 - Fred Shea"/>
  </r>
  <r>
    <s v="RITM0270733"/>
    <x v="0"/>
    <x v="3"/>
    <n v="7"/>
    <s v="RITM0270733 - 8/12/2025 - Cameron Horn"/>
  </r>
  <r>
    <s v="RITM0270729"/>
    <x v="0"/>
    <x v="3"/>
    <n v="7"/>
    <s v="RITM0270729 - 8/12/2025 - Cameron Horn"/>
  </r>
  <r>
    <s v="INC0577673"/>
    <x v="2"/>
    <x v="4"/>
    <n v="8"/>
    <s v="INC0577673 - 12/12/2025 - Ruey Lim"/>
  </r>
  <r>
    <s v="INC0577663"/>
    <x v="2"/>
    <x v="3"/>
    <n v="8"/>
    <s v="INC0577663 - 12/12/2025 - Cameron Horn"/>
  </r>
  <r>
    <s v="INC0577655"/>
    <x v="2"/>
    <x v="2"/>
    <n v="8"/>
    <s v="INC0577655 - 12/12/2025 - Liam Bryan"/>
  </r>
  <r>
    <s v="INC0577651"/>
    <x v="2"/>
    <x v="5"/>
    <n v="8"/>
    <s v="INC0577651 - 12/12/2025 - Pruthvish Patel"/>
  </r>
  <r>
    <s v="INC0577625"/>
    <x v="2"/>
    <x v="7"/>
    <n v="8"/>
    <s v="INC0577625 - 12/12/2025 - Gilbert Noble"/>
  </r>
  <r>
    <s v="INC0577375"/>
    <x v="3"/>
    <x v="1"/>
    <n v="8"/>
    <s v="INC0577375 - 11/12/2025 - Raegan Munro"/>
  </r>
  <r>
    <s v="INC0577364"/>
    <x v="3"/>
    <x v="2"/>
    <n v="8"/>
    <s v="INC0577364 - 11/12/2025 - Liam Bryan"/>
  </r>
  <r>
    <s v="INC0577283"/>
    <x v="3"/>
    <x v="8"/>
    <n v="8"/>
    <s v="INC0577283 - 11/12/2025 - Andy Phan"/>
  </r>
  <r>
    <s v="INC0577262"/>
    <x v="3"/>
    <x v="9"/>
    <n v="8"/>
    <s v="INC0577262 - 11/12/2025 - Zoe O'Brien"/>
  </r>
  <r>
    <s v="INC0577262"/>
    <x v="3"/>
    <x v="5"/>
    <n v="8"/>
    <s v="INC0577262 - 11/12/2025 - Pruthvish Patel"/>
  </r>
  <r>
    <s v="INC0577253"/>
    <x v="3"/>
    <x v="1"/>
    <n v="8"/>
    <s v="INC0577253 - 11/12/2025 - Raegan Munro"/>
  </r>
  <r>
    <s v="INC0577204"/>
    <x v="3"/>
    <x v="1"/>
    <n v="8"/>
    <s v="INC0577204 - 11/12/2025 - Raegan Munro"/>
  </r>
  <r>
    <s v="INC0577149"/>
    <x v="3"/>
    <x v="1"/>
    <n v="8"/>
    <s v="INC0577149 - 11/12/2025 - Raegan Munro"/>
  </r>
  <r>
    <s v="INC0577147"/>
    <x v="2"/>
    <x v="6"/>
    <n v="8"/>
    <s v="INC0577147 - 12/12/2025 - Fred Shea"/>
  </r>
  <r>
    <s v="INC0577146"/>
    <x v="3"/>
    <x v="1"/>
    <n v="8"/>
    <s v="INC0577146 - 11/12/2025 - Raegan Munro"/>
  </r>
  <r>
    <s v="INC0577066"/>
    <x v="2"/>
    <x v="1"/>
    <n v="8"/>
    <s v="INC0577066 - 12/12/2025 - Raegan Munro"/>
  </r>
  <r>
    <s v="INC0577066"/>
    <x v="3"/>
    <x v="1"/>
    <n v="8"/>
    <s v="INC0577066 - 11/12/2025 - Raegan Munro"/>
  </r>
  <r>
    <s v="INC0577050"/>
    <x v="1"/>
    <x v="4"/>
    <n v="8"/>
    <s v="INC0577050 - 10/12/2025 - Ruey Lim"/>
  </r>
  <r>
    <s v="INC0577048"/>
    <x v="1"/>
    <x v="2"/>
    <n v="8"/>
    <s v="INC0577048 - 10/12/2025 - Liam Bryan"/>
  </r>
  <r>
    <s v="INC0577043"/>
    <x v="1"/>
    <x v="1"/>
    <n v="8"/>
    <s v="INC0577043 - 10/12/2025 - Raegan Munro"/>
  </r>
  <r>
    <s v="INC0577036"/>
    <x v="1"/>
    <x v="1"/>
    <n v="8"/>
    <s v="INC0577036 - 10/12/2025 - Raegan Munro"/>
  </r>
  <r>
    <s v="INC0577026"/>
    <x v="1"/>
    <x v="1"/>
    <n v="8"/>
    <s v="INC0577026 - 10/12/2025 - Raegan Munro"/>
  </r>
  <r>
    <s v="INC0577024"/>
    <x v="1"/>
    <x v="9"/>
    <n v="8"/>
    <s v="INC0577024 - 10/12/2025 - Zoe O'Brien"/>
  </r>
  <r>
    <s v="INC0577021"/>
    <x v="1"/>
    <x v="6"/>
    <n v="8"/>
    <s v="INC0577021 - 10/12/2025 - Fred Shea"/>
  </r>
  <r>
    <s v="INC0576927"/>
    <x v="3"/>
    <x v="5"/>
    <n v="8"/>
    <s v="INC0576927 - 11/12/2025 - Pruthvish Patel"/>
  </r>
  <r>
    <s v="INC0576925"/>
    <x v="3"/>
    <x v="7"/>
    <n v="8"/>
    <s v="INC0576925 - 11/12/2025 - Gilbert Noble"/>
  </r>
  <r>
    <s v="INC0576750"/>
    <x v="3"/>
    <x v="1"/>
    <n v="8"/>
    <s v="INC0576750 - 11/12/2025 - Raegan Munro"/>
  </r>
  <r>
    <s v="INC0576703"/>
    <x v="4"/>
    <x v="1"/>
    <n v="8"/>
    <s v="INC0576703 - 9/12/2025 - Raegan Munro"/>
  </r>
  <r>
    <s v="INC0576695"/>
    <x v="4"/>
    <x v="1"/>
    <n v="8"/>
    <s v="INC0576695 - 9/12/2025 - Raegan Munro"/>
  </r>
  <r>
    <s v="INC0576665"/>
    <x v="3"/>
    <x v="1"/>
    <n v="8"/>
    <s v="INC0576665 - 11/12/2025 - Raegan Munro"/>
  </r>
  <r>
    <s v="INC0576661"/>
    <x v="4"/>
    <x v="7"/>
    <n v="8"/>
    <s v="INC0576661 - 9/12/2025 - Gilbert Noble"/>
  </r>
  <r>
    <s v="INC0576654"/>
    <x v="4"/>
    <x v="7"/>
    <n v="8"/>
    <s v="INC0576654 - 9/12/2025 - Gilbert Noble"/>
  </r>
  <r>
    <s v="INC0576590"/>
    <x v="3"/>
    <x v="8"/>
    <n v="8"/>
    <s v="INC0576590 - 11/12/2025 - Andy Phan"/>
  </r>
  <r>
    <s v="INC0576590"/>
    <x v="1"/>
    <x v="8"/>
    <n v="8"/>
    <s v="INC0576590 - 10/12/2025 - Andy Phan"/>
  </r>
  <r>
    <s v="INC0576590"/>
    <x v="4"/>
    <x v="8"/>
    <n v="8"/>
    <s v="INC0576590 - 9/12/2025 - Andy Phan"/>
  </r>
  <r>
    <s v="INC0576544"/>
    <x v="4"/>
    <x v="5"/>
    <n v="8"/>
    <s v="INC0576544 - 9/12/2025 - Pruthvish Patel"/>
  </r>
  <r>
    <s v="INC0576473"/>
    <x v="3"/>
    <x v="6"/>
    <n v="8"/>
    <s v="INC0576473 - 11/12/2025 - Fred Shea"/>
  </r>
  <r>
    <s v="INC0576473"/>
    <x v="1"/>
    <x v="1"/>
    <n v="8"/>
    <s v="INC0576473 - 10/12/2025 - Raegan Munro"/>
  </r>
  <r>
    <s v="INC0576421"/>
    <x v="4"/>
    <x v="4"/>
    <n v="8"/>
    <s v="INC0576421 - 9/12/2025 - Ruey Lim"/>
  </r>
  <r>
    <s v="INC0576381"/>
    <x v="4"/>
    <x v="4"/>
    <n v="8"/>
    <s v="INC0576381 - 9/12/2025 - Ruey Lim"/>
  </r>
  <r>
    <s v="INC0576381"/>
    <x v="0"/>
    <x v="1"/>
    <n v="8"/>
    <s v="INC0576381 - 8/12/2025 - Raegan Munro"/>
  </r>
  <r>
    <s v="INC0576370"/>
    <x v="0"/>
    <x v="3"/>
    <n v="8"/>
    <s v="INC0576370 - 8/12/2025 - Cameron Horn"/>
  </r>
  <r>
    <s v="INC0576366"/>
    <x v="0"/>
    <x v="3"/>
    <n v="8"/>
    <s v="INC0576366 - 8/12/2025 - Cameron Horn"/>
  </r>
  <r>
    <s v="INC0576363"/>
    <x v="0"/>
    <x v="4"/>
    <n v="8"/>
    <s v="INC0576363 - 8/12/2025 - Ruey Lim"/>
  </r>
  <r>
    <s v="INC0576363"/>
    <x v="0"/>
    <x v="6"/>
    <n v="8"/>
    <s v="INC0576363 - 8/12/2025 - Fred Shea"/>
  </r>
  <r>
    <s v="INC0576358"/>
    <x v="0"/>
    <x v="3"/>
    <n v="8"/>
    <s v="INC0576358 - 8/12/2025 - Cameron Horn"/>
  </r>
  <r>
    <s v="INC0576356"/>
    <x v="0"/>
    <x v="6"/>
    <n v="8"/>
    <s v="INC0576356 - 8/12/2025 - Fred Shea"/>
  </r>
  <r>
    <s v="INC0576353"/>
    <x v="0"/>
    <x v="3"/>
    <n v="8"/>
    <s v="INC0576353 - 8/12/2025 - Cameron Horn"/>
  </r>
  <r>
    <s v="INC0576344"/>
    <x v="0"/>
    <x v="1"/>
    <n v="8"/>
    <s v="INC0576344 - 8/12/2025 - Raegan Munro"/>
  </r>
  <r>
    <s v="INC0576338"/>
    <x v="0"/>
    <x v="1"/>
    <n v="8"/>
    <s v="INC0576338 - 8/12/2025 - Raegan Munro"/>
  </r>
  <r>
    <s v="INC0576298"/>
    <x v="3"/>
    <x v="1"/>
    <n v="8"/>
    <s v="INC0576298 - 11/12/2025 - Raegan Munro"/>
  </r>
  <r>
    <s v="INC0576266"/>
    <x v="0"/>
    <x v="6"/>
    <n v="8"/>
    <s v="INC0576266 - 8/12/2025 - Fred Shea"/>
  </r>
  <r>
    <s v="INC0576262"/>
    <x v="3"/>
    <x v="1"/>
    <n v="8"/>
    <s v="INC0576262 - 11/12/2025 - Raegan Munro"/>
  </r>
  <r>
    <s v="INC0576262"/>
    <x v="0"/>
    <x v="1"/>
    <n v="8"/>
    <s v="INC0576262 - 8/12/2025 - Raegan Munro"/>
  </r>
  <r>
    <s v="INC0576210"/>
    <x v="2"/>
    <x v="8"/>
    <n v="8"/>
    <s v="INC0576210 - 12/12/2025 - Andy Phan"/>
  </r>
  <r>
    <s v="INC0576210"/>
    <x v="3"/>
    <x v="8"/>
    <n v="8"/>
    <s v="INC0576210 - 11/12/2025 - Andy Phan"/>
  </r>
  <r>
    <s v="INC0576210"/>
    <x v="4"/>
    <x v="8"/>
    <n v="8"/>
    <s v="INC0576210 - 9/12/2025 - Andy Phan"/>
  </r>
  <r>
    <s v="INC0576206"/>
    <x v="3"/>
    <x v="1"/>
    <n v="8"/>
    <s v="INC0576206 - 11/12/2025 - Raegan Munro"/>
  </r>
  <r>
    <s v="INC0576198"/>
    <x v="3"/>
    <x v="6"/>
    <n v="8"/>
    <s v="INC0576198 - 11/12/2025 - Fred Shea"/>
  </r>
  <r>
    <s v="INC0576198"/>
    <x v="4"/>
    <x v="10"/>
    <n v="8"/>
    <s v="INC0576198 - 9/12/2025 - Clair Neate"/>
  </r>
  <r>
    <s v="INC0576179"/>
    <x v="1"/>
    <x v="8"/>
    <n v="8"/>
    <s v="INC0576179 - 10/12/2025 - Andy Phan"/>
  </r>
  <r>
    <s v="INC0576120"/>
    <x v="0"/>
    <x v="8"/>
    <n v="8"/>
    <s v="INC0576120 - 8/12/2025 - Andy Phan"/>
  </r>
  <r>
    <s v="INC0576022"/>
    <x v="2"/>
    <x v="8"/>
    <n v="8"/>
    <s v="INC0576022 - 12/12/2025 - Andy Phan"/>
  </r>
  <r>
    <s v="INC0576022"/>
    <x v="3"/>
    <x v="8"/>
    <n v="8"/>
    <s v="INC0576022 - 11/12/2025 - Andy Phan"/>
  </r>
  <r>
    <s v="INC0576022"/>
    <x v="4"/>
    <x v="8"/>
    <n v="8"/>
    <s v="INC0576022 - 9/12/2025 - Andy Phan"/>
  </r>
  <r>
    <s v="INC0575995"/>
    <x v="3"/>
    <x v="1"/>
    <n v="8"/>
    <s v="INC0575995 - 11/12/2025 - Raegan Munro"/>
  </r>
  <r>
    <s v="INC0575995"/>
    <x v="1"/>
    <x v="5"/>
    <n v="8"/>
    <s v="INC0575995 - 10/12/2025 - Pruthvish Patel"/>
  </r>
  <r>
    <s v="INC0575900"/>
    <x v="0"/>
    <x v="11"/>
    <n v="8"/>
    <s v="INC0575900 - 8/12/2025 - Ryan Bell"/>
  </r>
  <r>
    <s v="INC0575842"/>
    <x v="2"/>
    <x v="8"/>
    <n v="8"/>
    <s v="INC0575842 - 12/12/2025 - Andy Phan"/>
  </r>
  <r>
    <s v="INC0575842"/>
    <x v="3"/>
    <x v="8"/>
    <n v="8"/>
    <s v="INC0575842 - 11/12/2025 - Andy Phan"/>
  </r>
  <r>
    <s v="INC0575741"/>
    <x v="2"/>
    <x v="8"/>
    <n v="8"/>
    <s v="INC0575741 - 12/12/2025 - Andy Phan"/>
  </r>
  <r>
    <s v="INC0575706"/>
    <x v="0"/>
    <x v="4"/>
    <n v="8"/>
    <s v="INC0575706 - 8/12/2025 - Ruey Lim"/>
  </r>
  <r>
    <s v="INC0575672"/>
    <x v="3"/>
    <x v="6"/>
    <n v="8"/>
    <s v="INC0575672 - 11/12/2025 - Fred Shea"/>
  </r>
  <r>
    <s v="INC0575566"/>
    <x v="3"/>
    <x v="3"/>
    <n v="8"/>
    <s v="INC0575566 - 11/12/2025 - Cameron Horn"/>
  </r>
  <r>
    <s v="INC0575566"/>
    <x v="1"/>
    <x v="5"/>
    <n v="8"/>
    <s v="INC0575566 - 10/12/2025 - Pruthvish Patel"/>
  </r>
  <r>
    <s v="INC0575554"/>
    <x v="1"/>
    <x v="5"/>
    <n v="8"/>
    <s v="INC0575554 - 10/12/2025 - Pruthvish Patel"/>
  </r>
  <r>
    <s v="INC0575546"/>
    <x v="4"/>
    <x v="6"/>
    <n v="8"/>
    <s v="INC0575546 - 9/12/2025 - Fred Shea"/>
  </r>
  <r>
    <s v="INC0574809"/>
    <x v="3"/>
    <x v="6"/>
    <n v="8"/>
    <s v="INC0574809 - 11/12/2025 - Fred Shea"/>
  </r>
  <r>
    <s v="INC0574809"/>
    <x v="3"/>
    <x v="1"/>
    <n v="8"/>
    <s v="INC0574809 - 11/12/2025 - Raegan Munro"/>
  </r>
  <r>
    <s v="INC0574154"/>
    <x v="4"/>
    <x v="5"/>
    <n v="8"/>
    <s v="INC0574154 - 9/12/2025 - Pruthvish Patel"/>
  </r>
  <r>
    <s v="INC0571961"/>
    <x v="0"/>
    <x v="1"/>
    <n v="8"/>
    <s v="INC0571961 - 8/12/2025 - Raegan Munro"/>
  </r>
  <r>
    <s v="INC0565089"/>
    <x v="2"/>
    <x v="1"/>
    <n v="8"/>
    <s v="INC0565089 - 12/12/2025 - Raegan Munro"/>
  </r>
  <r>
    <s v="RITM0271391"/>
    <x v="2"/>
    <x v="4"/>
    <n v="8"/>
    <s v="RITM0271391 - 12/12/2025 - Ruey Lim"/>
  </r>
  <r>
    <s v="RITM0271368"/>
    <x v="2"/>
    <x v="8"/>
    <n v="8"/>
    <s v="RITM0271368 - 12/12/2025 - Andy Phan"/>
  </r>
  <r>
    <s v="RITM0271367"/>
    <x v="2"/>
    <x v="8"/>
    <n v="8"/>
    <s v="RITM0271367 - 12/12/2025 - Andy Phan"/>
  </r>
  <r>
    <s v="RITM0271365"/>
    <x v="2"/>
    <x v="8"/>
    <n v="8"/>
    <s v="RITM0271365 - 12/12/2025 - Andy Phan"/>
  </r>
  <r>
    <s v="RITM0271383"/>
    <x v="2"/>
    <x v="2"/>
    <n v="8"/>
    <s v="RITM0271383 - 12/12/2025 - Liam Bryan"/>
  </r>
  <r>
    <s v="RITM0271247"/>
    <x v="2"/>
    <x v="1"/>
    <n v="8"/>
    <s v="RITM0271247 - 12/12/2025 - Raegan Munro"/>
  </r>
  <r>
    <s v="RITM0270889"/>
    <x v="2"/>
    <x v="2"/>
    <n v="8"/>
    <s v="RITM0270889 - 12/12/2025 - Liam Bryan"/>
  </r>
  <r>
    <s v="RITM0271194"/>
    <x v="2"/>
    <x v="1"/>
    <n v="8"/>
    <s v="RITM0271194 - 12/12/2025 - Raegan Munro"/>
  </r>
  <r>
    <s v="RITM0271184"/>
    <x v="3"/>
    <x v="1"/>
    <n v="8"/>
    <s v="RITM0271184 - 11/12/2025 - Raegan Munro"/>
  </r>
  <r>
    <s v="RITM0271167"/>
    <x v="2"/>
    <x v="1"/>
    <n v="8"/>
    <s v="RITM0271167 - 12/12/2025 - Raegan Munro"/>
  </r>
  <r>
    <s v="RITM0271157"/>
    <x v="3"/>
    <x v="1"/>
    <n v="8"/>
    <s v="RITM0271157 - 11/12/2025 - Raegan Munro"/>
  </r>
  <r>
    <s v="RITM0271164"/>
    <x v="2"/>
    <x v="1"/>
    <n v="8"/>
    <s v="RITM0271164 - 12/12/2025 - Raegan Munro"/>
  </r>
  <r>
    <s v="RITM0271162"/>
    <x v="2"/>
    <x v="1"/>
    <n v="8"/>
    <s v="RITM0271162 - 12/12/2025 - Raegan Munro"/>
  </r>
  <r>
    <s v="RITM0271161"/>
    <x v="2"/>
    <x v="1"/>
    <n v="8"/>
    <s v="RITM0271161 - 12/12/2025 - Raegan Munro"/>
  </r>
  <r>
    <s v="RITM0271126"/>
    <x v="3"/>
    <x v="1"/>
    <n v="8"/>
    <s v="RITM0271126 - 11/12/2025 - Raegan Munro"/>
  </r>
  <r>
    <s v="RITM0271117"/>
    <x v="3"/>
    <x v="1"/>
    <n v="8"/>
    <s v="RITM0271117 - 11/12/2025 - Raegan Munro"/>
  </r>
  <r>
    <s v="RITM0269304"/>
    <x v="3"/>
    <x v="1"/>
    <n v="8"/>
    <s v="RITM0269304 - 11/12/2025 - Raegan Munro"/>
  </r>
  <r>
    <s v="RITM0271079"/>
    <x v="3"/>
    <x v="1"/>
    <n v="8"/>
    <s v="RITM0271079 - 11/12/2025 - Raegan Munro"/>
  </r>
  <r>
    <s v="RITM0271077"/>
    <x v="3"/>
    <x v="1"/>
    <n v="8"/>
    <s v="RITM0271077 - 11/12/2025 - Raegan Munro"/>
  </r>
  <r>
    <s v="RITM0271045"/>
    <x v="1"/>
    <x v="5"/>
    <n v="8"/>
    <s v="RITM0271045 - 10/12/2025 - Pruthvish Patel"/>
  </r>
  <r>
    <s v="RITM0271012"/>
    <x v="1"/>
    <x v="6"/>
    <n v="8"/>
    <s v="RITM0271012 - 10/12/2025 - Fred Shea"/>
  </r>
  <r>
    <s v="RITM0271013"/>
    <x v="1"/>
    <x v="6"/>
    <n v="8"/>
    <s v="RITM0271013 - 10/12/2025 - Fred Shea"/>
  </r>
  <r>
    <s v="RITM0270828"/>
    <x v="3"/>
    <x v="1"/>
    <n v="8"/>
    <s v="RITM0270828 - 11/12/2025 - Raegan Munro"/>
  </r>
  <r>
    <s v="RITM0270828"/>
    <x v="4"/>
    <x v="4"/>
    <n v="8"/>
    <s v="RITM0270828 - 9/12/2025 - Ruey Lim"/>
  </r>
  <r>
    <s v="RITM0270672"/>
    <x v="0"/>
    <x v="1"/>
    <n v="8"/>
    <s v="RITM0270672 - 8/12/2025 - Raegan Munro"/>
  </r>
  <r>
    <s v="RITM0270669"/>
    <x v="0"/>
    <x v="1"/>
    <n v="8"/>
    <s v="RITM0270669 - 8/12/2025 - Raegan Munro"/>
  </r>
  <r>
    <s v="RITM0270610"/>
    <x v="0"/>
    <x v="8"/>
    <n v="8"/>
    <s v="RITM0270610 - 8/12/2025 - Andy Phan"/>
  </r>
  <r>
    <s v="RITM0270569"/>
    <x v="0"/>
    <x v="8"/>
    <n v="8"/>
    <s v="RITM0270569 - 8/12/2025 - Andy Phan"/>
  </r>
  <r>
    <s v="RITM0270520"/>
    <x v="3"/>
    <x v="9"/>
    <n v="8"/>
    <s v="RITM0270520 - 11/12/2025 - Zoe O'Brien"/>
  </r>
  <r>
    <s v="RITM0270497"/>
    <x v="2"/>
    <x v="6"/>
    <n v="8"/>
    <s v="RITM0270497 - 12/12/2025 - Fred Shea"/>
  </r>
  <r>
    <s v="RITM0270482"/>
    <x v="3"/>
    <x v="4"/>
    <n v="8"/>
    <s v="RITM0270482 - 11/12/2025 - Ruey Lim"/>
  </r>
  <r>
    <s v="RITM0270446"/>
    <x v="1"/>
    <x v="10"/>
    <n v="8"/>
    <s v="RITM0270446 - 10/12/2025 - Clair Neate"/>
  </r>
  <r>
    <s v="RITM0270401"/>
    <x v="3"/>
    <x v="6"/>
    <n v="8"/>
    <s v="RITM0270401 - 11/12/2025 - Fred Shea"/>
  </r>
  <r>
    <s v="RITM0270359"/>
    <x v="1"/>
    <x v="1"/>
    <n v="8"/>
    <s v="RITM0270359 - 10/12/2025 - Raegan Munro"/>
  </r>
  <r>
    <s v="RITM0269874"/>
    <x v="3"/>
    <x v="3"/>
    <n v="8"/>
    <s v="RITM0269874 - 11/12/2025 - Cameron Horn"/>
  </r>
  <r>
    <s v="RITM0269876"/>
    <x v="0"/>
    <x v="1"/>
    <n v="8"/>
    <s v="RITM0269876 - 8/12/2025 - Raegan Munro"/>
  </r>
  <r>
    <s v="RITM0269814"/>
    <x v="3"/>
    <x v="3"/>
    <n v="8"/>
    <s v="RITM0269814 - 11/12/2025 - Cameron Horn"/>
  </r>
  <r>
    <s v="RITM0269723"/>
    <x v="3"/>
    <x v="3"/>
    <n v="8"/>
    <s v="RITM0269723 - 11/12/2025 - Cameron Horn"/>
  </r>
  <r>
    <s v="RITM0269056"/>
    <x v="3"/>
    <x v="3"/>
    <n v="8"/>
    <s v="RITM0269056 - 11/12/2025 - Cameron Horn"/>
  </r>
  <r>
    <s v="INC0576711"/>
    <x v="4"/>
    <x v="9"/>
    <n v="8"/>
    <s v="INC0576711 - 9/12/2025 - Zoe O'Brien"/>
  </r>
  <r>
    <s v="INC0576707"/>
    <x v="4"/>
    <x v="2"/>
    <n v="8"/>
    <s v="INC0576707 - 9/12/2025 - Liam Bryan"/>
  </r>
  <r>
    <s v="INC0576688"/>
    <x v="4"/>
    <x v="8"/>
    <n v="8"/>
    <s v="INC0576688 - 9/12/2025 - Andy Phan"/>
  </r>
  <r>
    <s v="INC0576354"/>
    <x v="0"/>
    <x v="6"/>
    <n v="8"/>
    <s v="INC0576354 - 8/12/2025 - Fred Shea"/>
  </r>
  <r>
    <s v="INC0576357"/>
    <x v="0"/>
    <x v="1"/>
    <n v="8"/>
    <s v="INC0576357 - 8/12/2025 - Raegan Munro"/>
  </r>
  <r>
    <s v="INC0577369"/>
    <x v="3"/>
    <x v="8"/>
    <n v="8"/>
    <s v="INC0577369 - 11/12/2025 - Andy Phan"/>
  </r>
  <r>
    <s v="INC0577384"/>
    <x v="3"/>
    <x v="1"/>
    <n v="8"/>
    <s v="INC0577384 - 11/12/2025 - Raegan Munro"/>
  </r>
  <r>
    <s v="INC0577666"/>
    <x v="2"/>
    <x v="1"/>
    <n v="8"/>
    <s v="INC0577666 - 12/12/2025 - Raegan Munro"/>
  </r>
  <r>
    <s v="INC0577668"/>
    <x v="2"/>
    <x v="6"/>
    <n v="8"/>
    <s v="INC0577668 - 12/12/2025 - Fred Shea"/>
  </r>
  <r>
    <s v="INC0577659"/>
    <x v="2"/>
    <x v="3"/>
    <n v="8"/>
    <s v="INC0577659 - 12/12/2025 - Cameron Horn"/>
  </r>
  <r>
    <s v="INC0577033"/>
    <x v="1"/>
    <x v="8"/>
    <n v="8"/>
    <s v="INC0577033 - 10/12/2025 - Andy Phan"/>
  </r>
  <r>
    <s v="INC0576368"/>
    <x v="0"/>
    <x v="6"/>
    <n v="8"/>
    <s v="INC0576368 - 8/12/2025 - Fred Shea"/>
  </r>
  <r>
    <s v="INC0576388"/>
    <x v="0"/>
    <x v="1"/>
    <n v="8"/>
    <s v="INC0576388 - 8/12/2025 - Raegan Munro"/>
  </r>
  <r>
    <s v="INC0577395"/>
    <x v="3"/>
    <x v="6"/>
    <n v="8"/>
    <s v="INC0577395 - 11/12/2025 - Fred Shea"/>
  </r>
  <r>
    <s v="INC0577393"/>
    <x v="3"/>
    <x v="1"/>
    <n v="8"/>
    <s v="INC0577393 - 11/12/2025 - Raegan Munro"/>
  </r>
  <r>
    <s v="INC0577391"/>
    <x v="3"/>
    <x v="2"/>
    <n v="8"/>
    <s v="INC0577391 - 11/12/2025 - Liam Bryan"/>
  </r>
  <r>
    <s v="INC0577386"/>
    <x v="3"/>
    <x v="6"/>
    <n v="8"/>
    <s v="INC0577386 - 11/12/2025 - Fred Shea"/>
  </r>
  <r>
    <s v="INC0577382"/>
    <x v="3"/>
    <x v="2"/>
    <n v="8"/>
    <s v="INC0577382 - 11/12/2025 - Liam Bryan"/>
  </r>
  <r>
    <s v="INC0577387"/>
    <x v="3"/>
    <x v="1"/>
    <n v="8"/>
    <s v="INC0577387 - 11/12/2025 - Raegan Munro"/>
  </r>
  <r>
    <s v="INC0577381"/>
    <x v="3"/>
    <x v="1"/>
    <n v="8"/>
    <s v="INC0577381 - 11/12/2025 - Raegan Munro"/>
  </r>
  <r>
    <s v="INC0577376"/>
    <x v="3"/>
    <x v="6"/>
    <n v="8"/>
    <s v="INC0577376 - 11/12/2025 - Fred Shea"/>
  </r>
  <r>
    <s v="INC0577039"/>
    <x v="1"/>
    <x v="6"/>
    <n v="8"/>
    <s v="INC0577039 - 10/12/2025 - Fred Shea"/>
  </r>
  <r>
    <s v="INC0576700"/>
    <x v="4"/>
    <x v="9"/>
    <n v="8"/>
    <s v="INC0576700 - 9/12/2025 - Zoe O'Brien"/>
  </r>
  <r>
    <s v="INC0577052"/>
    <x v="1"/>
    <x v="6"/>
    <n v="8"/>
    <s v="INC0577052 - 10/12/2025 - Fred Shea"/>
  </r>
  <r>
    <s v="INC0577055"/>
    <x v="1"/>
    <x v="2"/>
    <n v="8"/>
    <s v="INC0577055 - 10/12/2025 - Liam Bryan"/>
  </r>
  <r>
    <s v="INC0577038"/>
    <x v="1"/>
    <x v="9"/>
    <n v="8"/>
    <s v="INC0577038 - 10/12/2025 - Zoe O'Brien"/>
  </r>
  <r>
    <s v="RITM0271068"/>
    <x v="1"/>
    <x v="1"/>
    <n v="8"/>
    <s v="RITM0271068 - 10/12/2025 - Raegan Munro"/>
  </r>
  <r>
    <s v="RITM0270917"/>
    <x v="4"/>
    <x v="9"/>
    <n v="8"/>
    <s v="RITM0270917 - 9/12/2025 - Zoe O'Brien"/>
  </r>
  <r>
    <s v="RITM0270916"/>
    <x v="4"/>
    <x v="6"/>
    <n v="8"/>
    <s v="RITM0270916 - 9/12/2025 - Fred Shea"/>
  </r>
  <r>
    <s v="RITM0270751"/>
    <x v="0"/>
    <x v="7"/>
    <n v="8"/>
    <s v="RITM0270751 - 8/12/2025 - Gilbert Noble"/>
  </r>
  <r>
    <s v="RITM0270750"/>
    <x v="0"/>
    <x v="7"/>
    <n v="8"/>
    <s v="RITM0270750 - 8/12/2025 - Gilbert Noble"/>
  </r>
  <r>
    <s v="RITM0270749"/>
    <x v="0"/>
    <x v="7"/>
    <n v="8"/>
    <s v="RITM0270749 - 8/12/2025 - Gilbert Noble"/>
  </r>
  <r>
    <s v="RITM0270748"/>
    <x v="0"/>
    <x v="1"/>
    <n v="8"/>
    <s v="RITM0270748 - 8/12/2025 - Raegan Munro"/>
  </r>
  <r>
    <s v="RITM0270745"/>
    <x v="0"/>
    <x v="3"/>
    <n v="8"/>
    <s v="RITM0270745 - 8/12/2025 - Cameron Horn"/>
  </r>
  <r>
    <s v="RITM0270743"/>
    <x v="0"/>
    <x v="1"/>
    <n v="8"/>
    <s v="RITM0270743 - 8/12/2025 - Raegan Munro"/>
  </r>
  <r>
    <s v="RITM0270742"/>
    <x v="0"/>
    <x v="1"/>
    <n v="8"/>
    <s v="RITM0270742 - 8/12/2025 - Raegan Munro"/>
  </r>
  <r>
    <s v="RITM0270738"/>
    <x v="0"/>
    <x v="1"/>
    <n v="8"/>
    <s v="RITM0270738 - 8/12/2025 - Raegan Munro"/>
  </r>
  <r>
    <s v="RITM0270737"/>
    <x v="0"/>
    <x v="3"/>
    <n v="8"/>
    <s v="RITM0270737 - 8/12/2025 - Cameron Horn"/>
  </r>
  <r>
    <s v="CHAT0025846"/>
    <x v="2"/>
    <x v="10"/>
    <n v="8"/>
    <s v="CHAT0025846 - 12/12/2025 - Clair Neate"/>
  </r>
  <r>
    <s v="CHAT0025844"/>
    <x v="3"/>
    <x v="10"/>
    <n v="8"/>
    <s v="CHAT0025844 - 11/12/2025 - Clair Neate"/>
  </r>
  <r>
    <s v="CHAT0025839"/>
    <x v="1"/>
    <x v="10"/>
    <n v="8"/>
    <s v="CHAT0025839 - 10/12/2025 - Clair Neate"/>
  </r>
  <r>
    <s v="CHAT0025823"/>
    <x v="0"/>
    <x v="10"/>
    <n v="8"/>
    <s v="CHAT0025823 - 8/12/2025 - Clair Neate"/>
  </r>
  <r>
    <s v="INC0577693"/>
    <x v="2"/>
    <x v="12"/>
    <n v="9"/>
    <s v="INC0577693 - 12/12/2025 - Shane Kmet"/>
  </r>
  <r>
    <s v="INC0577686"/>
    <x v="2"/>
    <x v="12"/>
    <n v="9"/>
    <s v="INC0577686 - 12/12/2025 - Shane Kmet"/>
  </r>
  <r>
    <s v="INC0577684"/>
    <x v="2"/>
    <x v="9"/>
    <n v="9"/>
    <s v="INC0577684 - 12/12/2025 - Zoe O'Brien"/>
  </r>
  <r>
    <s v="INC0577681"/>
    <x v="2"/>
    <x v="1"/>
    <n v="9"/>
    <s v="INC0577681 - 12/12/2025 - Raegan Munro"/>
  </r>
  <r>
    <s v="INC0577675"/>
    <x v="2"/>
    <x v="6"/>
    <n v="9"/>
    <s v="INC0577675 - 12/12/2025 - Fred Shea"/>
  </r>
  <r>
    <s v="INC0577675"/>
    <x v="2"/>
    <x v="1"/>
    <n v="9"/>
    <s v="INC0577675 - 12/12/2025 - Raegan Munro"/>
  </r>
  <r>
    <s v="INC0577674"/>
    <x v="2"/>
    <x v="12"/>
    <n v="9"/>
    <s v="INC0577674 - 12/12/2025 - Shane Kmet"/>
  </r>
  <r>
    <s v="INC0577674"/>
    <x v="2"/>
    <x v="5"/>
    <n v="9"/>
    <s v="INC0577674 - 12/12/2025 - Pruthvish Patel"/>
  </r>
  <r>
    <s v="INC0577667"/>
    <x v="2"/>
    <x v="5"/>
    <n v="9"/>
    <s v="INC0577667 - 12/12/2025 - Pruthvish Patel"/>
  </r>
  <r>
    <s v="INC0577666"/>
    <x v="2"/>
    <x v="7"/>
    <n v="9"/>
    <s v="INC0577666 - 12/12/2025 - Gilbert Noble"/>
  </r>
  <r>
    <s v="INC0577638"/>
    <x v="2"/>
    <x v="2"/>
    <n v="9"/>
    <s v="INC0577638 - 12/12/2025 - Liam Bryan"/>
  </r>
  <r>
    <s v="INC0577608"/>
    <x v="2"/>
    <x v="12"/>
    <n v="9"/>
    <s v="INC0577608 - 12/12/2025 - Shane Kmet"/>
  </r>
  <r>
    <s v="INC0577548"/>
    <x v="2"/>
    <x v="6"/>
    <n v="9"/>
    <s v="INC0577548 - 12/12/2025 - Fred Shea"/>
  </r>
  <r>
    <s v="INC0577425"/>
    <x v="3"/>
    <x v="12"/>
    <n v="9"/>
    <s v="INC0577425 - 11/12/2025 - Shane Kmet"/>
  </r>
  <r>
    <s v="INC0577418"/>
    <x v="3"/>
    <x v="12"/>
    <n v="9"/>
    <s v="INC0577418 - 11/12/2025 - Shane Kmet"/>
  </r>
  <r>
    <s v="INC0577412"/>
    <x v="3"/>
    <x v="4"/>
    <n v="9"/>
    <s v="INC0577412 - 11/12/2025 - Ruey Lim"/>
  </r>
  <r>
    <s v="INC0577392"/>
    <x v="3"/>
    <x v="10"/>
    <n v="9"/>
    <s v="INC0577392 - 11/12/2025 - Clair Neate"/>
  </r>
  <r>
    <s v="INC0577379"/>
    <x v="3"/>
    <x v="9"/>
    <n v="9"/>
    <s v="INC0577379 - 11/12/2025 - Zoe O'Brien"/>
  </r>
  <r>
    <s v="INC0577348"/>
    <x v="3"/>
    <x v="5"/>
    <n v="9"/>
    <s v="INC0577348 - 11/12/2025 - Pruthvish Patel"/>
  </r>
  <r>
    <s v="INC0577328"/>
    <x v="3"/>
    <x v="7"/>
    <n v="9"/>
    <s v="INC0577328 - 11/12/2025 - Gilbert Noble"/>
  </r>
  <r>
    <s v="INC0577283"/>
    <x v="3"/>
    <x v="10"/>
    <n v="9"/>
    <s v="INC0577283 - 11/12/2025 - Clair Neate"/>
  </r>
  <r>
    <s v="INC0577274"/>
    <x v="3"/>
    <x v="1"/>
    <n v="9"/>
    <s v="INC0577274 - 11/12/2025 - Raegan Munro"/>
  </r>
  <r>
    <s v="INC0577272"/>
    <x v="3"/>
    <x v="1"/>
    <n v="9"/>
    <s v="INC0577272 - 11/12/2025 - Raegan Munro"/>
  </r>
  <r>
    <s v="INC0577248"/>
    <x v="2"/>
    <x v="6"/>
    <n v="9"/>
    <s v="INC0577248 - 12/12/2025 - Fred Shea"/>
  </r>
  <r>
    <s v="INC0577200"/>
    <x v="3"/>
    <x v="7"/>
    <n v="9"/>
    <s v="INC0577200 - 11/12/2025 - Gilbert Noble"/>
  </r>
  <r>
    <s v="INC0577149"/>
    <x v="3"/>
    <x v="8"/>
    <n v="9"/>
    <s v="INC0577149 - 11/12/2025 - Andy Phan"/>
  </r>
  <r>
    <s v="INC0577147"/>
    <x v="3"/>
    <x v="5"/>
    <n v="9"/>
    <s v="INC0577147 - 11/12/2025 - Pruthvish Patel"/>
  </r>
  <r>
    <s v="INC0577110"/>
    <x v="3"/>
    <x v="8"/>
    <n v="9"/>
    <s v="INC0577110 - 11/12/2025 - Andy Phan"/>
  </r>
  <r>
    <s v="INC0577094"/>
    <x v="3"/>
    <x v="7"/>
    <n v="9"/>
    <s v="INC0577094 - 11/12/2025 - Gilbert Noble"/>
  </r>
  <r>
    <s v="INC0577079"/>
    <x v="3"/>
    <x v="1"/>
    <n v="9"/>
    <s v="INC0577079 - 11/12/2025 - Raegan Munro"/>
  </r>
  <r>
    <s v="INC0577071"/>
    <x v="3"/>
    <x v="1"/>
    <n v="9"/>
    <s v="INC0577071 - 11/12/2025 - Raegan Munro"/>
  </r>
  <r>
    <s v="INC0577071"/>
    <x v="1"/>
    <x v="9"/>
    <n v="9"/>
    <s v="INC0577071 - 10/12/2025 - Zoe O'Brien"/>
  </r>
  <r>
    <s v="INC0577062"/>
    <x v="1"/>
    <x v="1"/>
    <n v="9"/>
    <s v="INC0577062 - 10/12/2025 - Raegan Munro"/>
  </r>
  <r>
    <s v="INC0577060"/>
    <x v="1"/>
    <x v="1"/>
    <n v="9"/>
    <s v="INC0577060 - 10/12/2025 - Raegan Munro"/>
  </r>
  <r>
    <s v="INC0577059"/>
    <x v="1"/>
    <x v="12"/>
    <n v="9"/>
    <s v="INC0577059 - 10/12/2025 - Shane Kmet"/>
  </r>
  <r>
    <s v="INC0577057"/>
    <x v="1"/>
    <x v="12"/>
    <n v="9"/>
    <s v="INC0577057 - 10/12/2025 - Shane Kmet"/>
  </r>
  <r>
    <s v="INC0577051"/>
    <x v="1"/>
    <x v="9"/>
    <n v="9"/>
    <s v="INC0577051 - 10/12/2025 - Zoe O'Brien"/>
  </r>
  <r>
    <s v="INC0577048"/>
    <x v="1"/>
    <x v="4"/>
    <n v="9"/>
    <s v="INC0577048 - 10/12/2025 - Ruey Lim"/>
  </r>
  <r>
    <s v="INC0577045"/>
    <x v="1"/>
    <x v="12"/>
    <n v="9"/>
    <s v="INC0577045 - 10/12/2025 - Shane Kmet"/>
  </r>
  <r>
    <s v="INC0577020"/>
    <x v="1"/>
    <x v="12"/>
    <n v="9"/>
    <s v="INC0577020 - 10/12/2025 - Shane Kmet"/>
  </r>
  <r>
    <s v="INC0576955"/>
    <x v="3"/>
    <x v="7"/>
    <n v="9"/>
    <s v="INC0576955 - 11/12/2025 - Gilbert Noble"/>
  </r>
  <r>
    <s v="INC0576882"/>
    <x v="1"/>
    <x v="11"/>
    <n v="9"/>
    <s v="INC0576882 - 10/12/2025 - Ryan Bell"/>
  </r>
  <r>
    <s v="INC0576740"/>
    <x v="4"/>
    <x v="5"/>
    <n v="9"/>
    <s v="INC0576740 - 9/12/2025 - Pruthvish Patel"/>
  </r>
  <r>
    <s v="INC0576718"/>
    <x v="4"/>
    <x v="10"/>
    <n v="9"/>
    <s v="INC0576718 - 9/12/2025 - Clair Neate"/>
  </r>
  <r>
    <s v="INC0576712"/>
    <x v="4"/>
    <x v="4"/>
    <n v="9"/>
    <s v="INC0576712 - 9/12/2025 - Ruey Lim"/>
  </r>
  <r>
    <s v="INC0576653"/>
    <x v="4"/>
    <x v="8"/>
    <n v="9"/>
    <s v="INC0576653 - 9/12/2025 - Andy Phan"/>
  </r>
  <r>
    <s v="INC0576650"/>
    <x v="4"/>
    <x v="5"/>
    <n v="9"/>
    <s v="INC0576650 - 9/12/2025 - Pruthvish Patel"/>
  </r>
  <r>
    <s v="INC0576641"/>
    <x v="4"/>
    <x v="8"/>
    <n v="9"/>
    <s v="INC0576641 - 9/12/2025 - Andy Phan"/>
  </r>
  <r>
    <s v="INC0576620"/>
    <x v="4"/>
    <x v="7"/>
    <n v="9"/>
    <s v="INC0576620 - 9/12/2025 - Gilbert Noble"/>
  </r>
  <r>
    <s v="INC0576620"/>
    <x v="4"/>
    <x v="13"/>
    <n v="9"/>
    <s v="INC0576620 - 9/12/2025 - George Knight"/>
  </r>
  <r>
    <s v="INC0576461"/>
    <x v="4"/>
    <x v="1"/>
    <n v="9"/>
    <s v="INC0576461 - 9/12/2025 - Raegan Munro"/>
  </r>
  <r>
    <s v="INC0576412"/>
    <x v="0"/>
    <x v="6"/>
    <n v="9"/>
    <s v="INC0576412 - 8/12/2025 - Fred Shea"/>
  </r>
  <r>
    <s v="INC0576398"/>
    <x v="0"/>
    <x v="1"/>
    <n v="9"/>
    <s v="INC0576398 - 8/12/2025 - Raegan Munro"/>
  </r>
  <r>
    <s v="INC0576391"/>
    <x v="4"/>
    <x v="1"/>
    <n v="9"/>
    <s v="INC0576391 - 9/12/2025 - Raegan Munro"/>
  </r>
  <r>
    <s v="INC0576391"/>
    <x v="0"/>
    <x v="3"/>
    <n v="9"/>
    <s v="INC0576391 - 8/12/2025 - Cameron Horn"/>
  </r>
  <r>
    <s v="INC0576387"/>
    <x v="0"/>
    <x v="6"/>
    <n v="9"/>
    <s v="INC0576387 - 8/12/2025 - Fred Shea"/>
  </r>
  <r>
    <s v="INC0576353"/>
    <x v="0"/>
    <x v="6"/>
    <n v="9"/>
    <s v="INC0576353 - 8/12/2025 - Fred Shea"/>
  </r>
  <r>
    <s v="INC0576350"/>
    <x v="0"/>
    <x v="8"/>
    <n v="9"/>
    <s v="INC0576350 - 8/12/2025 - Andy Phan"/>
  </r>
  <r>
    <s v="INC0576348"/>
    <x v="0"/>
    <x v="5"/>
    <n v="9"/>
    <s v="INC0576348 - 8/12/2025 - Pruthvish Patel"/>
  </r>
  <r>
    <s v="INC0576298"/>
    <x v="1"/>
    <x v="13"/>
    <n v="9"/>
    <s v="INC0576298 - 10/12/2025 - George Knight"/>
  </r>
  <r>
    <s v="INC0576270"/>
    <x v="4"/>
    <x v="9"/>
    <n v="9"/>
    <s v="INC0576270 - 9/12/2025 - Zoe O'Brien"/>
  </r>
  <r>
    <s v="INC0576201"/>
    <x v="4"/>
    <x v="12"/>
    <n v="9"/>
    <s v="INC0576201 - 9/12/2025 - Shane Kmet"/>
  </r>
  <r>
    <s v="INC0576075"/>
    <x v="3"/>
    <x v="1"/>
    <n v="9"/>
    <s v="INC0576075 - 11/12/2025 - Raegan Munro"/>
  </r>
  <r>
    <s v="INC0576029"/>
    <x v="0"/>
    <x v="7"/>
    <n v="9"/>
    <s v="INC0576029 - 8/12/2025 - Gilbert Noble"/>
  </r>
  <r>
    <s v="INC0575686"/>
    <x v="0"/>
    <x v="7"/>
    <n v="9"/>
    <s v="INC0575686 - 8/12/2025 - Gilbert Noble"/>
  </r>
  <r>
    <s v="INC0575686"/>
    <x v="0"/>
    <x v="4"/>
    <n v="9"/>
    <s v="INC0575686 - 8/12/2025 - Ruey Lim"/>
  </r>
  <r>
    <s v="INC0575627"/>
    <x v="0"/>
    <x v="5"/>
    <n v="9"/>
    <s v="INC0575627 - 8/12/2025 - Pruthvish Patel"/>
  </r>
  <r>
    <s v="INC0575510"/>
    <x v="3"/>
    <x v="7"/>
    <n v="9"/>
    <s v="INC0575510 - 11/12/2025 - Gilbert Noble"/>
  </r>
  <r>
    <s v="INC0575408"/>
    <x v="4"/>
    <x v="7"/>
    <n v="9"/>
    <s v="INC0575408 - 9/12/2025 - Gilbert Noble"/>
  </r>
  <r>
    <s v="INC0574762"/>
    <x v="4"/>
    <x v="6"/>
    <n v="9"/>
    <s v="INC0574762 - 9/12/2025 - Fred Shea"/>
  </r>
  <r>
    <s v="INC0574154"/>
    <x v="0"/>
    <x v="6"/>
    <n v="9"/>
    <s v="INC0574154 - 8/12/2025 - Fred Shea"/>
  </r>
  <r>
    <s v="INC0571177"/>
    <x v="2"/>
    <x v="5"/>
    <n v="9"/>
    <s v="INC0571177 - 12/12/2025 - Pruthvish Patel"/>
  </r>
  <r>
    <s v="INC0565089"/>
    <x v="0"/>
    <x v="4"/>
    <n v="9"/>
    <s v="INC0565089 - 8/12/2025 - Ruey Lim"/>
  </r>
  <r>
    <s v="RITM0271417"/>
    <x v="2"/>
    <x v="12"/>
    <n v="9"/>
    <s v="RITM0271417 - 12/12/2025 - Shane Kmet"/>
  </r>
  <r>
    <s v="RITM0271415"/>
    <x v="2"/>
    <x v="12"/>
    <n v="9"/>
    <s v="RITM0271415 - 12/12/2025 - Shane Kmet"/>
  </r>
  <r>
    <s v="RITM0271413"/>
    <x v="2"/>
    <x v="8"/>
    <n v="9"/>
    <s v="RITM0271413 - 12/12/2025 - Andy Phan"/>
  </r>
  <r>
    <s v="RITM0271377"/>
    <x v="2"/>
    <x v="9"/>
    <n v="9"/>
    <s v="RITM0271377 - 12/12/2025 - Zoe O'Brien"/>
  </r>
  <r>
    <s v="RITM0271401"/>
    <x v="2"/>
    <x v="6"/>
    <n v="9"/>
    <s v="RITM0271401 - 12/12/2025 - Fred Shea"/>
  </r>
  <r>
    <s v="RITM0271400"/>
    <x v="2"/>
    <x v="8"/>
    <n v="9"/>
    <s v="RITM0271400 - 12/12/2025 - Andy Phan"/>
  </r>
  <r>
    <s v="RITM0271371"/>
    <x v="2"/>
    <x v="8"/>
    <n v="9"/>
    <s v="RITM0271371 - 12/12/2025 - Andy Phan"/>
  </r>
  <r>
    <s v="RITM0271395"/>
    <x v="2"/>
    <x v="4"/>
    <n v="9"/>
    <s v="RITM0271395 - 12/12/2025 - Ruey Lim"/>
  </r>
  <r>
    <s v="RITM0271395"/>
    <x v="2"/>
    <x v="8"/>
    <n v="9"/>
    <s v="RITM0271395 - 12/12/2025 - Andy Phan"/>
  </r>
  <r>
    <s v="RITM0271394"/>
    <x v="2"/>
    <x v="8"/>
    <n v="9"/>
    <s v="RITM0271394 - 12/12/2025 - Andy Phan"/>
  </r>
  <r>
    <s v="RITM0271393"/>
    <x v="2"/>
    <x v="1"/>
    <n v="9"/>
    <s v="RITM0271393 - 12/12/2025 - Raegan Munro"/>
  </r>
  <r>
    <s v="RITM0271393"/>
    <x v="2"/>
    <x v="8"/>
    <n v="9"/>
    <s v="RITM0271393 - 12/12/2025 - Andy Phan"/>
  </r>
  <r>
    <s v="RITM0271384"/>
    <x v="2"/>
    <x v="4"/>
    <n v="9"/>
    <s v="RITM0271384 - 12/12/2025 - Ruey Lim"/>
  </r>
  <r>
    <s v="RITM0271384"/>
    <x v="2"/>
    <x v="5"/>
    <n v="9"/>
    <s v="RITM0271384 - 12/12/2025 - Pruthvish Patel"/>
  </r>
  <r>
    <s v="RITM0271298"/>
    <x v="2"/>
    <x v="1"/>
    <n v="9"/>
    <s v="RITM0271298 - 12/12/2025 - Raegan Munro"/>
  </r>
  <r>
    <s v="RITM0271248"/>
    <x v="3"/>
    <x v="3"/>
    <n v="9"/>
    <s v="RITM0271248 - 11/12/2025 - Cameron Horn"/>
  </r>
  <r>
    <s v="RITM0271238"/>
    <x v="3"/>
    <x v="3"/>
    <n v="9"/>
    <s v="RITM0271238 - 11/12/2025 - Cameron Horn"/>
  </r>
  <r>
    <s v="RITM0271243"/>
    <x v="3"/>
    <x v="3"/>
    <n v="9"/>
    <s v="RITM0271243 - 11/12/2025 - Cameron Horn"/>
  </r>
  <r>
    <s v="RITM0271239"/>
    <x v="3"/>
    <x v="3"/>
    <n v="9"/>
    <s v="RITM0271239 - 11/12/2025 - Cameron Horn"/>
  </r>
  <r>
    <s v="RITM0271192"/>
    <x v="3"/>
    <x v="3"/>
    <n v="9"/>
    <s v="RITM0271192 - 11/12/2025 - Cameron Horn"/>
  </r>
  <r>
    <s v="RITM0271190"/>
    <x v="3"/>
    <x v="3"/>
    <n v="9"/>
    <s v="RITM0271190 - 11/12/2025 - Cameron Horn"/>
  </r>
  <r>
    <s v="RITM0271189"/>
    <x v="3"/>
    <x v="3"/>
    <n v="9"/>
    <s v="RITM0271189 - 11/12/2025 - Cameron Horn"/>
  </r>
  <r>
    <s v="RITM0271183"/>
    <x v="3"/>
    <x v="1"/>
    <n v="9"/>
    <s v="RITM0271183 - 11/12/2025 - Raegan Munro"/>
  </r>
  <r>
    <s v="RITM0271128"/>
    <x v="3"/>
    <x v="1"/>
    <n v="9"/>
    <s v="RITM0271128 - 11/12/2025 - Raegan Munro"/>
  </r>
  <r>
    <s v="RITM0271098"/>
    <x v="3"/>
    <x v="12"/>
    <n v="9"/>
    <s v="RITM0271098 - 11/12/2025 - Shane Kmet"/>
  </r>
  <r>
    <s v="RITM0271079"/>
    <x v="3"/>
    <x v="8"/>
    <n v="9"/>
    <s v="RITM0271079 - 11/12/2025 - Andy Phan"/>
  </r>
  <r>
    <s v="RITM0271029"/>
    <x v="3"/>
    <x v="1"/>
    <n v="9"/>
    <s v="RITM0271029 - 11/12/2025 - Raegan Munro"/>
  </r>
  <r>
    <s v="RITM0271072"/>
    <x v="3"/>
    <x v="1"/>
    <n v="9"/>
    <s v="RITM0271072 - 11/12/2025 - Raegan Munro"/>
  </r>
  <r>
    <s v="RITM0271064"/>
    <x v="1"/>
    <x v="12"/>
    <n v="9"/>
    <s v="RITM0271064 - 10/12/2025 - Shane Kmet"/>
  </r>
  <r>
    <s v="RITM0270994"/>
    <x v="1"/>
    <x v="14"/>
    <n v="9"/>
    <s v="RITM0270994 - 10/12/2025 - Matthew Lever"/>
  </r>
  <r>
    <s v="RITM0271028"/>
    <x v="1"/>
    <x v="11"/>
    <n v="9"/>
    <s v="RITM0271028 - 10/12/2025 - Ryan Bell"/>
  </r>
  <r>
    <s v="RITM0271020"/>
    <x v="1"/>
    <x v="8"/>
    <n v="9"/>
    <s v="RITM0271020 - 10/12/2025 - Andy Phan"/>
  </r>
  <r>
    <s v="RITM0270828"/>
    <x v="2"/>
    <x v="4"/>
    <n v="9"/>
    <s v="RITM0270828 - 12/12/2025 - Ruey Lim"/>
  </r>
  <r>
    <s v="RITM0270828"/>
    <x v="3"/>
    <x v="12"/>
    <n v="9"/>
    <s v="RITM0270828 - 11/12/2025 - Shane Kmet"/>
  </r>
  <r>
    <s v="RITM0270827"/>
    <x v="1"/>
    <x v="4"/>
    <n v="9"/>
    <s v="RITM0270827 - 10/12/2025 - Ruey Lim"/>
  </r>
  <r>
    <s v="RITM0270760"/>
    <x v="0"/>
    <x v="15"/>
    <n v="9"/>
    <s v="RITM0270760 - 8/12/2025 - Riley Thomas"/>
  </r>
  <r>
    <s v="RITM0270555"/>
    <x v="1"/>
    <x v="11"/>
    <n v="9"/>
    <s v="RITM0270555 - 10/12/2025 - Ryan Bell"/>
  </r>
  <r>
    <s v="RITM0270555"/>
    <x v="1"/>
    <x v="8"/>
    <n v="9"/>
    <s v="RITM0270555 - 10/12/2025 - Andy Phan"/>
  </r>
  <r>
    <s v="RITM0270200"/>
    <x v="0"/>
    <x v="10"/>
    <n v="9"/>
    <s v="RITM0270200 - 8/12/2025 - Clair Neate"/>
  </r>
  <r>
    <s v="RITM0270401"/>
    <x v="3"/>
    <x v="4"/>
    <n v="9"/>
    <s v="RITM0270401 - 11/12/2025 - Ruey Lim"/>
  </r>
  <r>
    <s v="RITM0270359"/>
    <x v="4"/>
    <x v="1"/>
    <n v="9"/>
    <s v="RITM0270359 - 9/12/2025 - Raegan Munro"/>
  </r>
  <r>
    <s v="RITM0270214"/>
    <x v="3"/>
    <x v="7"/>
    <n v="9"/>
    <s v="RITM0270214 - 11/12/2025 - Gilbert Noble"/>
  </r>
  <r>
    <s v="RITM0270041"/>
    <x v="4"/>
    <x v="10"/>
    <n v="9"/>
    <s v="RITM0270041 - 9/12/2025 - Clair Neate"/>
  </r>
  <r>
    <s v="RITM0269615"/>
    <x v="4"/>
    <x v="13"/>
    <n v="9"/>
    <s v="RITM0269615 - 9/12/2025 - George Knight"/>
  </r>
  <r>
    <s v="RITM0269495"/>
    <x v="4"/>
    <x v="13"/>
    <n v="9"/>
    <s v="RITM0269495 - 9/12/2025 - George Knight"/>
  </r>
  <r>
    <s v="RITM0268853"/>
    <x v="4"/>
    <x v="1"/>
    <n v="9"/>
    <s v="RITM0268853 - 9/12/2025 - Raegan Munro"/>
  </r>
  <r>
    <s v="INC0576748"/>
    <x v="4"/>
    <x v="6"/>
    <n v="9"/>
    <s v="INC0576748 - 9/12/2025 - Fred Shea"/>
  </r>
  <r>
    <s v="INC0576734"/>
    <x v="4"/>
    <x v="9"/>
    <n v="9"/>
    <s v="INC0576734 - 9/12/2025 - Zoe O'Brien"/>
  </r>
  <r>
    <s v="INC0576728"/>
    <x v="4"/>
    <x v="1"/>
    <n v="9"/>
    <s v="INC0576728 - 9/12/2025 - Raegan Munro"/>
  </r>
  <r>
    <s v="INC0576716"/>
    <x v="4"/>
    <x v="2"/>
    <n v="9"/>
    <s v="INC0576716 - 9/12/2025 - Liam Bryan"/>
  </r>
  <r>
    <s v="INC0576405"/>
    <x v="0"/>
    <x v="8"/>
    <n v="9"/>
    <s v="INC0576405 - 8/12/2025 - Andy Phan"/>
  </r>
  <r>
    <s v="INC0576416"/>
    <x v="0"/>
    <x v="16"/>
    <n v="9"/>
    <s v="INC0576416 - 8/12/2025 - Zahra Gholami"/>
  </r>
  <r>
    <s v="INC0576417"/>
    <x v="0"/>
    <x v="9"/>
    <n v="9"/>
    <s v="INC0576417 - 8/12/2025 - Zoe O'Brien"/>
  </r>
  <r>
    <s v="INC0576414"/>
    <x v="0"/>
    <x v="16"/>
    <n v="9"/>
    <s v="INC0576414 - 8/12/2025 - Zahra Gholami"/>
  </r>
  <r>
    <s v="INC0576402"/>
    <x v="0"/>
    <x v="1"/>
    <n v="9"/>
    <s v="INC0576402 - 8/12/2025 - Raegan Munro"/>
  </r>
  <r>
    <s v="INC0577401"/>
    <x v="3"/>
    <x v="9"/>
    <n v="9"/>
    <s v="INC0577401 - 11/12/2025 - Zoe O'Brien"/>
  </r>
  <r>
    <s v="INC0577068"/>
    <x v="1"/>
    <x v="9"/>
    <n v="9"/>
    <s v="INC0577068 - 10/12/2025 - Zoe O'Brien"/>
  </r>
  <r>
    <s v="INC0577426"/>
    <x v="3"/>
    <x v="9"/>
    <n v="9"/>
    <s v="INC0577426 - 11/12/2025 - Zoe O'Brien"/>
  </r>
  <r>
    <s v="RITM0271411"/>
    <x v="2"/>
    <x v="1"/>
    <n v="9"/>
    <s v="RITM0271411 - 12/12/2025 - Raegan Munro"/>
  </r>
  <r>
    <s v="INC0577688"/>
    <x v="2"/>
    <x v="1"/>
    <n v="9"/>
    <s v="INC0577688 - 12/12/2025 - Raegan Munro"/>
  </r>
  <r>
    <s v="INC0577685"/>
    <x v="2"/>
    <x v="6"/>
    <n v="9"/>
    <s v="INC0577685 - 12/12/2025 - Fred Shea"/>
  </r>
  <r>
    <s v="INC0577678"/>
    <x v="2"/>
    <x v="6"/>
    <n v="9"/>
    <s v="INC0577678 - 12/12/2025 - Fred Shea"/>
  </r>
  <r>
    <s v="INC0577396"/>
    <x v="3"/>
    <x v="4"/>
    <n v="9"/>
    <s v="INC0577396 - 11/12/2025 - Ruey Lim"/>
  </r>
  <r>
    <s v="INC0576393"/>
    <x v="0"/>
    <x v="7"/>
    <n v="9"/>
    <s v="INC0576393 - 8/12/2025 - Gilbert Noble"/>
  </r>
  <r>
    <s v="INC0576397"/>
    <x v="0"/>
    <x v="7"/>
    <n v="9"/>
    <s v="INC0576397 - 8/12/2025 - Gilbert Noble"/>
  </r>
  <r>
    <s v="INC0577403"/>
    <x v="3"/>
    <x v="8"/>
    <n v="9"/>
    <s v="INC0577403 - 11/12/2025 - Andy Phan"/>
  </r>
  <r>
    <s v="INC0577421"/>
    <x v="3"/>
    <x v="13"/>
    <n v="9"/>
    <s v="INC0577421 - 11/12/2025 - George Knight"/>
  </r>
  <r>
    <s v="INC0577411"/>
    <x v="3"/>
    <x v="6"/>
    <n v="9"/>
    <s v="INC0577411 - 11/12/2025 - Fred Shea"/>
  </r>
  <r>
    <s v="INC0577400"/>
    <x v="3"/>
    <x v="6"/>
    <n v="9"/>
    <s v="INC0577400 - 11/12/2025 - Fred Shea"/>
  </r>
  <r>
    <s v="RITM0271254"/>
    <x v="3"/>
    <x v="1"/>
    <n v="9"/>
    <s v="RITM0271254 - 11/12/2025 - Raegan Munro"/>
  </r>
  <r>
    <s v="INC0577397"/>
    <x v="3"/>
    <x v="1"/>
    <n v="9"/>
    <s v="INC0577397 - 11/12/2025 - Raegan Munro"/>
  </r>
  <r>
    <s v="INC0577076"/>
    <x v="1"/>
    <x v="16"/>
    <n v="9"/>
    <s v="INC0577076 - 10/12/2025 - Zahra Gholami"/>
  </r>
  <r>
    <s v="INC0577090"/>
    <x v="1"/>
    <x v="2"/>
    <n v="9"/>
    <s v="INC0577090 - 10/12/2025 - Liam Bryan"/>
  </r>
  <r>
    <s v="INC0577085"/>
    <x v="1"/>
    <x v="6"/>
    <n v="9"/>
    <s v="INC0577085 - 10/12/2025 - Fred Shea"/>
  </r>
  <r>
    <s v="INC0577064"/>
    <x v="1"/>
    <x v="6"/>
    <n v="9"/>
    <s v="INC0577064 - 10/12/2025 - Fred Shea"/>
  </r>
  <r>
    <s v="INC0577072"/>
    <x v="1"/>
    <x v="6"/>
    <n v="9"/>
    <s v="INC0577072 - 10/12/2025 - Fred Shea"/>
  </r>
  <r>
    <s v="INC0577089"/>
    <x v="1"/>
    <x v="12"/>
    <n v="9"/>
    <s v="INC0577089 - 10/12/2025 - Shane Kmet"/>
  </r>
  <r>
    <s v="INC0577088"/>
    <x v="1"/>
    <x v="13"/>
    <n v="9"/>
    <s v="INC0577088 - 10/12/2025 - George Knight"/>
  </r>
  <r>
    <s v="INC0577080"/>
    <x v="1"/>
    <x v="13"/>
    <n v="9"/>
    <s v="INC0577080 - 10/12/2025 - George Knight"/>
  </r>
  <r>
    <s v="INC0577067"/>
    <x v="1"/>
    <x v="1"/>
    <n v="9"/>
    <s v="INC0577067 - 10/12/2025 - Raegan Munro"/>
  </r>
  <r>
    <s v="INC0577061"/>
    <x v="1"/>
    <x v="9"/>
    <n v="9"/>
    <s v="INC0577061 - 10/12/2025 - Zoe O'Brien"/>
  </r>
  <r>
    <s v="RITM0270936"/>
    <x v="4"/>
    <x v="13"/>
    <n v="9"/>
    <s v="RITM0270936 - 9/12/2025 - George Knight"/>
  </r>
  <r>
    <s v="RITM0270934"/>
    <x v="4"/>
    <x v="6"/>
    <n v="9"/>
    <s v="RITM0270934 - 9/12/2025 - Fred Shea"/>
  </r>
  <r>
    <s v="RITM0270928"/>
    <x v="4"/>
    <x v="6"/>
    <n v="9"/>
    <s v="RITM0270928 - 9/12/2025 - Fred Shea"/>
  </r>
  <r>
    <s v="RITM0270925"/>
    <x v="4"/>
    <x v="17"/>
    <n v="9"/>
    <s v="RITM0270925 - 9/12/2025 - Alex Badcock"/>
  </r>
  <r>
    <s v="RITM0270921"/>
    <x v="4"/>
    <x v="6"/>
    <n v="9"/>
    <s v="RITM0270921 - 9/12/2025 - Fred Shea"/>
  </r>
  <r>
    <s v="RITM0270771"/>
    <x v="0"/>
    <x v="6"/>
    <n v="9"/>
    <s v="RITM0270771 - 8/12/2025 - Fred Shea"/>
  </r>
  <r>
    <s v="RITM0270758"/>
    <x v="0"/>
    <x v="3"/>
    <n v="9"/>
    <s v="RITM0270758 - 8/12/2025 - Cameron Horn"/>
  </r>
  <r>
    <s v="RITM0270757"/>
    <x v="0"/>
    <x v="7"/>
    <n v="9"/>
    <s v="RITM0270757 - 8/12/2025 - Gilbert Noble"/>
  </r>
  <r>
    <s v="CHAT0025831"/>
    <x v="4"/>
    <x v="15"/>
    <n v="9"/>
    <s v="CHAT0025831 - 9/12/2025 - Riley Thomas"/>
  </r>
  <r>
    <s v="CHAT0025830"/>
    <x v="4"/>
    <x v="10"/>
    <n v="9"/>
    <s v="CHAT0025830 - 9/12/2025 - Clair Neate"/>
  </r>
  <r>
    <s v="CHAT0025829"/>
    <x v="4"/>
    <x v="5"/>
    <n v="9"/>
    <s v="CHAT0025829 - 9/12/2025 - Pruthvish Patel"/>
  </r>
  <r>
    <s v="CHAT0025824"/>
    <x v="0"/>
    <x v="10"/>
    <n v="9"/>
    <s v="CHAT0025824 - 8/12/2025 - Clair Neate"/>
  </r>
  <r>
    <s v="INC0577709"/>
    <x v="2"/>
    <x v="12"/>
    <n v="10"/>
    <s v="INC0577709 - 12/12/2025 - Shane Kmet"/>
  </r>
  <r>
    <s v="INC0577707"/>
    <x v="2"/>
    <x v="3"/>
    <n v="10"/>
    <s v="INC0577707 - 12/12/2025 - Cameron Horn"/>
  </r>
  <r>
    <s v="INC0577704"/>
    <x v="2"/>
    <x v="5"/>
    <n v="10"/>
    <s v="INC0577704 - 12/12/2025 - Pruthvish Patel"/>
  </r>
  <r>
    <s v="INC0577700"/>
    <x v="2"/>
    <x v="3"/>
    <n v="10"/>
    <s v="INC0577700 - 12/12/2025 - Cameron Horn"/>
  </r>
  <r>
    <s v="INC0577699"/>
    <x v="2"/>
    <x v="10"/>
    <n v="10"/>
    <s v="INC0577699 - 12/12/2025 - Clair Neate"/>
  </r>
  <r>
    <s v="INC0577697"/>
    <x v="2"/>
    <x v="12"/>
    <n v="10"/>
    <s v="INC0577697 - 12/12/2025 - Shane Kmet"/>
  </r>
  <r>
    <s v="INC0577695"/>
    <x v="2"/>
    <x v="6"/>
    <n v="10"/>
    <s v="INC0577695 - 12/12/2025 - Fred Shea"/>
  </r>
  <r>
    <s v="INC0577691"/>
    <x v="2"/>
    <x v="5"/>
    <n v="10"/>
    <s v="INC0577691 - 12/12/2025 - Pruthvish Patel"/>
  </r>
  <r>
    <s v="INC0577655"/>
    <x v="2"/>
    <x v="7"/>
    <n v="10"/>
    <s v="INC0577655 - 12/12/2025 - Gilbert Noble"/>
  </r>
  <r>
    <s v="INC0577651"/>
    <x v="2"/>
    <x v="12"/>
    <n v="10"/>
    <s v="INC0577651 - 12/12/2025 - Shane Kmet"/>
  </r>
  <r>
    <s v="INC0577458"/>
    <x v="3"/>
    <x v="11"/>
    <n v="10"/>
    <s v="INC0577458 - 11/12/2025 - Ryan Bell"/>
  </r>
  <r>
    <s v="INC0577452"/>
    <x v="3"/>
    <x v="9"/>
    <n v="10"/>
    <s v="INC0577452 - 11/12/2025 - Zoe O'Brien"/>
  </r>
  <r>
    <s v="INC0577450"/>
    <x v="3"/>
    <x v="9"/>
    <n v="10"/>
    <s v="INC0577450 - 11/12/2025 - Zoe O'Brien"/>
  </r>
  <r>
    <s v="INC0577447"/>
    <x v="3"/>
    <x v="1"/>
    <n v="10"/>
    <s v="INC0577447 - 11/12/2025 - Raegan Munro"/>
  </r>
  <r>
    <s v="INC0577446"/>
    <x v="3"/>
    <x v="12"/>
    <n v="10"/>
    <s v="INC0577446 - 11/12/2025 - Shane Kmet"/>
  </r>
  <r>
    <s v="INC0577445"/>
    <x v="3"/>
    <x v="12"/>
    <n v="10"/>
    <s v="INC0577445 - 11/12/2025 - Shane Kmet"/>
  </r>
  <r>
    <s v="INC0577441"/>
    <x v="3"/>
    <x v="12"/>
    <n v="10"/>
    <s v="INC0577441 - 11/12/2025 - Shane Kmet"/>
  </r>
  <r>
    <s v="INC0577439"/>
    <x v="3"/>
    <x v="9"/>
    <n v="10"/>
    <s v="INC0577439 - 11/12/2025 - Zoe O'Brien"/>
  </r>
  <r>
    <s v="INC0577439"/>
    <x v="3"/>
    <x v="12"/>
    <n v="10"/>
    <s v="INC0577439 - 11/12/2025 - Shane Kmet"/>
  </r>
  <r>
    <s v="INC0577436"/>
    <x v="3"/>
    <x v="7"/>
    <n v="10"/>
    <s v="INC0577436 - 11/12/2025 - Gilbert Noble"/>
  </r>
  <r>
    <s v="INC0577435"/>
    <x v="3"/>
    <x v="5"/>
    <n v="10"/>
    <s v="INC0577435 - 11/12/2025 - Pruthvish Patel"/>
  </r>
  <r>
    <s v="INC0577429"/>
    <x v="3"/>
    <x v="13"/>
    <n v="10"/>
    <s v="INC0577429 - 11/12/2025 - George Knight"/>
  </r>
  <r>
    <s v="INC0577428"/>
    <x v="3"/>
    <x v="7"/>
    <n v="10"/>
    <s v="INC0577428 - 11/12/2025 - Gilbert Noble"/>
  </r>
  <r>
    <s v="INC0577426"/>
    <x v="3"/>
    <x v="7"/>
    <n v="10"/>
    <s v="INC0577426 - 11/12/2025 - Gilbert Noble"/>
  </r>
  <r>
    <s v="INC0577424"/>
    <x v="3"/>
    <x v="17"/>
    <n v="10"/>
    <s v="INC0577424 - 11/12/2025 - Alex Badcock"/>
  </r>
  <r>
    <s v="INC0577424"/>
    <x v="3"/>
    <x v="6"/>
    <n v="10"/>
    <s v="INC0577424 - 11/12/2025 - Fred Shea"/>
  </r>
  <r>
    <s v="INC0577420"/>
    <x v="3"/>
    <x v="2"/>
    <n v="10"/>
    <s v="INC0577420 - 11/12/2025 - Liam Bryan"/>
  </r>
  <r>
    <s v="INC0577405"/>
    <x v="3"/>
    <x v="2"/>
    <n v="10"/>
    <s v="INC0577405 - 11/12/2025 - Liam Bryan"/>
  </r>
  <r>
    <s v="INC0577401"/>
    <x v="3"/>
    <x v="7"/>
    <n v="10"/>
    <s v="INC0577401 - 11/12/2025 - Gilbert Noble"/>
  </r>
  <r>
    <s v="INC0577399"/>
    <x v="3"/>
    <x v="12"/>
    <n v="10"/>
    <s v="INC0577399 - 11/12/2025 - Shane Kmet"/>
  </r>
  <r>
    <s v="INC0577374"/>
    <x v="3"/>
    <x v="12"/>
    <n v="10"/>
    <s v="INC0577374 - 11/12/2025 - Shane Kmet"/>
  </r>
  <r>
    <s v="INC0577369"/>
    <x v="3"/>
    <x v="7"/>
    <n v="10"/>
    <s v="INC0577369 - 11/12/2025 - Gilbert Noble"/>
  </r>
  <r>
    <s v="INC0577368"/>
    <x v="3"/>
    <x v="3"/>
    <n v="10"/>
    <s v="INC0577368 - 11/12/2025 - Cameron Horn"/>
  </r>
  <r>
    <s v="INC0577364"/>
    <x v="3"/>
    <x v="5"/>
    <n v="10"/>
    <s v="INC0577364 - 11/12/2025 - Pruthvish Patel"/>
  </r>
  <r>
    <s v="INC0577357"/>
    <x v="3"/>
    <x v="12"/>
    <n v="10"/>
    <s v="INC0577357 - 11/12/2025 - Shane Kmet"/>
  </r>
  <r>
    <s v="INC0577346"/>
    <x v="3"/>
    <x v="12"/>
    <n v="10"/>
    <s v="INC0577346 - 11/12/2025 - Shane Kmet"/>
  </r>
  <r>
    <s v="INC0577323"/>
    <x v="3"/>
    <x v="12"/>
    <n v="10"/>
    <s v="INC0577323 - 11/12/2025 - Shane Kmet"/>
  </r>
  <r>
    <s v="INC0577285"/>
    <x v="3"/>
    <x v="18"/>
    <n v="10"/>
    <s v="INC0577285 - 11/12/2025 - Martyn Connor"/>
  </r>
  <r>
    <s v="INC0577256"/>
    <x v="3"/>
    <x v="11"/>
    <n v="10"/>
    <s v="INC0577256 - 11/12/2025 - Ryan Bell"/>
  </r>
  <r>
    <s v="INC0577248"/>
    <x v="2"/>
    <x v="7"/>
    <n v="10"/>
    <s v="INC0577248 - 12/12/2025 - Gilbert Noble"/>
  </r>
  <r>
    <s v="INC0577248"/>
    <x v="3"/>
    <x v="8"/>
    <n v="10"/>
    <s v="INC0577248 - 11/12/2025 - Andy Phan"/>
  </r>
  <r>
    <s v="INC0577245"/>
    <x v="3"/>
    <x v="5"/>
    <n v="10"/>
    <s v="INC0577245 - 11/12/2025 - Pruthvish Patel"/>
  </r>
  <r>
    <s v="INC0577183"/>
    <x v="3"/>
    <x v="18"/>
    <n v="10"/>
    <s v="INC0577183 - 11/12/2025 - Martyn Connor"/>
  </r>
  <r>
    <s v="INC0577165"/>
    <x v="3"/>
    <x v="6"/>
    <n v="10"/>
    <s v="INC0577165 - 11/12/2025 - Fred Shea"/>
  </r>
  <r>
    <s v="INC0577113"/>
    <x v="1"/>
    <x v="1"/>
    <n v="10"/>
    <s v="INC0577113 - 10/12/2025 - Raegan Munro"/>
  </r>
  <r>
    <s v="INC0577107"/>
    <x v="1"/>
    <x v="6"/>
    <n v="10"/>
    <s v="INC0577107 - 10/12/2025 - Fred Shea"/>
  </r>
  <r>
    <s v="INC0577102"/>
    <x v="1"/>
    <x v="12"/>
    <n v="10"/>
    <s v="INC0577102 - 10/12/2025 - Shane Kmet"/>
  </r>
  <r>
    <s v="INC0577098"/>
    <x v="1"/>
    <x v="12"/>
    <n v="10"/>
    <s v="INC0577098 - 10/12/2025 - Shane Kmet"/>
  </r>
  <r>
    <s v="INC0577097"/>
    <x v="1"/>
    <x v="9"/>
    <n v="10"/>
    <s v="INC0577097 - 10/12/2025 - Zoe O'Brien"/>
  </r>
  <r>
    <s v="INC0577093"/>
    <x v="1"/>
    <x v="12"/>
    <n v="10"/>
    <s v="INC0577093 - 10/12/2025 - Shane Kmet"/>
  </r>
  <r>
    <s v="INC0577090"/>
    <x v="1"/>
    <x v="6"/>
    <n v="10"/>
    <s v="INC0577090 - 10/12/2025 - Fred Shea"/>
  </r>
  <r>
    <s v="INC0577087"/>
    <x v="1"/>
    <x v="12"/>
    <n v="10"/>
    <s v="INC0577087 - 10/12/2025 - Shane Kmet"/>
  </r>
  <r>
    <s v="INC0577084"/>
    <x v="1"/>
    <x v="9"/>
    <n v="10"/>
    <s v="INC0577084 - 10/12/2025 - Zoe O'Brien"/>
  </r>
  <r>
    <s v="INC0577083"/>
    <x v="1"/>
    <x v="12"/>
    <n v="10"/>
    <s v="INC0577083 - 10/12/2025 - Shane Kmet"/>
  </r>
  <r>
    <s v="INC0577082"/>
    <x v="1"/>
    <x v="6"/>
    <n v="10"/>
    <s v="INC0577082 - 10/12/2025 - Fred Shea"/>
  </r>
  <r>
    <s v="INC0577078"/>
    <x v="1"/>
    <x v="12"/>
    <n v="10"/>
    <s v="INC0577078 - 10/12/2025 - Shane Kmet"/>
  </r>
  <r>
    <s v="INC0577070"/>
    <x v="1"/>
    <x v="4"/>
    <n v="10"/>
    <s v="INC0577070 - 10/12/2025 - Ruey Lim"/>
  </r>
  <r>
    <s v="INC0577070"/>
    <x v="1"/>
    <x v="13"/>
    <n v="10"/>
    <s v="INC0577070 - 10/12/2025 - George Knight"/>
  </r>
  <r>
    <s v="INC0577070"/>
    <x v="1"/>
    <x v="2"/>
    <n v="10"/>
    <s v="INC0577070 - 10/12/2025 - Liam Bryan"/>
  </r>
  <r>
    <s v="INC0577065"/>
    <x v="1"/>
    <x v="12"/>
    <n v="10"/>
    <s v="INC0577065 - 10/12/2025 - Shane Kmet"/>
  </r>
  <r>
    <s v="INC0577058"/>
    <x v="1"/>
    <x v="5"/>
    <n v="10"/>
    <s v="INC0577058 - 10/12/2025 - Pruthvish Patel"/>
  </r>
  <r>
    <s v="INC0577053"/>
    <x v="1"/>
    <x v="12"/>
    <n v="10"/>
    <s v="INC0577053 - 10/12/2025 - Shane Kmet"/>
  </r>
  <r>
    <s v="INC0577044"/>
    <x v="1"/>
    <x v="8"/>
    <n v="10"/>
    <s v="INC0577044 - 10/12/2025 - Andy Phan"/>
  </r>
  <r>
    <s v="INC0577039"/>
    <x v="1"/>
    <x v="9"/>
    <n v="10"/>
    <s v="INC0577039 - 10/12/2025 - Zoe O'Brien"/>
  </r>
  <r>
    <s v="INC0577015"/>
    <x v="1"/>
    <x v="5"/>
    <n v="10"/>
    <s v="INC0577015 - 10/12/2025 - Pruthvish Patel"/>
  </r>
  <r>
    <s v="INC0577012"/>
    <x v="1"/>
    <x v="12"/>
    <n v="10"/>
    <s v="INC0577012 - 10/12/2025 - Shane Kmet"/>
  </r>
  <r>
    <s v="INC0577011"/>
    <x v="1"/>
    <x v="12"/>
    <n v="10"/>
    <s v="INC0577011 - 10/12/2025 - Shane Kmet"/>
  </r>
  <r>
    <s v="INC0576974"/>
    <x v="3"/>
    <x v="12"/>
    <n v="10"/>
    <s v="INC0576974 - 11/12/2025 - Shane Kmet"/>
  </r>
  <r>
    <s v="INC0576937"/>
    <x v="1"/>
    <x v="12"/>
    <n v="10"/>
    <s v="INC0576937 - 10/12/2025 - Shane Kmet"/>
  </r>
  <r>
    <s v="INC0576881"/>
    <x v="3"/>
    <x v="18"/>
    <n v="10"/>
    <s v="INC0576881 - 11/12/2025 - Martyn Connor"/>
  </r>
  <r>
    <s v="INC0576793"/>
    <x v="4"/>
    <x v="12"/>
    <n v="10"/>
    <s v="INC0576793 - 9/12/2025 - Shane Kmet"/>
  </r>
  <r>
    <s v="INC0576769"/>
    <x v="4"/>
    <x v="9"/>
    <n v="10"/>
    <s v="INC0576769 - 9/12/2025 - Zoe O'Brien"/>
  </r>
  <r>
    <s v="INC0576769"/>
    <x v="4"/>
    <x v="6"/>
    <n v="10"/>
    <s v="INC0576769 - 9/12/2025 - Fred Shea"/>
  </r>
  <r>
    <s v="INC0576768"/>
    <x v="4"/>
    <x v="15"/>
    <n v="10"/>
    <s v="INC0576768 - 9/12/2025 - Riley Thomas"/>
  </r>
  <r>
    <s v="INC0576762"/>
    <x v="4"/>
    <x v="15"/>
    <n v="10"/>
    <s v="INC0576762 - 9/12/2025 - Riley Thomas"/>
  </r>
  <r>
    <s v="INC0576759"/>
    <x v="4"/>
    <x v="15"/>
    <n v="10"/>
    <s v="INC0576759 - 9/12/2025 - Riley Thomas"/>
  </r>
  <r>
    <s v="INC0576757"/>
    <x v="4"/>
    <x v="15"/>
    <n v="10"/>
    <s v="INC0576757 - 9/12/2025 - Riley Thomas"/>
  </r>
  <r>
    <s v="INC0576754"/>
    <x v="4"/>
    <x v="5"/>
    <n v="10"/>
    <s v="INC0576754 - 9/12/2025 - Pruthvish Patel"/>
  </r>
  <r>
    <s v="INC0576751"/>
    <x v="4"/>
    <x v="15"/>
    <n v="10"/>
    <s v="INC0576751 - 9/12/2025 - Riley Thomas"/>
  </r>
  <r>
    <s v="INC0576750"/>
    <x v="4"/>
    <x v="2"/>
    <n v="10"/>
    <s v="INC0576750 - 9/12/2025 - Liam Bryan"/>
  </r>
  <r>
    <s v="INC0576743"/>
    <x v="4"/>
    <x v="4"/>
    <n v="10"/>
    <s v="INC0576743 - 9/12/2025 - Ruey Lim"/>
  </r>
  <r>
    <s v="INC0576738"/>
    <x v="4"/>
    <x v="4"/>
    <n v="10"/>
    <s v="INC0576738 - 9/12/2025 - Ruey Lim"/>
  </r>
  <r>
    <s v="INC0576690"/>
    <x v="4"/>
    <x v="8"/>
    <n v="10"/>
    <s v="INC0576690 - 9/12/2025 - Andy Phan"/>
  </r>
  <r>
    <s v="INC0576659"/>
    <x v="3"/>
    <x v="18"/>
    <n v="10"/>
    <s v="INC0576659 - 11/12/2025 - Martyn Connor"/>
  </r>
  <r>
    <s v="INC0576657"/>
    <x v="4"/>
    <x v="15"/>
    <n v="10"/>
    <s v="INC0576657 - 9/12/2025 - Riley Thomas"/>
  </r>
  <r>
    <s v="INC0576634"/>
    <x v="2"/>
    <x v="6"/>
    <n v="10"/>
    <s v="INC0576634 - 12/12/2025 - Fred Shea"/>
  </r>
  <r>
    <s v="INC0576597"/>
    <x v="1"/>
    <x v="5"/>
    <n v="10"/>
    <s v="INC0576597 - 10/12/2025 - Pruthvish Patel"/>
  </r>
  <r>
    <s v="INC0576543"/>
    <x v="2"/>
    <x v="7"/>
    <n v="10"/>
    <s v="INC0576543 - 12/12/2025 - Gilbert Noble"/>
  </r>
  <r>
    <s v="INC0576543"/>
    <x v="4"/>
    <x v="7"/>
    <n v="10"/>
    <s v="INC0576543 - 9/12/2025 - Gilbert Noble"/>
  </r>
  <r>
    <s v="INC0576462"/>
    <x v="0"/>
    <x v="12"/>
    <n v="10"/>
    <s v="INC0576462 - 8/12/2025 - Shane Kmet"/>
  </r>
  <r>
    <s v="INC0576461"/>
    <x v="0"/>
    <x v="1"/>
    <n v="10"/>
    <s v="INC0576461 - 8/12/2025 - Raegan Munro"/>
  </r>
  <r>
    <s v="INC0576442"/>
    <x v="0"/>
    <x v="6"/>
    <n v="10"/>
    <s v="INC0576442 - 8/12/2025 - Fred Shea"/>
  </r>
  <r>
    <s v="INC0576438"/>
    <x v="0"/>
    <x v="5"/>
    <n v="10"/>
    <s v="INC0576438 - 8/12/2025 - Pruthvish Patel"/>
  </r>
  <r>
    <s v="INC0576427"/>
    <x v="0"/>
    <x v="15"/>
    <n v="10"/>
    <s v="INC0576427 - 8/12/2025 - Riley Thomas"/>
  </r>
  <r>
    <s v="INC0576427"/>
    <x v="0"/>
    <x v="12"/>
    <n v="10"/>
    <s v="INC0576427 - 8/12/2025 - Shane Kmet"/>
  </r>
  <r>
    <s v="INC0576421"/>
    <x v="0"/>
    <x v="12"/>
    <n v="10"/>
    <s v="INC0576421 - 8/12/2025 - Shane Kmet"/>
  </r>
  <r>
    <s v="INC0576415"/>
    <x v="0"/>
    <x v="7"/>
    <n v="10"/>
    <s v="INC0576415 - 8/12/2025 - Gilbert Noble"/>
  </r>
  <r>
    <s v="INC0576415"/>
    <x v="0"/>
    <x v="16"/>
    <n v="10"/>
    <s v="INC0576415 - 8/12/2025 - Zahra Gholami"/>
  </r>
  <r>
    <s v="INC0576411"/>
    <x v="0"/>
    <x v="1"/>
    <n v="10"/>
    <s v="INC0576411 - 8/12/2025 - Raegan Munro"/>
  </r>
  <r>
    <s v="INC0576409"/>
    <x v="0"/>
    <x v="1"/>
    <n v="10"/>
    <s v="INC0576409 - 8/12/2025 - Raegan Munro"/>
  </r>
  <r>
    <s v="INC0576398"/>
    <x v="0"/>
    <x v="7"/>
    <n v="10"/>
    <s v="INC0576398 - 8/12/2025 - Gilbert Noble"/>
  </r>
  <r>
    <s v="INC0576315"/>
    <x v="0"/>
    <x v="15"/>
    <n v="10"/>
    <s v="INC0576315 - 8/12/2025 - Riley Thomas"/>
  </r>
  <r>
    <s v="INC0576283"/>
    <x v="0"/>
    <x v="8"/>
    <n v="10"/>
    <s v="INC0576283 - 8/12/2025 - Andy Phan"/>
  </r>
  <r>
    <s v="INC0576266"/>
    <x v="0"/>
    <x v="15"/>
    <n v="10"/>
    <s v="INC0576266 - 8/12/2025 - Riley Thomas"/>
  </r>
  <r>
    <s v="INC0576262"/>
    <x v="1"/>
    <x v="13"/>
    <n v="10"/>
    <s v="INC0576262 - 10/12/2025 - George Knight"/>
  </r>
  <r>
    <s v="INC0576210"/>
    <x v="0"/>
    <x v="8"/>
    <n v="10"/>
    <s v="INC0576210 - 8/12/2025 - Andy Phan"/>
  </r>
  <r>
    <s v="INC0576198"/>
    <x v="0"/>
    <x v="5"/>
    <n v="10"/>
    <s v="INC0576198 - 8/12/2025 - Pruthvish Patel"/>
  </r>
  <r>
    <s v="INC0576085"/>
    <x v="1"/>
    <x v="13"/>
    <n v="10"/>
    <s v="INC0576085 - 10/12/2025 - George Knight"/>
  </r>
  <r>
    <s v="INC0576075"/>
    <x v="0"/>
    <x v="15"/>
    <n v="10"/>
    <s v="INC0576075 - 8/12/2025 - Riley Thomas"/>
  </r>
  <r>
    <s v="INC0576075"/>
    <x v="0"/>
    <x v="5"/>
    <n v="10"/>
    <s v="INC0576075 - 8/12/2025 - Pruthvish Patel"/>
  </r>
  <r>
    <s v="INC0576022"/>
    <x v="0"/>
    <x v="8"/>
    <n v="10"/>
    <s v="INC0576022 - 8/12/2025 - Andy Phan"/>
  </r>
  <r>
    <s v="INC0575961"/>
    <x v="1"/>
    <x v="8"/>
    <n v="10"/>
    <s v="INC0575961 - 10/12/2025 - Andy Phan"/>
  </r>
  <r>
    <s v="INC0575947"/>
    <x v="4"/>
    <x v="7"/>
    <n v="10"/>
    <s v="INC0575947 - 9/12/2025 - Gilbert Noble"/>
  </r>
  <r>
    <s v="INC0575811"/>
    <x v="4"/>
    <x v="7"/>
    <n v="10"/>
    <s v="INC0575811 - 9/12/2025 - Gilbert Noble"/>
  </r>
  <r>
    <s v="INC0575714"/>
    <x v="4"/>
    <x v="13"/>
    <n v="10"/>
    <s v="INC0575714 - 9/12/2025 - George Knight"/>
  </r>
  <r>
    <s v="INC0575501"/>
    <x v="0"/>
    <x v="3"/>
    <n v="10"/>
    <s v="INC0575501 - 8/12/2025 - Cameron Horn"/>
  </r>
  <r>
    <s v="INC0575445"/>
    <x v="4"/>
    <x v="1"/>
    <n v="10"/>
    <s v="INC0575445 - 9/12/2025 - Raegan Munro"/>
  </r>
  <r>
    <s v="INC0575445"/>
    <x v="4"/>
    <x v="6"/>
    <n v="10"/>
    <s v="INC0575445 - 9/12/2025 - Fred Shea"/>
  </r>
  <r>
    <s v="INC0575100"/>
    <x v="4"/>
    <x v="4"/>
    <n v="10"/>
    <s v="INC0575100 - 9/12/2025 - Ruey Lim"/>
  </r>
  <r>
    <s v="INC0574904"/>
    <x v="0"/>
    <x v="8"/>
    <n v="10"/>
    <s v="INC0574904 - 8/12/2025 - Andy Phan"/>
  </r>
  <r>
    <s v="INC0574762"/>
    <x v="4"/>
    <x v="13"/>
    <n v="10"/>
    <s v="INC0574762 - 9/12/2025 - George Knight"/>
  </r>
  <r>
    <s v="INC0574747"/>
    <x v="0"/>
    <x v="15"/>
    <n v="10"/>
    <s v="INC0574747 - 8/12/2025 - Riley Thomas"/>
  </r>
  <r>
    <s v="INC0574154"/>
    <x v="0"/>
    <x v="15"/>
    <n v="10"/>
    <s v="INC0574154 - 8/12/2025 - Riley Thomas"/>
  </r>
  <r>
    <s v="INC0573765"/>
    <x v="2"/>
    <x v="5"/>
    <n v="10"/>
    <s v="INC0573765 - 12/12/2025 - Pruthvish Patel"/>
  </r>
  <r>
    <s v="INC0573193"/>
    <x v="4"/>
    <x v="1"/>
    <n v="10"/>
    <s v="INC0573193 - 9/12/2025 - Raegan Munro"/>
  </r>
  <r>
    <s v="INC0572623"/>
    <x v="0"/>
    <x v="15"/>
    <n v="10"/>
    <s v="INC0572623 - 8/12/2025 - Riley Thomas"/>
  </r>
  <r>
    <s v="INC0571177"/>
    <x v="2"/>
    <x v="12"/>
    <n v="10"/>
    <s v="INC0571177 - 12/12/2025 - Shane Kmet"/>
  </r>
  <r>
    <s v="INC0571177"/>
    <x v="2"/>
    <x v="6"/>
    <n v="10"/>
    <s v="INC0571177 - 12/12/2025 - Fred Shea"/>
  </r>
  <r>
    <s v="INC0571177"/>
    <x v="2"/>
    <x v="3"/>
    <n v="10"/>
    <s v="INC0571177 - 12/12/2025 - Cameron Horn"/>
  </r>
  <r>
    <s v="INC0565089"/>
    <x v="3"/>
    <x v="3"/>
    <n v="10"/>
    <s v="INC0565089 - 11/12/2025 - Cameron Horn"/>
  </r>
  <r>
    <s v="INC0565089"/>
    <x v="4"/>
    <x v="15"/>
    <n v="10"/>
    <s v="INC0565089 - 9/12/2025 - Riley Thomas"/>
  </r>
  <r>
    <s v="RITM0271421"/>
    <x v="2"/>
    <x v="8"/>
    <n v="10"/>
    <s v="RITM0271421 - 12/12/2025 - Andy Phan"/>
  </r>
  <r>
    <s v="RITM0271412"/>
    <x v="2"/>
    <x v="8"/>
    <n v="10"/>
    <s v="RITM0271412 - 12/12/2025 - Andy Phan"/>
  </r>
  <r>
    <s v="RITM0271051"/>
    <x v="2"/>
    <x v="3"/>
    <n v="10"/>
    <s v="RITM0271051 - 12/12/2025 - Cameron Horn"/>
  </r>
  <r>
    <s v="RITM0271278"/>
    <x v="3"/>
    <x v="1"/>
    <n v="10"/>
    <s v="RITM0271278 - 11/12/2025 - Raegan Munro"/>
  </r>
  <r>
    <s v="RITM0271270"/>
    <x v="3"/>
    <x v="3"/>
    <n v="10"/>
    <s v="RITM0271270 - 11/12/2025 - Cameron Horn"/>
  </r>
  <r>
    <s v="RITM0271258"/>
    <x v="3"/>
    <x v="12"/>
    <n v="10"/>
    <s v="RITM0271258 - 11/12/2025 - Shane Kmet"/>
  </r>
  <r>
    <s v="RITM0271237"/>
    <x v="3"/>
    <x v="3"/>
    <n v="10"/>
    <s v="RITM0271237 - 11/12/2025 - Cameron Horn"/>
  </r>
  <r>
    <s v="RITM0271230"/>
    <x v="3"/>
    <x v="3"/>
    <n v="10"/>
    <s v="RITM0271230 - 11/12/2025 - Cameron Horn"/>
  </r>
  <r>
    <s v="RITM0271231"/>
    <x v="3"/>
    <x v="3"/>
    <n v="10"/>
    <s v="RITM0271231 - 11/12/2025 - Cameron Horn"/>
  </r>
  <r>
    <s v="RITM0271233"/>
    <x v="3"/>
    <x v="3"/>
    <n v="10"/>
    <s v="RITM0271233 - 11/12/2025 - Cameron Horn"/>
  </r>
  <r>
    <s v="RITM0271206"/>
    <x v="3"/>
    <x v="9"/>
    <n v="10"/>
    <s v="RITM0271206 - 11/12/2025 - Zoe O'Brien"/>
  </r>
  <r>
    <s v="RITM0271203"/>
    <x v="3"/>
    <x v="11"/>
    <n v="10"/>
    <s v="RITM0271203 - 11/12/2025 - Ryan Bell"/>
  </r>
  <r>
    <s v="RITM0269732"/>
    <x v="3"/>
    <x v="3"/>
    <n v="10"/>
    <s v="RITM0269732 - 11/12/2025 - Cameron Horn"/>
  </r>
  <r>
    <s v="RITM0269733"/>
    <x v="3"/>
    <x v="3"/>
    <n v="10"/>
    <s v="RITM0269733 - 11/12/2025 - Cameron Horn"/>
  </r>
  <r>
    <s v="RITM0270889"/>
    <x v="3"/>
    <x v="8"/>
    <n v="10"/>
    <s v="RITM0270889 - 11/12/2025 - Andy Phan"/>
  </r>
  <r>
    <s v="RITM0271201"/>
    <x v="3"/>
    <x v="8"/>
    <n v="10"/>
    <s v="RITM0271201 - 11/12/2025 - Andy Phan"/>
  </r>
  <r>
    <s v="RITM0271194"/>
    <x v="3"/>
    <x v="13"/>
    <n v="10"/>
    <s v="RITM0271194 - 11/12/2025 - George Knight"/>
  </r>
  <r>
    <s v="RITM0271199"/>
    <x v="3"/>
    <x v="4"/>
    <n v="10"/>
    <s v="RITM0271199 - 11/12/2025 - Ruey Lim"/>
  </r>
  <r>
    <s v="RITM0271183"/>
    <x v="2"/>
    <x v="1"/>
    <n v="10"/>
    <s v="RITM0271183 - 12/12/2025 - Raegan Munro"/>
  </r>
  <r>
    <s v="RITM0271167"/>
    <x v="3"/>
    <x v="18"/>
    <n v="10"/>
    <s v="RITM0271167 - 11/12/2025 - Martyn Connor"/>
  </r>
  <r>
    <s v="RITM0271166"/>
    <x v="3"/>
    <x v="7"/>
    <n v="10"/>
    <s v="RITM0271166 - 11/12/2025 - Gilbert Noble"/>
  </r>
  <r>
    <s v="RITM0271168"/>
    <x v="3"/>
    <x v="7"/>
    <n v="10"/>
    <s v="RITM0271168 - 11/12/2025 - Gilbert Noble"/>
  </r>
  <r>
    <s v="RITM0271168"/>
    <x v="3"/>
    <x v="13"/>
    <n v="10"/>
    <s v="RITM0271168 - 11/12/2025 - George Knight"/>
  </r>
  <r>
    <s v="RITM0271164"/>
    <x v="3"/>
    <x v="18"/>
    <n v="10"/>
    <s v="RITM0271164 - 11/12/2025 - Martyn Connor"/>
  </r>
  <r>
    <s v="RITM0271162"/>
    <x v="3"/>
    <x v="18"/>
    <n v="10"/>
    <s v="RITM0271162 - 11/12/2025 - Martyn Connor"/>
  </r>
  <r>
    <s v="RITM0271161"/>
    <x v="3"/>
    <x v="18"/>
    <n v="10"/>
    <s v="RITM0271161 - 11/12/2025 - Martyn Connor"/>
  </r>
  <r>
    <s v="RITM0271092"/>
    <x v="3"/>
    <x v="11"/>
    <n v="10"/>
    <s v="RITM0271092 - 11/12/2025 - Ryan Bell"/>
  </r>
  <r>
    <s v="RITM0271096"/>
    <x v="3"/>
    <x v="8"/>
    <n v="10"/>
    <s v="RITM0271096 - 11/12/2025 - Andy Phan"/>
  </r>
  <r>
    <s v="RITM0271108"/>
    <x v="3"/>
    <x v="9"/>
    <n v="10"/>
    <s v="RITM0271108 - 11/12/2025 - Zoe O'Brien"/>
  </r>
  <r>
    <s v="RITM0271105"/>
    <x v="1"/>
    <x v="12"/>
    <n v="10"/>
    <s v="RITM0271105 - 10/12/2025 - Shane Kmet"/>
  </r>
  <r>
    <s v="RITM0271079"/>
    <x v="3"/>
    <x v="7"/>
    <n v="10"/>
    <s v="RITM0271079 - 11/12/2025 - Gilbert Noble"/>
  </r>
  <r>
    <s v="RITM0271097"/>
    <x v="1"/>
    <x v="13"/>
    <n v="10"/>
    <s v="RITM0271097 - 10/12/2025 - George Knight"/>
  </r>
  <r>
    <s v="RITM0271086"/>
    <x v="1"/>
    <x v="4"/>
    <n v="10"/>
    <s v="RITM0271086 - 10/12/2025 - Ruey Lim"/>
  </r>
  <r>
    <s v="RITM0271067"/>
    <x v="3"/>
    <x v="18"/>
    <n v="10"/>
    <s v="RITM0271067 - 11/12/2025 - Martyn Connor"/>
  </r>
  <r>
    <s v="RITM0271077"/>
    <x v="1"/>
    <x v="8"/>
    <n v="10"/>
    <s v="RITM0271077 - 10/12/2025 - Andy Phan"/>
  </r>
  <r>
    <s v="RITM0271076"/>
    <x v="1"/>
    <x v="8"/>
    <n v="10"/>
    <s v="RITM0271076 - 10/12/2025 - Andy Phan"/>
  </r>
  <r>
    <s v="RITM0271042"/>
    <x v="3"/>
    <x v="3"/>
    <n v="10"/>
    <s v="RITM0271042 - 11/12/2025 - Cameron Horn"/>
  </r>
  <r>
    <s v="RITM0270973"/>
    <x v="2"/>
    <x v="6"/>
    <n v="10"/>
    <s v="RITM0270973 - 12/12/2025 - Fred Shea"/>
  </r>
  <r>
    <s v="RITM0270939"/>
    <x v="4"/>
    <x v="1"/>
    <n v="10"/>
    <s v="RITM0270939 - 9/12/2025 - Raegan Munro"/>
  </r>
  <r>
    <s v="RITM0270952"/>
    <x v="4"/>
    <x v="15"/>
    <n v="10"/>
    <s v="RITM0270952 - 9/12/2025 - Riley Thomas"/>
  </r>
  <r>
    <s v="RITM0270805"/>
    <x v="4"/>
    <x v="8"/>
    <n v="10"/>
    <s v="RITM0270805 - 9/12/2025 - Andy Phan"/>
  </r>
  <r>
    <s v="RITM0270947"/>
    <x v="4"/>
    <x v="1"/>
    <n v="10"/>
    <s v="RITM0270947 - 9/12/2025 - Raegan Munro"/>
  </r>
  <r>
    <s v="RITM0270938"/>
    <x v="4"/>
    <x v="1"/>
    <n v="10"/>
    <s v="RITM0270938 - 9/12/2025 - Raegan Munro"/>
  </r>
  <r>
    <s v="RITM0270929"/>
    <x v="4"/>
    <x v="1"/>
    <n v="10"/>
    <s v="RITM0270929 - 9/12/2025 - Raegan Munro"/>
  </r>
  <r>
    <s v="RITM0270924"/>
    <x v="4"/>
    <x v="10"/>
    <n v="10"/>
    <s v="RITM0270924 - 9/12/2025 - Clair Neate"/>
  </r>
  <r>
    <s v="RITM0270706"/>
    <x v="4"/>
    <x v="8"/>
    <n v="10"/>
    <s v="RITM0270706 - 9/12/2025 - Andy Phan"/>
  </r>
  <r>
    <s v="RITM0268876"/>
    <x v="4"/>
    <x v="4"/>
    <n v="10"/>
    <s v="RITM0268876 - 9/12/2025 - Ruey Lim"/>
  </r>
  <r>
    <s v="RITM0270777"/>
    <x v="0"/>
    <x v="4"/>
    <n v="10"/>
    <s v="RITM0270777 - 8/12/2025 - Ruey Lim"/>
  </r>
  <r>
    <s v="RITM0270555"/>
    <x v="3"/>
    <x v="6"/>
    <n v="10"/>
    <s v="RITM0270555 - 11/12/2025 - Fred Shea"/>
  </r>
  <r>
    <s v="RITM0270735"/>
    <x v="0"/>
    <x v="4"/>
    <n v="10"/>
    <s v="RITM0270735 - 8/12/2025 - Ruey Lim"/>
  </r>
  <r>
    <s v="RITM0270714"/>
    <x v="1"/>
    <x v="10"/>
    <n v="10"/>
    <s v="RITM0270714 - 10/12/2025 - Clair Neate"/>
  </r>
  <r>
    <s v="RITM0270714"/>
    <x v="0"/>
    <x v="8"/>
    <n v="10"/>
    <s v="RITM0270714 - 8/12/2025 - Andy Phan"/>
  </r>
  <r>
    <s v="RITM0270721"/>
    <x v="3"/>
    <x v="18"/>
    <n v="10"/>
    <s v="RITM0270721 - 11/12/2025 - Martyn Connor"/>
  </r>
  <r>
    <s v="RITM0270680"/>
    <x v="4"/>
    <x v="1"/>
    <n v="10"/>
    <s v="RITM0270680 - 9/12/2025 - Raegan Munro"/>
  </r>
  <r>
    <s v="RITM0270641"/>
    <x v="3"/>
    <x v="8"/>
    <n v="10"/>
    <s v="RITM0270641 - 11/12/2025 - Andy Phan"/>
  </r>
  <r>
    <s v="RITM0270599"/>
    <x v="3"/>
    <x v="7"/>
    <n v="10"/>
    <s v="RITM0270599 - 11/12/2025 - Gilbert Noble"/>
  </r>
  <r>
    <s v="RITM0270569"/>
    <x v="3"/>
    <x v="7"/>
    <n v="10"/>
    <s v="RITM0270569 - 11/12/2025 - Gilbert Noble"/>
  </r>
  <r>
    <s v="RITM0270508"/>
    <x v="0"/>
    <x v="15"/>
    <n v="10"/>
    <s v="RITM0270508 - 8/12/2025 - Riley Thomas"/>
  </r>
  <r>
    <s v="RITM0270473"/>
    <x v="2"/>
    <x v="7"/>
    <n v="10"/>
    <s v="RITM0270473 - 12/12/2025 - Gilbert Noble"/>
  </r>
  <r>
    <s v="RITM0270446"/>
    <x v="3"/>
    <x v="7"/>
    <n v="10"/>
    <s v="RITM0270446 - 11/12/2025 - Gilbert Noble"/>
  </r>
  <r>
    <s v="RITM0270429"/>
    <x v="1"/>
    <x v="5"/>
    <n v="10"/>
    <s v="RITM0270429 - 10/12/2025 - Pruthvish Patel"/>
  </r>
  <r>
    <s v="RITM0270386"/>
    <x v="2"/>
    <x v="6"/>
    <n v="10"/>
    <s v="RITM0270386 - 12/12/2025 - Fred Shea"/>
  </r>
  <r>
    <s v="RITM0270214"/>
    <x v="4"/>
    <x v="7"/>
    <n v="10"/>
    <s v="RITM0270214 - 9/12/2025 - Gilbert Noble"/>
  </r>
  <r>
    <s v="RITM0270059"/>
    <x v="3"/>
    <x v="7"/>
    <n v="10"/>
    <s v="RITM0270059 - 11/12/2025 - Gilbert Noble"/>
  </r>
  <r>
    <s v="RITM0269495"/>
    <x v="4"/>
    <x v="15"/>
    <n v="10"/>
    <s v="RITM0269495 - 9/12/2025 - Riley Thomas"/>
  </r>
  <r>
    <s v="RITM0269177"/>
    <x v="1"/>
    <x v="14"/>
    <n v="10"/>
    <s v="RITM0269177 - 10/12/2025 - Matthew Lever"/>
  </r>
  <r>
    <s v="RITM0260105"/>
    <x v="0"/>
    <x v="15"/>
    <n v="10"/>
    <s v="RITM0260105 - 8/12/2025 - Riley Thomas"/>
  </r>
  <r>
    <s v="INC0576464"/>
    <x v="0"/>
    <x v="1"/>
    <n v="10"/>
    <s v="INC0576464 - 8/12/2025 - Raegan Munro"/>
  </r>
  <r>
    <s v="INC0576783"/>
    <x v="4"/>
    <x v="13"/>
    <n v="10"/>
    <s v="INC0576783 - 9/12/2025 - George Knight"/>
  </r>
  <r>
    <s v="INC0576774"/>
    <x v="4"/>
    <x v="9"/>
    <n v="10"/>
    <s v="INC0576774 - 9/12/2025 - Zoe O'Brien"/>
  </r>
  <r>
    <s v="INC0576754"/>
    <x v="4"/>
    <x v="9"/>
    <n v="10"/>
    <s v="INC0576754 - 9/12/2025 - Zoe O'Brien"/>
  </r>
  <r>
    <s v="INC0576784"/>
    <x v="4"/>
    <x v="13"/>
    <n v="10"/>
    <s v="INC0576784 - 9/12/2025 - George Knight"/>
  </r>
  <r>
    <s v="INC0576763"/>
    <x v="4"/>
    <x v="12"/>
    <n v="10"/>
    <s v="INC0576763 - 9/12/2025 - Shane Kmet"/>
  </r>
  <r>
    <s v="INC0576760"/>
    <x v="4"/>
    <x v="6"/>
    <n v="10"/>
    <s v="INC0576760 - 9/12/2025 - Fred Shea"/>
  </r>
  <r>
    <s v="INC0576779"/>
    <x v="4"/>
    <x v="12"/>
    <n v="10"/>
    <s v="INC0576779 - 9/12/2025 - Shane Kmet"/>
  </r>
  <r>
    <s v="INC0576443"/>
    <x v="0"/>
    <x v="9"/>
    <n v="10"/>
    <s v="INC0576443 - 8/12/2025 - Zoe O'Brien"/>
  </r>
  <r>
    <s v="INC0576459"/>
    <x v="0"/>
    <x v="7"/>
    <n v="10"/>
    <s v="INC0576459 - 8/12/2025 - Gilbert Noble"/>
  </r>
  <r>
    <s v="INC0576468"/>
    <x v="0"/>
    <x v="12"/>
    <n v="10"/>
    <s v="INC0576468 - 8/12/2025 - Shane Kmet"/>
  </r>
  <r>
    <s v="INC0576433"/>
    <x v="0"/>
    <x v="9"/>
    <n v="10"/>
    <s v="INC0576433 - 8/12/2025 - Zoe O'Brien"/>
  </r>
  <r>
    <s v="INC0576455"/>
    <x v="0"/>
    <x v="9"/>
    <n v="10"/>
    <s v="INC0576455 - 8/12/2025 - Zoe O'Brien"/>
  </r>
  <r>
    <s v="INC0576436"/>
    <x v="0"/>
    <x v="12"/>
    <n v="10"/>
    <s v="INC0576436 - 8/12/2025 - Shane Kmet"/>
  </r>
  <r>
    <s v="INC0576469"/>
    <x v="0"/>
    <x v="1"/>
    <n v="10"/>
    <s v="INC0576469 - 8/12/2025 - Raegan Munro"/>
  </r>
  <r>
    <s v="INC0576432"/>
    <x v="0"/>
    <x v="9"/>
    <n v="10"/>
    <s v="INC0576432 - 8/12/2025 - Zoe O'Brien"/>
  </r>
  <r>
    <s v="INC0576430"/>
    <x v="0"/>
    <x v="9"/>
    <n v="10"/>
    <s v="INC0576430 - 8/12/2025 - Zoe O'Brien"/>
  </r>
  <r>
    <s v="RITM0271268"/>
    <x v="3"/>
    <x v="7"/>
    <n v="10"/>
    <s v="RITM0271268 - 11/12/2025 - Gilbert Noble"/>
  </r>
  <r>
    <s v="INC0577442"/>
    <x v="3"/>
    <x v="9"/>
    <n v="10"/>
    <s v="INC0577442 - 11/12/2025 - Zoe O'Brien"/>
  </r>
  <r>
    <s v="RITM0271426"/>
    <x v="2"/>
    <x v="7"/>
    <n v="10"/>
    <s v="RITM0271426 - 12/12/2025 - Gilbert Noble"/>
  </r>
  <r>
    <s v="INC0577430"/>
    <x v="3"/>
    <x v="4"/>
    <n v="10"/>
    <s v="INC0577430 - 11/12/2025 - Ruey Lim"/>
  </r>
  <r>
    <s v="INC0576447"/>
    <x v="0"/>
    <x v="12"/>
    <n v="10"/>
    <s v="INC0576447 - 8/12/2025 - Shane Kmet"/>
  </r>
  <r>
    <s v="INC0577713"/>
    <x v="2"/>
    <x v="9"/>
    <n v="10"/>
    <s v="INC0577713 - 12/12/2025 - Zoe O'Brien"/>
  </r>
  <r>
    <s v="INC0577711"/>
    <x v="2"/>
    <x v="1"/>
    <n v="10"/>
    <s v="INC0577711 - 12/12/2025 - Raegan Munro"/>
  </r>
  <r>
    <s v="INC0577708"/>
    <x v="2"/>
    <x v="9"/>
    <n v="10"/>
    <s v="INC0577708 - 12/12/2025 - Zoe O'Brien"/>
  </r>
  <r>
    <s v="INC0577706"/>
    <x v="2"/>
    <x v="12"/>
    <n v="10"/>
    <s v="INC0577706 - 12/12/2025 - Shane Kmet"/>
  </r>
  <r>
    <s v="RITM0271425"/>
    <x v="2"/>
    <x v="7"/>
    <n v="10"/>
    <s v="RITM0271425 - 12/12/2025 - Gilbert Noble"/>
  </r>
  <r>
    <s v="INC0577698"/>
    <x v="2"/>
    <x v="9"/>
    <n v="10"/>
    <s v="INC0577698 - 12/12/2025 - Zoe O'Brien"/>
  </r>
  <r>
    <s v="INC0577701"/>
    <x v="2"/>
    <x v="12"/>
    <n v="10"/>
    <s v="INC0577701 - 12/12/2025 - Shane Kmet"/>
  </r>
  <r>
    <s v="INC0577702"/>
    <x v="2"/>
    <x v="9"/>
    <n v="10"/>
    <s v="INC0577702 - 12/12/2025 - Zoe O'Brien"/>
  </r>
  <r>
    <s v="RITM0271420"/>
    <x v="2"/>
    <x v="9"/>
    <n v="10"/>
    <s v="RITM0271420 - 12/12/2025 - Zoe O'Brien"/>
  </r>
  <r>
    <s v="INC0577455"/>
    <x v="3"/>
    <x v="1"/>
    <n v="10"/>
    <s v="INC0577455 - 11/12/2025 - Raegan Munro"/>
  </r>
  <r>
    <s v="RITM0271267"/>
    <x v="3"/>
    <x v="7"/>
    <n v="10"/>
    <s v="RITM0271267 - 11/12/2025 - Gilbert Noble"/>
  </r>
  <r>
    <s v="INC0577461"/>
    <x v="3"/>
    <x v="1"/>
    <n v="10"/>
    <s v="INC0577461 - 11/12/2025 - Raegan Munro"/>
  </r>
  <r>
    <s v="INC0577454"/>
    <x v="3"/>
    <x v="13"/>
    <n v="10"/>
    <s v="INC0577454 - 11/12/2025 - George Knight"/>
  </r>
  <r>
    <s v="INC0577451"/>
    <x v="3"/>
    <x v="12"/>
    <n v="10"/>
    <s v="INC0577451 - 11/12/2025 - Shane Kmet"/>
  </r>
  <r>
    <s v="RITM0271280"/>
    <x v="3"/>
    <x v="13"/>
    <n v="10"/>
    <s v="RITM0271280 - 11/12/2025 - George Knight"/>
  </r>
  <r>
    <s v="INC0577440"/>
    <x v="3"/>
    <x v="6"/>
    <n v="10"/>
    <s v="INC0577440 - 11/12/2025 - Fred Shea"/>
  </r>
  <r>
    <s v="INC0577438"/>
    <x v="3"/>
    <x v="9"/>
    <n v="10"/>
    <s v="INC0577438 - 11/12/2025 - Zoe O'Brien"/>
  </r>
  <r>
    <s v="INC0577435"/>
    <x v="3"/>
    <x v="13"/>
    <n v="10"/>
    <s v="INC0577435 - 11/12/2025 - George Knight"/>
  </r>
  <r>
    <s v="INC0577433"/>
    <x v="3"/>
    <x v="3"/>
    <n v="10"/>
    <s v="INC0577433 - 11/12/2025 - Cameron Horn"/>
  </r>
  <r>
    <s v="INC0577432"/>
    <x v="3"/>
    <x v="3"/>
    <n v="10"/>
    <s v="INC0577432 - 11/12/2025 - Cameron Horn"/>
  </r>
  <r>
    <s v="INC0577119"/>
    <x v="1"/>
    <x v="9"/>
    <n v="10"/>
    <s v="INC0577119 - 10/12/2025 - Zoe O'Brien"/>
  </r>
  <r>
    <s v="INC0577122"/>
    <x v="1"/>
    <x v="12"/>
    <n v="10"/>
    <s v="INC0577122 - 10/12/2025 - Shane Kmet"/>
  </r>
  <r>
    <s v="INC0577116"/>
    <x v="1"/>
    <x v="13"/>
    <n v="10"/>
    <s v="INC0577116 - 10/12/2025 - George Knight"/>
  </r>
  <r>
    <s v="INC0577118"/>
    <x v="1"/>
    <x v="1"/>
    <n v="10"/>
    <s v="INC0577118 - 10/12/2025 - Raegan Munro"/>
  </r>
  <r>
    <s v="INC0577115"/>
    <x v="1"/>
    <x v="9"/>
    <n v="10"/>
    <s v="INC0577115 - 10/12/2025 - Zoe O'Brien"/>
  </r>
  <r>
    <s v="INC0577096"/>
    <x v="1"/>
    <x v="6"/>
    <n v="10"/>
    <s v="INC0577096 - 10/12/2025 - Fred Shea"/>
  </r>
  <r>
    <s v="RITM0271102"/>
    <x v="1"/>
    <x v="13"/>
    <n v="10"/>
    <s v="RITM0271102 - 10/12/2025 - George Knight"/>
  </r>
  <r>
    <s v="RITM0271101"/>
    <x v="1"/>
    <x v="12"/>
    <n v="10"/>
    <s v="RITM0271101 - 10/12/2025 - Shane Kmet"/>
  </r>
  <r>
    <s v="INC0576758"/>
    <x v="4"/>
    <x v="13"/>
    <n v="10"/>
    <s v="INC0576758 - 9/12/2025 - George Knight"/>
  </r>
  <r>
    <s v="RITM0270946"/>
    <x v="4"/>
    <x v="9"/>
    <n v="10"/>
    <s v="RITM0270946 - 9/12/2025 - Zoe O'Brien"/>
  </r>
  <r>
    <s v="RITM0270785"/>
    <x v="0"/>
    <x v="9"/>
    <n v="10"/>
    <s v="RITM0270785 - 8/12/2025 - Zoe O'Brien"/>
  </r>
  <r>
    <s v="RITM0270780"/>
    <x v="0"/>
    <x v="7"/>
    <n v="10"/>
    <s v="RITM0270780 - 8/12/2025 - Gilbert Noble"/>
  </r>
  <r>
    <s v="RITM0270776"/>
    <x v="0"/>
    <x v="6"/>
    <n v="10"/>
    <s v="RITM0270776 - 8/12/2025 - Fred Shea"/>
  </r>
  <r>
    <s v="RITM0270773"/>
    <x v="0"/>
    <x v="3"/>
    <n v="10"/>
    <s v="RITM0270773 - 8/12/2025 - Cameron Horn"/>
  </r>
  <r>
    <s v="CHAT0025847"/>
    <x v="2"/>
    <x v="16"/>
    <n v="10"/>
    <s v="CHAT0025847 - 12/12/2025 - Zahra Gholami"/>
  </r>
  <r>
    <s v="CHAT0025845"/>
    <x v="3"/>
    <x v="10"/>
    <n v="10"/>
    <s v="CHAT0025845 - 11/12/2025 - Clair Neate"/>
  </r>
  <r>
    <s v="CHAT0025832"/>
    <x v="4"/>
    <x v="10"/>
    <n v="10"/>
    <s v="CHAT0025832 - 9/12/2025 - Clair Neate"/>
  </r>
  <r>
    <s v="CHAT0025826"/>
    <x v="0"/>
    <x v="16"/>
    <n v="10"/>
    <s v="CHAT0025826 - 8/12/2025 - Zahra Gholami"/>
  </r>
  <r>
    <s v="CHAT0025825"/>
    <x v="0"/>
    <x v="5"/>
    <n v="10"/>
    <s v="CHAT0025825 - 8/12/2025 - Pruthvish Patel"/>
  </r>
  <r>
    <s v="INC0577734"/>
    <x v="2"/>
    <x v="12"/>
    <n v="11"/>
    <s v="INC0577734 - 12/12/2025 - Shane Kmet"/>
  </r>
  <r>
    <s v="INC0577733"/>
    <x v="2"/>
    <x v="1"/>
    <n v="11"/>
    <s v="INC0577733 - 12/12/2025 - Raegan Munro"/>
  </r>
  <r>
    <s v="INC0577725"/>
    <x v="2"/>
    <x v="4"/>
    <n v="11"/>
    <s v="INC0577725 - 12/12/2025 - Ruey Lim"/>
  </r>
  <r>
    <s v="INC0577725"/>
    <x v="2"/>
    <x v="12"/>
    <n v="11"/>
    <s v="INC0577725 - 12/12/2025 - Shane Kmet"/>
  </r>
  <r>
    <s v="INC0577723"/>
    <x v="2"/>
    <x v="16"/>
    <n v="11"/>
    <s v="INC0577723 - 12/12/2025 - Zahra Gholami"/>
  </r>
  <r>
    <s v="INC0577721"/>
    <x v="2"/>
    <x v="2"/>
    <n v="11"/>
    <s v="INC0577721 - 12/12/2025 - Liam Bryan"/>
  </r>
  <r>
    <s v="INC0577721"/>
    <x v="2"/>
    <x v="12"/>
    <n v="11"/>
    <s v="INC0577721 - 12/12/2025 - Shane Kmet"/>
  </r>
  <r>
    <s v="INC0577718"/>
    <x v="2"/>
    <x v="1"/>
    <n v="11"/>
    <s v="INC0577718 - 12/12/2025 - Raegan Munro"/>
  </r>
  <r>
    <s v="INC0577717"/>
    <x v="2"/>
    <x v="1"/>
    <n v="11"/>
    <s v="INC0577717 - 12/12/2025 - Raegan Munro"/>
  </r>
  <r>
    <s v="INC0577716"/>
    <x v="2"/>
    <x v="12"/>
    <n v="11"/>
    <s v="INC0577716 - 12/12/2025 - Shane Kmet"/>
  </r>
  <r>
    <s v="INC0577703"/>
    <x v="2"/>
    <x v="10"/>
    <n v="11"/>
    <s v="INC0577703 - 12/12/2025 - Clair Neate"/>
  </r>
  <r>
    <s v="INC0577696"/>
    <x v="2"/>
    <x v="4"/>
    <n v="11"/>
    <s v="INC0577696 - 12/12/2025 - Ruey Lim"/>
  </r>
  <r>
    <s v="INC0577478"/>
    <x v="3"/>
    <x v="13"/>
    <n v="11"/>
    <s v="INC0577478 - 11/12/2025 - George Knight"/>
  </r>
  <r>
    <s v="INC0577473"/>
    <x v="3"/>
    <x v="9"/>
    <n v="11"/>
    <s v="INC0577473 - 11/12/2025 - Zoe O'Brien"/>
  </r>
  <r>
    <s v="INC0577466"/>
    <x v="3"/>
    <x v="7"/>
    <n v="11"/>
    <s v="INC0577466 - 11/12/2025 - Gilbert Noble"/>
  </r>
  <r>
    <s v="INC0577465"/>
    <x v="3"/>
    <x v="12"/>
    <n v="11"/>
    <s v="INC0577465 - 11/12/2025 - Shane Kmet"/>
  </r>
  <r>
    <s v="INC0577456"/>
    <x v="3"/>
    <x v="12"/>
    <n v="11"/>
    <s v="INC0577456 - 11/12/2025 - Shane Kmet"/>
  </r>
  <r>
    <s v="INC0577452"/>
    <x v="3"/>
    <x v="4"/>
    <n v="11"/>
    <s v="INC0577452 - 11/12/2025 - Ruey Lim"/>
  </r>
  <r>
    <s v="INC0577449"/>
    <x v="3"/>
    <x v="10"/>
    <n v="11"/>
    <s v="INC0577449 - 11/12/2025 - Clair Neate"/>
  </r>
  <r>
    <s v="INC0577442"/>
    <x v="3"/>
    <x v="1"/>
    <n v="11"/>
    <s v="INC0577442 - 11/12/2025 - Raegan Munro"/>
  </r>
  <r>
    <s v="INC0577426"/>
    <x v="2"/>
    <x v="7"/>
    <n v="11"/>
    <s v="INC0577426 - 12/12/2025 - Gilbert Noble"/>
  </r>
  <r>
    <s v="INC0577413"/>
    <x v="3"/>
    <x v="1"/>
    <n v="11"/>
    <s v="INC0577413 - 11/12/2025 - Raegan Munro"/>
  </r>
  <r>
    <s v="INC0577409"/>
    <x v="3"/>
    <x v="9"/>
    <n v="11"/>
    <s v="INC0577409 - 11/12/2025 - Zoe O'Brien"/>
  </r>
  <r>
    <s v="INC0577407"/>
    <x v="3"/>
    <x v="12"/>
    <n v="11"/>
    <s v="INC0577407 - 11/12/2025 - Shane Kmet"/>
  </r>
  <r>
    <s v="INC0577385"/>
    <x v="3"/>
    <x v="12"/>
    <n v="11"/>
    <s v="INC0577385 - 11/12/2025 - Shane Kmet"/>
  </r>
  <r>
    <s v="INC0577369"/>
    <x v="2"/>
    <x v="7"/>
    <n v="11"/>
    <s v="INC0577369 - 12/12/2025 - Gilbert Noble"/>
  </r>
  <r>
    <s v="INC0577364"/>
    <x v="2"/>
    <x v="1"/>
    <n v="11"/>
    <s v="INC0577364 - 12/12/2025 - Raegan Munro"/>
  </r>
  <r>
    <s v="INC0577363"/>
    <x v="3"/>
    <x v="8"/>
    <n v="11"/>
    <s v="INC0577363 - 11/12/2025 - Andy Phan"/>
  </r>
  <r>
    <s v="INC0577356"/>
    <x v="3"/>
    <x v="5"/>
    <n v="11"/>
    <s v="INC0577356 - 11/12/2025 - Pruthvish Patel"/>
  </r>
  <r>
    <s v="INC0577315"/>
    <x v="3"/>
    <x v="1"/>
    <n v="11"/>
    <s v="INC0577315 - 11/12/2025 - Raegan Munro"/>
  </r>
  <r>
    <s v="INC0577309"/>
    <x v="3"/>
    <x v="13"/>
    <n v="11"/>
    <s v="INC0577309 - 11/12/2025 - George Knight"/>
  </r>
  <r>
    <s v="INC0577309"/>
    <x v="3"/>
    <x v="1"/>
    <n v="11"/>
    <s v="INC0577309 - 11/12/2025 - Raegan Munro"/>
  </r>
  <r>
    <s v="INC0577291"/>
    <x v="2"/>
    <x v="7"/>
    <n v="11"/>
    <s v="INC0577291 - 12/12/2025 - Gilbert Noble"/>
  </r>
  <r>
    <s v="INC0577275"/>
    <x v="3"/>
    <x v="5"/>
    <n v="11"/>
    <s v="INC0577275 - 11/12/2025 - Pruthvish Patel"/>
  </r>
  <r>
    <s v="INC0577253"/>
    <x v="2"/>
    <x v="1"/>
    <n v="11"/>
    <s v="INC0577253 - 12/12/2025 - Raegan Munro"/>
  </r>
  <r>
    <s v="INC0577149"/>
    <x v="1"/>
    <x v="4"/>
    <n v="11"/>
    <s v="INC0577149 - 10/12/2025 - Ruey Lim"/>
  </r>
  <r>
    <s v="INC0577148"/>
    <x v="1"/>
    <x v="2"/>
    <n v="11"/>
    <s v="INC0577148 - 10/12/2025 - Liam Bryan"/>
  </r>
  <r>
    <s v="INC0577147"/>
    <x v="1"/>
    <x v="1"/>
    <n v="11"/>
    <s v="INC0577147 - 10/12/2025 - Raegan Munro"/>
  </r>
  <r>
    <s v="INC0577140"/>
    <x v="1"/>
    <x v="10"/>
    <n v="11"/>
    <s v="INC0577140 - 10/12/2025 - Clair Neate"/>
  </r>
  <r>
    <s v="INC0577130"/>
    <x v="1"/>
    <x v="4"/>
    <n v="11"/>
    <s v="INC0577130 - 10/12/2025 - Ruey Lim"/>
  </r>
  <r>
    <s v="INC0577129"/>
    <x v="1"/>
    <x v="12"/>
    <n v="11"/>
    <s v="INC0577129 - 10/12/2025 - Shane Kmet"/>
  </r>
  <r>
    <s v="INC0577110"/>
    <x v="1"/>
    <x v="14"/>
    <n v="11"/>
    <s v="INC0577110 - 10/12/2025 - Matthew Lever"/>
  </r>
  <r>
    <s v="INC0577107"/>
    <x v="1"/>
    <x v="13"/>
    <n v="11"/>
    <s v="INC0577107 - 10/12/2025 - George Knight"/>
  </r>
  <r>
    <s v="INC0577106"/>
    <x v="1"/>
    <x v="12"/>
    <n v="11"/>
    <s v="INC0577106 - 10/12/2025 - Shane Kmet"/>
  </r>
  <r>
    <s v="INC0577094"/>
    <x v="1"/>
    <x v="16"/>
    <n v="11"/>
    <s v="INC0577094 - 10/12/2025 - Zahra Gholami"/>
  </r>
  <r>
    <s v="INC0577056"/>
    <x v="1"/>
    <x v="8"/>
    <n v="11"/>
    <s v="INC0577056 - 10/12/2025 - Andy Phan"/>
  </r>
  <r>
    <s v="INC0577047"/>
    <x v="1"/>
    <x v="1"/>
    <n v="11"/>
    <s v="INC0577047 - 10/12/2025 - Raegan Munro"/>
  </r>
  <r>
    <s v="INC0577039"/>
    <x v="1"/>
    <x v="13"/>
    <n v="11"/>
    <s v="INC0577039 - 10/12/2025 - George Knight"/>
  </r>
  <r>
    <s v="INC0577014"/>
    <x v="2"/>
    <x v="7"/>
    <n v="11"/>
    <s v="INC0577014 - 12/12/2025 - Gilbert Noble"/>
  </r>
  <r>
    <s v="INC0576977"/>
    <x v="1"/>
    <x v="2"/>
    <n v="11"/>
    <s v="INC0576977 - 10/12/2025 - Liam Bryan"/>
  </r>
  <r>
    <s v="INC0576955"/>
    <x v="2"/>
    <x v="7"/>
    <n v="11"/>
    <s v="INC0576955 - 12/12/2025 - Gilbert Noble"/>
  </r>
  <r>
    <s v="INC0576925"/>
    <x v="2"/>
    <x v="7"/>
    <n v="11"/>
    <s v="INC0576925 - 12/12/2025 - Gilbert Noble"/>
  </r>
  <r>
    <s v="INC0576902"/>
    <x v="2"/>
    <x v="7"/>
    <n v="11"/>
    <s v="INC0576902 - 12/12/2025 - Gilbert Noble"/>
  </r>
  <r>
    <s v="INC0576871"/>
    <x v="3"/>
    <x v="6"/>
    <n v="11"/>
    <s v="INC0576871 - 11/12/2025 - Fred Shea"/>
  </r>
  <r>
    <s v="INC0576823"/>
    <x v="4"/>
    <x v="12"/>
    <n v="11"/>
    <s v="INC0576823 - 9/12/2025 - Shane Kmet"/>
  </r>
  <r>
    <s v="INC0576822"/>
    <x v="4"/>
    <x v="1"/>
    <n v="11"/>
    <s v="INC0576822 - 9/12/2025 - Raegan Munro"/>
  </r>
  <r>
    <s v="INC0576816"/>
    <x v="4"/>
    <x v="4"/>
    <n v="11"/>
    <s v="INC0576816 - 9/12/2025 - Ruey Lim"/>
  </r>
  <r>
    <s v="INC0576797"/>
    <x v="4"/>
    <x v="1"/>
    <n v="11"/>
    <s v="INC0576797 - 9/12/2025 - Raegan Munro"/>
  </r>
  <r>
    <s v="INC0576791"/>
    <x v="4"/>
    <x v="9"/>
    <n v="11"/>
    <s v="INC0576791 - 9/12/2025 - Zoe O'Brien"/>
  </r>
  <r>
    <s v="INC0576774"/>
    <x v="4"/>
    <x v="1"/>
    <n v="11"/>
    <s v="INC0576774 - 9/12/2025 - Raegan Munro"/>
  </r>
  <r>
    <s v="INC0576773"/>
    <x v="4"/>
    <x v="1"/>
    <n v="11"/>
    <s v="INC0576773 - 9/12/2025 - Raegan Munro"/>
  </r>
  <r>
    <s v="INC0576750"/>
    <x v="3"/>
    <x v="4"/>
    <n v="11"/>
    <s v="INC0576750 - 11/12/2025 - Ruey Lim"/>
  </r>
  <r>
    <s v="INC0576743"/>
    <x v="4"/>
    <x v="15"/>
    <n v="11"/>
    <s v="INC0576743 - 9/12/2025 - Riley Thomas"/>
  </r>
  <r>
    <s v="INC0576687"/>
    <x v="4"/>
    <x v="1"/>
    <n v="11"/>
    <s v="INC0576687 - 9/12/2025 - Raegan Munro"/>
  </r>
  <r>
    <s v="INC0576686"/>
    <x v="4"/>
    <x v="1"/>
    <n v="11"/>
    <s v="INC0576686 - 9/12/2025 - Raegan Munro"/>
  </r>
  <r>
    <s v="INC0576650"/>
    <x v="2"/>
    <x v="6"/>
    <n v="11"/>
    <s v="INC0576650 - 12/12/2025 - Fred Shea"/>
  </r>
  <r>
    <s v="INC0576615"/>
    <x v="2"/>
    <x v="7"/>
    <n v="11"/>
    <s v="INC0576615 - 12/12/2025 - Gilbert Noble"/>
  </r>
  <r>
    <s v="INC0576615"/>
    <x v="4"/>
    <x v="12"/>
    <n v="11"/>
    <s v="INC0576615 - 9/12/2025 - Shane Kmet"/>
  </r>
  <r>
    <s v="INC0576586"/>
    <x v="4"/>
    <x v="7"/>
    <n v="11"/>
    <s v="INC0576586 - 9/12/2025 - Gilbert Noble"/>
  </r>
  <r>
    <s v="INC0576502"/>
    <x v="0"/>
    <x v="15"/>
    <n v="11"/>
    <s v="INC0576502 - 8/12/2025 - Riley Thomas"/>
  </r>
  <r>
    <s v="INC0576500"/>
    <x v="0"/>
    <x v="1"/>
    <n v="11"/>
    <s v="INC0576500 - 8/12/2025 - Raegan Munro"/>
  </r>
  <r>
    <s v="INC0576493"/>
    <x v="0"/>
    <x v="12"/>
    <n v="11"/>
    <s v="INC0576493 - 8/12/2025 - Shane Kmet"/>
  </r>
  <r>
    <s v="INC0576491"/>
    <x v="0"/>
    <x v="12"/>
    <n v="11"/>
    <s v="INC0576491 - 8/12/2025 - Shane Kmet"/>
  </r>
  <r>
    <s v="INC0576490"/>
    <x v="0"/>
    <x v="12"/>
    <n v="11"/>
    <s v="INC0576490 - 8/12/2025 - Shane Kmet"/>
  </r>
  <r>
    <s v="INC0576489"/>
    <x v="0"/>
    <x v="1"/>
    <n v="11"/>
    <s v="INC0576489 - 8/12/2025 - Raegan Munro"/>
  </r>
  <r>
    <s v="INC0576477"/>
    <x v="0"/>
    <x v="1"/>
    <n v="11"/>
    <s v="INC0576477 - 8/12/2025 - Raegan Munro"/>
  </r>
  <r>
    <s v="INC0576470"/>
    <x v="0"/>
    <x v="15"/>
    <n v="11"/>
    <s v="INC0576470 - 8/12/2025 - Riley Thomas"/>
  </r>
  <r>
    <s v="INC0576470"/>
    <x v="0"/>
    <x v="16"/>
    <n v="11"/>
    <s v="INC0576470 - 8/12/2025 - Zahra Gholami"/>
  </r>
  <r>
    <s v="INC0576469"/>
    <x v="0"/>
    <x v="15"/>
    <n v="11"/>
    <s v="INC0576469 - 8/12/2025 - Riley Thomas"/>
  </r>
  <r>
    <s v="INC0576467"/>
    <x v="0"/>
    <x v="7"/>
    <n v="11"/>
    <s v="INC0576467 - 8/12/2025 - Gilbert Noble"/>
  </r>
  <r>
    <s v="INC0576464"/>
    <x v="0"/>
    <x v="7"/>
    <n v="11"/>
    <s v="INC0576464 - 8/12/2025 - Gilbert Noble"/>
  </r>
  <r>
    <s v="INC0576456"/>
    <x v="0"/>
    <x v="7"/>
    <n v="11"/>
    <s v="INC0576456 - 8/12/2025 - Gilbert Noble"/>
  </r>
  <r>
    <s v="INC0576452"/>
    <x v="0"/>
    <x v="1"/>
    <n v="11"/>
    <s v="INC0576452 - 8/12/2025 - Raegan Munro"/>
  </r>
  <r>
    <s v="INC0576447"/>
    <x v="0"/>
    <x v="7"/>
    <n v="11"/>
    <s v="INC0576447 - 8/12/2025 - Gilbert Noble"/>
  </r>
  <r>
    <s v="INC0576410"/>
    <x v="0"/>
    <x v="12"/>
    <n v="11"/>
    <s v="INC0576410 - 8/12/2025 - Shane Kmet"/>
  </r>
  <r>
    <s v="INC0576407"/>
    <x v="0"/>
    <x v="1"/>
    <n v="11"/>
    <s v="INC0576407 - 8/12/2025 - Raegan Munro"/>
  </r>
  <r>
    <s v="INC0576395"/>
    <x v="0"/>
    <x v="8"/>
    <n v="11"/>
    <s v="INC0576395 - 8/12/2025 - Andy Phan"/>
  </r>
  <r>
    <s v="INC0576389"/>
    <x v="0"/>
    <x v="8"/>
    <n v="11"/>
    <s v="INC0576389 - 8/12/2025 - Andy Phan"/>
  </r>
  <r>
    <s v="INC0576386"/>
    <x v="0"/>
    <x v="1"/>
    <n v="11"/>
    <s v="INC0576386 - 8/12/2025 - Raegan Munro"/>
  </r>
  <r>
    <s v="INC0576366"/>
    <x v="0"/>
    <x v="7"/>
    <n v="11"/>
    <s v="INC0576366 - 8/12/2025 - Gilbert Noble"/>
  </r>
  <r>
    <s v="INC0576366"/>
    <x v="0"/>
    <x v="1"/>
    <n v="11"/>
    <s v="INC0576366 - 8/12/2025 - Raegan Munro"/>
  </r>
  <r>
    <s v="INC0576353"/>
    <x v="0"/>
    <x v="1"/>
    <n v="11"/>
    <s v="INC0576353 - 8/12/2025 - Raegan Munro"/>
  </r>
  <r>
    <s v="INC0576335"/>
    <x v="0"/>
    <x v="15"/>
    <n v="11"/>
    <s v="INC0576335 - 8/12/2025 - Riley Thomas"/>
  </r>
  <r>
    <s v="INC0576331"/>
    <x v="0"/>
    <x v="12"/>
    <n v="11"/>
    <s v="INC0576331 - 8/12/2025 - Shane Kmet"/>
  </r>
  <r>
    <s v="INC0576325"/>
    <x v="0"/>
    <x v="8"/>
    <n v="11"/>
    <s v="INC0576325 - 8/12/2025 - Andy Phan"/>
  </r>
  <r>
    <s v="INC0576206"/>
    <x v="2"/>
    <x v="7"/>
    <n v="11"/>
    <s v="INC0576206 - 12/12/2025 - Gilbert Noble"/>
  </r>
  <r>
    <s v="INC0576117"/>
    <x v="0"/>
    <x v="5"/>
    <n v="11"/>
    <s v="INC0576117 - 8/12/2025 - Pruthvish Patel"/>
  </r>
  <r>
    <s v="INC0575947"/>
    <x v="2"/>
    <x v="7"/>
    <n v="11"/>
    <s v="INC0575947 - 12/12/2025 - Gilbert Noble"/>
  </r>
  <r>
    <s v="INC0575714"/>
    <x v="3"/>
    <x v="1"/>
    <n v="11"/>
    <s v="INC0575714 - 11/12/2025 - Raegan Munro"/>
  </r>
  <r>
    <s v="INC0575467"/>
    <x v="3"/>
    <x v="1"/>
    <n v="11"/>
    <s v="INC0575467 - 11/12/2025 - Raegan Munro"/>
  </r>
  <r>
    <s v="INC0574762"/>
    <x v="0"/>
    <x v="1"/>
    <n v="11"/>
    <s v="INC0574762 - 8/12/2025 - Raegan Munro"/>
  </r>
  <r>
    <s v="INC0574154"/>
    <x v="4"/>
    <x v="1"/>
    <n v="11"/>
    <s v="INC0574154 - 9/12/2025 - Raegan Munro"/>
  </r>
  <r>
    <s v="INC0571177"/>
    <x v="2"/>
    <x v="9"/>
    <n v="11"/>
    <s v="INC0571177 - 12/12/2025 - Zoe O'Brien"/>
  </r>
  <r>
    <s v="INC0570980"/>
    <x v="4"/>
    <x v="1"/>
    <n v="11"/>
    <s v="INC0570980 - 9/12/2025 - Raegan Munro"/>
  </r>
  <r>
    <s v="INC0570261"/>
    <x v="4"/>
    <x v="1"/>
    <n v="11"/>
    <s v="INC0570261 - 9/12/2025 - Raegan Munro"/>
  </r>
  <r>
    <s v="INC0569312"/>
    <x v="4"/>
    <x v="15"/>
    <n v="11"/>
    <s v="INC0569312 - 9/12/2025 - Riley Thomas"/>
  </r>
  <r>
    <s v="INC0569312"/>
    <x v="4"/>
    <x v="12"/>
    <n v="11"/>
    <s v="INC0569312 - 9/12/2025 - Shane Kmet"/>
  </r>
  <r>
    <s v="INC0566067"/>
    <x v="4"/>
    <x v="1"/>
    <n v="11"/>
    <s v="INC0566067 - 9/12/2025 - Raegan Munro"/>
  </r>
  <r>
    <s v="INC0566067"/>
    <x v="4"/>
    <x v="12"/>
    <n v="11"/>
    <s v="INC0566067 - 9/12/2025 - Shane Kmet"/>
  </r>
  <r>
    <s v="INC0565089"/>
    <x v="1"/>
    <x v="4"/>
    <n v="11"/>
    <s v="INC0565089 - 10/12/2025 - Ruey Lim"/>
  </r>
  <r>
    <s v="RITM0271436"/>
    <x v="2"/>
    <x v="3"/>
    <n v="11"/>
    <s v="RITM0271436 - 12/12/2025 - Cameron Horn"/>
  </r>
  <r>
    <s v="RITM0271432"/>
    <x v="2"/>
    <x v="3"/>
    <n v="11"/>
    <s v="RITM0271432 - 12/12/2025 - Cameron Horn"/>
  </r>
  <r>
    <s v="RITM0271432"/>
    <x v="2"/>
    <x v="4"/>
    <n v="11"/>
    <s v="RITM0271432 - 12/12/2025 - Ruey Lim"/>
  </r>
  <r>
    <s v="RITM0271432"/>
    <x v="2"/>
    <x v="5"/>
    <n v="11"/>
    <s v="RITM0271432 - 12/12/2025 - Pruthvish Patel"/>
  </r>
  <r>
    <s v="RITM0271282"/>
    <x v="2"/>
    <x v="5"/>
    <n v="11"/>
    <s v="RITM0271282 - 12/12/2025 - Pruthvish Patel"/>
  </r>
  <r>
    <s v="RITM0271419"/>
    <x v="2"/>
    <x v="8"/>
    <n v="11"/>
    <s v="RITM0271419 - 12/12/2025 - Andy Phan"/>
  </r>
  <r>
    <s v="RITM0271416"/>
    <x v="2"/>
    <x v="12"/>
    <n v="11"/>
    <s v="RITM0271416 - 12/12/2025 - Shane Kmet"/>
  </r>
  <r>
    <s v="RITM0271416"/>
    <x v="2"/>
    <x v="16"/>
    <n v="11"/>
    <s v="RITM0271416 - 12/12/2025 - Zahra Gholami"/>
  </r>
  <r>
    <s v="RITM0271411"/>
    <x v="2"/>
    <x v="9"/>
    <n v="11"/>
    <s v="RITM0271411 - 12/12/2025 - Zoe O'Brien"/>
  </r>
  <r>
    <s v="RITM0271394"/>
    <x v="2"/>
    <x v="9"/>
    <n v="11"/>
    <s v="RITM0271394 - 12/12/2025 - Zoe O'Brien"/>
  </r>
  <r>
    <s v="RITM0271366"/>
    <x v="2"/>
    <x v="7"/>
    <n v="11"/>
    <s v="RITM0271366 - 12/12/2025 - Gilbert Noble"/>
  </r>
  <r>
    <s v="RITM0271342"/>
    <x v="2"/>
    <x v="7"/>
    <n v="11"/>
    <s v="RITM0271342 - 12/12/2025 - Gilbert Noble"/>
  </r>
  <r>
    <s v="RITM0271327"/>
    <x v="2"/>
    <x v="7"/>
    <n v="11"/>
    <s v="RITM0271327 - 12/12/2025 - Gilbert Noble"/>
  </r>
  <r>
    <s v="RITM0271308"/>
    <x v="2"/>
    <x v="7"/>
    <n v="11"/>
    <s v="RITM0271308 - 12/12/2025 - Gilbert Noble"/>
  </r>
  <r>
    <s v="RITM0271082"/>
    <x v="3"/>
    <x v="1"/>
    <n v="11"/>
    <s v="RITM0271082 - 11/12/2025 - Raegan Munro"/>
  </r>
  <r>
    <s v="RITM0271302"/>
    <x v="3"/>
    <x v="3"/>
    <n v="11"/>
    <s v="RITM0271302 - 11/12/2025 - Cameron Horn"/>
  </r>
  <r>
    <s v="RITM0271301"/>
    <x v="3"/>
    <x v="8"/>
    <n v="11"/>
    <s v="RITM0271301 - 11/12/2025 - Andy Phan"/>
  </r>
  <r>
    <s v="RITM0271290"/>
    <x v="2"/>
    <x v="8"/>
    <n v="11"/>
    <s v="RITM0271290 - 12/12/2025 - Andy Phan"/>
  </r>
  <r>
    <s v="RITM0271288"/>
    <x v="3"/>
    <x v="3"/>
    <n v="11"/>
    <s v="RITM0271288 - 11/12/2025 - Cameron Horn"/>
  </r>
  <r>
    <s v="RITM0271270"/>
    <x v="2"/>
    <x v="7"/>
    <n v="11"/>
    <s v="RITM0271270 - 12/12/2025 - Gilbert Noble"/>
  </r>
  <r>
    <s v="RITM0271265"/>
    <x v="2"/>
    <x v="7"/>
    <n v="11"/>
    <s v="RITM0271265 - 12/12/2025 - Gilbert Noble"/>
  </r>
  <r>
    <s v="RITM0271265"/>
    <x v="3"/>
    <x v="3"/>
    <n v="11"/>
    <s v="RITM0271265 - 11/12/2025 - Cameron Horn"/>
  </r>
  <r>
    <s v="RITM0271260"/>
    <x v="2"/>
    <x v="7"/>
    <n v="11"/>
    <s v="RITM0271260 - 12/12/2025 - Gilbert Noble"/>
  </r>
  <r>
    <s v="RITM0271257"/>
    <x v="2"/>
    <x v="8"/>
    <n v="11"/>
    <s v="RITM0271257 - 12/12/2025 - Andy Phan"/>
  </r>
  <r>
    <s v="RITM0271257"/>
    <x v="3"/>
    <x v="1"/>
    <n v="11"/>
    <s v="RITM0271257 - 11/12/2025 - Raegan Munro"/>
  </r>
  <r>
    <s v="RITM0271251"/>
    <x v="2"/>
    <x v="7"/>
    <n v="11"/>
    <s v="RITM0271251 - 12/12/2025 - Gilbert Noble"/>
  </r>
  <r>
    <s v="RITM0271251"/>
    <x v="3"/>
    <x v="13"/>
    <n v="11"/>
    <s v="RITM0271251 - 11/12/2025 - George Knight"/>
  </r>
  <r>
    <s v="RITM0271250"/>
    <x v="3"/>
    <x v="1"/>
    <n v="11"/>
    <s v="RITM0271250 - 11/12/2025 - Raegan Munro"/>
  </r>
  <r>
    <s v="RITM0271247"/>
    <x v="2"/>
    <x v="3"/>
    <n v="11"/>
    <s v="RITM0271247 - 12/12/2025 - Cameron Horn"/>
  </r>
  <r>
    <s v="RITM0271247"/>
    <x v="3"/>
    <x v="4"/>
    <n v="11"/>
    <s v="RITM0271247 - 11/12/2025 - Ruey Lim"/>
  </r>
  <r>
    <s v="RITM0271222"/>
    <x v="3"/>
    <x v="13"/>
    <n v="11"/>
    <s v="RITM0271222 - 11/12/2025 - George Knight"/>
  </r>
  <r>
    <s v="RITM0271205"/>
    <x v="3"/>
    <x v="12"/>
    <n v="11"/>
    <s v="RITM0271205 - 11/12/2025 - Shane Kmet"/>
  </r>
  <r>
    <s v="RITM0271204"/>
    <x v="3"/>
    <x v="1"/>
    <n v="11"/>
    <s v="RITM0271204 - 11/12/2025 - Raegan Munro"/>
  </r>
  <r>
    <s v="RITM0271199"/>
    <x v="2"/>
    <x v="12"/>
    <n v="11"/>
    <s v="RITM0271199 - 12/12/2025 - Shane Kmet"/>
  </r>
  <r>
    <s v="RITM0271165"/>
    <x v="3"/>
    <x v="1"/>
    <n v="11"/>
    <s v="RITM0271165 - 11/12/2025 - Raegan Munro"/>
  </r>
  <r>
    <s v="RITM0271127"/>
    <x v="1"/>
    <x v="1"/>
    <n v="11"/>
    <s v="RITM0271127 - 10/12/2025 - Raegan Munro"/>
  </r>
  <r>
    <s v="RITM0271119"/>
    <x v="1"/>
    <x v="12"/>
    <n v="11"/>
    <s v="RITM0271119 - 10/12/2025 - Shane Kmet"/>
  </r>
  <r>
    <s v="RITM0271095"/>
    <x v="1"/>
    <x v="8"/>
    <n v="11"/>
    <s v="RITM0271095 - 10/12/2025 - Andy Phan"/>
  </r>
  <r>
    <s v="RITM0269304"/>
    <x v="1"/>
    <x v="8"/>
    <n v="11"/>
    <s v="RITM0269304 - 10/12/2025 - Andy Phan"/>
  </r>
  <r>
    <s v="RITM0271079"/>
    <x v="1"/>
    <x v="8"/>
    <n v="11"/>
    <s v="RITM0271079 - 10/12/2025 - Andy Phan"/>
  </r>
  <r>
    <s v="RITM0271093"/>
    <x v="3"/>
    <x v="1"/>
    <n v="11"/>
    <s v="RITM0271093 - 11/12/2025 - Raegan Munro"/>
  </r>
  <r>
    <s v="RITM0271067"/>
    <x v="2"/>
    <x v="12"/>
    <n v="11"/>
    <s v="RITM0271067 - 12/12/2025 - Shane Kmet"/>
  </r>
  <r>
    <s v="RITM0271067"/>
    <x v="1"/>
    <x v="16"/>
    <n v="11"/>
    <s v="RITM0271067 - 10/12/2025 - Zahra Gholami"/>
  </r>
  <r>
    <s v="RITM0271072"/>
    <x v="1"/>
    <x v="14"/>
    <n v="11"/>
    <s v="RITM0271072 - 10/12/2025 - Matthew Lever"/>
  </r>
  <r>
    <s v="RITM0271021"/>
    <x v="2"/>
    <x v="12"/>
    <n v="11"/>
    <s v="RITM0271021 - 12/12/2025 - Shane Kmet"/>
  </r>
  <r>
    <s v="RITM0270924"/>
    <x v="4"/>
    <x v="4"/>
    <n v="11"/>
    <s v="RITM0270924 - 9/12/2025 - Ruey Lim"/>
  </r>
  <r>
    <s v="RITM0270274"/>
    <x v="4"/>
    <x v="4"/>
    <n v="11"/>
    <s v="RITM0270274 - 9/12/2025 - Ruey Lim"/>
  </r>
  <r>
    <s v="RITM0270920"/>
    <x v="4"/>
    <x v="10"/>
    <n v="11"/>
    <s v="RITM0270920 - 9/12/2025 - Clair Neate"/>
  </r>
  <r>
    <s v="RITM0268876"/>
    <x v="4"/>
    <x v="15"/>
    <n v="11"/>
    <s v="RITM0268876 - 9/12/2025 - Riley Thomas"/>
  </r>
  <r>
    <s v="RITM0270813"/>
    <x v="0"/>
    <x v="1"/>
    <n v="11"/>
    <s v="RITM0270813 - 8/12/2025 - Raegan Munro"/>
  </r>
  <r>
    <s v="RITM0270816"/>
    <x v="2"/>
    <x v="7"/>
    <n v="11"/>
    <s v="RITM0270816 - 12/12/2025 - Gilbert Noble"/>
  </r>
  <r>
    <s v="RITM0270812"/>
    <x v="0"/>
    <x v="1"/>
    <n v="11"/>
    <s v="RITM0270812 - 8/12/2025 - Raegan Munro"/>
  </r>
  <r>
    <s v="RITM0270810"/>
    <x v="0"/>
    <x v="1"/>
    <n v="11"/>
    <s v="RITM0270810 - 8/12/2025 - Raegan Munro"/>
  </r>
  <r>
    <s v="RITM0270809"/>
    <x v="0"/>
    <x v="7"/>
    <n v="11"/>
    <s v="RITM0270809 - 8/12/2025 - Gilbert Noble"/>
  </r>
  <r>
    <s v="RITM0270807"/>
    <x v="0"/>
    <x v="7"/>
    <n v="11"/>
    <s v="RITM0270807 - 8/12/2025 - Gilbert Noble"/>
  </r>
  <r>
    <s v="RITM0270806"/>
    <x v="0"/>
    <x v="7"/>
    <n v="11"/>
    <s v="RITM0270806 - 8/12/2025 - Gilbert Noble"/>
  </r>
  <r>
    <s v="RITM0270804"/>
    <x v="0"/>
    <x v="7"/>
    <n v="11"/>
    <s v="RITM0270804 - 8/12/2025 - Gilbert Noble"/>
  </r>
  <r>
    <s v="RITM0270801"/>
    <x v="0"/>
    <x v="7"/>
    <n v="11"/>
    <s v="RITM0270801 - 8/12/2025 - Gilbert Noble"/>
  </r>
  <r>
    <s v="RITM0270797"/>
    <x v="0"/>
    <x v="7"/>
    <n v="11"/>
    <s v="RITM0270797 - 8/12/2025 - Gilbert Noble"/>
  </r>
  <r>
    <s v="RITM0270796"/>
    <x v="0"/>
    <x v="7"/>
    <n v="11"/>
    <s v="RITM0270796 - 8/12/2025 - Gilbert Noble"/>
  </r>
  <r>
    <s v="RITM0270795"/>
    <x v="0"/>
    <x v="7"/>
    <n v="11"/>
    <s v="RITM0270795 - 8/12/2025 - Gilbert Noble"/>
  </r>
  <r>
    <s v="RITM0270794"/>
    <x v="0"/>
    <x v="7"/>
    <n v="11"/>
    <s v="RITM0270794 - 8/12/2025 - Gilbert Noble"/>
  </r>
  <r>
    <s v="RITM0270793"/>
    <x v="0"/>
    <x v="7"/>
    <n v="11"/>
    <s v="RITM0270793 - 8/12/2025 - Gilbert Noble"/>
  </r>
  <r>
    <s v="RITM0270790"/>
    <x v="0"/>
    <x v="7"/>
    <n v="11"/>
    <s v="RITM0270790 - 8/12/2025 - Gilbert Noble"/>
  </r>
  <r>
    <s v="RITM0270792"/>
    <x v="0"/>
    <x v="7"/>
    <n v="11"/>
    <s v="RITM0270792 - 8/12/2025 - Gilbert Noble"/>
  </r>
  <r>
    <s v="RITM0270789"/>
    <x v="0"/>
    <x v="12"/>
    <n v="11"/>
    <s v="RITM0270789 - 8/12/2025 - Shane Kmet"/>
  </r>
  <r>
    <s v="RITM0270786"/>
    <x v="0"/>
    <x v="1"/>
    <n v="11"/>
    <s v="RITM0270786 - 8/12/2025 - Raegan Munro"/>
  </r>
  <r>
    <s v="RITM0270783"/>
    <x v="0"/>
    <x v="1"/>
    <n v="11"/>
    <s v="RITM0270783 - 8/12/2025 - Raegan Munro"/>
  </r>
  <r>
    <s v="RITM0270781"/>
    <x v="0"/>
    <x v="1"/>
    <n v="11"/>
    <s v="RITM0270781 - 8/12/2025 - Raegan Munro"/>
  </r>
  <r>
    <s v="RITM0270778"/>
    <x v="0"/>
    <x v="10"/>
    <n v="11"/>
    <s v="RITM0270778 - 8/12/2025 - Clair Neate"/>
  </r>
  <r>
    <s v="RITM0270774"/>
    <x v="0"/>
    <x v="1"/>
    <n v="11"/>
    <s v="RITM0270774 - 8/12/2025 - Raegan Munro"/>
  </r>
  <r>
    <s v="RITM0270770"/>
    <x v="4"/>
    <x v="13"/>
    <n v="11"/>
    <s v="RITM0270770 - 9/12/2025 - George Knight"/>
  </r>
  <r>
    <s v="RITM0270555"/>
    <x v="0"/>
    <x v="8"/>
    <n v="11"/>
    <s v="RITM0270555 - 8/12/2025 - Andy Phan"/>
  </r>
  <r>
    <s v="RITM0270728"/>
    <x v="0"/>
    <x v="1"/>
    <n v="11"/>
    <s v="RITM0270728 - 8/12/2025 - Raegan Munro"/>
  </r>
  <r>
    <s v="RITM0270752"/>
    <x v="0"/>
    <x v="4"/>
    <n v="11"/>
    <s v="RITM0270752 - 8/12/2025 - Ruey Lim"/>
  </r>
  <r>
    <s v="RITM0270731"/>
    <x v="0"/>
    <x v="8"/>
    <n v="11"/>
    <s v="RITM0270731 - 8/12/2025 - Andy Phan"/>
  </r>
  <r>
    <s v="RITM0270523"/>
    <x v="0"/>
    <x v="12"/>
    <n v="11"/>
    <s v="RITM0270523 - 8/12/2025 - Shane Kmet"/>
  </r>
  <r>
    <s v="RITM0269876"/>
    <x v="2"/>
    <x v="7"/>
    <n v="11"/>
    <s v="RITM0269876 - 12/12/2025 - Gilbert Noble"/>
  </r>
  <r>
    <s v="RITM0269814"/>
    <x v="1"/>
    <x v="13"/>
    <n v="11"/>
    <s v="RITM0269814 - 10/12/2025 - George Knight"/>
  </r>
  <r>
    <s v="RITM0269622"/>
    <x v="0"/>
    <x v="15"/>
    <n v="11"/>
    <s v="RITM0269622 - 8/12/2025 - Riley Thomas"/>
  </r>
  <r>
    <s v="RITM0266531"/>
    <x v="4"/>
    <x v="12"/>
    <n v="11"/>
    <s v="RITM0266531 - 9/12/2025 - Shane Kmet"/>
  </r>
  <r>
    <s v="INC0576821"/>
    <x v="4"/>
    <x v="13"/>
    <n v="11"/>
    <s v="INC0576821 - 9/12/2025 - George Knight"/>
  </r>
  <r>
    <s v="INC0576819"/>
    <x v="4"/>
    <x v="13"/>
    <n v="11"/>
    <s v="INC0576819 - 9/12/2025 - George Knight"/>
  </r>
  <r>
    <s v="INC0576799"/>
    <x v="4"/>
    <x v="1"/>
    <n v="11"/>
    <s v="INC0576799 - 9/12/2025 - Raegan Munro"/>
  </r>
  <r>
    <s v="INC0576817"/>
    <x v="4"/>
    <x v="6"/>
    <n v="11"/>
    <s v="INC0576817 - 9/12/2025 - Fred Shea"/>
  </r>
  <r>
    <s v="INC0576807"/>
    <x v="4"/>
    <x v="13"/>
    <n v="11"/>
    <s v="INC0576807 - 9/12/2025 - George Knight"/>
  </r>
  <r>
    <s v="INC0576813"/>
    <x v="4"/>
    <x v="12"/>
    <n v="11"/>
    <s v="INC0576813 - 9/12/2025 - Shane Kmet"/>
  </r>
  <r>
    <s v="INC0576497"/>
    <x v="0"/>
    <x v="15"/>
    <n v="11"/>
    <s v="INC0576497 - 8/12/2025 - Riley Thomas"/>
  </r>
  <r>
    <s v="INC0576498"/>
    <x v="0"/>
    <x v="9"/>
    <n v="11"/>
    <s v="INC0576498 - 8/12/2025 - Zoe O'Brien"/>
  </r>
  <r>
    <s v="INC0576501"/>
    <x v="0"/>
    <x v="12"/>
    <n v="11"/>
    <s v="INC0576501 - 8/12/2025 - Shane Kmet"/>
  </r>
  <r>
    <s v="INC0576494"/>
    <x v="0"/>
    <x v="6"/>
    <n v="11"/>
    <s v="INC0576494 - 8/12/2025 - Fred Shea"/>
  </r>
  <r>
    <s v="INC0577738"/>
    <x v="2"/>
    <x v="1"/>
    <n v="11"/>
    <s v="INC0577738 - 12/12/2025 - Raegan Munro"/>
  </r>
  <r>
    <s v="INC0576476"/>
    <x v="0"/>
    <x v="12"/>
    <n v="11"/>
    <s v="INC0576476 - 8/12/2025 - Shane Kmet"/>
  </r>
  <r>
    <s v="INC0577488"/>
    <x v="3"/>
    <x v="2"/>
    <n v="11"/>
    <s v="INC0577488 - 11/12/2025 - Liam Bryan"/>
  </r>
  <r>
    <s v="INC0577740"/>
    <x v="2"/>
    <x v="2"/>
    <n v="11"/>
    <s v="INC0577740 - 12/12/2025 - Liam Bryan"/>
  </r>
  <r>
    <s v="RITM0271454"/>
    <x v="2"/>
    <x v="12"/>
    <n v="11"/>
    <s v="RITM0271454 - 12/12/2025 - Shane Kmet"/>
  </r>
  <r>
    <s v="RITM0271450"/>
    <x v="2"/>
    <x v="1"/>
    <n v="11"/>
    <s v="RITM0271450 - 12/12/2025 - Raegan Munro"/>
  </r>
  <r>
    <s v="INC0577719"/>
    <x v="2"/>
    <x v="9"/>
    <n v="11"/>
    <s v="INC0577719 - 12/12/2025 - Zoe O'Brien"/>
  </r>
  <r>
    <s v="INC0576804"/>
    <x v="4"/>
    <x v="9"/>
    <n v="11"/>
    <s v="INC0576804 - 9/12/2025 - Zoe O'Brien"/>
  </r>
  <r>
    <s v="INC0577470"/>
    <x v="3"/>
    <x v="1"/>
    <n v="11"/>
    <s v="INC0577470 - 11/12/2025 - Raegan Munro"/>
  </r>
  <r>
    <s v="INC0577483"/>
    <x v="3"/>
    <x v="13"/>
    <n v="11"/>
    <s v="INC0577483 - 11/12/2025 - George Knight"/>
  </r>
  <r>
    <s v="INC0577491"/>
    <x v="3"/>
    <x v="6"/>
    <n v="11"/>
    <s v="INC0577491 - 11/12/2025 - Fred Shea"/>
  </r>
  <r>
    <s v="RITM0271296"/>
    <x v="3"/>
    <x v="1"/>
    <n v="11"/>
    <s v="RITM0271296 - 11/12/2025 - Raegan Munro"/>
  </r>
  <r>
    <s v="INC0577469"/>
    <x v="3"/>
    <x v="13"/>
    <n v="11"/>
    <s v="INC0577469 - 11/12/2025 - George Knight"/>
  </r>
  <r>
    <s v="INC0577153"/>
    <x v="1"/>
    <x v="2"/>
    <n v="11"/>
    <s v="INC0577153 - 10/12/2025 - Liam Bryan"/>
  </r>
  <r>
    <s v="INC0577144"/>
    <x v="1"/>
    <x v="12"/>
    <n v="11"/>
    <s v="INC0577144 - 10/12/2025 - Shane Kmet"/>
  </r>
  <r>
    <s v="RITM0271137"/>
    <x v="1"/>
    <x v="6"/>
    <n v="11"/>
    <s v="RITM0271137 - 10/12/2025 - Fred Shea"/>
  </r>
  <r>
    <s v="INC0577123"/>
    <x v="1"/>
    <x v="13"/>
    <n v="11"/>
    <s v="INC0577123 - 10/12/2025 - George Knight"/>
  </r>
  <r>
    <s v="INC0577143"/>
    <x v="1"/>
    <x v="2"/>
    <n v="11"/>
    <s v="INC0577143 - 10/12/2025 - Liam Bryan"/>
  </r>
  <r>
    <s v="INC0577141"/>
    <x v="1"/>
    <x v="1"/>
    <n v="11"/>
    <s v="INC0577141 - 10/12/2025 - Raegan Munro"/>
  </r>
  <r>
    <s v="INC0577136"/>
    <x v="1"/>
    <x v="9"/>
    <n v="11"/>
    <s v="INC0577136 - 10/12/2025 - Zoe O'Brien"/>
  </r>
  <r>
    <s v="INC0577125"/>
    <x v="1"/>
    <x v="1"/>
    <n v="11"/>
    <s v="INC0577125 - 10/12/2025 - Raegan Munro"/>
  </r>
  <r>
    <s v="RITM0270976"/>
    <x v="4"/>
    <x v="1"/>
    <n v="11"/>
    <s v="RITM0270976 - 9/12/2025 - Raegan Munro"/>
  </r>
  <r>
    <s v="RITM0270969"/>
    <x v="4"/>
    <x v="6"/>
    <n v="11"/>
    <s v="RITM0270969 - 9/12/2025 - Fred Shea"/>
  </r>
  <r>
    <s v="RITM0270967"/>
    <x v="4"/>
    <x v="12"/>
    <n v="11"/>
    <s v="RITM0270967 - 9/12/2025 - Shane Kmet"/>
  </r>
  <r>
    <s v="RITM0270825"/>
    <x v="0"/>
    <x v="9"/>
    <n v="11"/>
    <s v="RITM0270825 - 8/12/2025 - Zoe O'Brien"/>
  </r>
  <r>
    <s v="CHAT0025849"/>
    <x v="2"/>
    <x v="5"/>
    <n v="11"/>
    <s v="CHAT0025849 - 12/12/2025 - Pruthvish Patel"/>
  </r>
  <r>
    <s v="CHAT0025848"/>
    <x v="2"/>
    <x v="10"/>
    <n v="11"/>
    <s v="CHAT0025848 - 12/12/2025 - Clair Neate"/>
  </r>
  <r>
    <s v="CHAT0025835"/>
    <x v="4"/>
    <x v="10"/>
    <n v="11"/>
    <s v="CHAT0025835 - 9/12/2025 - Clair Neate"/>
  </r>
  <r>
    <s v="CHAT0025834"/>
    <x v="4"/>
    <x v="4"/>
    <n v="11"/>
    <s v="CHAT0025834 - 9/12/2025 - Ruey Lim"/>
  </r>
  <r>
    <s v="CHAT0025833"/>
    <x v="4"/>
    <x v="10"/>
    <n v="11"/>
    <s v="CHAT0025833 - 9/12/2025 - Clair Neate"/>
  </r>
  <r>
    <s v="CHAT0025827"/>
    <x v="0"/>
    <x v="10"/>
    <n v="11"/>
    <s v="CHAT0025827 - 8/12/2025 - Clair Neate"/>
  </r>
  <r>
    <s v="INC0577752"/>
    <x v="2"/>
    <x v="5"/>
    <n v="12"/>
    <s v="INC0577752 - 12/12/2025 - Pruthvish Patel"/>
  </r>
  <r>
    <s v="INC0577752"/>
    <x v="2"/>
    <x v="12"/>
    <n v="12"/>
    <s v="INC0577752 - 12/12/2025 - Shane Kmet"/>
  </r>
  <r>
    <s v="INC0577744"/>
    <x v="2"/>
    <x v="16"/>
    <n v="12"/>
    <s v="INC0577744 - 12/12/2025 - Zahra Gholami"/>
  </r>
  <r>
    <s v="INC0577738"/>
    <x v="2"/>
    <x v="16"/>
    <n v="12"/>
    <s v="INC0577738 - 12/12/2025 - Zahra Gholami"/>
  </r>
  <r>
    <s v="INC0577492"/>
    <x v="3"/>
    <x v="1"/>
    <n v="12"/>
    <s v="INC0577492 - 11/12/2025 - Raegan Munro"/>
  </r>
  <r>
    <s v="INC0577490"/>
    <x v="3"/>
    <x v="4"/>
    <n v="12"/>
    <s v="INC0577490 - 11/12/2025 - Ruey Lim"/>
  </r>
  <r>
    <s v="INC0577489"/>
    <x v="3"/>
    <x v="1"/>
    <n v="12"/>
    <s v="INC0577489 - 11/12/2025 - Raegan Munro"/>
  </r>
  <r>
    <s v="INC0577486"/>
    <x v="3"/>
    <x v="1"/>
    <n v="12"/>
    <s v="INC0577486 - 11/12/2025 - Raegan Munro"/>
  </r>
  <r>
    <s v="INC0577484"/>
    <x v="3"/>
    <x v="1"/>
    <n v="12"/>
    <s v="INC0577484 - 11/12/2025 - Raegan Munro"/>
  </r>
  <r>
    <s v="INC0577456"/>
    <x v="3"/>
    <x v="1"/>
    <n v="12"/>
    <s v="INC0577456 - 11/12/2025 - Raegan Munro"/>
  </r>
  <r>
    <s v="INC0577293"/>
    <x v="2"/>
    <x v="2"/>
    <n v="12"/>
    <s v="INC0577293 - 12/12/2025 - Liam Bryan"/>
  </r>
  <r>
    <s v="INC0577247"/>
    <x v="3"/>
    <x v="9"/>
    <n v="12"/>
    <s v="INC0577247 - 11/12/2025 - Zoe O'Brien"/>
  </r>
  <r>
    <s v="INC0577247"/>
    <x v="3"/>
    <x v="8"/>
    <n v="12"/>
    <s v="INC0577247 - 11/12/2025 - Andy Phan"/>
  </r>
  <r>
    <s v="INC0577247"/>
    <x v="3"/>
    <x v="6"/>
    <n v="12"/>
    <s v="INC0577247 - 11/12/2025 - Fred Shea"/>
  </r>
  <r>
    <s v="INC0577240"/>
    <x v="2"/>
    <x v="10"/>
    <n v="12"/>
    <s v="INC0577240 - 12/12/2025 - Clair Neate"/>
  </r>
  <r>
    <s v="INC0577183"/>
    <x v="3"/>
    <x v="13"/>
    <n v="12"/>
    <s v="INC0577183 - 11/12/2025 - George Knight"/>
  </r>
  <r>
    <s v="INC0577168"/>
    <x v="1"/>
    <x v="12"/>
    <n v="12"/>
    <s v="INC0577168 - 10/12/2025 - Shane Kmet"/>
  </r>
  <r>
    <s v="INC0577167"/>
    <x v="1"/>
    <x v="2"/>
    <n v="12"/>
    <s v="INC0577167 - 10/12/2025 - Liam Bryan"/>
  </r>
  <r>
    <s v="INC0577167"/>
    <x v="1"/>
    <x v="12"/>
    <n v="12"/>
    <s v="INC0577167 - 10/12/2025 - Shane Kmet"/>
  </r>
  <r>
    <s v="INC0577156"/>
    <x v="1"/>
    <x v="12"/>
    <n v="12"/>
    <s v="INC0577156 - 10/12/2025 - Shane Kmet"/>
  </r>
  <r>
    <s v="INC0577156"/>
    <x v="1"/>
    <x v="2"/>
    <n v="12"/>
    <s v="INC0577156 - 10/12/2025 - Liam Bryan"/>
  </r>
  <r>
    <s v="INC0577153"/>
    <x v="1"/>
    <x v="12"/>
    <n v="12"/>
    <s v="INC0577153 - 10/12/2025 - Shane Kmet"/>
  </r>
  <r>
    <s v="INC0577139"/>
    <x v="1"/>
    <x v="10"/>
    <n v="12"/>
    <s v="INC0577139 - 10/12/2025 - Clair Neate"/>
  </r>
  <r>
    <s v="INC0577068"/>
    <x v="2"/>
    <x v="8"/>
    <n v="12"/>
    <s v="INC0577068 - 12/12/2025 - Andy Phan"/>
  </r>
  <r>
    <s v="INC0577066"/>
    <x v="1"/>
    <x v="14"/>
    <n v="12"/>
    <s v="INC0577066 - 10/12/2025 - Matthew Lever"/>
  </r>
  <r>
    <s v="INC0577036"/>
    <x v="3"/>
    <x v="8"/>
    <n v="12"/>
    <s v="INC0577036 - 11/12/2025 - Andy Phan"/>
  </r>
  <r>
    <s v="INC0576986"/>
    <x v="1"/>
    <x v="2"/>
    <n v="12"/>
    <s v="INC0576986 - 10/12/2025 - Liam Bryan"/>
  </r>
  <r>
    <s v="INC0576954"/>
    <x v="1"/>
    <x v="2"/>
    <n v="12"/>
    <s v="INC0576954 - 10/12/2025 - Liam Bryan"/>
  </r>
  <r>
    <s v="INC0576837"/>
    <x v="4"/>
    <x v="3"/>
    <n v="12"/>
    <s v="INC0576837 - 9/12/2025 - Cameron Horn"/>
  </r>
  <r>
    <s v="INC0576836"/>
    <x v="4"/>
    <x v="8"/>
    <n v="12"/>
    <s v="INC0576836 - 9/12/2025 - Andy Phan"/>
  </r>
  <r>
    <s v="INC0576833"/>
    <x v="4"/>
    <x v="3"/>
    <n v="12"/>
    <s v="INC0576833 - 9/12/2025 - Cameron Horn"/>
  </r>
  <r>
    <s v="INC0576815"/>
    <x v="4"/>
    <x v="1"/>
    <n v="12"/>
    <s v="INC0576815 - 9/12/2025 - Raegan Munro"/>
  </r>
  <r>
    <s v="INC0576812"/>
    <x v="4"/>
    <x v="15"/>
    <n v="12"/>
    <s v="INC0576812 - 9/12/2025 - Riley Thomas"/>
  </r>
  <r>
    <s v="INC0576731"/>
    <x v="4"/>
    <x v="12"/>
    <n v="12"/>
    <s v="INC0576731 - 9/12/2025 - Shane Kmet"/>
  </r>
  <r>
    <s v="INC0576692"/>
    <x v="4"/>
    <x v="1"/>
    <n v="12"/>
    <s v="INC0576692 - 9/12/2025 - Raegan Munro"/>
  </r>
  <r>
    <s v="INC0576683"/>
    <x v="4"/>
    <x v="8"/>
    <n v="12"/>
    <s v="INC0576683 - 9/12/2025 - Andy Phan"/>
  </r>
  <r>
    <s v="INC0576677"/>
    <x v="2"/>
    <x v="12"/>
    <n v="12"/>
    <s v="INC0576677 - 12/12/2025 - Shane Kmet"/>
  </r>
  <r>
    <s v="INC0576578"/>
    <x v="1"/>
    <x v="12"/>
    <n v="12"/>
    <s v="INC0576578 - 10/12/2025 - Shane Kmet"/>
  </r>
  <r>
    <s v="INC0576506"/>
    <x v="0"/>
    <x v="10"/>
    <n v="12"/>
    <s v="INC0576506 - 8/12/2025 - Clair Neate"/>
  </r>
  <r>
    <s v="INC0576500"/>
    <x v="0"/>
    <x v="15"/>
    <n v="12"/>
    <s v="INC0576500 - 8/12/2025 - Riley Thomas"/>
  </r>
  <r>
    <s v="INC0576473"/>
    <x v="0"/>
    <x v="15"/>
    <n v="12"/>
    <s v="INC0576473 - 8/12/2025 - Riley Thomas"/>
  </r>
  <r>
    <s v="INC0576470"/>
    <x v="0"/>
    <x v="12"/>
    <n v="12"/>
    <s v="INC0576470 - 8/12/2025 - Shane Kmet"/>
  </r>
  <r>
    <s v="INC0576461"/>
    <x v="1"/>
    <x v="13"/>
    <n v="12"/>
    <s v="INC0576461 - 10/12/2025 - George Knight"/>
  </r>
  <r>
    <s v="INC0576461"/>
    <x v="0"/>
    <x v="6"/>
    <n v="12"/>
    <s v="INC0576461 - 8/12/2025 - Fred Shea"/>
  </r>
  <r>
    <s v="INC0576456"/>
    <x v="2"/>
    <x v="10"/>
    <n v="12"/>
    <s v="INC0576456 - 12/12/2025 - Clair Neate"/>
  </r>
  <r>
    <s v="INC0576448"/>
    <x v="0"/>
    <x v="5"/>
    <n v="12"/>
    <s v="INC0576448 - 8/12/2025 - Pruthvish Patel"/>
  </r>
  <r>
    <s v="INC0576426"/>
    <x v="0"/>
    <x v="5"/>
    <n v="12"/>
    <s v="INC0576426 - 8/12/2025 - Pruthvish Patel"/>
  </r>
  <r>
    <s v="INC0576389"/>
    <x v="0"/>
    <x v="1"/>
    <n v="12"/>
    <s v="INC0576389 - 8/12/2025 - Raegan Munro"/>
  </r>
  <r>
    <s v="INC0576387"/>
    <x v="0"/>
    <x v="5"/>
    <n v="12"/>
    <s v="INC0576387 - 8/12/2025 - Pruthvish Patel"/>
  </r>
  <r>
    <s v="INC0576375"/>
    <x v="0"/>
    <x v="8"/>
    <n v="12"/>
    <s v="INC0576375 - 8/12/2025 - Andy Phan"/>
  </r>
  <r>
    <s v="INC0576366"/>
    <x v="4"/>
    <x v="6"/>
    <n v="12"/>
    <s v="INC0576366 - 9/12/2025 - Fred Shea"/>
  </r>
  <r>
    <s v="INC0576307"/>
    <x v="4"/>
    <x v="15"/>
    <n v="12"/>
    <s v="INC0576307 - 9/12/2025 - Riley Thomas"/>
  </r>
  <r>
    <s v="INC0576157"/>
    <x v="4"/>
    <x v="15"/>
    <n v="12"/>
    <s v="INC0576157 - 9/12/2025 - Riley Thomas"/>
  </r>
  <r>
    <s v="INC0576090"/>
    <x v="0"/>
    <x v="5"/>
    <n v="12"/>
    <s v="INC0576090 - 8/12/2025 - Pruthvish Patel"/>
  </r>
  <r>
    <s v="INC0576073"/>
    <x v="2"/>
    <x v="6"/>
    <n v="12"/>
    <s v="INC0576073 - 12/12/2025 - Fred Shea"/>
  </r>
  <r>
    <s v="INC0574847"/>
    <x v="3"/>
    <x v="5"/>
    <n v="12"/>
    <s v="INC0574847 - 11/12/2025 - Pruthvish Patel"/>
  </r>
  <r>
    <s v="INC0574847"/>
    <x v="3"/>
    <x v="12"/>
    <n v="12"/>
    <s v="INC0574847 - 11/12/2025 - Shane Kmet"/>
  </r>
  <r>
    <s v="INC0572743"/>
    <x v="4"/>
    <x v="13"/>
    <n v="12"/>
    <s v="INC0572743 - 9/12/2025 - George Knight"/>
  </r>
  <r>
    <s v="INC0572608"/>
    <x v="3"/>
    <x v="1"/>
    <n v="12"/>
    <s v="INC0572608 - 11/12/2025 - Raegan Munro"/>
  </r>
  <r>
    <s v="INC0570980"/>
    <x v="1"/>
    <x v="12"/>
    <n v="12"/>
    <s v="INC0570980 - 10/12/2025 - Shane Kmet"/>
  </r>
  <r>
    <s v="RITM0271461"/>
    <x v="2"/>
    <x v="12"/>
    <n v="12"/>
    <s v="RITM0271461 - 12/12/2025 - Shane Kmet"/>
  </r>
  <r>
    <s v="RITM0271446"/>
    <x v="2"/>
    <x v="1"/>
    <n v="12"/>
    <s v="RITM0271446 - 12/12/2025 - Raegan Munro"/>
  </r>
  <r>
    <s v="RITM0271445"/>
    <x v="2"/>
    <x v="1"/>
    <n v="12"/>
    <s v="RITM0271445 - 12/12/2025 - Raegan Munro"/>
  </r>
  <r>
    <s v="RITM0270802"/>
    <x v="2"/>
    <x v="1"/>
    <n v="12"/>
    <s v="RITM0270802 - 12/12/2025 - Raegan Munro"/>
  </r>
  <r>
    <s v="RITM0270802"/>
    <x v="2"/>
    <x v="8"/>
    <n v="12"/>
    <s v="RITM0270802 - 12/12/2025 - Andy Phan"/>
  </r>
  <r>
    <s v="RITM0271286"/>
    <x v="2"/>
    <x v="4"/>
    <n v="12"/>
    <s v="RITM0271286 - 12/12/2025 - Ruey Lim"/>
  </r>
  <r>
    <s v="RITM0271286"/>
    <x v="2"/>
    <x v="8"/>
    <n v="12"/>
    <s v="RITM0271286 - 12/12/2025 - Andy Phan"/>
  </r>
  <r>
    <s v="RITM0271318"/>
    <x v="3"/>
    <x v="4"/>
    <n v="12"/>
    <s v="RITM0271318 - 11/12/2025 - Ruey Lim"/>
  </r>
  <r>
    <s v="RITM0271308"/>
    <x v="3"/>
    <x v="8"/>
    <n v="12"/>
    <s v="RITM0271308 - 11/12/2025 - Andy Phan"/>
  </r>
  <r>
    <s v="RITM0271306"/>
    <x v="3"/>
    <x v="1"/>
    <n v="12"/>
    <s v="RITM0271306 - 11/12/2025 - Raegan Munro"/>
  </r>
  <r>
    <s v="RITM0271290"/>
    <x v="3"/>
    <x v="1"/>
    <n v="12"/>
    <s v="RITM0271290 - 11/12/2025 - Raegan Munro"/>
  </r>
  <r>
    <s v="RITM0271290"/>
    <x v="3"/>
    <x v="12"/>
    <n v="12"/>
    <s v="RITM0271290 - 11/12/2025 - Shane Kmet"/>
  </r>
  <r>
    <s v="RITM0271267"/>
    <x v="3"/>
    <x v="5"/>
    <n v="12"/>
    <s v="RITM0271267 - 11/12/2025 - Pruthvish Patel"/>
  </r>
  <r>
    <s v="RITM0271260"/>
    <x v="3"/>
    <x v="13"/>
    <n v="12"/>
    <s v="RITM0271260 - 11/12/2025 - George Knight"/>
  </r>
  <r>
    <s v="RITM0271248"/>
    <x v="2"/>
    <x v="4"/>
    <n v="12"/>
    <s v="RITM0271248 - 12/12/2025 - Ruey Lim"/>
  </r>
  <r>
    <s v="RITM0271138"/>
    <x v="1"/>
    <x v="1"/>
    <n v="12"/>
    <s v="RITM0271138 - 10/12/2025 - Raegan Munro"/>
  </r>
  <r>
    <s v="RITM0271132"/>
    <x v="1"/>
    <x v="1"/>
    <n v="12"/>
    <s v="RITM0271132 - 10/12/2025 - Raegan Munro"/>
  </r>
  <r>
    <s v="RITM0271130"/>
    <x v="1"/>
    <x v="1"/>
    <n v="12"/>
    <s v="RITM0271130 - 10/12/2025 - Raegan Munro"/>
  </r>
  <r>
    <s v="RITM0271128"/>
    <x v="1"/>
    <x v="1"/>
    <n v="12"/>
    <s v="RITM0271128 - 10/12/2025 - Raegan Munro"/>
  </r>
  <r>
    <s v="RITM0271127"/>
    <x v="1"/>
    <x v="5"/>
    <n v="12"/>
    <s v="RITM0271127 - 10/12/2025 - Pruthvish Patel"/>
  </r>
  <r>
    <s v="RITM0271125"/>
    <x v="1"/>
    <x v="8"/>
    <n v="12"/>
    <s v="RITM0271125 - 10/12/2025 - Andy Phan"/>
  </r>
  <r>
    <s v="RITM0271118"/>
    <x v="1"/>
    <x v="8"/>
    <n v="12"/>
    <s v="RITM0271118 - 10/12/2025 - Andy Phan"/>
  </r>
  <r>
    <s v="RITM0271122"/>
    <x v="1"/>
    <x v="1"/>
    <n v="12"/>
    <s v="RITM0271122 - 10/12/2025 - Raegan Munro"/>
  </r>
  <r>
    <s v="RITM0271117"/>
    <x v="1"/>
    <x v="8"/>
    <n v="12"/>
    <s v="RITM0271117 - 10/12/2025 - Andy Phan"/>
  </r>
  <r>
    <s v="RITM0271098"/>
    <x v="1"/>
    <x v="1"/>
    <n v="12"/>
    <s v="RITM0271098 - 10/12/2025 - Raegan Munro"/>
  </r>
  <r>
    <s v="RITM0271092"/>
    <x v="1"/>
    <x v="1"/>
    <n v="12"/>
    <s v="RITM0271092 - 10/12/2025 - Raegan Munro"/>
  </r>
  <r>
    <s v="RITM0271096"/>
    <x v="1"/>
    <x v="1"/>
    <n v="12"/>
    <s v="RITM0271096 - 10/12/2025 - Raegan Munro"/>
  </r>
  <r>
    <s v="RITM0271094"/>
    <x v="1"/>
    <x v="8"/>
    <n v="12"/>
    <s v="RITM0271094 - 10/12/2025 - Andy Phan"/>
  </r>
  <r>
    <s v="RITM0271093"/>
    <x v="1"/>
    <x v="1"/>
    <n v="12"/>
    <s v="RITM0271093 - 10/12/2025 - Raegan Munro"/>
  </r>
  <r>
    <s v="RITM0271029"/>
    <x v="1"/>
    <x v="8"/>
    <n v="12"/>
    <s v="RITM0271029 - 10/12/2025 - Andy Phan"/>
  </r>
  <r>
    <s v="RITM0271020"/>
    <x v="1"/>
    <x v="4"/>
    <n v="12"/>
    <s v="RITM0271020 - 10/12/2025 - Ruey Lim"/>
  </r>
  <r>
    <s v="RITM0270955"/>
    <x v="4"/>
    <x v="8"/>
    <n v="12"/>
    <s v="RITM0270955 - 9/12/2025 - Andy Phan"/>
  </r>
  <r>
    <s v="RITM0270951"/>
    <x v="4"/>
    <x v="1"/>
    <n v="12"/>
    <s v="RITM0270951 - 9/12/2025 - Raegan Munro"/>
  </r>
  <r>
    <s v="RITM0270949"/>
    <x v="4"/>
    <x v="8"/>
    <n v="12"/>
    <s v="RITM0270949 - 9/12/2025 - Andy Phan"/>
  </r>
  <r>
    <s v="RITM0270941"/>
    <x v="4"/>
    <x v="1"/>
    <n v="12"/>
    <s v="RITM0270941 - 9/12/2025 - Raegan Munro"/>
  </r>
  <r>
    <s v="RITM0270843"/>
    <x v="4"/>
    <x v="1"/>
    <n v="12"/>
    <s v="RITM0270843 - 9/12/2025 - Raegan Munro"/>
  </r>
  <r>
    <s v="RITM0270274"/>
    <x v="3"/>
    <x v="6"/>
    <n v="12"/>
    <s v="RITM0270274 - 11/12/2025 - Fred Shea"/>
  </r>
  <r>
    <s v="RITM0270824"/>
    <x v="0"/>
    <x v="12"/>
    <n v="12"/>
    <s v="RITM0270824 - 8/12/2025 - Shane Kmet"/>
  </r>
  <r>
    <s v="RITM0270827"/>
    <x v="1"/>
    <x v="5"/>
    <n v="12"/>
    <s v="RITM0270827 - 10/12/2025 - Pruthvish Patel"/>
  </r>
  <r>
    <s v="RITM0270826"/>
    <x v="0"/>
    <x v="12"/>
    <n v="12"/>
    <s v="RITM0270826 - 8/12/2025 - Shane Kmet"/>
  </r>
  <r>
    <s v="RITM0270821"/>
    <x v="0"/>
    <x v="12"/>
    <n v="12"/>
    <s v="RITM0270821 - 8/12/2025 - Shane Kmet"/>
  </r>
  <r>
    <s v="RITM0270818"/>
    <x v="0"/>
    <x v="15"/>
    <n v="12"/>
    <s v="RITM0270818 - 8/12/2025 - Riley Thomas"/>
  </r>
  <r>
    <s v="RITM0270573"/>
    <x v="0"/>
    <x v="8"/>
    <n v="12"/>
    <s v="RITM0270573 - 8/12/2025 - Andy Phan"/>
  </r>
  <r>
    <s v="RITM0270816"/>
    <x v="3"/>
    <x v="6"/>
    <n v="12"/>
    <s v="RITM0270816 - 11/12/2025 - Fred Shea"/>
  </r>
  <r>
    <s v="RITM0270803"/>
    <x v="0"/>
    <x v="4"/>
    <n v="12"/>
    <s v="RITM0270803 - 8/12/2025 - Ruey Lim"/>
  </r>
  <r>
    <s v="RITM0270762"/>
    <x v="0"/>
    <x v="4"/>
    <n v="12"/>
    <s v="RITM0270762 - 8/12/2025 - Ruey Lim"/>
  </r>
  <r>
    <s v="RITM0270752"/>
    <x v="4"/>
    <x v="12"/>
    <n v="12"/>
    <s v="RITM0270752 - 9/12/2025 - Shane Kmet"/>
  </r>
  <r>
    <s v="RITM0270752"/>
    <x v="0"/>
    <x v="15"/>
    <n v="12"/>
    <s v="RITM0270752 - 8/12/2025 - Riley Thomas"/>
  </r>
  <r>
    <s v="RITM0270200"/>
    <x v="0"/>
    <x v="4"/>
    <n v="12"/>
    <s v="RITM0270200 - 8/12/2025 - Ruey Lim"/>
  </r>
  <r>
    <s v="RITM0270721"/>
    <x v="3"/>
    <x v="1"/>
    <n v="12"/>
    <s v="RITM0270721 - 11/12/2025 - Raegan Munro"/>
  </r>
  <r>
    <s v="RITM0269881"/>
    <x v="4"/>
    <x v="13"/>
    <n v="12"/>
    <s v="RITM0269881 - 9/12/2025 - George Knight"/>
  </r>
  <r>
    <s v="RITM0270686"/>
    <x v="4"/>
    <x v="13"/>
    <n v="12"/>
    <s v="RITM0270686 - 9/12/2025 - George Knight"/>
  </r>
  <r>
    <s v="RITM0270683"/>
    <x v="0"/>
    <x v="12"/>
    <n v="12"/>
    <s v="RITM0270683 - 8/12/2025 - Shane Kmet"/>
  </r>
  <r>
    <s v="RITM0270617"/>
    <x v="0"/>
    <x v="12"/>
    <n v="12"/>
    <s v="RITM0270617 - 8/12/2025 - Shane Kmet"/>
  </r>
  <r>
    <s v="RITM0270133"/>
    <x v="1"/>
    <x v="5"/>
    <n v="12"/>
    <s v="RITM0270133 - 10/12/2025 - Pruthvish Patel"/>
  </r>
  <r>
    <s v="RITM0270228"/>
    <x v="0"/>
    <x v="12"/>
    <n v="12"/>
    <s v="RITM0270228 - 8/12/2025 - Shane Kmet"/>
  </r>
  <r>
    <s v="RITM0269338"/>
    <x v="4"/>
    <x v="12"/>
    <n v="12"/>
    <s v="RITM0269338 - 9/12/2025 - Shane Kmet"/>
  </r>
  <r>
    <s v="RITM0269338"/>
    <x v="0"/>
    <x v="12"/>
    <n v="12"/>
    <s v="RITM0269338 - 8/12/2025 - Shane Kmet"/>
  </r>
  <r>
    <s v="RITM0267550"/>
    <x v="1"/>
    <x v="13"/>
    <n v="12"/>
    <s v="RITM0267550 - 10/12/2025 - George Knight"/>
  </r>
  <r>
    <s v="INC0576851"/>
    <x v="4"/>
    <x v="1"/>
    <n v="12"/>
    <s v="INC0576851 - 9/12/2025 - Raegan Munro"/>
  </r>
  <r>
    <s v="INC0576841"/>
    <x v="4"/>
    <x v="1"/>
    <n v="12"/>
    <s v="INC0576841 - 9/12/2025 - Raegan Munro"/>
  </r>
  <r>
    <s v="INC0576832"/>
    <x v="4"/>
    <x v="1"/>
    <n v="12"/>
    <s v="INC0576832 - 9/12/2025 - Raegan Munro"/>
  </r>
  <r>
    <s v="INC0576529"/>
    <x v="0"/>
    <x v="6"/>
    <n v="12"/>
    <s v="INC0576529 - 8/12/2025 - Fred Shea"/>
  </r>
  <r>
    <s v="INC0576515"/>
    <x v="0"/>
    <x v="1"/>
    <n v="12"/>
    <s v="INC0576515 - 8/12/2025 - Raegan Munro"/>
  </r>
  <r>
    <s v="INC0576523"/>
    <x v="0"/>
    <x v="9"/>
    <n v="12"/>
    <s v="INC0576523 - 8/12/2025 - Zoe O'Brien"/>
  </r>
  <r>
    <s v="INC0577757"/>
    <x v="2"/>
    <x v="9"/>
    <n v="12"/>
    <s v="INC0577757 - 12/12/2025 - Zoe O'Brien"/>
  </r>
  <r>
    <s v="INC0576849"/>
    <x v="4"/>
    <x v="6"/>
    <n v="12"/>
    <s v="INC0576849 - 9/12/2025 - Fred Shea"/>
  </r>
  <r>
    <s v="INC0577758"/>
    <x v="2"/>
    <x v="1"/>
    <n v="12"/>
    <s v="INC0577758 - 12/12/2025 - Raegan Munro"/>
  </r>
  <r>
    <s v="INC0577750"/>
    <x v="2"/>
    <x v="1"/>
    <n v="12"/>
    <s v="INC0577750 - 12/12/2025 - Raegan Munro"/>
  </r>
  <r>
    <s v="RITM0271469"/>
    <x v="2"/>
    <x v="6"/>
    <n v="12"/>
    <s v="RITM0271469 - 12/12/2025 - Fred Shea"/>
  </r>
  <r>
    <s v="INC0577749"/>
    <x v="2"/>
    <x v="9"/>
    <n v="12"/>
    <s v="INC0577749 - 12/12/2025 - Zoe O'Brien"/>
  </r>
  <r>
    <s v="INC0577743"/>
    <x v="2"/>
    <x v="6"/>
    <n v="12"/>
    <s v="INC0577743 - 12/12/2025 - Fred Shea"/>
  </r>
  <r>
    <s v="INC0577747"/>
    <x v="2"/>
    <x v="1"/>
    <n v="12"/>
    <s v="INC0577747 - 12/12/2025 - Raegan Munro"/>
  </r>
  <r>
    <s v="INC0577157"/>
    <x v="1"/>
    <x v="12"/>
    <n v="12"/>
    <s v="INC0577157 - 10/12/2025 - Shane Kmet"/>
  </r>
  <r>
    <s v="INC0577504"/>
    <x v="3"/>
    <x v="13"/>
    <n v="12"/>
    <s v="INC0577504 - 11/12/2025 - George Knight"/>
  </r>
  <r>
    <s v="RITM0271319"/>
    <x v="3"/>
    <x v="1"/>
    <n v="12"/>
    <s v="RITM0271319 - 11/12/2025 - Raegan Munro"/>
  </r>
  <r>
    <s v="INC0577499"/>
    <x v="3"/>
    <x v="6"/>
    <n v="12"/>
    <s v="INC0577499 - 11/12/2025 - Fred Shea"/>
  </r>
  <r>
    <s v="RITM0271317"/>
    <x v="3"/>
    <x v="1"/>
    <n v="12"/>
    <s v="RITM0271317 - 11/12/2025 - Raegan Munro"/>
  </r>
  <r>
    <s v="INC0577494"/>
    <x v="3"/>
    <x v="1"/>
    <n v="12"/>
    <s v="INC0577494 - 11/12/2025 - Raegan Munro"/>
  </r>
  <r>
    <s v="INC0577155"/>
    <x v="1"/>
    <x v="12"/>
    <n v="12"/>
    <s v="INC0577155 - 10/12/2025 - Shane Kmet"/>
  </r>
  <r>
    <s v="INC0576836"/>
    <x v="4"/>
    <x v="15"/>
    <n v="12"/>
    <s v="INC0576836 - 9/12/2025 - Riley Thomas"/>
  </r>
  <r>
    <s v="INC0577170"/>
    <x v="1"/>
    <x v="9"/>
    <n v="12"/>
    <s v="INC0577170 - 10/12/2025 - Zoe O'Brien"/>
  </r>
  <r>
    <s v="INC0577173"/>
    <x v="1"/>
    <x v="13"/>
    <n v="12"/>
    <s v="INC0577173 - 10/12/2025 - George Knight"/>
  </r>
  <r>
    <s v="RITM0271148"/>
    <x v="1"/>
    <x v="1"/>
    <n v="12"/>
    <s v="RITM0271148 - 10/12/2025 - Raegan Munro"/>
  </r>
  <r>
    <s v="INC0577164"/>
    <x v="1"/>
    <x v="13"/>
    <n v="12"/>
    <s v="INC0577164 - 10/12/2025 - George Knight"/>
  </r>
  <r>
    <s v="INC0577163"/>
    <x v="1"/>
    <x v="1"/>
    <n v="12"/>
    <s v="INC0577163 - 10/12/2025 - Raegan Munro"/>
  </r>
  <r>
    <s v="RITM0270989"/>
    <x v="4"/>
    <x v="15"/>
    <n v="12"/>
    <s v="RITM0270989 - 9/12/2025 - Riley Thomas"/>
  </r>
  <r>
    <s v="RITM0270999"/>
    <x v="4"/>
    <x v="6"/>
    <n v="12"/>
    <s v="RITM0270999 - 9/12/2025 - Fred Shea"/>
  </r>
  <r>
    <s v="RITM0270992"/>
    <x v="4"/>
    <x v="6"/>
    <n v="12"/>
    <s v="RITM0270992 - 9/12/2025 - Fred Shea"/>
  </r>
  <r>
    <s v="RITM0270984"/>
    <x v="4"/>
    <x v="2"/>
    <n v="12"/>
    <s v="RITM0270984 - 9/12/2025 - Liam Bryan"/>
  </r>
  <r>
    <s v="RITM0270831"/>
    <x v="0"/>
    <x v="6"/>
    <n v="12"/>
    <s v="RITM0270831 - 8/12/2025 - Fred Shea"/>
  </r>
  <r>
    <s v="CHAT0025851"/>
    <x v="2"/>
    <x v="10"/>
    <n v="12"/>
    <s v="CHAT0025851 - 12/12/2025 - Clair Neate"/>
  </r>
  <r>
    <s v="CHAT0025850"/>
    <x v="2"/>
    <x v="16"/>
    <n v="12"/>
    <s v="CHAT0025850 - 12/12/2025 - Zahra Gholami"/>
  </r>
  <r>
    <s v="CHAT0025840"/>
    <x v="1"/>
    <x v="10"/>
    <n v="12"/>
    <s v="CHAT0025840 - 10/12/2025 - Clair Neate"/>
  </r>
  <r>
    <s v="CHAT0025828"/>
    <x v="0"/>
    <x v="16"/>
    <n v="12"/>
    <s v="CHAT0025828 - 8/12/2025 - Zahra Gholami"/>
  </r>
  <r>
    <s v="INC0577762"/>
    <x v="2"/>
    <x v="7"/>
    <n v="13"/>
    <s v="INC0577762 - 12/12/2025 - Gilbert Noble"/>
  </r>
  <r>
    <s v="INC0577759"/>
    <x v="2"/>
    <x v="5"/>
    <n v="13"/>
    <s v="INC0577759 - 12/12/2025 - Pruthvish Patel"/>
  </r>
  <r>
    <s v="INC0577732"/>
    <x v="2"/>
    <x v="16"/>
    <n v="13"/>
    <s v="INC0577732 - 12/12/2025 - Zahra Gholami"/>
  </r>
  <r>
    <s v="INC0577730"/>
    <x v="2"/>
    <x v="9"/>
    <n v="13"/>
    <s v="INC0577730 - 12/12/2025 - Zoe O'Brien"/>
  </r>
  <r>
    <s v="INC0577726"/>
    <x v="2"/>
    <x v="5"/>
    <n v="13"/>
    <s v="INC0577726 - 12/12/2025 - Pruthvish Patel"/>
  </r>
  <r>
    <s v="INC0577715"/>
    <x v="2"/>
    <x v="4"/>
    <n v="13"/>
    <s v="INC0577715 - 12/12/2025 - Ruey Lim"/>
  </r>
  <r>
    <s v="INC0577519"/>
    <x v="3"/>
    <x v="9"/>
    <n v="13"/>
    <s v="INC0577519 - 11/12/2025 - Zoe O'Brien"/>
  </r>
  <r>
    <s v="INC0577518"/>
    <x v="3"/>
    <x v="5"/>
    <n v="13"/>
    <s v="INC0577518 - 11/12/2025 - Pruthvish Patel"/>
  </r>
  <r>
    <s v="INC0577510"/>
    <x v="3"/>
    <x v="5"/>
    <n v="13"/>
    <s v="INC0577510 - 11/12/2025 - Pruthvish Patel"/>
  </r>
  <r>
    <s v="INC0577509"/>
    <x v="3"/>
    <x v="13"/>
    <n v="13"/>
    <s v="INC0577509 - 11/12/2025 - George Knight"/>
  </r>
  <r>
    <s v="INC0577502"/>
    <x v="3"/>
    <x v="8"/>
    <n v="13"/>
    <s v="INC0577502 - 11/12/2025 - Andy Phan"/>
  </r>
  <r>
    <s v="INC0577490"/>
    <x v="2"/>
    <x v="7"/>
    <n v="13"/>
    <s v="INC0577490 - 12/12/2025 - Gilbert Noble"/>
  </r>
  <r>
    <s v="INC0577490"/>
    <x v="2"/>
    <x v="16"/>
    <n v="13"/>
    <s v="INC0577490 - 12/12/2025 - Zahra Gholami"/>
  </r>
  <r>
    <s v="INC0577483"/>
    <x v="3"/>
    <x v="7"/>
    <n v="13"/>
    <s v="INC0577483 - 11/12/2025 - Gilbert Noble"/>
  </r>
  <r>
    <s v="INC0577478"/>
    <x v="2"/>
    <x v="1"/>
    <n v="13"/>
    <s v="INC0577478 - 12/12/2025 - Raegan Munro"/>
  </r>
  <r>
    <s v="INC0577475"/>
    <x v="3"/>
    <x v="8"/>
    <n v="13"/>
    <s v="INC0577475 - 11/12/2025 - Andy Phan"/>
  </r>
  <r>
    <s v="INC0577455"/>
    <x v="3"/>
    <x v="7"/>
    <n v="13"/>
    <s v="INC0577455 - 11/12/2025 - Gilbert Noble"/>
  </r>
  <r>
    <s v="INC0577450"/>
    <x v="2"/>
    <x v="1"/>
    <n v="13"/>
    <s v="INC0577450 - 12/12/2025 - Raegan Munro"/>
  </r>
  <r>
    <s v="INC0577363"/>
    <x v="2"/>
    <x v="7"/>
    <n v="13"/>
    <s v="INC0577363 - 12/12/2025 - Gilbert Noble"/>
  </r>
  <r>
    <s v="INC0577315"/>
    <x v="2"/>
    <x v="7"/>
    <n v="13"/>
    <s v="INC0577315 - 12/12/2025 - Gilbert Noble"/>
  </r>
  <r>
    <s v="INC0577291"/>
    <x v="3"/>
    <x v="7"/>
    <n v="13"/>
    <s v="INC0577291 - 11/12/2025 - Gilbert Noble"/>
  </r>
  <r>
    <s v="INC0577285"/>
    <x v="2"/>
    <x v="3"/>
    <n v="13"/>
    <s v="INC0577285 - 12/12/2025 - Cameron Horn"/>
  </r>
  <r>
    <s v="INC0577204"/>
    <x v="2"/>
    <x v="4"/>
    <n v="13"/>
    <s v="INC0577204 - 12/12/2025 - Ruey Lim"/>
  </r>
  <r>
    <s v="INC0577204"/>
    <x v="1"/>
    <x v="1"/>
    <n v="13"/>
    <s v="INC0577204 - 10/12/2025 - Raegan Munro"/>
  </r>
  <r>
    <s v="INC0577186"/>
    <x v="1"/>
    <x v="12"/>
    <n v="13"/>
    <s v="INC0577186 - 10/12/2025 - Shane Kmet"/>
  </r>
  <r>
    <s v="INC0577185"/>
    <x v="1"/>
    <x v="4"/>
    <n v="13"/>
    <s v="INC0577185 - 10/12/2025 - Ruey Lim"/>
  </r>
  <r>
    <s v="INC0577184"/>
    <x v="1"/>
    <x v="1"/>
    <n v="13"/>
    <s v="INC0577184 - 10/12/2025 - Raegan Munro"/>
  </r>
  <r>
    <s v="INC0577183"/>
    <x v="2"/>
    <x v="7"/>
    <n v="13"/>
    <s v="INC0577183 - 12/12/2025 - Gilbert Noble"/>
  </r>
  <r>
    <s v="INC0577183"/>
    <x v="1"/>
    <x v="13"/>
    <n v="13"/>
    <s v="INC0577183 - 10/12/2025 - George Knight"/>
  </r>
  <r>
    <s v="INC0577181"/>
    <x v="1"/>
    <x v="12"/>
    <n v="13"/>
    <s v="INC0577181 - 10/12/2025 - Shane Kmet"/>
  </r>
  <r>
    <s v="INC0577178"/>
    <x v="1"/>
    <x v="5"/>
    <n v="13"/>
    <s v="INC0577178 - 10/12/2025 - Pruthvish Patel"/>
  </r>
  <r>
    <s v="INC0577176"/>
    <x v="1"/>
    <x v="10"/>
    <n v="13"/>
    <s v="INC0577176 - 10/12/2025 - Clair Neate"/>
  </r>
  <r>
    <s v="INC0577165"/>
    <x v="1"/>
    <x v="6"/>
    <n v="13"/>
    <s v="INC0577165 - 10/12/2025 - Fred Shea"/>
  </r>
  <r>
    <s v="INC0577149"/>
    <x v="2"/>
    <x v="7"/>
    <n v="13"/>
    <s v="INC0577149 - 12/12/2025 - Gilbert Noble"/>
  </r>
  <r>
    <s v="INC0577146"/>
    <x v="1"/>
    <x v="14"/>
    <n v="13"/>
    <s v="INC0577146 - 10/12/2025 - Matthew Lever"/>
  </r>
  <r>
    <s v="INC0577111"/>
    <x v="1"/>
    <x v="2"/>
    <n v="13"/>
    <s v="INC0577111 - 10/12/2025 - Liam Bryan"/>
  </r>
  <r>
    <s v="INC0577094"/>
    <x v="2"/>
    <x v="7"/>
    <n v="13"/>
    <s v="INC0577094 - 12/12/2025 - Gilbert Noble"/>
  </r>
  <r>
    <s v="INC0577066"/>
    <x v="1"/>
    <x v="6"/>
    <n v="13"/>
    <s v="INC0577066 - 10/12/2025 - Fred Shea"/>
  </r>
  <r>
    <s v="INC0577045"/>
    <x v="1"/>
    <x v="5"/>
    <n v="13"/>
    <s v="INC0577045 - 10/12/2025 - Pruthvish Patel"/>
  </r>
  <r>
    <s v="INC0576881"/>
    <x v="2"/>
    <x v="1"/>
    <n v="13"/>
    <s v="INC0576881 - 12/12/2025 - Raegan Munro"/>
  </r>
  <r>
    <s v="INC0576874"/>
    <x v="4"/>
    <x v="3"/>
    <n v="13"/>
    <s v="INC0576874 - 9/12/2025 - Cameron Horn"/>
  </r>
  <r>
    <s v="INC0576873"/>
    <x v="4"/>
    <x v="1"/>
    <n v="13"/>
    <s v="INC0576873 - 9/12/2025 - Raegan Munro"/>
  </r>
  <r>
    <s v="INC0576871"/>
    <x v="4"/>
    <x v="4"/>
    <n v="13"/>
    <s v="INC0576871 - 9/12/2025 - Ruey Lim"/>
  </r>
  <r>
    <s v="INC0576862"/>
    <x v="4"/>
    <x v="15"/>
    <n v="13"/>
    <s v="INC0576862 - 9/12/2025 - Riley Thomas"/>
  </r>
  <r>
    <s v="INC0576850"/>
    <x v="4"/>
    <x v="13"/>
    <n v="13"/>
    <s v="INC0576850 - 9/12/2025 - George Knight"/>
  </r>
  <r>
    <s v="INC0576846"/>
    <x v="2"/>
    <x v="7"/>
    <n v="13"/>
    <s v="INC0576846 - 12/12/2025 - Gilbert Noble"/>
  </r>
  <r>
    <s v="INC0576836"/>
    <x v="4"/>
    <x v="9"/>
    <n v="13"/>
    <s v="INC0576836 - 9/12/2025 - Zoe O'Brien"/>
  </r>
  <r>
    <s v="INC0576830"/>
    <x v="4"/>
    <x v="10"/>
    <n v="13"/>
    <s v="INC0576830 - 9/12/2025 - Clair Neate"/>
  </r>
  <r>
    <s v="INC0576828"/>
    <x v="4"/>
    <x v="15"/>
    <n v="13"/>
    <s v="INC0576828 - 9/12/2025 - Riley Thomas"/>
  </r>
  <r>
    <s v="INC0576824"/>
    <x v="4"/>
    <x v="4"/>
    <n v="13"/>
    <s v="INC0576824 - 9/12/2025 - Ruey Lim"/>
  </r>
  <r>
    <s v="INC0576823"/>
    <x v="4"/>
    <x v="3"/>
    <n v="13"/>
    <s v="INC0576823 - 9/12/2025 - Cameron Horn"/>
  </r>
  <r>
    <s v="INC0576823"/>
    <x v="4"/>
    <x v="2"/>
    <n v="13"/>
    <s v="INC0576823 - 9/12/2025 - Liam Bryan"/>
  </r>
  <r>
    <s v="INC0576816"/>
    <x v="4"/>
    <x v="6"/>
    <n v="13"/>
    <s v="INC0576816 - 9/12/2025 - Fred Shea"/>
  </r>
  <r>
    <s v="INC0576814"/>
    <x v="4"/>
    <x v="1"/>
    <n v="13"/>
    <s v="INC0576814 - 9/12/2025 - Raegan Munro"/>
  </r>
  <r>
    <s v="INC0576705"/>
    <x v="4"/>
    <x v="12"/>
    <n v="13"/>
    <s v="INC0576705 - 9/12/2025 - Shane Kmet"/>
  </r>
  <r>
    <s v="INC0576703"/>
    <x v="2"/>
    <x v="6"/>
    <n v="13"/>
    <s v="INC0576703 - 12/12/2025 - Fred Shea"/>
  </r>
  <r>
    <s v="INC0576694"/>
    <x v="4"/>
    <x v="12"/>
    <n v="13"/>
    <s v="INC0576694 - 9/12/2025 - Shane Kmet"/>
  </r>
  <r>
    <s v="INC0576659"/>
    <x v="2"/>
    <x v="5"/>
    <n v="13"/>
    <s v="INC0576659 - 12/12/2025 - Pruthvish Patel"/>
  </r>
  <r>
    <s v="INC0576650"/>
    <x v="1"/>
    <x v="13"/>
    <n v="13"/>
    <s v="INC0576650 - 10/12/2025 - George Knight"/>
  </r>
  <r>
    <s v="INC0576547"/>
    <x v="2"/>
    <x v="5"/>
    <n v="13"/>
    <s v="INC0576547 - 12/12/2025 - Pruthvish Patel"/>
  </r>
  <r>
    <s v="INC0576547"/>
    <x v="0"/>
    <x v="1"/>
    <n v="13"/>
    <s v="INC0576547 - 8/12/2025 - Raegan Munro"/>
  </r>
  <r>
    <s v="INC0576538"/>
    <x v="0"/>
    <x v="6"/>
    <n v="13"/>
    <s v="INC0576538 - 8/12/2025 - Fred Shea"/>
  </r>
  <r>
    <s v="INC0576537"/>
    <x v="0"/>
    <x v="15"/>
    <n v="13"/>
    <s v="INC0576537 - 8/12/2025 - Riley Thomas"/>
  </r>
  <r>
    <s v="INC0576537"/>
    <x v="0"/>
    <x v="1"/>
    <n v="13"/>
    <s v="INC0576537 - 8/12/2025 - Raegan Munro"/>
  </r>
  <r>
    <s v="INC0576533"/>
    <x v="0"/>
    <x v="16"/>
    <n v="13"/>
    <s v="INC0576533 - 8/12/2025 - Zahra Gholami"/>
  </r>
  <r>
    <s v="INC0576530"/>
    <x v="0"/>
    <x v="9"/>
    <n v="13"/>
    <s v="INC0576530 - 8/12/2025 - Zoe O'Brien"/>
  </r>
  <r>
    <s v="INC0576530"/>
    <x v="0"/>
    <x v="1"/>
    <n v="13"/>
    <s v="INC0576530 - 8/12/2025 - Raegan Munro"/>
  </r>
  <r>
    <s v="INC0576520"/>
    <x v="0"/>
    <x v="8"/>
    <n v="13"/>
    <s v="INC0576520 - 8/12/2025 - Andy Phan"/>
  </r>
  <r>
    <s v="INC0576513"/>
    <x v="0"/>
    <x v="1"/>
    <n v="13"/>
    <s v="INC0576513 - 8/12/2025 - Raegan Munro"/>
  </r>
  <r>
    <s v="INC0576473"/>
    <x v="2"/>
    <x v="5"/>
    <n v="13"/>
    <s v="INC0576473 - 12/12/2025 - Pruthvish Patel"/>
  </r>
  <r>
    <s v="INC0576456"/>
    <x v="2"/>
    <x v="3"/>
    <n v="13"/>
    <s v="INC0576456 - 12/12/2025 - Cameron Horn"/>
  </r>
  <r>
    <s v="INC0576270"/>
    <x v="1"/>
    <x v="6"/>
    <n v="13"/>
    <s v="INC0576270 - 10/12/2025 - Fred Shea"/>
  </r>
  <r>
    <s v="INC0576206"/>
    <x v="1"/>
    <x v="13"/>
    <n v="13"/>
    <s v="INC0576206 - 10/12/2025 - George Knight"/>
  </r>
  <r>
    <s v="INC0576200"/>
    <x v="4"/>
    <x v="15"/>
    <n v="13"/>
    <s v="INC0576200 - 9/12/2025 - Riley Thomas"/>
  </r>
  <r>
    <s v="INC0576179"/>
    <x v="1"/>
    <x v="6"/>
    <n v="13"/>
    <s v="INC0576179 - 10/12/2025 - Fred Shea"/>
  </r>
  <r>
    <s v="INC0576093"/>
    <x v="0"/>
    <x v="5"/>
    <n v="13"/>
    <s v="INC0576093 - 8/12/2025 - Pruthvish Patel"/>
  </r>
  <r>
    <s v="INC0576087"/>
    <x v="2"/>
    <x v="5"/>
    <n v="13"/>
    <s v="INC0576087 - 12/12/2025 - Pruthvish Patel"/>
  </r>
  <r>
    <s v="INC0575672"/>
    <x v="2"/>
    <x v="5"/>
    <n v="13"/>
    <s v="INC0575672 - 12/12/2025 - Pruthvish Patel"/>
  </r>
  <r>
    <s v="INC0575626"/>
    <x v="2"/>
    <x v="5"/>
    <n v="13"/>
    <s v="INC0575626 - 12/12/2025 - Pruthvish Patel"/>
  </r>
  <r>
    <s v="INC0575445"/>
    <x v="0"/>
    <x v="1"/>
    <n v="13"/>
    <s v="INC0575445 - 8/12/2025 - Raegan Munro"/>
  </r>
  <r>
    <s v="INC0572922"/>
    <x v="0"/>
    <x v="18"/>
    <n v="13"/>
    <s v="INC0572922 - 8/12/2025 - Martyn Connor"/>
  </r>
  <r>
    <s v="INC0571214"/>
    <x v="4"/>
    <x v="6"/>
    <n v="13"/>
    <s v="INC0571214 - 9/12/2025 - Fred Shea"/>
  </r>
  <r>
    <s v="INC0570301"/>
    <x v="2"/>
    <x v="1"/>
    <n v="13"/>
    <s v="INC0570301 - 12/12/2025 - Raegan Munro"/>
  </r>
  <r>
    <s v="RITM0271482"/>
    <x v="2"/>
    <x v="1"/>
    <n v="13"/>
    <s v="RITM0271482 - 12/12/2025 - Raegan Munro"/>
  </r>
  <r>
    <s v="RITM0271459"/>
    <x v="2"/>
    <x v="8"/>
    <n v="13"/>
    <s v="RITM0271459 - 12/12/2025 - Andy Phan"/>
  </r>
  <r>
    <s v="RITM0271327"/>
    <x v="3"/>
    <x v="8"/>
    <n v="13"/>
    <s v="RITM0271327 - 11/12/2025 - Andy Phan"/>
  </r>
  <r>
    <s v="RITM0271322"/>
    <x v="3"/>
    <x v="4"/>
    <n v="13"/>
    <s v="RITM0271322 - 11/12/2025 - Ruey Lim"/>
  </r>
  <r>
    <s v="RITM0271304"/>
    <x v="3"/>
    <x v="4"/>
    <n v="13"/>
    <s v="RITM0271304 - 11/12/2025 - Ruey Lim"/>
  </r>
  <r>
    <s v="RITM0271310"/>
    <x v="3"/>
    <x v="6"/>
    <n v="13"/>
    <s v="RITM0271310 - 11/12/2025 - Fred Shea"/>
  </r>
  <r>
    <s v="RITM0271306"/>
    <x v="3"/>
    <x v="10"/>
    <n v="13"/>
    <s v="RITM0271306 - 11/12/2025 - Clair Neate"/>
  </r>
  <r>
    <s v="RITM0271082"/>
    <x v="2"/>
    <x v="7"/>
    <n v="13"/>
    <s v="RITM0271082 - 12/12/2025 - Gilbert Noble"/>
  </r>
  <r>
    <s v="RITM0271288"/>
    <x v="2"/>
    <x v="7"/>
    <n v="13"/>
    <s v="RITM0271288 - 12/12/2025 - Gilbert Noble"/>
  </r>
  <r>
    <s v="RITM0271270"/>
    <x v="3"/>
    <x v="8"/>
    <n v="13"/>
    <s v="RITM0271270 - 11/12/2025 - Andy Phan"/>
  </r>
  <r>
    <s v="RITM0271265"/>
    <x v="3"/>
    <x v="4"/>
    <n v="13"/>
    <s v="RITM0271265 - 11/12/2025 - Ruey Lim"/>
  </r>
  <r>
    <s v="RITM0271222"/>
    <x v="2"/>
    <x v="7"/>
    <n v="13"/>
    <s v="RITM0271222 - 12/12/2025 - Gilbert Noble"/>
  </r>
  <r>
    <s v="RITM0271205"/>
    <x v="2"/>
    <x v="8"/>
    <n v="13"/>
    <s v="RITM0271205 - 12/12/2025 - Andy Phan"/>
  </r>
  <r>
    <s v="RITM0271204"/>
    <x v="2"/>
    <x v="8"/>
    <n v="13"/>
    <s v="RITM0271204 - 12/12/2025 - Andy Phan"/>
  </r>
  <r>
    <s v="RITM0271203"/>
    <x v="2"/>
    <x v="7"/>
    <n v="13"/>
    <s v="RITM0271203 - 12/12/2025 - Gilbert Noble"/>
  </r>
  <r>
    <s v="RITM0271201"/>
    <x v="2"/>
    <x v="8"/>
    <n v="13"/>
    <s v="RITM0271201 - 12/12/2025 - Andy Phan"/>
  </r>
  <r>
    <s v="RITM0271183"/>
    <x v="2"/>
    <x v="4"/>
    <n v="13"/>
    <s v="RITM0271183 - 12/12/2025 - Ruey Lim"/>
  </r>
  <r>
    <s v="RITM0271159"/>
    <x v="1"/>
    <x v="12"/>
    <n v="13"/>
    <s v="RITM0271159 - 10/12/2025 - Shane Kmet"/>
  </r>
  <r>
    <s v="RITM0270930"/>
    <x v="1"/>
    <x v="12"/>
    <n v="13"/>
    <s v="RITM0270930 - 10/12/2025 - Shane Kmet"/>
  </r>
  <r>
    <s v="RITM0271134"/>
    <x v="1"/>
    <x v="8"/>
    <n v="13"/>
    <s v="RITM0271134 - 10/12/2025 - Andy Phan"/>
  </r>
  <r>
    <s v="RITM0271154"/>
    <x v="1"/>
    <x v="4"/>
    <n v="13"/>
    <s v="RITM0271154 - 10/12/2025 - Ruey Lim"/>
  </r>
  <r>
    <s v="RITM0271143"/>
    <x v="1"/>
    <x v="12"/>
    <n v="13"/>
    <s v="RITM0271143 - 10/12/2025 - Shane Kmet"/>
  </r>
  <r>
    <s v="RITM0271141"/>
    <x v="1"/>
    <x v="8"/>
    <n v="13"/>
    <s v="RITM0271141 - 10/12/2025 - Andy Phan"/>
  </r>
  <r>
    <s v="RITM0271098"/>
    <x v="2"/>
    <x v="7"/>
    <n v="13"/>
    <s v="RITM0271098 - 12/12/2025 - Gilbert Noble"/>
  </r>
  <r>
    <s v="RITM0271096"/>
    <x v="2"/>
    <x v="7"/>
    <n v="13"/>
    <s v="RITM0271096 - 12/12/2025 - Gilbert Noble"/>
  </r>
  <r>
    <s v="RITM0271108"/>
    <x v="2"/>
    <x v="7"/>
    <n v="13"/>
    <s v="RITM0271108 - 12/12/2025 - Gilbert Noble"/>
  </r>
  <r>
    <s v="RITM0271104"/>
    <x v="1"/>
    <x v="14"/>
    <n v="13"/>
    <s v="RITM0271104 - 10/12/2025 - Matthew Lever"/>
  </r>
  <r>
    <s v="RITM0271099"/>
    <x v="1"/>
    <x v="16"/>
    <n v="13"/>
    <s v="RITM0271099 - 10/12/2025 - Zahra Gholami"/>
  </r>
  <r>
    <s v="RITM0271067"/>
    <x v="2"/>
    <x v="1"/>
    <n v="13"/>
    <s v="RITM0271067 - 12/12/2025 - Raegan Munro"/>
  </r>
  <r>
    <s v="RITM0270983"/>
    <x v="4"/>
    <x v="1"/>
    <n v="13"/>
    <s v="RITM0270983 - 9/12/2025 - Raegan Munro"/>
  </r>
  <r>
    <s v="RITM0270957"/>
    <x v="4"/>
    <x v="1"/>
    <n v="13"/>
    <s v="RITM0270957 - 9/12/2025 - Raegan Munro"/>
  </r>
  <r>
    <s v="RITM0271010"/>
    <x v="4"/>
    <x v="1"/>
    <n v="13"/>
    <s v="RITM0271010 - 9/12/2025 - Raegan Munro"/>
  </r>
  <r>
    <s v="RITM0270990"/>
    <x v="4"/>
    <x v="1"/>
    <n v="13"/>
    <s v="RITM0270990 - 9/12/2025 - Raegan Munro"/>
  </r>
  <r>
    <s v="RITM0270989"/>
    <x v="4"/>
    <x v="1"/>
    <n v="13"/>
    <s v="RITM0270989 - 9/12/2025 - Raegan Munro"/>
  </r>
  <r>
    <s v="RITM0270949"/>
    <x v="4"/>
    <x v="15"/>
    <n v="13"/>
    <s v="RITM0270949 - 9/12/2025 - Riley Thomas"/>
  </r>
  <r>
    <s v="RITM0270937"/>
    <x v="4"/>
    <x v="8"/>
    <n v="13"/>
    <s v="RITM0270937 - 9/12/2025 - Andy Phan"/>
  </r>
  <r>
    <s v="RITM0270896"/>
    <x v="4"/>
    <x v="7"/>
    <n v="13"/>
    <s v="RITM0270896 - 9/12/2025 - Gilbert Noble"/>
  </r>
  <r>
    <s v="RITM0270862"/>
    <x v="4"/>
    <x v="7"/>
    <n v="13"/>
    <s v="RITM0270862 - 9/12/2025 - Gilbert Noble"/>
  </r>
  <r>
    <s v="RITM0270838"/>
    <x v="0"/>
    <x v="10"/>
    <n v="13"/>
    <s v="RITM0270838 - 8/12/2025 - Clair Neate"/>
  </r>
  <r>
    <s v="RITM0270828"/>
    <x v="0"/>
    <x v="8"/>
    <n v="13"/>
    <s v="RITM0270828 - 8/12/2025 - Andy Phan"/>
  </r>
  <r>
    <s v="RITM0270833"/>
    <x v="0"/>
    <x v="4"/>
    <n v="13"/>
    <s v="RITM0270833 - 8/12/2025 - Ruey Lim"/>
  </r>
  <r>
    <s v="RITM0270827"/>
    <x v="0"/>
    <x v="8"/>
    <n v="13"/>
    <s v="RITM0270827 - 8/12/2025 - Andy Phan"/>
  </r>
  <r>
    <s v="RITM0270573"/>
    <x v="0"/>
    <x v="15"/>
    <n v="13"/>
    <s v="RITM0270573 - 8/12/2025 - Riley Thomas"/>
  </r>
  <r>
    <s v="RITM0270778"/>
    <x v="0"/>
    <x v="15"/>
    <n v="13"/>
    <s v="RITM0270778 - 8/12/2025 - Riley Thomas"/>
  </r>
  <r>
    <s v="RITM0270555"/>
    <x v="2"/>
    <x v="7"/>
    <n v="13"/>
    <s v="RITM0270555 - 12/12/2025 - Gilbert Noble"/>
  </r>
  <r>
    <s v="RITM0270200"/>
    <x v="1"/>
    <x v="5"/>
    <n v="13"/>
    <s v="RITM0270200 - 10/12/2025 - Pruthvish Patel"/>
  </r>
  <r>
    <s v="RITM0269881"/>
    <x v="4"/>
    <x v="15"/>
    <n v="13"/>
    <s v="RITM0269881 - 9/12/2025 - Riley Thomas"/>
  </r>
  <r>
    <s v="RITM0270617"/>
    <x v="0"/>
    <x v="4"/>
    <n v="13"/>
    <s v="RITM0270617 - 8/12/2025 - Ruey Lim"/>
  </r>
  <r>
    <s v="RITM0270282"/>
    <x v="3"/>
    <x v="6"/>
    <n v="13"/>
    <s v="RITM0270282 - 11/12/2025 - Fred Shea"/>
  </r>
  <r>
    <s v="RITM0270569"/>
    <x v="2"/>
    <x v="7"/>
    <n v="13"/>
    <s v="RITM0270569 - 12/12/2025 - Gilbert Noble"/>
  </r>
  <r>
    <s v="RITM0270498"/>
    <x v="1"/>
    <x v="12"/>
    <n v="13"/>
    <s v="RITM0270498 - 10/12/2025 - Shane Kmet"/>
  </r>
  <r>
    <s v="RITM0270161"/>
    <x v="4"/>
    <x v="6"/>
    <n v="13"/>
    <s v="RITM0270161 - 9/12/2025 - Fred Shea"/>
  </r>
  <r>
    <s v="RITM0269997"/>
    <x v="4"/>
    <x v="3"/>
    <n v="13"/>
    <s v="RITM0269997 - 9/12/2025 - Cameron Horn"/>
  </r>
  <r>
    <s v="RITM0269377"/>
    <x v="4"/>
    <x v="1"/>
    <n v="13"/>
    <s v="RITM0269377 - 9/12/2025 - Raegan Munro"/>
  </r>
  <r>
    <s v="RITM0269641"/>
    <x v="0"/>
    <x v="4"/>
    <n v="13"/>
    <s v="RITM0269641 - 8/12/2025 - Ruey Lim"/>
  </r>
  <r>
    <s v="RITM0269338"/>
    <x v="2"/>
    <x v="1"/>
    <n v="13"/>
    <s v="RITM0269338 - 12/12/2025 - Raegan Munro"/>
  </r>
  <r>
    <s v="RITM0269056"/>
    <x v="0"/>
    <x v="4"/>
    <n v="13"/>
    <s v="RITM0269056 - 8/12/2025 - Ruey Lim"/>
  </r>
  <r>
    <s v="RITM0268853"/>
    <x v="0"/>
    <x v="4"/>
    <n v="13"/>
    <s v="RITM0268853 - 8/12/2025 - Ruey Lim"/>
  </r>
  <r>
    <s v="RITM0262698"/>
    <x v="4"/>
    <x v="7"/>
    <n v="13"/>
    <s v="RITM0262698 - 9/12/2025 - Gilbert Noble"/>
  </r>
  <r>
    <s v="INC0576872"/>
    <x v="4"/>
    <x v="9"/>
    <n v="13"/>
    <s v="INC0576872 - 9/12/2025 - Zoe O'Brien"/>
  </r>
  <r>
    <s v="INC0576878"/>
    <x v="4"/>
    <x v="10"/>
    <n v="13"/>
    <s v="INC0576878 - 9/12/2025 - Clair Neate"/>
  </r>
  <r>
    <s v="INC0576861"/>
    <x v="4"/>
    <x v="2"/>
    <n v="13"/>
    <s v="INC0576861 - 9/12/2025 - Liam Bryan"/>
  </r>
  <r>
    <s v="INC0576856"/>
    <x v="4"/>
    <x v="9"/>
    <n v="13"/>
    <s v="INC0576856 - 9/12/2025 - Zoe O'Brien"/>
  </r>
  <r>
    <s v="INC0576868"/>
    <x v="4"/>
    <x v="6"/>
    <n v="13"/>
    <s v="INC0576868 - 9/12/2025 - Fred Shea"/>
  </r>
  <r>
    <s v="INC0576879"/>
    <x v="4"/>
    <x v="6"/>
    <n v="13"/>
    <s v="INC0576879 - 9/12/2025 - Fred Shea"/>
  </r>
  <r>
    <s v="INC0576865"/>
    <x v="4"/>
    <x v="1"/>
    <n v="13"/>
    <s v="INC0576865 - 9/12/2025 - Raegan Munro"/>
  </r>
  <r>
    <s v="INC0576546"/>
    <x v="0"/>
    <x v="6"/>
    <n v="13"/>
    <s v="INC0576546 - 8/12/2025 - Fred Shea"/>
  </r>
  <r>
    <s v="INC0576550"/>
    <x v="0"/>
    <x v="12"/>
    <n v="13"/>
    <s v="INC0576550 - 8/12/2025 - Shane Kmet"/>
  </r>
  <r>
    <s v="INC0577765"/>
    <x v="2"/>
    <x v="4"/>
    <n v="13"/>
    <s v="INC0577765 - 12/12/2025 - Ruey Lim"/>
  </r>
  <r>
    <s v="INC0577770"/>
    <x v="2"/>
    <x v="1"/>
    <n v="13"/>
    <s v="INC0577770 - 12/12/2025 - Raegan Munro"/>
  </r>
  <r>
    <s v="INC0577762"/>
    <x v="2"/>
    <x v="6"/>
    <n v="13"/>
    <s v="INC0577762 - 12/12/2025 - Fred Shea"/>
  </r>
  <r>
    <s v="INC0576543"/>
    <x v="0"/>
    <x v="1"/>
    <n v="13"/>
    <s v="INC0576543 - 8/12/2025 - Raegan Munro"/>
  </r>
  <r>
    <s v="RITM0271009"/>
    <x v="4"/>
    <x v="7"/>
    <n v="13"/>
    <s v="RITM0271009 - 9/12/2025 - Gilbert Noble"/>
  </r>
  <r>
    <s v="INC0577515"/>
    <x v="3"/>
    <x v="1"/>
    <n v="13"/>
    <s v="INC0577515 - 11/12/2025 - Raegan Munro"/>
  </r>
  <r>
    <s v="INC0576855"/>
    <x v="4"/>
    <x v="2"/>
    <n v="13"/>
    <s v="INC0576855 - 9/12/2025 - Liam Bryan"/>
  </r>
  <r>
    <s v="INC0577526"/>
    <x v="3"/>
    <x v="9"/>
    <n v="13"/>
    <s v="INC0577526 - 11/12/2025 - Zoe O'Brien"/>
  </r>
  <r>
    <s v="INC0577516"/>
    <x v="3"/>
    <x v="13"/>
    <n v="13"/>
    <s v="INC0577516 - 11/12/2025 - George Knight"/>
  </r>
  <r>
    <s v="INC0577511"/>
    <x v="3"/>
    <x v="9"/>
    <n v="13"/>
    <s v="INC0577511 - 11/12/2025 - Zoe O'Brien"/>
  </r>
  <r>
    <s v="INC0577200"/>
    <x v="1"/>
    <x v="6"/>
    <n v="13"/>
    <s v="INC0577200 - 10/12/2025 - Fred Shea"/>
  </r>
  <r>
    <s v="RITM0271008"/>
    <x v="4"/>
    <x v="7"/>
    <n v="13"/>
    <s v="RITM0271008 - 9/12/2025 - Gilbert Noble"/>
  </r>
  <r>
    <s v="INC0577206"/>
    <x v="1"/>
    <x v="9"/>
    <n v="13"/>
    <s v="INC0577206 - 10/12/2025 - Zoe O'Brien"/>
  </r>
  <r>
    <s v="INC0577199"/>
    <x v="1"/>
    <x v="14"/>
    <n v="13"/>
    <s v="INC0577199 - 10/12/2025 - Matthew Lever"/>
  </r>
  <r>
    <s v="RITM0271169"/>
    <x v="1"/>
    <x v="9"/>
    <n v="13"/>
    <s v="RITM0271169 - 10/12/2025 - Zoe O'Brien"/>
  </r>
  <r>
    <s v="INC0577190"/>
    <x v="1"/>
    <x v="1"/>
    <n v="13"/>
    <s v="INC0577190 - 10/12/2025 - Raegan Munro"/>
  </r>
  <r>
    <s v="INC0577187"/>
    <x v="1"/>
    <x v="9"/>
    <n v="13"/>
    <s v="INC0577187 - 10/12/2025 - Zoe O'Brien"/>
  </r>
  <r>
    <s v="INC0577180"/>
    <x v="1"/>
    <x v="13"/>
    <n v="13"/>
    <s v="INC0577180 - 10/12/2025 - George Knight"/>
  </r>
  <r>
    <s v="INC0577179"/>
    <x v="1"/>
    <x v="1"/>
    <n v="13"/>
    <s v="INC0577179 - 10/12/2025 - Raegan Munro"/>
  </r>
  <r>
    <s v="RITM0271006"/>
    <x v="4"/>
    <x v="13"/>
    <n v="13"/>
    <s v="RITM0271006 - 9/12/2025 - George Knight"/>
  </r>
  <r>
    <s v="RITM0270846"/>
    <x v="0"/>
    <x v="6"/>
    <n v="13"/>
    <s v="RITM0270846 - 8/12/2025 - Fred Shea"/>
  </r>
  <r>
    <s v="RITM0270845"/>
    <x v="0"/>
    <x v="1"/>
    <n v="13"/>
    <s v="RITM0270845 - 8/12/2025 - Raegan Munro"/>
  </r>
  <r>
    <s v="CHAT0025841"/>
    <x v="1"/>
    <x v="5"/>
    <n v="13"/>
    <s v="CHAT0025841 - 10/12/2025 - Pruthvish Patel"/>
  </r>
  <r>
    <s v="INC0577798"/>
    <x v="2"/>
    <x v="12"/>
    <n v="14"/>
    <s v="INC0577798 - 12/12/2025 - Shane Kmet"/>
  </r>
  <r>
    <s v="INC0577797"/>
    <x v="2"/>
    <x v="12"/>
    <n v="14"/>
    <s v="INC0577797 - 12/12/2025 - Shane Kmet"/>
  </r>
  <r>
    <s v="INC0577788"/>
    <x v="2"/>
    <x v="12"/>
    <n v="14"/>
    <s v="INC0577788 - 12/12/2025 - Shane Kmet"/>
  </r>
  <r>
    <s v="INC0577787"/>
    <x v="2"/>
    <x v="6"/>
    <n v="14"/>
    <s v="INC0577787 - 12/12/2025 - Fred Shea"/>
  </r>
  <r>
    <s v="INC0577779"/>
    <x v="2"/>
    <x v="1"/>
    <n v="14"/>
    <s v="INC0577779 - 12/12/2025 - Raegan Munro"/>
  </r>
  <r>
    <s v="INC0577777"/>
    <x v="2"/>
    <x v="9"/>
    <n v="14"/>
    <s v="INC0577777 - 12/12/2025 - Zoe O'Brien"/>
  </r>
  <r>
    <s v="INC0577768"/>
    <x v="2"/>
    <x v="10"/>
    <n v="14"/>
    <s v="INC0577768 - 12/12/2025 - Clair Neate"/>
  </r>
  <r>
    <s v="INC0577766"/>
    <x v="2"/>
    <x v="5"/>
    <n v="14"/>
    <s v="INC0577766 - 12/12/2025 - Pruthvish Patel"/>
  </r>
  <r>
    <s v="INC0577763"/>
    <x v="2"/>
    <x v="4"/>
    <n v="14"/>
    <s v="INC0577763 - 12/12/2025 - Ruey Lim"/>
  </r>
  <r>
    <s v="INC0577763"/>
    <x v="2"/>
    <x v="10"/>
    <n v="14"/>
    <s v="INC0577763 - 12/12/2025 - Clair Neate"/>
  </r>
  <r>
    <s v="INC0577568"/>
    <x v="3"/>
    <x v="12"/>
    <n v="14"/>
    <s v="INC0577568 - 11/12/2025 - Shane Kmet"/>
  </r>
  <r>
    <s v="INC0577566"/>
    <x v="3"/>
    <x v="12"/>
    <n v="14"/>
    <s v="INC0577566 - 11/12/2025 - Shane Kmet"/>
  </r>
  <r>
    <s v="INC0577563"/>
    <x v="3"/>
    <x v="6"/>
    <n v="14"/>
    <s v="INC0577563 - 11/12/2025 - Fred Shea"/>
  </r>
  <r>
    <s v="INC0577548"/>
    <x v="3"/>
    <x v="12"/>
    <n v="14"/>
    <s v="INC0577548 - 11/12/2025 - Shane Kmet"/>
  </r>
  <r>
    <s v="INC0577545"/>
    <x v="3"/>
    <x v="12"/>
    <n v="14"/>
    <s v="INC0577545 - 11/12/2025 - Shane Kmet"/>
  </r>
  <r>
    <s v="INC0577538"/>
    <x v="3"/>
    <x v="5"/>
    <n v="14"/>
    <s v="INC0577538 - 11/12/2025 - Pruthvish Patel"/>
  </r>
  <r>
    <s v="INC0577536"/>
    <x v="3"/>
    <x v="9"/>
    <n v="14"/>
    <s v="INC0577536 - 11/12/2025 - Zoe O'Brien"/>
  </r>
  <r>
    <s v="INC0577532"/>
    <x v="3"/>
    <x v="1"/>
    <n v="14"/>
    <s v="INC0577532 - 11/12/2025 - Raegan Munro"/>
  </r>
  <r>
    <s v="INC0577529"/>
    <x v="3"/>
    <x v="9"/>
    <n v="14"/>
    <s v="INC0577529 - 11/12/2025 - Zoe O'Brien"/>
  </r>
  <r>
    <s v="INC0577523"/>
    <x v="3"/>
    <x v="6"/>
    <n v="14"/>
    <s v="INC0577523 - 11/12/2025 - Fred Shea"/>
  </r>
  <r>
    <s v="INC0577521"/>
    <x v="3"/>
    <x v="12"/>
    <n v="14"/>
    <s v="INC0577521 - 11/12/2025 - Shane Kmet"/>
  </r>
  <r>
    <s v="INC0577520"/>
    <x v="3"/>
    <x v="12"/>
    <n v="14"/>
    <s v="INC0577520 - 11/12/2025 - Shane Kmet"/>
  </r>
  <r>
    <s v="INC0577510"/>
    <x v="3"/>
    <x v="4"/>
    <n v="14"/>
    <s v="INC0577510 - 11/12/2025 - Ruey Lim"/>
  </r>
  <r>
    <s v="INC0577470"/>
    <x v="3"/>
    <x v="7"/>
    <n v="14"/>
    <s v="INC0577470 - 11/12/2025 - Gilbert Noble"/>
  </r>
  <r>
    <s v="INC0577466"/>
    <x v="3"/>
    <x v="16"/>
    <n v="14"/>
    <s v="INC0577466 - 11/12/2025 - Zahra Gholami"/>
  </r>
  <r>
    <s v="INC0577449"/>
    <x v="3"/>
    <x v="9"/>
    <n v="14"/>
    <s v="INC0577449 - 11/12/2025 - Zoe O'Brien"/>
  </r>
  <r>
    <s v="INC0577436"/>
    <x v="2"/>
    <x v="5"/>
    <n v="14"/>
    <s v="INC0577436 - 12/12/2025 - Pruthvish Patel"/>
  </r>
  <r>
    <s v="INC0577409"/>
    <x v="3"/>
    <x v="12"/>
    <n v="14"/>
    <s v="INC0577409 - 11/12/2025 - Shane Kmet"/>
  </r>
  <r>
    <s v="INC0577396"/>
    <x v="3"/>
    <x v="7"/>
    <n v="14"/>
    <s v="INC0577396 - 11/12/2025 - Gilbert Noble"/>
  </r>
  <r>
    <s v="INC0577293"/>
    <x v="3"/>
    <x v="3"/>
    <n v="14"/>
    <s v="INC0577293 - 11/12/2025 - Cameron Horn"/>
  </r>
  <r>
    <s v="INC0577215"/>
    <x v="1"/>
    <x v="16"/>
    <n v="14"/>
    <s v="INC0577215 - 10/12/2025 - Zahra Gholami"/>
  </r>
  <r>
    <s v="INC0577147"/>
    <x v="3"/>
    <x v="7"/>
    <n v="14"/>
    <s v="INC0577147 - 11/12/2025 - Gilbert Noble"/>
  </r>
  <r>
    <s v="INC0577138"/>
    <x v="1"/>
    <x v="8"/>
    <n v="14"/>
    <s v="INC0577138 - 10/12/2025 - Andy Phan"/>
  </r>
  <r>
    <s v="INC0577095"/>
    <x v="1"/>
    <x v="12"/>
    <n v="14"/>
    <s v="INC0577095 - 10/12/2025 - Shane Kmet"/>
  </r>
  <r>
    <s v="INC0577095"/>
    <x v="1"/>
    <x v="5"/>
    <n v="14"/>
    <s v="INC0577095 - 10/12/2025 - Pruthvish Patel"/>
  </r>
  <r>
    <s v="INC0577079"/>
    <x v="3"/>
    <x v="16"/>
    <n v="14"/>
    <s v="INC0577079 - 11/12/2025 - Zahra Gholami"/>
  </r>
  <r>
    <s v="INC0577071"/>
    <x v="2"/>
    <x v="7"/>
    <n v="14"/>
    <s v="INC0577071 - 12/12/2025 - Gilbert Noble"/>
  </r>
  <r>
    <s v="INC0577063"/>
    <x v="1"/>
    <x v="5"/>
    <n v="14"/>
    <s v="INC0577063 - 10/12/2025 - Pruthvish Patel"/>
  </r>
  <r>
    <s v="INC0577047"/>
    <x v="1"/>
    <x v="9"/>
    <n v="14"/>
    <s v="INC0577047 - 10/12/2025 - Zoe O'Brien"/>
  </r>
  <r>
    <s v="INC0577014"/>
    <x v="3"/>
    <x v="7"/>
    <n v="14"/>
    <s v="INC0577014 - 11/12/2025 - Gilbert Noble"/>
  </r>
  <r>
    <s v="INC0576917"/>
    <x v="4"/>
    <x v="5"/>
    <n v="14"/>
    <s v="INC0576917 - 9/12/2025 - Pruthvish Patel"/>
  </r>
  <r>
    <s v="INC0576917"/>
    <x v="4"/>
    <x v="13"/>
    <n v="14"/>
    <s v="INC0576917 - 9/12/2025 - George Knight"/>
  </r>
  <r>
    <s v="INC0576912"/>
    <x v="4"/>
    <x v="15"/>
    <n v="14"/>
    <s v="INC0576912 - 9/12/2025 - Riley Thomas"/>
  </r>
  <r>
    <s v="INC0576911"/>
    <x v="4"/>
    <x v="13"/>
    <n v="14"/>
    <s v="INC0576911 - 9/12/2025 - George Knight"/>
  </r>
  <r>
    <s v="INC0576909"/>
    <x v="4"/>
    <x v="12"/>
    <n v="14"/>
    <s v="INC0576909 - 9/12/2025 - Shane Kmet"/>
  </r>
  <r>
    <s v="INC0576908"/>
    <x v="4"/>
    <x v="4"/>
    <n v="14"/>
    <s v="INC0576908 - 9/12/2025 - Ruey Lim"/>
  </r>
  <r>
    <s v="INC0576902"/>
    <x v="3"/>
    <x v="7"/>
    <n v="14"/>
    <s v="INC0576902 - 11/12/2025 - Gilbert Noble"/>
  </r>
  <r>
    <s v="INC0576892"/>
    <x v="4"/>
    <x v="7"/>
    <n v="14"/>
    <s v="INC0576892 - 9/12/2025 - Gilbert Noble"/>
  </r>
  <r>
    <s v="INC0576881"/>
    <x v="4"/>
    <x v="2"/>
    <n v="14"/>
    <s v="INC0576881 - 9/12/2025 - Liam Bryan"/>
  </r>
  <r>
    <s v="INC0576875"/>
    <x v="4"/>
    <x v="3"/>
    <n v="14"/>
    <s v="INC0576875 - 9/12/2025 - Cameron Horn"/>
  </r>
  <r>
    <s v="INC0576872"/>
    <x v="4"/>
    <x v="7"/>
    <n v="14"/>
    <s v="INC0576872 - 9/12/2025 - Gilbert Noble"/>
  </r>
  <r>
    <s v="INC0576871"/>
    <x v="4"/>
    <x v="15"/>
    <n v="14"/>
    <s v="INC0576871 - 9/12/2025 - Riley Thomas"/>
  </r>
  <r>
    <s v="INC0576846"/>
    <x v="3"/>
    <x v="7"/>
    <n v="14"/>
    <s v="INC0576846 - 11/12/2025 - Gilbert Noble"/>
  </r>
  <r>
    <s v="INC0576830"/>
    <x v="4"/>
    <x v="6"/>
    <n v="14"/>
    <s v="INC0576830 - 9/12/2025 - Fred Shea"/>
  </r>
  <r>
    <s v="INC0576810"/>
    <x v="4"/>
    <x v="12"/>
    <n v="14"/>
    <s v="INC0576810 - 9/12/2025 - Shane Kmet"/>
  </r>
  <r>
    <s v="INC0576755"/>
    <x v="4"/>
    <x v="8"/>
    <n v="14"/>
    <s v="INC0576755 - 9/12/2025 - Andy Phan"/>
  </r>
  <r>
    <s v="INC0576702"/>
    <x v="2"/>
    <x v="7"/>
    <n v="14"/>
    <s v="INC0576702 - 12/12/2025 - Gilbert Noble"/>
  </r>
  <r>
    <s v="INC0576702"/>
    <x v="4"/>
    <x v="8"/>
    <n v="14"/>
    <s v="INC0576702 - 9/12/2025 - Andy Phan"/>
  </r>
  <r>
    <s v="INC0576692"/>
    <x v="4"/>
    <x v="8"/>
    <n v="14"/>
    <s v="INC0576692 - 9/12/2025 - Andy Phan"/>
  </r>
  <r>
    <s v="INC0576665"/>
    <x v="2"/>
    <x v="7"/>
    <n v="14"/>
    <s v="INC0576665 - 12/12/2025 - Gilbert Noble"/>
  </r>
  <r>
    <s v="INC0576665"/>
    <x v="4"/>
    <x v="5"/>
    <n v="14"/>
    <s v="INC0576665 - 9/12/2025 - Pruthvish Patel"/>
  </r>
  <r>
    <s v="INC0576659"/>
    <x v="4"/>
    <x v="5"/>
    <n v="14"/>
    <s v="INC0576659 - 9/12/2025 - Pruthvish Patel"/>
  </r>
  <r>
    <s v="INC0576637"/>
    <x v="1"/>
    <x v="12"/>
    <n v="14"/>
    <s v="INC0576637 - 10/12/2025 - Shane Kmet"/>
  </r>
  <r>
    <s v="INC0576637"/>
    <x v="4"/>
    <x v="8"/>
    <n v="14"/>
    <s v="INC0576637 - 9/12/2025 - Andy Phan"/>
  </r>
  <r>
    <s v="INC0576615"/>
    <x v="3"/>
    <x v="7"/>
    <n v="14"/>
    <s v="INC0576615 - 11/12/2025 - Gilbert Noble"/>
  </r>
  <r>
    <s v="INC0576586"/>
    <x v="3"/>
    <x v="7"/>
    <n v="14"/>
    <s v="INC0576586 - 11/12/2025 - Gilbert Noble"/>
  </r>
  <r>
    <s v="INC0576585"/>
    <x v="4"/>
    <x v="3"/>
    <n v="14"/>
    <s v="INC0576585 - 9/12/2025 - Cameron Horn"/>
  </r>
  <r>
    <s v="INC0576585"/>
    <x v="0"/>
    <x v="12"/>
    <n v="14"/>
    <s v="INC0576585 - 8/12/2025 - Shane Kmet"/>
  </r>
  <r>
    <s v="INC0576584"/>
    <x v="0"/>
    <x v="12"/>
    <n v="14"/>
    <s v="INC0576584 - 8/12/2025 - Shane Kmet"/>
  </r>
  <r>
    <s v="INC0576580"/>
    <x v="0"/>
    <x v="9"/>
    <n v="14"/>
    <s v="INC0576580 - 8/12/2025 - Zoe O'Brien"/>
  </r>
  <r>
    <s v="INC0576578"/>
    <x v="1"/>
    <x v="1"/>
    <n v="14"/>
    <s v="INC0576578 - 10/12/2025 - Raegan Munro"/>
  </r>
  <r>
    <s v="INC0576578"/>
    <x v="0"/>
    <x v="12"/>
    <n v="14"/>
    <s v="INC0576578 - 8/12/2025 - Shane Kmet"/>
  </r>
  <r>
    <s v="INC0576575"/>
    <x v="0"/>
    <x v="12"/>
    <n v="14"/>
    <s v="INC0576575 - 8/12/2025 - Shane Kmet"/>
  </r>
  <r>
    <s v="INC0576568"/>
    <x v="0"/>
    <x v="15"/>
    <n v="14"/>
    <s v="INC0576568 - 8/12/2025 - Riley Thomas"/>
  </r>
  <r>
    <s v="INC0576567"/>
    <x v="0"/>
    <x v="12"/>
    <n v="14"/>
    <s v="INC0576567 - 8/12/2025 - Shane Kmet"/>
  </r>
  <r>
    <s v="INC0576566"/>
    <x v="0"/>
    <x v="9"/>
    <n v="14"/>
    <s v="INC0576566 - 8/12/2025 - Zoe O'Brien"/>
  </r>
  <r>
    <s v="INC0576566"/>
    <x v="0"/>
    <x v="1"/>
    <n v="14"/>
    <s v="INC0576566 - 8/12/2025 - Raegan Munro"/>
  </r>
  <r>
    <s v="INC0576561"/>
    <x v="0"/>
    <x v="8"/>
    <n v="14"/>
    <s v="INC0576561 - 8/12/2025 - Andy Phan"/>
  </r>
  <r>
    <s v="INC0576556"/>
    <x v="0"/>
    <x v="5"/>
    <n v="14"/>
    <s v="INC0576556 - 8/12/2025 - Pruthvish Patel"/>
  </r>
  <r>
    <s v="INC0576556"/>
    <x v="0"/>
    <x v="12"/>
    <n v="14"/>
    <s v="INC0576556 - 8/12/2025 - Shane Kmet"/>
  </r>
  <r>
    <s v="INC0576552"/>
    <x v="0"/>
    <x v="8"/>
    <n v="14"/>
    <s v="INC0576552 - 8/12/2025 - Andy Phan"/>
  </r>
  <r>
    <s v="INC0576543"/>
    <x v="3"/>
    <x v="7"/>
    <n v="14"/>
    <s v="INC0576543 - 11/12/2025 - Gilbert Noble"/>
  </r>
  <r>
    <s v="INC0576543"/>
    <x v="0"/>
    <x v="7"/>
    <n v="14"/>
    <s v="INC0576543 - 8/12/2025 - Gilbert Noble"/>
  </r>
  <r>
    <s v="INC0576537"/>
    <x v="4"/>
    <x v="6"/>
    <n v="14"/>
    <s v="INC0576537 - 9/12/2025 - Fred Shea"/>
  </r>
  <r>
    <s v="INC0576531"/>
    <x v="0"/>
    <x v="7"/>
    <n v="14"/>
    <s v="INC0576531 - 8/12/2025 - Gilbert Noble"/>
  </r>
  <r>
    <s v="INC0576206"/>
    <x v="3"/>
    <x v="7"/>
    <n v="14"/>
    <s v="INC0576206 - 11/12/2025 - Gilbert Noble"/>
  </r>
  <r>
    <s v="INC0576206"/>
    <x v="3"/>
    <x v="6"/>
    <n v="14"/>
    <s v="INC0576206 - 11/12/2025 - Fred Shea"/>
  </r>
  <r>
    <s v="INC0576179"/>
    <x v="1"/>
    <x v="14"/>
    <n v="14"/>
    <s v="INC0576179 - 10/12/2025 - Matthew Lever"/>
  </r>
  <r>
    <s v="INC0576175"/>
    <x v="1"/>
    <x v="8"/>
    <n v="14"/>
    <s v="INC0576175 - 10/12/2025 - Andy Phan"/>
  </r>
  <r>
    <s v="INC0576175"/>
    <x v="1"/>
    <x v="14"/>
    <n v="14"/>
    <s v="INC0576175 - 10/12/2025 - Matthew Lever"/>
  </r>
  <r>
    <s v="INC0576075"/>
    <x v="3"/>
    <x v="6"/>
    <n v="14"/>
    <s v="INC0576075 - 11/12/2025 - Fred Shea"/>
  </r>
  <r>
    <s v="INC0575982"/>
    <x v="4"/>
    <x v="5"/>
    <n v="14"/>
    <s v="INC0575982 - 9/12/2025 - Pruthvish Patel"/>
  </r>
  <r>
    <s v="INC0575947"/>
    <x v="3"/>
    <x v="7"/>
    <n v="14"/>
    <s v="INC0575947 - 11/12/2025 - Gilbert Noble"/>
  </r>
  <r>
    <s v="INC0575947"/>
    <x v="0"/>
    <x v="7"/>
    <n v="14"/>
    <s v="INC0575947 - 8/12/2025 - Gilbert Noble"/>
  </r>
  <r>
    <s v="INC0575811"/>
    <x v="0"/>
    <x v="7"/>
    <n v="14"/>
    <s v="INC0575811 - 8/12/2025 - Gilbert Noble"/>
  </r>
  <r>
    <s v="INC0575714"/>
    <x v="1"/>
    <x v="13"/>
    <n v="14"/>
    <s v="INC0575714 - 10/12/2025 - George Knight"/>
  </r>
  <r>
    <s v="INC0575672"/>
    <x v="0"/>
    <x v="12"/>
    <n v="14"/>
    <s v="INC0575672 - 8/12/2025 - Shane Kmet"/>
  </r>
  <r>
    <s v="INC0575626"/>
    <x v="2"/>
    <x v="3"/>
    <n v="14"/>
    <s v="INC0575626 - 12/12/2025 - Cameron Horn"/>
  </r>
  <r>
    <s v="INC0575554"/>
    <x v="0"/>
    <x v="8"/>
    <n v="14"/>
    <s v="INC0575554 - 8/12/2025 - Andy Phan"/>
  </r>
  <r>
    <s v="INC0575389"/>
    <x v="0"/>
    <x v="8"/>
    <n v="14"/>
    <s v="INC0575389 - 8/12/2025 - Andy Phan"/>
  </r>
  <r>
    <s v="INC0575274"/>
    <x v="0"/>
    <x v="8"/>
    <n v="14"/>
    <s v="INC0575274 - 8/12/2025 - Andy Phan"/>
  </r>
  <r>
    <s v="INC0575255"/>
    <x v="1"/>
    <x v="12"/>
    <n v="14"/>
    <s v="INC0575255 - 10/12/2025 - Shane Kmet"/>
  </r>
  <r>
    <s v="INC0575255"/>
    <x v="4"/>
    <x v="6"/>
    <n v="14"/>
    <s v="INC0575255 - 9/12/2025 - Fred Shea"/>
  </r>
  <r>
    <s v="INC0575152"/>
    <x v="2"/>
    <x v="1"/>
    <n v="14"/>
    <s v="INC0575152 - 12/12/2025 - Raegan Munro"/>
  </r>
  <r>
    <s v="INC0574809"/>
    <x v="0"/>
    <x v="10"/>
    <n v="14"/>
    <s v="INC0574809 - 8/12/2025 - Clair Neate"/>
  </r>
  <r>
    <s v="INC0571246"/>
    <x v="4"/>
    <x v="6"/>
    <n v="14"/>
    <s v="INC0571246 - 9/12/2025 - Fred Shea"/>
  </r>
  <r>
    <s v="INC0571177"/>
    <x v="3"/>
    <x v="6"/>
    <n v="14"/>
    <s v="INC0571177 - 11/12/2025 - Fred Shea"/>
  </r>
  <r>
    <s v="INC0571177"/>
    <x v="3"/>
    <x v="3"/>
    <n v="14"/>
    <s v="INC0571177 - 11/12/2025 - Cameron Horn"/>
  </r>
  <r>
    <s v="INC0571177"/>
    <x v="1"/>
    <x v="5"/>
    <n v="14"/>
    <s v="INC0571177 - 10/12/2025 - Pruthvish Patel"/>
  </r>
  <r>
    <s v="INC0571061"/>
    <x v="4"/>
    <x v="6"/>
    <n v="14"/>
    <s v="INC0571061 - 9/12/2025 - Fred Shea"/>
  </r>
  <r>
    <s v="RITM0271504"/>
    <x v="2"/>
    <x v="12"/>
    <n v="14"/>
    <s v="RITM0271504 - 12/12/2025 - Shane Kmet"/>
  </r>
  <r>
    <s v="RITM0271499"/>
    <x v="2"/>
    <x v="4"/>
    <n v="14"/>
    <s v="RITM0271499 - 12/12/2025 - Ruey Lim"/>
  </r>
  <r>
    <s v="RITM0270616"/>
    <x v="2"/>
    <x v="12"/>
    <n v="14"/>
    <s v="RITM0270616 - 12/12/2025 - Shane Kmet"/>
  </r>
  <r>
    <s v="RITM0271492"/>
    <x v="2"/>
    <x v="16"/>
    <n v="14"/>
    <s v="RITM0271492 - 12/12/2025 - Zahra Gholami"/>
  </r>
  <r>
    <s v="RITM0271494"/>
    <x v="2"/>
    <x v="8"/>
    <n v="14"/>
    <s v="RITM0271494 - 12/12/2025 - Andy Phan"/>
  </r>
  <r>
    <s v="RITM0271493"/>
    <x v="2"/>
    <x v="12"/>
    <n v="14"/>
    <s v="RITM0271493 - 12/12/2025 - Shane Kmet"/>
  </r>
  <r>
    <s v="RITM0271374"/>
    <x v="2"/>
    <x v="9"/>
    <n v="14"/>
    <s v="RITM0271374 - 12/12/2025 - Zoe O'Brien"/>
  </r>
  <r>
    <s v="RITM0271455"/>
    <x v="2"/>
    <x v="8"/>
    <n v="14"/>
    <s v="RITM0271455 - 12/12/2025 - Andy Phan"/>
  </r>
  <r>
    <s v="RITM0271421"/>
    <x v="2"/>
    <x v="4"/>
    <n v="14"/>
    <s v="RITM0271421 - 12/12/2025 - Ruey Lim"/>
  </r>
  <r>
    <s v="RITM0271337"/>
    <x v="3"/>
    <x v="12"/>
    <n v="14"/>
    <s v="RITM0271337 - 11/12/2025 - Shane Kmet"/>
  </r>
  <r>
    <s v="RITM0271334"/>
    <x v="3"/>
    <x v="12"/>
    <n v="14"/>
    <s v="RITM0271334 - 11/12/2025 - Shane Kmet"/>
  </r>
  <r>
    <s v="RITM0271332"/>
    <x v="3"/>
    <x v="12"/>
    <n v="14"/>
    <s v="RITM0271332 - 11/12/2025 - Shane Kmet"/>
  </r>
  <r>
    <s v="RITM0271329"/>
    <x v="3"/>
    <x v="12"/>
    <n v="14"/>
    <s v="RITM0271329 - 11/12/2025 - Shane Kmet"/>
  </r>
  <r>
    <s v="RITM0271321"/>
    <x v="3"/>
    <x v="8"/>
    <n v="14"/>
    <s v="RITM0271321 - 11/12/2025 - Andy Phan"/>
  </r>
  <r>
    <s v="RITM0271301"/>
    <x v="3"/>
    <x v="7"/>
    <n v="14"/>
    <s v="RITM0271301 - 11/12/2025 - Gilbert Noble"/>
  </r>
  <r>
    <s v="RITM0271268"/>
    <x v="3"/>
    <x v="8"/>
    <n v="14"/>
    <s v="RITM0271268 - 11/12/2025 - Andy Phan"/>
  </r>
  <r>
    <s v="RITM0270897"/>
    <x v="2"/>
    <x v="6"/>
    <n v="14"/>
    <s v="RITM0270897 - 12/12/2025 - Fred Shea"/>
  </r>
  <r>
    <s v="RITM0271181"/>
    <x v="1"/>
    <x v="4"/>
    <n v="14"/>
    <s v="RITM0271181 - 10/12/2025 - Ruey Lim"/>
  </r>
  <r>
    <s v="RITM0271179"/>
    <x v="1"/>
    <x v="5"/>
    <n v="14"/>
    <s v="RITM0271179 - 10/12/2025 - Pruthvish Patel"/>
  </r>
  <r>
    <s v="RITM0271165"/>
    <x v="1"/>
    <x v="6"/>
    <n v="14"/>
    <s v="RITM0271165 - 10/12/2025 - Fred Shea"/>
  </r>
  <r>
    <s v="RITM0271145"/>
    <x v="1"/>
    <x v="12"/>
    <n v="14"/>
    <s v="RITM0271145 - 10/12/2025 - Shane Kmet"/>
  </r>
  <r>
    <s v="RITM0271126"/>
    <x v="1"/>
    <x v="8"/>
    <n v="14"/>
    <s v="RITM0271126 - 10/12/2025 - Andy Phan"/>
  </r>
  <r>
    <s v="RITM0271069"/>
    <x v="1"/>
    <x v="13"/>
    <n v="14"/>
    <s v="RITM0271069 - 10/12/2025 - George Knight"/>
  </r>
  <r>
    <s v="RITM0271108"/>
    <x v="1"/>
    <x v="10"/>
    <n v="14"/>
    <s v="RITM0271108 - 10/12/2025 - Clair Neate"/>
  </r>
  <r>
    <s v="RITM0271104"/>
    <x v="1"/>
    <x v="5"/>
    <n v="14"/>
    <s v="RITM0271104 - 10/12/2025 - Pruthvish Patel"/>
  </r>
  <r>
    <s v="RITM0271067"/>
    <x v="1"/>
    <x v="14"/>
    <n v="14"/>
    <s v="RITM0271067 - 10/12/2025 - Matthew Lever"/>
  </r>
  <r>
    <s v="RITM0271020"/>
    <x v="2"/>
    <x v="6"/>
    <n v="14"/>
    <s v="RITM0271020 - 12/12/2025 - Fred Shea"/>
  </r>
  <r>
    <s v="RITM0270978"/>
    <x v="4"/>
    <x v="1"/>
    <n v="14"/>
    <s v="RITM0270978 - 9/12/2025 - Raegan Munro"/>
  </r>
  <r>
    <s v="RITM0270980"/>
    <x v="4"/>
    <x v="1"/>
    <n v="14"/>
    <s v="RITM0270980 - 9/12/2025 - Raegan Munro"/>
  </r>
  <r>
    <s v="RITM0270979"/>
    <x v="4"/>
    <x v="1"/>
    <n v="14"/>
    <s v="RITM0270979 - 9/12/2025 - Raegan Munro"/>
  </r>
  <r>
    <s v="RITM0270982"/>
    <x v="4"/>
    <x v="1"/>
    <n v="14"/>
    <s v="RITM0270982 - 9/12/2025 - Raegan Munro"/>
  </r>
  <r>
    <s v="RITM0270957"/>
    <x v="4"/>
    <x v="7"/>
    <n v="14"/>
    <s v="RITM0270957 - 9/12/2025 - Gilbert Noble"/>
  </r>
  <r>
    <s v="RITM0271010"/>
    <x v="4"/>
    <x v="7"/>
    <n v="14"/>
    <s v="RITM0271010 - 9/12/2025 - Gilbert Noble"/>
  </r>
  <r>
    <s v="RITM0270955"/>
    <x v="4"/>
    <x v="9"/>
    <n v="14"/>
    <s v="RITM0270955 - 9/12/2025 - Zoe O'Brien"/>
  </r>
  <r>
    <s v="RITM0270965"/>
    <x v="4"/>
    <x v="11"/>
    <n v="14"/>
    <s v="RITM0270965 - 9/12/2025 - Ryan Bell"/>
  </r>
  <r>
    <s v="RITM0270912"/>
    <x v="4"/>
    <x v="12"/>
    <n v="14"/>
    <s v="RITM0270912 - 9/12/2025 - Shane Kmet"/>
  </r>
  <r>
    <s v="RITM0270960"/>
    <x v="4"/>
    <x v="12"/>
    <n v="14"/>
    <s v="RITM0270960 - 9/12/2025 - Shane Kmet"/>
  </r>
  <r>
    <s v="RITM0270945"/>
    <x v="4"/>
    <x v="10"/>
    <n v="14"/>
    <s v="RITM0270945 - 9/12/2025 - Clair Neate"/>
  </r>
  <r>
    <s v="RITM0270931"/>
    <x v="4"/>
    <x v="8"/>
    <n v="14"/>
    <s v="RITM0270931 - 9/12/2025 - Andy Phan"/>
  </r>
  <r>
    <s v="RITM0270274"/>
    <x v="4"/>
    <x v="5"/>
    <n v="14"/>
    <s v="RITM0270274 - 9/12/2025 - Pruthvish Patel"/>
  </r>
  <r>
    <s v="RITM0270862"/>
    <x v="0"/>
    <x v="7"/>
    <n v="14"/>
    <s v="RITM0270862 - 8/12/2025 - Gilbert Noble"/>
  </r>
  <r>
    <s v="RITM0270862"/>
    <x v="0"/>
    <x v="12"/>
    <n v="14"/>
    <s v="RITM0270862 - 8/12/2025 - Shane Kmet"/>
  </r>
  <r>
    <s v="RITM0270852"/>
    <x v="0"/>
    <x v="12"/>
    <n v="14"/>
    <s v="RITM0270852 - 8/12/2025 - Shane Kmet"/>
  </r>
  <r>
    <s v="RITM0270840"/>
    <x v="0"/>
    <x v="8"/>
    <n v="14"/>
    <s v="RITM0270840 - 8/12/2025 - Andy Phan"/>
  </r>
  <r>
    <s v="RITM0270828"/>
    <x v="1"/>
    <x v="12"/>
    <n v="14"/>
    <s v="RITM0270828 - 10/12/2025 - Shane Kmet"/>
  </r>
  <r>
    <s v="RITM0270820"/>
    <x v="0"/>
    <x v="7"/>
    <n v="14"/>
    <s v="RITM0270820 - 8/12/2025 - Gilbert Noble"/>
  </r>
  <r>
    <s v="RITM0270816"/>
    <x v="4"/>
    <x v="12"/>
    <n v="14"/>
    <s v="RITM0270816 - 9/12/2025 - Shane Kmet"/>
  </r>
  <r>
    <s v="RITM0270778"/>
    <x v="4"/>
    <x v="12"/>
    <n v="14"/>
    <s v="RITM0270778 - 9/12/2025 - Shane Kmet"/>
  </r>
  <r>
    <s v="RITM0270672"/>
    <x v="0"/>
    <x v="7"/>
    <n v="14"/>
    <s v="RITM0270672 - 8/12/2025 - Gilbert Noble"/>
  </r>
  <r>
    <s v="RITM0270669"/>
    <x v="0"/>
    <x v="7"/>
    <n v="14"/>
    <s v="RITM0270669 - 8/12/2025 - Gilbert Noble"/>
  </r>
  <r>
    <s v="RITM0270678"/>
    <x v="3"/>
    <x v="1"/>
    <n v="14"/>
    <s v="RITM0270678 - 11/12/2025 - Raegan Munro"/>
  </r>
  <r>
    <s v="RITM0270683"/>
    <x v="4"/>
    <x v="12"/>
    <n v="14"/>
    <s v="RITM0270683 - 9/12/2025 - Shane Kmet"/>
  </r>
  <r>
    <s v="RITM0270641"/>
    <x v="3"/>
    <x v="12"/>
    <n v="14"/>
    <s v="RITM0270641 - 11/12/2025 - Shane Kmet"/>
  </r>
  <r>
    <s v="RITM0270599"/>
    <x v="0"/>
    <x v="10"/>
    <n v="14"/>
    <s v="RITM0270599 - 8/12/2025 - Clair Neate"/>
  </r>
  <r>
    <s v="RITM0270520"/>
    <x v="2"/>
    <x v="7"/>
    <n v="14"/>
    <s v="RITM0270520 - 12/12/2025 - Gilbert Noble"/>
  </r>
  <r>
    <s v="RITM0270508"/>
    <x v="0"/>
    <x v="7"/>
    <n v="14"/>
    <s v="RITM0270508 - 8/12/2025 - Gilbert Noble"/>
  </r>
  <r>
    <s v="RITM0270484"/>
    <x v="4"/>
    <x v="15"/>
    <n v="14"/>
    <s v="RITM0270484 - 9/12/2025 - Riley Thomas"/>
  </r>
  <r>
    <s v="RITM0270473"/>
    <x v="3"/>
    <x v="7"/>
    <n v="14"/>
    <s v="RITM0270473 - 11/12/2025 - Gilbert Noble"/>
  </r>
  <r>
    <s v="RITM0270473"/>
    <x v="0"/>
    <x v="7"/>
    <n v="14"/>
    <s v="RITM0270473 - 8/12/2025 - Gilbert Noble"/>
  </r>
  <r>
    <s v="RITM0270401"/>
    <x v="0"/>
    <x v="4"/>
    <n v="14"/>
    <s v="RITM0270401 - 8/12/2025 - Ruey Lim"/>
  </r>
  <r>
    <s v="RITM0270386"/>
    <x v="4"/>
    <x v="13"/>
    <n v="14"/>
    <s v="RITM0270386 - 9/12/2025 - George Knight"/>
  </r>
  <r>
    <s v="RITM0270387"/>
    <x v="4"/>
    <x v="4"/>
    <n v="14"/>
    <s v="RITM0270387 - 9/12/2025 - Ruey Lim"/>
  </r>
  <r>
    <s v="RITM0270359"/>
    <x v="0"/>
    <x v="4"/>
    <n v="14"/>
    <s v="RITM0270359 - 8/12/2025 - Ruey Lim"/>
  </r>
  <r>
    <s v="RITM0270214"/>
    <x v="0"/>
    <x v="8"/>
    <n v="14"/>
    <s v="RITM0270214 - 8/12/2025 - Andy Phan"/>
  </r>
  <r>
    <s v="RITM0270058"/>
    <x v="0"/>
    <x v="4"/>
    <n v="14"/>
    <s v="RITM0270058 - 8/12/2025 - Ruey Lim"/>
  </r>
  <r>
    <s v="RITM0269997"/>
    <x v="0"/>
    <x v="3"/>
    <n v="14"/>
    <s v="RITM0269997 - 8/12/2025 - Cameron Horn"/>
  </r>
  <r>
    <s v="RITM0269874"/>
    <x v="1"/>
    <x v="12"/>
    <n v="14"/>
    <s v="RITM0269874 - 10/12/2025 - Shane Kmet"/>
  </r>
  <r>
    <s v="RITM0269874"/>
    <x v="1"/>
    <x v="13"/>
    <n v="14"/>
    <s v="RITM0269874 - 10/12/2025 - George Knight"/>
  </r>
  <r>
    <s v="RITM0269876"/>
    <x v="4"/>
    <x v="15"/>
    <n v="14"/>
    <s v="RITM0269876 - 9/12/2025 - Riley Thomas"/>
  </r>
  <r>
    <s v="RITM0269814"/>
    <x v="2"/>
    <x v="7"/>
    <n v="14"/>
    <s v="RITM0269814 - 12/12/2025 - Gilbert Noble"/>
  </r>
  <r>
    <s v="RITM0269723"/>
    <x v="3"/>
    <x v="5"/>
    <n v="14"/>
    <s v="RITM0269723 - 11/12/2025 - Pruthvish Patel"/>
  </r>
  <r>
    <s v="RITM0269377"/>
    <x v="2"/>
    <x v="6"/>
    <n v="14"/>
    <s v="RITM0269377 - 12/12/2025 - Fred Shea"/>
  </r>
  <r>
    <s v="RITM0269615"/>
    <x v="1"/>
    <x v="12"/>
    <n v="14"/>
    <s v="RITM0269615 - 10/12/2025 - Shane Kmet"/>
  </r>
  <r>
    <s v="RITM0269338"/>
    <x v="4"/>
    <x v="4"/>
    <n v="14"/>
    <s v="RITM0269338 - 9/12/2025 - Ruey Lim"/>
  </r>
  <r>
    <s v="RITM0261987"/>
    <x v="1"/>
    <x v="2"/>
    <n v="14"/>
    <s v="RITM0261987 - 10/12/2025 - Liam Bryan"/>
  </r>
  <r>
    <s v="INC0576922"/>
    <x v="4"/>
    <x v="9"/>
    <n v="14"/>
    <s v="INC0576922 - 9/12/2025 - Zoe O'Brien"/>
  </r>
  <r>
    <s v="INC0576905"/>
    <x v="4"/>
    <x v="1"/>
    <n v="14"/>
    <s v="INC0576905 - 9/12/2025 - Raegan Munro"/>
  </r>
  <r>
    <s v="INC0576891"/>
    <x v="4"/>
    <x v="1"/>
    <n v="14"/>
    <s v="INC0576891 - 9/12/2025 - Raegan Munro"/>
  </r>
  <r>
    <s v="INC0576579"/>
    <x v="0"/>
    <x v="15"/>
    <n v="14"/>
    <s v="INC0576579 - 8/12/2025 - Riley Thomas"/>
  </r>
  <r>
    <s v="INC0576560"/>
    <x v="0"/>
    <x v="1"/>
    <n v="14"/>
    <s v="INC0576560 - 8/12/2025 - Raegan Munro"/>
  </r>
  <r>
    <s v="INC0576571"/>
    <x v="0"/>
    <x v="6"/>
    <n v="14"/>
    <s v="INC0576571 - 8/12/2025 - Fred Shea"/>
  </r>
  <r>
    <s v="INC0576572"/>
    <x v="0"/>
    <x v="9"/>
    <n v="14"/>
    <s v="INC0576572 - 8/12/2025 - Zoe O'Brien"/>
  </r>
  <r>
    <s v="INC0576576"/>
    <x v="0"/>
    <x v="9"/>
    <n v="14"/>
    <s v="INC0576576 - 8/12/2025 - Zoe O'Brien"/>
  </r>
  <r>
    <s v="INC0576563"/>
    <x v="0"/>
    <x v="6"/>
    <n v="14"/>
    <s v="INC0576563 - 8/12/2025 - Fred Shea"/>
  </r>
  <r>
    <s v="INC0576564"/>
    <x v="0"/>
    <x v="12"/>
    <n v="14"/>
    <s v="INC0576564 - 8/12/2025 - Shane Kmet"/>
  </r>
  <r>
    <s v="RITM0271026"/>
    <x v="4"/>
    <x v="7"/>
    <n v="14"/>
    <s v="RITM0271026 - 9/12/2025 - Gilbert Noble"/>
  </r>
  <r>
    <s v="RITM0271025"/>
    <x v="4"/>
    <x v="7"/>
    <n v="14"/>
    <s v="RITM0271025 - 9/12/2025 - Gilbert Noble"/>
  </r>
  <r>
    <s v="INC0577793"/>
    <x v="2"/>
    <x v="6"/>
    <n v="14"/>
    <s v="INC0577793 - 12/12/2025 - Fred Shea"/>
  </r>
  <r>
    <s v="RITM0271501"/>
    <x v="2"/>
    <x v="9"/>
    <n v="14"/>
    <s v="RITM0271501 - 12/12/2025 - Zoe O'Brien"/>
  </r>
  <r>
    <s v="INC0577233"/>
    <x v="1"/>
    <x v="12"/>
    <n v="14"/>
    <s v="INC0577233 - 10/12/2025 - Shane Kmet"/>
  </r>
  <r>
    <s v="INC0577219"/>
    <x v="1"/>
    <x v="12"/>
    <n v="14"/>
    <s v="INC0577219 - 10/12/2025 - Shane Kmet"/>
  </r>
  <r>
    <s v="INC0577777"/>
    <x v="2"/>
    <x v="4"/>
    <n v="14"/>
    <s v="INC0577777 - 12/12/2025 - Ruey Lim"/>
  </r>
  <r>
    <s v="INC0577240"/>
    <x v="1"/>
    <x v="10"/>
    <n v="14"/>
    <s v="INC0577240 - 10/12/2025 - Clair Neate"/>
  </r>
  <r>
    <s v="INC0577215"/>
    <x v="1"/>
    <x v="1"/>
    <n v="14"/>
    <s v="INC0577215 - 10/12/2025 - Raegan Munro"/>
  </r>
  <r>
    <s v="INC0577556"/>
    <x v="3"/>
    <x v="4"/>
    <n v="14"/>
    <s v="INC0577556 - 11/12/2025 - Ruey Lim"/>
  </r>
  <r>
    <s v="INC0577567"/>
    <x v="3"/>
    <x v="17"/>
    <n v="14"/>
    <s v="INC0577567 - 11/12/2025 - Alex Badcock"/>
  </r>
  <r>
    <s v="INC0577563"/>
    <x v="3"/>
    <x v="12"/>
    <n v="14"/>
    <s v="INC0577563 - 11/12/2025 - Shane Kmet"/>
  </r>
  <r>
    <s v="INC0577549"/>
    <x v="3"/>
    <x v="6"/>
    <n v="14"/>
    <s v="INC0577549 - 11/12/2025 - Fred Shea"/>
  </r>
  <r>
    <s v="RITM0271022"/>
    <x v="4"/>
    <x v="7"/>
    <n v="14"/>
    <s v="RITM0271022 - 9/12/2025 - Gilbert Noble"/>
  </r>
  <r>
    <s v="RITM0270857"/>
    <x v="0"/>
    <x v="7"/>
    <n v="14"/>
    <s v="RITM0270857 - 8/12/2025 - Gilbert Noble"/>
  </r>
  <r>
    <s v="INC0576901"/>
    <x v="4"/>
    <x v="15"/>
    <n v="14"/>
    <s v="INC0576901 - 9/12/2025 - Riley Thomas"/>
  </r>
  <r>
    <s v="INC0577211"/>
    <x v="1"/>
    <x v="8"/>
    <n v="14"/>
    <s v="INC0577211 - 10/12/2025 - Andy Phan"/>
  </r>
  <r>
    <s v="INC0577243"/>
    <x v="1"/>
    <x v="13"/>
    <n v="14"/>
    <s v="INC0577243 - 10/12/2025 - George Knight"/>
  </r>
  <r>
    <s v="INC0577236"/>
    <x v="1"/>
    <x v="6"/>
    <n v="14"/>
    <s v="INC0577236 - 10/12/2025 - Fred Shea"/>
  </r>
  <r>
    <s v="INC0577225"/>
    <x v="1"/>
    <x v="1"/>
    <n v="14"/>
    <s v="INC0577225 - 10/12/2025 - Raegan Munro"/>
  </r>
  <r>
    <s v="INC0577220"/>
    <x v="1"/>
    <x v="1"/>
    <n v="14"/>
    <s v="INC0577220 - 10/12/2025 - Raegan Munro"/>
  </r>
  <r>
    <s v="INC0577209"/>
    <x v="1"/>
    <x v="12"/>
    <n v="14"/>
    <s v="INC0577209 - 10/12/2025 - Shane Kmet"/>
  </r>
  <r>
    <s v="RITM0270854"/>
    <x v="0"/>
    <x v="7"/>
    <n v="14"/>
    <s v="RITM0270854 - 8/12/2025 - Gilbert Noble"/>
  </r>
  <r>
    <s v="RITM0271175"/>
    <x v="1"/>
    <x v="2"/>
    <n v="14"/>
    <s v="RITM0271175 - 10/12/2025 - Liam Bryan"/>
  </r>
  <r>
    <s v="RITM0270855"/>
    <x v="0"/>
    <x v="7"/>
    <n v="14"/>
    <s v="RITM0270855 - 8/12/2025 - Gilbert Noble"/>
  </r>
  <r>
    <s v="INC0576897"/>
    <x v="4"/>
    <x v="12"/>
    <n v="14"/>
    <s v="INC0576897 - 9/12/2025 - Shane Kmet"/>
  </r>
  <r>
    <s v="RITM0270853"/>
    <x v="0"/>
    <x v="7"/>
    <n v="14"/>
    <s v="RITM0270853 - 8/12/2025 - Gilbert Noble"/>
  </r>
  <r>
    <s v="CHAT0025837"/>
    <x v="4"/>
    <x v="15"/>
    <n v="14"/>
    <s v="CHAT0025837 - 9/12/2025 - Riley Thomas"/>
  </r>
  <r>
    <s v="CHAT0025836"/>
    <x v="4"/>
    <x v="4"/>
    <n v="14"/>
    <s v="CHAT0025836 - 9/12/2025 - Ruey Lim"/>
  </r>
  <r>
    <s v="INC0577819"/>
    <x v="2"/>
    <x v="12"/>
    <n v="15"/>
    <s v="INC0577819 - 12/12/2025 - Shane Kmet"/>
  </r>
  <r>
    <s v="INC0577806"/>
    <x v="2"/>
    <x v="7"/>
    <n v="15"/>
    <s v="INC0577806 - 12/12/2025 - Gilbert Noble"/>
  </r>
  <r>
    <s v="INC0577792"/>
    <x v="2"/>
    <x v="9"/>
    <n v="15"/>
    <s v="INC0577792 - 12/12/2025 - Zoe O'Brien"/>
  </r>
  <r>
    <s v="INC0577772"/>
    <x v="2"/>
    <x v="8"/>
    <n v="15"/>
    <s v="INC0577772 - 12/12/2025 - Andy Phan"/>
  </r>
  <r>
    <s v="INC0577738"/>
    <x v="2"/>
    <x v="9"/>
    <n v="15"/>
    <s v="INC0577738 - 12/12/2025 - Zoe O'Brien"/>
  </r>
  <r>
    <s v="INC0577590"/>
    <x v="3"/>
    <x v="12"/>
    <n v="15"/>
    <s v="INC0577590 - 11/12/2025 - Shane Kmet"/>
  </r>
  <r>
    <s v="INC0577583"/>
    <x v="3"/>
    <x v="12"/>
    <n v="15"/>
    <s v="INC0577583 - 11/12/2025 - Shane Kmet"/>
  </r>
  <r>
    <s v="INC0577581"/>
    <x v="3"/>
    <x v="9"/>
    <n v="15"/>
    <s v="INC0577581 - 11/12/2025 - Zoe O'Brien"/>
  </r>
  <r>
    <s v="INC0577579"/>
    <x v="3"/>
    <x v="6"/>
    <n v="15"/>
    <s v="INC0577579 - 11/12/2025 - Fred Shea"/>
  </r>
  <r>
    <s v="INC0577571"/>
    <x v="3"/>
    <x v="12"/>
    <n v="15"/>
    <s v="INC0577571 - 11/12/2025 - Shane Kmet"/>
  </r>
  <r>
    <s v="INC0577569"/>
    <x v="3"/>
    <x v="12"/>
    <n v="15"/>
    <s v="INC0577569 - 11/12/2025 - Shane Kmet"/>
  </r>
  <r>
    <s v="INC0577569"/>
    <x v="3"/>
    <x v="11"/>
    <n v="15"/>
    <s v="INC0577569 - 11/12/2025 - Ryan Bell"/>
  </r>
  <r>
    <s v="INC0577554"/>
    <x v="3"/>
    <x v="13"/>
    <n v="15"/>
    <s v="INC0577554 - 11/12/2025 - George Knight"/>
  </r>
  <r>
    <s v="INC0577544"/>
    <x v="3"/>
    <x v="10"/>
    <n v="15"/>
    <s v="INC0577544 - 11/12/2025 - Clair Neate"/>
  </r>
  <r>
    <s v="INC0577522"/>
    <x v="3"/>
    <x v="16"/>
    <n v="15"/>
    <s v="INC0577522 - 11/12/2025 - Zahra Gholami"/>
  </r>
  <r>
    <s v="INC0577522"/>
    <x v="3"/>
    <x v="13"/>
    <n v="15"/>
    <s v="INC0577522 - 11/12/2025 - George Knight"/>
  </r>
  <r>
    <s v="INC0577466"/>
    <x v="3"/>
    <x v="9"/>
    <n v="15"/>
    <s v="INC0577466 - 11/12/2025 - Zoe O'Brien"/>
  </r>
  <r>
    <s v="INC0577423"/>
    <x v="3"/>
    <x v="12"/>
    <n v="15"/>
    <s v="INC0577423 - 11/12/2025 - Shane Kmet"/>
  </r>
  <r>
    <s v="INC0577405"/>
    <x v="3"/>
    <x v="6"/>
    <n v="15"/>
    <s v="INC0577405 - 11/12/2025 - Fred Shea"/>
  </r>
  <r>
    <s v="INC0577265"/>
    <x v="1"/>
    <x v="12"/>
    <n v="15"/>
    <s v="INC0577265 - 10/12/2025 - Shane Kmet"/>
  </r>
  <r>
    <s v="INC0577255"/>
    <x v="1"/>
    <x v="13"/>
    <n v="15"/>
    <s v="INC0577255 - 10/12/2025 - George Knight"/>
  </r>
  <r>
    <s v="INC0577253"/>
    <x v="1"/>
    <x v="9"/>
    <n v="15"/>
    <s v="INC0577253 - 10/12/2025 - Zoe O'Brien"/>
  </r>
  <r>
    <s v="INC0577247"/>
    <x v="1"/>
    <x v="6"/>
    <n v="15"/>
    <s v="INC0577247 - 10/12/2025 - Fred Shea"/>
  </r>
  <r>
    <s v="INC0577244"/>
    <x v="1"/>
    <x v="9"/>
    <n v="15"/>
    <s v="INC0577244 - 10/12/2025 - Zoe O'Brien"/>
  </r>
  <r>
    <s v="INC0577211"/>
    <x v="1"/>
    <x v="10"/>
    <n v="15"/>
    <s v="INC0577211 - 10/12/2025 - Clair Neate"/>
  </r>
  <r>
    <s v="INC0577068"/>
    <x v="3"/>
    <x v="8"/>
    <n v="15"/>
    <s v="INC0577068 - 11/12/2025 - Andy Phan"/>
  </r>
  <r>
    <s v="INC0577021"/>
    <x v="1"/>
    <x v="12"/>
    <n v="15"/>
    <s v="INC0577021 - 10/12/2025 - Shane Kmet"/>
  </r>
  <r>
    <s v="INC0576937"/>
    <x v="4"/>
    <x v="12"/>
    <n v="15"/>
    <s v="INC0576937 - 9/12/2025 - Shane Kmet"/>
  </r>
  <r>
    <s v="INC0576935"/>
    <x v="4"/>
    <x v="10"/>
    <n v="15"/>
    <s v="INC0576935 - 9/12/2025 - Clair Neate"/>
  </r>
  <r>
    <s v="INC0576929"/>
    <x v="4"/>
    <x v="12"/>
    <n v="15"/>
    <s v="INC0576929 - 9/12/2025 - Shane Kmet"/>
  </r>
  <r>
    <s v="INC0576926"/>
    <x v="4"/>
    <x v="7"/>
    <n v="15"/>
    <s v="INC0576926 - 9/12/2025 - Gilbert Noble"/>
  </r>
  <r>
    <s v="INC0576926"/>
    <x v="4"/>
    <x v="6"/>
    <n v="15"/>
    <s v="INC0576926 - 9/12/2025 - Fred Shea"/>
  </r>
  <r>
    <s v="INC0576923"/>
    <x v="4"/>
    <x v="12"/>
    <n v="15"/>
    <s v="INC0576923 - 9/12/2025 - Shane Kmet"/>
  </r>
  <r>
    <s v="INC0576920"/>
    <x v="4"/>
    <x v="12"/>
    <n v="15"/>
    <s v="INC0576920 - 9/12/2025 - Shane Kmet"/>
  </r>
  <r>
    <s v="INC0576901"/>
    <x v="4"/>
    <x v="12"/>
    <n v="15"/>
    <s v="INC0576901 - 9/12/2025 - Shane Kmet"/>
  </r>
  <r>
    <s v="INC0576890"/>
    <x v="4"/>
    <x v="10"/>
    <n v="15"/>
    <s v="INC0576890 - 9/12/2025 - Clair Neate"/>
  </r>
  <r>
    <s v="INC0576881"/>
    <x v="1"/>
    <x v="12"/>
    <n v="15"/>
    <s v="INC0576881 - 10/12/2025 - Shane Kmet"/>
  </r>
  <r>
    <s v="INC0576871"/>
    <x v="4"/>
    <x v="12"/>
    <n v="15"/>
    <s v="INC0576871 - 9/12/2025 - Shane Kmet"/>
  </r>
  <r>
    <s v="INC0576830"/>
    <x v="4"/>
    <x v="7"/>
    <n v="15"/>
    <s v="INC0576830 - 9/12/2025 - Gilbert Noble"/>
  </r>
  <r>
    <s v="INC0576814"/>
    <x v="4"/>
    <x v="7"/>
    <n v="15"/>
    <s v="INC0576814 - 9/12/2025 - Gilbert Noble"/>
  </r>
  <r>
    <s v="INC0576814"/>
    <x v="4"/>
    <x v="13"/>
    <n v="15"/>
    <s v="INC0576814 - 9/12/2025 - George Knight"/>
  </r>
  <r>
    <s v="INC0576694"/>
    <x v="1"/>
    <x v="12"/>
    <n v="15"/>
    <s v="INC0576694 - 10/12/2025 - Shane Kmet"/>
  </r>
  <r>
    <s v="INC0576665"/>
    <x v="1"/>
    <x v="12"/>
    <n v="15"/>
    <s v="INC0576665 - 10/12/2025 - Shane Kmet"/>
  </r>
  <r>
    <s v="INC0576659"/>
    <x v="1"/>
    <x v="12"/>
    <n v="15"/>
    <s v="INC0576659 - 10/12/2025 - Shane Kmet"/>
  </r>
  <r>
    <s v="INC0576615"/>
    <x v="4"/>
    <x v="7"/>
    <n v="15"/>
    <s v="INC0576615 - 9/12/2025 - Gilbert Noble"/>
  </r>
  <r>
    <s v="INC0576615"/>
    <x v="4"/>
    <x v="13"/>
    <n v="15"/>
    <s v="INC0576615 - 9/12/2025 - George Knight"/>
  </r>
  <r>
    <s v="INC0576597"/>
    <x v="0"/>
    <x v="12"/>
    <n v="15"/>
    <s v="INC0576597 - 8/12/2025 - Shane Kmet"/>
  </r>
  <r>
    <s v="INC0576591"/>
    <x v="0"/>
    <x v="8"/>
    <n v="15"/>
    <s v="INC0576591 - 8/12/2025 - Andy Phan"/>
  </r>
  <r>
    <s v="INC0576589"/>
    <x v="0"/>
    <x v="8"/>
    <n v="15"/>
    <s v="INC0576589 - 8/12/2025 - Andy Phan"/>
  </r>
  <r>
    <s v="INC0576586"/>
    <x v="0"/>
    <x v="7"/>
    <n v="15"/>
    <s v="INC0576586 - 8/12/2025 - Gilbert Noble"/>
  </r>
  <r>
    <s v="INC0576560"/>
    <x v="0"/>
    <x v="12"/>
    <n v="15"/>
    <s v="INC0576560 - 8/12/2025 - Shane Kmet"/>
  </r>
  <r>
    <s v="INC0576210"/>
    <x v="1"/>
    <x v="8"/>
    <n v="15"/>
    <s v="INC0576210 - 10/12/2025 - Andy Phan"/>
  </r>
  <r>
    <s v="INC0576179"/>
    <x v="4"/>
    <x v="8"/>
    <n v="15"/>
    <s v="INC0576179 - 9/12/2025 - Andy Phan"/>
  </r>
  <r>
    <s v="INC0576157"/>
    <x v="4"/>
    <x v="12"/>
    <n v="15"/>
    <s v="INC0576157 - 9/12/2025 - Shane Kmet"/>
  </r>
  <r>
    <s v="INC0576152"/>
    <x v="0"/>
    <x v="9"/>
    <n v="15"/>
    <s v="INC0576152 - 8/12/2025 - Zoe O'Brien"/>
  </r>
  <r>
    <s v="INC0576133"/>
    <x v="2"/>
    <x v="7"/>
    <n v="15"/>
    <s v="INC0576133 - 12/12/2025 - Gilbert Noble"/>
  </r>
  <r>
    <s v="INC0575995"/>
    <x v="0"/>
    <x v="9"/>
    <n v="15"/>
    <s v="INC0575995 - 8/12/2025 - Zoe O'Brien"/>
  </r>
  <r>
    <s v="INC0575982"/>
    <x v="0"/>
    <x v="12"/>
    <n v="15"/>
    <s v="INC0575982 - 8/12/2025 - Shane Kmet"/>
  </r>
  <r>
    <s v="INC0575961"/>
    <x v="1"/>
    <x v="12"/>
    <n v="15"/>
    <s v="INC0575961 - 10/12/2025 - Shane Kmet"/>
  </r>
  <r>
    <s v="INC0575842"/>
    <x v="1"/>
    <x v="19"/>
    <n v="15"/>
    <s v="INC0575842 - 10/12/2025 - Tiffany Haw"/>
  </r>
  <r>
    <s v="INC0575741"/>
    <x v="1"/>
    <x v="8"/>
    <n v="15"/>
    <s v="INC0575741 - 10/12/2025 - Andy Phan"/>
  </r>
  <r>
    <s v="INC0575741"/>
    <x v="1"/>
    <x v="19"/>
    <n v="15"/>
    <s v="INC0575741 - 10/12/2025 - Tiffany Haw"/>
  </r>
  <r>
    <s v="INC0575590"/>
    <x v="0"/>
    <x v="12"/>
    <n v="15"/>
    <s v="INC0575590 - 8/12/2025 - Shane Kmet"/>
  </r>
  <r>
    <s v="INC0575510"/>
    <x v="4"/>
    <x v="3"/>
    <n v="15"/>
    <s v="INC0575510 - 9/12/2025 - Cameron Horn"/>
  </r>
  <r>
    <s v="INC0573193"/>
    <x v="4"/>
    <x v="6"/>
    <n v="15"/>
    <s v="INC0573193 - 9/12/2025 - Fred Shea"/>
  </r>
  <r>
    <s v="INC0571177"/>
    <x v="3"/>
    <x v="5"/>
    <n v="15"/>
    <s v="INC0571177 - 11/12/2025 - Pruthvish Patel"/>
  </r>
  <r>
    <s v="INC0570980"/>
    <x v="4"/>
    <x v="12"/>
    <n v="15"/>
    <s v="INC0570980 - 9/12/2025 - Shane Kmet"/>
  </r>
  <r>
    <s v="RITM0271526"/>
    <x v="2"/>
    <x v="12"/>
    <n v="15"/>
    <s v="RITM0271526 - 12/12/2025 - Shane Kmet"/>
  </r>
  <r>
    <s v="RITM0271518"/>
    <x v="2"/>
    <x v="7"/>
    <n v="15"/>
    <s v="RITM0271518 - 12/12/2025 - Gilbert Noble"/>
  </r>
  <r>
    <s v="RITM0271512"/>
    <x v="2"/>
    <x v="12"/>
    <n v="15"/>
    <s v="RITM0271512 - 12/12/2025 - Shane Kmet"/>
  </r>
  <r>
    <s v="RITM0271510"/>
    <x v="2"/>
    <x v="8"/>
    <n v="15"/>
    <s v="RITM0271510 - 12/12/2025 - Andy Phan"/>
  </r>
  <r>
    <s v="RITM0271314"/>
    <x v="2"/>
    <x v="12"/>
    <n v="15"/>
    <s v="RITM0271314 - 12/12/2025 - Shane Kmet"/>
  </r>
  <r>
    <s v="RITM0271177"/>
    <x v="2"/>
    <x v="7"/>
    <n v="15"/>
    <s v="RITM0271177 - 12/12/2025 - Gilbert Noble"/>
  </r>
  <r>
    <s v="RITM0271505"/>
    <x v="2"/>
    <x v="7"/>
    <n v="15"/>
    <s v="RITM0271505 - 12/12/2025 - Gilbert Noble"/>
  </r>
  <r>
    <s v="RITM0271481"/>
    <x v="2"/>
    <x v="7"/>
    <n v="15"/>
    <s v="RITM0271481 - 12/12/2025 - Gilbert Noble"/>
  </r>
  <r>
    <s v="RITM0271491"/>
    <x v="2"/>
    <x v="8"/>
    <n v="15"/>
    <s v="RITM0271491 - 12/12/2025 - Andy Phan"/>
  </r>
  <r>
    <s v="RITM0271489"/>
    <x v="2"/>
    <x v="10"/>
    <n v="15"/>
    <s v="RITM0271489 - 12/12/2025 - Clair Neate"/>
  </r>
  <r>
    <s v="RITM0271475"/>
    <x v="2"/>
    <x v="12"/>
    <n v="15"/>
    <s v="RITM0271475 - 12/12/2025 - Shane Kmet"/>
  </r>
  <r>
    <s v="RITM0271475"/>
    <x v="2"/>
    <x v="8"/>
    <n v="15"/>
    <s v="RITM0271475 - 12/12/2025 - Andy Phan"/>
  </r>
  <r>
    <s v="RITM0271360"/>
    <x v="3"/>
    <x v="12"/>
    <n v="15"/>
    <s v="RITM0271360 - 11/12/2025 - Shane Kmet"/>
  </r>
  <r>
    <s v="RITM0271355"/>
    <x v="3"/>
    <x v="12"/>
    <n v="15"/>
    <s v="RITM0271355 - 11/12/2025 - Shane Kmet"/>
  </r>
  <r>
    <s v="RITM0271351"/>
    <x v="3"/>
    <x v="9"/>
    <n v="15"/>
    <s v="RITM0271351 - 11/12/2025 - Zoe O'Brien"/>
  </r>
  <r>
    <s v="RITM0271347"/>
    <x v="3"/>
    <x v="8"/>
    <n v="15"/>
    <s v="RITM0271347 - 11/12/2025 - Andy Phan"/>
  </r>
  <r>
    <s v="RITM0271342"/>
    <x v="3"/>
    <x v="8"/>
    <n v="15"/>
    <s v="RITM0271342 - 11/12/2025 - Andy Phan"/>
  </r>
  <r>
    <s v="RITM0271337"/>
    <x v="3"/>
    <x v="7"/>
    <n v="15"/>
    <s v="RITM0271337 - 11/12/2025 - Gilbert Noble"/>
  </r>
  <r>
    <s v="RITM0269128"/>
    <x v="3"/>
    <x v="8"/>
    <n v="15"/>
    <s v="RITM0269128 - 11/12/2025 - Andy Phan"/>
  </r>
  <r>
    <s v="RITM0269129"/>
    <x v="3"/>
    <x v="8"/>
    <n v="15"/>
    <s v="RITM0269129 - 11/12/2025 - Andy Phan"/>
  </r>
  <r>
    <s v="RITM0271298"/>
    <x v="3"/>
    <x v="10"/>
    <n v="15"/>
    <s v="RITM0271298 - 11/12/2025 - Clair Neate"/>
  </r>
  <r>
    <s v="RITM0271268"/>
    <x v="2"/>
    <x v="8"/>
    <n v="15"/>
    <s v="RITM0271268 - 12/12/2025 - Andy Phan"/>
  </r>
  <r>
    <s v="RITM0271258"/>
    <x v="3"/>
    <x v="7"/>
    <n v="15"/>
    <s v="RITM0271258 - 11/12/2025 - Gilbert Noble"/>
  </r>
  <r>
    <s v="RITM0271251"/>
    <x v="3"/>
    <x v="12"/>
    <n v="15"/>
    <s v="RITM0271251 - 11/12/2025 - Shane Kmet"/>
  </r>
  <r>
    <s v="RITM0271227"/>
    <x v="3"/>
    <x v="7"/>
    <n v="15"/>
    <s v="RITM0271227 - 11/12/2025 - Gilbert Noble"/>
  </r>
  <r>
    <s v="RITM0271198"/>
    <x v="1"/>
    <x v="12"/>
    <n v="15"/>
    <s v="RITM0271198 - 10/12/2025 - Shane Kmet"/>
  </r>
  <r>
    <s v="RITM0271196"/>
    <x v="1"/>
    <x v="12"/>
    <n v="15"/>
    <s v="RITM0271196 - 10/12/2025 - Shane Kmet"/>
  </r>
  <r>
    <s v="RITM0271191"/>
    <x v="1"/>
    <x v="12"/>
    <n v="15"/>
    <s v="RITM0271191 - 10/12/2025 - Shane Kmet"/>
  </r>
  <r>
    <s v="RITM0271179"/>
    <x v="1"/>
    <x v="14"/>
    <n v="15"/>
    <s v="RITM0271179 - 10/12/2025 - Matthew Lever"/>
  </r>
  <r>
    <s v="RITM0271179"/>
    <x v="1"/>
    <x v="11"/>
    <n v="15"/>
    <s v="RITM0271179 - 10/12/2025 - Ryan Bell"/>
  </r>
  <r>
    <s v="RITM0271166"/>
    <x v="1"/>
    <x v="10"/>
    <n v="15"/>
    <s v="RITM0271166 - 10/12/2025 - Clair Neate"/>
  </r>
  <r>
    <s v="RITM0271154"/>
    <x v="1"/>
    <x v="14"/>
    <n v="15"/>
    <s v="RITM0271154 - 10/12/2025 - Matthew Lever"/>
  </r>
  <r>
    <s v="RITM0271029"/>
    <x v="3"/>
    <x v="8"/>
    <n v="15"/>
    <s v="RITM0271029 - 11/12/2025 - Andy Phan"/>
  </r>
  <r>
    <s v="RITM0271034"/>
    <x v="4"/>
    <x v="12"/>
    <n v="15"/>
    <s v="RITM0271034 - 9/12/2025 - Shane Kmet"/>
  </r>
  <r>
    <s v="RITM0271028"/>
    <x v="1"/>
    <x v="8"/>
    <n v="15"/>
    <s v="RITM0271028 - 10/12/2025 - Andy Phan"/>
  </r>
  <r>
    <s v="RITM0271018"/>
    <x v="4"/>
    <x v="12"/>
    <n v="15"/>
    <s v="RITM0271018 - 9/12/2025 - Shane Kmet"/>
  </r>
  <r>
    <s v="RITM0270926"/>
    <x v="4"/>
    <x v="7"/>
    <n v="15"/>
    <s v="RITM0270926 - 9/12/2025 - Gilbert Noble"/>
  </r>
  <r>
    <s v="RITM0264242"/>
    <x v="4"/>
    <x v="12"/>
    <n v="15"/>
    <s v="RITM0264242 - 9/12/2025 - Shane Kmet"/>
  </r>
  <r>
    <s v="RITM0270940"/>
    <x v="4"/>
    <x v="12"/>
    <n v="15"/>
    <s v="RITM0270940 - 9/12/2025 - Shane Kmet"/>
  </r>
  <r>
    <s v="RITM0270942"/>
    <x v="4"/>
    <x v="12"/>
    <n v="15"/>
    <s v="RITM0270942 - 9/12/2025 - Shane Kmet"/>
  </r>
  <r>
    <s v="RITM0270978"/>
    <x v="4"/>
    <x v="8"/>
    <n v="15"/>
    <s v="RITM0270978 - 9/12/2025 - Andy Phan"/>
  </r>
  <r>
    <s v="RITM0270979"/>
    <x v="4"/>
    <x v="8"/>
    <n v="15"/>
    <s v="RITM0270979 - 9/12/2025 - Andy Phan"/>
  </r>
  <r>
    <s v="RITM0270982"/>
    <x v="4"/>
    <x v="8"/>
    <n v="15"/>
    <s v="RITM0270982 - 9/12/2025 - Andy Phan"/>
  </r>
  <r>
    <s v="RITM0270973"/>
    <x v="4"/>
    <x v="3"/>
    <n v="15"/>
    <s v="RITM0270973 - 9/12/2025 - Cameron Horn"/>
  </r>
  <r>
    <s v="RITM0270988"/>
    <x v="4"/>
    <x v="7"/>
    <n v="15"/>
    <s v="RITM0270988 - 9/12/2025 - Gilbert Noble"/>
  </r>
  <r>
    <s v="RITM0271005"/>
    <x v="4"/>
    <x v="7"/>
    <n v="15"/>
    <s v="RITM0271005 - 9/12/2025 - Gilbert Noble"/>
  </r>
  <r>
    <s v="RITM0271002"/>
    <x v="4"/>
    <x v="12"/>
    <n v="15"/>
    <s v="RITM0271002 - 9/12/2025 - Shane Kmet"/>
  </r>
  <r>
    <s v="RITM0270955"/>
    <x v="4"/>
    <x v="6"/>
    <n v="15"/>
    <s v="RITM0270955 - 9/12/2025 - Fred Shea"/>
  </r>
  <r>
    <s v="RITM0270972"/>
    <x v="4"/>
    <x v="7"/>
    <n v="15"/>
    <s v="RITM0270972 - 9/12/2025 - Gilbert Noble"/>
  </r>
  <r>
    <s v="RITM0270975"/>
    <x v="4"/>
    <x v="7"/>
    <n v="15"/>
    <s v="RITM0270975 - 9/12/2025 - Gilbert Noble"/>
  </r>
  <r>
    <s v="RITM0270968"/>
    <x v="4"/>
    <x v="12"/>
    <n v="15"/>
    <s v="RITM0270968 - 9/12/2025 - Shane Kmet"/>
  </r>
  <r>
    <s v="RITM0270274"/>
    <x v="4"/>
    <x v="11"/>
    <n v="15"/>
    <s v="RITM0270274 - 9/12/2025 - Ryan Bell"/>
  </r>
  <r>
    <s v="RITM0270864"/>
    <x v="0"/>
    <x v="12"/>
    <n v="15"/>
    <s v="RITM0270864 - 8/12/2025 - Shane Kmet"/>
  </r>
  <r>
    <s v="RITM0270887"/>
    <x v="0"/>
    <x v="15"/>
    <n v="15"/>
    <s v="RITM0270887 - 8/12/2025 - Riley Thomas"/>
  </r>
  <r>
    <s v="RITM0270192"/>
    <x v="0"/>
    <x v="5"/>
    <n v="15"/>
    <s v="RITM0270192 - 8/12/2025 - Pruthvish Patel"/>
  </r>
  <r>
    <s v="RITM0270816"/>
    <x v="1"/>
    <x v="10"/>
    <n v="15"/>
    <s v="RITM0270816 - 10/12/2025 - Clair Neate"/>
  </r>
  <r>
    <s v="RITM0270769"/>
    <x v="0"/>
    <x v="15"/>
    <n v="15"/>
    <s v="RITM0270769 - 8/12/2025 - Riley Thomas"/>
  </r>
  <r>
    <s v="RITM0270760"/>
    <x v="4"/>
    <x v="13"/>
    <n v="15"/>
    <s v="RITM0270760 - 9/12/2025 - George Knight"/>
  </r>
  <r>
    <s v="RITM0270752"/>
    <x v="1"/>
    <x v="13"/>
    <n v="15"/>
    <s v="RITM0270752 - 10/12/2025 - George Knight"/>
  </r>
  <r>
    <s v="RITM0270714"/>
    <x v="0"/>
    <x v="10"/>
    <n v="15"/>
    <s v="RITM0270714 - 8/12/2025 - Clair Neate"/>
  </r>
  <r>
    <s v="RITM0270680"/>
    <x v="0"/>
    <x v="10"/>
    <n v="15"/>
    <s v="RITM0270680 - 8/12/2025 - Clair Neate"/>
  </r>
  <r>
    <s v="RITM0270679"/>
    <x v="1"/>
    <x v="11"/>
    <n v="15"/>
    <s v="RITM0270679 - 10/12/2025 - Ryan Bell"/>
  </r>
  <r>
    <s v="RITM0270569"/>
    <x v="4"/>
    <x v="13"/>
    <n v="15"/>
    <s v="RITM0270569 - 9/12/2025 - George Knight"/>
  </r>
  <r>
    <s v="RITM0270497"/>
    <x v="2"/>
    <x v="16"/>
    <n v="15"/>
    <s v="RITM0270497 - 12/12/2025 - Zahra Gholami"/>
  </r>
  <r>
    <s v="RITM0270484"/>
    <x v="4"/>
    <x v="11"/>
    <n v="15"/>
    <s v="RITM0270484 - 9/12/2025 - Ryan Bell"/>
  </r>
  <r>
    <s v="RITM0270473"/>
    <x v="4"/>
    <x v="7"/>
    <n v="15"/>
    <s v="RITM0270473 - 9/12/2025 - Gilbert Noble"/>
  </r>
  <r>
    <s v="RITM0270446"/>
    <x v="0"/>
    <x v="10"/>
    <n v="15"/>
    <s v="RITM0270446 - 8/12/2025 - Clair Neate"/>
  </r>
  <r>
    <s v="RITM0270387"/>
    <x v="0"/>
    <x v="12"/>
    <n v="15"/>
    <s v="RITM0270387 - 8/12/2025 - Shane Kmet"/>
  </r>
  <r>
    <s v="RITM0270214"/>
    <x v="0"/>
    <x v="7"/>
    <n v="15"/>
    <s v="RITM0270214 - 8/12/2025 - Gilbert Noble"/>
  </r>
  <r>
    <s v="RITM0269863"/>
    <x v="2"/>
    <x v="8"/>
    <n v="15"/>
    <s v="RITM0269863 - 12/12/2025 - Andy Phan"/>
  </r>
  <r>
    <s v="RITM0269723"/>
    <x v="1"/>
    <x v="16"/>
    <n v="15"/>
    <s v="RITM0269723 - 10/12/2025 - Zahra Gholami"/>
  </r>
  <r>
    <s v="RITM0266577"/>
    <x v="1"/>
    <x v="13"/>
    <n v="15"/>
    <s v="RITM0266577 - 10/12/2025 - George Knight"/>
  </r>
  <r>
    <s v="RITM0266579"/>
    <x v="1"/>
    <x v="13"/>
    <n v="15"/>
    <s v="RITM0266579 - 10/12/2025 - George Knight"/>
  </r>
  <r>
    <s v="RITM0265670"/>
    <x v="1"/>
    <x v="12"/>
    <n v="15"/>
    <s v="RITM0265670 - 10/12/2025 - Shane Kmet"/>
  </r>
  <r>
    <s v="INC0576936"/>
    <x v="4"/>
    <x v="9"/>
    <n v="15"/>
    <s v="INC0576936 - 9/12/2025 - Zoe O'Brien"/>
  </r>
  <r>
    <s v="INC0576940"/>
    <x v="4"/>
    <x v="9"/>
    <n v="15"/>
    <s v="INC0576940 - 9/12/2025 - Zoe O'Brien"/>
  </r>
  <r>
    <s v="INC0577877"/>
    <x v="5"/>
    <x v="17"/>
    <n v="15"/>
    <s v="INC0577877 - 14/12/2025 - Alex Badcock"/>
  </r>
  <r>
    <s v="INC0576610"/>
    <x v="0"/>
    <x v="12"/>
    <n v="15"/>
    <s v="INC0576610 - 8/12/2025 - Shane Kmet"/>
  </r>
  <r>
    <s v="INC0576608"/>
    <x v="0"/>
    <x v="9"/>
    <n v="15"/>
    <s v="INC0576608 - 8/12/2025 - Zoe O'Brien"/>
  </r>
  <r>
    <s v="INC0576588"/>
    <x v="0"/>
    <x v="7"/>
    <n v="15"/>
    <s v="INC0576588 - 8/12/2025 - Gilbert Noble"/>
  </r>
  <r>
    <s v="INC0576587"/>
    <x v="0"/>
    <x v="9"/>
    <n v="15"/>
    <s v="INC0576587 - 8/12/2025 - Zoe O'Brien"/>
  </r>
  <r>
    <s v="INC0576593"/>
    <x v="0"/>
    <x v="9"/>
    <n v="15"/>
    <s v="INC0576593 - 8/12/2025 - Zoe O'Brien"/>
  </r>
  <r>
    <s v="INC0576595"/>
    <x v="0"/>
    <x v="7"/>
    <n v="15"/>
    <s v="INC0576595 - 8/12/2025 - Gilbert Noble"/>
  </r>
  <r>
    <s v="INC0576594"/>
    <x v="0"/>
    <x v="12"/>
    <n v="15"/>
    <s v="INC0576594 - 8/12/2025 - Shane Kmet"/>
  </r>
  <r>
    <s v="RITM0271350"/>
    <x v="3"/>
    <x v="7"/>
    <n v="15"/>
    <s v="RITM0271350 - 11/12/2025 - Gilbert Noble"/>
  </r>
  <r>
    <s v="INC0577812"/>
    <x v="2"/>
    <x v="12"/>
    <n v="15"/>
    <s v="INC0577812 - 12/12/2025 - Shane Kmet"/>
  </r>
  <r>
    <s v="RITM0271525"/>
    <x v="2"/>
    <x v="9"/>
    <n v="15"/>
    <s v="RITM0271525 - 12/12/2025 - Zoe O'Brien"/>
  </r>
  <r>
    <s v="INC0577252"/>
    <x v="1"/>
    <x v="13"/>
    <n v="15"/>
    <s v="INC0577252 - 10/12/2025 - George Knight"/>
  </r>
  <r>
    <s v="RITM0271517"/>
    <x v="2"/>
    <x v="12"/>
    <n v="15"/>
    <s v="RITM0271517 - 12/12/2025 - Shane Kmet"/>
  </r>
  <r>
    <s v="RITM0271516"/>
    <x v="2"/>
    <x v="9"/>
    <n v="15"/>
    <s v="RITM0271516 - 12/12/2025 - Zoe O'Brien"/>
  </r>
  <r>
    <s v="INC0577267"/>
    <x v="1"/>
    <x v="12"/>
    <n v="15"/>
    <s v="INC0577267 - 10/12/2025 - Shane Kmet"/>
  </r>
  <r>
    <s v="INC0577586"/>
    <x v="3"/>
    <x v="9"/>
    <n v="15"/>
    <s v="INC0577586 - 11/12/2025 - Zoe O'Brien"/>
  </r>
  <r>
    <s v="INC0577577"/>
    <x v="3"/>
    <x v="13"/>
    <n v="15"/>
    <s v="INC0577577 - 11/12/2025 - George Knight"/>
  </r>
  <r>
    <s v="INC0577582"/>
    <x v="3"/>
    <x v="13"/>
    <n v="15"/>
    <s v="INC0577582 - 11/12/2025 - George Knight"/>
  </r>
  <r>
    <s v="INC0577578"/>
    <x v="3"/>
    <x v="9"/>
    <n v="15"/>
    <s v="INC0577578 - 11/12/2025 - Zoe O'Brien"/>
  </r>
  <r>
    <s v="INC0577573"/>
    <x v="3"/>
    <x v="9"/>
    <n v="15"/>
    <s v="INC0577573 - 11/12/2025 - Zoe O'Brien"/>
  </r>
  <r>
    <s v="RITM0271349"/>
    <x v="3"/>
    <x v="7"/>
    <n v="15"/>
    <s v="RITM0271349 - 11/12/2025 - Gilbert Noble"/>
  </r>
  <r>
    <s v="RITM0271348"/>
    <x v="3"/>
    <x v="7"/>
    <n v="15"/>
    <s v="RITM0271348 - 11/12/2025 - Gilbert Noble"/>
  </r>
  <r>
    <s v="INC0576586"/>
    <x v="0"/>
    <x v="6"/>
    <n v="15"/>
    <s v="INC0576586 - 8/12/2025 - Fred Shea"/>
  </r>
  <r>
    <s v="INC0577268"/>
    <x v="1"/>
    <x v="12"/>
    <n v="15"/>
    <s v="INC0577268 - 10/12/2025 - Shane Kmet"/>
  </r>
  <r>
    <s v="INC0576590"/>
    <x v="0"/>
    <x v="6"/>
    <n v="15"/>
    <s v="INC0576590 - 8/12/2025 - Fred Shea"/>
  </r>
  <r>
    <s v="RITM0271197"/>
    <x v="1"/>
    <x v="13"/>
    <n v="15"/>
    <s v="RITM0271197 - 10/12/2025 - George Knight"/>
  </r>
  <r>
    <s v="INC0576943"/>
    <x v="4"/>
    <x v="9"/>
    <n v="15"/>
    <s v="INC0576943 - 9/12/2025 - Zoe O'Brien"/>
  </r>
  <r>
    <s v="CHAT0025842"/>
    <x v="1"/>
    <x v="11"/>
    <n v="15"/>
    <s v="CHAT0025842 - 10/12/2025 - Ryan Bell"/>
  </r>
  <r>
    <s v="CHAT0025838"/>
    <x v="4"/>
    <x v="10"/>
    <n v="15"/>
    <s v="CHAT0025838 - 9/12/2025 - Clair Neate"/>
  </r>
  <r>
    <s v="INC0577810"/>
    <x v="2"/>
    <x v="9"/>
    <n v="16"/>
    <s v="INC0577810 - 12/12/2025 - Zoe O'Brien"/>
  </r>
  <r>
    <s v="INC0577738"/>
    <x v="2"/>
    <x v="12"/>
    <n v="16"/>
    <s v="INC0577738 - 12/12/2025 - Shane Kmet"/>
  </r>
  <r>
    <s v="INC0577594"/>
    <x v="3"/>
    <x v="12"/>
    <n v="16"/>
    <s v="INC0577594 - 11/12/2025 - Shane Kmet"/>
  </r>
  <r>
    <s v="INC0577588"/>
    <x v="3"/>
    <x v="13"/>
    <n v="16"/>
    <s v="INC0577588 - 11/12/2025 - George Knight"/>
  </r>
  <r>
    <s v="INC0577584"/>
    <x v="3"/>
    <x v="13"/>
    <n v="16"/>
    <s v="INC0577584 - 11/12/2025 - George Knight"/>
  </r>
  <r>
    <s v="INC0577575"/>
    <x v="3"/>
    <x v="9"/>
    <n v="16"/>
    <s v="INC0577575 - 11/12/2025 - Zoe O'Brien"/>
  </r>
  <r>
    <s v="INC0577551"/>
    <x v="3"/>
    <x v="13"/>
    <n v="16"/>
    <s v="INC0577551 - 11/12/2025 - George Knight"/>
  </r>
  <r>
    <s v="INC0577420"/>
    <x v="3"/>
    <x v="9"/>
    <n v="16"/>
    <s v="INC0577420 - 11/12/2025 - Zoe O'Brien"/>
  </r>
  <r>
    <s v="INC0577283"/>
    <x v="1"/>
    <x v="12"/>
    <n v="16"/>
    <s v="INC0577283 - 10/12/2025 - Shane Kmet"/>
  </r>
  <r>
    <s v="INC0577281"/>
    <x v="1"/>
    <x v="12"/>
    <n v="16"/>
    <s v="INC0577281 - 10/12/2025 - Shane Kmet"/>
  </r>
  <r>
    <s v="INC0577277"/>
    <x v="1"/>
    <x v="16"/>
    <n v="16"/>
    <s v="INC0577277 - 10/12/2025 - Zahra Gholami"/>
  </r>
  <r>
    <s v="INC0577276"/>
    <x v="1"/>
    <x v="12"/>
    <n v="16"/>
    <s v="INC0577276 - 10/12/2025 - Shane Kmet"/>
  </r>
  <r>
    <s v="INC0577269"/>
    <x v="1"/>
    <x v="12"/>
    <n v="16"/>
    <s v="INC0577269 - 10/12/2025 - Shane Kmet"/>
  </r>
  <r>
    <s v="INC0577264"/>
    <x v="1"/>
    <x v="13"/>
    <n v="16"/>
    <s v="INC0577264 - 10/12/2025 - George Knight"/>
  </r>
  <r>
    <s v="INC0577263"/>
    <x v="1"/>
    <x v="12"/>
    <n v="16"/>
    <s v="INC0577263 - 10/12/2025 - Shane Kmet"/>
  </r>
  <r>
    <s v="INC0577262"/>
    <x v="1"/>
    <x v="12"/>
    <n v="16"/>
    <s v="INC0577262 - 10/12/2025 - Shane Kmet"/>
  </r>
  <r>
    <s v="INC0577261"/>
    <x v="1"/>
    <x v="9"/>
    <n v="16"/>
    <s v="INC0577261 - 10/12/2025 - Zoe O'Brien"/>
  </r>
  <r>
    <s v="INC0577259"/>
    <x v="1"/>
    <x v="12"/>
    <n v="16"/>
    <s v="INC0577259 - 10/12/2025 - Shane Kmet"/>
  </r>
  <r>
    <s v="INC0577258"/>
    <x v="1"/>
    <x v="12"/>
    <n v="16"/>
    <s v="INC0577258 - 10/12/2025 - Shane Kmet"/>
  </r>
  <r>
    <s v="INC0577258"/>
    <x v="1"/>
    <x v="11"/>
    <n v="16"/>
    <s v="INC0577258 - 10/12/2025 - Ryan Bell"/>
  </r>
  <r>
    <s v="INC0577245"/>
    <x v="2"/>
    <x v="7"/>
    <n v="16"/>
    <s v="INC0577245 - 12/12/2025 - Gilbert Noble"/>
  </r>
  <r>
    <s v="INC0577240"/>
    <x v="3"/>
    <x v="8"/>
    <n v="16"/>
    <s v="INC0577240 - 11/12/2025 - Andy Phan"/>
  </r>
  <r>
    <s v="INC0577240"/>
    <x v="3"/>
    <x v="10"/>
    <n v="16"/>
    <s v="INC0577240 - 11/12/2025 - Clair Neate"/>
  </r>
  <r>
    <s v="INC0577196"/>
    <x v="1"/>
    <x v="16"/>
    <n v="16"/>
    <s v="INC0577196 - 10/12/2025 - Zahra Gholami"/>
  </r>
  <r>
    <s v="INC0577181"/>
    <x v="1"/>
    <x v="9"/>
    <n v="16"/>
    <s v="INC0577181 - 10/12/2025 - Zoe O'Brien"/>
  </r>
  <r>
    <s v="INC0577172"/>
    <x v="1"/>
    <x v="14"/>
    <n v="16"/>
    <s v="INC0577172 - 10/12/2025 - Matthew Lever"/>
  </r>
  <r>
    <s v="INC0577045"/>
    <x v="1"/>
    <x v="9"/>
    <n v="16"/>
    <s v="INC0577045 - 10/12/2025 - Zoe O'Brien"/>
  </r>
  <r>
    <s v="INC0576956"/>
    <x v="4"/>
    <x v="15"/>
    <n v="16"/>
    <s v="INC0576956 - 9/12/2025 - Riley Thomas"/>
  </r>
  <r>
    <s v="INC0576954"/>
    <x v="4"/>
    <x v="12"/>
    <n v="16"/>
    <s v="INC0576954 - 9/12/2025 - Shane Kmet"/>
  </r>
  <r>
    <s v="INC0576927"/>
    <x v="4"/>
    <x v="7"/>
    <n v="16"/>
    <s v="INC0576927 - 9/12/2025 - Gilbert Noble"/>
  </r>
  <r>
    <s v="INC0576925"/>
    <x v="4"/>
    <x v="7"/>
    <n v="16"/>
    <s v="INC0576925 - 9/12/2025 - Gilbert Noble"/>
  </r>
  <r>
    <s v="INC0576921"/>
    <x v="4"/>
    <x v="7"/>
    <n v="16"/>
    <s v="INC0576921 - 9/12/2025 - Gilbert Noble"/>
  </r>
  <r>
    <s v="INC0576904"/>
    <x v="4"/>
    <x v="7"/>
    <n v="16"/>
    <s v="INC0576904 - 9/12/2025 - Gilbert Noble"/>
  </r>
  <r>
    <s v="INC0576902"/>
    <x v="4"/>
    <x v="7"/>
    <n v="16"/>
    <s v="INC0576902 - 9/12/2025 - Gilbert Noble"/>
  </r>
  <r>
    <s v="INC0576892"/>
    <x v="4"/>
    <x v="9"/>
    <n v="16"/>
    <s v="INC0576892 - 9/12/2025 - Zoe O'Brien"/>
  </r>
  <r>
    <s v="INC0576873"/>
    <x v="1"/>
    <x v="13"/>
    <n v="16"/>
    <s v="INC0576873 - 10/12/2025 - George Knight"/>
  </r>
  <r>
    <s v="INC0576846"/>
    <x v="4"/>
    <x v="7"/>
    <n v="16"/>
    <s v="INC0576846 - 9/12/2025 - Gilbert Noble"/>
  </r>
  <r>
    <s v="INC0576805"/>
    <x v="4"/>
    <x v="7"/>
    <n v="16"/>
    <s v="INC0576805 - 9/12/2025 - Gilbert Noble"/>
  </r>
  <r>
    <s v="INC0576805"/>
    <x v="4"/>
    <x v="12"/>
    <n v="16"/>
    <s v="INC0576805 - 9/12/2025 - Shane Kmet"/>
  </r>
  <r>
    <s v="INC0576724"/>
    <x v="1"/>
    <x v="9"/>
    <n v="16"/>
    <s v="INC0576724 - 10/12/2025 - Zoe O'Brien"/>
  </r>
  <r>
    <s v="INC0576634"/>
    <x v="4"/>
    <x v="7"/>
    <n v="16"/>
    <s v="INC0576634 - 9/12/2025 - Gilbert Noble"/>
  </r>
  <r>
    <s v="INC0576624"/>
    <x v="0"/>
    <x v="12"/>
    <n v="16"/>
    <s v="INC0576624 - 8/12/2025 - Shane Kmet"/>
  </r>
  <r>
    <s v="INC0576621"/>
    <x v="0"/>
    <x v="15"/>
    <n v="16"/>
    <s v="INC0576621 - 8/12/2025 - Riley Thomas"/>
  </r>
  <r>
    <s v="INC0576615"/>
    <x v="0"/>
    <x v="16"/>
    <n v="16"/>
    <s v="INC0576615 - 8/12/2025 - Zahra Gholami"/>
  </r>
  <r>
    <s v="INC0576607"/>
    <x v="0"/>
    <x v="12"/>
    <n v="16"/>
    <s v="INC0576607 - 8/12/2025 - Shane Kmet"/>
  </r>
  <r>
    <s v="INC0576599"/>
    <x v="0"/>
    <x v="16"/>
    <n v="16"/>
    <s v="INC0576599 - 8/12/2025 - Zahra Gholami"/>
  </r>
  <r>
    <s v="INC0576592"/>
    <x v="0"/>
    <x v="15"/>
    <n v="16"/>
    <s v="INC0576592 - 8/12/2025 - Riley Thomas"/>
  </r>
  <r>
    <s v="INC0576592"/>
    <x v="0"/>
    <x v="12"/>
    <n v="16"/>
    <s v="INC0576592 - 8/12/2025 - Shane Kmet"/>
  </r>
  <r>
    <s v="INC0576580"/>
    <x v="0"/>
    <x v="15"/>
    <n v="16"/>
    <s v="INC0576580 - 8/12/2025 - Riley Thomas"/>
  </r>
  <r>
    <s v="INC0576513"/>
    <x v="0"/>
    <x v="7"/>
    <n v="16"/>
    <s v="INC0576513 - 8/12/2025 - Gilbert Noble"/>
  </r>
  <r>
    <s v="INC0576513"/>
    <x v="0"/>
    <x v="9"/>
    <n v="16"/>
    <s v="INC0576513 - 8/12/2025 - Zoe O'Brien"/>
  </r>
  <r>
    <s v="INC0576206"/>
    <x v="0"/>
    <x v="7"/>
    <n v="16"/>
    <s v="INC0576206 - 8/12/2025 - Gilbert Noble"/>
  </r>
  <r>
    <s v="INC0576073"/>
    <x v="4"/>
    <x v="7"/>
    <n v="16"/>
    <s v="INC0576073 - 9/12/2025 - Gilbert Noble"/>
  </r>
  <r>
    <s v="INC0576073"/>
    <x v="0"/>
    <x v="12"/>
    <n v="16"/>
    <s v="INC0576073 - 8/12/2025 - Shane Kmet"/>
  </r>
  <r>
    <s v="INC0576044"/>
    <x v="0"/>
    <x v="9"/>
    <n v="16"/>
    <s v="INC0576044 - 8/12/2025 - Zoe O'Brien"/>
  </r>
  <r>
    <s v="INC0576001"/>
    <x v="4"/>
    <x v="15"/>
    <n v="16"/>
    <s v="INC0576001 - 9/12/2025 - Riley Thomas"/>
  </r>
  <r>
    <s v="INC0575950"/>
    <x v="4"/>
    <x v="7"/>
    <n v="16"/>
    <s v="INC0575950 - 9/12/2025 - Gilbert Noble"/>
  </r>
  <r>
    <s v="INC0575950"/>
    <x v="0"/>
    <x v="7"/>
    <n v="16"/>
    <s v="INC0575950 - 8/12/2025 - Gilbert Noble"/>
  </r>
  <r>
    <s v="INC0575921"/>
    <x v="0"/>
    <x v="7"/>
    <n v="16"/>
    <s v="INC0575921 - 8/12/2025 - Gilbert Noble"/>
  </r>
  <r>
    <s v="INC0575762"/>
    <x v="0"/>
    <x v="15"/>
    <n v="16"/>
    <s v="INC0575762 - 8/12/2025 - Riley Thomas"/>
  </r>
  <r>
    <s v="INC0575626"/>
    <x v="2"/>
    <x v="7"/>
    <n v="16"/>
    <s v="INC0575626 - 12/12/2025 - Gilbert Noble"/>
  </r>
  <r>
    <s v="INC0575566"/>
    <x v="0"/>
    <x v="7"/>
    <n v="16"/>
    <s v="INC0575566 - 8/12/2025 - Gilbert Noble"/>
  </r>
  <r>
    <s v="INC0575511"/>
    <x v="0"/>
    <x v="12"/>
    <n v="16"/>
    <s v="INC0575511 - 8/12/2025 - Shane Kmet"/>
  </r>
  <r>
    <s v="INC0575510"/>
    <x v="4"/>
    <x v="7"/>
    <n v="16"/>
    <s v="INC0575510 - 9/12/2025 - Gilbert Noble"/>
  </r>
  <r>
    <s v="INC0575408"/>
    <x v="0"/>
    <x v="7"/>
    <n v="16"/>
    <s v="INC0575408 - 8/12/2025 - Gilbert Noble"/>
  </r>
  <r>
    <s v="INC0575405"/>
    <x v="0"/>
    <x v="7"/>
    <n v="16"/>
    <s v="INC0575405 - 8/12/2025 - Gilbert Noble"/>
  </r>
  <r>
    <s v="INC0574927"/>
    <x v="0"/>
    <x v="7"/>
    <n v="16"/>
    <s v="INC0574927 - 8/12/2025 - Gilbert Noble"/>
  </r>
  <r>
    <s v="INC0574809"/>
    <x v="0"/>
    <x v="7"/>
    <n v="16"/>
    <s v="INC0574809 - 8/12/2025 - Gilbert Noble"/>
  </r>
  <r>
    <s v="INC0574629"/>
    <x v="4"/>
    <x v="15"/>
    <n v="16"/>
    <s v="INC0574629 - 9/12/2025 - Riley Thomas"/>
  </r>
  <r>
    <s v="INC0573772"/>
    <x v="0"/>
    <x v="15"/>
    <n v="16"/>
    <s v="INC0573772 - 8/12/2025 - Riley Thomas"/>
  </r>
  <r>
    <s v="INC0573765"/>
    <x v="4"/>
    <x v="7"/>
    <n v="16"/>
    <s v="INC0573765 - 9/12/2025 - Gilbert Noble"/>
  </r>
  <r>
    <s v="INC0573765"/>
    <x v="0"/>
    <x v="7"/>
    <n v="16"/>
    <s v="INC0573765 - 8/12/2025 - Gilbert Noble"/>
  </r>
  <r>
    <s v="INC0573429"/>
    <x v="0"/>
    <x v="12"/>
    <n v="16"/>
    <s v="INC0573429 - 8/12/2025 - Shane Kmet"/>
  </r>
  <r>
    <s v="INC0570530"/>
    <x v="4"/>
    <x v="7"/>
    <n v="16"/>
    <s v="INC0570530 - 9/12/2025 - Gilbert Noble"/>
  </r>
  <r>
    <s v="INC0564885"/>
    <x v="4"/>
    <x v="7"/>
    <n v="16"/>
    <s v="INC0564885 - 9/12/2025 - Gilbert Noble"/>
  </r>
  <r>
    <s v="INC0564320"/>
    <x v="4"/>
    <x v="7"/>
    <n v="16"/>
    <s v="INC0564320 - 9/12/2025 - Gilbert Noble"/>
  </r>
  <r>
    <s v="INC0536201"/>
    <x v="4"/>
    <x v="13"/>
    <n v="16"/>
    <s v="INC0536201 - 9/12/2025 - George Knight"/>
  </r>
  <r>
    <s v="RITM0271536"/>
    <x v="2"/>
    <x v="9"/>
    <n v="16"/>
    <s v="RITM0271536 - 12/12/2025 - Zoe O'Brien"/>
  </r>
  <r>
    <s v="RITM0271531"/>
    <x v="2"/>
    <x v="9"/>
    <n v="16"/>
    <s v="RITM0271531 - 12/12/2025 - Zoe O'Brien"/>
  </r>
  <r>
    <s v="RITM0269851"/>
    <x v="2"/>
    <x v="8"/>
    <n v="16"/>
    <s v="RITM0269851 - 12/12/2025 - Andy Phan"/>
  </r>
  <r>
    <s v="RITM0271090"/>
    <x v="2"/>
    <x v="16"/>
    <n v="16"/>
    <s v="RITM0271090 - 12/12/2025 - Zahra Gholami"/>
  </r>
  <r>
    <s v="RITM0271489"/>
    <x v="2"/>
    <x v="8"/>
    <n v="16"/>
    <s v="RITM0271489 - 12/12/2025 - Andy Phan"/>
  </r>
  <r>
    <s v="RITM0271366"/>
    <x v="3"/>
    <x v="12"/>
    <n v="16"/>
    <s v="RITM0271366 - 11/12/2025 - Shane Kmet"/>
  </r>
  <r>
    <s v="RITM0271356"/>
    <x v="3"/>
    <x v="13"/>
    <n v="16"/>
    <s v="RITM0271356 - 11/12/2025 - George Knight"/>
  </r>
  <r>
    <s v="RITM0271353"/>
    <x v="3"/>
    <x v="9"/>
    <n v="16"/>
    <s v="RITM0271353 - 11/12/2025 - Zoe O'Brien"/>
  </r>
  <r>
    <s v="RITM0271345"/>
    <x v="3"/>
    <x v="8"/>
    <n v="16"/>
    <s v="RITM0271345 - 11/12/2025 - Andy Phan"/>
  </r>
  <r>
    <s v="RITM0271208"/>
    <x v="1"/>
    <x v="12"/>
    <n v="16"/>
    <s v="RITM0271208 - 10/12/2025 - Shane Kmet"/>
  </r>
  <r>
    <s v="RITM0271167"/>
    <x v="1"/>
    <x v="14"/>
    <n v="16"/>
    <s v="RITM0271167 - 10/12/2025 - Matthew Lever"/>
  </r>
  <r>
    <s v="RITM0271165"/>
    <x v="1"/>
    <x v="12"/>
    <n v="16"/>
    <s v="RITM0271165 - 10/12/2025 - Shane Kmet"/>
  </r>
  <r>
    <s v="RITM0271164"/>
    <x v="1"/>
    <x v="14"/>
    <n v="16"/>
    <s v="RITM0271164 - 10/12/2025 - Matthew Lever"/>
  </r>
  <r>
    <s v="RITM0271162"/>
    <x v="1"/>
    <x v="14"/>
    <n v="16"/>
    <s v="RITM0271162 - 10/12/2025 - Matthew Lever"/>
  </r>
  <r>
    <s v="RITM0271161"/>
    <x v="1"/>
    <x v="14"/>
    <n v="16"/>
    <s v="RITM0271161 - 10/12/2025 - Matthew Lever"/>
  </r>
  <r>
    <s v="RITM0271099"/>
    <x v="3"/>
    <x v="13"/>
    <n v="16"/>
    <s v="RITM0271099 - 11/12/2025 - George Knight"/>
  </r>
  <r>
    <s v="RITM0271045"/>
    <x v="1"/>
    <x v="13"/>
    <n v="16"/>
    <s v="RITM0271045 - 10/12/2025 - George Knight"/>
  </r>
  <r>
    <s v="RITM0271045"/>
    <x v="4"/>
    <x v="7"/>
    <n v="16"/>
    <s v="RITM0271045 - 9/12/2025 - Gilbert Noble"/>
  </r>
  <r>
    <s v="RITM0271021"/>
    <x v="4"/>
    <x v="12"/>
    <n v="16"/>
    <s v="RITM0271021 - 9/12/2025 - Shane Kmet"/>
  </r>
  <r>
    <s v="RITM0271012"/>
    <x v="4"/>
    <x v="7"/>
    <n v="16"/>
    <s v="RITM0271012 - 9/12/2025 - Gilbert Noble"/>
  </r>
  <r>
    <s v="RITM0271013"/>
    <x v="4"/>
    <x v="7"/>
    <n v="16"/>
    <s v="RITM0271013 - 9/12/2025 - Gilbert Noble"/>
  </r>
  <r>
    <s v="RITM0271014"/>
    <x v="4"/>
    <x v="12"/>
    <n v="16"/>
    <s v="RITM0271014 - 9/12/2025 - Shane Kmet"/>
  </r>
  <r>
    <s v="RITM0271005"/>
    <x v="4"/>
    <x v="15"/>
    <n v="16"/>
    <s v="RITM0271005 - 9/12/2025 - Riley Thomas"/>
  </r>
  <r>
    <s v="RITM0270902"/>
    <x v="0"/>
    <x v="12"/>
    <n v="16"/>
    <s v="RITM0270902 - 8/12/2025 - Shane Kmet"/>
  </r>
  <r>
    <s v="RITM0270902"/>
    <x v="0"/>
    <x v="15"/>
    <n v="16"/>
    <s v="RITM0270902 - 8/12/2025 - Riley Thomas"/>
  </r>
  <r>
    <s v="RITM0270899"/>
    <x v="0"/>
    <x v="15"/>
    <n v="16"/>
    <s v="RITM0270899 - 8/12/2025 - Riley Thomas"/>
  </r>
  <r>
    <s v="RITM0270896"/>
    <x v="0"/>
    <x v="12"/>
    <n v="16"/>
    <s v="RITM0270896 - 8/12/2025 - Shane Kmet"/>
  </r>
  <r>
    <s v="RITM0270891"/>
    <x v="0"/>
    <x v="15"/>
    <n v="16"/>
    <s v="RITM0270891 - 8/12/2025 - Riley Thomas"/>
  </r>
  <r>
    <s v="RITM0270821"/>
    <x v="0"/>
    <x v="7"/>
    <n v="16"/>
    <s v="RITM0270821 - 8/12/2025 - Gilbert Noble"/>
  </r>
  <r>
    <s v="RITM0270821"/>
    <x v="0"/>
    <x v="9"/>
    <n v="16"/>
    <s v="RITM0270821 - 8/12/2025 - Zoe O'Brien"/>
  </r>
  <r>
    <s v="RITM0270769"/>
    <x v="0"/>
    <x v="16"/>
    <n v="16"/>
    <s v="RITM0270769 - 8/12/2025 - Zahra Gholami"/>
  </r>
  <r>
    <s v="RITM0270760"/>
    <x v="4"/>
    <x v="15"/>
    <n v="16"/>
    <s v="RITM0270760 - 9/12/2025 - Riley Thomas"/>
  </r>
  <r>
    <s v="RITM0270735"/>
    <x v="4"/>
    <x v="13"/>
    <n v="16"/>
    <s v="RITM0270735 - 9/12/2025 - George Knight"/>
  </r>
  <r>
    <s v="RITM0270721"/>
    <x v="1"/>
    <x v="12"/>
    <n v="16"/>
    <s v="RITM0270721 - 10/12/2025 - Shane Kmet"/>
  </r>
  <r>
    <s v="RITM0270680"/>
    <x v="1"/>
    <x v="13"/>
    <n v="16"/>
    <s v="RITM0270680 - 10/12/2025 - George Knight"/>
  </r>
  <r>
    <s v="RITM0270617"/>
    <x v="0"/>
    <x v="15"/>
    <n v="16"/>
    <s v="RITM0270617 - 8/12/2025 - Riley Thomas"/>
  </r>
  <r>
    <s v="RITM0270533"/>
    <x v="4"/>
    <x v="12"/>
    <n v="16"/>
    <s v="RITM0270533 - 9/12/2025 - Shane Kmet"/>
  </r>
  <r>
    <s v="RITM0270520"/>
    <x v="0"/>
    <x v="7"/>
    <n v="16"/>
    <s v="RITM0270520 - 8/12/2025 - Gilbert Noble"/>
  </r>
  <r>
    <s v="RITM0270482"/>
    <x v="0"/>
    <x v="9"/>
    <n v="16"/>
    <s v="RITM0270482 - 8/12/2025 - Zoe O'Brien"/>
  </r>
  <r>
    <s v="RITM0270429"/>
    <x v="4"/>
    <x v="7"/>
    <n v="16"/>
    <s v="RITM0270429 - 9/12/2025 - Gilbert Noble"/>
  </r>
  <r>
    <s v="RITM0270231"/>
    <x v="0"/>
    <x v="9"/>
    <n v="16"/>
    <s v="RITM0270231 - 8/12/2025 - Zoe O'Brien"/>
  </r>
  <r>
    <s v="RITM0270220"/>
    <x v="1"/>
    <x v="12"/>
    <n v="16"/>
    <s v="RITM0270220 - 10/12/2025 - Shane Kmet"/>
  </r>
  <r>
    <s v="RITM0270087"/>
    <x v="0"/>
    <x v="7"/>
    <n v="16"/>
    <s v="RITM0270087 - 8/12/2025 - Gilbert Noble"/>
  </r>
  <r>
    <s v="RITM0270041"/>
    <x v="0"/>
    <x v="12"/>
    <n v="16"/>
    <s v="RITM0270041 - 8/12/2025 - Shane Kmet"/>
  </r>
  <r>
    <s v="RITM0269814"/>
    <x v="0"/>
    <x v="7"/>
    <n v="16"/>
    <s v="RITM0269814 - 8/12/2025 - Gilbert Noble"/>
  </r>
  <r>
    <s v="INC0576950"/>
    <x v="4"/>
    <x v="13"/>
    <n v="16"/>
    <s v="INC0576950 - 9/12/2025 - George Knight"/>
  </r>
  <r>
    <s v="INC0576948"/>
    <x v="4"/>
    <x v="12"/>
    <n v="16"/>
    <s v="INC0576948 - 9/12/2025 - Shane Kmet"/>
  </r>
  <r>
    <s v="INC0576945"/>
    <x v="4"/>
    <x v="9"/>
    <n v="16"/>
    <s v="INC0576945 - 9/12/2025 - Zoe O'Brien"/>
  </r>
  <r>
    <s v="INC0576627"/>
    <x v="0"/>
    <x v="9"/>
    <n v="16"/>
    <s v="INC0576627 - 8/12/2025 - Zoe O'Brien"/>
  </r>
  <r>
    <s v="RITM0271540"/>
    <x v="2"/>
    <x v="9"/>
    <n v="16"/>
    <s v="RITM0271540 - 12/12/2025 - Zoe O'Brien"/>
  </r>
  <r>
    <s v="INC0577824"/>
    <x v="2"/>
    <x v="9"/>
    <n v="16"/>
    <s v="INC0577824 - 12/12/2025 - Zoe O'Brien"/>
  </r>
  <r>
    <s v="INC0577820"/>
    <x v="2"/>
    <x v="12"/>
    <n v="16"/>
    <s v="INC0577820 - 12/12/2025 - Shane Kmet"/>
  </r>
  <r>
    <s v="RITM0271535"/>
    <x v="2"/>
    <x v="7"/>
    <n v="16"/>
    <s v="RITM0271535 - 12/12/2025 - Gilbert Noble"/>
  </r>
  <r>
    <s v="RITM0271534"/>
    <x v="2"/>
    <x v="8"/>
    <n v="16"/>
    <s v="RITM0271534 - 12/12/2025 - Andy Phan"/>
  </r>
  <r>
    <s v="INC0577270"/>
    <x v="1"/>
    <x v="12"/>
    <n v="16"/>
    <s v="INC0577270 - 10/12/2025 - Shane Kmet"/>
  </r>
  <r>
    <s v="INC0576955"/>
    <x v="4"/>
    <x v="12"/>
    <n v="16"/>
    <s v="INC0576955 - 9/12/2025 - Shane Kmet"/>
  </r>
  <r>
    <s v="INC0577597"/>
    <x v="3"/>
    <x v="13"/>
    <n v="16"/>
    <s v="INC0577597 - 11/12/2025 - George Knight"/>
  </r>
  <r>
    <s v="INC0577601"/>
    <x v="3"/>
    <x v="12"/>
    <n v="16"/>
    <s v="INC0577601 - 11/12/2025 - Shane Kmet"/>
  </r>
  <r>
    <s v="INC0577594"/>
    <x v="3"/>
    <x v="9"/>
    <n v="16"/>
    <s v="INC0577594 - 11/12/2025 - Zoe O'Brien"/>
  </r>
  <r>
    <s v="INC0577272"/>
    <x v="1"/>
    <x v="9"/>
    <n v="16"/>
    <s v="INC0577272 - 10/12/2025 - Zoe O'Brien"/>
  </r>
  <r>
    <s v="INC0577282"/>
    <x v="1"/>
    <x v="13"/>
    <n v="16"/>
    <s v="INC0577282 - 10/12/2025 - George Knight"/>
  </r>
  <r>
    <s v="INC0577280"/>
    <x v="1"/>
    <x v="9"/>
    <n v="16"/>
    <s v="INC0577280 - 10/12/2025 - Zoe O'Brien"/>
  </r>
  <r>
    <s v="INC0577273"/>
    <x v="1"/>
    <x v="12"/>
    <n v="16"/>
    <s v="INC0577273 - 10/12/2025 - Shane Kmet"/>
  </r>
  <r>
    <s v="INC0576614"/>
    <x v="0"/>
    <x v="9"/>
    <n v="16"/>
    <s v="INC0576614 - 8/12/2025 - Zoe O'Brien"/>
  </r>
  <r>
    <s v="INC0576957"/>
    <x v="4"/>
    <x v="15"/>
    <n v="16"/>
    <s v="INC0576957 - 9/12/2025 - Riley Thomas"/>
  </r>
  <r>
    <s v="RITM0271055"/>
    <x v="4"/>
    <x v="17"/>
    <n v="16"/>
    <s v="RITM0271055 - 9/12/2025 - Alex Badcock"/>
  </r>
  <r>
    <s v="RITM0271053"/>
    <x v="4"/>
    <x v="13"/>
    <n v="16"/>
    <s v="RITM0271053 - 9/12/2025 - George Knight"/>
  </r>
  <r>
    <s v="INC0576620"/>
    <x v="0"/>
    <x v="7"/>
    <n v="16"/>
    <s v="INC0576620 - 8/12/2025 - Gilbert Noble"/>
  </r>
  <r>
    <s v="RITM0270905"/>
    <x v="0"/>
    <x v="15"/>
    <n v="16"/>
    <s v="RITM0270905 - 8/12/2025 - Riley Thomas"/>
  </r>
  <r>
    <s v="RITM0270903"/>
    <x v="0"/>
    <x v="7"/>
    <n v="16"/>
    <s v="RITM0270903 - 8/12/2025 - Gilbert Noble"/>
  </r>
  <r>
    <s v="RITM0270901"/>
    <x v="0"/>
    <x v="9"/>
    <n v="16"/>
    <s v="RITM0270901 - 8/12/2025 - Zoe O'Brien"/>
  </r>
  <r>
    <s v="CHAT0025843"/>
    <x v="1"/>
    <x v="16"/>
    <n v="16"/>
    <s v="CHAT0025843 - 10/12/2025 - Zahra Gholami"/>
  </r>
  <r>
    <s v="INC0577833"/>
    <x v="2"/>
    <x v="12"/>
    <n v="17"/>
    <s v="INC0577833 - 12/12/2025 - Shane Kmet"/>
  </r>
  <r>
    <s v="INC0577696"/>
    <x v="2"/>
    <x v="16"/>
    <n v="17"/>
    <s v="INC0577696 - 12/12/2025 - Zahra Gholami"/>
  </r>
  <r>
    <s v="INC0577608"/>
    <x v="3"/>
    <x v="12"/>
    <n v="17"/>
    <s v="INC0577608 - 11/12/2025 - Shane Kmet"/>
  </r>
  <r>
    <s v="INC0577607"/>
    <x v="3"/>
    <x v="12"/>
    <n v="17"/>
    <s v="INC0577607 - 11/12/2025 - Shane Kmet"/>
  </r>
  <r>
    <s v="INC0577598"/>
    <x v="3"/>
    <x v="13"/>
    <n v="17"/>
    <s v="INC0577598 - 11/12/2025 - George Knight"/>
  </r>
  <r>
    <s v="INC0577548"/>
    <x v="3"/>
    <x v="13"/>
    <n v="17"/>
    <s v="INC0577548 - 11/12/2025 - George Knight"/>
  </r>
  <r>
    <s v="INC0577420"/>
    <x v="3"/>
    <x v="13"/>
    <n v="17"/>
    <s v="INC0577420 - 11/12/2025 - George Knight"/>
  </r>
  <r>
    <s v="INC0577420"/>
    <x v="3"/>
    <x v="16"/>
    <n v="17"/>
    <s v="INC0577420 - 11/12/2025 - Zahra Gholami"/>
  </r>
  <r>
    <s v="INC0577286"/>
    <x v="1"/>
    <x v="13"/>
    <n v="17"/>
    <s v="INC0577286 - 10/12/2025 - George Knight"/>
  </r>
  <r>
    <s v="INC0577286"/>
    <x v="1"/>
    <x v="12"/>
    <n v="17"/>
    <s v="INC0577286 - 10/12/2025 - Shane Kmet"/>
  </r>
  <r>
    <s v="INC0577285"/>
    <x v="1"/>
    <x v="13"/>
    <n v="17"/>
    <s v="INC0577285 - 10/12/2025 - George Knight"/>
  </r>
  <r>
    <s v="INC0577264"/>
    <x v="1"/>
    <x v="12"/>
    <n v="17"/>
    <s v="INC0577264 - 10/12/2025 - Shane Kmet"/>
  </r>
  <r>
    <s v="INC0577248"/>
    <x v="3"/>
    <x v="13"/>
    <n v="17"/>
    <s v="INC0577248 - 11/12/2025 - George Knight"/>
  </r>
  <r>
    <s v="INC0577079"/>
    <x v="1"/>
    <x v="16"/>
    <n v="17"/>
    <s v="INC0577079 - 10/12/2025 - Zahra Gholami"/>
  </r>
  <r>
    <s v="INC0576969"/>
    <x v="4"/>
    <x v="12"/>
    <n v="17"/>
    <s v="INC0576969 - 9/12/2025 - Shane Kmet"/>
  </r>
  <r>
    <s v="INC0576967"/>
    <x v="4"/>
    <x v="12"/>
    <n v="17"/>
    <s v="INC0576967 - 9/12/2025 - Shane Kmet"/>
  </r>
  <r>
    <s v="INC0576961"/>
    <x v="4"/>
    <x v="15"/>
    <n v="17"/>
    <s v="INC0576961 - 9/12/2025 - Riley Thomas"/>
  </r>
  <r>
    <s v="INC0576959"/>
    <x v="4"/>
    <x v="12"/>
    <n v="17"/>
    <s v="INC0576959 - 9/12/2025 - Shane Kmet"/>
  </r>
  <r>
    <s v="INC0576634"/>
    <x v="0"/>
    <x v="9"/>
    <n v="17"/>
    <s v="INC0576634 - 8/12/2025 - Zoe O'Brien"/>
  </r>
  <r>
    <s v="INC0576633"/>
    <x v="0"/>
    <x v="12"/>
    <n v="17"/>
    <s v="INC0576633 - 8/12/2025 - Shane Kmet"/>
  </r>
  <r>
    <s v="INC0576631"/>
    <x v="0"/>
    <x v="12"/>
    <n v="17"/>
    <s v="INC0576631 - 8/12/2025 - Shane Kmet"/>
  </r>
  <r>
    <s v="INC0576622"/>
    <x v="0"/>
    <x v="12"/>
    <n v="17"/>
    <s v="INC0576622 - 8/12/2025 - Shane Kmet"/>
  </r>
  <r>
    <s v="INC0576615"/>
    <x v="0"/>
    <x v="12"/>
    <n v="17"/>
    <s v="INC0576615 - 8/12/2025 - Shane Kmet"/>
  </r>
  <r>
    <s v="INC0576206"/>
    <x v="4"/>
    <x v="13"/>
    <n v="17"/>
    <s v="INC0576206 - 9/12/2025 - George Knight"/>
  </r>
  <r>
    <s v="INC0576075"/>
    <x v="1"/>
    <x v="13"/>
    <n v="17"/>
    <s v="INC0576075 - 10/12/2025 - George Knight"/>
  </r>
  <r>
    <s v="INC0575467"/>
    <x v="4"/>
    <x v="12"/>
    <n v="17"/>
    <s v="INC0575467 - 9/12/2025 - Shane Kmet"/>
  </r>
  <r>
    <s v="INC0574762"/>
    <x v="0"/>
    <x v="12"/>
    <n v="17"/>
    <s v="INC0574762 - 8/12/2025 - Shane Kmet"/>
  </r>
  <r>
    <s v="INC0573765"/>
    <x v="4"/>
    <x v="12"/>
    <n v="17"/>
    <s v="INC0573765 - 9/12/2025 - Shane Kmet"/>
  </r>
  <r>
    <s v="INC0565089"/>
    <x v="1"/>
    <x v="12"/>
    <n v="17"/>
    <s v="INC0565089 - 10/12/2025 - Shane Kmet"/>
  </r>
  <r>
    <s v="RITM0271399"/>
    <x v="2"/>
    <x v="9"/>
    <n v="17"/>
    <s v="RITM0271399 - 12/12/2025 - Zoe O'Brien"/>
  </r>
  <r>
    <s v="RITM0271446"/>
    <x v="2"/>
    <x v="9"/>
    <n v="17"/>
    <s v="RITM0271446 - 12/12/2025 - Zoe O'Brien"/>
  </r>
  <r>
    <s v="RITM0271445"/>
    <x v="2"/>
    <x v="9"/>
    <n v="17"/>
    <s v="RITM0271445 - 12/12/2025 - Zoe O'Brien"/>
  </r>
  <r>
    <s v="RITM0271372"/>
    <x v="3"/>
    <x v="13"/>
    <n v="17"/>
    <s v="RITM0271372 - 11/12/2025 - George Knight"/>
  </r>
  <r>
    <s v="RITM0271344"/>
    <x v="3"/>
    <x v="13"/>
    <n v="17"/>
    <s v="RITM0271344 - 11/12/2025 - George Knight"/>
  </r>
  <r>
    <s v="RITM0271216"/>
    <x v="1"/>
    <x v="12"/>
    <n v="17"/>
    <s v="RITM0271216 - 10/12/2025 - Shane Kmet"/>
  </r>
  <r>
    <s v="RITM0271130"/>
    <x v="3"/>
    <x v="13"/>
    <n v="17"/>
    <s v="RITM0271130 - 11/12/2025 - George Knight"/>
  </r>
  <r>
    <s v="RITM0271215"/>
    <x v="1"/>
    <x v="12"/>
    <n v="17"/>
    <s v="RITM0271215 - 10/12/2025 - Shane Kmet"/>
  </r>
  <r>
    <s v="RITM0271211"/>
    <x v="1"/>
    <x v="12"/>
    <n v="17"/>
    <s v="RITM0271211 - 10/12/2025 - Shane Kmet"/>
  </r>
  <r>
    <s v="RITM0271203"/>
    <x v="2"/>
    <x v="12"/>
    <n v="17"/>
    <s v="RITM0271203 - 12/12/2025 - Shane Kmet"/>
  </r>
  <r>
    <s v="RITM0271134"/>
    <x v="1"/>
    <x v="14"/>
    <n v="17"/>
    <s v="RITM0271134 - 10/12/2025 - Matthew Lever"/>
  </r>
  <r>
    <s v="RITM0271130"/>
    <x v="1"/>
    <x v="14"/>
    <n v="17"/>
    <s v="RITM0271130 - 10/12/2025 - Matthew Lever"/>
  </r>
  <r>
    <s v="RITM0271093"/>
    <x v="3"/>
    <x v="16"/>
    <n v="17"/>
    <s v="RITM0271093 - 11/12/2025 - Zahra Gholami"/>
  </r>
  <r>
    <s v="RITM0271093"/>
    <x v="3"/>
    <x v="8"/>
    <n v="17"/>
    <s v="RITM0271093 - 11/12/2025 - Andy Phan"/>
  </r>
  <r>
    <s v="RITM0271093"/>
    <x v="1"/>
    <x v="16"/>
    <n v="17"/>
    <s v="RITM0271093 - 10/12/2025 - Zahra Gholami"/>
  </r>
  <r>
    <s v="RITM0271056"/>
    <x v="4"/>
    <x v="15"/>
    <n v="17"/>
    <s v="RITM0271056 - 9/12/2025 - Riley Thomas"/>
  </r>
  <r>
    <s v="RITM0271042"/>
    <x v="4"/>
    <x v="12"/>
    <n v="17"/>
    <s v="RITM0271042 - 9/12/2025 - Shane Kmet"/>
  </r>
  <r>
    <s v="RITM0270871"/>
    <x v="4"/>
    <x v="12"/>
    <n v="17"/>
    <s v="RITM0270871 - 9/12/2025 - Shane Kmet"/>
  </r>
  <r>
    <s v="RITM0271045"/>
    <x v="4"/>
    <x v="12"/>
    <n v="17"/>
    <s v="RITM0271045 - 9/12/2025 - Shane Kmet"/>
  </r>
  <r>
    <s v="RITM0271024"/>
    <x v="4"/>
    <x v="12"/>
    <n v="17"/>
    <s v="RITM0271024 - 9/12/2025 - Shane Kmet"/>
  </r>
  <r>
    <s v="RITM0270893"/>
    <x v="1"/>
    <x v="13"/>
    <n v="17"/>
    <s v="RITM0270893 - 10/12/2025 - George Knight"/>
  </r>
  <r>
    <s v="RITM0270906"/>
    <x v="0"/>
    <x v="12"/>
    <n v="17"/>
    <s v="RITM0270906 - 8/12/2025 - Shane Kmet"/>
  </r>
  <r>
    <s v="RITM0270054"/>
    <x v="0"/>
    <x v="12"/>
    <n v="17"/>
    <s v="RITM0270054 - 8/12/2025 - Shane Kmet"/>
  </r>
  <r>
    <s v="RITM0270893"/>
    <x v="0"/>
    <x v="9"/>
    <n v="17"/>
    <s v="RITM0270893 - 8/12/2025 - Zoe O'Brien"/>
  </r>
  <r>
    <s v="RITM0270192"/>
    <x v="4"/>
    <x v="13"/>
    <n v="17"/>
    <s v="RITM0270192 - 9/12/2025 - George Knight"/>
  </r>
  <r>
    <s v="RITM0270769"/>
    <x v="0"/>
    <x v="9"/>
    <n v="17"/>
    <s v="RITM0270769 - 8/12/2025 - Zoe O'Brien"/>
  </r>
  <r>
    <s v="RITM0270769"/>
    <x v="0"/>
    <x v="12"/>
    <n v="17"/>
    <s v="RITM0270769 - 8/12/2025 - Shane Kmet"/>
  </r>
  <r>
    <s v="RITM0270555"/>
    <x v="4"/>
    <x v="13"/>
    <n v="17"/>
    <s v="RITM0270555 - 9/12/2025 - George Knight"/>
  </r>
  <r>
    <s v="RITM0270687"/>
    <x v="4"/>
    <x v="15"/>
    <n v="17"/>
    <s v="RITM0270687 - 9/12/2025 - Riley Thomas"/>
  </r>
  <r>
    <s v="RITM0270687"/>
    <x v="0"/>
    <x v="15"/>
    <n v="17"/>
    <s v="RITM0270687 - 8/12/2025 - Riley Thomas"/>
  </r>
  <r>
    <s v="RITM0270687"/>
    <x v="0"/>
    <x v="16"/>
    <n v="17"/>
    <s v="RITM0270687 - 8/12/2025 - Zahra Gholami"/>
  </r>
  <r>
    <s v="RITM0270598"/>
    <x v="1"/>
    <x v="13"/>
    <n v="17"/>
    <s v="RITM0270598 - 10/12/2025 - George Knight"/>
  </r>
  <r>
    <s v="RITM0270498"/>
    <x v="0"/>
    <x v="12"/>
    <n v="17"/>
    <s v="RITM0270498 - 8/12/2025 - Shane Kmet"/>
  </r>
  <r>
    <s v="RITM0270482"/>
    <x v="4"/>
    <x v="13"/>
    <n v="17"/>
    <s v="RITM0270482 - 9/12/2025 - George Knight"/>
  </r>
  <r>
    <s v="RITM0270473"/>
    <x v="3"/>
    <x v="12"/>
    <n v="17"/>
    <s v="RITM0270473 - 11/12/2025 - Shane Kmet"/>
  </r>
  <r>
    <s v="RITM0270401"/>
    <x v="4"/>
    <x v="13"/>
    <n v="17"/>
    <s v="RITM0270401 - 9/12/2025 - George Knight"/>
  </r>
  <r>
    <s v="RITM0270087"/>
    <x v="4"/>
    <x v="13"/>
    <n v="17"/>
    <s v="RITM0270087 - 9/12/2025 - George Knight"/>
  </r>
  <r>
    <s v="RITM0269876"/>
    <x v="3"/>
    <x v="8"/>
    <n v="17"/>
    <s v="RITM0269876 - 11/12/2025 - Andy Phan"/>
  </r>
  <r>
    <s v="RITM0269056"/>
    <x v="4"/>
    <x v="13"/>
    <n v="17"/>
    <s v="RITM0269056 - 9/12/2025 - George Knight"/>
  </r>
  <r>
    <s v="INC0576966"/>
    <x v="4"/>
    <x v="13"/>
    <n v="17"/>
    <s v="INC0576966 - 9/12/2025 - George Knight"/>
  </r>
  <r>
    <s v="INC0576632"/>
    <x v="0"/>
    <x v="12"/>
    <n v="17"/>
    <s v="INC0576632 - 8/12/2025 - Shane Kmet"/>
  </r>
  <r>
    <s v="INC0576630"/>
    <x v="0"/>
    <x v="9"/>
    <n v="17"/>
    <s v="INC0576630 - 8/12/2025 - Zoe O'Brien"/>
  </r>
  <r>
    <s v="INC0577291"/>
    <x v="1"/>
    <x v="13"/>
    <n v="17"/>
    <s v="INC0577291 - 10/12/2025 - George Knight"/>
  </r>
  <r>
    <s v="RITM0271370"/>
    <x v="3"/>
    <x v="13"/>
    <n v="17"/>
    <s v="RITM0271370 - 11/12/2025 - George Knight"/>
  </r>
  <r>
    <s v="INC0577292"/>
    <x v="1"/>
    <x v="12"/>
    <n v="17"/>
    <s v="INC0577292 - 10/12/2025 - Shane Kmet"/>
  </r>
  <r>
    <s v="RITM0271214"/>
    <x v="1"/>
    <x v="13"/>
    <n v="17"/>
    <s v="RITM0271214 - 10/12/2025 - George Knight"/>
  </r>
  <r>
    <s v="INC0576960"/>
    <x v="4"/>
    <x v="13"/>
    <n v="17"/>
    <s v="INC0576960 - 9/12/2025 - George Knight"/>
  </r>
  <r>
    <s v="INC0577111"/>
    <x v="1"/>
    <x v="12"/>
    <n v="18"/>
    <s v="INC0577111 - 10/12/2025 - Shane Kmet"/>
  </r>
  <r>
    <s v="RITM0271117"/>
    <x v="1"/>
    <x v="13"/>
    <n v="18"/>
    <s v="RITM0271117 - 10/12/2025 - George Knight"/>
  </r>
  <r>
    <s v="RITM0270446"/>
    <x v="1"/>
    <x v="12"/>
    <n v="18"/>
    <s v="RITM0270446 - 10/12/2025 - Shane Kmet"/>
  </r>
  <r>
    <s v="RITM0271542"/>
    <x v="2"/>
    <x v="9"/>
    <n v="18"/>
    <s v="RITM0271542 - 12/12/2025 - Zoe O'Brien"/>
  </r>
  <r>
    <s v="INC0577293"/>
    <x v="1"/>
    <x v="12"/>
    <n v="18"/>
    <s v="INC0577293 - 10/12/2025 - Shane Kmet"/>
  </r>
  <r>
    <s v="RITM0271219"/>
    <x v="1"/>
    <x v="0"/>
    <n v="20"/>
    <s v="RITM0271219 - 10/12/2025 - Light Dadson"/>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3">
  <r>
    <x v="0"/>
    <s v="INC0576585"/>
    <d v="2025-12-08T00:00:00"/>
    <x v="0"/>
    <n v="14"/>
    <s v="INC0576585 - 8/12/2025 - Shane Kmet"/>
  </r>
  <r>
    <x v="0"/>
    <s v="INC0577833"/>
    <d v="2025-12-12T00:00:00"/>
    <x v="0"/>
    <n v="17"/>
    <s v="INC0577833 - 12/12/2025 - Shane Kmet"/>
  </r>
  <r>
    <x v="0"/>
    <s v="INC0577798"/>
    <d v="2025-12-12T00:00:00"/>
    <x v="0"/>
    <n v="14"/>
    <s v="INC0577798 - 12/12/2025 - Shane Kmet"/>
  </r>
  <r>
    <x v="1"/>
    <s v="INC0577819"/>
    <d v="2025-12-12T00:00:00"/>
    <x v="0"/>
    <n v="15"/>
    <s v="INC0577819 - 12/12/2025 - Shane Kmet"/>
  </r>
  <r>
    <x v="0"/>
    <s v="INC0577021"/>
    <d v="2025-12-10T00:00:00"/>
    <x v="1"/>
    <n v="7"/>
    <s v="INC0577021 - 10/12/2025 - Raegan Munro"/>
  </r>
  <r>
    <x v="0"/>
    <s v="INC0577810"/>
    <d v="2025-12-12T00:00:00"/>
    <x v="2"/>
    <n v="16"/>
    <s v="INC0577810 - 12/12/2025 - Zoe O'Brien"/>
  </r>
  <r>
    <x v="2"/>
    <s v="INC0577806"/>
    <d v="2025-12-12T00:00:00"/>
    <x v="3"/>
    <n v="15"/>
    <s v="INC0577806 - 12/12/2025 - Gilbert Noble"/>
  </r>
  <r>
    <x v="0"/>
    <s v="INC0576679"/>
    <d v="2025-12-09T00:00:00"/>
    <x v="1"/>
    <n v="7"/>
    <s v="INC0576679 - 9/12/2025 - Raegan Munro"/>
  </r>
  <r>
    <x v="0"/>
    <s v="INC0576537"/>
    <d v="2025-12-08T00:00:00"/>
    <x v="1"/>
    <n v="13"/>
    <s v="INC0576537 - 8/12/2025 - Raegan Munro"/>
  </r>
  <r>
    <x v="1"/>
    <s v="INC0577797"/>
    <d v="2025-12-12T00:00:00"/>
    <x v="0"/>
    <n v="14"/>
    <s v="INC0577797 - 12/12/2025 - Shane Kmet"/>
  </r>
  <r>
    <x v="0"/>
    <s v="INC0576814"/>
    <d v="2025-12-09T00:00:00"/>
    <x v="1"/>
    <n v="13"/>
    <s v="INC0576814 - 9/12/2025 - Raegan Munro"/>
  </r>
  <r>
    <x v="0"/>
    <s v="INC0577792"/>
    <d v="2025-12-12T00:00:00"/>
    <x v="2"/>
    <n v="15"/>
    <s v="INC0577792 - 12/12/2025 - Zoe O'Brien"/>
  </r>
  <r>
    <x v="0"/>
    <s v="INC0577788"/>
    <d v="2025-12-12T00:00:00"/>
    <x v="0"/>
    <n v="14"/>
    <s v="INC0577788 - 12/12/2025 - Shane Kmet"/>
  </r>
  <r>
    <x v="0"/>
    <s v="INC0577787"/>
    <d v="2025-12-12T00:00:00"/>
    <x v="4"/>
    <n v="14"/>
    <s v="INC0577787 - 12/12/2025 - Fred Shea"/>
  </r>
  <r>
    <x v="0"/>
    <s v="INC0577779"/>
    <d v="2025-12-12T00:00:00"/>
    <x v="1"/>
    <n v="14"/>
    <s v="INC0577779 - 12/12/2025 - Raegan Munro"/>
  </r>
  <r>
    <x v="0"/>
    <s v="INC0576837"/>
    <d v="2025-12-09T00:00:00"/>
    <x v="5"/>
    <n v="12"/>
    <s v="INC0576837 - 9/12/2025 - Cameron Horn"/>
  </r>
  <r>
    <x v="2"/>
    <s v="INC0577777"/>
    <d v="2025-12-12T00:00:00"/>
    <x v="2"/>
    <n v="14"/>
    <s v="INC0577777 - 12/12/2025 - Zoe O'Brien"/>
  </r>
  <r>
    <x v="0"/>
    <s v="INC0576850"/>
    <d v="2025-12-09T00:00:00"/>
    <x v="6"/>
    <n v="13"/>
    <s v="INC0576850 - 9/12/2025 - George Knight"/>
  </r>
  <r>
    <x v="2"/>
    <s v="INC0577772"/>
    <d v="2025-12-12T00:00:00"/>
    <x v="7"/>
    <n v="15"/>
    <s v="INC0577772 - 12/12/2025 - Andy Phan"/>
  </r>
  <r>
    <x v="0"/>
    <s v="INC0576833"/>
    <d v="2025-12-09T00:00:00"/>
    <x v="5"/>
    <n v="12"/>
    <s v="INC0576833 - 9/12/2025 - Cameron Horn"/>
  </r>
  <r>
    <x v="2"/>
    <s v="INC0577768"/>
    <d v="2025-12-12T00:00:00"/>
    <x v="8"/>
    <n v="14"/>
    <s v="INC0577768 - 12/12/2025 - Clair Neate"/>
  </r>
  <r>
    <x v="0"/>
    <s v="INC0576490"/>
    <d v="2025-12-08T00:00:00"/>
    <x v="0"/>
    <n v="11"/>
    <s v="INC0576490 - 8/12/2025 - Shane Kmet"/>
  </r>
  <r>
    <x v="2"/>
    <s v="INC0577766"/>
    <d v="2025-12-12T00:00:00"/>
    <x v="9"/>
    <n v="14"/>
    <s v="INC0577766 - 12/12/2025 - Pruthvish Patel"/>
  </r>
  <r>
    <x v="2"/>
    <s v="INC0577763"/>
    <d v="2025-12-12T00:00:00"/>
    <x v="10"/>
    <n v="14"/>
    <s v="INC0577763 - 12/12/2025 - Ruey Lim"/>
  </r>
  <r>
    <x v="0"/>
    <s v="INC0576300"/>
    <d v="2025-12-08T00:00:00"/>
    <x v="11"/>
    <n v="4"/>
    <s v="INC0576300 - 8/12/2025 - Light Dadson"/>
  </r>
  <r>
    <x v="2"/>
    <s v="INC0577763"/>
    <d v="2025-12-12T00:00:00"/>
    <x v="8"/>
    <n v="14"/>
    <s v="INC0577763 - 12/12/2025 - Clair Neate"/>
  </r>
  <r>
    <x v="0"/>
    <s v="INC0576311"/>
    <d v="2025-12-08T00:00:00"/>
    <x v="5"/>
    <n v="6"/>
    <s v="INC0576311 - 8/12/2025 - Cameron Horn"/>
  </r>
  <r>
    <x v="2"/>
    <s v="INC0577762"/>
    <d v="2025-12-12T00:00:00"/>
    <x v="3"/>
    <n v="13"/>
    <s v="INC0577762 - 12/12/2025 - Gilbert Noble"/>
  </r>
  <r>
    <x v="0"/>
    <s v="INC0576862"/>
    <d v="2025-12-09T00:00:00"/>
    <x v="12"/>
    <n v="13"/>
    <s v="INC0576862 - 9/12/2025 - Riley Thomas"/>
  </r>
  <r>
    <x v="2"/>
    <s v="INC0577759"/>
    <d v="2025-12-12T00:00:00"/>
    <x v="9"/>
    <n v="13"/>
    <s v="INC0577759 - 12/12/2025 - Pruthvish Patel"/>
  </r>
  <r>
    <x v="0"/>
    <s v="INC0576822"/>
    <d v="2025-12-09T00:00:00"/>
    <x v="1"/>
    <n v="11"/>
    <s v="INC0576822 - 9/12/2025 - Raegan Munro"/>
  </r>
  <r>
    <x v="2"/>
    <s v="INC0577752"/>
    <d v="2025-12-12T00:00:00"/>
    <x v="9"/>
    <n v="12"/>
    <s v="INC0577752 - 12/12/2025 - Pruthvish Patel"/>
  </r>
  <r>
    <x v="0"/>
    <s v="INC0576307"/>
    <d v="2025-12-08T00:00:00"/>
    <x v="11"/>
    <n v="6"/>
    <s v="INC0576307 - 8/12/2025 - Light Dadson"/>
  </r>
  <r>
    <x v="1"/>
    <s v="INC0577752"/>
    <d v="2025-12-12T00:00:00"/>
    <x v="0"/>
    <n v="12"/>
    <s v="INC0577752 - 12/12/2025 - Shane Kmet"/>
  </r>
  <r>
    <x v="0"/>
    <s v="INC0576762"/>
    <d v="2025-12-09T00:00:00"/>
    <x v="12"/>
    <n v="10"/>
    <s v="INC0576762 - 9/12/2025 - Riley Thomas"/>
  </r>
  <r>
    <x v="0"/>
    <s v="INC0577744"/>
    <d v="2025-12-12T00:00:00"/>
    <x v="13"/>
    <n v="12"/>
    <s v="INC0577744 - 12/12/2025 - Zahra Gholami"/>
  </r>
  <r>
    <x v="0"/>
    <s v="INC0576768"/>
    <d v="2025-12-09T00:00:00"/>
    <x v="12"/>
    <n v="10"/>
    <s v="INC0576768 - 9/12/2025 - Riley Thomas"/>
  </r>
  <r>
    <x v="2"/>
    <s v="INC0577738"/>
    <d v="2025-12-12T00:00:00"/>
    <x v="0"/>
    <n v="16"/>
    <s v="INC0577738 - 12/12/2025 - Shane Kmet"/>
  </r>
  <r>
    <x v="0"/>
    <s v="INC0576759"/>
    <d v="2025-12-09T00:00:00"/>
    <x v="12"/>
    <n v="10"/>
    <s v="INC0576759 - 9/12/2025 - Riley Thomas"/>
  </r>
  <r>
    <x v="2"/>
    <s v="INC0577738"/>
    <d v="2025-12-12T00:00:00"/>
    <x v="2"/>
    <n v="15"/>
    <s v="INC0577738 - 12/12/2025 - Zoe O'Brien"/>
  </r>
  <r>
    <x v="0"/>
    <s v="INC0576757"/>
    <d v="2025-12-09T00:00:00"/>
    <x v="12"/>
    <n v="10"/>
    <s v="INC0576757 - 9/12/2025 - Riley Thomas"/>
  </r>
  <r>
    <x v="2"/>
    <s v="INC0577738"/>
    <d v="2025-12-12T00:00:00"/>
    <x v="13"/>
    <n v="12"/>
    <s v="INC0577738 - 12/12/2025 - Zahra Gholami"/>
  </r>
  <r>
    <x v="0"/>
    <s v="INC0576477"/>
    <d v="2025-12-08T00:00:00"/>
    <x v="1"/>
    <n v="11"/>
    <s v="INC0576477 - 8/12/2025 - Raegan Munro"/>
  </r>
  <r>
    <x v="1"/>
    <s v="INC0577734"/>
    <d v="2025-12-12T00:00:00"/>
    <x v="0"/>
    <n v="11"/>
    <s v="INC0577734 - 12/12/2025 - Shane Kmet"/>
  </r>
  <r>
    <x v="0"/>
    <s v="INC0577733"/>
    <d v="2025-12-12T00:00:00"/>
    <x v="1"/>
    <n v="11"/>
    <s v="INC0577733 - 12/12/2025 - Raegan Munro"/>
  </r>
  <r>
    <x v="3"/>
    <s v="INC0577732"/>
    <d v="2025-12-12T00:00:00"/>
    <x v="13"/>
    <n v="13"/>
    <s v="INC0577732 - 12/12/2025 - Zahra Gholami"/>
  </r>
  <r>
    <x v="0"/>
    <s v="INC0576421"/>
    <d v="2025-12-08T00:00:00"/>
    <x v="0"/>
    <n v="10"/>
    <s v="INC0576421 - 8/12/2025 - Shane Kmet"/>
  </r>
  <r>
    <x v="0"/>
    <s v="INC0577730"/>
    <d v="2025-12-12T00:00:00"/>
    <x v="2"/>
    <n v="13"/>
    <s v="INC0577730 - 12/12/2025 - Zoe O'Brien"/>
  </r>
  <r>
    <x v="0"/>
    <s v="INC0576381"/>
    <d v="2025-12-08T00:00:00"/>
    <x v="1"/>
    <n v="8"/>
    <s v="INC0576381 - 8/12/2025 - Raegan Munro"/>
  </r>
  <r>
    <x v="2"/>
    <s v="INC0577726"/>
    <d v="2025-12-12T00:00:00"/>
    <x v="9"/>
    <n v="13"/>
    <s v="INC0577726 - 12/12/2025 - Pruthvish Patel"/>
  </r>
  <r>
    <x v="2"/>
    <s v="INC0577725"/>
    <d v="2025-12-12T00:00:00"/>
    <x v="10"/>
    <n v="11"/>
    <s v="INC0577725 - 12/12/2025 - Ruey Lim"/>
  </r>
  <r>
    <x v="0"/>
    <s v="INC0576633"/>
    <d v="2025-12-08T00:00:00"/>
    <x v="0"/>
    <n v="17"/>
    <s v="INC0576633 - 8/12/2025 - Shane Kmet"/>
  </r>
  <r>
    <x v="0"/>
    <s v="INC0577725"/>
    <d v="2025-12-12T00:00:00"/>
    <x v="0"/>
    <n v="11"/>
    <s v="INC0577725 - 12/12/2025 - Shane Kmet"/>
  </r>
  <r>
    <x v="0"/>
    <s v="INC0576621"/>
    <d v="2025-12-08T00:00:00"/>
    <x v="12"/>
    <n v="16"/>
    <s v="INC0576621 - 8/12/2025 - Riley Thomas"/>
  </r>
  <r>
    <x v="3"/>
    <s v="INC0577723"/>
    <d v="2025-12-12T00:00:00"/>
    <x v="13"/>
    <n v="11"/>
    <s v="INC0577723 - 12/12/2025 - Zahra Gholami"/>
  </r>
  <r>
    <x v="0"/>
    <s v="INC0576533"/>
    <d v="2025-12-08T00:00:00"/>
    <x v="13"/>
    <n v="13"/>
    <s v="INC0576533 - 8/12/2025 - Zahra Gholami"/>
  </r>
  <r>
    <x v="2"/>
    <s v="INC0577721"/>
    <d v="2025-12-12T00:00:00"/>
    <x v="14"/>
    <n v="11"/>
    <s v="INC0577721 - 12/12/2025 - Liam Bryan"/>
  </r>
  <r>
    <x v="2"/>
    <s v="INC0577721"/>
    <d v="2025-12-12T00:00:00"/>
    <x v="0"/>
    <n v="11"/>
    <s v="INC0577721 - 12/12/2025 - Shane Kmet"/>
  </r>
  <r>
    <x v="0"/>
    <s v="INC0576580"/>
    <d v="2025-12-08T00:00:00"/>
    <x v="2"/>
    <n v="14"/>
    <s v="INC0576580 - 8/12/2025 - Zoe O'Brien"/>
  </r>
  <r>
    <x v="3"/>
    <s v="INC0577718"/>
    <d v="2025-12-12T00:00:00"/>
    <x v="1"/>
    <n v="11"/>
    <s v="INC0577718 - 12/12/2025 - Raegan Munro"/>
  </r>
  <r>
    <x v="0"/>
    <s v="INC0576567"/>
    <d v="2025-12-08T00:00:00"/>
    <x v="0"/>
    <n v="14"/>
    <s v="INC0576567 - 8/12/2025 - Shane Kmet"/>
  </r>
  <r>
    <x v="0"/>
    <s v="INC0577717"/>
    <d v="2025-12-12T00:00:00"/>
    <x v="1"/>
    <n v="11"/>
    <s v="INC0577717 - 12/12/2025 - Raegan Munro"/>
  </r>
  <r>
    <x v="0"/>
    <s v="INC0576566"/>
    <d v="2025-12-08T00:00:00"/>
    <x v="1"/>
    <n v="14"/>
    <s v="INC0576566 - 8/12/2025 - Raegan Munro"/>
  </r>
  <r>
    <x v="0"/>
    <s v="INC0577716"/>
    <d v="2025-12-12T00:00:00"/>
    <x v="0"/>
    <n v="11"/>
    <s v="INC0577716 - 12/12/2025 - Shane Kmet"/>
  </r>
  <r>
    <x v="2"/>
    <s v="INC0577715"/>
    <d v="2025-12-12T00:00:00"/>
    <x v="10"/>
    <n v="13"/>
    <s v="INC0577715 - 12/12/2025 - Ruey Lim"/>
  </r>
  <r>
    <x v="0"/>
    <s v="INC0576530"/>
    <d v="2025-12-08T00:00:00"/>
    <x v="1"/>
    <n v="13"/>
    <s v="INC0576530 - 8/12/2025 - Raegan Munro"/>
  </r>
  <r>
    <x v="1"/>
    <s v="INC0577709"/>
    <d v="2025-12-12T00:00:00"/>
    <x v="0"/>
    <n v="10"/>
    <s v="INC0577709 - 12/12/2025 - Shane Kmet"/>
  </r>
  <r>
    <x v="0"/>
    <s v="INC0576387"/>
    <d v="2025-12-08T00:00:00"/>
    <x v="4"/>
    <n v="9"/>
    <s v="INC0576387 - 8/12/2025 - Fred Shea"/>
  </r>
  <r>
    <x v="0"/>
    <s v="INC0577707"/>
    <d v="2025-12-12T00:00:00"/>
    <x v="5"/>
    <n v="10"/>
    <s v="INC0577707 - 12/12/2025 - Cameron Horn"/>
  </r>
  <r>
    <x v="0"/>
    <s v="INC0576415"/>
    <d v="2025-12-08T00:00:00"/>
    <x v="13"/>
    <n v="10"/>
    <s v="INC0576415 - 8/12/2025 - Zahra Gholami"/>
  </r>
  <r>
    <x v="2"/>
    <s v="INC0577704"/>
    <d v="2025-12-12T00:00:00"/>
    <x v="9"/>
    <n v="10"/>
    <s v="INC0577704 - 12/12/2025 - Pruthvish Patel"/>
  </r>
  <r>
    <x v="0"/>
    <s v="INC0576442"/>
    <d v="2025-12-08T00:00:00"/>
    <x v="4"/>
    <n v="10"/>
    <s v="INC0576442 - 8/12/2025 - Fred Shea"/>
  </r>
  <r>
    <x v="2"/>
    <s v="INC0577703"/>
    <d v="2025-12-12T00:00:00"/>
    <x v="8"/>
    <n v="11"/>
    <s v="INC0577703 - 12/12/2025 - Clair Neate"/>
  </r>
  <r>
    <x v="0"/>
    <s v="INC0577700"/>
    <d v="2025-12-12T00:00:00"/>
    <x v="5"/>
    <n v="10"/>
    <s v="INC0577700 - 12/12/2025 - Cameron Horn"/>
  </r>
  <r>
    <x v="2"/>
    <s v="INC0577699"/>
    <d v="2025-12-12T00:00:00"/>
    <x v="8"/>
    <n v="10"/>
    <s v="INC0577699 - 12/12/2025 - Clair Neate"/>
  </r>
  <r>
    <x v="0"/>
    <s v="INC0577697"/>
    <d v="2025-12-12T00:00:00"/>
    <x v="0"/>
    <n v="10"/>
    <s v="INC0577697 - 12/12/2025 - Shane Kmet"/>
  </r>
  <r>
    <x v="0"/>
    <s v="INC0577583"/>
    <d v="2025-12-11T00:00:00"/>
    <x v="0"/>
    <n v="15"/>
    <s v="INC0577583 - 11/12/2025 - Shane Kmet"/>
  </r>
  <r>
    <x v="2"/>
    <s v="INC0577696"/>
    <d v="2025-12-12T00:00:00"/>
    <x v="13"/>
    <n v="17"/>
    <s v="INC0577696 - 12/12/2025 - Zahra Gholami"/>
  </r>
  <r>
    <x v="2"/>
    <s v="INC0577696"/>
    <d v="2025-12-12T00:00:00"/>
    <x v="10"/>
    <n v="11"/>
    <s v="INC0577696 - 12/12/2025 - Ruey Lim"/>
  </r>
  <r>
    <x v="0"/>
    <s v="INC0577695"/>
    <d v="2025-12-12T00:00:00"/>
    <x v="4"/>
    <n v="10"/>
    <s v="INC0577695 - 12/12/2025 - Fred Shea"/>
  </r>
  <r>
    <x v="1"/>
    <s v="INC0577693"/>
    <d v="2025-12-12T00:00:00"/>
    <x v="0"/>
    <n v="9"/>
    <s v="INC0577693 - 12/12/2025 - Shane Kmet"/>
  </r>
  <r>
    <x v="2"/>
    <s v="INC0577691"/>
    <d v="2025-12-12T00:00:00"/>
    <x v="9"/>
    <n v="10"/>
    <s v="INC0577691 - 12/12/2025 - Pruthvish Patel"/>
  </r>
  <r>
    <x v="0"/>
    <s v="INC0577686"/>
    <d v="2025-12-12T00:00:00"/>
    <x v="0"/>
    <n v="9"/>
    <s v="INC0577686 - 12/12/2025 - Shane Kmet"/>
  </r>
  <r>
    <x v="0"/>
    <s v="INC0577568"/>
    <d v="2025-12-11T00:00:00"/>
    <x v="0"/>
    <n v="14"/>
    <s v="INC0577568 - 11/12/2025 - Shane Kmet"/>
  </r>
  <r>
    <x v="2"/>
    <s v="INC0577684"/>
    <d v="2025-12-12T00:00:00"/>
    <x v="2"/>
    <n v="9"/>
    <s v="INC0577684 - 12/12/2025 - Zoe O'Brien"/>
  </r>
  <r>
    <x v="0"/>
    <s v="INC0577681"/>
    <d v="2025-12-12T00:00:00"/>
    <x v="1"/>
    <n v="9"/>
    <s v="INC0577681 - 12/12/2025 - Raegan Munro"/>
  </r>
  <r>
    <x v="2"/>
    <s v="INC0577675"/>
    <d v="2025-12-12T00:00:00"/>
    <x v="4"/>
    <n v="9"/>
    <s v="INC0577675 - 12/12/2025 - Fred Shea"/>
  </r>
  <r>
    <x v="0"/>
    <s v="INC0577675"/>
    <d v="2025-12-12T00:00:00"/>
    <x v="1"/>
    <n v="9"/>
    <s v="INC0577675 - 12/12/2025 - Raegan Munro"/>
  </r>
  <r>
    <x v="0"/>
    <s v="INC0576791"/>
    <d v="2025-12-09T00:00:00"/>
    <x v="2"/>
    <n v="11"/>
    <s v="INC0576791 - 9/12/2025 - Zoe O'Brien"/>
  </r>
  <r>
    <x v="2"/>
    <s v="INC0577674"/>
    <d v="2025-12-12T00:00:00"/>
    <x v="0"/>
    <n v="9"/>
    <s v="INC0577674 - 12/12/2025 - Shane Kmet"/>
  </r>
  <r>
    <x v="2"/>
    <s v="INC0577674"/>
    <d v="2025-12-12T00:00:00"/>
    <x v="9"/>
    <n v="9"/>
    <s v="INC0577674 - 12/12/2025 - Pruthvish Patel"/>
  </r>
  <r>
    <x v="0"/>
    <s v="INC0577016"/>
    <d v="2025-12-10T00:00:00"/>
    <x v="1"/>
    <n v="7"/>
    <s v="INC0577016 - 10/12/2025 - Raegan Munro"/>
  </r>
  <r>
    <x v="2"/>
    <s v="INC0577673"/>
    <d v="2025-12-12T00:00:00"/>
    <x v="10"/>
    <n v="8"/>
    <s v="INC0577673 - 12/12/2025 - Ruey Lim"/>
  </r>
  <r>
    <x v="2"/>
    <s v="INC0577667"/>
    <d v="2025-12-12T00:00:00"/>
    <x v="9"/>
    <n v="9"/>
    <s v="INC0577667 - 12/12/2025 - Pruthvish Patel"/>
  </r>
  <r>
    <x v="1"/>
    <s v="INC0577666"/>
    <d v="2025-12-12T00:00:00"/>
    <x v="3"/>
    <n v="9"/>
    <s v="INC0577666 - 12/12/2025 - Gilbert Noble"/>
  </r>
  <r>
    <x v="0"/>
    <s v="INC0577590"/>
    <d v="2025-12-11T00:00:00"/>
    <x v="0"/>
    <n v="15"/>
    <s v="INC0577590 - 11/12/2025 - Shane Kmet"/>
  </r>
  <r>
    <x v="0"/>
    <s v="INC0577663"/>
    <d v="2025-12-12T00:00:00"/>
    <x v="5"/>
    <n v="8"/>
    <s v="INC0577663 - 12/12/2025 - Cameron Horn"/>
  </r>
  <r>
    <x v="2"/>
    <s v="INC0577655"/>
    <d v="2025-12-12T00:00:00"/>
    <x v="3"/>
    <n v="10"/>
    <s v="INC0577655 - 12/12/2025 - Gilbert Noble"/>
  </r>
  <r>
    <x v="0"/>
    <s v="INC0577581"/>
    <d v="2025-12-11T00:00:00"/>
    <x v="2"/>
    <n v="15"/>
    <s v="INC0577581 - 11/12/2025 - Zoe O'Brien"/>
  </r>
  <r>
    <x v="2"/>
    <s v="INC0577655"/>
    <d v="2025-12-12T00:00:00"/>
    <x v="14"/>
    <n v="8"/>
    <s v="INC0577655 - 12/12/2025 - Liam Bryan"/>
  </r>
  <r>
    <x v="0"/>
    <s v="INC0577579"/>
    <d v="2025-12-11T00:00:00"/>
    <x v="4"/>
    <n v="15"/>
    <s v="INC0577579 - 11/12/2025 - Fred Shea"/>
  </r>
  <r>
    <x v="2"/>
    <s v="INC0577651"/>
    <d v="2025-12-12T00:00:00"/>
    <x v="0"/>
    <n v="10"/>
    <s v="INC0577651 - 12/12/2025 - Shane Kmet"/>
  </r>
  <r>
    <x v="2"/>
    <s v="INC0577651"/>
    <d v="2025-12-12T00:00:00"/>
    <x v="9"/>
    <n v="8"/>
    <s v="INC0577651 - 12/12/2025 - Pruthvish Patel"/>
  </r>
  <r>
    <x v="0"/>
    <s v="INC0577646"/>
    <d v="2025-12-12T00:00:00"/>
    <x v="1"/>
    <n v="7"/>
    <s v="INC0577646 - 12/12/2025 - Raegan Munro"/>
  </r>
  <r>
    <x v="0"/>
    <s v="INC0576462"/>
    <d v="2025-12-08T00:00:00"/>
    <x v="0"/>
    <n v="10"/>
    <s v="INC0576462 - 8/12/2025 - Shane Kmet"/>
  </r>
  <r>
    <x v="2"/>
    <s v="INC0577645"/>
    <d v="2025-12-12T00:00:00"/>
    <x v="14"/>
    <n v="7"/>
    <s v="INC0577645 - 12/12/2025 - Liam Bryan"/>
  </r>
  <r>
    <x v="1"/>
    <s v="INC0577642"/>
    <d v="2025-12-12T00:00:00"/>
    <x v="5"/>
    <n v="7"/>
    <s v="INC0577642 - 12/12/2025 - Cameron Horn"/>
  </r>
  <r>
    <x v="3"/>
    <s v="INC0577641"/>
    <d v="2025-12-12T00:00:00"/>
    <x v="1"/>
    <n v="7"/>
    <s v="INC0577641 - 12/12/2025 - Raegan Munro"/>
  </r>
  <r>
    <x v="0"/>
    <s v="INC0576398"/>
    <d v="2025-12-08T00:00:00"/>
    <x v="1"/>
    <n v="9"/>
    <s v="INC0576398 - 8/12/2025 - Raegan Munro"/>
  </r>
  <r>
    <x v="2"/>
    <s v="INC0577640"/>
    <d v="2025-12-12T00:00:00"/>
    <x v="14"/>
    <n v="7"/>
    <s v="INC0577640 - 12/12/2025 - Liam Bryan"/>
  </r>
  <r>
    <x v="0"/>
    <s v="INC0577640"/>
    <d v="2025-12-12T00:00:00"/>
    <x v="1"/>
    <n v="6"/>
    <s v="INC0577640 - 12/12/2025 - Raegan Munro"/>
  </r>
  <r>
    <x v="2"/>
    <s v="INC0577638"/>
    <d v="2025-12-12T00:00:00"/>
    <x v="14"/>
    <n v="9"/>
    <s v="INC0577638 - 12/12/2025 - Liam Bryan"/>
  </r>
  <r>
    <x v="2"/>
    <s v="INC0577637"/>
    <d v="2025-12-12T00:00:00"/>
    <x v="10"/>
    <n v="7"/>
    <s v="INC0577637 - 12/12/2025 - Ruey Lim"/>
  </r>
  <r>
    <x v="0"/>
    <s v="INC0577636"/>
    <d v="2025-12-12T00:00:00"/>
    <x v="1"/>
    <n v="6"/>
    <s v="INC0577636 - 12/12/2025 - Raegan Munro"/>
  </r>
  <r>
    <x v="2"/>
    <s v="INC0577637"/>
    <d v="2025-12-12T00:00:00"/>
    <x v="14"/>
    <n v="6"/>
    <s v="INC0577637 - 12/12/2025 - Liam Bryan"/>
  </r>
  <r>
    <x v="0"/>
    <s v="INC0576892"/>
    <d v="2025-12-09T00:00:00"/>
    <x v="2"/>
    <n v="16"/>
    <s v="INC0576892 - 9/12/2025 - Zoe O'Brien"/>
  </r>
  <r>
    <x v="2"/>
    <s v="INC0577627"/>
    <d v="2025-12-12T00:00:00"/>
    <x v="9"/>
    <n v="7"/>
    <s v="INC0577627 - 12/12/2025 - Pruthvish Patel"/>
  </r>
  <r>
    <x v="2"/>
    <s v="INC0577625"/>
    <d v="2025-12-12T00:00:00"/>
    <x v="3"/>
    <n v="8"/>
    <s v="INC0577625 - 12/12/2025 - Gilbert Noble"/>
  </r>
  <r>
    <x v="1"/>
    <s v="INC0577608"/>
    <d v="2025-12-12T00:00:00"/>
    <x v="0"/>
    <n v="9"/>
    <s v="INC0577608 - 12/12/2025 - Shane Kmet"/>
  </r>
  <r>
    <x v="0"/>
    <s v="INC0577436"/>
    <d v="2025-12-11T00:00:00"/>
    <x v="3"/>
    <n v="10"/>
    <s v="INC0577436 - 11/12/2025 - Gilbert Noble"/>
  </r>
  <r>
    <x v="0"/>
    <s v="INC0577608"/>
    <d v="2025-12-11T00:00:00"/>
    <x v="0"/>
    <n v="17"/>
    <s v="INC0577608 - 11/12/2025 - Shane Kmet"/>
  </r>
  <r>
    <x v="0"/>
    <s v="INC0576793"/>
    <d v="2025-12-09T00:00:00"/>
    <x v="0"/>
    <n v="10"/>
    <s v="INC0576793 - 9/12/2025 - Shane Kmet"/>
  </r>
  <r>
    <x v="0"/>
    <s v="INC0577607"/>
    <d v="2025-12-11T00:00:00"/>
    <x v="0"/>
    <n v="17"/>
    <s v="INC0577607 - 11/12/2025 - Shane Kmet"/>
  </r>
  <r>
    <x v="2"/>
    <s v="INC0577598"/>
    <d v="2025-12-11T00:00:00"/>
    <x v="6"/>
    <n v="17"/>
    <s v="INC0577598 - 11/12/2025 - George Knight"/>
  </r>
  <r>
    <x v="0"/>
    <s v="INC0576631"/>
    <d v="2025-12-08T00:00:00"/>
    <x v="0"/>
    <n v="17"/>
    <s v="INC0576631 - 8/12/2025 - Shane Kmet"/>
  </r>
  <r>
    <x v="2"/>
    <s v="INC0577594"/>
    <d v="2025-12-11T00:00:00"/>
    <x v="0"/>
    <n v="16"/>
    <s v="INC0577594 - 11/12/2025 - Shane Kmet"/>
  </r>
  <r>
    <x v="0"/>
    <s v="INC0577276"/>
    <d v="2025-12-10T00:00:00"/>
    <x v="0"/>
    <n v="16"/>
    <s v="INC0577276 - 10/12/2025 - Shane Kmet"/>
  </r>
  <r>
    <x v="0"/>
    <s v="INC0577588"/>
    <d v="2025-12-11T00:00:00"/>
    <x v="6"/>
    <n v="16"/>
    <s v="INC0577588 - 11/12/2025 - George Knight"/>
  </r>
  <r>
    <x v="0"/>
    <s v="INC0576363"/>
    <d v="2025-12-08T00:00:00"/>
    <x v="4"/>
    <n v="8"/>
    <s v="INC0576363 - 8/12/2025 - Fred Shea"/>
  </r>
  <r>
    <x v="2"/>
    <s v="INC0577584"/>
    <d v="2025-12-11T00:00:00"/>
    <x v="6"/>
    <n v="16"/>
    <s v="INC0577584 - 11/12/2025 - George Knight"/>
  </r>
  <r>
    <x v="0"/>
    <s v="INC0577071"/>
    <d v="2025-12-10T00:00:00"/>
    <x v="2"/>
    <n v="9"/>
    <s v="INC0577071 - 10/12/2025 - Zoe O'Brien"/>
  </r>
  <r>
    <x v="0"/>
    <s v="INC0576502"/>
    <d v="2025-12-08T00:00:00"/>
    <x v="12"/>
    <n v="11"/>
    <s v="INC0576502 - 8/12/2025 - Riley Thomas"/>
  </r>
  <r>
    <x v="0"/>
    <s v="INC0577478"/>
    <d v="2025-12-11T00:00:00"/>
    <x v="6"/>
    <n v="11"/>
    <s v="INC0577478 - 11/12/2025 - George Knight"/>
  </r>
  <r>
    <x v="2"/>
    <s v="INC0577575"/>
    <d v="2025-12-11T00:00:00"/>
    <x v="2"/>
    <n v="16"/>
    <s v="INC0577575 - 11/12/2025 - Zoe O'Brien"/>
  </r>
  <r>
    <x v="0"/>
    <s v="INC0577450"/>
    <d v="2025-12-11T00:00:00"/>
    <x v="2"/>
    <n v="10"/>
    <s v="INC0577450 - 11/12/2025 - Zoe O'Brien"/>
  </r>
  <r>
    <x v="1"/>
    <s v="INC0577571"/>
    <d v="2025-12-11T00:00:00"/>
    <x v="0"/>
    <n v="15"/>
    <s v="INC0577571 - 11/12/2025 - Shane Kmet"/>
  </r>
  <r>
    <x v="0"/>
    <s v="INC0577183"/>
    <d v="2025-12-10T00:00:00"/>
    <x v="6"/>
    <n v="13"/>
    <s v="INC0577183 - 10/12/2025 - George Knight"/>
  </r>
  <r>
    <x v="2"/>
    <s v="INC0577569"/>
    <d v="2025-12-11T00:00:00"/>
    <x v="0"/>
    <n v="15"/>
    <s v="INC0577569 - 11/12/2025 - Shane Kmet"/>
  </r>
  <r>
    <x v="0"/>
    <s v="INC0577204"/>
    <d v="2025-12-10T00:00:00"/>
    <x v="1"/>
    <n v="13"/>
    <s v="INC0577204 - 10/12/2025 - Raegan Munro"/>
  </r>
  <r>
    <x v="0"/>
    <s v="INC0577569"/>
    <d v="2025-12-11T00:00:00"/>
    <x v="15"/>
    <n v="15"/>
    <s v="INC0577569 - 11/12/2025 - Ryan Bell"/>
  </r>
  <r>
    <x v="0"/>
    <s v="INC0577285"/>
    <d v="2025-12-10T00:00:00"/>
    <x v="6"/>
    <n v="17"/>
    <s v="INC0577285 - 10/12/2025 - George Knight"/>
  </r>
  <r>
    <x v="1"/>
    <s v="INC0577566"/>
    <d v="2025-12-11T00:00:00"/>
    <x v="0"/>
    <n v="14"/>
    <s v="INC0577566 - 11/12/2025 - Shane Kmet"/>
  </r>
  <r>
    <x v="0"/>
    <s v="INC0576547"/>
    <d v="2025-12-08T00:00:00"/>
    <x v="1"/>
    <n v="13"/>
    <s v="INC0576547 - 8/12/2025 - Raegan Munro"/>
  </r>
  <r>
    <x v="2"/>
    <s v="INC0577563"/>
    <d v="2025-12-11T00:00:00"/>
    <x v="4"/>
    <n v="14"/>
    <s v="INC0577563 - 11/12/2025 - Fred Shea"/>
  </r>
  <r>
    <x v="0"/>
    <s v="INC0577554"/>
    <d v="2025-12-11T00:00:00"/>
    <x v="6"/>
    <n v="15"/>
    <s v="INC0577554 - 11/12/2025 - George Knight"/>
  </r>
  <r>
    <x v="0"/>
    <s v="INC0576703"/>
    <d v="2025-12-09T00:00:00"/>
    <x v="1"/>
    <n v="8"/>
    <s v="INC0576703 - 9/12/2025 - Raegan Munro"/>
  </r>
  <r>
    <x v="2"/>
    <s v="INC0577551"/>
    <d v="2025-12-11T00:00:00"/>
    <x v="6"/>
    <n v="16"/>
    <s v="INC0577551 - 11/12/2025 - George Knight"/>
  </r>
  <r>
    <x v="2"/>
    <s v="INC0577548"/>
    <d v="2025-12-12T00:00:00"/>
    <x v="4"/>
    <n v="9"/>
    <s v="INC0577548 - 12/12/2025 - Fred Shea"/>
  </r>
  <r>
    <x v="2"/>
    <s v="INC0577548"/>
    <d v="2025-12-11T00:00:00"/>
    <x v="6"/>
    <n v="17"/>
    <s v="INC0577548 - 11/12/2025 - George Knight"/>
  </r>
  <r>
    <x v="0"/>
    <s v="INC0577418"/>
    <d v="2025-12-11T00:00:00"/>
    <x v="0"/>
    <n v="9"/>
    <s v="INC0577418 - 11/12/2025 - Shane Kmet"/>
  </r>
  <r>
    <x v="1"/>
    <s v="INC0577548"/>
    <d v="2025-12-11T00:00:00"/>
    <x v="0"/>
    <n v="14"/>
    <s v="INC0577548 - 11/12/2025 - Shane Kmet"/>
  </r>
  <r>
    <x v="0"/>
    <s v="INC0577084"/>
    <d v="2025-12-10T00:00:00"/>
    <x v="2"/>
    <n v="10"/>
    <s v="INC0577084 - 10/12/2025 - Zoe O'Brien"/>
  </r>
  <r>
    <x v="1"/>
    <s v="INC0577545"/>
    <d v="2025-12-11T00:00:00"/>
    <x v="0"/>
    <n v="14"/>
    <s v="INC0577545 - 11/12/2025 - Shane Kmet"/>
  </r>
  <r>
    <x v="2"/>
    <s v="INC0577544"/>
    <d v="2025-12-11T00:00:00"/>
    <x v="8"/>
    <n v="15"/>
    <s v="INC0577544 - 11/12/2025 - Clair Neate"/>
  </r>
  <r>
    <x v="2"/>
    <s v="INC0577538"/>
    <d v="2025-12-11T00:00:00"/>
    <x v="9"/>
    <n v="14"/>
    <s v="INC0577538 - 11/12/2025 - Pruthvish Patel"/>
  </r>
  <r>
    <x v="0"/>
    <s v="INC0577283"/>
    <d v="2025-12-10T00:00:00"/>
    <x v="0"/>
    <n v="16"/>
    <s v="INC0577283 - 10/12/2025 - Shane Kmet"/>
  </r>
  <r>
    <x v="0"/>
    <s v="INC0577536"/>
    <d v="2025-12-11T00:00:00"/>
    <x v="2"/>
    <n v="14"/>
    <s v="INC0577536 - 11/12/2025 - Zoe O'Brien"/>
  </r>
  <r>
    <x v="0"/>
    <s v="INC0577043"/>
    <d v="2025-12-10T00:00:00"/>
    <x v="1"/>
    <n v="8"/>
    <s v="INC0577043 - 10/12/2025 - Raegan Munro"/>
  </r>
  <r>
    <x v="0"/>
    <s v="INC0577532"/>
    <d v="2025-12-11T00:00:00"/>
    <x v="1"/>
    <n v="14"/>
    <s v="INC0577532 - 11/12/2025 - Raegan Munro"/>
  </r>
  <r>
    <x v="0"/>
    <s v="INC0577147"/>
    <d v="2025-12-10T00:00:00"/>
    <x v="1"/>
    <n v="11"/>
    <s v="INC0577147 - 10/12/2025 - Raegan Munro"/>
  </r>
  <r>
    <x v="2"/>
    <s v="INC0577529"/>
    <d v="2025-12-11T00:00:00"/>
    <x v="2"/>
    <n v="14"/>
    <s v="INC0577529 - 11/12/2025 - Zoe O'Brien"/>
  </r>
  <r>
    <x v="0"/>
    <s v="INC0576489"/>
    <d v="2025-12-08T00:00:00"/>
    <x v="1"/>
    <n v="11"/>
    <s v="INC0576489 - 8/12/2025 - Raegan Munro"/>
  </r>
  <r>
    <x v="2"/>
    <s v="INC0577523"/>
    <d v="2025-12-12T00:00:00"/>
    <x v="1"/>
    <n v="6"/>
    <s v="INC0577523 - 12/12/2025 - Raegan Munro"/>
  </r>
  <r>
    <x v="0"/>
    <s v="INC0577428"/>
    <d v="2025-12-11T00:00:00"/>
    <x v="3"/>
    <n v="10"/>
    <s v="INC0577428 - 11/12/2025 - Gilbert Noble"/>
  </r>
  <r>
    <x v="0"/>
    <s v="INC0577523"/>
    <d v="2025-12-11T00:00:00"/>
    <x v="4"/>
    <n v="14"/>
    <s v="INC0577523 - 11/12/2025 - Fred Shea"/>
  </r>
  <r>
    <x v="0"/>
    <s v="INC0577008"/>
    <d v="2025-12-10T00:00:00"/>
    <x v="1"/>
    <n v="6"/>
    <s v="INC0577008 - 10/12/2025 - Raegan Munro"/>
  </r>
  <r>
    <x v="2"/>
    <s v="INC0577522"/>
    <d v="2025-12-11T00:00:00"/>
    <x v="13"/>
    <n v="15"/>
    <s v="INC0577522 - 11/12/2025 - Zahra Gholami"/>
  </r>
  <r>
    <x v="0"/>
    <s v="INC0576461"/>
    <d v="2025-12-08T00:00:00"/>
    <x v="1"/>
    <n v="10"/>
    <s v="INC0576461 - 8/12/2025 - Raegan Munro"/>
  </r>
  <r>
    <x v="2"/>
    <s v="INC0577522"/>
    <d v="2025-12-11T00:00:00"/>
    <x v="6"/>
    <n v="15"/>
    <s v="INC0577522 - 11/12/2025 - George Knight"/>
  </r>
  <r>
    <x v="2"/>
    <s v="INC0577521"/>
    <d v="2025-12-11T00:00:00"/>
    <x v="0"/>
    <n v="14"/>
    <s v="INC0577521 - 11/12/2025 - Shane Kmet"/>
  </r>
  <r>
    <x v="0"/>
    <s v="INC0577429"/>
    <d v="2025-12-11T00:00:00"/>
    <x v="6"/>
    <n v="10"/>
    <s v="INC0577429 - 11/12/2025 - George Knight"/>
  </r>
  <r>
    <x v="2"/>
    <s v="INC0577520"/>
    <d v="2025-12-11T00:00:00"/>
    <x v="0"/>
    <n v="14"/>
    <s v="INC0577520 - 11/12/2025 - Shane Kmet"/>
  </r>
  <r>
    <x v="0"/>
    <s v="INC0577519"/>
    <d v="2025-12-11T00:00:00"/>
    <x v="2"/>
    <n v="13"/>
    <s v="INC0577519 - 11/12/2025 - Zoe O'Brien"/>
  </r>
  <r>
    <x v="2"/>
    <s v="INC0577518"/>
    <d v="2025-12-11T00:00:00"/>
    <x v="9"/>
    <n v="13"/>
    <s v="INC0577518 - 11/12/2025 - Pruthvish Patel"/>
  </r>
  <r>
    <x v="2"/>
    <s v="INC0577510"/>
    <d v="2025-12-12T00:00:00"/>
    <x v="1"/>
    <n v="7"/>
    <s v="INC0577510 - 12/12/2025 - Raegan Munro"/>
  </r>
  <r>
    <x v="2"/>
    <s v="INC0577510"/>
    <d v="2025-12-11T00:00:00"/>
    <x v="10"/>
    <n v="14"/>
    <s v="INC0577510 - 11/12/2025 - Ruey Lim"/>
  </r>
  <r>
    <x v="2"/>
    <s v="INC0577510"/>
    <d v="2025-12-11T00:00:00"/>
    <x v="9"/>
    <n v="13"/>
    <s v="INC0577510 - 11/12/2025 - Pruthvish Patel"/>
  </r>
  <r>
    <x v="2"/>
    <s v="INC0577509"/>
    <d v="2025-12-12T00:00:00"/>
    <x v="1"/>
    <n v="7"/>
    <s v="INC0577509 - 12/12/2025 - Raegan Munro"/>
  </r>
  <r>
    <x v="0"/>
    <s v="INC0577379"/>
    <d v="2025-12-11T00:00:00"/>
    <x v="2"/>
    <n v="9"/>
    <s v="INC0577379 - 11/12/2025 - Zoe O'Brien"/>
  </r>
  <r>
    <x v="0"/>
    <s v="INC0577509"/>
    <d v="2025-12-11T00:00:00"/>
    <x v="6"/>
    <n v="13"/>
    <s v="INC0577509 - 11/12/2025 - George Knight"/>
  </r>
  <r>
    <x v="0"/>
    <s v="INC0577264"/>
    <d v="2025-12-10T00:00:00"/>
    <x v="6"/>
    <n v="16"/>
    <s v="INC0577264 - 10/12/2025 - George Knight"/>
  </r>
  <r>
    <x v="2"/>
    <s v="INC0577502"/>
    <d v="2025-12-11T00:00:00"/>
    <x v="7"/>
    <n v="13"/>
    <s v="INC0577502 - 11/12/2025 - Andy Phan"/>
  </r>
  <r>
    <x v="2"/>
    <s v="INC0577492"/>
    <d v="2025-12-11T00:00:00"/>
    <x v="1"/>
    <n v="12"/>
    <s v="INC0577492 - 11/12/2025 - Raegan Munro"/>
  </r>
  <r>
    <x v="0"/>
    <s v="INC0577253"/>
    <d v="2025-12-10T00:00:00"/>
    <x v="2"/>
    <n v="15"/>
    <s v="INC0577253 - 10/12/2025 - Zoe O'Brien"/>
  </r>
  <r>
    <x v="2"/>
    <s v="INC0577490"/>
    <d v="2025-12-12T00:00:00"/>
    <x v="3"/>
    <n v="13"/>
    <s v="INC0577490 - 12/12/2025 - Gilbert Noble"/>
  </r>
  <r>
    <x v="2"/>
    <s v="INC0577490"/>
    <d v="2025-12-12T00:00:00"/>
    <x v="13"/>
    <n v="13"/>
    <s v="INC0577490 - 12/12/2025 - Zahra Gholami"/>
  </r>
  <r>
    <x v="2"/>
    <s v="INC0577490"/>
    <d v="2025-12-12T00:00:00"/>
    <x v="1"/>
    <n v="7"/>
    <s v="INC0577490 - 12/12/2025 - Raegan Munro"/>
  </r>
  <r>
    <x v="2"/>
    <s v="INC0577490"/>
    <d v="2025-12-11T00:00:00"/>
    <x v="10"/>
    <n v="12"/>
    <s v="INC0577490 - 11/12/2025 - Ruey Lim"/>
  </r>
  <r>
    <x v="0"/>
    <s v="INC0576634"/>
    <d v="2025-12-08T00:00:00"/>
    <x v="2"/>
    <n v="17"/>
    <s v="INC0576634 - 8/12/2025 - Zoe O'Brien"/>
  </r>
  <r>
    <x v="2"/>
    <s v="INC0577489"/>
    <d v="2025-12-11T00:00:00"/>
    <x v="1"/>
    <n v="12"/>
    <s v="INC0577489 - 11/12/2025 - Raegan Munro"/>
  </r>
  <r>
    <x v="0"/>
    <s v="INC0577486"/>
    <d v="2025-12-11T00:00:00"/>
    <x v="1"/>
    <n v="12"/>
    <s v="INC0577486 - 11/12/2025 - Raegan Munro"/>
  </r>
  <r>
    <x v="2"/>
    <s v="INC0577484"/>
    <d v="2025-12-11T00:00:00"/>
    <x v="1"/>
    <n v="12"/>
    <s v="INC0577484 - 11/12/2025 - Raegan Munro"/>
  </r>
  <r>
    <x v="1"/>
    <s v="INC0577483"/>
    <d v="2025-12-11T00:00:00"/>
    <x v="3"/>
    <n v="13"/>
    <s v="INC0577483 - 11/12/2025 - Gilbert Noble"/>
  </r>
  <r>
    <x v="2"/>
    <s v="INC0577478"/>
    <d v="2025-12-12T00:00:00"/>
    <x v="1"/>
    <n v="13"/>
    <s v="INC0577478 - 12/12/2025 - Raegan Munro"/>
  </r>
  <r>
    <x v="2"/>
    <s v="INC0577475"/>
    <d v="2025-12-12T00:00:00"/>
    <x v="1"/>
    <n v="7"/>
    <s v="INC0577475 - 12/12/2025 - Raegan Munro"/>
  </r>
  <r>
    <x v="0"/>
    <s v="INC0577475"/>
    <d v="2025-12-11T00:00:00"/>
    <x v="7"/>
    <n v="13"/>
    <s v="INC0577475 - 11/12/2025 - Andy Phan"/>
  </r>
  <r>
    <x v="0"/>
    <s v="INC0577473"/>
    <d v="2025-12-11T00:00:00"/>
    <x v="2"/>
    <n v="11"/>
    <s v="INC0577473 - 11/12/2025 - Zoe O'Brien"/>
  </r>
  <r>
    <x v="2"/>
    <s v="INC0577470"/>
    <d v="2025-12-11T00:00:00"/>
    <x v="3"/>
    <n v="14"/>
    <s v="INC0577470 - 11/12/2025 - Gilbert Noble"/>
  </r>
  <r>
    <x v="2"/>
    <s v="INC0577466"/>
    <d v="2025-12-11T00:00:00"/>
    <x v="2"/>
    <n v="15"/>
    <s v="INC0577466 - 11/12/2025 - Zoe O'Brien"/>
  </r>
  <r>
    <x v="2"/>
    <s v="INC0577466"/>
    <d v="2025-12-11T00:00:00"/>
    <x v="13"/>
    <n v="14"/>
    <s v="INC0577466 - 11/12/2025 - Zahra Gholami"/>
  </r>
  <r>
    <x v="0"/>
    <s v="INC0577466"/>
    <d v="2025-12-11T00:00:00"/>
    <x v="3"/>
    <n v="11"/>
    <s v="INC0577466 - 11/12/2025 - Gilbert Noble"/>
  </r>
  <r>
    <x v="1"/>
    <s v="INC0577465"/>
    <d v="2025-12-11T00:00:00"/>
    <x v="0"/>
    <n v="11"/>
    <s v="INC0577465 - 11/12/2025 - Shane Kmet"/>
  </r>
  <r>
    <x v="0"/>
    <s v="INC0576353"/>
    <d v="2025-12-08T00:00:00"/>
    <x v="1"/>
    <n v="11"/>
    <s v="INC0576353 - 8/12/2025 - Raegan Munro"/>
  </r>
  <r>
    <x v="3"/>
    <s v="INC0577458"/>
    <d v="2025-12-11T00:00:00"/>
    <x v="15"/>
    <n v="10"/>
    <s v="INC0577458 - 11/12/2025 - Ryan Bell"/>
  </r>
  <r>
    <x v="2"/>
    <s v="INC0577456"/>
    <d v="2025-12-11T00:00:00"/>
    <x v="1"/>
    <n v="12"/>
    <s v="INC0577456 - 11/12/2025 - Raegan Munro"/>
  </r>
  <r>
    <x v="1"/>
    <s v="INC0577456"/>
    <d v="2025-12-11T00:00:00"/>
    <x v="0"/>
    <n v="11"/>
    <s v="INC0577456 - 11/12/2025 - Shane Kmet"/>
  </r>
  <r>
    <x v="1"/>
    <s v="INC0577455"/>
    <d v="2025-12-11T00:00:00"/>
    <x v="3"/>
    <n v="13"/>
    <s v="INC0577455 - 11/12/2025 - Gilbert Noble"/>
  </r>
  <r>
    <x v="2"/>
    <s v="INC0577452"/>
    <d v="2025-12-11T00:00:00"/>
    <x v="10"/>
    <n v="11"/>
    <s v="INC0577452 - 11/12/2025 - Ruey Lim"/>
  </r>
  <r>
    <x v="0"/>
    <s v="INC0577452"/>
    <d v="2025-12-11T00:00:00"/>
    <x v="2"/>
    <n v="10"/>
    <s v="INC0577452 - 11/12/2025 - Zoe O'Brien"/>
  </r>
  <r>
    <x v="1"/>
    <s v="INC0577450"/>
    <d v="2025-12-12T00:00:00"/>
    <x v="1"/>
    <n v="13"/>
    <s v="INC0577450 - 12/12/2025 - Raegan Munro"/>
  </r>
  <r>
    <x v="2"/>
    <s v="INC0577449"/>
    <d v="2025-12-11T00:00:00"/>
    <x v="2"/>
    <n v="14"/>
    <s v="INC0577449 - 11/12/2025 - Zoe O'Brien"/>
  </r>
  <r>
    <x v="2"/>
    <s v="INC0577449"/>
    <d v="2025-12-11T00:00:00"/>
    <x v="8"/>
    <n v="11"/>
    <s v="INC0577449 - 11/12/2025 - Clair Neate"/>
  </r>
  <r>
    <x v="1"/>
    <s v="INC0577447"/>
    <d v="2025-12-11T00:00:00"/>
    <x v="1"/>
    <n v="10"/>
    <s v="INC0577447 - 11/12/2025 - Raegan Munro"/>
  </r>
  <r>
    <x v="1"/>
    <s v="INC0577446"/>
    <d v="2025-12-11T00:00:00"/>
    <x v="0"/>
    <n v="10"/>
    <s v="INC0577446 - 11/12/2025 - Shane Kmet"/>
  </r>
  <r>
    <x v="0"/>
    <s v="INC0577375"/>
    <d v="2025-12-11T00:00:00"/>
    <x v="1"/>
    <n v="8"/>
    <s v="INC0577375 - 11/12/2025 - Raegan Munro"/>
  </r>
  <r>
    <x v="1"/>
    <s v="INC0577445"/>
    <d v="2025-12-11T00:00:00"/>
    <x v="0"/>
    <n v="10"/>
    <s v="INC0577445 - 11/12/2025 - Shane Kmet"/>
  </r>
  <r>
    <x v="0"/>
    <s v="INC0576911"/>
    <d v="2025-12-09T00:00:00"/>
    <x v="6"/>
    <n v="14"/>
    <s v="INC0576911 - 9/12/2025 - George Knight"/>
  </r>
  <r>
    <x v="2"/>
    <s v="INC0577442"/>
    <d v="2025-12-11T00:00:00"/>
    <x v="1"/>
    <n v="11"/>
    <s v="INC0577442 - 11/12/2025 - Raegan Munro"/>
  </r>
  <r>
    <x v="1"/>
    <s v="INC0577441"/>
    <d v="2025-12-11T00:00:00"/>
    <x v="0"/>
    <n v="10"/>
    <s v="INC0577441 - 11/12/2025 - Shane Kmet"/>
  </r>
  <r>
    <x v="0"/>
    <s v="INC0577425"/>
    <d v="2025-12-11T00:00:00"/>
    <x v="0"/>
    <n v="9"/>
    <s v="INC0577425 - 11/12/2025 - Shane Kmet"/>
  </r>
  <r>
    <x v="2"/>
    <s v="INC0577439"/>
    <d v="2025-12-11T00:00:00"/>
    <x v="2"/>
    <n v="10"/>
    <s v="INC0577439 - 11/12/2025 - Zoe O'Brien"/>
  </r>
  <r>
    <x v="1"/>
    <s v="INC0577439"/>
    <d v="2025-12-11T00:00:00"/>
    <x v="0"/>
    <n v="10"/>
    <s v="INC0577439 - 11/12/2025 - Shane Kmet"/>
  </r>
  <r>
    <x v="0"/>
    <s v="INC0576591"/>
    <d v="2025-12-08T00:00:00"/>
    <x v="7"/>
    <n v="15"/>
    <s v="INC0576591 - 8/12/2025 - Andy Phan"/>
  </r>
  <r>
    <x v="2"/>
    <s v="INC0577436"/>
    <d v="2025-12-12T00:00:00"/>
    <x v="9"/>
    <n v="14"/>
    <s v="INC0577436 - 12/12/2025 - Pruthvish Patel"/>
  </r>
  <r>
    <x v="2"/>
    <s v="INC0577435"/>
    <d v="2025-12-11T00:00:00"/>
    <x v="9"/>
    <n v="10"/>
    <s v="INC0577435 - 11/12/2025 - Pruthvish Patel"/>
  </r>
  <r>
    <x v="0"/>
    <s v="INC0577247"/>
    <d v="2025-12-10T00:00:00"/>
    <x v="4"/>
    <n v="15"/>
    <s v="INC0577247 - 10/12/2025 - Fred Shea"/>
  </r>
  <r>
    <x v="0"/>
    <s v="INC0577098"/>
    <d v="2025-12-10T00:00:00"/>
    <x v="0"/>
    <n v="10"/>
    <s v="INC0577098 - 10/12/2025 - Shane Kmet"/>
  </r>
  <r>
    <x v="1"/>
    <s v="INC0577426"/>
    <d v="2025-12-12T00:00:00"/>
    <x v="3"/>
    <n v="11"/>
    <s v="INC0577426 - 12/12/2025 - Gilbert Noble"/>
  </r>
  <r>
    <x v="0"/>
    <s v="INC0577265"/>
    <d v="2025-12-10T00:00:00"/>
    <x v="0"/>
    <n v="15"/>
    <s v="INC0577265 - 10/12/2025 - Shane Kmet"/>
  </r>
  <r>
    <x v="2"/>
    <s v="INC0577426"/>
    <d v="2025-12-11T00:00:00"/>
    <x v="3"/>
    <n v="10"/>
    <s v="INC0577426 - 11/12/2025 - Gilbert Noble"/>
  </r>
  <r>
    <x v="0"/>
    <s v="INC0577167"/>
    <d v="2025-12-10T00:00:00"/>
    <x v="0"/>
    <n v="12"/>
    <s v="INC0577167 - 10/12/2025 - Shane Kmet"/>
  </r>
  <r>
    <x v="1"/>
    <s v="INC0577424"/>
    <d v="2025-12-11T00:00:00"/>
    <x v="16"/>
    <n v="10"/>
    <s v="INC0577424 - 11/12/2025 - Alex Badcock"/>
  </r>
  <r>
    <x v="0"/>
    <s v="INC0577424"/>
    <d v="2025-12-11T00:00:00"/>
    <x v="4"/>
    <n v="10"/>
    <s v="INC0577424 - 11/12/2025 - Fred Shea"/>
  </r>
  <r>
    <x v="1"/>
    <s v="INC0577423"/>
    <d v="2025-12-11T00:00:00"/>
    <x v="0"/>
    <n v="15"/>
    <s v="INC0577423 - 11/12/2025 - Shane Kmet"/>
  </r>
  <r>
    <x v="1"/>
    <s v="INC0577420"/>
    <d v="2025-12-11T00:00:00"/>
    <x v="6"/>
    <n v="17"/>
    <s v="INC0577420 - 11/12/2025 - George Knight"/>
  </r>
  <r>
    <x v="2"/>
    <s v="INC0577420"/>
    <d v="2025-12-11T00:00:00"/>
    <x v="13"/>
    <n v="17"/>
    <s v="INC0577420 - 11/12/2025 - Zahra Gholami"/>
  </r>
  <r>
    <x v="2"/>
    <s v="INC0577420"/>
    <d v="2025-12-11T00:00:00"/>
    <x v="2"/>
    <n v="16"/>
    <s v="INC0577420 - 11/12/2025 - Zoe O'Brien"/>
  </r>
  <r>
    <x v="0"/>
    <s v="INC0577060"/>
    <d v="2025-12-10T00:00:00"/>
    <x v="1"/>
    <n v="9"/>
    <s v="INC0577060 - 10/12/2025 - Raegan Munro"/>
  </r>
  <r>
    <x v="2"/>
    <s v="INC0577420"/>
    <d v="2025-12-11T00:00:00"/>
    <x v="14"/>
    <n v="10"/>
    <s v="INC0577420 - 11/12/2025 - Liam Bryan"/>
  </r>
  <r>
    <x v="0"/>
    <s v="INC0577138"/>
    <d v="2025-12-10T00:00:00"/>
    <x v="7"/>
    <n v="14"/>
    <s v="INC0577138 - 10/12/2025 - Andy Phan"/>
  </r>
  <r>
    <x v="1"/>
    <s v="INC0577413"/>
    <d v="2025-12-11T00:00:00"/>
    <x v="1"/>
    <n v="11"/>
    <s v="INC0577413 - 11/12/2025 - Raegan Munro"/>
  </r>
  <r>
    <x v="2"/>
    <s v="INC0577412"/>
    <d v="2025-12-11T00:00:00"/>
    <x v="10"/>
    <n v="9"/>
    <s v="INC0577412 - 11/12/2025 - Ruey Lim"/>
  </r>
  <r>
    <x v="0"/>
    <s v="INC0576956"/>
    <d v="2025-12-09T00:00:00"/>
    <x v="12"/>
    <n v="16"/>
    <s v="INC0576956 - 9/12/2025 - Riley Thomas"/>
  </r>
  <r>
    <x v="1"/>
    <s v="INC0577409"/>
    <d v="2025-12-11T00:00:00"/>
    <x v="0"/>
    <n v="14"/>
    <s v="INC0577409 - 11/12/2025 - Shane Kmet"/>
  </r>
  <r>
    <x v="0"/>
    <s v="INC0576412"/>
    <d v="2025-12-08T00:00:00"/>
    <x v="4"/>
    <n v="9"/>
    <s v="INC0576412 - 8/12/2025 - Fred Shea"/>
  </r>
  <r>
    <x v="2"/>
    <s v="INC0577409"/>
    <d v="2025-12-11T00:00:00"/>
    <x v="2"/>
    <n v="11"/>
    <s v="INC0577409 - 11/12/2025 - Zoe O'Brien"/>
  </r>
  <r>
    <x v="0"/>
    <s v="INC0577079"/>
    <d v="2025-12-10T00:00:00"/>
    <x v="13"/>
    <n v="17"/>
    <s v="INC0577079 - 10/12/2025 - Zahra Gholami"/>
  </r>
  <r>
    <x v="1"/>
    <s v="INC0577407"/>
    <d v="2025-12-11T00:00:00"/>
    <x v="0"/>
    <n v="11"/>
    <s v="INC0577407 - 11/12/2025 - Shane Kmet"/>
  </r>
  <r>
    <x v="2"/>
    <s v="INC0577405"/>
    <d v="2025-12-11T00:00:00"/>
    <x v="4"/>
    <n v="15"/>
    <s v="INC0577405 - 11/12/2025 - Fred Shea"/>
  </r>
  <r>
    <x v="0"/>
    <s v="INC0577261"/>
    <d v="2025-12-10T00:00:00"/>
    <x v="2"/>
    <n v="16"/>
    <s v="INC0577261 - 10/12/2025 - Zoe O'Brien"/>
  </r>
  <r>
    <x v="2"/>
    <s v="INC0577405"/>
    <d v="2025-12-11T00:00:00"/>
    <x v="14"/>
    <n v="10"/>
    <s v="INC0577405 - 11/12/2025 - Liam Bryan"/>
  </r>
  <r>
    <x v="0"/>
    <s v="INC0577366"/>
    <d v="2025-12-11T00:00:00"/>
    <x v="1"/>
    <n v="7"/>
    <s v="INC0577366 - 11/12/2025 - Raegan Munro"/>
  </r>
  <r>
    <x v="2"/>
    <s v="INC0577401"/>
    <d v="2025-12-11T00:00:00"/>
    <x v="3"/>
    <n v="10"/>
    <s v="INC0577401 - 11/12/2025 - Gilbert Noble"/>
  </r>
  <r>
    <x v="1"/>
    <s v="INC0577399"/>
    <d v="2025-12-11T00:00:00"/>
    <x v="0"/>
    <n v="10"/>
    <s v="INC0577399 - 11/12/2025 - Shane Kmet"/>
  </r>
  <r>
    <x v="1"/>
    <s v="INC0577396"/>
    <d v="2025-12-11T00:00:00"/>
    <x v="3"/>
    <n v="14"/>
    <s v="INC0577396 - 11/12/2025 - Gilbert Noble"/>
  </r>
  <r>
    <x v="2"/>
    <s v="INC0577392"/>
    <d v="2025-12-11T00:00:00"/>
    <x v="8"/>
    <n v="9"/>
    <s v="INC0577392 - 11/12/2025 - Clair Neate"/>
  </r>
  <r>
    <x v="0"/>
    <s v="INC0576366"/>
    <d v="2025-12-08T00:00:00"/>
    <x v="5"/>
    <n v="8"/>
    <s v="INC0576366 - 8/12/2025 - Cameron Horn"/>
  </r>
  <r>
    <x v="2"/>
    <s v="INC0577385"/>
    <d v="2025-12-11T00:00:00"/>
    <x v="0"/>
    <n v="11"/>
    <s v="INC0577385 - 11/12/2025 - Shane Kmet"/>
  </r>
  <r>
    <x v="2"/>
    <s v="INC0577375"/>
    <d v="2025-12-12T00:00:00"/>
    <x v="1"/>
    <n v="6"/>
    <s v="INC0577375 - 12/12/2025 - Raegan Munro"/>
  </r>
  <r>
    <x v="1"/>
    <s v="INC0577374"/>
    <d v="2025-12-11T00:00:00"/>
    <x v="0"/>
    <n v="10"/>
    <s v="INC0577374 - 11/12/2025 - Shane Kmet"/>
  </r>
  <r>
    <x v="2"/>
    <s v="INC0577369"/>
    <d v="2025-12-12T00:00:00"/>
    <x v="3"/>
    <n v="11"/>
    <s v="INC0577369 - 12/12/2025 - Gilbert Noble"/>
  </r>
  <r>
    <x v="2"/>
    <s v="INC0577369"/>
    <d v="2025-12-11T00:00:00"/>
    <x v="3"/>
    <n v="10"/>
    <s v="INC0577369 - 11/12/2025 - Gilbert Noble"/>
  </r>
  <r>
    <x v="0"/>
    <s v="INC0577036"/>
    <d v="2025-12-10T00:00:00"/>
    <x v="1"/>
    <n v="8"/>
    <s v="INC0577036 - 10/12/2025 - Raegan Munro"/>
  </r>
  <r>
    <x v="2"/>
    <s v="INC0577368"/>
    <d v="2025-12-11T00:00:00"/>
    <x v="5"/>
    <n v="10"/>
    <s v="INC0577368 - 11/12/2025 - Cameron Horn"/>
  </r>
  <r>
    <x v="0"/>
    <s v="INC0576538"/>
    <d v="2025-12-08T00:00:00"/>
    <x v="4"/>
    <n v="13"/>
    <s v="INC0576538 - 8/12/2025 - Fred Shea"/>
  </r>
  <r>
    <x v="0"/>
    <s v="INC0577368"/>
    <d v="2025-12-11T00:00:00"/>
    <x v="4"/>
    <n v="7"/>
    <s v="INC0577368 - 11/12/2025 - Fred Shea"/>
  </r>
  <r>
    <x v="0"/>
    <s v="INC0577051"/>
    <d v="2025-12-10T00:00:00"/>
    <x v="2"/>
    <n v="9"/>
    <s v="INC0577051 - 10/12/2025 - Zoe O'Brien"/>
  </r>
  <r>
    <x v="2"/>
    <s v="INC0577364"/>
    <d v="2025-12-12T00:00:00"/>
    <x v="1"/>
    <n v="11"/>
    <s v="INC0577364 - 12/12/2025 - Raegan Munro"/>
  </r>
  <r>
    <x v="0"/>
    <s v="INC0576513"/>
    <d v="2025-12-08T00:00:00"/>
    <x v="2"/>
    <n v="16"/>
    <s v="INC0576513 - 8/12/2025 - Zoe O'Brien"/>
  </r>
  <r>
    <x v="2"/>
    <s v="INC0577364"/>
    <d v="2025-12-11T00:00:00"/>
    <x v="9"/>
    <n v="10"/>
    <s v="INC0577364 - 11/12/2025 - Pruthvish Patel"/>
  </r>
  <r>
    <x v="2"/>
    <s v="INC0577364"/>
    <d v="2025-12-11T00:00:00"/>
    <x v="14"/>
    <n v="8"/>
    <s v="INC0577364 - 11/12/2025 - Liam Bryan"/>
  </r>
  <r>
    <x v="0"/>
    <s v="INC0576370"/>
    <d v="2025-12-08T00:00:00"/>
    <x v="5"/>
    <n v="8"/>
    <s v="INC0576370 - 8/12/2025 - Cameron Horn"/>
  </r>
  <r>
    <x v="1"/>
    <s v="INC0577363"/>
    <d v="2025-12-12T00:00:00"/>
    <x v="3"/>
    <n v="13"/>
    <s v="INC0577363 - 12/12/2025 - Gilbert Noble"/>
  </r>
  <r>
    <x v="0"/>
    <s v="INC0576871"/>
    <d v="2025-12-09T00:00:00"/>
    <x v="12"/>
    <n v="14"/>
    <s v="INC0576871 - 9/12/2025 - Riley Thomas"/>
  </r>
  <r>
    <x v="2"/>
    <s v="INC0577363"/>
    <d v="2025-12-11T00:00:00"/>
    <x v="7"/>
    <n v="11"/>
    <s v="INC0577363 - 11/12/2025 - Andy Phan"/>
  </r>
  <r>
    <x v="0"/>
    <s v="INC0576695"/>
    <d v="2025-12-09T00:00:00"/>
    <x v="1"/>
    <n v="8"/>
    <s v="INC0576695 - 9/12/2025 - Raegan Munro"/>
  </r>
  <r>
    <x v="1"/>
    <s v="INC0577357"/>
    <d v="2025-12-11T00:00:00"/>
    <x v="0"/>
    <n v="10"/>
    <s v="INC0577357 - 11/12/2025 - Shane Kmet"/>
  </r>
  <r>
    <x v="0"/>
    <s v="INC0577258"/>
    <d v="2025-12-10T00:00:00"/>
    <x v="15"/>
    <n v="16"/>
    <s v="INC0577258 - 10/12/2025 - Ryan Bell"/>
  </r>
  <r>
    <x v="2"/>
    <s v="INC0577356"/>
    <d v="2025-12-11T00:00:00"/>
    <x v="9"/>
    <n v="11"/>
    <s v="INC0577356 - 11/12/2025 - Pruthvish Patel"/>
  </r>
  <r>
    <x v="0"/>
    <s v="INC0577107"/>
    <d v="2025-12-10T00:00:00"/>
    <x v="4"/>
    <n v="10"/>
    <s v="INC0577107 - 10/12/2025 - Fred Shea"/>
  </r>
  <r>
    <x v="2"/>
    <s v="INC0577353"/>
    <d v="2025-12-11T00:00:00"/>
    <x v="14"/>
    <n v="7"/>
    <s v="INC0577353 - 11/12/2025 - Liam Bryan"/>
  </r>
  <r>
    <x v="0"/>
    <s v="INC0576338"/>
    <d v="2025-12-08T00:00:00"/>
    <x v="1"/>
    <n v="8"/>
    <s v="INC0576338 - 8/12/2025 - Raegan Munro"/>
  </r>
  <r>
    <x v="2"/>
    <s v="INC0577348"/>
    <d v="2025-12-11T00:00:00"/>
    <x v="9"/>
    <n v="9"/>
    <s v="INC0577348 - 11/12/2025 - Pruthvish Patel"/>
  </r>
  <r>
    <x v="1"/>
    <s v="INC0577346"/>
    <d v="2025-12-11T00:00:00"/>
    <x v="0"/>
    <n v="10"/>
    <s v="INC0577346 - 11/12/2025 - Shane Kmet"/>
  </r>
  <r>
    <x v="2"/>
    <s v="INC0577340"/>
    <d v="2025-12-12T00:00:00"/>
    <x v="9"/>
    <n v="7"/>
    <s v="INC0577340 - 12/12/2025 - Pruthvish Patel"/>
  </r>
  <r>
    <x v="2"/>
    <s v="INC0577340"/>
    <d v="2025-12-12T00:00:00"/>
    <x v="1"/>
    <n v="6"/>
    <s v="INC0577340 - 12/12/2025 - Raegan Munro"/>
  </r>
  <r>
    <x v="2"/>
    <s v="INC0577340"/>
    <d v="2025-12-11T00:00:00"/>
    <x v="14"/>
    <n v="7"/>
    <s v="INC0577340 - 11/12/2025 - Liam Bryan"/>
  </r>
  <r>
    <x v="0"/>
    <s v="INC0577165"/>
    <d v="2025-12-10T00:00:00"/>
    <x v="4"/>
    <n v="13"/>
    <s v="INC0577165 - 10/12/2025 - Fred Shea"/>
  </r>
  <r>
    <x v="2"/>
    <s v="INC0577336"/>
    <d v="2025-12-11T00:00:00"/>
    <x v="14"/>
    <n v="6"/>
    <s v="INC0577336 - 11/12/2025 - Liam Bryan"/>
  </r>
  <r>
    <x v="2"/>
    <s v="INC0577328"/>
    <d v="2025-12-11T00:00:00"/>
    <x v="3"/>
    <n v="9"/>
    <s v="INC0577328 - 11/12/2025 - Gilbert Noble"/>
  </r>
  <r>
    <x v="1"/>
    <s v="INC0577323"/>
    <d v="2025-12-11T00:00:00"/>
    <x v="0"/>
    <n v="10"/>
    <s v="INC0577323 - 11/12/2025 - Shane Kmet"/>
  </r>
  <r>
    <x v="0"/>
    <s v="INC0577110"/>
    <d v="2025-12-10T00:00:00"/>
    <x v="17"/>
    <n v="11"/>
    <s v="INC0577110 - 10/12/2025 - Matthew Lever"/>
  </r>
  <r>
    <x v="2"/>
    <s v="INC0577315"/>
    <d v="2025-12-12T00:00:00"/>
    <x v="3"/>
    <n v="13"/>
    <s v="INC0577315 - 12/12/2025 - Gilbert Noble"/>
  </r>
  <r>
    <x v="2"/>
    <s v="INC0577315"/>
    <d v="2025-12-11T00:00:00"/>
    <x v="1"/>
    <n v="11"/>
    <s v="INC0577315 - 11/12/2025 - Raegan Munro"/>
  </r>
  <r>
    <x v="2"/>
    <s v="INC0577309"/>
    <d v="2025-12-11T00:00:00"/>
    <x v="6"/>
    <n v="11"/>
    <s v="INC0577309 - 11/12/2025 - George Knight"/>
  </r>
  <r>
    <x v="0"/>
    <s v="INC0577244"/>
    <d v="2025-12-10T00:00:00"/>
    <x v="2"/>
    <n v="15"/>
    <s v="INC0577244 - 10/12/2025 - Zoe O'Brien"/>
  </r>
  <r>
    <x v="2"/>
    <s v="INC0577309"/>
    <d v="2025-12-11T00:00:00"/>
    <x v="1"/>
    <n v="11"/>
    <s v="INC0577309 - 11/12/2025 - Raegan Munro"/>
  </r>
  <r>
    <x v="2"/>
    <s v="INC0577293"/>
    <d v="2025-12-12T00:00:00"/>
    <x v="14"/>
    <n v="12"/>
    <s v="INC0577293 - 12/12/2025 - Liam Bryan"/>
  </r>
  <r>
    <x v="2"/>
    <s v="INC0577293"/>
    <d v="2025-12-11T00:00:00"/>
    <x v="5"/>
    <n v="14"/>
    <s v="INC0577293 - 11/12/2025 - Cameron Horn"/>
  </r>
  <r>
    <x v="2"/>
    <s v="INC0577291"/>
    <d v="2025-12-12T00:00:00"/>
    <x v="3"/>
    <n v="11"/>
    <s v="INC0577291 - 12/12/2025 - Gilbert Noble"/>
  </r>
  <r>
    <x v="2"/>
    <s v="INC0577291"/>
    <d v="2025-12-11T00:00:00"/>
    <x v="3"/>
    <n v="13"/>
    <s v="INC0577291 - 11/12/2025 - Gilbert Noble"/>
  </r>
  <r>
    <x v="0"/>
    <s v="INC0577111"/>
    <d v="2025-12-10T00:00:00"/>
    <x v="0"/>
    <n v="18"/>
    <s v="INC0577111 - 10/12/2025 - Shane Kmet"/>
  </r>
  <r>
    <x v="2"/>
    <s v="INC0577286"/>
    <d v="2025-12-10T00:00:00"/>
    <x v="6"/>
    <n v="17"/>
    <s v="INC0577286 - 10/12/2025 - George Knight"/>
  </r>
  <r>
    <x v="0"/>
    <s v="INC0576874"/>
    <d v="2025-12-09T00:00:00"/>
    <x v="5"/>
    <n v="13"/>
    <s v="INC0576874 - 9/12/2025 - Cameron Horn"/>
  </r>
  <r>
    <x v="3"/>
    <s v="INC0577286"/>
    <d v="2025-12-10T00:00:00"/>
    <x v="0"/>
    <n v="17"/>
    <s v="INC0577286 - 10/12/2025 - Shane Kmet"/>
  </r>
  <r>
    <x v="0"/>
    <s v="INC0576909"/>
    <d v="2025-12-09T00:00:00"/>
    <x v="0"/>
    <n v="14"/>
    <s v="INC0576909 - 9/12/2025 - Shane Kmet"/>
  </r>
  <r>
    <x v="2"/>
    <s v="INC0577285"/>
    <d v="2025-12-12T00:00:00"/>
    <x v="5"/>
    <n v="13"/>
    <s v="INC0577285 - 12/12/2025 - Cameron Horn"/>
  </r>
  <r>
    <x v="0"/>
    <s v="INC0576823"/>
    <d v="2025-12-09T00:00:00"/>
    <x v="0"/>
    <n v="11"/>
    <s v="INC0576823 - 9/12/2025 - Shane Kmet"/>
  </r>
  <r>
    <x v="2"/>
    <s v="INC0577285"/>
    <d v="2025-12-11T00:00:00"/>
    <x v="18"/>
    <n v="10"/>
    <s v="INC0577285 - 11/12/2025 - Martyn Connor"/>
  </r>
  <r>
    <x v="0"/>
    <s v="INC0576875"/>
    <d v="2025-12-09T00:00:00"/>
    <x v="5"/>
    <n v="14"/>
    <s v="INC0576875 - 9/12/2025 - Cameron Horn"/>
  </r>
  <r>
    <x v="0"/>
    <s v="INC0576954"/>
    <d v="2025-12-09T00:00:00"/>
    <x v="0"/>
    <n v="16"/>
    <s v="INC0576954 - 9/12/2025 - Shane Kmet"/>
  </r>
  <r>
    <x v="2"/>
    <s v="INC0577283"/>
    <d v="2025-12-11T00:00:00"/>
    <x v="8"/>
    <n v="9"/>
    <s v="INC0577283 - 11/12/2025 - Clair Neate"/>
  </r>
  <r>
    <x v="0"/>
    <s v="INC0576578"/>
    <d v="2025-12-08T00:00:00"/>
    <x v="0"/>
    <n v="14"/>
    <s v="INC0576578 - 8/12/2025 - Shane Kmet"/>
  </r>
  <r>
    <x v="2"/>
    <s v="INC0577283"/>
    <d v="2025-12-11T00:00:00"/>
    <x v="7"/>
    <n v="8"/>
    <s v="INC0577283 - 11/12/2025 - Andy Phan"/>
  </r>
  <r>
    <x v="0"/>
    <s v="INC0577269"/>
    <d v="2025-12-10T00:00:00"/>
    <x v="0"/>
    <n v="16"/>
    <s v="INC0577269 - 10/12/2025 - Shane Kmet"/>
  </r>
  <r>
    <x v="0"/>
    <s v="INC0576873"/>
    <d v="2025-12-09T00:00:00"/>
    <x v="1"/>
    <n v="13"/>
    <s v="INC0576873 - 9/12/2025 - Raegan Munro"/>
  </r>
  <r>
    <x v="2"/>
    <s v="INC0577281"/>
    <d v="2025-12-11T00:00:00"/>
    <x v="5"/>
    <n v="7"/>
    <s v="INC0577281 - 11/12/2025 - Cameron Horn"/>
  </r>
  <r>
    <x v="1"/>
    <s v="INC0577281"/>
    <d v="2025-12-10T00:00:00"/>
    <x v="0"/>
    <n v="16"/>
    <s v="INC0577281 - 10/12/2025 - Shane Kmet"/>
  </r>
  <r>
    <x v="0"/>
    <s v="INC0577255"/>
    <d v="2025-12-10T00:00:00"/>
    <x v="6"/>
    <n v="15"/>
    <s v="INC0577255 - 10/12/2025 - George Knight"/>
  </r>
  <r>
    <x v="3"/>
    <s v="INC0577277"/>
    <d v="2025-12-10T00:00:00"/>
    <x v="13"/>
    <n v="16"/>
    <s v="INC0577277 - 10/12/2025 - Zahra Gholami"/>
  </r>
  <r>
    <x v="2"/>
    <s v="INC0577275"/>
    <d v="2025-12-11T00:00:00"/>
    <x v="9"/>
    <n v="11"/>
    <s v="INC0577275 - 11/12/2025 - Pruthvish Patel"/>
  </r>
  <r>
    <x v="1"/>
    <s v="INC0577274"/>
    <d v="2025-12-11T00:00:00"/>
    <x v="1"/>
    <n v="9"/>
    <s v="INC0577274 - 11/12/2025 - Raegan Munro"/>
  </r>
  <r>
    <x v="0"/>
    <s v="INC0577047"/>
    <d v="2025-12-10T00:00:00"/>
    <x v="1"/>
    <n v="11"/>
    <s v="INC0577047 - 10/12/2025 - Raegan Munro"/>
  </r>
  <r>
    <x v="1"/>
    <s v="INC0577272"/>
    <d v="2025-12-11T00:00:00"/>
    <x v="1"/>
    <n v="9"/>
    <s v="INC0577272 - 11/12/2025 - Raegan Munro"/>
  </r>
  <r>
    <x v="0"/>
    <s v="INC0577168"/>
    <d v="2025-12-10T00:00:00"/>
    <x v="0"/>
    <n v="12"/>
    <s v="INC0577168 - 10/12/2025 - Shane Kmet"/>
  </r>
  <r>
    <x v="2"/>
    <s v="INC0577264"/>
    <d v="2025-12-10T00:00:00"/>
    <x v="0"/>
    <n v="17"/>
    <s v="INC0577264 - 10/12/2025 - Shane Kmet"/>
  </r>
  <r>
    <x v="0"/>
    <s v="INC0576969"/>
    <d v="2025-12-09T00:00:00"/>
    <x v="0"/>
    <n v="17"/>
    <s v="INC0576969 - 9/12/2025 - Shane Kmet"/>
  </r>
  <r>
    <x v="0"/>
    <s v="INC0577184"/>
    <d v="2025-12-10T00:00:00"/>
    <x v="1"/>
    <n v="13"/>
    <s v="INC0577184 - 10/12/2025 - Raegan Munro"/>
  </r>
  <r>
    <x v="1"/>
    <s v="INC0577263"/>
    <d v="2025-12-10T00:00:00"/>
    <x v="0"/>
    <n v="16"/>
    <s v="INC0577263 - 10/12/2025 - Shane Kmet"/>
  </r>
  <r>
    <x v="0"/>
    <s v="INC0577056"/>
    <d v="2025-12-10T00:00:00"/>
    <x v="7"/>
    <n v="11"/>
    <s v="INC0577056 - 10/12/2025 - Andy Phan"/>
  </r>
  <r>
    <x v="2"/>
    <s v="INC0577262"/>
    <d v="2025-12-11T00:00:00"/>
    <x v="2"/>
    <n v="8"/>
    <s v="INC0577262 - 11/12/2025 - Zoe O'Brien"/>
  </r>
  <r>
    <x v="2"/>
    <s v="INC0577262"/>
    <d v="2025-12-11T00:00:00"/>
    <x v="9"/>
    <n v="8"/>
    <s v="INC0577262 - 11/12/2025 - Pruthvish Patel"/>
  </r>
  <r>
    <x v="0"/>
    <s v="INC0577097"/>
    <d v="2025-12-10T00:00:00"/>
    <x v="2"/>
    <n v="10"/>
    <s v="INC0577097 - 10/12/2025 - Zoe O'Brien"/>
  </r>
  <r>
    <x v="1"/>
    <s v="INC0577262"/>
    <d v="2025-12-10T00:00:00"/>
    <x v="0"/>
    <n v="16"/>
    <s v="INC0577262 - 10/12/2025 - Shane Kmet"/>
  </r>
  <r>
    <x v="0"/>
    <s v="INC0576356"/>
    <d v="2025-12-08T00:00:00"/>
    <x v="4"/>
    <n v="8"/>
    <s v="INC0576356 - 8/12/2025 - Fred Shea"/>
  </r>
  <r>
    <x v="0"/>
    <s v="INC0577093"/>
    <d v="2025-12-10T00:00:00"/>
    <x v="0"/>
    <n v="10"/>
    <s v="INC0577093 - 10/12/2025 - Shane Kmet"/>
  </r>
  <r>
    <x v="1"/>
    <s v="INC0577259"/>
    <d v="2025-12-10T00:00:00"/>
    <x v="0"/>
    <n v="16"/>
    <s v="INC0577259 - 10/12/2025 - Shane Kmet"/>
  </r>
  <r>
    <x v="2"/>
    <s v="INC0577258"/>
    <d v="2025-12-10T00:00:00"/>
    <x v="0"/>
    <n v="16"/>
    <s v="INC0577258 - 10/12/2025 - Shane Kmet"/>
  </r>
  <r>
    <x v="0"/>
    <s v="INC0576926"/>
    <d v="2025-12-09T00:00:00"/>
    <x v="4"/>
    <n v="15"/>
    <s v="INC0576926 - 9/12/2025 - Fred Shea"/>
  </r>
  <r>
    <x v="1"/>
    <s v="INC0577256"/>
    <d v="2025-12-11T00:00:00"/>
    <x v="15"/>
    <n v="10"/>
    <s v="INC0577256 - 11/12/2025 - Ryan Bell"/>
  </r>
  <r>
    <x v="2"/>
    <s v="INC0577253"/>
    <d v="2025-12-12T00:00:00"/>
    <x v="1"/>
    <n v="11"/>
    <s v="INC0577253 - 12/12/2025 - Raegan Munro"/>
  </r>
  <r>
    <x v="0"/>
    <s v="INC0576358"/>
    <d v="2025-12-08T00:00:00"/>
    <x v="5"/>
    <n v="8"/>
    <s v="INC0576358 - 8/12/2025 - Cameron Horn"/>
  </r>
  <r>
    <x v="2"/>
    <s v="INC0577253"/>
    <d v="2025-12-11T00:00:00"/>
    <x v="1"/>
    <n v="8"/>
    <s v="INC0577253 - 11/12/2025 - Raegan Munro"/>
  </r>
  <r>
    <x v="0"/>
    <s v="INC0576470"/>
    <d v="2025-12-08T00:00:00"/>
    <x v="13"/>
    <n v="11"/>
    <s v="INC0576470 - 8/12/2025 - Zahra Gholami"/>
  </r>
  <r>
    <x v="1"/>
    <s v="INC0577248"/>
    <d v="2025-12-12T00:00:00"/>
    <x v="3"/>
    <n v="10"/>
    <s v="INC0577248 - 12/12/2025 - Gilbert Noble"/>
  </r>
  <r>
    <x v="2"/>
    <s v="INC0577248"/>
    <d v="2025-12-12T00:00:00"/>
    <x v="4"/>
    <n v="9"/>
    <s v="INC0577248 - 12/12/2025 - Fred Shea"/>
  </r>
  <r>
    <x v="2"/>
    <s v="INC0577248"/>
    <d v="2025-12-11T00:00:00"/>
    <x v="6"/>
    <n v="17"/>
    <s v="INC0577248 - 11/12/2025 - George Knight"/>
  </r>
  <r>
    <x v="2"/>
    <s v="INC0577248"/>
    <d v="2025-12-11T00:00:00"/>
    <x v="7"/>
    <n v="10"/>
    <s v="INC0577248 - 11/12/2025 - Andy Phan"/>
  </r>
  <r>
    <x v="0"/>
    <s v="INC0576391"/>
    <d v="2025-12-08T00:00:00"/>
    <x v="5"/>
    <n v="9"/>
    <s v="INC0576391 - 8/12/2025 - Cameron Horn"/>
  </r>
  <r>
    <x v="2"/>
    <s v="INC0577247"/>
    <d v="2025-12-11T00:00:00"/>
    <x v="2"/>
    <n v="12"/>
    <s v="INC0577247 - 11/12/2025 - Zoe O'Brien"/>
  </r>
  <r>
    <x v="0"/>
    <s v="INC0577012"/>
    <d v="2025-12-10T00:00:00"/>
    <x v="1"/>
    <n v="7"/>
    <s v="INC0577012 - 10/12/2025 - Raegan Munro"/>
  </r>
  <r>
    <x v="2"/>
    <s v="INC0577247"/>
    <d v="2025-12-11T00:00:00"/>
    <x v="7"/>
    <n v="12"/>
    <s v="INC0577247 - 11/12/2025 - Andy Phan"/>
  </r>
  <r>
    <x v="0"/>
    <s v="INC0576690"/>
    <d v="2025-12-09T00:00:00"/>
    <x v="7"/>
    <n v="10"/>
    <s v="INC0576690 - 9/12/2025 - Andy Phan"/>
  </r>
  <r>
    <x v="2"/>
    <s v="INC0577247"/>
    <d v="2025-12-11T00:00:00"/>
    <x v="4"/>
    <n v="12"/>
    <s v="INC0577247 - 11/12/2025 - Fred Shea"/>
  </r>
  <r>
    <x v="0"/>
    <s v="INC0576967"/>
    <d v="2025-12-09T00:00:00"/>
    <x v="0"/>
    <n v="17"/>
    <s v="INC0576967 - 9/12/2025 - Shane Kmet"/>
  </r>
  <r>
    <x v="2"/>
    <s v="INC0577245"/>
    <d v="2025-12-12T00:00:00"/>
    <x v="3"/>
    <n v="16"/>
    <s v="INC0577245 - 12/12/2025 - Gilbert Noble"/>
  </r>
  <r>
    <x v="0"/>
    <s v="INC0576769"/>
    <d v="2025-12-09T00:00:00"/>
    <x v="4"/>
    <n v="10"/>
    <s v="INC0576769 - 9/12/2025 - Fred Shea"/>
  </r>
  <r>
    <x v="2"/>
    <s v="INC0577245"/>
    <d v="2025-12-11T00:00:00"/>
    <x v="9"/>
    <n v="10"/>
    <s v="INC0577245 - 11/12/2025 - Pruthvish Patel"/>
  </r>
  <r>
    <x v="0"/>
    <s v="INC0576662"/>
    <d v="2025-12-09T00:00:00"/>
    <x v="1"/>
    <n v="7"/>
    <s v="INC0576662 - 9/12/2025 - Raegan Munro"/>
  </r>
  <r>
    <x v="2"/>
    <s v="INC0577240"/>
    <d v="2025-12-12T00:00:00"/>
    <x v="8"/>
    <n v="12"/>
    <s v="INC0577240 - 12/12/2025 - Clair Neate"/>
  </r>
  <r>
    <x v="2"/>
    <s v="INC0577240"/>
    <d v="2025-12-11T00:00:00"/>
    <x v="7"/>
    <n v="16"/>
    <s v="INC0577240 - 11/12/2025 - Andy Phan"/>
  </r>
  <r>
    <x v="2"/>
    <s v="INC0577240"/>
    <d v="2025-12-11T00:00:00"/>
    <x v="8"/>
    <n v="16"/>
    <s v="INC0577240 - 11/12/2025 - Clair Neate"/>
  </r>
  <r>
    <x v="2"/>
    <s v="INC0577215"/>
    <d v="2025-12-10T00:00:00"/>
    <x v="13"/>
    <n v="14"/>
    <s v="INC0577215 - 10/12/2025 - Zahra Gholami"/>
  </r>
  <r>
    <x v="2"/>
    <s v="INC0577211"/>
    <d v="2025-12-10T00:00:00"/>
    <x v="8"/>
    <n v="15"/>
    <s v="INC0577211 - 10/12/2025 - Clair Neate"/>
  </r>
  <r>
    <x v="0"/>
    <s v="INC0576751"/>
    <d v="2025-12-09T00:00:00"/>
    <x v="12"/>
    <n v="10"/>
    <s v="INC0576751 - 9/12/2025 - Riley Thomas"/>
  </r>
  <r>
    <x v="2"/>
    <s v="INC0577204"/>
    <d v="2025-12-12T00:00:00"/>
    <x v="10"/>
    <n v="13"/>
    <s v="INC0577204 - 12/12/2025 - Ruey Lim"/>
  </r>
  <r>
    <x v="2"/>
    <s v="INC0577204"/>
    <d v="2025-12-12T00:00:00"/>
    <x v="1"/>
    <n v="6"/>
    <s v="INC0577204 - 12/12/2025 - Raegan Munro"/>
  </r>
  <r>
    <x v="2"/>
    <s v="INC0577204"/>
    <d v="2025-12-11T00:00:00"/>
    <x v="1"/>
    <n v="8"/>
    <s v="INC0577204 - 11/12/2025 - Raegan Munro"/>
  </r>
  <r>
    <x v="2"/>
    <s v="INC0577200"/>
    <d v="2025-12-11T00:00:00"/>
    <x v="3"/>
    <n v="9"/>
    <s v="INC0577200 - 11/12/2025 - Gilbert Noble"/>
  </r>
  <r>
    <x v="3"/>
    <s v="INC0576961"/>
    <d v="2025-12-09T00:00:00"/>
    <x v="12"/>
    <n v="17"/>
    <s v="INC0576961 - 9/12/2025 - Riley Thomas"/>
  </r>
  <r>
    <x v="2"/>
    <s v="INC0577196"/>
    <d v="2025-12-10T00:00:00"/>
    <x v="13"/>
    <n v="16"/>
    <s v="INC0577196 - 10/12/2025 - Zahra Gholami"/>
  </r>
  <r>
    <x v="1"/>
    <s v="INC0577186"/>
    <d v="2025-12-10T00:00:00"/>
    <x v="0"/>
    <n v="13"/>
    <s v="INC0577186 - 10/12/2025 - Shane Kmet"/>
  </r>
  <r>
    <x v="2"/>
    <s v="INC0577185"/>
    <d v="2025-12-10T00:00:00"/>
    <x v="10"/>
    <n v="13"/>
    <s v="INC0577185 - 10/12/2025 - Ruey Lim"/>
  </r>
  <r>
    <x v="2"/>
    <s v="INC0577183"/>
    <d v="2025-12-12T00:00:00"/>
    <x v="3"/>
    <n v="13"/>
    <s v="INC0577183 - 12/12/2025 - Gilbert Noble"/>
  </r>
  <r>
    <x v="2"/>
    <s v="INC0577183"/>
    <d v="2025-12-11T00:00:00"/>
    <x v="6"/>
    <n v="12"/>
    <s v="INC0577183 - 11/12/2025 - George Knight"/>
  </r>
  <r>
    <x v="2"/>
    <s v="INC0577183"/>
    <d v="2025-12-11T00:00:00"/>
    <x v="18"/>
    <n v="10"/>
    <s v="INC0577183 - 11/12/2025 - Martyn Connor"/>
  </r>
  <r>
    <x v="3"/>
    <s v="INC0576917"/>
    <d v="2025-12-09T00:00:00"/>
    <x v="6"/>
    <n v="14"/>
    <s v="INC0576917 - 9/12/2025 - George Knight"/>
  </r>
  <r>
    <x v="2"/>
    <s v="INC0577181"/>
    <d v="2025-12-10T00:00:00"/>
    <x v="2"/>
    <n v="16"/>
    <s v="INC0577181 - 10/12/2025 - Zoe O'Brien"/>
  </r>
  <r>
    <x v="1"/>
    <s v="INC0577181"/>
    <d v="2025-12-10T00:00:00"/>
    <x v="0"/>
    <n v="13"/>
    <s v="INC0577181 - 10/12/2025 - Shane Kmet"/>
  </r>
  <r>
    <x v="2"/>
    <s v="INC0577178"/>
    <d v="2025-12-10T00:00:00"/>
    <x v="9"/>
    <n v="13"/>
    <s v="INC0577178 - 10/12/2025 - Pruthvish Patel"/>
  </r>
  <r>
    <x v="3"/>
    <s v="INC0576912"/>
    <d v="2025-12-09T00:00:00"/>
    <x v="12"/>
    <n v="14"/>
    <s v="INC0576912 - 9/12/2025 - Riley Thomas"/>
  </r>
  <r>
    <x v="2"/>
    <s v="INC0577176"/>
    <d v="2025-12-10T00:00:00"/>
    <x v="8"/>
    <n v="13"/>
    <s v="INC0577176 - 10/12/2025 - Clair Neate"/>
  </r>
  <r>
    <x v="2"/>
    <s v="INC0577172"/>
    <d v="2025-12-11T00:00:00"/>
    <x v="5"/>
    <n v="7"/>
    <s v="INC0577172 - 11/12/2025 - Cameron Horn"/>
  </r>
  <r>
    <x v="2"/>
    <s v="INC0577172"/>
    <d v="2025-12-10T00:00:00"/>
    <x v="17"/>
    <n v="16"/>
    <s v="INC0577172 - 10/12/2025 - Matthew Lever"/>
  </r>
  <r>
    <x v="2"/>
    <s v="INC0577167"/>
    <d v="2025-12-10T00:00:00"/>
    <x v="14"/>
    <n v="12"/>
    <s v="INC0577167 - 10/12/2025 - Liam Bryan"/>
  </r>
  <r>
    <x v="1"/>
    <s v="INC0577165"/>
    <d v="2025-12-11T00:00:00"/>
    <x v="4"/>
    <n v="10"/>
    <s v="INC0577165 - 11/12/2025 - Fred Shea"/>
  </r>
  <r>
    <x v="2"/>
    <s v="INC0577156"/>
    <d v="2025-12-10T00:00:00"/>
    <x v="0"/>
    <n v="12"/>
    <s v="INC0577156 - 10/12/2025 - Shane Kmet"/>
  </r>
  <r>
    <x v="2"/>
    <s v="INC0577156"/>
    <d v="2025-12-10T00:00:00"/>
    <x v="14"/>
    <n v="12"/>
    <s v="INC0577156 - 10/12/2025 - Liam Bryan"/>
  </r>
  <r>
    <x v="2"/>
    <s v="INC0577153"/>
    <d v="2025-12-10T00:00:00"/>
    <x v="0"/>
    <n v="12"/>
    <s v="INC0577153 - 10/12/2025 - Shane Kmet"/>
  </r>
  <r>
    <x v="2"/>
    <s v="INC0577149"/>
    <d v="2025-12-12T00:00:00"/>
    <x v="3"/>
    <n v="13"/>
    <s v="INC0577149 - 12/12/2025 - Gilbert Noble"/>
  </r>
  <r>
    <x v="2"/>
    <s v="INC0577149"/>
    <d v="2025-12-11T00:00:00"/>
    <x v="7"/>
    <n v="9"/>
    <s v="INC0577149 - 11/12/2025 - Andy Phan"/>
  </r>
  <r>
    <x v="2"/>
    <s v="INC0577149"/>
    <d v="2025-12-11T00:00:00"/>
    <x v="1"/>
    <n v="8"/>
    <s v="INC0577149 - 11/12/2025 - Raegan Munro"/>
  </r>
  <r>
    <x v="2"/>
    <s v="INC0577149"/>
    <d v="2025-12-10T00:00:00"/>
    <x v="10"/>
    <n v="11"/>
    <s v="INC0577149 - 10/12/2025 - Ruey Lim"/>
  </r>
  <r>
    <x v="2"/>
    <s v="INC0577148"/>
    <d v="2025-12-10T00:00:00"/>
    <x v="14"/>
    <n v="11"/>
    <s v="INC0577148 - 10/12/2025 - Liam Bryan"/>
  </r>
  <r>
    <x v="2"/>
    <s v="INC0577147"/>
    <d v="2025-12-12T00:00:00"/>
    <x v="4"/>
    <n v="8"/>
    <s v="INC0577147 - 12/12/2025 - Fred Shea"/>
  </r>
  <r>
    <x v="2"/>
    <s v="INC0577147"/>
    <d v="2025-12-11T00:00:00"/>
    <x v="3"/>
    <n v="14"/>
    <s v="INC0577147 - 11/12/2025 - Gilbert Noble"/>
  </r>
  <r>
    <x v="2"/>
    <s v="INC0577147"/>
    <d v="2025-12-11T00:00:00"/>
    <x v="9"/>
    <n v="9"/>
    <s v="INC0577147 - 11/12/2025 - Pruthvish Patel"/>
  </r>
  <r>
    <x v="1"/>
    <s v="INC0577146"/>
    <d v="2025-12-11T00:00:00"/>
    <x v="1"/>
    <n v="8"/>
    <s v="INC0577146 - 11/12/2025 - Raegan Munro"/>
  </r>
  <r>
    <x v="2"/>
    <s v="INC0577146"/>
    <d v="2025-12-10T00:00:00"/>
    <x v="17"/>
    <n v="13"/>
    <s v="INC0577146 - 10/12/2025 - Matthew Lever"/>
  </r>
  <r>
    <x v="2"/>
    <s v="INC0577140"/>
    <d v="2025-12-10T00:00:00"/>
    <x v="8"/>
    <n v="11"/>
    <s v="INC0577140 - 10/12/2025 - Clair Neate"/>
  </r>
  <r>
    <x v="2"/>
    <s v="INC0577139"/>
    <d v="2025-12-10T00:00:00"/>
    <x v="8"/>
    <n v="12"/>
    <s v="INC0577139 - 10/12/2025 - Clair Neate"/>
  </r>
  <r>
    <x v="2"/>
    <s v="INC0577130"/>
    <d v="2025-12-10T00:00:00"/>
    <x v="10"/>
    <n v="11"/>
    <s v="INC0577130 - 10/12/2025 - Ruey Lim"/>
  </r>
  <r>
    <x v="1"/>
    <s v="INC0577129"/>
    <d v="2025-12-10T00:00:00"/>
    <x v="0"/>
    <n v="11"/>
    <s v="INC0577129 - 10/12/2025 - Shane Kmet"/>
  </r>
  <r>
    <x v="2"/>
    <s v="INC0577113"/>
    <d v="2025-12-10T00:00:00"/>
    <x v="1"/>
    <n v="10"/>
    <s v="INC0577113 - 10/12/2025 - Raegan Munro"/>
  </r>
  <r>
    <x v="2"/>
    <s v="INC0577111"/>
    <d v="2025-12-10T00:00:00"/>
    <x v="14"/>
    <n v="13"/>
    <s v="INC0577111 - 10/12/2025 - Liam Bryan"/>
  </r>
  <r>
    <x v="1"/>
    <s v="INC0577110"/>
    <d v="2025-12-11T00:00:00"/>
    <x v="7"/>
    <n v="9"/>
    <s v="INC0577110 - 11/12/2025 - Andy Phan"/>
  </r>
  <r>
    <x v="2"/>
    <s v="INC0577107"/>
    <d v="2025-12-10T00:00:00"/>
    <x v="6"/>
    <n v="11"/>
    <s v="INC0577107 - 10/12/2025 - George Knight"/>
  </r>
  <r>
    <x v="1"/>
    <s v="INC0577106"/>
    <d v="2025-12-10T00:00:00"/>
    <x v="0"/>
    <n v="11"/>
    <s v="INC0577106 - 10/12/2025 - Shane Kmet"/>
  </r>
  <r>
    <x v="1"/>
    <s v="INC0577102"/>
    <d v="2025-12-10T00:00:00"/>
    <x v="0"/>
    <n v="10"/>
    <s v="INC0577102 - 10/12/2025 - Shane Kmet"/>
  </r>
  <r>
    <x v="1"/>
    <s v="INC0577095"/>
    <d v="2025-12-10T00:00:00"/>
    <x v="0"/>
    <n v="14"/>
    <s v="INC0577095 - 10/12/2025 - Shane Kmet"/>
  </r>
  <r>
    <x v="2"/>
    <s v="INC0577095"/>
    <d v="2025-12-10T00:00:00"/>
    <x v="9"/>
    <n v="14"/>
    <s v="INC0577095 - 10/12/2025 - Pruthvish Patel"/>
  </r>
  <r>
    <x v="1"/>
    <s v="INC0577094"/>
    <d v="2025-12-12T00:00:00"/>
    <x v="3"/>
    <n v="13"/>
    <s v="INC0577094 - 12/12/2025 - Gilbert Noble"/>
  </r>
  <r>
    <x v="2"/>
    <s v="INC0577094"/>
    <d v="2025-12-11T00:00:00"/>
    <x v="3"/>
    <n v="9"/>
    <s v="INC0577094 - 11/12/2025 - Gilbert Noble"/>
  </r>
  <r>
    <x v="2"/>
    <s v="INC0577094"/>
    <d v="2025-12-10T00:00:00"/>
    <x v="13"/>
    <n v="11"/>
    <s v="INC0577094 - 10/12/2025 - Zahra Gholami"/>
  </r>
  <r>
    <x v="3"/>
    <s v="INC0576568"/>
    <d v="2025-12-08T00:00:00"/>
    <x v="12"/>
    <n v="14"/>
    <s v="INC0576568 - 8/12/2025 - Riley Thomas"/>
  </r>
  <r>
    <x v="2"/>
    <s v="INC0577090"/>
    <d v="2025-12-10T00:00:00"/>
    <x v="4"/>
    <n v="10"/>
    <s v="INC0577090 - 10/12/2025 - Fred Shea"/>
  </r>
  <r>
    <x v="2"/>
    <s v="INC0577087"/>
    <d v="2025-12-10T00:00:00"/>
    <x v="0"/>
    <n v="10"/>
    <s v="INC0577087 - 10/12/2025 - Shane Kmet"/>
  </r>
  <r>
    <x v="2"/>
    <s v="INC0577083"/>
    <d v="2025-12-10T00:00:00"/>
    <x v="0"/>
    <n v="10"/>
    <s v="INC0577083 - 10/12/2025 - Shane Kmet"/>
  </r>
  <r>
    <x v="3"/>
    <s v="INC0577082"/>
    <d v="2025-12-10T00:00:00"/>
    <x v="4"/>
    <n v="10"/>
    <s v="INC0577082 - 10/12/2025 - Fred Shea"/>
  </r>
  <r>
    <x v="2"/>
    <s v="INC0577079"/>
    <d v="2025-12-11T00:00:00"/>
    <x v="13"/>
    <n v="14"/>
    <s v="INC0577079 - 11/12/2025 - Zahra Gholami"/>
  </r>
  <r>
    <x v="1"/>
    <s v="INC0577079"/>
    <d v="2025-12-11T00:00:00"/>
    <x v="1"/>
    <n v="9"/>
    <s v="INC0577079 - 11/12/2025 - Raegan Munro"/>
  </r>
  <r>
    <x v="1"/>
    <s v="INC0577078"/>
    <d v="2025-12-10T00:00:00"/>
    <x v="0"/>
    <n v="10"/>
    <s v="INC0577078 - 10/12/2025 - Shane Kmet"/>
  </r>
  <r>
    <x v="2"/>
    <s v="INC0577071"/>
    <d v="2025-12-12T00:00:00"/>
    <x v="3"/>
    <n v="14"/>
    <s v="INC0577071 - 12/12/2025 - Gilbert Noble"/>
  </r>
  <r>
    <x v="2"/>
    <s v="INC0577071"/>
    <d v="2025-12-11T00:00:00"/>
    <x v="1"/>
    <n v="9"/>
    <s v="INC0577071 - 11/12/2025 - Raegan Munro"/>
  </r>
  <r>
    <x v="3"/>
    <s v="INC0576500"/>
    <d v="2025-12-08T00:00:00"/>
    <x v="1"/>
    <n v="11"/>
    <s v="INC0576500 - 8/12/2025 - Raegan Munro"/>
  </r>
  <r>
    <x v="3"/>
    <s v="INC0576467"/>
    <d v="2025-12-08T00:00:00"/>
    <x v="3"/>
    <n v="11"/>
    <s v="INC0576467 - 8/12/2025 - Gilbert Noble"/>
  </r>
  <r>
    <x v="2"/>
    <s v="INC0577070"/>
    <d v="2025-12-10T00:00:00"/>
    <x v="10"/>
    <n v="10"/>
    <s v="INC0577070 - 10/12/2025 - Ruey Lim"/>
  </r>
  <r>
    <x v="2"/>
    <s v="INC0577070"/>
    <d v="2025-12-10T00:00:00"/>
    <x v="6"/>
    <n v="10"/>
    <s v="INC0577070 - 10/12/2025 - George Knight"/>
  </r>
  <r>
    <x v="2"/>
    <s v="INC0577070"/>
    <d v="2025-12-10T00:00:00"/>
    <x v="14"/>
    <n v="10"/>
    <s v="INC0577070 - 10/12/2025 - Liam Bryan"/>
  </r>
  <r>
    <x v="2"/>
    <s v="INC0577068"/>
    <d v="2025-12-12T00:00:00"/>
    <x v="7"/>
    <n v="12"/>
    <s v="INC0577068 - 12/12/2025 - Andy Phan"/>
  </r>
  <r>
    <x v="2"/>
    <s v="INC0577068"/>
    <d v="2025-12-11T00:00:00"/>
    <x v="7"/>
    <n v="15"/>
    <s v="INC0577068 - 11/12/2025 - Andy Phan"/>
  </r>
  <r>
    <x v="2"/>
    <s v="INC0577066"/>
    <d v="2025-12-12T00:00:00"/>
    <x v="1"/>
    <n v="8"/>
    <s v="INC0577066 - 12/12/2025 - Raegan Munro"/>
  </r>
  <r>
    <x v="2"/>
    <s v="INC0577066"/>
    <d v="2025-12-11T00:00:00"/>
    <x v="1"/>
    <n v="8"/>
    <s v="INC0577066 - 11/12/2025 - Raegan Munro"/>
  </r>
  <r>
    <x v="3"/>
    <s v="INC0576411"/>
    <d v="2025-12-08T00:00:00"/>
    <x v="1"/>
    <n v="10"/>
    <s v="INC0576411 - 8/12/2025 - Raegan Munro"/>
  </r>
  <r>
    <x v="2"/>
    <s v="INC0577066"/>
    <d v="2025-12-10T00:00:00"/>
    <x v="4"/>
    <n v="13"/>
    <s v="INC0577066 - 10/12/2025 - Fred Shea"/>
  </r>
  <r>
    <x v="2"/>
    <s v="INC0577066"/>
    <d v="2025-12-10T00:00:00"/>
    <x v="17"/>
    <n v="12"/>
    <s v="INC0577066 - 10/12/2025 - Matthew Lever"/>
  </r>
  <r>
    <x v="1"/>
    <s v="INC0577065"/>
    <d v="2025-12-10T00:00:00"/>
    <x v="0"/>
    <n v="10"/>
    <s v="INC0577065 - 10/12/2025 - Shane Kmet"/>
  </r>
  <r>
    <x v="2"/>
    <s v="INC0577063"/>
    <d v="2025-12-10T00:00:00"/>
    <x v="9"/>
    <n v="14"/>
    <s v="INC0577063 - 10/12/2025 - Pruthvish Patel"/>
  </r>
  <r>
    <x v="3"/>
    <s v="INC0576409"/>
    <d v="2025-12-08T00:00:00"/>
    <x v="1"/>
    <n v="10"/>
    <s v="INC0576409 - 8/12/2025 - Raegan Munro"/>
  </r>
  <r>
    <x v="3"/>
    <s v="INC0577062"/>
    <d v="2025-12-10T00:00:00"/>
    <x v="1"/>
    <n v="9"/>
    <s v="INC0577062 - 10/12/2025 - Raegan Munro"/>
  </r>
  <r>
    <x v="2"/>
    <s v="INC0577059"/>
    <d v="2025-12-10T00:00:00"/>
    <x v="0"/>
    <n v="9"/>
    <s v="INC0577059 - 10/12/2025 - Shane Kmet"/>
  </r>
  <r>
    <x v="2"/>
    <s v="INC0577058"/>
    <d v="2025-12-10T00:00:00"/>
    <x v="9"/>
    <n v="10"/>
    <s v="INC0577058 - 10/12/2025 - Pruthvish Patel"/>
  </r>
  <r>
    <x v="3"/>
    <s v="INC0576350"/>
    <d v="2025-12-08T00:00:00"/>
    <x v="7"/>
    <n v="9"/>
    <s v="INC0576350 - 8/12/2025 - Andy Phan"/>
  </r>
  <r>
    <x v="2"/>
    <s v="INC0577057"/>
    <d v="2025-12-10T00:00:00"/>
    <x v="0"/>
    <n v="9"/>
    <s v="INC0577057 - 10/12/2025 - Shane Kmet"/>
  </r>
  <r>
    <x v="1"/>
    <s v="INC0577053"/>
    <d v="2025-12-10T00:00:00"/>
    <x v="0"/>
    <n v="10"/>
    <s v="INC0577053 - 10/12/2025 - Shane Kmet"/>
  </r>
  <r>
    <x v="2"/>
    <s v="INC0577050"/>
    <d v="2025-12-10T00:00:00"/>
    <x v="10"/>
    <n v="8"/>
    <s v="INC0577050 - 10/12/2025 - Ruey Lim"/>
  </r>
  <r>
    <x v="2"/>
    <s v="INC0577048"/>
    <d v="2025-12-10T00:00:00"/>
    <x v="10"/>
    <n v="9"/>
    <s v="INC0577048 - 10/12/2025 - Ruey Lim"/>
  </r>
  <r>
    <x v="2"/>
    <s v="INC0577048"/>
    <d v="2025-12-10T00:00:00"/>
    <x v="14"/>
    <n v="8"/>
    <s v="INC0577048 - 10/12/2025 - Liam Bryan"/>
  </r>
  <r>
    <x v="1"/>
    <s v="INC0577047"/>
    <d v="2025-12-10T00:00:00"/>
    <x v="2"/>
    <n v="14"/>
    <s v="INC0577047 - 10/12/2025 - Zoe O'Brien"/>
  </r>
  <r>
    <x v="2"/>
    <s v="INC0577045"/>
    <d v="2025-12-11T00:00:00"/>
    <x v="1"/>
    <n v="7"/>
    <s v="INC0577045 - 11/12/2025 - Raegan Munro"/>
  </r>
  <r>
    <x v="2"/>
    <s v="INC0577045"/>
    <d v="2025-12-10T00:00:00"/>
    <x v="2"/>
    <n v="16"/>
    <s v="INC0577045 - 10/12/2025 - Zoe O'Brien"/>
  </r>
  <r>
    <x v="2"/>
    <s v="INC0577045"/>
    <d v="2025-12-10T00:00:00"/>
    <x v="9"/>
    <n v="13"/>
    <s v="INC0577045 - 10/12/2025 - Pruthvish Patel"/>
  </r>
  <r>
    <x v="1"/>
    <s v="INC0577045"/>
    <d v="2025-12-10T00:00:00"/>
    <x v="0"/>
    <n v="9"/>
    <s v="INC0577045 - 10/12/2025 - Shane Kmet"/>
  </r>
  <r>
    <x v="2"/>
    <s v="INC0577044"/>
    <d v="2025-12-10T00:00:00"/>
    <x v="7"/>
    <n v="10"/>
    <s v="INC0577044 - 10/12/2025 - Andy Phan"/>
  </r>
  <r>
    <x v="2"/>
    <s v="INC0577039"/>
    <d v="2025-12-10T00:00:00"/>
    <x v="6"/>
    <n v="11"/>
    <s v="INC0577039 - 10/12/2025 - George Knight"/>
  </r>
  <r>
    <x v="2"/>
    <s v="INC0577039"/>
    <d v="2025-12-10T00:00:00"/>
    <x v="2"/>
    <n v="10"/>
    <s v="INC0577039 - 10/12/2025 - Zoe O'Brien"/>
  </r>
  <r>
    <x v="1"/>
    <s v="INC0577036"/>
    <d v="2025-12-11T00:00:00"/>
    <x v="7"/>
    <n v="12"/>
    <s v="INC0577036 - 11/12/2025 - Andy Phan"/>
  </r>
  <r>
    <x v="2"/>
    <s v="INC0577036"/>
    <d v="2025-12-11T00:00:00"/>
    <x v="1"/>
    <n v="7"/>
    <s v="INC0577036 - 11/12/2025 - Raegan Munro"/>
  </r>
  <r>
    <x v="3"/>
    <s v="INC0577026"/>
    <d v="2025-12-10T00:00:00"/>
    <x v="1"/>
    <n v="8"/>
    <s v="INC0577026 - 10/12/2025 - Raegan Munro"/>
  </r>
  <r>
    <x v="1"/>
    <s v="INC0577024"/>
    <d v="2025-12-10T00:00:00"/>
    <x v="2"/>
    <n v="8"/>
    <s v="INC0577024 - 10/12/2025 - Zoe O'Brien"/>
  </r>
  <r>
    <x v="3"/>
    <s v="INC0577022"/>
    <d v="2025-12-10T00:00:00"/>
    <x v="4"/>
    <n v="7"/>
    <s v="INC0577022 - 10/12/2025 - Fred Shea"/>
  </r>
  <r>
    <x v="2"/>
    <s v="INC0577021"/>
    <d v="2025-12-11T00:00:00"/>
    <x v="5"/>
    <n v="7"/>
    <s v="INC0577021 - 11/12/2025 - Cameron Horn"/>
  </r>
  <r>
    <x v="2"/>
    <s v="INC0577021"/>
    <d v="2025-12-10T00:00:00"/>
    <x v="0"/>
    <n v="15"/>
    <s v="INC0577021 - 10/12/2025 - Shane Kmet"/>
  </r>
  <r>
    <x v="2"/>
    <s v="INC0577021"/>
    <d v="2025-12-10T00:00:00"/>
    <x v="4"/>
    <n v="8"/>
    <s v="INC0577021 - 10/12/2025 - Fred Shea"/>
  </r>
  <r>
    <x v="1"/>
    <s v="INC0577020"/>
    <d v="2025-12-10T00:00:00"/>
    <x v="0"/>
    <n v="9"/>
    <s v="INC0577020 - 10/12/2025 - Shane Kmet"/>
  </r>
  <r>
    <x v="2"/>
    <s v="INC0577017"/>
    <d v="2025-12-10T00:00:00"/>
    <x v="14"/>
    <n v="7"/>
    <s v="INC0577017 - 10/12/2025 - Liam Bryan"/>
  </r>
  <r>
    <x v="2"/>
    <s v="INC0577015"/>
    <d v="2025-12-10T00:00:00"/>
    <x v="9"/>
    <n v="10"/>
    <s v="INC0577015 - 10/12/2025 - Pruthvish Patel"/>
  </r>
  <r>
    <x v="1"/>
    <s v="INC0577014"/>
    <d v="2025-12-12T00:00:00"/>
    <x v="3"/>
    <n v="11"/>
    <s v="INC0577014 - 12/12/2025 - Gilbert Noble"/>
  </r>
  <r>
    <x v="2"/>
    <s v="INC0577014"/>
    <d v="2025-12-11T00:00:00"/>
    <x v="3"/>
    <n v="14"/>
    <s v="INC0577014 - 11/12/2025 - Gilbert Noble"/>
  </r>
  <r>
    <x v="2"/>
    <s v="INC0577012"/>
    <d v="2025-12-10T00:00:00"/>
    <x v="0"/>
    <n v="10"/>
    <s v="INC0577012 - 10/12/2025 - Shane Kmet"/>
  </r>
  <r>
    <x v="1"/>
    <s v="INC0577011"/>
    <d v="2025-12-10T00:00:00"/>
    <x v="0"/>
    <n v="10"/>
    <s v="INC0577011 - 10/12/2025 - Shane Kmet"/>
  </r>
  <r>
    <x v="2"/>
    <s v="INC0577000"/>
    <d v="2025-12-10T00:00:00"/>
    <x v="14"/>
    <n v="6"/>
    <s v="INC0577000 - 10/12/2025 - Liam Bryan"/>
  </r>
  <r>
    <x v="2"/>
    <s v="INC0576987"/>
    <d v="2025-12-10T00:00:00"/>
    <x v="1"/>
    <n v="6"/>
    <s v="INC0576987 - 10/12/2025 - Raegan Munro"/>
  </r>
  <r>
    <x v="2"/>
    <s v="INC0576986"/>
    <d v="2025-12-10T00:00:00"/>
    <x v="14"/>
    <n v="12"/>
    <s v="INC0576986 - 10/12/2025 - Liam Bryan"/>
  </r>
  <r>
    <x v="2"/>
    <s v="INC0576982"/>
    <d v="2025-12-10T00:00:00"/>
    <x v="1"/>
    <n v="6"/>
    <s v="INC0576982 - 10/12/2025 - Raegan Munro"/>
  </r>
  <r>
    <x v="2"/>
    <s v="INC0576981"/>
    <d v="2025-12-10T00:00:00"/>
    <x v="1"/>
    <n v="6"/>
    <s v="INC0576981 - 10/12/2025 - Raegan Munro"/>
  </r>
  <r>
    <x v="2"/>
    <s v="INC0576980"/>
    <d v="2025-12-10T00:00:00"/>
    <x v="1"/>
    <n v="6"/>
    <s v="INC0576980 - 10/12/2025 - Raegan Munro"/>
  </r>
  <r>
    <x v="2"/>
    <s v="INC0576979"/>
    <d v="2025-12-10T00:00:00"/>
    <x v="1"/>
    <n v="6"/>
    <s v="INC0576979 - 10/12/2025 - Raegan Munro"/>
  </r>
  <r>
    <x v="2"/>
    <s v="INC0576977"/>
    <d v="2025-12-10T00:00:00"/>
    <x v="14"/>
    <n v="11"/>
    <s v="INC0576977 - 10/12/2025 - Liam Bryan"/>
  </r>
  <r>
    <x v="2"/>
    <s v="INC0576974"/>
    <d v="2025-12-11T00:00:00"/>
    <x v="0"/>
    <n v="10"/>
    <s v="INC0576974 - 11/12/2025 - Shane Kmet"/>
  </r>
  <r>
    <x v="2"/>
    <s v="INC0576967"/>
    <d v="2025-12-10T00:00:00"/>
    <x v="10"/>
    <n v="7"/>
    <s v="INC0576967 - 10/12/2025 - Ruey Lim"/>
  </r>
  <r>
    <x v="1"/>
    <s v="INC0576959"/>
    <d v="2025-12-09T00:00:00"/>
    <x v="0"/>
    <n v="17"/>
    <s v="INC0576959 - 9/12/2025 - Shane Kmet"/>
  </r>
  <r>
    <x v="2"/>
    <s v="INC0576955"/>
    <d v="2025-12-12T00:00:00"/>
    <x v="3"/>
    <n v="11"/>
    <s v="INC0576955 - 12/12/2025 - Gilbert Noble"/>
  </r>
  <r>
    <x v="2"/>
    <s v="INC0576955"/>
    <d v="2025-12-11T00:00:00"/>
    <x v="3"/>
    <n v="9"/>
    <s v="INC0576955 - 11/12/2025 - Gilbert Noble"/>
  </r>
  <r>
    <x v="2"/>
    <s v="INC0576954"/>
    <d v="2025-12-10T00:00:00"/>
    <x v="14"/>
    <n v="12"/>
    <s v="INC0576954 - 10/12/2025 - Liam Bryan"/>
  </r>
  <r>
    <x v="2"/>
    <s v="INC0576937"/>
    <d v="2025-12-10T00:00:00"/>
    <x v="0"/>
    <n v="10"/>
    <s v="INC0576937 - 10/12/2025 - Shane Kmet"/>
  </r>
  <r>
    <x v="1"/>
    <s v="INC0576937"/>
    <d v="2025-12-09T00:00:00"/>
    <x v="0"/>
    <n v="15"/>
    <s v="INC0576937 - 9/12/2025 - Shane Kmet"/>
  </r>
  <r>
    <x v="2"/>
    <s v="INC0576935"/>
    <d v="2025-12-09T00:00:00"/>
    <x v="8"/>
    <n v="15"/>
    <s v="INC0576935 - 9/12/2025 - Clair Neate"/>
  </r>
  <r>
    <x v="1"/>
    <s v="INC0576929"/>
    <d v="2025-12-09T00:00:00"/>
    <x v="0"/>
    <n v="15"/>
    <s v="INC0576929 - 9/12/2025 - Shane Kmet"/>
  </r>
  <r>
    <x v="2"/>
    <s v="INC0576927"/>
    <d v="2025-12-11T00:00:00"/>
    <x v="9"/>
    <n v="8"/>
    <s v="INC0576927 - 11/12/2025 - Pruthvish Patel"/>
  </r>
  <r>
    <x v="2"/>
    <s v="INC0576927"/>
    <d v="2025-12-11T00:00:00"/>
    <x v="5"/>
    <n v="7"/>
    <s v="INC0576927 - 11/12/2025 - Cameron Horn"/>
  </r>
  <r>
    <x v="2"/>
    <s v="INC0576927"/>
    <d v="2025-12-11T00:00:00"/>
    <x v="1"/>
    <n v="7"/>
    <s v="INC0576927 - 11/12/2025 - Raegan Munro"/>
  </r>
  <r>
    <x v="2"/>
    <s v="INC0576927"/>
    <d v="2025-12-09T00:00:00"/>
    <x v="3"/>
    <n v="16"/>
    <s v="INC0576927 - 9/12/2025 - Gilbert Noble"/>
  </r>
  <r>
    <x v="2"/>
    <s v="INC0576926"/>
    <d v="2025-12-09T00:00:00"/>
    <x v="3"/>
    <n v="15"/>
    <s v="INC0576926 - 9/12/2025 - Gilbert Noble"/>
  </r>
  <r>
    <x v="1"/>
    <s v="INC0576925"/>
    <d v="2025-12-12T00:00:00"/>
    <x v="3"/>
    <n v="11"/>
    <s v="INC0576925 - 12/12/2025 - Gilbert Noble"/>
  </r>
  <r>
    <x v="2"/>
    <s v="INC0576925"/>
    <d v="2025-12-11T00:00:00"/>
    <x v="3"/>
    <n v="8"/>
    <s v="INC0576925 - 11/12/2025 - Gilbert Noble"/>
  </r>
  <r>
    <x v="2"/>
    <s v="INC0576925"/>
    <d v="2025-12-09T00:00:00"/>
    <x v="3"/>
    <n v="16"/>
    <s v="INC0576925 - 9/12/2025 - Gilbert Noble"/>
  </r>
  <r>
    <x v="1"/>
    <s v="INC0576923"/>
    <d v="2025-12-09T00:00:00"/>
    <x v="0"/>
    <n v="15"/>
    <s v="INC0576923 - 9/12/2025 - Shane Kmet"/>
  </r>
  <r>
    <x v="1"/>
    <s v="INC0576921"/>
    <d v="2025-12-09T00:00:00"/>
    <x v="3"/>
    <n v="16"/>
    <s v="INC0576921 - 9/12/2025 - Gilbert Noble"/>
  </r>
  <r>
    <x v="1"/>
    <s v="INC0576920"/>
    <d v="2025-12-09T00:00:00"/>
    <x v="0"/>
    <n v="15"/>
    <s v="INC0576920 - 9/12/2025 - Shane Kmet"/>
  </r>
  <r>
    <x v="2"/>
    <s v="INC0576917"/>
    <d v="2025-12-09T00:00:00"/>
    <x v="9"/>
    <n v="14"/>
    <s v="INC0576917 - 9/12/2025 - Pruthvish Patel"/>
  </r>
  <r>
    <x v="2"/>
    <s v="INC0576911"/>
    <d v="2025-12-12T00:00:00"/>
    <x v="1"/>
    <n v="6"/>
    <s v="INC0576911 - 12/12/2025 - Raegan Munro"/>
  </r>
  <r>
    <x v="2"/>
    <s v="INC0576911"/>
    <d v="2025-12-11T00:00:00"/>
    <x v="1"/>
    <n v="6"/>
    <s v="INC0576911 - 11/12/2025 - Raegan Munro"/>
  </r>
  <r>
    <x v="2"/>
    <s v="INC0576908"/>
    <d v="2025-12-09T00:00:00"/>
    <x v="10"/>
    <n v="14"/>
    <s v="INC0576908 - 9/12/2025 - Ruey Lim"/>
  </r>
  <r>
    <x v="2"/>
    <s v="INC0576904"/>
    <d v="2025-12-09T00:00:00"/>
    <x v="3"/>
    <n v="16"/>
    <s v="INC0576904 - 9/12/2025 - Gilbert Noble"/>
  </r>
  <r>
    <x v="2"/>
    <s v="INC0576902"/>
    <d v="2025-12-12T00:00:00"/>
    <x v="3"/>
    <n v="11"/>
    <s v="INC0576902 - 12/12/2025 - Gilbert Noble"/>
  </r>
  <r>
    <x v="2"/>
    <s v="INC0576902"/>
    <d v="2025-12-11T00:00:00"/>
    <x v="3"/>
    <n v="14"/>
    <s v="INC0576902 - 11/12/2025 - Gilbert Noble"/>
  </r>
  <r>
    <x v="2"/>
    <s v="INC0576902"/>
    <d v="2025-12-09T00:00:00"/>
    <x v="3"/>
    <n v="16"/>
    <s v="INC0576902 - 9/12/2025 - Gilbert Noble"/>
  </r>
  <r>
    <x v="2"/>
    <s v="INC0576901"/>
    <d v="2025-12-11T00:00:00"/>
    <x v="14"/>
    <n v="7"/>
    <s v="INC0576901 - 11/12/2025 - Liam Bryan"/>
  </r>
  <r>
    <x v="2"/>
    <s v="INC0576901"/>
    <d v="2025-12-09T00:00:00"/>
    <x v="0"/>
    <n v="15"/>
    <s v="INC0576901 - 9/12/2025 - Shane Kmet"/>
  </r>
  <r>
    <x v="2"/>
    <s v="INC0576892"/>
    <d v="2025-12-09T00:00:00"/>
    <x v="3"/>
    <n v="14"/>
    <s v="INC0576892 - 9/12/2025 - Gilbert Noble"/>
  </r>
  <r>
    <x v="2"/>
    <s v="INC0576890"/>
    <d v="2025-12-09T00:00:00"/>
    <x v="8"/>
    <n v="15"/>
    <s v="INC0576890 - 9/12/2025 - Clair Neate"/>
  </r>
  <r>
    <x v="2"/>
    <s v="INC0576882"/>
    <d v="2025-12-10T00:00:00"/>
    <x v="15"/>
    <n v="9"/>
    <s v="INC0576882 - 10/12/2025 - Ryan Bell"/>
  </r>
  <r>
    <x v="2"/>
    <s v="INC0576881"/>
    <d v="2025-12-12T00:00:00"/>
    <x v="1"/>
    <n v="13"/>
    <s v="INC0576881 - 12/12/2025 - Raegan Munro"/>
  </r>
  <r>
    <x v="2"/>
    <s v="INC0576881"/>
    <d v="2025-12-11T00:00:00"/>
    <x v="18"/>
    <n v="10"/>
    <s v="INC0576881 - 11/12/2025 - Martyn Connor"/>
  </r>
  <r>
    <x v="2"/>
    <s v="INC0576881"/>
    <d v="2025-12-10T00:00:00"/>
    <x v="0"/>
    <n v="15"/>
    <s v="INC0576881 - 10/12/2025 - Shane Kmet"/>
  </r>
  <r>
    <x v="2"/>
    <s v="INC0576881"/>
    <d v="2025-12-09T00:00:00"/>
    <x v="14"/>
    <n v="14"/>
    <s v="INC0576881 - 9/12/2025 - Liam Bryan"/>
  </r>
  <r>
    <x v="1"/>
    <s v="INC0576873"/>
    <d v="2025-12-10T00:00:00"/>
    <x v="6"/>
    <n v="16"/>
    <s v="INC0576873 - 10/12/2025 - George Knight"/>
  </r>
  <r>
    <x v="1"/>
    <s v="INC0576872"/>
    <d v="2025-12-09T00:00:00"/>
    <x v="3"/>
    <n v="14"/>
    <s v="INC0576872 - 9/12/2025 - Gilbert Noble"/>
  </r>
  <r>
    <x v="2"/>
    <s v="INC0576871"/>
    <d v="2025-12-11T00:00:00"/>
    <x v="4"/>
    <n v="11"/>
    <s v="INC0576871 - 11/12/2025 - Fred Shea"/>
  </r>
  <r>
    <x v="2"/>
    <s v="INC0576871"/>
    <d v="2025-12-09T00:00:00"/>
    <x v="0"/>
    <n v="15"/>
    <s v="INC0576871 - 9/12/2025 - Shane Kmet"/>
  </r>
  <r>
    <x v="2"/>
    <s v="INC0576871"/>
    <d v="2025-12-09T00:00:00"/>
    <x v="10"/>
    <n v="13"/>
    <s v="INC0576871 - 9/12/2025 - Ruey Lim"/>
  </r>
  <r>
    <x v="2"/>
    <s v="INC0576846"/>
    <d v="2025-12-12T00:00:00"/>
    <x v="3"/>
    <n v="13"/>
    <s v="INC0576846 - 12/12/2025 - Gilbert Noble"/>
  </r>
  <r>
    <x v="2"/>
    <s v="INC0576846"/>
    <d v="2025-12-11T00:00:00"/>
    <x v="3"/>
    <n v="14"/>
    <s v="INC0576846 - 11/12/2025 - Gilbert Noble"/>
  </r>
  <r>
    <x v="2"/>
    <s v="INC0576846"/>
    <d v="2025-12-09T00:00:00"/>
    <x v="3"/>
    <n v="16"/>
    <s v="INC0576846 - 9/12/2025 - Gilbert Noble"/>
  </r>
  <r>
    <x v="2"/>
    <s v="INC0576836"/>
    <d v="2025-12-09T00:00:00"/>
    <x v="2"/>
    <n v="13"/>
    <s v="INC0576836 - 9/12/2025 - Zoe O'Brien"/>
  </r>
  <r>
    <x v="2"/>
    <s v="INC0576836"/>
    <d v="2025-12-09T00:00:00"/>
    <x v="7"/>
    <n v="12"/>
    <s v="INC0576836 - 9/12/2025 - Andy Phan"/>
  </r>
  <r>
    <x v="1"/>
    <s v="INC0576830"/>
    <d v="2025-12-09T00:00:00"/>
    <x v="3"/>
    <n v="15"/>
    <s v="INC0576830 - 9/12/2025 - Gilbert Noble"/>
  </r>
  <r>
    <x v="2"/>
    <s v="INC0576830"/>
    <d v="2025-12-09T00:00:00"/>
    <x v="4"/>
    <n v="14"/>
    <s v="INC0576830 - 9/12/2025 - Fred Shea"/>
  </r>
  <r>
    <x v="2"/>
    <s v="INC0576830"/>
    <d v="2025-12-09T00:00:00"/>
    <x v="8"/>
    <n v="13"/>
    <s v="INC0576830 - 9/12/2025 - Clair Neate"/>
  </r>
  <r>
    <x v="2"/>
    <s v="INC0576828"/>
    <d v="2025-12-09T00:00:00"/>
    <x v="12"/>
    <n v="13"/>
    <s v="INC0576828 - 9/12/2025 - Riley Thomas"/>
  </r>
  <r>
    <x v="2"/>
    <s v="INC0576824"/>
    <d v="2025-12-09T00:00:00"/>
    <x v="10"/>
    <n v="13"/>
    <s v="INC0576824 - 9/12/2025 - Ruey Lim"/>
  </r>
  <r>
    <x v="2"/>
    <s v="INC0576823"/>
    <d v="2025-12-10T00:00:00"/>
    <x v="14"/>
    <n v="6"/>
    <s v="INC0576823 - 10/12/2025 - Liam Bryan"/>
  </r>
  <r>
    <x v="2"/>
    <s v="INC0576823"/>
    <d v="2025-12-09T00:00:00"/>
    <x v="5"/>
    <n v="13"/>
    <s v="INC0576823 - 9/12/2025 - Cameron Horn"/>
  </r>
  <r>
    <x v="2"/>
    <s v="INC0576823"/>
    <d v="2025-12-09T00:00:00"/>
    <x v="14"/>
    <n v="13"/>
    <s v="INC0576823 - 9/12/2025 - Liam Bryan"/>
  </r>
  <r>
    <x v="2"/>
    <s v="INC0576816"/>
    <d v="2025-12-09T00:00:00"/>
    <x v="4"/>
    <n v="13"/>
    <s v="INC0576816 - 9/12/2025 - Fred Shea"/>
  </r>
  <r>
    <x v="2"/>
    <s v="INC0576816"/>
    <d v="2025-12-09T00:00:00"/>
    <x v="10"/>
    <n v="11"/>
    <s v="INC0576816 - 9/12/2025 - Ruey Lim"/>
  </r>
  <r>
    <x v="2"/>
    <s v="INC0576815"/>
    <d v="2025-12-09T00:00:00"/>
    <x v="1"/>
    <n v="12"/>
    <s v="INC0576815 - 9/12/2025 - Raegan Munro"/>
  </r>
  <r>
    <x v="1"/>
    <s v="INC0576814"/>
    <d v="2025-12-09T00:00:00"/>
    <x v="3"/>
    <n v="15"/>
    <s v="INC0576814 - 9/12/2025 - Gilbert Noble"/>
  </r>
  <r>
    <x v="2"/>
    <s v="INC0576814"/>
    <d v="2025-12-09T00:00:00"/>
    <x v="6"/>
    <n v="15"/>
    <s v="INC0576814 - 9/12/2025 - George Knight"/>
  </r>
  <r>
    <x v="2"/>
    <s v="INC0576812"/>
    <d v="2025-12-09T00:00:00"/>
    <x v="12"/>
    <n v="12"/>
    <s v="INC0576812 - 9/12/2025 - Riley Thomas"/>
  </r>
  <r>
    <x v="1"/>
    <s v="INC0576810"/>
    <d v="2025-12-09T00:00:00"/>
    <x v="0"/>
    <n v="14"/>
    <s v="INC0576810 - 9/12/2025 - Shane Kmet"/>
  </r>
  <r>
    <x v="2"/>
    <s v="INC0576805"/>
    <d v="2025-12-09T00:00:00"/>
    <x v="3"/>
    <n v="16"/>
    <s v="INC0576805 - 9/12/2025 - Gilbert Noble"/>
  </r>
  <r>
    <x v="2"/>
    <s v="INC0576805"/>
    <d v="2025-12-09T00:00:00"/>
    <x v="0"/>
    <n v="16"/>
    <s v="INC0576805 - 9/12/2025 - Shane Kmet"/>
  </r>
  <r>
    <x v="2"/>
    <s v="INC0576797"/>
    <d v="2025-12-09T00:00:00"/>
    <x v="1"/>
    <n v="11"/>
    <s v="INC0576797 - 9/12/2025 - Raegan Munro"/>
  </r>
  <r>
    <x v="2"/>
    <s v="INC0576774"/>
    <d v="2025-12-09T00:00:00"/>
    <x v="1"/>
    <n v="11"/>
    <s v="INC0576774 - 9/12/2025 - Raegan Munro"/>
  </r>
  <r>
    <x v="2"/>
    <s v="INC0576773"/>
    <d v="2025-12-09T00:00:00"/>
    <x v="1"/>
    <n v="11"/>
    <s v="INC0576773 - 9/12/2025 - Raegan Munro"/>
  </r>
  <r>
    <x v="2"/>
    <s v="INC0576769"/>
    <d v="2025-12-09T00:00:00"/>
    <x v="2"/>
    <n v="10"/>
    <s v="INC0576769 - 9/12/2025 - Zoe O'Brien"/>
  </r>
  <r>
    <x v="2"/>
    <s v="INC0576755"/>
    <d v="2025-12-09T00:00:00"/>
    <x v="7"/>
    <n v="14"/>
    <s v="INC0576755 - 9/12/2025 - Andy Phan"/>
  </r>
  <r>
    <x v="2"/>
    <s v="INC0576754"/>
    <d v="2025-12-09T00:00:00"/>
    <x v="9"/>
    <n v="10"/>
    <s v="INC0576754 - 9/12/2025 - Pruthvish Patel"/>
  </r>
  <r>
    <x v="2"/>
    <s v="INC0576750"/>
    <d v="2025-12-11T00:00:00"/>
    <x v="10"/>
    <n v="11"/>
    <s v="INC0576750 - 11/12/2025 - Ruey Lim"/>
  </r>
  <r>
    <x v="2"/>
    <s v="INC0576750"/>
    <d v="2025-12-11T00:00:00"/>
    <x v="1"/>
    <n v="8"/>
    <s v="INC0576750 - 11/12/2025 - Raegan Munro"/>
  </r>
  <r>
    <x v="2"/>
    <s v="INC0576750"/>
    <d v="2025-12-10T00:00:00"/>
    <x v="1"/>
    <n v="6"/>
    <s v="INC0576750 - 10/12/2025 - Raegan Munro"/>
  </r>
  <r>
    <x v="2"/>
    <s v="INC0576750"/>
    <d v="2025-12-09T00:00:00"/>
    <x v="14"/>
    <n v="10"/>
    <s v="INC0576750 - 9/12/2025 - Liam Bryan"/>
  </r>
  <r>
    <x v="2"/>
    <s v="INC0576743"/>
    <d v="2025-12-09T00:00:00"/>
    <x v="12"/>
    <n v="11"/>
    <s v="INC0576743 - 9/12/2025 - Riley Thomas"/>
  </r>
  <r>
    <x v="2"/>
    <s v="INC0576743"/>
    <d v="2025-12-09T00:00:00"/>
    <x v="10"/>
    <n v="10"/>
    <s v="INC0576743 - 9/12/2025 - Ruey Lim"/>
  </r>
  <r>
    <x v="2"/>
    <s v="INC0576740"/>
    <d v="2025-12-09T00:00:00"/>
    <x v="9"/>
    <n v="9"/>
    <s v="INC0576740 - 9/12/2025 - Pruthvish Patel"/>
  </r>
  <r>
    <x v="2"/>
    <s v="INC0576738"/>
    <d v="2025-12-09T00:00:00"/>
    <x v="10"/>
    <n v="10"/>
    <s v="INC0576738 - 9/12/2025 - Ruey Lim"/>
  </r>
  <r>
    <x v="2"/>
    <s v="INC0576731"/>
    <d v="2025-12-09T00:00:00"/>
    <x v="0"/>
    <n v="12"/>
    <s v="INC0576731 - 9/12/2025 - Shane Kmet"/>
  </r>
  <r>
    <x v="2"/>
    <s v="INC0576724"/>
    <d v="2025-12-10T00:00:00"/>
    <x v="2"/>
    <n v="16"/>
    <s v="INC0576724 - 10/12/2025 - Zoe O'Brien"/>
  </r>
  <r>
    <x v="2"/>
    <s v="INC0576718"/>
    <d v="2025-12-09T00:00:00"/>
    <x v="8"/>
    <n v="9"/>
    <s v="INC0576718 - 9/12/2025 - Clair Neate"/>
  </r>
  <r>
    <x v="2"/>
    <s v="INC0576712"/>
    <d v="2025-12-09T00:00:00"/>
    <x v="10"/>
    <n v="9"/>
    <s v="INC0576712 - 9/12/2025 - Ruey Lim"/>
  </r>
  <r>
    <x v="2"/>
    <s v="INC0576705"/>
    <d v="2025-12-09T00:00:00"/>
    <x v="0"/>
    <n v="13"/>
    <s v="INC0576705 - 9/12/2025 - Shane Kmet"/>
  </r>
  <r>
    <x v="1"/>
    <s v="INC0576703"/>
    <d v="2025-12-12T00:00:00"/>
    <x v="4"/>
    <n v="13"/>
    <s v="INC0576703 - 12/12/2025 - Fred Shea"/>
  </r>
  <r>
    <x v="2"/>
    <s v="INC0576703"/>
    <d v="2025-12-11T00:00:00"/>
    <x v="1"/>
    <n v="7"/>
    <s v="INC0576703 - 11/12/2025 - Raegan Munro"/>
  </r>
  <r>
    <x v="2"/>
    <s v="INC0576703"/>
    <d v="2025-12-10T00:00:00"/>
    <x v="1"/>
    <n v="6"/>
    <s v="INC0576703 - 10/12/2025 - Raegan Munro"/>
  </r>
  <r>
    <x v="2"/>
    <s v="INC0576702"/>
    <d v="2025-12-12T00:00:00"/>
    <x v="3"/>
    <n v="14"/>
    <s v="INC0576702 - 12/12/2025 - Gilbert Noble"/>
  </r>
  <r>
    <x v="2"/>
    <s v="INC0576702"/>
    <d v="2025-12-11T00:00:00"/>
    <x v="5"/>
    <n v="7"/>
    <s v="INC0576702 - 11/12/2025 - Cameron Horn"/>
  </r>
  <r>
    <x v="2"/>
    <s v="INC0576702"/>
    <d v="2025-12-09T00:00:00"/>
    <x v="7"/>
    <n v="14"/>
    <s v="INC0576702 - 9/12/2025 - Andy Phan"/>
  </r>
  <r>
    <x v="1"/>
    <s v="INC0576694"/>
    <d v="2025-12-10T00:00:00"/>
    <x v="0"/>
    <n v="15"/>
    <s v="INC0576694 - 10/12/2025 - Shane Kmet"/>
  </r>
  <r>
    <x v="2"/>
    <s v="INC0576694"/>
    <d v="2025-12-09T00:00:00"/>
    <x v="0"/>
    <n v="13"/>
    <s v="INC0576694 - 9/12/2025 - Shane Kmet"/>
  </r>
  <r>
    <x v="2"/>
    <s v="INC0576692"/>
    <d v="2025-12-12T00:00:00"/>
    <x v="1"/>
    <n v="6"/>
    <s v="INC0576692 - 12/12/2025 - Raegan Munro"/>
  </r>
  <r>
    <x v="2"/>
    <s v="INC0576692"/>
    <d v="2025-12-11T00:00:00"/>
    <x v="1"/>
    <n v="6"/>
    <s v="INC0576692 - 11/12/2025 - Raegan Munro"/>
  </r>
  <r>
    <x v="2"/>
    <s v="INC0576692"/>
    <d v="2025-12-09T00:00:00"/>
    <x v="7"/>
    <n v="14"/>
    <s v="INC0576692 - 9/12/2025 - Andy Phan"/>
  </r>
  <r>
    <x v="2"/>
    <s v="INC0576692"/>
    <d v="2025-12-09T00:00:00"/>
    <x v="1"/>
    <n v="12"/>
    <s v="INC0576692 - 9/12/2025 - Raegan Munro"/>
  </r>
  <r>
    <x v="2"/>
    <s v="INC0576687"/>
    <d v="2025-12-09T00:00:00"/>
    <x v="1"/>
    <n v="11"/>
    <s v="INC0576687 - 9/12/2025 - Raegan Munro"/>
  </r>
  <r>
    <x v="1"/>
    <s v="INC0576686"/>
    <d v="2025-12-09T00:00:00"/>
    <x v="1"/>
    <n v="11"/>
    <s v="INC0576686 - 9/12/2025 - Raegan Munro"/>
  </r>
  <r>
    <x v="2"/>
    <s v="INC0576683"/>
    <d v="2025-12-09T00:00:00"/>
    <x v="7"/>
    <n v="12"/>
    <s v="INC0576683 - 9/12/2025 - Andy Phan"/>
  </r>
  <r>
    <x v="2"/>
    <s v="INC0576677"/>
    <d v="2025-12-12T00:00:00"/>
    <x v="0"/>
    <n v="12"/>
    <s v="INC0576677 - 12/12/2025 - Shane Kmet"/>
  </r>
  <r>
    <x v="2"/>
    <s v="INC0576677"/>
    <d v="2025-12-09T00:00:00"/>
    <x v="10"/>
    <n v="7"/>
    <s v="INC0576677 - 9/12/2025 - Ruey Lim"/>
  </r>
  <r>
    <x v="1"/>
    <s v="INC0576665"/>
    <d v="2025-12-12T00:00:00"/>
    <x v="3"/>
    <n v="14"/>
    <s v="INC0576665 - 12/12/2025 - Gilbert Noble"/>
  </r>
  <r>
    <x v="2"/>
    <s v="INC0576665"/>
    <d v="2025-12-11T00:00:00"/>
    <x v="1"/>
    <n v="8"/>
    <s v="INC0576665 - 11/12/2025 - Raegan Munro"/>
  </r>
  <r>
    <x v="2"/>
    <s v="INC0576665"/>
    <d v="2025-12-10T00:00:00"/>
    <x v="0"/>
    <n v="15"/>
    <s v="INC0576665 - 10/12/2025 - Shane Kmet"/>
  </r>
  <r>
    <x v="2"/>
    <s v="INC0576665"/>
    <d v="2025-12-09T00:00:00"/>
    <x v="9"/>
    <n v="14"/>
    <s v="INC0576665 - 9/12/2025 - Pruthvish Patel"/>
  </r>
  <r>
    <x v="1"/>
    <s v="INC0576664"/>
    <d v="2025-12-09T00:00:00"/>
    <x v="5"/>
    <n v="7"/>
    <s v="INC0576664 - 9/12/2025 - Cameron Horn"/>
  </r>
  <r>
    <x v="1"/>
    <s v="INC0576662"/>
    <d v="2025-12-10T00:00:00"/>
    <x v="1"/>
    <n v="6"/>
    <s v="INC0576662 - 10/12/2025 - Raegan Munro"/>
  </r>
  <r>
    <x v="2"/>
    <s v="INC0576661"/>
    <d v="2025-12-09T00:00:00"/>
    <x v="3"/>
    <n v="8"/>
    <s v="INC0576661 - 9/12/2025 - Gilbert Noble"/>
  </r>
  <r>
    <x v="2"/>
    <s v="INC0576659"/>
    <d v="2025-12-12T00:00:00"/>
    <x v="9"/>
    <n v="13"/>
    <s v="INC0576659 - 12/12/2025 - Pruthvish Patel"/>
  </r>
  <r>
    <x v="2"/>
    <s v="INC0576659"/>
    <d v="2025-12-11T00:00:00"/>
    <x v="18"/>
    <n v="10"/>
    <s v="INC0576659 - 11/12/2025 - Martyn Connor"/>
  </r>
  <r>
    <x v="2"/>
    <s v="INC0576659"/>
    <d v="2025-12-10T00:00:00"/>
    <x v="0"/>
    <n v="15"/>
    <s v="INC0576659 - 10/12/2025 - Shane Kmet"/>
  </r>
  <r>
    <x v="2"/>
    <s v="INC0576659"/>
    <d v="2025-12-09T00:00:00"/>
    <x v="9"/>
    <n v="14"/>
    <s v="INC0576659 - 9/12/2025 - Pruthvish Patel"/>
  </r>
  <r>
    <x v="1"/>
    <s v="INC0576657"/>
    <d v="2025-12-09T00:00:00"/>
    <x v="12"/>
    <n v="10"/>
    <s v="INC0576657 - 9/12/2025 - Riley Thomas"/>
  </r>
  <r>
    <x v="2"/>
    <s v="INC0576654"/>
    <d v="2025-12-09T00:00:00"/>
    <x v="3"/>
    <n v="8"/>
    <s v="INC0576654 - 9/12/2025 - Gilbert Noble"/>
  </r>
  <r>
    <x v="1"/>
    <s v="INC0576653"/>
    <d v="2025-12-09T00:00:00"/>
    <x v="7"/>
    <n v="9"/>
    <s v="INC0576653 - 9/12/2025 - Andy Phan"/>
  </r>
  <r>
    <x v="2"/>
    <s v="INC0576650"/>
    <d v="2025-12-12T00:00:00"/>
    <x v="4"/>
    <n v="11"/>
    <s v="INC0576650 - 12/12/2025 - Fred Shea"/>
  </r>
  <r>
    <x v="2"/>
    <s v="INC0576650"/>
    <d v="2025-12-11T00:00:00"/>
    <x v="1"/>
    <n v="6"/>
    <s v="INC0576650 - 11/12/2025 - Raegan Munro"/>
  </r>
  <r>
    <x v="2"/>
    <s v="INC0576650"/>
    <d v="2025-12-10T00:00:00"/>
    <x v="6"/>
    <n v="13"/>
    <s v="INC0576650 - 10/12/2025 - George Knight"/>
  </r>
  <r>
    <x v="2"/>
    <s v="INC0576650"/>
    <d v="2025-12-09T00:00:00"/>
    <x v="9"/>
    <n v="9"/>
    <s v="INC0576650 - 9/12/2025 - Pruthvish Patel"/>
  </r>
  <r>
    <x v="2"/>
    <s v="INC0576641"/>
    <d v="2025-12-09T00:00:00"/>
    <x v="7"/>
    <n v="9"/>
    <s v="INC0576641 - 9/12/2025 - Andy Phan"/>
  </r>
  <r>
    <x v="1"/>
    <s v="INC0576637"/>
    <d v="2025-12-10T00:00:00"/>
    <x v="0"/>
    <n v="14"/>
    <s v="INC0576637 - 10/12/2025 - Shane Kmet"/>
  </r>
  <r>
    <x v="2"/>
    <s v="INC0576637"/>
    <d v="2025-12-09T00:00:00"/>
    <x v="7"/>
    <n v="14"/>
    <s v="INC0576637 - 9/12/2025 - Andy Phan"/>
  </r>
  <r>
    <x v="2"/>
    <s v="INC0576634"/>
    <d v="2025-12-12T00:00:00"/>
    <x v="4"/>
    <n v="10"/>
    <s v="INC0576634 - 12/12/2025 - Fred Shea"/>
  </r>
  <r>
    <x v="2"/>
    <s v="INC0576634"/>
    <d v="2025-12-11T00:00:00"/>
    <x v="1"/>
    <n v="6"/>
    <s v="INC0576634 - 11/12/2025 - Raegan Munro"/>
  </r>
  <r>
    <x v="2"/>
    <s v="INC0576634"/>
    <d v="2025-12-09T00:00:00"/>
    <x v="3"/>
    <n v="16"/>
    <s v="INC0576634 - 9/12/2025 - Gilbert Noble"/>
  </r>
  <r>
    <x v="1"/>
    <s v="INC0576001"/>
    <d v="2025-12-09T00:00:00"/>
    <x v="12"/>
    <n v="16"/>
    <s v="INC0576001 - 9/12/2025 - Riley Thomas"/>
  </r>
  <r>
    <x v="1"/>
    <s v="INC0576624"/>
    <d v="2025-12-08T00:00:00"/>
    <x v="0"/>
    <n v="16"/>
    <s v="INC0576624 - 8/12/2025 - Shane Kmet"/>
  </r>
  <r>
    <x v="2"/>
    <s v="INC0576622"/>
    <d v="2025-12-08T00:00:00"/>
    <x v="0"/>
    <n v="17"/>
    <s v="INC0576622 - 8/12/2025 - Shane Kmet"/>
  </r>
  <r>
    <x v="2"/>
    <s v="INC0576620"/>
    <d v="2025-12-09T00:00:00"/>
    <x v="3"/>
    <n v="9"/>
    <s v="INC0576620 - 9/12/2025 - Gilbert Noble"/>
  </r>
  <r>
    <x v="2"/>
    <s v="INC0576620"/>
    <d v="2025-12-09T00:00:00"/>
    <x v="6"/>
    <n v="9"/>
    <s v="INC0576620 - 9/12/2025 - George Knight"/>
  </r>
  <r>
    <x v="2"/>
    <s v="INC0576615"/>
    <d v="2025-12-12T00:00:00"/>
    <x v="3"/>
    <n v="11"/>
    <s v="INC0576615 - 12/12/2025 - Gilbert Noble"/>
  </r>
  <r>
    <x v="2"/>
    <s v="INC0576615"/>
    <d v="2025-12-11T00:00:00"/>
    <x v="3"/>
    <n v="14"/>
    <s v="INC0576615 - 11/12/2025 - Gilbert Noble"/>
  </r>
  <r>
    <x v="2"/>
    <s v="INC0576615"/>
    <d v="2025-12-09T00:00:00"/>
    <x v="3"/>
    <n v="15"/>
    <s v="INC0576615 - 9/12/2025 - Gilbert Noble"/>
  </r>
  <r>
    <x v="2"/>
    <s v="INC0576615"/>
    <d v="2025-12-09T00:00:00"/>
    <x v="6"/>
    <n v="15"/>
    <s v="INC0576615 - 9/12/2025 - George Knight"/>
  </r>
  <r>
    <x v="2"/>
    <s v="INC0576615"/>
    <d v="2025-12-09T00:00:00"/>
    <x v="0"/>
    <n v="11"/>
    <s v="INC0576615 - 9/12/2025 - Shane Kmet"/>
  </r>
  <r>
    <x v="2"/>
    <s v="INC0576615"/>
    <d v="2025-12-08T00:00:00"/>
    <x v="0"/>
    <n v="17"/>
    <s v="INC0576615 - 8/12/2025 - Shane Kmet"/>
  </r>
  <r>
    <x v="2"/>
    <s v="INC0576615"/>
    <d v="2025-12-08T00:00:00"/>
    <x v="13"/>
    <n v="16"/>
    <s v="INC0576615 - 8/12/2025 - Zahra Gholami"/>
  </r>
  <r>
    <x v="1"/>
    <s v="INC0576607"/>
    <d v="2025-12-08T00:00:00"/>
    <x v="0"/>
    <n v="16"/>
    <s v="INC0576607 - 8/12/2025 - Shane Kmet"/>
  </r>
  <r>
    <x v="2"/>
    <s v="INC0576599"/>
    <d v="2025-12-08T00:00:00"/>
    <x v="13"/>
    <n v="16"/>
    <s v="INC0576599 - 8/12/2025 - Zahra Gholami"/>
  </r>
  <r>
    <x v="2"/>
    <s v="INC0576597"/>
    <d v="2025-12-10T00:00:00"/>
    <x v="9"/>
    <n v="10"/>
    <s v="INC0576597 - 10/12/2025 - Pruthvish Patel"/>
  </r>
  <r>
    <x v="1"/>
    <s v="INC0576597"/>
    <d v="2025-12-08T00:00:00"/>
    <x v="0"/>
    <n v="15"/>
    <s v="INC0576597 - 8/12/2025 - Shane Kmet"/>
  </r>
  <r>
    <x v="2"/>
    <s v="INC0576592"/>
    <d v="2025-12-08T00:00:00"/>
    <x v="12"/>
    <n v="16"/>
    <s v="INC0576592 - 8/12/2025 - Riley Thomas"/>
  </r>
  <r>
    <x v="2"/>
    <s v="INC0576592"/>
    <d v="2025-12-08T00:00:00"/>
    <x v="0"/>
    <n v="16"/>
    <s v="INC0576592 - 8/12/2025 - Shane Kmet"/>
  </r>
  <r>
    <x v="1"/>
    <s v="INC0575811"/>
    <d v="2025-12-09T00:00:00"/>
    <x v="3"/>
    <n v="10"/>
    <s v="INC0575811 - 9/12/2025 - Gilbert Noble"/>
  </r>
  <r>
    <x v="2"/>
    <s v="INC0576590"/>
    <d v="2025-12-11T00:00:00"/>
    <x v="7"/>
    <n v="8"/>
    <s v="INC0576590 - 11/12/2025 - Andy Phan"/>
  </r>
  <r>
    <x v="2"/>
    <s v="INC0576590"/>
    <d v="2025-12-10T00:00:00"/>
    <x v="7"/>
    <n v="8"/>
    <s v="INC0576590 - 10/12/2025 - Andy Phan"/>
  </r>
  <r>
    <x v="2"/>
    <s v="INC0576590"/>
    <d v="2025-12-09T00:00:00"/>
    <x v="7"/>
    <n v="8"/>
    <s v="INC0576590 - 9/12/2025 - Andy Phan"/>
  </r>
  <r>
    <x v="2"/>
    <s v="INC0576589"/>
    <d v="2025-12-08T00:00:00"/>
    <x v="7"/>
    <n v="15"/>
    <s v="INC0576589 - 8/12/2025 - Andy Phan"/>
  </r>
  <r>
    <x v="1"/>
    <s v="INC0576586"/>
    <d v="2025-12-11T00:00:00"/>
    <x v="3"/>
    <n v="14"/>
    <s v="INC0576586 - 11/12/2025 - Gilbert Noble"/>
  </r>
  <r>
    <x v="2"/>
    <s v="INC0576586"/>
    <d v="2025-12-09T00:00:00"/>
    <x v="3"/>
    <n v="11"/>
    <s v="INC0576586 - 9/12/2025 - Gilbert Noble"/>
  </r>
  <r>
    <x v="1"/>
    <s v="INC0575408"/>
    <d v="2025-12-09T00:00:00"/>
    <x v="3"/>
    <n v="9"/>
    <s v="INC0575408 - 9/12/2025 - Gilbert Noble"/>
  </r>
  <r>
    <x v="2"/>
    <s v="INC0576586"/>
    <d v="2025-12-08T00:00:00"/>
    <x v="3"/>
    <n v="15"/>
    <s v="INC0576586 - 8/12/2025 - Gilbert Noble"/>
  </r>
  <r>
    <x v="2"/>
    <s v="INC0576585"/>
    <d v="2025-12-09T00:00:00"/>
    <x v="5"/>
    <n v="14"/>
    <s v="INC0576585 - 9/12/2025 - Cameron Horn"/>
  </r>
  <r>
    <x v="1"/>
    <s v="INC0575405"/>
    <d v="2025-12-08T00:00:00"/>
    <x v="3"/>
    <n v="16"/>
    <s v="INC0575405 - 8/12/2025 - Gilbert Noble"/>
  </r>
  <r>
    <x v="1"/>
    <s v="INC0576584"/>
    <d v="2025-12-08T00:00:00"/>
    <x v="0"/>
    <n v="14"/>
    <s v="INC0576584 - 8/12/2025 - Shane Kmet"/>
  </r>
  <r>
    <x v="2"/>
    <s v="INC0576580"/>
    <d v="2025-12-08T00:00:00"/>
    <x v="12"/>
    <n v="16"/>
    <s v="INC0576580 - 8/12/2025 - Riley Thomas"/>
  </r>
  <r>
    <x v="1"/>
    <s v="INC0574927"/>
    <d v="2025-12-08T00:00:00"/>
    <x v="3"/>
    <n v="16"/>
    <s v="INC0574927 - 8/12/2025 - Gilbert Noble"/>
  </r>
  <r>
    <x v="2"/>
    <s v="INC0576578"/>
    <d v="2025-12-10T00:00:00"/>
    <x v="1"/>
    <n v="14"/>
    <s v="INC0576578 - 10/12/2025 - Raegan Munro"/>
  </r>
  <r>
    <x v="1"/>
    <s v="INC0575921"/>
    <d v="2025-12-08T00:00:00"/>
    <x v="3"/>
    <n v="16"/>
    <s v="INC0575921 - 8/12/2025 - Gilbert Noble"/>
  </r>
  <r>
    <x v="2"/>
    <s v="INC0576578"/>
    <d v="2025-12-10T00:00:00"/>
    <x v="0"/>
    <n v="12"/>
    <s v="INC0576578 - 10/12/2025 - Shane Kmet"/>
  </r>
  <r>
    <x v="1"/>
    <s v="INC0576575"/>
    <d v="2025-12-08T00:00:00"/>
    <x v="0"/>
    <n v="14"/>
    <s v="INC0576575 - 8/12/2025 - Shane Kmet"/>
  </r>
  <r>
    <x v="1"/>
    <s v="INC0576566"/>
    <d v="2025-12-08T00:00:00"/>
    <x v="2"/>
    <n v="14"/>
    <s v="INC0576566 - 8/12/2025 - Zoe O'Brien"/>
  </r>
  <r>
    <x v="1"/>
    <s v="INC0576556"/>
    <d v="2025-12-08T00:00:00"/>
    <x v="0"/>
    <n v="14"/>
    <s v="INC0576556 - 8/12/2025 - Shane Kmet"/>
  </r>
  <r>
    <x v="2"/>
    <s v="INC0576561"/>
    <d v="2025-12-08T00:00:00"/>
    <x v="7"/>
    <n v="14"/>
    <s v="INC0576561 - 8/12/2025 - Andy Phan"/>
  </r>
  <r>
    <x v="2"/>
    <s v="INC0576560"/>
    <d v="2025-12-08T00:00:00"/>
    <x v="0"/>
    <n v="15"/>
    <s v="INC0576560 - 8/12/2025 - Shane Kmet"/>
  </r>
  <r>
    <x v="2"/>
    <s v="INC0576556"/>
    <d v="2025-12-08T00:00:00"/>
    <x v="9"/>
    <n v="14"/>
    <s v="INC0576556 - 8/12/2025 - Pruthvish Patel"/>
  </r>
  <r>
    <x v="1"/>
    <s v="INC0576530"/>
    <d v="2025-12-08T00:00:00"/>
    <x v="2"/>
    <n v="13"/>
    <s v="INC0576530 - 8/12/2025 - Zoe O'Brien"/>
  </r>
  <r>
    <x v="2"/>
    <s v="INC0576552"/>
    <d v="2025-12-08T00:00:00"/>
    <x v="7"/>
    <n v="14"/>
    <s v="INC0576552 - 8/12/2025 - Andy Phan"/>
  </r>
  <r>
    <x v="1"/>
    <s v="INC0576389"/>
    <d v="2025-12-08T00:00:00"/>
    <x v="1"/>
    <n v="12"/>
    <s v="INC0576389 - 8/12/2025 - Raegan Munro"/>
  </r>
  <r>
    <x v="2"/>
    <s v="INC0576547"/>
    <d v="2025-12-12T00:00:00"/>
    <x v="9"/>
    <n v="13"/>
    <s v="INC0576547 - 12/12/2025 - Pruthvish Patel"/>
  </r>
  <r>
    <x v="1"/>
    <s v="INC0576493"/>
    <d v="2025-12-08T00:00:00"/>
    <x v="0"/>
    <n v="11"/>
    <s v="INC0576493 - 8/12/2025 - Shane Kmet"/>
  </r>
  <r>
    <x v="2"/>
    <s v="INC0576547"/>
    <d v="2025-12-11T00:00:00"/>
    <x v="1"/>
    <n v="7"/>
    <s v="INC0576547 - 11/12/2025 - Raegan Munro"/>
  </r>
  <r>
    <x v="1"/>
    <s v="INC0576491"/>
    <d v="2025-12-08T00:00:00"/>
    <x v="0"/>
    <n v="11"/>
    <s v="INC0576491 - 8/12/2025 - Shane Kmet"/>
  </r>
  <r>
    <x v="2"/>
    <s v="INC0576547"/>
    <d v="2025-12-10T00:00:00"/>
    <x v="1"/>
    <n v="6"/>
    <s v="INC0576547 - 10/12/2025 - Raegan Munro"/>
  </r>
  <r>
    <x v="1"/>
    <s v="INC0576452"/>
    <d v="2025-12-08T00:00:00"/>
    <x v="1"/>
    <n v="11"/>
    <s v="INC0576452 - 8/12/2025 - Raegan Munro"/>
  </r>
  <r>
    <x v="2"/>
    <s v="INC0576547"/>
    <d v="2025-12-09T00:00:00"/>
    <x v="1"/>
    <n v="6"/>
    <s v="INC0576547 - 9/12/2025 - Raegan Munro"/>
  </r>
  <r>
    <x v="1"/>
    <s v="INC0576315"/>
    <d v="2025-12-08T00:00:00"/>
    <x v="12"/>
    <n v="10"/>
    <s v="INC0576315 - 8/12/2025 - Riley Thomas"/>
  </r>
  <r>
    <x v="1"/>
    <s v="INC0576427"/>
    <d v="2025-12-08T00:00:00"/>
    <x v="0"/>
    <n v="10"/>
    <s v="INC0576427 - 8/12/2025 - Shane Kmet"/>
  </r>
  <r>
    <x v="2"/>
    <s v="INC0576544"/>
    <d v="2025-12-09T00:00:00"/>
    <x v="9"/>
    <n v="8"/>
    <s v="INC0576544 - 9/12/2025 - Pruthvish Patel"/>
  </r>
  <r>
    <x v="2"/>
    <s v="INC0576543"/>
    <d v="2025-12-12T00:00:00"/>
    <x v="3"/>
    <n v="10"/>
    <s v="INC0576543 - 12/12/2025 - Gilbert Noble"/>
  </r>
  <r>
    <x v="1"/>
    <s v="INC0576415"/>
    <d v="2025-12-08T00:00:00"/>
    <x v="3"/>
    <n v="10"/>
    <s v="INC0576415 - 8/12/2025 - Gilbert Noble"/>
  </r>
  <r>
    <x v="2"/>
    <s v="INC0576543"/>
    <d v="2025-12-11T00:00:00"/>
    <x v="3"/>
    <n v="14"/>
    <s v="INC0576543 - 11/12/2025 - Gilbert Noble"/>
  </r>
  <r>
    <x v="2"/>
    <s v="INC0576543"/>
    <d v="2025-12-09T00:00:00"/>
    <x v="3"/>
    <n v="10"/>
    <s v="INC0576543 - 9/12/2025 - Gilbert Noble"/>
  </r>
  <r>
    <x v="2"/>
    <s v="INC0576543"/>
    <d v="2025-12-08T00:00:00"/>
    <x v="3"/>
    <n v="14"/>
    <s v="INC0576543 - 8/12/2025 - Gilbert Noble"/>
  </r>
  <r>
    <x v="2"/>
    <s v="INC0576538"/>
    <d v="2025-12-11T00:00:00"/>
    <x v="5"/>
    <n v="7"/>
    <s v="INC0576538 - 11/12/2025 - Cameron Horn"/>
  </r>
  <r>
    <x v="1"/>
    <s v="INC0576318"/>
    <d v="2025-12-08T00:00:00"/>
    <x v="5"/>
    <n v="7"/>
    <s v="INC0576318 - 8/12/2025 - Cameron Horn"/>
  </r>
  <r>
    <x v="2"/>
    <s v="INC0576537"/>
    <d v="2025-12-09T00:00:00"/>
    <x v="4"/>
    <n v="14"/>
    <s v="INC0576537 - 9/12/2025 - Fred Shea"/>
  </r>
  <r>
    <x v="1"/>
    <s v="INC0576284"/>
    <d v="2025-12-08T00:00:00"/>
    <x v="5"/>
    <n v="6"/>
    <s v="INC0576284 - 8/12/2025 - Cameron Horn"/>
  </r>
  <r>
    <x v="2"/>
    <s v="INC0576537"/>
    <d v="2025-12-08T00:00:00"/>
    <x v="12"/>
    <n v="13"/>
    <s v="INC0576537 - 8/12/2025 - Riley Thomas"/>
  </r>
  <r>
    <x v="1"/>
    <s v="INC0576256"/>
    <d v="2025-12-08T00:00:00"/>
    <x v="5"/>
    <n v="6"/>
    <s v="INC0576256 - 8/12/2025 - Cameron Horn"/>
  </r>
  <r>
    <x v="2"/>
    <s v="INC0576531"/>
    <d v="2025-12-08T00:00:00"/>
    <x v="3"/>
    <n v="14"/>
    <s v="INC0576531 - 8/12/2025 - Gilbert Noble"/>
  </r>
  <r>
    <x v="2"/>
    <s v="INC0576520"/>
    <d v="2025-12-08T00:00:00"/>
    <x v="7"/>
    <n v="13"/>
    <s v="INC0576520 - 8/12/2025 - Andy Phan"/>
  </r>
  <r>
    <x v="2"/>
    <s v="INC0576513"/>
    <d v="2025-12-08T00:00:00"/>
    <x v="3"/>
    <n v="16"/>
    <s v="INC0576513 - 8/12/2025 - Gilbert Noble"/>
  </r>
  <r>
    <x v="2"/>
    <s v="INC0576513"/>
    <d v="2025-12-08T00:00:00"/>
    <x v="1"/>
    <n v="13"/>
    <s v="INC0576513 - 8/12/2025 - Raegan Munro"/>
  </r>
  <r>
    <x v="2"/>
    <s v="INC0576506"/>
    <d v="2025-12-08T00:00:00"/>
    <x v="8"/>
    <n v="12"/>
    <s v="INC0576506 - 8/12/2025 - Clair Neate"/>
  </r>
  <r>
    <x v="2"/>
    <s v="INC0576500"/>
    <d v="2025-12-08T00:00:00"/>
    <x v="12"/>
    <n v="12"/>
    <s v="INC0576500 - 8/12/2025 - Riley Thomas"/>
  </r>
  <r>
    <x v="2"/>
    <s v="INC0576473"/>
    <d v="2025-12-12T00:00:00"/>
    <x v="9"/>
    <n v="13"/>
    <s v="INC0576473 - 12/12/2025 - Pruthvish Patel"/>
  </r>
  <r>
    <x v="2"/>
    <s v="INC0576473"/>
    <d v="2025-12-11T00:00:00"/>
    <x v="4"/>
    <n v="8"/>
    <s v="INC0576473 - 11/12/2025 - Fred Shea"/>
  </r>
  <r>
    <x v="2"/>
    <s v="INC0576473"/>
    <d v="2025-12-10T00:00:00"/>
    <x v="1"/>
    <n v="8"/>
    <s v="INC0576473 - 10/12/2025 - Raegan Munro"/>
  </r>
  <r>
    <x v="2"/>
    <s v="INC0576473"/>
    <d v="2025-12-08T00:00:00"/>
    <x v="12"/>
    <n v="12"/>
    <s v="INC0576473 - 8/12/2025 - Riley Thomas"/>
  </r>
  <r>
    <x v="2"/>
    <s v="INC0576470"/>
    <d v="2025-12-08T00:00:00"/>
    <x v="0"/>
    <n v="12"/>
    <s v="INC0576470 - 8/12/2025 - Shane Kmet"/>
  </r>
  <r>
    <x v="2"/>
    <s v="INC0576470"/>
    <d v="2025-12-08T00:00:00"/>
    <x v="12"/>
    <n v="11"/>
    <s v="INC0576470 - 8/12/2025 - Riley Thomas"/>
  </r>
  <r>
    <x v="2"/>
    <s v="INC0576469"/>
    <d v="2025-12-08T00:00:00"/>
    <x v="12"/>
    <n v="11"/>
    <s v="INC0576469 - 8/12/2025 - Riley Thomas"/>
  </r>
  <r>
    <x v="1"/>
    <s v="INC0576456"/>
    <d v="2025-12-12T00:00:00"/>
    <x v="5"/>
    <n v="13"/>
    <s v="INC0576456 - 12/12/2025 - Cameron Horn"/>
  </r>
  <r>
    <x v="2"/>
    <s v="INC0576464"/>
    <d v="2025-12-08T00:00:00"/>
    <x v="3"/>
    <n v="11"/>
    <s v="INC0576464 - 8/12/2025 - Gilbert Noble"/>
  </r>
  <r>
    <x v="2"/>
    <s v="INC0576461"/>
    <d v="2025-12-10T00:00:00"/>
    <x v="6"/>
    <n v="12"/>
    <s v="INC0576461 - 10/12/2025 - George Knight"/>
  </r>
  <r>
    <x v="2"/>
    <s v="INC0576461"/>
    <d v="2025-12-09T00:00:00"/>
    <x v="1"/>
    <n v="9"/>
    <s v="INC0576461 - 9/12/2025 - Raegan Munro"/>
  </r>
  <r>
    <x v="2"/>
    <s v="INC0576461"/>
    <d v="2025-12-08T00:00:00"/>
    <x v="4"/>
    <n v="12"/>
    <s v="INC0576461 - 8/12/2025 - Fred Shea"/>
  </r>
  <r>
    <x v="1"/>
    <s v="INC0576073"/>
    <d v="2025-12-12T00:00:00"/>
    <x v="4"/>
    <n v="12"/>
    <s v="INC0576073 - 12/12/2025 - Fred Shea"/>
  </r>
  <r>
    <x v="2"/>
    <s v="INC0576456"/>
    <d v="2025-12-12T00:00:00"/>
    <x v="8"/>
    <n v="12"/>
    <s v="INC0576456 - 12/12/2025 - Clair Neate"/>
  </r>
  <r>
    <x v="2"/>
    <s v="INC0576456"/>
    <d v="2025-12-08T00:00:00"/>
    <x v="3"/>
    <n v="11"/>
    <s v="INC0576456 - 8/12/2025 - Gilbert Noble"/>
  </r>
  <r>
    <x v="2"/>
    <s v="INC0576448"/>
    <d v="2025-12-08T00:00:00"/>
    <x v="9"/>
    <n v="12"/>
    <s v="INC0576448 - 8/12/2025 - Pruthvish Patel"/>
  </r>
  <r>
    <x v="2"/>
    <s v="INC0576447"/>
    <d v="2025-12-08T00:00:00"/>
    <x v="3"/>
    <n v="11"/>
    <s v="INC0576447 - 8/12/2025 - Gilbert Noble"/>
  </r>
  <r>
    <x v="2"/>
    <s v="INC0576438"/>
    <d v="2025-12-08T00:00:00"/>
    <x v="9"/>
    <n v="10"/>
    <s v="INC0576438 - 8/12/2025 - Pruthvish Patel"/>
  </r>
  <r>
    <x v="2"/>
    <s v="INC0576427"/>
    <d v="2025-12-08T00:00:00"/>
    <x v="12"/>
    <n v="10"/>
    <s v="INC0576427 - 8/12/2025 - Riley Thomas"/>
  </r>
  <r>
    <x v="2"/>
    <s v="INC0576426"/>
    <d v="2025-12-08T00:00:00"/>
    <x v="9"/>
    <n v="12"/>
    <s v="INC0576426 - 8/12/2025 - Pruthvish Patel"/>
  </r>
  <r>
    <x v="2"/>
    <s v="INC0576421"/>
    <d v="2025-12-09T00:00:00"/>
    <x v="10"/>
    <n v="8"/>
    <s v="INC0576421 - 9/12/2025 - Ruey Lim"/>
  </r>
  <r>
    <x v="2"/>
    <s v="INC0576421"/>
    <d v="2025-12-09T00:00:00"/>
    <x v="1"/>
    <n v="6"/>
    <s v="INC0576421 - 9/12/2025 - Raegan Munro"/>
  </r>
  <r>
    <x v="2"/>
    <s v="INC0576410"/>
    <d v="2025-12-08T00:00:00"/>
    <x v="0"/>
    <n v="11"/>
    <s v="INC0576410 - 8/12/2025 - Shane Kmet"/>
  </r>
  <r>
    <x v="2"/>
    <s v="INC0576407"/>
    <d v="2025-12-08T00:00:00"/>
    <x v="1"/>
    <n v="11"/>
    <s v="INC0576407 - 8/12/2025 - Raegan Munro"/>
  </r>
  <r>
    <x v="2"/>
    <s v="INC0576398"/>
    <d v="2025-12-08T00:00:00"/>
    <x v="3"/>
    <n v="10"/>
    <s v="INC0576398 - 8/12/2025 - Gilbert Noble"/>
  </r>
  <r>
    <x v="2"/>
    <s v="INC0576395"/>
    <d v="2025-12-08T00:00:00"/>
    <x v="7"/>
    <n v="11"/>
    <s v="INC0576395 - 8/12/2025 - Andy Phan"/>
  </r>
  <r>
    <x v="2"/>
    <s v="INC0576391"/>
    <d v="2025-12-09T00:00:00"/>
    <x v="1"/>
    <n v="9"/>
    <s v="INC0576391 - 9/12/2025 - Raegan Munro"/>
  </r>
  <r>
    <x v="2"/>
    <s v="INC0576389"/>
    <d v="2025-12-08T00:00:00"/>
    <x v="7"/>
    <n v="11"/>
    <s v="INC0576389 - 8/12/2025 - Andy Phan"/>
  </r>
  <r>
    <x v="2"/>
    <s v="INC0576387"/>
    <d v="2025-12-08T00:00:00"/>
    <x v="9"/>
    <n v="12"/>
    <s v="INC0576387 - 8/12/2025 - Pruthvish Patel"/>
  </r>
  <r>
    <x v="2"/>
    <s v="INC0576386"/>
    <d v="2025-12-08T00:00:00"/>
    <x v="1"/>
    <n v="11"/>
    <s v="INC0576386 - 8/12/2025 - Raegan Munro"/>
  </r>
  <r>
    <x v="2"/>
    <s v="INC0576381"/>
    <d v="2025-12-09T00:00:00"/>
    <x v="10"/>
    <n v="8"/>
    <s v="INC0576381 - 9/12/2025 - Ruey Lim"/>
  </r>
  <r>
    <x v="2"/>
    <s v="INC0576381"/>
    <d v="2025-12-09T00:00:00"/>
    <x v="1"/>
    <n v="6"/>
    <s v="INC0576381 - 9/12/2025 - Raegan Munro"/>
  </r>
  <r>
    <x v="2"/>
    <s v="INC0576375"/>
    <d v="2025-12-09T00:00:00"/>
    <x v="14"/>
    <n v="7"/>
    <s v="INC0576375 - 9/12/2025 - Liam Bryan"/>
  </r>
  <r>
    <x v="2"/>
    <s v="INC0576375"/>
    <d v="2025-12-08T00:00:00"/>
    <x v="7"/>
    <n v="12"/>
    <s v="INC0576375 - 8/12/2025 - Andy Phan"/>
  </r>
  <r>
    <x v="2"/>
    <s v="INC0576366"/>
    <d v="2025-12-09T00:00:00"/>
    <x v="4"/>
    <n v="12"/>
    <s v="INC0576366 - 9/12/2025 - Fred Shea"/>
  </r>
  <r>
    <x v="2"/>
    <s v="INC0576366"/>
    <d v="2025-12-08T00:00:00"/>
    <x v="3"/>
    <n v="11"/>
    <s v="INC0576366 - 8/12/2025 - Gilbert Noble"/>
  </r>
  <r>
    <x v="2"/>
    <s v="INC0576366"/>
    <d v="2025-12-08T00:00:00"/>
    <x v="1"/>
    <n v="11"/>
    <s v="INC0576366 - 8/12/2025 - Raegan Munro"/>
  </r>
  <r>
    <x v="2"/>
    <s v="INC0576363"/>
    <d v="2025-12-08T00:00:00"/>
    <x v="10"/>
    <n v="8"/>
    <s v="INC0576363 - 8/12/2025 - Ruey Lim"/>
  </r>
  <r>
    <x v="2"/>
    <s v="INC0576353"/>
    <d v="2025-12-08T00:00:00"/>
    <x v="4"/>
    <n v="9"/>
    <s v="INC0576353 - 8/12/2025 - Fred Shea"/>
  </r>
  <r>
    <x v="2"/>
    <s v="INC0576353"/>
    <d v="2025-12-08T00:00:00"/>
    <x v="5"/>
    <n v="8"/>
    <s v="INC0576353 - 8/12/2025 - Cameron Horn"/>
  </r>
  <r>
    <x v="2"/>
    <s v="INC0576348"/>
    <d v="2025-12-08T00:00:00"/>
    <x v="9"/>
    <n v="9"/>
    <s v="INC0576348 - 8/12/2025 - Pruthvish Patel"/>
  </r>
  <r>
    <x v="2"/>
    <s v="INC0576344"/>
    <d v="2025-12-08T00:00:00"/>
    <x v="1"/>
    <n v="8"/>
    <s v="INC0576344 - 8/12/2025 - Raegan Munro"/>
  </r>
  <r>
    <x v="2"/>
    <s v="INC0576335"/>
    <d v="2025-12-08T00:00:00"/>
    <x v="12"/>
    <n v="11"/>
    <s v="INC0576335 - 8/12/2025 - Riley Thomas"/>
  </r>
  <r>
    <x v="2"/>
    <s v="INC0576331"/>
    <d v="2025-12-08T00:00:00"/>
    <x v="0"/>
    <n v="11"/>
    <s v="INC0576331 - 8/12/2025 - Shane Kmet"/>
  </r>
  <r>
    <x v="2"/>
    <s v="INC0576325"/>
    <d v="2025-12-08T00:00:00"/>
    <x v="7"/>
    <n v="11"/>
    <s v="INC0576325 - 8/12/2025 - Andy Phan"/>
  </r>
  <r>
    <x v="2"/>
    <s v="INC0576307"/>
    <d v="2025-12-09T00:00:00"/>
    <x v="12"/>
    <n v="12"/>
    <s v="INC0576307 - 9/12/2025 - Riley Thomas"/>
  </r>
  <r>
    <x v="2"/>
    <s v="INC0576307"/>
    <d v="2025-12-08T00:00:00"/>
    <x v="10"/>
    <n v="7"/>
    <s v="INC0576307 - 8/12/2025 - Ruey Lim"/>
  </r>
  <r>
    <x v="1"/>
    <s v="INC0576298"/>
    <d v="2025-12-11T00:00:00"/>
    <x v="1"/>
    <n v="8"/>
    <s v="INC0576298 - 11/12/2025 - Raegan Munro"/>
  </r>
  <r>
    <x v="2"/>
    <s v="INC0576298"/>
    <d v="2025-12-10T00:00:00"/>
    <x v="6"/>
    <n v="9"/>
    <s v="INC0576298 - 10/12/2025 - George Knight"/>
  </r>
  <r>
    <x v="2"/>
    <s v="INC0576298"/>
    <d v="2025-12-09T00:00:00"/>
    <x v="1"/>
    <n v="6"/>
    <s v="INC0576298 - 9/12/2025 - Raegan Munro"/>
  </r>
  <r>
    <x v="2"/>
    <s v="INC0576298"/>
    <d v="2025-12-08T00:00:00"/>
    <x v="1"/>
    <n v="6"/>
    <s v="INC0576298 - 8/12/2025 - Raegan Munro"/>
  </r>
  <r>
    <x v="2"/>
    <s v="INC0576291"/>
    <d v="2025-12-08T00:00:00"/>
    <x v="1"/>
    <n v="6"/>
    <s v="INC0576291 - 8/12/2025 - Raegan Munro"/>
  </r>
  <r>
    <x v="2"/>
    <s v="INC0576283"/>
    <d v="2025-12-08T00:00:00"/>
    <x v="7"/>
    <n v="10"/>
    <s v="INC0576283 - 8/12/2025 - Andy Phan"/>
  </r>
  <r>
    <x v="2"/>
    <s v="INC0576270"/>
    <d v="2025-12-10T00:00:00"/>
    <x v="4"/>
    <n v="13"/>
    <s v="INC0576270 - 10/12/2025 - Fred Shea"/>
  </r>
  <r>
    <x v="2"/>
    <s v="INC0576270"/>
    <d v="2025-12-09T00:00:00"/>
    <x v="2"/>
    <n v="9"/>
    <s v="INC0576270 - 9/12/2025 - Zoe O'Brien"/>
  </r>
  <r>
    <x v="1"/>
    <s v="INC0575714"/>
    <d v="2025-12-11T00:00:00"/>
    <x v="1"/>
    <n v="11"/>
    <s v="INC0575714 - 11/12/2025 - Raegan Munro"/>
  </r>
  <r>
    <x v="2"/>
    <s v="INC0576266"/>
    <d v="2025-12-08T00:00:00"/>
    <x v="12"/>
    <n v="10"/>
    <s v="INC0576266 - 8/12/2025 - Riley Thomas"/>
  </r>
  <r>
    <x v="2"/>
    <s v="INC0576266"/>
    <d v="2025-12-08T00:00:00"/>
    <x v="4"/>
    <n v="8"/>
    <s v="INC0576266 - 8/12/2025 - Fred Shea"/>
  </r>
  <r>
    <x v="2"/>
    <s v="INC0576266"/>
    <d v="2025-12-08T00:00:00"/>
    <x v="1"/>
    <n v="7"/>
    <s v="INC0576266 - 8/12/2025 - Raegan Munro"/>
  </r>
  <r>
    <x v="2"/>
    <s v="INC0576262"/>
    <d v="2025-12-12T00:00:00"/>
    <x v="1"/>
    <n v="6"/>
    <s v="INC0576262 - 12/12/2025 - Raegan Munro"/>
  </r>
  <r>
    <x v="2"/>
    <s v="INC0576262"/>
    <d v="2025-12-11T00:00:00"/>
    <x v="1"/>
    <n v="8"/>
    <s v="INC0576262 - 11/12/2025 - Raegan Munro"/>
  </r>
  <r>
    <x v="2"/>
    <s v="INC0576262"/>
    <d v="2025-12-10T00:00:00"/>
    <x v="6"/>
    <n v="10"/>
    <s v="INC0576262 - 10/12/2025 - George Knight"/>
  </r>
  <r>
    <x v="2"/>
    <s v="INC0576262"/>
    <d v="2025-12-09T00:00:00"/>
    <x v="1"/>
    <n v="6"/>
    <s v="INC0576262 - 9/12/2025 - Raegan Munro"/>
  </r>
  <r>
    <x v="2"/>
    <s v="INC0576262"/>
    <d v="2025-12-08T00:00:00"/>
    <x v="1"/>
    <n v="8"/>
    <s v="INC0576262 - 8/12/2025 - Raegan Munro"/>
  </r>
  <r>
    <x v="2"/>
    <s v="INC0576210"/>
    <d v="2025-12-12T00:00:00"/>
    <x v="7"/>
    <n v="8"/>
    <s v="INC0576210 - 12/12/2025 - Andy Phan"/>
  </r>
  <r>
    <x v="2"/>
    <s v="INC0576210"/>
    <d v="2025-12-11T00:00:00"/>
    <x v="7"/>
    <n v="8"/>
    <s v="INC0576210 - 11/12/2025 - Andy Phan"/>
  </r>
  <r>
    <x v="2"/>
    <s v="INC0576210"/>
    <d v="2025-12-10T00:00:00"/>
    <x v="7"/>
    <n v="15"/>
    <s v="INC0576210 - 10/12/2025 - Andy Phan"/>
  </r>
  <r>
    <x v="2"/>
    <s v="INC0576210"/>
    <d v="2025-12-09T00:00:00"/>
    <x v="7"/>
    <n v="8"/>
    <s v="INC0576210 - 9/12/2025 - Andy Phan"/>
  </r>
  <r>
    <x v="2"/>
    <s v="INC0576210"/>
    <d v="2025-12-08T00:00:00"/>
    <x v="7"/>
    <n v="10"/>
    <s v="INC0576210 - 8/12/2025 - Andy Phan"/>
  </r>
  <r>
    <x v="2"/>
    <s v="INC0576206"/>
    <d v="2025-12-12T00:00:00"/>
    <x v="3"/>
    <n v="11"/>
    <s v="INC0576206 - 12/12/2025 - Gilbert Noble"/>
  </r>
  <r>
    <x v="2"/>
    <s v="INC0576206"/>
    <d v="2025-12-11T00:00:00"/>
    <x v="3"/>
    <n v="14"/>
    <s v="INC0576206 - 11/12/2025 - Gilbert Noble"/>
  </r>
  <r>
    <x v="2"/>
    <s v="INC0576206"/>
    <d v="2025-12-11T00:00:00"/>
    <x v="4"/>
    <n v="14"/>
    <s v="INC0576206 - 11/12/2025 - Fred Shea"/>
  </r>
  <r>
    <x v="2"/>
    <s v="INC0576206"/>
    <d v="2025-12-11T00:00:00"/>
    <x v="1"/>
    <n v="8"/>
    <s v="INC0576206 - 11/12/2025 - Raegan Munro"/>
  </r>
  <r>
    <x v="2"/>
    <s v="INC0576206"/>
    <d v="2025-12-10T00:00:00"/>
    <x v="6"/>
    <n v="13"/>
    <s v="INC0576206 - 10/12/2025 - George Knight"/>
  </r>
  <r>
    <x v="2"/>
    <s v="INC0576206"/>
    <d v="2025-12-09T00:00:00"/>
    <x v="6"/>
    <n v="17"/>
    <s v="INC0576206 - 9/12/2025 - George Knight"/>
  </r>
  <r>
    <x v="2"/>
    <s v="INC0576206"/>
    <d v="2025-12-08T00:00:00"/>
    <x v="3"/>
    <n v="16"/>
    <s v="INC0576206 - 8/12/2025 - Gilbert Noble"/>
  </r>
  <r>
    <x v="2"/>
    <s v="INC0576201"/>
    <d v="2025-12-09T00:00:00"/>
    <x v="0"/>
    <n v="9"/>
    <s v="INC0576201 - 9/12/2025 - Shane Kmet"/>
  </r>
  <r>
    <x v="2"/>
    <s v="INC0576201"/>
    <d v="2025-12-09T00:00:00"/>
    <x v="1"/>
    <n v="7"/>
    <s v="INC0576201 - 9/12/2025 - Raegan Munro"/>
  </r>
  <r>
    <x v="2"/>
    <s v="INC0576200"/>
    <d v="2025-12-09T00:00:00"/>
    <x v="12"/>
    <n v="13"/>
    <s v="INC0576200 - 9/12/2025 - Riley Thomas"/>
  </r>
  <r>
    <x v="2"/>
    <s v="INC0576198"/>
    <d v="2025-12-12T00:00:00"/>
    <x v="1"/>
    <n v="6"/>
    <s v="INC0576198 - 12/12/2025 - Raegan Munro"/>
  </r>
  <r>
    <x v="2"/>
    <s v="INC0576198"/>
    <d v="2025-12-11T00:00:00"/>
    <x v="4"/>
    <n v="8"/>
    <s v="INC0576198 - 11/12/2025 - Fred Shea"/>
  </r>
  <r>
    <x v="2"/>
    <s v="INC0576198"/>
    <d v="2025-12-10T00:00:00"/>
    <x v="1"/>
    <n v="6"/>
    <s v="INC0576198 - 10/12/2025 - Raegan Munro"/>
  </r>
  <r>
    <x v="2"/>
    <s v="INC0576198"/>
    <d v="2025-12-09T00:00:00"/>
    <x v="8"/>
    <n v="8"/>
    <s v="INC0576198 - 9/12/2025 - Clair Neate"/>
  </r>
  <r>
    <x v="2"/>
    <s v="INC0576198"/>
    <d v="2025-12-09T00:00:00"/>
    <x v="1"/>
    <n v="6"/>
    <s v="INC0576198 - 9/12/2025 - Raegan Munro"/>
  </r>
  <r>
    <x v="2"/>
    <s v="INC0576198"/>
    <d v="2025-12-08T00:00:00"/>
    <x v="9"/>
    <n v="10"/>
    <s v="INC0576198 - 8/12/2025 - Pruthvish Patel"/>
  </r>
  <r>
    <x v="2"/>
    <s v="INC0576179"/>
    <d v="2025-12-10T00:00:00"/>
    <x v="17"/>
    <n v="14"/>
    <s v="INC0576179 - 10/12/2025 - Matthew Lever"/>
  </r>
  <r>
    <x v="2"/>
    <s v="INC0576179"/>
    <d v="2025-12-10T00:00:00"/>
    <x v="4"/>
    <n v="13"/>
    <s v="INC0576179 - 10/12/2025 - Fred Shea"/>
  </r>
  <r>
    <x v="2"/>
    <s v="INC0576179"/>
    <d v="2025-12-10T00:00:00"/>
    <x v="7"/>
    <n v="8"/>
    <s v="INC0576179 - 10/12/2025 - Andy Phan"/>
  </r>
  <r>
    <x v="1"/>
    <s v="INC0575510"/>
    <d v="2025-12-11T00:00:00"/>
    <x v="3"/>
    <n v="9"/>
    <s v="INC0575510 - 11/12/2025 - Gilbert Noble"/>
  </r>
  <r>
    <x v="2"/>
    <s v="INC0576179"/>
    <d v="2025-12-09T00:00:00"/>
    <x v="7"/>
    <n v="15"/>
    <s v="INC0576179 - 9/12/2025 - Andy Phan"/>
  </r>
  <r>
    <x v="2"/>
    <s v="INC0576175"/>
    <d v="2025-12-10T00:00:00"/>
    <x v="7"/>
    <n v="14"/>
    <s v="INC0576175 - 10/12/2025 - Andy Phan"/>
  </r>
  <r>
    <x v="2"/>
    <s v="INC0576175"/>
    <d v="2025-12-10T00:00:00"/>
    <x v="17"/>
    <n v="14"/>
    <s v="INC0576175 - 10/12/2025 - Matthew Lever"/>
  </r>
  <r>
    <x v="2"/>
    <s v="INC0576157"/>
    <d v="2025-12-09T00:00:00"/>
    <x v="0"/>
    <n v="15"/>
    <s v="INC0576157 - 9/12/2025 - Shane Kmet"/>
  </r>
  <r>
    <x v="2"/>
    <s v="INC0576157"/>
    <d v="2025-12-09T00:00:00"/>
    <x v="12"/>
    <n v="12"/>
    <s v="INC0576157 - 9/12/2025 - Riley Thomas"/>
  </r>
  <r>
    <x v="2"/>
    <s v="INC0576152"/>
    <d v="2025-12-08T00:00:00"/>
    <x v="2"/>
    <n v="15"/>
    <s v="INC0576152 - 8/12/2025 - Zoe O'Brien"/>
  </r>
  <r>
    <x v="2"/>
    <s v="INC0576133"/>
    <d v="2025-12-12T00:00:00"/>
    <x v="3"/>
    <n v="15"/>
    <s v="INC0576133 - 12/12/2025 - Gilbert Noble"/>
  </r>
  <r>
    <x v="1"/>
    <s v="INC0574809"/>
    <d v="2025-12-11T00:00:00"/>
    <x v="4"/>
    <n v="8"/>
    <s v="INC0574809 - 11/12/2025 - Fred Shea"/>
  </r>
  <r>
    <x v="2"/>
    <s v="INC0576120"/>
    <d v="2025-12-08T00:00:00"/>
    <x v="7"/>
    <n v="8"/>
    <s v="INC0576120 - 8/12/2025 - Andy Phan"/>
  </r>
  <r>
    <x v="2"/>
    <s v="INC0576117"/>
    <d v="2025-12-08T00:00:00"/>
    <x v="9"/>
    <n v="11"/>
    <s v="INC0576117 - 8/12/2025 - Pruthvish Patel"/>
  </r>
  <r>
    <x v="2"/>
    <s v="INC0576093"/>
    <d v="2025-12-08T00:00:00"/>
    <x v="9"/>
    <n v="13"/>
    <s v="INC0576093 - 8/12/2025 - Pruthvish Patel"/>
  </r>
  <r>
    <x v="2"/>
    <s v="INC0576093"/>
    <d v="2025-12-08T00:00:00"/>
    <x v="1"/>
    <n v="7"/>
    <s v="INC0576093 - 8/12/2025 - Raegan Munro"/>
  </r>
  <r>
    <x v="2"/>
    <s v="INC0576090"/>
    <d v="2025-12-08T00:00:00"/>
    <x v="9"/>
    <n v="12"/>
    <s v="INC0576090 - 8/12/2025 - Pruthvish Patel"/>
  </r>
  <r>
    <x v="2"/>
    <s v="INC0576087"/>
    <d v="2025-12-12T00:00:00"/>
    <x v="9"/>
    <n v="13"/>
    <s v="INC0576087 - 12/12/2025 - Pruthvish Patel"/>
  </r>
  <r>
    <x v="2"/>
    <s v="INC0576087"/>
    <d v="2025-12-11T00:00:00"/>
    <x v="1"/>
    <n v="7"/>
    <s v="INC0576087 - 11/12/2025 - Raegan Munro"/>
  </r>
  <r>
    <x v="2"/>
    <s v="INC0576087"/>
    <d v="2025-12-10T00:00:00"/>
    <x v="1"/>
    <n v="6"/>
    <s v="INC0576087 - 10/12/2025 - Raegan Munro"/>
  </r>
  <r>
    <x v="2"/>
    <s v="INC0576087"/>
    <d v="2025-12-09T00:00:00"/>
    <x v="1"/>
    <n v="6"/>
    <s v="INC0576087 - 9/12/2025 - Raegan Munro"/>
  </r>
  <r>
    <x v="2"/>
    <s v="INC0576085"/>
    <d v="2025-12-12T00:00:00"/>
    <x v="1"/>
    <n v="6"/>
    <s v="INC0576085 - 12/12/2025 - Raegan Munro"/>
  </r>
  <r>
    <x v="2"/>
    <s v="INC0576085"/>
    <d v="2025-12-11T00:00:00"/>
    <x v="1"/>
    <n v="7"/>
    <s v="INC0576085 - 11/12/2025 - Raegan Munro"/>
  </r>
  <r>
    <x v="2"/>
    <s v="INC0576085"/>
    <d v="2025-12-10T00:00:00"/>
    <x v="6"/>
    <n v="10"/>
    <s v="INC0576085 - 10/12/2025 - George Knight"/>
  </r>
  <r>
    <x v="1"/>
    <s v="INC0575950"/>
    <d v="2025-12-11T00:00:00"/>
    <x v="5"/>
    <n v="7"/>
    <s v="INC0575950 - 11/12/2025 - Cameron Horn"/>
  </r>
  <r>
    <x v="2"/>
    <s v="INC0576085"/>
    <d v="2025-12-09T00:00:00"/>
    <x v="1"/>
    <n v="6"/>
    <s v="INC0576085 - 9/12/2025 - Raegan Munro"/>
  </r>
  <r>
    <x v="2"/>
    <s v="INC0576085"/>
    <d v="2025-12-08T00:00:00"/>
    <x v="1"/>
    <n v="6"/>
    <s v="INC0576085 - 8/12/2025 - Raegan Munro"/>
  </r>
  <r>
    <x v="2"/>
    <s v="INC0576075"/>
    <d v="2025-12-11T00:00:00"/>
    <x v="4"/>
    <n v="14"/>
    <s v="INC0576075 - 11/12/2025 - Fred Shea"/>
  </r>
  <r>
    <x v="2"/>
    <s v="INC0576075"/>
    <d v="2025-12-11T00:00:00"/>
    <x v="1"/>
    <n v="9"/>
    <s v="INC0576075 - 11/12/2025 - Raegan Munro"/>
  </r>
  <r>
    <x v="2"/>
    <s v="INC0576075"/>
    <d v="2025-12-10T00:00:00"/>
    <x v="6"/>
    <n v="17"/>
    <s v="INC0576075 - 10/12/2025 - George Knight"/>
  </r>
  <r>
    <x v="2"/>
    <s v="INC0576075"/>
    <d v="2025-12-09T00:00:00"/>
    <x v="1"/>
    <n v="6"/>
    <s v="INC0576075 - 9/12/2025 - Raegan Munro"/>
  </r>
  <r>
    <x v="2"/>
    <s v="INC0576075"/>
    <d v="2025-12-08T00:00:00"/>
    <x v="12"/>
    <n v="10"/>
    <s v="INC0576075 - 8/12/2025 - Riley Thomas"/>
  </r>
  <r>
    <x v="2"/>
    <s v="INC0576075"/>
    <d v="2025-12-08T00:00:00"/>
    <x v="9"/>
    <n v="10"/>
    <s v="INC0576075 - 8/12/2025 - Pruthvish Patel"/>
  </r>
  <r>
    <x v="2"/>
    <s v="INC0576075"/>
    <d v="2025-12-08T00:00:00"/>
    <x v="1"/>
    <n v="7"/>
    <s v="INC0576075 - 8/12/2025 - Raegan Munro"/>
  </r>
  <r>
    <x v="2"/>
    <s v="INC0576073"/>
    <d v="2025-12-11T00:00:00"/>
    <x v="5"/>
    <n v="7"/>
    <s v="INC0576073 - 11/12/2025 - Cameron Horn"/>
  </r>
  <r>
    <x v="2"/>
    <s v="INC0576073"/>
    <d v="2025-12-09T00:00:00"/>
    <x v="3"/>
    <n v="16"/>
    <s v="INC0576073 - 9/12/2025 - Gilbert Noble"/>
  </r>
  <r>
    <x v="2"/>
    <s v="INC0576073"/>
    <d v="2025-12-08T00:00:00"/>
    <x v="0"/>
    <n v="16"/>
    <s v="INC0576073 - 8/12/2025 - Shane Kmet"/>
  </r>
  <r>
    <x v="2"/>
    <s v="INC0576044"/>
    <d v="2025-12-08T00:00:00"/>
    <x v="2"/>
    <n v="16"/>
    <s v="INC0576044 - 8/12/2025 - Zoe O'Brien"/>
  </r>
  <r>
    <x v="2"/>
    <s v="INC0576029"/>
    <d v="2025-12-08T00:00:00"/>
    <x v="3"/>
    <n v="9"/>
    <s v="INC0576029 - 8/12/2025 - Gilbert Noble"/>
  </r>
  <r>
    <x v="2"/>
    <s v="INC0576022"/>
    <d v="2025-12-12T00:00:00"/>
    <x v="7"/>
    <n v="8"/>
    <s v="INC0576022 - 12/12/2025 - Andy Phan"/>
  </r>
  <r>
    <x v="2"/>
    <s v="INC0576022"/>
    <d v="2025-12-11T00:00:00"/>
    <x v="7"/>
    <n v="8"/>
    <s v="INC0576022 - 11/12/2025 - Andy Phan"/>
  </r>
  <r>
    <x v="2"/>
    <s v="INC0576022"/>
    <d v="2025-12-09T00:00:00"/>
    <x v="7"/>
    <n v="8"/>
    <s v="INC0576022 - 9/12/2025 - Andy Phan"/>
  </r>
  <r>
    <x v="2"/>
    <s v="INC0576022"/>
    <d v="2025-12-08T00:00:00"/>
    <x v="7"/>
    <n v="10"/>
    <s v="INC0576022 - 8/12/2025 - Andy Phan"/>
  </r>
  <r>
    <x v="2"/>
    <s v="INC0576001"/>
    <d v="2025-12-09T00:00:00"/>
    <x v="1"/>
    <n v="6"/>
    <s v="INC0576001 - 9/12/2025 - Raegan Munro"/>
  </r>
  <r>
    <x v="2"/>
    <s v="INC0576001"/>
    <d v="2025-12-08T00:00:00"/>
    <x v="1"/>
    <n v="6"/>
    <s v="INC0576001 - 8/12/2025 - Raegan Munro"/>
  </r>
  <r>
    <x v="2"/>
    <s v="INC0575995"/>
    <d v="2025-12-12T00:00:00"/>
    <x v="1"/>
    <n v="7"/>
    <s v="INC0575995 - 12/12/2025 - Raegan Munro"/>
  </r>
  <r>
    <x v="2"/>
    <s v="INC0575995"/>
    <d v="2025-12-11T00:00:00"/>
    <x v="1"/>
    <n v="8"/>
    <s v="INC0575995 - 11/12/2025 - Raegan Munro"/>
  </r>
  <r>
    <x v="2"/>
    <s v="INC0575995"/>
    <d v="2025-12-10T00:00:00"/>
    <x v="9"/>
    <n v="8"/>
    <s v="INC0575995 - 10/12/2025 - Pruthvish Patel"/>
  </r>
  <r>
    <x v="2"/>
    <s v="INC0575995"/>
    <d v="2025-12-08T00:00:00"/>
    <x v="2"/>
    <n v="15"/>
    <s v="INC0575995 - 8/12/2025 - Zoe O'Brien"/>
  </r>
  <r>
    <x v="2"/>
    <s v="INC0575983"/>
    <d v="2025-12-08T00:00:00"/>
    <x v="5"/>
    <n v="6"/>
    <s v="INC0575983 - 8/12/2025 - Cameron Horn"/>
  </r>
  <r>
    <x v="2"/>
    <s v="INC0575982"/>
    <d v="2025-12-09T00:00:00"/>
    <x v="9"/>
    <n v="14"/>
    <s v="INC0575982 - 9/12/2025 - Pruthvish Patel"/>
  </r>
  <r>
    <x v="2"/>
    <s v="INC0575982"/>
    <d v="2025-12-08T00:00:00"/>
    <x v="0"/>
    <n v="15"/>
    <s v="INC0575982 - 8/12/2025 - Shane Kmet"/>
  </r>
  <r>
    <x v="2"/>
    <s v="INC0575961"/>
    <d v="2025-12-10T00:00:00"/>
    <x v="0"/>
    <n v="15"/>
    <s v="INC0575961 - 10/12/2025 - Shane Kmet"/>
  </r>
  <r>
    <x v="2"/>
    <s v="INC0575961"/>
    <d v="2025-12-10T00:00:00"/>
    <x v="7"/>
    <n v="10"/>
    <s v="INC0575961 - 10/12/2025 - Andy Phan"/>
  </r>
  <r>
    <x v="2"/>
    <s v="INC0575950"/>
    <d v="2025-12-09T00:00:00"/>
    <x v="3"/>
    <n v="16"/>
    <s v="INC0575950 - 9/12/2025 - Gilbert Noble"/>
  </r>
  <r>
    <x v="2"/>
    <s v="INC0575950"/>
    <d v="2025-12-08T00:00:00"/>
    <x v="3"/>
    <n v="16"/>
    <s v="INC0575950 - 8/12/2025 - Gilbert Noble"/>
  </r>
  <r>
    <x v="2"/>
    <s v="INC0575947"/>
    <d v="2025-12-12T00:00:00"/>
    <x v="3"/>
    <n v="11"/>
    <s v="INC0575947 - 12/12/2025 - Gilbert Noble"/>
  </r>
  <r>
    <x v="2"/>
    <s v="INC0575947"/>
    <d v="2025-12-11T00:00:00"/>
    <x v="3"/>
    <n v="14"/>
    <s v="INC0575947 - 11/12/2025 - Gilbert Noble"/>
  </r>
  <r>
    <x v="2"/>
    <s v="INC0575947"/>
    <d v="2025-12-09T00:00:00"/>
    <x v="3"/>
    <n v="10"/>
    <s v="INC0575947 - 9/12/2025 - Gilbert Noble"/>
  </r>
  <r>
    <x v="2"/>
    <s v="INC0575947"/>
    <d v="2025-12-08T00:00:00"/>
    <x v="3"/>
    <n v="14"/>
    <s v="INC0575947 - 8/12/2025 - Gilbert Noble"/>
  </r>
  <r>
    <x v="2"/>
    <s v="INC0575900"/>
    <d v="2025-12-08T00:00:00"/>
    <x v="15"/>
    <n v="8"/>
    <s v="INC0575900 - 8/12/2025 - Ryan Bell"/>
  </r>
  <r>
    <x v="2"/>
    <s v="INC0575842"/>
    <d v="2025-12-12T00:00:00"/>
    <x v="7"/>
    <n v="8"/>
    <s v="INC0575842 - 12/12/2025 - Andy Phan"/>
  </r>
  <r>
    <x v="2"/>
    <s v="INC0575842"/>
    <d v="2025-12-11T00:00:00"/>
    <x v="7"/>
    <n v="8"/>
    <s v="INC0575842 - 11/12/2025 - Andy Phan"/>
  </r>
  <r>
    <x v="2"/>
    <s v="INC0575842"/>
    <d v="2025-12-10T00:00:00"/>
    <x v="19"/>
    <n v="15"/>
    <s v="INC0575842 - 10/12/2025 - Tiffany Haw"/>
  </r>
  <r>
    <x v="2"/>
    <s v="INC0575811"/>
    <d v="2025-12-08T00:00:00"/>
    <x v="3"/>
    <n v="14"/>
    <s v="INC0575811 - 8/12/2025 - Gilbert Noble"/>
  </r>
  <r>
    <x v="2"/>
    <s v="INC0575787"/>
    <d v="2025-12-09T00:00:00"/>
    <x v="1"/>
    <n v="6"/>
    <s v="INC0575787 - 9/12/2025 - Raegan Munro"/>
  </r>
  <r>
    <x v="2"/>
    <s v="INC0575762"/>
    <d v="2025-12-08T00:00:00"/>
    <x v="12"/>
    <n v="16"/>
    <s v="INC0575762 - 8/12/2025 - Riley Thomas"/>
  </r>
  <r>
    <x v="2"/>
    <s v="INC0575741"/>
    <d v="2025-12-12T00:00:00"/>
    <x v="7"/>
    <n v="8"/>
    <s v="INC0575741 - 12/12/2025 - Andy Phan"/>
  </r>
  <r>
    <x v="2"/>
    <s v="INC0575741"/>
    <d v="2025-12-10T00:00:00"/>
    <x v="7"/>
    <n v="15"/>
    <s v="INC0575741 - 10/12/2025 - Andy Phan"/>
  </r>
  <r>
    <x v="2"/>
    <s v="INC0575741"/>
    <d v="2025-12-10T00:00:00"/>
    <x v="19"/>
    <n v="15"/>
    <s v="INC0575741 - 10/12/2025 - Tiffany Haw"/>
  </r>
  <r>
    <x v="2"/>
    <s v="INC0575714"/>
    <d v="2025-12-10T00:00:00"/>
    <x v="6"/>
    <n v="14"/>
    <s v="INC0575714 - 10/12/2025 - George Knight"/>
  </r>
  <r>
    <x v="2"/>
    <s v="INC0575714"/>
    <d v="2025-12-09T00:00:00"/>
    <x v="6"/>
    <n v="10"/>
    <s v="INC0575714 - 9/12/2025 - George Knight"/>
  </r>
  <r>
    <x v="2"/>
    <s v="INC0575714"/>
    <d v="2025-12-08T00:00:00"/>
    <x v="1"/>
    <n v="6"/>
    <s v="INC0575714 - 8/12/2025 - Raegan Munro"/>
  </r>
  <r>
    <x v="2"/>
    <s v="INC0575706"/>
    <d v="2025-12-08T00:00:00"/>
    <x v="10"/>
    <n v="8"/>
    <s v="INC0575706 - 8/12/2025 - Ruey Lim"/>
  </r>
  <r>
    <x v="2"/>
    <s v="INC0575706"/>
    <d v="2025-12-08T00:00:00"/>
    <x v="1"/>
    <n v="6"/>
    <s v="INC0575706 - 8/12/2025 - Raegan Munro"/>
  </r>
  <r>
    <x v="2"/>
    <s v="INC0575686"/>
    <d v="2025-12-08T00:00:00"/>
    <x v="3"/>
    <n v="9"/>
    <s v="INC0575686 - 8/12/2025 - Gilbert Noble"/>
  </r>
  <r>
    <x v="2"/>
    <s v="INC0575686"/>
    <d v="2025-12-08T00:00:00"/>
    <x v="10"/>
    <n v="9"/>
    <s v="INC0575686 - 8/12/2025 - Ruey Lim"/>
  </r>
  <r>
    <x v="2"/>
    <s v="INC0575686"/>
    <d v="2025-12-08T00:00:00"/>
    <x v="1"/>
    <n v="6"/>
    <s v="INC0575686 - 8/12/2025 - Raegan Munro"/>
  </r>
  <r>
    <x v="2"/>
    <s v="INC0575672"/>
    <d v="2025-12-12T00:00:00"/>
    <x v="9"/>
    <n v="13"/>
    <s v="INC0575672 - 12/12/2025 - Pruthvish Patel"/>
  </r>
  <r>
    <x v="2"/>
    <s v="INC0575672"/>
    <d v="2025-12-11T00:00:00"/>
    <x v="4"/>
    <n v="8"/>
    <s v="INC0575672 - 11/12/2025 - Fred Shea"/>
  </r>
  <r>
    <x v="2"/>
    <s v="INC0575672"/>
    <d v="2025-12-10T00:00:00"/>
    <x v="1"/>
    <n v="6"/>
    <s v="INC0575672 - 10/12/2025 - Raegan Munro"/>
  </r>
  <r>
    <x v="2"/>
    <s v="INC0575672"/>
    <d v="2025-12-08T00:00:00"/>
    <x v="0"/>
    <n v="14"/>
    <s v="INC0575672 - 8/12/2025 - Shane Kmet"/>
  </r>
  <r>
    <x v="2"/>
    <s v="INC0575627"/>
    <d v="2025-12-08T00:00:00"/>
    <x v="9"/>
    <n v="9"/>
    <s v="INC0575627 - 8/12/2025 - Pruthvish Patel"/>
  </r>
  <r>
    <x v="2"/>
    <s v="INC0575626"/>
    <d v="2025-12-12T00:00:00"/>
    <x v="3"/>
    <n v="16"/>
    <s v="INC0575626 - 12/12/2025 - Gilbert Noble"/>
  </r>
  <r>
    <x v="2"/>
    <s v="INC0575626"/>
    <d v="2025-12-12T00:00:00"/>
    <x v="5"/>
    <n v="14"/>
    <s v="INC0575626 - 12/12/2025 - Cameron Horn"/>
  </r>
  <r>
    <x v="2"/>
    <s v="INC0575626"/>
    <d v="2025-12-12T00:00:00"/>
    <x v="9"/>
    <n v="13"/>
    <s v="INC0575626 - 12/12/2025 - Pruthvish Patel"/>
  </r>
  <r>
    <x v="2"/>
    <s v="INC0575590"/>
    <d v="2025-12-08T00:00:00"/>
    <x v="0"/>
    <n v="15"/>
    <s v="INC0575590 - 8/12/2025 - Shane Kmet"/>
  </r>
  <r>
    <x v="2"/>
    <s v="INC0575566"/>
    <d v="2025-12-11T00:00:00"/>
    <x v="5"/>
    <n v="8"/>
    <s v="INC0575566 - 11/12/2025 - Cameron Horn"/>
  </r>
  <r>
    <x v="2"/>
    <s v="INC0575566"/>
    <d v="2025-12-10T00:00:00"/>
    <x v="9"/>
    <n v="8"/>
    <s v="INC0575566 - 10/12/2025 - Pruthvish Patel"/>
  </r>
  <r>
    <x v="2"/>
    <s v="INC0575566"/>
    <d v="2025-12-08T00:00:00"/>
    <x v="3"/>
    <n v="16"/>
    <s v="INC0575566 - 8/12/2025 - Gilbert Noble"/>
  </r>
  <r>
    <x v="2"/>
    <s v="INC0575554"/>
    <d v="2025-12-10T00:00:00"/>
    <x v="9"/>
    <n v="8"/>
    <s v="INC0575554 - 10/12/2025 - Pruthvish Patel"/>
  </r>
  <r>
    <x v="2"/>
    <s v="INC0575554"/>
    <d v="2025-12-08T00:00:00"/>
    <x v="7"/>
    <n v="14"/>
    <s v="INC0575554 - 8/12/2025 - Andy Phan"/>
  </r>
  <r>
    <x v="2"/>
    <s v="INC0575551"/>
    <d v="2025-12-09T00:00:00"/>
    <x v="10"/>
    <n v="7"/>
    <s v="INC0575551 - 9/12/2025 - Ruey Lim"/>
  </r>
  <r>
    <x v="2"/>
    <s v="INC0575551"/>
    <d v="2025-12-09T00:00:00"/>
    <x v="1"/>
    <n v="6"/>
    <s v="INC0575551 - 9/12/2025 - Raegan Munro"/>
  </r>
  <r>
    <x v="2"/>
    <s v="INC0575546"/>
    <d v="2025-12-09T00:00:00"/>
    <x v="4"/>
    <n v="8"/>
    <s v="INC0575546 - 9/12/2025 - Fred Shea"/>
  </r>
  <r>
    <x v="2"/>
    <s v="INC0575511"/>
    <d v="2025-12-08T00:00:00"/>
    <x v="0"/>
    <n v="16"/>
    <s v="INC0575511 - 8/12/2025 - Shane Kmet"/>
  </r>
  <r>
    <x v="2"/>
    <s v="INC0575510"/>
    <d v="2025-12-09T00:00:00"/>
    <x v="3"/>
    <n v="16"/>
    <s v="INC0575510 - 9/12/2025 - Gilbert Noble"/>
  </r>
  <r>
    <x v="2"/>
    <s v="INC0575510"/>
    <d v="2025-12-09T00:00:00"/>
    <x v="5"/>
    <n v="15"/>
    <s v="INC0575510 - 9/12/2025 - Cameron Horn"/>
  </r>
  <r>
    <x v="2"/>
    <s v="INC0575510"/>
    <d v="2025-12-09T00:00:00"/>
    <x v="9"/>
    <n v="7"/>
    <s v="INC0575510 - 9/12/2025 - Pruthvish Patel"/>
  </r>
  <r>
    <x v="2"/>
    <s v="INC0575501"/>
    <d v="2025-12-08T00:00:00"/>
    <x v="5"/>
    <n v="10"/>
    <s v="INC0575501 - 8/12/2025 - Cameron Horn"/>
  </r>
  <r>
    <x v="2"/>
    <s v="INC0575467"/>
    <d v="2025-12-11T00:00:00"/>
    <x v="1"/>
    <n v="11"/>
    <s v="INC0575467 - 11/12/2025 - Raegan Munro"/>
  </r>
  <r>
    <x v="2"/>
    <s v="INC0575467"/>
    <d v="2025-12-11T00:00:00"/>
    <x v="5"/>
    <n v="7"/>
    <s v="INC0575467 - 11/12/2025 - Cameron Horn"/>
  </r>
  <r>
    <x v="2"/>
    <s v="INC0575467"/>
    <d v="2025-12-09T00:00:00"/>
    <x v="0"/>
    <n v="17"/>
    <s v="INC0575467 - 9/12/2025 - Shane Kmet"/>
  </r>
  <r>
    <x v="2"/>
    <s v="INC0575445"/>
    <d v="2025-12-09T00:00:00"/>
    <x v="1"/>
    <n v="10"/>
    <s v="INC0575445 - 9/12/2025 - Raegan Munro"/>
  </r>
  <r>
    <x v="2"/>
    <s v="INC0575445"/>
    <d v="2025-12-09T00:00:00"/>
    <x v="4"/>
    <n v="10"/>
    <s v="INC0575445 - 9/12/2025 - Fred Shea"/>
  </r>
  <r>
    <x v="2"/>
    <s v="INC0575445"/>
    <d v="2025-12-08T00:00:00"/>
    <x v="1"/>
    <n v="13"/>
    <s v="INC0575445 - 8/12/2025 - Raegan Munro"/>
  </r>
  <r>
    <x v="2"/>
    <s v="INC0575408"/>
    <d v="2025-12-08T00:00:00"/>
    <x v="3"/>
    <n v="16"/>
    <s v="INC0575408 - 8/12/2025 - Gilbert Noble"/>
  </r>
  <r>
    <x v="2"/>
    <s v="INC0575389"/>
    <d v="2025-12-10T00:00:00"/>
    <x v="9"/>
    <n v="7"/>
    <s v="INC0575389 - 10/12/2025 - Pruthvish Patel"/>
  </r>
  <r>
    <x v="2"/>
    <s v="INC0575389"/>
    <d v="2025-12-08T00:00:00"/>
    <x v="7"/>
    <n v="14"/>
    <s v="INC0575389 - 8/12/2025 - Andy Phan"/>
  </r>
  <r>
    <x v="2"/>
    <s v="INC0575274"/>
    <d v="2025-12-10T00:00:00"/>
    <x v="9"/>
    <n v="7"/>
    <s v="INC0575274 - 10/12/2025 - Pruthvish Patel"/>
  </r>
  <r>
    <x v="2"/>
    <s v="INC0575274"/>
    <d v="2025-12-08T00:00:00"/>
    <x v="7"/>
    <n v="14"/>
    <s v="INC0575274 - 8/12/2025 - Andy Phan"/>
  </r>
  <r>
    <x v="2"/>
    <s v="INC0575255"/>
    <d v="2025-12-10T00:00:00"/>
    <x v="0"/>
    <n v="14"/>
    <s v="INC0575255 - 10/12/2025 - Shane Kmet"/>
  </r>
  <r>
    <x v="2"/>
    <s v="INC0575255"/>
    <d v="2025-12-10T00:00:00"/>
    <x v="1"/>
    <n v="5"/>
    <s v="INC0575255 - 10/12/2025 - Raegan Munro"/>
  </r>
  <r>
    <x v="2"/>
    <s v="INC0575255"/>
    <d v="2025-12-09T00:00:00"/>
    <x v="4"/>
    <n v="14"/>
    <s v="INC0575255 - 9/12/2025 - Fred Shea"/>
  </r>
  <r>
    <x v="2"/>
    <s v="INC0575152"/>
    <d v="2025-12-12T00:00:00"/>
    <x v="1"/>
    <n v="14"/>
    <s v="INC0575152 - 12/12/2025 - Raegan Munro"/>
  </r>
  <r>
    <x v="2"/>
    <s v="INC0575100"/>
    <d v="2025-12-09T00:00:00"/>
    <x v="10"/>
    <n v="10"/>
    <s v="INC0575100 - 9/12/2025 - Ruey Lim"/>
  </r>
  <r>
    <x v="2"/>
    <s v="INC0574961"/>
    <d v="2025-12-08T00:00:00"/>
    <x v="10"/>
    <n v="7"/>
    <s v="INC0574961 - 8/12/2025 - Ruey Lim"/>
  </r>
  <r>
    <x v="2"/>
    <s v="INC0574904"/>
    <d v="2025-12-08T00:00:00"/>
    <x v="7"/>
    <n v="10"/>
    <s v="INC0574904 - 8/12/2025 - Andy Phan"/>
  </r>
  <r>
    <x v="2"/>
    <s v="INC0574847"/>
    <d v="2025-12-11T00:00:00"/>
    <x v="9"/>
    <n v="12"/>
    <s v="INC0574847 - 11/12/2025 - Pruthvish Patel"/>
  </r>
  <r>
    <x v="2"/>
    <s v="INC0574847"/>
    <d v="2025-12-11T00:00:00"/>
    <x v="0"/>
    <n v="12"/>
    <s v="INC0574847 - 11/12/2025 - Shane Kmet"/>
  </r>
  <r>
    <x v="2"/>
    <s v="INC0574809"/>
    <d v="2025-12-11T00:00:00"/>
    <x v="1"/>
    <n v="8"/>
    <s v="INC0574809 - 11/12/2025 - Raegan Munro"/>
  </r>
  <r>
    <x v="2"/>
    <s v="INC0574809"/>
    <d v="2025-12-10T00:00:00"/>
    <x v="1"/>
    <n v="6"/>
    <s v="INC0574809 - 10/12/2025 - Raegan Munro"/>
  </r>
  <r>
    <x v="2"/>
    <s v="INC0574809"/>
    <d v="2025-12-08T00:00:00"/>
    <x v="3"/>
    <n v="16"/>
    <s v="INC0574809 - 8/12/2025 - Gilbert Noble"/>
  </r>
  <r>
    <x v="2"/>
    <s v="INC0574809"/>
    <d v="2025-12-08T00:00:00"/>
    <x v="8"/>
    <n v="14"/>
    <s v="INC0574809 - 8/12/2025 - Clair Neate"/>
  </r>
  <r>
    <x v="2"/>
    <s v="INC0574762"/>
    <d v="2025-12-09T00:00:00"/>
    <x v="6"/>
    <n v="10"/>
    <s v="INC0574762 - 9/12/2025 - George Knight"/>
  </r>
  <r>
    <x v="2"/>
    <s v="INC0574762"/>
    <d v="2025-12-09T00:00:00"/>
    <x v="4"/>
    <n v="9"/>
    <s v="INC0574762 - 9/12/2025 - Fred Shea"/>
  </r>
  <r>
    <x v="2"/>
    <s v="INC0574762"/>
    <d v="2025-12-08T00:00:00"/>
    <x v="0"/>
    <n v="17"/>
    <s v="INC0574762 - 8/12/2025 - Shane Kmet"/>
  </r>
  <r>
    <x v="2"/>
    <s v="INC0574762"/>
    <d v="2025-12-08T00:00:00"/>
    <x v="1"/>
    <n v="11"/>
    <s v="INC0574762 - 8/12/2025 - Raegan Munro"/>
  </r>
  <r>
    <x v="2"/>
    <s v="INC0574747"/>
    <d v="2025-12-08T00:00:00"/>
    <x v="12"/>
    <n v="10"/>
    <s v="INC0574747 - 8/12/2025 - Riley Thomas"/>
  </r>
  <r>
    <x v="2"/>
    <s v="INC0574629"/>
    <d v="2025-12-09T00:00:00"/>
    <x v="12"/>
    <n v="16"/>
    <s v="INC0574629 - 9/12/2025 - Riley Thomas"/>
  </r>
  <r>
    <x v="2"/>
    <s v="INC0574154"/>
    <d v="2025-12-09T00:00:00"/>
    <x v="1"/>
    <n v="11"/>
    <s v="INC0574154 - 9/12/2025 - Raegan Munro"/>
  </r>
  <r>
    <x v="2"/>
    <s v="INC0574154"/>
    <d v="2025-12-09T00:00:00"/>
    <x v="9"/>
    <n v="8"/>
    <s v="INC0574154 - 9/12/2025 - Pruthvish Patel"/>
  </r>
  <r>
    <x v="2"/>
    <s v="INC0574154"/>
    <d v="2025-12-08T00:00:00"/>
    <x v="12"/>
    <n v="10"/>
    <s v="INC0574154 - 8/12/2025 - Riley Thomas"/>
  </r>
  <r>
    <x v="2"/>
    <s v="INC0574154"/>
    <d v="2025-12-08T00:00:00"/>
    <x v="4"/>
    <n v="9"/>
    <s v="INC0574154 - 8/12/2025 - Fred Shea"/>
  </r>
  <r>
    <x v="2"/>
    <s v="INC0573772"/>
    <d v="2025-12-08T00:00:00"/>
    <x v="12"/>
    <n v="16"/>
    <s v="INC0573772 - 8/12/2025 - Riley Thomas"/>
  </r>
  <r>
    <x v="2"/>
    <s v="INC0573765"/>
    <d v="2025-12-12T00:00:00"/>
    <x v="9"/>
    <n v="10"/>
    <s v="INC0573765 - 12/12/2025 - Pruthvish Patel"/>
  </r>
  <r>
    <x v="2"/>
    <s v="INC0573765"/>
    <d v="2025-12-11T00:00:00"/>
    <x v="5"/>
    <n v="7"/>
    <s v="INC0573765 - 11/12/2025 - Cameron Horn"/>
  </r>
  <r>
    <x v="2"/>
    <s v="INC0573765"/>
    <d v="2025-12-09T00:00:00"/>
    <x v="0"/>
    <n v="17"/>
    <s v="INC0573765 - 9/12/2025 - Shane Kmet"/>
  </r>
  <r>
    <x v="2"/>
    <s v="INC0573765"/>
    <d v="2025-12-09T00:00:00"/>
    <x v="3"/>
    <n v="16"/>
    <s v="INC0573765 - 9/12/2025 - Gilbert Noble"/>
  </r>
  <r>
    <x v="2"/>
    <s v="INC0573765"/>
    <d v="2025-12-08T00:00:00"/>
    <x v="3"/>
    <n v="16"/>
    <s v="INC0573765 - 8/12/2025 - Gilbert Noble"/>
  </r>
  <r>
    <x v="1"/>
    <s v="INC0573429"/>
    <d v="2025-12-08T00:00:00"/>
    <x v="0"/>
    <n v="16"/>
    <s v="INC0573429 - 8/12/2025 - Shane Kmet"/>
  </r>
  <r>
    <x v="2"/>
    <s v="INC0573193"/>
    <d v="2025-12-09T00:00:00"/>
    <x v="4"/>
    <n v="15"/>
    <s v="INC0573193 - 9/12/2025 - Fred Shea"/>
  </r>
  <r>
    <x v="2"/>
    <s v="INC0573193"/>
    <d v="2025-12-09T00:00:00"/>
    <x v="1"/>
    <n v="10"/>
    <s v="INC0573193 - 9/12/2025 - Raegan Munro"/>
  </r>
  <r>
    <x v="2"/>
    <s v="INC0572922"/>
    <d v="2025-12-08T00:00:00"/>
    <x v="18"/>
    <n v="13"/>
    <s v="INC0572922 - 8/12/2025 - Martyn Connor"/>
  </r>
  <r>
    <x v="2"/>
    <s v="INC0572743"/>
    <d v="2025-12-09T00:00:00"/>
    <x v="6"/>
    <n v="12"/>
    <s v="INC0572743 - 9/12/2025 - George Knight"/>
  </r>
  <r>
    <x v="2"/>
    <s v="INC0572743"/>
    <d v="2025-12-09T00:00:00"/>
    <x v="5"/>
    <n v="7"/>
    <s v="INC0572743 - 9/12/2025 - Cameron Horn"/>
  </r>
  <r>
    <x v="2"/>
    <s v="INC0572623"/>
    <d v="2025-12-08T00:00:00"/>
    <x v="12"/>
    <n v="10"/>
    <s v="INC0572623 - 8/12/2025 - Riley Thomas"/>
  </r>
  <r>
    <x v="2"/>
    <s v="INC0572608"/>
    <d v="2025-12-11T00:00:00"/>
    <x v="1"/>
    <n v="12"/>
    <s v="INC0572608 - 11/12/2025 - Raegan Munro"/>
  </r>
  <r>
    <x v="2"/>
    <s v="INC0571961"/>
    <d v="2025-12-08T00:00:00"/>
    <x v="1"/>
    <n v="8"/>
    <s v="INC0571961 - 8/12/2025 - Raegan Munro"/>
  </r>
  <r>
    <x v="2"/>
    <s v="INC0571348"/>
    <d v="2025-12-11T00:00:00"/>
    <x v="5"/>
    <n v="7"/>
    <s v="INC0571348 - 11/12/2025 - Cameron Horn"/>
  </r>
  <r>
    <x v="1"/>
    <s v="INC0571246"/>
    <d v="2025-12-09T00:00:00"/>
    <x v="4"/>
    <n v="14"/>
    <s v="INC0571246 - 9/12/2025 - Fred Shea"/>
  </r>
  <r>
    <x v="1"/>
    <s v="INC0571214"/>
    <d v="2025-12-09T00:00:00"/>
    <x v="4"/>
    <n v="13"/>
    <s v="INC0571214 - 9/12/2025 - Fred Shea"/>
  </r>
  <r>
    <x v="2"/>
    <s v="INC0571177"/>
    <d v="2025-12-12T00:00:00"/>
    <x v="2"/>
    <n v="11"/>
    <s v="INC0571177 - 12/12/2025 - Zoe O'Brien"/>
  </r>
  <r>
    <x v="2"/>
    <s v="INC0571177"/>
    <d v="2025-12-12T00:00:00"/>
    <x v="0"/>
    <n v="10"/>
    <s v="INC0571177 - 12/12/2025 - Shane Kmet"/>
  </r>
  <r>
    <x v="2"/>
    <s v="INC0571177"/>
    <d v="2025-12-12T00:00:00"/>
    <x v="4"/>
    <n v="10"/>
    <s v="INC0571177 - 12/12/2025 - Fred Shea"/>
  </r>
  <r>
    <x v="2"/>
    <s v="INC0571177"/>
    <d v="2025-12-12T00:00:00"/>
    <x v="5"/>
    <n v="10"/>
    <s v="INC0571177 - 12/12/2025 - Cameron Horn"/>
  </r>
  <r>
    <x v="2"/>
    <s v="INC0571177"/>
    <d v="2025-12-12T00:00:00"/>
    <x v="9"/>
    <n v="9"/>
    <s v="INC0571177 - 12/12/2025 - Pruthvish Patel"/>
  </r>
  <r>
    <x v="2"/>
    <s v="INC0571177"/>
    <d v="2025-12-11T00:00:00"/>
    <x v="9"/>
    <n v="15"/>
    <s v="INC0571177 - 11/12/2025 - Pruthvish Patel"/>
  </r>
  <r>
    <x v="2"/>
    <s v="INC0571177"/>
    <d v="2025-12-11T00:00:00"/>
    <x v="4"/>
    <n v="14"/>
    <s v="INC0571177 - 11/12/2025 - Fred Shea"/>
  </r>
  <r>
    <x v="2"/>
    <s v="INC0571177"/>
    <d v="2025-12-11T00:00:00"/>
    <x v="5"/>
    <n v="14"/>
    <s v="INC0571177 - 11/12/2025 - Cameron Horn"/>
  </r>
  <r>
    <x v="2"/>
    <s v="INC0571177"/>
    <d v="2025-12-10T00:00:00"/>
    <x v="9"/>
    <n v="14"/>
    <s v="INC0571177 - 10/12/2025 - Pruthvish Patel"/>
  </r>
  <r>
    <x v="1"/>
    <s v="INC0571061"/>
    <d v="2025-12-09T00:00:00"/>
    <x v="4"/>
    <n v="14"/>
    <s v="INC0571061 - 9/12/2025 - Fred Shea"/>
  </r>
  <r>
    <x v="2"/>
    <s v="INC0570980"/>
    <d v="2025-12-10T00:00:00"/>
    <x v="0"/>
    <n v="12"/>
    <s v="INC0570980 - 10/12/2025 - Shane Kmet"/>
  </r>
  <r>
    <x v="2"/>
    <s v="INC0570980"/>
    <d v="2025-12-09T00:00:00"/>
    <x v="0"/>
    <n v="15"/>
    <s v="INC0570980 - 9/12/2025 - Shane Kmet"/>
  </r>
  <r>
    <x v="2"/>
    <s v="INC0570980"/>
    <d v="2025-12-09T00:00:00"/>
    <x v="1"/>
    <n v="11"/>
    <s v="INC0570980 - 9/12/2025 - Raegan Munro"/>
  </r>
  <r>
    <x v="2"/>
    <s v="INC0570530"/>
    <d v="2025-12-09T00:00:00"/>
    <x v="3"/>
    <n v="16"/>
    <s v="INC0570530 - 9/12/2025 - Gilbert Noble"/>
  </r>
  <r>
    <x v="2"/>
    <s v="INC0570301"/>
    <d v="2025-12-12T00:00:00"/>
    <x v="1"/>
    <n v="13"/>
    <s v="INC0570301 - 12/12/2025 - Raegan Munro"/>
  </r>
  <r>
    <x v="2"/>
    <s v="INC0570261"/>
    <d v="2025-12-09T00:00:00"/>
    <x v="1"/>
    <n v="11"/>
    <s v="INC0570261 - 9/12/2025 - Raegan Munro"/>
  </r>
  <r>
    <x v="2"/>
    <s v="INC0569312"/>
    <d v="2025-12-09T00:00:00"/>
    <x v="12"/>
    <n v="11"/>
    <s v="INC0569312 - 9/12/2025 - Riley Thomas"/>
  </r>
  <r>
    <x v="2"/>
    <s v="INC0569312"/>
    <d v="2025-12-09T00:00:00"/>
    <x v="0"/>
    <n v="11"/>
    <s v="INC0569312 - 9/12/2025 - Shane Kmet"/>
  </r>
  <r>
    <x v="2"/>
    <s v="INC0566067"/>
    <d v="2025-12-09T00:00:00"/>
    <x v="1"/>
    <n v="11"/>
    <s v="INC0566067 - 9/12/2025 - Raegan Munro"/>
  </r>
  <r>
    <x v="2"/>
    <s v="INC0566067"/>
    <d v="2025-12-09T00:00:00"/>
    <x v="0"/>
    <n v="11"/>
    <s v="INC0566067 - 9/12/2025 - Shane Kmet"/>
  </r>
  <r>
    <x v="2"/>
    <s v="INC0565089"/>
    <d v="2025-12-12T00:00:00"/>
    <x v="1"/>
    <n v="8"/>
    <s v="INC0565089 - 12/12/2025 - Raegan Munro"/>
  </r>
  <r>
    <x v="2"/>
    <s v="INC0565089"/>
    <d v="2025-12-11T00:00:00"/>
    <x v="5"/>
    <n v="10"/>
    <s v="INC0565089 - 11/12/2025 - Cameron Horn"/>
  </r>
  <r>
    <x v="2"/>
    <s v="INC0565089"/>
    <d v="2025-12-10T00:00:00"/>
    <x v="0"/>
    <n v="17"/>
    <s v="INC0565089 - 10/12/2025 - Shane Kmet"/>
  </r>
  <r>
    <x v="2"/>
    <s v="INC0565089"/>
    <d v="2025-12-10T00:00:00"/>
    <x v="10"/>
    <n v="11"/>
    <s v="INC0565089 - 10/12/2025 - Ruey Lim"/>
  </r>
  <r>
    <x v="2"/>
    <s v="INC0565089"/>
    <d v="2025-12-09T00:00:00"/>
    <x v="12"/>
    <n v="10"/>
    <s v="INC0565089 - 9/12/2025 - Riley Thomas"/>
  </r>
  <r>
    <x v="2"/>
    <s v="INC0565089"/>
    <d v="2025-12-08T00:00:00"/>
    <x v="10"/>
    <n v="9"/>
    <s v="INC0565089 - 8/12/2025 - Ruey Lim"/>
  </r>
  <r>
    <x v="1"/>
    <s v="INC0564885"/>
    <d v="2025-12-09T00:00:00"/>
    <x v="3"/>
    <n v="16"/>
    <s v="INC0564885 - 9/12/2025 - Gilbert Noble"/>
  </r>
  <r>
    <x v="1"/>
    <s v="INC0564320"/>
    <d v="2025-12-09T00:00:00"/>
    <x v="3"/>
    <n v="16"/>
    <s v="INC0564320 - 9/12/2025 - Gilbert Noble"/>
  </r>
  <r>
    <x v="2"/>
    <s v="INC0536201"/>
    <d v="2025-12-09T00:00:00"/>
    <x v="6"/>
    <n v="16"/>
    <s v="INC0536201 - 9/12/2025 - George Knight"/>
  </r>
  <r>
    <x v="1"/>
    <s v="RITM0271536"/>
    <d v="2025-12-12T00:00:00"/>
    <x v="2"/>
    <n v="16"/>
    <s v="RITM0271536 - 12/12/2025 - Zoe O'Brien"/>
  </r>
  <r>
    <x v="1"/>
    <s v="RITM0271531"/>
    <d v="2025-12-12T00:00:00"/>
    <x v="2"/>
    <n v="16"/>
    <s v="RITM0271531 - 12/12/2025 - Zoe O'Brien"/>
  </r>
  <r>
    <x v="2"/>
    <s v="RITM0271526"/>
    <d v="2025-12-12T00:00:00"/>
    <x v="0"/>
    <n v="15"/>
    <s v="RITM0271526 - 12/12/2025 - Shane Kmet"/>
  </r>
  <r>
    <x v="2"/>
    <s v="RITM0271518"/>
    <d v="2025-12-12T00:00:00"/>
    <x v="3"/>
    <n v="15"/>
    <s v="RITM0271518 - 12/12/2025 - Gilbert Noble"/>
  </r>
  <r>
    <x v="2"/>
    <s v="RITM0271512"/>
    <d v="2025-12-12T00:00:00"/>
    <x v="0"/>
    <n v="15"/>
    <s v="RITM0271512 - 12/12/2025 - Shane Kmet"/>
  </r>
  <r>
    <x v="2"/>
    <s v="RITM0271510"/>
    <d v="2025-12-12T00:00:00"/>
    <x v="7"/>
    <n v="15"/>
    <s v="RITM0271510 - 12/12/2025 - Andy Phan"/>
  </r>
  <r>
    <x v="1"/>
    <s v="RITM0271314"/>
    <d v="2025-12-12T00:00:00"/>
    <x v="0"/>
    <n v="15"/>
    <s v="RITM0271314 - 12/12/2025 - Shane Kmet"/>
  </r>
  <r>
    <x v="2"/>
    <s v="RITM0271177"/>
    <d v="2025-12-12T00:00:00"/>
    <x v="3"/>
    <n v="15"/>
    <s v="RITM0271177 - 12/12/2025 - Gilbert Noble"/>
  </r>
  <r>
    <x v="1"/>
    <s v="RITM0271505"/>
    <d v="2025-12-12T00:00:00"/>
    <x v="3"/>
    <n v="15"/>
    <s v="RITM0271505 - 12/12/2025 - Gilbert Noble"/>
  </r>
  <r>
    <x v="2"/>
    <s v="RITM0271481"/>
    <d v="2025-12-12T00:00:00"/>
    <x v="3"/>
    <n v="15"/>
    <s v="RITM0271481 - 12/12/2025 - Gilbert Noble"/>
  </r>
  <r>
    <x v="2"/>
    <s v="RITM0271504"/>
    <d v="2025-12-12T00:00:00"/>
    <x v="0"/>
    <n v="14"/>
    <s v="RITM0271504 - 12/12/2025 - Shane Kmet"/>
  </r>
  <r>
    <x v="2"/>
    <s v="RITM0271491"/>
    <d v="2025-12-12T00:00:00"/>
    <x v="7"/>
    <n v="15"/>
    <s v="RITM0271491 - 12/12/2025 - Andy Phan"/>
  </r>
  <r>
    <x v="2"/>
    <s v="RITM0271499"/>
    <d v="2025-12-12T00:00:00"/>
    <x v="10"/>
    <n v="14"/>
    <s v="RITM0271499 - 12/12/2025 - Ruey Lim"/>
  </r>
  <r>
    <x v="2"/>
    <s v="RITM0270616"/>
    <d v="2025-12-12T00:00:00"/>
    <x v="0"/>
    <n v="14"/>
    <s v="RITM0270616 - 12/12/2025 - Shane Kmet"/>
  </r>
  <r>
    <x v="2"/>
    <s v="RITM0269851"/>
    <d v="2025-12-12T00:00:00"/>
    <x v="7"/>
    <n v="16"/>
    <s v="RITM0269851 - 12/12/2025 - Andy Phan"/>
  </r>
  <r>
    <x v="2"/>
    <s v="RITM0271492"/>
    <d v="2025-12-12T00:00:00"/>
    <x v="13"/>
    <n v="14"/>
    <s v="RITM0271492 - 12/12/2025 - Zahra Gholami"/>
  </r>
  <r>
    <x v="2"/>
    <s v="RITM0271494"/>
    <d v="2025-12-12T00:00:00"/>
    <x v="7"/>
    <n v="14"/>
    <s v="RITM0271494 - 12/12/2025 - Andy Phan"/>
  </r>
  <r>
    <x v="2"/>
    <s v="RITM0271090"/>
    <d v="2025-12-12T00:00:00"/>
    <x v="13"/>
    <n v="16"/>
    <s v="RITM0271090 - 12/12/2025 - Zahra Gholami"/>
  </r>
  <r>
    <x v="2"/>
    <s v="RITM0271493"/>
    <d v="2025-12-12T00:00:00"/>
    <x v="0"/>
    <n v="14"/>
    <s v="RITM0271493 - 12/12/2025 - Shane Kmet"/>
  </r>
  <r>
    <x v="1"/>
    <s v="RITM0271489"/>
    <d v="2025-12-12T00:00:00"/>
    <x v="7"/>
    <n v="16"/>
    <s v="RITM0271489 - 12/12/2025 - Andy Phan"/>
  </r>
  <r>
    <x v="2"/>
    <s v="RITM0271489"/>
    <d v="2025-12-12T00:00:00"/>
    <x v="8"/>
    <n v="15"/>
    <s v="RITM0271489 - 12/12/2025 - Clair Neate"/>
  </r>
  <r>
    <x v="1"/>
    <s v="RITM0271399"/>
    <d v="2025-12-12T00:00:00"/>
    <x v="2"/>
    <n v="17"/>
    <s v="RITM0271399 - 12/12/2025 - Zoe O'Brien"/>
  </r>
  <r>
    <x v="2"/>
    <s v="RITM0271374"/>
    <d v="2025-12-12T00:00:00"/>
    <x v="2"/>
    <n v="14"/>
    <s v="RITM0271374 - 12/12/2025 - Zoe O'Brien"/>
  </r>
  <r>
    <x v="1"/>
    <s v="RITM0271475"/>
    <d v="2025-12-12T00:00:00"/>
    <x v="0"/>
    <n v="15"/>
    <s v="RITM0271475 - 12/12/2025 - Shane Kmet"/>
  </r>
  <r>
    <x v="2"/>
    <s v="RITM0271475"/>
    <d v="2025-12-12T00:00:00"/>
    <x v="7"/>
    <n v="15"/>
    <s v="RITM0271475 - 12/12/2025 - Andy Phan"/>
  </r>
  <r>
    <x v="1"/>
    <s v="RITM0271482"/>
    <d v="2025-12-12T00:00:00"/>
    <x v="1"/>
    <n v="13"/>
    <s v="RITM0271482 - 12/12/2025 - Raegan Munro"/>
  </r>
  <r>
    <x v="1"/>
    <s v="RITM0271461"/>
    <d v="2025-12-12T00:00:00"/>
    <x v="0"/>
    <n v="12"/>
    <s v="RITM0271461 - 12/12/2025 - Shane Kmet"/>
  </r>
  <r>
    <x v="2"/>
    <s v="RITM0271459"/>
    <d v="2025-12-12T00:00:00"/>
    <x v="7"/>
    <n v="13"/>
    <s v="RITM0271459 - 12/12/2025 - Andy Phan"/>
  </r>
  <r>
    <x v="1"/>
    <s v="RITM0271455"/>
    <d v="2025-12-12T00:00:00"/>
    <x v="7"/>
    <n v="14"/>
    <s v="RITM0271455 - 12/12/2025 - Andy Phan"/>
  </r>
  <r>
    <x v="2"/>
    <s v="RITM0271446"/>
    <d v="2025-12-12T00:00:00"/>
    <x v="2"/>
    <n v="17"/>
    <s v="RITM0271446 - 12/12/2025 - Zoe O'Brien"/>
  </r>
  <r>
    <x v="2"/>
    <s v="RITM0271446"/>
    <d v="2025-12-12T00:00:00"/>
    <x v="1"/>
    <n v="12"/>
    <s v="RITM0271446 - 12/12/2025 - Raegan Munro"/>
  </r>
  <r>
    <x v="2"/>
    <s v="RITM0271445"/>
    <d v="2025-12-12T00:00:00"/>
    <x v="2"/>
    <n v="17"/>
    <s v="RITM0271445 - 12/12/2025 - Zoe O'Brien"/>
  </r>
  <r>
    <x v="2"/>
    <s v="RITM0271445"/>
    <d v="2025-12-12T00:00:00"/>
    <x v="1"/>
    <n v="12"/>
    <s v="RITM0271445 - 12/12/2025 - Raegan Munro"/>
  </r>
  <r>
    <x v="1"/>
    <s v="RITM0271436"/>
    <d v="2025-12-12T00:00:00"/>
    <x v="5"/>
    <n v="11"/>
    <s v="RITM0271436 - 12/12/2025 - Cameron Horn"/>
  </r>
  <r>
    <x v="1"/>
    <s v="RITM0270802"/>
    <d v="2025-12-12T00:00:00"/>
    <x v="1"/>
    <n v="12"/>
    <s v="RITM0270802 - 12/12/2025 - Raegan Munro"/>
  </r>
  <r>
    <x v="2"/>
    <s v="RITM0270802"/>
    <d v="2025-12-12T00:00:00"/>
    <x v="7"/>
    <n v="12"/>
    <s v="RITM0270802 - 12/12/2025 - Andy Phan"/>
  </r>
  <r>
    <x v="2"/>
    <s v="RITM0271432"/>
    <d v="2025-12-12T00:00:00"/>
    <x v="5"/>
    <n v="11"/>
    <s v="RITM0271432 - 12/12/2025 - Cameron Horn"/>
  </r>
  <r>
    <x v="2"/>
    <s v="RITM0271432"/>
    <d v="2025-12-12T00:00:00"/>
    <x v="10"/>
    <n v="11"/>
    <s v="RITM0271432 - 12/12/2025 - Ruey Lim"/>
  </r>
  <r>
    <x v="2"/>
    <s v="RITM0271432"/>
    <d v="2025-12-12T00:00:00"/>
    <x v="9"/>
    <n v="11"/>
    <s v="RITM0271432 - 12/12/2025 - Pruthvish Patel"/>
  </r>
  <r>
    <x v="2"/>
    <s v="RITM0271282"/>
    <d v="2025-12-12T00:00:00"/>
    <x v="9"/>
    <n v="11"/>
    <s v="RITM0271282 - 12/12/2025 - Pruthvish Patel"/>
  </r>
  <r>
    <x v="2"/>
    <s v="RITM0271286"/>
    <d v="2025-12-12T00:00:00"/>
    <x v="10"/>
    <n v="12"/>
    <s v="RITM0271286 - 12/12/2025 - Ruey Lim"/>
  </r>
  <r>
    <x v="2"/>
    <s v="RITM0271286"/>
    <d v="2025-12-12T00:00:00"/>
    <x v="7"/>
    <n v="12"/>
    <s v="RITM0271286 - 12/12/2025 - Andy Phan"/>
  </r>
  <r>
    <x v="2"/>
    <s v="RITM0271419"/>
    <d v="2025-12-12T00:00:00"/>
    <x v="7"/>
    <n v="11"/>
    <s v="RITM0271419 - 12/12/2025 - Andy Phan"/>
  </r>
  <r>
    <x v="2"/>
    <s v="RITM0271421"/>
    <d v="2025-12-12T00:00:00"/>
    <x v="10"/>
    <n v="14"/>
    <s v="RITM0271421 - 12/12/2025 - Ruey Lim"/>
  </r>
  <r>
    <x v="2"/>
    <s v="RITM0271421"/>
    <d v="2025-12-12T00:00:00"/>
    <x v="7"/>
    <n v="10"/>
    <s v="RITM0271421 - 12/12/2025 - Andy Phan"/>
  </r>
  <r>
    <x v="2"/>
    <s v="RITM0271417"/>
    <d v="2025-12-12T00:00:00"/>
    <x v="0"/>
    <n v="9"/>
    <s v="RITM0271417 - 12/12/2025 - Shane Kmet"/>
  </r>
  <r>
    <x v="2"/>
    <s v="RITM0271416"/>
    <d v="2025-12-12T00:00:00"/>
    <x v="0"/>
    <n v="11"/>
    <s v="RITM0271416 - 12/12/2025 - Shane Kmet"/>
  </r>
  <r>
    <x v="2"/>
    <s v="RITM0271416"/>
    <d v="2025-12-12T00:00:00"/>
    <x v="13"/>
    <n v="11"/>
    <s v="RITM0271416 - 12/12/2025 - Zahra Gholami"/>
  </r>
  <r>
    <x v="2"/>
    <s v="RITM0271415"/>
    <d v="2025-12-12T00:00:00"/>
    <x v="0"/>
    <n v="9"/>
    <s v="RITM0271415 - 12/12/2025 - Shane Kmet"/>
  </r>
  <r>
    <x v="2"/>
    <s v="RITM0271413"/>
    <d v="2025-12-12T00:00:00"/>
    <x v="7"/>
    <n v="9"/>
    <s v="RITM0271413 - 12/12/2025 - Andy Phan"/>
  </r>
  <r>
    <x v="1"/>
    <s v="RITM0271412"/>
    <d v="2025-12-12T00:00:00"/>
    <x v="7"/>
    <n v="10"/>
    <s v="RITM0271412 - 12/12/2025 - Andy Phan"/>
  </r>
  <r>
    <x v="1"/>
    <s v="RITM0271377"/>
    <d v="2025-12-12T00:00:00"/>
    <x v="2"/>
    <n v="9"/>
    <s v="RITM0271377 - 12/12/2025 - Zoe O'Brien"/>
  </r>
  <r>
    <x v="1"/>
    <s v="RITM0271411"/>
    <d v="2025-12-12T00:00:00"/>
    <x v="2"/>
    <n v="11"/>
    <s v="RITM0271411 - 12/12/2025 - Zoe O'Brien"/>
  </r>
  <r>
    <x v="1"/>
    <s v="RITM0271401"/>
    <d v="2025-12-12T00:00:00"/>
    <x v="4"/>
    <n v="9"/>
    <s v="RITM0271401 - 12/12/2025 - Fred Shea"/>
  </r>
  <r>
    <x v="2"/>
    <s v="RITM0271400"/>
    <d v="2025-12-12T00:00:00"/>
    <x v="7"/>
    <n v="9"/>
    <s v="RITM0271400 - 12/12/2025 - Andy Phan"/>
  </r>
  <r>
    <x v="1"/>
    <s v="RITM0271371"/>
    <d v="2025-12-12T00:00:00"/>
    <x v="7"/>
    <n v="9"/>
    <s v="RITM0271371 - 12/12/2025 - Andy Phan"/>
  </r>
  <r>
    <x v="2"/>
    <s v="RITM0271395"/>
    <d v="2025-12-12T00:00:00"/>
    <x v="10"/>
    <n v="9"/>
    <s v="RITM0271395 - 12/12/2025 - Ruey Lim"/>
  </r>
  <r>
    <x v="2"/>
    <s v="RITM0271395"/>
    <d v="2025-12-12T00:00:00"/>
    <x v="7"/>
    <n v="9"/>
    <s v="RITM0271395 - 12/12/2025 - Andy Phan"/>
  </r>
  <r>
    <x v="2"/>
    <s v="RITM0271394"/>
    <d v="2025-12-12T00:00:00"/>
    <x v="2"/>
    <n v="11"/>
    <s v="RITM0271394 - 12/12/2025 - Zoe O'Brien"/>
  </r>
  <r>
    <x v="1"/>
    <s v="RITM0271394"/>
    <d v="2025-12-12T00:00:00"/>
    <x v="7"/>
    <n v="9"/>
    <s v="RITM0271394 - 12/12/2025 - Andy Phan"/>
  </r>
  <r>
    <x v="3"/>
    <s v="RITM0271393"/>
    <d v="2025-12-12T00:00:00"/>
    <x v="1"/>
    <n v="9"/>
    <s v="RITM0271393 - 12/12/2025 - Raegan Munro"/>
  </r>
  <r>
    <x v="2"/>
    <s v="RITM0271393"/>
    <d v="2025-12-12T00:00:00"/>
    <x v="7"/>
    <n v="9"/>
    <s v="RITM0271393 - 12/12/2025 - Andy Phan"/>
  </r>
  <r>
    <x v="2"/>
    <s v="RITM0271391"/>
    <d v="2025-12-12T00:00:00"/>
    <x v="10"/>
    <n v="8"/>
    <s v="RITM0271391 - 12/12/2025 - Ruey Lim"/>
  </r>
  <r>
    <x v="2"/>
    <s v="RITM0271368"/>
    <d v="2025-12-12T00:00:00"/>
    <x v="7"/>
    <n v="8"/>
    <s v="RITM0271368 - 12/12/2025 - Andy Phan"/>
  </r>
  <r>
    <x v="2"/>
    <s v="RITM0271367"/>
    <d v="2025-12-12T00:00:00"/>
    <x v="7"/>
    <n v="8"/>
    <s v="RITM0271367 - 12/12/2025 - Andy Phan"/>
  </r>
  <r>
    <x v="2"/>
    <s v="RITM0271365"/>
    <d v="2025-12-12T00:00:00"/>
    <x v="7"/>
    <n v="8"/>
    <s v="RITM0271365 - 12/12/2025 - Andy Phan"/>
  </r>
  <r>
    <x v="2"/>
    <s v="RITM0271384"/>
    <d v="2025-12-12T00:00:00"/>
    <x v="10"/>
    <n v="9"/>
    <s v="RITM0271384 - 12/12/2025 - Ruey Lim"/>
  </r>
  <r>
    <x v="2"/>
    <s v="RITM0271384"/>
    <d v="2025-12-12T00:00:00"/>
    <x v="9"/>
    <n v="9"/>
    <s v="RITM0271384 - 12/12/2025 - Pruthvish Patel"/>
  </r>
  <r>
    <x v="2"/>
    <s v="RITM0271383"/>
    <d v="2025-12-12T00:00:00"/>
    <x v="14"/>
    <n v="8"/>
    <s v="RITM0271383 - 12/12/2025 - Liam Bryan"/>
  </r>
  <r>
    <x v="2"/>
    <s v="RITM0271383"/>
    <d v="2025-12-12T00:00:00"/>
    <x v="5"/>
    <n v="7"/>
    <s v="RITM0271383 - 12/12/2025 - Cameron Horn"/>
  </r>
  <r>
    <x v="2"/>
    <s v="RITM0271375"/>
    <d v="2025-12-12T00:00:00"/>
    <x v="5"/>
    <n v="7"/>
    <s v="RITM0271375 - 12/12/2025 - Cameron Horn"/>
  </r>
  <r>
    <x v="2"/>
    <s v="RITM0271372"/>
    <d v="2025-12-11T00:00:00"/>
    <x v="6"/>
    <n v="17"/>
    <s v="RITM0271372 - 11/12/2025 - George Knight"/>
  </r>
  <r>
    <x v="1"/>
    <s v="RITM0271344"/>
    <d v="2025-12-11T00:00:00"/>
    <x v="6"/>
    <n v="17"/>
    <s v="RITM0271344 - 11/12/2025 - George Knight"/>
  </r>
  <r>
    <x v="1"/>
    <s v="RITM0271051"/>
    <d v="2025-12-12T00:00:00"/>
    <x v="5"/>
    <n v="10"/>
    <s v="RITM0271051 - 12/12/2025 - Cameron Horn"/>
  </r>
  <r>
    <x v="2"/>
    <s v="RITM0271366"/>
    <d v="2025-12-12T00:00:00"/>
    <x v="3"/>
    <n v="11"/>
    <s v="RITM0271366 - 12/12/2025 - Gilbert Noble"/>
  </r>
  <r>
    <x v="2"/>
    <s v="RITM0271366"/>
    <d v="2025-12-11T00:00:00"/>
    <x v="0"/>
    <n v="16"/>
    <s v="RITM0271366 - 11/12/2025 - Shane Kmet"/>
  </r>
  <r>
    <x v="2"/>
    <s v="RITM0271360"/>
    <d v="2025-12-11T00:00:00"/>
    <x v="0"/>
    <n v="15"/>
    <s v="RITM0271360 - 11/12/2025 - Shane Kmet"/>
  </r>
  <r>
    <x v="1"/>
    <s v="RITM0271356"/>
    <d v="2025-12-12T00:00:00"/>
    <x v="1"/>
    <n v="6"/>
    <s v="RITM0271356 - 12/12/2025 - Raegan Munro"/>
  </r>
  <r>
    <x v="2"/>
    <s v="RITM0271356"/>
    <d v="2025-12-11T00:00:00"/>
    <x v="6"/>
    <n v="16"/>
    <s v="RITM0271356 - 11/12/2025 - George Knight"/>
  </r>
  <r>
    <x v="2"/>
    <s v="RITM0271355"/>
    <d v="2025-12-11T00:00:00"/>
    <x v="0"/>
    <n v="15"/>
    <s v="RITM0271355 - 11/12/2025 - Shane Kmet"/>
  </r>
  <r>
    <x v="2"/>
    <s v="RITM0271353"/>
    <d v="2025-12-12T00:00:00"/>
    <x v="10"/>
    <n v="7"/>
    <s v="RITM0271353 - 12/12/2025 - Ruey Lim"/>
  </r>
  <r>
    <x v="2"/>
    <s v="RITM0271353"/>
    <d v="2025-12-11T00:00:00"/>
    <x v="2"/>
    <n v="16"/>
    <s v="RITM0271353 - 11/12/2025 - Zoe O'Brien"/>
  </r>
  <r>
    <x v="2"/>
    <s v="RITM0271351"/>
    <d v="2025-12-11T00:00:00"/>
    <x v="2"/>
    <n v="15"/>
    <s v="RITM0271351 - 11/12/2025 - Zoe O'Brien"/>
  </r>
  <r>
    <x v="1"/>
    <s v="RITM0271345"/>
    <d v="2025-12-11T00:00:00"/>
    <x v="7"/>
    <n v="16"/>
    <s v="RITM0271345 - 11/12/2025 - Andy Phan"/>
  </r>
  <r>
    <x v="1"/>
    <s v="RITM0271347"/>
    <d v="2025-12-11T00:00:00"/>
    <x v="7"/>
    <n v="15"/>
    <s v="RITM0271347 - 11/12/2025 - Andy Phan"/>
  </r>
  <r>
    <x v="2"/>
    <s v="RITM0271342"/>
    <d v="2025-12-12T00:00:00"/>
    <x v="3"/>
    <n v="11"/>
    <s v="RITM0271342 - 12/12/2025 - Gilbert Noble"/>
  </r>
  <r>
    <x v="2"/>
    <s v="RITM0271342"/>
    <d v="2025-12-11T00:00:00"/>
    <x v="7"/>
    <n v="15"/>
    <s v="RITM0271342 - 11/12/2025 - Andy Phan"/>
  </r>
  <r>
    <x v="1"/>
    <s v="RITM0271337"/>
    <d v="2025-12-11T00:00:00"/>
    <x v="3"/>
    <n v="15"/>
    <s v="RITM0271337 - 11/12/2025 - Gilbert Noble"/>
  </r>
  <r>
    <x v="2"/>
    <s v="RITM0271337"/>
    <d v="2025-12-11T00:00:00"/>
    <x v="0"/>
    <n v="14"/>
    <s v="RITM0271337 - 11/12/2025 - Shane Kmet"/>
  </r>
  <r>
    <x v="1"/>
    <s v="RITM0271334"/>
    <d v="2025-12-11T00:00:00"/>
    <x v="0"/>
    <n v="14"/>
    <s v="RITM0271334 - 11/12/2025 - Shane Kmet"/>
  </r>
  <r>
    <x v="1"/>
    <s v="RITM0271332"/>
    <d v="2025-12-11T00:00:00"/>
    <x v="0"/>
    <n v="14"/>
    <s v="RITM0271332 - 11/12/2025 - Shane Kmet"/>
  </r>
  <r>
    <x v="2"/>
    <s v="RITM0271329"/>
    <d v="2025-12-11T00:00:00"/>
    <x v="0"/>
    <n v="14"/>
    <s v="RITM0271329 - 11/12/2025 - Shane Kmet"/>
  </r>
  <r>
    <x v="1"/>
    <s v="RITM0271321"/>
    <d v="2025-12-11T00:00:00"/>
    <x v="7"/>
    <n v="14"/>
    <s v="RITM0271321 - 11/12/2025 - Andy Phan"/>
  </r>
  <r>
    <x v="2"/>
    <s v="RITM0269128"/>
    <d v="2025-12-12T00:00:00"/>
    <x v="1"/>
    <n v="6"/>
    <s v="RITM0269128 - 12/12/2025 - Raegan Munro"/>
  </r>
  <r>
    <x v="2"/>
    <s v="RITM0269128"/>
    <d v="2025-12-11T00:00:00"/>
    <x v="7"/>
    <n v="15"/>
    <s v="RITM0269128 - 11/12/2025 - Andy Phan"/>
  </r>
  <r>
    <x v="2"/>
    <s v="RITM0269129"/>
    <d v="2025-12-12T00:00:00"/>
    <x v="1"/>
    <n v="6"/>
    <s v="RITM0269129 - 12/12/2025 - Raegan Munro"/>
  </r>
  <r>
    <x v="2"/>
    <s v="RITM0269129"/>
    <d v="2025-12-11T00:00:00"/>
    <x v="7"/>
    <n v="15"/>
    <s v="RITM0269129 - 11/12/2025 - Andy Phan"/>
  </r>
  <r>
    <x v="1"/>
    <s v="RITM0271327"/>
    <d v="2025-12-12T00:00:00"/>
    <x v="3"/>
    <n v="11"/>
    <s v="RITM0271327 - 12/12/2025 - Gilbert Noble"/>
  </r>
  <r>
    <x v="2"/>
    <s v="RITM0271327"/>
    <d v="2025-12-11T00:00:00"/>
    <x v="7"/>
    <n v="13"/>
    <s v="RITM0271327 - 11/12/2025 - Andy Phan"/>
  </r>
  <r>
    <x v="2"/>
    <s v="RITM0271322"/>
    <d v="2025-12-11T00:00:00"/>
    <x v="10"/>
    <n v="13"/>
    <s v="RITM0271322 - 11/12/2025 - Ruey Lim"/>
  </r>
  <r>
    <x v="2"/>
    <s v="RITM0271304"/>
    <d v="2025-12-11T00:00:00"/>
    <x v="10"/>
    <n v="13"/>
    <s v="RITM0271304 - 11/12/2025 - Ruey Lim"/>
  </r>
  <r>
    <x v="2"/>
    <s v="RITM0271318"/>
    <d v="2025-12-11T00:00:00"/>
    <x v="10"/>
    <n v="12"/>
    <s v="RITM0271318 - 11/12/2025 - Ruey Lim"/>
  </r>
  <r>
    <x v="2"/>
    <s v="RITM0271308"/>
    <d v="2025-12-12T00:00:00"/>
    <x v="3"/>
    <n v="11"/>
    <s v="RITM0271308 - 12/12/2025 - Gilbert Noble"/>
  </r>
  <r>
    <x v="2"/>
    <s v="RITM0271308"/>
    <d v="2025-12-11T00:00:00"/>
    <x v="7"/>
    <n v="12"/>
    <s v="RITM0271308 - 11/12/2025 - Andy Phan"/>
  </r>
  <r>
    <x v="2"/>
    <s v="RITM0271310"/>
    <d v="2025-12-11T00:00:00"/>
    <x v="4"/>
    <n v="13"/>
    <s v="RITM0271310 - 11/12/2025 - Fred Shea"/>
  </r>
  <r>
    <x v="2"/>
    <s v="RITM0271306"/>
    <d v="2025-12-11T00:00:00"/>
    <x v="8"/>
    <n v="13"/>
    <s v="RITM0271306 - 11/12/2025 - Clair Neate"/>
  </r>
  <r>
    <x v="1"/>
    <s v="RITM0271306"/>
    <d v="2025-12-11T00:00:00"/>
    <x v="1"/>
    <n v="12"/>
    <s v="RITM0271306 - 11/12/2025 - Raegan Munro"/>
  </r>
  <r>
    <x v="1"/>
    <s v="RITM0271298"/>
    <d v="2025-12-12T00:00:00"/>
    <x v="1"/>
    <n v="9"/>
    <s v="RITM0271298 - 12/12/2025 - Raegan Munro"/>
  </r>
  <r>
    <x v="2"/>
    <s v="RITM0271298"/>
    <d v="2025-12-11T00:00:00"/>
    <x v="8"/>
    <n v="15"/>
    <s v="RITM0271298 - 11/12/2025 - Clair Neate"/>
  </r>
  <r>
    <x v="2"/>
    <s v="RITM0271082"/>
    <d v="2025-12-12T00:00:00"/>
    <x v="3"/>
    <n v="13"/>
    <s v="RITM0271082 - 12/12/2025 - Gilbert Noble"/>
  </r>
  <r>
    <x v="2"/>
    <s v="RITM0271082"/>
    <d v="2025-12-11T00:00:00"/>
    <x v="1"/>
    <n v="11"/>
    <s v="RITM0271082 - 11/12/2025 - Raegan Munro"/>
  </r>
  <r>
    <x v="0"/>
    <s v="RITM0271302"/>
    <d v="2025-12-11T00:00:00"/>
    <x v="5"/>
    <n v="11"/>
    <s v="RITM0271302 - 11/12/2025 - Cameron Horn"/>
  </r>
  <r>
    <x v="2"/>
    <s v="RITM0271301"/>
    <d v="2025-12-11T00:00:00"/>
    <x v="3"/>
    <n v="14"/>
    <s v="RITM0271301 - 11/12/2025 - Gilbert Noble"/>
  </r>
  <r>
    <x v="0"/>
    <s v="RITM0271301"/>
    <d v="2025-12-11T00:00:00"/>
    <x v="7"/>
    <n v="11"/>
    <s v="RITM0271301 - 11/12/2025 - Andy Phan"/>
  </r>
  <r>
    <x v="2"/>
    <s v="RITM0271290"/>
    <d v="2025-12-12T00:00:00"/>
    <x v="7"/>
    <n v="11"/>
    <s v="RITM0271290 - 12/12/2025 - Andy Phan"/>
  </r>
  <r>
    <x v="2"/>
    <s v="RITM0271290"/>
    <d v="2025-12-11T00:00:00"/>
    <x v="1"/>
    <n v="12"/>
    <s v="RITM0271290 - 11/12/2025 - Raegan Munro"/>
  </r>
  <r>
    <x v="2"/>
    <s v="RITM0271290"/>
    <d v="2025-12-11T00:00:00"/>
    <x v="0"/>
    <n v="12"/>
    <s v="RITM0271290 - 11/12/2025 - Shane Kmet"/>
  </r>
  <r>
    <x v="1"/>
    <s v="RITM0271288"/>
    <d v="2025-12-12T00:00:00"/>
    <x v="3"/>
    <n v="13"/>
    <s v="RITM0271288 - 12/12/2025 - Gilbert Noble"/>
  </r>
  <r>
    <x v="2"/>
    <s v="RITM0271288"/>
    <d v="2025-12-11T00:00:00"/>
    <x v="5"/>
    <n v="11"/>
    <s v="RITM0271288 - 11/12/2025 - Cameron Horn"/>
  </r>
  <r>
    <x v="2"/>
    <s v="RITM0271278"/>
    <d v="2025-12-11T00:00:00"/>
    <x v="1"/>
    <n v="10"/>
    <s v="RITM0271278 - 11/12/2025 - Raegan Munro"/>
  </r>
  <r>
    <x v="1"/>
    <s v="RITM0271270"/>
    <d v="2025-12-12T00:00:00"/>
    <x v="3"/>
    <n v="11"/>
    <s v="RITM0271270 - 12/12/2025 - Gilbert Noble"/>
  </r>
  <r>
    <x v="2"/>
    <s v="RITM0271270"/>
    <d v="2025-12-11T00:00:00"/>
    <x v="7"/>
    <n v="13"/>
    <s v="RITM0271270 - 11/12/2025 - Andy Phan"/>
  </r>
  <r>
    <x v="2"/>
    <s v="RITM0271270"/>
    <d v="2025-12-11T00:00:00"/>
    <x v="5"/>
    <n v="10"/>
    <s v="RITM0271270 - 11/12/2025 - Cameron Horn"/>
  </r>
  <r>
    <x v="1"/>
    <s v="RITM0271268"/>
    <d v="2025-12-12T00:00:00"/>
    <x v="7"/>
    <n v="15"/>
    <s v="RITM0271268 - 12/12/2025 - Andy Phan"/>
  </r>
  <r>
    <x v="2"/>
    <s v="RITM0271268"/>
    <d v="2025-12-11T00:00:00"/>
    <x v="7"/>
    <n v="14"/>
    <s v="RITM0271268 - 11/12/2025 - Andy Phan"/>
  </r>
  <r>
    <x v="2"/>
    <s v="RITM0271267"/>
    <d v="2025-12-11T00:00:00"/>
    <x v="9"/>
    <n v="12"/>
    <s v="RITM0271267 - 11/12/2025 - Pruthvish Patel"/>
  </r>
  <r>
    <x v="1"/>
    <s v="RITM0271265"/>
    <d v="2025-12-12T00:00:00"/>
    <x v="3"/>
    <n v="11"/>
    <s v="RITM0271265 - 12/12/2025 - Gilbert Noble"/>
  </r>
  <r>
    <x v="2"/>
    <s v="RITM0271265"/>
    <d v="2025-12-11T00:00:00"/>
    <x v="10"/>
    <n v="13"/>
    <s v="RITM0271265 - 11/12/2025 - Ruey Lim"/>
  </r>
  <r>
    <x v="2"/>
    <s v="RITM0271265"/>
    <d v="2025-12-11T00:00:00"/>
    <x v="5"/>
    <n v="11"/>
    <s v="RITM0271265 - 11/12/2025 - Cameron Horn"/>
  </r>
  <r>
    <x v="2"/>
    <s v="RITM0271260"/>
    <d v="2025-12-12T00:00:00"/>
    <x v="3"/>
    <n v="11"/>
    <s v="RITM0271260 - 12/12/2025 - Gilbert Noble"/>
  </r>
  <r>
    <x v="2"/>
    <s v="RITM0271260"/>
    <d v="2025-12-11T00:00:00"/>
    <x v="6"/>
    <n v="12"/>
    <s v="RITM0271260 - 11/12/2025 - George Knight"/>
  </r>
  <r>
    <x v="1"/>
    <s v="RITM0271258"/>
    <d v="2025-12-11T00:00:00"/>
    <x v="3"/>
    <n v="15"/>
    <s v="RITM0271258 - 11/12/2025 - Gilbert Noble"/>
  </r>
  <r>
    <x v="2"/>
    <s v="RITM0271258"/>
    <d v="2025-12-11T00:00:00"/>
    <x v="0"/>
    <n v="10"/>
    <s v="RITM0271258 - 11/12/2025 - Shane Kmet"/>
  </r>
  <r>
    <x v="1"/>
    <s v="RITM0271257"/>
    <d v="2025-12-12T00:00:00"/>
    <x v="7"/>
    <n v="11"/>
    <s v="RITM0271257 - 12/12/2025 - Andy Phan"/>
  </r>
  <r>
    <x v="2"/>
    <s v="RITM0271257"/>
    <d v="2025-12-11T00:00:00"/>
    <x v="1"/>
    <n v="11"/>
    <s v="RITM0271257 - 11/12/2025 - Raegan Munro"/>
  </r>
  <r>
    <x v="1"/>
    <s v="RITM0271251"/>
    <d v="2025-12-12T00:00:00"/>
    <x v="3"/>
    <n v="11"/>
    <s v="RITM0271251 - 12/12/2025 - Gilbert Noble"/>
  </r>
  <r>
    <x v="2"/>
    <s v="RITM0271251"/>
    <d v="2025-12-11T00:00:00"/>
    <x v="0"/>
    <n v="15"/>
    <s v="RITM0271251 - 11/12/2025 - Shane Kmet"/>
  </r>
  <r>
    <x v="2"/>
    <s v="RITM0271251"/>
    <d v="2025-12-11T00:00:00"/>
    <x v="6"/>
    <n v="11"/>
    <s v="RITM0271251 - 11/12/2025 - George Knight"/>
  </r>
  <r>
    <x v="1"/>
    <s v="RITM0271250"/>
    <d v="2025-12-11T00:00:00"/>
    <x v="1"/>
    <n v="11"/>
    <s v="RITM0271250 - 11/12/2025 - Raegan Munro"/>
  </r>
  <r>
    <x v="2"/>
    <s v="RITM0271248"/>
    <d v="2025-12-12T00:00:00"/>
    <x v="10"/>
    <n v="12"/>
    <s v="RITM0271248 - 12/12/2025 - Ruey Lim"/>
  </r>
  <r>
    <x v="2"/>
    <s v="RITM0271248"/>
    <d v="2025-12-11T00:00:00"/>
    <x v="5"/>
    <n v="9"/>
    <s v="RITM0271248 - 11/12/2025 - Cameron Horn"/>
  </r>
  <r>
    <x v="2"/>
    <s v="RITM0271247"/>
    <d v="2025-12-12T00:00:00"/>
    <x v="5"/>
    <n v="11"/>
    <s v="RITM0271247 - 12/12/2025 - Cameron Horn"/>
  </r>
  <r>
    <x v="2"/>
    <s v="RITM0271247"/>
    <d v="2025-12-12T00:00:00"/>
    <x v="1"/>
    <n v="8"/>
    <s v="RITM0271247 - 12/12/2025 - Raegan Munro"/>
  </r>
  <r>
    <x v="2"/>
    <s v="RITM0271247"/>
    <d v="2025-12-11T00:00:00"/>
    <x v="10"/>
    <n v="11"/>
    <s v="RITM0271247 - 11/12/2025 - Ruey Lim"/>
  </r>
  <r>
    <x v="1"/>
    <s v="RITM0271238"/>
    <d v="2025-12-11T00:00:00"/>
    <x v="5"/>
    <n v="9"/>
    <s v="RITM0271238 - 11/12/2025 - Cameron Horn"/>
  </r>
  <r>
    <x v="2"/>
    <s v="RITM0271243"/>
    <d v="2025-12-11T00:00:00"/>
    <x v="5"/>
    <n v="9"/>
    <s v="RITM0271243 - 11/12/2025 - Cameron Horn"/>
  </r>
  <r>
    <x v="2"/>
    <s v="RITM0271239"/>
    <d v="2025-12-11T00:00:00"/>
    <x v="5"/>
    <n v="9"/>
    <s v="RITM0271239 - 11/12/2025 - Cameron Horn"/>
  </r>
  <r>
    <x v="2"/>
    <s v="RITM0271237"/>
    <d v="2025-12-11T00:00:00"/>
    <x v="5"/>
    <n v="10"/>
    <s v="RITM0271237 - 11/12/2025 - Cameron Horn"/>
  </r>
  <r>
    <x v="1"/>
    <s v="RITM0271230"/>
    <d v="2025-12-11T00:00:00"/>
    <x v="5"/>
    <n v="10"/>
    <s v="RITM0271230 - 11/12/2025 - Cameron Horn"/>
  </r>
  <r>
    <x v="1"/>
    <s v="RITM0271231"/>
    <d v="2025-12-11T00:00:00"/>
    <x v="5"/>
    <n v="10"/>
    <s v="RITM0271231 - 11/12/2025 - Cameron Horn"/>
  </r>
  <r>
    <x v="1"/>
    <s v="RITM0271233"/>
    <d v="2025-12-11T00:00:00"/>
    <x v="5"/>
    <n v="10"/>
    <s v="RITM0271233 - 11/12/2025 - Cameron Horn"/>
  </r>
  <r>
    <x v="1"/>
    <s v="RITM0271227"/>
    <d v="2025-12-11T00:00:00"/>
    <x v="3"/>
    <n v="15"/>
    <s v="RITM0271227 - 11/12/2025 - Gilbert Noble"/>
  </r>
  <r>
    <x v="2"/>
    <s v="RITM0271227"/>
    <d v="2025-12-11T00:00:00"/>
    <x v="4"/>
    <n v="7"/>
    <s v="RITM0271227 - 11/12/2025 - Fred Shea"/>
  </r>
  <r>
    <x v="2"/>
    <s v="RITM0271222"/>
    <d v="2025-12-12T00:00:00"/>
    <x v="3"/>
    <n v="13"/>
    <s v="RITM0271222 - 12/12/2025 - Gilbert Noble"/>
  </r>
  <r>
    <x v="2"/>
    <s v="RITM0271222"/>
    <d v="2025-12-11T00:00:00"/>
    <x v="6"/>
    <n v="11"/>
    <s v="RITM0271222 - 11/12/2025 - George Knight"/>
  </r>
  <r>
    <x v="2"/>
    <s v="RITM0271221"/>
    <d v="2025-12-12T00:00:00"/>
    <x v="5"/>
    <n v="7"/>
    <s v="RITM0271221 - 12/12/2025 - Cameron Horn"/>
  </r>
  <r>
    <x v="3"/>
    <s v="RITM0271216"/>
    <d v="2025-12-10T00:00:00"/>
    <x v="0"/>
    <n v="17"/>
    <s v="RITM0271216 - 10/12/2025 - Shane Kmet"/>
  </r>
  <r>
    <x v="1"/>
    <s v="RITM0271130"/>
    <d v="2025-12-11T00:00:00"/>
    <x v="6"/>
    <n v="17"/>
    <s v="RITM0271130 - 11/12/2025 - George Knight"/>
  </r>
  <r>
    <x v="0"/>
    <s v="RITM0271215"/>
    <d v="2025-12-10T00:00:00"/>
    <x v="0"/>
    <n v="17"/>
    <s v="RITM0271215 - 10/12/2025 - Shane Kmet"/>
  </r>
  <r>
    <x v="2"/>
    <s v="RITM0271211"/>
    <d v="2025-12-10T00:00:00"/>
    <x v="0"/>
    <n v="17"/>
    <s v="RITM0271211 - 10/12/2025 - Shane Kmet"/>
  </r>
  <r>
    <x v="2"/>
    <s v="RITM0270897"/>
    <d v="2025-12-12T00:00:00"/>
    <x v="4"/>
    <n v="14"/>
    <s v="RITM0270897 - 12/12/2025 - Fred Shea"/>
  </r>
  <r>
    <x v="2"/>
    <s v="RITM0271208"/>
    <d v="2025-12-10T00:00:00"/>
    <x v="0"/>
    <n v="16"/>
    <s v="RITM0271208 - 10/12/2025 - Shane Kmet"/>
  </r>
  <r>
    <x v="2"/>
    <s v="RITM0271206"/>
    <d v="2025-12-11T00:00:00"/>
    <x v="2"/>
    <n v="10"/>
    <s v="RITM0271206 - 11/12/2025 - Zoe O'Brien"/>
  </r>
  <r>
    <x v="2"/>
    <s v="RITM0271205"/>
    <d v="2025-12-12T00:00:00"/>
    <x v="7"/>
    <n v="13"/>
    <s v="RITM0271205 - 12/12/2025 - Andy Phan"/>
  </r>
  <r>
    <x v="2"/>
    <s v="RITM0271205"/>
    <d v="2025-12-11T00:00:00"/>
    <x v="0"/>
    <n v="11"/>
    <s v="RITM0271205 - 11/12/2025 - Shane Kmet"/>
  </r>
  <r>
    <x v="1"/>
    <s v="RITM0271204"/>
    <d v="2025-12-12T00:00:00"/>
    <x v="7"/>
    <n v="13"/>
    <s v="RITM0271204 - 12/12/2025 - Andy Phan"/>
  </r>
  <r>
    <x v="2"/>
    <s v="RITM0271204"/>
    <d v="2025-12-11T00:00:00"/>
    <x v="1"/>
    <n v="11"/>
    <s v="RITM0271204 - 11/12/2025 - Raegan Munro"/>
  </r>
  <r>
    <x v="2"/>
    <s v="RITM0271203"/>
    <d v="2025-12-12T00:00:00"/>
    <x v="0"/>
    <n v="17"/>
    <s v="RITM0271203 - 12/12/2025 - Shane Kmet"/>
  </r>
  <r>
    <x v="2"/>
    <s v="RITM0271203"/>
    <d v="2025-12-12T00:00:00"/>
    <x v="3"/>
    <n v="13"/>
    <s v="RITM0271203 - 12/12/2025 - Gilbert Noble"/>
  </r>
  <r>
    <x v="2"/>
    <s v="RITM0271203"/>
    <d v="2025-12-11T00:00:00"/>
    <x v="15"/>
    <n v="10"/>
    <s v="RITM0271203 - 11/12/2025 - Ryan Bell"/>
  </r>
  <r>
    <x v="1"/>
    <s v="RITM0269732"/>
    <d v="2025-12-11T00:00:00"/>
    <x v="5"/>
    <n v="10"/>
    <s v="RITM0269732 - 11/12/2025 - Cameron Horn"/>
  </r>
  <r>
    <x v="1"/>
    <s v="RITM0269733"/>
    <d v="2025-12-11T00:00:00"/>
    <x v="5"/>
    <n v="10"/>
    <s v="RITM0269733 - 11/12/2025 - Cameron Horn"/>
  </r>
  <r>
    <x v="2"/>
    <s v="RITM0270889"/>
    <d v="2025-12-12T00:00:00"/>
    <x v="14"/>
    <n v="8"/>
    <s v="RITM0270889 - 12/12/2025 - Liam Bryan"/>
  </r>
  <r>
    <x v="2"/>
    <s v="RITM0270889"/>
    <d v="2025-12-11T00:00:00"/>
    <x v="7"/>
    <n v="10"/>
    <s v="RITM0270889 - 11/12/2025 - Andy Phan"/>
  </r>
  <r>
    <x v="1"/>
    <s v="RITM0271201"/>
    <d v="2025-12-12T00:00:00"/>
    <x v="7"/>
    <n v="13"/>
    <s v="RITM0271201 - 12/12/2025 - Andy Phan"/>
  </r>
  <r>
    <x v="2"/>
    <s v="RITM0271201"/>
    <d v="2025-12-11T00:00:00"/>
    <x v="7"/>
    <n v="10"/>
    <s v="RITM0271201 - 11/12/2025 - Andy Phan"/>
  </r>
  <r>
    <x v="2"/>
    <s v="RITM0271194"/>
    <d v="2025-12-12T00:00:00"/>
    <x v="1"/>
    <n v="8"/>
    <s v="RITM0271194 - 12/12/2025 - Raegan Munro"/>
  </r>
  <r>
    <x v="2"/>
    <s v="RITM0271194"/>
    <d v="2025-12-11T00:00:00"/>
    <x v="6"/>
    <n v="10"/>
    <s v="RITM0271194 - 11/12/2025 - George Knight"/>
  </r>
  <r>
    <x v="1"/>
    <s v="RITM0271199"/>
    <d v="2025-12-12T00:00:00"/>
    <x v="0"/>
    <n v="11"/>
    <s v="RITM0271199 - 12/12/2025 - Shane Kmet"/>
  </r>
  <r>
    <x v="2"/>
    <s v="RITM0271199"/>
    <d v="2025-12-11T00:00:00"/>
    <x v="10"/>
    <n v="10"/>
    <s v="RITM0271199 - 11/12/2025 - Ruey Lim"/>
  </r>
  <r>
    <x v="2"/>
    <s v="RITM0271198"/>
    <d v="2025-12-10T00:00:00"/>
    <x v="0"/>
    <n v="15"/>
    <s v="RITM0271198 - 10/12/2025 - Shane Kmet"/>
  </r>
  <r>
    <x v="2"/>
    <s v="RITM0271196"/>
    <d v="2025-12-10T00:00:00"/>
    <x v="0"/>
    <n v="15"/>
    <s v="RITM0271196 - 10/12/2025 - Shane Kmet"/>
  </r>
  <r>
    <x v="1"/>
    <s v="RITM0271192"/>
    <d v="2025-12-11T00:00:00"/>
    <x v="5"/>
    <n v="9"/>
    <s v="RITM0271192 - 11/12/2025 - Cameron Horn"/>
  </r>
  <r>
    <x v="2"/>
    <s v="RITM0271191"/>
    <d v="2025-12-10T00:00:00"/>
    <x v="0"/>
    <n v="15"/>
    <s v="RITM0271191 - 10/12/2025 - Shane Kmet"/>
  </r>
  <r>
    <x v="1"/>
    <s v="RITM0271190"/>
    <d v="2025-12-11T00:00:00"/>
    <x v="5"/>
    <n v="9"/>
    <s v="RITM0271190 - 11/12/2025 - Cameron Horn"/>
  </r>
  <r>
    <x v="2"/>
    <s v="RITM0271189"/>
    <d v="2025-12-11T00:00:00"/>
    <x v="5"/>
    <n v="9"/>
    <s v="RITM0271189 - 11/12/2025 - Cameron Horn"/>
  </r>
  <r>
    <x v="2"/>
    <s v="RITM0271184"/>
    <d v="2025-12-11T00:00:00"/>
    <x v="1"/>
    <n v="8"/>
    <s v="RITM0271184 - 11/12/2025 - Raegan Munro"/>
  </r>
  <r>
    <x v="2"/>
    <s v="RITM0271183"/>
    <d v="2025-12-12T00:00:00"/>
    <x v="10"/>
    <n v="13"/>
    <s v="RITM0271183 - 12/12/2025 - Ruey Lim"/>
  </r>
  <r>
    <x v="2"/>
    <s v="RITM0271183"/>
    <d v="2025-12-12T00:00:00"/>
    <x v="1"/>
    <n v="10"/>
    <s v="RITM0271183 - 12/12/2025 - Raegan Munro"/>
  </r>
  <r>
    <x v="2"/>
    <s v="RITM0271183"/>
    <d v="2025-12-11T00:00:00"/>
    <x v="1"/>
    <n v="9"/>
    <s v="RITM0271183 - 11/12/2025 - Raegan Munro"/>
  </r>
  <r>
    <x v="2"/>
    <s v="RITM0271181"/>
    <d v="2025-12-10T00:00:00"/>
    <x v="10"/>
    <n v="14"/>
    <s v="RITM0271181 - 10/12/2025 - Ruey Lim"/>
  </r>
  <r>
    <x v="1"/>
    <s v="RITM0271179"/>
    <d v="2025-12-10T00:00:00"/>
    <x v="17"/>
    <n v="15"/>
    <s v="RITM0271179 - 10/12/2025 - Matthew Lever"/>
  </r>
  <r>
    <x v="2"/>
    <s v="RITM0271179"/>
    <d v="2025-12-10T00:00:00"/>
    <x v="15"/>
    <n v="15"/>
    <s v="RITM0271179 - 10/12/2025 - Ryan Bell"/>
  </r>
  <r>
    <x v="2"/>
    <s v="RITM0271179"/>
    <d v="2025-12-10T00:00:00"/>
    <x v="9"/>
    <n v="14"/>
    <s v="RITM0271179 - 10/12/2025 - Pruthvish Patel"/>
  </r>
  <r>
    <x v="1"/>
    <s v="RITM0271167"/>
    <d v="2025-12-12T00:00:00"/>
    <x v="1"/>
    <n v="8"/>
    <s v="RITM0271167 - 12/12/2025 - Raegan Munro"/>
  </r>
  <r>
    <x v="2"/>
    <s v="RITM0271167"/>
    <d v="2025-12-11T00:00:00"/>
    <x v="18"/>
    <n v="10"/>
    <s v="RITM0271167 - 11/12/2025 - Martyn Connor"/>
  </r>
  <r>
    <x v="2"/>
    <s v="RITM0271167"/>
    <d v="2025-12-10T00:00:00"/>
    <x v="17"/>
    <n v="16"/>
    <s v="RITM0271167 - 10/12/2025 - Matthew Lever"/>
  </r>
  <r>
    <x v="1"/>
    <s v="RITM0271166"/>
    <d v="2025-12-11T00:00:00"/>
    <x v="3"/>
    <n v="10"/>
    <s v="RITM0271166 - 11/12/2025 - Gilbert Noble"/>
  </r>
  <r>
    <x v="2"/>
    <s v="RITM0271166"/>
    <d v="2025-12-10T00:00:00"/>
    <x v="8"/>
    <n v="15"/>
    <s v="RITM0271166 - 10/12/2025 - Clair Neate"/>
  </r>
  <r>
    <x v="2"/>
    <s v="RITM0271168"/>
    <d v="2025-12-11T00:00:00"/>
    <x v="3"/>
    <n v="10"/>
    <s v="RITM0271168 - 11/12/2025 - Gilbert Noble"/>
  </r>
  <r>
    <x v="2"/>
    <s v="RITM0271168"/>
    <d v="2025-12-11T00:00:00"/>
    <x v="6"/>
    <n v="10"/>
    <s v="RITM0271168 - 11/12/2025 - George Knight"/>
  </r>
  <r>
    <x v="1"/>
    <s v="RITM0271157"/>
    <d v="2025-12-11T00:00:00"/>
    <x v="1"/>
    <n v="8"/>
    <s v="RITM0271157 - 11/12/2025 - Raegan Munro"/>
  </r>
  <r>
    <x v="2"/>
    <s v="RITM0271165"/>
    <d v="2025-12-11T00:00:00"/>
    <x v="1"/>
    <n v="11"/>
    <s v="RITM0271165 - 11/12/2025 - Raegan Munro"/>
  </r>
  <r>
    <x v="2"/>
    <s v="RITM0271165"/>
    <d v="2025-12-10T00:00:00"/>
    <x v="0"/>
    <n v="16"/>
    <s v="RITM0271165 - 10/12/2025 - Shane Kmet"/>
  </r>
  <r>
    <x v="2"/>
    <s v="RITM0271165"/>
    <d v="2025-12-10T00:00:00"/>
    <x v="4"/>
    <n v="14"/>
    <s v="RITM0271165 - 10/12/2025 - Fred Shea"/>
  </r>
  <r>
    <x v="1"/>
    <s v="RITM0271164"/>
    <d v="2025-12-12T00:00:00"/>
    <x v="1"/>
    <n v="8"/>
    <s v="RITM0271164 - 12/12/2025 - Raegan Munro"/>
  </r>
  <r>
    <x v="2"/>
    <s v="RITM0271164"/>
    <d v="2025-12-11T00:00:00"/>
    <x v="18"/>
    <n v="10"/>
    <s v="RITM0271164 - 11/12/2025 - Martyn Connor"/>
  </r>
  <r>
    <x v="2"/>
    <s v="RITM0271164"/>
    <d v="2025-12-10T00:00:00"/>
    <x v="17"/>
    <n v="16"/>
    <s v="RITM0271164 - 10/12/2025 - Matthew Lever"/>
  </r>
  <r>
    <x v="1"/>
    <s v="RITM0271162"/>
    <d v="2025-12-12T00:00:00"/>
    <x v="1"/>
    <n v="8"/>
    <s v="RITM0271162 - 12/12/2025 - Raegan Munro"/>
  </r>
  <r>
    <x v="2"/>
    <s v="RITM0271162"/>
    <d v="2025-12-11T00:00:00"/>
    <x v="18"/>
    <n v="10"/>
    <s v="RITM0271162 - 11/12/2025 - Martyn Connor"/>
  </r>
  <r>
    <x v="2"/>
    <s v="RITM0271162"/>
    <d v="2025-12-10T00:00:00"/>
    <x v="17"/>
    <n v="16"/>
    <s v="RITM0271162 - 10/12/2025 - Matthew Lever"/>
  </r>
  <r>
    <x v="2"/>
    <s v="RITM0271161"/>
    <d v="2025-12-12T00:00:00"/>
    <x v="1"/>
    <n v="8"/>
    <s v="RITM0271161 - 12/12/2025 - Raegan Munro"/>
  </r>
  <r>
    <x v="2"/>
    <s v="RITM0271161"/>
    <d v="2025-12-11T00:00:00"/>
    <x v="18"/>
    <n v="10"/>
    <s v="RITM0271161 - 11/12/2025 - Martyn Connor"/>
  </r>
  <r>
    <x v="2"/>
    <s v="RITM0271161"/>
    <d v="2025-12-10T00:00:00"/>
    <x v="17"/>
    <n v="16"/>
    <s v="RITM0271161 - 10/12/2025 - Matthew Lever"/>
  </r>
  <r>
    <x v="2"/>
    <s v="RITM0271159"/>
    <d v="2025-12-10T00:00:00"/>
    <x v="0"/>
    <n v="13"/>
    <s v="RITM0271159 - 10/12/2025 - Shane Kmet"/>
  </r>
  <r>
    <x v="2"/>
    <s v="RITM0270930"/>
    <d v="2025-12-10T00:00:00"/>
    <x v="0"/>
    <n v="13"/>
    <s v="RITM0270930 - 10/12/2025 - Shane Kmet"/>
  </r>
  <r>
    <x v="1"/>
    <s v="RITM0271134"/>
    <d v="2025-12-10T00:00:00"/>
    <x v="17"/>
    <n v="17"/>
    <s v="RITM0271134 - 10/12/2025 - Matthew Lever"/>
  </r>
  <r>
    <x v="2"/>
    <s v="RITM0271134"/>
    <d v="2025-12-10T00:00:00"/>
    <x v="7"/>
    <n v="13"/>
    <s v="RITM0271134 - 10/12/2025 - Andy Phan"/>
  </r>
  <r>
    <x v="1"/>
    <s v="RITM0271154"/>
    <d v="2025-12-10T00:00:00"/>
    <x v="17"/>
    <n v="15"/>
    <s v="RITM0271154 - 10/12/2025 - Matthew Lever"/>
  </r>
  <r>
    <x v="2"/>
    <s v="RITM0271154"/>
    <d v="2025-12-10T00:00:00"/>
    <x v="10"/>
    <n v="13"/>
    <s v="RITM0271154 - 10/12/2025 - Ruey Lim"/>
  </r>
  <r>
    <x v="1"/>
    <s v="RITM0271145"/>
    <d v="2025-12-10T00:00:00"/>
    <x v="0"/>
    <n v="14"/>
    <s v="RITM0271145 - 10/12/2025 - Shane Kmet"/>
  </r>
  <r>
    <x v="2"/>
    <s v="RITM0271143"/>
    <d v="2025-12-10T00:00:00"/>
    <x v="0"/>
    <n v="13"/>
    <s v="RITM0271143 - 10/12/2025 - Shane Kmet"/>
  </r>
  <r>
    <x v="1"/>
    <s v="RITM0271141"/>
    <d v="2025-12-10T00:00:00"/>
    <x v="7"/>
    <n v="13"/>
    <s v="RITM0271141 - 10/12/2025 - Andy Phan"/>
  </r>
  <r>
    <x v="2"/>
    <s v="RITM0271138"/>
    <d v="2025-12-10T00:00:00"/>
    <x v="1"/>
    <n v="12"/>
    <s v="RITM0271138 - 10/12/2025 - Raegan Munro"/>
  </r>
  <r>
    <x v="2"/>
    <s v="RITM0271132"/>
    <d v="2025-12-10T00:00:00"/>
    <x v="1"/>
    <n v="12"/>
    <s v="RITM0271132 - 10/12/2025 - Raegan Munro"/>
  </r>
  <r>
    <x v="2"/>
    <s v="RITM0271130"/>
    <d v="2025-12-11T00:00:00"/>
    <x v="1"/>
    <n v="7"/>
    <s v="RITM0271130 - 11/12/2025 - Raegan Munro"/>
  </r>
  <r>
    <x v="2"/>
    <s v="RITM0271130"/>
    <d v="2025-12-10T00:00:00"/>
    <x v="17"/>
    <n v="17"/>
    <s v="RITM0271130 - 10/12/2025 - Matthew Lever"/>
  </r>
  <r>
    <x v="2"/>
    <s v="RITM0271130"/>
    <d v="2025-12-10T00:00:00"/>
    <x v="1"/>
    <n v="12"/>
    <s v="RITM0271130 - 10/12/2025 - Raegan Munro"/>
  </r>
  <r>
    <x v="2"/>
    <s v="RITM0271128"/>
    <d v="2025-12-11T00:00:00"/>
    <x v="1"/>
    <n v="9"/>
    <s v="RITM0271128 - 11/12/2025 - Raegan Munro"/>
  </r>
  <r>
    <x v="2"/>
    <s v="RITM0271128"/>
    <d v="2025-12-10T00:00:00"/>
    <x v="1"/>
    <n v="12"/>
    <s v="RITM0271128 - 10/12/2025 - Raegan Munro"/>
  </r>
  <r>
    <x v="2"/>
    <s v="RITM0271127"/>
    <d v="2025-12-10T00:00:00"/>
    <x v="9"/>
    <n v="12"/>
    <s v="RITM0271127 - 10/12/2025 - Pruthvish Patel"/>
  </r>
  <r>
    <x v="2"/>
    <s v="RITM0271127"/>
    <d v="2025-12-10T00:00:00"/>
    <x v="1"/>
    <n v="11"/>
    <s v="RITM0271127 - 10/12/2025 - Raegan Munro"/>
  </r>
  <r>
    <x v="1"/>
    <s v="RITM0271126"/>
    <d v="2025-12-11T00:00:00"/>
    <x v="1"/>
    <n v="8"/>
    <s v="RITM0271126 - 11/12/2025 - Raegan Munro"/>
  </r>
  <r>
    <x v="2"/>
    <s v="RITM0271126"/>
    <d v="2025-12-10T00:00:00"/>
    <x v="7"/>
    <n v="14"/>
    <s v="RITM0271126 - 10/12/2025 - Andy Phan"/>
  </r>
  <r>
    <x v="1"/>
    <s v="RITM0271125"/>
    <d v="2025-12-10T00:00:00"/>
    <x v="7"/>
    <n v="12"/>
    <s v="RITM0271125 - 10/12/2025 - Andy Phan"/>
  </r>
  <r>
    <x v="1"/>
    <s v="RITM0271118"/>
    <d v="2025-12-10T00:00:00"/>
    <x v="7"/>
    <n v="12"/>
    <s v="RITM0271118 - 10/12/2025 - Andy Phan"/>
  </r>
  <r>
    <x v="2"/>
    <s v="RITM0271122"/>
    <d v="2025-12-10T00:00:00"/>
    <x v="1"/>
    <n v="12"/>
    <s v="RITM0271122 - 10/12/2025 - Raegan Munro"/>
  </r>
  <r>
    <x v="2"/>
    <s v="RITM0271119"/>
    <d v="2025-12-10T00:00:00"/>
    <x v="0"/>
    <n v="11"/>
    <s v="RITM0271119 - 10/12/2025 - Shane Kmet"/>
  </r>
  <r>
    <x v="1"/>
    <s v="RITM0271117"/>
    <d v="2025-12-11T00:00:00"/>
    <x v="1"/>
    <n v="8"/>
    <s v="RITM0271117 - 11/12/2025 - Raegan Munro"/>
  </r>
  <r>
    <x v="2"/>
    <s v="RITM0271117"/>
    <d v="2025-12-10T00:00:00"/>
    <x v="6"/>
    <n v="18"/>
    <s v="RITM0271117 - 10/12/2025 - George Knight"/>
  </r>
  <r>
    <x v="2"/>
    <s v="RITM0271117"/>
    <d v="2025-12-10T00:00:00"/>
    <x v="7"/>
    <n v="12"/>
    <s v="RITM0271117 - 10/12/2025 - Andy Phan"/>
  </r>
  <r>
    <x v="2"/>
    <s v="RITM0271098"/>
    <d v="2025-12-12T00:00:00"/>
    <x v="3"/>
    <n v="13"/>
    <s v="RITM0271098 - 12/12/2025 - Gilbert Noble"/>
  </r>
  <r>
    <x v="2"/>
    <s v="RITM0271098"/>
    <d v="2025-12-11T00:00:00"/>
    <x v="0"/>
    <n v="9"/>
    <s v="RITM0271098 - 11/12/2025 - Shane Kmet"/>
  </r>
  <r>
    <x v="2"/>
    <s v="RITM0271098"/>
    <d v="2025-12-11T00:00:00"/>
    <x v="1"/>
    <n v="7"/>
    <s v="RITM0271098 - 11/12/2025 - Raegan Munro"/>
  </r>
  <r>
    <x v="1"/>
    <s v="RITM0271098"/>
    <d v="2025-12-10T00:00:00"/>
    <x v="1"/>
    <n v="12"/>
    <s v="RITM0271098 - 10/12/2025 - Raegan Munro"/>
  </r>
  <r>
    <x v="2"/>
    <s v="RITM0271069"/>
    <d v="2025-12-10T00:00:00"/>
    <x v="6"/>
    <n v="14"/>
    <s v="RITM0271069 - 10/12/2025 - George Knight"/>
  </r>
  <r>
    <x v="1"/>
    <s v="RITM0271092"/>
    <d v="2025-12-11T00:00:00"/>
    <x v="15"/>
    <n v="10"/>
    <s v="RITM0271092 - 11/12/2025 - Ryan Bell"/>
  </r>
  <r>
    <x v="2"/>
    <s v="RITM0271092"/>
    <d v="2025-12-10T00:00:00"/>
    <x v="1"/>
    <n v="12"/>
    <s v="RITM0271092 - 10/12/2025 - Raegan Munro"/>
  </r>
  <r>
    <x v="1"/>
    <s v="RITM0271096"/>
    <d v="2025-12-12T00:00:00"/>
    <x v="3"/>
    <n v="13"/>
    <s v="RITM0271096 - 12/12/2025 - Gilbert Noble"/>
  </r>
  <r>
    <x v="2"/>
    <s v="RITM0271096"/>
    <d v="2025-12-11T00:00:00"/>
    <x v="7"/>
    <n v="10"/>
    <s v="RITM0271096 - 11/12/2025 - Andy Phan"/>
  </r>
  <r>
    <x v="2"/>
    <s v="RITM0271096"/>
    <d v="2025-12-10T00:00:00"/>
    <x v="1"/>
    <n v="12"/>
    <s v="RITM0271096 - 10/12/2025 - Raegan Munro"/>
  </r>
  <r>
    <x v="1"/>
    <s v="RITM0271108"/>
    <d v="2025-12-12T00:00:00"/>
    <x v="3"/>
    <n v="13"/>
    <s v="RITM0271108 - 12/12/2025 - Gilbert Noble"/>
  </r>
  <r>
    <x v="2"/>
    <s v="RITM0271108"/>
    <d v="2025-12-11T00:00:00"/>
    <x v="2"/>
    <n v="10"/>
    <s v="RITM0271108 - 11/12/2025 - Zoe O'Brien"/>
  </r>
  <r>
    <x v="2"/>
    <s v="RITM0271108"/>
    <d v="2025-12-10T00:00:00"/>
    <x v="8"/>
    <n v="14"/>
    <s v="RITM0271108 - 10/12/2025 - Clair Neate"/>
  </r>
  <r>
    <x v="2"/>
    <s v="RITM0271105"/>
    <d v="2025-12-10T00:00:00"/>
    <x v="0"/>
    <n v="10"/>
    <s v="RITM0271105 - 10/12/2025 - Shane Kmet"/>
  </r>
  <r>
    <x v="2"/>
    <s v="RITM0271104"/>
    <d v="2025-12-10T00:00:00"/>
    <x v="9"/>
    <n v="14"/>
    <s v="RITM0271104 - 10/12/2025 - Pruthvish Patel"/>
  </r>
  <r>
    <x v="2"/>
    <s v="RITM0271104"/>
    <d v="2025-12-10T00:00:00"/>
    <x v="17"/>
    <n v="13"/>
    <s v="RITM0271104 - 10/12/2025 - Matthew Lever"/>
  </r>
  <r>
    <x v="2"/>
    <s v="RITM0271099"/>
    <d v="2025-12-12T00:00:00"/>
    <x v="1"/>
    <n v="6"/>
    <s v="RITM0271099 - 12/12/2025 - Raegan Munro"/>
  </r>
  <r>
    <x v="2"/>
    <s v="RITM0271099"/>
    <d v="2025-12-11T00:00:00"/>
    <x v="6"/>
    <n v="16"/>
    <s v="RITM0271099 - 11/12/2025 - George Knight"/>
  </r>
  <r>
    <x v="2"/>
    <s v="RITM0271099"/>
    <d v="2025-12-11T00:00:00"/>
    <x v="1"/>
    <n v="7"/>
    <s v="RITM0271099 - 11/12/2025 - Raegan Munro"/>
  </r>
  <r>
    <x v="2"/>
    <s v="RITM0271099"/>
    <d v="2025-12-10T00:00:00"/>
    <x v="13"/>
    <n v="13"/>
    <s v="RITM0271099 - 10/12/2025 - Zahra Gholami"/>
  </r>
  <r>
    <x v="1"/>
    <s v="RITM0271095"/>
    <d v="2025-12-10T00:00:00"/>
    <x v="7"/>
    <n v="11"/>
    <s v="RITM0271095 - 10/12/2025 - Andy Phan"/>
  </r>
  <r>
    <x v="2"/>
    <s v="RITM0269304"/>
    <d v="2025-12-11T00:00:00"/>
    <x v="1"/>
    <n v="8"/>
    <s v="RITM0269304 - 11/12/2025 - Raegan Munro"/>
  </r>
  <r>
    <x v="2"/>
    <s v="RITM0269304"/>
    <d v="2025-12-10T00:00:00"/>
    <x v="7"/>
    <n v="11"/>
    <s v="RITM0269304 - 10/12/2025 - Andy Phan"/>
  </r>
  <r>
    <x v="1"/>
    <s v="RITM0271079"/>
    <d v="2025-12-11T00:00:00"/>
    <x v="3"/>
    <n v="10"/>
    <s v="RITM0271079 - 11/12/2025 - Gilbert Noble"/>
  </r>
  <r>
    <x v="2"/>
    <s v="RITM0271079"/>
    <d v="2025-12-11T00:00:00"/>
    <x v="7"/>
    <n v="9"/>
    <s v="RITM0271079 - 11/12/2025 - Andy Phan"/>
  </r>
  <r>
    <x v="2"/>
    <s v="RITM0271079"/>
    <d v="2025-12-11T00:00:00"/>
    <x v="1"/>
    <n v="8"/>
    <s v="RITM0271079 - 11/12/2025 - Raegan Munro"/>
  </r>
  <r>
    <x v="2"/>
    <s v="RITM0271079"/>
    <d v="2025-12-10T00:00:00"/>
    <x v="7"/>
    <n v="11"/>
    <s v="RITM0271079 - 10/12/2025 - Andy Phan"/>
  </r>
  <r>
    <x v="2"/>
    <s v="RITM0271097"/>
    <d v="2025-12-10T00:00:00"/>
    <x v="6"/>
    <n v="10"/>
    <s v="RITM0271097 - 10/12/2025 - George Knight"/>
  </r>
  <r>
    <x v="1"/>
    <s v="RITM0271094"/>
    <d v="2025-12-10T00:00:00"/>
    <x v="7"/>
    <n v="12"/>
    <s v="RITM0271094 - 10/12/2025 - Andy Phan"/>
  </r>
  <r>
    <x v="2"/>
    <s v="RITM0271093"/>
    <d v="2025-12-11T00:00:00"/>
    <x v="13"/>
    <n v="17"/>
    <s v="RITM0271093 - 11/12/2025 - Zahra Gholami"/>
  </r>
  <r>
    <x v="2"/>
    <s v="RITM0271093"/>
    <d v="2025-12-11T00:00:00"/>
    <x v="7"/>
    <n v="17"/>
    <s v="RITM0271093 - 11/12/2025 - Andy Phan"/>
  </r>
  <r>
    <x v="2"/>
    <s v="RITM0271093"/>
    <d v="2025-12-11T00:00:00"/>
    <x v="1"/>
    <n v="11"/>
    <s v="RITM0271093 - 11/12/2025 - Raegan Munro"/>
  </r>
  <r>
    <x v="2"/>
    <s v="RITM0271093"/>
    <d v="2025-12-10T00:00:00"/>
    <x v="13"/>
    <n v="17"/>
    <s v="RITM0271093 - 10/12/2025 - Zahra Gholami"/>
  </r>
  <r>
    <x v="2"/>
    <s v="RITM0271093"/>
    <d v="2025-12-10T00:00:00"/>
    <x v="1"/>
    <n v="12"/>
    <s v="RITM0271093 - 10/12/2025 - Raegan Munro"/>
  </r>
  <r>
    <x v="1"/>
    <s v="RITM0271029"/>
    <d v="2025-12-11T00:00:00"/>
    <x v="7"/>
    <n v="15"/>
    <s v="RITM0271029 - 11/12/2025 - Andy Phan"/>
  </r>
  <r>
    <x v="2"/>
    <s v="RITM0271029"/>
    <d v="2025-12-11T00:00:00"/>
    <x v="1"/>
    <n v="9"/>
    <s v="RITM0271029 - 11/12/2025 - Raegan Munro"/>
  </r>
  <r>
    <x v="2"/>
    <s v="RITM0271029"/>
    <d v="2025-12-10T00:00:00"/>
    <x v="7"/>
    <n v="12"/>
    <s v="RITM0271029 - 10/12/2025 - Andy Phan"/>
  </r>
  <r>
    <x v="2"/>
    <s v="RITM0271086"/>
    <d v="2025-12-10T00:00:00"/>
    <x v="10"/>
    <n v="10"/>
    <s v="RITM0271086 - 10/12/2025 - Ruey Lim"/>
  </r>
  <r>
    <x v="2"/>
    <s v="RITM0271067"/>
    <d v="2025-12-12T00:00:00"/>
    <x v="1"/>
    <n v="13"/>
    <s v="RITM0271067 - 12/12/2025 - Raegan Munro"/>
  </r>
  <r>
    <x v="2"/>
    <s v="RITM0271067"/>
    <d v="2025-12-12T00:00:00"/>
    <x v="0"/>
    <n v="11"/>
    <s v="RITM0271067 - 12/12/2025 - Shane Kmet"/>
  </r>
  <r>
    <x v="2"/>
    <s v="RITM0271067"/>
    <d v="2025-12-11T00:00:00"/>
    <x v="18"/>
    <n v="10"/>
    <s v="RITM0271067 - 11/12/2025 - Martyn Connor"/>
  </r>
  <r>
    <x v="2"/>
    <s v="RITM0271067"/>
    <d v="2025-12-10T00:00:00"/>
    <x v="17"/>
    <n v="14"/>
    <s v="RITM0271067 - 10/12/2025 - Matthew Lever"/>
  </r>
  <r>
    <x v="2"/>
    <s v="RITM0271067"/>
    <d v="2025-12-10T00:00:00"/>
    <x v="13"/>
    <n v="11"/>
    <s v="RITM0271067 - 10/12/2025 - Zahra Gholami"/>
  </r>
  <r>
    <x v="1"/>
    <s v="RITM0271077"/>
    <d v="2025-12-11T00:00:00"/>
    <x v="1"/>
    <n v="8"/>
    <s v="RITM0271077 - 11/12/2025 - Raegan Munro"/>
  </r>
  <r>
    <x v="2"/>
    <s v="RITM0271077"/>
    <d v="2025-12-10T00:00:00"/>
    <x v="7"/>
    <n v="10"/>
    <s v="RITM0271077 - 10/12/2025 - Andy Phan"/>
  </r>
  <r>
    <x v="1"/>
    <s v="RITM0271076"/>
    <d v="2025-12-10T00:00:00"/>
    <x v="7"/>
    <n v="10"/>
    <s v="RITM0271076 - 10/12/2025 - Andy Phan"/>
  </r>
  <r>
    <x v="1"/>
    <s v="RITM0271072"/>
    <d v="2025-12-11T00:00:00"/>
    <x v="1"/>
    <n v="9"/>
    <s v="RITM0271072 - 11/12/2025 - Raegan Munro"/>
  </r>
  <r>
    <x v="2"/>
    <s v="RITM0271072"/>
    <d v="2025-12-10T00:00:00"/>
    <x v="17"/>
    <n v="11"/>
    <s v="RITM0271072 - 10/12/2025 - Matthew Lever"/>
  </r>
  <r>
    <x v="1"/>
    <s v="RITM0271064"/>
    <d v="2025-12-10T00:00:00"/>
    <x v="0"/>
    <n v="9"/>
    <s v="RITM0271064 - 10/12/2025 - Shane Kmet"/>
  </r>
  <r>
    <x v="1"/>
    <s v="RITM0270994"/>
    <d v="2025-12-10T00:00:00"/>
    <x v="17"/>
    <n v="9"/>
    <s v="RITM0270994 - 10/12/2025 - Matthew Lever"/>
  </r>
  <r>
    <x v="0"/>
    <s v="RITM0271056"/>
    <d v="2025-12-09T00:00:00"/>
    <x v="12"/>
    <n v="17"/>
    <s v="RITM0271056 - 9/12/2025 - Riley Thomas"/>
  </r>
  <r>
    <x v="1"/>
    <s v="RITM0271042"/>
    <d v="2025-12-11T00:00:00"/>
    <x v="5"/>
    <n v="10"/>
    <s v="RITM0271042 - 11/12/2025 - Cameron Horn"/>
  </r>
  <r>
    <x v="2"/>
    <s v="RITM0271042"/>
    <d v="2025-12-09T00:00:00"/>
    <x v="0"/>
    <n v="17"/>
    <s v="RITM0271042 - 9/12/2025 - Shane Kmet"/>
  </r>
  <r>
    <x v="2"/>
    <s v="RITM0270871"/>
    <d v="2025-12-09T00:00:00"/>
    <x v="0"/>
    <n v="17"/>
    <s v="RITM0270871 - 9/12/2025 - Shane Kmet"/>
  </r>
  <r>
    <x v="2"/>
    <s v="RITM0271045"/>
    <d v="2025-12-10T00:00:00"/>
    <x v="6"/>
    <n v="16"/>
    <s v="RITM0271045 - 10/12/2025 - George Knight"/>
  </r>
  <r>
    <x v="2"/>
    <s v="RITM0271045"/>
    <d v="2025-12-10T00:00:00"/>
    <x v="9"/>
    <n v="8"/>
    <s v="RITM0271045 - 10/12/2025 - Pruthvish Patel"/>
  </r>
  <r>
    <x v="2"/>
    <s v="RITM0271045"/>
    <d v="2025-12-09T00:00:00"/>
    <x v="0"/>
    <n v="17"/>
    <s v="RITM0271045 - 9/12/2025 - Shane Kmet"/>
  </r>
  <r>
    <x v="1"/>
    <s v="RITM0271045"/>
    <d v="2025-12-09T00:00:00"/>
    <x v="3"/>
    <n v="16"/>
    <s v="RITM0271045 - 9/12/2025 - Gilbert Noble"/>
  </r>
  <r>
    <x v="2"/>
    <s v="RITM0271034"/>
    <d v="2025-12-09T00:00:00"/>
    <x v="0"/>
    <n v="15"/>
    <s v="RITM0271034 - 9/12/2025 - Shane Kmet"/>
  </r>
  <r>
    <x v="1"/>
    <s v="RITM0271028"/>
    <d v="2025-12-10T00:00:00"/>
    <x v="7"/>
    <n v="15"/>
    <s v="RITM0271028 - 10/12/2025 - Andy Phan"/>
  </r>
  <r>
    <x v="2"/>
    <s v="RITM0271028"/>
    <d v="2025-12-10T00:00:00"/>
    <x v="15"/>
    <n v="9"/>
    <s v="RITM0271028 - 10/12/2025 - Ryan Bell"/>
  </r>
  <r>
    <x v="1"/>
    <s v="RITM0271024"/>
    <d v="2025-12-09T00:00:00"/>
    <x v="0"/>
    <n v="17"/>
    <s v="RITM0271024 - 9/12/2025 - Shane Kmet"/>
  </r>
  <r>
    <x v="1"/>
    <s v="RITM0271021"/>
    <d v="2025-12-12T00:00:00"/>
    <x v="0"/>
    <n v="11"/>
    <s v="RITM0271021 - 12/12/2025 - Shane Kmet"/>
  </r>
  <r>
    <x v="2"/>
    <s v="RITM0271021"/>
    <d v="2025-12-11T00:00:00"/>
    <x v="5"/>
    <n v="7"/>
    <s v="RITM0271021 - 11/12/2025 - Cameron Horn"/>
  </r>
  <r>
    <x v="2"/>
    <s v="RITM0271021"/>
    <d v="2025-12-09T00:00:00"/>
    <x v="0"/>
    <n v="16"/>
    <s v="RITM0271021 - 9/12/2025 - Shane Kmet"/>
  </r>
  <r>
    <x v="2"/>
    <s v="RITM0271020"/>
    <d v="2025-12-12T00:00:00"/>
    <x v="4"/>
    <n v="14"/>
    <s v="RITM0271020 - 12/12/2025 - Fred Shea"/>
  </r>
  <r>
    <x v="2"/>
    <s v="RITM0271020"/>
    <d v="2025-12-11T00:00:00"/>
    <x v="10"/>
    <n v="7"/>
    <s v="RITM0271020 - 11/12/2025 - Ruey Lim"/>
  </r>
  <r>
    <x v="2"/>
    <s v="RITM0271020"/>
    <d v="2025-12-10T00:00:00"/>
    <x v="10"/>
    <n v="12"/>
    <s v="RITM0271020 - 10/12/2025 - Ruey Lim"/>
  </r>
  <r>
    <x v="2"/>
    <s v="RITM0271020"/>
    <d v="2025-12-10T00:00:00"/>
    <x v="7"/>
    <n v="9"/>
    <s v="RITM0271020 - 10/12/2025 - Andy Phan"/>
  </r>
  <r>
    <x v="1"/>
    <s v="RITM0271012"/>
    <d v="2025-12-10T00:00:00"/>
    <x v="4"/>
    <n v="8"/>
    <s v="RITM0271012 - 10/12/2025 - Fred Shea"/>
  </r>
  <r>
    <x v="2"/>
    <s v="RITM0271012"/>
    <d v="2025-12-09T00:00:00"/>
    <x v="3"/>
    <n v="16"/>
    <s v="RITM0271012 - 9/12/2025 - Gilbert Noble"/>
  </r>
  <r>
    <x v="1"/>
    <s v="RITM0271013"/>
    <d v="2025-12-10T00:00:00"/>
    <x v="4"/>
    <n v="8"/>
    <s v="RITM0271013 - 10/12/2025 - Fred Shea"/>
  </r>
  <r>
    <x v="2"/>
    <s v="RITM0271013"/>
    <d v="2025-12-09T00:00:00"/>
    <x v="3"/>
    <n v="16"/>
    <s v="RITM0271013 - 9/12/2025 - Gilbert Noble"/>
  </r>
  <r>
    <x v="1"/>
    <s v="RITM0271018"/>
    <d v="2025-12-12T00:00:00"/>
    <x v="1"/>
    <n v="7"/>
    <s v="RITM0271018 - 12/12/2025 - Raegan Munro"/>
  </r>
  <r>
    <x v="2"/>
    <s v="RITM0271018"/>
    <d v="2025-12-11T00:00:00"/>
    <x v="1"/>
    <n v="6"/>
    <s v="RITM0271018 - 11/12/2025 - Raegan Munro"/>
  </r>
  <r>
    <x v="2"/>
    <s v="RITM0271018"/>
    <d v="2025-12-09T00:00:00"/>
    <x v="0"/>
    <n v="15"/>
    <s v="RITM0271018 - 9/12/2025 - Shane Kmet"/>
  </r>
  <r>
    <x v="2"/>
    <s v="RITM0271014"/>
    <d v="2025-12-09T00:00:00"/>
    <x v="0"/>
    <n v="16"/>
    <s v="RITM0271014 - 9/12/2025 - Shane Kmet"/>
  </r>
  <r>
    <x v="2"/>
    <s v="RITM0270926"/>
    <d v="2025-12-09T00:00:00"/>
    <x v="3"/>
    <n v="15"/>
    <s v="RITM0270926 - 9/12/2025 - Gilbert Noble"/>
  </r>
  <r>
    <x v="1"/>
    <s v="RITM0264242"/>
    <d v="2025-12-09T00:00:00"/>
    <x v="0"/>
    <n v="15"/>
    <s v="RITM0264242 - 9/12/2025 - Shane Kmet"/>
  </r>
  <r>
    <x v="1"/>
    <s v="RITM0270940"/>
    <d v="2025-12-09T00:00:00"/>
    <x v="0"/>
    <n v="15"/>
    <s v="RITM0270940 - 9/12/2025 - Shane Kmet"/>
  </r>
  <r>
    <x v="1"/>
    <s v="RITM0270942"/>
    <d v="2025-12-09T00:00:00"/>
    <x v="0"/>
    <n v="15"/>
    <s v="RITM0270942 - 9/12/2025 - Shane Kmet"/>
  </r>
  <r>
    <x v="1"/>
    <s v="RITM0270978"/>
    <d v="2025-12-09T00:00:00"/>
    <x v="7"/>
    <n v="15"/>
    <s v="RITM0270978 - 9/12/2025 - Andy Phan"/>
  </r>
  <r>
    <x v="2"/>
    <s v="RITM0270978"/>
    <d v="2025-12-09T00:00:00"/>
    <x v="1"/>
    <n v="14"/>
    <s v="RITM0270978 - 9/12/2025 - Raegan Munro"/>
  </r>
  <r>
    <x v="1"/>
    <s v="RITM0270980"/>
    <d v="2025-12-09T00:00:00"/>
    <x v="1"/>
    <n v="14"/>
    <s v="RITM0270980 - 9/12/2025 - Raegan Munro"/>
  </r>
  <r>
    <x v="1"/>
    <s v="RITM0270979"/>
    <d v="2025-12-09T00:00:00"/>
    <x v="7"/>
    <n v="15"/>
    <s v="RITM0270979 - 9/12/2025 - Andy Phan"/>
  </r>
  <r>
    <x v="2"/>
    <s v="RITM0270979"/>
    <d v="2025-12-09T00:00:00"/>
    <x v="1"/>
    <n v="14"/>
    <s v="RITM0270979 - 9/12/2025 - Raegan Munro"/>
  </r>
  <r>
    <x v="1"/>
    <s v="RITM0270982"/>
    <d v="2025-12-09T00:00:00"/>
    <x v="7"/>
    <n v="15"/>
    <s v="RITM0270982 - 9/12/2025 - Andy Phan"/>
  </r>
  <r>
    <x v="2"/>
    <s v="RITM0270982"/>
    <d v="2025-12-09T00:00:00"/>
    <x v="1"/>
    <n v="14"/>
    <s v="RITM0270982 - 9/12/2025 - Raegan Munro"/>
  </r>
  <r>
    <x v="1"/>
    <s v="RITM0270983"/>
    <d v="2025-12-09T00:00:00"/>
    <x v="1"/>
    <n v="13"/>
    <s v="RITM0270983 - 9/12/2025 - Raegan Munro"/>
  </r>
  <r>
    <x v="2"/>
    <s v="RITM0270973"/>
    <d v="2025-12-12T00:00:00"/>
    <x v="4"/>
    <n v="10"/>
    <s v="RITM0270973 - 12/12/2025 - Fred Shea"/>
  </r>
  <r>
    <x v="2"/>
    <s v="RITM0270973"/>
    <d v="2025-12-11T00:00:00"/>
    <x v="1"/>
    <n v="6"/>
    <s v="RITM0270973 - 11/12/2025 - Raegan Munro"/>
  </r>
  <r>
    <x v="2"/>
    <s v="RITM0270973"/>
    <d v="2025-12-09T00:00:00"/>
    <x v="5"/>
    <n v="15"/>
    <s v="RITM0270973 - 9/12/2025 - Cameron Horn"/>
  </r>
  <r>
    <x v="1"/>
    <s v="RITM0270957"/>
    <d v="2025-12-09T00:00:00"/>
    <x v="3"/>
    <n v="14"/>
    <s v="RITM0270957 - 9/12/2025 - Gilbert Noble"/>
  </r>
  <r>
    <x v="2"/>
    <s v="RITM0270957"/>
    <d v="2025-12-09T00:00:00"/>
    <x v="1"/>
    <n v="13"/>
    <s v="RITM0270957 - 9/12/2025 - Raegan Munro"/>
  </r>
  <r>
    <x v="1"/>
    <s v="RITM0270988"/>
    <d v="2025-12-09T00:00:00"/>
    <x v="3"/>
    <n v="15"/>
    <s v="RITM0270988 - 9/12/2025 - Gilbert Noble"/>
  </r>
  <r>
    <x v="1"/>
    <s v="RITM0271010"/>
    <d v="2025-12-09T00:00:00"/>
    <x v="3"/>
    <n v="14"/>
    <s v="RITM0271010 - 9/12/2025 - Gilbert Noble"/>
  </r>
  <r>
    <x v="2"/>
    <s v="RITM0271010"/>
    <d v="2025-12-09T00:00:00"/>
    <x v="1"/>
    <n v="13"/>
    <s v="RITM0271010 - 9/12/2025 - Raegan Munro"/>
  </r>
  <r>
    <x v="1"/>
    <s v="RITM0271005"/>
    <d v="2025-12-09T00:00:00"/>
    <x v="12"/>
    <n v="16"/>
    <s v="RITM0271005 - 9/12/2025 - Riley Thomas"/>
  </r>
  <r>
    <x v="2"/>
    <s v="RITM0271005"/>
    <d v="2025-12-09T00:00:00"/>
    <x v="3"/>
    <n v="15"/>
    <s v="RITM0271005 - 9/12/2025 - Gilbert Noble"/>
  </r>
  <r>
    <x v="2"/>
    <s v="RITM0271002"/>
    <d v="2025-12-09T00:00:00"/>
    <x v="0"/>
    <n v="15"/>
    <s v="RITM0271002 - 9/12/2025 - Shane Kmet"/>
  </r>
  <r>
    <x v="2"/>
    <s v="RITM0270955"/>
    <d v="2025-12-09T00:00:00"/>
    <x v="4"/>
    <n v="15"/>
    <s v="RITM0270955 - 9/12/2025 - Fred Shea"/>
  </r>
  <r>
    <x v="2"/>
    <s v="RITM0270955"/>
    <d v="2025-12-09T00:00:00"/>
    <x v="2"/>
    <n v="14"/>
    <s v="RITM0270955 - 9/12/2025 - Zoe O'Brien"/>
  </r>
  <r>
    <x v="2"/>
    <s v="RITM0270990"/>
    <d v="2025-12-09T00:00:00"/>
    <x v="1"/>
    <n v="13"/>
    <s v="RITM0270990 - 9/12/2025 - Raegan Munro"/>
  </r>
  <r>
    <x v="1"/>
    <s v="RITM0270972"/>
    <d v="2025-12-09T00:00:00"/>
    <x v="3"/>
    <n v="15"/>
    <s v="RITM0270972 - 9/12/2025 - Gilbert Noble"/>
  </r>
  <r>
    <x v="0"/>
    <s v="RITM0270965"/>
    <d v="2025-12-09T00:00:00"/>
    <x v="15"/>
    <n v="14"/>
    <s v="RITM0270965 - 9/12/2025 - Ryan Bell"/>
  </r>
  <r>
    <x v="2"/>
    <s v="RITM0270989"/>
    <d v="2025-12-09T00:00:00"/>
    <x v="1"/>
    <n v="13"/>
    <s v="RITM0270989 - 9/12/2025 - Raegan Munro"/>
  </r>
  <r>
    <x v="1"/>
    <s v="RITM0270975"/>
    <d v="2025-12-09T00:00:00"/>
    <x v="3"/>
    <n v="15"/>
    <s v="RITM0270975 - 9/12/2025 - Gilbert Noble"/>
  </r>
  <r>
    <x v="1"/>
    <s v="RITM0270968"/>
    <d v="2025-12-09T00:00:00"/>
    <x v="0"/>
    <n v="15"/>
    <s v="RITM0270968 - 9/12/2025 - Shane Kmet"/>
  </r>
  <r>
    <x v="1"/>
    <s v="RITM0270912"/>
    <d v="2025-12-09T00:00:00"/>
    <x v="0"/>
    <n v="14"/>
    <s v="RITM0270912 - 9/12/2025 - Shane Kmet"/>
  </r>
  <r>
    <x v="1"/>
    <s v="RITM0270960"/>
    <d v="2025-12-12T00:00:00"/>
    <x v="1"/>
    <n v="6"/>
    <s v="RITM0270960 - 12/12/2025 - Raegan Munro"/>
  </r>
  <r>
    <x v="2"/>
    <s v="RITM0270960"/>
    <d v="2025-12-11T00:00:00"/>
    <x v="1"/>
    <n v="6"/>
    <s v="RITM0270960 - 11/12/2025 - Raegan Munro"/>
  </r>
  <r>
    <x v="2"/>
    <s v="RITM0270960"/>
    <d v="2025-12-09T00:00:00"/>
    <x v="0"/>
    <n v="14"/>
    <s v="RITM0270960 - 9/12/2025 - Shane Kmet"/>
  </r>
  <r>
    <x v="1"/>
    <s v="RITM0270955"/>
    <d v="2025-12-09T00:00:00"/>
    <x v="7"/>
    <n v="12"/>
    <s v="RITM0270955 - 9/12/2025 - Andy Phan"/>
  </r>
  <r>
    <x v="1"/>
    <s v="RITM0270939"/>
    <d v="2025-12-09T00:00:00"/>
    <x v="1"/>
    <n v="10"/>
    <s v="RITM0270939 - 9/12/2025 - Raegan Munro"/>
  </r>
  <r>
    <x v="3"/>
    <s v="RITM0270952"/>
    <d v="2025-12-09T00:00:00"/>
    <x v="12"/>
    <n v="10"/>
    <s v="RITM0270952 - 9/12/2025 - Riley Thomas"/>
  </r>
  <r>
    <x v="1"/>
    <s v="RITM0270951"/>
    <d v="2025-12-09T00:00:00"/>
    <x v="1"/>
    <n v="12"/>
    <s v="RITM0270951 - 9/12/2025 - Raegan Munro"/>
  </r>
  <r>
    <x v="1"/>
    <s v="RITM0270949"/>
    <d v="2025-12-09T00:00:00"/>
    <x v="12"/>
    <n v="13"/>
    <s v="RITM0270949 - 9/12/2025 - Riley Thomas"/>
  </r>
  <r>
    <x v="2"/>
    <s v="RITM0270949"/>
    <d v="2025-12-09T00:00:00"/>
    <x v="7"/>
    <n v="12"/>
    <s v="RITM0270949 - 9/12/2025 - Andy Phan"/>
  </r>
  <r>
    <x v="1"/>
    <s v="RITM0270805"/>
    <d v="2025-12-09T00:00:00"/>
    <x v="7"/>
    <n v="10"/>
    <s v="RITM0270805 - 9/12/2025 - Andy Phan"/>
  </r>
  <r>
    <x v="2"/>
    <s v="RITM0270947"/>
    <d v="2025-12-09T00:00:00"/>
    <x v="1"/>
    <n v="10"/>
    <s v="RITM0270947 - 9/12/2025 - Raegan Munro"/>
  </r>
  <r>
    <x v="2"/>
    <s v="RITM0270945"/>
    <d v="2025-12-09T00:00:00"/>
    <x v="8"/>
    <n v="14"/>
    <s v="RITM0270945 - 9/12/2025 - Clair Neate"/>
  </r>
  <r>
    <x v="1"/>
    <s v="RITM0270937"/>
    <d v="2025-12-09T00:00:00"/>
    <x v="7"/>
    <n v="13"/>
    <s v="RITM0270937 - 9/12/2025 - Andy Phan"/>
  </r>
  <r>
    <x v="1"/>
    <s v="RITM0270941"/>
    <d v="2025-12-09T00:00:00"/>
    <x v="1"/>
    <n v="12"/>
    <s v="RITM0270941 - 9/12/2025 - Raegan Munro"/>
  </r>
  <r>
    <x v="1"/>
    <s v="RITM0270938"/>
    <d v="2025-12-09T00:00:00"/>
    <x v="1"/>
    <n v="10"/>
    <s v="RITM0270938 - 9/12/2025 - Raegan Munro"/>
  </r>
  <r>
    <x v="1"/>
    <s v="RITM0270843"/>
    <d v="2025-12-09T00:00:00"/>
    <x v="1"/>
    <n v="12"/>
    <s v="RITM0270843 - 9/12/2025 - Raegan Munro"/>
  </r>
  <r>
    <x v="1"/>
    <s v="RITM0270931"/>
    <d v="2025-12-09T00:00:00"/>
    <x v="7"/>
    <n v="14"/>
    <s v="RITM0270931 - 9/12/2025 - Andy Phan"/>
  </r>
  <r>
    <x v="1"/>
    <s v="RITM0270929"/>
    <d v="2025-12-09T00:00:00"/>
    <x v="1"/>
    <n v="10"/>
    <s v="RITM0270929 - 9/12/2025 - Raegan Munro"/>
  </r>
  <r>
    <x v="2"/>
    <s v="RITM0270924"/>
    <d v="2025-12-09T00:00:00"/>
    <x v="10"/>
    <n v="11"/>
    <s v="RITM0270924 - 9/12/2025 - Ruey Lim"/>
  </r>
  <r>
    <x v="2"/>
    <s v="RITM0270924"/>
    <d v="2025-12-09T00:00:00"/>
    <x v="8"/>
    <n v="10"/>
    <s v="RITM0270924 - 9/12/2025 - Clair Neate"/>
  </r>
  <r>
    <x v="2"/>
    <s v="RITM0270274"/>
    <d v="2025-12-11T00:00:00"/>
    <x v="4"/>
    <n v="12"/>
    <s v="RITM0270274 - 11/12/2025 - Fred Shea"/>
  </r>
  <r>
    <x v="1"/>
    <s v="RITM0270274"/>
    <d v="2025-12-09T00:00:00"/>
    <x v="15"/>
    <n v="15"/>
    <s v="RITM0270274 - 9/12/2025 - Ryan Bell"/>
  </r>
  <r>
    <x v="2"/>
    <s v="RITM0270274"/>
    <d v="2025-12-09T00:00:00"/>
    <x v="9"/>
    <n v="14"/>
    <s v="RITM0270274 - 9/12/2025 - Pruthvish Patel"/>
  </r>
  <r>
    <x v="2"/>
    <s v="RITM0270274"/>
    <d v="2025-12-09T00:00:00"/>
    <x v="10"/>
    <n v="11"/>
    <s v="RITM0270274 - 9/12/2025 - Ruey Lim"/>
  </r>
  <r>
    <x v="2"/>
    <s v="RITM0270920"/>
    <d v="2025-12-09T00:00:00"/>
    <x v="8"/>
    <n v="11"/>
    <s v="RITM0270920 - 9/12/2025 - Clair Neate"/>
  </r>
  <r>
    <x v="1"/>
    <s v="RITM0270706"/>
    <d v="2025-12-09T00:00:00"/>
    <x v="7"/>
    <n v="10"/>
    <s v="RITM0270706 - 9/12/2025 - Andy Phan"/>
  </r>
  <r>
    <x v="1"/>
    <s v="RITM0268876"/>
    <d v="2025-12-09T00:00:00"/>
    <x v="12"/>
    <n v="11"/>
    <s v="RITM0268876 - 9/12/2025 - Riley Thomas"/>
  </r>
  <r>
    <x v="2"/>
    <s v="RITM0268876"/>
    <d v="2025-12-09T00:00:00"/>
    <x v="10"/>
    <n v="10"/>
    <s v="RITM0268876 - 9/12/2025 - Ruey Lim"/>
  </r>
  <r>
    <x v="1"/>
    <s v="RITM0270893"/>
    <d v="2025-12-11T00:00:00"/>
    <x v="1"/>
    <n v="7"/>
    <s v="RITM0270893 - 11/12/2025 - Raegan Munro"/>
  </r>
  <r>
    <x v="2"/>
    <s v="RITM0270893"/>
    <d v="2025-12-10T00:00:00"/>
    <x v="6"/>
    <n v="17"/>
    <s v="RITM0270893 - 10/12/2025 - George Knight"/>
  </r>
  <r>
    <x v="0"/>
    <s v="RITM0270906"/>
    <d v="2025-12-08T00:00:00"/>
    <x v="0"/>
    <n v="17"/>
    <s v="RITM0270906 - 8/12/2025 - Shane Kmet"/>
  </r>
  <r>
    <x v="1"/>
    <s v="RITM0270054"/>
    <d v="2025-12-08T00:00:00"/>
    <x v="0"/>
    <n v="17"/>
    <s v="RITM0270054 - 8/12/2025 - Shane Kmet"/>
  </r>
  <r>
    <x v="2"/>
    <s v="RITM0270902"/>
    <d v="2025-12-08T00:00:00"/>
    <x v="0"/>
    <n v="16"/>
    <s v="RITM0270902 - 8/12/2025 - Shane Kmet"/>
  </r>
  <r>
    <x v="3"/>
    <s v="RITM0270902"/>
    <d v="2025-12-08T00:00:00"/>
    <x v="12"/>
    <n v="16"/>
    <s v="RITM0270902 - 8/12/2025 - Riley Thomas"/>
  </r>
  <r>
    <x v="3"/>
    <s v="RITM0270899"/>
    <d v="2025-12-08T00:00:00"/>
    <x v="12"/>
    <n v="16"/>
    <s v="RITM0270899 - 8/12/2025 - Riley Thomas"/>
  </r>
  <r>
    <x v="1"/>
    <s v="RITM0270896"/>
    <d v="2025-12-09T00:00:00"/>
    <x v="3"/>
    <n v="13"/>
    <s v="RITM0270896 - 9/12/2025 - Gilbert Noble"/>
  </r>
  <r>
    <x v="2"/>
    <s v="RITM0270896"/>
    <d v="2025-12-08T00:00:00"/>
    <x v="0"/>
    <n v="16"/>
    <s v="RITM0270896 - 8/12/2025 - Shane Kmet"/>
  </r>
  <r>
    <x v="2"/>
    <s v="RITM0270893"/>
    <d v="2025-12-10T00:00:00"/>
    <x v="1"/>
    <n v="6"/>
    <s v="RITM0270893 - 10/12/2025 - Raegan Munro"/>
  </r>
  <r>
    <x v="2"/>
    <s v="RITM0270893"/>
    <d v="2025-12-08T00:00:00"/>
    <x v="2"/>
    <n v="17"/>
    <s v="RITM0270893 - 8/12/2025 - Zoe O'Brien"/>
  </r>
  <r>
    <x v="3"/>
    <s v="RITM0270891"/>
    <d v="2025-12-08T00:00:00"/>
    <x v="12"/>
    <n v="16"/>
    <s v="RITM0270891 - 8/12/2025 - Riley Thomas"/>
  </r>
  <r>
    <x v="1"/>
    <s v="RITM0270864"/>
    <d v="2025-12-08T00:00:00"/>
    <x v="0"/>
    <n v="15"/>
    <s v="RITM0270864 - 8/12/2025 - Shane Kmet"/>
  </r>
  <r>
    <x v="3"/>
    <s v="RITM0270887"/>
    <d v="2025-12-08T00:00:00"/>
    <x v="12"/>
    <n v="15"/>
    <s v="RITM0270887 - 8/12/2025 - Riley Thomas"/>
  </r>
  <r>
    <x v="1"/>
    <s v="RITM0270862"/>
    <d v="2025-12-09T00:00:00"/>
    <x v="3"/>
    <n v="13"/>
    <s v="RITM0270862 - 9/12/2025 - Gilbert Noble"/>
  </r>
  <r>
    <x v="2"/>
    <s v="RITM0270862"/>
    <d v="2025-12-08T00:00:00"/>
    <x v="3"/>
    <n v="14"/>
    <s v="RITM0270862 - 8/12/2025 - Gilbert Noble"/>
  </r>
  <r>
    <x v="2"/>
    <s v="RITM0270862"/>
    <d v="2025-12-08T00:00:00"/>
    <x v="0"/>
    <n v="14"/>
    <s v="RITM0270862 - 8/12/2025 - Shane Kmet"/>
  </r>
  <r>
    <x v="2"/>
    <s v="RITM0270857"/>
    <d v="2025-12-11T00:00:00"/>
    <x v="1"/>
    <n v="7"/>
    <s v="RITM0270857 - 11/12/2025 - Raegan Munro"/>
  </r>
  <r>
    <x v="2"/>
    <s v="RITM0270852"/>
    <d v="2025-12-08T00:00:00"/>
    <x v="0"/>
    <n v="14"/>
    <s v="RITM0270852 - 8/12/2025 - Shane Kmet"/>
  </r>
  <r>
    <x v="2"/>
    <s v="RITM0270192"/>
    <d v="2025-12-10T00:00:00"/>
    <x v="10"/>
    <n v="7"/>
    <s v="RITM0270192 - 10/12/2025 - Ruey Lim"/>
  </r>
  <r>
    <x v="2"/>
    <s v="RITM0270192"/>
    <d v="2025-12-09T00:00:00"/>
    <x v="6"/>
    <n v="17"/>
    <s v="RITM0270192 - 9/12/2025 - George Knight"/>
  </r>
  <r>
    <x v="2"/>
    <s v="RITM0270192"/>
    <d v="2025-12-08T00:00:00"/>
    <x v="9"/>
    <n v="15"/>
    <s v="RITM0270192 - 8/12/2025 - Pruthvish Patel"/>
  </r>
  <r>
    <x v="2"/>
    <s v="RITM0270840"/>
    <d v="2025-12-08T00:00:00"/>
    <x v="7"/>
    <n v="14"/>
    <s v="RITM0270840 - 8/12/2025 - Andy Phan"/>
  </r>
  <r>
    <x v="2"/>
    <s v="RITM0270838"/>
    <d v="2025-12-08T00:00:00"/>
    <x v="8"/>
    <n v="13"/>
    <s v="RITM0270838 - 8/12/2025 - Clair Neate"/>
  </r>
  <r>
    <x v="2"/>
    <s v="RITM0270828"/>
    <d v="2025-12-12T00:00:00"/>
    <x v="10"/>
    <n v="9"/>
    <s v="RITM0270828 - 12/12/2025 - Ruey Lim"/>
  </r>
  <r>
    <x v="2"/>
    <s v="RITM0270828"/>
    <d v="2025-12-11T00:00:00"/>
    <x v="0"/>
    <n v="9"/>
    <s v="RITM0270828 - 11/12/2025 - Shane Kmet"/>
  </r>
  <r>
    <x v="2"/>
    <s v="RITM0270828"/>
    <d v="2025-12-11T00:00:00"/>
    <x v="1"/>
    <n v="8"/>
    <s v="RITM0270828 - 11/12/2025 - Raegan Munro"/>
  </r>
  <r>
    <x v="2"/>
    <s v="RITM0270828"/>
    <d v="2025-12-10T00:00:00"/>
    <x v="0"/>
    <n v="14"/>
    <s v="RITM0270828 - 10/12/2025 - Shane Kmet"/>
  </r>
  <r>
    <x v="2"/>
    <s v="RITM0270828"/>
    <d v="2025-12-09T00:00:00"/>
    <x v="10"/>
    <n v="8"/>
    <s v="RITM0270828 - 9/12/2025 - Ruey Lim"/>
  </r>
  <r>
    <x v="2"/>
    <s v="RITM0270828"/>
    <d v="2025-12-08T00:00:00"/>
    <x v="7"/>
    <n v="13"/>
    <s v="RITM0270828 - 8/12/2025 - Andy Phan"/>
  </r>
  <r>
    <x v="2"/>
    <s v="RITM0270833"/>
    <d v="2025-12-08T00:00:00"/>
    <x v="10"/>
    <n v="13"/>
    <s v="RITM0270833 - 8/12/2025 - Ruey Lim"/>
  </r>
  <r>
    <x v="1"/>
    <s v="RITM0270824"/>
    <d v="2025-12-08T00:00:00"/>
    <x v="0"/>
    <n v="12"/>
    <s v="RITM0270824 - 8/12/2025 - Shane Kmet"/>
  </r>
  <r>
    <x v="2"/>
    <s v="RITM0270827"/>
    <d v="2025-12-10T00:00:00"/>
    <x v="9"/>
    <n v="12"/>
    <s v="RITM0270827 - 10/12/2025 - Pruthvish Patel"/>
  </r>
  <r>
    <x v="2"/>
    <s v="RITM0270827"/>
    <d v="2025-12-10T00:00:00"/>
    <x v="10"/>
    <n v="9"/>
    <s v="RITM0270827 - 10/12/2025 - Ruey Lim"/>
  </r>
  <r>
    <x v="2"/>
    <s v="RITM0270827"/>
    <d v="2025-12-10T00:00:00"/>
    <x v="1"/>
    <n v="6"/>
    <s v="RITM0270827 - 10/12/2025 - Raegan Munro"/>
  </r>
  <r>
    <x v="2"/>
    <s v="RITM0270827"/>
    <d v="2025-12-08T00:00:00"/>
    <x v="7"/>
    <n v="13"/>
    <s v="RITM0270827 - 8/12/2025 - Andy Phan"/>
  </r>
  <r>
    <x v="1"/>
    <s v="RITM0270826"/>
    <d v="2025-12-08T00:00:00"/>
    <x v="0"/>
    <n v="12"/>
    <s v="RITM0270826 - 8/12/2025 - Shane Kmet"/>
  </r>
  <r>
    <x v="1"/>
    <s v="RITM0270821"/>
    <d v="2025-12-08T00:00:00"/>
    <x v="3"/>
    <n v="16"/>
    <s v="RITM0270821 - 8/12/2025 - Gilbert Noble"/>
  </r>
  <r>
    <x v="2"/>
    <s v="RITM0270821"/>
    <d v="2025-12-08T00:00:00"/>
    <x v="2"/>
    <n v="16"/>
    <s v="RITM0270821 - 8/12/2025 - Zoe O'Brien"/>
  </r>
  <r>
    <x v="2"/>
    <s v="RITM0270821"/>
    <d v="2025-12-08T00:00:00"/>
    <x v="0"/>
    <n v="12"/>
    <s v="RITM0270821 - 8/12/2025 - Shane Kmet"/>
  </r>
  <r>
    <x v="1"/>
    <s v="RITM0270820"/>
    <d v="2025-12-08T00:00:00"/>
    <x v="3"/>
    <n v="14"/>
    <s v="RITM0270820 - 8/12/2025 - Gilbert Noble"/>
  </r>
  <r>
    <x v="1"/>
    <s v="RITM0270818"/>
    <d v="2025-12-08T00:00:00"/>
    <x v="12"/>
    <n v="12"/>
    <s v="RITM0270818 - 8/12/2025 - Riley Thomas"/>
  </r>
  <r>
    <x v="1"/>
    <s v="RITM0270573"/>
    <d v="2025-12-08T00:00:00"/>
    <x v="12"/>
    <n v="13"/>
    <s v="RITM0270573 - 8/12/2025 - Riley Thomas"/>
  </r>
  <r>
    <x v="2"/>
    <s v="RITM0270573"/>
    <d v="2025-12-08T00:00:00"/>
    <x v="7"/>
    <n v="12"/>
    <s v="RITM0270573 - 8/12/2025 - Andy Phan"/>
  </r>
  <r>
    <x v="1"/>
    <s v="RITM0270813"/>
    <d v="2025-12-08T00:00:00"/>
    <x v="1"/>
    <n v="11"/>
    <s v="RITM0270813 - 8/12/2025 - Raegan Munro"/>
  </r>
  <r>
    <x v="1"/>
    <s v="RITM0270816"/>
    <d v="2025-12-12T00:00:00"/>
    <x v="3"/>
    <n v="11"/>
    <s v="RITM0270816 - 12/12/2025 - Gilbert Noble"/>
  </r>
  <r>
    <x v="2"/>
    <s v="RITM0270816"/>
    <d v="2025-12-11T00:00:00"/>
    <x v="4"/>
    <n v="12"/>
    <s v="RITM0270816 - 11/12/2025 - Fred Shea"/>
  </r>
  <r>
    <x v="2"/>
    <s v="RITM0270816"/>
    <d v="2025-12-10T00:00:00"/>
    <x v="8"/>
    <n v="15"/>
    <s v="RITM0270816 - 10/12/2025 - Clair Neate"/>
  </r>
  <r>
    <x v="2"/>
    <s v="RITM0270816"/>
    <d v="2025-12-09T00:00:00"/>
    <x v="0"/>
    <n v="14"/>
    <s v="RITM0270816 - 9/12/2025 - Shane Kmet"/>
  </r>
  <r>
    <x v="1"/>
    <s v="RITM0270812"/>
    <d v="2025-12-08T00:00:00"/>
    <x v="1"/>
    <n v="11"/>
    <s v="RITM0270812 - 8/12/2025 - Raegan Munro"/>
  </r>
  <r>
    <x v="1"/>
    <s v="RITM0270810"/>
    <d v="2025-12-08T00:00:00"/>
    <x v="1"/>
    <n v="11"/>
    <s v="RITM0270810 - 8/12/2025 - Raegan Munro"/>
  </r>
  <r>
    <x v="1"/>
    <s v="RITM0270809"/>
    <d v="2025-12-08T00:00:00"/>
    <x v="3"/>
    <n v="11"/>
    <s v="RITM0270809 - 8/12/2025 - Gilbert Noble"/>
  </r>
  <r>
    <x v="1"/>
    <s v="RITM0270807"/>
    <d v="2025-12-08T00:00:00"/>
    <x v="3"/>
    <n v="11"/>
    <s v="RITM0270807 - 8/12/2025 - Gilbert Noble"/>
  </r>
  <r>
    <x v="1"/>
    <s v="RITM0270806"/>
    <d v="2025-12-08T00:00:00"/>
    <x v="3"/>
    <n v="11"/>
    <s v="RITM0270806 - 8/12/2025 - Gilbert Noble"/>
  </r>
  <r>
    <x v="1"/>
    <s v="RITM0270804"/>
    <d v="2025-12-08T00:00:00"/>
    <x v="3"/>
    <n v="11"/>
    <s v="RITM0270804 - 8/12/2025 - Gilbert Noble"/>
  </r>
  <r>
    <x v="2"/>
    <s v="RITM0270803"/>
    <d v="2025-12-08T00:00:00"/>
    <x v="10"/>
    <n v="12"/>
    <s v="RITM0270803 - 8/12/2025 - Ruey Lim"/>
  </r>
  <r>
    <x v="1"/>
    <s v="RITM0270801"/>
    <d v="2025-12-08T00:00:00"/>
    <x v="3"/>
    <n v="11"/>
    <s v="RITM0270801 - 8/12/2025 - Gilbert Noble"/>
  </r>
  <r>
    <x v="1"/>
    <s v="RITM0270797"/>
    <d v="2025-12-08T00:00:00"/>
    <x v="3"/>
    <n v="11"/>
    <s v="RITM0270797 - 8/12/2025 - Gilbert Noble"/>
  </r>
  <r>
    <x v="1"/>
    <s v="RITM0270796"/>
    <d v="2025-12-08T00:00:00"/>
    <x v="3"/>
    <n v="11"/>
    <s v="RITM0270796 - 8/12/2025 - Gilbert Noble"/>
  </r>
  <r>
    <x v="1"/>
    <s v="RITM0270795"/>
    <d v="2025-12-08T00:00:00"/>
    <x v="3"/>
    <n v="11"/>
    <s v="RITM0270795 - 8/12/2025 - Gilbert Noble"/>
  </r>
  <r>
    <x v="1"/>
    <s v="RITM0270794"/>
    <d v="2025-12-08T00:00:00"/>
    <x v="3"/>
    <n v="11"/>
    <s v="RITM0270794 - 8/12/2025 - Gilbert Noble"/>
  </r>
  <r>
    <x v="1"/>
    <s v="RITM0270793"/>
    <d v="2025-12-08T00:00:00"/>
    <x v="3"/>
    <n v="11"/>
    <s v="RITM0270793 - 8/12/2025 - Gilbert Noble"/>
  </r>
  <r>
    <x v="1"/>
    <s v="RITM0270790"/>
    <d v="2025-12-08T00:00:00"/>
    <x v="3"/>
    <n v="11"/>
    <s v="RITM0270790 - 8/12/2025 - Gilbert Noble"/>
  </r>
  <r>
    <x v="1"/>
    <s v="RITM0270792"/>
    <d v="2025-12-08T00:00:00"/>
    <x v="3"/>
    <n v="11"/>
    <s v="RITM0270792 - 8/12/2025 - Gilbert Noble"/>
  </r>
  <r>
    <x v="2"/>
    <s v="RITM0270777"/>
    <d v="2025-12-08T00:00:00"/>
    <x v="10"/>
    <n v="10"/>
    <s v="RITM0270777 - 8/12/2025 - Ruey Lim"/>
  </r>
  <r>
    <x v="2"/>
    <s v="RITM0270789"/>
    <d v="2025-12-08T00:00:00"/>
    <x v="0"/>
    <n v="11"/>
    <s v="RITM0270789 - 8/12/2025 - Shane Kmet"/>
  </r>
  <r>
    <x v="2"/>
    <s v="RITM0270786"/>
    <d v="2025-12-08T00:00:00"/>
    <x v="1"/>
    <n v="11"/>
    <s v="RITM0270786 - 8/12/2025 - Raegan Munro"/>
  </r>
  <r>
    <x v="2"/>
    <s v="RITM0270783"/>
    <d v="2025-12-08T00:00:00"/>
    <x v="1"/>
    <n v="11"/>
    <s v="RITM0270783 - 8/12/2025 - Raegan Munro"/>
  </r>
  <r>
    <x v="2"/>
    <s v="RITM0270781"/>
    <d v="2025-12-08T00:00:00"/>
    <x v="1"/>
    <n v="11"/>
    <s v="RITM0270781 - 8/12/2025 - Raegan Munro"/>
  </r>
  <r>
    <x v="1"/>
    <s v="RITM0270778"/>
    <d v="2025-12-11T00:00:00"/>
    <x v="1"/>
    <n v="6"/>
    <s v="RITM0270778 - 11/12/2025 - Raegan Munro"/>
  </r>
  <r>
    <x v="2"/>
    <s v="RITM0270778"/>
    <d v="2025-12-09T00:00:00"/>
    <x v="0"/>
    <n v="14"/>
    <s v="RITM0270778 - 9/12/2025 - Shane Kmet"/>
  </r>
  <r>
    <x v="2"/>
    <s v="RITM0270778"/>
    <d v="2025-12-08T00:00:00"/>
    <x v="12"/>
    <n v="13"/>
    <s v="RITM0270778 - 8/12/2025 - Riley Thomas"/>
  </r>
  <r>
    <x v="2"/>
    <s v="RITM0270778"/>
    <d v="2025-12-08T00:00:00"/>
    <x v="8"/>
    <n v="11"/>
    <s v="RITM0270778 - 8/12/2025 - Clair Neate"/>
  </r>
  <r>
    <x v="1"/>
    <s v="RITM0270774"/>
    <d v="2025-12-08T00:00:00"/>
    <x v="1"/>
    <n v="11"/>
    <s v="RITM0270774 - 8/12/2025 - Raegan Munro"/>
  </r>
  <r>
    <x v="2"/>
    <s v="RITM0270770"/>
    <d v="2025-12-09T00:00:00"/>
    <x v="6"/>
    <n v="11"/>
    <s v="RITM0270770 - 9/12/2025 - George Knight"/>
  </r>
  <r>
    <x v="2"/>
    <s v="RITM0270769"/>
    <d v="2025-12-09T00:00:00"/>
    <x v="10"/>
    <n v="7"/>
    <s v="RITM0270769 - 9/12/2025 - Ruey Lim"/>
  </r>
  <r>
    <x v="2"/>
    <s v="RITM0270769"/>
    <d v="2025-12-08T00:00:00"/>
    <x v="2"/>
    <n v="17"/>
    <s v="RITM0270769 - 8/12/2025 - Zoe O'Brien"/>
  </r>
  <r>
    <x v="2"/>
    <s v="RITM0270769"/>
    <d v="2025-12-08T00:00:00"/>
    <x v="0"/>
    <n v="17"/>
    <s v="RITM0270769 - 8/12/2025 - Shane Kmet"/>
  </r>
  <r>
    <x v="2"/>
    <s v="RITM0270769"/>
    <d v="2025-12-08T00:00:00"/>
    <x v="13"/>
    <n v="16"/>
    <s v="RITM0270769 - 8/12/2025 - Zahra Gholami"/>
  </r>
  <r>
    <x v="2"/>
    <s v="RITM0270769"/>
    <d v="2025-12-08T00:00:00"/>
    <x v="12"/>
    <n v="15"/>
    <s v="RITM0270769 - 8/12/2025 - Riley Thomas"/>
  </r>
  <r>
    <x v="2"/>
    <s v="RITM0270762"/>
    <d v="2025-12-11T00:00:00"/>
    <x v="10"/>
    <n v="7"/>
    <s v="RITM0270762 - 11/12/2025 - Ruey Lim"/>
  </r>
  <r>
    <x v="2"/>
    <s v="RITM0270762"/>
    <d v="2025-12-10T00:00:00"/>
    <x v="1"/>
    <n v="6"/>
    <s v="RITM0270762 - 10/12/2025 - Raegan Munro"/>
  </r>
  <r>
    <x v="2"/>
    <s v="RITM0270762"/>
    <d v="2025-12-08T00:00:00"/>
    <x v="10"/>
    <n v="12"/>
    <s v="RITM0270762 - 8/12/2025 - Ruey Lim"/>
  </r>
  <r>
    <x v="1"/>
    <s v="RITM0270760"/>
    <d v="2025-12-11T00:00:00"/>
    <x v="1"/>
    <n v="7"/>
    <s v="RITM0270760 - 11/12/2025 - Raegan Munro"/>
  </r>
  <r>
    <x v="2"/>
    <s v="RITM0270760"/>
    <d v="2025-12-09T00:00:00"/>
    <x v="12"/>
    <n v="16"/>
    <s v="RITM0270760 - 9/12/2025 - Riley Thomas"/>
  </r>
  <r>
    <x v="2"/>
    <s v="RITM0270760"/>
    <d v="2025-12-09T00:00:00"/>
    <x v="6"/>
    <n v="15"/>
    <s v="RITM0270760 - 9/12/2025 - George Knight"/>
  </r>
  <r>
    <x v="0"/>
    <s v="RITM0270760"/>
    <d v="2025-12-08T00:00:00"/>
    <x v="12"/>
    <n v="9"/>
    <s v="RITM0270760 - 8/12/2025 - Riley Thomas"/>
  </r>
  <r>
    <x v="2"/>
    <s v="RITM0270555"/>
    <d v="2025-12-12T00:00:00"/>
    <x v="3"/>
    <n v="13"/>
    <s v="RITM0270555 - 12/12/2025 - Gilbert Noble"/>
  </r>
  <r>
    <x v="2"/>
    <s v="RITM0270555"/>
    <d v="2025-12-11T00:00:00"/>
    <x v="4"/>
    <n v="10"/>
    <s v="RITM0270555 - 11/12/2025 - Fred Shea"/>
  </r>
  <r>
    <x v="2"/>
    <s v="RITM0270555"/>
    <d v="2025-12-10T00:00:00"/>
    <x v="15"/>
    <n v="9"/>
    <s v="RITM0270555 - 10/12/2025 - Ryan Bell"/>
  </r>
  <r>
    <x v="2"/>
    <s v="RITM0270555"/>
    <d v="2025-12-10T00:00:00"/>
    <x v="7"/>
    <n v="9"/>
    <s v="RITM0270555 - 10/12/2025 - Andy Phan"/>
  </r>
  <r>
    <x v="2"/>
    <s v="RITM0270555"/>
    <d v="2025-12-09T00:00:00"/>
    <x v="6"/>
    <n v="17"/>
    <s v="RITM0270555 - 9/12/2025 - George Knight"/>
  </r>
  <r>
    <x v="2"/>
    <s v="RITM0270555"/>
    <d v="2025-12-08T00:00:00"/>
    <x v="7"/>
    <n v="11"/>
    <s v="RITM0270555 - 8/12/2025 - Andy Phan"/>
  </r>
  <r>
    <x v="1"/>
    <s v="RITM0270728"/>
    <d v="2025-12-08T00:00:00"/>
    <x v="1"/>
    <n v="11"/>
    <s v="RITM0270728 - 8/12/2025 - Raegan Munro"/>
  </r>
  <r>
    <x v="1"/>
    <s v="RITM0270752"/>
    <d v="2025-12-10T00:00:00"/>
    <x v="6"/>
    <n v="15"/>
    <s v="RITM0270752 - 10/12/2025 - George Knight"/>
  </r>
  <r>
    <x v="2"/>
    <s v="RITM0270752"/>
    <d v="2025-12-09T00:00:00"/>
    <x v="0"/>
    <n v="12"/>
    <s v="RITM0270752 - 9/12/2025 - Shane Kmet"/>
  </r>
  <r>
    <x v="2"/>
    <s v="RITM0270752"/>
    <d v="2025-12-08T00:00:00"/>
    <x v="12"/>
    <n v="12"/>
    <s v="RITM0270752 - 8/12/2025 - Riley Thomas"/>
  </r>
  <r>
    <x v="2"/>
    <s v="RITM0270752"/>
    <d v="2025-12-08T00:00:00"/>
    <x v="10"/>
    <n v="11"/>
    <s v="RITM0270752 - 8/12/2025 - Ruey Lim"/>
  </r>
  <r>
    <x v="1"/>
    <s v="RITM0270672"/>
    <d v="2025-12-08T00:00:00"/>
    <x v="3"/>
    <n v="14"/>
    <s v="RITM0270672 - 8/12/2025 - Gilbert Noble"/>
  </r>
  <r>
    <x v="2"/>
    <s v="RITM0270672"/>
    <d v="2025-12-08T00:00:00"/>
    <x v="1"/>
    <n v="8"/>
    <s v="RITM0270672 - 8/12/2025 - Raegan Munro"/>
  </r>
  <r>
    <x v="1"/>
    <s v="RITM0270669"/>
    <d v="2025-12-08T00:00:00"/>
    <x v="3"/>
    <n v="14"/>
    <s v="RITM0270669 - 8/12/2025 - Gilbert Noble"/>
  </r>
  <r>
    <x v="2"/>
    <s v="RITM0270669"/>
    <d v="2025-12-08T00:00:00"/>
    <x v="1"/>
    <n v="8"/>
    <s v="RITM0270669 - 8/12/2025 - Raegan Munro"/>
  </r>
  <r>
    <x v="1"/>
    <s v="RITM0270735"/>
    <d v="2025-12-11T00:00:00"/>
    <x v="1"/>
    <n v="7"/>
    <s v="RITM0270735 - 11/12/2025 - Raegan Munro"/>
  </r>
  <r>
    <x v="2"/>
    <s v="RITM0270735"/>
    <d v="2025-12-09T00:00:00"/>
    <x v="6"/>
    <n v="16"/>
    <s v="RITM0270735 - 9/12/2025 - George Knight"/>
  </r>
  <r>
    <x v="2"/>
    <s v="RITM0270735"/>
    <d v="2025-12-08T00:00:00"/>
    <x v="10"/>
    <n v="10"/>
    <s v="RITM0270735 - 8/12/2025 - Ruey Lim"/>
  </r>
  <r>
    <x v="2"/>
    <s v="RITM0270732"/>
    <d v="2025-12-08T00:00:00"/>
    <x v="10"/>
    <n v="7"/>
    <s v="RITM0270732 - 8/12/2025 - Ruey Lim"/>
  </r>
  <r>
    <x v="2"/>
    <s v="RITM0270731"/>
    <d v="2025-12-08T00:00:00"/>
    <x v="7"/>
    <n v="11"/>
    <s v="RITM0270731 - 8/12/2025 - Andy Phan"/>
  </r>
  <r>
    <x v="2"/>
    <s v="RITM0270200"/>
    <d v="2025-12-10T00:00:00"/>
    <x v="9"/>
    <n v="13"/>
    <s v="RITM0270200 - 10/12/2025 - Pruthvish Patel"/>
  </r>
  <r>
    <x v="2"/>
    <s v="RITM0270200"/>
    <d v="2025-12-08T00:00:00"/>
    <x v="10"/>
    <n v="12"/>
    <s v="RITM0270200 - 8/12/2025 - Ruey Lim"/>
  </r>
  <r>
    <x v="2"/>
    <s v="RITM0270200"/>
    <d v="2025-12-08T00:00:00"/>
    <x v="8"/>
    <n v="9"/>
    <s v="RITM0270200 - 8/12/2025 - Clair Neate"/>
  </r>
  <r>
    <x v="2"/>
    <s v="RITM0270714"/>
    <d v="2025-12-10T00:00:00"/>
    <x v="8"/>
    <n v="10"/>
    <s v="RITM0270714 - 10/12/2025 - Clair Neate"/>
  </r>
  <r>
    <x v="2"/>
    <s v="RITM0270714"/>
    <d v="2025-12-08T00:00:00"/>
    <x v="8"/>
    <n v="15"/>
    <s v="RITM0270714 - 8/12/2025 - Clair Neate"/>
  </r>
  <r>
    <x v="2"/>
    <s v="RITM0270714"/>
    <d v="2025-12-08T00:00:00"/>
    <x v="7"/>
    <n v="10"/>
    <s v="RITM0270714 - 8/12/2025 - Andy Phan"/>
  </r>
  <r>
    <x v="1"/>
    <s v="RITM0270610"/>
    <d v="2025-12-08T00:00:00"/>
    <x v="7"/>
    <n v="8"/>
    <s v="RITM0270610 - 8/12/2025 - Andy Phan"/>
  </r>
  <r>
    <x v="1"/>
    <s v="RITM0270721"/>
    <d v="2025-12-11T00:00:00"/>
    <x v="1"/>
    <n v="12"/>
    <s v="RITM0270721 - 11/12/2025 - Raegan Munro"/>
  </r>
  <r>
    <x v="2"/>
    <s v="RITM0270721"/>
    <d v="2025-12-11T00:00:00"/>
    <x v="18"/>
    <n v="10"/>
    <s v="RITM0270721 - 11/12/2025 - Martyn Connor"/>
  </r>
  <r>
    <x v="2"/>
    <s v="RITM0270721"/>
    <d v="2025-12-10T00:00:00"/>
    <x v="0"/>
    <n v="16"/>
    <s v="RITM0270721 - 10/12/2025 - Shane Kmet"/>
  </r>
  <r>
    <x v="2"/>
    <s v="RITM0270721"/>
    <d v="2025-12-08T00:00:00"/>
    <x v="1"/>
    <n v="6"/>
    <s v="RITM0270721 - 8/12/2025 - Raegan Munro"/>
  </r>
  <r>
    <x v="1"/>
    <s v="RITM0269881"/>
    <d v="2025-12-09T00:00:00"/>
    <x v="12"/>
    <n v="13"/>
    <s v="RITM0269881 - 9/12/2025 - Riley Thomas"/>
  </r>
  <r>
    <x v="2"/>
    <s v="RITM0269881"/>
    <d v="2025-12-09T00:00:00"/>
    <x v="6"/>
    <n v="12"/>
    <s v="RITM0269881 - 9/12/2025 - George Knight"/>
  </r>
  <r>
    <x v="2"/>
    <s v="RITM0269881"/>
    <d v="2025-12-08T00:00:00"/>
    <x v="1"/>
    <n v="7"/>
    <s v="RITM0269881 - 8/12/2025 - Raegan Munro"/>
  </r>
  <r>
    <x v="1"/>
    <s v="RITM0270687"/>
    <d v="2025-12-11T00:00:00"/>
    <x v="5"/>
    <n v="7"/>
    <s v="RITM0270687 - 11/12/2025 - Cameron Horn"/>
  </r>
  <r>
    <x v="2"/>
    <s v="RITM0270687"/>
    <d v="2025-12-09T00:00:00"/>
    <x v="12"/>
    <n v="17"/>
    <s v="RITM0270687 - 9/12/2025 - Riley Thomas"/>
  </r>
  <r>
    <x v="2"/>
    <s v="RITM0270687"/>
    <d v="2025-12-08T00:00:00"/>
    <x v="12"/>
    <n v="17"/>
    <s v="RITM0270687 - 8/12/2025 - Riley Thomas"/>
  </r>
  <r>
    <x v="2"/>
    <s v="RITM0270687"/>
    <d v="2025-12-08T00:00:00"/>
    <x v="13"/>
    <n v="17"/>
    <s v="RITM0270687 - 8/12/2025 - Zahra Gholami"/>
  </r>
  <r>
    <x v="2"/>
    <s v="RITM0270686"/>
    <d v="2025-12-09T00:00:00"/>
    <x v="6"/>
    <n v="12"/>
    <s v="RITM0270686 - 9/12/2025 - George Knight"/>
  </r>
  <r>
    <x v="1"/>
    <s v="RITM0270680"/>
    <d v="2025-12-10T00:00:00"/>
    <x v="6"/>
    <n v="16"/>
    <s v="RITM0270680 - 10/12/2025 - George Knight"/>
  </r>
  <r>
    <x v="2"/>
    <s v="RITM0270680"/>
    <d v="2025-12-09T00:00:00"/>
    <x v="1"/>
    <n v="10"/>
    <s v="RITM0270680 - 9/12/2025 - Raegan Munro"/>
  </r>
  <r>
    <x v="2"/>
    <s v="RITM0270680"/>
    <d v="2025-12-08T00:00:00"/>
    <x v="8"/>
    <n v="15"/>
    <s v="RITM0270680 - 8/12/2025 - Clair Neate"/>
  </r>
  <r>
    <x v="2"/>
    <s v="RITM0270679"/>
    <d v="2025-12-10T00:00:00"/>
    <x v="15"/>
    <n v="15"/>
    <s v="RITM0270679 - 10/12/2025 - Ryan Bell"/>
  </r>
  <r>
    <x v="2"/>
    <s v="RITM0270678"/>
    <d v="2025-12-12T00:00:00"/>
    <x v="1"/>
    <n v="6"/>
    <s v="RITM0270678 - 12/12/2025 - Raegan Munro"/>
  </r>
  <r>
    <x v="2"/>
    <s v="RITM0270678"/>
    <d v="2025-12-11T00:00:00"/>
    <x v="1"/>
    <n v="14"/>
    <s v="RITM0270678 - 11/12/2025 - Raegan Munro"/>
  </r>
  <r>
    <x v="1"/>
    <s v="RITM0270683"/>
    <d v="2025-12-09T00:00:00"/>
    <x v="0"/>
    <n v="14"/>
    <s v="RITM0270683 - 9/12/2025 - Shane Kmet"/>
  </r>
  <r>
    <x v="2"/>
    <s v="RITM0270683"/>
    <d v="2025-12-08T00:00:00"/>
    <x v="0"/>
    <n v="12"/>
    <s v="RITM0270683 - 8/12/2025 - Shane Kmet"/>
  </r>
  <r>
    <x v="1"/>
    <s v="RITM0270617"/>
    <d v="2025-12-08T00:00:00"/>
    <x v="12"/>
    <n v="16"/>
    <s v="RITM0270617 - 8/12/2025 - Riley Thomas"/>
  </r>
  <r>
    <x v="2"/>
    <s v="RITM0270617"/>
    <d v="2025-12-08T00:00:00"/>
    <x v="10"/>
    <n v="13"/>
    <s v="RITM0270617 - 8/12/2025 - Ruey Lim"/>
  </r>
  <r>
    <x v="2"/>
    <s v="RITM0270617"/>
    <d v="2025-12-08T00:00:00"/>
    <x v="0"/>
    <n v="12"/>
    <s v="RITM0270617 - 8/12/2025 - Shane Kmet"/>
  </r>
  <r>
    <x v="1"/>
    <s v="RITM0270641"/>
    <d v="2025-12-11T00:00:00"/>
    <x v="0"/>
    <n v="14"/>
    <s v="RITM0270641 - 11/12/2025 - Shane Kmet"/>
  </r>
  <r>
    <x v="2"/>
    <s v="RITM0270641"/>
    <d v="2025-12-11T00:00:00"/>
    <x v="7"/>
    <n v="10"/>
    <s v="RITM0270641 - 11/12/2025 - Andy Phan"/>
  </r>
  <r>
    <x v="1"/>
    <s v="RITM0270599"/>
    <d v="2025-12-11T00:00:00"/>
    <x v="3"/>
    <n v="10"/>
    <s v="RITM0270599 - 11/12/2025 - Gilbert Noble"/>
  </r>
  <r>
    <x v="2"/>
    <s v="RITM0270599"/>
    <d v="2025-12-11T00:00:00"/>
    <x v="10"/>
    <n v="7"/>
    <s v="RITM0270599 - 11/12/2025 - Ruey Lim"/>
  </r>
  <r>
    <x v="2"/>
    <s v="RITM0270599"/>
    <d v="2025-12-10T00:00:00"/>
    <x v="1"/>
    <n v="6"/>
    <s v="RITM0270599 - 10/12/2025 - Raegan Munro"/>
  </r>
  <r>
    <x v="2"/>
    <s v="RITM0270599"/>
    <d v="2025-12-08T00:00:00"/>
    <x v="8"/>
    <n v="14"/>
    <s v="RITM0270599 - 8/12/2025 - Clair Neate"/>
  </r>
  <r>
    <x v="2"/>
    <s v="RITM0270598"/>
    <d v="2025-12-10T00:00:00"/>
    <x v="6"/>
    <n v="17"/>
    <s v="RITM0270598 - 10/12/2025 - George Knight"/>
  </r>
  <r>
    <x v="2"/>
    <s v="RITM0270282"/>
    <d v="2025-12-11T00:00:00"/>
    <x v="4"/>
    <n v="13"/>
    <s v="RITM0270282 - 11/12/2025 - Fred Shea"/>
  </r>
  <r>
    <x v="2"/>
    <s v="RITM0270569"/>
    <d v="2025-12-12T00:00:00"/>
    <x v="3"/>
    <n v="13"/>
    <s v="RITM0270569 - 12/12/2025 - Gilbert Noble"/>
  </r>
  <r>
    <x v="2"/>
    <s v="RITM0270569"/>
    <d v="2025-12-11T00:00:00"/>
    <x v="3"/>
    <n v="10"/>
    <s v="RITM0270569 - 11/12/2025 - Gilbert Noble"/>
  </r>
  <r>
    <x v="2"/>
    <s v="RITM0270569"/>
    <d v="2025-12-11T00:00:00"/>
    <x v="1"/>
    <n v="7"/>
    <s v="RITM0270569 - 11/12/2025 - Raegan Munro"/>
  </r>
  <r>
    <x v="2"/>
    <s v="RITM0270569"/>
    <d v="2025-12-09T00:00:00"/>
    <x v="6"/>
    <n v="15"/>
    <s v="RITM0270569 - 9/12/2025 - George Knight"/>
  </r>
  <r>
    <x v="2"/>
    <s v="RITM0270569"/>
    <d v="2025-12-08T00:00:00"/>
    <x v="7"/>
    <n v="8"/>
    <s v="RITM0270569 - 8/12/2025 - Andy Phan"/>
  </r>
  <r>
    <x v="2"/>
    <s v="RITM0270569"/>
    <d v="2025-12-08T00:00:00"/>
    <x v="1"/>
    <n v="6"/>
    <s v="RITM0270569 - 8/12/2025 - Raegan Munro"/>
  </r>
  <r>
    <x v="2"/>
    <s v="RITM0270533"/>
    <d v="2025-12-09T00:00:00"/>
    <x v="0"/>
    <n v="16"/>
    <s v="RITM0270533 - 9/12/2025 - Shane Kmet"/>
  </r>
  <r>
    <x v="1"/>
    <s v="RITM0270523"/>
    <d v="2025-12-08T00:00:00"/>
    <x v="0"/>
    <n v="11"/>
    <s v="RITM0270523 - 8/12/2025 - Shane Kmet"/>
  </r>
  <r>
    <x v="2"/>
    <s v="RITM0270520"/>
    <d v="2025-12-12T00:00:00"/>
    <x v="3"/>
    <n v="14"/>
    <s v="RITM0270520 - 12/12/2025 - Gilbert Noble"/>
  </r>
  <r>
    <x v="2"/>
    <s v="RITM0270520"/>
    <d v="2025-12-11T00:00:00"/>
    <x v="2"/>
    <n v="8"/>
    <s v="RITM0270520 - 11/12/2025 - Zoe O'Brien"/>
  </r>
  <r>
    <x v="2"/>
    <s v="RITM0270520"/>
    <d v="2025-12-10T00:00:00"/>
    <x v="1"/>
    <n v="6"/>
    <s v="RITM0270520 - 10/12/2025 - Raegan Munro"/>
  </r>
  <r>
    <x v="2"/>
    <s v="RITM0270520"/>
    <d v="2025-12-08T00:00:00"/>
    <x v="3"/>
    <n v="16"/>
    <s v="RITM0270520 - 8/12/2025 - Gilbert Noble"/>
  </r>
  <r>
    <x v="1"/>
    <s v="RITM0270508"/>
    <d v="2025-12-08T00:00:00"/>
    <x v="3"/>
    <n v="14"/>
    <s v="RITM0270508 - 8/12/2025 - Gilbert Noble"/>
  </r>
  <r>
    <x v="2"/>
    <s v="RITM0270508"/>
    <d v="2025-12-08T00:00:00"/>
    <x v="12"/>
    <n v="10"/>
    <s v="RITM0270508 - 8/12/2025 - Riley Thomas"/>
  </r>
  <r>
    <x v="2"/>
    <s v="RITM0270498"/>
    <d v="2025-12-10T00:00:00"/>
    <x v="0"/>
    <n v="13"/>
    <s v="RITM0270498 - 10/12/2025 - Shane Kmet"/>
  </r>
  <r>
    <x v="1"/>
    <s v="RITM0270498"/>
    <d v="2025-12-08T00:00:00"/>
    <x v="0"/>
    <n v="17"/>
    <s v="RITM0270498 - 8/12/2025 - Shane Kmet"/>
  </r>
  <r>
    <x v="1"/>
    <s v="RITM0270497"/>
    <d v="2025-12-12T00:00:00"/>
    <x v="13"/>
    <n v="15"/>
    <s v="RITM0270497 - 12/12/2025 - Zahra Gholami"/>
  </r>
  <r>
    <x v="2"/>
    <s v="RITM0270497"/>
    <d v="2025-12-12T00:00:00"/>
    <x v="4"/>
    <n v="8"/>
    <s v="RITM0270497 - 12/12/2025 - Fred Shea"/>
  </r>
  <r>
    <x v="2"/>
    <s v="RITM0270497"/>
    <d v="2025-12-08T00:00:00"/>
    <x v="1"/>
    <n v="7"/>
    <s v="RITM0270497 - 8/12/2025 - Raegan Munro"/>
  </r>
  <r>
    <x v="2"/>
    <s v="RITM0270484"/>
    <d v="2025-12-11T00:00:00"/>
    <x v="1"/>
    <n v="7"/>
    <s v="RITM0270484 - 11/12/2025 - Raegan Munro"/>
  </r>
  <r>
    <x v="2"/>
    <s v="RITM0270484"/>
    <d v="2025-12-09T00:00:00"/>
    <x v="15"/>
    <n v="15"/>
    <s v="RITM0270484 - 9/12/2025 - Ryan Bell"/>
  </r>
  <r>
    <x v="2"/>
    <s v="RITM0270484"/>
    <d v="2025-12-09T00:00:00"/>
    <x v="12"/>
    <n v="14"/>
    <s v="RITM0270484 - 9/12/2025 - Riley Thomas"/>
  </r>
  <r>
    <x v="2"/>
    <s v="RITM0270482"/>
    <d v="2025-12-11T00:00:00"/>
    <x v="10"/>
    <n v="8"/>
    <s v="RITM0270482 - 11/12/2025 - Ruey Lim"/>
  </r>
  <r>
    <x v="2"/>
    <s v="RITM0270482"/>
    <d v="2025-12-09T00:00:00"/>
    <x v="6"/>
    <n v="17"/>
    <s v="RITM0270482 - 9/12/2025 - George Knight"/>
  </r>
  <r>
    <x v="2"/>
    <s v="RITM0270482"/>
    <d v="2025-12-08T00:00:00"/>
    <x v="2"/>
    <n v="16"/>
    <s v="RITM0270482 - 8/12/2025 - Zoe O'Brien"/>
  </r>
  <r>
    <x v="1"/>
    <s v="RITM0270473"/>
    <d v="2025-12-12T00:00:00"/>
    <x v="3"/>
    <n v="10"/>
    <s v="RITM0270473 - 12/12/2025 - Gilbert Noble"/>
  </r>
  <r>
    <x v="2"/>
    <s v="RITM0270473"/>
    <d v="2025-12-11T00:00:00"/>
    <x v="0"/>
    <n v="17"/>
    <s v="RITM0270473 - 11/12/2025 - Shane Kmet"/>
  </r>
  <r>
    <x v="2"/>
    <s v="RITM0270473"/>
    <d v="2025-12-11T00:00:00"/>
    <x v="3"/>
    <n v="14"/>
    <s v="RITM0270473 - 11/12/2025 - Gilbert Noble"/>
  </r>
  <r>
    <x v="2"/>
    <s v="RITM0270473"/>
    <d v="2025-12-09T00:00:00"/>
    <x v="3"/>
    <n v="15"/>
    <s v="RITM0270473 - 9/12/2025 - Gilbert Noble"/>
  </r>
  <r>
    <x v="2"/>
    <s v="RITM0270473"/>
    <d v="2025-12-08T00:00:00"/>
    <x v="3"/>
    <n v="14"/>
    <s v="RITM0270473 - 8/12/2025 - Gilbert Noble"/>
  </r>
  <r>
    <x v="2"/>
    <s v="RITM0270446"/>
    <d v="2025-12-11T00:00:00"/>
    <x v="3"/>
    <n v="10"/>
    <s v="RITM0270446 - 11/12/2025 - Gilbert Noble"/>
  </r>
  <r>
    <x v="1"/>
    <s v="RITM0270446"/>
    <d v="2025-12-10T00:00:00"/>
    <x v="0"/>
    <n v="18"/>
    <s v="RITM0270446 - 10/12/2025 - Shane Kmet"/>
  </r>
  <r>
    <x v="2"/>
    <s v="RITM0270446"/>
    <d v="2025-12-10T00:00:00"/>
    <x v="8"/>
    <n v="8"/>
    <s v="RITM0270446 - 10/12/2025 - Clair Neate"/>
  </r>
  <r>
    <x v="2"/>
    <s v="RITM0270446"/>
    <d v="2025-12-08T00:00:00"/>
    <x v="8"/>
    <n v="15"/>
    <s v="RITM0270446 - 8/12/2025 - Clair Neate"/>
  </r>
  <r>
    <x v="2"/>
    <s v="RITM0270133"/>
    <d v="2025-12-10T00:00:00"/>
    <x v="9"/>
    <n v="12"/>
    <s v="RITM0270133 - 10/12/2025 - Pruthvish Patel"/>
  </r>
  <r>
    <x v="2"/>
    <s v="RITM0270429"/>
    <d v="2025-12-10T00:00:00"/>
    <x v="9"/>
    <n v="10"/>
    <s v="RITM0270429 - 10/12/2025 - Pruthvish Patel"/>
  </r>
  <r>
    <x v="2"/>
    <s v="RITM0270429"/>
    <d v="2025-12-09T00:00:00"/>
    <x v="3"/>
    <n v="16"/>
    <s v="RITM0270429 - 9/12/2025 - Gilbert Noble"/>
  </r>
  <r>
    <x v="2"/>
    <s v="RITM0270401"/>
    <d v="2025-12-11T00:00:00"/>
    <x v="10"/>
    <n v="9"/>
    <s v="RITM0270401 - 11/12/2025 - Ruey Lim"/>
  </r>
  <r>
    <x v="2"/>
    <s v="RITM0270401"/>
    <d v="2025-12-11T00:00:00"/>
    <x v="4"/>
    <n v="8"/>
    <s v="RITM0270401 - 11/12/2025 - Fred Shea"/>
  </r>
  <r>
    <x v="2"/>
    <s v="RITM0270401"/>
    <d v="2025-12-09T00:00:00"/>
    <x v="6"/>
    <n v="17"/>
    <s v="RITM0270401 - 9/12/2025 - George Knight"/>
  </r>
  <r>
    <x v="2"/>
    <s v="RITM0270401"/>
    <d v="2025-12-08T00:00:00"/>
    <x v="10"/>
    <n v="14"/>
    <s v="RITM0270401 - 8/12/2025 - Ruey Lim"/>
  </r>
  <r>
    <x v="1"/>
    <s v="RITM0270386"/>
    <d v="2025-12-12T00:00:00"/>
    <x v="4"/>
    <n v="10"/>
    <s v="RITM0270386 - 12/12/2025 - Fred Shea"/>
  </r>
  <r>
    <x v="2"/>
    <s v="RITM0270386"/>
    <d v="2025-12-11T00:00:00"/>
    <x v="1"/>
    <n v="6"/>
    <s v="RITM0270386 - 11/12/2025 - Raegan Munro"/>
  </r>
  <r>
    <x v="2"/>
    <s v="RITM0270386"/>
    <d v="2025-12-09T00:00:00"/>
    <x v="6"/>
    <n v="14"/>
    <s v="RITM0270386 - 9/12/2025 - George Knight"/>
  </r>
  <r>
    <x v="2"/>
    <s v="RITM0270386"/>
    <d v="2025-12-08T00:00:00"/>
    <x v="1"/>
    <n v="7"/>
    <s v="RITM0270386 - 8/12/2025 - Raegan Munro"/>
  </r>
  <r>
    <x v="2"/>
    <s v="RITM0270387"/>
    <d v="2025-12-09T00:00:00"/>
    <x v="10"/>
    <n v="14"/>
    <s v="RITM0270387 - 9/12/2025 - Ruey Lim"/>
  </r>
  <r>
    <x v="2"/>
    <s v="RITM0270387"/>
    <d v="2025-12-08T00:00:00"/>
    <x v="0"/>
    <n v="15"/>
    <s v="RITM0270387 - 8/12/2025 - Shane Kmet"/>
  </r>
  <r>
    <x v="1"/>
    <s v="RITM0270359"/>
    <d v="2025-12-10T00:00:00"/>
    <x v="1"/>
    <n v="8"/>
    <s v="RITM0270359 - 10/12/2025 - Raegan Munro"/>
  </r>
  <r>
    <x v="2"/>
    <s v="RITM0270359"/>
    <d v="2025-12-09T00:00:00"/>
    <x v="1"/>
    <n v="9"/>
    <s v="RITM0270359 - 9/12/2025 - Raegan Munro"/>
  </r>
  <r>
    <x v="2"/>
    <s v="RITM0270359"/>
    <d v="2025-12-08T00:00:00"/>
    <x v="10"/>
    <n v="14"/>
    <s v="RITM0270359 - 8/12/2025 - Ruey Lim"/>
  </r>
  <r>
    <x v="2"/>
    <s v="RITM0270231"/>
    <d v="2025-12-08T00:00:00"/>
    <x v="2"/>
    <n v="16"/>
    <s v="RITM0270231 - 8/12/2025 - Zoe O'Brien"/>
  </r>
  <r>
    <x v="2"/>
    <s v="RITM0270214"/>
    <d v="2025-12-11T00:00:00"/>
    <x v="3"/>
    <n v="9"/>
    <s v="RITM0270214 - 11/12/2025 - Gilbert Noble"/>
  </r>
  <r>
    <x v="2"/>
    <s v="RITM0270214"/>
    <d v="2025-12-09T00:00:00"/>
    <x v="3"/>
    <n v="10"/>
    <s v="RITM0270214 - 9/12/2025 - Gilbert Noble"/>
  </r>
  <r>
    <x v="2"/>
    <s v="RITM0270214"/>
    <d v="2025-12-08T00:00:00"/>
    <x v="3"/>
    <n v="15"/>
    <s v="RITM0270214 - 8/12/2025 - Gilbert Noble"/>
  </r>
  <r>
    <x v="2"/>
    <s v="RITM0270214"/>
    <d v="2025-12-08T00:00:00"/>
    <x v="7"/>
    <n v="14"/>
    <s v="RITM0270214 - 8/12/2025 - Andy Phan"/>
  </r>
  <r>
    <x v="2"/>
    <s v="RITM0270228"/>
    <d v="2025-12-09T00:00:00"/>
    <x v="10"/>
    <n v="7"/>
    <s v="RITM0270228 - 9/12/2025 - Ruey Lim"/>
  </r>
  <r>
    <x v="2"/>
    <s v="RITM0270228"/>
    <d v="2025-12-08T00:00:00"/>
    <x v="0"/>
    <n v="12"/>
    <s v="RITM0270228 - 8/12/2025 - Shane Kmet"/>
  </r>
  <r>
    <x v="1"/>
    <s v="RITM0270220"/>
    <d v="2025-12-10T00:00:00"/>
    <x v="0"/>
    <n v="16"/>
    <s v="RITM0270220 - 10/12/2025 - Shane Kmet"/>
  </r>
  <r>
    <x v="2"/>
    <s v="RITM0270161"/>
    <d v="2025-12-09T00:00:00"/>
    <x v="4"/>
    <n v="13"/>
    <s v="RITM0270161 - 9/12/2025 - Fred Shea"/>
  </r>
  <r>
    <x v="1"/>
    <s v="RITM0270087"/>
    <d v="2025-12-11T00:00:00"/>
    <x v="5"/>
    <n v="7"/>
    <s v="RITM0270087 - 11/12/2025 - Cameron Horn"/>
  </r>
  <r>
    <x v="2"/>
    <s v="RITM0270087"/>
    <d v="2025-12-09T00:00:00"/>
    <x v="6"/>
    <n v="17"/>
    <s v="RITM0270087 - 9/12/2025 - George Knight"/>
  </r>
  <r>
    <x v="2"/>
    <s v="RITM0270087"/>
    <d v="2025-12-08T00:00:00"/>
    <x v="3"/>
    <n v="16"/>
    <s v="RITM0270087 - 8/12/2025 - Gilbert Noble"/>
  </r>
  <r>
    <x v="1"/>
    <s v="RITM0269863"/>
    <d v="2025-12-12T00:00:00"/>
    <x v="7"/>
    <n v="15"/>
    <s v="RITM0269863 - 12/12/2025 - Andy Phan"/>
  </r>
  <r>
    <x v="2"/>
    <s v="RITM0270059"/>
    <d v="2025-12-11T00:00:00"/>
    <x v="3"/>
    <n v="10"/>
    <s v="RITM0270059 - 11/12/2025 - Gilbert Noble"/>
  </r>
  <r>
    <x v="1"/>
    <s v="RITM0270058"/>
    <d v="2025-12-11T00:00:00"/>
    <x v="1"/>
    <n v="7"/>
    <s v="RITM0270058 - 11/12/2025 - Raegan Munro"/>
  </r>
  <r>
    <x v="2"/>
    <s v="RITM0270058"/>
    <d v="2025-12-10T00:00:00"/>
    <x v="1"/>
    <n v="6"/>
    <s v="RITM0270058 - 10/12/2025 - Raegan Munro"/>
  </r>
  <r>
    <x v="2"/>
    <s v="RITM0270058"/>
    <d v="2025-12-08T00:00:00"/>
    <x v="10"/>
    <n v="14"/>
    <s v="RITM0270058 - 8/12/2025 - Ruey Lim"/>
  </r>
  <r>
    <x v="2"/>
    <s v="RITM0270041"/>
    <d v="2025-12-09T00:00:00"/>
    <x v="8"/>
    <n v="9"/>
    <s v="RITM0270041 - 9/12/2025 - Clair Neate"/>
  </r>
  <r>
    <x v="2"/>
    <s v="RITM0270041"/>
    <d v="2025-12-08T00:00:00"/>
    <x v="0"/>
    <n v="16"/>
    <s v="RITM0270041 - 8/12/2025 - Shane Kmet"/>
  </r>
  <r>
    <x v="1"/>
    <s v="RITM0269997"/>
    <d v="2025-12-09T00:00:00"/>
    <x v="5"/>
    <n v="13"/>
    <s v="RITM0269997 - 9/12/2025 - Cameron Horn"/>
  </r>
  <r>
    <x v="2"/>
    <s v="RITM0269997"/>
    <d v="2025-12-08T00:00:00"/>
    <x v="5"/>
    <n v="14"/>
    <s v="RITM0269997 - 8/12/2025 - Cameron Horn"/>
  </r>
  <r>
    <x v="1"/>
    <s v="RITM0269874"/>
    <d v="2025-12-11T00:00:00"/>
    <x v="5"/>
    <n v="8"/>
    <s v="RITM0269874 - 11/12/2025 - Cameron Horn"/>
  </r>
  <r>
    <x v="2"/>
    <s v="RITM0269874"/>
    <d v="2025-12-10T00:00:00"/>
    <x v="0"/>
    <n v="14"/>
    <s v="RITM0269874 - 10/12/2025 - Shane Kmet"/>
  </r>
  <r>
    <x v="2"/>
    <s v="RITM0269874"/>
    <d v="2025-12-10T00:00:00"/>
    <x v="6"/>
    <n v="14"/>
    <s v="RITM0269874 - 10/12/2025 - George Knight"/>
  </r>
  <r>
    <x v="2"/>
    <s v="RITM0269876"/>
    <d v="2025-12-12T00:00:00"/>
    <x v="3"/>
    <n v="11"/>
    <s v="RITM0269876 - 12/12/2025 - Gilbert Noble"/>
  </r>
  <r>
    <x v="2"/>
    <s v="RITM0269876"/>
    <d v="2025-12-11T00:00:00"/>
    <x v="7"/>
    <n v="17"/>
    <s v="RITM0269876 - 11/12/2025 - Andy Phan"/>
  </r>
  <r>
    <x v="2"/>
    <s v="RITM0269876"/>
    <d v="2025-12-11T00:00:00"/>
    <x v="1"/>
    <n v="6"/>
    <s v="RITM0269876 - 11/12/2025 - Raegan Munro"/>
  </r>
  <r>
    <x v="2"/>
    <s v="RITM0269876"/>
    <d v="2025-12-09T00:00:00"/>
    <x v="12"/>
    <n v="14"/>
    <s v="RITM0269876 - 9/12/2025 - Riley Thomas"/>
  </r>
  <r>
    <x v="2"/>
    <s v="RITM0269876"/>
    <d v="2025-12-08T00:00:00"/>
    <x v="1"/>
    <n v="8"/>
    <s v="RITM0269876 - 8/12/2025 - Raegan Munro"/>
  </r>
  <r>
    <x v="2"/>
    <s v="RITM0269814"/>
    <d v="2025-12-12T00:00:00"/>
    <x v="3"/>
    <n v="14"/>
    <s v="RITM0269814 - 12/12/2025 - Gilbert Noble"/>
  </r>
  <r>
    <x v="2"/>
    <s v="RITM0269814"/>
    <d v="2025-12-11T00:00:00"/>
    <x v="5"/>
    <n v="8"/>
    <s v="RITM0269814 - 11/12/2025 - Cameron Horn"/>
  </r>
  <r>
    <x v="2"/>
    <s v="RITM0269814"/>
    <d v="2025-12-10T00:00:00"/>
    <x v="6"/>
    <n v="11"/>
    <s v="RITM0269814 - 10/12/2025 - George Knight"/>
  </r>
  <r>
    <x v="2"/>
    <s v="RITM0269814"/>
    <d v="2025-12-09T00:00:00"/>
    <x v="10"/>
    <n v="7"/>
    <s v="RITM0269814 - 9/12/2025 - Ruey Lim"/>
  </r>
  <r>
    <x v="2"/>
    <s v="RITM0269814"/>
    <d v="2025-12-08T00:00:00"/>
    <x v="3"/>
    <n v="16"/>
    <s v="RITM0269814 - 8/12/2025 - Gilbert Noble"/>
  </r>
  <r>
    <x v="2"/>
    <s v="RITM0269723"/>
    <d v="2025-12-11T00:00:00"/>
    <x v="9"/>
    <n v="14"/>
    <s v="RITM0269723 - 11/12/2025 - Pruthvish Patel"/>
  </r>
  <r>
    <x v="2"/>
    <s v="RITM0269723"/>
    <d v="2025-12-11T00:00:00"/>
    <x v="5"/>
    <n v="8"/>
    <s v="RITM0269723 - 11/12/2025 - Cameron Horn"/>
  </r>
  <r>
    <x v="2"/>
    <s v="RITM0269723"/>
    <d v="2025-12-10T00:00:00"/>
    <x v="13"/>
    <n v="15"/>
    <s v="RITM0269723 - 10/12/2025 - Zahra Gholami"/>
  </r>
  <r>
    <x v="2"/>
    <s v="RITM0269377"/>
    <d v="2025-12-12T00:00:00"/>
    <x v="4"/>
    <n v="14"/>
    <s v="RITM0269377 - 12/12/2025 - Fred Shea"/>
  </r>
  <r>
    <x v="2"/>
    <s v="RITM0269377"/>
    <d v="2025-12-09T00:00:00"/>
    <x v="1"/>
    <n v="13"/>
    <s v="RITM0269377 - 9/12/2025 - Raegan Munro"/>
  </r>
  <r>
    <x v="1"/>
    <s v="RITM0269641"/>
    <d v="2025-12-11T00:00:00"/>
    <x v="1"/>
    <n v="6"/>
    <s v="RITM0269641 - 11/12/2025 - Raegan Munro"/>
  </r>
  <r>
    <x v="2"/>
    <s v="RITM0269641"/>
    <d v="2025-12-08T00:00:00"/>
    <x v="10"/>
    <n v="13"/>
    <s v="RITM0269641 - 8/12/2025 - Ruey Lim"/>
  </r>
  <r>
    <x v="2"/>
    <s v="RITM0269622"/>
    <d v="2025-12-08T00:00:00"/>
    <x v="12"/>
    <n v="11"/>
    <s v="RITM0269622 - 8/12/2025 - Riley Thomas"/>
  </r>
  <r>
    <x v="1"/>
    <s v="RITM0269615"/>
    <d v="2025-12-10T00:00:00"/>
    <x v="0"/>
    <n v="14"/>
    <s v="RITM0269615 - 10/12/2025 - Shane Kmet"/>
  </r>
  <r>
    <x v="2"/>
    <s v="RITM0269615"/>
    <d v="2025-12-09T00:00:00"/>
    <x v="6"/>
    <n v="9"/>
    <s v="RITM0269615 - 9/12/2025 - George Knight"/>
  </r>
  <r>
    <x v="2"/>
    <s v="RITM0269615"/>
    <d v="2025-12-08T00:00:00"/>
    <x v="1"/>
    <n v="6"/>
    <s v="RITM0269615 - 8/12/2025 - Raegan Munro"/>
  </r>
  <r>
    <x v="1"/>
    <s v="RITM0269495"/>
    <d v="2025-12-09T00:00:00"/>
    <x v="12"/>
    <n v="10"/>
    <s v="RITM0269495 - 9/12/2025 - Riley Thomas"/>
  </r>
  <r>
    <x v="2"/>
    <s v="RITM0269495"/>
    <d v="2025-12-09T00:00:00"/>
    <x v="6"/>
    <n v="9"/>
    <s v="RITM0269495 - 9/12/2025 - George Knight"/>
  </r>
  <r>
    <x v="2"/>
    <s v="RITM0269495"/>
    <d v="2025-12-08T00:00:00"/>
    <x v="1"/>
    <n v="6"/>
    <s v="RITM0269495 - 8/12/2025 - Raegan Munro"/>
  </r>
  <r>
    <x v="2"/>
    <s v="RITM0269338"/>
    <d v="2025-12-12T00:00:00"/>
    <x v="1"/>
    <n v="13"/>
    <s v="RITM0269338 - 12/12/2025 - Raegan Munro"/>
  </r>
  <r>
    <x v="2"/>
    <s v="RITM0269338"/>
    <d v="2025-12-11T00:00:00"/>
    <x v="1"/>
    <n v="6"/>
    <s v="RITM0269338 - 11/12/2025 - Raegan Munro"/>
  </r>
  <r>
    <x v="2"/>
    <s v="RITM0269338"/>
    <d v="2025-12-09T00:00:00"/>
    <x v="10"/>
    <n v="14"/>
    <s v="RITM0269338 - 9/12/2025 - Ruey Lim"/>
  </r>
  <r>
    <x v="2"/>
    <s v="RITM0269338"/>
    <d v="2025-12-09T00:00:00"/>
    <x v="0"/>
    <n v="12"/>
    <s v="RITM0269338 - 9/12/2025 - Shane Kmet"/>
  </r>
  <r>
    <x v="2"/>
    <s v="RITM0269338"/>
    <d v="2025-12-08T00:00:00"/>
    <x v="0"/>
    <n v="12"/>
    <s v="RITM0269338 - 8/12/2025 - Shane Kmet"/>
  </r>
  <r>
    <x v="2"/>
    <s v="RITM0269177"/>
    <d v="2025-12-10T00:00:00"/>
    <x v="17"/>
    <n v="10"/>
    <s v="RITM0269177 - 10/12/2025 - Matthew Lever"/>
  </r>
  <r>
    <x v="1"/>
    <s v="RITM0269056"/>
    <d v="2025-12-11T00:00:00"/>
    <x v="5"/>
    <n v="8"/>
    <s v="RITM0269056 - 11/12/2025 - Cameron Horn"/>
  </r>
  <r>
    <x v="2"/>
    <s v="RITM0269056"/>
    <d v="2025-12-09T00:00:00"/>
    <x v="6"/>
    <n v="17"/>
    <s v="RITM0269056 - 9/12/2025 - George Knight"/>
  </r>
  <r>
    <x v="2"/>
    <s v="RITM0269056"/>
    <d v="2025-12-08T00:00:00"/>
    <x v="10"/>
    <n v="13"/>
    <s v="RITM0269056 - 8/12/2025 - Ruey Lim"/>
  </r>
  <r>
    <x v="1"/>
    <s v="RITM0268853"/>
    <d v="2025-12-09T00:00:00"/>
    <x v="1"/>
    <n v="9"/>
    <s v="RITM0268853 - 9/12/2025 - Raegan Munro"/>
  </r>
  <r>
    <x v="2"/>
    <s v="RITM0268853"/>
    <d v="2025-12-08T00:00:00"/>
    <x v="10"/>
    <n v="13"/>
    <s v="RITM0268853 - 8/12/2025 - Ruey Lim"/>
  </r>
  <r>
    <x v="2"/>
    <s v="RITM0267550"/>
    <d v="2025-12-10T00:00:00"/>
    <x v="6"/>
    <n v="12"/>
    <s v="RITM0267550 - 10/12/2025 - George Knight"/>
  </r>
  <r>
    <x v="2"/>
    <s v="RITM0266577"/>
    <d v="2025-12-10T00:00:00"/>
    <x v="6"/>
    <n v="15"/>
    <s v="RITM0266577 - 10/12/2025 - George Knight"/>
  </r>
  <r>
    <x v="2"/>
    <s v="RITM0266579"/>
    <d v="2025-12-10T00:00:00"/>
    <x v="6"/>
    <n v="15"/>
    <s v="RITM0266579 - 10/12/2025 - George Knight"/>
  </r>
  <r>
    <x v="1"/>
    <s v="RITM0266531"/>
    <d v="2025-12-09T00:00:00"/>
    <x v="0"/>
    <n v="11"/>
    <s v="RITM0266531 - 9/12/2025 - Shane Kmet"/>
  </r>
  <r>
    <x v="2"/>
    <s v="RITM0265670"/>
    <d v="2025-12-10T00:00:00"/>
    <x v="0"/>
    <n v="15"/>
    <s v="RITM0265670 - 10/12/2025 - Shane Kmet"/>
  </r>
  <r>
    <x v="1"/>
    <s v="RITM0262698"/>
    <d v="2025-12-09T00:00:00"/>
    <x v="3"/>
    <n v="13"/>
    <s v="RITM0262698 - 9/12/2025 - Gilbert Noble"/>
  </r>
  <r>
    <x v="2"/>
    <s v="RITM0261987"/>
    <d v="2025-12-10T00:00:00"/>
    <x v="14"/>
    <n v="14"/>
    <s v="RITM0261987 - 10/12/2025 - Liam Bryan"/>
  </r>
  <r>
    <x v="2"/>
    <s v="RITM0260105"/>
    <d v="2025-12-08T00:00:00"/>
    <x v="12"/>
    <n v="10"/>
    <s v="RITM0260105 - 8/12/2025 - Riley Thomas"/>
  </r>
  <r>
    <x v="3"/>
    <s v="INC0576950"/>
    <d v="2025-12-09T00:00:00"/>
    <x v="6"/>
    <n v="16"/>
    <s v="INC0576950 - 9/12/2025 - George Knight"/>
  </r>
  <r>
    <x v="3"/>
    <s v="INC0576966"/>
    <d v="2025-12-09T00:00:00"/>
    <x v="6"/>
    <n v="17"/>
    <s v="INC0576966 - 9/12/2025 - George Knight"/>
  </r>
  <r>
    <x v="3"/>
    <s v="INC0576948"/>
    <d v="2025-12-09T00:00:00"/>
    <x v="0"/>
    <n v="16"/>
    <s v="INC0576948 - 9/12/2025 - Shane Kmet"/>
  </r>
  <r>
    <x v="3"/>
    <s v="INC0576945"/>
    <d v="2025-12-09T00:00:00"/>
    <x v="2"/>
    <n v="16"/>
    <s v="INC0576945 - 9/12/2025 - Zoe O'Brien"/>
  </r>
  <r>
    <x v="0"/>
    <s v="INC0576464"/>
    <d v="2025-12-08T00:00:00"/>
    <x v="1"/>
    <n v="10"/>
    <s v="INC0576464 - 8/12/2025 - Raegan Munro"/>
  </r>
  <r>
    <x v="3"/>
    <s v="INC0576936"/>
    <d v="2025-12-09T00:00:00"/>
    <x v="2"/>
    <n v="15"/>
    <s v="INC0576936 - 9/12/2025 - Zoe O'Brien"/>
  </r>
  <r>
    <x v="3"/>
    <s v="INC0576940"/>
    <d v="2025-12-09T00:00:00"/>
    <x v="2"/>
    <n v="15"/>
    <s v="INC0576940 - 9/12/2025 - Zoe O'Brien"/>
  </r>
  <r>
    <x v="3"/>
    <s v="INC0576922"/>
    <d v="2025-12-09T00:00:00"/>
    <x v="2"/>
    <n v="14"/>
    <s v="INC0576922 - 9/12/2025 - Zoe O'Brien"/>
  </r>
  <r>
    <x v="3"/>
    <s v="INC0577877"/>
    <d v="2025-12-14T00:00:00"/>
    <x v="16"/>
    <n v="15"/>
    <s v="INC0577877 - 14/12/2025 - Alex Badcock"/>
  </r>
  <r>
    <x v="0"/>
    <s v="INC0576654"/>
    <d v="2025-12-09T00:00:00"/>
    <x v="1"/>
    <n v="6"/>
    <s v="INC0576654 - 9/12/2025 - Raegan Munro"/>
  </r>
  <r>
    <x v="3"/>
    <s v="INC0576905"/>
    <d v="2025-12-09T00:00:00"/>
    <x v="1"/>
    <n v="14"/>
    <s v="INC0576905 - 9/12/2025 - Raegan Munro"/>
  </r>
  <r>
    <x v="3"/>
    <s v="INC0576891"/>
    <d v="2025-12-09T00:00:00"/>
    <x v="1"/>
    <n v="14"/>
    <s v="INC0576891 - 9/12/2025 - Raegan Munro"/>
  </r>
  <r>
    <x v="0"/>
    <s v="INC0576872"/>
    <d v="2025-12-09T00:00:00"/>
    <x v="2"/>
    <n v="13"/>
    <s v="INC0576872 - 9/12/2025 - Zoe O'Brien"/>
  </r>
  <r>
    <x v="2"/>
    <s v="INC0576878"/>
    <d v="2025-12-09T00:00:00"/>
    <x v="8"/>
    <n v="13"/>
    <s v="INC0576878 - 9/12/2025 - Clair Neate"/>
  </r>
  <r>
    <x v="2"/>
    <s v="INC0576861"/>
    <d v="2025-12-09T00:00:00"/>
    <x v="14"/>
    <n v="13"/>
    <s v="INC0576861 - 9/12/2025 - Liam Bryan"/>
  </r>
  <r>
    <x v="3"/>
    <s v="INC0576856"/>
    <d v="2025-12-09T00:00:00"/>
    <x v="2"/>
    <n v="13"/>
    <s v="INC0576856 - 9/12/2025 - Zoe O'Brien"/>
  </r>
  <r>
    <x v="0"/>
    <s v="INC0576579"/>
    <d v="2025-12-08T00:00:00"/>
    <x v="12"/>
    <n v="14"/>
    <s v="INC0576579 - 8/12/2025 - Riley Thomas"/>
  </r>
  <r>
    <x v="3"/>
    <s v="INC0576868"/>
    <d v="2025-12-09T00:00:00"/>
    <x v="4"/>
    <n v="13"/>
    <s v="INC0576868 - 9/12/2025 - Fred Shea"/>
  </r>
  <r>
    <x v="3"/>
    <s v="INC0576879"/>
    <d v="2025-12-09T00:00:00"/>
    <x v="4"/>
    <n v="13"/>
    <s v="INC0576879 - 9/12/2025 - Fred Shea"/>
  </r>
  <r>
    <x v="3"/>
    <s v="INC0576851"/>
    <d v="2025-12-09T00:00:00"/>
    <x v="1"/>
    <n v="12"/>
    <s v="INC0576851 - 9/12/2025 - Raegan Munro"/>
  </r>
  <r>
    <x v="3"/>
    <s v="INC0576865"/>
    <d v="2025-12-09T00:00:00"/>
    <x v="1"/>
    <n v="13"/>
    <s v="INC0576865 - 9/12/2025 - Raegan Munro"/>
  </r>
  <r>
    <x v="3"/>
    <s v="INC0576821"/>
    <d v="2025-12-09T00:00:00"/>
    <x v="6"/>
    <n v="11"/>
    <s v="INC0576821 - 9/12/2025 - George Knight"/>
  </r>
  <r>
    <x v="3"/>
    <s v="INC0576841"/>
    <d v="2025-12-09T00:00:00"/>
    <x v="1"/>
    <n v="12"/>
    <s v="INC0576841 - 9/12/2025 - Raegan Munro"/>
  </r>
  <r>
    <x v="3"/>
    <s v="INC0576819"/>
    <d v="2025-12-09T00:00:00"/>
    <x v="6"/>
    <n v="11"/>
    <s v="INC0576819 - 9/12/2025 - George Knight"/>
  </r>
  <r>
    <x v="3"/>
    <s v="INC0576832"/>
    <d v="2025-12-09T00:00:00"/>
    <x v="1"/>
    <n v="12"/>
    <s v="INC0576832 - 9/12/2025 - Raegan Munro"/>
  </r>
  <r>
    <x v="3"/>
    <s v="INC0576799"/>
    <d v="2025-12-09T00:00:00"/>
    <x v="1"/>
    <n v="11"/>
    <s v="INC0576799 - 9/12/2025 - Raegan Munro"/>
  </r>
  <r>
    <x v="3"/>
    <s v="INC0576817"/>
    <d v="2025-12-09T00:00:00"/>
    <x v="4"/>
    <n v="11"/>
    <s v="INC0576817 - 9/12/2025 - Fred Shea"/>
  </r>
  <r>
    <x v="3"/>
    <s v="INC0576783"/>
    <d v="2025-12-09T00:00:00"/>
    <x v="6"/>
    <n v="10"/>
    <s v="INC0576783 - 9/12/2025 - George Knight"/>
  </r>
  <r>
    <x v="3"/>
    <s v="INC0576807"/>
    <d v="2025-12-09T00:00:00"/>
    <x v="6"/>
    <n v="11"/>
    <s v="INC0576807 - 9/12/2025 - George Knight"/>
  </r>
  <r>
    <x v="3"/>
    <s v="INC0576813"/>
    <d v="2025-12-09T00:00:00"/>
    <x v="0"/>
    <n v="11"/>
    <s v="INC0576813 - 9/12/2025 - Shane Kmet"/>
  </r>
  <r>
    <x v="3"/>
    <s v="INC0576774"/>
    <d v="2025-12-09T00:00:00"/>
    <x v="2"/>
    <n v="10"/>
    <s v="INC0576774 - 9/12/2025 - Zoe O'Brien"/>
  </r>
  <r>
    <x v="3"/>
    <s v="INC0576754"/>
    <d v="2025-12-09T00:00:00"/>
    <x v="2"/>
    <n v="10"/>
    <s v="INC0576754 - 9/12/2025 - Zoe O'Brien"/>
  </r>
  <r>
    <x v="3"/>
    <s v="INC0576748"/>
    <d v="2025-12-09T00:00:00"/>
    <x v="4"/>
    <n v="9"/>
    <s v="INC0576748 - 9/12/2025 - Fred Shea"/>
  </r>
  <r>
    <x v="3"/>
    <s v="INC0576784"/>
    <d v="2025-12-09T00:00:00"/>
    <x v="6"/>
    <n v="10"/>
    <s v="INC0576784 - 9/12/2025 - George Knight"/>
  </r>
  <r>
    <x v="3"/>
    <s v="INC0576763"/>
    <d v="2025-12-09T00:00:00"/>
    <x v="0"/>
    <n v="10"/>
    <s v="INC0576763 - 9/12/2025 - Shane Kmet"/>
  </r>
  <r>
    <x v="0"/>
    <s v="INC0576657"/>
    <d v="2025-12-09T00:00:00"/>
    <x v="1"/>
    <n v="6"/>
    <s v="INC0576657 - 9/12/2025 - Raegan Munro"/>
  </r>
  <r>
    <x v="3"/>
    <s v="INC0576760"/>
    <d v="2025-12-09T00:00:00"/>
    <x v="4"/>
    <n v="10"/>
    <s v="INC0576760 - 9/12/2025 - Fred Shea"/>
  </r>
  <r>
    <x v="3"/>
    <s v="INC0576779"/>
    <d v="2025-12-09T00:00:00"/>
    <x v="0"/>
    <n v="10"/>
    <s v="INC0576779 - 9/12/2025 - Shane Kmet"/>
  </r>
  <r>
    <x v="0"/>
    <s v="INC0576661"/>
    <d v="2025-12-09T00:00:00"/>
    <x v="1"/>
    <n v="6"/>
    <s v="INC0576661 - 9/12/2025 - Raegan Munro"/>
  </r>
  <r>
    <x v="3"/>
    <s v="INC0576734"/>
    <d v="2025-12-09T00:00:00"/>
    <x v="2"/>
    <n v="9"/>
    <s v="INC0576734 - 9/12/2025 - Zoe O'Brien"/>
  </r>
  <r>
    <x v="3"/>
    <s v="INC0576728"/>
    <d v="2025-12-09T00:00:00"/>
    <x v="1"/>
    <n v="9"/>
    <s v="INC0576728 - 9/12/2025 - Raegan Munro"/>
  </r>
  <r>
    <x v="3"/>
    <s v="INC0576711"/>
    <d v="2025-12-09T00:00:00"/>
    <x v="2"/>
    <n v="8"/>
    <s v="INC0576711 - 9/12/2025 - Zoe O'Brien"/>
  </r>
  <r>
    <x v="2"/>
    <s v="INC0576707"/>
    <d v="2025-12-09T00:00:00"/>
    <x v="14"/>
    <n v="8"/>
    <s v="INC0576707 - 9/12/2025 - Liam Bryan"/>
  </r>
  <r>
    <x v="2"/>
    <s v="INC0576716"/>
    <d v="2025-12-09T00:00:00"/>
    <x v="14"/>
    <n v="9"/>
    <s v="INC0576716 - 9/12/2025 - Liam Bryan"/>
  </r>
  <r>
    <x v="3"/>
    <s v="INC0576688"/>
    <d v="2025-12-09T00:00:00"/>
    <x v="7"/>
    <n v="8"/>
    <s v="INC0576688 - 9/12/2025 - Andy Phan"/>
  </r>
  <r>
    <x v="3"/>
    <s v="INC0576680"/>
    <d v="2025-12-09T00:00:00"/>
    <x v="4"/>
    <n v="7"/>
    <s v="INC0576680 - 9/12/2025 - Fred Shea"/>
  </r>
  <r>
    <x v="3"/>
    <s v="INC0576684"/>
    <d v="2025-12-09T00:00:00"/>
    <x v="4"/>
    <n v="7"/>
    <s v="INC0576684 - 9/12/2025 - Fred Shea"/>
  </r>
  <r>
    <x v="0"/>
    <s v="INC0576560"/>
    <d v="2025-12-08T00:00:00"/>
    <x v="1"/>
    <n v="14"/>
    <s v="INC0576560 - 8/12/2025 - Raegan Munro"/>
  </r>
  <r>
    <x v="3"/>
    <s v="INC0576685"/>
    <d v="2025-12-09T00:00:00"/>
    <x v="1"/>
    <n v="7"/>
    <s v="INC0576685 - 9/12/2025 - Raegan Munro"/>
  </r>
  <r>
    <x v="3"/>
    <s v="INC0576672"/>
    <d v="2025-12-09T00:00:00"/>
    <x v="4"/>
    <n v="7"/>
    <s v="INC0576672 - 9/12/2025 - Fred Shea"/>
  </r>
  <r>
    <x v="3"/>
    <s v="INC0576660"/>
    <d v="2025-12-09T00:00:00"/>
    <x v="1"/>
    <n v="6"/>
    <s v="INC0576660 - 9/12/2025 - Raegan Munro"/>
  </r>
  <r>
    <x v="3"/>
    <s v="INC0576627"/>
    <d v="2025-12-08T00:00:00"/>
    <x v="2"/>
    <n v="16"/>
    <s v="INC0576627 - 8/12/2025 - Zoe O'Brien"/>
  </r>
  <r>
    <x v="3"/>
    <s v="INC0576632"/>
    <d v="2025-12-08T00:00:00"/>
    <x v="0"/>
    <n v="17"/>
    <s v="INC0576632 - 8/12/2025 - Shane Kmet"/>
  </r>
  <r>
    <x v="3"/>
    <s v="INC0576630"/>
    <d v="2025-12-08T00:00:00"/>
    <x v="2"/>
    <n v="17"/>
    <s v="INC0576630 - 8/12/2025 - Zoe O'Brien"/>
  </r>
  <r>
    <x v="3"/>
    <s v="INC0576610"/>
    <d v="2025-12-08T00:00:00"/>
    <x v="0"/>
    <n v="15"/>
    <s v="INC0576610 - 8/12/2025 - Shane Kmet"/>
  </r>
  <r>
    <x v="3"/>
    <s v="INC0576608"/>
    <d v="2025-12-08T00:00:00"/>
    <x v="2"/>
    <n v="15"/>
    <s v="INC0576608 - 8/12/2025 - Zoe O'Brien"/>
  </r>
  <r>
    <x v="3"/>
    <s v="INC0576588"/>
    <d v="2025-12-08T00:00:00"/>
    <x v="3"/>
    <n v="15"/>
    <s v="INC0576588 - 8/12/2025 - Gilbert Noble"/>
  </r>
  <r>
    <x v="3"/>
    <s v="INC0576587"/>
    <d v="2025-12-08T00:00:00"/>
    <x v="2"/>
    <n v="15"/>
    <s v="INC0576587 - 8/12/2025 - Zoe O'Brien"/>
  </r>
  <r>
    <x v="3"/>
    <s v="INC0576405"/>
    <d v="2025-12-08T00:00:00"/>
    <x v="7"/>
    <n v="9"/>
    <s v="INC0576405 - 8/12/2025 - Andy Phan"/>
  </r>
  <r>
    <x v="0"/>
    <s v="INC0576593"/>
    <d v="2025-12-08T00:00:00"/>
    <x v="2"/>
    <n v="15"/>
    <s v="INC0576593 - 8/12/2025 - Zoe O'Brien"/>
  </r>
  <r>
    <x v="3"/>
    <s v="INC0576595"/>
    <d v="2025-12-08T00:00:00"/>
    <x v="3"/>
    <n v="15"/>
    <s v="INC0576595 - 8/12/2025 - Gilbert Noble"/>
  </r>
  <r>
    <x v="3"/>
    <s v="INC0576594"/>
    <d v="2025-12-08T00:00:00"/>
    <x v="0"/>
    <n v="15"/>
    <s v="INC0576594 - 8/12/2025 - Shane Kmet"/>
  </r>
  <r>
    <x v="3"/>
    <s v="INC0576571"/>
    <d v="2025-12-08T00:00:00"/>
    <x v="4"/>
    <n v="14"/>
    <s v="INC0576571 - 8/12/2025 - Fred Shea"/>
  </r>
  <r>
    <x v="3"/>
    <s v="INC0576572"/>
    <d v="2025-12-08T00:00:00"/>
    <x v="2"/>
    <n v="14"/>
    <s v="INC0576572 - 8/12/2025 - Zoe O'Brien"/>
  </r>
  <r>
    <x v="3"/>
    <s v="INC0576576"/>
    <d v="2025-12-08T00:00:00"/>
    <x v="2"/>
    <n v="14"/>
    <s v="INC0576576 - 8/12/2025 - Zoe O'Brien"/>
  </r>
  <r>
    <x v="3"/>
    <s v="INC0576563"/>
    <d v="2025-12-08T00:00:00"/>
    <x v="4"/>
    <n v="14"/>
    <s v="INC0576563 - 8/12/2025 - Fred Shea"/>
  </r>
  <r>
    <x v="3"/>
    <s v="INC0576564"/>
    <d v="2025-12-08T00:00:00"/>
    <x v="0"/>
    <n v="14"/>
    <s v="INC0576564 - 8/12/2025 - Shane Kmet"/>
  </r>
  <r>
    <x v="3"/>
    <s v="INC0576546"/>
    <d v="2025-12-08T00:00:00"/>
    <x v="4"/>
    <n v="13"/>
    <s v="INC0576546 - 8/12/2025 - Fred Shea"/>
  </r>
  <r>
    <x v="0"/>
    <s v="INC0576497"/>
    <d v="2025-12-08T00:00:00"/>
    <x v="12"/>
    <n v="11"/>
    <s v="INC0576497 - 8/12/2025 - Riley Thomas"/>
  </r>
  <r>
    <x v="3"/>
    <s v="INC0576550"/>
    <d v="2025-12-08T00:00:00"/>
    <x v="0"/>
    <n v="13"/>
    <s v="INC0576550 - 8/12/2025 - Shane Kmet"/>
  </r>
  <r>
    <x v="3"/>
    <s v="INC0576529"/>
    <d v="2025-12-08T00:00:00"/>
    <x v="4"/>
    <n v="12"/>
    <s v="INC0576529 - 8/12/2025 - Fred Shea"/>
  </r>
  <r>
    <x v="3"/>
    <s v="INC0576515"/>
    <d v="2025-12-08T00:00:00"/>
    <x v="1"/>
    <n v="12"/>
    <s v="INC0576515 - 8/12/2025 - Raegan Munro"/>
  </r>
  <r>
    <x v="3"/>
    <s v="INC0576523"/>
    <d v="2025-12-08T00:00:00"/>
    <x v="2"/>
    <n v="12"/>
    <s v="INC0576523 - 8/12/2025 - Zoe O'Brien"/>
  </r>
  <r>
    <x v="3"/>
    <s v="INC0576416"/>
    <d v="2025-12-08T00:00:00"/>
    <x v="13"/>
    <n v="9"/>
    <s v="INC0576416 - 8/12/2025 - Zahra Gholami"/>
  </r>
  <r>
    <x v="3"/>
    <s v="INC0576443"/>
    <d v="2025-12-08T00:00:00"/>
    <x v="2"/>
    <n v="10"/>
    <s v="INC0576443 - 8/12/2025 - Zoe O'Brien"/>
  </r>
  <r>
    <x v="3"/>
    <s v="INC0576498"/>
    <d v="2025-12-08T00:00:00"/>
    <x v="2"/>
    <n v="11"/>
    <s v="INC0576498 - 8/12/2025 - Zoe O'Brien"/>
  </r>
  <r>
    <x v="3"/>
    <s v="INC0576501"/>
    <d v="2025-12-08T00:00:00"/>
    <x v="0"/>
    <n v="11"/>
    <s v="INC0576501 - 8/12/2025 - Shane Kmet"/>
  </r>
  <r>
    <x v="3"/>
    <s v="INC0576459"/>
    <d v="2025-12-08T00:00:00"/>
    <x v="3"/>
    <n v="10"/>
    <s v="INC0576459 - 8/12/2025 - Gilbert Noble"/>
  </r>
  <r>
    <x v="3"/>
    <s v="INC0576468"/>
    <d v="2025-12-08T00:00:00"/>
    <x v="0"/>
    <n v="10"/>
    <s v="INC0576468 - 8/12/2025 - Shane Kmet"/>
  </r>
  <r>
    <x v="3"/>
    <s v="INC0576433"/>
    <d v="2025-12-08T00:00:00"/>
    <x v="2"/>
    <n v="10"/>
    <s v="INC0576433 - 8/12/2025 - Zoe O'Brien"/>
  </r>
  <r>
    <x v="3"/>
    <s v="INC0576455"/>
    <d v="2025-12-08T00:00:00"/>
    <x v="2"/>
    <n v="10"/>
    <s v="INC0576455 - 8/12/2025 - Zoe O'Brien"/>
  </r>
  <r>
    <x v="3"/>
    <s v="INC0576494"/>
    <d v="2025-12-08T00:00:00"/>
    <x v="4"/>
    <n v="11"/>
    <s v="INC0576494 - 8/12/2025 - Fred Shea"/>
  </r>
  <r>
    <x v="3"/>
    <s v="INC0576436"/>
    <d v="2025-12-08T00:00:00"/>
    <x v="0"/>
    <n v="10"/>
    <s v="INC0576436 - 8/12/2025 - Shane Kmet"/>
  </r>
  <r>
    <x v="3"/>
    <s v="INC0576469"/>
    <d v="2025-12-08T00:00:00"/>
    <x v="1"/>
    <n v="10"/>
    <s v="INC0576469 - 8/12/2025 - Raegan Munro"/>
  </r>
  <r>
    <x v="3"/>
    <s v="INC0576432"/>
    <d v="2025-12-08T00:00:00"/>
    <x v="2"/>
    <n v="10"/>
    <s v="INC0576432 - 8/12/2025 - Zoe O'Brien"/>
  </r>
  <r>
    <x v="3"/>
    <s v="INC0576417"/>
    <d v="2025-12-08T00:00:00"/>
    <x v="2"/>
    <n v="9"/>
    <s v="INC0576417 - 8/12/2025 - Zoe O'Brien"/>
  </r>
  <r>
    <x v="3"/>
    <s v="INC0576430"/>
    <d v="2025-12-08T00:00:00"/>
    <x v="2"/>
    <n v="10"/>
    <s v="INC0576430 - 8/12/2025 - Zoe O'Brien"/>
  </r>
  <r>
    <x v="3"/>
    <s v="INC0576414"/>
    <d v="2025-12-08T00:00:00"/>
    <x v="13"/>
    <n v="9"/>
    <s v="INC0576414 - 8/12/2025 - Zahra Gholami"/>
  </r>
  <r>
    <x v="3"/>
    <s v="INC0576402"/>
    <d v="2025-12-08T00:00:00"/>
    <x v="1"/>
    <n v="9"/>
    <s v="INC0576402 - 8/12/2025 - Raegan Munro"/>
  </r>
  <r>
    <x v="3"/>
    <s v="INC0576344"/>
    <d v="2025-12-08T00:00:00"/>
    <x v="4"/>
    <n v="7"/>
    <s v="INC0576344 - 8/12/2025 - Fred Shea"/>
  </r>
  <r>
    <x v="0"/>
    <s v="INC0576330"/>
    <d v="2025-12-08T00:00:00"/>
    <x v="4"/>
    <n v="7"/>
    <s v="INC0576330 - 8/12/2025 - Fred Shea"/>
  </r>
  <r>
    <x v="3"/>
    <s v="INC0576351"/>
    <d v="2025-12-08T00:00:00"/>
    <x v="1"/>
    <n v="7"/>
    <s v="INC0576351 - 8/12/2025 - Raegan Munro"/>
  </r>
  <r>
    <x v="3"/>
    <s v="INC0576354"/>
    <d v="2025-12-08T00:00:00"/>
    <x v="4"/>
    <n v="8"/>
    <s v="INC0576354 - 8/12/2025 - Fred Shea"/>
  </r>
  <r>
    <x v="3"/>
    <s v="INC0576357"/>
    <d v="2025-12-08T00:00:00"/>
    <x v="1"/>
    <n v="8"/>
    <s v="INC0576357 - 8/12/2025 - Raegan Munro"/>
  </r>
  <r>
    <x v="3"/>
    <s v="INC0576326"/>
    <d v="2025-12-08T00:00:00"/>
    <x v="1"/>
    <n v="7"/>
    <s v="INC0576326 - 8/12/2025 - Raegan Munro"/>
  </r>
  <r>
    <x v="3"/>
    <s v="INC0576333"/>
    <d v="2025-12-08T00:00:00"/>
    <x v="4"/>
    <n v="7"/>
    <s v="INC0576333 - 8/12/2025 - Fred Shea"/>
  </r>
  <r>
    <x v="0"/>
    <s v="INC0577369"/>
    <d v="2025-12-11T00:00:00"/>
    <x v="7"/>
    <n v="8"/>
    <s v="INC0577369 - 11/12/2025 - Andy Phan"/>
  </r>
  <r>
    <x v="3"/>
    <s v="INC0576302"/>
    <d v="2025-12-08T00:00:00"/>
    <x v="11"/>
    <n v="5"/>
    <s v="INC0576302 - 8/12/2025 - Light Dadson"/>
  </r>
  <r>
    <x v="2"/>
    <s v="INC0577765"/>
    <d v="2025-12-12T00:00:00"/>
    <x v="10"/>
    <n v="13"/>
    <s v="INC0577765 - 12/12/2025 - Ruey Lim"/>
  </r>
  <r>
    <x v="0"/>
    <s v="INC0577738"/>
    <d v="2025-12-12T00:00:00"/>
    <x v="1"/>
    <n v="11"/>
    <s v="INC0577738 - 12/12/2025 - Raegan Munro"/>
  </r>
  <r>
    <x v="0"/>
    <s v="RITM0271026"/>
    <d v="2025-12-09T00:00:00"/>
    <x v="3"/>
    <n v="14"/>
    <s v="RITM0271026 - 9/12/2025 - Gilbert Noble"/>
  </r>
  <r>
    <x v="0"/>
    <s v="RITM0271025"/>
    <d v="2025-12-09T00:00:00"/>
    <x v="3"/>
    <n v="14"/>
    <s v="RITM0271025 - 9/12/2025 - Gilbert Noble"/>
  </r>
  <r>
    <x v="0"/>
    <s v="RITM0271350"/>
    <d v="2025-12-11T00:00:00"/>
    <x v="3"/>
    <n v="15"/>
    <s v="RITM0271350 - 11/12/2025 - Gilbert Noble"/>
  </r>
  <r>
    <x v="3"/>
    <s v="RITM0271542"/>
    <d v="2025-12-12T00:00:00"/>
    <x v="2"/>
    <n v="18"/>
    <s v="RITM0271542 - 12/12/2025 - Zoe O'Brien"/>
  </r>
  <r>
    <x v="0"/>
    <s v="INC0577401"/>
    <d v="2025-12-11T00:00:00"/>
    <x v="2"/>
    <n v="9"/>
    <s v="INC0577401 - 11/12/2025 - Zoe O'Brien"/>
  </r>
  <r>
    <x v="3"/>
    <s v="RITM0271540"/>
    <d v="2025-12-12T00:00:00"/>
    <x v="2"/>
    <n v="16"/>
    <s v="RITM0271540 - 12/12/2025 - Zoe O'Brien"/>
  </r>
  <r>
    <x v="0"/>
    <s v="INC0577644"/>
    <d v="2025-12-12T00:00:00"/>
    <x v="4"/>
    <n v="7"/>
    <s v="INC0577644 - 12/12/2025 - Fred Shea"/>
  </r>
  <r>
    <x v="3"/>
    <s v="INC0577824"/>
    <d v="2025-12-12T00:00:00"/>
    <x v="2"/>
    <n v="16"/>
    <s v="INC0577824 - 12/12/2025 - Zoe O'Brien"/>
  </r>
  <r>
    <x v="3"/>
    <s v="INC0577820"/>
    <d v="2025-12-12T00:00:00"/>
    <x v="0"/>
    <n v="16"/>
    <s v="INC0577820 - 12/12/2025 - Shane Kmet"/>
  </r>
  <r>
    <x v="3"/>
    <s v="RITM0271535"/>
    <d v="2025-12-12T00:00:00"/>
    <x v="3"/>
    <n v="16"/>
    <s v="RITM0271535 - 12/12/2025 - Gilbert Noble"/>
  </r>
  <r>
    <x v="3"/>
    <s v="RITM0271534"/>
    <d v="2025-12-12T00:00:00"/>
    <x v="7"/>
    <n v="16"/>
    <s v="RITM0271534 - 12/12/2025 - Andy Phan"/>
  </r>
  <r>
    <x v="3"/>
    <s v="INC0577812"/>
    <d v="2025-12-12T00:00:00"/>
    <x v="0"/>
    <n v="15"/>
    <s v="INC0577812 - 12/12/2025 - Shane Kmet"/>
  </r>
  <r>
    <x v="0"/>
    <s v="INC0577757"/>
    <d v="2025-12-12T00:00:00"/>
    <x v="2"/>
    <n v="12"/>
    <s v="INC0577757 - 12/12/2025 - Zoe O'Brien"/>
  </r>
  <r>
    <x v="3"/>
    <s v="RITM0271525"/>
    <d v="2025-12-12T00:00:00"/>
    <x v="2"/>
    <n v="15"/>
    <s v="RITM0271525 - 12/12/2025 - Zoe O'Brien"/>
  </r>
  <r>
    <x v="0"/>
    <s v="INC0577252"/>
    <d v="2025-12-10T00:00:00"/>
    <x v="6"/>
    <n v="15"/>
    <s v="INC0577252 - 10/12/2025 - George Knight"/>
  </r>
  <r>
    <x v="0"/>
    <s v="INC0577384"/>
    <d v="2025-12-11T00:00:00"/>
    <x v="1"/>
    <n v="8"/>
    <s v="INC0577384 - 11/12/2025 - Raegan Munro"/>
  </r>
  <r>
    <x v="3"/>
    <s v="INC0577793"/>
    <d v="2025-12-12T00:00:00"/>
    <x v="4"/>
    <n v="14"/>
    <s v="INC0577793 - 12/12/2025 - Fred Shea"/>
  </r>
  <r>
    <x v="0"/>
    <s v="INC0576476"/>
    <d v="2025-12-08T00:00:00"/>
    <x v="0"/>
    <n v="11"/>
    <s v="INC0576476 - 8/12/2025 - Shane Kmet"/>
  </r>
  <r>
    <x v="0"/>
    <s v="INC0576849"/>
    <d v="2025-12-09T00:00:00"/>
    <x v="4"/>
    <n v="12"/>
    <s v="INC0576849 - 9/12/2025 - Fred Shea"/>
  </r>
  <r>
    <x v="0"/>
    <s v="RITM0271268"/>
    <d v="2025-12-11T00:00:00"/>
    <x v="3"/>
    <n v="10"/>
    <s v="RITM0271268 - 11/12/2025 - Gilbert Noble"/>
  </r>
  <r>
    <x v="3"/>
    <s v="RITM0271517"/>
    <d v="2025-12-12T00:00:00"/>
    <x v="0"/>
    <n v="15"/>
    <s v="RITM0271517 - 12/12/2025 - Shane Kmet"/>
  </r>
  <r>
    <x v="3"/>
    <s v="RITM0271516"/>
    <d v="2025-12-12T00:00:00"/>
    <x v="2"/>
    <n v="15"/>
    <s v="RITM0271516 - 12/12/2025 - Zoe O'Brien"/>
  </r>
  <r>
    <x v="0"/>
    <s v="INC0577442"/>
    <d v="2025-12-11T00:00:00"/>
    <x v="2"/>
    <n v="10"/>
    <s v="INC0577442 - 11/12/2025 - Zoe O'Brien"/>
  </r>
  <r>
    <x v="3"/>
    <s v="RITM0271501"/>
    <d v="2025-12-12T00:00:00"/>
    <x v="2"/>
    <n v="14"/>
    <s v="RITM0271501 - 12/12/2025 - Zoe O'Brien"/>
  </r>
  <r>
    <x v="0"/>
    <s v="INC0577293"/>
    <d v="2025-12-10T00:00:00"/>
    <x v="0"/>
    <n v="18"/>
    <s v="INC0577293 - 10/12/2025 - Shane Kmet"/>
  </r>
  <r>
    <x v="0"/>
    <s v="INC0577270"/>
    <d v="2025-12-10T00:00:00"/>
    <x v="0"/>
    <n v="16"/>
    <s v="INC0577270 - 10/12/2025 - Shane Kmet"/>
  </r>
  <r>
    <x v="0"/>
    <s v="INC0577233"/>
    <d v="2025-12-10T00:00:00"/>
    <x v="0"/>
    <n v="14"/>
    <s v="INC0577233 - 10/12/2025 - Shane Kmet"/>
  </r>
  <r>
    <x v="0"/>
    <s v="INC0577219"/>
    <d v="2025-12-10T00:00:00"/>
    <x v="0"/>
    <n v="14"/>
    <s v="INC0577219 - 10/12/2025 - Shane Kmet"/>
  </r>
  <r>
    <x v="2"/>
    <s v="INC0577777"/>
    <d v="2025-12-12T00:00:00"/>
    <x v="10"/>
    <n v="14"/>
    <s v="INC0577777 - 12/12/2025 - Ruey Lim"/>
  </r>
  <r>
    <x v="3"/>
    <s v="INC0577770"/>
    <d v="2025-12-12T00:00:00"/>
    <x v="1"/>
    <n v="13"/>
    <s v="INC0577770 - 12/12/2025 - Raegan Munro"/>
  </r>
  <r>
    <x v="0"/>
    <s v="INC0577762"/>
    <d v="2025-12-12T00:00:00"/>
    <x v="4"/>
    <n v="13"/>
    <s v="INC0577762 - 12/12/2025 - Fred Shea"/>
  </r>
  <r>
    <x v="0"/>
    <s v="RITM0271426"/>
    <d v="2025-12-12T00:00:00"/>
    <x v="3"/>
    <n v="10"/>
    <s v="RITM0271426 - 12/12/2025 - Gilbert Noble"/>
  </r>
  <r>
    <x v="3"/>
    <s v="INC0577758"/>
    <d v="2025-12-12T00:00:00"/>
    <x v="1"/>
    <n v="12"/>
    <s v="INC0577758 - 12/12/2025 - Raegan Munro"/>
  </r>
  <r>
    <x v="0"/>
    <s v="INC0577750"/>
    <d v="2025-12-12T00:00:00"/>
    <x v="1"/>
    <n v="12"/>
    <s v="INC0577750 - 12/12/2025 - Raegan Munro"/>
  </r>
  <r>
    <x v="3"/>
    <s v="RITM0271469"/>
    <d v="2025-12-12T00:00:00"/>
    <x v="4"/>
    <n v="12"/>
    <s v="RITM0271469 - 12/12/2025 - Fred Shea"/>
  </r>
  <r>
    <x v="0"/>
    <s v="INC0577068"/>
    <d v="2025-12-10T00:00:00"/>
    <x v="2"/>
    <n v="9"/>
    <s v="INC0577068 - 10/12/2025 - Zoe O'Brien"/>
  </r>
  <r>
    <x v="3"/>
    <s v="INC0577749"/>
    <d v="2025-12-12T00:00:00"/>
    <x v="2"/>
    <n v="12"/>
    <s v="INC0577749 - 12/12/2025 - Zoe O'Brien"/>
  </r>
  <r>
    <x v="3"/>
    <s v="INC0577743"/>
    <d v="2025-12-12T00:00:00"/>
    <x v="4"/>
    <n v="12"/>
    <s v="INC0577743 - 12/12/2025 - Fred Shea"/>
  </r>
  <r>
    <x v="2"/>
    <s v="INC0577240"/>
    <d v="2025-12-10T00:00:00"/>
    <x v="8"/>
    <n v="14"/>
    <s v="INC0577240 - 10/12/2025 - Clair Neate"/>
  </r>
  <r>
    <x v="3"/>
    <s v="INC0577747"/>
    <d v="2025-12-12T00:00:00"/>
    <x v="1"/>
    <n v="12"/>
    <s v="INC0577747 - 12/12/2025 - Raegan Munro"/>
  </r>
  <r>
    <x v="2"/>
    <s v="INC0577488"/>
    <d v="2025-12-11T00:00:00"/>
    <x v="14"/>
    <n v="11"/>
    <s v="INC0577488 - 11/12/2025 - Liam Bryan"/>
  </r>
  <r>
    <x v="2"/>
    <s v="INC0577430"/>
    <d v="2025-12-11T00:00:00"/>
    <x v="10"/>
    <n v="10"/>
    <s v="INC0577430 - 11/12/2025 - Ruey Lim"/>
  </r>
  <r>
    <x v="2"/>
    <s v="INC0577740"/>
    <d v="2025-12-12T00:00:00"/>
    <x v="14"/>
    <n v="11"/>
    <s v="INC0577740 - 12/12/2025 - Liam Bryan"/>
  </r>
  <r>
    <x v="3"/>
    <s v="RITM0271454"/>
    <d v="2025-12-12T00:00:00"/>
    <x v="0"/>
    <n v="11"/>
    <s v="RITM0271454 - 12/12/2025 - Shane Kmet"/>
  </r>
  <r>
    <x v="3"/>
    <s v="RITM0271450"/>
    <d v="2025-12-12T00:00:00"/>
    <x v="1"/>
    <n v="11"/>
    <s v="RITM0271450 - 12/12/2025 - Raegan Munro"/>
  </r>
  <r>
    <x v="0"/>
    <s v="INC0576955"/>
    <d v="2025-12-09T00:00:00"/>
    <x v="0"/>
    <n v="16"/>
    <s v="INC0576955 - 9/12/2025 - Shane Kmet"/>
  </r>
  <r>
    <x v="0"/>
    <s v="INC0577426"/>
    <d v="2025-12-11T00:00:00"/>
    <x v="2"/>
    <n v="9"/>
    <s v="INC0577426 - 11/12/2025 - Zoe O'Brien"/>
  </r>
  <r>
    <x v="0"/>
    <s v="INC0577291"/>
    <d v="2025-12-10T00:00:00"/>
    <x v="6"/>
    <n v="17"/>
    <s v="INC0577291 - 10/12/2025 - George Knight"/>
  </r>
  <r>
    <x v="0"/>
    <s v="INC0577014"/>
    <d v="2025-12-10T00:00:00"/>
    <x v="4"/>
    <n v="7"/>
    <s v="INC0577014 - 10/12/2025 - Fred Shea"/>
  </r>
  <r>
    <x v="3"/>
    <s v="INC0577719"/>
    <d v="2025-12-12T00:00:00"/>
    <x v="2"/>
    <n v="11"/>
    <s v="INC0577719 - 12/12/2025 - Zoe O'Brien"/>
  </r>
  <r>
    <x v="0"/>
    <s v="RITM0271411"/>
    <d v="2025-12-12T00:00:00"/>
    <x v="1"/>
    <n v="9"/>
    <s v="RITM0271411 - 12/12/2025 - Raegan Munro"/>
  </r>
  <r>
    <x v="0"/>
    <s v="INC0576447"/>
    <d v="2025-12-08T00:00:00"/>
    <x v="0"/>
    <n v="10"/>
    <s v="INC0576447 - 8/12/2025 - Shane Kmet"/>
  </r>
  <r>
    <x v="3"/>
    <s v="INC0577713"/>
    <d v="2025-12-12T00:00:00"/>
    <x v="2"/>
    <n v="10"/>
    <s v="INC0577713 - 12/12/2025 - Zoe O'Brien"/>
  </r>
  <r>
    <x v="0"/>
    <s v="INC0576543"/>
    <d v="2025-12-08T00:00:00"/>
    <x v="1"/>
    <n v="13"/>
    <s v="INC0576543 - 8/12/2025 - Raegan Munro"/>
  </r>
  <r>
    <x v="3"/>
    <s v="INC0577711"/>
    <d v="2025-12-12T00:00:00"/>
    <x v="1"/>
    <n v="10"/>
    <s v="INC0577711 - 12/12/2025 - Raegan Munro"/>
  </r>
  <r>
    <x v="3"/>
    <s v="INC0577708"/>
    <d v="2025-12-12T00:00:00"/>
    <x v="2"/>
    <n v="10"/>
    <s v="INC0577708 - 12/12/2025 - Zoe O'Brien"/>
  </r>
  <r>
    <x v="3"/>
    <s v="INC0577706"/>
    <d v="2025-12-12T00:00:00"/>
    <x v="0"/>
    <n v="10"/>
    <s v="INC0577706 - 12/12/2025 - Shane Kmet"/>
  </r>
  <r>
    <x v="0"/>
    <s v="RITM0271425"/>
    <d v="2025-12-12T00:00:00"/>
    <x v="3"/>
    <n v="10"/>
    <s v="RITM0271425 - 12/12/2025 - Gilbert Noble"/>
  </r>
  <r>
    <x v="3"/>
    <s v="INC0577698"/>
    <d v="2025-12-12T00:00:00"/>
    <x v="2"/>
    <n v="10"/>
    <s v="INC0577698 - 12/12/2025 - Zoe O'Brien"/>
  </r>
  <r>
    <x v="3"/>
    <s v="INC0577701"/>
    <d v="2025-12-12T00:00:00"/>
    <x v="0"/>
    <n v="10"/>
    <s v="INC0577701 - 12/12/2025 - Shane Kmet"/>
  </r>
  <r>
    <x v="3"/>
    <s v="INC0577702"/>
    <d v="2025-12-12T00:00:00"/>
    <x v="2"/>
    <n v="10"/>
    <s v="INC0577702 - 12/12/2025 - Zoe O'Brien"/>
  </r>
  <r>
    <x v="0"/>
    <s v="INC0576804"/>
    <d v="2025-12-09T00:00:00"/>
    <x v="2"/>
    <n v="11"/>
    <s v="INC0576804 - 9/12/2025 - Zoe O'Brien"/>
  </r>
  <r>
    <x v="3"/>
    <s v="RITM0271420"/>
    <d v="2025-12-12T00:00:00"/>
    <x v="2"/>
    <n v="10"/>
    <s v="RITM0271420 - 12/12/2025 - Zoe O'Brien"/>
  </r>
  <r>
    <x v="0"/>
    <s v="INC0577688"/>
    <d v="2025-12-12T00:00:00"/>
    <x v="1"/>
    <n v="9"/>
    <s v="INC0577688 - 12/12/2025 - Raegan Munro"/>
  </r>
  <r>
    <x v="0"/>
    <s v="RITM0271009"/>
    <d v="2025-12-09T00:00:00"/>
    <x v="3"/>
    <n v="13"/>
    <s v="RITM0271009 - 9/12/2025 - Gilbert Noble"/>
  </r>
  <r>
    <x v="3"/>
    <s v="INC0577685"/>
    <d v="2025-12-12T00:00:00"/>
    <x v="4"/>
    <n v="9"/>
    <s v="INC0577685 - 12/12/2025 - Fred Shea"/>
  </r>
  <r>
    <x v="0"/>
    <s v="INC0577470"/>
    <d v="2025-12-11T00:00:00"/>
    <x v="1"/>
    <n v="11"/>
    <s v="INC0577470 - 11/12/2025 - Raegan Munro"/>
  </r>
  <r>
    <x v="0"/>
    <s v="INC0577666"/>
    <d v="2025-12-12T00:00:00"/>
    <x v="1"/>
    <n v="8"/>
    <s v="INC0577666 - 12/12/2025 - Raegan Munro"/>
  </r>
  <r>
    <x v="3"/>
    <s v="INC0577678"/>
    <d v="2025-12-12T00:00:00"/>
    <x v="4"/>
    <n v="9"/>
    <s v="INC0577678 - 12/12/2025 - Fred Shea"/>
  </r>
  <r>
    <x v="3"/>
    <s v="INC0577668"/>
    <d v="2025-12-12T00:00:00"/>
    <x v="4"/>
    <n v="8"/>
    <s v="INC0577668 - 12/12/2025 - Fred Shea"/>
  </r>
  <r>
    <x v="0"/>
    <s v="INC0577215"/>
    <d v="2025-12-10T00:00:00"/>
    <x v="1"/>
    <n v="14"/>
    <s v="INC0577215 - 10/12/2025 - Raegan Munro"/>
  </r>
  <r>
    <x v="0"/>
    <s v="INC0577597"/>
    <d v="2025-12-11T00:00:00"/>
    <x v="6"/>
    <n v="16"/>
    <s v="INC0577597 - 11/12/2025 - George Knight"/>
  </r>
  <r>
    <x v="3"/>
    <s v="INC0577659"/>
    <d v="2025-12-12T00:00:00"/>
    <x v="5"/>
    <n v="8"/>
    <s v="INC0577659 - 12/12/2025 - Cameron Horn"/>
  </r>
  <r>
    <x v="3"/>
    <s v="INC0577658"/>
    <d v="2025-12-12T00:00:00"/>
    <x v="1"/>
    <n v="7"/>
    <s v="INC0577658 - 12/12/2025 - Raegan Munro"/>
  </r>
  <r>
    <x v="0"/>
    <s v="INC0577033"/>
    <d v="2025-12-10T00:00:00"/>
    <x v="7"/>
    <n v="8"/>
    <s v="INC0577033 - 10/12/2025 - Andy Phan"/>
  </r>
  <r>
    <x v="3"/>
    <s v="RITM0271389"/>
    <d v="2025-12-12T00:00:00"/>
    <x v="5"/>
    <n v="7"/>
    <s v="RITM0271389 - 12/12/2025 - Cameron Horn"/>
  </r>
  <r>
    <x v="0"/>
    <s v="INC0577267"/>
    <d v="2025-12-10T00:00:00"/>
    <x v="0"/>
    <n v="15"/>
    <s v="INC0577267 - 10/12/2025 - Shane Kmet"/>
  </r>
  <r>
    <x v="0"/>
    <s v="INC0577515"/>
    <d v="2025-12-11T00:00:00"/>
    <x v="1"/>
    <n v="13"/>
    <s v="INC0577515 - 11/12/2025 - Raegan Munro"/>
  </r>
  <r>
    <x v="2"/>
    <s v="INC0576855"/>
    <d v="2025-12-09T00:00:00"/>
    <x v="14"/>
    <n v="13"/>
    <s v="INC0576855 - 9/12/2025 - Liam Bryan"/>
  </r>
  <r>
    <x v="3"/>
    <s v="RITM0271370"/>
    <d v="2025-12-11T00:00:00"/>
    <x v="6"/>
    <n v="17"/>
    <s v="RITM0271370 - 11/12/2025 - George Knight"/>
  </r>
  <r>
    <x v="3"/>
    <s v="INC0577601"/>
    <d v="2025-12-11T00:00:00"/>
    <x v="0"/>
    <n v="16"/>
    <s v="INC0577601 - 11/12/2025 - Shane Kmet"/>
  </r>
  <r>
    <x v="3"/>
    <s v="INC0577594"/>
    <d v="2025-12-11T00:00:00"/>
    <x v="2"/>
    <n v="16"/>
    <s v="INC0577594 - 11/12/2025 - Zoe O'Brien"/>
  </r>
  <r>
    <x v="0"/>
    <s v="INC0577157"/>
    <d v="2025-12-10T00:00:00"/>
    <x v="0"/>
    <n v="12"/>
    <s v="INC0577157 - 10/12/2025 - Shane Kmet"/>
  </r>
  <r>
    <x v="3"/>
    <s v="INC0577586"/>
    <d v="2025-12-11T00:00:00"/>
    <x v="2"/>
    <n v="15"/>
    <s v="INC0577586 - 11/12/2025 - Zoe O'Brien"/>
  </r>
  <r>
    <x v="3"/>
    <s v="INC0577577"/>
    <d v="2025-12-11T00:00:00"/>
    <x v="6"/>
    <n v="15"/>
    <s v="INC0577577 - 11/12/2025 - George Knight"/>
  </r>
  <r>
    <x v="3"/>
    <s v="INC0577582"/>
    <d v="2025-12-11T00:00:00"/>
    <x v="6"/>
    <n v="15"/>
    <s v="INC0577582 - 11/12/2025 - George Knight"/>
  </r>
  <r>
    <x v="3"/>
    <s v="INC0577578"/>
    <d v="2025-12-11T00:00:00"/>
    <x v="2"/>
    <n v="15"/>
    <s v="INC0577578 - 11/12/2025 - Zoe O'Brien"/>
  </r>
  <r>
    <x v="3"/>
    <s v="INC0577573"/>
    <d v="2025-12-11T00:00:00"/>
    <x v="2"/>
    <n v="15"/>
    <s v="INC0577573 - 11/12/2025 - Zoe O'Brien"/>
  </r>
  <r>
    <x v="0"/>
    <s v="INC0576669"/>
    <d v="2025-12-09T00:00:00"/>
    <x v="1"/>
    <n v="7"/>
    <s v="INC0576669 - 9/12/2025 - Raegan Munro"/>
  </r>
  <r>
    <x v="0"/>
    <s v="RITM0271349"/>
    <d v="2025-12-11T00:00:00"/>
    <x v="3"/>
    <n v="15"/>
    <s v="RITM0271349 - 11/12/2025 - Gilbert Noble"/>
  </r>
  <r>
    <x v="2"/>
    <s v="INC0577556"/>
    <d v="2025-12-11T00:00:00"/>
    <x v="10"/>
    <n v="14"/>
    <s v="INC0577556 - 11/12/2025 - Ruey Lim"/>
  </r>
  <r>
    <x v="0"/>
    <s v="RITM0271348"/>
    <d v="2025-12-11T00:00:00"/>
    <x v="3"/>
    <n v="15"/>
    <s v="RITM0271348 - 11/12/2025 - Gilbert Noble"/>
  </r>
  <r>
    <x v="3"/>
    <s v="INC0577567"/>
    <d v="2025-12-11T00:00:00"/>
    <x v="16"/>
    <n v="14"/>
    <s v="INC0577567 - 11/12/2025 - Alex Badcock"/>
  </r>
  <r>
    <x v="3"/>
    <s v="INC0577563"/>
    <d v="2025-12-11T00:00:00"/>
    <x v="0"/>
    <n v="14"/>
    <s v="INC0577563 - 11/12/2025 - Shane Kmet"/>
  </r>
  <r>
    <x v="3"/>
    <s v="INC0577549"/>
    <d v="2025-12-11T00:00:00"/>
    <x v="4"/>
    <n v="14"/>
    <s v="INC0577549 - 11/12/2025 - Fred Shea"/>
  </r>
  <r>
    <x v="0"/>
    <s v="INC0576586"/>
    <d v="2025-12-08T00:00:00"/>
    <x v="4"/>
    <n v="15"/>
    <s v="INC0576586 - 8/12/2025 - Fred Shea"/>
  </r>
  <r>
    <x v="2"/>
    <s v="INC0577396"/>
    <d v="2025-12-11T00:00:00"/>
    <x v="10"/>
    <n v="9"/>
    <s v="INC0577396 - 11/12/2025 - Ruey Lim"/>
  </r>
  <r>
    <x v="3"/>
    <s v="INC0577526"/>
    <d v="2025-12-11T00:00:00"/>
    <x v="2"/>
    <n v="13"/>
    <s v="INC0577526 - 11/12/2025 - Zoe O'Brien"/>
  </r>
  <r>
    <x v="0"/>
    <s v="INC0577516"/>
    <d v="2025-12-11T00:00:00"/>
    <x v="6"/>
    <n v="13"/>
    <s v="INC0577516 - 11/12/2025 - George Knight"/>
  </r>
  <r>
    <x v="0"/>
    <s v="INC0577455"/>
    <d v="2025-12-11T00:00:00"/>
    <x v="1"/>
    <n v="10"/>
    <s v="INC0577455 - 11/12/2025 - Raegan Munro"/>
  </r>
  <r>
    <x v="0"/>
    <s v="INC0577483"/>
    <d v="2025-12-11T00:00:00"/>
    <x v="6"/>
    <n v="11"/>
    <s v="INC0577483 - 11/12/2025 - George Knight"/>
  </r>
  <r>
    <x v="3"/>
    <s v="INC0577511"/>
    <d v="2025-12-11T00:00:00"/>
    <x v="2"/>
    <n v="13"/>
    <s v="INC0577511 - 11/12/2025 - Zoe O'Brien"/>
  </r>
  <r>
    <x v="3"/>
    <s v="INC0577504"/>
    <d v="2025-12-11T00:00:00"/>
    <x v="6"/>
    <n v="12"/>
    <s v="INC0577504 - 11/12/2025 - George Knight"/>
  </r>
  <r>
    <x v="0"/>
    <s v="INC0576368"/>
    <d v="2025-12-08T00:00:00"/>
    <x v="4"/>
    <n v="8"/>
    <s v="INC0576368 - 8/12/2025 - Fred Shea"/>
  </r>
  <r>
    <x v="0"/>
    <s v="INC0576388"/>
    <d v="2025-12-08T00:00:00"/>
    <x v="1"/>
    <n v="8"/>
    <s v="INC0576388 - 8/12/2025 - Raegan Munro"/>
  </r>
  <r>
    <x v="0"/>
    <s v="INC0576393"/>
    <d v="2025-12-08T00:00:00"/>
    <x v="3"/>
    <n v="9"/>
    <s v="INC0576393 - 8/12/2025 - Gilbert Noble"/>
  </r>
  <r>
    <x v="0"/>
    <s v="INC0576397"/>
    <d v="2025-12-08T00:00:00"/>
    <x v="3"/>
    <n v="9"/>
    <s v="INC0576397 - 8/12/2025 - Gilbert Noble"/>
  </r>
  <r>
    <x v="0"/>
    <s v="INC0576682"/>
    <d v="2025-12-09T00:00:00"/>
    <x v="1"/>
    <n v="7"/>
    <s v="INC0576682 - 9/12/2025 - Raegan Munro"/>
  </r>
  <r>
    <x v="0"/>
    <s v="INC0577200"/>
    <d v="2025-12-10T00:00:00"/>
    <x v="4"/>
    <n v="13"/>
    <s v="INC0577200 - 10/12/2025 - Fred Shea"/>
  </r>
  <r>
    <x v="3"/>
    <s v="RITM0271319"/>
    <d v="2025-12-11T00:00:00"/>
    <x v="1"/>
    <n v="12"/>
    <s v="RITM0271319 - 11/12/2025 - Raegan Munro"/>
  </r>
  <r>
    <x v="3"/>
    <s v="INC0577499"/>
    <d v="2025-12-11T00:00:00"/>
    <x v="4"/>
    <n v="12"/>
    <s v="INC0577499 - 11/12/2025 - Fred Shea"/>
  </r>
  <r>
    <x v="3"/>
    <s v="RITM0271317"/>
    <d v="2025-12-11T00:00:00"/>
    <x v="1"/>
    <n v="12"/>
    <s v="RITM0271317 - 11/12/2025 - Raegan Munro"/>
  </r>
  <r>
    <x v="3"/>
    <s v="INC0577494"/>
    <d v="2025-12-11T00:00:00"/>
    <x v="1"/>
    <n v="12"/>
    <s v="INC0577494 - 11/12/2025 - Raegan Munro"/>
  </r>
  <r>
    <x v="0"/>
    <s v="RITM0271267"/>
    <d v="2025-12-11T00:00:00"/>
    <x v="3"/>
    <n v="10"/>
    <s v="RITM0271267 - 11/12/2025 - Gilbert Noble"/>
  </r>
  <r>
    <x v="3"/>
    <s v="INC0577491"/>
    <d v="2025-12-11T00:00:00"/>
    <x v="4"/>
    <n v="11"/>
    <s v="INC0577491 - 11/12/2025 - Fred Shea"/>
  </r>
  <r>
    <x v="3"/>
    <s v="RITM0271296"/>
    <d v="2025-12-11T00:00:00"/>
    <x v="1"/>
    <n v="11"/>
    <s v="RITM0271296 - 11/12/2025 - Raegan Munro"/>
  </r>
  <r>
    <x v="3"/>
    <s v="INC0577403"/>
    <d v="2025-12-11T00:00:00"/>
    <x v="7"/>
    <n v="9"/>
    <s v="INC0577403 - 11/12/2025 - Andy Phan"/>
  </r>
  <r>
    <x v="3"/>
    <s v="INC0577469"/>
    <d v="2025-12-11T00:00:00"/>
    <x v="6"/>
    <n v="11"/>
    <s v="INC0577469 - 11/12/2025 - George Knight"/>
  </r>
  <r>
    <x v="0"/>
    <s v="INC0577268"/>
    <d v="2025-12-10T00:00:00"/>
    <x v="0"/>
    <n v="15"/>
    <s v="INC0577268 - 10/12/2025 - Shane Kmet"/>
  </r>
  <r>
    <x v="3"/>
    <s v="INC0577461"/>
    <d v="2025-12-11T00:00:00"/>
    <x v="1"/>
    <n v="10"/>
    <s v="INC0577461 - 11/12/2025 - Raegan Munro"/>
  </r>
  <r>
    <x v="3"/>
    <s v="INC0577454"/>
    <d v="2025-12-11T00:00:00"/>
    <x v="6"/>
    <n v="10"/>
    <s v="INC0577454 - 11/12/2025 - George Knight"/>
  </r>
  <r>
    <x v="0"/>
    <s v="RITM0271022"/>
    <d v="2025-12-09T00:00:00"/>
    <x v="3"/>
    <n v="14"/>
    <s v="RITM0271022 - 9/12/2025 - Gilbert Noble"/>
  </r>
  <r>
    <x v="3"/>
    <s v="INC0577451"/>
    <d v="2025-12-11T00:00:00"/>
    <x v="0"/>
    <n v="10"/>
    <s v="INC0577451 - 11/12/2025 - Shane Kmet"/>
  </r>
  <r>
    <x v="3"/>
    <s v="RITM0271280"/>
    <d v="2025-12-11T00:00:00"/>
    <x v="6"/>
    <n v="10"/>
    <s v="RITM0271280 - 11/12/2025 - George Knight"/>
  </r>
  <r>
    <x v="3"/>
    <s v="INC0577440"/>
    <d v="2025-12-11T00:00:00"/>
    <x v="4"/>
    <n v="10"/>
    <s v="INC0577440 - 11/12/2025 - Fred Shea"/>
  </r>
  <r>
    <x v="3"/>
    <s v="INC0577438"/>
    <d v="2025-12-11T00:00:00"/>
    <x v="2"/>
    <n v="10"/>
    <s v="INC0577438 - 11/12/2025 - Zoe O'Brien"/>
  </r>
  <r>
    <x v="3"/>
    <s v="INC0577435"/>
    <d v="2025-12-11T00:00:00"/>
    <x v="6"/>
    <n v="10"/>
    <s v="INC0577435 - 11/12/2025 - George Knight"/>
  </r>
  <r>
    <x v="3"/>
    <s v="INC0577433"/>
    <d v="2025-12-11T00:00:00"/>
    <x v="5"/>
    <n v="10"/>
    <s v="INC0577433 - 11/12/2025 - Cameron Horn"/>
  </r>
  <r>
    <x v="3"/>
    <s v="INC0577432"/>
    <d v="2025-12-11T00:00:00"/>
    <x v="5"/>
    <n v="10"/>
    <s v="INC0577432 - 11/12/2025 - Cameron Horn"/>
  </r>
  <r>
    <x v="3"/>
    <s v="INC0577421"/>
    <d v="2025-12-11T00:00:00"/>
    <x v="6"/>
    <n v="9"/>
    <s v="INC0577421 - 11/12/2025 - George Knight"/>
  </r>
  <r>
    <x v="3"/>
    <s v="INC0577411"/>
    <d v="2025-12-11T00:00:00"/>
    <x v="4"/>
    <n v="9"/>
    <s v="INC0577411 - 11/12/2025 - Fred Shea"/>
  </r>
  <r>
    <x v="0"/>
    <s v="INC0577272"/>
    <d v="2025-12-10T00:00:00"/>
    <x v="2"/>
    <n v="16"/>
    <s v="INC0577272 - 10/12/2025 - Zoe O'Brien"/>
  </r>
  <r>
    <x v="3"/>
    <s v="INC0577400"/>
    <d v="2025-12-11T00:00:00"/>
    <x v="4"/>
    <n v="9"/>
    <s v="INC0577400 - 11/12/2025 - Fred Shea"/>
  </r>
  <r>
    <x v="3"/>
    <s v="RITM0271254"/>
    <d v="2025-12-11T00:00:00"/>
    <x v="1"/>
    <n v="9"/>
    <s v="RITM0271254 - 11/12/2025 - Raegan Munro"/>
  </r>
  <r>
    <x v="3"/>
    <s v="INC0577397"/>
    <d v="2025-12-11T00:00:00"/>
    <x v="1"/>
    <n v="9"/>
    <s v="INC0577397 - 11/12/2025 - Raegan Munro"/>
  </r>
  <r>
    <x v="0"/>
    <s v="INC0577395"/>
    <d v="2025-12-11T00:00:00"/>
    <x v="4"/>
    <n v="8"/>
    <s v="INC0577395 - 11/12/2025 - Fred Shea"/>
  </r>
  <r>
    <x v="0"/>
    <s v="RITM0271008"/>
    <d v="2025-12-09T00:00:00"/>
    <x v="3"/>
    <n v="13"/>
    <s v="RITM0271008 - 9/12/2025 - Gilbert Noble"/>
  </r>
  <r>
    <x v="3"/>
    <s v="INC0577393"/>
    <d v="2025-12-11T00:00:00"/>
    <x v="1"/>
    <n v="8"/>
    <s v="INC0577393 - 11/12/2025 - Raegan Munro"/>
  </r>
  <r>
    <x v="2"/>
    <s v="INC0577391"/>
    <d v="2025-12-11T00:00:00"/>
    <x v="14"/>
    <n v="8"/>
    <s v="INC0577391 - 11/12/2025 - Liam Bryan"/>
  </r>
  <r>
    <x v="3"/>
    <s v="INC0577386"/>
    <d v="2025-12-11T00:00:00"/>
    <x v="4"/>
    <n v="8"/>
    <s v="INC0577386 - 11/12/2025 - Fred Shea"/>
  </r>
  <r>
    <x v="2"/>
    <s v="INC0577382"/>
    <d v="2025-12-11T00:00:00"/>
    <x v="14"/>
    <n v="8"/>
    <s v="INC0577382 - 11/12/2025 - Liam Bryan"/>
  </r>
  <r>
    <x v="3"/>
    <s v="INC0577387"/>
    <d v="2025-12-11T00:00:00"/>
    <x v="1"/>
    <n v="8"/>
    <s v="INC0577387 - 11/12/2025 - Raegan Munro"/>
  </r>
  <r>
    <x v="3"/>
    <s v="INC0577381"/>
    <d v="2025-12-11T00:00:00"/>
    <x v="1"/>
    <n v="8"/>
    <s v="INC0577381 - 11/12/2025 - Raegan Munro"/>
  </r>
  <r>
    <x v="3"/>
    <s v="INC0577376"/>
    <d v="2025-12-11T00:00:00"/>
    <x v="4"/>
    <n v="8"/>
    <s v="INC0577376 - 11/12/2025 - Fred Shea"/>
  </r>
  <r>
    <x v="0"/>
    <s v="INC0576590"/>
    <d v="2025-12-08T00:00:00"/>
    <x v="4"/>
    <n v="15"/>
    <s v="INC0576590 - 8/12/2025 - Fred Shea"/>
  </r>
  <r>
    <x v="3"/>
    <s v="INC0577355"/>
    <d v="2025-12-11T00:00:00"/>
    <x v="4"/>
    <n v="7"/>
    <s v="INC0577355 - 11/12/2025 - Fred Shea"/>
  </r>
  <r>
    <x v="3"/>
    <s v="INC0577359"/>
    <d v="2025-12-11T00:00:00"/>
    <x v="4"/>
    <n v="7"/>
    <s v="INC0577359 - 11/12/2025 - Fred Shea"/>
  </r>
  <r>
    <x v="3"/>
    <s v="INC0577358"/>
    <d v="2025-12-11T00:00:00"/>
    <x v="1"/>
    <n v="7"/>
    <s v="INC0577358 - 11/12/2025 - Raegan Munro"/>
  </r>
  <r>
    <x v="3"/>
    <s v="INC0577354"/>
    <d v="2025-12-11T00:00:00"/>
    <x v="5"/>
    <n v="7"/>
    <s v="INC0577354 - 11/12/2025 - Cameron Horn"/>
  </r>
  <r>
    <x v="3"/>
    <s v="INC0577351"/>
    <d v="2025-12-11T00:00:00"/>
    <x v="4"/>
    <n v="7"/>
    <s v="INC0577351 - 11/12/2025 - Fred Shea"/>
  </r>
  <r>
    <x v="0"/>
    <s v="RITM0270857"/>
    <d v="2025-12-08T00:00:00"/>
    <x v="3"/>
    <n v="14"/>
    <s v="RITM0270857 - 8/12/2025 - Gilbert Noble"/>
  </r>
  <r>
    <x v="0"/>
    <s v="INC0576901"/>
    <d v="2025-12-09T00:00:00"/>
    <x v="12"/>
    <n v="14"/>
    <s v="INC0576901 - 9/12/2025 - Riley Thomas"/>
  </r>
  <r>
    <x v="3"/>
    <s v="INC0577344"/>
    <d v="2025-12-11T00:00:00"/>
    <x v="1"/>
    <n v="6"/>
    <s v="INC0577344 - 11/12/2025 - Raegan Munro"/>
  </r>
  <r>
    <x v="3"/>
    <s v="INC0577341"/>
    <d v="2025-12-11T00:00:00"/>
    <x v="1"/>
    <n v="6"/>
    <s v="INC0577341 - 11/12/2025 - Raegan Munro"/>
  </r>
  <r>
    <x v="3"/>
    <s v="INC0577337"/>
    <d v="2025-12-11T00:00:00"/>
    <x v="1"/>
    <n v="6"/>
    <s v="INC0577337 - 11/12/2025 - Raegan Munro"/>
  </r>
  <r>
    <x v="2"/>
    <s v="INC0577338"/>
    <d v="2025-12-11T00:00:00"/>
    <x v="14"/>
    <n v="6"/>
    <s v="INC0577338 - 11/12/2025 - Liam Bryan"/>
  </r>
  <r>
    <x v="3"/>
    <s v="INC0577335"/>
    <d v="2025-12-11T00:00:00"/>
    <x v="1"/>
    <n v="6"/>
    <s v="INC0577335 - 11/12/2025 - Raegan Munro"/>
  </r>
  <r>
    <x v="3"/>
    <s v="INC0577332"/>
    <d v="2025-12-11T00:00:00"/>
    <x v="1"/>
    <n v="6"/>
    <s v="INC0577332 - 11/12/2025 - Raegan Munro"/>
  </r>
  <r>
    <x v="3"/>
    <s v="RITM0271219"/>
    <d v="2025-12-10T00:00:00"/>
    <x v="11"/>
    <n v="20"/>
    <s v="RITM0271219 - 10/12/2025 - Light Dadson"/>
  </r>
  <r>
    <x v="3"/>
    <s v="INC0577292"/>
    <d v="2025-12-10T00:00:00"/>
    <x v="0"/>
    <n v="17"/>
    <s v="INC0577292 - 10/12/2025 - Shane Kmet"/>
  </r>
  <r>
    <x v="3"/>
    <s v="RITM0271214"/>
    <d v="2025-12-10T00:00:00"/>
    <x v="6"/>
    <n v="17"/>
    <s v="RITM0271214 - 10/12/2025 - George Knight"/>
  </r>
  <r>
    <x v="3"/>
    <s v="INC0577282"/>
    <d v="2025-12-10T00:00:00"/>
    <x v="6"/>
    <n v="16"/>
    <s v="INC0577282 - 10/12/2025 - George Knight"/>
  </r>
  <r>
    <x v="3"/>
    <s v="INC0577280"/>
    <d v="2025-12-10T00:00:00"/>
    <x v="2"/>
    <n v="16"/>
    <s v="INC0577280 - 10/12/2025 - Zoe O'Brien"/>
  </r>
  <r>
    <x v="3"/>
    <s v="INC0577273"/>
    <d v="2025-12-10T00:00:00"/>
    <x v="0"/>
    <n v="16"/>
    <s v="INC0577273 - 10/12/2025 - Shane Kmet"/>
  </r>
  <r>
    <x v="0"/>
    <s v="INC0577155"/>
    <d v="2025-12-10T00:00:00"/>
    <x v="0"/>
    <n v="12"/>
    <s v="INC0577155 - 10/12/2025 - Shane Kmet"/>
  </r>
  <r>
    <x v="0"/>
    <s v="INC0576836"/>
    <d v="2025-12-09T00:00:00"/>
    <x v="12"/>
    <n v="12"/>
    <s v="INC0576836 - 9/12/2025 - Riley Thomas"/>
  </r>
  <r>
    <x v="0"/>
    <s v="INC0577211"/>
    <d v="2025-12-10T00:00:00"/>
    <x v="7"/>
    <n v="14"/>
    <s v="INC0577211 - 10/12/2025 - Andy Phan"/>
  </r>
  <r>
    <x v="3"/>
    <s v="RITM0271197"/>
    <d v="2025-12-10T00:00:00"/>
    <x v="6"/>
    <n v="15"/>
    <s v="RITM0271197 - 10/12/2025 - George Knight"/>
  </r>
  <r>
    <x v="3"/>
    <s v="INC0577243"/>
    <d v="2025-12-10T00:00:00"/>
    <x v="6"/>
    <n v="14"/>
    <s v="INC0577243 - 10/12/2025 - George Knight"/>
  </r>
  <r>
    <x v="0"/>
    <s v="INC0576614"/>
    <d v="2025-12-08T00:00:00"/>
    <x v="2"/>
    <n v="16"/>
    <s v="INC0576614 - 8/12/2025 - Zoe O'Brien"/>
  </r>
  <r>
    <x v="3"/>
    <s v="INC0577236"/>
    <d v="2025-12-10T00:00:00"/>
    <x v="4"/>
    <n v="14"/>
    <s v="INC0577236 - 10/12/2025 - Fred Shea"/>
  </r>
  <r>
    <x v="3"/>
    <s v="INC0577225"/>
    <d v="2025-12-10T00:00:00"/>
    <x v="1"/>
    <n v="14"/>
    <s v="INC0577225 - 10/12/2025 - Raegan Munro"/>
  </r>
  <r>
    <x v="3"/>
    <s v="INC0577220"/>
    <d v="2025-12-10T00:00:00"/>
    <x v="1"/>
    <n v="14"/>
    <s v="INC0577220 - 10/12/2025 - Raegan Munro"/>
  </r>
  <r>
    <x v="3"/>
    <s v="INC0577209"/>
    <d v="2025-12-10T00:00:00"/>
    <x v="0"/>
    <n v="14"/>
    <s v="INC0577209 - 10/12/2025 - Shane Kmet"/>
  </r>
  <r>
    <x v="0"/>
    <s v="RITM0270854"/>
    <d v="2025-12-08T00:00:00"/>
    <x v="3"/>
    <n v="14"/>
    <s v="RITM0270854 - 8/12/2025 - Gilbert Noble"/>
  </r>
  <r>
    <x v="2"/>
    <s v="RITM0271175"/>
    <d v="2025-12-10T00:00:00"/>
    <x v="14"/>
    <n v="14"/>
    <s v="RITM0271175 - 10/12/2025 - Liam Bryan"/>
  </r>
  <r>
    <x v="0"/>
    <s v="RITM0270855"/>
    <d v="2025-12-08T00:00:00"/>
    <x v="3"/>
    <n v="14"/>
    <s v="RITM0270855 - 8/12/2025 - Gilbert Noble"/>
  </r>
  <r>
    <x v="3"/>
    <s v="INC0577206"/>
    <d v="2025-12-10T00:00:00"/>
    <x v="2"/>
    <n v="13"/>
    <s v="INC0577206 - 10/12/2025 - Zoe O'Brien"/>
  </r>
  <r>
    <x v="3"/>
    <s v="INC0577199"/>
    <d v="2025-12-10T00:00:00"/>
    <x v="17"/>
    <n v="13"/>
    <s v="INC0577199 - 10/12/2025 - Matthew Lever"/>
  </r>
  <r>
    <x v="3"/>
    <s v="RITM0271169"/>
    <d v="2025-12-10T00:00:00"/>
    <x v="2"/>
    <n v="13"/>
    <s v="RITM0271169 - 10/12/2025 - Zoe O'Brien"/>
  </r>
  <r>
    <x v="3"/>
    <s v="INC0577190"/>
    <d v="2025-12-10T00:00:00"/>
    <x v="1"/>
    <n v="13"/>
    <s v="INC0577190 - 10/12/2025 - Raegan Munro"/>
  </r>
  <r>
    <x v="3"/>
    <s v="INC0577187"/>
    <d v="2025-12-10T00:00:00"/>
    <x v="2"/>
    <n v="13"/>
    <s v="INC0577187 - 10/12/2025 - Zoe O'Brien"/>
  </r>
  <r>
    <x v="3"/>
    <s v="INC0577180"/>
    <d v="2025-12-10T00:00:00"/>
    <x v="6"/>
    <n v="13"/>
    <s v="INC0577180 - 10/12/2025 - George Knight"/>
  </r>
  <r>
    <x v="3"/>
    <s v="INC0577179"/>
    <d v="2025-12-10T00:00:00"/>
    <x v="1"/>
    <n v="13"/>
    <s v="INC0577179 - 10/12/2025 - Raegan Munro"/>
  </r>
  <r>
    <x v="3"/>
    <s v="INC0577170"/>
    <d v="2025-12-10T00:00:00"/>
    <x v="2"/>
    <n v="12"/>
    <s v="INC0577170 - 10/12/2025 - Zoe O'Brien"/>
  </r>
  <r>
    <x v="3"/>
    <s v="INC0577173"/>
    <d v="2025-12-10T00:00:00"/>
    <x v="6"/>
    <n v="12"/>
    <s v="INC0577173 - 10/12/2025 - George Knight"/>
  </r>
  <r>
    <x v="3"/>
    <s v="RITM0271148"/>
    <d v="2025-12-10T00:00:00"/>
    <x v="1"/>
    <n v="12"/>
    <s v="RITM0271148 - 10/12/2025 - Raegan Munro"/>
  </r>
  <r>
    <x v="3"/>
    <s v="INC0577164"/>
    <d v="2025-12-10T00:00:00"/>
    <x v="6"/>
    <n v="12"/>
    <s v="INC0577164 - 10/12/2025 - George Knight"/>
  </r>
  <r>
    <x v="3"/>
    <s v="INC0577163"/>
    <d v="2025-12-10T00:00:00"/>
    <x v="1"/>
    <n v="12"/>
    <s v="INC0577163 - 10/12/2025 - Raegan Munro"/>
  </r>
  <r>
    <x v="0"/>
    <s v="INC0577039"/>
    <d v="2025-12-10T00:00:00"/>
    <x v="4"/>
    <n v="8"/>
    <s v="INC0577039 - 10/12/2025 - Fred Shea"/>
  </r>
  <r>
    <x v="2"/>
    <s v="INC0577153"/>
    <d v="2025-12-10T00:00:00"/>
    <x v="14"/>
    <n v="11"/>
    <s v="INC0577153 - 10/12/2025 - Liam Bryan"/>
  </r>
  <r>
    <x v="3"/>
    <s v="INC0577144"/>
    <d v="2025-12-10T00:00:00"/>
    <x v="0"/>
    <n v="11"/>
    <s v="INC0577144 - 10/12/2025 - Shane Kmet"/>
  </r>
  <r>
    <x v="3"/>
    <s v="RITM0271137"/>
    <d v="2025-12-10T00:00:00"/>
    <x v="4"/>
    <n v="11"/>
    <s v="RITM0271137 - 10/12/2025 - Fred Shea"/>
  </r>
  <r>
    <x v="0"/>
    <s v="INC0577123"/>
    <d v="2025-12-10T00:00:00"/>
    <x v="6"/>
    <n v="11"/>
    <s v="INC0577123 - 10/12/2025 - George Knight"/>
  </r>
  <r>
    <x v="2"/>
    <s v="INC0577143"/>
    <d v="2025-12-10T00:00:00"/>
    <x v="14"/>
    <n v="11"/>
    <s v="INC0577143 - 10/12/2025 - Liam Bryan"/>
  </r>
  <r>
    <x v="0"/>
    <s v="RITM0270989"/>
    <d v="2025-12-09T00:00:00"/>
    <x v="12"/>
    <n v="12"/>
    <s v="RITM0270989 - 9/12/2025 - Riley Thomas"/>
  </r>
  <r>
    <x v="3"/>
    <s v="INC0577141"/>
    <d v="2025-12-10T00:00:00"/>
    <x v="1"/>
    <n v="11"/>
    <s v="INC0577141 - 10/12/2025 - Raegan Munro"/>
  </r>
  <r>
    <x v="3"/>
    <s v="INC0577136"/>
    <d v="2025-12-10T00:00:00"/>
    <x v="2"/>
    <n v="11"/>
    <s v="INC0577136 - 10/12/2025 - Zoe O'Brien"/>
  </r>
  <r>
    <x v="0"/>
    <s v="INC0576960"/>
    <d v="2025-12-09T00:00:00"/>
    <x v="6"/>
    <n v="17"/>
    <s v="INC0576960 - 9/12/2025 - George Knight"/>
  </r>
  <r>
    <x v="0"/>
    <s v="INC0577119"/>
    <d v="2025-12-10T00:00:00"/>
    <x v="2"/>
    <n v="10"/>
    <s v="INC0577119 - 10/12/2025 - Zoe O'Brien"/>
  </r>
  <r>
    <x v="3"/>
    <s v="INC0577122"/>
    <d v="2025-12-10T00:00:00"/>
    <x v="0"/>
    <n v="10"/>
    <s v="INC0577122 - 10/12/2025 - Shane Kmet"/>
  </r>
  <r>
    <x v="3"/>
    <s v="INC0577125"/>
    <d v="2025-12-10T00:00:00"/>
    <x v="1"/>
    <n v="11"/>
    <s v="INC0577125 - 10/12/2025 - Raegan Munro"/>
  </r>
  <r>
    <x v="0"/>
    <s v="INC0576700"/>
    <d v="2025-12-09T00:00:00"/>
    <x v="2"/>
    <n v="8"/>
    <s v="INC0576700 - 9/12/2025 - Zoe O'Brien"/>
  </r>
  <r>
    <x v="3"/>
    <s v="INC0577076"/>
    <d v="2025-12-10T00:00:00"/>
    <x v="13"/>
    <n v="9"/>
    <s v="INC0577076 - 10/12/2025 - Zahra Gholami"/>
  </r>
  <r>
    <x v="3"/>
    <s v="INC0577116"/>
    <d v="2025-12-10T00:00:00"/>
    <x v="6"/>
    <n v="10"/>
    <s v="INC0577116 - 10/12/2025 - George Knight"/>
  </r>
  <r>
    <x v="0"/>
    <s v="INC0577118"/>
    <d v="2025-12-10T00:00:00"/>
    <x v="1"/>
    <n v="10"/>
    <s v="INC0577118 - 10/12/2025 - Raegan Munro"/>
  </r>
  <r>
    <x v="3"/>
    <s v="INC0577115"/>
    <d v="2025-12-10T00:00:00"/>
    <x v="2"/>
    <n v="10"/>
    <s v="INC0577115 - 10/12/2025 - Zoe O'Brien"/>
  </r>
  <r>
    <x v="3"/>
    <s v="INC0577096"/>
    <d v="2025-12-10T00:00:00"/>
    <x v="4"/>
    <n v="10"/>
    <s v="INC0577096 - 10/12/2025 - Fred Shea"/>
  </r>
  <r>
    <x v="3"/>
    <s v="RITM0271102"/>
    <d v="2025-12-10T00:00:00"/>
    <x v="6"/>
    <n v="10"/>
    <s v="RITM0271102 - 10/12/2025 - George Knight"/>
  </r>
  <r>
    <x v="3"/>
    <s v="RITM0271101"/>
    <d v="2025-12-10T00:00:00"/>
    <x v="0"/>
    <n v="10"/>
    <s v="RITM0271101 - 10/12/2025 - Shane Kmet"/>
  </r>
  <r>
    <x v="2"/>
    <s v="INC0577090"/>
    <d v="2025-12-10T00:00:00"/>
    <x v="14"/>
    <n v="9"/>
    <s v="INC0577090 - 10/12/2025 - Liam Bryan"/>
  </r>
  <r>
    <x v="3"/>
    <s v="INC0577085"/>
    <d v="2025-12-10T00:00:00"/>
    <x v="4"/>
    <n v="9"/>
    <s v="INC0577085 - 10/12/2025 - Fred Shea"/>
  </r>
  <r>
    <x v="3"/>
    <s v="INC0577064"/>
    <d v="2025-12-10T00:00:00"/>
    <x v="4"/>
    <n v="9"/>
    <s v="INC0577064 - 10/12/2025 - Fred Shea"/>
  </r>
  <r>
    <x v="3"/>
    <s v="INC0577072"/>
    <d v="2025-12-10T00:00:00"/>
    <x v="4"/>
    <n v="9"/>
    <s v="INC0577072 - 10/12/2025 - Fred Shea"/>
  </r>
  <r>
    <x v="3"/>
    <s v="INC0577089"/>
    <d v="2025-12-10T00:00:00"/>
    <x v="0"/>
    <n v="9"/>
    <s v="INC0577089 - 10/12/2025 - Shane Kmet"/>
  </r>
  <r>
    <x v="3"/>
    <s v="INC0577088"/>
    <d v="2025-12-10T00:00:00"/>
    <x v="6"/>
    <n v="9"/>
    <s v="INC0577088 - 10/12/2025 - George Knight"/>
  </r>
  <r>
    <x v="3"/>
    <s v="INC0577080"/>
    <d v="2025-12-10T00:00:00"/>
    <x v="6"/>
    <n v="9"/>
    <s v="INC0577080 - 10/12/2025 - George Knight"/>
  </r>
  <r>
    <x v="0"/>
    <s v="INC0577052"/>
    <d v="2025-12-10T00:00:00"/>
    <x v="4"/>
    <n v="8"/>
    <s v="INC0577052 - 10/12/2025 - Fred Shea"/>
  </r>
  <r>
    <x v="3"/>
    <s v="INC0577067"/>
    <d v="2025-12-10T00:00:00"/>
    <x v="1"/>
    <n v="9"/>
    <s v="INC0577067 - 10/12/2025 - Raegan Munro"/>
  </r>
  <r>
    <x v="3"/>
    <s v="INC0577061"/>
    <d v="2025-12-10T00:00:00"/>
    <x v="2"/>
    <n v="9"/>
    <s v="INC0577061 - 10/12/2025 - Zoe O'Brien"/>
  </r>
  <r>
    <x v="2"/>
    <s v="INC0577055"/>
    <d v="2025-12-10T00:00:00"/>
    <x v="14"/>
    <n v="8"/>
    <s v="INC0577055 - 10/12/2025 - Liam Bryan"/>
  </r>
  <r>
    <x v="2"/>
    <s v="INC0577024"/>
    <d v="2025-12-10T00:00:00"/>
    <x v="14"/>
    <n v="7"/>
    <s v="INC0577024 - 10/12/2025 - Liam Bryan"/>
  </r>
  <r>
    <x v="3"/>
    <s v="INC0577038"/>
    <d v="2025-12-10T00:00:00"/>
    <x v="2"/>
    <n v="8"/>
    <s v="INC0577038 - 10/12/2025 - Zoe O'Brien"/>
  </r>
  <r>
    <x v="2"/>
    <s v="INC0577031"/>
    <d v="2025-12-10T00:00:00"/>
    <x v="14"/>
    <n v="7"/>
    <s v="INC0577031 - 10/12/2025 - Liam Bryan"/>
  </r>
  <r>
    <x v="3"/>
    <s v="RITM0271068"/>
    <d v="2025-12-10T00:00:00"/>
    <x v="1"/>
    <n v="8"/>
    <s v="RITM0271068 - 10/12/2025 - Raegan Munro"/>
  </r>
  <r>
    <x v="2"/>
    <s v="INC0577028"/>
    <d v="2025-12-10T00:00:00"/>
    <x v="14"/>
    <n v="7"/>
    <s v="INC0577028 - 10/12/2025 - Liam Bryan"/>
  </r>
  <r>
    <x v="3"/>
    <s v="INC0577027"/>
    <d v="2025-12-10T00:00:00"/>
    <x v="1"/>
    <n v="7"/>
    <s v="INC0577027 - 10/12/2025 - Raegan Munro"/>
  </r>
  <r>
    <x v="3"/>
    <s v="INC0577018"/>
    <d v="2025-12-10T00:00:00"/>
    <x v="1"/>
    <n v="7"/>
    <s v="INC0577018 - 10/12/2025 - Raegan Munro"/>
  </r>
  <r>
    <x v="2"/>
    <s v="INC0577009"/>
    <d v="2025-12-10T00:00:00"/>
    <x v="14"/>
    <n v="6"/>
    <s v="INC0577009 - 10/12/2025 - Liam Bryan"/>
  </r>
  <r>
    <x v="3"/>
    <s v="INC0577010"/>
    <d v="2025-12-10T00:00:00"/>
    <x v="1"/>
    <n v="6"/>
    <s v="INC0577010 - 10/12/2025 - Raegan Munro"/>
  </r>
  <r>
    <x v="0"/>
    <s v="INC0576943"/>
    <d v="2025-12-09T00:00:00"/>
    <x v="2"/>
    <n v="15"/>
    <s v="INC0576943 - 9/12/2025 - Zoe O'Brien"/>
  </r>
  <r>
    <x v="2"/>
    <s v="RITM0271062"/>
    <d v="2025-12-10T00:00:00"/>
    <x v="14"/>
    <n v="6"/>
    <s v="RITM0271062 - 10/12/2025 - Liam Bryan"/>
  </r>
  <r>
    <x v="3"/>
    <s v="INC0577002"/>
    <d v="2025-12-10T00:00:00"/>
    <x v="1"/>
    <n v="6"/>
    <s v="INC0577002 - 10/12/2025 - Raegan Munro"/>
  </r>
  <r>
    <x v="0"/>
    <s v="INC0576957"/>
    <d v="2025-12-09T00:00:00"/>
    <x v="12"/>
    <n v="16"/>
    <s v="INC0576957 - 9/12/2025 - Riley Thomas"/>
  </r>
  <r>
    <x v="3"/>
    <s v="RITM0271055"/>
    <d v="2025-12-09T00:00:00"/>
    <x v="16"/>
    <n v="16"/>
    <s v="RITM0271055 - 9/12/2025 - Alex Badcock"/>
  </r>
  <r>
    <x v="3"/>
    <s v="RITM0271053"/>
    <d v="2025-12-09T00:00:00"/>
    <x v="6"/>
    <n v="16"/>
    <s v="RITM0271053 - 9/12/2025 - George Knight"/>
  </r>
  <r>
    <x v="0"/>
    <s v="INC0576897"/>
    <d v="2025-12-09T00:00:00"/>
    <x v="0"/>
    <n v="14"/>
    <s v="INC0576897 - 9/12/2025 - Shane Kmet"/>
  </r>
  <r>
    <x v="3"/>
    <s v="RITM0271006"/>
    <d v="2025-12-09T00:00:00"/>
    <x v="6"/>
    <n v="13"/>
    <s v="RITM0271006 - 9/12/2025 - George Knight"/>
  </r>
  <r>
    <x v="3"/>
    <s v="RITM0270999"/>
    <d v="2025-12-09T00:00:00"/>
    <x v="4"/>
    <n v="12"/>
    <s v="RITM0270999 - 9/12/2025 - Fred Shea"/>
  </r>
  <r>
    <x v="3"/>
    <s v="RITM0270992"/>
    <d v="2025-12-09T00:00:00"/>
    <x v="4"/>
    <n v="12"/>
    <s v="RITM0270992 - 9/12/2025 - Fred Shea"/>
  </r>
  <r>
    <x v="2"/>
    <s v="RITM0270984"/>
    <d v="2025-12-09T00:00:00"/>
    <x v="14"/>
    <n v="12"/>
    <s v="RITM0270984 - 9/12/2025 - Liam Bryan"/>
  </r>
  <r>
    <x v="3"/>
    <s v="RITM0270976"/>
    <d v="2025-12-09T00:00:00"/>
    <x v="1"/>
    <n v="11"/>
    <s v="RITM0270976 - 9/12/2025 - Raegan Munro"/>
  </r>
  <r>
    <x v="3"/>
    <s v="RITM0270969"/>
    <d v="2025-12-09T00:00:00"/>
    <x v="4"/>
    <n v="11"/>
    <s v="RITM0270969 - 9/12/2025 - Fred Shea"/>
  </r>
  <r>
    <x v="3"/>
    <s v="RITM0270967"/>
    <d v="2025-12-09T00:00:00"/>
    <x v="0"/>
    <n v="11"/>
    <s v="RITM0270967 - 9/12/2025 - Shane Kmet"/>
  </r>
  <r>
    <x v="0"/>
    <s v="INC0576758"/>
    <d v="2025-12-09T00:00:00"/>
    <x v="6"/>
    <n v="10"/>
    <s v="INC0576758 - 9/12/2025 - George Knight"/>
  </r>
  <r>
    <x v="3"/>
    <s v="RITM0270946"/>
    <d v="2025-12-09T00:00:00"/>
    <x v="2"/>
    <n v="10"/>
    <s v="RITM0270946 - 9/12/2025 - Zoe O'Brien"/>
  </r>
  <r>
    <x v="0"/>
    <s v="INC0576620"/>
    <d v="2025-12-08T00:00:00"/>
    <x v="3"/>
    <n v="16"/>
    <s v="INC0576620 - 8/12/2025 - Gilbert Noble"/>
  </r>
  <r>
    <x v="3"/>
    <s v="RITM0270936"/>
    <d v="2025-12-09T00:00:00"/>
    <x v="6"/>
    <n v="9"/>
    <s v="RITM0270936 - 9/12/2025 - George Knight"/>
  </r>
  <r>
    <x v="3"/>
    <s v="RITM0270934"/>
    <d v="2025-12-09T00:00:00"/>
    <x v="4"/>
    <n v="9"/>
    <s v="RITM0270934 - 9/12/2025 - Fred Shea"/>
  </r>
  <r>
    <x v="3"/>
    <s v="RITM0270928"/>
    <d v="2025-12-09T00:00:00"/>
    <x v="4"/>
    <n v="9"/>
    <s v="RITM0270928 - 9/12/2025 - Fred Shea"/>
  </r>
  <r>
    <x v="3"/>
    <s v="RITM0270925"/>
    <d v="2025-12-09T00:00:00"/>
    <x v="16"/>
    <n v="9"/>
    <s v="RITM0270925 - 9/12/2025 - Alex Badcock"/>
  </r>
  <r>
    <x v="3"/>
    <s v="RITM0270921"/>
    <d v="2025-12-09T00:00:00"/>
    <x v="4"/>
    <n v="9"/>
    <s v="RITM0270921 - 9/12/2025 - Fred Shea"/>
  </r>
  <r>
    <x v="3"/>
    <s v="RITM0270917"/>
    <d v="2025-12-09T00:00:00"/>
    <x v="2"/>
    <n v="8"/>
    <s v="RITM0270917 - 9/12/2025 - Zoe O'Brien"/>
  </r>
  <r>
    <x v="3"/>
    <s v="RITM0270916"/>
    <d v="2025-12-09T00:00:00"/>
    <x v="4"/>
    <n v="8"/>
    <s v="RITM0270916 - 9/12/2025 - Fred Shea"/>
  </r>
  <r>
    <x v="2"/>
    <s v="RITM0270911"/>
    <d v="2025-12-09T00:00:00"/>
    <x v="14"/>
    <n v="6"/>
    <s v="RITM0270911 - 9/12/2025 - Liam Bryan"/>
  </r>
  <r>
    <x v="3"/>
    <s v="RITM0270905"/>
    <d v="2025-12-08T00:00:00"/>
    <x v="12"/>
    <n v="16"/>
    <s v="RITM0270905 - 8/12/2025 - Riley Thomas"/>
  </r>
  <r>
    <x v="3"/>
    <s v="RITM0270903"/>
    <d v="2025-12-08T00:00:00"/>
    <x v="3"/>
    <n v="16"/>
    <s v="RITM0270903 - 8/12/2025 - Gilbert Noble"/>
  </r>
  <r>
    <x v="3"/>
    <s v="RITM0270901"/>
    <d v="2025-12-08T00:00:00"/>
    <x v="2"/>
    <n v="16"/>
    <s v="RITM0270901 - 8/12/2025 - Zoe O'Brien"/>
  </r>
  <r>
    <x v="0"/>
    <s v="RITM0270853"/>
    <d v="2025-12-08T00:00:00"/>
    <x v="3"/>
    <n v="14"/>
    <s v="RITM0270853 - 8/12/2025 - Gilbert Noble"/>
  </r>
  <r>
    <x v="3"/>
    <s v="RITM0270846"/>
    <d v="2025-12-08T00:00:00"/>
    <x v="4"/>
    <n v="13"/>
    <s v="RITM0270846 - 8/12/2025 - Fred Shea"/>
  </r>
  <r>
    <x v="3"/>
    <s v="RITM0270845"/>
    <d v="2025-12-08T00:00:00"/>
    <x v="1"/>
    <n v="13"/>
    <s v="RITM0270845 - 8/12/2025 - Raegan Munro"/>
  </r>
  <r>
    <x v="3"/>
    <s v="RITM0270831"/>
    <d v="2025-12-08T00:00:00"/>
    <x v="4"/>
    <n v="12"/>
    <s v="RITM0270831 - 8/12/2025 - Fred Shea"/>
  </r>
  <r>
    <x v="3"/>
    <s v="RITM0270825"/>
    <d v="2025-12-08T00:00:00"/>
    <x v="2"/>
    <n v="11"/>
    <s v="RITM0270825 - 8/12/2025 - Zoe O'Brien"/>
  </r>
  <r>
    <x v="0"/>
    <s v="INC0576335"/>
    <d v="2025-12-08T00:00:00"/>
    <x v="5"/>
    <n v="7"/>
    <s v="INC0576335 - 8/12/2025 - Cameron Horn"/>
  </r>
  <r>
    <x v="3"/>
    <s v="RITM0270785"/>
    <d v="2025-12-08T00:00:00"/>
    <x v="2"/>
    <n v="10"/>
    <s v="RITM0270785 - 8/12/2025 - Zoe O'Brien"/>
  </r>
  <r>
    <x v="3"/>
    <s v="RITM0270780"/>
    <d v="2025-12-08T00:00:00"/>
    <x v="3"/>
    <n v="10"/>
    <s v="RITM0270780 - 8/12/2025 - Gilbert Noble"/>
  </r>
  <r>
    <x v="3"/>
    <s v="RITM0270776"/>
    <d v="2025-12-08T00:00:00"/>
    <x v="4"/>
    <n v="10"/>
    <s v="RITM0270776 - 8/12/2025 - Fred Shea"/>
  </r>
  <r>
    <x v="3"/>
    <s v="RITM0270773"/>
    <d v="2025-12-08T00:00:00"/>
    <x v="5"/>
    <n v="10"/>
    <s v="RITM0270773 - 8/12/2025 - Cameron Horn"/>
  </r>
  <r>
    <x v="3"/>
    <s v="RITM0270771"/>
    <d v="2025-12-08T00:00:00"/>
    <x v="4"/>
    <n v="9"/>
    <s v="RITM0270771 - 8/12/2025 - Fred Shea"/>
  </r>
  <r>
    <x v="3"/>
    <s v="RITM0270758"/>
    <d v="2025-12-08T00:00:00"/>
    <x v="5"/>
    <n v="9"/>
    <s v="RITM0270758 - 8/12/2025 - Cameron Horn"/>
  </r>
  <r>
    <x v="3"/>
    <s v="RITM0270757"/>
    <d v="2025-12-08T00:00:00"/>
    <x v="3"/>
    <n v="9"/>
    <s v="RITM0270757 - 8/12/2025 - Gilbert Noble"/>
  </r>
  <r>
    <x v="3"/>
    <s v="RITM0270751"/>
    <d v="2025-12-08T00:00:00"/>
    <x v="3"/>
    <n v="8"/>
    <s v="RITM0270751 - 8/12/2025 - Gilbert Noble"/>
  </r>
  <r>
    <x v="3"/>
    <s v="RITM0270750"/>
    <d v="2025-12-08T00:00:00"/>
    <x v="3"/>
    <n v="8"/>
    <s v="RITM0270750 - 8/12/2025 - Gilbert Noble"/>
  </r>
  <r>
    <x v="3"/>
    <s v="RITM0270749"/>
    <d v="2025-12-08T00:00:00"/>
    <x v="3"/>
    <n v="8"/>
    <s v="RITM0270749 - 8/12/2025 - Gilbert Noble"/>
  </r>
  <r>
    <x v="3"/>
    <s v="RITM0270748"/>
    <d v="2025-12-08T00:00:00"/>
    <x v="1"/>
    <n v="8"/>
    <s v="RITM0270748 - 8/12/2025 - Raegan Munro"/>
  </r>
  <r>
    <x v="3"/>
    <s v="RITM0270745"/>
    <d v="2025-12-08T00:00:00"/>
    <x v="5"/>
    <n v="8"/>
    <s v="RITM0270745 - 8/12/2025 - Cameron Horn"/>
  </r>
  <r>
    <x v="3"/>
    <s v="RITM0270743"/>
    <d v="2025-12-08T00:00:00"/>
    <x v="1"/>
    <n v="8"/>
    <s v="RITM0270743 - 8/12/2025 - Raegan Munro"/>
  </r>
  <r>
    <x v="3"/>
    <s v="RITM0270742"/>
    <d v="2025-12-08T00:00:00"/>
    <x v="1"/>
    <n v="8"/>
    <s v="RITM0270742 - 8/12/2025 - Raegan Munro"/>
  </r>
  <r>
    <x v="3"/>
    <s v="RITM0270738"/>
    <d v="2025-12-08T00:00:00"/>
    <x v="1"/>
    <n v="8"/>
    <s v="RITM0270738 - 8/12/2025 - Raegan Munro"/>
  </r>
  <r>
    <x v="3"/>
    <s v="RITM0270737"/>
    <d v="2025-12-08T00:00:00"/>
    <x v="5"/>
    <n v="8"/>
    <s v="RITM0270737 - 8/12/2025 - Cameron Horn"/>
  </r>
  <r>
    <x v="3"/>
    <s v="RITM0270734"/>
    <d v="2025-12-08T00:00:00"/>
    <x v="4"/>
    <n v="7"/>
    <s v="RITM0270734 - 8/12/2025 - Fred Shea"/>
  </r>
  <r>
    <x v="3"/>
    <s v="RITM0270733"/>
    <d v="2025-12-08T00:00:00"/>
    <x v="5"/>
    <n v="7"/>
    <s v="RITM0270733 - 8/12/2025 - Cameron Horn"/>
  </r>
  <r>
    <x v="3"/>
    <s v="RITM0270729"/>
    <d v="2025-12-08T00:00:00"/>
    <x v="5"/>
    <n v="7"/>
    <s v="RITM0270729 - 8/12/2025 - Cameron Horn"/>
  </r>
  <r>
    <x v="2"/>
    <s v="CHAT0025851"/>
    <d v="2025-12-12T00:00:00"/>
    <x v="8"/>
    <n v="12"/>
    <s v="CHAT0025851 - 12/12/2025 - Clair Neate"/>
  </r>
  <r>
    <x v="2"/>
    <s v="CHAT0025850"/>
    <d v="2025-12-12T00:00:00"/>
    <x v="13"/>
    <n v="12"/>
    <s v="CHAT0025850 - 12/12/2025 - Zahra Gholami"/>
  </r>
  <r>
    <x v="2"/>
    <s v="CHAT0025849"/>
    <d v="2025-12-12T00:00:00"/>
    <x v="9"/>
    <n v="11"/>
    <s v="CHAT0025849 - 12/12/2025 - Pruthvish Patel"/>
  </r>
  <r>
    <x v="2"/>
    <s v="CHAT0025848"/>
    <d v="2025-12-12T00:00:00"/>
    <x v="8"/>
    <n v="11"/>
    <s v="CHAT0025848 - 12/12/2025 - Clair Neate"/>
  </r>
  <r>
    <x v="2"/>
    <s v="CHAT0025847"/>
    <d v="2025-12-12T00:00:00"/>
    <x v="13"/>
    <n v="10"/>
    <s v="CHAT0025847 - 12/12/2025 - Zahra Gholami"/>
  </r>
  <r>
    <x v="2"/>
    <s v="CHAT0025846"/>
    <d v="2025-12-12T00:00:00"/>
    <x v="8"/>
    <n v="8"/>
    <s v="CHAT0025846 - 12/12/2025 - Clair Neate"/>
  </r>
  <r>
    <x v="2"/>
    <s v="CHAT0025845"/>
    <d v="2025-12-11T00:00:00"/>
    <x v="8"/>
    <n v="10"/>
    <s v="CHAT0025845 - 11/12/2025 - Clair Neate"/>
  </r>
  <r>
    <x v="2"/>
    <s v="CHAT0025844"/>
    <d v="2025-12-11T00:00:00"/>
    <x v="8"/>
    <n v="8"/>
    <s v="CHAT0025844 - 11/12/2025 - Clair Neate"/>
  </r>
  <r>
    <x v="2"/>
    <s v="CHAT0025843"/>
    <d v="2025-12-10T00:00:00"/>
    <x v="13"/>
    <n v="16"/>
    <s v="CHAT0025843 - 10/12/2025 - Zahra Gholami"/>
  </r>
  <r>
    <x v="2"/>
    <s v="CHAT0025842"/>
    <d v="2025-12-10T00:00:00"/>
    <x v="15"/>
    <n v="15"/>
    <s v="CHAT0025842 - 10/12/2025 - Ryan Bell"/>
  </r>
  <r>
    <x v="2"/>
    <s v="CHAT0025841"/>
    <d v="2025-12-10T00:00:00"/>
    <x v="9"/>
    <n v="13"/>
    <s v="CHAT0025841 - 10/12/2025 - Pruthvish Patel"/>
  </r>
  <r>
    <x v="2"/>
    <s v="CHAT0025840"/>
    <d v="2025-12-10T00:00:00"/>
    <x v="8"/>
    <n v="12"/>
    <s v="CHAT0025840 - 10/12/2025 - Clair Neate"/>
  </r>
  <r>
    <x v="2"/>
    <s v="CHAT0025839"/>
    <d v="2025-12-10T00:00:00"/>
    <x v="8"/>
    <n v="8"/>
    <s v="CHAT0025839 - 10/12/2025 - Clair Neate"/>
  </r>
  <r>
    <x v="2"/>
    <s v="CHAT0025838"/>
    <d v="2025-12-09T00:00:00"/>
    <x v="8"/>
    <n v="15"/>
    <s v="CHAT0025838 - 9/12/2025 - Clair Neate"/>
  </r>
  <r>
    <x v="2"/>
    <s v="CHAT0025837"/>
    <d v="2025-12-09T00:00:00"/>
    <x v="12"/>
    <n v="14"/>
    <s v="CHAT0025837 - 9/12/2025 - Riley Thomas"/>
  </r>
  <r>
    <x v="2"/>
    <s v="CHAT0025836"/>
    <d v="2025-12-09T00:00:00"/>
    <x v="10"/>
    <n v="14"/>
    <s v="CHAT0025836 - 9/12/2025 - Ruey Lim"/>
  </r>
  <r>
    <x v="2"/>
    <s v="CHAT0025835"/>
    <d v="2025-12-09T00:00:00"/>
    <x v="8"/>
    <n v="11"/>
    <s v="CHAT0025835 - 9/12/2025 - Clair Neate"/>
  </r>
  <r>
    <x v="2"/>
    <s v="CHAT0025834"/>
    <d v="2025-12-09T00:00:00"/>
    <x v="10"/>
    <n v="11"/>
    <s v="CHAT0025834 - 9/12/2025 - Ruey Lim"/>
  </r>
  <r>
    <x v="2"/>
    <s v="CHAT0025833"/>
    <d v="2025-12-09T00:00:00"/>
    <x v="8"/>
    <n v="11"/>
    <s v="CHAT0025833 - 9/12/2025 - Clair Neate"/>
  </r>
  <r>
    <x v="2"/>
    <s v="CHAT0025832"/>
    <d v="2025-12-09T00:00:00"/>
    <x v="8"/>
    <n v="10"/>
    <s v="CHAT0025832 - 9/12/2025 - Clair Neate"/>
  </r>
  <r>
    <x v="2"/>
    <s v="CHAT0025831"/>
    <d v="2025-12-09T00:00:00"/>
    <x v="12"/>
    <n v="9"/>
    <s v="CHAT0025831 - 9/12/2025 - Riley Thomas"/>
  </r>
  <r>
    <x v="2"/>
    <s v="CHAT0025830"/>
    <d v="2025-12-09T00:00:00"/>
    <x v="8"/>
    <n v="9"/>
    <s v="CHAT0025830 - 9/12/2025 - Clair Neate"/>
  </r>
  <r>
    <x v="2"/>
    <s v="CHAT0025829"/>
    <d v="2025-12-09T00:00:00"/>
    <x v="9"/>
    <n v="9"/>
    <s v="CHAT0025829 - 9/12/2025 - Pruthvish Patel"/>
  </r>
  <r>
    <x v="2"/>
    <s v="CHAT0025828"/>
    <d v="2025-12-08T00:00:00"/>
    <x v="13"/>
    <n v="12"/>
    <s v="CHAT0025828 - 8/12/2025 - Zahra Gholami"/>
  </r>
  <r>
    <x v="2"/>
    <s v="CHAT0025827"/>
    <d v="2025-12-08T00:00:00"/>
    <x v="8"/>
    <n v="11"/>
    <s v="CHAT0025827 - 8/12/2025 - Clair Neate"/>
  </r>
  <r>
    <x v="2"/>
    <s v="CHAT0025826"/>
    <d v="2025-12-08T00:00:00"/>
    <x v="13"/>
    <n v="10"/>
    <s v="CHAT0025826 - 8/12/2025 - Zahra Gholami"/>
  </r>
  <r>
    <x v="2"/>
    <s v="CHAT0025825"/>
    <d v="2025-12-08T00:00:00"/>
    <x v="9"/>
    <n v="10"/>
    <s v="CHAT0025825 - 8/12/2025 - Pruthvish Patel"/>
  </r>
  <r>
    <x v="2"/>
    <s v="CHAT0025824"/>
    <d v="2025-12-08T00:00:00"/>
    <x v="8"/>
    <n v="9"/>
    <s v="CHAT0025824 - 8/12/2025 - Clair Neate"/>
  </r>
  <r>
    <x v="2"/>
    <s v="CHAT0025823"/>
    <d v="2025-12-08T00:00:00"/>
    <x v="8"/>
    <n v="8"/>
    <s v="CHAT0025823 - 8/12/2025 - Clair Neat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0344EF-C68C-4831-A252-6022C9C1F1EB}"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F70" firstHeaderRow="1" firstDataRow="2" firstDataCol="1"/>
  <pivotFields count="3">
    <pivotField dataField="1" showAll="0"/>
    <pivotField axis="axisCol" showAll="0">
      <items count="22">
        <item m="1" x="14"/>
        <item m="1" x="15"/>
        <item m="1" x="9"/>
        <item m="1" x="7"/>
        <item m="1" x="20"/>
        <item m="1" x="19"/>
        <item h="1" x="6"/>
        <item m="1" x="11"/>
        <item m="1" x="10"/>
        <item m="1" x="18"/>
        <item m="1" x="13"/>
        <item m="1" x="17"/>
        <item m="1" x="12"/>
        <item m="1" x="16"/>
        <item m="1" x="8"/>
        <item x="4"/>
        <item x="5"/>
        <item x="3"/>
        <item x="0"/>
        <item h="1" x="2"/>
        <item h="1" x="1"/>
        <item t="default"/>
      </items>
    </pivotField>
    <pivotField showAll="0"/>
  </pivotFields>
  <rowItems count="1">
    <i/>
  </rowItems>
  <colFields count="1">
    <field x="1"/>
  </colFields>
  <colItems count="5">
    <i>
      <x v="15"/>
    </i>
    <i>
      <x v="16"/>
    </i>
    <i>
      <x v="17"/>
    </i>
    <i>
      <x v="18"/>
    </i>
    <i t="grand">
      <x/>
    </i>
  </colItems>
  <dataFields count="1">
    <dataField name="Count of 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8A1760-40D3-42FF-BAB9-3F3E349A9D5B}" name="PivotTable7"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1">
  <location ref="A19:F41" firstHeaderRow="1" firstDataRow="2" firstDataCol="1"/>
  <pivotFields count="6">
    <pivotField axis="axisCol" showAll="0">
      <items count="6">
        <item x="1"/>
        <item x="3"/>
        <item x="0"/>
        <item x="2"/>
        <item m="1" x="4"/>
        <item t="default"/>
      </items>
    </pivotField>
    <pivotField showAll="0"/>
    <pivotField numFmtId="22" showAll="0"/>
    <pivotField axis="axisRow" dataField="1" showAll="0">
      <items count="32">
        <item x="5"/>
        <item x="4"/>
        <item x="6"/>
        <item x="3"/>
        <item m="1" x="26"/>
        <item m="1" x="28"/>
        <item x="18"/>
        <item m="1" x="23"/>
        <item m="1" x="30"/>
        <item x="0"/>
        <item m="1" x="27"/>
        <item x="2"/>
        <item m="1" x="29"/>
        <item m="1" x="25"/>
        <item x="11"/>
        <item x="1"/>
        <item x="16"/>
        <item m="1" x="24"/>
        <item x="12"/>
        <item x="15"/>
        <item x="13"/>
        <item x="7"/>
        <item x="17"/>
        <item x="14"/>
        <item x="19"/>
        <item m="1" x="22"/>
        <item x="9"/>
        <item x="10"/>
        <item x="8"/>
        <item m="1" x="20"/>
        <item m="1" x="21"/>
        <item t="default"/>
      </items>
    </pivotField>
    <pivotField showAll="0"/>
    <pivotField showAll="0"/>
  </pivotFields>
  <rowFields count="1">
    <field x="3"/>
  </rowFields>
  <rowItems count="21">
    <i>
      <x/>
    </i>
    <i>
      <x v="1"/>
    </i>
    <i>
      <x v="2"/>
    </i>
    <i>
      <x v="3"/>
    </i>
    <i>
      <x v="6"/>
    </i>
    <i>
      <x v="9"/>
    </i>
    <i>
      <x v="11"/>
    </i>
    <i>
      <x v="14"/>
    </i>
    <i>
      <x v="15"/>
    </i>
    <i>
      <x v="16"/>
    </i>
    <i>
      <x v="18"/>
    </i>
    <i>
      <x v="19"/>
    </i>
    <i>
      <x v="20"/>
    </i>
    <i>
      <x v="21"/>
    </i>
    <i>
      <x v="22"/>
    </i>
    <i>
      <x v="23"/>
    </i>
    <i>
      <x v="24"/>
    </i>
    <i>
      <x v="26"/>
    </i>
    <i>
      <x v="27"/>
    </i>
    <i>
      <x v="28"/>
    </i>
    <i t="grand">
      <x/>
    </i>
  </rowItems>
  <colFields count="1">
    <field x="0"/>
  </colFields>
  <colItems count="5">
    <i>
      <x/>
    </i>
    <i>
      <x v="1"/>
    </i>
    <i>
      <x v="2"/>
    </i>
    <i>
      <x v="3"/>
    </i>
    <i t="grand">
      <x/>
    </i>
  </colItems>
  <dataFields count="1">
    <dataField name="Count of Name" fld="3" subtotal="count" baseField="0" baseItem="0"/>
  </dataFields>
  <formats count="10">
    <format dxfId="125">
      <pivotArea type="all" dataOnly="0" outline="0" fieldPosition="0"/>
    </format>
    <format dxfId="124">
      <pivotArea outline="0" collapsedLevelsAreSubtotals="1" fieldPosition="0"/>
    </format>
    <format dxfId="123">
      <pivotArea type="origin" dataOnly="0" labelOnly="1" outline="0" fieldPosition="0"/>
    </format>
    <format dxfId="122">
      <pivotArea field="0" type="button" dataOnly="0" labelOnly="1" outline="0" axis="axisCol" fieldPosition="0"/>
    </format>
    <format dxfId="121">
      <pivotArea type="topRight" dataOnly="0" labelOnly="1" outline="0" fieldPosition="0"/>
    </format>
    <format dxfId="120">
      <pivotArea field="3" type="button" dataOnly="0" labelOnly="1" outline="0" axis="axisRow" fieldPosition="0"/>
    </format>
    <format dxfId="119">
      <pivotArea dataOnly="0" labelOnly="1" fieldPosition="0">
        <references count="1">
          <reference field="3" count="0"/>
        </references>
      </pivotArea>
    </format>
    <format dxfId="118">
      <pivotArea dataOnly="0" labelOnly="1" grandRow="1" outline="0" fieldPosition="0"/>
    </format>
    <format dxfId="117">
      <pivotArea dataOnly="0" labelOnly="1" fieldPosition="0">
        <references count="1">
          <reference field="0" count="0"/>
        </references>
      </pivotArea>
    </format>
    <format dxfId="116">
      <pivotArea dataOnly="0" labelOnly="1" grandCol="1" outline="0" fieldPosition="0"/>
    </format>
  </formats>
  <chartFormats count="71">
    <chartFormat chart="12" format="0" series="1">
      <pivotArea type="data" outline="0" fieldPosition="0">
        <references count="2">
          <reference field="4294967294" count="1" selected="0">
            <x v="0"/>
          </reference>
          <reference field="3" count="1" selected="0">
            <x v="0"/>
          </reference>
        </references>
      </pivotArea>
    </chartFormat>
    <chartFormat chart="12" format="1" series="1">
      <pivotArea type="data" outline="0" fieldPosition="0">
        <references count="2">
          <reference field="4294967294" count="1" selected="0">
            <x v="0"/>
          </reference>
          <reference field="3" count="1" selected="0">
            <x v="1"/>
          </reference>
        </references>
      </pivotArea>
    </chartFormat>
    <chartFormat chart="12" format="2" series="1">
      <pivotArea type="data" outline="0" fieldPosition="0">
        <references count="2">
          <reference field="4294967294" count="1" selected="0">
            <x v="0"/>
          </reference>
          <reference field="3" count="1" selected="0">
            <x v="2"/>
          </reference>
        </references>
      </pivotArea>
    </chartFormat>
    <chartFormat chart="12" format="3" series="1">
      <pivotArea type="data" outline="0" fieldPosition="0">
        <references count="2">
          <reference field="4294967294" count="1" selected="0">
            <x v="0"/>
          </reference>
          <reference field="3" count="1" selected="0">
            <x v="3"/>
          </reference>
        </references>
      </pivotArea>
    </chartFormat>
    <chartFormat chart="12" format="4" series="1">
      <pivotArea type="data" outline="0" fieldPosition="0">
        <references count="2">
          <reference field="4294967294" count="1" selected="0">
            <x v="0"/>
          </reference>
          <reference field="3" count="1" selected="0">
            <x v="4"/>
          </reference>
        </references>
      </pivotArea>
    </chartFormat>
    <chartFormat chart="12" format="5" series="1">
      <pivotArea type="data" outline="0" fieldPosition="0">
        <references count="2">
          <reference field="4294967294" count="1" selected="0">
            <x v="0"/>
          </reference>
          <reference field="3" count="1" selected="0">
            <x v="5"/>
          </reference>
        </references>
      </pivotArea>
    </chartFormat>
    <chartFormat chart="12" format="6" series="1">
      <pivotArea type="data" outline="0" fieldPosition="0">
        <references count="2">
          <reference field="4294967294" count="1" selected="0">
            <x v="0"/>
          </reference>
          <reference field="3" count="1" selected="0">
            <x v="6"/>
          </reference>
        </references>
      </pivotArea>
    </chartFormat>
    <chartFormat chart="12" format="7" series="1">
      <pivotArea type="data" outline="0" fieldPosition="0">
        <references count="2">
          <reference field="4294967294" count="1" selected="0">
            <x v="0"/>
          </reference>
          <reference field="3" count="1" selected="0">
            <x v="7"/>
          </reference>
        </references>
      </pivotArea>
    </chartFormat>
    <chartFormat chart="12" format="8" series="1">
      <pivotArea type="data" outline="0" fieldPosition="0">
        <references count="2">
          <reference field="4294967294" count="1" selected="0">
            <x v="0"/>
          </reference>
          <reference field="3" count="1" selected="0">
            <x v="9"/>
          </reference>
        </references>
      </pivotArea>
    </chartFormat>
    <chartFormat chart="12" format="9" series="1">
      <pivotArea type="data" outline="0" fieldPosition="0">
        <references count="2">
          <reference field="4294967294" count="1" selected="0">
            <x v="0"/>
          </reference>
          <reference field="3" count="1" selected="0">
            <x v="10"/>
          </reference>
        </references>
      </pivotArea>
    </chartFormat>
    <chartFormat chart="12" format="10" series="1">
      <pivotArea type="data" outline="0" fieldPosition="0">
        <references count="2">
          <reference field="4294967294" count="1" selected="0">
            <x v="0"/>
          </reference>
          <reference field="3" count="1" selected="0">
            <x v="11"/>
          </reference>
        </references>
      </pivotArea>
    </chartFormat>
    <chartFormat chart="12" format="11" series="1">
      <pivotArea type="data" outline="0" fieldPosition="0">
        <references count="3">
          <reference field="4294967294" count="1" selected="0">
            <x v="0"/>
          </reference>
          <reference field="0" count="1" selected="0">
            <x v="3"/>
          </reference>
          <reference field="3" count="1" selected="0">
            <x v="2"/>
          </reference>
        </references>
      </pivotArea>
    </chartFormat>
    <chartFormat chart="12" format="12" series="1">
      <pivotArea type="data" outline="0" fieldPosition="0">
        <references count="3">
          <reference field="4294967294" count="1" selected="0">
            <x v="0"/>
          </reference>
          <reference field="0" count="1" selected="0">
            <x v="0"/>
          </reference>
          <reference field="3" count="1" selected="0">
            <x v="3"/>
          </reference>
        </references>
      </pivotArea>
    </chartFormat>
    <chartFormat chart="12" format="13" series="1">
      <pivotArea type="data" outline="0" fieldPosition="0">
        <references count="3">
          <reference field="4294967294" count="1" selected="0">
            <x v="0"/>
          </reference>
          <reference field="0" count="1" selected="0">
            <x v="1"/>
          </reference>
          <reference field="3" count="1" selected="0">
            <x v="3"/>
          </reference>
        </references>
      </pivotArea>
    </chartFormat>
    <chartFormat chart="12" format="14" series="1">
      <pivotArea type="data" outline="0" fieldPosition="0">
        <references count="3">
          <reference field="4294967294" count="1" selected="0">
            <x v="0"/>
          </reference>
          <reference field="0" count="1" selected="0">
            <x v="2"/>
          </reference>
          <reference field="3" count="1" selected="0">
            <x v="3"/>
          </reference>
        </references>
      </pivotArea>
    </chartFormat>
    <chartFormat chart="12" format="15" series="1">
      <pivotArea type="data" outline="0" fieldPosition="0">
        <references count="3">
          <reference field="4294967294" count="1" selected="0">
            <x v="0"/>
          </reference>
          <reference field="0" count="1" selected="0">
            <x v="3"/>
          </reference>
          <reference field="3" count="1" selected="0">
            <x v="3"/>
          </reference>
        </references>
      </pivotArea>
    </chartFormat>
    <chartFormat chart="12" format="16" series="1">
      <pivotArea type="data" outline="0" fieldPosition="0">
        <references count="3">
          <reference field="4294967294" count="1" selected="0">
            <x v="0"/>
          </reference>
          <reference field="0" count="1" selected="0">
            <x v="0"/>
          </reference>
          <reference field="3" count="1" selected="0">
            <x v="4"/>
          </reference>
        </references>
      </pivotArea>
    </chartFormat>
    <chartFormat chart="12" format="17" series="1">
      <pivotArea type="data" outline="0" fieldPosition="0">
        <references count="3">
          <reference field="4294967294" count="1" selected="0">
            <x v="0"/>
          </reference>
          <reference field="0" count="1" selected="0">
            <x v="1"/>
          </reference>
          <reference field="3" count="1" selected="0">
            <x v="4"/>
          </reference>
        </references>
      </pivotArea>
    </chartFormat>
    <chartFormat chart="12" format="18" series="1">
      <pivotArea type="data" outline="0" fieldPosition="0">
        <references count="3">
          <reference field="4294967294" count="1" selected="0">
            <x v="0"/>
          </reference>
          <reference field="0" count="1" selected="0">
            <x v="2"/>
          </reference>
          <reference field="3" count="1" selected="0">
            <x v="4"/>
          </reference>
        </references>
      </pivotArea>
    </chartFormat>
    <chartFormat chart="12" format="19" series="1">
      <pivotArea type="data" outline="0" fieldPosition="0">
        <references count="3">
          <reference field="4294967294" count="1" selected="0">
            <x v="0"/>
          </reference>
          <reference field="0" count="1" selected="0">
            <x v="3"/>
          </reference>
          <reference field="3" count="1" selected="0">
            <x v="4"/>
          </reference>
        </references>
      </pivotArea>
    </chartFormat>
    <chartFormat chart="12" format="20" series="1">
      <pivotArea type="data" outline="0" fieldPosition="0">
        <references count="3">
          <reference field="4294967294" count="1" selected="0">
            <x v="0"/>
          </reference>
          <reference field="0" count="1" selected="0">
            <x v="0"/>
          </reference>
          <reference field="3" count="1" selected="0">
            <x v="5"/>
          </reference>
        </references>
      </pivotArea>
    </chartFormat>
    <chartFormat chart="12" format="21" series="1">
      <pivotArea type="data" outline="0" fieldPosition="0">
        <references count="3">
          <reference field="4294967294" count="1" selected="0">
            <x v="0"/>
          </reference>
          <reference field="0" count="1" selected="0">
            <x v="1"/>
          </reference>
          <reference field="3" count="1" selected="0">
            <x v="5"/>
          </reference>
        </references>
      </pivotArea>
    </chartFormat>
    <chartFormat chart="12" format="22" series="1">
      <pivotArea type="data" outline="0" fieldPosition="0">
        <references count="3">
          <reference field="4294967294" count="1" selected="0">
            <x v="0"/>
          </reference>
          <reference field="0" count="1" selected="0">
            <x v="2"/>
          </reference>
          <reference field="3" count="1" selected="0">
            <x v="5"/>
          </reference>
        </references>
      </pivotArea>
    </chartFormat>
    <chartFormat chart="12" format="23" series="1">
      <pivotArea type="data" outline="0" fieldPosition="0">
        <references count="3">
          <reference field="4294967294" count="1" selected="0">
            <x v="0"/>
          </reference>
          <reference field="0" count="1" selected="0">
            <x v="3"/>
          </reference>
          <reference field="3" count="1" selected="0">
            <x v="5"/>
          </reference>
        </references>
      </pivotArea>
    </chartFormat>
    <chartFormat chart="12" format="24" series="1">
      <pivotArea type="data" outline="0" fieldPosition="0">
        <references count="3">
          <reference field="4294967294" count="1" selected="0">
            <x v="0"/>
          </reference>
          <reference field="0" count="1" selected="0">
            <x v="0"/>
          </reference>
          <reference field="3" count="1" selected="0">
            <x v="6"/>
          </reference>
        </references>
      </pivotArea>
    </chartFormat>
    <chartFormat chart="12" format="25" series="1">
      <pivotArea type="data" outline="0" fieldPosition="0">
        <references count="3">
          <reference field="4294967294" count="1" selected="0">
            <x v="0"/>
          </reference>
          <reference field="0" count="1" selected="0">
            <x v="2"/>
          </reference>
          <reference field="3" count="1" selected="0">
            <x v="6"/>
          </reference>
        </references>
      </pivotArea>
    </chartFormat>
    <chartFormat chart="12" format="26" series="1">
      <pivotArea type="data" outline="0" fieldPosition="0">
        <references count="3">
          <reference field="4294967294" count="1" selected="0">
            <x v="0"/>
          </reference>
          <reference field="0" count="1" selected="0">
            <x v="3"/>
          </reference>
          <reference field="3" count="1" selected="0">
            <x v="6"/>
          </reference>
        </references>
      </pivotArea>
    </chartFormat>
    <chartFormat chart="12" format="27" series="1">
      <pivotArea type="data" outline="0" fieldPosition="0">
        <references count="3">
          <reference field="4294967294" count="1" selected="0">
            <x v="0"/>
          </reference>
          <reference field="0" count="1" selected="0">
            <x v="0"/>
          </reference>
          <reference field="3" count="1" selected="0">
            <x v="7"/>
          </reference>
        </references>
      </pivotArea>
    </chartFormat>
    <chartFormat chart="12" format="28" series="1">
      <pivotArea type="data" outline="0" fieldPosition="0">
        <references count="3">
          <reference field="4294967294" count="1" selected="0">
            <x v="0"/>
          </reference>
          <reference field="0" count="1" selected="0">
            <x v="2"/>
          </reference>
          <reference field="3" count="1" selected="0">
            <x v="7"/>
          </reference>
        </references>
      </pivotArea>
    </chartFormat>
    <chartFormat chart="12" format="29" series="1">
      <pivotArea type="data" outline="0" fieldPosition="0">
        <references count="3">
          <reference field="4294967294" count="1" selected="0">
            <x v="0"/>
          </reference>
          <reference field="0" count="1" selected="0">
            <x v="3"/>
          </reference>
          <reference field="3" count="1" selected="0">
            <x v="7"/>
          </reference>
        </references>
      </pivotArea>
    </chartFormat>
    <chartFormat chart="12" format="30" series="1">
      <pivotArea type="data" outline="0" fieldPosition="0">
        <references count="3">
          <reference field="4294967294" count="1" selected="0">
            <x v="0"/>
          </reference>
          <reference field="0" count="1" selected="0">
            <x v="0"/>
          </reference>
          <reference field="3" count="1" selected="0">
            <x v="9"/>
          </reference>
        </references>
      </pivotArea>
    </chartFormat>
    <chartFormat chart="12" format="31" series="1">
      <pivotArea type="data" outline="0" fieldPosition="0">
        <references count="3">
          <reference field="4294967294" count="1" selected="0">
            <x v="0"/>
          </reference>
          <reference field="0" count="1" selected="0">
            <x v="1"/>
          </reference>
          <reference field="3" count="1" selected="0">
            <x v="9"/>
          </reference>
        </references>
      </pivotArea>
    </chartFormat>
    <chartFormat chart="12" format="32" series="1">
      <pivotArea type="data" outline="0" fieldPosition="0">
        <references count="3">
          <reference field="4294967294" count="1" selected="0">
            <x v="0"/>
          </reference>
          <reference field="0" count="1" selected="0">
            <x v="2"/>
          </reference>
          <reference field="3" count="1" selected="0">
            <x v="9"/>
          </reference>
        </references>
      </pivotArea>
    </chartFormat>
    <chartFormat chart="12" format="33" series="1">
      <pivotArea type="data" outline="0" fieldPosition="0">
        <references count="3">
          <reference field="4294967294" count="1" selected="0">
            <x v="0"/>
          </reference>
          <reference field="0" count="1" selected="0">
            <x v="3"/>
          </reference>
          <reference field="3" count="1" selected="0">
            <x v="9"/>
          </reference>
        </references>
      </pivotArea>
    </chartFormat>
    <chartFormat chart="12" format="34" series="1">
      <pivotArea type="data" outline="0" fieldPosition="0">
        <references count="3">
          <reference field="4294967294" count="1" selected="0">
            <x v="0"/>
          </reference>
          <reference field="0" count="1" selected="0">
            <x v="0"/>
          </reference>
          <reference field="3" count="1" selected="0">
            <x v="10"/>
          </reference>
        </references>
      </pivotArea>
    </chartFormat>
    <chartFormat chart="12" format="35" series="1">
      <pivotArea type="data" outline="0" fieldPosition="0">
        <references count="3">
          <reference field="4294967294" count="1" selected="0">
            <x v="0"/>
          </reference>
          <reference field="0" count="1" selected="0">
            <x v="1"/>
          </reference>
          <reference field="3" count="1" selected="0">
            <x v="10"/>
          </reference>
        </references>
      </pivotArea>
    </chartFormat>
    <chartFormat chart="12" format="36" series="1">
      <pivotArea type="data" outline="0" fieldPosition="0">
        <references count="3">
          <reference field="4294967294" count="1" selected="0">
            <x v="0"/>
          </reference>
          <reference field="0" count="1" selected="0">
            <x v="2"/>
          </reference>
          <reference field="3" count="1" selected="0">
            <x v="10"/>
          </reference>
        </references>
      </pivotArea>
    </chartFormat>
    <chartFormat chart="12" format="37" series="1">
      <pivotArea type="data" outline="0" fieldPosition="0">
        <references count="3">
          <reference field="4294967294" count="1" selected="0">
            <x v="0"/>
          </reference>
          <reference field="0" count="1" selected="0">
            <x v="3"/>
          </reference>
          <reference field="3" count="1" selected="0">
            <x v="10"/>
          </reference>
        </references>
      </pivotArea>
    </chartFormat>
    <chartFormat chart="12" format="38" series="1">
      <pivotArea type="data" outline="0" fieldPosition="0">
        <references count="3">
          <reference field="4294967294" count="1" selected="0">
            <x v="0"/>
          </reference>
          <reference field="0" count="1" selected="0">
            <x v="0"/>
          </reference>
          <reference field="3" count="1" selected="0">
            <x v="11"/>
          </reference>
        </references>
      </pivotArea>
    </chartFormat>
    <chartFormat chart="12" format="39" series="1">
      <pivotArea type="data" outline="0" fieldPosition="0">
        <references count="3">
          <reference field="4294967294" count="1" selected="0">
            <x v="0"/>
          </reference>
          <reference field="0" count="1" selected="0">
            <x v="1"/>
          </reference>
          <reference field="3" count="1" selected="0">
            <x v="11"/>
          </reference>
        </references>
      </pivotArea>
    </chartFormat>
    <chartFormat chart="12" format="40" series="1">
      <pivotArea type="data" outline="0" fieldPosition="0">
        <references count="3">
          <reference field="4294967294" count="1" selected="0">
            <x v="0"/>
          </reference>
          <reference field="0" count="1" selected="0">
            <x v="2"/>
          </reference>
          <reference field="3" count="1" selected="0">
            <x v="11"/>
          </reference>
        </references>
      </pivotArea>
    </chartFormat>
    <chartFormat chart="12" format="41" series="1">
      <pivotArea type="data" outline="0" fieldPosition="0">
        <references count="3">
          <reference field="4294967294" count="1" selected="0">
            <x v="0"/>
          </reference>
          <reference field="0" count="1" selected="0">
            <x v="3"/>
          </reference>
          <reference field="3" count="1" selected="0">
            <x v="11"/>
          </reference>
        </references>
      </pivotArea>
    </chartFormat>
    <chartFormat chart="12" format="42" series="1">
      <pivotArea type="data" outline="0" fieldPosition="0">
        <references count="2">
          <reference field="4294967294" count="1" selected="0">
            <x v="0"/>
          </reference>
          <reference field="0" count="1" selected="0">
            <x v="0"/>
          </reference>
        </references>
      </pivotArea>
    </chartFormat>
    <chartFormat chart="12" format="43" series="1">
      <pivotArea type="data" outline="0" fieldPosition="0">
        <references count="2">
          <reference field="4294967294" count="1" selected="0">
            <x v="0"/>
          </reference>
          <reference field="0" count="1" selected="0">
            <x v="1"/>
          </reference>
        </references>
      </pivotArea>
    </chartFormat>
    <chartFormat chart="12" format="44" series="1">
      <pivotArea type="data" outline="0" fieldPosition="0">
        <references count="2">
          <reference field="4294967294" count="1" selected="0">
            <x v="0"/>
          </reference>
          <reference field="0" count="1" selected="0">
            <x v="2"/>
          </reference>
        </references>
      </pivotArea>
    </chartFormat>
    <chartFormat chart="12" format="45" series="1">
      <pivotArea type="data" outline="0" fieldPosition="0">
        <references count="2">
          <reference field="4294967294" count="1" selected="0">
            <x v="0"/>
          </reference>
          <reference field="0" count="1" selected="0">
            <x v="3"/>
          </reference>
        </references>
      </pivotArea>
    </chartFormat>
    <chartFormat chart="15" format="46" series="1">
      <pivotArea type="data" outline="0" fieldPosition="0">
        <references count="2">
          <reference field="4294967294" count="1" selected="0">
            <x v="0"/>
          </reference>
          <reference field="0" count="1" selected="0">
            <x v="0"/>
          </reference>
        </references>
      </pivotArea>
    </chartFormat>
    <chartFormat chart="15" format="47" series="1">
      <pivotArea type="data" outline="0" fieldPosition="0">
        <references count="2">
          <reference field="4294967294" count="1" selected="0">
            <x v="0"/>
          </reference>
          <reference field="0" count="1" selected="0">
            <x v="1"/>
          </reference>
        </references>
      </pivotArea>
    </chartFormat>
    <chartFormat chart="15" format="48" series="1">
      <pivotArea type="data" outline="0" fieldPosition="0">
        <references count="2">
          <reference field="4294967294" count="1" selected="0">
            <x v="0"/>
          </reference>
          <reference field="0" count="1" selected="0">
            <x v="2"/>
          </reference>
        </references>
      </pivotArea>
    </chartFormat>
    <chartFormat chart="15" format="49" series="1">
      <pivotArea type="data" outline="0" fieldPosition="0">
        <references count="2">
          <reference field="4294967294" count="1" selected="0">
            <x v="0"/>
          </reference>
          <reference field="0" count="1" selected="0">
            <x v="3"/>
          </reference>
        </references>
      </pivotArea>
    </chartFormat>
    <chartFormat chart="16" format="50" series="1">
      <pivotArea type="data" outline="0" fieldPosition="0">
        <references count="2">
          <reference field="4294967294" count="1" selected="0">
            <x v="0"/>
          </reference>
          <reference field="0" count="1" selected="0">
            <x v="0"/>
          </reference>
        </references>
      </pivotArea>
    </chartFormat>
    <chartFormat chart="16" format="51" series="1">
      <pivotArea type="data" outline="0" fieldPosition="0">
        <references count="2">
          <reference field="4294967294" count="1" selected="0">
            <x v="0"/>
          </reference>
          <reference field="0" count="1" selected="0">
            <x v="1"/>
          </reference>
        </references>
      </pivotArea>
    </chartFormat>
    <chartFormat chart="16" format="52" series="1">
      <pivotArea type="data" outline="0" fieldPosition="0">
        <references count="2">
          <reference field="4294967294" count="1" selected="0">
            <x v="0"/>
          </reference>
          <reference field="0" count="1" selected="0">
            <x v="2"/>
          </reference>
        </references>
      </pivotArea>
    </chartFormat>
    <chartFormat chart="16" format="53" series="1">
      <pivotArea type="data" outline="0" fieldPosition="0">
        <references count="2">
          <reference field="4294967294" count="1" selected="0">
            <x v="0"/>
          </reference>
          <reference field="0" count="1" selected="0">
            <x v="3"/>
          </reference>
        </references>
      </pivotArea>
    </chartFormat>
    <chartFormat chart="12" format="46" series="1">
      <pivotArea type="data" outline="0" fieldPosition="0">
        <references count="2">
          <reference field="4294967294" count="1" selected="0">
            <x v="0"/>
          </reference>
          <reference field="0" count="1" selected="0">
            <x v="4"/>
          </reference>
        </references>
      </pivotArea>
    </chartFormat>
    <chartFormat chart="17" format="47" series="1">
      <pivotArea type="data" outline="0" fieldPosition="0">
        <references count="2">
          <reference field="4294967294" count="1" selected="0">
            <x v="0"/>
          </reference>
          <reference field="0" count="1" selected="0">
            <x v="0"/>
          </reference>
        </references>
      </pivotArea>
    </chartFormat>
    <chartFormat chart="17" format="48" series="1">
      <pivotArea type="data" outline="0" fieldPosition="0">
        <references count="2">
          <reference field="4294967294" count="1" selected="0">
            <x v="0"/>
          </reference>
          <reference field="0" count="1" selected="0">
            <x v="1"/>
          </reference>
        </references>
      </pivotArea>
    </chartFormat>
    <chartFormat chart="17" format="49" series="1">
      <pivotArea type="data" outline="0" fieldPosition="0">
        <references count="2">
          <reference field="4294967294" count="1" selected="0">
            <x v="0"/>
          </reference>
          <reference field="0" count="1" selected="0">
            <x v="2"/>
          </reference>
        </references>
      </pivotArea>
    </chartFormat>
    <chartFormat chart="17" format="50" series="1">
      <pivotArea type="data" outline="0" fieldPosition="0">
        <references count="2">
          <reference field="4294967294" count="1" selected="0">
            <x v="0"/>
          </reference>
          <reference field="0" count="1" selected="0">
            <x v="3"/>
          </reference>
        </references>
      </pivotArea>
    </chartFormat>
    <chartFormat chart="18" format="51" series="1">
      <pivotArea type="data" outline="0" fieldPosition="0">
        <references count="2">
          <reference field="4294967294" count="1" selected="0">
            <x v="0"/>
          </reference>
          <reference field="0" count="1" selected="0">
            <x v="0"/>
          </reference>
        </references>
      </pivotArea>
    </chartFormat>
    <chartFormat chart="18" format="52" series="1">
      <pivotArea type="data" outline="0" fieldPosition="0">
        <references count="2">
          <reference field="4294967294" count="1" selected="0">
            <x v="0"/>
          </reference>
          <reference field="0" count="1" selected="0">
            <x v="1"/>
          </reference>
        </references>
      </pivotArea>
    </chartFormat>
    <chartFormat chart="18" format="53" series="1">
      <pivotArea type="data" outline="0" fieldPosition="0">
        <references count="2">
          <reference field="4294967294" count="1" selected="0">
            <x v="0"/>
          </reference>
          <reference field="0" count="1" selected="0">
            <x v="2"/>
          </reference>
        </references>
      </pivotArea>
    </chartFormat>
    <chartFormat chart="18" format="54" series="1">
      <pivotArea type="data" outline="0" fieldPosition="0">
        <references count="2">
          <reference field="4294967294" count="1" selected="0">
            <x v="0"/>
          </reference>
          <reference field="0" count="1" selected="0">
            <x v="3"/>
          </reference>
        </references>
      </pivotArea>
    </chartFormat>
    <chartFormat chart="21" format="47" series="1">
      <pivotArea type="data" outline="0" fieldPosition="0">
        <references count="2">
          <reference field="4294967294" count="1" selected="0">
            <x v="0"/>
          </reference>
          <reference field="0" count="1" selected="0">
            <x v="0"/>
          </reference>
        </references>
      </pivotArea>
    </chartFormat>
    <chartFormat chart="21" format="48" series="1">
      <pivotArea type="data" outline="0" fieldPosition="0">
        <references count="2">
          <reference field="4294967294" count="1" selected="0">
            <x v="0"/>
          </reference>
          <reference field="0" count="1" selected="0">
            <x v="1"/>
          </reference>
        </references>
      </pivotArea>
    </chartFormat>
    <chartFormat chart="21" format="49" series="1">
      <pivotArea type="data" outline="0" fieldPosition="0">
        <references count="2">
          <reference field="4294967294" count="1" selected="0">
            <x v="0"/>
          </reference>
          <reference field="0" count="1" selected="0">
            <x v="2"/>
          </reference>
        </references>
      </pivotArea>
    </chartFormat>
    <chartFormat chart="21" format="50" series="1">
      <pivotArea type="data" outline="0" fieldPosition="0">
        <references count="2">
          <reference field="4294967294" count="1" selected="0">
            <x v="0"/>
          </reference>
          <reference field="0" count="1" selected="0">
            <x v="3"/>
          </reference>
        </references>
      </pivotArea>
    </chartFormat>
    <chartFormat chart="22" format="51" series="1">
      <pivotArea type="data" outline="0" fieldPosition="0">
        <references count="2">
          <reference field="4294967294" count="1" selected="0">
            <x v="0"/>
          </reference>
          <reference field="0" count="1" selected="0">
            <x v="0"/>
          </reference>
        </references>
      </pivotArea>
    </chartFormat>
    <chartFormat chart="22" format="52" series="1">
      <pivotArea type="data" outline="0" fieldPosition="0">
        <references count="2">
          <reference field="4294967294" count="1" selected="0">
            <x v="0"/>
          </reference>
          <reference field="0" count="1" selected="0">
            <x v="1"/>
          </reference>
        </references>
      </pivotArea>
    </chartFormat>
    <chartFormat chart="22" format="53" series="1">
      <pivotArea type="data" outline="0" fieldPosition="0">
        <references count="2">
          <reference field="4294967294" count="1" selected="0">
            <x v="0"/>
          </reference>
          <reference field="0" count="1" selected="0">
            <x v="2"/>
          </reference>
        </references>
      </pivotArea>
    </chartFormat>
    <chartFormat chart="22" format="54"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920FEFC-80F7-4152-BEB2-E03FE98E3054}" name="PivotTable3"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4">
  <location ref="A3:S10" firstHeaderRow="1" firstDataRow="2" firstDataCol="1"/>
  <pivotFields count="5">
    <pivotField showAll="0"/>
    <pivotField axis="axisRow" dataField="1" numFmtId="14" showAll="0" sortType="ascending">
      <items count="953">
        <item m="1" x="471"/>
        <item m="1" x="713"/>
        <item m="1" x="475"/>
        <item m="1" x="719"/>
        <item m="1" x="480"/>
        <item m="1" x="725"/>
        <item m="1" x="485"/>
        <item m="1" x="731"/>
        <item m="1" x="490"/>
        <item m="1" x="741"/>
        <item m="1" x="499"/>
        <item m="1" x="749"/>
        <item m="1" x="509"/>
        <item m="1" x="757"/>
        <item m="1" x="523"/>
        <item m="1" x="772"/>
        <item m="1" x="784"/>
        <item m="1" x="540"/>
        <item m="1" x="804"/>
        <item m="1" x="715"/>
        <item m="1" x="477"/>
        <item m="1" x="720"/>
        <item m="1" x="479"/>
        <item m="1" x="727"/>
        <item m="1" x="487"/>
        <item m="1" x="733"/>
        <item m="1" x="491"/>
        <item m="1" x="736"/>
        <item m="1" x="501"/>
        <item m="1" x="751"/>
        <item m="1" x="511"/>
        <item m="1" x="758"/>
        <item m="1" x="516"/>
        <item m="1" x="774"/>
        <item m="1" x="531"/>
        <item m="1" x="786"/>
        <item m="1" x="541"/>
        <item m="1" x="793"/>
        <item m="1" x="806"/>
        <item m="1" x="560"/>
        <item m="1" x="723"/>
        <item m="1" x="483"/>
        <item m="1" x="729"/>
        <item m="1" x="489"/>
        <item m="1" x="737"/>
        <item m="1" x="495"/>
        <item m="1" x="744"/>
        <item m="1" x="503"/>
        <item m="1" x="753"/>
        <item m="1" x="760"/>
        <item m="1" x="517"/>
        <item m="1" x="767"/>
        <item m="1" x="526"/>
        <item m="1" x="776"/>
        <item m="1" x="533"/>
        <item m="1" x="543"/>
        <item m="1" x="794"/>
        <item m="1" x="552"/>
        <item m="1" x="808"/>
        <item m="1" x="562"/>
        <item m="1" x="817"/>
        <item m="1" x="827"/>
        <item m="1" x="579"/>
        <item m="1" x="836"/>
        <item m="1" x="590"/>
        <item m="1" x="846"/>
        <item m="1" x="735"/>
        <item m="1" x="739"/>
        <item m="1" x="497"/>
        <item m="1" x="746"/>
        <item m="1" x="505"/>
        <item m="1" x="754"/>
        <item m="1" x="513"/>
        <item m="1" x="519"/>
        <item m="1" x="769"/>
        <item m="1" x="528"/>
        <item m="1" x="778"/>
        <item m="1" x="534"/>
        <item m="1" x="810"/>
        <item m="1" x="564"/>
        <item m="1" x="818"/>
        <item m="1" x="572"/>
        <item m="1" x="592"/>
        <item m="1" x="848"/>
        <item m="1" x="602"/>
        <item m="1" x="860"/>
        <item m="1" x="507"/>
        <item m="1" x="755"/>
        <item m="1" x="514"/>
        <item m="1" x="762"/>
        <item m="1" x="520"/>
        <item m="1" x="780"/>
        <item m="1" x="536"/>
        <item m="1" x="788"/>
        <item m="1" x="545"/>
        <item m="1" x="797"/>
        <item m="1" x="566"/>
        <item m="1" x="820"/>
        <item m="1" x="573"/>
        <item m="1" x="829"/>
        <item m="1" x="582"/>
        <item m="1" x="850"/>
        <item m="1" x="604"/>
        <item m="1" x="861"/>
        <item m="1" x="613"/>
        <item m="1" x="871"/>
        <item m="1" x="632"/>
        <item m="1" x="893"/>
        <item m="1" x="764"/>
        <item m="1" x="521"/>
        <item m="1" x="771"/>
        <item m="1" x="538"/>
        <item m="1" x="790"/>
        <item m="1" x="547"/>
        <item m="1" x="798"/>
        <item m="1" x="555"/>
        <item m="1" x="822"/>
        <item m="1" x="575"/>
        <item m="1" x="831"/>
        <item m="1" x="583"/>
        <item m="1" x="839"/>
        <item m="1" x="606"/>
        <item m="1" x="863"/>
        <item m="1" x="615"/>
        <item m="1" x="872"/>
        <item m="1" x="624"/>
        <item m="1" x="895"/>
        <item m="1" x="644"/>
        <item m="1" x="905"/>
        <item m="1" x="653"/>
        <item m="1" x="783"/>
        <item m="1" x="549"/>
        <item m="1" x="800"/>
        <item m="1" x="556"/>
        <item m="1" x="813"/>
        <item m="1" x="569"/>
        <item m="1" x="833"/>
        <item m="1" x="585"/>
        <item m="1" x="840"/>
        <item m="1" x="595"/>
        <item m="1" x="853"/>
        <item m="1" x="617"/>
        <item m="1" x="874"/>
        <item m="1" x="625"/>
        <item m="1" x="884"/>
        <item m="1" x="635"/>
        <item m="1" x="907"/>
        <item m="1" x="655"/>
        <item m="1" x="915"/>
        <item m="1" x="664"/>
        <item m="1" x="924"/>
        <item m="1" x="802"/>
        <item m="1" x="558"/>
        <item m="1" x="815"/>
        <item m="1" x="570"/>
        <item m="1" x="824"/>
        <item m="1" x="587"/>
        <item m="1" x="842"/>
        <item m="1" x="597"/>
        <item m="1" x="854"/>
        <item m="1" x="608"/>
        <item m="1" x="876"/>
        <item m="1" x="627"/>
        <item m="1" x="886"/>
        <item m="1" x="636"/>
        <item m="1" x="897"/>
        <item m="1" x="657"/>
        <item m="1" x="917"/>
        <item m="1" x="666"/>
        <item m="1" x="925"/>
        <item m="1" x="673"/>
        <item m="1" x="939"/>
        <item m="1" x="686"/>
        <item m="1" x="946"/>
        <item m="1" x="825"/>
        <item m="1" x="578"/>
        <item m="1" x="844"/>
        <item m="1" x="599"/>
        <item m="1" x="856"/>
        <item m="1" x="609"/>
        <item m="1" x="866"/>
        <item m="1" x="629"/>
        <item m="1" x="888"/>
        <item m="1" x="638"/>
        <item m="1" x="898"/>
        <item m="1" x="647"/>
        <item m="1" x="919"/>
        <item m="1" x="668"/>
        <item m="1" x="927"/>
        <item m="1" x="674"/>
        <item m="1" x="934"/>
        <item m="1" x="688"/>
        <item m="1" x="948"/>
        <item m="1" x="693"/>
        <item m="1" x="453"/>
        <item m="1" x="699"/>
        <item m="1" x="858"/>
        <item m="1" x="611"/>
        <item m="1" x="867"/>
        <item m="1" x="620"/>
        <item m="1" x="879"/>
        <item m="1" x="640"/>
        <item m="1" x="900"/>
        <item m="1" x="648"/>
        <item m="1" x="910"/>
        <item m="1" x="660"/>
        <item m="1" x="929"/>
        <item m="1" x="676"/>
        <item m="1" x="935"/>
        <item m="1" x="681"/>
        <item m="1" x="942"/>
        <item m="1" x="695"/>
        <item m="1" x="455"/>
        <item m="1" x="700"/>
        <item m="1" x="459"/>
        <item m="1" x="704"/>
        <item m="1" x="467"/>
        <item m="1" x="869"/>
        <item m="1" x="622"/>
        <item m="1" x="880"/>
        <item m="1" x="631"/>
        <item m="1" x="902"/>
        <item m="1" x="650"/>
        <item m="1" x="912"/>
        <item m="1" x="661"/>
        <item m="1" x="921"/>
        <item m="1" x="678"/>
        <item m="1" x="937"/>
        <item m="1" x="683"/>
        <item m="1" x="943"/>
        <item m="1" x="690"/>
        <item m="1" x="457"/>
        <item m="1" x="702"/>
        <item m="1" x="461"/>
        <item m="1" x="705"/>
        <item m="1" x="465"/>
        <item m="1" x="711"/>
        <item m="1" x="473"/>
        <item m="1" x="717"/>
        <item m="1" x="891"/>
        <item m="1" x="643"/>
        <item m="1" x="914"/>
        <item m="1" x="663"/>
        <item m="1" x="923"/>
        <item m="1" x="672"/>
        <item m="1" x="932"/>
        <item m="1" x="685"/>
        <item m="1" x="945"/>
        <item m="1" x="692"/>
        <item m="1" x="951"/>
        <item m="1" x="698"/>
        <item m="1" x="463"/>
        <item m="1" x="707"/>
        <item m="1" x="466"/>
        <item m="1" x="709"/>
        <item m="1" x="470"/>
        <item m="1" x="710"/>
        <item m="1" x="472"/>
        <item m="1" x="714"/>
        <item m="1" x="476"/>
        <item m="1" x="722"/>
        <item m="1" x="481"/>
        <item m="1" x="726"/>
        <item m="1" x="486"/>
        <item m="1" x="732"/>
        <item m="1" x="494"/>
        <item m="1" x="742"/>
        <item m="1" x="500"/>
        <item m="1" x="750"/>
        <item m="1" x="510"/>
        <item m="1" x="766"/>
        <item m="1" x="524"/>
        <item m="1" x="773"/>
        <item m="1" x="785"/>
        <item m="1" x="551"/>
        <item m="1" x="805"/>
        <item m="1" x="716"/>
        <item m="1" x="478"/>
        <item m="1" x="721"/>
        <item m="1" x="482"/>
        <item m="1" x="728"/>
        <item m="1" x="488"/>
        <item m="1" x="734"/>
        <item m="1" x="492"/>
        <item m="1" x="743"/>
        <item m="1" x="502"/>
        <item m="1" x="752"/>
        <item m="1" x="512"/>
        <item m="1" x="759"/>
        <item m="1" x="525"/>
        <item m="1" x="775"/>
        <item m="1" x="532"/>
        <item m="1" x="787"/>
        <item m="1" x="542"/>
        <item m="1" x="807"/>
        <item m="1" x="561"/>
        <item m="1" x="724"/>
        <item m="1" x="484"/>
        <item m="1" x="730"/>
        <item m="1" x="493"/>
        <item m="1" x="738"/>
        <item m="1" x="496"/>
        <item m="1" x="745"/>
        <item m="1" x="504"/>
        <item m="1" x="761"/>
        <item m="1" x="518"/>
        <item m="1" x="768"/>
        <item m="1" x="527"/>
        <item m="1" x="777"/>
        <item m="1" x="544"/>
        <item m="1" x="795"/>
        <item m="1" x="553"/>
        <item m="1" x="809"/>
        <item m="1" x="563"/>
        <item m="1" x="828"/>
        <item m="1" x="580"/>
        <item m="1" x="837"/>
        <item m="1" x="591"/>
        <item m="1" x="847"/>
        <item m="1" x="740"/>
        <item m="1" x="498"/>
        <item m="1" x="747"/>
        <item m="1" x="506"/>
        <item m="1" x="770"/>
        <item m="1" x="529"/>
        <item m="1" x="779"/>
        <item m="1" x="535"/>
        <item m="1" x="796"/>
        <item m="1" x="554"/>
        <item m="1" x="811"/>
        <item m="1" x="565"/>
        <item m="1" x="819"/>
        <item m="1" x="581"/>
        <item m="1" x="838"/>
        <item m="1" x="593"/>
        <item m="1" x="849"/>
        <item m="1" x="603"/>
        <item m="1" x="748"/>
        <item m="1" x="508"/>
        <item m="1" x="756"/>
        <item m="1" x="515"/>
        <item m="1" x="763"/>
        <item m="1" x="530"/>
        <item m="1" x="781"/>
        <item m="1" x="537"/>
        <item m="1" x="789"/>
        <item m="1" x="546"/>
        <item m="1" x="812"/>
        <item m="1" x="567"/>
        <item m="1" x="821"/>
        <item m="1" x="574"/>
        <item m="1" x="830"/>
        <item m="1" x="594"/>
        <item m="1" x="851"/>
        <item m="1" x="605"/>
        <item m="1" x="862"/>
        <item m="1" x="614"/>
        <item m="1" x="882"/>
        <item m="1" x="633"/>
        <item m="1" x="894"/>
        <item m="1" x="765"/>
        <item m="1" x="522"/>
        <item m="1" x="782"/>
        <item m="1" x="539"/>
        <item m="1" x="791"/>
        <item m="1" x="548"/>
        <item m="1" x="799"/>
        <item m="1" x="568"/>
        <item m="1" x="823"/>
        <item m="1" x="576"/>
        <item m="1" x="832"/>
        <item m="1" x="584"/>
        <item m="1" x="852"/>
        <item m="1" x="607"/>
        <item m="1" x="864"/>
        <item m="1" x="616"/>
        <item m="1" x="873"/>
        <item m="1" x="883"/>
        <item m="1" x="634"/>
        <item m="1" x="896"/>
        <item m="1" x="645"/>
        <item m="1" x="906"/>
        <item m="1" x="654"/>
        <item m="1" x="792"/>
        <item m="1" x="550"/>
        <item m="1" x="801"/>
        <item m="1" x="557"/>
        <item m="1" x="814"/>
        <item m="1" x="577"/>
        <item m="1" x="834"/>
        <item m="1" x="586"/>
        <item m="1" x="841"/>
        <item m="1" x="596"/>
        <item m="1" x="865"/>
        <item m="1" x="618"/>
        <item m="1" x="875"/>
        <item m="1" x="626"/>
        <item m="1" x="885"/>
        <item m="1" x="646"/>
        <item m="1" x="908"/>
        <item m="1" x="656"/>
        <item m="1" x="916"/>
        <item m="1" x="665"/>
        <item m="1" x="933"/>
        <item m="1" x="803"/>
        <item m="1" x="559"/>
        <item m="1" x="816"/>
        <item m="1" x="571"/>
        <item m="1" x="835"/>
        <item m="1" x="588"/>
        <item m="1" x="843"/>
        <item m="1" x="598"/>
        <item m="1" x="855"/>
        <item m="1" x="619"/>
        <item m="1" x="877"/>
        <item m="1" x="628"/>
        <item m="1" x="887"/>
        <item m="1" x="637"/>
        <item m="1" x="909"/>
        <item m="1" x="658"/>
        <item m="1" x="918"/>
        <item m="1" x="667"/>
        <item m="1" x="926"/>
        <item m="1" x="680"/>
        <item m="1" x="940"/>
        <item m="1" x="687"/>
        <item m="1" x="947"/>
        <item m="1" x="826"/>
        <item m="1" x="589"/>
        <item m="1" x="845"/>
        <item m="1" x="600"/>
        <item m="1" x="857"/>
        <item m="1" x="610"/>
        <item m="1" x="878"/>
        <item m="1" x="630"/>
        <item m="1" x="889"/>
        <item m="1" x="639"/>
        <item m="1" x="899"/>
        <item m="1" x="659"/>
        <item m="1" x="920"/>
        <item m="1" x="669"/>
        <item m="1" x="928"/>
        <item m="1" x="675"/>
        <item m="1" x="941"/>
        <item m="1" x="689"/>
        <item m="1" x="949"/>
        <item m="1" x="694"/>
        <item m="1" x="454"/>
        <item m="1" x="601"/>
        <item m="1" x="859"/>
        <item m="1" x="612"/>
        <item m="1" x="868"/>
        <item m="1" x="621"/>
        <item m="1" x="890"/>
        <item m="1" x="641"/>
        <item m="1" x="901"/>
        <item m="1" x="649"/>
        <item m="1" x="911"/>
        <item m="1" x="670"/>
        <item m="1" x="930"/>
        <item m="1" x="677"/>
        <item m="1" x="936"/>
        <item m="1" x="682"/>
        <item m="1" x="950"/>
        <item m="1" x="696"/>
        <item m="1" x="456"/>
        <item m="1" x="701"/>
        <item m="1" x="460"/>
        <item m="1" x="464"/>
        <item m="1" x="708"/>
        <item m="1" x="468"/>
        <item m="1" x="870"/>
        <item m="1" x="623"/>
        <item m="1" x="881"/>
        <item m="1" x="642"/>
        <item m="1" x="903"/>
        <item m="1" x="651"/>
        <item m="1" x="913"/>
        <item m="1" x="662"/>
        <item m="1" x="922"/>
        <item m="1" x="671"/>
        <item m="1" x="931"/>
        <item m="1" x="679"/>
        <item m="1" x="938"/>
        <item m="1" x="684"/>
        <item m="1" x="944"/>
        <item m="1" x="691"/>
        <item m="1" x="697"/>
        <item m="1" x="458"/>
        <item m="1" x="703"/>
        <item m="1" x="462"/>
        <item m="1" x="706"/>
        <item m="1" x="469"/>
        <item m="1" x="712"/>
        <item m="1" x="474"/>
        <item m="1" x="718"/>
        <item m="1" x="892"/>
        <item m="1" x="904"/>
        <item m="1" x="652"/>
        <item m="1" x="452"/>
        <item m="1" x="451"/>
        <item m="1" x="450"/>
        <item m="1" x="448"/>
        <item m="1" x="449"/>
        <item m="1" x="444"/>
        <item m="1" x="443"/>
        <item m="1" x="446"/>
        <item m="1" x="445"/>
        <item m="1" x="447"/>
        <item m="1" x="440"/>
        <item m="1" x="438"/>
        <item m="1" x="439"/>
        <item m="1" x="442"/>
        <item m="1" x="441"/>
        <item m="1" x="437"/>
        <item m="1" x="436"/>
        <item m="1" x="433"/>
        <item m="1" x="435"/>
        <item m="1" x="434"/>
        <item m="1" x="429"/>
        <item m="1" x="428"/>
        <item m="1" x="432"/>
        <item m="1" x="431"/>
        <item m="1" x="430"/>
        <item m="1" x="427"/>
        <item m="1" x="426"/>
        <item m="1" x="425"/>
        <item m="1" x="424"/>
        <item m="1" x="423"/>
        <item m="1" x="422"/>
        <item m="1" x="421"/>
        <item m="1" x="419"/>
        <item m="1" x="418"/>
        <item m="1" x="420"/>
        <item m="1" x="417"/>
        <item m="1" x="416"/>
        <item m="1" x="413"/>
        <item m="1" x="415"/>
        <item m="1" x="414"/>
        <item m="1" x="412"/>
        <item m="1" x="411"/>
        <item m="1" x="410"/>
        <item m="1" x="408"/>
        <item m="1" x="409"/>
        <item m="1" x="407"/>
        <item m="1" x="406"/>
        <item m="1" x="405"/>
        <item m="1" x="404"/>
        <item m="1" x="403"/>
        <item m="1" x="402"/>
        <item m="1" x="401"/>
        <item m="1" x="400"/>
        <item m="1" x="399"/>
        <item m="1" x="398"/>
        <item m="1" x="396"/>
        <item m="1" x="395"/>
        <item m="1" x="397"/>
        <item m="1" x="390"/>
        <item m="1" x="394"/>
        <item m="1" x="391"/>
        <item m="1" x="393"/>
        <item m="1" x="392"/>
        <item m="1" x="389"/>
        <item m="1" x="388"/>
        <item m="1" x="387"/>
        <item m="1" x="386"/>
        <item m="1" x="385"/>
        <item m="1" x="384"/>
        <item m="1" x="381"/>
        <item m="1" x="383"/>
        <item m="1" x="382"/>
        <item m="1" x="379"/>
        <item m="1" x="377"/>
        <item m="1" x="380"/>
        <item m="1" x="378"/>
        <item m="1" x="376"/>
        <item m="1" x="375"/>
        <item m="1" x="374"/>
        <item m="1" x="373"/>
        <item m="1" x="372"/>
        <item m="1" x="371"/>
        <item m="1" x="370"/>
        <item m="1" x="368"/>
        <item m="1" x="367"/>
        <item m="1" x="366"/>
        <item m="1" x="369"/>
        <item m="1" x="365"/>
        <item m="1" x="364"/>
        <item m="1" x="363"/>
        <item m="1" x="362"/>
        <item m="1" x="361"/>
        <item m="1" x="359"/>
        <item m="1" x="360"/>
        <item m="1" x="358"/>
        <item m="1" x="356"/>
        <item m="1" x="357"/>
        <item m="1" x="353"/>
        <item m="1" x="352"/>
        <item m="1" x="351"/>
        <item m="1" x="355"/>
        <item m="1" x="354"/>
        <item m="1" x="350"/>
        <item m="1" x="346"/>
        <item m="1" x="349"/>
        <item m="1" x="348"/>
        <item m="1" x="347"/>
        <item m="1" x="344"/>
        <item m="1" x="342"/>
        <item m="1" x="341"/>
        <item m="1" x="343"/>
        <item m="1" x="345"/>
        <item m="1" x="338"/>
        <item m="1" x="340"/>
        <item m="1" x="339"/>
        <item m="1" x="337"/>
        <item m="1" x="336"/>
        <item m="1" x="335"/>
        <item m="1" x="334"/>
        <item m="1" x="333"/>
        <item m="1" x="332"/>
        <item m="1" x="331"/>
        <item m="1" x="330"/>
        <item m="1" x="329"/>
        <item m="1" x="328"/>
        <item m="1" x="327"/>
        <item m="1" x="326"/>
        <item m="1" x="322"/>
        <item m="1" x="325"/>
        <item m="1" x="323"/>
        <item m="1" x="324"/>
        <item m="1" x="321"/>
        <item m="1" x="320"/>
        <item m="1" x="319"/>
        <item m="1" x="318"/>
        <item m="1" x="317"/>
        <item m="1" x="316"/>
        <item m="1" x="315"/>
        <item m="1" x="312"/>
        <item m="1" x="314"/>
        <item m="1" x="311"/>
        <item m="1" x="310"/>
        <item m="1" x="313"/>
        <item m="1" x="304"/>
        <item m="1" x="308"/>
        <item m="1" x="307"/>
        <item m="1" x="306"/>
        <item m="1" x="305"/>
        <item m="1" x="309"/>
        <item m="1" x="300"/>
        <item m="1" x="302"/>
        <item m="1" x="299"/>
        <item m="1" x="301"/>
        <item m="1" x="298"/>
        <item m="1" x="303"/>
        <item m="1" x="297"/>
        <item m="1" x="296"/>
        <item m="1" x="295"/>
        <item m="1" x="294"/>
        <item m="1" x="293"/>
        <item m="1" x="291"/>
        <item m="1" x="290"/>
        <item m="1" x="288"/>
        <item m="1" x="287"/>
        <item m="1" x="289"/>
        <item m="1" x="292"/>
        <item m="1" x="282"/>
        <item m="1" x="286"/>
        <item m="1" x="285"/>
        <item m="1" x="284"/>
        <item m="1" x="283"/>
        <item m="1" x="281"/>
        <item m="1" x="277"/>
        <item m="1" x="279"/>
        <item m="1" x="278"/>
        <item m="1" x="280"/>
        <item m="1" x="274"/>
        <item m="1" x="275"/>
        <item m="1" x="273"/>
        <item m="1" x="276"/>
        <item m="1" x="272"/>
        <item m="1" x="266"/>
        <item m="1" x="271"/>
        <item m="1" x="270"/>
        <item m="1" x="269"/>
        <item m="1" x="268"/>
        <item m="1" x="264"/>
        <item m="1" x="267"/>
        <item m="1" x="263"/>
        <item m="1" x="262"/>
        <item m="1" x="265"/>
        <item m="1" x="258"/>
        <item m="1" x="260"/>
        <item m="1" x="256"/>
        <item m="1" x="261"/>
        <item m="1" x="257"/>
        <item m="1" x="259"/>
        <item m="1" x="252"/>
        <item m="1" x="255"/>
        <item m="1" x="254"/>
        <item m="1" x="253"/>
        <item m="1" x="251"/>
        <item m="1" x="248"/>
        <item m="1" x="247"/>
        <item m="1" x="250"/>
        <item m="1" x="249"/>
        <item m="1" x="245"/>
        <item m="1" x="246"/>
        <item m="1" x="244"/>
        <item m="1" x="242"/>
        <item m="1" x="243"/>
        <item m="1" x="240"/>
        <item m="1" x="237"/>
        <item m="1" x="238"/>
        <item m="1" x="241"/>
        <item m="1" x="239"/>
        <item m="1" x="228"/>
        <item m="1" x="229"/>
        <item m="1" x="230"/>
        <item m="1" x="232"/>
        <item m="1" x="231"/>
        <item m="1" x="235"/>
        <item m="1" x="234"/>
        <item m="1" x="233"/>
        <item m="1" x="236"/>
        <item m="1" x="224"/>
        <item m="1" x="227"/>
        <item m="1" x="226"/>
        <item m="1" x="225"/>
        <item m="1" x="223"/>
        <item m="1" x="216"/>
        <item m="1" x="220"/>
        <item m="1" x="218"/>
        <item m="1" x="219"/>
        <item m="1" x="217"/>
        <item m="1" x="222"/>
        <item m="1" x="221"/>
        <item m="1" x="210"/>
        <item m="1" x="214"/>
        <item m="1" x="213"/>
        <item m="1" x="212"/>
        <item m="1" x="211"/>
        <item m="1" x="215"/>
        <item m="1" x="204"/>
        <item m="1" x="207"/>
        <item m="1" x="203"/>
        <item m="1" x="206"/>
        <item m="1" x="205"/>
        <item m="1" x="209"/>
        <item m="1" x="208"/>
        <item m="1" x="199"/>
        <item m="1" x="202"/>
        <item m="1" x="200"/>
        <item m="1" x="201"/>
        <item m="1" x="198"/>
        <item m="1" x="197"/>
        <item m="1" x="196"/>
        <item m="1" x="189"/>
        <item m="1" x="195"/>
        <item m="1" x="194"/>
        <item m="1" x="193"/>
        <item m="1" x="192"/>
        <item m="1" x="190"/>
        <item m="1" x="191"/>
        <item m="1" x="184"/>
        <item m="1" x="183"/>
        <item m="1" x="186"/>
        <item m="1" x="187"/>
        <item m="1" x="188"/>
        <item m="1" x="185"/>
        <item m="1" x="173"/>
        <item m="1" x="174"/>
        <item m="1" x="176"/>
        <item m="1" x="181"/>
        <item m="1" x="182"/>
        <item m="1" x="175"/>
        <item m="1" x="180"/>
        <item m="1" x="179"/>
        <item m="1" x="177"/>
        <item m="1" x="178"/>
        <item m="1" x="172"/>
        <item m="1" x="171"/>
        <item m="1" x="170"/>
        <item m="1" x="169"/>
        <item m="1" x="168"/>
        <item m="1" x="166"/>
        <item m="1" x="167"/>
        <item m="1" x="165"/>
        <item m="1" x="164"/>
        <item m="1" x="163"/>
        <item m="1" x="162"/>
        <item m="1" x="161"/>
        <item m="1" x="159"/>
        <item m="1" x="160"/>
        <item m="1" x="153"/>
        <item m="1" x="157"/>
        <item m="1" x="154"/>
        <item m="1" x="156"/>
        <item m="1" x="155"/>
        <item m="1" x="158"/>
        <item m="1" x="152"/>
        <item m="1" x="149"/>
        <item m="1" x="145"/>
        <item m="1" x="148"/>
        <item m="1" x="150"/>
        <item m="1" x="151"/>
        <item m="1" x="147"/>
        <item m="1" x="146"/>
        <item m="1" x="142"/>
        <item m="1" x="140"/>
        <item m="1" x="141"/>
        <item m="1" x="144"/>
        <item m="1" x="143"/>
        <item m="1" x="139"/>
        <item m="1" x="138"/>
        <item m="1" x="135"/>
        <item m="1" x="137"/>
        <item m="1" x="136"/>
        <item m="1" x="134"/>
        <item m="1" x="133"/>
        <item m="1" x="132"/>
        <item m="1" x="131"/>
        <item m="1" x="128"/>
        <item m="1" x="129"/>
        <item m="1" x="130"/>
        <item m="1" x="126"/>
        <item m="1" x="125"/>
        <item m="1" x="124"/>
        <item m="1" x="123"/>
        <item m="1" x="122"/>
        <item m="1" x="127"/>
        <item m="1" x="120"/>
        <item m="1" x="118"/>
        <item m="1" x="119"/>
        <item m="1" x="121"/>
        <item m="1" x="117"/>
        <item m="1" x="116"/>
        <item m="1" x="115"/>
        <item m="1" x="111"/>
        <item m="1" x="110"/>
        <item m="1" x="113"/>
        <item m="1" x="112"/>
        <item m="1" x="114"/>
        <item m="1" x="108"/>
        <item m="1" x="105"/>
        <item m="1" x="104"/>
        <item m="1" x="107"/>
        <item m="1" x="106"/>
        <item m="1" x="109"/>
        <item m="1" x="103"/>
        <item m="1" x="101"/>
        <item m="1" x="100"/>
        <item m="1" x="99"/>
        <item m="1" x="102"/>
        <item m="1" x="98"/>
        <item m="1" x="95"/>
        <item m="1" x="94"/>
        <item m="1" x="96"/>
        <item m="1" x="97"/>
        <item m="1" x="91"/>
        <item m="1" x="93"/>
        <item m="1" x="90"/>
        <item m="1" x="89"/>
        <item m="1" x="92"/>
        <item m="1" x="88"/>
        <item m="1" x="87"/>
        <item m="1" x="86"/>
        <item m="1" x="85"/>
        <item m="1" x="83"/>
        <item m="1" x="82"/>
        <item m="1" x="84"/>
        <item m="1" x="81"/>
        <item m="1" x="79"/>
        <item m="1" x="78"/>
        <item m="1" x="80"/>
        <item m="1" x="77"/>
        <item m="1" x="74"/>
        <item m="1" x="75"/>
        <item m="1" x="71"/>
        <item m="1" x="73"/>
        <item m="1" x="72"/>
        <item m="1" x="70"/>
        <item m="1" x="76"/>
        <item m="1" x="65"/>
        <item m="1" x="68"/>
        <item m="1" x="64"/>
        <item m="1" x="67"/>
        <item m="1" x="66"/>
        <item m="1" x="69"/>
        <item m="1" x="63"/>
        <item m="1" x="58"/>
        <item m="1" x="57"/>
        <item m="1" x="61"/>
        <item m="1" x="59"/>
        <item m="1" x="60"/>
        <item m="1" x="62"/>
        <item m="1" x="52"/>
        <item m="1" x="55"/>
        <item m="1" x="54"/>
        <item m="1" x="53"/>
        <item m="1" x="56"/>
        <item m="1" x="49"/>
        <item m="1" x="47"/>
        <item m="1" x="48"/>
        <item m="1" x="51"/>
        <item m="1" x="50"/>
        <item m="1" x="44"/>
        <item m="1" x="45"/>
        <item m="1" x="42"/>
        <item m="1" x="41"/>
        <item m="1" x="43"/>
        <item m="1" x="46"/>
        <item m="1" x="37"/>
        <item m="1" x="36"/>
        <item m="1" x="38"/>
        <item m="1" x="35"/>
        <item m="1" x="34"/>
        <item m="1" x="39"/>
        <item m="1" x="40"/>
        <item m="1" x="27"/>
        <item m="1" x="31"/>
        <item m="1" x="30"/>
        <item m="1" x="29"/>
        <item m="1" x="28"/>
        <item m="1" x="33"/>
        <item m="1" x="32"/>
        <item m="1" x="21"/>
        <item m="1" x="25"/>
        <item m="1" x="24"/>
        <item m="1" x="23"/>
        <item m="1" x="26"/>
        <item m="1" x="22"/>
        <item m="1" x="20"/>
        <item m="1" x="18"/>
        <item m="1" x="17"/>
        <item m="1" x="15"/>
        <item m="1" x="16"/>
        <item m="1" x="14"/>
        <item m="1" x="19"/>
        <item m="1" x="13"/>
        <item m="1" x="10"/>
        <item m="1" x="8"/>
        <item m="1" x="6"/>
        <item m="1" x="7"/>
        <item m="1" x="9"/>
        <item m="1" x="12"/>
        <item m="1" x="11"/>
        <item x="0"/>
        <item x="4"/>
        <item x="1"/>
        <item x="3"/>
        <item x="2"/>
        <item x="5"/>
        <item t="default"/>
      </items>
    </pivotField>
    <pivotField axis="axisCol" showAll="0" sortType="ascending">
      <items count="37">
        <item h="1" x="17"/>
        <item m="1" x="34"/>
        <item m="1" x="35"/>
        <item x="8"/>
        <item m="1" x="22"/>
        <item x="3"/>
        <item x="10"/>
        <item m="1" x="24"/>
        <item x="6"/>
        <item x="13"/>
        <item x="7"/>
        <item m="1" x="21"/>
        <item m="1" x="27"/>
        <item m="1" x="30"/>
        <item m="1" x="29"/>
        <item x="2"/>
        <item h="1" x="0"/>
        <item x="18"/>
        <item x="14"/>
        <item m="1" x="33"/>
        <item m="1" x="20"/>
        <item x="5"/>
        <item x="1"/>
        <item m="1" x="23"/>
        <item x="15"/>
        <item m="1" x="31"/>
        <item x="4"/>
        <item x="11"/>
        <item m="1" x="32"/>
        <item m="1" x="26"/>
        <item x="12"/>
        <item h="1" x="19"/>
        <item m="1" x="28"/>
        <item x="16"/>
        <item x="9"/>
        <item m="1" x="25"/>
        <item t="default"/>
      </items>
    </pivotField>
    <pivotField showAll="0"/>
    <pivotField showAll="0"/>
  </pivotFields>
  <rowFields count="1">
    <field x="1"/>
  </rowFields>
  <rowItems count="6">
    <i>
      <x v="946"/>
    </i>
    <i>
      <x v="947"/>
    </i>
    <i>
      <x v="948"/>
    </i>
    <i>
      <x v="949"/>
    </i>
    <i>
      <x v="950"/>
    </i>
    <i t="grand">
      <x/>
    </i>
  </rowItems>
  <colFields count="1">
    <field x="2"/>
  </colFields>
  <colItems count="18">
    <i>
      <x v="3"/>
    </i>
    <i>
      <x v="5"/>
    </i>
    <i>
      <x v="6"/>
    </i>
    <i>
      <x v="8"/>
    </i>
    <i>
      <x v="9"/>
    </i>
    <i>
      <x v="10"/>
    </i>
    <i>
      <x v="15"/>
    </i>
    <i>
      <x v="17"/>
    </i>
    <i>
      <x v="18"/>
    </i>
    <i>
      <x v="21"/>
    </i>
    <i>
      <x v="22"/>
    </i>
    <i>
      <x v="24"/>
    </i>
    <i>
      <x v="26"/>
    </i>
    <i>
      <x v="27"/>
    </i>
    <i>
      <x v="30"/>
    </i>
    <i>
      <x v="33"/>
    </i>
    <i>
      <x v="34"/>
    </i>
    <i t="grand">
      <x/>
    </i>
  </colItems>
  <dataFields count="1">
    <dataField name="Count of Date" fld="1" subtotal="count" baseField="0" baseItem="0"/>
  </dataFields>
  <formats count="3">
    <format dxfId="128">
      <pivotArea field="1" type="button" dataOnly="0" labelOnly="1" outline="0" axis="axisRow" fieldPosition="0"/>
    </format>
    <format dxfId="127">
      <pivotArea dataOnly="0" labelOnly="1" fieldPosition="0">
        <references count="1">
          <reference field="2" count="0"/>
        </references>
      </pivotArea>
    </format>
    <format dxfId="126">
      <pivotArea dataOnly="0" labelOnly="1" grandCol="1" outline="0" fieldPosition="0"/>
    </format>
  </formats>
  <chartFormats count="27">
    <chartFormat chart="1" format="14" series="1">
      <pivotArea type="data" outline="0" fieldPosition="0">
        <references count="2">
          <reference field="4294967294" count="1" selected="0">
            <x v="0"/>
          </reference>
          <reference field="2" count="1" selected="0">
            <x v="8"/>
          </reference>
        </references>
      </pivotArea>
    </chartFormat>
    <chartFormat chart="1" format="15" series="1">
      <pivotArea type="data" outline="0" fieldPosition="0">
        <references count="2">
          <reference field="4294967294" count="1" selected="0">
            <x v="0"/>
          </reference>
          <reference field="2" count="1" selected="0">
            <x v="9"/>
          </reference>
        </references>
      </pivotArea>
    </chartFormat>
    <chartFormat chart="1" format="16" series="1">
      <pivotArea type="data" outline="0" fieldPosition="0">
        <references count="2">
          <reference field="4294967294" count="1" selected="0">
            <x v="0"/>
          </reference>
          <reference field="2" count="1" selected="0">
            <x v="10"/>
          </reference>
        </references>
      </pivotArea>
    </chartFormat>
    <chartFormat chart="1" format="17" series="1">
      <pivotArea type="data" outline="0" fieldPosition="0">
        <references count="2">
          <reference field="4294967294" count="1" selected="0">
            <x v="0"/>
          </reference>
          <reference field="2" count="1" selected="0">
            <x v="12"/>
          </reference>
        </references>
      </pivotArea>
    </chartFormat>
    <chartFormat chart="1" format="18" series="1">
      <pivotArea type="data" outline="0" fieldPosition="0">
        <references count="2">
          <reference field="4294967294" count="1" selected="0">
            <x v="0"/>
          </reference>
          <reference field="2" count="1" selected="0">
            <x v="20"/>
          </reference>
        </references>
      </pivotArea>
    </chartFormat>
    <chartFormat chart="1" format="19" series="1">
      <pivotArea type="data" outline="0" fieldPosition="0">
        <references count="2">
          <reference field="4294967294" count="1" selected="0">
            <x v="0"/>
          </reference>
          <reference field="2" count="1" selected="0">
            <x v="30"/>
          </reference>
        </references>
      </pivotArea>
    </chartFormat>
    <chartFormat chart="1" format="20" series="1">
      <pivotArea type="data" outline="0" fieldPosition="0">
        <references count="2">
          <reference field="4294967294" count="1" selected="0">
            <x v="0"/>
          </reference>
          <reference field="2" count="1" selected="0">
            <x v="34"/>
          </reference>
        </references>
      </pivotArea>
    </chartFormat>
    <chartFormat chart="1" format="21" series="1">
      <pivotArea type="data" outline="0" fieldPosition="0">
        <references count="2">
          <reference field="4294967294" count="1" selected="0">
            <x v="0"/>
          </reference>
          <reference field="2" count="1" selected="0">
            <x v="29"/>
          </reference>
        </references>
      </pivotArea>
    </chartFormat>
    <chartFormat chart="1" format="22" series="1">
      <pivotArea type="data" outline="0" fieldPosition="0">
        <references count="2">
          <reference field="4294967294" count="1" selected="0">
            <x v="0"/>
          </reference>
          <reference field="2" count="1" selected="0">
            <x v="16"/>
          </reference>
        </references>
      </pivotArea>
    </chartFormat>
    <chartFormat chart="1" format="23" series="1">
      <pivotArea type="data" outline="0" fieldPosition="0">
        <references count="1">
          <reference field="4294967294" count="1" selected="0">
            <x v="0"/>
          </reference>
        </references>
      </pivotArea>
    </chartFormat>
    <chartFormat chart="1" format="24" series="1">
      <pivotArea type="data" outline="0" fieldPosition="0">
        <references count="2">
          <reference field="4294967294" count="1" selected="0">
            <x v="0"/>
          </reference>
          <reference field="2" count="1" selected="0">
            <x v="17"/>
          </reference>
        </references>
      </pivotArea>
    </chartFormat>
    <chartFormat chart="1" format="25" series="1">
      <pivotArea type="data" outline="0" fieldPosition="0">
        <references count="2">
          <reference field="4294967294" count="1" selected="0">
            <x v="0"/>
          </reference>
          <reference field="2" count="1" selected="0">
            <x v="22"/>
          </reference>
        </references>
      </pivotArea>
    </chartFormat>
    <chartFormat chart="1" format="26" series="1">
      <pivotArea type="data" outline="0" fieldPosition="0">
        <references count="2">
          <reference field="4294967294" count="1" selected="0">
            <x v="0"/>
          </reference>
          <reference field="2" count="1" selected="0">
            <x v="5"/>
          </reference>
        </references>
      </pivotArea>
    </chartFormat>
    <chartFormat chart="1" format="27" series="1">
      <pivotArea type="data" outline="0" fieldPosition="0">
        <references count="2">
          <reference field="4294967294" count="1" selected="0">
            <x v="0"/>
          </reference>
          <reference field="2" count="1" selected="0">
            <x v="0"/>
          </reference>
        </references>
      </pivotArea>
    </chartFormat>
    <chartFormat chart="1" format="28" series="1">
      <pivotArea type="data" outline="0" fieldPosition="0">
        <references count="2">
          <reference field="4294967294" count="1" selected="0">
            <x v="0"/>
          </reference>
          <reference field="2" count="1" selected="0">
            <x v="24"/>
          </reference>
        </references>
      </pivotArea>
    </chartFormat>
    <chartFormat chart="1" format="29" series="1">
      <pivotArea type="data" outline="0" fieldPosition="0">
        <references count="2">
          <reference field="4294967294" count="1" selected="0">
            <x v="0"/>
          </reference>
          <reference field="2" count="1" selected="0">
            <x v="27"/>
          </reference>
        </references>
      </pivotArea>
    </chartFormat>
    <chartFormat chart="1" format="30" series="1">
      <pivotArea type="data" outline="0" fieldPosition="0">
        <references count="2">
          <reference field="4294967294" count="1" selected="0">
            <x v="0"/>
          </reference>
          <reference field="2" count="1" selected="0">
            <x v="33"/>
          </reference>
        </references>
      </pivotArea>
    </chartFormat>
    <chartFormat chart="1" format="31" series="1">
      <pivotArea type="data" outline="0" fieldPosition="0">
        <references count="2">
          <reference field="4294967294" count="1" selected="0">
            <x v="0"/>
          </reference>
          <reference field="2" count="1" selected="0">
            <x v="3"/>
          </reference>
        </references>
      </pivotArea>
    </chartFormat>
    <chartFormat chart="1" format="32" series="1">
      <pivotArea type="data" outline="0" fieldPosition="0">
        <references count="2">
          <reference field="4294967294" count="1" selected="0">
            <x v="0"/>
          </reference>
          <reference field="2" count="1" selected="0">
            <x v="7"/>
          </reference>
        </references>
      </pivotArea>
    </chartFormat>
    <chartFormat chart="1" format="33" series="1">
      <pivotArea type="data" outline="0" fieldPosition="0">
        <references count="2">
          <reference field="4294967294" count="1" selected="0">
            <x v="0"/>
          </reference>
          <reference field="2" count="1" selected="0">
            <x v="18"/>
          </reference>
        </references>
      </pivotArea>
    </chartFormat>
    <chartFormat chart="1" format="34" series="1">
      <pivotArea type="data" outline="0" fieldPosition="0">
        <references count="2">
          <reference field="4294967294" count="1" selected="0">
            <x v="0"/>
          </reference>
          <reference field="2" count="1" selected="0">
            <x v="15"/>
          </reference>
        </references>
      </pivotArea>
    </chartFormat>
    <chartFormat chart="1" format="35" series="1">
      <pivotArea type="data" outline="0" fieldPosition="0">
        <references count="2">
          <reference field="4294967294" count="1" selected="0">
            <x v="0"/>
          </reference>
          <reference field="2" count="1" selected="0">
            <x v="11"/>
          </reference>
        </references>
      </pivotArea>
    </chartFormat>
    <chartFormat chart="1" format="36" series="1">
      <pivotArea type="data" outline="0" fieldPosition="0">
        <references count="2">
          <reference field="4294967294" count="1" selected="0">
            <x v="0"/>
          </reference>
          <reference field="2" count="1" selected="0">
            <x v="21"/>
          </reference>
        </references>
      </pivotArea>
    </chartFormat>
    <chartFormat chart="1" format="37" series="1">
      <pivotArea type="data" outline="0" fieldPosition="0">
        <references count="2">
          <reference field="4294967294" count="1" selected="0">
            <x v="0"/>
          </reference>
          <reference field="2" count="1" selected="0">
            <x v="26"/>
          </reference>
        </references>
      </pivotArea>
    </chartFormat>
    <chartFormat chart="1" format="38" series="1">
      <pivotArea type="data" outline="0" fieldPosition="0">
        <references count="2">
          <reference field="4294967294" count="1" selected="0">
            <x v="0"/>
          </reference>
          <reference field="2" count="1" selected="0">
            <x v="6"/>
          </reference>
        </references>
      </pivotArea>
    </chartFormat>
    <chartFormat chart="1" format="39" series="1">
      <pivotArea type="data" outline="0" fieldPosition="0">
        <references count="2">
          <reference field="4294967294" count="1" selected="0">
            <x v="0"/>
          </reference>
          <reference field="2" count="1" selected="0">
            <x v="4"/>
          </reference>
        </references>
      </pivotArea>
    </chartFormat>
    <chartFormat chart="1" format="40" series="1">
      <pivotArea type="data" outline="0" fieldPosition="0">
        <references count="2">
          <reference field="4294967294" count="1" selected="0">
            <x v="0"/>
          </reference>
          <reference field="2" count="1" selected="0">
            <x v="23"/>
          </reference>
        </references>
      </pivotArea>
    </chartFormat>
  </chartFormats>
  <pivotTableStyleInfo name="PivotStyleLight16" showRowHeaders="1" showColHeaders="1" showRowStripes="0" showColStripes="0" showLastColumn="1"/>
  <filters count="1">
    <filter fld="1" type="lastWeek" evalOrder="-1" id="1">
      <autoFilter ref="A1">
        <filterColumn colId="0">
          <dynamicFilter type="lastWeek" val="45998" maxVal="4600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9465E98-81F1-4171-A07F-DA20BC63E320}" name="PivotTable9"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91:D102" firstHeaderRow="1" firstDataRow="2" firstDataCol="1"/>
  <pivotFields count="5">
    <pivotField numFmtId="22" showAll="0"/>
    <pivotField dataField="1" showAll="0"/>
    <pivotField showAll="0"/>
    <pivotField axis="axisRow" showAll="0">
      <items count="30">
        <item x="9"/>
        <item h="1" m="1" x="12"/>
        <item h="1" m="1" x="19"/>
        <item x="6"/>
        <item x="0"/>
        <item x="2"/>
        <item h="1" m="1" x="25"/>
        <item h="1" m="1" x="18"/>
        <item m="1" x="14"/>
        <item x="4"/>
        <item h="1" m="1" x="28"/>
        <item x="3"/>
        <item h="1" m="1" x="24"/>
        <item m="1" x="16"/>
        <item x="1"/>
        <item x="7"/>
        <item h="1" m="1" x="26"/>
        <item h="1" m="1" x="27"/>
        <item h="1" x="11"/>
        <item h="1" m="1" x="17"/>
        <item h="1" m="1" x="22"/>
        <item h="1" m="1" x="23"/>
        <item h="1" m="1" x="21"/>
        <item h="1" m="1" x="15"/>
        <item h="1" x="10"/>
        <item h="1" m="1" x="20"/>
        <item h="1" m="1" x="13"/>
        <item x="5"/>
        <item h="1" x="8"/>
        <item t="default"/>
      </items>
    </pivotField>
    <pivotField axis="axisCol" showAll="0">
      <items count="3">
        <item x="1"/>
        <item x="0"/>
        <item t="default"/>
      </items>
    </pivotField>
  </pivotFields>
  <rowFields count="1">
    <field x="3"/>
  </rowFields>
  <rowItems count="10">
    <i>
      <x/>
    </i>
    <i>
      <x v="3"/>
    </i>
    <i>
      <x v="4"/>
    </i>
    <i>
      <x v="5"/>
    </i>
    <i>
      <x v="9"/>
    </i>
    <i>
      <x v="11"/>
    </i>
    <i>
      <x v="14"/>
    </i>
    <i>
      <x v="15"/>
    </i>
    <i>
      <x v="27"/>
    </i>
    <i t="grand">
      <x/>
    </i>
  </rowItems>
  <colFields count="1">
    <field x="4"/>
  </colFields>
  <colItems count="3">
    <i>
      <x/>
    </i>
    <i>
      <x v="1"/>
    </i>
    <i t="grand">
      <x/>
    </i>
  </colItems>
  <dataFields count="1">
    <dataField name="Count of Instance" fld="1" subtotal="count" baseField="0" baseItem="0"/>
  </dataFields>
  <chartFormats count="2">
    <chartFormat chart="3" format="0" series="1">
      <pivotArea type="data" outline="0" fieldPosition="0">
        <references count="2">
          <reference field="4294967294" count="1" selected="0">
            <x v="0"/>
          </reference>
          <reference field="4" count="1" selected="0">
            <x v="0"/>
          </reference>
        </references>
      </pivotArea>
    </chartFormat>
    <chartFormat chart="3" format="1" series="1">
      <pivotArea type="data" outline="0" fieldPosition="0">
        <references count="2">
          <reference field="4294967294" count="1" selected="0">
            <x v="0"/>
          </reference>
          <reference field="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C661060-4815-4B1C-8A31-E63D9892CBEF}" name="PivotTable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76:D88" firstHeaderRow="1" firstDataRow="2" firstDataCol="1" rowPageCount="1" colPageCount="1"/>
  <pivotFields count="8">
    <pivotField numFmtId="14" showAll="0">
      <items count="2232">
        <item x="0"/>
        <item x="1"/>
        <item x="2"/>
        <item x="3"/>
        <item x="4"/>
        <item x="5"/>
        <item x="6"/>
        <item x="7"/>
        <item m="1" x="2229"/>
        <item x="8"/>
        <item x="9"/>
        <item x="10"/>
        <item x="11"/>
        <item m="1" x="223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98"/>
        <item x="220"/>
        <item x="179"/>
        <item x="199"/>
        <item x="191"/>
        <item x="226"/>
        <item x="166"/>
        <item x="228"/>
        <item x="181"/>
        <item x="185"/>
        <item x="165"/>
        <item x="206"/>
        <item x="211"/>
        <item x="235"/>
        <item x="213"/>
        <item x="183"/>
        <item x="210"/>
        <item x="230"/>
        <item x="236"/>
        <item x="253"/>
        <item x="255"/>
        <item x="189"/>
        <item x="171"/>
        <item x="184"/>
        <item x="215"/>
        <item x="207"/>
        <item x="164"/>
        <item x="221"/>
        <item x="216"/>
        <item x="170"/>
        <item x="233"/>
        <item x="204"/>
        <item x="160"/>
        <item x="180"/>
        <item x="240"/>
        <item x="242"/>
        <item x="172"/>
        <item x="188"/>
        <item x="156"/>
        <item x="196"/>
        <item x="246"/>
        <item x="173"/>
        <item x="155"/>
        <item x="205"/>
        <item x="187"/>
        <item x="159"/>
        <item x="195"/>
        <item x="259"/>
        <item x="214"/>
        <item x="247"/>
        <item x="251"/>
        <item x="260"/>
        <item x="225"/>
        <item x="232"/>
        <item x="244"/>
        <item x="182"/>
        <item x="257"/>
        <item x="203"/>
        <item x="243"/>
        <item x="258"/>
        <item x="186"/>
        <item x="212"/>
        <item x="219"/>
        <item x="261"/>
        <item x="231"/>
        <item x="208"/>
        <item x="157"/>
        <item x="177"/>
        <item x="218"/>
        <item x="245"/>
        <item x="192"/>
        <item x="197"/>
        <item x="194"/>
        <item x="209"/>
        <item x="254"/>
        <item x="161"/>
        <item x="223"/>
        <item x="162"/>
        <item x="250"/>
        <item x="239"/>
        <item x="217"/>
        <item x="167"/>
        <item x="178"/>
        <item x="229"/>
        <item x="252"/>
        <item x="176"/>
        <item x="190"/>
        <item x="237"/>
        <item x="200"/>
        <item x="249"/>
        <item x="202"/>
        <item x="222"/>
        <item x="224"/>
        <item x="238"/>
        <item x="169"/>
        <item x="241"/>
        <item x="158"/>
        <item x="234"/>
        <item x="193"/>
        <item x="227"/>
        <item x="154"/>
        <item x="163"/>
        <item x="168"/>
        <item x="175"/>
        <item x="201"/>
        <item x="248"/>
        <item x="174"/>
        <item x="256"/>
        <item x="362"/>
        <item x="284"/>
        <item x="301"/>
        <item x="338"/>
        <item x="347"/>
        <item x="318"/>
        <item x="315"/>
        <item x="359"/>
        <item x="323"/>
        <item x="274"/>
        <item x="265"/>
        <item x="309"/>
        <item x="348"/>
        <item x="277"/>
        <item x="320"/>
        <item x="291"/>
        <item x="371"/>
        <item x="345"/>
        <item x="267"/>
        <item x="273"/>
        <item x="376"/>
        <item x="352"/>
        <item x="282"/>
        <item x="266"/>
        <item x="287"/>
        <item x="379"/>
        <item x="378"/>
        <item x="335"/>
        <item x="300"/>
        <item x="340"/>
        <item x="377"/>
        <item x="357"/>
        <item x="293"/>
        <item x="358"/>
        <item x="290"/>
        <item x="356"/>
        <item x="328"/>
        <item x="307"/>
        <item x="281"/>
        <item x="375"/>
        <item x="353"/>
        <item x="310"/>
        <item x="269"/>
        <item x="374"/>
        <item x="367"/>
        <item x="369"/>
        <item x="344"/>
        <item x="297"/>
        <item x="289"/>
        <item x="333"/>
        <item x="294"/>
        <item x="354"/>
        <item x="298"/>
        <item x="370"/>
        <item x="279"/>
        <item x="283"/>
        <item x="268"/>
        <item x="272"/>
        <item x="295"/>
        <item x="285"/>
        <item x="324"/>
        <item x="339"/>
        <item x="373"/>
        <item x="286"/>
        <item x="271"/>
        <item x="330"/>
        <item x="329"/>
        <item x="337"/>
        <item x="363"/>
        <item x="325"/>
        <item x="311"/>
        <item x="355"/>
        <item x="303"/>
        <item x="280"/>
        <item x="361"/>
        <item x="332"/>
        <item x="336"/>
        <item x="342"/>
        <item x="368"/>
        <item x="365"/>
        <item x="349"/>
        <item x="360"/>
        <item x="343"/>
        <item x="296"/>
        <item x="263"/>
        <item x="327"/>
        <item x="326"/>
        <item x="314"/>
        <item x="313"/>
        <item x="350"/>
        <item x="321"/>
        <item x="264"/>
        <item x="381"/>
        <item x="319"/>
        <item x="275"/>
        <item x="304"/>
        <item x="317"/>
        <item x="341"/>
        <item x="262"/>
        <item x="299"/>
        <item x="302"/>
        <item x="351"/>
        <item x="306"/>
        <item x="372"/>
        <item x="270"/>
        <item x="288"/>
        <item x="364"/>
        <item x="278"/>
        <item x="322"/>
        <item x="316"/>
        <item x="305"/>
        <item x="312"/>
        <item x="331"/>
        <item x="308"/>
        <item x="276"/>
        <item x="292"/>
        <item x="346"/>
        <item x="334"/>
        <item x="380"/>
        <item x="366"/>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x="383"/>
        <item x="384"/>
        <item x="385"/>
        <item x="387"/>
        <item x="388"/>
        <item x="389"/>
        <item x="390"/>
        <item x="391"/>
        <item x="393"/>
        <item x="395"/>
        <item x="396"/>
        <item x="397"/>
        <item x="398"/>
        <item x="400"/>
        <item x="404"/>
        <item x="406"/>
        <item x="407"/>
        <item x="408"/>
        <item x="410"/>
        <item x="411"/>
        <item x="413"/>
        <item x="414"/>
        <item x="415"/>
        <item x="416"/>
        <item x="417"/>
        <item x="418"/>
        <item x="419"/>
        <item x="420"/>
        <item x="421"/>
        <item x="422"/>
        <item x="424"/>
        <item x="425"/>
        <item x="426"/>
        <item x="427"/>
        <item x="429"/>
        <item x="430"/>
        <item x="431"/>
        <item x="432"/>
        <item x="433"/>
        <item x="435"/>
        <item x="436"/>
        <item x="437"/>
        <item x="438"/>
        <item x="439"/>
        <item x="440"/>
        <item x="441"/>
        <item x="442"/>
        <item x="443"/>
        <item x="444"/>
        <item x="445"/>
        <item x="446"/>
        <item x="447"/>
        <item x="448"/>
        <item x="450"/>
        <item x="451"/>
        <item x="452"/>
        <item x="453"/>
        <item x="454"/>
        <item x="455"/>
        <item x="458"/>
        <item x="459"/>
        <item x="460"/>
        <item x="461"/>
        <item x="462"/>
        <item x="463"/>
        <item x="464"/>
        <item x="465"/>
        <item x="466"/>
        <item x="467"/>
        <item x="468"/>
        <item x="469"/>
        <item x="470"/>
        <item x="471"/>
        <item x="472"/>
        <item x="473"/>
        <item x="474"/>
        <item x="475"/>
        <item x="477"/>
        <item x="478"/>
        <item x="479"/>
        <item x="480"/>
        <item x="482"/>
        <item x="484"/>
        <item x="486"/>
        <item x="487"/>
        <item x="488"/>
        <item x="489"/>
        <item x="490"/>
        <item x="491"/>
        <item x="492"/>
        <item x="494"/>
        <item x="496"/>
        <item x="497"/>
        <item x="498"/>
        <item x="499"/>
        <item x="501"/>
        <item x="503"/>
        <item x="504"/>
        <item x="506"/>
        <item x="507"/>
        <item x="508"/>
        <item x="509"/>
        <item x="510"/>
        <item x="511"/>
        <item x="512"/>
        <item x="514"/>
        <item x="515"/>
        <item x="517"/>
        <item x="518"/>
        <item x="519"/>
        <item x="520"/>
        <item x="521"/>
        <item x="522"/>
        <item x="524"/>
        <item x="526"/>
        <item x="527"/>
        <item x="528"/>
        <item x="529"/>
        <item x="530"/>
        <item x="531"/>
        <item x="533"/>
        <item x="534"/>
        <item x="535"/>
        <item x="538"/>
        <item x="540"/>
        <item x="541"/>
        <item x="542"/>
        <item x="543"/>
        <item x="544"/>
        <item x="545"/>
        <item x="547"/>
        <item x="548"/>
        <item x="549"/>
        <item x="550"/>
        <item x="552"/>
        <item x="553"/>
        <item x="554"/>
        <item x="556"/>
        <item x="557"/>
        <item x="558"/>
        <item x="560"/>
        <item x="561"/>
        <item x="562"/>
        <item x="564"/>
        <item x="566"/>
        <item x="567"/>
        <item x="568"/>
        <item x="569"/>
        <item x="570"/>
        <item x="571"/>
        <item x="572"/>
        <item x="573"/>
        <item x="575"/>
        <item x="576"/>
        <item x="577"/>
        <item x="579"/>
        <item x="580"/>
        <item x="581"/>
        <item x="582"/>
        <item x="583"/>
        <item x="584"/>
        <item x="585"/>
        <item x="586"/>
        <item x="587"/>
        <item x="588"/>
        <item x="589"/>
        <item x="591"/>
        <item x="592"/>
        <item x="593"/>
        <item x="594"/>
        <item x="595"/>
        <item x="596"/>
        <item x="599"/>
        <item x="600"/>
        <item x="601"/>
        <item x="602"/>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7"/>
        <item x="638"/>
        <item x="639"/>
        <item x="641"/>
        <item x="642"/>
        <item x="643"/>
        <item x="645"/>
        <item x="646"/>
        <item x="647"/>
        <item x="648"/>
        <item x="649"/>
        <item x="650"/>
        <item x="652"/>
        <item x="653"/>
        <item x="654"/>
        <item x="656"/>
        <item x="657"/>
        <item x="659"/>
        <item x="660"/>
        <item x="661"/>
        <item x="662"/>
        <item x="663"/>
        <item x="664"/>
        <item x="666"/>
        <item x="668"/>
        <item x="670"/>
        <item x="672"/>
        <item x="673"/>
        <item x="674"/>
        <item x="675"/>
        <item x="676"/>
        <item x="678"/>
        <item x="679"/>
        <item x="680"/>
        <item x="681"/>
        <item x="684"/>
        <item x="686"/>
        <item x="687"/>
        <item x="688"/>
        <item x="689"/>
        <item x="690"/>
        <item x="691"/>
        <item x="693"/>
        <item x="694"/>
        <item x="695"/>
        <item x="697"/>
        <item x="698"/>
        <item x="699"/>
        <item x="701"/>
        <item x="702"/>
        <item x="703"/>
        <item x="704"/>
        <item x="706"/>
        <item x="707"/>
        <item x="708"/>
        <item x="710"/>
        <item x="711"/>
        <item x="712"/>
        <item x="713"/>
        <item x="714"/>
        <item x="715"/>
        <item x="717"/>
        <item x="720"/>
        <item x="721"/>
        <item x="722"/>
        <item x="724"/>
        <item x="726"/>
        <item x="728"/>
        <item x="730"/>
        <item x="731"/>
        <item x="733"/>
        <item x="734"/>
        <item x="736"/>
        <item x="737"/>
        <item x="738"/>
        <item x="739"/>
        <item x="740"/>
        <item x="741"/>
        <item x="742"/>
        <item x="744"/>
        <item x="745"/>
        <item x="746"/>
        <item x="747"/>
        <item x="749"/>
        <item x="750"/>
        <item x="751"/>
        <item x="752"/>
        <item x="753"/>
        <item x="755"/>
        <item x="756"/>
        <item x="758"/>
        <item x="759"/>
        <item x="762"/>
        <item x="763"/>
        <item x="764"/>
        <item x="766"/>
        <item x="767"/>
        <item x="768"/>
        <item x="770"/>
        <item x="772"/>
        <item x="773"/>
        <item x="774"/>
        <item x="775"/>
        <item x="776"/>
        <item x="777"/>
        <item x="778"/>
        <item x="779"/>
        <item x="780"/>
        <item x="781"/>
        <item x="782"/>
        <item x="783"/>
        <item x="784"/>
        <item x="785"/>
        <item x="786"/>
        <item x="787"/>
        <item x="789"/>
        <item x="792"/>
        <item x="793"/>
        <item x="794"/>
        <item x="795"/>
        <item x="796"/>
        <item x="797"/>
        <item x="798"/>
        <item x="799"/>
        <item x="800"/>
        <item x="801"/>
        <item x="802"/>
        <item x="803"/>
        <item x="804"/>
        <item x="805"/>
        <item x="806"/>
        <item x="807"/>
        <item x="808"/>
        <item x="809"/>
        <item x="811"/>
        <item x="814"/>
        <item x="815"/>
        <item x="816"/>
        <item x="817"/>
        <item x="819"/>
        <item x="821"/>
        <item x="822"/>
        <item x="823"/>
        <item x="825"/>
        <item x="826"/>
        <item x="827"/>
        <item x="828"/>
        <item x="830"/>
        <item x="831"/>
        <item x="833"/>
        <item x="834"/>
        <item x="835"/>
        <item x="836"/>
        <item x="837"/>
        <item x="838"/>
        <item x="839"/>
        <item x="841"/>
        <item x="842"/>
        <item x="843"/>
        <item x="845"/>
        <item x="846"/>
        <item x="847"/>
        <item x="848"/>
        <item x="849"/>
        <item x="850"/>
        <item x="851"/>
        <item x="852"/>
        <item x="853"/>
        <item x="855"/>
        <item x="856"/>
        <item x="857"/>
        <item x="858"/>
        <item x="859"/>
        <item x="861"/>
        <item x="862"/>
        <item x="863"/>
        <item x="864"/>
        <item x="865"/>
        <item x="866"/>
        <item x="867"/>
        <item x="868"/>
        <item x="870"/>
        <item x="871"/>
        <item x="872"/>
        <item x="877"/>
        <item x="878"/>
        <item x="879"/>
        <item x="880"/>
        <item x="882"/>
        <item x="883"/>
        <item x="884"/>
        <item x="885"/>
        <item x="886"/>
        <item x="887"/>
        <item x="888"/>
        <item x="890"/>
        <item x="891"/>
        <item x="893"/>
        <item x="894"/>
        <item x="895"/>
        <item x="897"/>
        <item x="898"/>
        <item x="899"/>
        <item x="902"/>
        <item x="903"/>
        <item x="904"/>
        <item x="905"/>
        <item x="907"/>
        <item x="908"/>
        <item x="909"/>
        <item x="911"/>
        <item x="913"/>
        <item x="914"/>
        <item x="915"/>
        <item x="916"/>
        <item x="917"/>
        <item x="918"/>
        <item x="921"/>
        <item x="922"/>
        <item x="923"/>
        <item x="924"/>
        <item x="925"/>
        <item x="926"/>
        <item x="927"/>
        <item x="929"/>
        <item x="931"/>
        <item x="933"/>
        <item x="934"/>
        <item x="935"/>
        <item x="937"/>
        <item x="938"/>
        <item x="939"/>
        <item x="940"/>
        <item x="941"/>
        <item x="943"/>
        <item x="944"/>
        <item x="947"/>
        <item x="948"/>
        <item x="949"/>
        <item x="950"/>
        <item x="951"/>
        <item x="952"/>
        <item x="954"/>
        <item x="955"/>
        <item x="956"/>
        <item x="957"/>
        <item x="958"/>
        <item x="960"/>
        <item x="961"/>
        <item x="962"/>
        <item x="963"/>
        <item x="964"/>
        <item x="965"/>
        <item x="966"/>
        <item x="968"/>
        <item x="969"/>
        <item x="970"/>
        <item x="972"/>
        <item x="973"/>
        <item x="974"/>
        <item x="976"/>
        <item x="977"/>
        <item x="980"/>
        <item x="981"/>
        <item x="982"/>
        <item x="983"/>
        <item x="984"/>
        <item x="985"/>
        <item x="986"/>
        <item x="987"/>
        <item x="988"/>
        <item x="990"/>
        <item x="991"/>
        <item x="992"/>
        <item x="993"/>
        <item x="994"/>
        <item x="996"/>
        <item x="997"/>
        <item x="998"/>
        <item x="999"/>
        <item x="1000"/>
        <item x="1002"/>
        <item x="1003"/>
        <item x="1005"/>
        <item x="1006"/>
        <item x="1007"/>
        <item x="1008"/>
        <item x="1009"/>
        <item x="1011"/>
        <item x="1014"/>
        <item x="1015"/>
        <item x="1017"/>
        <item x="1018"/>
        <item x="1019"/>
        <item x="1022"/>
        <item x="1023"/>
        <item x="1024"/>
        <item x="1025"/>
        <item x="1026"/>
        <item x="1028"/>
        <item x="1029"/>
        <item x="1030"/>
        <item x="1031"/>
        <item x="1032"/>
        <item x="1033"/>
        <item x="1034"/>
        <item x="1035"/>
        <item x="1037"/>
        <item x="1038"/>
        <item x="1039"/>
        <item x="1040"/>
        <item x="1041"/>
        <item x="1043"/>
        <item x="1044"/>
        <item x="1045"/>
        <item x="1046"/>
        <item x="1047"/>
        <item x="1048"/>
        <item x="1049"/>
        <item x="1050"/>
        <item x="1051"/>
        <item x="1052"/>
        <item x="1053"/>
        <item x="1055"/>
        <item x="1056"/>
        <item x="1057"/>
        <item x="1058"/>
        <item x="1059"/>
        <item x="1060"/>
        <item x="1061"/>
        <item x="1062"/>
        <item x="1063"/>
        <item x="1065"/>
        <item x="1066"/>
        <item x="1067"/>
        <item x="1068"/>
        <item x="1069"/>
        <item x="1070"/>
        <item x="1071"/>
        <item x="1072"/>
        <item x="1073"/>
        <item x="1074"/>
        <item x="1075"/>
        <item x="1076"/>
        <item x="1077"/>
        <item x="1080"/>
        <item x="1083"/>
        <item x="1084"/>
        <item x="1085"/>
        <item x="1086"/>
        <item x="1087"/>
        <item x="1088"/>
        <item x="1090"/>
        <item x="1091"/>
        <item x="1092"/>
        <item x="1093"/>
        <item x="1094"/>
        <item x="1095"/>
        <item x="1096"/>
        <item x="1097"/>
        <item x="1098"/>
        <item x="1099"/>
        <item x="1103"/>
        <item x="1104"/>
        <item x="1105"/>
        <item x="1106"/>
        <item x="1107"/>
        <item x="1108"/>
        <item x="1109"/>
        <item x="1110"/>
        <item x="1111"/>
        <item x="1112"/>
        <item x="1113"/>
        <item x="1115"/>
        <item x="1116"/>
        <item x="1117"/>
        <item x="1118"/>
        <item x="1120"/>
        <item x="1121"/>
        <item x="1122"/>
        <item x="1124"/>
        <item x="1125"/>
        <item x="1127"/>
        <item x="1129"/>
        <item x="1130"/>
        <item x="1132"/>
        <item x="1133"/>
        <item x="1134"/>
        <item x="1135"/>
        <item x="1137"/>
        <item x="1138"/>
        <item x="1139"/>
        <item x="1142"/>
        <item x="1143"/>
        <item x="1146"/>
        <item x="1147"/>
        <item x="1148"/>
        <item x="1151"/>
        <item x="1152"/>
        <item x="1153"/>
        <item x="1154"/>
        <item x="1155"/>
        <item x="1157"/>
        <item x="1158"/>
        <item x="1159"/>
        <item x="1160"/>
        <item x="1161"/>
        <item x="1162"/>
        <item x="1163"/>
        <item x="1165"/>
        <item x="1167"/>
        <item x="1168"/>
        <item x="1169"/>
        <item x="1170"/>
        <item x="1144"/>
        <item x="1145"/>
        <item x="1149"/>
        <item x="1150"/>
        <item x="1156"/>
        <item x="1164"/>
        <item x="1166"/>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382"/>
        <item x="386"/>
        <item x="392"/>
        <item x="394"/>
        <item x="399"/>
        <item x="401"/>
        <item x="402"/>
        <item x="403"/>
        <item x="405"/>
        <item x="409"/>
        <item x="412"/>
        <item x="423"/>
        <item x="428"/>
        <item x="434"/>
        <item x="449"/>
        <item x="456"/>
        <item x="457"/>
        <item x="476"/>
        <item x="481"/>
        <item x="483"/>
        <item x="485"/>
        <item x="493"/>
        <item x="495"/>
        <item x="500"/>
        <item x="502"/>
        <item x="505"/>
        <item x="513"/>
        <item x="516"/>
        <item x="523"/>
        <item x="525"/>
        <item x="532"/>
        <item x="536"/>
        <item x="537"/>
        <item x="539"/>
        <item x="546"/>
        <item x="551"/>
        <item x="555"/>
        <item x="559"/>
        <item x="563"/>
        <item x="565"/>
        <item x="574"/>
        <item x="578"/>
        <item x="590"/>
        <item x="597"/>
        <item x="598"/>
        <item x="603"/>
        <item x="636"/>
        <item x="640"/>
        <item x="644"/>
        <item x="651"/>
        <item x="655"/>
        <item x="658"/>
        <item x="665"/>
        <item x="667"/>
        <item x="669"/>
        <item x="671"/>
        <item x="677"/>
        <item x="682"/>
        <item x="683"/>
        <item x="685"/>
        <item x="692"/>
        <item x="696"/>
        <item x="700"/>
        <item x="705"/>
        <item x="709"/>
        <item x="716"/>
        <item x="718"/>
        <item x="719"/>
        <item x="723"/>
        <item x="725"/>
        <item x="727"/>
        <item x="729"/>
        <item x="732"/>
        <item x="735"/>
        <item x="743"/>
        <item x="748"/>
        <item x="754"/>
        <item x="757"/>
        <item x="760"/>
        <item x="761"/>
        <item x="765"/>
        <item x="769"/>
        <item x="771"/>
        <item x="788"/>
        <item x="790"/>
        <item x="791"/>
        <item x="810"/>
        <item x="812"/>
        <item x="813"/>
        <item x="818"/>
        <item x="820"/>
        <item x="824"/>
        <item x="829"/>
        <item x="832"/>
        <item x="840"/>
        <item x="844"/>
        <item x="854"/>
        <item x="860"/>
        <item x="869"/>
        <item x="873"/>
        <item x="874"/>
        <item x="875"/>
        <item x="876"/>
        <item x="881"/>
        <item x="889"/>
        <item x="892"/>
        <item x="896"/>
        <item x="900"/>
        <item x="901"/>
        <item x="906"/>
        <item x="910"/>
        <item x="912"/>
        <item x="919"/>
        <item x="920"/>
        <item x="928"/>
        <item x="930"/>
        <item x="932"/>
        <item x="936"/>
        <item x="942"/>
        <item x="945"/>
        <item x="946"/>
        <item x="953"/>
        <item x="959"/>
        <item x="967"/>
        <item x="971"/>
        <item x="975"/>
        <item x="978"/>
        <item x="979"/>
        <item x="989"/>
        <item x="995"/>
        <item x="1001"/>
        <item x="1004"/>
        <item x="1010"/>
        <item x="1012"/>
        <item x="1013"/>
        <item x="1016"/>
        <item x="1020"/>
        <item x="1021"/>
        <item x="1027"/>
        <item x="1036"/>
        <item x="1042"/>
        <item x="1054"/>
        <item x="1064"/>
        <item x="1078"/>
        <item x="1079"/>
        <item x="1081"/>
        <item x="1082"/>
        <item x="1089"/>
        <item x="1100"/>
        <item x="1101"/>
        <item x="1102"/>
        <item x="1114"/>
        <item x="1119"/>
        <item x="1123"/>
        <item x="1126"/>
        <item x="1128"/>
        <item x="1131"/>
        <item x="1136"/>
        <item x="1140"/>
        <item x="1141"/>
        <item x="1348"/>
        <item x="1349"/>
        <item x="1350"/>
        <item x="1351"/>
        <item x="1352"/>
        <item x="1353"/>
        <item x="1354"/>
        <item x="1355"/>
        <item x="1356"/>
        <item x="1357"/>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t="default"/>
      </items>
    </pivotField>
    <pivotField dataField="1" showAll="0"/>
    <pivotField showAll="0"/>
    <pivotField axis="axisRow" showAll="0" sortType="descending">
      <items count="43">
        <item x="17"/>
        <item h="1" x="20"/>
        <item h="1" x="15"/>
        <item h="1" x="13"/>
        <item x="4"/>
        <item x="1"/>
        <item x="11"/>
        <item h="1" x="19"/>
        <item h="1" x="8"/>
        <item h="1" x="18"/>
        <item h="1" x="9"/>
        <item h="1" x="0"/>
        <item x="6"/>
        <item h="1" x="16"/>
        <item h="1" x="12"/>
        <item x="2"/>
        <item h="1" x="14"/>
        <item x="5"/>
        <item x="3"/>
        <item h="1" x="7"/>
        <item x="10"/>
        <item h="1" x="21"/>
        <item h="1" x="22"/>
        <item h="1" x="26"/>
        <item h="1" x="25"/>
        <item h="1" x="27"/>
        <item h="1" x="24"/>
        <item h="1" x="33"/>
        <item h="1" x="34"/>
        <item h="1" x="32"/>
        <item h="1" x="23"/>
        <item h="1" x="28"/>
        <item h="1" x="29"/>
        <item h="1" x="30"/>
        <item h="1" x="35"/>
        <item h="1" x="36"/>
        <item h="1" x="37"/>
        <item x="38"/>
        <item h="1" x="31"/>
        <item h="1" x="39"/>
        <item h="1" x="40"/>
        <item h="1" x="41"/>
        <item t="default"/>
      </items>
      <autoSortScope>
        <pivotArea dataOnly="0" outline="0" fieldPosition="0">
          <references count="1">
            <reference field="4294967294" count="1" selected="0">
              <x v="0"/>
            </reference>
          </references>
        </pivotArea>
      </autoSortScope>
    </pivotField>
    <pivotField axis="axisCol" showAll="0">
      <items count="3">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axis="axisPage" showAll="0">
      <items count="5">
        <item sd="0" x="0"/>
        <item sd="0" x="1"/>
        <item sd="0" x="2"/>
        <item x="3"/>
        <item t="default"/>
      </items>
    </pivotField>
  </pivotFields>
  <rowFields count="1">
    <field x="3"/>
  </rowFields>
  <rowItems count="11">
    <i>
      <x v="15"/>
    </i>
    <i>
      <x v="20"/>
    </i>
    <i>
      <x v="5"/>
    </i>
    <i>
      <x v="18"/>
    </i>
    <i>
      <x v="4"/>
    </i>
    <i>
      <x v="12"/>
    </i>
    <i>
      <x v="6"/>
    </i>
    <i>
      <x v="17"/>
    </i>
    <i>
      <x/>
    </i>
    <i>
      <x v="37"/>
    </i>
    <i t="grand">
      <x/>
    </i>
  </rowItems>
  <colFields count="1">
    <field x="4"/>
  </colFields>
  <colItems count="3">
    <i>
      <x/>
    </i>
    <i>
      <x v="1"/>
    </i>
    <i t="grand">
      <x/>
    </i>
  </colItems>
  <pageFields count="1">
    <pageField fld="7" item="2" hier="-1"/>
  </pageFields>
  <dataFields count="1">
    <dataField name="Count of Instance" fld="1" subtotal="count" baseField="0" baseItem="0"/>
  </dataFields>
  <chartFormats count="2">
    <chartFormat chart="3" format="0" series="1">
      <pivotArea type="data" outline="0" fieldPosition="0">
        <references count="2">
          <reference field="4294967294" count="1" selected="0">
            <x v="0"/>
          </reference>
          <reference field="4" count="1" selected="0">
            <x v="0"/>
          </reference>
        </references>
      </pivotArea>
    </chartFormat>
    <chartFormat chart="3" format="1" series="1">
      <pivotArea type="data" outline="0" fieldPosition="0">
        <references count="2">
          <reference field="4294967294" count="1" selected="0">
            <x v="0"/>
          </reference>
          <reference field="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67B8B77-79FC-4051-A71B-C83395231BF3}" name="PivotTable4"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0:O59" firstHeaderRow="0" firstDataRow="1" firstDataCol="1" rowPageCount="1" colPageCount="1"/>
  <pivotFields count="37">
    <pivotField axis="axisPage" showAll="0">
      <items count="100">
        <item x="0"/>
        <item h="1" x="1"/>
        <item h="1" x="2"/>
        <item h="1" x="3"/>
        <item x="4"/>
        <item h="1" x="5"/>
        <item h="1" x="6"/>
        <item h="1" x="7"/>
        <item h="1" x="8"/>
        <item h="1" x="27"/>
        <item h="1" x="17"/>
        <item h="1" x="9"/>
        <item h="1" x="10"/>
        <item h="1" x="16"/>
        <item h="1" x="11"/>
        <item h="1" x="14"/>
        <item h="1" x="15"/>
        <item h="1" x="28"/>
        <item h="1" x="19"/>
        <item h="1" x="18"/>
        <item h="1" x="20"/>
        <item h="1" x="21"/>
        <item h="1" x="30"/>
        <item h="1" x="22"/>
        <item h="1" x="23"/>
        <item h="1" x="24"/>
        <item h="1" x="25"/>
        <item h="1" x="12"/>
        <item h="1" x="13"/>
        <item h="1" x="29"/>
        <item h="1" x="26"/>
        <item h="1" x="31"/>
        <item h="1" x="32"/>
        <item h="1" x="33"/>
        <item h="1" x="34"/>
        <item h="1" x="35"/>
        <item h="1" x="36"/>
        <item h="1" x="37"/>
        <item h="1" x="38"/>
        <item h="1" x="39"/>
        <item h="1" x="40"/>
        <item h="1" x="41"/>
        <item h="1" x="42"/>
        <item h="1" x="43"/>
        <item h="1" x="44"/>
        <item h="1" x="45"/>
        <item h="1" x="46"/>
        <item h="1" x="47"/>
        <item h="1" x="48"/>
        <item h="1" x="50"/>
        <item h="1" x="52"/>
        <item h="1" x="49"/>
        <item h="1" x="51"/>
        <item h="1" x="53"/>
        <item h="1" x="54"/>
        <item x="55"/>
        <item h="1" x="56"/>
        <item h="1" x="57"/>
        <item x="58"/>
        <item h="1" x="59"/>
        <item x="60"/>
        <item x="61"/>
        <item h="1" x="62"/>
        <item h="1" x="63"/>
        <item h="1" x="64"/>
        <item x="65"/>
        <item x="66"/>
        <item x="67"/>
        <item h="1" x="68"/>
        <item x="69"/>
        <item h="1" x="70"/>
        <item h="1" x="71"/>
        <item h="1" x="72"/>
        <item h="1" x="73"/>
        <item h="1" x="74"/>
        <item h="1" x="75"/>
        <item h="1" x="76"/>
        <item h="1" x="77"/>
        <item h="1" x="78"/>
        <item h="1" x="79"/>
        <item h="1" x="80"/>
        <item h="1" x="81"/>
        <item h="1" x="82"/>
        <item h="1" x="83"/>
        <item h="1" x="84"/>
        <item h="1" x="85"/>
        <item h="1" x="86"/>
        <item h="1" x="87"/>
        <item h="1" x="88"/>
        <item x="89"/>
        <item h="1" x="90"/>
        <item x="91"/>
        <item h="1" x="92"/>
        <item x="93"/>
        <item x="94"/>
        <item h="1" x="95"/>
        <item x="96"/>
        <item h="1" x="97"/>
        <item h="1" x="98"/>
        <item t="default"/>
      </items>
    </pivotField>
    <pivotField showAll="0"/>
    <pivotField axis="axisRow" showAll="0">
      <items count="27">
        <item x="0"/>
        <item x="1"/>
        <item x="2"/>
        <item x="3"/>
        <item x="4"/>
        <item x="10"/>
        <item x="5"/>
        <item x="9"/>
        <item x="6"/>
        <item x="7"/>
        <item x="8"/>
        <item h="1" m="1" x="25"/>
        <item x="11"/>
        <item h="1" x="12"/>
        <item x="13"/>
        <item h="1" m="1" x="16"/>
        <item h="1" m="1" x="17"/>
        <item h="1" m="1" x="18"/>
        <item h="1" m="1" x="19"/>
        <item h="1" m="1" x="20"/>
        <item h="1" m="1" x="21"/>
        <item h="1" m="1" x="22"/>
        <item h="1" m="1" x="23"/>
        <item h="1" m="1" x="24"/>
        <item x="14"/>
        <item h="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9">
    <i>
      <x v="1"/>
    </i>
    <i>
      <x v="4"/>
    </i>
    <i>
      <x v="6"/>
    </i>
    <i>
      <x v="7"/>
    </i>
    <i>
      <x v="8"/>
    </i>
    <i>
      <x v="9"/>
    </i>
    <i>
      <x v="10"/>
    </i>
    <i>
      <x v="14"/>
    </i>
    <i t="grand">
      <x/>
    </i>
  </rowItems>
  <colFields count="1">
    <field x="-2"/>
  </colFields>
  <colItems count="14">
    <i>
      <x/>
    </i>
    <i i="1">
      <x v="1"/>
    </i>
    <i i="2">
      <x v="2"/>
    </i>
    <i i="3">
      <x v="3"/>
    </i>
    <i i="4">
      <x v="4"/>
    </i>
    <i i="5">
      <x v="5"/>
    </i>
    <i i="6">
      <x v="6"/>
    </i>
    <i i="7">
      <x v="7"/>
    </i>
    <i i="8">
      <x v="8"/>
    </i>
    <i i="9">
      <x v="9"/>
    </i>
    <i i="10">
      <x v="10"/>
    </i>
    <i i="11">
      <x v="11"/>
    </i>
    <i i="12">
      <x v="12"/>
    </i>
    <i i="13">
      <x v="13"/>
    </i>
  </colItems>
  <pageFields count="1">
    <pageField fld="0" item="96" hier="-1"/>
  </pageFields>
  <dataFields count="14">
    <dataField name="AHT " fld="17" subtotal="average" baseField="2" baseItem="0"/>
    <dataField name="Inbound Calls Per Day " fld="24" subtotal="average" baseField="2" baseItem="2"/>
    <dataField name="Outbound Calls Per Day " fld="25" subtotal="average" baseField="2" baseItem="0"/>
    <dataField name="Withdraw Per Day " fld="26" subtotal="average" baseField="2" baseItem="0"/>
    <dataField name="Lunch per Day " fld="27" subtotal="average" baseField="2" baseItem="0"/>
    <dataField name="Break per Day " fld="28" subtotal="average" baseField="2" baseItem="0"/>
    <dataField name="Restroom per Day " fld="29" subtotal="average" baseField="2" baseItem="0"/>
    <dataField name="Escalation per Day " fld="30" subtotal="average" baseField="2" baseItem="0"/>
    <dataField name="OBCall/Senior per Day " fld="31" subtotal="average" baseField="2" baseItem="0"/>
    <dataField name="Project/OBCall per Day " fld="32" subtotal="average" baseField="2" baseItem="0"/>
    <dataField name="Meeting/Project per Day " fld="33" subtotal="average" baseField="2" baseItem="0"/>
    <dataField name="Senior - QA per Day " fld="34" subtotal="average" baseField="2" baseItem="0"/>
    <dataField name="Wrap per Day " fld="35" subtotal="average" baseField="2" baseItem="0"/>
    <dataField name="Logged In per Day " fld="36" subtotal="average" baseField="2" baseItem="0"/>
  </dataFields>
  <formats count="14">
    <format dxfId="142">
      <pivotArea collapsedLevelsAreSubtotals="1" fieldPosition="0">
        <references count="2">
          <reference field="4294967294" count="11" selected="0">
            <x v="3"/>
            <x v="4"/>
            <x v="5"/>
            <x v="6"/>
            <x v="7"/>
            <x v="8"/>
            <x v="9"/>
            <x v="10"/>
            <x v="11"/>
            <x v="12"/>
            <x v="13"/>
          </reference>
          <reference field="2" count="8">
            <x v="3"/>
            <x v="5"/>
            <x v="6"/>
            <x v="7"/>
            <x v="8"/>
            <x v="9"/>
            <x v="12"/>
            <x v="14"/>
          </reference>
        </references>
      </pivotArea>
    </format>
    <format dxfId="141">
      <pivotArea collapsedLevelsAreSubtotals="1" fieldPosition="0">
        <references count="2">
          <reference field="4294967294" count="1" selected="0">
            <x v="0"/>
          </reference>
          <reference field="2" count="8">
            <x v="3"/>
            <x v="5"/>
            <x v="6"/>
            <x v="7"/>
            <x v="8"/>
            <x v="9"/>
            <x v="12"/>
            <x v="14"/>
          </reference>
        </references>
      </pivotArea>
    </format>
    <format dxfId="140">
      <pivotArea field="2" grandRow="1" outline="0" collapsedLevelsAreSubtotals="1" axis="axisRow" fieldPosition="0">
        <references count="1">
          <reference field="4294967294" count="11" selected="0">
            <x v="3"/>
            <x v="4"/>
            <x v="5"/>
            <x v="6"/>
            <x v="7"/>
            <x v="8"/>
            <x v="9"/>
            <x v="10"/>
            <x v="11"/>
            <x v="12"/>
            <x v="13"/>
          </reference>
        </references>
      </pivotArea>
    </format>
    <format dxfId="139">
      <pivotArea field="2" grandRow="1" outline="0" collapsedLevelsAreSubtotals="1" axis="axisRow" fieldPosition="0">
        <references count="1">
          <reference field="4294967294" count="1" selected="0">
            <x v="0"/>
          </reference>
        </references>
      </pivotArea>
    </format>
    <format dxfId="138">
      <pivotArea field="2" type="button" dataOnly="0" labelOnly="1" outline="0" axis="axisRow" fieldPosition="0"/>
    </format>
    <format dxfId="137">
      <pivotArea dataOnly="0" labelOnly="1" outline="0" fieldPosition="0">
        <references count="1">
          <reference field="4294967294" count="14">
            <x v="0"/>
            <x v="1"/>
            <x v="2"/>
            <x v="3"/>
            <x v="4"/>
            <x v="5"/>
            <x v="6"/>
            <x v="7"/>
            <x v="8"/>
            <x v="9"/>
            <x v="10"/>
            <x v="11"/>
            <x v="12"/>
            <x v="13"/>
          </reference>
        </references>
      </pivotArea>
    </format>
    <format dxfId="136">
      <pivotArea collapsedLevelsAreSubtotals="1" fieldPosition="0">
        <references count="2">
          <reference field="4294967294" count="2" selected="0">
            <x v="1"/>
            <x v="2"/>
          </reference>
          <reference field="2" count="8">
            <x v="3"/>
            <x v="5"/>
            <x v="6"/>
            <x v="7"/>
            <x v="8"/>
            <x v="9"/>
            <x v="12"/>
            <x v="14"/>
          </reference>
        </references>
      </pivotArea>
    </format>
    <format dxfId="135">
      <pivotArea field="2" grandRow="1" outline="0" collapsedLevelsAreSubtotals="1" axis="axisRow" fieldPosition="0">
        <references count="1">
          <reference field="4294967294" count="2" selected="0">
            <x v="1"/>
            <x v="2"/>
          </reference>
        </references>
      </pivotArea>
    </format>
    <format dxfId="134">
      <pivotArea collapsedLevelsAreSubtotals="1" fieldPosition="0">
        <references count="1">
          <reference field="2" count="1">
            <x v="1"/>
          </reference>
        </references>
      </pivotArea>
    </format>
    <format dxfId="133">
      <pivotArea grandRow="1" outline="0" collapsedLevelsAreSubtotals="1" fieldPosition="0"/>
    </format>
    <format dxfId="132">
      <pivotArea grandRow="1" outline="0" collapsedLevelsAreSubtotals="1" fieldPosition="0"/>
    </format>
    <format dxfId="131">
      <pivotArea collapsedLevelsAreSubtotals="1" fieldPosition="0">
        <references count="1">
          <reference field="2" count="1">
            <x v="10"/>
          </reference>
        </references>
      </pivotArea>
    </format>
    <format dxfId="130">
      <pivotArea collapsedLevelsAreSubtotals="1" fieldPosition="0">
        <references count="1">
          <reference field="2" count="1">
            <x v="4"/>
          </reference>
        </references>
      </pivotArea>
    </format>
    <format dxfId="129">
      <pivotArea collapsedLevelsAreSubtotals="1" fieldPosition="0">
        <references count="1">
          <reference field="2" count="1">
            <x v="24"/>
          </reference>
        </references>
      </pivotArea>
    </format>
  </formats>
  <conditionalFormats count="8">
    <conditionalFormat priority="12">
      <pivotAreas count="1">
        <pivotArea type="data" collapsedLevelsAreSubtotals="1" fieldPosition="0">
          <references count="2">
            <reference field="4294967294" count="7" selected="0">
              <x v="5"/>
              <x v="6"/>
              <x v="7"/>
              <x v="8"/>
              <x v="9"/>
              <x v="10"/>
              <x v="11"/>
            </reference>
            <reference field="2" count="1">
              <x v="12"/>
            </reference>
          </references>
        </pivotArea>
      </pivotAreas>
    </conditionalFormat>
    <conditionalFormat priority="11">
      <pivotAreas count="1">
        <pivotArea type="data" collapsedLevelsAreSubtotals="1" fieldPosition="0">
          <references count="2">
            <reference field="4294967294" count="7" selected="0">
              <x v="5"/>
              <x v="6"/>
              <x v="7"/>
              <x v="8"/>
              <x v="9"/>
              <x v="10"/>
              <x v="11"/>
            </reference>
            <reference field="2" count="1">
              <x v="12"/>
            </reference>
          </references>
        </pivotArea>
      </pivotAreas>
    </conditionalFormat>
    <conditionalFormat priority="10">
      <pivotAreas count="1">
        <pivotArea type="data" collapsedLevelsAreSubtotals="1" fieldPosition="0">
          <references count="2">
            <reference field="4294967294" count="7" selected="0">
              <x v="5"/>
              <x v="6"/>
              <x v="7"/>
              <x v="8"/>
              <x v="9"/>
              <x v="10"/>
              <x v="11"/>
            </reference>
            <reference field="2" count="1">
              <x v="12"/>
            </reference>
          </references>
        </pivotArea>
      </pivotAreas>
    </conditionalFormat>
    <conditionalFormat priority="9">
      <pivotAreas count="1">
        <pivotArea type="data" collapsedLevelsAreSubtotals="1" fieldPosition="0">
          <references count="2">
            <reference field="4294967294" count="7" selected="0">
              <x v="5"/>
              <x v="6"/>
              <x v="7"/>
              <x v="8"/>
              <x v="9"/>
              <x v="10"/>
              <x v="11"/>
            </reference>
            <reference field="2" count="1">
              <x v="12"/>
            </reference>
          </references>
        </pivotArea>
      </pivotAreas>
    </conditionalFormat>
    <conditionalFormat priority="8">
      <pivotAreas count="1">
        <pivotArea type="data" collapsedLevelsAreSubtotals="1" fieldPosition="0">
          <references count="2">
            <reference field="4294967294" count="7" selected="0">
              <x v="5"/>
              <x v="6"/>
              <x v="7"/>
              <x v="8"/>
              <x v="9"/>
              <x v="10"/>
              <x v="11"/>
            </reference>
            <reference field="2" count="1">
              <x v="14"/>
            </reference>
          </references>
        </pivotArea>
      </pivotAreas>
    </conditionalFormat>
    <conditionalFormat priority="7">
      <pivotAreas count="1">
        <pivotArea type="data" collapsedLevelsAreSubtotals="1" fieldPosition="0">
          <references count="2">
            <reference field="4294967294" count="7" selected="0">
              <x v="5"/>
              <x v="6"/>
              <x v="7"/>
              <x v="8"/>
              <x v="9"/>
              <x v="10"/>
              <x v="11"/>
            </reference>
            <reference field="2" count="1">
              <x v="14"/>
            </reference>
          </references>
        </pivotArea>
      </pivotAreas>
    </conditionalFormat>
    <conditionalFormat priority="6">
      <pivotAreas count="1">
        <pivotArea type="data" collapsedLevelsAreSubtotals="1" fieldPosition="0">
          <references count="2">
            <reference field="4294967294" count="7" selected="0">
              <x v="5"/>
              <x v="6"/>
              <x v="7"/>
              <x v="8"/>
              <x v="9"/>
              <x v="10"/>
              <x v="11"/>
            </reference>
            <reference field="2" count="1">
              <x v="14"/>
            </reference>
          </references>
        </pivotArea>
      </pivotAreas>
    </conditionalFormat>
    <conditionalFormat priority="5">
      <pivotAreas count="1">
        <pivotArea type="data" collapsedLevelsAreSubtotals="1" fieldPosition="0">
          <references count="2">
            <reference field="4294967294" count="7" selected="0">
              <x v="5"/>
              <x v="6"/>
              <x v="7"/>
              <x v="8"/>
              <x v="9"/>
              <x v="10"/>
              <x v="11"/>
            </reference>
            <reference field="2" count="1">
              <x v="1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2ABA07-594F-458C-830C-64E7511AB51E}" name="PivotTable2" cacheId="1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56">
  <location ref="A3:V11" firstHeaderRow="1" firstDataRow="2" firstDataCol="1"/>
  <pivotFields count="5">
    <pivotField showAll="0"/>
    <pivotField axis="axisRow" dataField="1" numFmtId="14" showAll="0" sortType="ascending">
      <items count="953">
        <item m="1" x="471"/>
        <item m="1" x="713"/>
        <item m="1" x="475"/>
        <item m="1" x="719"/>
        <item m="1" x="480"/>
        <item m="1" x="725"/>
        <item m="1" x="485"/>
        <item m="1" x="731"/>
        <item m="1" x="490"/>
        <item m="1" x="741"/>
        <item m="1" x="499"/>
        <item m="1" x="749"/>
        <item m="1" x="509"/>
        <item m="1" x="757"/>
        <item m="1" x="523"/>
        <item m="1" x="772"/>
        <item m="1" x="784"/>
        <item m="1" x="540"/>
        <item m="1" x="804"/>
        <item m="1" x="715"/>
        <item m="1" x="477"/>
        <item m="1" x="720"/>
        <item m="1" x="479"/>
        <item m="1" x="727"/>
        <item m="1" x="487"/>
        <item m="1" x="733"/>
        <item m="1" x="491"/>
        <item m="1" x="736"/>
        <item m="1" x="501"/>
        <item m="1" x="751"/>
        <item m="1" x="511"/>
        <item m="1" x="758"/>
        <item m="1" x="516"/>
        <item m="1" x="774"/>
        <item m="1" x="531"/>
        <item m="1" x="786"/>
        <item m="1" x="541"/>
        <item m="1" x="793"/>
        <item m="1" x="806"/>
        <item m="1" x="560"/>
        <item m="1" x="723"/>
        <item m="1" x="483"/>
        <item m="1" x="729"/>
        <item m="1" x="489"/>
        <item m="1" x="737"/>
        <item m="1" x="495"/>
        <item m="1" x="744"/>
        <item m="1" x="503"/>
        <item m="1" x="753"/>
        <item m="1" x="760"/>
        <item m="1" x="517"/>
        <item m="1" x="767"/>
        <item m="1" x="526"/>
        <item m="1" x="776"/>
        <item m="1" x="533"/>
        <item m="1" x="543"/>
        <item m="1" x="794"/>
        <item m="1" x="552"/>
        <item m="1" x="808"/>
        <item m="1" x="562"/>
        <item m="1" x="817"/>
        <item m="1" x="827"/>
        <item m="1" x="579"/>
        <item m="1" x="836"/>
        <item m="1" x="590"/>
        <item m="1" x="846"/>
        <item m="1" x="735"/>
        <item m="1" x="739"/>
        <item m="1" x="497"/>
        <item m="1" x="746"/>
        <item m="1" x="505"/>
        <item m="1" x="754"/>
        <item m="1" x="513"/>
        <item m="1" x="519"/>
        <item m="1" x="769"/>
        <item m="1" x="528"/>
        <item m="1" x="778"/>
        <item m="1" x="534"/>
        <item m="1" x="810"/>
        <item m="1" x="564"/>
        <item m="1" x="818"/>
        <item m="1" x="572"/>
        <item m="1" x="592"/>
        <item m="1" x="848"/>
        <item m="1" x="602"/>
        <item m="1" x="860"/>
        <item m="1" x="507"/>
        <item m="1" x="755"/>
        <item m="1" x="514"/>
        <item m="1" x="762"/>
        <item m="1" x="520"/>
        <item m="1" x="780"/>
        <item m="1" x="536"/>
        <item m="1" x="788"/>
        <item m="1" x="545"/>
        <item m="1" x="797"/>
        <item m="1" x="566"/>
        <item m="1" x="820"/>
        <item m="1" x="573"/>
        <item m="1" x="829"/>
        <item m="1" x="582"/>
        <item m="1" x="850"/>
        <item m="1" x="604"/>
        <item m="1" x="861"/>
        <item m="1" x="613"/>
        <item m="1" x="871"/>
        <item m="1" x="632"/>
        <item m="1" x="893"/>
        <item m="1" x="764"/>
        <item m="1" x="521"/>
        <item m="1" x="771"/>
        <item m="1" x="538"/>
        <item m="1" x="790"/>
        <item m="1" x="547"/>
        <item m="1" x="798"/>
        <item m="1" x="555"/>
        <item m="1" x="822"/>
        <item m="1" x="575"/>
        <item m="1" x="831"/>
        <item m="1" x="583"/>
        <item m="1" x="839"/>
        <item m="1" x="606"/>
        <item m="1" x="863"/>
        <item m="1" x="615"/>
        <item m="1" x="872"/>
        <item m="1" x="624"/>
        <item m="1" x="895"/>
        <item m="1" x="644"/>
        <item m="1" x="905"/>
        <item m="1" x="653"/>
        <item m="1" x="783"/>
        <item m="1" x="549"/>
        <item m="1" x="800"/>
        <item m="1" x="556"/>
        <item m="1" x="813"/>
        <item m="1" x="569"/>
        <item m="1" x="833"/>
        <item m="1" x="585"/>
        <item m="1" x="840"/>
        <item m="1" x="595"/>
        <item m="1" x="853"/>
        <item m="1" x="617"/>
        <item m="1" x="874"/>
        <item m="1" x="625"/>
        <item m="1" x="884"/>
        <item m="1" x="635"/>
        <item m="1" x="907"/>
        <item m="1" x="655"/>
        <item m="1" x="915"/>
        <item m="1" x="664"/>
        <item m="1" x="924"/>
        <item m="1" x="802"/>
        <item m="1" x="558"/>
        <item m="1" x="815"/>
        <item m="1" x="570"/>
        <item m="1" x="824"/>
        <item m="1" x="587"/>
        <item m="1" x="842"/>
        <item m="1" x="597"/>
        <item m="1" x="854"/>
        <item m="1" x="608"/>
        <item m="1" x="876"/>
        <item m="1" x="627"/>
        <item m="1" x="886"/>
        <item m="1" x="636"/>
        <item m="1" x="897"/>
        <item m="1" x="657"/>
        <item m="1" x="917"/>
        <item m="1" x="666"/>
        <item m="1" x="925"/>
        <item m="1" x="673"/>
        <item m="1" x="939"/>
        <item m="1" x="686"/>
        <item m="1" x="946"/>
        <item m="1" x="825"/>
        <item m="1" x="578"/>
        <item m="1" x="844"/>
        <item m="1" x="599"/>
        <item m="1" x="856"/>
        <item m="1" x="609"/>
        <item m="1" x="866"/>
        <item m="1" x="629"/>
        <item m="1" x="888"/>
        <item m="1" x="638"/>
        <item m="1" x="898"/>
        <item m="1" x="647"/>
        <item m="1" x="919"/>
        <item m="1" x="668"/>
        <item m="1" x="927"/>
        <item m="1" x="674"/>
        <item m="1" x="934"/>
        <item m="1" x="688"/>
        <item m="1" x="948"/>
        <item m="1" x="693"/>
        <item m="1" x="453"/>
        <item m="1" x="699"/>
        <item m="1" x="858"/>
        <item m="1" x="611"/>
        <item m="1" x="867"/>
        <item m="1" x="620"/>
        <item m="1" x="879"/>
        <item m="1" x="640"/>
        <item m="1" x="900"/>
        <item m="1" x="648"/>
        <item m="1" x="910"/>
        <item m="1" x="660"/>
        <item m="1" x="929"/>
        <item m="1" x="676"/>
        <item m="1" x="935"/>
        <item m="1" x="681"/>
        <item m="1" x="942"/>
        <item m="1" x="695"/>
        <item m="1" x="455"/>
        <item m="1" x="700"/>
        <item m="1" x="459"/>
        <item m="1" x="704"/>
        <item m="1" x="467"/>
        <item m="1" x="869"/>
        <item m="1" x="622"/>
        <item m="1" x="880"/>
        <item m="1" x="631"/>
        <item m="1" x="902"/>
        <item m="1" x="650"/>
        <item m="1" x="912"/>
        <item m="1" x="661"/>
        <item m="1" x="921"/>
        <item m="1" x="678"/>
        <item m="1" x="937"/>
        <item m="1" x="683"/>
        <item m="1" x="943"/>
        <item m="1" x="690"/>
        <item m="1" x="457"/>
        <item m="1" x="702"/>
        <item m="1" x="461"/>
        <item m="1" x="705"/>
        <item m="1" x="465"/>
        <item m="1" x="711"/>
        <item m="1" x="473"/>
        <item m="1" x="717"/>
        <item m="1" x="891"/>
        <item m="1" x="643"/>
        <item m="1" x="914"/>
        <item m="1" x="663"/>
        <item m="1" x="923"/>
        <item m="1" x="672"/>
        <item m="1" x="932"/>
        <item m="1" x="685"/>
        <item m="1" x="945"/>
        <item m="1" x="692"/>
        <item m="1" x="951"/>
        <item m="1" x="698"/>
        <item m="1" x="463"/>
        <item m="1" x="707"/>
        <item m="1" x="466"/>
        <item m="1" x="709"/>
        <item m="1" x="470"/>
        <item m="1" x="710"/>
        <item m="1" x="472"/>
        <item m="1" x="714"/>
        <item m="1" x="476"/>
        <item m="1" x="722"/>
        <item m="1" x="481"/>
        <item m="1" x="726"/>
        <item m="1" x="486"/>
        <item m="1" x="732"/>
        <item m="1" x="494"/>
        <item m="1" x="742"/>
        <item m="1" x="500"/>
        <item m="1" x="750"/>
        <item m="1" x="510"/>
        <item m="1" x="766"/>
        <item m="1" x="524"/>
        <item m="1" x="773"/>
        <item m="1" x="785"/>
        <item m="1" x="551"/>
        <item m="1" x="805"/>
        <item m="1" x="716"/>
        <item m="1" x="478"/>
        <item m="1" x="721"/>
        <item m="1" x="482"/>
        <item m="1" x="728"/>
        <item m="1" x="488"/>
        <item m="1" x="734"/>
        <item m="1" x="492"/>
        <item m="1" x="743"/>
        <item m="1" x="502"/>
        <item m="1" x="752"/>
        <item m="1" x="512"/>
        <item m="1" x="759"/>
        <item m="1" x="525"/>
        <item m="1" x="775"/>
        <item m="1" x="532"/>
        <item m="1" x="787"/>
        <item m="1" x="542"/>
        <item m="1" x="807"/>
        <item m="1" x="561"/>
        <item m="1" x="724"/>
        <item m="1" x="484"/>
        <item m="1" x="730"/>
        <item m="1" x="493"/>
        <item m="1" x="738"/>
        <item m="1" x="496"/>
        <item m="1" x="745"/>
        <item m="1" x="504"/>
        <item m="1" x="761"/>
        <item m="1" x="518"/>
        <item m="1" x="768"/>
        <item m="1" x="527"/>
        <item m="1" x="777"/>
        <item m="1" x="544"/>
        <item m="1" x="795"/>
        <item m="1" x="553"/>
        <item m="1" x="809"/>
        <item m="1" x="563"/>
        <item m="1" x="828"/>
        <item m="1" x="580"/>
        <item m="1" x="837"/>
        <item m="1" x="591"/>
        <item m="1" x="847"/>
        <item m="1" x="740"/>
        <item m="1" x="498"/>
        <item m="1" x="747"/>
        <item m="1" x="506"/>
        <item m="1" x="770"/>
        <item m="1" x="529"/>
        <item m="1" x="779"/>
        <item m="1" x="535"/>
        <item m="1" x="796"/>
        <item m="1" x="554"/>
        <item m="1" x="811"/>
        <item m="1" x="565"/>
        <item m="1" x="819"/>
        <item m="1" x="581"/>
        <item m="1" x="838"/>
        <item m="1" x="593"/>
        <item m="1" x="849"/>
        <item m="1" x="603"/>
        <item m="1" x="748"/>
        <item m="1" x="508"/>
        <item m="1" x="756"/>
        <item m="1" x="515"/>
        <item m="1" x="763"/>
        <item m="1" x="530"/>
        <item m="1" x="781"/>
        <item m="1" x="537"/>
        <item m="1" x="789"/>
        <item m="1" x="546"/>
        <item m="1" x="812"/>
        <item m="1" x="567"/>
        <item m="1" x="821"/>
        <item m="1" x="574"/>
        <item m="1" x="830"/>
        <item m="1" x="594"/>
        <item m="1" x="851"/>
        <item m="1" x="605"/>
        <item m="1" x="862"/>
        <item m="1" x="614"/>
        <item m="1" x="882"/>
        <item m="1" x="633"/>
        <item m="1" x="894"/>
        <item m="1" x="765"/>
        <item m="1" x="522"/>
        <item m="1" x="782"/>
        <item m="1" x="539"/>
        <item m="1" x="791"/>
        <item m="1" x="548"/>
        <item m="1" x="799"/>
        <item m="1" x="568"/>
        <item m="1" x="823"/>
        <item m="1" x="576"/>
        <item m="1" x="832"/>
        <item m="1" x="584"/>
        <item m="1" x="852"/>
        <item m="1" x="607"/>
        <item m="1" x="864"/>
        <item m="1" x="616"/>
        <item m="1" x="873"/>
        <item m="1" x="883"/>
        <item m="1" x="634"/>
        <item m="1" x="896"/>
        <item m="1" x="645"/>
        <item m="1" x="906"/>
        <item m="1" x="654"/>
        <item m="1" x="792"/>
        <item m="1" x="550"/>
        <item m="1" x="801"/>
        <item m="1" x="557"/>
        <item m="1" x="814"/>
        <item m="1" x="577"/>
        <item m="1" x="834"/>
        <item m="1" x="586"/>
        <item m="1" x="841"/>
        <item m="1" x="596"/>
        <item m="1" x="865"/>
        <item m="1" x="618"/>
        <item m="1" x="875"/>
        <item m="1" x="626"/>
        <item m="1" x="885"/>
        <item m="1" x="646"/>
        <item m="1" x="908"/>
        <item m="1" x="656"/>
        <item m="1" x="916"/>
        <item m="1" x="665"/>
        <item m="1" x="933"/>
        <item m="1" x="803"/>
        <item m="1" x="559"/>
        <item m="1" x="816"/>
        <item m="1" x="571"/>
        <item m="1" x="835"/>
        <item m="1" x="588"/>
        <item m="1" x="843"/>
        <item m="1" x="598"/>
        <item m="1" x="855"/>
        <item m="1" x="619"/>
        <item m="1" x="877"/>
        <item m="1" x="628"/>
        <item m="1" x="887"/>
        <item m="1" x="637"/>
        <item m="1" x="909"/>
        <item m="1" x="658"/>
        <item m="1" x="918"/>
        <item m="1" x="667"/>
        <item m="1" x="926"/>
        <item m="1" x="680"/>
        <item m="1" x="940"/>
        <item m="1" x="687"/>
        <item m="1" x="947"/>
        <item m="1" x="826"/>
        <item m="1" x="589"/>
        <item m="1" x="845"/>
        <item m="1" x="600"/>
        <item m="1" x="857"/>
        <item m="1" x="610"/>
        <item m="1" x="878"/>
        <item m="1" x="630"/>
        <item m="1" x="889"/>
        <item m="1" x="639"/>
        <item m="1" x="899"/>
        <item m="1" x="659"/>
        <item m="1" x="920"/>
        <item m="1" x="669"/>
        <item m="1" x="928"/>
        <item m="1" x="675"/>
        <item m="1" x="941"/>
        <item m="1" x="689"/>
        <item m="1" x="949"/>
        <item m="1" x="694"/>
        <item m="1" x="454"/>
        <item m="1" x="601"/>
        <item m="1" x="859"/>
        <item m="1" x="612"/>
        <item m="1" x="868"/>
        <item m="1" x="621"/>
        <item m="1" x="890"/>
        <item m="1" x="641"/>
        <item m="1" x="901"/>
        <item m="1" x="649"/>
        <item m="1" x="911"/>
        <item m="1" x="670"/>
        <item m="1" x="930"/>
        <item m="1" x="677"/>
        <item m="1" x="936"/>
        <item m="1" x="682"/>
        <item m="1" x="950"/>
        <item m="1" x="696"/>
        <item m="1" x="456"/>
        <item m="1" x="701"/>
        <item m="1" x="460"/>
        <item m="1" x="464"/>
        <item m="1" x="708"/>
        <item m="1" x="468"/>
        <item m="1" x="870"/>
        <item m="1" x="623"/>
        <item m="1" x="881"/>
        <item m="1" x="642"/>
        <item m="1" x="903"/>
        <item m="1" x="651"/>
        <item m="1" x="913"/>
        <item m="1" x="662"/>
        <item m="1" x="922"/>
        <item m="1" x="671"/>
        <item m="1" x="931"/>
        <item m="1" x="679"/>
        <item m="1" x="938"/>
        <item m="1" x="684"/>
        <item m="1" x="944"/>
        <item m="1" x="691"/>
        <item m="1" x="697"/>
        <item m="1" x="458"/>
        <item m="1" x="703"/>
        <item m="1" x="462"/>
        <item m="1" x="706"/>
        <item m="1" x="469"/>
        <item m="1" x="712"/>
        <item m="1" x="474"/>
        <item m="1" x="718"/>
        <item m="1" x="892"/>
        <item m="1" x="904"/>
        <item m="1" x="652"/>
        <item m="1" x="452"/>
        <item m="1" x="451"/>
        <item m="1" x="450"/>
        <item m="1" x="448"/>
        <item m="1" x="449"/>
        <item m="1" x="444"/>
        <item m="1" x="443"/>
        <item m="1" x="446"/>
        <item m="1" x="445"/>
        <item m="1" x="447"/>
        <item m="1" x="440"/>
        <item m="1" x="438"/>
        <item m="1" x="439"/>
        <item m="1" x="442"/>
        <item m="1" x="441"/>
        <item m="1" x="437"/>
        <item m="1" x="436"/>
        <item m="1" x="433"/>
        <item m="1" x="435"/>
        <item m="1" x="434"/>
        <item m="1" x="429"/>
        <item m="1" x="428"/>
        <item m="1" x="432"/>
        <item m="1" x="431"/>
        <item m="1" x="430"/>
        <item m="1" x="427"/>
        <item m="1" x="426"/>
        <item m="1" x="425"/>
        <item m="1" x="424"/>
        <item m="1" x="423"/>
        <item m="1" x="422"/>
        <item m="1" x="421"/>
        <item m="1" x="419"/>
        <item m="1" x="418"/>
        <item m="1" x="420"/>
        <item m="1" x="417"/>
        <item m="1" x="416"/>
        <item m="1" x="413"/>
        <item m="1" x="415"/>
        <item m="1" x="414"/>
        <item m="1" x="412"/>
        <item m="1" x="411"/>
        <item m="1" x="410"/>
        <item m="1" x="408"/>
        <item m="1" x="409"/>
        <item m="1" x="407"/>
        <item m="1" x="406"/>
        <item m="1" x="405"/>
        <item m="1" x="404"/>
        <item m="1" x="403"/>
        <item m="1" x="402"/>
        <item m="1" x="401"/>
        <item m="1" x="400"/>
        <item m="1" x="399"/>
        <item m="1" x="398"/>
        <item m="1" x="396"/>
        <item m="1" x="395"/>
        <item m="1" x="397"/>
        <item m="1" x="390"/>
        <item m="1" x="394"/>
        <item m="1" x="391"/>
        <item m="1" x="393"/>
        <item m="1" x="392"/>
        <item m="1" x="389"/>
        <item m="1" x="388"/>
        <item m="1" x="387"/>
        <item m="1" x="386"/>
        <item m="1" x="385"/>
        <item m="1" x="384"/>
        <item m="1" x="381"/>
        <item m="1" x="383"/>
        <item m="1" x="382"/>
        <item m="1" x="379"/>
        <item m="1" x="377"/>
        <item m="1" x="380"/>
        <item m="1" x="378"/>
        <item m="1" x="376"/>
        <item m="1" x="375"/>
        <item m="1" x="374"/>
        <item m="1" x="373"/>
        <item m="1" x="372"/>
        <item m="1" x="371"/>
        <item m="1" x="370"/>
        <item m="1" x="368"/>
        <item m="1" x="367"/>
        <item m="1" x="366"/>
        <item m="1" x="369"/>
        <item m="1" x="365"/>
        <item m="1" x="364"/>
        <item m="1" x="363"/>
        <item m="1" x="362"/>
        <item m="1" x="361"/>
        <item m="1" x="359"/>
        <item m="1" x="360"/>
        <item m="1" x="358"/>
        <item m="1" x="356"/>
        <item m="1" x="357"/>
        <item m="1" x="353"/>
        <item m="1" x="352"/>
        <item m="1" x="351"/>
        <item m="1" x="355"/>
        <item m="1" x="354"/>
        <item m="1" x="350"/>
        <item m="1" x="346"/>
        <item m="1" x="349"/>
        <item m="1" x="348"/>
        <item m="1" x="347"/>
        <item m="1" x="344"/>
        <item m="1" x="342"/>
        <item m="1" x="341"/>
        <item m="1" x="343"/>
        <item m="1" x="345"/>
        <item m="1" x="338"/>
        <item m="1" x="340"/>
        <item m="1" x="339"/>
        <item m="1" x="337"/>
        <item m="1" x="336"/>
        <item m="1" x="335"/>
        <item m="1" x="334"/>
        <item m="1" x="333"/>
        <item m="1" x="332"/>
        <item m="1" x="331"/>
        <item m="1" x="330"/>
        <item m="1" x="329"/>
        <item m="1" x="328"/>
        <item m="1" x="327"/>
        <item m="1" x="326"/>
        <item m="1" x="322"/>
        <item m="1" x="325"/>
        <item m="1" x="323"/>
        <item m="1" x="324"/>
        <item m="1" x="321"/>
        <item m="1" x="320"/>
        <item m="1" x="319"/>
        <item m="1" x="318"/>
        <item m="1" x="317"/>
        <item m="1" x="316"/>
        <item m="1" x="315"/>
        <item m="1" x="312"/>
        <item m="1" x="314"/>
        <item m="1" x="311"/>
        <item m="1" x="310"/>
        <item m="1" x="313"/>
        <item m="1" x="304"/>
        <item m="1" x="308"/>
        <item m="1" x="307"/>
        <item m="1" x="306"/>
        <item m="1" x="305"/>
        <item m="1" x="309"/>
        <item m="1" x="300"/>
        <item m="1" x="302"/>
        <item m="1" x="299"/>
        <item m="1" x="301"/>
        <item m="1" x="298"/>
        <item m="1" x="303"/>
        <item m="1" x="297"/>
        <item m="1" x="296"/>
        <item m="1" x="295"/>
        <item m="1" x="294"/>
        <item m="1" x="293"/>
        <item m="1" x="291"/>
        <item m="1" x="290"/>
        <item m="1" x="288"/>
        <item m="1" x="287"/>
        <item m="1" x="289"/>
        <item m="1" x="292"/>
        <item m="1" x="282"/>
        <item m="1" x="286"/>
        <item m="1" x="285"/>
        <item m="1" x="284"/>
        <item m="1" x="283"/>
        <item m="1" x="281"/>
        <item m="1" x="277"/>
        <item m="1" x="279"/>
        <item m="1" x="278"/>
        <item m="1" x="280"/>
        <item m="1" x="274"/>
        <item m="1" x="275"/>
        <item m="1" x="273"/>
        <item m="1" x="276"/>
        <item m="1" x="272"/>
        <item m="1" x="266"/>
        <item m="1" x="271"/>
        <item m="1" x="270"/>
        <item m="1" x="269"/>
        <item m="1" x="268"/>
        <item m="1" x="264"/>
        <item m="1" x="267"/>
        <item m="1" x="263"/>
        <item m="1" x="262"/>
        <item m="1" x="265"/>
        <item m="1" x="258"/>
        <item m="1" x="260"/>
        <item m="1" x="256"/>
        <item m="1" x="261"/>
        <item m="1" x="257"/>
        <item m="1" x="259"/>
        <item m="1" x="252"/>
        <item m="1" x="255"/>
        <item m="1" x="254"/>
        <item m="1" x="253"/>
        <item m="1" x="251"/>
        <item m="1" x="248"/>
        <item m="1" x="247"/>
        <item m="1" x="250"/>
        <item m="1" x="249"/>
        <item m="1" x="245"/>
        <item m="1" x="246"/>
        <item m="1" x="244"/>
        <item m="1" x="242"/>
        <item m="1" x="243"/>
        <item m="1" x="240"/>
        <item m="1" x="237"/>
        <item m="1" x="238"/>
        <item m="1" x="241"/>
        <item m="1" x="239"/>
        <item m="1" x="228"/>
        <item m="1" x="229"/>
        <item m="1" x="230"/>
        <item m="1" x="232"/>
        <item m="1" x="231"/>
        <item m="1" x="235"/>
        <item m="1" x="234"/>
        <item m="1" x="233"/>
        <item m="1" x="236"/>
        <item m="1" x="224"/>
        <item m="1" x="227"/>
        <item m="1" x="226"/>
        <item m="1" x="225"/>
        <item m="1" x="223"/>
        <item m="1" x="216"/>
        <item m="1" x="220"/>
        <item m="1" x="218"/>
        <item m="1" x="219"/>
        <item m="1" x="217"/>
        <item m="1" x="222"/>
        <item m="1" x="221"/>
        <item m="1" x="210"/>
        <item m="1" x="214"/>
        <item m="1" x="213"/>
        <item m="1" x="212"/>
        <item m="1" x="211"/>
        <item m="1" x="215"/>
        <item m="1" x="204"/>
        <item m="1" x="207"/>
        <item m="1" x="203"/>
        <item m="1" x="206"/>
        <item m="1" x="205"/>
        <item m="1" x="209"/>
        <item m="1" x="208"/>
        <item m="1" x="199"/>
        <item m="1" x="202"/>
        <item m="1" x="200"/>
        <item m="1" x="201"/>
        <item m="1" x="198"/>
        <item m="1" x="197"/>
        <item m="1" x="196"/>
        <item m="1" x="189"/>
        <item m="1" x="195"/>
        <item m="1" x="194"/>
        <item m="1" x="193"/>
        <item m="1" x="192"/>
        <item m="1" x="190"/>
        <item m="1" x="191"/>
        <item m="1" x="184"/>
        <item m="1" x="183"/>
        <item m="1" x="186"/>
        <item m="1" x="187"/>
        <item m="1" x="188"/>
        <item m="1" x="185"/>
        <item m="1" x="173"/>
        <item m="1" x="174"/>
        <item m="1" x="176"/>
        <item m="1" x="181"/>
        <item m="1" x="182"/>
        <item m="1" x="175"/>
        <item m="1" x="180"/>
        <item m="1" x="179"/>
        <item m="1" x="177"/>
        <item m="1" x="178"/>
        <item m="1" x="172"/>
        <item m="1" x="171"/>
        <item m="1" x="170"/>
        <item m="1" x="169"/>
        <item m="1" x="168"/>
        <item m="1" x="166"/>
        <item m="1" x="167"/>
        <item m="1" x="165"/>
        <item m="1" x="164"/>
        <item m="1" x="163"/>
        <item m="1" x="162"/>
        <item m="1" x="161"/>
        <item m="1" x="159"/>
        <item m="1" x="160"/>
        <item m="1" x="153"/>
        <item m="1" x="157"/>
        <item m="1" x="154"/>
        <item m="1" x="156"/>
        <item m="1" x="155"/>
        <item m="1" x="158"/>
        <item m="1" x="152"/>
        <item m="1" x="149"/>
        <item m="1" x="145"/>
        <item m="1" x="148"/>
        <item m="1" x="150"/>
        <item m="1" x="151"/>
        <item m="1" x="147"/>
        <item m="1" x="146"/>
        <item m="1" x="142"/>
        <item m="1" x="140"/>
        <item m="1" x="141"/>
        <item m="1" x="144"/>
        <item m="1" x="143"/>
        <item m="1" x="139"/>
        <item m="1" x="138"/>
        <item m="1" x="135"/>
        <item m="1" x="137"/>
        <item m="1" x="136"/>
        <item m="1" x="134"/>
        <item m="1" x="133"/>
        <item m="1" x="132"/>
        <item m="1" x="131"/>
        <item m="1" x="128"/>
        <item m="1" x="129"/>
        <item m="1" x="130"/>
        <item m="1" x="126"/>
        <item m="1" x="125"/>
        <item m="1" x="124"/>
        <item m="1" x="123"/>
        <item m="1" x="122"/>
        <item m="1" x="127"/>
        <item m="1" x="120"/>
        <item m="1" x="118"/>
        <item m="1" x="119"/>
        <item m="1" x="121"/>
        <item m="1" x="117"/>
        <item m="1" x="116"/>
        <item m="1" x="115"/>
        <item m="1" x="111"/>
        <item m="1" x="110"/>
        <item m="1" x="113"/>
        <item m="1" x="112"/>
        <item m="1" x="114"/>
        <item m="1" x="108"/>
        <item m="1" x="105"/>
        <item m="1" x="104"/>
        <item m="1" x="107"/>
        <item m="1" x="106"/>
        <item m="1" x="109"/>
        <item m="1" x="103"/>
        <item m="1" x="101"/>
        <item m="1" x="100"/>
        <item m="1" x="99"/>
        <item m="1" x="102"/>
        <item m="1" x="98"/>
        <item m="1" x="95"/>
        <item m="1" x="94"/>
        <item m="1" x="96"/>
        <item m="1" x="97"/>
        <item m="1" x="91"/>
        <item m="1" x="93"/>
        <item m="1" x="90"/>
        <item m="1" x="89"/>
        <item m="1" x="92"/>
        <item m="1" x="88"/>
        <item m="1" x="87"/>
        <item m="1" x="86"/>
        <item m="1" x="85"/>
        <item m="1" x="83"/>
        <item m="1" x="82"/>
        <item m="1" x="84"/>
        <item m="1" x="81"/>
        <item m="1" x="79"/>
        <item m="1" x="78"/>
        <item m="1" x="80"/>
        <item m="1" x="77"/>
        <item m="1" x="74"/>
        <item m="1" x="75"/>
        <item m="1" x="71"/>
        <item m="1" x="73"/>
        <item m="1" x="72"/>
        <item m="1" x="70"/>
        <item m="1" x="76"/>
        <item m="1" x="65"/>
        <item m="1" x="68"/>
        <item m="1" x="64"/>
        <item m="1" x="67"/>
        <item m="1" x="66"/>
        <item m="1" x="69"/>
        <item m="1" x="63"/>
        <item m="1" x="58"/>
        <item m="1" x="57"/>
        <item m="1" x="61"/>
        <item m="1" x="59"/>
        <item m="1" x="60"/>
        <item m="1" x="62"/>
        <item m="1" x="52"/>
        <item m="1" x="55"/>
        <item m="1" x="54"/>
        <item m="1" x="53"/>
        <item m="1" x="56"/>
        <item m="1" x="49"/>
        <item m="1" x="47"/>
        <item m="1" x="48"/>
        <item m="1" x="51"/>
        <item m="1" x="50"/>
        <item m="1" x="44"/>
        <item m="1" x="45"/>
        <item m="1" x="42"/>
        <item m="1" x="41"/>
        <item m="1" x="43"/>
        <item m="1" x="46"/>
        <item m="1" x="37"/>
        <item m="1" x="36"/>
        <item m="1" x="38"/>
        <item m="1" x="35"/>
        <item m="1" x="34"/>
        <item m="1" x="39"/>
        <item m="1" x="40"/>
        <item m="1" x="27"/>
        <item m="1" x="31"/>
        <item m="1" x="30"/>
        <item m="1" x="29"/>
        <item m="1" x="28"/>
        <item m="1" x="33"/>
        <item m="1" x="32"/>
        <item m="1" x="21"/>
        <item m="1" x="25"/>
        <item m="1" x="24"/>
        <item m="1" x="23"/>
        <item m="1" x="26"/>
        <item m="1" x="22"/>
        <item m="1" x="20"/>
        <item m="1" x="18"/>
        <item m="1" x="17"/>
        <item m="1" x="15"/>
        <item m="1" x="16"/>
        <item m="1" x="14"/>
        <item m="1" x="19"/>
        <item m="1" x="13"/>
        <item m="1" x="10"/>
        <item m="1" x="8"/>
        <item m="1" x="6"/>
        <item m="1" x="7"/>
        <item m="1" x="9"/>
        <item m="1" x="12"/>
        <item m="1" x="11"/>
        <item x="0"/>
        <item x="4"/>
        <item x="1"/>
        <item x="3"/>
        <item x="2"/>
        <item x="5"/>
        <item t="default"/>
      </items>
    </pivotField>
    <pivotField axis="axisCol" showAll="0">
      <items count="37">
        <item m="1" x="34"/>
        <item m="1" x="35"/>
        <item x="3"/>
        <item x="7"/>
        <item m="1" x="29"/>
        <item m="1" x="33"/>
        <item m="1" x="30"/>
        <item x="6"/>
        <item m="1" x="32"/>
        <item x="12"/>
        <item m="1" x="25"/>
        <item m="1" x="27"/>
        <item m="1" x="20"/>
        <item x="18"/>
        <item m="1" x="31"/>
        <item m="1" x="28"/>
        <item x="9"/>
        <item x="13"/>
        <item m="1" x="26"/>
        <item x="0"/>
        <item x="1"/>
        <item x="17"/>
        <item x="15"/>
        <item m="1" x="24"/>
        <item x="8"/>
        <item x="11"/>
        <item x="16"/>
        <item x="14"/>
        <item x="2"/>
        <item x="19"/>
        <item x="5"/>
        <item m="1" x="21"/>
        <item x="4"/>
        <item x="10"/>
        <item m="1" x="22"/>
        <item m="1" x="23"/>
        <item t="default"/>
      </items>
    </pivotField>
    <pivotField showAll="0"/>
    <pivotField showAll="0"/>
  </pivotFields>
  <rowFields count="1">
    <field x="1"/>
  </rowFields>
  <rowItems count="7">
    <i>
      <x v="946"/>
    </i>
    <i>
      <x v="947"/>
    </i>
    <i>
      <x v="948"/>
    </i>
    <i>
      <x v="949"/>
    </i>
    <i>
      <x v="950"/>
    </i>
    <i>
      <x v="951"/>
    </i>
    <i t="grand">
      <x/>
    </i>
  </rowItems>
  <colFields count="1">
    <field x="2"/>
  </colFields>
  <colItems count="21">
    <i>
      <x v="2"/>
    </i>
    <i>
      <x v="3"/>
    </i>
    <i>
      <x v="7"/>
    </i>
    <i>
      <x v="9"/>
    </i>
    <i>
      <x v="13"/>
    </i>
    <i>
      <x v="16"/>
    </i>
    <i>
      <x v="17"/>
    </i>
    <i>
      <x v="19"/>
    </i>
    <i>
      <x v="20"/>
    </i>
    <i>
      <x v="21"/>
    </i>
    <i>
      <x v="22"/>
    </i>
    <i>
      <x v="24"/>
    </i>
    <i>
      <x v="25"/>
    </i>
    <i>
      <x v="26"/>
    </i>
    <i>
      <x v="27"/>
    </i>
    <i>
      <x v="28"/>
    </i>
    <i>
      <x v="29"/>
    </i>
    <i>
      <x v="30"/>
    </i>
    <i>
      <x v="32"/>
    </i>
    <i>
      <x v="33"/>
    </i>
    <i t="grand">
      <x/>
    </i>
  </colItems>
  <dataFields count="1">
    <dataField name="Count of Date" fld="1" subtotal="count" baseField="0" baseItem="0"/>
  </dataFields>
  <chartFormats count="115">
    <chartFormat chart="2" format="0" series="1">
      <pivotArea type="data" outline="0" fieldPosition="0">
        <references count="2">
          <reference field="4294967294" count="1" selected="0">
            <x v="0"/>
          </reference>
          <reference field="2" count="1" selected="0">
            <x v="0"/>
          </reference>
        </references>
      </pivotArea>
    </chartFormat>
    <chartFormat chart="2" format="1" series="1">
      <pivotArea type="data" outline="0" fieldPosition="0">
        <references count="2">
          <reference field="4294967294" count="1" selected="0">
            <x v="0"/>
          </reference>
          <reference field="2" count="1" selected="0">
            <x v="1"/>
          </reference>
        </references>
      </pivotArea>
    </chartFormat>
    <chartFormat chart="2" format="2" series="1">
      <pivotArea type="data" outline="0" fieldPosition="0">
        <references count="2">
          <reference field="4294967294" count="1" selected="0">
            <x v="0"/>
          </reference>
          <reference field="2" count="1" selected="0">
            <x v="2"/>
          </reference>
        </references>
      </pivotArea>
    </chartFormat>
    <chartFormat chart="2" format="3" series="1">
      <pivotArea type="data" outline="0" fieldPosition="0">
        <references count="2">
          <reference field="4294967294" count="1" selected="0">
            <x v="0"/>
          </reference>
          <reference field="2" count="1" selected="0">
            <x v="3"/>
          </reference>
        </references>
      </pivotArea>
    </chartFormat>
    <chartFormat chart="2" format="4" series="1">
      <pivotArea type="data" outline="0" fieldPosition="0">
        <references count="2">
          <reference field="4294967294" count="1" selected="0">
            <x v="0"/>
          </reference>
          <reference field="2" count="1" selected="0">
            <x v="11"/>
          </reference>
        </references>
      </pivotArea>
    </chartFormat>
    <chartFormat chart="2" format="5" series="1">
      <pivotArea type="data" outline="0" fieldPosition="0">
        <references count="2">
          <reference field="4294967294" count="1" selected="0">
            <x v="0"/>
          </reference>
          <reference field="2" count="1" selected="0">
            <x v="4"/>
          </reference>
        </references>
      </pivotArea>
    </chartFormat>
    <chartFormat chart="2" format="6" series="1">
      <pivotArea type="data" outline="0" fieldPosition="0">
        <references count="2">
          <reference field="4294967294" count="1" selected="0">
            <x v="0"/>
          </reference>
          <reference field="2" count="1" selected="0">
            <x v="5"/>
          </reference>
        </references>
      </pivotArea>
    </chartFormat>
    <chartFormat chart="2" format="7" series="1">
      <pivotArea type="data" outline="0" fieldPosition="0">
        <references count="2">
          <reference field="4294967294" count="1" selected="0">
            <x v="0"/>
          </reference>
          <reference field="2" count="1" selected="0">
            <x v="12"/>
          </reference>
        </references>
      </pivotArea>
    </chartFormat>
    <chartFormat chart="2" format="8" series="1">
      <pivotArea type="data" outline="0" fieldPosition="0">
        <references count="2">
          <reference field="4294967294" count="1" selected="0">
            <x v="0"/>
          </reference>
          <reference field="2" count="1" selected="0">
            <x v="9"/>
          </reference>
        </references>
      </pivotArea>
    </chartFormat>
    <chartFormat chart="2" format="9" series="1">
      <pivotArea type="data" outline="0" fieldPosition="0">
        <references count="2">
          <reference field="4294967294" count="1" selected="0">
            <x v="0"/>
          </reference>
          <reference field="2" count="1" selected="0">
            <x v="13"/>
          </reference>
        </references>
      </pivotArea>
    </chartFormat>
    <chartFormat chart="2" format="10" series="1">
      <pivotArea type="data" outline="0" fieldPosition="0">
        <references count="2">
          <reference field="4294967294" count="1" selected="0">
            <x v="0"/>
          </reference>
          <reference field="2" count="1" selected="0">
            <x v="10"/>
          </reference>
        </references>
      </pivotArea>
    </chartFormat>
    <chartFormat chart="2" format="29" series="1">
      <pivotArea type="data" outline="0" fieldPosition="0">
        <references count="2">
          <reference field="4294967294" count="1" selected="0">
            <x v="0"/>
          </reference>
          <reference field="2" count="1" selected="0">
            <x v="8"/>
          </reference>
        </references>
      </pivotArea>
    </chartFormat>
    <chartFormat chart="2" format="30" series="1">
      <pivotArea type="data" outline="0" fieldPosition="0">
        <references count="2">
          <reference field="4294967294" count="1" selected="0">
            <x v="0"/>
          </reference>
          <reference field="2" count="1" selected="0">
            <x v="6"/>
          </reference>
        </references>
      </pivotArea>
    </chartFormat>
    <chartFormat chart="2" format="31" series="1">
      <pivotArea type="data" outline="0" fieldPosition="0">
        <references count="1">
          <reference field="4294967294" count="1" selected="0">
            <x v="0"/>
          </reference>
        </references>
      </pivotArea>
    </chartFormat>
    <chartFormat chart="2" format="32" series="1">
      <pivotArea type="data" outline="0" fieldPosition="0">
        <references count="2">
          <reference field="4294967294" count="1" selected="0">
            <x v="0"/>
          </reference>
          <reference field="2" count="1" selected="0">
            <x v="7"/>
          </reference>
        </references>
      </pivotArea>
    </chartFormat>
    <chartFormat chart="2" format="33" series="1">
      <pivotArea type="data" outline="0" fieldPosition="0">
        <references count="2">
          <reference field="4294967294" count="1" selected="0">
            <x v="0"/>
          </reference>
          <reference field="2" count="1" selected="0">
            <x v="14"/>
          </reference>
        </references>
      </pivotArea>
    </chartFormat>
    <chartFormat chart="4" format="34" series="1">
      <pivotArea type="data" outline="0" fieldPosition="0">
        <references count="2">
          <reference field="4294967294" count="1" selected="0">
            <x v="0"/>
          </reference>
          <reference field="2" count="1" selected="0">
            <x v="2"/>
          </reference>
        </references>
      </pivotArea>
    </chartFormat>
    <chartFormat chart="4" format="35" series="1">
      <pivotArea type="data" outline="0" fieldPosition="0">
        <references count="2">
          <reference field="4294967294" count="1" selected="0">
            <x v="0"/>
          </reference>
          <reference field="2" count="1" selected="0">
            <x v="3"/>
          </reference>
        </references>
      </pivotArea>
    </chartFormat>
    <chartFormat chart="4" format="36" series="1">
      <pivotArea type="data" outline="0" fieldPosition="0">
        <references count="2">
          <reference field="4294967294" count="1" selected="0">
            <x v="0"/>
          </reference>
          <reference field="2" count="1" selected="0">
            <x v="4"/>
          </reference>
        </references>
      </pivotArea>
    </chartFormat>
    <chartFormat chart="4" format="37" series="1">
      <pivotArea type="data" outline="0" fieldPosition="0">
        <references count="2">
          <reference field="4294967294" count="1" selected="0">
            <x v="0"/>
          </reference>
          <reference field="2" count="1" selected="0">
            <x v="6"/>
          </reference>
        </references>
      </pivotArea>
    </chartFormat>
    <chartFormat chart="4" format="38" series="1">
      <pivotArea type="data" outline="0" fieldPosition="0">
        <references count="2">
          <reference field="4294967294" count="1" selected="0">
            <x v="0"/>
          </reference>
          <reference field="2" count="1" selected="0">
            <x v="7"/>
          </reference>
        </references>
      </pivotArea>
    </chartFormat>
    <chartFormat chart="4" format="39" series="1">
      <pivotArea type="data" outline="0" fieldPosition="0">
        <references count="2">
          <reference field="4294967294" count="1" selected="0">
            <x v="0"/>
          </reference>
          <reference field="2" count="1" selected="0">
            <x v="9"/>
          </reference>
        </references>
      </pivotArea>
    </chartFormat>
    <chartFormat chart="4" format="40" series="1">
      <pivotArea type="data" outline="0" fieldPosition="0">
        <references count="2">
          <reference field="4294967294" count="1" selected="0">
            <x v="0"/>
          </reference>
          <reference field="2" count="1" selected="0">
            <x v="11"/>
          </reference>
        </references>
      </pivotArea>
    </chartFormat>
    <chartFormat chart="4" format="41" series="1">
      <pivotArea type="data" outline="0" fieldPosition="0">
        <references count="2">
          <reference field="4294967294" count="1" selected="0">
            <x v="0"/>
          </reference>
          <reference field="2" count="1" selected="0">
            <x v="12"/>
          </reference>
        </references>
      </pivotArea>
    </chartFormat>
    <chartFormat chart="4" format="42" series="1">
      <pivotArea type="data" outline="0" fieldPosition="0">
        <references count="2">
          <reference field="4294967294" count="1" selected="0">
            <x v="0"/>
          </reference>
          <reference field="2" count="1" selected="0">
            <x v="13"/>
          </reference>
        </references>
      </pivotArea>
    </chartFormat>
    <chartFormat chart="4" format="43" series="1">
      <pivotArea type="data" outline="0" fieldPosition="0">
        <references count="2">
          <reference field="4294967294" count="1" selected="0">
            <x v="0"/>
          </reference>
          <reference field="2" count="1" selected="0">
            <x v="14"/>
          </reference>
        </references>
      </pivotArea>
    </chartFormat>
    <chartFormat chart="5" format="44" series="1">
      <pivotArea type="data" outline="0" fieldPosition="0">
        <references count="2">
          <reference field="4294967294" count="1" selected="0">
            <x v="0"/>
          </reference>
          <reference field="2" count="1" selected="0">
            <x v="2"/>
          </reference>
        </references>
      </pivotArea>
    </chartFormat>
    <chartFormat chart="5" format="45" series="1">
      <pivotArea type="data" outline="0" fieldPosition="0">
        <references count="2">
          <reference field="4294967294" count="1" selected="0">
            <x v="0"/>
          </reference>
          <reference field="2" count="1" selected="0">
            <x v="3"/>
          </reference>
        </references>
      </pivotArea>
    </chartFormat>
    <chartFormat chart="5" format="46" series="1">
      <pivotArea type="data" outline="0" fieldPosition="0">
        <references count="2">
          <reference field="4294967294" count="1" selected="0">
            <x v="0"/>
          </reference>
          <reference field="2" count="1" selected="0">
            <x v="4"/>
          </reference>
        </references>
      </pivotArea>
    </chartFormat>
    <chartFormat chart="5" format="47" series="1">
      <pivotArea type="data" outline="0" fieldPosition="0">
        <references count="2">
          <reference field="4294967294" count="1" selected="0">
            <x v="0"/>
          </reference>
          <reference field="2" count="1" selected="0">
            <x v="6"/>
          </reference>
        </references>
      </pivotArea>
    </chartFormat>
    <chartFormat chart="5" format="48" series="1">
      <pivotArea type="data" outline="0" fieldPosition="0">
        <references count="2">
          <reference field="4294967294" count="1" selected="0">
            <x v="0"/>
          </reference>
          <reference field="2" count="1" selected="0">
            <x v="7"/>
          </reference>
        </references>
      </pivotArea>
    </chartFormat>
    <chartFormat chart="5" format="49" series="1">
      <pivotArea type="data" outline="0" fieldPosition="0">
        <references count="2">
          <reference field="4294967294" count="1" selected="0">
            <x v="0"/>
          </reference>
          <reference field="2" count="1" selected="0">
            <x v="9"/>
          </reference>
        </references>
      </pivotArea>
    </chartFormat>
    <chartFormat chart="5" format="50" series="1">
      <pivotArea type="data" outline="0" fieldPosition="0">
        <references count="2">
          <reference field="4294967294" count="1" selected="0">
            <x v="0"/>
          </reference>
          <reference field="2" count="1" selected="0">
            <x v="11"/>
          </reference>
        </references>
      </pivotArea>
    </chartFormat>
    <chartFormat chart="5" format="51" series="1">
      <pivotArea type="data" outline="0" fieldPosition="0">
        <references count="2">
          <reference field="4294967294" count="1" selected="0">
            <x v="0"/>
          </reference>
          <reference field="2" count="1" selected="0">
            <x v="12"/>
          </reference>
        </references>
      </pivotArea>
    </chartFormat>
    <chartFormat chart="5" format="52" series="1">
      <pivotArea type="data" outline="0" fieldPosition="0">
        <references count="2">
          <reference field="4294967294" count="1" selected="0">
            <x v="0"/>
          </reference>
          <reference field="2" count="1" selected="0">
            <x v="13"/>
          </reference>
        </references>
      </pivotArea>
    </chartFormat>
    <chartFormat chart="5" format="53" series="1">
      <pivotArea type="data" outline="0" fieldPosition="0">
        <references count="2">
          <reference field="4294967294" count="1" selected="0">
            <x v="0"/>
          </reference>
          <reference field="2" count="1" selected="0">
            <x v="14"/>
          </reference>
        </references>
      </pivotArea>
    </chartFormat>
    <chartFormat chart="8" format="34" series="1">
      <pivotArea type="data" outline="0" fieldPosition="0">
        <references count="2">
          <reference field="4294967294" count="1" selected="0">
            <x v="0"/>
          </reference>
          <reference field="2" count="1" selected="0">
            <x v="2"/>
          </reference>
        </references>
      </pivotArea>
    </chartFormat>
    <chartFormat chart="8" format="35" series="1">
      <pivotArea type="data" outline="0" fieldPosition="0">
        <references count="2">
          <reference field="4294967294" count="1" selected="0">
            <x v="0"/>
          </reference>
          <reference field="2" count="1" selected="0">
            <x v="3"/>
          </reference>
        </references>
      </pivotArea>
    </chartFormat>
    <chartFormat chart="8" format="36" series="1">
      <pivotArea type="data" outline="0" fieldPosition="0">
        <references count="2">
          <reference field="4294967294" count="1" selected="0">
            <x v="0"/>
          </reference>
          <reference field="2" count="1" selected="0">
            <x v="4"/>
          </reference>
        </references>
      </pivotArea>
    </chartFormat>
    <chartFormat chart="8" format="37" series="1">
      <pivotArea type="data" outline="0" fieldPosition="0">
        <references count="2">
          <reference field="4294967294" count="1" selected="0">
            <x v="0"/>
          </reference>
          <reference field="2" count="1" selected="0">
            <x v="6"/>
          </reference>
        </references>
      </pivotArea>
    </chartFormat>
    <chartFormat chart="8" format="38" series="1">
      <pivotArea type="data" outline="0" fieldPosition="0">
        <references count="2">
          <reference field="4294967294" count="1" selected="0">
            <x v="0"/>
          </reference>
          <reference field="2" count="1" selected="0">
            <x v="7"/>
          </reference>
        </references>
      </pivotArea>
    </chartFormat>
    <chartFormat chart="8" format="39" series="1">
      <pivotArea type="data" outline="0" fieldPosition="0">
        <references count="2">
          <reference field="4294967294" count="1" selected="0">
            <x v="0"/>
          </reference>
          <reference field="2" count="1" selected="0">
            <x v="11"/>
          </reference>
        </references>
      </pivotArea>
    </chartFormat>
    <chartFormat chart="8" format="40" series="1">
      <pivotArea type="data" outline="0" fieldPosition="0">
        <references count="2">
          <reference field="4294967294" count="1" selected="0">
            <x v="0"/>
          </reference>
          <reference field="2" count="1" selected="0">
            <x v="12"/>
          </reference>
        </references>
      </pivotArea>
    </chartFormat>
    <chartFormat chart="8" format="41" series="1">
      <pivotArea type="data" outline="0" fieldPosition="0">
        <references count="2">
          <reference field="4294967294" count="1" selected="0">
            <x v="0"/>
          </reference>
          <reference field="2" count="1" selected="0">
            <x v="13"/>
          </reference>
        </references>
      </pivotArea>
    </chartFormat>
    <chartFormat chart="8" format="42" series="1">
      <pivotArea type="data" outline="0" fieldPosition="0">
        <references count="2">
          <reference field="4294967294" count="1" selected="0">
            <x v="0"/>
          </reference>
          <reference field="2" count="1" selected="0">
            <x v="14"/>
          </reference>
        </references>
      </pivotArea>
    </chartFormat>
    <chartFormat chart="9" format="43" series="1">
      <pivotArea type="data" outline="0" fieldPosition="0">
        <references count="2">
          <reference field="4294967294" count="1" selected="0">
            <x v="0"/>
          </reference>
          <reference field="2" count="1" selected="0">
            <x v="2"/>
          </reference>
        </references>
      </pivotArea>
    </chartFormat>
    <chartFormat chart="9" format="44" series="1">
      <pivotArea type="data" outline="0" fieldPosition="0">
        <references count="2">
          <reference field="4294967294" count="1" selected="0">
            <x v="0"/>
          </reference>
          <reference field="2" count="1" selected="0">
            <x v="3"/>
          </reference>
        </references>
      </pivotArea>
    </chartFormat>
    <chartFormat chart="9" format="45" series="1">
      <pivotArea type="data" outline="0" fieldPosition="0">
        <references count="2">
          <reference field="4294967294" count="1" selected="0">
            <x v="0"/>
          </reference>
          <reference field="2" count="1" selected="0">
            <x v="4"/>
          </reference>
        </references>
      </pivotArea>
    </chartFormat>
    <chartFormat chart="9" format="46" series="1">
      <pivotArea type="data" outline="0" fieldPosition="0">
        <references count="2">
          <reference field="4294967294" count="1" selected="0">
            <x v="0"/>
          </reference>
          <reference field="2" count="1" selected="0">
            <x v="6"/>
          </reference>
        </references>
      </pivotArea>
    </chartFormat>
    <chartFormat chart="9" format="47" series="1">
      <pivotArea type="data" outline="0" fieldPosition="0">
        <references count="2">
          <reference field="4294967294" count="1" selected="0">
            <x v="0"/>
          </reference>
          <reference field="2" count="1" selected="0">
            <x v="7"/>
          </reference>
        </references>
      </pivotArea>
    </chartFormat>
    <chartFormat chart="9" format="48" series="1">
      <pivotArea type="data" outline="0" fieldPosition="0">
        <references count="2">
          <reference field="4294967294" count="1" selected="0">
            <x v="0"/>
          </reference>
          <reference field="2" count="1" selected="0">
            <x v="11"/>
          </reference>
        </references>
      </pivotArea>
    </chartFormat>
    <chartFormat chart="9" format="49" series="1">
      <pivotArea type="data" outline="0" fieldPosition="0">
        <references count="2">
          <reference field="4294967294" count="1" selected="0">
            <x v="0"/>
          </reference>
          <reference field="2" count="1" selected="0">
            <x v="12"/>
          </reference>
        </references>
      </pivotArea>
    </chartFormat>
    <chartFormat chart="9" format="50" series="1">
      <pivotArea type="data" outline="0" fieldPosition="0">
        <references count="2">
          <reference field="4294967294" count="1" selected="0">
            <x v="0"/>
          </reference>
          <reference field="2" count="1" selected="0">
            <x v="13"/>
          </reference>
        </references>
      </pivotArea>
    </chartFormat>
    <chartFormat chart="9" format="51" series="1">
      <pivotArea type="data" outline="0" fieldPosition="0">
        <references count="2">
          <reference field="4294967294" count="1" selected="0">
            <x v="0"/>
          </reference>
          <reference field="2" count="1" selected="0">
            <x v="14"/>
          </reference>
        </references>
      </pivotArea>
    </chartFormat>
    <chartFormat chart="32" format="34" series="1">
      <pivotArea type="data" outline="0" fieldPosition="0">
        <references count="2">
          <reference field="4294967294" count="1" selected="0">
            <x v="0"/>
          </reference>
          <reference field="2" count="1" selected="0">
            <x v="2"/>
          </reference>
        </references>
      </pivotArea>
    </chartFormat>
    <chartFormat chart="32" format="35" series="1">
      <pivotArea type="data" outline="0" fieldPosition="0">
        <references count="2">
          <reference field="4294967294" count="1" selected="0">
            <x v="0"/>
          </reference>
          <reference field="2" count="1" selected="0">
            <x v="3"/>
          </reference>
        </references>
      </pivotArea>
    </chartFormat>
    <chartFormat chart="32" format="36" series="1">
      <pivotArea type="data" outline="0" fieldPosition="0">
        <references count="2">
          <reference field="4294967294" count="1" selected="0">
            <x v="0"/>
          </reference>
          <reference field="2" count="1" selected="0">
            <x v="4"/>
          </reference>
        </references>
      </pivotArea>
    </chartFormat>
    <chartFormat chart="32" format="37" series="1">
      <pivotArea type="data" outline="0" fieldPosition="0">
        <references count="2">
          <reference field="4294967294" count="1" selected="0">
            <x v="0"/>
          </reference>
          <reference field="2" count="1" selected="0">
            <x v="7"/>
          </reference>
        </references>
      </pivotArea>
    </chartFormat>
    <chartFormat chart="32" format="38" series="1">
      <pivotArea type="data" outline="0" fieldPosition="0">
        <references count="2">
          <reference field="4294967294" count="1" selected="0">
            <x v="0"/>
          </reference>
          <reference field="2" count="1" selected="0">
            <x v="9"/>
          </reference>
        </references>
      </pivotArea>
    </chartFormat>
    <chartFormat chart="32" format="39" series="1">
      <pivotArea type="data" outline="0" fieldPosition="0">
        <references count="2">
          <reference field="4294967294" count="1" selected="0">
            <x v="0"/>
          </reference>
          <reference field="2" count="1" selected="0">
            <x v="11"/>
          </reference>
        </references>
      </pivotArea>
    </chartFormat>
    <chartFormat chart="32" format="40" series="1">
      <pivotArea type="data" outline="0" fieldPosition="0">
        <references count="2">
          <reference field="4294967294" count="1" selected="0">
            <x v="0"/>
          </reference>
          <reference field="2" count="1" selected="0">
            <x v="12"/>
          </reference>
        </references>
      </pivotArea>
    </chartFormat>
    <chartFormat chart="32" format="41" series="1">
      <pivotArea type="data" outline="0" fieldPosition="0">
        <references count="2">
          <reference field="4294967294" count="1" selected="0">
            <x v="0"/>
          </reference>
          <reference field="2" count="1" selected="0">
            <x v="13"/>
          </reference>
        </references>
      </pivotArea>
    </chartFormat>
    <chartFormat chart="32" format="42" series="1">
      <pivotArea type="data" outline="0" fieldPosition="0">
        <references count="2">
          <reference field="4294967294" count="1" selected="0">
            <x v="0"/>
          </reference>
          <reference field="2" count="1" selected="0">
            <x v="14"/>
          </reference>
        </references>
      </pivotArea>
    </chartFormat>
    <chartFormat chart="33" format="43" series="1">
      <pivotArea type="data" outline="0" fieldPosition="0">
        <references count="2">
          <reference field="4294967294" count="1" selected="0">
            <x v="0"/>
          </reference>
          <reference field="2" count="1" selected="0">
            <x v="2"/>
          </reference>
        </references>
      </pivotArea>
    </chartFormat>
    <chartFormat chart="33" format="44" series="1">
      <pivotArea type="data" outline="0" fieldPosition="0">
        <references count="2">
          <reference field="4294967294" count="1" selected="0">
            <x v="0"/>
          </reference>
          <reference field="2" count="1" selected="0">
            <x v="3"/>
          </reference>
        </references>
      </pivotArea>
    </chartFormat>
    <chartFormat chart="33" format="45" series="1">
      <pivotArea type="data" outline="0" fieldPosition="0">
        <references count="2">
          <reference field="4294967294" count="1" selected="0">
            <x v="0"/>
          </reference>
          <reference field="2" count="1" selected="0">
            <x v="4"/>
          </reference>
        </references>
      </pivotArea>
    </chartFormat>
    <chartFormat chart="33" format="46" series="1">
      <pivotArea type="data" outline="0" fieldPosition="0">
        <references count="2">
          <reference field="4294967294" count="1" selected="0">
            <x v="0"/>
          </reference>
          <reference field="2" count="1" selected="0">
            <x v="7"/>
          </reference>
        </references>
      </pivotArea>
    </chartFormat>
    <chartFormat chart="33" format="47" series="1">
      <pivotArea type="data" outline="0" fieldPosition="0">
        <references count="2">
          <reference field="4294967294" count="1" selected="0">
            <x v="0"/>
          </reference>
          <reference field="2" count="1" selected="0">
            <x v="9"/>
          </reference>
        </references>
      </pivotArea>
    </chartFormat>
    <chartFormat chart="33" format="48" series="1">
      <pivotArea type="data" outline="0" fieldPosition="0">
        <references count="2">
          <reference field="4294967294" count="1" selected="0">
            <x v="0"/>
          </reference>
          <reference field="2" count="1" selected="0">
            <x v="11"/>
          </reference>
        </references>
      </pivotArea>
    </chartFormat>
    <chartFormat chart="33" format="49" series="1">
      <pivotArea type="data" outline="0" fieldPosition="0">
        <references count="2">
          <reference field="4294967294" count="1" selected="0">
            <x v="0"/>
          </reference>
          <reference field="2" count="1" selected="0">
            <x v="12"/>
          </reference>
        </references>
      </pivotArea>
    </chartFormat>
    <chartFormat chart="33" format="50" series="1">
      <pivotArea type="data" outline="0" fieldPosition="0">
        <references count="2">
          <reference field="4294967294" count="1" selected="0">
            <x v="0"/>
          </reference>
          <reference field="2" count="1" selected="0">
            <x v="13"/>
          </reference>
        </references>
      </pivotArea>
    </chartFormat>
    <chartFormat chart="33" format="51" series="1">
      <pivotArea type="data" outline="0" fieldPosition="0">
        <references count="2">
          <reference field="4294967294" count="1" selected="0">
            <x v="0"/>
          </reference>
          <reference field="2" count="1" selected="0">
            <x v="14"/>
          </reference>
        </references>
      </pivotArea>
    </chartFormat>
    <chartFormat chart="2" format="34" series="1">
      <pivotArea type="data" outline="0" fieldPosition="0">
        <references count="2">
          <reference field="4294967294" count="1" selected="0">
            <x v="0"/>
          </reference>
          <reference field="2" count="1" selected="0">
            <x v="15"/>
          </reference>
        </references>
      </pivotArea>
    </chartFormat>
    <chartFormat chart="2" format="35" series="1">
      <pivotArea type="data" outline="0" fieldPosition="0">
        <references count="2">
          <reference field="4294967294" count="1" selected="0">
            <x v="0"/>
          </reference>
          <reference field="2" count="1" selected="0">
            <x v="16"/>
          </reference>
        </references>
      </pivotArea>
    </chartFormat>
    <chartFormat chart="2" format="36" series="1">
      <pivotArea type="data" outline="0" fieldPosition="0">
        <references count="2">
          <reference field="4294967294" count="1" selected="0">
            <x v="0"/>
          </reference>
          <reference field="2" count="1" selected="0">
            <x v="17"/>
          </reference>
        </references>
      </pivotArea>
    </chartFormat>
    <chartFormat chart="48" format="37" series="1">
      <pivotArea type="data" outline="0" fieldPosition="0">
        <references count="2">
          <reference field="4294967294" count="1" selected="0">
            <x v="0"/>
          </reference>
          <reference field="2" count="1" selected="0">
            <x v="2"/>
          </reference>
        </references>
      </pivotArea>
    </chartFormat>
    <chartFormat chart="48" format="38" series="1">
      <pivotArea type="data" outline="0" fieldPosition="0">
        <references count="2">
          <reference field="4294967294" count="1" selected="0">
            <x v="0"/>
          </reference>
          <reference field="2" count="1" selected="0">
            <x v="3"/>
          </reference>
        </references>
      </pivotArea>
    </chartFormat>
    <chartFormat chart="48" format="39" series="1">
      <pivotArea type="data" outline="0" fieldPosition="0">
        <references count="2">
          <reference field="4294967294" count="1" selected="0">
            <x v="0"/>
          </reference>
          <reference field="2" count="1" selected="0">
            <x v="4"/>
          </reference>
        </references>
      </pivotArea>
    </chartFormat>
    <chartFormat chart="48" format="40" series="1">
      <pivotArea type="data" outline="0" fieldPosition="0">
        <references count="2">
          <reference field="4294967294" count="1" selected="0">
            <x v="0"/>
          </reference>
          <reference field="2" count="1" selected="0">
            <x v="7"/>
          </reference>
        </references>
      </pivotArea>
    </chartFormat>
    <chartFormat chart="48" format="41" series="1">
      <pivotArea type="data" outline="0" fieldPosition="0">
        <references count="2">
          <reference field="4294967294" count="1" selected="0">
            <x v="0"/>
          </reference>
          <reference field="2" count="1" selected="0">
            <x v="9"/>
          </reference>
        </references>
      </pivotArea>
    </chartFormat>
    <chartFormat chart="48" format="42" series="1">
      <pivotArea type="data" outline="0" fieldPosition="0">
        <references count="2">
          <reference field="4294967294" count="1" selected="0">
            <x v="0"/>
          </reference>
          <reference field="2" count="1" selected="0">
            <x v="11"/>
          </reference>
        </references>
      </pivotArea>
    </chartFormat>
    <chartFormat chart="48" format="43" series="1">
      <pivotArea type="data" outline="0" fieldPosition="0">
        <references count="2">
          <reference field="4294967294" count="1" selected="0">
            <x v="0"/>
          </reference>
          <reference field="2" count="1" selected="0">
            <x v="12"/>
          </reference>
        </references>
      </pivotArea>
    </chartFormat>
    <chartFormat chart="48" format="44" series="1">
      <pivotArea type="data" outline="0" fieldPosition="0">
        <references count="2">
          <reference field="4294967294" count="1" selected="0">
            <x v="0"/>
          </reference>
          <reference field="2" count="1" selected="0">
            <x v="13"/>
          </reference>
        </references>
      </pivotArea>
    </chartFormat>
    <chartFormat chart="48" format="45" series="1">
      <pivotArea type="data" outline="0" fieldPosition="0">
        <references count="2">
          <reference field="4294967294" count="1" selected="0">
            <x v="0"/>
          </reference>
          <reference field="2" count="1" selected="0">
            <x v="15"/>
          </reference>
        </references>
      </pivotArea>
    </chartFormat>
    <chartFormat chart="48" format="46" series="1">
      <pivotArea type="data" outline="0" fieldPosition="0">
        <references count="2">
          <reference field="4294967294" count="1" selected="0">
            <x v="0"/>
          </reference>
          <reference field="2" count="1" selected="0">
            <x v="16"/>
          </reference>
        </references>
      </pivotArea>
    </chartFormat>
    <chartFormat chart="48" format="47" series="1">
      <pivotArea type="data" outline="0" fieldPosition="0">
        <references count="2">
          <reference field="4294967294" count="1" selected="0">
            <x v="0"/>
          </reference>
          <reference field="2" count="1" selected="0">
            <x v="17"/>
          </reference>
        </references>
      </pivotArea>
    </chartFormat>
    <chartFormat chart="49" format="48" series="1">
      <pivotArea type="data" outline="0" fieldPosition="0">
        <references count="2">
          <reference field="4294967294" count="1" selected="0">
            <x v="0"/>
          </reference>
          <reference field="2" count="1" selected="0">
            <x v="2"/>
          </reference>
        </references>
      </pivotArea>
    </chartFormat>
    <chartFormat chart="49" format="49" series="1">
      <pivotArea type="data" outline="0" fieldPosition="0">
        <references count="2">
          <reference field="4294967294" count="1" selected="0">
            <x v="0"/>
          </reference>
          <reference field="2" count="1" selected="0">
            <x v="3"/>
          </reference>
        </references>
      </pivotArea>
    </chartFormat>
    <chartFormat chart="49" format="50" series="1">
      <pivotArea type="data" outline="0" fieldPosition="0">
        <references count="2">
          <reference field="4294967294" count="1" selected="0">
            <x v="0"/>
          </reference>
          <reference field="2" count="1" selected="0">
            <x v="4"/>
          </reference>
        </references>
      </pivotArea>
    </chartFormat>
    <chartFormat chart="49" format="51" series="1">
      <pivotArea type="data" outline="0" fieldPosition="0">
        <references count="2">
          <reference field="4294967294" count="1" selected="0">
            <x v="0"/>
          </reference>
          <reference field="2" count="1" selected="0">
            <x v="7"/>
          </reference>
        </references>
      </pivotArea>
    </chartFormat>
    <chartFormat chart="49" format="52" series="1">
      <pivotArea type="data" outline="0" fieldPosition="0">
        <references count="2">
          <reference field="4294967294" count="1" selected="0">
            <x v="0"/>
          </reference>
          <reference field="2" count="1" selected="0">
            <x v="9"/>
          </reference>
        </references>
      </pivotArea>
    </chartFormat>
    <chartFormat chart="49" format="53" series="1">
      <pivotArea type="data" outline="0" fieldPosition="0">
        <references count="2">
          <reference field="4294967294" count="1" selected="0">
            <x v="0"/>
          </reference>
          <reference field="2" count="1" selected="0">
            <x v="11"/>
          </reference>
        </references>
      </pivotArea>
    </chartFormat>
    <chartFormat chart="49" format="54" series="1">
      <pivotArea type="data" outline="0" fieldPosition="0">
        <references count="2">
          <reference field="4294967294" count="1" selected="0">
            <x v="0"/>
          </reference>
          <reference field="2" count="1" selected="0">
            <x v="12"/>
          </reference>
        </references>
      </pivotArea>
    </chartFormat>
    <chartFormat chart="49" format="55" series="1">
      <pivotArea type="data" outline="0" fieldPosition="0">
        <references count="2">
          <reference field="4294967294" count="1" selected="0">
            <x v="0"/>
          </reference>
          <reference field="2" count="1" selected="0">
            <x v="13"/>
          </reference>
        </references>
      </pivotArea>
    </chartFormat>
    <chartFormat chart="49" format="56" series="1">
      <pivotArea type="data" outline="0" fieldPosition="0">
        <references count="2">
          <reference field="4294967294" count="1" selected="0">
            <x v="0"/>
          </reference>
          <reference field="2" count="1" selected="0">
            <x v="15"/>
          </reference>
        </references>
      </pivotArea>
    </chartFormat>
    <chartFormat chart="49" format="57" series="1">
      <pivotArea type="data" outline="0" fieldPosition="0">
        <references count="2">
          <reference field="4294967294" count="1" selected="0">
            <x v="0"/>
          </reference>
          <reference field="2" count="1" selected="0">
            <x v="16"/>
          </reference>
        </references>
      </pivotArea>
    </chartFormat>
    <chartFormat chart="49" format="58" series="1">
      <pivotArea type="data" outline="0" fieldPosition="0">
        <references count="2">
          <reference field="4294967294" count="1" selected="0">
            <x v="0"/>
          </reference>
          <reference field="2" count="1" selected="0">
            <x v="17"/>
          </reference>
        </references>
      </pivotArea>
    </chartFormat>
    <chartFormat chart="2" format="37" series="1">
      <pivotArea type="data" outline="0" fieldPosition="0">
        <references count="2">
          <reference field="4294967294" count="1" selected="0">
            <x v="0"/>
          </reference>
          <reference field="2" count="1" selected="0">
            <x v="18"/>
          </reference>
        </references>
      </pivotArea>
    </chartFormat>
    <chartFormat chart="2" format="38" series="1">
      <pivotArea type="data" outline="0" fieldPosition="0">
        <references count="2">
          <reference field="4294967294" count="1" selected="0">
            <x v="0"/>
          </reference>
          <reference field="2" count="1" selected="0">
            <x v="19"/>
          </reference>
        </references>
      </pivotArea>
    </chartFormat>
    <chartFormat chart="2" format="39" series="1">
      <pivotArea type="data" outline="0" fieldPosition="0">
        <references count="2">
          <reference field="4294967294" count="1" selected="0">
            <x v="0"/>
          </reference>
          <reference field="2" count="1" selected="0">
            <x v="20"/>
          </reference>
        </references>
      </pivotArea>
    </chartFormat>
    <chartFormat chart="2" format="40" series="1">
      <pivotArea type="data" outline="0" fieldPosition="0">
        <references count="2">
          <reference field="4294967294" count="1" selected="0">
            <x v="0"/>
          </reference>
          <reference field="2" count="1" selected="0">
            <x v="21"/>
          </reference>
        </references>
      </pivotArea>
    </chartFormat>
    <chartFormat chart="2" format="41" series="1">
      <pivotArea type="data" outline="0" fieldPosition="0">
        <references count="2">
          <reference field="4294967294" count="1" selected="0">
            <x v="0"/>
          </reference>
          <reference field="2" count="1" selected="0">
            <x v="22"/>
          </reference>
        </references>
      </pivotArea>
    </chartFormat>
    <chartFormat chart="2" format="42" series="1">
      <pivotArea type="data" outline="0" fieldPosition="0">
        <references count="2">
          <reference field="4294967294" count="1" selected="0">
            <x v="0"/>
          </reference>
          <reference field="2" count="1" selected="0">
            <x v="23"/>
          </reference>
        </references>
      </pivotArea>
    </chartFormat>
    <chartFormat chart="2" format="43" series="1">
      <pivotArea type="data" outline="0" fieldPosition="0">
        <references count="2">
          <reference field="4294967294" count="1" selected="0">
            <x v="0"/>
          </reference>
          <reference field="2" count="1" selected="0">
            <x v="24"/>
          </reference>
        </references>
      </pivotArea>
    </chartFormat>
    <chartFormat chart="2" format="44" series="1">
      <pivotArea type="data" outline="0" fieldPosition="0">
        <references count="2">
          <reference field="4294967294" count="1" selected="0">
            <x v="0"/>
          </reference>
          <reference field="2" count="1" selected="0">
            <x v="25"/>
          </reference>
        </references>
      </pivotArea>
    </chartFormat>
    <chartFormat chart="2" format="45" series="1">
      <pivotArea type="data" outline="0" fieldPosition="0">
        <references count="2">
          <reference field="4294967294" count="1" selected="0">
            <x v="0"/>
          </reference>
          <reference field="2" count="1" selected="0">
            <x v="26"/>
          </reference>
        </references>
      </pivotArea>
    </chartFormat>
    <chartFormat chart="2" format="46" series="1">
      <pivotArea type="data" outline="0" fieldPosition="0">
        <references count="2">
          <reference field="4294967294" count="1" selected="0">
            <x v="0"/>
          </reference>
          <reference field="2" count="1" selected="0">
            <x v="27"/>
          </reference>
        </references>
      </pivotArea>
    </chartFormat>
    <chartFormat chart="2" format="47" series="1">
      <pivotArea type="data" outline="0" fieldPosition="0">
        <references count="2">
          <reference field="4294967294" count="1" selected="0">
            <x v="0"/>
          </reference>
          <reference field="2" count="1" selected="0">
            <x v="28"/>
          </reference>
        </references>
      </pivotArea>
    </chartFormat>
    <chartFormat chart="2" format="48" series="1">
      <pivotArea type="data" outline="0" fieldPosition="0">
        <references count="2">
          <reference field="4294967294" count="1" selected="0">
            <x v="0"/>
          </reference>
          <reference field="2" count="1" selected="0">
            <x v="29"/>
          </reference>
        </references>
      </pivotArea>
    </chartFormat>
    <chartFormat chart="2" format="49" series="1">
      <pivotArea type="data" outline="0" fieldPosition="0">
        <references count="2">
          <reference field="4294967294" count="1" selected="0">
            <x v="0"/>
          </reference>
          <reference field="2" count="1" selected="0">
            <x v="30"/>
          </reference>
        </references>
      </pivotArea>
    </chartFormat>
    <chartFormat chart="2" format="50" series="1">
      <pivotArea type="data" outline="0" fieldPosition="0">
        <references count="2">
          <reference field="4294967294" count="1" selected="0">
            <x v="0"/>
          </reference>
          <reference field="2" count="1" selected="0">
            <x v="31"/>
          </reference>
        </references>
      </pivotArea>
    </chartFormat>
    <chartFormat chart="2" format="51" series="1">
      <pivotArea type="data" outline="0" fieldPosition="0">
        <references count="2">
          <reference field="4294967294" count="1" selected="0">
            <x v="0"/>
          </reference>
          <reference field="2" count="1" selected="0">
            <x v="32"/>
          </reference>
        </references>
      </pivotArea>
    </chartFormat>
    <chartFormat chart="2" format="54" series="1">
      <pivotArea type="data" outline="0" fieldPosition="0">
        <references count="2">
          <reference field="4294967294" count="1" selected="0">
            <x v="0"/>
          </reference>
          <reference field="2" count="1" selected="0">
            <x v="33"/>
          </reference>
        </references>
      </pivotArea>
    </chartFormat>
    <chartFormat chart="2" format="55" series="1">
      <pivotArea type="data" outline="0" fieldPosition="0">
        <references count="2">
          <reference field="4294967294" count="1" selected="0">
            <x v="0"/>
          </reference>
          <reference field="2" count="1" selected="0">
            <x v="34"/>
          </reference>
        </references>
      </pivotArea>
    </chartFormat>
    <chartFormat chart="2" format="56" series="1">
      <pivotArea type="data" outline="0" fieldPosition="0">
        <references count="2">
          <reference field="4294967294" count="1" selected="0">
            <x v="0"/>
          </reference>
          <reference field="2" count="1" selected="0">
            <x v="3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4A73994-FC9B-4867-B39D-9708FAF0735D}" name="PivotTable1"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4">
  <location ref="A3:B5" firstHeaderRow="1" firstDataRow="2" firstDataCol="1" rowPageCount="1" colPageCount="1"/>
  <pivotFields count="5">
    <pivotField showAll="0"/>
    <pivotField axis="axisPage" dataField="1" multipleItemSelectionAllowed="1" showAll="0" sortType="ascending">
      <items count="204">
        <item m="1" x="149"/>
        <item m="1" x="40"/>
        <item m="1" x="112"/>
        <item m="1" x="194"/>
        <item m="1" x="89"/>
        <item h="1" m="1" x="135"/>
        <item h="1" m="1" x="27"/>
        <item h="1" m="1" x="103"/>
        <item h="1" m="1" x="187"/>
        <item m="1" x="83"/>
        <item m="1" x="125"/>
        <item m="1" x="175"/>
        <item m="1" x="67"/>
        <item m="1" x="143"/>
        <item m="1" x="35"/>
        <item m="1" x="86"/>
        <item m="1" x="167"/>
        <item m="1" x="58"/>
        <item m="1" x="131"/>
        <item m="1" x="25"/>
        <item m="1" x="82"/>
        <item m="1" x="162"/>
        <item m="1" x="52"/>
        <item m="1" x="122"/>
        <item h="1" m="1" x="16"/>
        <item m="1" x="75"/>
        <item m="1" x="154"/>
        <item m="1" x="44"/>
        <item m="1" x="115"/>
        <item m="1" x="197"/>
        <item h="1" m="1" x="66"/>
        <item h="1" m="1" x="141"/>
        <item h="1" m="1" x="32"/>
        <item h="1" m="1" x="159"/>
        <item h="1" m="1" x="49"/>
        <item m="1" x="95"/>
        <item m="1" x="178"/>
        <item m="1" x="71"/>
        <item m="1" x="150"/>
        <item m="1" x="41"/>
        <item h="1" m="1" x="90"/>
        <item h="1" m="1" x="169"/>
        <item h="1" m="1" x="61"/>
        <item h="1" m="1" x="136"/>
        <item h="1" m="1" x="28"/>
        <item h="1" m="1" x="84"/>
        <item h="1" m="1" x="164"/>
        <item h="1" m="1" x="54"/>
        <item h="1" m="1" x="126"/>
        <item h="1" m="1" x="19"/>
        <item h="1" m="1" x="144"/>
        <item h="1" m="1" x="36"/>
        <item h="1" m="1" x="109"/>
        <item h="1" m="1" x="190"/>
        <item m="1" x="59"/>
        <item m="1" x="132"/>
        <item m="1" x="26"/>
        <item m="1" x="101"/>
        <item m="1" x="186"/>
        <item m="1" x="53"/>
        <item m="1" x="123"/>
        <item m="1" x="17"/>
        <item m="1" x="96"/>
        <item m="1" x="181"/>
        <item h="1" m="1" x="45"/>
        <item h="1" m="1" x="116"/>
        <item h="1" m="1" x="198"/>
        <item h="1" m="1" x="173"/>
        <item h="1" m="1" x="33"/>
        <item h="1" m="1" x="107"/>
        <item h="1" m="1" x="160"/>
        <item h="1" m="1" x="50"/>
        <item h="1" m="1" x="120"/>
        <item m="1" x="179"/>
        <item m="1" x="72"/>
        <item m="1" x="151"/>
        <item m="1" x="42"/>
        <item m="1" x="113"/>
        <item h="1" m="1" x="170"/>
        <item h="1" m="1" x="62"/>
        <item h="1" m="1" x="137"/>
        <item h="1" m="1" x="29"/>
        <item h="1" m="1" x="104"/>
        <item m="1" x="165"/>
        <item m="1" x="55"/>
        <item m="1" x="127"/>
        <item m="1" x="20"/>
        <item m="1" x="98"/>
        <item m="1" x="142"/>
        <item m="1" x="34"/>
        <item m="1" x="108"/>
        <item m="1" x="189"/>
        <item m="1" x="85"/>
        <item m="1" x="129"/>
        <item m="1" x="23"/>
        <item m="1" x="100"/>
        <item m="1" x="185"/>
        <item h="1" m="1" x="80"/>
        <item h="1" m="1" x="91"/>
        <item h="1" m="1" x="171"/>
        <item h="1" m="1" x="63"/>
        <item h="1" m="1" x="138"/>
        <item h="1" m="1" x="166"/>
        <item h="1" m="1" x="56"/>
        <item h="1" m="1" x="128"/>
        <item m="1" x="21"/>
        <item h="1" m="1" x="77"/>
        <item h="1" m="1" x="156"/>
        <item h="1" m="1" x="47"/>
        <item h="1" m="1" x="118"/>
        <item h="1" m="1" x="200"/>
        <item h="1" m="1" x="68"/>
        <item h="1" m="1" x="145"/>
        <item h="1" m="1" x="37"/>
        <item h="1" m="1" x="110"/>
        <item h="1" m="1" x="191"/>
        <item h="1" m="1" x="97"/>
        <item h="1" m="1" x="182"/>
        <item h="1" m="1" x="76"/>
        <item h="1" m="1" x="155"/>
        <item h="1" m="1" x="46"/>
        <item m="1" x="22"/>
        <item m="1" x="99"/>
        <item m="1" x="183"/>
        <item m="1" x="78"/>
        <item m="1" x="157"/>
        <item h="1" m="1" x="201"/>
        <item h="1" m="1" x="94"/>
        <item h="1" m="1" x="176"/>
        <item h="1" m="1" x="69"/>
        <item h="1" m="1" x="146"/>
        <item h="1" m="1" x="192"/>
        <item h="1" m="1" x="87"/>
        <item h="1" m="1" x="168"/>
        <item h="1" m="1" x="60"/>
        <item h="1" m="1" x="133"/>
        <item m="1" x="102"/>
        <item m="1" x="147"/>
        <item h="1" m="1" x="38"/>
        <item h="1" m="1" x="111"/>
        <item h="1" m="1" x="193"/>
        <item h="1" m="1" x="88"/>
        <item h="1" m="1" x="134"/>
        <item h="1" m="1" x="117"/>
        <item h="1" m="1" x="199"/>
        <item h="1" m="1" x="93"/>
        <item h="1" m="1" x="174"/>
        <item h="1" m="1" x="24"/>
        <item m="1" x="81"/>
        <item m="1" x="161"/>
        <item m="1" x="51"/>
        <item m="1" x="121"/>
        <item m="1" x="202"/>
        <item m="1" x="73"/>
        <item m="1" x="152"/>
        <item m="1" x="43"/>
        <item m="1" x="114"/>
        <item m="1" x="195"/>
        <item m="1" x="64"/>
        <item m="1" x="139"/>
        <item m="1" x="30"/>
        <item m="1" x="105"/>
        <item m="1" x="188"/>
        <item h="1" m="1" x="57"/>
        <item h="1" m="1" x="130"/>
        <item h="1" m="1" x="180"/>
        <item h="1" m="1" x="74"/>
        <item h="1" m="1" x="153"/>
        <item h="1" m="1" x="196"/>
        <item h="1" m="1" x="92"/>
        <item h="1" m="1" x="172"/>
        <item h="1" m="1" x="65"/>
        <item h="1" m="1" x="140"/>
        <item h="1" m="1" x="31"/>
        <item h="1" m="1" x="106"/>
        <item h="1" m="1" x="184"/>
        <item h="1" m="1" x="79"/>
        <item h="1" m="1" x="158"/>
        <item h="1" m="1" x="48"/>
        <item h="1" m="1" x="119"/>
        <item h="1" m="1" x="177"/>
        <item h="1" m="1" x="70"/>
        <item h="1" m="1" x="148"/>
        <item h="1" m="1" x="39"/>
        <item h="1" m="1" x="163"/>
        <item h="1" m="1" x="124"/>
        <item h="1" m="1" x="18"/>
        <item m="1" x="15"/>
        <item m="1" x="14"/>
        <item m="1" x="13"/>
        <item m="1" x="11"/>
        <item m="1" x="12"/>
        <item h="1" m="1" x="9"/>
        <item h="1" m="1" x="10"/>
        <item h="1" m="1" x="8"/>
        <item h="1" m="1" x="6"/>
        <item h="1" m="1" x="7"/>
        <item h="1" m="1" x="3"/>
        <item h="1" m="1" x="2"/>
        <item h="1" m="1" x="1"/>
        <item h="1" m="1" x="5"/>
        <item h="1" m="1" x="4"/>
        <item h="1" x="0"/>
        <item t="default"/>
      </items>
    </pivotField>
    <pivotField axis="axisCol" showAll="0">
      <items count="21">
        <item h="1" sd="0" m="1" x="18"/>
        <item h="1" sd="0" m="1" x="19"/>
        <item sd="0" m="1" x="14"/>
        <item sd="0" m="1" x="2"/>
        <item h="1" sd="0" m="1" x="8"/>
        <item h="1" sd="0" m="1" x="13"/>
        <item h="1" sd="0" m="1" x="17"/>
        <item h="1" sd="0" m="1" x="6"/>
        <item h="1" sd="0" m="1" x="3"/>
        <item h="1" sd="0" x="0"/>
        <item h="1" m="1" x="5"/>
        <item h="1" m="1" x="15"/>
        <item h="1" m="1" x="11"/>
        <item h="1" m="1" x="16"/>
        <item h="1" m="1" x="12"/>
        <item h="1" m="1" x="10"/>
        <item h="1" m="1" x="4"/>
        <item h="1" m="1" x="9"/>
        <item h="1" m="1" x="1"/>
        <item h="1" m="1" x="7"/>
        <item t="default"/>
      </items>
    </pivotField>
    <pivotField axis="axisRow" showAll="0" sortType="ascending">
      <items count="22">
        <item m="1" x="16"/>
        <item m="1" x="15"/>
        <item m="1" x="1"/>
        <item m="1" x="2"/>
        <item m="1" x="3"/>
        <item m="1" x="4"/>
        <item m="1" x="5"/>
        <item m="1" x="6"/>
        <item m="1" x="7"/>
        <item m="1" x="8"/>
        <item m="1" x="9"/>
        <item m="1" x="10"/>
        <item m="1" x="11"/>
        <item m="1" x="12"/>
        <item m="1" x="13"/>
        <item m="1" x="14"/>
        <item m="1" x="17"/>
        <item m="1" x="18"/>
        <item m="1" x="19"/>
        <item m="1" x="20"/>
        <item x="0"/>
        <item t="default"/>
      </items>
    </pivotField>
    <pivotField showAll="0"/>
  </pivotFields>
  <rowFields count="1">
    <field x="3"/>
  </rowFields>
  <rowItems count="1">
    <i t="grand">
      <x/>
    </i>
  </rowItems>
  <colFields count="1">
    <field x="2"/>
  </colFields>
  <colItems count="1">
    <i t="grand">
      <x/>
    </i>
  </colItems>
  <pageFields count="1">
    <pageField fld="1" hier="-1"/>
  </pageFields>
  <dataFields count="1">
    <dataField name="Count of Date" fld="1" subtotal="count" baseField="0" baseItem="0"/>
  </dataFields>
  <chartFormats count="19">
    <chartFormat chart="5" format="87" series="1">
      <pivotArea type="data" outline="0" fieldPosition="0">
        <references count="2">
          <reference field="4294967294" count="1" selected="0">
            <x v="0"/>
          </reference>
          <reference field="2" count="1" selected="0">
            <x v="0"/>
          </reference>
        </references>
      </pivotArea>
    </chartFormat>
    <chartFormat chart="5" format="88" series="1">
      <pivotArea type="data" outline="0" fieldPosition="0">
        <references count="2">
          <reference field="4294967294" count="1" selected="0">
            <x v="0"/>
          </reference>
          <reference field="2" count="1" selected="0">
            <x v="1"/>
          </reference>
        </references>
      </pivotArea>
    </chartFormat>
    <chartFormat chart="5" format="89" series="1">
      <pivotArea type="data" outline="0" fieldPosition="0">
        <references count="2">
          <reference field="4294967294" count="1" selected="0">
            <x v="0"/>
          </reference>
          <reference field="2" count="1" selected="0">
            <x v="2"/>
          </reference>
        </references>
      </pivotArea>
    </chartFormat>
    <chartFormat chart="5" format="90" series="1">
      <pivotArea type="data" outline="0" fieldPosition="0">
        <references count="2">
          <reference field="4294967294" count="1" selected="0">
            <x v="0"/>
          </reference>
          <reference field="2" count="1" selected="0">
            <x v="3"/>
          </reference>
        </references>
      </pivotArea>
    </chartFormat>
    <chartFormat chart="5" format="91" series="1">
      <pivotArea type="data" outline="0" fieldPosition="0">
        <references count="2">
          <reference field="4294967294" count="1" selected="0">
            <x v="0"/>
          </reference>
          <reference field="2" count="1" selected="0">
            <x v="4"/>
          </reference>
        </references>
      </pivotArea>
    </chartFormat>
    <chartFormat chart="5" format="92" series="1">
      <pivotArea type="data" outline="0" fieldPosition="0">
        <references count="2">
          <reference field="4294967294" count="1" selected="0">
            <x v="0"/>
          </reference>
          <reference field="2" count="1" selected="0">
            <x v="5"/>
          </reference>
        </references>
      </pivotArea>
    </chartFormat>
    <chartFormat chart="5" format="93" series="1">
      <pivotArea type="data" outline="0" fieldPosition="0">
        <references count="2">
          <reference field="4294967294" count="1" selected="0">
            <x v="0"/>
          </reference>
          <reference field="2" count="1" selected="0">
            <x v="6"/>
          </reference>
        </references>
      </pivotArea>
    </chartFormat>
    <chartFormat chart="5" format="94" series="1">
      <pivotArea type="data" outline="0" fieldPosition="0">
        <references count="2">
          <reference field="4294967294" count="1" selected="0">
            <x v="0"/>
          </reference>
          <reference field="2" count="1" selected="0">
            <x v="7"/>
          </reference>
        </references>
      </pivotArea>
    </chartFormat>
    <chartFormat chart="5" format="95" series="1">
      <pivotArea type="data" outline="0" fieldPosition="0">
        <references count="2">
          <reference field="4294967294" count="1" selected="0">
            <x v="0"/>
          </reference>
          <reference field="2" count="1" selected="0">
            <x v="8"/>
          </reference>
        </references>
      </pivotArea>
    </chartFormat>
    <chartFormat chart="5" format="96" series="1">
      <pivotArea type="data" outline="0" fieldPosition="0">
        <references count="2">
          <reference field="4294967294" count="1" selected="0">
            <x v="0"/>
          </reference>
          <reference field="2" count="1" selected="0">
            <x v="10"/>
          </reference>
        </references>
      </pivotArea>
    </chartFormat>
    <chartFormat chart="5" format="97" series="1">
      <pivotArea type="data" outline="0" fieldPosition="0">
        <references count="2">
          <reference field="4294967294" count="1" selected="0">
            <x v="0"/>
          </reference>
          <reference field="2" count="1" selected="0">
            <x v="11"/>
          </reference>
        </references>
      </pivotArea>
    </chartFormat>
    <chartFormat chart="5" format="98" series="1">
      <pivotArea type="data" outline="0" fieldPosition="0">
        <references count="1">
          <reference field="4294967294" count="1" selected="0">
            <x v="0"/>
          </reference>
        </references>
      </pivotArea>
    </chartFormat>
    <chartFormat chart="5" format="99" series="1">
      <pivotArea type="data" outline="0" fieldPosition="0">
        <references count="2">
          <reference field="4294967294" count="1" selected="0">
            <x v="0"/>
          </reference>
          <reference field="2" count="1" selected="0">
            <x v="12"/>
          </reference>
        </references>
      </pivotArea>
    </chartFormat>
    <chartFormat chart="12" format="100" series="1">
      <pivotArea type="data" outline="0" fieldPosition="0">
        <references count="2">
          <reference field="4294967294" count="1" selected="0">
            <x v="0"/>
          </reference>
          <reference field="2" count="1" selected="0">
            <x v="4"/>
          </reference>
        </references>
      </pivotArea>
    </chartFormat>
    <chartFormat chart="13" format="101" series="1">
      <pivotArea type="data" outline="0" fieldPosition="0">
        <references count="2">
          <reference field="4294967294" count="1" selected="0">
            <x v="0"/>
          </reference>
          <reference field="2" count="1" selected="0">
            <x v="4"/>
          </reference>
        </references>
      </pivotArea>
    </chartFormat>
    <chartFormat chart="5" format="100" series="1">
      <pivotArea type="data" outline="0" fieldPosition="0">
        <references count="2">
          <reference field="4294967294" count="1" selected="0">
            <x v="0"/>
          </reference>
          <reference field="2" count="1" selected="0">
            <x v="13"/>
          </reference>
        </references>
      </pivotArea>
    </chartFormat>
    <chartFormat chart="5" format="101" series="1">
      <pivotArea type="data" outline="0" fieldPosition="0">
        <references count="2">
          <reference field="4294967294" count="1" selected="0">
            <x v="0"/>
          </reference>
          <reference field="2" count="1" selected="0">
            <x v="14"/>
          </reference>
        </references>
      </pivotArea>
    </chartFormat>
    <chartFormat chart="5" format="102" series="1">
      <pivotArea type="data" outline="0" fieldPosition="0">
        <references count="2">
          <reference field="4294967294" count="1" selected="0">
            <x v="0"/>
          </reference>
          <reference field="2" count="1" selected="0">
            <x v="15"/>
          </reference>
        </references>
      </pivotArea>
    </chartFormat>
    <chartFormat chart="5" format="103" series="1">
      <pivotArea type="data" outline="0" fieldPosition="0">
        <references count="2">
          <reference field="4294967294" count="1" selected="0">
            <x v="0"/>
          </reference>
          <reference field="2"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4AE6BBD-1477-4FAD-80E7-693978950D6D}" name="PivotTable1"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7">
  <location ref="A3:F25" firstHeaderRow="1" firstDataRow="2" firstDataCol="1"/>
  <pivotFields count="6">
    <pivotField axis="axisCol" showAll="0">
      <items count="6">
        <item x="1"/>
        <item x="3"/>
        <item x="0"/>
        <item x="2"/>
        <item m="1" x="4"/>
        <item t="default"/>
      </items>
    </pivotField>
    <pivotField showAll="0"/>
    <pivotField showAll="0"/>
    <pivotField axis="axisRow" showAll="0">
      <items count="32">
        <item x="5"/>
        <item x="4"/>
        <item x="3"/>
        <item m="1" x="26"/>
        <item m="1" x="28"/>
        <item x="18"/>
        <item m="1" x="23"/>
        <item sd="0" m="1" x="30"/>
        <item x="0"/>
        <item m="1" x="27"/>
        <item x="2"/>
        <item x="6"/>
        <item m="1" x="29"/>
        <item m="1" x="25"/>
        <item x="11"/>
        <item x="1"/>
        <item x="16"/>
        <item m="1" x="24"/>
        <item x="12"/>
        <item x="15"/>
        <item x="13"/>
        <item x="7"/>
        <item x="17"/>
        <item x="14"/>
        <item x="19"/>
        <item m="1" x="22"/>
        <item x="9"/>
        <item x="10"/>
        <item x="8"/>
        <item m="1" x="20"/>
        <item m="1" x="21"/>
        <item t="default" sd="0"/>
      </items>
    </pivotField>
    <pivotField showAll="0"/>
    <pivotField dataField="1" showAll="0"/>
  </pivotFields>
  <rowFields count="1">
    <field x="3"/>
  </rowFields>
  <rowItems count="21">
    <i>
      <x/>
    </i>
    <i>
      <x v="1"/>
    </i>
    <i>
      <x v="2"/>
    </i>
    <i>
      <x v="5"/>
    </i>
    <i>
      <x v="8"/>
    </i>
    <i>
      <x v="10"/>
    </i>
    <i>
      <x v="11"/>
    </i>
    <i>
      <x v="14"/>
    </i>
    <i>
      <x v="15"/>
    </i>
    <i>
      <x v="16"/>
    </i>
    <i>
      <x v="18"/>
    </i>
    <i>
      <x v="19"/>
    </i>
    <i>
      <x v="20"/>
    </i>
    <i>
      <x v="21"/>
    </i>
    <i>
      <x v="22"/>
    </i>
    <i>
      <x v="23"/>
    </i>
    <i>
      <x v="24"/>
    </i>
    <i>
      <x v="26"/>
    </i>
    <i>
      <x v="27"/>
    </i>
    <i>
      <x v="28"/>
    </i>
    <i t="grand">
      <x/>
    </i>
  </rowItems>
  <colFields count="1">
    <field x="0"/>
  </colFields>
  <colItems count="5">
    <i>
      <x/>
    </i>
    <i>
      <x v="1"/>
    </i>
    <i>
      <x v="2"/>
    </i>
    <i>
      <x v="3"/>
    </i>
    <i t="grand">
      <x/>
    </i>
  </colItems>
  <dataFields count="1">
    <dataField name="Count of Unique" fld="5" subtotal="count" baseField="0" baseItem="0"/>
  </dataFields>
  <chartFormats count="39">
    <chartFormat chart="45" format="164" series="1">
      <pivotArea type="data" outline="0" fieldPosition="0">
        <references count="1">
          <reference field="4294967294" count="1" selected="0">
            <x v="0"/>
          </reference>
        </references>
      </pivotArea>
    </chartFormat>
    <chartFormat chart="36" format="164" series="1">
      <pivotArea type="data" outline="0" fieldPosition="0">
        <references count="1">
          <reference field="4294967294" count="1" selected="0">
            <x v="0"/>
          </reference>
        </references>
      </pivotArea>
    </chartFormat>
    <chartFormat chart="50" format="0" series="1">
      <pivotArea type="data" outline="0" fieldPosition="0">
        <references count="2">
          <reference field="4294967294" count="1" selected="0">
            <x v="0"/>
          </reference>
          <reference field="0" count="1" selected="0">
            <x v="0"/>
          </reference>
        </references>
      </pivotArea>
    </chartFormat>
    <chartFormat chart="50" format="1" series="1">
      <pivotArea type="data" outline="0" fieldPosition="0">
        <references count="2">
          <reference field="4294967294" count="1" selected="0">
            <x v="0"/>
          </reference>
          <reference field="0" count="1" selected="0">
            <x v="1"/>
          </reference>
        </references>
      </pivotArea>
    </chartFormat>
    <chartFormat chart="50" format="2" series="1">
      <pivotArea type="data" outline="0" fieldPosition="0">
        <references count="2">
          <reference field="4294967294" count="1" selected="0">
            <x v="0"/>
          </reference>
          <reference field="0" count="1" selected="0">
            <x v="2"/>
          </reference>
        </references>
      </pivotArea>
    </chartFormat>
    <chartFormat chart="50" format="3" series="1">
      <pivotArea type="data" outline="0" fieldPosition="0">
        <references count="2">
          <reference field="4294967294" count="1" selected="0">
            <x v="0"/>
          </reference>
          <reference field="0" count="1" selected="0">
            <x v="3"/>
          </reference>
        </references>
      </pivotArea>
    </chartFormat>
    <chartFormat chart="51" format="4" series="1">
      <pivotArea type="data" outline="0" fieldPosition="0">
        <references count="2">
          <reference field="4294967294" count="1" selected="0">
            <x v="0"/>
          </reference>
          <reference field="0" count="1" selected="0">
            <x v="0"/>
          </reference>
        </references>
      </pivotArea>
    </chartFormat>
    <chartFormat chart="51" format="5" series="1">
      <pivotArea type="data" outline="0" fieldPosition="0">
        <references count="2">
          <reference field="4294967294" count="1" selected="0">
            <x v="0"/>
          </reference>
          <reference field="0" count="1" selected="0">
            <x v="1"/>
          </reference>
        </references>
      </pivotArea>
    </chartFormat>
    <chartFormat chart="51" format="6" series="1">
      <pivotArea type="data" outline="0" fieldPosition="0">
        <references count="2">
          <reference field="4294967294" count="1" selected="0">
            <x v="0"/>
          </reference>
          <reference field="0" count="1" selected="0">
            <x v="2"/>
          </reference>
        </references>
      </pivotArea>
    </chartFormat>
    <chartFormat chart="51" format="7" series="1">
      <pivotArea type="data" outline="0" fieldPosition="0">
        <references count="2">
          <reference field="4294967294" count="1" selected="0">
            <x v="0"/>
          </reference>
          <reference field="0" count="1" selected="0">
            <x v="3"/>
          </reference>
        </references>
      </pivotArea>
    </chartFormat>
    <chartFormat chart="52" format="8" series="1">
      <pivotArea type="data" outline="0" fieldPosition="0">
        <references count="2">
          <reference field="4294967294" count="1" selected="0">
            <x v="0"/>
          </reference>
          <reference field="0" count="1" selected="0">
            <x v="0"/>
          </reference>
        </references>
      </pivotArea>
    </chartFormat>
    <chartFormat chart="52" format="9" series="1">
      <pivotArea type="data" outline="0" fieldPosition="0">
        <references count="2">
          <reference field="4294967294" count="1" selected="0">
            <x v="0"/>
          </reference>
          <reference field="0" count="1" selected="0">
            <x v="1"/>
          </reference>
        </references>
      </pivotArea>
    </chartFormat>
    <chartFormat chart="52" format="10" series="1">
      <pivotArea type="data" outline="0" fieldPosition="0">
        <references count="2">
          <reference field="4294967294" count="1" selected="0">
            <x v="0"/>
          </reference>
          <reference field="0" count="1" selected="0">
            <x v="2"/>
          </reference>
        </references>
      </pivotArea>
    </chartFormat>
    <chartFormat chart="52" format="11" series="1">
      <pivotArea type="data" outline="0" fieldPosition="0">
        <references count="2">
          <reference field="4294967294" count="1" selected="0">
            <x v="0"/>
          </reference>
          <reference field="0" count="1" selected="0">
            <x v="3"/>
          </reference>
        </references>
      </pivotArea>
    </chartFormat>
    <chartFormat chart="55" format="4" series="1">
      <pivotArea type="data" outline="0" fieldPosition="0">
        <references count="2">
          <reference field="4294967294" count="1" selected="0">
            <x v="0"/>
          </reference>
          <reference field="0" count="1" selected="0">
            <x v="0"/>
          </reference>
        </references>
      </pivotArea>
    </chartFormat>
    <chartFormat chart="55" format="5" series="1">
      <pivotArea type="data" outline="0" fieldPosition="0">
        <references count="2">
          <reference field="4294967294" count="1" selected="0">
            <x v="0"/>
          </reference>
          <reference field="0" count="1" selected="0">
            <x v="1"/>
          </reference>
        </references>
      </pivotArea>
    </chartFormat>
    <chartFormat chart="55" format="6" series="1">
      <pivotArea type="data" outline="0" fieldPosition="0">
        <references count="2">
          <reference field="4294967294" count="1" selected="0">
            <x v="0"/>
          </reference>
          <reference field="0" count="1" selected="0">
            <x v="2"/>
          </reference>
        </references>
      </pivotArea>
    </chartFormat>
    <chartFormat chart="55" format="7" series="1">
      <pivotArea type="data" outline="0" fieldPosition="0">
        <references count="2">
          <reference field="4294967294" count="1" selected="0">
            <x v="0"/>
          </reference>
          <reference field="0" count="1" selected="0">
            <x v="3"/>
          </reference>
        </references>
      </pivotArea>
    </chartFormat>
    <chartFormat chart="56" format="8" series="1">
      <pivotArea type="data" outline="0" fieldPosition="0">
        <references count="2">
          <reference field="4294967294" count="1" selected="0">
            <x v="0"/>
          </reference>
          <reference field="0" count="1" selected="0">
            <x v="0"/>
          </reference>
        </references>
      </pivotArea>
    </chartFormat>
    <chartFormat chart="56" format="9" series="1">
      <pivotArea type="data" outline="0" fieldPosition="0">
        <references count="2">
          <reference field="4294967294" count="1" selected="0">
            <x v="0"/>
          </reference>
          <reference field="0" count="1" selected="0">
            <x v="1"/>
          </reference>
        </references>
      </pivotArea>
    </chartFormat>
    <chartFormat chart="56" format="10" series="1">
      <pivotArea type="data" outline="0" fieldPosition="0">
        <references count="2">
          <reference field="4294967294" count="1" selected="0">
            <x v="0"/>
          </reference>
          <reference field="0" count="1" selected="0">
            <x v="2"/>
          </reference>
        </references>
      </pivotArea>
    </chartFormat>
    <chartFormat chart="56" format="11" series="1">
      <pivotArea type="data" outline="0" fieldPosition="0">
        <references count="2">
          <reference field="4294967294" count="1" selected="0">
            <x v="0"/>
          </reference>
          <reference field="0" count="1" selected="0">
            <x v="3"/>
          </reference>
        </references>
      </pivotArea>
    </chartFormat>
    <chartFormat chart="57" format="4" series="1">
      <pivotArea type="data" outline="0" fieldPosition="0">
        <references count="2">
          <reference field="4294967294" count="1" selected="0">
            <x v="0"/>
          </reference>
          <reference field="0" count="1" selected="0">
            <x v="0"/>
          </reference>
        </references>
      </pivotArea>
    </chartFormat>
    <chartFormat chart="57" format="5" series="1">
      <pivotArea type="data" outline="0" fieldPosition="0">
        <references count="2">
          <reference field="4294967294" count="1" selected="0">
            <x v="0"/>
          </reference>
          <reference field="0" count="1" selected="0">
            <x v="1"/>
          </reference>
        </references>
      </pivotArea>
    </chartFormat>
    <chartFormat chart="57" format="6" series="1">
      <pivotArea type="data" outline="0" fieldPosition="0">
        <references count="2">
          <reference field="4294967294" count="1" selected="0">
            <x v="0"/>
          </reference>
          <reference field="0" count="1" selected="0">
            <x v="2"/>
          </reference>
        </references>
      </pivotArea>
    </chartFormat>
    <chartFormat chart="57" format="7" series="1">
      <pivotArea type="data" outline="0" fieldPosition="0">
        <references count="2">
          <reference field="4294967294" count="1" selected="0">
            <x v="0"/>
          </reference>
          <reference field="0" count="1" selected="0">
            <x v="3"/>
          </reference>
        </references>
      </pivotArea>
    </chartFormat>
    <chartFormat chart="58" format="8" series="1">
      <pivotArea type="data" outline="0" fieldPosition="0">
        <references count="2">
          <reference field="4294967294" count="1" selected="0">
            <x v="0"/>
          </reference>
          <reference field="0" count="1" selected="0">
            <x v="0"/>
          </reference>
        </references>
      </pivotArea>
    </chartFormat>
    <chartFormat chart="58" format="9" series="1">
      <pivotArea type="data" outline="0" fieldPosition="0">
        <references count="2">
          <reference field="4294967294" count="1" selected="0">
            <x v="0"/>
          </reference>
          <reference field="0" count="1" selected="0">
            <x v="1"/>
          </reference>
        </references>
      </pivotArea>
    </chartFormat>
    <chartFormat chart="58" format="10" series="1">
      <pivotArea type="data" outline="0" fieldPosition="0">
        <references count="2">
          <reference field="4294967294" count="1" selected="0">
            <x v="0"/>
          </reference>
          <reference field="0" count="1" selected="0">
            <x v="2"/>
          </reference>
        </references>
      </pivotArea>
    </chartFormat>
    <chartFormat chart="58" format="11" series="1">
      <pivotArea type="data" outline="0" fieldPosition="0">
        <references count="2">
          <reference field="4294967294" count="1" selected="0">
            <x v="0"/>
          </reference>
          <reference field="0" count="1" selected="0">
            <x v="3"/>
          </reference>
        </references>
      </pivotArea>
    </chartFormat>
    <chartFormat chart="61" format="4" series="1">
      <pivotArea type="data" outline="0" fieldPosition="0">
        <references count="2">
          <reference field="4294967294" count="1" selected="0">
            <x v="0"/>
          </reference>
          <reference field="0" count="1" selected="0">
            <x v="0"/>
          </reference>
        </references>
      </pivotArea>
    </chartFormat>
    <chartFormat chart="61" format="5" series="1">
      <pivotArea type="data" outline="0" fieldPosition="0">
        <references count="2">
          <reference field="4294967294" count="1" selected="0">
            <x v="0"/>
          </reference>
          <reference field="0" count="1" selected="0">
            <x v="1"/>
          </reference>
        </references>
      </pivotArea>
    </chartFormat>
    <chartFormat chart="61" format="6" series="1">
      <pivotArea type="data" outline="0" fieldPosition="0">
        <references count="2">
          <reference field="4294967294" count="1" selected="0">
            <x v="0"/>
          </reference>
          <reference field="0" count="1" selected="0">
            <x v="2"/>
          </reference>
        </references>
      </pivotArea>
    </chartFormat>
    <chartFormat chart="61" format="7" series="1">
      <pivotArea type="data" outline="0" fieldPosition="0">
        <references count="2">
          <reference field="4294967294" count="1" selected="0">
            <x v="0"/>
          </reference>
          <reference field="0" count="1" selected="0">
            <x v="3"/>
          </reference>
        </references>
      </pivotArea>
    </chartFormat>
    <chartFormat chart="62" format="8" series="1">
      <pivotArea type="data" outline="0" fieldPosition="0">
        <references count="2">
          <reference field="4294967294" count="1" selected="0">
            <x v="0"/>
          </reference>
          <reference field="0" count="1" selected="0">
            <x v="0"/>
          </reference>
        </references>
      </pivotArea>
    </chartFormat>
    <chartFormat chart="62" format="9" series="1">
      <pivotArea type="data" outline="0" fieldPosition="0">
        <references count="2">
          <reference field="4294967294" count="1" selected="0">
            <x v="0"/>
          </reference>
          <reference field="0" count="1" selected="0">
            <x v="1"/>
          </reference>
        </references>
      </pivotArea>
    </chartFormat>
    <chartFormat chart="62" format="10" series="1">
      <pivotArea type="data" outline="0" fieldPosition="0">
        <references count="2">
          <reference field="4294967294" count="1" selected="0">
            <x v="0"/>
          </reference>
          <reference field="0" count="1" selected="0">
            <x v="2"/>
          </reference>
        </references>
      </pivotArea>
    </chartFormat>
    <chartFormat chart="62" format="11" series="1">
      <pivotArea type="data" outline="0" fieldPosition="0">
        <references count="2">
          <reference field="4294967294" count="1" selected="0">
            <x v="0"/>
          </reference>
          <reference field="0" count="1" selected="0">
            <x v="3"/>
          </reference>
        </references>
      </pivotArea>
    </chartFormat>
    <chartFormat chart="50" format="4"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6" xr16:uid="{36C5BC64-D9B8-4FAD-A44A-297CC766B922}" autoFormatId="16" applyNumberFormats="0" applyBorderFormats="0" applyFontFormats="0" applyPatternFormats="0" applyAlignmentFormats="0" applyWidthHeightFormats="0">
  <queryTableRefresh nextId="6">
    <queryTableFields count="5">
      <queryTableField id="1" name="Completed On" tableColumnId="1"/>
      <queryTableField id="2" name="Instance" tableColumnId="2"/>
      <queryTableField id="3" name="Trigger ID" tableColumnId="3"/>
      <queryTableField id="4" name="Closed by" tableColumnId="4"/>
      <queryTableField id="5" name="Metric definition"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5" xr16:uid="{0DE5BBE7-51D7-4D17-B6D5-EE89CA91813F}" autoFormatId="16" applyNumberFormats="0" applyBorderFormats="0" applyFontFormats="0" applyPatternFormats="0" applyAlignmentFormats="0" applyWidthHeightFormats="0">
  <queryTableRefresh nextId="8">
    <queryTableFields count="5">
      <queryTableField id="1" name="Number" tableColumnId="1"/>
      <queryTableField id="2" name="Date" tableColumnId="2"/>
      <queryTableField id="3" name="Name" tableColumnId="3"/>
      <queryTableField id="5" name="Hour" tableColumnId="5"/>
      <queryTableField id="4" name="Unique" tableColumnId="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connectionId="10" xr16:uid="{EF397E91-9891-4959-B87F-68284E53527C}" autoFormatId="16" applyNumberFormats="0" applyBorderFormats="0" applyFontFormats="0" applyPatternFormats="0" applyAlignmentFormats="0" applyWidthHeightFormats="0">
  <queryTableRefresh nextId="27">
    <queryTableFields count="6">
      <queryTableField id="20" name="Update Type" tableColumnId="20"/>
      <queryTableField id="18" name="NUMBER" tableColumnId="18"/>
      <queryTableField id="22" name="Date" tableColumnId="21"/>
      <queryTableField id="17" name="NAME" tableColumnId="17"/>
      <queryTableField id="23" name="Hour" tableColumnId="22"/>
      <queryTableField id="19" name="Unique" tableColumnId="1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3" xr16:uid="{DFACD40D-84E4-4538-9AB7-6EF89790D626}" autoFormatId="16" applyNumberFormats="0" applyBorderFormats="0" applyFontFormats="0" applyPatternFormats="0" applyAlignmentFormats="0" applyWidthHeightFormats="0">
  <queryTableRefresh nextId="11">
    <queryTableFields count="4">
      <queryTableField id="7" name="Final Time" tableColumnId="7"/>
      <queryTableField id="8" name="Final Number" tableColumnId="8"/>
      <queryTableField id="9" name="Final Name" tableColumnId="9"/>
      <queryTableField id="10" name="Custom"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3" connectionId="7" xr16:uid="{B13805DC-4036-4A2C-812C-6DFD4C5C865A}" autoFormatId="16" applyNumberFormats="0" applyBorderFormats="0" applyFontFormats="0" applyPatternFormats="0" applyAlignmentFormats="0" applyWidthHeightFormats="0">
  <queryTableRefresh nextId="6">
    <queryTableFields count="5">
      <queryTableField id="1" name="Number" tableColumnId="1"/>
      <queryTableField id="2" name="Date" tableColumnId="2"/>
      <queryTableField id="3" name="Name" tableColumnId="3"/>
      <queryTableField id="4" name="Comments and Work notes" tableColumnId="4"/>
      <queryTableField id="5" name="Assignment Updates" tableColumnId="5"/>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676185E-16E6-4E75-8F18-51A48CC799D9}" name="Table3" displayName="Table3" ref="A2:P627" totalsRowCount="1">
  <autoFilter ref="A2:P626" xr:uid="{7676185E-16E6-4E75-8F18-51A48CC799D9}"/>
  <sortState xmlns:xlrd2="http://schemas.microsoft.com/office/spreadsheetml/2017/richdata2" ref="A3:N172">
    <sortCondition ref="A2:A172"/>
  </sortState>
  <tableColumns count="16">
    <tableColumn id="1" xr3:uid="{476B254C-0222-4972-811E-A5ED8174DCCC}" name="Date" totalsRowLabel="Total" dataDxfId="115"/>
    <tableColumn id="3" xr3:uid="{0DEED04E-4F42-45D5-8879-744691E40FE5}" name="Gilbert" totalsRowFunction="sum" totalsRowDxfId="0"/>
    <tableColumn id="6" xr3:uid="{9FE23F31-1248-4EDD-8AC9-1E6358E0DD7C}" name="Fred" totalsRowFunction="sum"/>
    <tableColumn id="9" xr3:uid="{6EB81FC5-45C7-40BB-9CE6-E83AF9C2510C}" name="Zoe" totalsRowFunction="sum"/>
    <tableColumn id="11" xr3:uid="{658EF974-1048-4AC7-838E-758B2C86240C}" name="George" totalsRowFunction="sum"/>
    <tableColumn id="14" xr3:uid="{AB1B49F1-D72B-4354-A57D-BAA8E539BCA3}" name="Raegan" totalsRowFunction="sum"/>
    <tableColumn id="16" xr3:uid="{A1C558C4-3D6D-40B3-B64E-7866A1864F26}" name="Liam" totalsRowFunction="sum"/>
    <tableColumn id="10" xr3:uid="{4DA71D8D-D490-4F51-8902-76858F4EB3F1}" name="Shane" totalsRowFunction="sum"/>
    <tableColumn id="2" xr3:uid="{A5972175-BECE-4FE4-B540-0B33ED2801C3}" name="Cameron" totalsRowFunction="sum"/>
    <tableColumn id="13" xr3:uid="{30DA79CE-2604-4ECE-9CFF-EC5AB3BBCE2A}" name="Scott" totalsRowFunction="sum"/>
    <tableColumn id="5" xr3:uid="{42DB2A69-AAA8-4ADF-BEFE-269A7C1EC334}" name="Light" totalsRowFunction="sum"/>
    <tableColumn id="12" xr3:uid="{995AF150-E768-45BA-B866-94F936F36F4B}" name="Jarred" totalsRowFunction="sum"/>
    <tableColumn id="7" xr3:uid="{2B38B466-8B56-4FA9-B426-CFC41BD46852}" name="Rob" totalsRowFunction="sum"/>
    <tableColumn id="4" xr3:uid="{941E0BD1-A02E-4522-8FB1-E885EFBF16CC}" name="Joel" totalsRowFunction="sum"/>
    <tableColumn id="8" xr3:uid="{8755A44B-C84B-4985-BB07-E05FC1DB5C83}" name="Xander" totalsRowFunction="sum"/>
    <tableColumn id="15" xr3:uid="{7D3782A2-F1C0-465B-A783-BBB0E6964602}" name="Alex" totalsRowFunction="sum"/>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15328D4-39A9-4126-A698-E149791FB7FA}" name="Table8" displayName="Table8" ref="A1:C81" totalsRowShown="0">
  <autoFilter ref="A1:C81" xr:uid="{315328D4-39A9-4126-A698-E149791FB7FA}"/>
  <tableColumns count="3">
    <tableColumn id="1" xr3:uid="{C63FDDF4-41DF-4A37-A4E1-3AE71D893A1D}" name="Number"/>
    <tableColumn id="2" xr3:uid="{5F5F7036-885C-4DF2-938A-A0A481867CCA}" name="Name"/>
    <tableColumn id="3" xr3:uid="{AA7B1FB5-5B2D-4443-9E68-2FA34A5BE84D}" name="Opened"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4D9330-6085-4BDE-9A25-7554E9495F99}" name="Table2" displayName="Table2" ref="A1:B2" totalsRowShown="0">
  <autoFilter ref="A1:B2" xr:uid="{094D9330-6085-4BDE-9A25-7554E9495F99}"/>
  <tableColumns count="2">
    <tableColumn id="1" xr3:uid="{43165289-8ECD-4C18-A82A-BC3C23DBB236}" name="number"/>
    <tableColumn id="2" xr3:uid="{59C75314-3EBA-4F24-A467-F8B3B5C21E40}" name="work_not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6EB2341-A8DE-4821-8B28-CDBE67709AC1}" name="SurveyResultsLastWeek" displayName="SurveyResultsLastWeek" ref="A1:E2" tableType="queryTable" insertRow="1" totalsRowShown="0">
  <autoFilter ref="A1:E2" xr:uid="{66EB2341-A8DE-4821-8B28-CDBE67709AC1}"/>
  <tableColumns count="5">
    <tableColumn id="1" xr3:uid="{C699EDAC-801A-4C23-A006-24B9948B7A0B}" uniqueName="1" name="Completed On" queryTableFieldId="1" dataDxfId="33"/>
    <tableColumn id="2" xr3:uid="{B0862F6A-0520-4508-8648-35EF6B637259}" uniqueName="2" name="Instance" queryTableFieldId="2" dataDxfId="32"/>
    <tableColumn id="3" xr3:uid="{CF7C3DD5-C01E-4D51-8705-B4324F1BCCF0}" uniqueName="3" name="Trigger ID" queryTableFieldId="3" dataDxfId="31"/>
    <tableColumn id="4" xr3:uid="{175E83C8-867D-4D03-BDBC-5758E490F2B2}" uniqueName="4" name="Closed by" queryTableFieldId="4" dataDxfId="30"/>
    <tableColumn id="5" xr3:uid="{EDE62F03-DD88-4CDE-A7CE-20F8AA3F0A0F}" uniqueName="5" name="Metric definition" queryTableFieldId="5" dataDxfId="29"/>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C4DA49-9E6B-455D-A3AA-EE8F94043D3D}" name="Processed___Per_Hour_Per_Day" displayName="Processed___Per_Hour_Per_Day" ref="A1:E1994" tableType="queryTable" totalsRowShown="0">
  <autoFilter ref="A1:E1994" xr:uid="{D9C4DA49-9E6B-455D-A3AA-EE8F94043D3D}"/>
  <sortState xmlns:xlrd2="http://schemas.microsoft.com/office/spreadsheetml/2017/richdata2" ref="A2:E1994">
    <sortCondition ref="D1:D1994"/>
  </sortState>
  <tableColumns count="5">
    <tableColumn id="1" xr3:uid="{9D09A78B-9A76-4D68-8207-AF9951592C53}" uniqueName="1" name="Number" queryTableFieldId="1"/>
    <tableColumn id="2" xr3:uid="{D7C31E86-B817-4496-8832-F80D645C3B99}" uniqueName="2" name="Date" queryTableFieldId="2" dataDxfId="27"/>
    <tableColumn id="3" xr3:uid="{6F7D8BF1-F9B1-45A7-9A8F-1FCA9343486F}" uniqueName="3" name="Name" queryTableFieldId="3"/>
    <tableColumn id="5" xr3:uid="{B360EE8C-0444-4375-BCB5-49417377B23E}" uniqueName="5" name="Hour" queryTableFieldId="5"/>
    <tableColumn id="4" xr3:uid="{610D1B3D-64FB-48BA-8DA1-47E5A8D7EC33}" uniqueName="4" name="Unique" queryTableFieldId="4"/>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5B46EF-5412-4989-8A2F-EEBA725817BC}" name="Update_by_Type" displayName="Update_by_Type" ref="A1:F1994" tableType="queryTable" totalsRowShown="0">
  <autoFilter ref="A1:F1994" xr:uid="{005B46EF-5412-4989-8A2F-EEBA725817BC}"/>
  <tableColumns count="6">
    <tableColumn id="20" xr3:uid="{0974AF13-AA69-4261-AC08-1A8CD4998001}" uniqueName="20" name="Update Type" queryTableFieldId="20"/>
    <tableColumn id="18" xr3:uid="{18316F06-D2AF-4137-BAF1-519C77E88027}" uniqueName="18" name="Number" queryTableFieldId="18"/>
    <tableColumn id="21" xr3:uid="{BAE1CC90-269E-4DFF-9072-F431A29485F0}" uniqueName="21" name="Date" queryTableFieldId="22" dataDxfId="24"/>
    <tableColumn id="17" xr3:uid="{C3609FF8-DDA1-4078-B75D-EB45AB1904CF}" uniqueName="17" name="Name" queryTableFieldId="17"/>
    <tableColumn id="22" xr3:uid="{38C6C47A-A8C7-42E3-96F7-5BECAD225373}" uniqueName="22" name="Hour" queryTableFieldId="23"/>
    <tableColumn id="19" xr3:uid="{BD98C5F9-FDA0-42F4-81E6-ECDA79287EA2}" uniqueName="19" name="Unique" queryTableFieldId="19"/>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184290F-6D00-4D9F-BDC8-52585BF309FC}" name="Formatted_Closed_Ticket" displayName="Formatted_Closed_Ticket" ref="A1:D1954" tableType="queryTable" totalsRowShown="0">
  <autoFilter ref="A1:D1954" xr:uid="{0184290F-6D00-4D9F-BDC8-52585BF309FC}"/>
  <tableColumns count="4">
    <tableColumn id="7" xr3:uid="{8B423B88-80E6-40AD-B426-2DF39E9F0DED}" uniqueName="7" name="Final Time" queryTableFieldId="7" dataDxfId="26"/>
    <tableColumn id="8" xr3:uid="{FDC15D5B-531A-4C40-9CF2-1ABA7FD67E93}" uniqueName="8" name="Final Number" queryTableFieldId="8"/>
    <tableColumn id="9" xr3:uid="{6B4C6E0D-9A8A-4051-A174-C30840EF8F15}" uniqueName="9" name="Final Name" queryTableFieldId="9" dataDxfId="25"/>
    <tableColumn id="10" xr3:uid="{EA834229-30C5-4BF0-9E5F-1947F56EED80}" uniqueName="10" name="Custom" queryTableFieldId="10"/>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676F99-826D-48D0-BB76-2DBCE2640237}" name="Ticket_by_Agent_with_Updates" displayName="Ticket_by_Agent_with_Updates" ref="A1:E2" tableType="queryTable" insertRow="1" totalsRowShown="0">
  <autoFilter ref="A1:E2" xr:uid="{6F676F99-826D-48D0-BB76-2DBCE2640237}"/>
  <tableColumns count="5">
    <tableColumn id="1" xr3:uid="{05D1E85A-E5C4-4BFF-970E-570D7583AB62}" uniqueName="1" name="Number" queryTableFieldId="1"/>
    <tableColumn id="2" xr3:uid="{51090BCD-18A8-4210-9D8D-71F01D6CEBED}" uniqueName="2" name="Date" queryTableFieldId="2" dataDxfId="28"/>
    <tableColumn id="3" xr3:uid="{2D45C0DD-3018-4F1D-9524-1CCF4176FE47}" uniqueName="3" name="Name" queryTableFieldId="3"/>
    <tableColumn id="4" xr3:uid="{D89E6E16-35A3-4A4B-A4B9-B43F3178C368}" uniqueName="4" name="Comments and Work notes" queryTableFieldId="4"/>
    <tableColumn id="5" xr3:uid="{3A66D089-B68C-438D-805E-F8A1AE0C68C8}" uniqueName="5" name="Assignment Updates"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961DC5B-7F50-4B83-BD0F-1AD81BF58B41}" name="Table33" displayName="Table33" ref="S2:AV627" totalsRowCount="1">
  <autoFilter ref="S2:AV626" xr:uid="{5961DC5B-7F50-4B83-BD0F-1AD81BF58B41}"/>
  <sortState xmlns:xlrd2="http://schemas.microsoft.com/office/spreadsheetml/2017/richdata2" ref="S3:AU172">
    <sortCondition ref="S2:S172"/>
  </sortState>
  <tableColumns count="30">
    <tableColumn id="1" xr3:uid="{1F342A09-C1F9-4C39-8660-DBFDEC6ECD7D}" name="Date" totalsRowLabel="Total" dataDxfId="114"/>
    <tableColumn id="3" xr3:uid="{D3914661-7D9B-4367-B972-E5F60C5C1EA0}" name="Gilbert" totalsRowFunction="sum"/>
    <tableColumn id="6" xr3:uid="{3DC624A3-48F5-4ABA-94AC-BFF392C3A2AF}" name="Fred" totalsRowFunction="sum"/>
    <tableColumn id="9" xr3:uid="{73875D14-7A3F-40DA-A30D-8A74DD6AE749}" name="Zoe" totalsRowFunction="sum"/>
    <tableColumn id="10" xr3:uid="{D9161826-667A-41E9-B3BB-31A51F067B92}" name="George" totalsRowFunction="sum"/>
    <tableColumn id="14" xr3:uid="{DCE29FD2-E664-462E-AC8E-3145E219E6FE}" name="Raegan" totalsRowFunction="sum" dataDxfId="113"/>
    <tableColumn id="23" xr3:uid="{B38BA8EB-E286-4F47-816E-8F2204BDBB69}" name="Dhruv Kerai" totalsRowFunction="sum" dataDxfId="112"/>
    <tableColumn id="22" xr3:uid="{C4E903FD-01A1-4BF0-9191-847C4D841E06}" name="Riley Thomas" totalsRowFunction="sum" dataDxfId="111"/>
    <tableColumn id="21" xr3:uid="{3543F34A-1782-4810-BF9B-39CA68585402}" name="Ryan Bell" totalsRowFunction="sum" dataDxfId="110"/>
    <tableColumn id="20" xr3:uid="{8998CE76-BB9D-42FF-9E97-1AFE18043109}" name="Zahra Gholami" totalsRowFunction="sum" dataDxfId="109"/>
    <tableColumn id="19" xr3:uid="{B6EEB41B-150D-4E3B-AF5F-950A3343C32B}" name="Matthew Lever" totalsRowFunction="sum" dataDxfId="108"/>
    <tableColumn id="26" xr3:uid="{E22FB0DB-E349-4A97-BAFF-B42D4A17F8C9}" name="Ruey" totalsRowFunction="sum" dataDxfId="107"/>
    <tableColumn id="28" xr3:uid="{937AAB15-5837-4FF1-A8D7-7615D5F8B5FB}" name="Clair" totalsRowFunction="sum" dataDxfId="106"/>
    <tableColumn id="24" xr3:uid="{3232196D-B1EB-4C1B-A590-1A92F2483BEE}" name="Vish" totalsRowFunction="sum" dataDxfId="105"/>
    <tableColumn id="18" xr3:uid="{28938B77-345F-4F75-9F97-8480BBBFA2DD}" name="Andy Phan" totalsRowFunction="sum" dataDxfId="104"/>
    <tableColumn id="30" xr3:uid="{BF327F50-F6E5-4563-B396-A32D21BED99B}" name="Richard" totalsRowFunction="sum" dataDxfId="103"/>
    <tableColumn id="31" xr3:uid="{923437CB-D7AF-44BA-B30E-2F0BB73D6EB5}" name="Byron" totalsRowFunction="sum" dataDxfId="102"/>
    <tableColumn id="25" xr3:uid="{BF47AC5B-A987-4BF9-A8FD-BC3737E647F4}" name="Liam" totalsRowFunction="sum" dataDxfId="101"/>
    <tableColumn id="11" xr3:uid="{45A719C1-450E-4CC1-881F-9CA66E9C0191}" name="Shane" totalsRowFunction="sum"/>
    <tableColumn id="2" xr3:uid="{3E877A4A-9B62-4CAE-A7AA-FB4970A414E1}" name="Cameron" totalsRowFunction="sum"/>
    <tableColumn id="15" xr3:uid="{20CC79EB-C28E-46EF-B69B-2CF371488517}" name="Michael" totalsRowFunction="custom">
      <totalsRowFormula>SUBTOTAL(109,Table33[Michael])</totalsRowFormula>
    </tableColumn>
    <tableColumn id="16" xr3:uid="{564AE4BA-C23E-4415-B43F-C4325AA711B6}" name="Marty" totalsRowFunction="custom">
      <totalsRowFormula>SUBTOTAL(109,Table33[Marty])</totalsRowFormula>
    </tableColumn>
    <tableColumn id="32" xr3:uid="{6E2795E4-7D65-45A5-8D30-59C85B64A84E}" name="Jack Filmer" totalsRowFunction="custom" dataDxfId="100">
      <totalsRowFormula>SUBTOTAL(109,#REF!)</totalsRowFormula>
    </tableColumn>
    <tableColumn id="17" xr3:uid="{A71B39BD-8078-481F-B200-F87F9C2D242A}" name="Alex" totalsRowFunction="sum" dataDxfId="99"/>
    <tableColumn id="13" xr3:uid="{8CC10E17-D389-44ED-93AA-FE95F52DB33B}" name="Scott" totalsRowFunction="sum"/>
    <tableColumn id="5" xr3:uid="{4C11F604-761A-4EA3-B429-922FB25DE0F9}" name="Light" totalsRowFunction="sum"/>
    <tableColumn id="12" xr3:uid="{960C3F59-78C1-4F38-8B75-1BFF18DED5E7}" name="Jarred" totalsRowFunction="sum"/>
    <tableColumn id="4" xr3:uid="{40D804B3-1140-48FD-A9EB-073E321B2E37}" name="Joel" totalsRowFunction="sum"/>
    <tableColumn id="7" xr3:uid="{C0F66710-2832-40B9-B084-A81981A4B990}" name="Rob" totalsRowFunction="sum"/>
    <tableColumn id="8" xr3:uid="{336CD018-354F-462F-8D29-0C6F3F954797}" name="Xander" totalsRowFunction="sum"/>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99DC72E-A078-48BD-A6B4-C66AB9356E86}" name="Table335" displayName="Table335" ref="AX2:BM627" totalsRowCount="1">
  <autoFilter ref="AX2:BM626" xr:uid="{699DC72E-A078-48BD-A6B4-C66AB9356E86}"/>
  <sortState xmlns:xlrd2="http://schemas.microsoft.com/office/spreadsheetml/2017/richdata2" ref="AX178:BL190">
    <sortCondition ref="AX2:AX190"/>
  </sortState>
  <tableColumns count="16">
    <tableColumn id="1" xr3:uid="{5511ECC2-083E-4DD6-B6BD-DA56BF3DDEB5}" name="Date" totalsRowLabel="Total" dataDxfId="98"/>
    <tableColumn id="3" xr3:uid="{E6CF95AE-A158-49C9-B5E2-FAFE778272DC}" name="Gilbert" totalsRowFunction="sum" dataDxfId="97">
      <calculatedColumnFormula>IF(AND(ISBLANK(Table33[[#This Row],[Gilbert]]),ISBLANK(Table3[[#This Row],[Gilbert]])),"",Table33[[#This Row],[Gilbert]]-Table3[[#This Row],[Gilbert]])</calculatedColumnFormula>
    </tableColumn>
    <tableColumn id="6" xr3:uid="{397DD75D-C5DF-42DD-9023-4FE95CA58E61}" name="Fred" totalsRowFunction="sum" dataDxfId="96">
      <calculatedColumnFormula>IF(AND(ISBLANK(Table33[[#This Row],[Fred]]),ISBLANK(Table3[[#This Row],[Fred]])),"",Table33[[#This Row],[Fred]]-Table3[[#This Row],[Fred]])</calculatedColumnFormula>
    </tableColumn>
    <tableColumn id="9" xr3:uid="{1B9E2104-BB58-473E-8A2C-34DEA67AD2AD}" name="Zoe" totalsRowFunction="sum" dataDxfId="95">
      <calculatedColumnFormula>IF(AND(ISBLANK(Table33[[#This Row],[Zoe]]),ISBLANK(Table3[[#This Row],[Zoe]])),"",Table33[[#This Row],[Zoe]]-Table3[[#This Row],[Zoe]])</calculatedColumnFormula>
    </tableColumn>
    <tableColumn id="10" xr3:uid="{0672CEA1-2FB0-44BA-A3B4-0F51D14DB385}" name="George" totalsRowFunction="sum" dataDxfId="94">
      <calculatedColumnFormula>IF(AND(ISBLANK(Table33[[#This Row],[George]]),ISBLANK(Table3[[#This Row],[George]])),"",Table33[[#This Row],[George]]-Table3[[#This Row],[George]])</calculatedColumnFormula>
    </tableColumn>
    <tableColumn id="14" xr3:uid="{C800BE5F-E307-470D-9B7C-19926EBB3106}" name="Raegan" totalsRowFunction="sum" dataDxfId="93">
      <calculatedColumnFormula>IF(AND(ISBLANK(Table33[[#This Row],[Raegan]]),ISBLANK(Table3[[#This Row],[Raegan]])),"",Table33[[#This Row],[Raegan]]-Table3[[#This Row],[Raegan]])</calculatedColumnFormula>
    </tableColumn>
    <tableColumn id="16" xr3:uid="{7E76B110-A82B-4D9F-8FBD-01DEF8FC055B}" name="Liam" totalsRowFunction="sum" dataDxfId="92">
      <calculatedColumnFormula>IF(AND(ISBLANK(Table33[[#This Row],[Liam]]),ISBLANK(Table3[[#This Row],[Liam]])),"",Table33[[#This Row],[Liam]]-Table3[[#This Row],[Liam]])</calculatedColumnFormula>
    </tableColumn>
    <tableColumn id="13" xr3:uid="{EF6E9DD3-6859-4AFB-95D8-B61C8D6FB0E5}" name="Shane" totalsRowFunction="sum" dataDxfId="91">
      <calculatedColumnFormula>IF(AND(ISBLANK(Table33[[#This Row],[Shane]]),ISBLANK(Table3[[#This Row],[Shane]])),"",Table33[[#This Row],[Shane]]-Table3[[#This Row],[Shane]])</calculatedColumnFormula>
    </tableColumn>
    <tableColumn id="2" xr3:uid="{AAB9C382-3333-4291-958A-DC2161CE2E25}" name="Cameron" totalsRowFunction="sum" dataDxfId="90">
      <calculatedColumnFormula>IF(AND(ISBLANK(Table33[[#This Row],[Cameron]]),ISBLANK(Table3[[#This Row],[Cameron]])),"",Table33[[#This Row],[Cameron]]-Table3[[#This Row],[Cameron]])</calculatedColumnFormula>
    </tableColumn>
    <tableColumn id="15" xr3:uid="{6219BD76-ACB6-4ED1-B2D4-2625281411DA}" name="Alex" totalsRowFunction="sum" dataDxfId="89">
      <calculatedColumnFormula>IF(AND(ISBLANK(Table33[[#This Row],[Alex]]),ISBLANK(Table3[[#This Row],[Alex]])),"",Table33[[#This Row],[Alex]]-Table3[[#This Row],[Alex]])</calculatedColumnFormula>
    </tableColumn>
    <tableColumn id="11" xr3:uid="{29B422FD-FAC9-41E1-A1E7-8FA4BE986E18}" name="Scott" totalsRowFunction="sum" dataDxfId="88">
      <calculatedColumnFormula>IF(AND(ISBLANK(Table33[[#This Row],[Scott]]),ISBLANK(Table3[[#This Row],[Scott]])),"",Table33[[#This Row],[Scott]]-Table3[[#This Row],[Scott]])</calculatedColumnFormula>
    </tableColumn>
    <tableColumn id="5" xr3:uid="{53DEE124-87AE-4E44-9921-75BF6934CA1C}" name="Light" totalsRowFunction="sum" dataDxfId="87">
      <calculatedColumnFormula>IF(AND(ISBLANK(Table33[[#This Row],[Light]]),ISBLANK(Table3[[#This Row],[Light]])),"",Table33[[#This Row],[Light]]-Table3[[#This Row],[Light]])</calculatedColumnFormula>
    </tableColumn>
    <tableColumn id="12" xr3:uid="{9CD9C72C-1127-465C-AABB-12A9FF141D61}" name="Jarred" totalsRowFunction="sum" dataDxfId="86">
      <calculatedColumnFormula>IF(AND(ISBLANK(Table33[[#This Row],[Jarred]]),ISBLANK(Table3[[#This Row],[Jarred]])),"",Table33[[#This Row],[Jarred]]-Table3[[#This Row],[Jarred]])</calculatedColumnFormula>
    </tableColumn>
    <tableColumn id="4" xr3:uid="{F25E7B6C-15A5-4D3E-8798-87F01C63CB6E}" name="Joel" totalsRowFunction="sum" dataDxfId="85">
      <calculatedColumnFormula>IF(AND(ISBLANK(Table33[[#This Row],[Joel]]),ISBLANK(Table3[[#This Row],[Joel]])),"",Table33[[#This Row],[Joel]]-Table3[[#This Row],[Joel]])</calculatedColumnFormula>
    </tableColumn>
    <tableColumn id="7" xr3:uid="{913361A3-548F-4461-8295-C377D75596C6}" name="Rob" totalsRowFunction="sum" dataDxfId="84">
      <calculatedColumnFormula>IF(AND(ISBLANK(Table33[[#This Row],[Rob]]),ISBLANK(Table3[[#This Row],[Rob]])),"",Table33[[#This Row],[Rob]]-Table3[[#This Row],[Rob]])</calculatedColumnFormula>
    </tableColumn>
    <tableColumn id="8" xr3:uid="{AE95638D-D9F2-41F9-A279-97D11DE6C7B3}" name="Xander" totalsRowFunction="sum" dataDxfId="83">
      <calculatedColumnFormula>IF(AND(ISBLANK(Table33[[#This Row],[Xander]]),ISBLANK(Table3[[#This Row],[Xander]])),"",Table33[[#This Row],[Xander]]-Table3[[#This Row],[Xander]])</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BBEA8EE-2E8E-4B8F-A5AD-7D0D0AD505EC}" name="WeeklyCallData" displayName="WeeklyCallData" ref="A1:AK871" totalsRowShown="0">
  <autoFilter ref="A1:AK871" xr:uid="{7BBEA8EE-2E8E-4B8F-A5AD-7D0D0AD505EC}">
    <filterColumn colId="2">
      <filters>
        <filter val="BRETT Xander"/>
        <filter val="DADSON Johan"/>
        <filter val="DADSON Light"/>
        <filter val="DAHL Jarred"/>
        <filter val="HORN Cameron"/>
        <filter val="KMET Shane"/>
        <filter val="KNIGHT Edward"/>
        <filter val="KNIGHT George"/>
        <filter val="LARGE Scott"/>
        <filter val="MUNRO Raegan"/>
        <filter val="NOBLE Gilbert"/>
        <filter val="O'BRIEN Zoe"/>
        <filter val="SHEA Frederic"/>
      </filters>
    </filterColumn>
  </autoFilter>
  <sortState xmlns:xlrd2="http://schemas.microsoft.com/office/spreadsheetml/2017/richdata2" ref="A2:AK247">
    <sortCondition ref="A1:A247"/>
  </sortState>
  <tableColumns count="37">
    <tableColumn id="1" xr3:uid="{90368405-D0FA-46C5-BA3E-819D39237B42}" name="Week Ending" dataDxfId="82"/>
    <tableColumn id="2" xr3:uid="{FBD96688-D5BF-42F5-9F9E-45E40BA1F552}" name="Days Worked"/>
    <tableColumn id="3" xr3:uid="{AF789229-049B-4366-AFCF-B3F511E64CCE}" name="Agent"/>
    <tableColumn id="4" xr3:uid="{6A81E38F-DCE6-42A3-A0FE-F7AB16DDFEA7}" name="Inbound calls"/>
    <tableColumn id="5" xr3:uid="{36419D90-8024-44D3-A1D9-49EE4C0F63FB}" name="Outbound Calls"/>
    <tableColumn id="6" xr3:uid="{AFC4D8B9-2E79-497B-9889-D8B994308A31}" name="Total Calls"/>
    <tableColumn id="7" xr3:uid="{B811AAC4-90DB-4093-BEEA-98F75717B5FC}" name="Withdrawal" dataDxfId="81"/>
    <tableColumn id="8" xr3:uid="{F415ED15-0AB9-49F1-88DA-B12BDA848353}" name="Lunch" dataDxfId="80"/>
    <tableColumn id="9" xr3:uid="{99B9F4DD-6098-4A39-8BF5-AF4ED61A0844}" name="Break" dataDxfId="79"/>
    <tableColumn id="10" xr3:uid="{8008696A-4F3C-425D-89F1-2E9E97C4B2B9}" name="Restroom" dataDxfId="78"/>
    <tableColumn id="11" xr3:uid="{25137BA3-4475-4908-944B-5C45C4BD8435}" name="Escalation" dataDxfId="77"/>
    <tableColumn id="12" xr3:uid="{3B8AC4CA-171F-4C6C-9C22-AA2C990BDA41}" name="OBCall/Senior" dataDxfId="76"/>
    <tableColumn id="13" xr3:uid="{AC121643-C740-483D-A72D-D52FF89D2422}" name="Project/OBCall" dataDxfId="75"/>
    <tableColumn id="14" xr3:uid="{6B6C4B13-559B-45E5-A0D8-08EABC8DFC3D}" name="Meeting/Project" dataDxfId="74"/>
    <tableColumn id="15" xr3:uid="{34D295D9-B1D2-4AD3-B1F0-43B93D561A1F}" name="Senior - QA" dataDxfId="73"/>
    <tableColumn id="16" xr3:uid="{0819BC3E-9BB9-42D1-9957-3BD556BF618C}" name="Wrap" dataDxfId="72"/>
    <tableColumn id="17" xr3:uid="{223B2FA7-46B9-4AC6-B64E-773E53C4DFBD}" name="Timed out Calls"/>
    <tableColumn id="18" xr3:uid="{EAFEFA2E-2D3B-402B-9682-77A5F5639275}" name="AHT" dataDxfId="71"/>
    <tableColumn id="32" xr3:uid="{D7C84D14-D258-4BD0-B0CD-6C014297A94E}" name="Blank 1" dataDxfId="70"/>
    <tableColumn id="33" xr3:uid="{AF117180-F6CE-42A7-99DA-C44D222E1C5F}" name="Blank 2" dataDxfId="69"/>
    <tableColumn id="34" xr3:uid="{2B0BC5AB-3C34-45D2-AB78-8072AD69B5E7}" name="Blank 3" dataDxfId="68"/>
    <tableColumn id="35" xr3:uid="{A5785A2F-B55D-4D47-8AEA-BD7778A98811}" name="Blank 4" dataDxfId="67"/>
    <tableColumn id="36" xr3:uid="{3F1CB714-4677-4B14-A0B4-C6C856CE6248}" name="Blank 5" dataDxfId="66"/>
    <tableColumn id="30" xr3:uid="{BE9FB0E5-1E21-44A6-86B4-DFC9046ED5EE}" name="Logged In" dataDxfId="65"/>
    <tableColumn id="19" xr3:uid="{5D99F2E8-A611-45C2-A639-28BF01E7716D}" name="Inbound Calls Per Day" dataDxfId="64">
      <calculatedColumnFormula>$D2/$B2</calculatedColumnFormula>
    </tableColumn>
    <tableColumn id="37" xr3:uid="{B80E3645-6C67-4575-A0A6-A92F50F451EF}" name="Outbound Calls Per Day" dataDxfId="63">
      <calculatedColumnFormula>$E2/$B2</calculatedColumnFormula>
    </tableColumn>
    <tableColumn id="20" xr3:uid="{E69256CD-7F5F-4456-A467-8BC1314C10BF}" name="Withdraw Per Day" dataDxfId="62">
      <calculatedColumnFormula>$G2/$B2</calculatedColumnFormula>
    </tableColumn>
    <tableColumn id="21" xr3:uid="{DE2EF6FB-47F0-4F7D-8357-3FB75E7563F4}" name="Lunch per Day" dataDxfId="61">
      <calculatedColumnFormula>$H2/$B2</calculatedColumnFormula>
    </tableColumn>
    <tableColumn id="22" xr3:uid="{EDC780E8-7E66-4B7F-8ADF-08ACDBB53D75}" name="Break per Day" dataDxfId="60">
      <calculatedColumnFormula>$I2/$B2</calculatedColumnFormula>
    </tableColumn>
    <tableColumn id="23" xr3:uid="{5FFA751D-67AF-4EBC-8CCB-9CC2F8708E5A}" name="Restroom per Day" dataDxfId="59">
      <calculatedColumnFormula>$J2/$B2</calculatedColumnFormula>
    </tableColumn>
    <tableColumn id="24" xr3:uid="{84AB4E5D-3299-4088-99A4-C93A6529082E}" name="Escalation per Day" dataDxfId="58">
      <calculatedColumnFormula>$K2/$B2</calculatedColumnFormula>
    </tableColumn>
    <tableColumn id="25" xr3:uid="{A12DC116-483C-4263-AE11-787F7A5E2E7B}" name="OBCall/Senior per Day" dataDxfId="57">
      <calculatedColumnFormula>$L2/$B2</calculatedColumnFormula>
    </tableColumn>
    <tableColumn id="26" xr3:uid="{F9720ACA-94D9-4BC2-B158-F79C26062086}" name="Project/OBCall per Day" dataDxfId="56">
      <calculatedColumnFormula>$M2/$B2</calculatedColumnFormula>
    </tableColumn>
    <tableColumn id="27" xr3:uid="{972324B9-E0DA-4E12-B923-D4772F6EFB1A}" name="Meeting/Project per Day" dataDxfId="55">
      <calculatedColumnFormula>$N2/$B2</calculatedColumnFormula>
    </tableColumn>
    <tableColumn id="28" xr3:uid="{B2B57BD0-72A5-4343-B5F0-73DA6830BB57}" name="Senior - QA per Day" dataDxfId="54">
      <calculatedColumnFormula>$O2/$B2</calculatedColumnFormula>
    </tableColumn>
    <tableColumn id="29" xr3:uid="{A9D4CC37-4B56-4802-876E-037EA2097823}" name="Wrap per Day" dataDxfId="53">
      <calculatedColumnFormula>$P2/$B2</calculatedColumnFormula>
    </tableColumn>
    <tableColumn id="31" xr3:uid="{C4655058-35E9-42F4-AB12-1596C3C6DE5B}" name="Logged In per Day" dataDxfId="52">
      <calculatedColumnFormula>$X2/$B2</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E37F463-5CC5-4842-9EA2-B414AB7FB54E}" name="SurveyResults" displayName="SurveyResults" ref="A1:E2168" totalsRowShown="0">
  <autoFilter ref="A1:E2168" xr:uid="{EE37F463-5CC5-4842-9EA2-B414AB7FB54E}"/>
  <sortState xmlns:xlrd2="http://schemas.microsoft.com/office/spreadsheetml/2017/richdata2" ref="A2:E938">
    <sortCondition ref="A1:A938"/>
  </sortState>
  <tableColumns count="5">
    <tableColumn id="1" xr3:uid="{9D7BEECB-5CF1-4B77-B07D-EDC1101BB3C8}" name="Completed On" dataDxfId="51"/>
    <tableColumn id="2" xr3:uid="{F47018C9-31A4-4767-A19C-70D6C593EF30}" name="Instance"/>
    <tableColumn id="3" xr3:uid="{B5C5D681-8CBF-4A65-AD43-BA6F8ECC3F1F}" name="Trigger ID" dataDxfId="50"/>
    <tableColumn id="4" xr3:uid="{DBB13FC4-8AB1-4EB3-A0A1-87690E88B93D}" name="Closed by" dataDxfId="49"/>
    <tableColumn id="5" xr3:uid="{7B316C5C-E661-48E9-95A9-3CC91C2CAAF2}" name="Metric definition"/>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6637D5D-74FD-4281-85E8-44EE6E604C74}" name="U.INC" displayName="U.INC" ref="A1:C2837" totalsRowShown="0" headerRowDxfId="48" headerRowCellStyle="Normal 2">
  <autoFilter ref="A1:C2837" xr:uid="{66637D5D-74FD-4281-85E8-44EE6E604C74}"/>
  <tableColumns count="3">
    <tableColumn id="1" xr3:uid="{9E3E90FD-CAF3-4E23-995E-FF4BD71A6D88}" name="Number"/>
    <tableColumn id="2" xr3:uid="{5A38C18D-A518-4908-98B5-BC7BD0537211}" name="Comments and Work notes"/>
    <tableColumn id="3" xr3:uid="{643724AF-B15E-4497-A29D-9272CC55597B}" name="Assignment Updates"/>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E67E31-D0C1-4DEB-B600-D5BC52C1D195}" name="U.TASK" displayName="U.TASK" ref="A1:C2440" totalsRowShown="0" headerRowDxfId="47" headerRowCellStyle="Normal 2">
  <autoFilter ref="A1:C2440" xr:uid="{29E67E31-D0C1-4DEB-B600-D5BC52C1D195}"/>
  <tableColumns count="3">
    <tableColumn id="1" xr3:uid="{010647CE-92D9-47CD-A795-EB59242A461F}" name="Number"/>
    <tableColumn id="2" xr3:uid="{11AB259D-16E0-439B-B724-0409067C206F}" name="Comments and Work notes"/>
    <tableColumn id="3" xr3:uid="{65BCA82C-C64E-4D1C-BAEF-52DAF319EB50}" name="Assignment Updates"/>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5C73CE-0EB6-4470-B121-4329E48A8989}" name="OPENED" displayName="OPENED" ref="A1:C3704" totalsRowShown="0" headerRowDxfId="46" headerRowCellStyle="Normal 2">
  <autoFilter ref="A1:C3704" xr:uid="{245C73CE-0EB6-4470-B121-4329E48A8989}"/>
  <tableColumns count="3">
    <tableColumn id="1" xr3:uid="{7169BB6A-BAA2-451D-B211-B84B58EC9F16}" name="Number" dataDxfId="45" dataCellStyle="Normal 2"/>
    <tableColumn id="2" xr3:uid="{CF1C21F2-AE5D-4D95-8AF4-316D9B69BCFC}" name="Opened" dataDxfId="44" dataCellStyle="Normal 2"/>
    <tableColumn id="3" xr3:uid="{1467C4A0-47FB-427D-BAA3-E2575D7A6F8D}" name="Name" dataDxfId="43" dataCellStyle="Normal 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B56F8-8507-47B7-98F0-64887A916619}" name="Table1" displayName="Table1" ref="A1:F3501" totalsRowShown="0" headerRowDxfId="42" dataDxfId="41">
  <autoFilter ref="A1:F3501" xr:uid="{A2FB56F8-8507-47B7-98F0-64887A916619}"/>
  <tableColumns count="6">
    <tableColumn id="1" xr3:uid="{CBAB16E5-7990-4DF3-84EA-4BC2424B5D0B}" name="Number" dataDxfId="40"/>
    <tableColumn id="2" xr3:uid="{E1A5A32A-9552-4204-84FF-642D7A5506FB}" name="Request item [Catalog Task] Number" dataDxfId="39"/>
    <tableColumn id="3" xr3:uid="{E9044096-D372-434C-8CDD-EB1205223E21}" name="Closed" dataDxfId="38"/>
    <tableColumn id="4" xr3:uid="{70283C16-3F1C-42DC-8133-099DA1A39E1F}" name="Closed by" dataDxfId="37"/>
    <tableColumn id="5" xr3:uid="{D56CB828-0165-4C8D-8CF1-74EF6742AF4D}" name="Resolved [Incident]" dataDxfId="36"/>
    <tableColumn id="6" xr3:uid="{68D4EE47-D3C7-48D8-92C4-12136D6D3D26}" name="Resolved by [Incident]" dataDxfId="3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Bad/Good">
      <a:dk1>
        <a:sysClr val="windowText" lastClr="000000"/>
      </a:dk1>
      <a:lt1>
        <a:sysClr val="window" lastClr="FFFFFF"/>
      </a:lt1>
      <a:dk2>
        <a:srgbClr val="44546A"/>
      </a:dk2>
      <a:lt2>
        <a:srgbClr val="E7E6E6"/>
      </a:lt2>
      <a:accent1>
        <a:srgbClr val="FF0000"/>
      </a:accent1>
      <a:accent2>
        <a:srgbClr val="00B050"/>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E7CB-8D1A-4677-84C4-CC535D382213}">
  <sheetPr>
    <tabColor theme="0"/>
  </sheetPr>
  <dimension ref="A1:AG102"/>
  <sheetViews>
    <sheetView zoomScaleNormal="100" workbookViewId="0">
      <selection activeCell="B3" sqref="B3"/>
    </sheetView>
  </sheetViews>
  <sheetFormatPr defaultRowHeight="15" x14ac:dyDescent="0.25"/>
  <cols>
    <col min="1" max="1" width="14.5703125" bestFit="1" customWidth="1"/>
    <col min="2" max="2" width="16.28515625" bestFit="1" customWidth="1"/>
    <col min="3" max="3" width="4.28515625" bestFit="1" customWidth="1"/>
    <col min="4" max="4" width="8.140625" bestFit="1" customWidth="1"/>
    <col min="5" max="5" width="6.140625" bestFit="1" customWidth="1"/>
    <col min="6" max="6" width="11.28515625" bestFit="1" customWidth="1"/>
    <col min="7" max="23" width="5" bestFit="1" customWidth="1"/>
    <col min="24" max="24" width="8.140625" bestFit="1" customWidth="1"/>
    <col min="25" max="25" width="6.140625" bestFit="1" customWidth="1"/>
    <col min="26" max="26" width="15.85546875" bestFit="1" customWidth="1"/>
    <col min="27" max="27" width="15.140625" bestFit="1" customWidth="1"/>
    <col min="28" max="28" width="4.28515625" bestFit="1" customWidth="1"/>
    <col min="29" max="29" width="8.140625" bestFit="1" customWidth="1"/>
    <col min="30" max="30" width="6.140625" bestFit="1" customWidth="1"/>
    <col min="31" max="31" width="18.28515625" bestFit="1" customWidth="1"/>
    <col min="32" max="32" width="16.28515625" bestFit="1" customWidth="1"/>
    <col min="33" max="33" width="8.140625" bestFit="1" customWidth="1"/>
    <col min="34" max="34" width="6.140625" bestFit="1" customWidth="1"/>
    <col min="35" max="35" width="19.42578125" bestFit="1" customWidth="1"/>
    <col min="36" max="36" width="16.140625" bestFit="1" customWidth="1"/>
    <col min="37" max="37" width="8.140625" bestFit="1" customWidth="1"/>
    <col min="38" max="38" width="6.140625" bestFit="1" customWidth="1"/>
    <col min="39" max="39" width="19.28515625" bestFit="1" customWidth="1"/>
    <col min="40" max="40" width="13.42578125" bestFit="1" customWidth="1"/>
    <col min="41" max="41" width="4.28515625" bestFit="1" customWidth="1"/>
    <col min="42" max="42" width="8.140625" bestFit="1" customWidth="1"/>
    <col min="43" max="43" width="6.140625" bestFit="1" customWidth="1"/>
    <col min="44" max="44" width="16.5703125" bestFit="1" customWidth="1"/>
    <col min="45" max="45" width="14" bestFit="1" customWidth="1"/>
    <col min="46" max="46" width="4.28515625" bestFit="1" customWidth="1"/>
    <col min="47" max="47" width="8.140625" bestFit="1" customWidth="1"/>
    <col min="48" max="48" width="6.140625" bestFit="1" customWidth="1"/>
    <col min="49" max="49" width="17.28515625" bestFit="1" customWidth="1"/>
    <col min="50" max="50" width="13.28515625" bestFit="1" customWidth="1"/>
    <col min="51" max="51" width="4.28515625" bestFit="1" customWidth="1"/>
    <col min="52" max="52" width="8.140625" bestFit="1" customWidth="1"/>
    <col min="53" max="53" width="6.140625" bestFit="1" customWidth="1"/>
    <col min="54" max="54" width="16.42578125" bestFit="1" customWidth="1"/>
    <col min="55" max="55" width="11.28515625" bestFit="1" customWidth="1"/>
  </cols>
  <sheetData>
    <row r="1" spans="1:23" ht="46.5" x14ac:dyDescent="0.7">
      <c r="A1" s="76" t="s">
        <v>0</v>
      </c>
      <c r="B1" s="76"/>
      <c r="C1" s="76"/>
      <c r="D1" s="76"/>
      <c r="E1" s="76"/>
      <c r="F1" s="76"/>
      <c r="G1" s="76"/>
      <c r="H1" s="76"/>
      <c r="I1" s="76"/>
      <c r="J1" s="76"/>
      <c r="K1" s="76"/>
      <c r="L1" s="76"/>
      <c r="M1" s="76"/>
    </row>
    <row r="3" spans="1:23" x14ac:dyDescent="0.25">
      <c r="A3" s="1" t="s">
        <v>1</v>
      </c>
      <c r="B3" s="1" t="s">
        <v>2</v>
      </c>
    </row>
    <row r="4" spans="1:23" s="21" customFormat="1" ht="63" x14ac:dyDescent="0.25">
      <c r="A4" s="34" t="s">
        <v>3</v>
      </c>
      <c r="B4" s="21" t="s">
        <v>4541</v>
      </c>
      <c r="C4" s="21" t="s">
        <v>5</v>
      </c>
      <c r="D4" s="21" t="s">
        <v>4762</v>
      </c>
      <c r="E4" s="21" t="s">
        <v>6</v>
      </c>
      <c r="F4" s="21" t="s">
        <v>7</v>
      </c>
      <c r="G4" s="21" t="s">
        <v>8</v>
      </c>
      <c r="H4" s="21" t="s">
        <v>4555</v>
      </c>
      <c r="I4" s="21" t="s">
        <v>9</v>
      </c>
      <c r="J4" s="21" t="s">
        <v>4538</v>
      </c>
      <c r="K4" s="21" t="s">
        <v>4667</v>
      </c>
      <c r="L4" s="21" t="s">
        <v>11</v>
      </c>
      <c r="M4" s="21" t="s">
        <v>4536</v>
      </c>
      <c r="N4" s="21" t="s">
        <v>4739</v>
      </c>
      <c r="O4" s="21" t="s">
        <v>4539</v>
      </c>
      <c r="P4" s="21" t="s">
        <v>12</v>
      </c>
      <c r="Q4" s="21" t="s">
        <v>4537</v>
      </c>
      <c r="R4" s="21" t="s">
        <v>13</v>
      </c>
      <c r="S4" s="21" t="s">
        <v>14</v>
      </c>
      <c r="T4"/>
      <c r="U4"/>
      <c r="V4"/>
      <c r="W4"/>
    </row>
    <row r="5" spans="1:23" x14ac:dyDescent="0.25">
      <c r="A5" s="35">
        <v>45999</v>
      </c>
      <c r="B5" s="55">
        <v>29</v>
      </c>
      <c r="C5" s="55">
        <v>19</v>
      </c>
      <c r="D5" s="55">
        <v>12</v>
      </c>
      <c r="E5" s="55">
        <v>27</v>
      </c>
      <c r="F5" s="55"/>
      <c r="G5" s="55">
        <v>63</v>
      </c>
      <c r="H5" s="55"/>
      <c r="I5" s="55">
        <v>1</v>
      </c>
      <c r="J5" s="55"/>
      <c r="K5" s="55">
        <v>14</v>
      </c>
      <c r="L5" s="55">
        <v>68</v>
      </c>
      <c r="M5" s="55">
        <v>38</v>
      </c>
      <c r="N5" s="55">
        <v>21</v>
      </c>
      <c r="O5" s="55">
        <v>1</v>
      </c>
      <c r="P5" s="55">
        <v>61</v>
      </c>
      <c r="Q5" s="55">
        <v>11</v>
      </c>
      <c r="R5" s="55">
        <v>32</v>
      </c>
      <c r="S5" s="55">
        <v>397</v>
      </c>
    </row>
    <row r="6" spans="1:23" x14ac:dyDescent="0.25">
      <c r="A6" s="35">
        <v>46000</v>
      </c>
      <c r="B6" s="55">
        <v>23</v>
      </c>
      <c r="C6" s="55">
        <v>11</v>
      </c>
      <c r="D6" s="55">
        <v>15</v>
      </c>
      <c r="E6" s="55">
        <v>32</v>
      </c>
      <c r="F6" s="55">
        <v>38</v>
      </c>
      <c r="G6" s="55">
        <v>50</v>
      </c>
      <c r="H6" s="55">
        <v>10</v>
      </c>
      <c r="I6" s="55"/>
      <c r="J6" s="55"/>
      <c r="K6" s="55">
        <v>12</v>
      </c>
      <c r="L6" s="55">
        <v>71</v>
      </c>
      <c r="M6" s="55">
        <v>38</v>
      </c>
      <c r="N6" s="55">
        <v>23</v>
      </c>
      <c r="O6" s="55">
        <v>3</v>
      </c>
      <c r="P6" s="55">
        <v>55</v>
      </c>
      <c r="Q6" s="55"/>
      <c r="R6" s="55">
        <v>21</v>
      </c>
      <c r="S6" s="55">
        <v>402</v>
      </c>
    </row>
    <row r="7" spans="1:23" x14ac:dyDescent="0.25">
      <c r="A7" s="35">
        <v>46001</v>
      </c>
      <c r="B7" s="55">
        <v>27</v>
      </c>
      <c r="C7" s="55"/>
      <c r="D7" s="55">
        <v>12</v>
      </c>
      <c r="E7" s="55">
        <v>23</v>
      </c>
      <c r="F7" s="55">
        <v>44</v>
      </c>
      <c r="G7" s="55"/>
      <c r="H7" s="55">
        <v>23</v>
      </c>
      <c r="I7" s="55"/>
      <c r="J7" s="55">
        <v>20</v>
      </c>
      <c r="K7" s="55">
        <v>22</v>
      </c>
      <c r="L7" s="55">
        <v>63</v>
      </c>
      <c r="M7" s="55"/>
      <c r="N7" s="55">
        <v>14</v>
      </c>
      <c r="O7" s="55">
        <v>7</v>
      </c>
      <c r="P7" s="55">
        <v>85</v>
      </c>
      <c r="Q7" s="55">
        <v>11</v>
      </c>
      <c r="R7" s="55">
        <v>25</v>
      </c>
      <c r="S7" s="55">
        <v>376</v>
      </c>
    </row>
    <row r="8" spans="1:23" x14ac:dyDescent="0.25">
      <c r="A8" s="35">
        <v>46002</v>
      </c>
      <c r="B8" s="55">
        <v>36</v>
      </c>
      <c r="C8" s="55">
        <v>44</v>
      </c>
      <c r="D8" s="55">
        <v>9</v>
      </c>
      <c r="E8" s="55">
        <v>35</v>
      </c>
      <c r="F8" s="55">
        <v>36</v>
      </c>
      <c r="G8" s="55">
        <v>44</v>
      </c>
      <c r="H8" s="55">
        <v>11</v>
      </c>
      <c r="I8" s="55">
        <v>10</v>
      </c>
      <c r="J8" s="55"/>
      <c r="K8" s="55">
        <v>16</v>
      </c>
      <c r="L8" s="55">
        <v>105</v>
      </c>
      <c r="M8" s="55"/>
      <c r="N8" s="55">
        <v>19</v>
      </c>
      <c r="O8" s="55">
        <v>5</v>
      </c>
      <c r="P8" s="55">
        <v>50</v>
      </c>
      <c r="Q8" s="55">
        <v>5</v>
      </c>
      <c r="R8" s="55">
        <v>31</v>
      </c>
      <c r="S8" s="55">
        <v>456</v>
      </c>
    </row>
    <row r="9" spans="1:23" x14ac:dyDescent="0.25">
      <c r="A9" s="35">
        <v>46003</v>
      </c>
      <c r="B9" s="55">
        <v>36</v>
      </c>
      <c r="C9" s="55">
        <v>17</v>
      </c>
      <c r="D9" s="55">
        <v>10</v>
      </c>
      <c r="E9" s="55">
        <v>26</v>
      </c>
      <c r="F9" s="55"/>
      <c r="G9" s="55">
        <v>59</v>
      </c>
      <c r="H9" s="55">
        <v>10</v>
      </c>
      <c r="I9" s="55"/>
      <c r="J9" s="55"/>
      <c r="K9" s="55">
        <v>24</v>
      </c>
      <c r="L9" s="55">
        <v>66</v>
      </c>
      <c r="M9" s="55"/>
      <c r="N9" s="55">
        <v>20</v>
      </c>
      <c r="O9" s="55"/>
      <c r="P9" s="55">
        <v>41</v>
      </c>
      <c r="Q9" s="55">
        <v>12</v>
      </c>
      <c r="R9" s="55">
        <v>30</v>
      </c>
      <c r="S9" s="55">
        <v>351</v>
      </c>
    </row>
    <row r="10" spans="1:23" x14ac:dyDescent="0.25">
      <c r="A10" s="35" t="s">
        <v>14</v>
      </c>
      <c r="B10" s="55">
        <v>151</v>
      </c>
      <c r="C10" s="55">
        <v>91</v>
      </c>
      <c r="D10" s="55">
        <v>58</v>
      </c>
      <c r="E10" s="55">
        <v>143</v>
      </c>
      <c r="F10" s="55">
        <v>118</v>
      </c>
      <c r="G10" s="55">
        <v>216</v>
      </c>
      <c r="H10" s="55">
        <v>54</v>
      </c>
      <c r="I10" s="55">
        <v>11</v>
      </c>
      <c r="J10" s="55">
        <v>20</v>
      </c>
      <c r="K10" s="55">
        <v>88</v>
      </c>
      <c r="L10" s="55">
        <v>373</v>
      </c>
      <c r="M10" s="55">
        <v>76</v>
      </c>
      <c r="N10" s="55">
        <v>97</v>
      </c>
      <c r="O10" s="55">
        <v>16</v>
      </c>
      <c r="P10" s="55">
        <v>292</v>
      </c>
      <c r="Q10" s="55">
        <v>39</v>
      </c>
      <c r="R10" s="55">
        <v>139</v>
      </c>
      <c r="S10" s="55">
        <v>1982</v>
      </c>
    </row>
    <row r="14" spans="1:23" s="21" customFormat="1" ht="62.25" x14ac:dyDescent="0.25">
      <c r="A14" s="39" t="s">
        <v>15</v>
      </c>
      <c r="B14" s="39" t="str">
        <f>B4</f>
        <v>Andy Phan</v>
      </c>
      <c r="C14" s="39" t="str">
        <f t="shared" ref="C14:M14" si="0">C4</f>
        <v>Cameron Horn</v>
      </c>
      <c r="D14" s="39" t="str">
        <f t="shared" si="0"/>
        <v>Clair Neate</v>
      </c>
      <c r="E14" s="39" t="str">
        <f t="shared" si="0"/>
        <v>Fred Shea</v>
      </c>
      <c r="F14" s="39" t="str">
        <f t="shared" si="0"/>
        <v>George Knight</v>
      </c>
      <c r="G14" s="39" t="str">
        <f t="shared" si="0"/>
        <v>Gilbert Noble</v>
      </c>
      <c r="H14" s="39" t="str">
        <f t="shared" si="0"/>
        <v>Liam Bryan</v>
      </c>
      <c r="I14" s="39" t="str">
        <f t="shared" si="0"/>
        <v>Martyn Connor</v>
      </c>
      <c r="J14" s="21" t="str">
        <f t="shared" si="0"/>
        <v>Matthew Lever</v>
      </c>
      <c r="K14" s="21" t="str">
        <f t="shared" si="0"/>
        <v>Pruthvish Patel</v>
      </c>
      <c r="L14" s="21" t="str">
        <f t="shared" si="0"/>
        <v>Raegan Munro</v>
      </c>
      <c r="M14" s="21" t="str">
        <f t="shared" si="0"/>
        <v>Riley Thomas</v>
      </c>
    </row>
    <row r="15" spans="1:23" x14ac:dyDescent="0.25">
      <c r="A15" s="40" t="s">
        <v>16</v>
      </c>
      <c r="B15" s="41">
        <f>MAX(B4:B8)</f>
        <v>36</v>
      </c>
      <c r="C15" s="41">
        <f t="shared" ref="C15:M15" si="1">MAX(C4:C8)</f>
        <v>44</v>
      </c>
      <c r="D15" s="41">
        <f t="shared" si="1"/>
        <v>15</v>
      </c>
      <c r="E15" s="41">
        <f t="shared" si="1"/>
        <v>35</v>
      </c>
      <c r="F15" s="41">
        <f t="shared" si="1"/>
        <v>44</v>
      </c>
      <c r="G15" s="41">
        <f t="shared" si="1"/>
        <v>63</v>
      </c>
      <c r="H15" s="41">
        <f t="shared" si="1"/>
        <v>23</v>
      </c>
      <c r="I15" s="41">
        <f t="shared" si="1"/>
        <v>10</v>
      </c>
      <c r="J15" s="13">
        <f t="shared" si="1"/>
        <v>20</v>
      </c>
      <c r="K15" s="13">
        <f t="shared" si="1"/>
        <v>22</v>
      </c>
      <c r="L15" s="13">
        <f t="shared" si="1"/>
        <v>105</v>
      </c>
      <c r="M15" s="13">
        <f t="shared" si="1"/>
        <v>38</v>
      </c>
      <c r="N15" s="13"/>
    </row>
    <row r="16" spans="1:23" x14ac:dyDescent="0.25">
      <c r="A16" s="40" t="s">
        <v>17</v>
      </c>
      <c r="B16" s="41">
        <f>AVERAGE(B4:B8)</f>
        <v>28.75</v>
      </c>
      <c r="C16" s="41">
        <f t="shared" ref="C16:M16" si="2">AVERAGE(C4:C8)</f>
        <v>24.666666666666668</v>
      </c>
      <c r="D16" s="41">
        <f t="shared" si="2"/>
        <v>12</v>
      </c>
      <c r="E16" s="41">
        <f t="shared" si="2"/>
        <v>29.25</v>
      </c>
      <c r="F16" s="41">
        <f t="shared" si="2"/>
        <v>39.333333333333336</v>
      </c>
      <c r="G16" s="41">
        <f t="shared" si="2"/>
        <v>52.333333333333336</v>
      </c>
      <c r="H16" s="41">
        <f t="shared" si="2"/>
        <v>14.666666666666666</v>
      </c>
      <c r="I16" s="41">
        <f t="shared" si="2"/>
        <v>5.5</v>
      </c>
      <c r="J16" s="13">
        <f t="shared" si="2"/>
        <v>20</v>
      </c>
      <c r="K16" s="13">
        <f t="shared" si="2"/>
        <v>16</v>
      </c>
      <c r="L16" s="13">
        <f t="shared" si="2"/>
        <v>76.75</v>
      </c>
      <c r="M16" s="13">
        <f t="shared" si="2"/>
        <v>38</v>
      </c>
      <c r="N16" s="13"/>
    </row>
    <row r="17" spans="1:14" x14ac:dyDescent="0.25">
      <c r="A17" s="40" t="s">
        <v>18</v>
      </c>
      <c r="B17" s="41">
        <f>B10</f>
        <v>151</v>
      </c>
      <c r="C17" s="41">
        <f t="shared" ref="C17:M17" si="3">C10</f>
        <v>91</v>
      </c>
      <c r="D17" s="41">
        <f t="shared" si="3"/>
        <v>58</v>
      </c>
      <c r="E17" s="41">
        <f t="shared" si="3"/>
        <v>143</v>
      </c>
      <c r="F17" s="41">
        <f t="shared" si="3"/>
        <v>118</v>
      </c>
      <c r="G17" s="41">
        <f t="shared" si="3"/>
        <v>216</v>
      </c>
      <c r="H17" s="41">
        <f t="shared" si="3"/>
        <v>54</v>
      </c>
      <c r="I17" s="41">
        <f t="shared" si="3"/>
        <v>11</v>
      </c>
      <c r="J17" s="13">
        <f t="shared" si="3"/>
        <v>20</v>
      </c>
      <c r="K17" s="13">
        <f t="shared" si="3"/>
        <v>88</v>
      </c>
      <c r="L17" s="13">
        <f t="shared" si="3"/>
        <v>373</v>
      </c>
      <c r="M17" s="13">
        <f t="shared" si="3"/>
        <v>76</v>
      </c>
      <c r="N17" s="13"/>
    </row>
    <row r="19" spans="1:14" x14ac:dyDescent="0.25">
      <c r="A19" s="42" t="s">
        <v>19</v>
      </c>
      <c r="B19" s="42" t="s">
        <v>2</v>
      </c>
      <c r="C19" s="40"/>
      <c r="D19" s="40"/>
      <c r="E19" s="40"/>
      <c r="F19" s="40"/>
    </row>
    <row r="20" spans="1:14" x14ac:dyDescent="0.25">
      <c r="A20" s="42" t="s">
        <v>3</v>
      </c>
      <c r="B20" s="40" t="s">
        <v>20</v>
      </c>
      <c r="C20" s="40" t="s">
        <v>21</v>
      </c>
      <c r="D20" s="40" t="s">
        <v>22</v>
      </c>
      <c r="E20" s="40" t="s">
        <v>23</v>
      </c>
      <c r="F20" s="40" t="s">
        <v>14</v>
      </c>
    </row>
    <row r="21" spans="1:14" x14ac:dyDescent="0.25">
      <c r="A21" s="43" t="s">
        <v>5</v>
      </c>
      <c r="B21" s="57">
        <v>23</v>
      </c>
      <c r="C21" s="57">
        <v>11</v>
      </c>
      <c r="D21" s="57">
        <v>14</v>
      </c>
      <c r="E21" s="57">
        <v>43</v>
      </c>
      <c r="F21" s="57">
        <v>91</v>
      </c>
    </row>
    <row r="22" spans="1:14" x14ac:dyDescent="0.25">
      <c r="A22" s="43" t="s">
        <v>6</v>
      </c>
      <c r="B22" s="57">
        <v>11</v>
      </c>
      <c r="C22" s="57">
        <v>53</v>
      </c>
      <c r="D22" s="57">
        <v>29</v>
      </c>
      <c r="E22" s="57">
        <v>50</v>
      </c>
      <c r="F22" s="57">
        <v>143</v>
      </c>
    </row>
    <row r="23" spans="1:14" x14ac:dyDescent="0.25">
      <c r="A23" s="43" t="s">
        <v>7</v>
      </c>
      <c r="B23" s="57">
        <v>6</v>
      </c>
      <c r="C23" s="57">
        <v>31</v>
      </c>
      <c r="D23" s="57">
        <v>19</v>
      </c>
      <c r="E23" s="57">
        <v>62</v>
      </c>
      <c r="F23" s="57">
        <v>118</v>
      </c>
    </row>
    <row r="24" spans="1:14" x14ac:dyDescent="0.25">
      <c r="A24" s="43" t="s">
        <v>8</v>
      </c>
      <c r="B24" s="57">
        <v>67</v>
      </c>
      <c r="C24" s="57">
        <v>11</v>
      </c>
      <c r="D24" s="57">
        <v>22</v>
      </c>
      <c r="E24" s="57">
        <v>116</v>
      </c>
      <c r="F24" s="57">
        <v>216</v>
      </c>
    </row>
    <row r="25" spans="1:14" x14ac:dyDescent="0.25">
      <c r="A25" s="43" t="s">
        <v>9</v>
      </c>
      <c r="B25" s="57"/>
      <c r="C25" s="57"/>
      <c r="D25" s="57"/>
      <c r="E25" s="57">
        <v>11</v>
      </c>
      <c r="F25" s="57">
        <v>11</v>
      </c>
    </row>
    <row r="26" spans="1:14" x14ac:dyDescent="0.25">
      <c r="A26" s="43" t="s">
        <v>12</v>
      </c>
      <c r="B26" s="57">
        <v>86</v>
      </c>
      <c r="C26" s="57">
        <v>31</v>
      </c>
      <c r="D26" s="57">
        <v>51</v>
      </c>
      <c r="E26" s="57">
        <v>124</v>
      </c>
      <c r="F26" s="57">
        <v>292</v>
      </c>
    </row>
    <row r="27" spans="1:14" x14ac:dyDescent="0.25">
      <c r="A27" s="43" t="s">
        <v>13</v>
      </c>
      <c r="B27" s="57">
        <v>9</v>
      </c>
      <c r="C27" s="57">
        <v>57</v>
      </c>
      <c r="D27" s="57">
        <v>35</v>
      </c>
      <c r="E27" s="57">
        <v>38</v>
      </c>
      <c r="F27" s="57">
        <v>139</v>
      </c>
    </row>
    <row r="28" spans="1:14" x14ac:dyDescent="0.25">
      <c r="A28" s="43" t="s">
        <v>25</v>
      </c>
      <c r="B28" s="57"/>
      <c r="C28" s="57">
        <v>2</v>
      </c>
      <c r="D28" s="57">
        <v>2</v>
      </c>
      <c r="E28" s="57"/>
      <c r="F28" s="57">
        <v>4</v>
      </c>
    </row>
    <row r="29" spans="1:14" x14ac:dyDescent="0.25">
      <c r="A29" s="43" t="s">
        <v>11</v>
      </c>
      <c r="B29" s="57">
        <v>52</v>
      </c>
      <c r="C29" s="57">
        <v>66</v>
      </c>
      <c r="D29" s="57">
        <v>61</v>
      </c>
      <c r="E29" s="57">
        <v>194</v>
      </c>
      <c r="F29" s="57">
        <v>373</v>
      </c>
    </row>
    <row r="30" spans="1:14" x14ac:dyDescent="0.25">
      <c r="A30" s="43" t="s">
        <v>4</v>
      </c>
      <c r="B30" s="57">
        <v>1</v>
      </c>
      <c r="C30" s="57">
        <v>4</v>
      </c>
      <c r="D30" s="57"/>
      <c r="E30" s="57"/>
      <c r="F30" s="57">
        <v>5</v>
      </c>
    </row>
    <row r="31" spans="1:14" x14ac:dyDescent="0.25">
      <c r="A31" s="43" t="s">
        <v>4536</v>
      </c>
      <c r="B31" s="57">
        <v>11</v>
      </c>
      <c r="C31" s="57">
        <v>9</v>
      </c>
      <c r="D31" s="57">
        <v>18</v>
      </c>
      <c r="E31" s="57">
        <v>38</v>
      </c>
      <c r="F31" s="57">
        <v>76</v>
      </c>
    </row>
    <row r="32" spans="1:14" x14ac:dyDescent="0.25">
      <c r="A32" s="43" t="s">
        <v>4539</v>
      </c>
      <c r="B32" s="57">
        <v>3</v>
      </c>
      <c r="C32" s="57">
        <v>1</v>
      </c>
      <c r="D32" s="57">
        <v>3</v>
      </c>
      <c r="E32" s="57">
        <v>9</v>
      </c>
      <c r="F32" s="57">
        <v>16</v>
      </c>
    </row>
    <row r="33" spans="1:13" x14ac:dyDescent="0.25">
      <c r="A33" s="43" t="s">
        <v>4537</v>
      </c>
      <c r="B33" s="57">
        <v>1</v>
      </c>
      <c r="C33" s="57">
        <v>6</v>
      </c>
      <c r="D33" s="57">
        <v>5</v>
      </c>
      <c r="E33" s="57">
        <v>27</v>
      </c>
      <c r="F33" s="57">
        <v>39</v>
      </c>
    </row>
    <row r="34" spans="1:13" x14ac:dyDescent="0.25">
      <c r="A34" s="43" t="s">
        <v>4541</v>
      </c>
      <c r="B34" s="57">
        <v>33</v>
      </c>
      <c r="C34" s="57">
        <v>5</v>
      </c>
      <c r="D34" s="57">
        <v>9</v>
      </c>
      <c r="E34" s="57">
        <v>104</v>
      </c>
      <c r="F34" s="57">
        <v>151</v>
      </c>
    </row>
    <row r="35" spans="1:13" x14ac:dyDescent="0.25">
      <c r="A35" s="43" t="s">
        <v>4538</v>
      </c>
      <c r="B35" s="57">
        <v>4</v>
      </c>
      <c r="C35" s="57">
        <v>1</v>
      </c>
      <c r="D35" s="57">
        <v>1</v>
      </c>
      <c r="E35" s="57">
        <v>14</v>
      </c>
      <c r="F35" s="57">
        <v>20</v>
      </c>
    </row>
    <row r="36" spans="1:13" x14ac:dyDescent="0.25">
      <c r="A36" s="43" t="s">
        <v>4555</v>
      </c>
      <c r="B36" s="57"/>
      <c r="C36" s="57"/>
      <c r="D36" s="57"/>
      <c r="E36" s="57">
        <v>54</v>
      </c>
      <c r="F36" s="57">
        <v>54</v>
      </c>
    </row>
    <row r="37" spans="1:13" x14ac:dyDescent="0.25">
      <c r="A37" s="43" t="s">
        <v>6622</v>
      </c>
      <c r="B37" s="57"/>
      <c r="C37" s="57"/>
      <c r="D37" s="57"/>
      <c r="E37" s="57">
        <v>2</v>
      </c>
      <c r="F37" s="57">
        <v>2</v>
      </c>
    </row>
    <row r="38" spans="1:13" x14ac:dyDescent="0.25">
      <c r="A38" s="43" t="s">
        <v>4667</v>
      </c>
      <c r="B38" s="57"/>
      <c r="C38" s="57"/>
      <c r="D38" s="57"/>
      <c r="E38" s="57">
        <v>88</v>
      </c>
      <c r="F38" s="57">
        <v>88</v>
      </c>
    </row>
    <row r="39" spans="1:13" x14ac:dyDescent="0.25">
      <c r="A39" s="43" t="s">
        <v>4739</v>
      </c>
      <c r="B39" s="57"/>
      <c r="C39" s="57"/>
      <c r="D39" s="57"/>
      <c r="E39" s="57">
        <v>97</v>
      </c>
      <c r="F39" s="57">
        <v>97</v>
      </c>
    </row>
    <row r="40" spans="1:13" x14ac:dyDescent="0.25">
      <c r="A40" s="43" t="s">
        <v>4762</v>
      </c>
      <c r="B40" s="57"/>
      <c r="C40" s="57"/>
      <c r="D40" s="57"/>
      <c r="E40" s="57">
        <v>58</v>
      </c>
      <c r="F40" s="57">
        <v>58</v>
      </c>
    </row>
    <row r="41" spans="1:13" x14ac:dyDescent="0.25">
      <c r="A41" s="43" t="s">
        <v>14</v>
      </c>
      <c r="B41" s="57">
        <v>307</v>
      </c>
      <c r="C41" s="57">
        <v>288</v>
      </c>
      <c r="D41" s="57">
        <v>269</v>
      </c>
      <c r="E41" s="57">
        <v>1129</v>
      </c>
      <c r="F41" s="57">
        <v>1993</v>
      </c>
    </row>
    <row r="46" spans="1:13" x14ac:dyDescent="0.25">
      <c r="A46" s="64"/>
      <c r="B46" s="65"/>
      <c r="C46" s="65"/>
      <c r="D46" s="65"/>
      <c r="E46" s="65"/>
      <c r="F46" s="65"/>
    </row>
    <row r="47" spans="1:13" ht="46.5" x14ac:dyDescent="0.7">
      <c r="A47" s="77" t="s">
        <v>26</v>
      </c>
      <c r="B47" s="77"/>
      <c r="C47" s="77"/>
      <c r="D47" s="77"/>
      <c r="E47" s="77"/>
      <c r="F47" s="77"/>
      <c r="G47" s="77"/>
      <c r="H47" s="77"/>
      <c r="I47" s="77"/>
      <c r="J47" s="77"/>
      <c r="K47" s="77"/>
      <c r="L47" s="77"/>
      <c r="M47" s="77"/>
    </row>
    <row r="48" spans="1:13" x14ac:dyDescent="0.25">
      <c r="A48" s="1" t="s">
        <v>27</v>
      </c>
      <c r="B48" s="35">
        <v>45975</v>
      </c>
    </row>
    <row r="50" spans="1:33" s="21" customFormat="1" ht="93.75" x14ac:dyDescent="0.25">
      <c r="A50" s="34" t="s">
        <v>3</v>
      </c>
      <c r="B50" s="21" t="s">
        <v>28</v>
      </c>
      <c r="C50" s="21" t="s">
        <v>29</v>
      </c>
      <c r="D50" s="21" t="s">
        <v>30</v>
      </c>
      <c r="E50" s="21" t="s">
        <v>31</v>
      </c>
      <c r="F50" s="21" t="s">
        <v>32</v>
      </c>
      <c r="G50" s="21" t="s">
        <v>33</v>
      </c>
      <c r="H50" s="21" t="s">
        <v>34</v>
      </c>
      <c r="I50" s="21" t="s">
        <v>35</v>
      </c>
      <c r="J50" s="21" t="s">
        <v>36</v>
      </c>
      <c r="K50" s="21" t="s">
        <v>37</v>
      </c>
      <c r="L50" s="21" t="s">
        <v>38</v>
      </c>
      <c r="M50" s="21" t="s">
        <v>39</v>
      </c>
      <c r="N50" s="21" t="s">
        <v>40</v>
      </c>
      <c r="O50" s="21" t="s">
        <v>41</v>
      </c>
      <c r="U50" s="21" t="s">
        <v>42</v>
      </c>
    </row>
    <row r="51" spans="1:33" x14ac:dyDescent="0.25">
      <c r="A51" s="2" t="s">
        <v>123</v>
      </c>
      <c r="B51" s="14">
        <v>3.3564814814814816E-3</v>
      </c>
      <c r="C51" s="14">
        <v>3.2</v>
      </c>
      <c r="D51" s="14">
        <v>0</v>
      </c>
      <c r="E51" s="14">
        <v>0.19777777777777777</v>
      </c>
      <c r="F51" s="14">
        <v>0</v>
      </c>
      <c r="G51" s="14">
        <v>0</v>
      </c>
      <c r="H51" s="14">
        <v>0</v>
      </c>
      <c r="I51" s="14">
        <v>0</v>
      </c>
      <c r="J51" s="14">
        <v>0.19777777777777777</v>
      </c>
      <c r="K51" s="14">
        <v>0</v>
      </c>
      <c r="L51" s="14">
        <v>0</v>
      </c>
      <c r="M51" s="14">
        <v>0</v>
      </c>
      <c r="N51" s="14">
        <v>1.6203703703703703E-4</v>
      </c>
      <c r="O51" s="14">
        <v>0.20890046296296297</v>
      </c>
      <c r="Q51" s="2"/>
      <c r="T51" s="14">
        <v>4.4212962962962956E-3</v>
      </c>
      <c r="U51" s="32">
        <v>5</v>
      </c>
      <c r="V51" s="32">
        <v>1.25</v>
      </c>
      <c r="W51" s="14">
        <v>4.6620370370370368E-2</v>
      </c>
      <c r="X51" s="14">
        <v>2.3206018518518515E-2</v>
      </c>
      <c r="Y51" s="14">
        <v>0</v>
      </c>
      <c r="Z51" s="14">
        <v>2.0486111111111113E-3</v>
      </c>
      <c r="AA51" s="14">
        <v>0</v>
      </c>
      <c r="AB51" s="14">
        <v>0</v>
      </c>
      <c r="AC51" s="14">
        <v>2.1377314814814818E-2</v>
      </c>
      <c r="AD51" s="14">
        <v>0</v>
      </c>
      <c r="AE51" s="14">
        <v>0</v>
      </c>
      <c r="AF51" s="14">
        <v>9.3749999999999997E-3</v>
      </c>
      <c r="AG51" s="14">
        <v>0.12712962962962962</v>
      </c>
    </row>
    <row r="52" spans="1:33" x14ac:dyDescent="0.25">
      <c r="A52" s="2" t="s">
        <v>126</v>
      </c>
      <c r="B52" s="14">
        <v>4.6527777777777774E-3</v>
      </c>
      <c r="C52" s="14">
        <v>16.399999999999999</v>
      </c>
      <c r="D52" s="14">
        <v>1.8</v>
      </c>
      <c r="E52" s="14">
        <v>7.5439814814814821E-2</v>
      </c>
      <c r="F52" s="14">
        <v>4.1655092592592591E-2</v>
      </c>
      <c r="G52" s="14">
        <v>0</v>
      </c>
      <c r="H52" s="14">
        <v>1.1342592592592593E-2</v>
      </c>
      <c r="I52" s="14">
        <v>0</v>
      </c>
      <c r="J52" s="14">
        <v>2.2442129629629631E-2</v>
      </c>
      <c r="K52" s="14">
        <v>0</v>
      </c>
      <c r="L52" s="14">
        <v>0</v>
      </c>
      <c r="M52" s="14">
        <v>0</v>
      </c>
      <c r="N52" s="14">
        <v>5.7638888888888887E-3</v>
      </c>
      <c r="O52" s="14">
        <v>0.34879629629629627</v>
      </c>
      <c r="Q52" s="2"/>
    </row>
    <row r="53" spans="1:33" x14ac:dyDescent="0.25">
      <c r="A53" s="2" t="s">
        <v>127</v>
      </c>
      <c r="B53" s="14">
        <v>6.076388888888889E-3</v>
      </c>
      <c r="C53" s="32">
        <v>9.6</v>
      </c>
      <c r="D53" s="32">
        <v>2.4</v>
      </c>
      <c r="E53" s="14">
        <v>6.0381944444444446E-2</v>
      </c>
      <c r="F53" s="14">
        <v>4.5196759259259256E-2</v>
      </c>
      <c r="G53" s="14">
        <v>0</v>
      </c>
      <c r="H53" s="14">
        <v>5.9027777777777776E-3</v>
      </c>
      <c r="I53" s="14">
        <v>0</v>
      </c>
      <c r="J53" s="14">
        <v>9.2824074074074076E-3</v>
      </c>
      <c r="K53" s="14">
        <v>0</v>
      </c>
      <c r="L53" s="14">
        <v>0</v>
      </c>
      <c r="M53" s="14">
        <v>0</v>
      </c>
      <c r="N53" s="14">
        <v>5.8101851851851856E-3</v>
      </c>
      <c r="O53" s="14">
        <v>0.35606481481481483</v>
      </c>
      <c r="Q53" s="2"/>
    </row>
    <row r="54" spans="1:33" x14ac:dyDescent="0.25">
      <c r="A54" s="2" t="s">
        <v>44</v>
      </c>
      <c r="B54" s="14">
        <v>7.083333333333333E-3</v>
      </c>
      <c r="C54" s="32">
        <v>26.25</v>
      </c>
      <c r="D54" s="32">
        <v>2</v>
      </c>
      <c r="E54" s="14">
        <v>4.6493055555555558E-2</v>
      </c>
      <c r="F54" s="14">
        <v>4.1747685185185186E-2</v>
      </c>
      <c r="G54" s="14">
        <v>0</v>
      </c>
      <c r="H54" s="14">
        <v>3.8541666666666668E-3</v>
      </c>
      <c r="I54" s="14">
        <v>9.0277777777777774E-4</v>
      </c>
      <c r="J54" s="14">
        <v>0</v>
      </c>
      <c r="K54" s="14">
        <v>0</v>
      </c>
      <c r="L54" s="14">
        <v>0</v>
      </c>
      <c r="M54" s="14">
        <v>0</v>
      </c>
      <c r="N54" s="14">
        <v>2.8935185185185184E-3</v>
      </c>
      <c r="O54" s="14">
        <v>0.3513425925925926</v>
      </c>
      <c r="Q54" s="2"/>
    </row>
    <row r="55" spans="1:33" x14ac:dyDescent="0.25">
      <c r="A55" s="2" t="s">
        <v>45</v>
      </c>
      <c r="B55" s="14">
        <v>8.3101851851851843E-3</v>
      </c>
      <c r="C55" s="32">
        <v>4.4000000000000004</v>
      </c>
      <c r="D55" s="32">
        <v>6.6</v>
      </c>
      <c r="E55" s="14">
        <v>0.22859953703703703</v>
      </c>
      <c r="F55" s="14">
        <v>4.4664351851851851E-2</v>
      </c>
      <c r="G55" s="14">
        <v>2.5462962962962961E-4</v>
      </c>
      <c r="H55" s="14">
        <v>2.476851851851852E-3</v>
      </c>
      <c r="I55" s="14">
        <v>0</v>
      </c>
      <c r="J55" s="14">
        <v>0</v>
      </c>
      <c r="K55" s="14">
        <v>0</v>
      </c>
      <c r="L55" s="14">
        <v>0.1812037037037037</v>
      </c>
      <c r="M55" s="14">
        <v>0</v>
      </c>
      <c r="N55" s="14">
        <v>4.3981481481481481E-4</v>
      </c>
      <c r="O55" s="14">
        <v>0.3479976851851852</v>
      </c>
      <c r="Q55" s="2"/>
    </row>
    <row r="56" spans="1:33" x14ac:dyDescent="0.25">
      <c r="A56" s="2" t="s">
        <v>46</v>
      </c>
      <c r="B56" s="14">
        <v>4.8611111111111112E-3</v>
      </c>
      <c r="C56" s="32">
        <v>25.8</v>
      </c>
      <c r="D56" s="32">
        <v>1.2</v>
      </c>
      <c r="E56" s="14">
        <v>4.8819444444444443E-2</v>
      </c>
      <c r="F56" s="14">
        <v>4.2361111111111113E-2</v>
      </c>
      <c r="G56" s="14">
        <v>2.4305555555555555E-4</v>
      </c>
      <c r="H56" s="14">
        <v>6.2152777777777779E-3</v>
      </c>
      <c r="I56" s="14">
        <v>0</v>
      </c>
      <c r="J56" s="14">
        <v>0</v>
      </c>
      <c r="K56" s="14">
        <v>0</v>
      </c>
      <c r="L56" s="14">
        <v>0</v>
      </c>
      <c r="M56" s="14">
        <v>0</v>
      </c>
      <c r="N56" s="14">
        <v>3.5995370370370372E-2</v>
      </c>
      <c r="O56" s="14">
        <v>0.34635416666666669</v>
      </c>
      <c r="Q56" s="2"/>
    </row>
    <row r="57" spans="1:33" x14ac:dyDescent="0.25">
      <c r="A57" s="2" t="s">
        <v>47</v>
      </c>
      <c r="B57" s="14">
        <v>5.4166666666666669E-3</v>
      </c>
      <c r="C57" s="14">
        <v>22.5</v>
      </c>
      <c r="D57" s="14">
        <v>1.25</v>
      </c>
      <c r="E57" s="14">
        <v>5.2048611111111108E-2</v>
      </c>
      <c r="F57" s="14">
        <v>4.1921296296296297E-2</v>
      </c>
      <c r="G57" s="14">
        <v>0</v>
      </c>
      <c r="H57" s="14">
        <v>1.0127314814814815E-2</v>
      </c>
      <c r="I57" s="14">
        <v>0</v>
      </c>
      <c r="J57" s="14">
        <v>0</v>
      </c>
      <c r="K57" s="14">
        <v>0</v>
      </c>
      <c r="L57" s="14">
        <v>0</v>
      </c>
      <c r="M57" s="14">
        <v>0</v>
      </c>
      <c r="N57" s="14">
        <v>3.5763888888888889E-3</v>
      </c>
      <c r="O57" s="14">
        <v>0.35336805555555556</v>
      </c>
      <c r="Q57" s="2"/>
    </row>
    <row r="58" spans="1:33" x14ac:dyDescent="0.25">
      <c r="A58" s="2" t="s">
        <v>49</v>
      </c>
      <c r="B58" s="14">
        <v>3.1828703703703702E-3</v>
      </c>
      <c r="C58" s="32">
        <v>17.399999999999999</v>
      </c>
      <c r="D58" s="32">
        <v>3</v>
      </c>
      <c r="E58" s="14">
        <v>4.884259259259259E-2</v>
      </c>
      <c r="F58" s="14">
        <v>4.175925925925926E-2</v>
      </c>
      <c r="G58" s="14">
        <v>2.199074074074074E-4</v>
      </c>
      <c r="H58" s="14">
        <v>5.4398148148148149E-3</v>
      </c>
      <c r="I58" s="14">
        <v>0</v>
      </c>
      <c r="J58" s="14">
        <v>0</v>
      </c>
      <c r="K58" s="14">
        <v>4.9768518518518521E-4</v>
      </c>
      <c r="L58" s="14">
        <v>9.1435185185185185E-4</v>
      </c>
      <c r="M58" s="14">
        <v>0</v>
      </c>
      <c r="N58" s="14">
        <v>1.5127314814814816E-2</v>
      </c>
      <c r="O58" s="14">
        <v>0.34736111111111112</v>
      </c>
      <c r="Q58" s="2"/>
    </row>
    <row r="59" spans="1:33" x14ac:dyDescent="0.25">
      <c r="A59" s="2" t="s">
        <v>14</v>
      </c>
      <c r="B59" s="56">
        <v>5.3674768518518516E-3</v>
      </c>
      <c r="C59" s="56">
        <v>15.693749999999998</v>
      </c>
      <c r="D59" s="56">
        <v>2.28125</v>
      </c>
      <c r="E59" s="56">
        <v>9.480034722222222E-2</v>
      </c>
      <c r="F59" s="56">
        <v>3.741319444444445E-2</v>
      </c>
      <c r="G59" s="56">
        <v>8.9699074074074073E-5</v>
      </c>
      <c r="H59" s="56">
        <v>5.6698495370370366E-3</v>
      </c>
      <c r="I59" s="56">
        <v>1.1284722222222222E-4</v>
      </c>
      <c r="J59" s="56">
        <v>2.8687789351851851E-2</v>
      </c>
      <c r="K59" s="56">
        <v>6.2210648148148151E-5</v>
      </c>
      <c r="L59" s="56">
        <v>2.2764756944444443E-2</v>
      </c>
      <c r="M59" s="56">
        <v>0</v>
      </c>
      <c r="N59" s="56">
        <v>8.7210648148148134E-3</v>
      </c>
      <c r="O59" s="56">
        <v>0.33252314814814815</v>
      </c>
      <c r="Q59" s="2"/>
    </row>
    <row r="61" spans="1:33" x14ac:dyDescent="0.25">
      <c r="A61" s="2"/>
      <c r="B61" s="14"/>
      <c r="C61" s="12"/>
      <c r="D61" s="12"/>
      <c r="E61" s="14"/>
      <c r="F61" s="14"/>
      <c r="G61" s="14"/>
      <c r="H61" s="14"/>
      <c r="I61" s="14"/>
      <c r="J61" s="14"/>
      <c r="K61" s="14"/>
      <c r="L61" s="14"/>
      <c r="M61" s="14"/>
      <c r="N61" s="14"/>
      <c r="O61" s="14"/>
    </row>
    <row r="62" spans="1:33" x14ac:dyDescent="0.25">
      <c r="A62" s="22" t="s">
        <v>50</v>
      </c>
      <c r="B62" s="23" t="s">
        <v>51</v>
      </c>
      <c r="C62" s="23" t="s">
        <v>52</v>
      </c>
      <c r="D62" s="23" t="s">
        <v>52</v>
      </c>
      <c r="E62" s="24">
        <v>90105</v>
      </c>
      <c r="F62" s="23" t="s">
        <v>53</v>
      </c>
      <c r="G62" s="23" t="s">
        <v>54</v>
      </c>
      <c r="H62" s="25" t="s">
        <v>55</v>
      </c>
      <c r="I62" s="25" t="s">
        <v>55</v>
      </c>
      <c r="J62" s="25" t="s">
        <v>55</v>
      </c>
      <c r="K62" s="25" t="s">
        <v>55</v>
      </c>
      <c r="L62" s="25" t="s">
        <v>55</v>
      </c>
      <c r="M62" s="25" t="s">
        <v>55</v>
      </c>
      <c r="N62" s="25" t="s">
        <v>55</v>
      </c>
      <c r="O62" s="25" t="s">
        <v>56</v>
      </c>
    </row>
    <row r="66" spans="1:13" ht="46.5" x14ac:dyDescent="0.7">
      <c r="A66" s="78" t="s">
        <v>57</v>
      </c>
      <c r="B66" s="78"/>
      <c r="C66" s="78"/>
      <c r="D66" s="78"/>
      <c r="E66" s="78"/>
      <c r="F66" s="78"/>
      <c r="G66" s="78"/>
      <c r="H66" s="78"/>
      <c r="I66" s="78"/>
      <c r="J66" s="78"/>
      <c r="K66" s="78"/>
      <c r="L66" s="78"/>
      <c r="M66" s="78"/>
    </row>
    <row r="68" spans="1:13" x14ac:dyDescent="0.25">
      <c r="B68" s="1" t="s">
        <v>2</v>
      </c>
    </row>
    <row r="69" spans="1:13" x14ac:dyDescent="0.25">
      <c r="B69" t="s">
        <v>4538</v>
      </c>
      <c r="C69" t="s">
        <v>4540</v>
      </c>
      <c r="D69" t="s">
        <v>4536</v>
      </c>
      <c r="E69" t="s">
        <v>4541</v>
      </c>
      <c r="F69" t="s">
        <v>14</v>
      </c>
    </row>
    <row r="70" spans="1:13" x14ac:dyDescent="0.25">
      <c r="A70" t="s">
        <v>58</v>
      </c>
      <c r="B70" s="55">
        <v>4</v>
      </c>
      <c r="C70" s="55">
        <v>12</v>
      </c>
      <c r="D70" s="55">
        <v>7</v>
      </c>
      <c r="E70" s="55">
        <v>13</v>
      </c>
      <c r="F70" s="55">
        <v>36</v>
      </c>
    </row>
    <row r="72" spans="1:13" ht="46.5" x14ac:dyDescent="0.7">
      <c r="A72" s="79" t="s">
        <v>59</v>
      </c>
      <c r="B72" s="79"/>
      <c r="C72" s="79"/>
      <c r="D72" s="79"/>
      <c r="E72" s="79"/>
      <c r="F72" s="79"/>
      <c r="G72" s="79"/>
      <c r="H72" s="79"/>
      <c r="I72" s="79"/>
      <c r="J72" s="79"/>
      <c r="K72" s="79"/>
      <c r="L72" s="79"/>
      <c r="M72" s="79"/>
    </row>
    <row r="74" spans="1:13" x14ac:dyDescent="0.25">
      <c r="A74" s="1" t="s">
        <v>60</v>
      </c>
      <c r="B74" t="s">
        <v>61</v>
      </c>
    </row>
    <row r="76" spans="1:13" x14ac:dyDescent="0.25">
      <c r="A76" s="1" t="s">
        <v>62</v>
      </c>
      <c r="B76" s="1" t="s">
        <v>2</v>
      </c>
    </row>
    <row r="77" spans="1:13" x14ac:dyDescent="0.25">
      <c r="A77" s="1" t="s">
        <v>3</v>
      </c>
      <c r="B77" t="s">
        <v>63</v>
      </c>
      <c r="C77" t="s">
        <v>64</v>
      </c>
      <c r="D77" t="s">
        <v>14</v>
      </c>
    </row>
    <row r="78" spans="1:13" x14ac:dyDescent="0.25">
      <c r="A78" s="2" t="s">
        <v>11</v>
      </c>
      <c r="B78" s="55">
        <v>10</v>
      </c>
      <c r="C78" s="55">
        <v>289</v>
      </c>
      <c r="D78" s="55">
        <v>299</v>
      </c>
    </row>
    <row r="79" spans="1:13" x14ac:dyDescent="0.25">
      <c r="A79" s="2" t="s">
        <v>13</v>
      </c>
      <c r="B79" s="55">
        <v>4</v>
      </c>
      <c r="C79" s="55">
        <v>264</v>
      </c>
      <c r="D79" s="55">
        <v>268</v>
      </c>
    </row>
    <row r="80" spans="1:13" x14ac:dyDescent="0.25">
      <c r="A80" s="2" t="s">
        <v>7</v>
      </c>
      <c r="B80" s="55">
        <v>4</v>
      </c>
      <c r="C80" s="55">
        <v>252</v>
      </c>
      <c r="D80" s="55">
        <v>256</v>
      </c>
    </row>
    <row r="81" spans="1:4" x14ac:dyDescent="0.25">
      <c r="A81" s="2" t="s">
        <v>12</v>
      </c>
      <c r="B81" s="55">
        <v>8</v>
      </c>
      <c r="C81" s="55">
        <v>237</v>
      </c>
      <c r="D81" s="55">
        <v>245</v>
      </c>
    </row>
    <row r="82" spans="1:4" x14ac:dyDescent="0.25">
      <c r="A82" s="2" t="s">
        <v>6</v>
      </c>
      <c r="B82" s="55">
        <v>8</v>
      </c>
      <c r="C82" s="55">
        <v>201</v>
      </c>
      <c r="D82" s="55">
        <v>209</v>
      </c>
    </row>
    <row r="83" spans="1:4" x14ac:dyDescent="0.25">
      <c r="A83" s="2" t="s">
        <v>10</v>
      </c>
      <c r="B83" s="55">
        <v>3</v>
      </c>
      <c r="C83" s="55">
        <v>174</v>
      </c>
      <c r="D83" s="55">
        <v>177</v>
      </c>
    </row>
    <row r="84" spans="1:4" x14ac:dyDescent="0.25">
      <c r="A84" s="2" t="s">
        <v>8</v>
      </c>
      <c r="B84" s="55">
        <v>9</v>
      </c>
      <c r="C84" s="55">
        <v>160</v>
      </c>
      <c r="D84" s="55">
        <v>169</v>
      </c>
    </row>
    <row r="85" spans="1:4" x14ac:dyDescent="0.25">
      <c r="A85" s="2" t="s">
        <v>24</v>
      </c>
      <c r="B85" s="55">
        <v>3</v>
      </c>
      <c r="C85" s="55">
        <v>114</v>
      </c>
      <c r="D85" s="55">
        <v>117</v>
      </c>
    </row>
    <row r="86" spans="1:4" x14ac:dyDescent="0.25">
      <c r="A86" s="2" t="s">
        <v>4</v>
      </c>
      <c r="B86" s="55">
        <v>2</v>
      </c>
      <c r="C86" s="55">
        <v>92</v>
      </c>
      <c r="D86" s="55">
        <v>94</v>
      </c>
    </row>
    <row r="87" spans="1:4" x14ac:dyDescent="0.25">
      <c r="A87" s="2" t="s">
        <v>5</v>
      </c>
      <c r="B87" s="55">
        <v>2</v>
      </c>
      <c r="C87" s="55">
        <v>19</v>
      </c>
      <c r="D87" s="55">
        <v>21</v>
      </c>
    </row>
    <row r="88" spans="1:4" x14ac:dyDescent="0.25">
      <c r="A88" s="2" t="s">
        <v>14</v>
      </c>
      <c r="B88" s="55">
        <v>53</v>
      </c>
      <c r="C88" s="55">
        <v>1802</v>
      </c>
      <c r="D88" s="55">
        <v>1855</v>
      </c>
    </row>
    <row r="91" spans="1:4" x14ac:dyDescent="0.25">
      <c r="A91" s="1" t="s">
        <v>62</v>
      </c>
      <c r="B91" s="1" t="s">
        <v>2</v>
      </c>
    </row>
    <row r="92" spans="1:4" x14ac:dyDescent="0.25">
      <c r="A92" s="1" t="s">
        <v>3</v>
      </c>
      <c r="B92" t="s">
        <v>63</v>
      </c>
      <c r="C92" t="s">
        <v>64</v>
      </c>
      <c r="D92" t="s">
        <v>14</v>
      </c>
    </row>
    <row r="93" spans="1:4" x14ac:dyDescent="0.25">
      <c r="A93" s="2" t="s">
        <v>4</v>
      </c>
      <c r="B93" s="55"/>
      <c r="C93" s="55">
        <v>7</v>
      </c>
      <c r="D93" s="55">
        <v>7</v>
      </c>
    </row>
    <row r="94" spans="1:4" x14ac:dyDescent="0.25">
      <c r="A94" s="2" t="s">
        <v>6</v>
      </c>
      <c r="B94" s="55">
        <v>1</v>
      </c>
      <c r="C94" s="55">
        <v>7</v>
      </c>
      <c r="D94" s="55">
        <v>8</v>
      </c>
    </row>
    <row r="95" spans="1:4" x14ac:dyDescent="0.25">
      <c r="A95" s="2" t="s">
        <v>7</v>
      </c>
      <c r="B95" s="55"/>
      <c r="C95" s="55">
        <v>15</v>
      </c>
      <c r="D95" s="55">
        <v>15</v>
      </c>
    </row>
    <row r="96" spans="1:4" x14ac:dyDescent="0.25">
      <c r="A96" s="2" t="s">
        <v>8</v>
      </c>
      <c r="B96" s="55">
        <v>1</v>
      </c>
      <c r="C96" s="55">
        <v>6</v>
      </c>
      <c r="D96" s="55">
        <v>7</v>
      </c>
    </row>
    <row r="97" spans="1:4" x14ac:dyDescent="0.25">
      <c r="A97" s="2" t="s">
        <v>10</v>
      </c>
      <c r="B97" s="55"/>
      <c r="C97" s="55">
        <v>6</v>
      </c>
      <c r="D97" s="55">
        <v>6</v>
      </c>
    </row>
    <row r="98" spans="1:4" x14ac:dyDescent="0.25">
      <c r="A98" s="2" t="s">
        <v>11</v>
      </c>
      <c r="B98" s="55"/>
      <c r="C98" s="55">
        <v>6</v>
      </c>
      <c r="D98" s="55">
        <v>6</v>
      </c>
    </row>
    <row r="99" spans="1:4" x14ac:dyDescent="0.25">
      <c r="A99" s="2" t="s">
        <v>12</v>
      </c>
      <c r="B99" s="55">
        <v>2</v>
      </c>
      <c r="C99" s="55">
        <v>9</v>
      </c>
      <c r="D99" s="55">
        <v>11</v>
      </c>
    </row>
    <row r="100" spans="1:4" x14ac:dyDescent="0.25">
      <c r="A100" s="2" t="s">
        <v>13</v>
      </c>
      <c r="B100" s="55"/>
      <c r="C100" s="55">
        <v>12</v>
      </c>
      <c r="D100" s="55">
        <v>12</v>
      </c>
    </row>
    <row r="101" spans="1:4" x14ac:dyDescent="0.25">
      <c r="A101" s="2" t="s">
        <v>5</v>
      </c>
      <c r="B101" s="55"/>
      <c r="C101" s="55">
        <v>1</v>
      </c>
      <c r="D101" s="55">
        <v>1</v>
      </c>
    </row>
    <row r="102" spans="1:4" x14ac:dyDescent="0.25">
      <c r="A102" s="2" t="s">
        <v>14</v>
      </c>
      <c r="B102" s="55">
        <v>4</v>
      </c>
      <c r="C102" s="55">
        <v>69</v>
      </c>
      <c r="D102" s="55">
        <v>73</v>
      </c>
    </row>
  </sheetData>
  <mergeCells count="4">
    <mergeCell ref="A1:M1"/>
    <mergeCell ref="A47:M47"/>
    <mergeCell ref="A66:M66"/>
    <mergeCell ref="A72:M72"/>
  </mergeCells>
  <conditionalFormatting sqref="V51">
    <cfRule type="colorScale" priority="53">
      <colorScale>
        <cfvo type="min"/>
        <cfvo type="max"/>
        <color rgb="FFFF0000"/>
        <color rgb="FF00B050"/>
      </colorScale>
    </cfRule>
  </conditionalFormatting>
  <conditionalFormatting sqref="U51">
    <cfRule type="cellIs" dxfId="23" priority="52" operator="lessThan">
      <formula>0.003472222</formula>
    </cfRule>
  </conditionalFormatting>
  <conditionalFormatting sqref="Y51:AE51">
    <cfRule type="cellIs" dxfId="22" priority="51" operator="between">
      <formula>0.003472222</formula>
      <formula>0.004166667</formula>
    </cfRule>
  </conditionalFormatting>
  <conditionalFormatting sqref="AF51">
    <cfRule type="cellIs" dxfId="21" priority="50" operator="between">
      <formula>0.004166667</formula>
      <formula>0.005555556</formula>
    </cfRule>
  </conditionalFormatting>
  <conditionalFormatting sqref="X51">
    <cfRule type="cellIs" dxfId="20" priority="49" operator="between">
      <formula>0.005555556</formula>
      <formula>0.00625</formula>
    </cfRule>
  </conditionalFormatting>
  <conditionalFormatting sqref="AG51">
    <cfRule type="colorScale" priority="48">
      <colorScale>
        <cfvo type="num" val="0.34722236400000001"/>
        <cfvo type="num" val="0.354166814"/>
        <cfvo type="num" val="0.36111126399999999"/>
        <color rgb="FFFF0000"/>
        <color rgb="FF00B050"/>
        <color rgb="FFFF0000"/>
      </colorScale>
    </cfRule>
  </conditionalFormatting>
  <conditionalFormatting sqref="T51">
    <cfRule type="cellIs" dxfId="19" priority="47" operator="lessThan">
      <formula>0.003472222</formula>
    </cfRule>
  </conditionalFormatting>
  <conditionalFormatting sqref="T51">
    <cfRule type="cellIs" dxfId="18" priority="46" operator="between">
      <formula>0.003472222</formula>
      <formula>0.004166667</formula>
    </cfRule>
  </conditionalFormatting>
  <conditionalFormatting sqref="T51">
    <cfRule type="cellIs" dxfId="17" priority="45" operator="between">
      <formula>0.004166667</formula>
      <formula>0.005555556</formula>
    </cfRule>
  </conditionalFormatting>
  <conditionalFormatting sqref="T51">
    <cfRule type="cellIs" dxfId="16" priority="44" operator="between">
      <formula>0.005555556</formula>
      <formula>0.00625</formula>
    </cfRule>
  </conditionalFormatting>
  <conditionalFormatting sqref="T51">
    <cfRule type="cellIs" dxfId="15" priority="43" operator="greaterThanOrEqual">
      <formula>0.00625</formula>
    </cfRule>
  </conditionalFormatting>
  <conditionalFormatting sqref="U51">
    <cfRule type="colorScale" priority="42">
      <colorScale>
        <cfvo type="min"/>
        <cfvo type="max"/>
        <color rgb="FFFF0000"/>
        <color rgb="FF00B050"/>
      </colorScale>
    </cfRule>
  </conditionalFormatting>
  <conditionalFormatting sqref="W51">
    <cfRule type="colorScale" priority="41">
      <colorScale>
        <cfvo type="num" val="5.5555555999999999E-2"/>
        <cfvo type="num" val="6.9444443999999994E-2"/>
        <color rgb="FF00B050"/>
        <color rgb="FFFF0000"/>
      </colorScale>
    </cfRule>
  </conditionalFormatting>
  <conditionalFormatting sqref="X51">
    <cfRule type="colorScale" priority="40">
      <colorScale>
        <cfvo type="num" val="3.8194444000000001E-2"/>
        <cfvo type="num" val="4.1666666999999998E-2"/>
        <cfvo type="num" val="4.5138889000000001E-2"/>
        <color rgb="FFFF0000"/>
        <color rgb="FF00B050"/>
        <color rgb="FFFF0000"/>
      </colorScale>
    </cfRule>
  </conditionalFormatting>
  <conditionalFormatting sqref="Y51:AE51">
    <cfRule type="colorScale" priority="39">
      <colorScale>
        <cfvo type="num" val="1.3888889E-2"/>
        <cfvo type="num" val="2.0833332999999999E-2"/>
        <color rgb="FF00B050"/>
        <color rgb="FFFF0000"/>
      </colorScale>
    </cfRule>
  </conditionalFormatting>
  <conditionalFormatting sqref="Y51:AE51">
    <cfRule type="colorScale" priority="38">
      <colorScale>
        <cfvo type="num" val="1.3888889E-2"/>
        <cfvo type="num" val="2.0833332999999999E-2"/>
        <color rgb="FF00B050"/>
        <color rgb="FFFF0000"/>
      </colorScale>
    </cfRule>
  </conditionalFormatting>
  <conditionalFormatting sqref="Y51:AE51">
    <cfRule type="colorScale" priority="37">
      <colorScale>
        <cfvo type="num" val="1.3888889E-2"/>
        <cfvo type="num" val="2.0833332999999999E-2"/>
        <color rgb="FF00B050"/>
        <color rgb="FFFF0000"/>
      </colorScale>
    </cfRule>
  </conditionalFormatting>
  <conditionalFormatting sqref="AF51">
    <cfRule type="colorScale" priority="36">
      <colorScale>
        <cfvo type="num" val="6.9444440000000001E-3"/>
        <cfvo type="num" val="6.9444440000000001E-3"/>
        <color rgb="FF00B050"/>
        <color rgb="FFFF0000"/>
      </colorScale>
    </cfRule>
  </conditionalFormatting>
  <conditionalFormatting pivot="1" sqref="D51:D58">
    <cfRule type="colorScale" priority="35">
      <colorScale>
        <cfvo type="min"/>
        <cfvo type="max"/>
        <color rgb="FFFF0000"/>
        <color rgb="FF00B050"/>
      </colorScale>
    </cfRule>
  </conditionalFormatting>
  <conditionalFormatting pivot="1" sqref="C51:C58">
    <cfRule type="cellIs" dxfId="14" priority="34" operator="lessThan">
      <formula>0.003472222</formula>
    </cfRule>
  </conditionalFormatting>
  <conditionalFormatting pivot="1" sqref="G51:M56">
    <cfRule type="cellIs" dxfId="13" priority="33" operator="between">
      <formula>0.003472222</formula>
      <formula>0.004166667</formula>
    </cfRule>
  </conditionalFormatting>
  <conditionalFormatting pivot="1" sqref="N51:N58">
    <cfRule type="cellIs" dxfId="12" priority="32" operator="between">
      <formula>0.004166667</formula>
      <formula>0.005555556</formula>
    </cfRule>
  </conditionalFormatting>
  <conditionalFormatting pivot="1" sqref="F51:F58">
    <cfRule type="cellIs" dxfId="11" priority="31" operator="between">
      <formula>0.005555556</formula>
      <formula>0.00625</formula>
    </cfRule>
  </conditionalFormatting>
  <conditionalFormatting pivot="1" sqref="O51:O58">
    <cfRule type="colorScale" priority="30">
      <colorScale>
        <cfvo type="num" val="0.34722236400000001"/>
        <cfvo type="num" val="0.354166814"/>
        <cfvo type="num" val="0.36111126399999999"/>
        <color rgb="FFFF0000"/>
        <color rgb="FF00B050"/>
        <color rgb="FFFF0000"/>
      </colorScale>
    </cfRule>
  </conditionalFormatting>
  <conditionalFormatting pivot="1" sqref="B51:B58">
    <cfRule type="cellIs" dxfId="10" priority="29" operator="lessThan">
      <formula>0.003472222</formula>
    </cfRule>
  </conditionalFormatting>
  <conditionalFormatting pivot="1" sqref="B51:B58">
    <cfRule type="cellIs" dxfId="9" priority="28" operator="between">
      <formula>0.003472222</formula>
      <formula>0.004166667</formula>
    </cfRule>
  </conditionalFormatting>
  <conditionalFormatting pivot="1" sqref="B51:B58">
    <cfRule type="cellIs" dxfId="8" priority="27" operator="between">
      <formula>0.004166667</formula>
      <formula>0.005555556</formula>
    </cfRule>
  </conditionalFormatting>
  <conditionalFormatting pivot="1" sqref="B51:B58">
    <cfRule type="cellIs" dxfId="7" priority="26" operator="between">
      <formula>0.005555556</formula>
      <formula>0.00625</formula>
    </cfRule>
  </conditionalFormatting>
  <conditionalFormatting pivot="1" sqref="B51:B58">
    <cfRule type="cellIs" dxfId="6" priority="25" operator="greaterThanOrEqual">
      <formula>0.00625</formula>
    </cfRule>
  </conditionalFormatting>
  <conditionalFormatting pivot="1" sqref="C51:C58">
    <cfRule type="colorScale" priority="24">
      <colorScale>
        <cfvo type="min"/>
        <cfvo type="max"/>
        <color rgb="FFFF0000"/>
        <color rgb="FF00B050"/>
      </colorScale>
    </cfRule>
  </conditionalFormatting>
  <conditionalFormatting pivot="1" sqref="E51:E58">
    <cfRule type="colorScale" priority="23">
      <colorScale>
        <cfvo type="num" val="5.5555555999999999E-2"/>
        <cfvo type="num" val="6.9444443999999994E-2"/>
        <color rgb="FF00B050"/>
        <color rgb="FFFF0000"/>
      </colorScale>
    </cfRule>
  </conditionalFormatting>
  <conditionalFormatting pivot="1" sqref="F51:F58">
    <cfRule type="colorScale" priority="22">
      <colorScale>
        <cfvo type="num" val="3.8194444000000001E-2"/>
        <cfvo type="num" val="4.1666666999999998E-2"/>
        <cfvo type="num" val="4.5138889000000001E-2"/>
        <color rgb="FFFF0000"/>
        <color rgb="FF00B050"/>
        <color rgb="FFFF0000"/>
      </colorScale>
    </cfRule>
  </conditionalFormatting>
  <conditionalFormatting pivot="1" sqref="G51:M56">
    <cfRule type="colorScale" priority="21">
      <colorScale>
        <cfvo type="num" val="1.3888889E-2"/>
        <cfvo type="num" val="2.0833332999999999E-2"/>
        <color rgb="FF00B050"/>
        <color rgb="FFFF0000"/>
      </colorScale>
    </cfRule>
  </conditionalFormatting>
  <conditionalFormatting pivot="1" sqref="G51:M56">
    <cfRule type="colorScale" priority="20">
      <colorScale>
        <cfvo type="num" val="1.3888889E-2"/>
        <cfvo type="num" val="2.0833332999999999E-2"/>
        <color rgb="FF00B050"/>
        <color rgb="FFFF0000"/>
      </colorScale>
    </cfRule>
  </conditionalFormatting>
  <conditionalFormatting pivot="1" sqref="G51:M56">
    <cfRule type="colorScale" priority="19">
      <colorScale>
        <cfvo type="num" val="1.3888889E-2"/>
        <cfvo type="num" val="2.0833332999999999E-2"/>
        <color rgb="FF00B050"/>
        <color rgb="FFFF0000"/>
      </colorScale>
    </cfRule>
  </conditionalFormatting>
  <conditionalFormatting pivot="1" sqref="N51:N58">
    <cfRule type="colorScale" priority="18">
      <colorScale>
        <cfvo type="num" val="6.9444440000000001E-3"/>
        <cfvo type="num" val="6.9444440000000001E-3"/>
        <color rgb="FF00B050"/>
        <color rgb="FFFF0000"/>
      </colorScale>
    </cfRule>
  </conditionalFormatting>
  <conditionalFormatting pivot="1">
    <cfRule type="cellIs" dxfId="5" priority="12" operator="between">
      <formula>0.003472222</formula>
      <formula>0.004166667</formula>
    </cfRule>
  </conditionalFormatting>
  <conditionalFormatting pivot="1">
    <cfRule type="colorScale" priority="11">
      <colorScale>
        <cfvo type="num" val="1.3888889E-2"/>
        <cfvo type="num" val="2.0833332999999999E-2"/>
        <color rgb="FF00B050"/>
        <color rgb="FFFF0000"/>
      </colorScale>
    </cfRule>
  </conditionalFormatting>
  <conditionalFormatting pivot="1">
    <cfRule type="colorScale" priority="10">
      <colorScale>
        <cfvo type="num" val="1.3888889E-2"/>
        <cfvo type="num" val="2.0833332999999999E-2"/>
        <color rgb="FF00B050"/>
        <color rgb="FFFF0000"/>
      </colorScale>
    </cfRule>
  </conditionalFormatting>
  <conditionalFormatting pivot="1">
    <cfRule type="colorScale" priority="9">
      <colorScale>
        <cfvo type="num" val="1.3888889E-2"/>
        <cfvo type="num" val="2.0833332999999999E-2"/>
        <color rgb="FF00B050"/>
        <color rgb="FFFF0000"/>
      </colorScale>
    </cfRule>
  </conditionalFormatting>
  <conditionalFormatting pivot="1" sqref="G58:M58">
    <cfRule type="cellIs" dxfId="4" priority="8" operator="between">
      <formula>0.003472222</formula>
      <formula>0.004166667</formula>
    </cfRule>
  </conditionalFormatting>
  <conditionalFormatting pivot="1" sqref="G58:M58">
    <cfRule type="colorScale" priority="7">
      <colorScale>
        <cfvo type="num" val="1.3888889E-2"/>
        <cfvo type="num" val="2.0833332999999999E-2"/>
        <color rgb="FF00B050"/>
        <color rgb="FFFF0000"/>
      </colorScale>
    </cfRule>
  </conditionalFormatting>
  <conditionalFormatting pivot="1" sqref="G58:M58">
    <cfRule type="colorScale" priority="6">
      <colorScale>
        <cfvo type="num" val="1.3888889E-2"/>
        <cfvo type="num" val="2.0833332999999999E-2"/>
        <color rgb="FF00B050"/>
        <color rgb="FFFF0000"/>
      </colorScale>
    </cfRule>
  </conditionalFormatting>
  <conditionalFormatting pivot="1" sqref="G58:M58">
    <cfRule type="colorScale" priority="5">
      <colorScale>
        <cfvo type="num" val="1.3888889E-2"/>
        <cfvo type="num" val="2.0833332999999999E-2"/>
        <color rgb="FF00B050"/>
        <color rgb="FFFF0000"/>
      </colorScale>
    </cfRule>
  </conditionalFormatting>
  <conditionalFormatting pivot="1" sqref="G58:M58">
    <cfRule type="cellIs" dxfId="3" priority="4" operator="between">
      <formula>0.003472222</formula>
      <formula>0.004166667</formula>
    </cfRule>
  </conditionalFormatting>
  <conditionalFormatting pivot="1" sqref="G58:M58">
    <cfRule type="colorScale" priority="3">
      <colorScale>
        <cfvo type="num" val="1.3888889E-2"/>
        <cfvo type="num" val="2.0833332999999999E-2"/>
        <color rgb="FF00B050"/>
        <color rgb="FFFF0000"/>
      </colorScale>
    </cfRule>
  </conditionalFormatting>
  <conditionalFormatting pivot="1" sqref="G58:M58">
    <cfRule type="colorScale" priority="2">
      <colorScale>
        <cfvo type="num" val="1.3888889E-2"/>
        <cfvo type="num" val="2.0833332999999999E-2"/>
        <color rgb="FF00B050"/>
        <color rgb="FFFF0000"/>
      </colorScale>
    </cfRule>
  </conditionalFormatting>
  <conditionalFormatting pivot="1" sqref="G58:M58">
    <cfRule type="colorScale" priority="1">
      <colorScale>
        <cfvo type="num" val="1.3888889E-2"/>
        <cfvo type="num" val="2.0833332999999999E-2"/>
        <color rgb="FF00B050"/>
        <color rgb="FFFF0000"/>
      </colorScale>
    </cfRule>
  </conditionalFormatting>
  <pageMargins left="0.7" right="0.7" top="0.75" bottom="0.75" header="0.3" footer="0.3"/>
  <pageSetup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19BF8-116F-416E-9796-B4A961222426}">
  <sheetPr>
    <tabColor rgb="FF00B0F0"/>
  </sheetPr>
  <dimension ref="A1:B2"/>
  <sheetViews>
    <sheetView workbookViewId="0">
      <selection activeCell="A2" sqref="A2"/>
    </sheetView>
  </sheetViews>
  <sheetFormatPr defaultRowHeight="15" x14ac:dyDescent="0.25"/>
  <cols>
    <col min="1" max="1" width="12.5703125" bestFit="1" customWidth="1"/>
    <col min="2" max="2" width="65.42578125" customWidth="1"/>
  </cols>
  <sheetData>
    <row r="1" spans="1:2" x14ac:dyDescent="0.25">
      <c r="A1" t="s">
        <v>4519</v>
      </c>
      <c r="B1" t="s">
        <v>4520</v>
      </c>
    </row>
    <row r="2" spans="1:2" x14ac:dyDescent="0.25">
      <c r="A2" s="47"/>
      <c r="B2" s="47"/>
    </row>
  </sheetData>
  <phoneticPr fontId="25"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D175D-E1D4-45D4-AB7C-1387D9BD9B93}">
  <dimension ref="A1:E2"/>
  <sheetViews>
    <sheetView workbookViewId="0">
      <selection sqref="A1:E68"/>
    </sheetView>
  </sheetViews>
  <sheetFormatPr defaultRowHeight="15" x14ac:dyDescent="0.25"/>
  <cols>
    <col min="1" max="1" width="16.28515625" bestFit="1" customWidth="1"/>
    <col min="2" max="2" width="10.7109375" bestFit="1" customWidth="1"/>
    <col min="3" max="3" width="11.7109375" bestFit="1" customWidth="1"/>
    <col min="4" max="4" width="11.85546875" bestFit="1" customWidth="1"/>
    <col min="5" max="5" width="18.5703125" bestFit="1" customWidth="1"/>
  </cols>
  <sheetData>
    <row r="1" spans="1:5" x14ac:dyDescent="0.25">
      <c r="A1" t="s">
        <v>132</v>
      </c>
      <c r="B1" t="s">
        <v>133</v>
      </c>
      <c r="C1" t="s">
        <v>134</v>
      </c>
      <c r="D1" t="s">
        <v>135</v>
      </c>
      <c r="E1" t="s">
        <v>136</v>
      </c>
    </row>
    <row r="2" spans="1:5" x14ac:dyDescent="0.25">
      <c r="A2" s="11"/>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9C2C1-2593-417E-B718-618C7B20F343}">
  <dimension ref="A3:AC11"/>
  <sheetViews>
    <sheetView workbookViewId="0">
      <selection activeCell="I7" sqref="I7"/>
    </sheetView>
  </sheetViews>
  <sheetFormatPr defaultRowHeight="15" x14ac:dyDescent="0.25"/>
  <cols>
    <col min="1" max="1" width="13.28515625" bestFit="1" customWidth="1"/>
    <col min="2" max="2" width="16.28515625" bestFit="1" customWidth="1"/>
    <col min="3" max="3" width="13.28515625" bestFit="1" customWidth="1"/>
    <col min="4" max="4" width="9.7109375" bestFit="1" customWidth="1"/>
    <col min="5" max="5" width="11.5703125" bestFit="1" customWidth="1"/>
    <col min="6" max="6" width="14.42578125" bestFit="1" customWidth="1"/>
    <col min="7" max="7" width="11.42578125" bestFit="1" customWidth="1"/>
    <col min="8" max="8" width="13.85546875" bestFit="1" customWidth="1"/>
    <col min="9" max="9" width="12.28515625" bestFit="1" customWidth="1"/>
    <col min="10" max="10" width="14" bestFit="1" customWidth="1"/>
    <col min="11" max="11" width="12.5703125" bestFit="1" customWidth="1"/>
    <col min="12" max="12" width="12.7109375" bestFit="1" customWidth="1"/>
    <col min="13" max="13" width="10.42578125" bestFit="1" customWidth="1"/>
    <col min="14" max="14" width="9.140625" bestFit="1" customWidth="1"/>
    <col min="15" max="15" width="14" bestFit="1" customWidth="1"/>
    <col min="16" max="16" width="14.5703125" bestFit="1" customWidth="1"/>
    <col min="17" max="17" width="10.5703125" bestFit="1" customWidth="1"/>
    <col min="18" max="18" width="11.42578125" bestFit="1" customWidth="1"/>
    <col min="19" max="19" width="14.5703125" bestFit="1" customWidth="1"/>
    <col min="20" max="20" width="9" bestFit="1" customWidth="1"/>
    <col min="21" max="21" width="10.85546875" bestFit="1" customWidth="1"/>
    <col min="22" max="22" width="11.28515625" bestFit="1" customWidth="1"/>
    <col min="23" max="23" width="10.85546875" bestFit="1" customWidth="1"/>
    <col min="24" max="24" width="12.140625" bestFit="1" customWidth="1"/>
    <col min="25" max="25" width="16.7109375" bestFit="1" customWidth="1"/>
    <col min="26" max="26" width="11.28515625" bestFit="1" customWidth="1"/>
  </cols>
  <sheetData>
    <row r="3" spans="1:29" x14ac:dyDescent="0.25">
      <c r="A3" s="1" t="s">
        <v>1</v>
      </c>
      <c r="B3" s="1" t="s">
        <v>2</v>
      </c>
    </row>
    <row r="4" spans="1:29" x14ac:dyDescent="0.25">
      <c r="A4" s="1" t="s">
        <v>3</v>
      </c>
      <c r="B4" t="s">
        <v>5</v>
      </c>
      <c r="C4" t="s">
        <v>8</v>
      </c>
      <c r="D4" t="s">
        <v>6</v>
      </c>
      <c r="E4" t="s">
        <v>12</v>
      </c>
      <c r="F4" t="s">
        <v>9</v>
      </c>
      <c r="G4" t="s">
        <v>13</v>
      </c>
      <c r="H4" t="s">
        <v>7</v>
      </c>
      <c r="I4" t="s">
        <v>25</v>
      </c>
      <c r="J4" t="s">
        <v>11</v>
      </c>
      <c r="K4" t="s">
        <v>4</v>
      </c>
      <c r="L4" t="s">
        <v>4536</v>
      </c>
      <c r="M4" t="s">
        <v>4541</v>
      </c>
      <c r="N4" t="s">
        <v>4539</v>
      </c>
      <c r="O4" t="s">
        <v>4537</v>
      </c>
      <c r="P4" t="s">
        <v>4538</v>
      </c>
      <c r="Q4" t="s">
        <v>4555</v>
      </c>
      <c r="R4" t="s">
        <v>6622</v>
      </c>
      <c r="S4" t="s">
        <v>4667</v>
      </c>
      <c r="T4" t="s">
        <v>4739</v>
      </c>
      <c r="U4" t="s">
        <v>4762</v>
      </c>
      <c r="V4" t="s">
        <v>14</v>
      </c>
      <c r="AA4" t="str">
        <f>K4</f>
        <v>Alex Badcock</v>
      </c>
      <c r="AB4" t="str">
        <f t="shared" ref="AB4:AC4" si="0">L4</f>
        <v>Riley Thomas</v>
      </c>
      <c r="AC4" t="str">
        <f t="shared" si="0"/>
        <v>Andy Phan</v>
      </c>
    </row>
    <row r="5" spans="1:29" x14ac:dyDescent="0.25">
      <c r="A5" s="35">
        <v>45999</v>
      </c>
      <c r="B5" s="55">
        <v>19</v>
      </c>
      <c r="C5" s="55">
        <v>63</v>
      </c>
      <c r="D5" s="55">
        <v>27</v>
      </c>
      <c r="E5" s="55">
        <v>61</v>
      </c>
      <c r="F5" s="55">
        <v>1</v>
      </c>
      <c r="G5" s="55">
        <v>32</v>
      </c>
      <c r="H5" s="55"/>
      <c r="I5" s="55">
        <v>3</v>
      </c>
      <c r="J5" s="55">
        <v>68</v>
      </c>
      <c r="K5" s="55"/>
      <c r="L5" s="55">
        <v>38</v>
      </c>
      <c r="M5" s="55">
        <v>29</v>
      </c>
      <c r="N5" s="55">
        <v>1</v>
      </c>
      <c r="O5" s="55">
        <v>11</v>
      </c>
      <c r="P5" s="55"/>
      <c r="Q5" s="55"/>
      <c r="R5" s="55"/>
      <c r="S5" s="55">
        <v>14</v>
      </c>
      <c r="T5" s="55">
        <v>21</v>
      </c>
      <c r="U5" s="55">
        <v>12</v>
      </c>
      <c r="V5" s="55">
        <v>400</v>
      </c>
      <c r="AA5">
        <f>K10</f>
        <v>1</v>
      </c>
      <c r="AB5">
        <f t="shared" ref="AB5" si="1">L10</f>
        <v>0</v>
      </c>
      <c r="AC5">
        <f t="shared" ref="AC5" si="2">M10</f>
        <v>0</v>
      </c>
    </row>
    <row r="6" spans="1:29" x14ac:dyDescent="0.25">
      <c r="A6" s="35">
        <v>46000</v>
      </c>
      <c r="B6" s="55">
        <v>11</v>
      </c>
      <c r="C6" s="55">
        <v>50</v>
      </c>
      <c r="D6" s="55">
        <v>32</v>
      </c>
      <c r="E6" s="55">
        <v>55</v>
      </c>
      <c r="F6" s="55"/>
      <c r="G6" s="55">
        <v>21</v>
      </c>
      <c r="H6" s="55">
        <v>38</v>
      </c>
      <c r="I6" s="55"/>
      <c r="J6" s="55">
        <v>71</v>
      </c>
      <c r="K6" s="55">
        <v>2</v>
      </c>
      <c r="L6" s="55">
        <v>38</v>
      </c>
      <c r="M6" s="55">
        <v>23</v>
      </c>
      <c r="N6" s="55">
        <v>3</v>
      </c>
      <c r="O6" s="55"/>
      <c r="P6" s="55"/>
      <c r="Q6" s="55">
        <v>10</v>
      </c>
      <c r="R6" s="55"/>
      <c r="S6" s="55">
        <v>12</v>
      </c>
      <c r="T6" s="55">
        <v>23</v>
      </c>
      <c r="U6" s="55">
        <v>15</v>
      </c>
      <c r="V6" s="55">
        <v>404</v>
      </c>
      <c r="AA6">
        <f>MAX(K5:K9)</f>
        <v>2</v>
      </c>
      <c r="AB6">
        <f t="shared" ref="AB6" si="3">MAX(L5:L9)</f>
        <v>38</v>
      </c>
      <c r="AC6">
        <f t="shared" ref="AC6" si="4">MAX(M5:M9)</f>
        <v>36</v>
      </c>
    </row>
    <row r="7" spans="1:29" x14ac:dyDescent="0.25">
      <c r="A7" s="35">
        <v>46001</v>
      </c>
      <c r="B7" s="55"/>
      <c r="C7" s="55"/>
      <c r="D7" s="55">
        <v>23</v>
      </c>
      <c r="E7" s="55">
        <v>85</v>
      </c>
      <c r="F7" s="55"/>
      <c r="G7" s="55">
        <v>25</v>
      </c>
      <c r="H7" s="55">
        <v>44</v>
      </c>
      <c r="I7" s="55">
        <v>1</v>
      </c>
      <c r="J7" s="55">
        <v>63</v>
      </c>
      <c r="K7" s="55"/>
      <c r="L7" s="55"/>
      <c r="M7" s="55">
        <v>27</v>
      </c>
      <c r="N7" s="55">
        <v>7</v>
      </c>
      <c r="O7" s="55">
        <v>11</v>
      </c>
      <c r="P7" s="55">
        <v>20</v>
      </c>
      <c r="Q7" s="55">
        <v>23</v>
      </c>
      <c r="R7" s="55">
        <v>2</v>
      </c>
      <c r="S7" s="55">
        <v>22</v>
      </c>
      <c r="T7" s="55">
        <v>14</v>
      </c>
      <c r="U7" s="55">
        <v>12</v>
      </c>
      <c r="V7" s="55">
        <v>379</v>
      </c>
      <c r="AA7">
        <f>ROUND(AVERAGE(K5:K9),0)</f>
        <v>2</v>
      </c>
      <c r="AB7">
        <f t="shared" ref="AB7" si="5">ROUND(AVERAGE(L5:L9),0)</f>
        <v>38</v>
      </c>
      <c r="AC7">
        <f t="shared" ref="AC7" si="6">ROUND(AVERAGE(M5:M9),0)</f>
        <v>30</v>
      </c>
    </row>
    <row r="8" spans="1:29" x14ac:dyDescent="0.25">
      <c r="A8" s="35">
        <v>46002</v>
      </c>
      <c r="B8" s="55">
        <v>44</v>
      </c>
      <c r="C8" s="55">
        <v>44</v>
      </c>
      <c r="D8" s="55">
        <v>35</v>
      </c>
      <c r="E8" s="55">
        <v>50</v>
      </c>
      <c r="F8" s="55">
        <v>10</v>
      </c>
      <c r="G8" s="55">
        <v>31</v>
      </c>
      <c r="H8" s="55">
        <v>36</v>
      </c>
      <c r="I8" s="55"/>
      <c r="J8" s="55">
        <v>105</v>
      </c>
      <c r="K8" s="55">
        <v>2</v>
      </c>
      <c r="L8" s="55"/>
      <c r="M8" s="55">
        <v>36</v>
      </c>
      <c r="N8" s="55">
        <v>5</v>
      </c>
      <c r="O8" s="55">
        <v>5</v>
      </c>
      <c r="P8" s="55"/>
      <c r="Q8" s="55">
        <v>11</v>
      </c>
      <c r="R8" s="55"/>
      <c r="S8" s="55">
        <v>16</v>
      </c>
      <c r="T8" s="55">
        <v>19</v>
      </c>
      <c r="U8" s="55">
        <v>9</v>
      </c>
      <c r="V8" s="55">
        <v>458</v>
      </c>
    </row>
    <row r="9" spans="1:29" x14ac:dyDescent="0.25">
      <c r="A9" s="35">
        <v>46003</v>
      </c>
      <c r="B9" s="55">
        <v>17</v>
      </c>
      <c r="C9" s="55">
        <v>59</v>
      </c>
      <c r="D9" s="55">
        <v>26</v>
      </c>
      <c r="E9" s="55">
        <v>41</v>
      </c>
      <c r="F9" s="55"/>
      <c r="G9" s="55">
        <v>30</v>
      </c>
      <c r="H9" s="55"/>
      <c r="I9" s="55"/>
      <c r="J9" s="55">
        <v>66</v>
      </c>
      <c r="K9" s="55"/>
      <c r="L9" s="55"/>
      <c r="M9" s="55">
        <v>36</v>
      </c>
      <c r="N9" s="55"/>
      <c r="O9" s="55">
        <v>12</v>
      </c>
      <c r="P9" s="55"/>
      <c r="Q9" s="55">
        <v>10</v>
      </c>
      <c r="R9" s="55"/>
      <c r="S9" s="55">
        <v>24</v>
      </c>
      <c r="T9" s="55">
        <v>20</v>
      </c>
      <c r="U9" s="55">
        <v>10</v>
      </c>
      <c r="V9" s="55">
        <v>351</v>
      </c>
    </row>
    <row r="10" spans="1:29" x14ac:dyDescent="0.25">
      <c r="A10" s="35">
        <v>46005</v>
      </c>
      <c r="B10" s="55"/>
      <c r="C10" s="55"/>
      <c r="D10" s="55"/>
      <c r="E10" s="55"/>
      <c r="F10" s="55"/>
      <c r="G10" s="55"/>
      <c r="H10" s="55"/>
      <c r="I10" s="55"/>
      <c r="J10" s="55"/>
      <c r="K10" s="55">
        <v>1</v>
      </c>
      <c r="L10" s="55"/>
      <c r="M10" s="55"/>
      <c r="N10" s="55"/>
      <c r="O10" s="55"/>
      <c r="P10" s="55"/>
      <c r="Q10" s="55"/>
      <c r="R10" s="55"/>
      <c r="S10" s="55"/>
      <c r="T10" s="55"/>
      <c r="U10" s="55"/>
      <c r="V10" s="55">
        <v>1</v>
      </c>
    </row>
    <row r="11" spans="1:29" x14ac:dyDescent="0.25">
      <c r="A11" s="35" t="s">
        <v>14</v>
      </c>
      <c r="B11" s="55">
        <v>91</v>
      </c>
      <c r="C11" s="55">
        <v>216</v>
      </c>
      <c r="D11" s="55">
        <v>143</v>
      </c>
      <c r="E11" s="55">
        <v>292</v>
      </c>
      <c r="F11" s="55">
        <v>11</v>
      </c>
      <c r="G11" s="55">
        <v>139</v>
      </c>
      <c r="H11" s="55">
        <v>118</v>
      </c>
      <c r="I11" s="55">
        <v>4</v>
      </c>
      <c r="J11" s="55">
        <v>373</v>
      </c>
      <c r="K11" s="55">
        <v>5</v>
      </c>
      <c r="L11" s="55">
        <v>76</v>
      </c>
      <c r="M11" s="55">
        <v>151</v>
      </c>
      <c r="N11" s="55">
        <v>16</v>
      </c>
      <c r="O11" s="55">
        <v>39</v>
      </c>
      <c r="P11" s="55">
        <v>20</v>
      </c>
      <c r="Q11" s="55">
        <v>54</v>
      </c>
      <c r="R11" s="55">
        <v>2</v>
      </c>
      <c r="S11" s="55">
        <v>88</v>
      </c>
      <c r="T11" s="55">
        <v>97</v>
      </c>
      <c r="U11" s="55">
        <v>58</v>
      </c>
      <c r="V11" s="55">
        <v>1993</v>
      </c>
    </row>
  </sheetData>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9DCD-A5EC-4A90-8373-BF4ADCEEACA6}">
  <dimension ref="A1:B5"/>
  <sheetViews>
    <sheetView zoomScaleNormal="100" workbookViewId="0">
      <selection activeCell="B4" sqref="B4:B14"/>
    </sheetView>
  </sheetViews>
  <sheetFormatPr defaultRowHeight="15" x14ac:dyDescent="0.25"/>
  <cols>
    <col min="1" max="1" width="13.28515625" bestFit="1" customWidth="1"/>
    <col min="2" max="2" width="17.85546875" bestFit="1" customWidth="1"/>
    <col min="3" max="3" width="13.28515625" bestFit="1" customWidth="1"/>
    <col min="4" max="4" width="11.28515625" bestFit="1" customWidth="1"/>
    <col min="5" max="5" width="13.28515625" bestFit="1" customWidth="1"/>
    <col min="6" max="6" width="14.28515625" bestFit="1" customWidth="1"/>
    <col min="7" max="7" width="14.42578125" bestFit="1" customWidth="1"/>
    <col min="8" max="8" width="12.140625" bestFit="1" customWidth="1"/>
    <col min="9" max="9" width="13.85546875" bestFit="1" customWidth="1"/>
    <col min="10" max="10" width="11.42578125" bestFit="1" customWidth="1"/>
    <col min="11" max="11" width="11.28515625" bestFit="1" customWidth="1"/>
    <col min="12" max="12" width="11.42578125" bestFit="1" customWidth="1"/>
    <col min="13" max="13" width="11.28515625" bestFit="1" customWidth="1"/>
    <col min="14" max="14" width="14.28515625" bestFit="1" customWidth="1"/>
    <col min="15" max="15" width="13.28515625" bestFit="1" customWidth="1"/>
    <col min="16" max="16" width="11.85546875" bestFit="1" customWidth="1"/>
    <col min="17" max="17" width="13.28515625" bestFit="1" customWidth="1"/>
    <col min="18" max="18" width="14.42578125" bestFit="1" customWidth="1"/>
    <col min="19" max="19" width="13.28515625" bestFit="1" customWidth="1"/>
    <col min="20" max="20" width="16.85546875" bestFit="1" customWidth="1"/>
    <col min="21" max="21" width="18.28515625" bestFit="1" customWidth="1"/>
    <col min="22" max="22" width="15.7109375" bestFit="1" customWidth="1"/>
    <col min="23" max="23" width="13.28515625" bestFit="1" customWidth="1"/>
    <col min="24" max="24" width="15.7109375" bestFit="1" customWidth="1"/>
    <col min="25" max="25" width="13.28515625" bestFit="1" customWidth="1"/>
    <col min="26" max="26" width="15.7109375" bestFit="1" customWidth="1"/>
    <col min="27" max="27" width="13.28515625" bestFit="1" customWidth="1"/>
    <col min="28" max="28" width="15.7109375" bestFit="1" customWidth="1"/>
    <col min="29" max="29" width="13.28515625" bestFit="1" customWidth="1"/>
    <col min="30" max="30" width="15.7109375" bestFit="1" customWidth="1"/>
    <col min="31" max="31" width="13.28515625" bestFit="1" customWidth="1"/>
    <col min="32" max="32" width="20.7109375" bestFit="1" customWidth="1"/>
    <col min="33" max="33" width="18.28515625" bestFit="1" customWidth="1"/>
  </cols>
  <sheetData>
    <row r="1" spans="1:2" x14ac:dyDescent="0.25">
      <c r="A1" s="1" t="s">
        <v>68</v>
      </c>
      <c r="B1" t="s">
        <v>4521</v>
      </c>
    </row>
    <row r="3" spans="1:2" x14ac:dyDescent="0.25">
      <c r="A3" s="1" t="s">
        <v>1</v>
      </c>
      <c r="B3" s="1" t="s">
        <v>2</v>
      </c>
    </row>
    <row r="4" spans="1:2" x14ac:dyDescent="0.25">
      <c r="A4" s="1" t="s">
        <v>3</v>
      </c>
      <c r="B4" t="s">
        <v>14</v>
      </c>
    </row>
    <row r="5" spans="1:2" x14ac:dyDescent="0.25">
      <c r="A5" s="2" t="s">
        <v>14</v>
      </c>
      <c r="B5" s="55"/>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E9D7-8540-40BD-98C2-79A510599C04}">
  <dimension ref="A3:F25"/>
  <sheetViews>
    <sheetView workbookViewId="0">
      <selection activeCell="C5" sqref="C5"/>
    </sheetView>
  </sheetViews>
  <sheetFormatPr defaultRowHeight="15" x14ac:dyDescent="0.25"/>
  <cols>
    <col min="1" max="1" width="15.7109375" bestFit="1" customWidth="1"/>
    <col min="2" max="2" width="16.28515625" bestFit="1" customWidth="1"/>
    <col min="3" max="3" width="4.28515625" bestFit="1" customWidth="1"/>
    <col min="4" max="4" width="8.140625" bestFit="1" customWidth="1"/>
    <col min="5" max="5" width="6.140625" bestFit="1" customWidth="1"/>
    <col min="6" max="6" width="11.28515625" bestFit="1" customWidth="1"/>
    <col min="7" max="7" width="11.5703125" bestFit="1" customWidth="1"/>
    <col min="8" max="8" width="4.28515625" bestFit="1" customWidth="1"/>
    <col min="9" max="9" width="8.140625" bestFit="1" customWidth="1"/>
    <col min="10" max="10" width="6.140625" bestFit="1" customWidth="1"/>
    <col min="11" max="11" width="14.7109375" bestFit="1" customWidth="1"/>
    <col min="12" max="12" width="15.140625" bestFit="1" customWidth="1"/>
    <col min="13" max="13" width="4.28515625" bestFit="1" customWidth="1"/>
    <col min="14" max="14" width="8.140625" bestFit="1" customWidth="1"/>
    <col min="15" max="15" width="6.140625" bestFit="1" customWidth="1"/>
    <col min="16" max="16" width="18.28515625" bestFit="1" customWidth="1"/>
    <col min="17" max="17" width="12.7109375" bestFit="1" customWidth="1"/>
    <col min="18" max="18" width="4.28515625" bestFit="1" customWidth="1"/>
    <col min="19" max="19" width="8.140625" bestFit="1" customWidth="1"/>
    <col min="20" max="20" width="6.140625" bestFit="1" customWidth="1"/>
    <col min="21" max="21" width="15.85546875" bestFit="1" customWidth="1"/>
    <col min="22" max="22" width="15.140625" bestFit="1" customWidth="1"/>
    <col min="23" max="23" width="4.28515625" bestFit="1" customWidth="1"/>
    <col min="24" max="24" width="8.140625" bestFit="1" customWidth="1"/>
    <col min="25" max="25" width="6.140625" bestFit="1" customWidth="1"/>
    <col min="26" max="26" width="18.28515625" bestFit="1" customWidth="1"/>
    <col min="27" max="27" width="16.28515625" bestFit="1" customWidth="1"/>
    <col min="28" max="28" width="19.42578125" bestFit="1" customWidth="1"/>
    <col min="29" max="29" width="16.140625" bestFit="1" customWidth="1"/>
    <col min="30" max="30" width="4.28515625" bestFit="1" customWidth="1"/>
    <col min="31" max="31" width="8.140625" bestFit="1" customWidth="1"/>
    <col min="32" max="32" width="6.140625" bestFit="1" customWidth="1"/>
    <col min="33" max="33" width="19.28515625" bestFit="1" customWidth="1"/>
    <col min="34" max="34" width="13.42578125" bestFit="1" customWidth="1"/>
    <col min="35" max="35" width="4.28515625" bestFit="1" customWidth="1"/>
    <col min="36" max="36" width="8.140625" bestFit="1" customWidth="1"/>
    <col min="37" max="37" width="6.140625" bestFit="1" customWidth="1"/>
    <col min="38" max="38" width="16.5703125" bestFit="1" customWidth="1"/>
    <col min="39" max="39" width="11.28515625" bestFit="1" customWidth="1"/>
    <col min="40" max="40" width="15.7109375" bestFit="1" customWidth="1"/>
    <col min="41" max="41" width="11.28515625" bestFit="1" customWidth="1"/>
    <col min="42" max="42" width="10.85546875" bestFit="1" customWidth="1"/>
    <col min="43" max="43" width="13.28515625" bestFit="1" customWidth="1"/>
    <col min="44" max="44" width="14.28515625" bestFit="1" customWidth="1"/>
    <col min="45" max="45" width="11.5703125" bestFit="1" customWidth="1"/>
    <col min="46" max="46" width="9.140625" bestFit="1" customWidth="1"/>
    <col min="47" max="47" width="13.85546875" bestFit="1" customWidth="1"/>
    <col min="48" max="48" width="13.28515625" bestFit="1" customWidth="1"/>
    <col min="49" max="49" width="10.85546875" bestFit="1" customWidth="1"/>
    <col min="50" max="50" width="13.28515625" bestFit="1" customWidth="1"/>
    <col min="51" max="51" width="14.28515625" bestFit="1" customWidth="1"/>
    <col min="52" max="52" width="11.5703125" bestFit="1" customWidth="1"/>
    <col min="53" max="53" width="13.140625" bestFit="1" customWidth="1"/>
    <col min="54" max="54" width="13.85546875" bestFit="1" customWidth="1"/>
    <col min="55" max="55" width="13.28515625" bestFit="1" customWidth="1"/>
    <col min="56" max="56" width="10.85546875" bestFit="1" customWidth="1"/>
    <col min="57" max="57" width="13.28515625" bestFit="1" customWidth="1"/>
    <col min="58" max="58" width="14.28515625" bestFit="1" customWidth="1"/>
    <col min="59" max="59" width="11.5703125" bestFit="1" customWidth="1"/>
    <col min="60" max="60" width="11" bestFit="1" customWidth="1"/>
    <col min="61" max="61" width="15.7109375" bestFit="1" customWidth="1"/>
    <col min="62" max="62" width="13.85546875" bestFit="1" customWidth="1"/>
    <col min="63" max="63" width="9.7109375" bestFit="1" customWidth="1"/>
    <col min="64" max="64" width="13.28515625" bestFit="1" customWidth="1"/>
    <col min="65" max="65" width="10.85546875" bestFit="1" customWidth="1"/>
    <col min="66" max="66" width="13.28515625" bestFit="1" customWidth="1"/>
    <col min="67" max="67" width="11.5703125" bestFit="1" customWidth="1"/>
    <col min="68" max="68" width="11.85546875" bestFit="1" customWidth="1"/>
    <col min="69" max="69" width="13.85546875" bestFit="1" customWidth="1"/>
    <col min="70" max="70" width="9.7109375" bestFit="1" customWidth="1"/>
    <col min="71" max="71" width="13.28515625" bestFit="1" customWidth="1"/>
    <col min="72" max="72" width="10.85546875" bestFit="1" customWidth="1"/>
    <col min="73" max="73" width="13.28515625" bestFit="1" customWidth="1"/>
    <col min="74" max="74" width="11.5703125" bestFit="1" customWidth="1"/>
    <col min="75" max="75" width="9.140625" bestFit="1" customWidth="1"/>
    <col min="76" max="76" width="13.85546875" bestFit="1" customWidth="1"/>
    <col min="77" max="77" width="9.7109375" bestFit="1" customWidth="1"/>
    <col min="78" max="78" width="13.28515625" bestFit="1" customWidth="1"/>
    <col min="79" max="79" width="10.85546875" bestFit="1" customWidth="1"/>
    <col min="80" max="80" width="13.28515625" bestFit="1" customWidth="1"/>
    <col min="81" max="81" width="11.5703125" bestFit="1" customWidth="1"/>
    <col min="82" max="82" width="13.140625" bestFit="1" customWidth="1"/>
    <col min="83" max="83" width="13.85546875" bestFit="1" customWidth="1"/>
    <col min="84" max="84" width="9.7109375" bestFit="1" customWidth="1"/>
    <col min="85" max="85" width="13.28515625" bestFit="1" customWidth="1"/>
    <col min="86" max="86" width="10.85546875" bestFit="1" customWidth="1"/>
    <col min="87" max="87" width="13.28515625" bestFit="1" customWidth="1"/>
    <col min="88" max="88" width="11.5703125" bestFit="1" customWidth="1"/>
    <col min="89" max="89" width="11" bestFit="1" customWidth="1"/>
    <col min="90" max="90" width="15.7109375" bestFit="1" customWidth="1"/>
    <col min="91" max="91" width="13.85546875" bestFit="1" customWidth="1"/>
    <col min="92" max="92" width="9.7109375" bestFit="1" customWidth="1"/>
    <col min="93" max="93" width="13.28515625" bestFit="1" customWidth="1"/>
    <col min="94" max="94" width="10.85546875" bestFit="1" customWidth="1"/>
    <col min="95" max="95" width="13.28515625" bestFit="1" customWidth="1"/>
    <col min="96" max="96" width="11.5703125" bestFit="1" customWidth="1"/>
    <col min="97" max="97" width="11.85546875" bestFit="1" customWidth="1"/>
    <col min="98" max="98" width="13.85546875" bestFit="1" customWidth="1"/>
    <col min="99" max="99" width="9.7109375" bestFit="1" customWidth="1"/>
    <col min="100" max="100" width="13.28515625" bestFit="1" customWidth="1"/>
    <col min="101" max="101" width="10.85546875" bestFit="1" customWidth="1"/>
    <col min="102" max="102" width="13.28515625" bestFit="1" customWidth="1"/>
    <col min="103" max="103" width="11.5703125" bestFit="1" customWidth="1"/>
    <col min="104" max="104" width="9.140625" bestFit="1" customWidth="1"/>
    <col min="105" max="105" width="13.85546875" bestFit="1" customWidth="1"/>
    <col min="106" max="106" width="9.7109375" bestFit="1" customWidth="1"/>
    <col min="107" max="107" width="13.28515625" bestFit="1" customWidth="1"/>
    <col min="108" max="108" width="10.85546875" bestFit="1" customWidth="1"/>
    <col min="109" max="109" width="13.28515625" bestFit="1" customWidth="1"/>
    <col min="110" max="110" width="14.28515625" bestFit="1" customWidth="1"/>
    <col min="111" max="111" width="11.5703125" bestFit="1" customWidth="1"/>
    <col min="112" max="112" width="13.140625" bestFit="1" customWidth="1"/>
    <col min="113" max="113" width="13.85546875" bestFit="1" customWidth="1"/>
    <col min="114" max="114" width="9.7109375" bestFit="1" customWidth="1"/>
    <col min="115" max="115" width="13.28515625" bestFit="1" customWidth="1"/>
    <col min="116" max="116" width="10.85546875" bestFit="1" customWidth="1"/>
    <col min="117" max="117" width="13.28515625" bestFit="1" customWidth="1"/>
    <col min="118" max="118" width="14.42578125" bestFit="1" customWidth="1"/>
    <col min="119" max="119" width="11.5703125" bestFit="1" customWidth="1"/>
    <col min="120" max="120" width="11" bestFit="1" customWidth="1"/>
    <col min="121" max="121" width="15.7109375" bestFit="1" customWidth="1"/>
    <col min="122" max="122" width="13.85546875" bestFit="1" customWidth="1"/>
    <col min="123" max="123" width="9.7109375" bestFit="1" customWidth="1"/>
    <col min="124" max="124" width="13.28515625" bestFit="1" customWidth="1"/>
    <col min="125" max="125" width="10.85546875" bestFit="1" customWidth="1"/>
    <col min="126" max="126" width="13.28515625" bestFit="1" customWidth="1"/>
    <col min="127" max="127" width="11.5703125" bestFit="1" customWidth="1"/>
    <col min="128" max="128" width="11.85546875" bestFit="1" customWidth="1"/>
    <col min="129" max="129" width="13.85546875" bestFit="1" customWidth="1"/>
    <col min="130" max="130" width="9.7109375" bestFit="1" customWidth="1"/>
    <col min="131" max="131" width="13.28515625" bestFit="1" customWidth="1"/>
    <col min="132" max="132" width="10.85546875" bestFit="1" customWidth="1"/>
    <col min="133" max="133" width="13.28515625" bestFit="1" customWidth="1"/>
    <col min="134" max="134" width="11.5703125" bestFit="1" customWidth="1"/>
    <col min="135" max="135" width="9.140625" bestFit="1" customWidth="1"/>
    <col min="136" max="136" width="13.85546875" bestFit="1" customWidth="1"/>
    <col min="137" max="137" width="9.7109375" bestFit="1" customWidth="1"/>
    <col min="138" max="138" width="13.28515625" bestFit="1" customWidth="1"/>
    <col min="139" max="139" width="10.85546875" bestFit="1" customWidth="1"/>
    <col min="140" max="140" width="13.28515625" bestFit="1" customWidth="1"/>
    <col min="141" max="141" width="11.5703125" bestFit="1" customWidth="1"/>
    <col min="142" max="142" width="13.140625" bestFit="1" customWidth="1"/>
    <col min="143" max="143" width="13.85546875" bestFit="1" customWidth="1"/>
    <col min="144" max="144" width="9.7109375" bestFit="1" customWidth="1"/>
    <col min="145" max="145" width="13.28515625" bestFit="1" customWidth="1"/>
    <col min="146" max="146" width="10.85546875" bestFit="1" customWidth="1"/>
    <col min="147" max="147" width="13.28515625" bestFit="1" customWidth="1"/>
    <col min="148" max="148" width="14.28515625" bestFit="1" customWidth="1"/>
    <col min="149" max="149" width="11.5703125" bestFit="1" customWidth="1"/>
    <col min="150" max="150" width="11" bestFit="1" customWidth="1"/>
    <col min="151" max="151" width="15.7109375" bestFit="1" customWidth="1"/>
    <col min="152" max="152" width="11.28515625" bestFit="1" customWidth="1"/>
    <col min="153" max="153" width="13.42578125" bestFit="1" customWidth="1"/>
    <col min="154" max="157" width="10.7109375" bestFit="1" customWidth="1"/>
    <col min="158" max="158" width="16.5703125" bestFit="1" customWidth="1"/>
    <col min="159" max="159" width="11" bestFit="1" customWidth="1"/>
    <col min="160" max="160" width="11.28515625" bestFit="1" customWidth="1"/>
  </cols>
  <sheetData>
    <row r="3" spans="1:6" x14ac:dyDescent="0.25">
      <c r="A3" s="1" t="s">
        <v>4522</v>
      </c>
      <c r="B3" s="1" t="s">
        <v>2</v>
      </c>
    </row>
    <row r="4" spans="1:6" x14ac:dyDescent="0.25">
      <c r="A4" s="1" t="s">
        <v>3</v>
      </c>
      <c r="B4" t="s">
        <v>20</v>
      </c>
      <c r="C4" t="s">
        <v>21</v>
      </c>
      <c r="D4" t="s">
        <v>22</v>
      </c>
      <c r="E4" t="s">
        <v>23</v>
      </c>
      <c r="F4" t="s">
        <v>14</v>
      </c>
    </row>
    <row r="5" spans="1:6" x14ac:dyDescent="0.25">
      <c r="A5" s="2" t="s">
        <v>5</v>
      </c>
      <c r="B5" s="55">
        <v>23</v>
      </c>
      <c r="C5" s="55">
        <v>11</v>
      </c>
      <c r="D5" s="55">
        <v>14</v>
      </c>
      <c r="E5" s="55">
        <v>43</v>
      </c>
      <c r="F5" s="55">
        <v>91</v>
      </c>
    </row>
    <row r="6" spans="1:6" x14ac:dyDescent="0.25">
      <c r="A6" s="2" t="s">
        <v>6</v>
      </c>
      <c r="B6" s="55">
        <v>11</v>
      </c>
      <c r="C6" s="55">
        <v>53</v>
      </c>
      <c r="D6" s="55">
        <v>29</v>
      </c>
      <c r="E6" s="55">
        <v>50</v>
      </c>
      <c r="F6" s="55">
        <v>143</v>
      </c>
    </row>
    <row r="7" spans="1:6" x14ac:dyDescent="0.25">
      <c r="A7" s="2" t="s">
        <v>8</v>
      </c>
      <c r="B7" s="55">
        <v>67</v>
      </c>
      <c r="C7" s="55">
        <v>11</v>
      </c>
      <c r="D7" s="55">
        <v>22</v>
      </c>
      <c r="E7" s="55">
        <v>116</v>
      </c>
      <c r="F7" s="55">
        <v>216</v>
      </c>
    </row>
    <row r="8" spans="1:6" x14ac:dyDescent="0.25">
      <c r="A8" s="2" t="s">
        <v>9</v>
      </c>
      <c r="B8" s="55"/>
      <c r="C8" s="55"/>
      <c r="D8" s="55"/>
      <c r="E8" s="55">
        <v>11</v>
      </c>
      <c r="F8" s="55">
        <v>11</v>
      </c>
    </row>
    <row r="9" spans="1:6" x14ac:dyDescent="0.25">
      <c r="A9" s="2" t="s">
        <v>12</v>
      </c>
      <c r="B9" s="55">
        <v>86</v>
      </c>
      <c r="C9" s="55">
        <v>31</v>
      </c>
      <c r="D9" s="55">
        <v>51</v>
      </c>
      <c r="E9" s="55">
        <v>124</v>
      </c>
      <c r="F9" s="55">
        <v>292</v>
      </c>
    </row>
    <row r="10" spans="1:6" x14ac:dyDescent="0.25">
      <c r="A10" s="2" t="s">
        <v>13</v>
      </c>
      <c r="B10" s="55">
        <v>9</v>
      </c>
      <c r="C10" s="55">
        <v>57</v>
      </c>
      <c r="D10" s="55">
        <v>35</v>
      </c>
      <c r="E10" s="55">
        <v>38</v>
      </c>
      <c r="F10" s="55">
        <v>139</v>
      </c>
    </row>
    <row r="11" spans="1:6" x14ac:dyDescent="0.25">
      <c r="A11" s="2" t="s">
        <v>7</v>
      </c>
      <c r="B11" s="55">
        <v>6</v>
      </c>
      <c r="C11" s="55">
        <v>31</v>
      </c>
      <c r="D11" s="55">
        <v>19</v>
      </c>
      <c r="E11" s="55">
        <v>62</v>
      </c>
      <c r="F11" s="55">
        <v>118</v>
      </c>
    </row>
    <row r="12" spans="1:6" x14ac:dyDescent="0.25">
      <c r="A12" s="2" t="s">
        <v>25</v>
      </c>
      <c r="B12" s="55"/>
      <c r="C12" s="55">
        <v>2</v>
      </c>
      <c r="D12" s="55">
        <v>2</v>
      </c>
      <c r="E12" s="55"/>
      <c r="F12" s="55">
        <v>4</v>
      </c>
    </row>
    <row r="13" spans="1:6" x14ac:dyDescent="0.25">
      <c r="A13" s="2" t="s">
        <v>11</v>
      </c>
      <c r="B13" s="55">
        <v>52</v>
      </c>
      <c r="C13" s="55">
        <v>66</v>
      </c>
      <c r="D13" s="55">
        <v>61</v>
      </c>
      <c r="E13" s="55">
        <v>194</v>
      </c>
      <c r="F13" s="55">
        <v>373</v>
      </c>
    </row>
    <row r="14" spans="1:6" x14ac:dyDescent="0.25">
      <c r="A14" s="2" t="s">
        <v>4</v>
      </c>
      <c r="B14" s="55">
        <v>1</v>
      </c>
      <c r="C14" s="55">
        <v>4</v>
      </c>
      <c r="D14" s="55"/>
      <c r="E14" s="55"/>
      <c r="F14" s="55">
        <v>5</v>
      </c>
    </row>
    <row r="15" spans="1:6" x14ac:dyDescent="0.25">
      <c r="A15" s="2" t="s">
        <v>4536</v>
      </c>
      <c r="B15" s="55">
        <v>11</v>
      </c>
      <c r="C15" s="55">
        <v>9</v>
      </c>
      <c r="D15" s="55">
        <v>18</v>
      </c>
      <c r="E15" s="55">
        <v>38</v>
      </c>
      <c r="F15" s="55">
        <v>76</v>
      </c>
    </row>
    <row r="16" spans="1:6" x14ac:dyDescent="0.25">
      <c r="A16" s="2" t="s">
        <v>4539</v>
      </c>
      <c r="B16" s="55">
        <v>3</v>
      </c>
      <c r="C16" s="55">
        <v>1</v>
      </c>
      <c r="D16" s="55">
        <v>3</v>
      </c>
      <c r="E16" s="55">
        <v>9</v>
      </c>
      <c r="F16" s="55">
        <v>16</v>
      </c>
    </row>
    <row r="17" spans="1:6" x14ac:dyDescent="0.25">
      <c r="A17" s="2" t="s">
        <v>4537</v>
      </c>
      <c r="B17" s="55">
        <v>1</v>
      </c>
      <c r="C17" s="55">
        <v>6</v>
      </c>
      <c r="D17" s="55">
        <v>5</v>
      </c>
      <c r="E17" s="55">
        <v>27</v>
      </c>
      <c r="F17" s="55">
        <v>39</v>
      </c>
    </row>
    <row r="18" spans="1:6" x14ac:dyDescent="0.25">
      <c r="A18" s="2" t="s">
        <v>4541</v>
      </c>
      <c r="B18" s="55">
        <v>33</v>
      </c>
      <c r="C18" s="55">
        <v>5</v>
      </c>
      <c r="D18" s="55">
        <v>9</v>
      </c>
      <c r="E18" s="55">
        <v>104</v>
      </c>
      <c r="F18" s="55">
        <v>151</v>
      </c>
    </row>
    <row r="19" spans="1:6" x14ac:dyDescent="0.25">
      <c r="A19" s="2" t="s">
        <v>4538</v>
      </c>
      <c r="B19" s="55">
        <v>4</v>
      </c>
      <c r="C19" s="55">
        <v>1</v>
      </c>
      <c r="D19" s="55">
        <v>1</v>
      </c>
      <c r="E19" s="55">
        <v>14</v>
      </c>
      <c r="F19" s="55">
        <v>20</v>
      </c>
    </row>
    <row r="20" spans="1:6" x14ac:dyDescent="0.25">
      <c r="A20" s="2" t="s">
        <v>4555</v>
      </c>
      <c r="B20" s="55"/>
      <c r="C20" s="55"/>
      <c r="D20" s="55"/>
      <c r="E20" s="55">
        <v>54</v>
      </c>
      <c r="F20" s="55">
        <v>54</v>
      </c>
    </row>
    <row r="21" spans="1:6" x14ac:dyDescent="0.25">
      <c r="A21" s="2" t="s">
        <v>6622</v>
      </c>
      <c r="B21" s="55"/>
      <c r="C21" s="55"/>
      <c r="D21" s="55"/>
      <c r="E21" s="55">
        <v>2</v>
      </c>
      <c r="F21" s="55">
        <v>2</v>
      </c>
    </row>
    <row r="22" spans="1:6" x14ac:dyDescent="0.25">
      <c r="A22" s="2" t="s">
        <v>4667</v>
      </c>
      <c r="B22" s="55"/>
      <c r="C22" s="55"/>
      <c r="D22" s="55"/>
      <c r="E22" s="55">
        <v>88</v>
      </c>
      <c r="F22" s="55">
        <v>88</v>
      </c>
    </row>
    <row r="23" spans="1:6" x14ac:dyDescent="0.25">
      <c r="A23" s="2" t="s">
        <v>4739</v>
      </c>
      <c r="B23" s="55"/>
      <c r="C23" s="55"/>
      <c r="D23" s="55"/>
      <c r="E23" s="55">
        <v>97</v>
      </c>
      <c r="F23" s="55">
        <v>97</v>
      </c>
    </row>
    <row r="24" spans="1:6" x14ac:dyDescent="0.25">
      <c r="A24" s="2" t="s">
        <v>4762</v>
      </c>
      <c r="B24" s="55"/>
      <c r="C24" s="55"/>
      <c r="D24" s="55"/>
      <c r="E24" s="55">
        <v>58</v>
      </c>
      <c r="F24" s="55">
        <v>58</v>
      </c>
    </row>
    <row r="25" spans="1:6" x14ac:dyDescent="0.25">
      <c r="A25" s="2" t="s">
        <v>14</v>
      </c>
      <c r="B25" s="55">
        <v>307</v>
      </c>
      <c r="C25" s="55">
        <v>288</v>
      </c>
      <c r="D25" s="55">
        <v>269</v>
      </c>
      <c r="E25" s="55">
        <v>1129</v>
      </c>
      <c r="F25" s="55">
        <v>1993</v>
      </c>
    </row>
  </sheetData>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10EF8-54FA-4F26-88CC-C0A359BFD21A}">
  <dimension ref="A1:E1994"/>
  <sheetViews>
    <sheetView topLeftCell="A190" workbookViewId="0">
      <selection sqref="A1:E1994"/>
    </sheetView>
  </sheetViews>
  <sheetFormatPr defaultRowHeight="15" x14ac:dyDescent="0.25"/>
  <cols>
    <col min="1" max="1" width="12.7109375" bestFit="1" customWidth="1"/>
    <col min="2" max="2" width="10.7109375" bestFit="1" customWidth="1"/>
    <col min="3" max="3" width="14.5703125" bestFit="1" customWidth="1"/>
    <col min="4" max="4" width="7.5703125" bestFit="1" customWidth="1"/>
    <col min="5" max="5" width="40" bestFit="1" customWidth="1"/>
  </cols>
  <sheetData>
    <row r="1" spans="1:5" x14ac:dyDescent="0.25">
      <c r="A1" t="s">
        <v>4501</v>
      </c>
      <c r="B1" t="s">
        <v>68</v>
      </c>
      <c r="C1" t="s">
        <v>15</v>
      </c>
      <c r="D1" t="s">
        <v>4523</v>
      </c>
      <c r="E1" t="s">
        <v>4524</v>
      </c>
    </row>
    <row r="2" spans="1:5" x14ac:dyDescent="0.25">
      <c r="A2" t="s">
        <v>6700</v>
      </c>
      <c r="B2" s="5">
        <v>45999</v>
      </c>
      <c r="C2" t="s">
        <v>25</v>
      </c>
      <c r="D2">
        <v>4</v>
      </c>
      <c r="E2" t="s">
        <v>15688</v>
      </c>
    </row>
    <row r="3" spans="1:5" x14ac:dyDescent="0.25">
      <c r="A3" t="s">
        <v>5266</v>
      </c>
      <c r="B3" s="5">
        <v>46001</v>
      </c>
      <c r="C3" t="s">
        <v>11</v>
      </c>
      <c r="D3">
        <v>5</v>
      </c>
      <c r="E3" t="s">
        <v>15846</v>
      </c>
    </row>
    <row r="4" spans="1:5" x14ac:dyDescent="0.25">
      <c r="A4" t="s">
        <v>6932</v>
      </c>
      <c r="B4" s="5">
        <v>45999</v>
      </c>
      <c r="C4" t="s">
        <v>25</v>
      </c>
      <c r="D4">
        <v>5</v>
      </c>
      <c r="E4" t="s">
        <v>16654</v>
      </c>
    </row>
    <row r="5" spans="1:5" x14ac:dyDescent="0.25">
      <c r="A5" t="s">
        <v>7603</v>
      </c>
      <c r="B5" s="5">
        <v>46003</v>
      </c>
      <c r="C5" t="s">
        <v>11</v>
      </c>
      <c r="D5">
        <v>6</v>
      </c>
      <c r="E5" t="s">
        <v>15046</v>
      </c>
    </row>
    <row r="6" spans="1:5" x14ac:dyDescent="0.25">
      <c r="A6" t="s">
        <v>7442</v>
      </c>
      <c r="B6" s="5">
        <v>46003</v>
      </c>
      <c r="C6" t="s">
        <v>4555</v>
      </c>
      <c r="D6">
        <v>6</v>
      </c>
      <c r="E6" t="s">
        <v>15049</v>
      </c>
    </row>
    <row r="7" spans="1:5" x14ac:dyDescent="0.25">
      <c r="A7" t="s">
        <v>7181</v>
      </c>
      <c r="B7" s="5">
        <v>46003</v>
      </c>
      <c r="C7" t="s">
        <v>11</v>
      </c>
      <c r="D7">
        <v>6</v>
      </c>
      <c r="E7" t="s">
        <v>15050</v>
      </c>
    </row>
    <row r="8" spans="1:5" x14ac:dyDescent="0.25">
      <c r="A8" t="s">
        <v>7627</v>
      </c>
      <c r="B8" s="5">
        <v>46003</v>
      </c>
      <c r="C8" t="s">
        <v>11</v>
      </c>
      <c r="D8">
        <v>6</v>
      </c>
      <c r="E8" t="s">
        <v>15082</v>
      </c>
    </row>
    <row r="9" spans="1:5" x14ac:dyDescent="0.25">
      <c r="A9" t="s">
        <v>7629</v>
      </c>
      <c r="B9" s="5">
        <v>46003</v>
      </c>
      <c r="C9" t="s">
        <v>11</v>
      </c>
      <c r="D9">
        <v>6</v>
      </c>
      <c r="E9" t="s">
        <v>15161</v>
      </c>
    </row>
    <row r="10" spans="1:5" x14ac:dyDescent="0.25">
      <c r="A10" t="s">
        <v>7626</v>
      </c>
      <c r="B10" s="5">
        <v>46003</v>
      </c>
      <c r="C10" t="s">
        <v>11</v>
      </c>
      <c r="D10">
        <v>6</v>
      </c>
      <c r="E10" t="s">
        <v>15180</v>
      </c>
    </row>
    <row r="11" spans="1:5" x14ac:dyDescent="0.25">
      <c r="A11" t="s">
        <v>7654</v>
      </c>
      <c r="B11" s="5">
        <v>46002</v>
      </c>
      <c r="C11" t="s">
        <v>4555</v>
      </c>
      <c r="D11">
        <v>6</v>
      </c>
      <c r="E11" t="s">
        <v>15182</v>
      </c>
    </row>
    <row r="12" spans="1:5" x14ac:dyDescent="0.25">
      <c r="A12" t="s">
        <v>7262</v>
      </c>
      <c r="B12" s="5">
        <v>46003</v>
      </c>
      <c r="C12" t="s">
        <v>11</v>
      </c>
      <c r="D12">
        <v>6</v>
      </c>
      <c r="E12" t="s">
        <v>15242</v>
      </c>
    </row>
    <row r="13" spans="1:5" x14ac:dyDescent="0.25">
      <c r="A13" t="s">
        <v>7374</v>
      </c>
      <c r="B13" s="5">
        <v>46001</v>
      </c>
      <c r="C13" t="s">
        <v>11</v>
      </c>
      <c r="D13">
        <v>6</v>
      </c>
      <c r="E13" t="s">
        <v>15364</v>
      </c>
    </row>
    <row r="14" spans="1:5" x14ac:dyDescent="0.25">
      <c r="A14" t="s">
        <v>8465</v>
      </c>
      <c r="B14" s="5">
        <v>46001</v>
      </c>
      <c r="C14" t="s">
        <v>4555</v>
      </c>
      <c r="D14">
        <v>6</v>
      </c>
      <c r="E14" t="s">
        <v>15365</v>
      </c>
    </row>
    <row r="15" spans="1:5" x14ac:dyDescent="0.25">
      <c r="A15" t="s">
        <v>8177</v>
      </c>
      <c r="B15" s="5">
        <v>46001</v>
      </c>
      <c r="C15" t="s">
        <v>11</v>
      </c>
      <c r="D15">
        <v>6</v>
      </c>
      <c r="E15" t="s">
        <v>15366</v>
      </c>
    </row>
    <row r="16" spans="1:5" x14ac:dyDescent="0.25">
      <c r="A16" t="s">
        <v>8178</v>
      </c>
      <c r="B16" s="5">
        <v>46001</v>
      </c>
      <c r="C16" t="s">
        <v>11</v>
      </c>
      <c r="D16">
        <v>6</v>
      </c>
      <c r="E16" t="s">
        <v>15368</v>
      </c>
    </row>
    <row r="17" spans="1:5" x14ac:dyDescent="0.25">
      <c r="A17" t="s">
        <v>8181</v>
      </c>
      <c r="B17" s="5">
        <v>46001</v>
      </c>
      <c r="C17" t="s">
        <v>11</v>
      </c>
      <c r="D17">
        <v>6</v>
      </c>
      <c r="E17" t="s">
        <v>15369</v>
      </c>
    </row>
    <row r="18" spans="1:5" x14ac:dyDescent="0.25">
      <c r="A18" t="s">
        <v>8180</v>
      </c>
      <c r="B18" s="5">
        <v>46001</v>
      </c>
      <c r="C18" t="s">
        <v>11</v>
      </c>
      <c r="D18">
        <v>6</v>
      </c>
      <c r="E18" t="s">
        <v>15370</v>
      </c>
    </row>
    <row r="19" spans="1:5" x14ac:dyDescent="0.25">
      <c r="A19" t="s">
        <v>8176</v>
      </c>
      <c r="B19" s="5">
        <v>46001</v>
      </c>
      <c r="C19" t="s">
        <v>11</v>
      </c>
      <c r="D19">
        <v>6</v>
      </c>
      <c r="E19" t="s">
        <v>15371</v>
      </c>
    </row>
    <row r="20" spans="1:5" x14ac:dyDescent="0.25">
      <c r="A20" t="s">
        <v>7630</v>
      </c>
      <c r="B20" s="5">
        <v>46003</v>
      </c>
      <c r="C20" t="s">
        <v>11</v>
      </c>
      <c r="D20">
        <v>6</v>
      </c>
      <c r="E20" t="s">
        <v>15403</v>
      </c>
    </row>
    <row r="21" spans="1:5" x14ac:dyDescent="0.25">
      <c r="A21" t="s">
        <v>7630</v>
      </c>
      <c r="B21" s="5">
        <v>46002</v>
      </c>
      <c r="C21" t="s">
        <v>11</v>
      </c>
      <c r="D21">
        <v>6</v>
      </c>
      <c r="E21" t="s">
        <v>15404</v>
      </c>
    </row>
    <row r="22" spans="1:5" x14ac:dyDescent="0.25">
      <c r="A22" t="s">
        <v>8127</v>
      </c>
      <c r="B22" s="5">
        <v>46001</v>
      </c>
      <c r="C22" t="s">
        <v>4555</v>
      </c>
      <c r="D22">
        <v>6</v>
      </c>
      <c r="E22" t="s">
        <v>15445</v>
      </c>
    </row>
    <row r="23" spans="1:5" x14ac:dyDescent="0.25">
      <c r="A23" t="s">
        <v>7886</v>
      </c>
      <c r="B23" s="5">
        <v>46001</v>
      </c>
      <c r="C23" t="s">
        <v>11</v>
      </c>
      <c r="D23">
        <v>6</v>
      </c>
      <c r="E23" t="s">
        <v>15476</v>
      </c>
    </row>
    <row r="24" spans="1:5" x14ac:dyDescent="0.25">
      <c r="A24" t="s">
        <v>7287</v>
      </c>
      <c r="B24" s="5">
        <v>46001</v>
      </c>
      <c r="C24" t="s">
        <v>11</v>
      </c>
      <c r="D24">
        <v>6</v>
      </c>
      <c r="E24" t="s">
        <v>15489</v>
      </c>
    </row>
    <row r="25" spans="1:5" x14ac:dyDescent="0.25">
      <c r="A25" t="s">
        <v>7632</v>
      </c>
      <c r="B25" s="5">
        <v>46003</v>
      </c>
      <c r="C25" t="s">
        <v>11</v>
      </c>
      <c r="D25">
        <v>6</v>
      </c>
      <c r="E25" t="s">
        <v>15497</v>
      </c>
    </row>
    <row r="26" spans="1:5" x14ac:dyDescent="0.25">
      <c r="A26" t="s">
        <v>7632</v>
      </c>
      <c r="B26" s="5">
        <v>46002</v>
      </c>
      <c r="C26" t="s">
        <v>11</v>
      </c>
      <c r="D26">
        <v>6</v>
      </c>
      <c r="E26" t="s">
        <v>15498</v>
      </c>
    </row>
    <row r="27" spans="1:5" x14ac:dyDescent="0.25">
      <c r="A27" t="s">
        <v>8460</v>
      </c>
      <c r="B27" s="5">
        <v>46001</v>
      </c>
      <c r="C27" t="s">
        <v>11</v>
      </c>
      <c r="D27">
        <v>6</v>
      </c>
      <c r="E27" t="s">
        <v>15513</v>
      </c>
    </row>
    <row r="28" spans="1:5" x14ac:dyDescent="0.25">
      <c r="A28" t="s">
        <v>7455</v>
      </c>
      <c r="B28" s="5">
        <v>46002</v>
      </c>
      <c r="C28" t="s">
        <v>11</v>
      </c>
      <c r="D28">
        <v>6</v>
      </c>
      <c r="E28" t="s">
        <v>15524</v>
      </c>
    </row>
    <row r="29" spans="1:5" x14ac:dyDescent="0.25">
      <c r="A29" t="s">
        <v>7458</v>
      </c>
      <c r="B29" s="5">
        <v>46002</v>
      </c>
      <c r="C29" t="s">
        <v>11</v>
      </c>
      <c r="D29">
        <v>6</v>
      </c>
      <c r="E29" t="s">
        <v>15531</v>
      </c>
    </row>
    <row r="30" spans="1:5" x14ac:dyDescent="0.25">
      <c r="A30" t="s">
        <v>7282</v>
      </c>
      <c r="B30" s="5">
        <v>46001</v>
      </c>
      <c r="C30" t="s">
        <v>11</v>
      </c>
      <c r="D30">
        <v>6</v>
      </c>
      <c r="E30" t="s">
        <v>15582</v>
      </c>
    </row>
    <row r="31" spans="1:5" x14ac:dyDescent="0.25">
      <c r="A31" t="s">
        <v>7282</v>
      </c>
      <c r="B31" s="5">
        <v>46000</v>
      </c>
      <c r="C31" t="s">
        <v>11</v>
      </c>
      <c r="D31">
        <v>6</v>
      </c>
      <c r="E31" t="s">
        <v>15583</v>
      </c>
    </row>
    <row r="32" spans="1:5" x14ac:dyDescent="0.25">
      <c r="A32" t="s">
        <v>6777</v>
      </c>
      <c r="B32" s="5">
        <v>46000</v>
      </c>
      <c r="C32" t="s">
        <v>11</v>
      </c>
      <c r="D32">
        <v>6</v>
      </c>
      <c r="E32" t="s">
        <v>15639</v>
      </c>
    </row>
    <row r="33" spans="1:5" x14ac:dyDescent="0.25">
      <c r="A33" t="s">
        <v>6779</v>
      </c>
      <c r="B33" s="5">
        <v>46000</v>
      </c>
      <c r="C33" t="s">
        <v>11</v>
      </c>
      <c r="D33">
        <v>6</v>
      </c>
      <c r="E33" t="s">
        <v>15659</v>
      </c>
    </row>
    <row r="34" spans="1:5" x14ac:dyDescent="0.25">
      <c r="A34" t="s">
        <v>6703</v>
      </c>
      <c r="B34" s="5">
        <v>45999</v>
      </c>
      <c r="C34" t="s">
        <v>5</v>
      </c>
      <c r="D34">
        <v>6</v>
      </c>
      <c r="E34" t="s">
        <v>15684</v>
      </c>
    </row>
    <row r="35" spans="1:5" x14ac:dyDescent="0.25">
      <c r="A35" t="s">
        <v>6712</v>
      </c>
      <c r="B35" s="5">
        <v>45999</v>
      </c>
      <c r="C35" t="s">
        <v>25</v>
      </c>
      <c r="D35">
        <v>6</v>
      </c>
      <c r="E35" t="s">
        <v>15687</v>
      </c>
    </row>
    <row r="36" spans="1:5" x14ac:dyDescent="0.25">
      <c r="A36" t="s">
        <v>5996</v>
      </c>
      <c r="B36" s="5">
        <v>46000</v>
      </c>
      <c r="C36" t="s">
        <v>11</v>
      </c>
      <c r="D36">
        <v>6</v>
      </c>
      <c r="E36" t="s">
        <v>15691</v>
      </c>
    </row>
    <row r="37" spans="1:5" x14ac:dyDescent="0.25">
      <c r="A37" t="s">
        <v>5996</v>
      </c>
      <c r="B37" s="5">
        <v>45999</v>
      </c>
      <c r="C37" t="s">
        <v>11</v>
      </c>
      <c r="D37">
        <v>6</v>
      </c>
      <c r="E37" t="s">
        <v>15692</v>
      </c>
    </row>
    <row r="38" spans="1:5" x14ac:dyDescent="0.25">
      <c r="A38" t="s">
        <v>5992</v>
      </c>
      <c r="B38" s="5">
        <v>45999</v>
      </c>
      <c r="C38" t="s">
        <v>11</v>
      </c>
      <c r="D38">
        <v>6</v>
      </c>
      <c r="E38" t="s">
        <v>15693</v>
      </c>
    </row>
    <row r="39" spans="1:5" x14ac:dyDescent="0.25">
      <c r="A39" t="s">
        <v>5989</v>
      </c>
      <c r="B39" s="5">
        <v>45999</v>
      </c>
      <c r="C39" t="s">
        <v>5</v>
      </c>
      <c r="D39">
        <v>6</v>
      </c>
      <c r="E39" t="s">
        <v>15694</v>
      </c>
    </row>
    <row r="40" spans="1:5" x14ac:dyDescent="0.25">
      <c r="A40" t="s">
        <v>5979</v>
      </c>
      <c r="B40" s="5">
        <v>46003</v>
      </c>
      <c r="C40" t="s">
        <v>11</v>
      </c>
      <c r="D40">
        <v>6</v>
      </c>
      <c r="E40" t="s">
        <v>15701</v>
      </c>
    </row>
    <row r="41" spans="1:5" x14ac:dyDescent="0.25">
      <c r="A41" t="s">
        <v>5979</v>
      </c>
      <c r="B41" s="5">
        <v>46000</v>
      </c>
      <c r="C41" t="s">
        <v>11</v>
      </c>
      <c r="D41">
        <v>6</v>
      </c>
      <c r="E41" t="s">
        <v>15704</v>
      </c>
    </row>
    <row r="42" spans="1:5" x14ac:dyDescent="0.25">
      <c r="A42" t="s">
        <v>5976</v>
      </c>
      <c r="B42" s="5">
        <v>45999</v>
      </c>
      <c r="C42" t="s">
        <v>5</v>
      </c>
      <c r="D42">
        <v>6</v>
      </c>
      <c r="E42" t="s">
        <v>15706</v>
      </c>
    </row>
    <row r="43" spans="1:5" x14ac:dyDescent="0.25">
      <c r="A43" t="s">
        <v>5944</v>
      </c>
      <c r="B43" s="5">
        <v>46003</v>
      </c>
      <c r="C43" t="s">
        <v>11</v>
      </c>
      <c r="D43">
        <v>6</v>
      </c>
      <c r="E43" t="s">
        <v>15722</v>
      </c>
    </row>
    <row r="44" spans="1:5" x14ac:dyDescent="0.25">
      <c r="A44" t="s">
        <v>5944</v>
      </c>
      <c r="B44" s="5">
        <v>46001</v>
      </c>
      <c r="C44" t="s">
        <v>11</v>
      </c>
      <c r="D44">
        <v>6</v>
      </c>
      <c r="E44" t="s">
        <v>15724</v>
      </c>
    </row>
    <row r="45" spans="1:5" x14ac:dyDescent="0.25">
      <c r="A45" t="s">
        <v>5944</v>
      </c>
      <c r="B45" s="5">
        <v>46000</v>
      </c>
      <c r="C45" t="s">
        <v>11</v>
      </c>
      <c r="D45">
        <v>6</v>
      </c>
      <c r="E45" t="s">
        <v>15726</v>
      </c>
    </row>
    <row r="46" spans="1:5" x14ac:dyDescent="0.25">
      <c r="A46" t="s">
        <v>5871</v>
      </c>
      <c r="B46" s="5">
        <v>46001</v>
      </c>
      <c r="C46" t="s">
        <v>11</v>
      </c>
      <c r="D46">
        <v>6</v>
      </c>
      <c r="E46" t="s">
        <v>15745</v>
      </c>
    </row>
    <row r="47" spans="1:5" x14ac:dyDescent="0.25">
      <c r="A47" t="s">
        <v>5871</v>
      </c>
      <c r="B47" s="5">
        <v>46000</v>
      </c>
      <c r="C47" t="s">
        <v>11</v>
      </c>
      <c r="D47">
        <v>6</v>
      </c>
      <c r="E47" t="s">
        <v>15746</v>
      </c>
    </row>
    <row r="48" spans="1:5" x14ac:dyDescent="0.25">
      <c r="A48" t="s">
        <v>5869</v>
      </c>
      <c r="B48" s="5">
        <v>46003</v>
      </c>
      <c r="C48" t="s">
        <v>11</v>
      </c>
      <c r="D48">
        <v>6</v>
      </c>
      <c r="E48" t="s">
        <v>15747</v>
      </c>
    </row>
    <row r="49" spans="1:5" x14ac:dyDescent="0.25">
      <c r="A49" t="s">
        <v>5869</v>
      </c>
      <c r="B49" s="5">
        <v>46000</v>
      </c>
      <c r="C49" t="s">
        <v>11</v>
      </c>
      <c r="D49">
        <v>6</v>
      </c>
      <c r="E49" t="s">
        <v>15750</v>
      </c>
    </row>
    <row r="50" spans="1:5" x14ac:dyDescent="0.25">
      <c r="A50" t="s">
        <v>5869</v>
      </c>
      <c r="B50" s="5">
        <v>45999</v>
      </c>
      <c r="C50" t="s">
        <v>11</v>
      </c>
      <c r="D50">
        <v>6</v>
      </c>
      <c r="E50" t="s">
        <v>15751</v>
      </c>
    </row>
    <row r="51" spans="1:5" x14ac:dyDescent="0.25">
      <c r="A51" t="s">
        <v>5860</v>
      </c>
      <c r="B51" s="5">
        <v>46000</v>
      </c>
      <c r="C51" t="s">
        <v>11</v>
      </c>
      <c r="D51">
        <v>6</v>
      </c>
      <c r="E51" t="s">
        <v>15755</v>
      </c>
    </row>
    <row r="52" spans="1:5" x14ac:dyDescent="0.25">
      <c r="A52" t="s">
        <v>5816</v>
      </c>
      <c r="B52" s="5">
        <v>46000</v>
      </c>
      <c r="C52" t="s">
        <v>11</v>
      </c>
      <c r="D52">
        <v>6</v>
      </c>
      <c r="E52" t="s">
        <v>15770</v>
      </c>
    </row>
    <row r="53" spans="1:5" x14ac:dyDescent="0.25">
      <c r="A53" t="s">
        <v>5816</v>
      </c>
      <c r="B53" s="5">
        <v>45999</v>
      </c>
      <c r="C53" t="s">
        <v>11</v>
      </c>
      <c r="D53">
        <v>6</v>
      </c>
      <c r="E53" t="s">
        <v>15771</v>
      </c>
    </row>
    <row r="54" spans="1:5" x14ac:dyDescent="0.25">
      <c r="A54" t="s">
        <v>5802</v>
      </c>
      <c r="B54" s="5">
        <v>45999</v>
      </c>
      <c r="C54" t="s">
        <v>5</v>
      </c>
      <c r="D54">
        <v>6</v>
      </c>
      <c r="E54" t="s">
        <v>15776</v>
      </c>
    </row>
    <row r="55" spans="1:5" x14ac:dyDescent="0.25">
      <c r="A55" t="s">
        <v>5664</v>
      </c>
      <c r="B55" s="5">
        <v>46000</v>
      </c>
      <c r="C55" t="s">
        <v>11</v>
      </c>
      <c r="D55">
        <v>6</v>
      </c>
      <c r="E55" t="s">
        <v>15795</v>
      </c>
    </row>
    <row r="56" spans="1:5" x14ac:dyDescent="0.25">
      <c r="A56" t="s">
        <v>5611</v>
      </c>
      <c r="B56" s="5">
        <v>45999</v>
      </c>
      <c r="C56" t="s">
        <v>11</v>
      </c>
      <c r="D56">
        <v>6</v>
      </c>
      <c r="E56" t="s">
        <v>15803</v>
      </c>
    </row>
    <row r="57" spans="1:5" x14ac:dyDescent="0.25">
      <c r="A57" t="s">
        <v>5603</v>
      </c>
      <c r="B57" s="5">
        <v>45999</v>
      </c>
      <c r="C57" t="s">
        <v>11</v>
      </c>
      <c r="D57">
        <v>6</v>
      </c>
      <c r="E57" t="s">
        <v>15805</v>
      </c>
    </row>
    <row r="58" spans="1:5" x14ac:dyDescent="0.25">
      <c r="A58" t="s">
        <v>5589</v>
      </c>
      <c r="B58" s="5">
        <v>45999</v>
      </c>
      <c r="C58" t="s">
        <v>11</v>
      </c>
      <c r="D58">
        <v>6</v>
      </c>
      <c r="E58" t="s">
        <v>15808</v>
      </c>
    </row>
    <row r="59" spans="1:5" x14ac:dyDescent="0.25">
      <c r="A59" t="s">
        <v>5578</v>
      </c>
      <c r="B59" s="5">
        <v>46001</v>
      </c>
      <c r="C59" t="s">
        <v>11</v>
      </c>
      <c r="D59">
        <v>6</v>
      </c>
      <c r="E59" t="s">
        <v>15811</v>
      </c>
    </row>
    <row r="60" spans="1:5" x14ac:dyDescent="0.25">
      <c r="A60" t="s">
        <v>5474</v>
      </c>
      <c r="B60" s="5">
        <v>46000</v>
      </c>
      <c r="C60" t="s">
        <v>11</v>
      </c>
      <c r="D60">
        <v>6</v>
      </c>
      <c r="E60" t="s">
        <v>15824</v>
      </c>
    </row>
    <row r="61" spans="1:5" x14ac:dyDescent="0.25">
      <c r="A61" t="s">
        <v>5110</v>
      </c>
      <c r="B61" s="5">
        <v>46001</v>
      </c>
      <c r="C61" t="s">
        <v>11</v>
      </c>
      <c r="D61">
        <v>6</v>
      </c>
      <c r="E61" t="s">
        <v>15857</v>
      </c>
    </row>
    <row r="62" spans="1:5" x14ac:dyDescent="0.25">
      <c r="A62" t="s">
        <v>7628</v>
      </c>
      <c r="B62" s="5">
        <v>46003</v>
      </c>
      <c r="C62" t="s">
        <v>11</v>
      </c>
      <c r="D62">
        <v>6</v>
      </c>
      <c r="E62" t="s">
        <v>15994</v>
      </c>
    </row>
    <row r="63" spans="1:5" x14ac:dyDescent="0.25">
      <c r="A63" t="s">
        <v>10087</v>
      </c>
      <c r="B63" s="5">
        <v>46003</v>
      </c>
      <c r="C63" t="s">
        <v>11</v>
      </c>
      <c r="D63">
        <v>6</v>
      </c>
      <c r="E63" t="s">
        <v>16010</v>
      </c>
    </row>
    <row r="64" spans="1:5" x14ac:dyDescent="0.25">
      <c r="A64" t="s">
        <v>10090</v>
      </c>
      <c r="B64" s="5">
        <v>46003</v>
      </c>
      <c r="C64" t="s">
        <v>11</v>
      </c>
      <c r="D64">
        <v>6</v>
      </c>
      <c r="E64" t="s">
        <v>16012</v>
      </c>
    </row>
    <row r="65" spans="1:5" x14ac:dyDescent="0.25">
      <c r="A65" t="s">
        <v>7679</v>
      </c>
      <c r="B65" s="5">
        <v>46003</v>
      </c>
      <c r="C65" t="s">
        <v>11</v>
      </c>
      <c r="D65">
        <v>6</v>
      </c>
      <c r="E65" t="s">
        <v>16174</v>
      </c>
    </row>
    <row r="66" spans="1:5" x14ac:dyDescent="0.25">
      <c r="A66" t="s">
        <v>7620</v>
      </c>
      <c r="B66" s="5">
        <v>46002</v>
      </c>
      <c r="C66" t="s">
        <v>11</v>
      </c>
      <c r="D66">
        <v>6</v>
      </c>
      <c r="E66" t="s">
        <v>16232</v>
      </c>
    </row>
    <row r="67" spans="1:5" x14ac:dyDescent="0.25">
      <c r="A67" t="s">
        <v>7461</v>
      </c>
      <c r="B67" s="5">
        <v>46002</v>
      </c>
      <c r="C67" t="s">
        <v>11</v>
      </c>
      <c r="D67">
        <v>6</v>
      </c>
      <c r="E67" t="s">
        <v>16248</v>
      </c>
    </row>
    <row r="68" spans="1:5" x14ac:dyDescent="0.25">
      <c r="A68" t="s">
        <v>7631</v>
      </c>
      <c r="B68" s="5">
        <v>46003</v>
      </c>
      <c r="C68" t="s">
        <v>11</v>
      </c>
      <c r="D68">
        <v>6</v>
      </c>
      <c r="E68" t="s">
        <v>16267</v>
      </c>
    </row>
    <row r="69" spans="1:5" x14ac:dyDescent="0.25">
      <c r="A69" t="s">
        <v>7631</v>
      </c>
      <c r="B69" s="5">
        <v>46002</v>
      </c>
      <c r="C69" t="s">
        <v>11</v>
      </c>
      <c r="D69">
        <v>6</v>
      </c>
      <c r="E69" t="s">
        <v>16268</v>
      </c>
    </row>
    <row r="70" spans="1:5" x14ac:dyDescent="0.25">
      <c r="A70" t="s">
        <v>8066</v>
      </c>
      <c r="B70" s="5">
        <v>46001</v>
      </c>
      <c r="C70" t="s">
        <v>11</v>
      </c>
      <c r="D70">
        <v>6</v>
      </c>
      <c r="E70" t="s">
        <v>16304</v>
      </c>
    </row>
    <row r="71" spans="1:5" x14ac:dyDescent="0.25">
      <c r="A71" t="s">
        <v>8279</v>
      </c>
      <c r="B71" s="5">
        <v>46001</v>
      </c>
      <c r="C71" t="s">
        <v>11</v>
      </c>
      <c r="D71">
        <v>6</v>
      </c>
      <c r="E71" t="s">
        <v>16329</v>
      </c>
    </row>
    <row r="72" spans="1:5" x14ac:dyDescent="0.25">
      <c r="A72" t="s">
        <v>8095</v>
      </c>
      <c r="B72" s="5">
        <v>46002</v>
      </c>
      <c r="C72" t="s">
        <v>11</v>
      </c>
      <c r="D72">
        <v>6</v>
      </c>
      <c r="E72" t="s">
        <v>16364</v>
      </c>
    </row>
    <row r="73" spans="1:5" x14ac:dyDescent="0.25">
      <c r="A73" t="s">
        <v>8067</v>
      </c>
      <c r="B73" s="5">
        <v>46001</v>
      </c>
      <c r="C73" t="s">
        <v>11</v>
      </c>
      <c r="D73">
        <v>6</v>
      </c>
      <c r="E73" t="s">
        <v>16376</v>
      </c>
    </row>
    <row r="74" spans="1:5" x14ac:dyDescent="0.25">
      <c r="A74" t="s">
        <v>5973</v>
      </c>
      <c r="B74" s="5">
        <v>45999</v>
      </c>
      <c r="C74" t="s">
        <v>11</v>
      </c>
      <c r="D74">
        <v>6</v>
      </c>
      <c r="E74" t="s">
        <v>16412</v>
      </c>
    </row>
    <row r="75" spans="1:5" x14ac:dyDescent="0.25">
      <c r="A75" t="s">
        <v>5901</v>
      </c>
      <c r="B75" s="5">
        <v>46003</v>
      </c>
      <c r="C75" t="s">
        <v>11</v>
      </c>
      <c r="D75">
        <v>6</v>
      </c>
      <c r="E75" t="s">
        <v>16425</v>
      </c>
    </row>
    <row r="76" spans="1:5" x14ac:dyDescent="0.25">
      <c r="A76" t="s">
        <v>5766</v>
      </c>
      <c r="B76" s="5">
        <v>46001</v>
      </c>
      <c r="C76" t="s">
        <v>11</v>
      </c>
      <c r="D76">
        <v>6</v>
      </c>
      <c r="E76" t="s">
        <v>16436</v>
      </c>
    </row>
    <row r="77" spans="1:5" x14ac:dyDescent="0.25">
      <c r="A77" t="s">
        <v>5738</v>
      </c>
      <c r="B77" s="5">
        <v>45999</v>
      </c>
      <c r="C77" t="s">
        <v>11</v>
      </c>
      <c r="D77">
        <v>6</v>
      </c>
      <c r="E77" t="s">
        <v>16445</v>
      </c>
    </row>
    <row r="78" spans="1:5" x14ac:dyDescent="0.25">
      <c r="A78" t="s">
        <v>5652</v>
      </c>
      <c r="B78" s="5">
        <v>46001</v>
      </c>
      <c r="C78" t="s">
        <v>11</v>
      </c>
      <c r="D78">
        <v>6</v>
      </c>
      <c r="E78" t="s">
        <v>16450</v>
      </c>
    </row>
    <row r="79" spans="1:5" x14ac:dyDescent="0.25">
      <c r="A79" t="s">
        <v>5471</v>
      </c>
      <c r="B79" s="5">
        <v>46002</v>
      </c>
      <c r="C79" t="s">
        <v>11</v>
      </c>
      <c r="D79">
        <v>6</v>
      </c>
      <c r="E79" t="s">
        <v>16482</v>
      </c>
    </row>
    <row r="80" spans="1:5" x14ac:dyDescent="0.25">
      <c r="A80" t="s">
        <v>5158</v>
      </c>
      <c r="B80" s="5">
        <v>46001</v>
      </c>
      <c r="C80" t="s">
        <v>11</v>
      </c>
      <c r="D80">
        <v>6</v>
      </c>
      <c r="E80" t="s">
        <v>16505</v>
      </c>
    </row>
    <row r="81" spans="1:5" x14ac:dyDescent="0.25">
      <c r="A81" t="s">
        <v>4978</v>
      </c>
      <c r="B81" s="5">
        <v>46002</v>
      </c>
      <c r="C81" t="s">
        <v>11</v>
      </c>
      <c r="D81">
        <v>6</v>
      </c>
      <c r="E81" t="s">
        <v>16516</v>
      </c>
    </row>
    <row r="82" spans="1:5" x14ac:dyDescent="0.25">
      <c r="A82" t="s">
        <v>4883</v>
      </c>
      <c r="B82" s="5">
        <v>46002</v>
      </c>
      <c r="C82" t="s">
        <v>11</v>
      </c>
      <c r="D82">
        <v>6</v>
      </c>
      <c r="E82" t="s">
        <v>16529</v>
      </c>
    </row>
    <row r="83" spans="1:5" x14ac:dyDescent="0.25">
      <c r="A83" t="s">
        <v>4875</v>
      </c>
      <c r="B83" s="5">
        <v>45999</v>
      </c>
      <c r="C83" t="s">
        <v>11</v>
      </c>
      <c r="D83">
        <v>6</v>
      </c>
      <c r="E83" t="s">
        <v>16534</v>
      </c>
    </row>
    <row r="84" spans="1:5" x14ac:dyDescent="0.25">
      <c r="A84" t="s">
        <v>4828</v>
      </c>
      <c r="B84" s="5">
        <v>45999</v>
      </c>
      <c r="C84" t="s">
        <v>11</v>
      </c>
      <c r="D84">
        <v>6</v>
      </c>
      <c r="E84" t="s">
        <v>16537</v>
      </c>
    </row>
    <row r="85" spans="1:5" x14ac:dyDescent="0.25">
      <c r="A85" t="s">
        <v>4783</v>
      </c>
      <c r="B85" s="5">
        <v>46002</v>
      </c>
      <c r="C85" t="s">
        <v>11</v>
      </c>
      <c r="D85">
        <v>6</v>
      </c>
      <c r="E85" t="s">
        <v>16539</v>
      </c>
    </row>
    <row r="86" spans="1:5" x14ac:dyDescent="0.25">
      <c r="A86" t="s">
        <v>6676</v>
      </c>
      <c r="B86" s="5">
        <v>46000</v>
      </c>
      <c r="C86" t="s">
        <v>11</v>
      </c>
      <c r="D86">
        <v>6</v>
      </c>
      <c r="E86" t="s">
        <v>16566</v>
      </c>
    </row>
    <row r="87" spans="1:5" x14ac:dyDescent="0.25">
      <c r="A87" t="s">
        <v>6760</v>
      </c>
      <c r="B87" s="5">
        <v>46000</v>
      </c>
      <c r="C87" t="s">
        <v>11</v>
      </c>
      <c r="D87">
        <v>6</v>
      </c>
      <c r="E87" t="s">
        <v>16592</v>
      </c>
    </row>
    <row r="88" spans="1:5" x14ac:dyDescent="0.25">
      <c r="A88" t="s">
        <v>6765</v>
      </c>
      <c r="B88" s="5">
        <v>46000</v>
      </c>
      <c r="C88" t="s">
        <v>11</v>
      </c>
      <c r="D88">
        <v>6</v>
      </c>
      <c r="E88" t="s">
        <v>16595</v>
      </c>
    </row>
    <row r="89" spans="1:5" x14ac:dyDescent="0.25">
      <c r="A89" t="s">
        <v>6792</v>
      </c>
      <c r="B89" s="5">
        <v>46000</v>
      </c>
      <c r="C89" t="s">
        <v>11</v>
      </c>
      <c r="D89">
        <v>6</v>
      </c>
      <c r="E89" t="s">
        <v>16607</v>
      </c>
    </row>
    <row r="90" spans="1:5" x14ac:dyDescent="0.25">
      <c r="A90" t="s">
        <v>8085</v>
      </c>
      <c r="B90" s="5">
        <v>46002</v>
      </c>
      <c r="C90" t="s">
        <v>11</v>
      </c>
      <c r="D90">
        <v>6</v>
      </c>
      <c r="E90" t="s">
        <v>16809</v>
      </c>
    </row>
    <row r="91" spans="1:5" x14ac:dyDescent="0.25">
      <c r="A91" t="s">
        <v>8088</v>
      </c>
      <c r="B91" s="5">
        <v>46002</v>
      </c>
      <c r="C91" t="s">
        <v>11</v>
      </c>
      <c r="D91">
        <v>6</v>
      </c>
      <c r="E91" t="s">
        <v>16810</v>
      </c>
    </row>
    <row r="92" spans="1:5" x14ac:dyDescent="0.25">
      <c r="A92" t="s">
        <v>8090</v>
      </c>
      <c r="B92" s="5">
        <v>46002</v>
      </c>
      <c r="C92" t="s">
        <v>11</v>
      </c>
      <c r="D92">
        <v>6</v>
      </c>
      <c r="E92" t="s">
        <v>16811</v>
      </c>
    </row>
    <row r="93" spans="1:5" x14ac:dyDescent="0.25">
      <c r="A93" t="s">
        <v>8093</v>
      </c>
      <c r="B93" s="5">
        <v>46002</v>
      </c>
      <c r="C93" t="s">
        <v>4555</v>
      </c>
      <c r="D93">
        <v>6</v>
      </c>
      <c r="E93" t="s">
        <v>16812</v>
      </c>
    </row>
    <row r="94" spans="1:5" x14ac:dyDescent="0.25">
      <c r="A94" t="s">
        <v>8094</v>
      </c>
      <c r="B94" s="5">
        <v>46002</v>
      </c>
      <c r="C94" t="s">
        <v>11</v>
      </c>
      <c r="D94">
        <v>6</v>
      </c>
      <c r="E94" t="s">
        <v>16813</v>
      </c>
    </row>
    <row r="95" spans="1:5" x14ac:dyDescent="0.25">
      <c r="A95" t="s">
        <v>8096</v>
      </c>
      <c r="B95" s="5">
        <v>46002</v>
      </c>
      <c r="C95" t="s">
        <v>11</v>
      </c>
      <c r="D95">
        <v>6</v>
      </c>
      <c r="E95" t="s">
        <v>16814</v>
      </c>
    </row>
    <row r="96" spans="1:5" x14ac:dyDescent="0.25">
      <c r="A96" t="s">
        <v>8456</v>
      </c>
      <c r="B96" s="5">
        <v>46001</v>
      </c>
      <c r="C96" t="s">
        <v>4555</v>
      </c>
      <c r="D96">
        <v>6</v>
      </c>
      <c r="E96" t="s">
        <v>16885</v>
      </c>
    </row>
    <row r="97" spans="1:5" x14ac:dyDescent="0.25">
      <c r="A97" t="s">
        <v>8459</v>
      </c>
      <c r="B97" s="5">
        <v>46001</v>
      </c>
      <c r="C97" t="s">
        <v>11</v>
      </c>
      <c r="D97">
        <v>6</v>
      </c>
      <c r="E97" t="s">
        <v>16886</v>
      </c>
    </row>
    <row r="98" spans="1:5" x14ac:dyDescent="0.25">
      <c r="A98" t="s">
        <v>8464</v>
      </c>
      <c r="B98" s="5">
        <v>46001</v>
      </c>
      <c r="C98" t="s">
        <v>4555</v>
      </c>
      <c r="D98">
        <v>6</v>
      </c>
      <c r="E98" t="s">
        <v>16888</v>
      </c>
    </row>
    <row r="99" spans="1:5" x14ac:dyDescent="0.25">
      <c r="A99" t="s">
        <v>8467</v>
      </c>
      <c r="B99" s="5">
        <v>46001</v>
      </c>
      <c r="C99" t="s">
        <v>11</v>
      </c>
      <c r="D99">
        <v>6</v>
      </c>
      <c r="E99" t="s">
        <v>16889</v>
      </c>
    </row>
    <row r="100" spans="1:5" x14ac:dyDescent="0.25">
      <c r="A100" t="s">
        <v>8615</v>
      </c>
      <c r="B100" s="5">
        <v>46000</v>
      </c>
      <c r="C100" t="s">
        <v>4555</v>
      </c>
      <c r="D100">
        <v>6</v>
      </c>
      <c r="E100" t="s">
        <v>16911</v>
      </c>
    </row>
    <row r="101" spans="1:5" x14ac:dyDescent="0.25">
      <c r="A101" t="s">
        <v>7621</v>
      </c>
      <c r="B101" s="5">
        <v>46003</v>
      </c>
      <c r="C101" t="s">
        <v>11</v>
      </c>
      <c r="D101">
        <v>7</v>
      </c>
      <c r="E101" t="s">
        <v>15041</v>
      </c>
    </row>
    <row r="102" spans="1:5" x14ac:dyDescent="0.25">
      <c r="A102" t="s">
        <v>7526</v>
      </c>
      <c r="B102" s="5">
        <v>46003</v>
      </c>
      <c r="C102" t="s">
        <v>4555</v>
      </c>
      <c r="D102">
        <v>7</v>
      </c>
      <c r="E102" t="s">
        <v>15042</v>
      </c>
    </row>
    <row r="103" spans="1:5" x14ac:dyDescent="0.25">
      <c r="A103" t="s">
        <v>7622</v>
      </c>
      <c r="B103" s="5">
        <v>46003</v>
      </c>
      <c r="C103" t="s">
        <v>5</v>
      </c>
      <c r="D103">
        <v>7</v>
      </c>
      <c r="E103" t="s">
        <v>15043</v>
      </c>
    </row>
    <row r="104" spans="1:5" x14ac:dyDescent="0.25">
      <c r="A104" t="s">
        <v>7601</v>
      </c>
      <c r="B104" s="5">
        <v>46003</v>
      </c>
      <c r="C104" t="s">
        <v>11</v>
      </c>
      <c r="D104">
        <v>7</v>
      </c>
      <c r="E104" t="s">
        <v>15044</v>
      </c>
    </row>
    <row r="105" spans="1:5" x14ac:dyDescent="0.25">
      <c r="A105" t="s">
        <v>7603</v>
      </c>
      <c r="B105" s="5">
        <v>46003</v>
      </c>
      <c r="C105" t="s">
        <v>4555</v>
      </c>
      <c r="D105">
        <v>7</v>
      </c>
      <c r="E105" t="s">
        <v>15045</v>
      </c>
    </row>
    <row r="106" spans="1:5" x14ac:dyDescent="0.25">
      <c r="A106" t="s">
        <v>7442</v>
      </c>
      <c r="B106" s="5">
        <v>46003</v>
      </c>
      <c r="C106" t="s">
        <v>4739</v>
      </c>
      <c r="D106">
        <v>7</v>
      </c>
      <c r="E106" t="s">
        <v>15048</v>
      </c>
    </row>
    <row r="107" spans="1:5" x14ac:dyDescent="0.25">
      <c r="A107" t="s">
        <v>7625</v>
      </c>
      <c r="B107" s="5">
        <v>46003</v>
      </c>
      <c r="C107" t="s">
        <v>4667</v>
      </c>
      <c r="D107">
        <v>7</v>
      </c>
      <c r="E107" t="s">
        <v>15051</v>
      </c>
    </row>
    <row r="108" spans="1:5" x14ac:dyDescent="0.25">
      <c r="A108" t="s">
        <v>7613</v>
      </c>
      <c r="B108" s="5">
        <v>46003</v>
      </c>
      <c r="C108" t="s">
        <v>11</v>
      </c>
      <c r="D108">
        <v>7</v>
      </c>
      <c r="E108" t="s">
        <v>15090</v>
      </c>
    </row>
    <row r="109" spans="1:5" x14ac:dyDescent="0.25">
      <c r="A109" t="s">
        <v>7615</v>
      </c>
      <c r="B109" s="5">
        <v>46003</v>
      </c>
      <c r="C109" t="s">
        <v>11</v>
      </c>
      <c r="D109">
        <v>7</v>
      </c>
      <c r="E109" t="s">
        <v>15093</v>
      </c>
    </row>
    <row r="110" spans="1:5" x14ac:dyDescent="0.25">
      <c r="A110" t="s">
        <v>7164</v>
      </c>
      <c r="B110" s="5">
        <v>46003</v>
      </c>
      <c r="C110" t="s">
        <v>11</v>
      </c>
      <c r="D110">
        <v>7</v>
      </c>
      <c r="E110" t="s">
        <v>15099</v>
      </c>
    </row>
    <row r="111" spans="1:5" x14ac:dyDescent="0.25">
      <c r="A111" t="s">
        <v>7619</v>
      </c>
      <c r="B111" s="5">
        <v>46003</v>
      </c>
      <c r="C111" t="s">
        <v>11</v>
      </c>
      <c r="D111">
        <v>7</v>
      </c>
      <c r="E111" t="s">
        <v>15107</v>
      </c>
    </row>
    <row r="112" spans="1:5" x14ac:dyDescent="0.25">
      <c r="A112" t="s">
        <v>7966</v>
      </c>
      <c r="B112" s="5">
        <v>46002</v>
      </c>
      <c r="C112" t="s">
        <v>6</v>
      </c>
      <c r="D112">
        <v>7</v>
      </c>
      <c r="E112" t="s">
        <v>15167</v>
      </c>
    </row>
    <row r="113" spans="1:5" x14ac:dyDescent="0.25">
      <c r="A113" t="s">
        <v>7798</v>
      </c>
      <c r="B113" s="5">
        <v>46002</v>
      </c>
      <c r="C113" t="s">
        <v>11</v>
      </c>
      <c r="D113">
        <v>7</v>
      </c>
      <c r="E113" t="s">
        <v>15168</v>
      </c>
    </row>
    <row r="114" spans="1:5" x14ac:dyDescent="0.25">
      <c r="A114" t="s">
        <v>7883</v>
      </c>
      <c r="B114" s="5">
        <v>46002</v>
      </c>
      <c r="C114" t="s">
        <v>4555</v>
      </c>
      <c r="D114">
        <v>7</v>
      </c>
      <c r="E114" t="s">
        <v>15176</v>
      </c>
    </row>
    <row r="115" spans="1:5" x14ac:dyDescent="0.25">
      <c r="A115" t="s">
        <v>7626</v>
      </c>
      <c r="B115" s="5">
        <v>46003</v>
      </c>
      <c r="C115" t="s">
        <v>4667</v>
      </c>
      <c r="D115">
        <v>7</v>
      </c>
      <c r="E115" t="s">
        <v>15179</v>
      </c>
    </row>
    <row r="116" spans="1:5" x14ac:dyDescent="0.25">
      <c r="A116" t="s">
        <v>7626</v>
      </c>
      <c r="B116" s="5">
        <v>46002</v>
      </c>
      <c r="C116" t="s">
        <v>4555</v>
      </c>
      <c r="D116">
        <v>7</v>
      </c>
      <c r="E116" t="s">
        <v>15181</v>
      </c>
    </row>
    <row r="117" spans="1:5" x14ac:dyDescent="0.25">
      <c r="A117" t="s">
        <v>8072</v>
      </c>
      <c r="B117" s="5">
        <v>46002</v>
      </c>
      <c r="C117" t="s">
        <v>5</v>
      </c>
      <c r="D117">
        <v>7</v>
      </c>
      <c r="E117" t="s">
        <v>15201</v>
      </c>
    </row>
    <row r="118" spans="1:5" x14ac:dyDescent="0.25">
      <c r="A118" t="s">
        <v>7808</v>
      </c>
      <c r="B118" s="5">
        <v>46002</v>
      </c>
      <c r="C118" t="s">
        <v>5</v>
      </c>
      <c r="D118">
        <v>7</v>
      </c>
      <c r="E118" t="s">
        <v>15258</v>
      </c>
    </row>
    <row r="119" spans="1:5" x14ac:dyDescent="0.25">
      <c r="A119" t="s">
        <v>8079</v>
      </c>
      <c r="B119" s="5">
        <v>46002</v>
      </c>
      <c r="C119" t="s">
        <v>11</v>
      </c>
      <c r="D119">
        <v>7</v>
      </c>
      <c r="E119" t="s">
        <v>15337</v>
      </c>
    </row>
    <row r="120" spans="1:5" x14ac:dyDescent="0.25">
      <c r="A120" t="s">
        <v>7845</v>
      </c>
      <c r="B120" s="5">
        <v>46002</v>
      </c>
      <c r="C120" t="s">
        <v>11</v>
      </c>
      <c r="D120">
        <v>7</v>
      </c>
      <c r="E120" t="s">
        <v>15346</v>
      </c>
    </row>
    <row r="121" spans="1:5" x14ac:dyDescent="0.25">
      <c r="A121" t="s">
        <v>8448</v>
      </c>
      <c r="B121" s="5">
        <v>46001</v>
      </c>
      <c r="C121" t="s">
        <v>6</v>
      </c>
      <c r="D121">
        <v>7</v>
      </c>
      <c r="E121" t="s">
        <v>15350</v>
      </c>
    </row>
    <row r="122" spans="1:5" x14ac:dyDescent="0.25">
      <c r="A122" t="s">
        <v>6635</v>
      </c>
      <c r="B122" s="5">
        <v>46002</v>
      </c>
      <c r="C122" t="s">
        <v>5</v>
      </c>
      <c r="D122">
        <v>7</v>
      </c>
      <c r="E122" t="s">
        <v>15351</v>
      </c>
    </row>
    <row r="123" spans="1:5" x14ac:dyDescent="0.25">
      <c r="A123" t="s">
        <v>6635</v>
      </c>
      <c r="B123" s="5">
        <v>46001</v>
      </c>
      <c r="C123" t="s">
        <v>11</v>
      </c>
      <c r="D123">
        <v>7</v>
      </c>
      <c r="E123" t="s">
        <v>15354</v>
      </c>
    </row>
    <row r="124" spans="1:5" x14ac:dyDescent="0.25">
      <c r="A124" t="s">
        <v>8381</v>
      </c>
      <c r="B124" s="5">
        <v>46001</v>
      </c>
      <c r="C124" t="s">
        <v>4555</v>
      </c>
      <c r="D124">
        <v>7</v>
      </c>
      <c r="E124" t="s">
        <v>15356</v>
      </c>
    </row>
    <row r="125" spans="1:5" x14ac:dyDescent="0.25">
      <c r="A125" t="s">
        <v>7134</v>
      </c>
      <c r="B125" s="5">
        <v>46001</v>
      </c>
      <c r="C125" t="s">
        <v>11</v>
      </c>
      <c r="D125">
        <v>7</v>
      </c>
      <c r="E125" t="s">
        <v>15357</v>
      </c>
    </row>
    <row r="126" spans="1:5" x14ac:dyDescent="0.25">
      <c r="A126" t="s">
        <v>8367</v>
      </c>
      <c r="B126" s="5">
        <v>46001</v>
      </c>
      <c r="C126" t="s">
        <v>11</v>
      </c>
      <c r="D126">
        <v>7</v>
      </c>
      <c r="E126" t="s">
        <v>15362</v>
      </c>
    </row>
    <row r="127" spans="1:5" x14ac:dyDescent="0.25">
      <c r="A127" t="s">
        <v>8451</v>
      </c>
      <c r="B127" s="5">
        <v>46001</v>
      </c>
      <c r="C127" t="s">
        <v>4739</v>
      </c>
      <c r="D127">
        <v>7</v>
      </c>
      <c r="E127" t="s">
        <v>15375</v>
      </c>
    </row>
    <row r="128" spans="1:5" x14ac:dyDescent="0.25">
      <c r="A128" t="s">
        <v>8064</v>
      </c>
      <c r="B128" s="5">
        <v>46002</v>
      </c>
      <c r="C128" t="s">
        <v>5</v>
      </c>
      <c r="D128">
        <v>7</v>
      </c>
      <c r="E128" t="s">
        <v>15389</v>
      </c>
    </row>
    <row r="129" spans="1:5" x14ac:dyDescent="0.25">
      <c r="A129" t="s">
        <v>8064</v>
      </c>
      <c r="B129" s="5">
        <v>46002</v>
      </c>
      <c r="C129" t="s">
        <v>11</v>
      </c>
      <c r="D129">
        <v>7</v>
      </c>
      <c r="E129" t="s">
        <v>15390</v>
      </c>
    </row>
    <row r="130" spans="1:5" x14ac:dyDescent="0.25">
      <c r="A130" t="s">
        <v>8084</v>
      </c>
      <c r="B130" s="5">
        <v>46002</v>
      </c>
      <c r="C130" t="s">
        <v>4555</v>
      </c>
      <c r="D130">
        <v>7</v>
      </c>
      <c r="E130" t="s">
        <v>15412</v>
      </c>
    </row>
    <row r="131" spans="1:5" x14ac:dyDescent="0.25">
      <c r="A131" t="s">
        <v>7287</v>
      </c>
      <c r="B131" s="5">
        <v>46002</v>
      </c>
      <c r="C131" t="s">
        <v>11</v>
      </c>
      <c r="D131">
        <v>7</v>
      </c>
      <c r="E131" t="s">
        <v>15488</v>
      </c>
    </row>
    <row r="132" spans="1:5" x14ac:dyDescent="0.25">
      <c r="A132" t="s">
        <v>7232</v>
      </c>
      <c r="B132" s="5">
        <v>46002</v>
      </c>
      <c r="C132" t="s">
        <v>5</v>
      </c>
      <c r="D132">
        <v>7</v>
      </c>
      <c r="E132" t="s">
        <v>15492</v>
      </c>
    </row>
    <row r="133" spans="1:5" x14ac:dyDescent="0.25">
      <c r="A133" t="s">
        <v>6661</v>
      </c>
      <c r="B133" s="5">
        <v>46000</v>
      </c>
      <c r="C133" t="s">
        <v>11</v>
      </c>
      <c r="D133">
        <v>7</v>
      </c>
      <c r="E133" t="s">
        <v>15505</v>
      </c>
    </row>
    <row r="134" spans="1:5" x14ac:dyDescent="0.25">
      <c r="A134" t="s">
        <v>7373</v>
      </c>
      <c r="B134" s="5">
        <v>46000</v>
      </c>
      <c r="C134" t="s">
        <v>4739</v>
      </c>
      <c r="D134">
        <v>7</v>
      </c>
      <c r="E134" t="s">
        <v>15507</v>
      </c>
    </row>
    <row r="135" spans="1:5" x14ac:dyDescent="0.25">
      <c r="A135" t="s">
        <v>6786</v>
      </c>
      <c r="B135" s="5">
        <v>46000</v>
      </c>
      <c r="C135" t="s">
        <v>5</v>
      </c>
      <c r="D135">
        <v>7</v>
      </c>
      <c r="E135" t="s">
        <v>15512</v>
      </c>
    </row>
    <row r="136" spans="1:5" x14ac:dyDescent="0.25">
      <c r="A136" t="s">
        <v>8460</v>
      </c>
      <c r="B136" s="5">
        <v>46000</v>
      </c>
      <c r="C136" t="s">
        <v>11</v>
      </c>
      <c r="D136">
        <v>7</v>
      </c>
      <c r="E136" t="s">
        <v>15514</v>
      </c>
    </row>
    <row r="137" spans="1:5" x14ac:dyDescent="0.25">
      <c r="A137" t="s">
        <v>7282</v>
      </c>
      <c r="B137" s="5">
        <v>46002</v>
      </c>
      <c r="C137" t="s">
        <v>11</v>
      </c>
      <c r="D137">
        <v>7</v>
      </c>
      <c r="E137" t="s">
        <v>15581</v>
      </c>
    </row>
    <row r="138" spans="1:5" x14ac:dyDescent="0.25">
      <c r="A138" t="s">
        <v>7848</v>
      </c>
      <c r="B138" s="5">
        <v>46002</v>
      </c>
      <c r="C138" t="s">
        <v>5</v>
      </c>
      <c r="D138">
        <v>7</v>
      </c>
      <c r="E138" t="s">
        <v>15590</v>
      </c>
    </row>
    <row r="139" spans="1:5" x14ac:dyDescent="0.25">
      <c r="A139" t="s">
        <v>6787</v>
      </c>
      <c r="B139" s="5">
        <v>46000</v>
      </c>
      <c r="C139" t="s">
        <v>4555</v>
      </c>
      <c r="D139">
        <v>7</v>
      </c>
      <c r="E139" t="s">
        <v>15661</v>
      </c>
    </row>
    <row r="140" spans="1:5" x14ac:dyDescent="0.25">
      <c r="A140" t="s">
        <v>6924</v>
      </c>
      <c r="B140" s="5">
        <v>45999</v>
      </c>
      <c r="C140" t="s">
        <v>5</v>
      </c>
      <c r="D140">
        <v>7</v>
      </c>
      <c r="E140" t="s">
        <v>15682</v>
      </c>
    </row>
    <row r="141" spans="1:5" x14ac:dyDescent="0.25">
      <c r="A141" t="s">
        <v>6712</v>
      </c>
      <c r="B141" s="5">
        <v>45999</v>
      </c>
      <c r="C141" t="s">
        <v>4739</v>
      </c>
      <c r="D141">
        <v>7</v>
      </c>
      <c r="E141" t="s">
        <v>15686</v>
      </c>
    </row>
    <row r="142" spans="1:5" x14ac:dyDescent="0.25">
      <c r="A142" t="s">
        <v>5982</v>
      </c>
      <c r="B142" s="5">
        <v>45999</v>
      </c>
      <c r="C142" t="s">
        <v>11</v>
      </c>
      <c r="D142">
        <v>7</v>
      </c>
      <c r="E142" t="s">
        <v>15700</v>
      </c>
    </row>
    <row r="143" spans="1:5" x14ac:dyDescent="0.25">
      <c r="A143" t="s">
        <v>5946</v>
      </c>
      <c r="B143" s="5">
        <v>46000</v>
      </c>
      <c r="C143" t="s">
        <v>11</v>
      </c>
      <c r="D143">
        <v>7</v>
      </c>
      <c r="E143" t="s">
        <v>15720</v>
      </c>
    </row>
    <row r="144" spans="1:5" x14ac:dyDescent="0.25">
      <c r="A144" t="s">
        <v>5874</v>
      </c>
      <c r="B144" s="5">
        <v>45999</v>
      </c>
      <c r="C144" t="s">
        <v>11</v>
      </c>
      <c r="D144">
        <v>7</v>
      </c>
      <c r="E144" t="s">
        <v>15741</v>
      </c>
    </row>
    <row r="145" spans="1:5" x14ac:dyDescent="0.25">
      <c r="A145" t="s">
        <v>5871</v>
      </c>
      <c r="B145" s="5">
        <v>46002</v>
      </c>
      <c r="C145" t="s">
        <v>11</v>
      </c>
      <c r="D145">
        <v>7</v>
      </c>
      <c r="E145" t="s">
        <v>15744</v>
      </c>
    </row>
    <row r="146" spans="1:5" x14ac:dyDescent="0.25">
      <c r="A146" t="s">
        <v>5869</v>
      </c>
      <c r="B146" s="5">
        <v>46002</v>
      </c>
      <c r="C146" t="s">
        <v>11</v>
      </c>
      <c r="D146">
        <v>7</v>
      </c>
      <c r="E146" t="s">
        <v>15748</v>
      </c>
    </row>
    <row r="147" spans="1:5" x14ac:dyDescent="0.25">
      <c r="A147" t="s">
        <v>5860</v>
      </c>
      <c r="B147" s="5">
        <v>45999</v>
      </c>
      <c r="C147" t="s">
        <v>11</v>
      </c>
      <c r="D147">
        <v>7</v>
      </c>
      <c r="E147" t="s">
        <v>15758</v>
      </c>
    </row>
    <row r="148" spans="1:5" x14ac:dyDescent="0.25">
      <c r="A148" t="s">
        <v>5859</v>
      </c>
      <c r="B148" s="5">
        <v>46002</v>
      </c>
      <c r="C148" t="s">
        <v>5</v>
      </c>
      <c r="D148">
        <v>7</v>
      </c>
      <c r="E148" t="s">
        <v>15760</v>
      </c>
    </row>
    <row r="149" spans="1:5" x14ac:dyDescent="0.25">
      <c r="A149" t="s">
        <v>5810</v>
      </c>
      <c r="B149" s="5">
        <v>46003</v>
      </c>
      <c r="C149" t="s">
        <v>11</v>
      </c>
      <c r="D149">
        <v>7</v>
      </c>
      <c r="E149" t="s">
        <v>15772</v>
      </c>
    </row>
    <row r="150" spans="1:5" x14ac:dyDescent="0.25">
      <c r="A150" t="s">
        <v>5773</v>
      </c>
      <c r="B150" s="5">
        <v>46002</v>
      </c>
      <c r="C150" t="s">
        <v>5</v>
      </c>
      <c r="D150">
        <v>7</v>
      </c>
      <c r="E150" t="s">
        <v>15781</v>
      </c>
    </row>
    <row r="151" spans="1:5" x14ac:dyDescent="0.25">
      <c r="A151" t="s">
        <v>5474</v>
      </c>
      <c r="B151" s="5">
        <v>46000</v>
      </c>
      <c r="C151" t="s">
        <v>4739</v>
      </c>
      <c r="D151">
        <v>7</v>
      </c>
      <c r="E151" t="s">
        <v>15823</v>
      </c>
    </row>
    <row r="152" spans="1:5" x14ac:dyDescent="0.25">
      <c r="A152" t="s">
        <v>5442</v>
      </c>
      <c r="B152" s="5">
        <v>46000</v>
      </c>
      <c r="C152" t="s">
        <v>4667</v>
      </c>
      <c r="D152">
        <v>7</v>
      </c>
      <c r="E152" t="s">
        <v>15830</v>
      </c>
    </row>
    <row r="153" spans="1:5" x14ac:dyDescent="0.25">
      <c r="A153" t="s">
        <v>5405</v>
      </c>
      <c r="B153" s="5">
        <v>46002</v>
      </c>
      <c r="C153" t="s">
        <v>5</v>
      </c>
      <c r="D153">
        <v>7</v>
      </c>
      <c r="E153" t="s">
        <v>15833</v>
      </c>
    </row>
    <row r="154" spans="1:5" x14ac:dyDescent="0.25">
      <c r="A154" t="s">
        <v>5343</v>
      </c>
      <c r="B154" s="5">
        <v>46001</v>
      </c>
      <c r="C154" t="s">
        <v>4667</v>
      </c>
      <c r="D154">
        <v>7</v>
      </c>
      <c r="E154" t="s">
        <v>15841</v>
      </c>
    </row>
    <row r="155" spans="1:5" x14ac:dyDescent="0.25">
      <c r="A155" t="s">
        <v>5280</v>
      </c>
      <c r="B155" s="5">
        <v>46001</v>
      </c>
      <c r="C155" t="s">
        <v>4667</v>
      </c>
      <c r="D155">
        <v>7</v>
      </c>
      <c r="E155" t="s">
        <v>15843</v>
      </c>
    </row>
    <row r="156" spans="1:5" x14ac:dyDescent="0.25">
      <c r="A156" t="s">
        <v>5170</v>
      </c>
      <c r="B156" s="5">
        <v>45999</v>
      </c>
      <c r="C156" t="s">
        <v>4739</v>
      </c>
      <c r="D156">
        <v>7</v>
      </c>
      <c r="E156" t="s">
        <v>15850</v>
      </c>
    </row>
    <row r="157" spans="1:5" x14ac:dyDescent="0.25">
      <c r="A157" t="s">
        <v>4916</v>
      </c>
      <c r="B157" s="5">
        <v>46002</v>
      </c>
      <c r="C157" t="s">
        <v>5</v>
      </c>
      <c r="D157">
        <v>7</v>
      </c>
      <c r="E157" t="s">
        <v>15872</v>
      </c>
    </row>
    <row r="158" spans="1:5" x14ac:dyDescent="0.25">
      <c r="A158" t="s">
        <v>4781</v>
      </c>
      <c r="B158" s="5">
        <v>46000</v>
      </c>
      <c r="C158" t="s">
        <v>5</v>
      </c>
      <c r="D158">
        <v>7</v>
      </c>
      <c r="E158" t="s">
        <v>15881</v>
      </c>
    </row>
    <row r="159" spans="1:5" x14ac:dyDescent="0.25">
      <c r="A159" t="s">
        <v>4720</v>
      </c>
      <c r="B159" s="5">
        <v>46002</v>
      </c>
      <c r="C159" t="s">
        <v>5</v>
      </c>
      <c r="D159">
        <v>7</v>
      </c>
      <c r="E159" t="s">
        <v>15885</v>
      </c>
    </row>
    <row r="160" spans="1:5" x14ac:dyDescent="0.25">
      <c r="A160" t="s">
        <v>7574</v>
      </c>
      <c r="B160" s="5">
        <v>46003</v>
      </c>
      <c r="C160" t="s">
        <v>5</v>
      </c>
      <c r="D160">
        <v>7</v>
      </c>
      <c r="E160" t="s">
        <v>15986</v>
      </c>
    </row>
    <row r="161" spans="1:5" x14ac:dyDescent="0.25">
      <c r="A161" t="s">
        <v>7623</v>
      </c>
      <c r="B161" s="5">
        <v>46003</v>
      </c>
      <c r="C161" t="s">
        <v>5</v>
      </c>
      <c r="D161">
        <v>7</v>
      </c>
      <c r="E161" t="s">
        <v>15987</v>
      </c>
    </row>
    <row r="162" spans="1:5" x14ac:dyDescent="0.25">
      <c r="A162" t="s">
        <v>7616</v>
      </c>
      <c r="B162" s="5">
        <v>46003</v>
      </c>
      <c r="C162" t="s">
        <v>4739</v>
      </c>
      <c r="D162">
        <v>7</v>
      </c>
      <c r="E162" t="s">
        <v>15997</v>
      </c>
    </row>
    <row r="163" spans="1:5" x14ac:dyDescent="0.25">
      <c r="A163" t="s">
        <v>7734</v>
      </c>
      <c r="B163" s="5">
        <v>46002</v>
      </c>
      <c r="C163" t="s">
        <v>6</v>
      </c>
      <c r="D163">
        <v>7</v>
      </c>
      <c r="E163" t="s">
        <v>16069</v>
      </c>
    </row>
    <row r="164" spans="1:5" x14ac:dyDescent="0.25">
      <c r="A164" t="s">
        <v>7618</v>
      </c>
      <c r="B164" s="5">
        <v>46003</v>
      </c>
      <c r="C164" t="s">
        <v>5</v>
      </c>
      <c r="D164">
        <v>7</v>
      </c>
      <c r="E164" t="s">
        <v>16072</v>
      </c>
    </row>
    <row r="165" spans="1:5" x14ac:dyDescent="0.25">
      <c r="A165" t="s">
        <v>7671</v>
      </c>
      <c r="B165" s="5">
        <v>46002</v>
      </c>
      <c r="C165" t="s">
        <v>11</v>
      </c>
      <c r="D165">
        <v>7</v>
      </c>
      <c r="E165" t="s">
        <v>16142</v>
      </c>
    </row>
    <row r="166" spans="1:5" x14ac:dyDescent="0.25">
      <c r="A166" t="s">
        <v>7999</v>
      </c>
      <c r="B166" s="5">
        <v>46002</v>
      </c>
      <c r="C166" t="s">
        <v>11</v>
      </c>
      <c r="D166">
        <v>7</v>
      </c>
      <c r="E166" t="s">
        <v>16160</v>
      </c>
    </row>
    <row r="167" spans="1:5" x14ac:dyDescent="0.25">
      <c r="A167" t="s">
        <v>7679</v>
      </c>
      <c r="B167" s="5">
        <v>46002</v>
      </c>
      <c r="C167" t="s">
        <v>11</v>
      </c>
      <c r="D167">
        <v>7</v>
      </c>
      <c r="E167" t="s">
        <v>16176</v>
      </c>
    </row>
    <row r="168" spans="1:5" x14ac:dyDescent="0.25">
      <c r="A168" t="s">
        <v>7443</v>
      </c>
      <c r="B168" s="5">
        <v>46002</v>
      </c>
      <c r="C168" t="s">
        <v>5</v>
      </c>
      <c r="D168">
        <v>7</v>
      </c>
      <c r="E168" t="s">
        <v>16221</v>
      </c>
    </row>
    <row r="169" spans="1:5" x14ac:dyDescent="0.25">
      <c r="A169" t="s">
        <v>8275</v>
      </c>
      <c r="B169" s="5">
        <v>46002</v>
      </c>
      <c r="C169" t="s">
        <v>4739</v>
      </c>
      <c r="D169">
        <v>7</v>
      </c>
      <c r="E169" t="s">
        <v>16224</v>
      </c>
    </row>
    <row r="170" spans="1:5" x14ac:dyDescent="0.25">
      <c r="A170" t="s">
        <v>7620</v>
      </c>
      <c r="B170" s="5">
        <v>46003</v>
      </c>
      <c r="C170" t="s">
        <v>11</v>
      </c>
      <c r="D170">
        <v>7</v>
      </c>
      <c r="E170" t="s">
        <v>16231</v>
      </c>
    </row>
    <row r="171" spans="1:5" x14ac:dyDescent="0.25">
      <c r="A171" t="s">
        <v>8066</v>
      </c>
      <c r="B171" s="5">
        <v>46002</v>
      </c>
      <c r="C171" t="s">
        <v>11</v>
      </c>
      <c r="D171">
        <v>7</v>
      </c>
      <c r="E171" t="s">
        <v>16295</v>
      </c>
    </row>
    <row r="172" spans="1:5" x14ac:dyDescent="0.25">
      <c r="A172" t="s">
        <v>8082</v>
      </c>
      <c r="B172" s="5">
        <v>46002</v>
      </c>
      <c r="C172" t="s">
        <v>11</v>
      </c>
      <c r="D172">
        <v>7</v>
      </c>
      <c r="E172" t="s">
        <v>16312</v>
      </c>
    </row>
    <row r="173" spans="1:5" x14ac:dyDescent="0.25">
      <c r="A173" t="s">
        <v>5249</v>
      </c>
      <c r="B173" s="5">
        <v>46001</v>
      </c>
      <c r="C173" t="s">
        <v>4739</v>
      </c>
      <c r="D173">
        <v>7</v>
      </c>
      <c r="E173" t="s">
        <v>16314</v>
      </c>
    </row>
    <row r="174" spans="1:5" x14ac:dyDescent="0.25">
      <c r="A174" t="s">
        <v>8606</v>
      </c>
      <c r="B174" s="5">
        <v>46000</v>
      </c>
      <c r="C174" t="s">
        <v>4739</v>
      </c>
      <c r="D174">
        <v>7</v>
      </c>
      <c r="E174" t="s">
        <v>16370</v>
      </c>
    </row>
    <row r="175" spans="1:5" x14ac:dyDescent="0.25">
      <c r="A175" t="s">
        <v>8067</v>
      </c>
      <c r="B175" s="5">
        <v>46002</v>
      </c>
      <c r="C175" t="s">
        <v>4739</v>
      </c>
      <c r="D175">
        <v>7</v>
      </c>
      <c r="E175" t="s">
        <v>16375</v>
      </c>
    </row>
    <row r="176" spans="1:5" x14ac:dyDescent="0.25">
      <c r="A176" t="s">
        <v>8080</v>
      </c>
      <c r="B176" s="5">
        <v>46002</v>
      </c>
      <c r="C176" t="s">
        <v>11</v>
      </c>
      <c r="D176">
        <v>7</v>
      </c>
      <c r="E176" t="s">
        <v>16378</v>
      </c>
    </row>
    <row r="177" spans="1:5" x14ac:dyDescent="0.25">
      <c r="A177" t="s">
        <v>8077</v>
      </c>
      <c r="B177" s="5">
        <v>46002</v>
      </c>
      <c r="C177" t="s">
        <v>11</v>
      </c>
      <c r="D177">
        <v>7</v>
      </c>
      <c r="E177" t="s">
        <v>16397</v>
      </c>
    </row>
    <row r="178" spans="1:5" x14ac:dyDescent="0.25">
      <c r="A178" t="s">
        <v>8679</v>
      </c>
      <c r="B178" s="5">
        <v>45999</v>
      </c>
      <c r="C178" t="s">
        <v>4739</v>
      </c>
      <c r="D178">
        <v>7</v>
      </c>
      <c r="E178" t="s">
        <v>16400</v>
      </c>
    </row>
    <row r="179" spans="1:5" x14ac:dyDescent="0.25">
      <c r="A179" t="s">
        <v>4982</v>
      </c>
      <c r="B179" s="5">
        <v>45999</v>
      </c>
      <c r="C179" t="s">
        <v>11</v>
      </c>
      <c r="D179">
        <v>7</v>
      </c>
      <c r="E179" t="s">
        <v>16415</v>
      </c>
    </row>
    <row r="180" spans="1:5" x14ac:dyDescent="0.25">
      <c r="A180" t="s">
        <v>5918</v>
      </c>
      <c r="B180" s="5">
        <v>46002</v>
      </c>
      <c r="C180" t="s">
        <v>5</v>
      </c>
      <c r="D180">
        <v>7</v>
      </c>
      <c r="E180" t="s">
        <v>16416</v>
      </c>
    </row>
    <row r="181" spans="1:5" x14ac:dyDescent="0.25">
      <c r="A181" t="s">
        <v>5766</v>
      </c>
      <c r="B181" s="5">
        <v>46002</v>
      </c>
      <c r="C181" t="s">
        <v>4739</v>
      </c>
      <c r="D181">
        <v>7</v>
      </c>
      <c r="E181" t="s">
        <v>16435</v>
      </c>
    </row>
    <row r="182" spans="1:5" x14ac:dyDescent="0.25">
      <c r="A182" t="s">
        <v>5738</v>
      </c>
      <c r="B182" s="5">
        <v>46002</v>
      </c>
      <c r="C182" t="s">
        <v>11</v>
      </c>
      <c r="D182">
        <v>7</v>
      </c>
      <c r="E182" t="s">
        <v>16442</v>
      </c>
    </row>
    <row r="183" spans="1:5" x14ac:dyDescent="0.25">
      <c r="A183" t="s">
        <v>5628</v>
      </c>
      <c r="B183" s="5">
        <v>45999</v>
      </c>
      <c r="C183" t="s">
        <v>11</v>
      </c>
      <c r="D183">
        <v>7</v>
      </c>
      <c r="E183" t="s">
        <v>16458</v>
      </c>
    </row>
    <row r="184" spans="1:5" x14ac:dyDescent="0.25">
      <c r="A184" t="s">
        <v>5610</v>
      </c>
      <c r="B184" s="5">
        <v>46002</v>
      </c>
      <c r="C184" t="s">
        <v>11</v>
      </c>
      <c r="D184">
        <v>7</v>
      </c>
      <c r="E184" t="s">
        <v>16459</v>
      </c>
    </row>
    <row r="185" spans="1:5" x14ac:dyDescent="0.25">
      <c r="A185" t="s">
        <v>5471</v>
      </c>
      <c r="B185" s="5">
        <v>45999</v>
      </c>
      <c r="C185" t="s">
        <v>11</v>
      </c>
      <c r="D185">
        <v>7</v>
      </c>
      <c r="E185" t="s">
        <v>16484</v>
      </c>
    </row>
    <row r="186" spans="1:5" x14ac:dyDescent="0.25">
      <c r="A186" t="s">
        <v>5270</v>
      </c>
      <c r="B186" s="5">
        <v>46000</v>
      </c>
      <c r="C186" t="s">
        <v>4739</v>
      </c>
      <c r="D186">
        <v>7</v>
      </c>
      <c r="E186" t="s">
        <v>16495</v>
      </c>
    </row>
    <row r="187" spans="1:5" x14ac:dyDescent="0.25">
      <c r="A187" t="s">
        <v>5172</v>
      </c>
      <c r="B187" s="5">
        <v>46002</v>
      </c>
      <c r="C187" t="s">
        <v>5</v>
      </c>
      <c r="D187">
        <v>7</v>
      </c>
      <c r="E187" t="s">
        <v>16499</v>
      </c>
    </row>
    <row r="188" spans="1:5" x14ac:dyDescent="0.25">
      <c r="A188" t="s">
        <v>5158</v>
      </c>
      <c r="B188" s="5">
        <v>46002</v>
      </c>
      <c r="C188" t="s">
        <v>11</v>
      </c>
      <c r="D188">
        <v>7</v>
      </c>
      <c r="E188" t="s">
        <v>16504</v>
      </c>
    </row>
    <row r="189" spans="1:5" x14ac:dyDescent="0.25">
      <c r="A189" t="s">
        <v>4939</v>
      </c>
      <c r="B189" s="5">
        <v>46000</v>
      </c>
      <c r="C189" t="s">
        <v>4739</v>
      </c>
      <c r="D189">
        <v>7</v>
      </c>
      <c r="E189" t="s">
        <v>16522</v>
      </c>
    </row>
    <row r="190" spans="1:5" x14ac:dyDescent="0.25">
      <c r="A190" t="s">
        <v>6782</v>
      </c>
      <c r="B190" s="5">
        <v>46000</v>
      </c>
      <c r="C190" t="s">
        <v>6</v>
      </c>
      <c r="D190">
        <v>7</v>
      </c>
      <c r="E190" t="s">
        <v>16602</v>
      </c>
    </row>
    <row r="191" spans="1:5" x14ac:dyDescent="0.25">
      <c r="A191" t="s">
        <v>6783</v>
      </c>
      <c r="B191" s="5">
        <v>46000</v>
      </c>
      <c r="C191" t="s">
        <v>6</v>
      </c>
      <c r="D191">
        <v>7</v>
      </c>
      <c r="E191" t="s">
        <v>16603</v>
      </c>
    </row>
    <row r="192" spans="1:5" x14ac:dyDescent="0.25">
      <c r="A192" t="s">
        <v>6785</v>
      </c>
      <c r="B192" s="5">
        <v>46000</v>
      </c>
      <c r="C192" t="s">
        <v>11</v>
      </c>
      <c r="D192">
        <v>7</v>
      </c>
      <c r="E192" t="s">
        <v>16605</v>
      </c>
    </row>
    <row r="193" spans="1:5" x14ac:dyDescent="0.25">
      <c r="A193" t="s">
        <v>6788</v>
      </c>
      <c r="B193" s="5">
        <v>46000</v>
      </c>
      <c r="C193" t="s">
        <v>6</v>
      </c>
      <c r="D193">
        <v>7</v>
      </c>
      <c r="E193" t="s">
        <v>16606</v>
      </c>
    </row>
    <row r="194" spans="1:5" x14ac:dyDescent="0.25">
      <c r="A194" t="s">
        <v>6911</v>
      </c>
      <c r="B194" s="5">
        <v>45999</v>
      </c>
      <c r="C194" t="s">
        <v>6</v>
      </c>
      <c r="D194">
        <v>7</v>
      </c>
      <c r="E194" t="s">
        <v>16646</v>
      </c>
    </row>
    <row r="195" spans="1:5" x14ac:dyDescent="0.25">
      <c r="A195" t="s">
        <v>6912</v>
      </c>
      <c r="B195" s="5">
        <v>45999</v>
      </c>
      <c r="C195" t="s">
        <v>6</v>
      </c>
      <c r="D195">
        <v>7</v>
      </c>
      <c r="E195" t="s">
        <v>16647</v>
      </c>
    </row>
    <row r="196" spans="1:5" x14ac:dyDescent="0.25">
      <c r="A196" t="s">
        <v>6915</v>
      </c>
      <c r="B196" s="5">
        <v>45999</v>
      </c>
      <c r="C196" t="s">
        <v>11</v>
      </c>
      <c r="D196">
        <v>7</v>
      </c>
      <c r="E196" t="s">
        <v>16648</v>
      </c>
    </row>
    <row r="197" spans="1:5" x14ac:dyDescent="0.25">
      <c r="A197" t="s">
        <v>6923</v>
      </c>
      <c r="B197" s="5">
        <v>45999</v>
      </c>
      <c r="C197" t="s">
        <v>11</v>
      </c>
      <c r="D197">
        <v>7</v>
      </c>
      <c r="E197" t="s">
        <v>16651</v>
      </c>
    </row>
    <row r="198" spans="1:5" x14ac:dyDescent="0.25">
      <c r="A198" t="s">
        <v>6925</v>
      </c>
      <c r="B198" s="5">
        <v>45999</v>
      </c>
      <c r="C198" t="s">
        <v>6</v>
      </c>
      <c r="D198">
        <v>7</v>
      </c>
      <c r="E198" t="s">
        <v>16652</v>
      </c>
    </row>
    <row r="199" spans="1:5" x14ac:dyDescent="0.25">
      <c r="A199" t="s">
        <v>7069</v>
      </c>
      <c r="B199" s="5">
        <v>46003</v>
      </c>
      <c r="C199" t="s">
        <v>6</v>
      </c>
      <c r="D199">
        <v>7</v>
      </c>
      <c r="E199" t="s">
        <v>16663</v>
      </c>
    </row>
    <row r="200" spans="1:5" x14ac:dyDescent="0.25">
      <c r="A200" t="s">
        <v>7418</v>
      </c>
      <c r="B200" s="5">
        <v>46001</v>
      </c>
      <c r="C200" t="s">
        <v>6</v>
      </c>
      <c r="D200">
        <v>7</v>
      </c>
      <c r="E200" t="s">
        <v>16705</v>
      </c>
    </row>
    <row r="201" spans="1:5" x14ac:dyDescent="0.25">
      <c r="A201" t="s">
        <v>7598</v>
      </c>
      <c r="B201" s="5">
        <v>46003</v>
      </c>
      <c r="C201" t="s">
        <v>11</v>
      </c>
      <c r="D201">
        <v>7</v>
      </c>
      <c r="E201" t="s">
        <v>16730</v>
      </c>
    </row>
    <row r="202" spans="1:5" x14ac:dyDescent="0.25">
      <c r="A202" t="s">
        <v>7602</v>
      </c>
      <c r="B202" s="5">
        <v>46003</v>
      </c>
      <c r="C202" t="s">
        <v>5</v>
      </c>
      <c r="D202">
        <v>7</v>
      </c>
      <c r="E202" t="s">
        <v>16732</v>
      </c>
    </row>
    <row r="203" spans="1:5" x14ac:dyDescent="0.25">
      <c r="A203" t="s">
        <v>7726</v>
      </c>
      <c r="B203" s="5">
        <v>46000</v>
      </c>
      <c r="C203" t="s">
        <v>11</v>
      </c>
      <c r="D203">
        <v>7</v>
      </c>
      <c r="E203" t="s">
        <v>16745</v>
      </c>
    </row>
    <row r="204" spans="1:5" x14ac:dyDescent="0.25">
      <c r="A204" t="s">
        <v>7832</v>
      </c>
      <c r="B204" s="5">
        <v>46000</v>
      </c>
      <c r="C204" t="s">
        <v>11</v>
      </c>
      <c r="D204">
        <v>7</v>
      </c>
      <c r="E204" t="s">
        <v>16764</v>
      </c>
    </row>
    <row r="205" spans="1:5" x14ac:dyDescent="0.25">
      <c r="A205" t="s">
        <v>8068</v>
      </c>
      <c r="B205" s="5">
        <v>46002</v>
      </c>
      <c r="C205" t="s">
        <v>6</v>
      </c>
      <c r="D205">
        <v>7</v>
      </c>
      <c r="E205" t="s">
        <v>16802</v>
      </c>
    </row>
    <row r="206" spans="1:5" x14ac:dyDescent="0.25">
      <c r="A206" t="s">
        <v>8069</v>
      </c>
      <c r="B206" s="5">
        <v>46002</v>
      </c>
      <c r="C206" t="s">
        <v>6</v>
      </c>
      <c r="D206">
        <v>7</v>
      </c>
      <c r="E206" t="s">
        <v>16803</v>
      </c>
    </row>
    <row r="207" spans="1:5" x14ac:dyDescent="0.25">
      <c r="A207" t="s">
        <v>8075</v>
      </c>
      <c r="B207" s="5">
        <v>46002</v>
      </c>
      <c r="C207" t="s">
        <v>11</v>
      </c>
      <c r="D207">
        <v>7</v>
      </c>
      <c r="E207" t="s">
        <v>16804</v>
      </c>
    </row>
    <row r="208" spans="1:5" x14ac:dyDescent="0.25">
      <c r="A208" t="s">
        <v>8078</v>
      </c>
      <c r="B208" s="5">
        <v>46002</v>
      </c>
      <c r="C208" t="s">
        <v>5</v>
      </c>
      <c r="D208">
        <v>7</v>
      </c>
      <c r="E208" t="s">
        <v>16805</v>
      </c>
    </row>
    <row r="209" spans="1:5" x14ac:dyDescent="0.25">
      <c r="A209" t="s">
        <v>8081</v>
      </c>
      <c r="B209" s="5">
        <v>46002</v>
      </c>
      <c r="C209" t="s">
        <v>6</v>
      </c>
      <c r="D209">
        <v>7</v>
      </c>
      <c r="E209" t="s">
        <v>16806</v>
      </c>
    </row>
    <row r="210" spans="1:5" x14ac:dyDescent="0.25">
      <c r="A210" t="s">
        <v>8433</v>
      </c>
      <c r="B210" s="5">
        <v>46001</v>
      </c>
      <c r="C210" t="s">
        <v>4555</v>
      </c>
      <c r="D210">
        <v>7</v>
      </c>
      <c r="E210" t="s">
        <v>16878</v>
      </c>
    </row>
    <row r="211" spans="1:5" x14ac:dyDescent="0.25">
      <c r="A211" t="s">
        <v>8439</v>
      </c>
      <c r="B211" s="5">
        <v>46001</v>
      </c>
      <c r="C211" t="s">
        <v>4555</v>
      </c>
      <c r="D211">
        <v>7</v>
      </c>
      <c r="E211" t="s">
        <v>16880</v>
      </c>
    </row>
    <row r="212" spans="1:5" x14ac:dyDescent="0.25">
      <c r="A212" t="s">
        <v>8449</v>
      </c>
      <c r="B212" s="5">
        <v>46001</v>
      </c>
      <c r="C212" t="s">
        <v>4555</v>
      </c>
      <c r="D212">
        <v>7</v>
      </c>
      <c r="E212" t="s">
        <v>16882</v>
      </c>
    </row>
    <row r="213" spans="1:5" x14ac:dyDescent="0.25">
      <c r="A213" t="s">
        <v>8450</v>
      </c>
      <c r="B213" s="5">
        <v>46001</v>
      </c>
      <c r="C213" t="s">
        <v>11</v>
      </c>
      <c r="D213">
        <v>7</v>
      </c>
      <c r="E213" t="s">
        <v>16883</v>
      </c>
    </row>
    <row r="214" spans="1:5" x14ac:dyDescent="0.25">
      <c r="A214" t="s">
        <v>8455</v>
      </c>
      <c r="B214" s="5">
        <v>46001</v>
      </c>
      <c r="C214" t="s">
        <v>11</v>
      </c>
      <c r="D214">
        <v>7</v>
      </c>
      <c r="E214" t="s">
        <v>16884</v>
      </c>
    </row>
    <row r="215" spans="1:5" x14ac:dyDescent="0.25">
      <c r="A215" t="s">
        <v>8708</v>
      </c>
      <c r="B215" s="5">
        <v>45999</v>
      </c>
      <c r="C215" t="s">
        <v>5</v>
      </c>
      <c r="D215">
        <v>7</v>
      </c>
      <c r="E215" t="s">
        <v>16920</v>
      </c>
    </row>
    <row r="216" spans="1:5" x14ac:dyDescent="0.25">
      <c r="A216" t="s">
        <v>8756</v>
      </c>
      <c r="B216" s="5">
        <v>45999</v>
      </c>
      <c r="C216" t="s">
        <v>6</v>
      </c>
      <c r="D216">
        <v>7</v>
      </c>
      <c r="E216" t="s">
        <v>16937</v>
      </c>
    </row>
    <row r="217" spans="1:5" x14ac:dyDescent="0.25">
      <c r="A217" t="s">
        <v>8759</v>
      </c>
      <c r="B217" s="5">
        <v>45999</v>
      </c>
      <c r="C217" t="s">
        <v>5</v>
      </c>
      <c r="D217">
        <v>7</v>
      </c>
      <c r="E217" t="s">
        <v>16938</v>
      </c>
    </row>
    <row r="218" spans="1:5" x14ac:dyDescent="0.25">
      <c r="A218" t="s">
        <v>8763</v>
      </c>
      <c r="B218" s="5">
        <v>45999</v>
      </c>
      <c r="C218" t="s">
        <v>5</v>
      </c>
      <c r="D218">
        <v>7</v>
      </c>
      <c r="E218" t="s">
        <v>16939</v>
      </c>
    </row>
    <row r="219" spans="1:5" x14ac:dyDescent="0.25">
      <c r="A219" t="s">
        <v>7342</v>
      </c>
      <c r="B219" s="5">
        <v>46003</v>
      </c>
      <c r="C219" t="s">
        <v>4739</v>
      </c>
      <c r="D219">
        <v>8</v>
      </c>
      <c r="E219" t="s">
        <v>15033</v>
      </c>
    </row>
    <row r="220" spans="1:5" x14ac:dyDescent="0.25">
      <c r="A220" t="s">
        <v>7495</v>
      </c>
      <c r="B220" s="5">
        <v>46003</v>
      </c>
      <c r="C220" t="s">
        <v>5</v>
      </c>
      <c r="D220">
        <v>8</v>
      </c>
      <c r="E220" t="s">
        <v>15036</v>
      </c>
    </row>
    <row r="221" spans="1:5" x14ac:dyDescent="0.25">
      <c r="A221" t="s">
        <v>7467</v>
      </c>
      <c r="B221" s="5">
        <v>46003</v>
      </c>
      <c r="C221" t="s">
        <v>4555</v>
      </c>
      <c r="D221">
        <v>8</v>
      </c>
      <c r="E221" t="s">
        <v>15038</v>
      </c>
    </row>
    <row r="222" spans="1:5" x14ac:dyDescent="0.25">
      <c r="A222" t="s">
        <v>7476</v>
      </c>
      <c r="B222" s="5">
        <v>46003</v>
      </c>
      <c r="C222" t="s">
        <v>4667</v>
      </c>
      <c r="D222">
        <v>8</v>
      </c>
      <c r="E222" t="s">
        <v>15040</v>
      </c>
    </row>
    <row r="223" spans="1:5" x14ac:dyDescent="0.25">
      <c r="A223" t="s">
        <v>7175</v>
      </c>
      <c r="B223" s="5">
        <v>46003</v>
      </c>
      <c r="C223" t="s">
        <v>8</v>
      </c>
      <c r="D223">
        <v>8</v>
      </c>
      <c r="E223" t="s">
        <v>15052</v>
      </c>
    </row>
    <row r="224" spans="1:5" x14ac:dyDescent="0.25">
      <c r="A224" t="s">
        <v>7629</v>
      </c>
      <c r="B224" s="5">
        <v>46002</v>
      </c>
      <c r="C224" t="s">
        <v>11</v>
      </c>
      <c r="D224">
        <v>8</v>
      </c>
      <c r="E224" t="s">
        <v>15162</v>
      </c>
    </row>
    <row r="225" spans="1:5" x14ac:dyDescent="0.25">
      <c r="A225" t="s">
        <v>7444</v>
      </c>
      <c r="B225" s="5">
        <v>46002</v>
      </c>
      <c r="C225" t="s">
        <v>4555</v>
      </c>
      <c r="D225">
        <v>8</v>
      </c>
      <c r="E225" t="s">
        <v>15171</v>
      </c>
    </row>
    <row r="226" spans="1:5" x14ac:dyDescent="0.25">
      <c r="A226" t="s">
        <v>7335</v>
      </c>
      <c r="B226" s="5">
        <v>46002</v>
      </c>
      <c r="C226" t="s">
        <v>4541</v>
      </c>
      <c r="D226">
        <v>8</v>
      </c>
      <c r="E226" t="s">
        <v>15199</v>
      </c>
    </row>
    <row r="227" spans="1:5" x14ac:dyDescent="0.25">
      <c r="A227" t="s">
        <v>8055</v>
      </c>
      <c r="B227" s="5">
        <v>46002</v>
      </c>
      <c r="C227" t="s">
        <v>13</v>
      </c>
      <c r="D227">
        <v>8</v>
      </c>
      <c r="E227" t="s">
        <v>15213</v>
      </c>
    </row>
    <row r="228" spans="1:5" x14ac:dyDescent="0.25">
      <c r="A228" t="s">
        <v>8055</v>
      </c>
      <c r="B228" s="5">
        <v>46002</v>
      </c>
      <c r="C228" t="s">
        <v>4667</v>
      </c>
      <c r="D228">
        <v>8</v>
      </c>
      <c r="E228" t="s">
        <v>15214</v>
      </c>
    </row>
    <row r="229" spans="1:5" x14ac:dyDescent="0.25">
      <c r="A229" t="s">
        <v>7448</v>
      </c>
      <c r="B229" s="5">
        <v>46002</v>
      </c>
      <c r="C229" t="s">
        <v>11</v>
      </c>
      <c r="D229">
        <v>8</v>
      </c>
      <c r="E229" t="s">
        <v>15223</v>
      </c>
    </row>
    <row r="230" spans="1:5" x14ac:dyDescent="0.25">
      <c r="A230" t="s">
        <v>7262</v>
      </c>
      <c r="B230" s="5">
        <v>46002</v>
      </c>
      <c r="C230" t="s">
        <v>11</v>
      </c>
      <c r="D230">
        <v>8</v>
      </c>
      <c r="E230" t="s">
        <v>15243</v>
      </c>
    </row>
    <row r="231" spans="1:5" x14ac:dyDescent="0.25">
      <c r="A231" t="s">
        <v>6961</v>
      </c>
      <c r="B231" s="5">
        <v>46002</v>
      </c>
      <c r="C231" t="s">
        <v>11</v>
      </c>
      <c r="D231">
        <v>8</v>
      </c>
      <c r="E231" t="s">
        <v>15270</v>
      </c>
    </row>
    <row r="232" spans="1:5" x14ac:dyDescent="0.25">
      <c r="A232" t="s">
        <v>7353</v>
      </c>
      <c r="B232" s="5">
        <v>46003</v>
      </c>
      <c r="C232" t="s">
        <v>6</v>
      </c>
      <c r="D232">
        <v>8</v>
      </c>
      <c r="E232" t="s">
        <v>15273</v>
      </c>
    </row>
    <row r="233" spans="1:5" x14ac:dyDescent="0.25">
      <c r="A233" t="s">
        <v>8051</v>
      </c>
      <c r="B233" s="5">
        <v>46002</v>
      </c>
      <c r="C233" t="s">
        <v>11</v>
      </c>
      <c r="D233">
        <v>8</v>
      </c>
      <c r="E233" t="s">
        <v>15277</v>
      </c>
    </row>
    <row r="234" spans="1:5" x14ac:dyDescent="0.25">
      <c r="A234" t="s">
        <v>7313</v>
      </c>
      <c r="B234" s="5">
        <v>46003</v>
      </c>
      <c r="C234" t="s">
        <v>11</v>
      </c>
      <c r="D234">
        <v>8</v>
      </c>
      <c r="E234" t="s">
        <v>15318</v>
      </c>
    </row>
    <row r="235" spans="1:5" x14ac:dyDescent="0.25">
      <c r="A235" t="s">
        <v>7313</v>
      </c>
      <c r="B235" s="5">
        <v>46002</v>
      </c>
      <c r="C235" t="s">
        <v>11</v>
      </c>
      <c r="D235">
        <v>8</v>
      </c>
      <c r="E235" t="s">
        <v>15319</v>
      </c>
    </row>
    <row r="236" spans="1:5" x14ac:dyDescent="0.25">
      <c r="A236" t="s">
        <v>8199</v>
      </c>
      <c r="B236" s="5">
        <v>46001</v>
      </c>
      <c r="C236" t="s">
        <v>4739</v>
      </c>
      <c r="D236">
        <v>8</v>
      </c>
      <c r="E236" t="s">
        <v>15332</v>
      </c>
    </row>
    <row r="237" spans="1:5" x14ac:dyDescent="0.25">
      <c r="A237" t="s">
        <v>8342</v>
      </c>
      <c r="B237" s="5">
        <v>46001</v>
      </c>
      <c r="C237" t="s">
        <v>4555</v>
      </c>
      <c r="D237">
        <v>8</v>
      </c>
      <c r="E237" t="s">
        <v>15334</v>
      </c>
    </row>
    <row r="238" spans="1:5" x14ac:dyDescent="0.25">
      <c r="A238" t="s">
        <v>7347</v>
      </c>
      <c r="B238" s="5">
        <v>46001</v>
      </c>
      <c r="C238" t="s">
        <v>11</v>
      </c>
      <c r="D238">
        <v>8</v>
      </c>
      <c r="E238" t="s">
        <v>15342</v>
      </c>
    </row>
    <row r="239" spans="1:5" x14ac:dyDescent="0.25">
      <c r="A239" t="s">
        <v>7845</v>
      </c>
      <c r="B239" s="5">
        <v>46001</v>
      </c>
      <c r="C239" t="s">
        <v>11</v>
      </c>
      <c r="D239">
        <v>8</v>
      </c>
      <c r="E239" t="s">
        <v>15347</v>
      </c>
    </row>
    <row r="240" spans="1:5" x14ac:dyDescent="0.25">
      <c r="A240" t="s">
        <v>8440</v>
      </c>
      <c r="B240" s="5">
        <v>46001</v>
      </c>
      <c r="C240" t="s">
        <v>11</v>
      </c>
      <c r="D240">
        <v>8</v>
      </c>
      <c r="E240" t="s">
        <v>15348</v>
      </c>
    </row>
    <row r="241" spans="1:5" x14ac:dyDescent="0.25">
      <c r="A241" t="s">
        <v>8433</v>
      </c>
      <c r="B241" s="5">
        <v>46001</v>
      </c>
      <c r="C241" t="s">
        <v>13</v>
      </c>
      <c r="D241">
        <v>8</v>
      </c>
      <c r="E241" t="s">
        <v>15349</v>
      </c>
    </row>
    <row r="242" spans="1:5" x14ac:dyDescent="0.25">
      <c r="A242" t="s">
        <v>6635</v>
      </c>
      <c r="B242" s="5">
        <v>46001</v>
      </c>
      <c r="C242" t="s">
        <v>6</v>
      </c>
      <c r="D242">
        <v>8</v>
      </c>
      <c r="E242" t="s">
        <v>15353</v>
      </c>
    </row>
    <row r="243" spans="1:5" x14ac:dyDescent="0.25">
      <c r="A243" t="s">
        <v>8064</v>
      </c>
      <c r="B243" s="5">
        <v>46002</v>
      </c>
      <c r="C243" t="s">
        <v>4667</v>
      </c>
      <c r="D243">
        <v>8</v>
      </c>
      <c r="E243" t="s">
        <v>15388</v>
      </c>
    </row>
    <row r="244" spans="1:5" x14ac:dyDescent="0.25">
      <c r="A244" t="s">
        <v>7401</v>
      </c>
      <c r="B244" s="5">
        <v>46002</v>
      </c>
      <c r="C244" t="s">
        <v>8</v>
      </c>
      <c r="D244">
        <v>8</v>
      </c>
      <c r="E244" t="s">
        <v>15395</v>
      </c>
    </row>
    <row r="245" spans="1:5" x14ac:dyDescent="0.25">
      <c r="A245" t="s">
        <v>7886</v>
      </c>
      <c r="B245" s="5">
        <v>46002</v>
      </c>
      <c r="C245" t="s">
        <v>11</v>
      </c>
      <c r="D245">
        <v>8</v>
      </c>
      <c r="E245" t="s">
        <v>15475</v>
      </c>
    </row>
    <row r="246" spans="1:5" x14ac:dyDescent="0.25">
      <c r="A246" t="s">
        <v>7287</v>
      </c>
      <c r="B246" s="5">
        <v>46000</v>
      </c>
      <c r="C246" t="s">
        <v>11</v>
      </c>
      <c r="D246">
        <v>8</v>
      </c>
      <c r="E246" t="s">
        <v>15490</v>
      </c>
    </row>
    <row r="247" spans="1:5" x14ac:dyDescent="0.25">
      <c r="A247" t="s">
        <v>7881</v>
      </c>
      <c r="B247" s="5">
        <v>46000</v>
      </c>
      <c r="C247" t="s">
        <v>11</v>
      </c>
      <c r="D247">
        <v>8</v>
      </c>
      <c r="E247" t="s">
        <v>15494</v>
      </c>
    </row>
    <row r="248" spans="1:5" x14ac:dyDescent="0.25">
      <c r="A248" t="s">
        <v>7236</v>
      </c>
      <c r="B248" s="5">
        <v>46002</v>
      </c>
      <c r="C248" t="s">
        <v>11</v>
      </c>
      <c r="D248">
        <v>8</v>
      </c>
      <c r="E248" t="s">
        <v>15509</v>
      </c>
    </row>
    <row r="249" spans="1:5" x14ac:dyDescent="0.25">
      <c r="A249" t="s">
        <v>6765</v>
      </c>
      <c r="B249" s="5">
        <v>46000</v>
      </c>
      <c r="C249" t="s">
        <v>8</v>
      </c>
      <c r="D249">
        <v>8</v>
      </c>
      <c r="E249" t="s">
        <v>15515</v>
      </c>
    </row>
    <row r="250" spans="1:5" x14ac:dyDescent="0.25">
      <c r="A250" t="s">
        <v>6676</v>
      </c>
      <c r="B250" s="5">
        <v>46000</v>
      </c>
      <c r="C250" t="s">
        <v>8</v>
      </c>
      <c r="D250">
        <v>8</v>
      </c>
      <c r="E250" t="s">
        <v>15521</v>
      </c>
    </row>
    <row r="251" spans="1:5" x14ac:dyDescent="0.25">
      <c r="A251" t="s">
        <v>8054</v>
      </c>
      <c r="B251" s="5">
        <v>46002</v>
      </c>
      <c r="C251" t="s">
        <v>4541</v>
      </c>
      <c r="D251">
        <v>8</v>
      </c>
      <c r="E251" t="s">
        <v>15555</v>
      </c>
    </row>
    <row r="252" spans="1:5" x14ac:dyDescent="0.25">
      <c r="A252" t="s">
        <v>8054</v>
      </c>
      <c r="B252" s="5">
        <v>46001</v>
      </c>
      <c r="C252" t="s">
        <v>4541</v>
      </c>
      <c r="D252">
        <v>8</v>
      </c>
      <c r="E252" t="s">
        <v>15556</v>
      </c>
    </row>
    <row r="253" spans="1:5" x14ac:dyDescent="0.25">
      <c r="A253" t="s">
        <v>8054</v>
      </c>
      <c r="B253" s="5">
        <v>46000</v>
      </c>
      <c r="C253" t="s">
        <v>4541</v>
      </c>
      <c r="D253">
        <v>8</v>
      </c>
      <c r="E253" t="s">
        <v>15557</v>
      </c>
    </row>
    <row r="254" spans="1:5" x14ac:dyDescent="0.25">
      <c r="A254" t="s">
        <v>6855</v>
      </c>
      <c r="B254" s="5">
        <v>46000</v>
      </c>
      <c r="C254" t="s">
        <v>4667</v>
      </c>
      <c r="D254">
        <v>8</v>
      </c>
      <c r="E254" t="s">
        <v>15585</v>
      </c>
    </row>
    <row r="255" spans="1:5" x14ac:dyDescent="0.25">
      <c r="A255" t="s">
        <v>7285</v>
      </c>
      <c r="B255" s="5">
        <v>46002</v>
      </c>
      <c r="C255" t="s">
        <v>6</v>
      </c>
      <c r="D255">
        <v>8</v>
      </c>
      <c r="E255" t="s">
        <v>15613</v>
      </c>
    </row>
    <row r="256" spans="1:5" x14ac:dyDescent="0.25">
      <c r="A256" t="s">
        <v>7285</v>
      </c>
      <c r="B256" s="5">
        <v>46001</v>
      </c>
      <c r="C256" t="s">
        <v>11</v>
      </c>
      <c r="D256">
        <v>8</v>
      </c>
      <c r="E256" t="s">
        <v>15614</v>
      </c>
    </row>
    <row r="257" spans="1:5" x14ac:dyDescent="0.25">
      <c r="A257" t="s">
        <v>6777</v>
      </c>
      <c r="B257" s="5">
        <v>46000</v>
      </c>
      <c r="C257" t="s">
        <v>4739</v>
      </c>
      <c r="D257">
        <v>8</v>
      </c>
      <c r="E257" t="s">
        <v>15638</v>
      </c>
    </row>
    <row r="258" spans="1:5" x14ac:dyDescent="0.25">
      <c r="A258" t="s">
        <v>6779</v>
      </c>
      <c r="B258" s="5">
        <v>46000</v>
      </c>
      <c r="C258" t="s">
        <v>4739</v>
      </c>
      <c r="D258">
        <v>8</v>
      </c>
      <c r="E258" t="s">
        <v>15658</v>
      </c>
    </row>
    <row r="259" spans="1:5" x14ac:dyDescent="0.25">
      <c r="A259" t="s">
        <v>6779</v>
      </c>
      <c r="B259" s="5">
        <v>45999</v>
      </c>
      <c r="C259" t="s">
        <v>11</v>
      </c>
      <c r="D259">
        <v>8</v>
      </c>
      <c r="E259" t="s">
        <v>15660</v>
      </c>
    </row>
    <row r="260" spans="1:5" x14ac:dyDescent="0.25">
      <c r="A260" t="s">
        <v>7876</v>
      </c>
      <c r="B260" s="5">
        <v>45999</v>
      </c>
      <c r="C260" t="s">
        <v>5</v>
      </c>
      <c r="D260">
        <v>8</v>
      </c>
      <c r="E260" t="s">
        <v>15663</v>
      </c>
    </row>
    <row r="261" spans="1:5" x14ac:dyDescent="0.25">
      <c r="A261" t="s">
        <v>7827</v>
      </c>
      <c r="B261" s="5">
        <v>45999</v>
      </c>
      <c r="C261" t="s">
        <v>5</v>
      </c>
      <c r="D261">
        <v>8</v>
      </c>
      <c r="E261" t="s">
        <v>15667</v>
      </c>
    </row>
    <row r="262" spans="1:5" x14ac:dyDescent="0.25">
      <c r="A262" t="s">
        <v>7215</v>
      </c>
      <c r="B262" s="5">
        <v>45999</v>
      </c>
      <c r="C262" t="s">
        <v>4739</v>
      </c>
      <c r="D262">
        <v>8</v>
      </c>
      <c r="E262" t="s">
        <v>15668</v>
      </c>
    </row>
    <row r="263" spans="1:5" x14ac:dyDescent="0.25">
      <c r="A263" t="s">
        <v>7215</v>
      </c>
      <c r="B263" s="5">
        <v>45999</v>
      </c>
      <c r="C263" t="s">
        <v>6</v>
      </c>
      <c r="D263">
        <v>8</v>
      </c>
      <c r="E263" t="s">
        <v>15669</v>
      </c>
    </row>
    <row r="264" spans="1:5" x14ac:dyDescent="0.25">
      <c r="A264" t="s">
        <v>8321</v>
      </c>
      <c r="B264" s="5">
        <v>45999</v>
      </c>
      <c r="C264" t="s">
        <v>5</v>
      </c>
      <c r="D264">
        <v>8</v>
      </c>
      <c r="E264" t="s">
        <v>15670</v>
      </c>
    </row>
    <row r="265" spans="1:5" x14ac:dyDescent="0.25">
      <c r="A265" t="s">
        <v>8294</v>
      </c>
      <c r="B265" s="5">
        <v>45999</v>
      </c>
      <c r="C265" t="s">
        <v>6</v>
      </c>
      <c r="D265">
        <v>8</v>
      </c>
      <c r="E265" t="s">
        <v>15671</v>
      </c>
    </row>
    <row r="266" spans="1:5" x14ac:dyDescent="0.25">
      <c r="A266" t="s">
        <v>7525</v>
      </c>
      <c r="B266" s="5">
        <v>45999</v>
      </c>
      <c r="C266" t="s">
        <v>5</v>
      </c>
      <c r="D266">
        <v>8</v>
      </c>
      <c r="E266" t="s">
        <v>15674</v>
      </c>
    </row>
    <row r="267" spans="1:5" x14ac:dyDescent="0.25">
      <c r="A267" t="s">
        <v>6911</v>
      </c>
      <c r="B267" s="5">
        <v>45999</v>
      </c>
      <c r="C267" t="s">
        <v>11</v>
      </c>
      <c r="D267">
        <v>8</v>
      </c>
      <c r="E267" t="s">
        <v>15677</v>
      </c>
    </row>
    <row r="268" spans="1:5" x14ac:dyDescent="0.25">
      <c r="A268" t="s">
        <v>7891</v>
      </c>
      <c r="B268" s="5">
        <v>45999</v>
      </c>
      <c r="C268" t="s">
        <v>11</v>
      </c>
      <c r="D268">
        <v>8</v>
      </c>
      <c r="E268" t="s">
        <v>15678</v>
      </c>
    </row>
    <row r="269" spans="1:5" x14ac:dyDescent="0.25">
      <c r="A269" t="s">
        <v>5996</v>
      </c>
      <c r="B269" s="5">
        <v>46002</v>
      </c>
      <c r="C269" t="s">
        <v>11</v>
      </c>
      <c r="D269">
        <v>8</v>
      </c>
      <c r="E269" t="s">
        <v>15689</v>
      </c>
    </row>
    <row r="270" spans="1:5" x14ac:dyDescent="0.25">
      <c r="A270" t="s">
        <v>5982</v>
      </c>
      <c r="B270" s="5">
        <v>45999</v>
      </c>
      <c r="C270" t="s">
        <v>6</v>
      </c>
      <c r="D270">
        <v>8</v>
      </c>
      <c r="E270" t="s">
        <v>15699</v>
      </c>
    </row>
    <row r="271" spans="1:5" x14ac:dyDescent="0.25">
      <c r="A271" t="s">
        <v>5979</v>
      </c>
      <c r="B271" s="5">
        <v>46002</v>
      </c>
      <c r="C271" t="s">
        <v>11</v>
      </c>
      <c r="D271">
        <v>8</v>
      </c>
      <c r="E271" t="s">
        <v>15702</v>
      </c>
    </row>
    <row r="272" spans="1:5" x14ac:dyDescent="0.25">
      <c r="A272" t="s">
        <v>5979</v>
      </c>
      <c r="B272" s="5">
        <v>45999</v>
      </c>
      <c r="C272" t="s">
        <v>11</v>
      </c>
      <c r="D272">
        <v>8</v>
      </c>
      <c r="E272" t="s">
        <v>15705</v>
      </c>
    </row>
    <row r="273" spans="1:5" x14ac:dyDescent="0.25">
      <c r="A273" t="s">
        <v>5953</v>
      </c>
      <c r="B273" s="5">
        <v>46003</v>
      </c>
      <c r="C273" t="s">
        <v>4541</v>
      </c>
      <c r="D273">
        <v>8</v>
      </c>
      <c r="E273" t="s">
        <v>15707</v>
      </c>
    </row>
    <row r="274" spans="1:5" x14ac:dyDescent="0.25">
      <c r="A274" t="s">
        <v>5953</v>
      </c>
      <c r="B274" s="5">
        <v>46002</v>
      </c>
      <c r="C274" t="s">
        <v>4541</v>
      </c>
      <c r="D274">
        <v>8</v>
      </c>
      <c r="E274" t="s">
        <v>15708</v>
      </c>
    </row>
    <row r="275" spans="1:5" x14ac:dyDescent="0.25">
      <c r="A275" t="s">
        <v>5953</v>
      </c>
      <c r="B275" s="5">
        <v>46000</v>
      </c>
      <c r="C275" t="s">
        <v>4541</v>
      </c>
      <c r="D275">
        <v>8</v>
      </c>
      <c r="E275" t="s">
        <v>15710</v>
      </c>
    </row>
    <row r="276" spans="1:5" x14ac:dyDescent="0.25">
      <c r="A276" t="s">
        <v>5948</v>
      </c>
      <c r="B276" s="5">
        <v>46002</v>
      </c>
      <c r="C276" t="s">
        <v>11</v>
      </c>
      <c r="D276">
        <v>8</v>
      </c>
      <c r="E276" t="s">
        <v>15715</v>
      </c>
    </row>
    <row r="277" spans="1:5" x14ac:dyDescent="0.25">
      <c r="A277" t="s">
        <v>5944</v>
      </c>
      <c r="B277" s="5">
        <v>46002</v>
      </c>
      <c r="C277" t="s">
        <v>6</v>
      </c>
      <c r="D277">
        <v>8</v>
      </c>
      <c r="E277" t="s">
        <v>15723</v>
      </c>
    </row>
    <row r="278" spans="1:5" x14ac:dyDescent="0.25">
      <c r="A278" t="s">
        <v>5944</v>
      </c>
      <c r="B278" s="5">
        <v>46000</v>
      </c>
      <c r="C278" t="s">
        <v>4762</v>
      </c>
      <c r="D278">
        <v>8</v>
      </c>
      <c r="E278" t="s">
        <v>15725</v>
      </c>
    </row>
    <row r="279" spans="1:5" x14ac:dyDescent="0.25">
      <c r="A279" t="s">
        <v>5934</v>
      </c>
      <c r="B279" s="5">
        <v>46001</v>
      </c>
      <c r="C279" t="s">
        <v>4541</v>
      </c>
      <c r="D279">
        <v>8</v>
      </c>
      <c r="E279" t="s">
        <v>15730</v>
      </c>
    </row>
    <row r="280" spans="1:5" x14ac:dyDescent="0.25">
      <c r="A280" t="s">
        <v>5899</v>
      </c>
      <c r="B280" s="5">
        <v>45999</v>
      </c>
      <c r="C280" t="s">
        <v>4541</v>
      </c>
      <c r="D280">
        <v>8</v>
      </c>
      <c r="E280" t="s">
        <v>15738</v>
      </c>
    </row>
    <row r="281" spans="1:5" x14ac:dyDescent="0.25">
      <c r="A281" t="s">
        <v>5827</v>
      </c>
      <c r="B281" s="5">
        <v>46003</v>
      </c>
      <c r="C281" t="s">
        <v>4541</v>
      </c>
      <c r="D281">
        <v>8</v>
      </c>
      <c r="E281" t="s">
        <v>15765</v>
      </c>
    </row>
    <row r="282" spans="1:5" x14ac:dyDescent="0.25">
      <c r="A282" t="s">
        <v>5827</v>
      </c>
      <c r="B282" s="5">
        <v>46002</v>
      </c>
      <c r="C282" t="s">
        <v>4541</v>
      </c>
      <c r="D282">
        <v>8</v>
      </c>
      <c r="E282" t="s">
        <v>15766</v>
      </c>
    </row>
    <row r="283" spans="1:5" x14ac:dyDescent="0.25">
      <c r="A283" t="s">
        <v>5827</v>
      </c>
      <c r="B283" s="5">
        <v>46000</v>
      </c>
      <c r="C283" t="s">
        <v>4541</v>
      </c>
      <c r="D283">
        <v>8</v>
      </c>
      <c r="E283" t="s">
        <v>15767</v>
      </c>
    </row>
    <row r="284" spans="1:5" x14ac:dyDescent="0.25">
      <c r="A284" t="s">
        <v>5810</v>
      </c>
      <c r="B284" s="5">
        <v>46002</v>
      </c>
      <c r="C284" t="s">
        <v>11</v>
      </c>
      <c r="D284">
        <v>8</v>
      </c>
      <c r="E284" t="s">
        <v>15773</v>
      </c>
    </row>
    <row r="285" spans="1:5" x14ac:dyDescent="0.25">
      <c r="A285" t="s">
        <v>5810</v>
      </c>
      <c r="B285" s="5">
        <v>46001</v>
      </c>
      <c r="C285" t="s">
        <v>4667</v>
      </c>
      <c r="D285">
        <v>8</v>
      </c>
      <c r="E285" t="s">
        <v>15774</v>
      </c>
    </row>
    <row r="286" spans="1:5" x14ac:dyDescent="0.25">
      <c r="A286" t="s">
        <v>5742</v>
      </c>
      <c r="B286" s="5">
        <v>45999</v>
      </c>
      <c r="C286" t="s">
        <v>4539</v>
      </c>
      <c r="D286">
        <v>8</v>
      </c>
      <c r="E286" t="s">
        <v>15789</v>
      </c>
    </row>
    <row r="287" spans="1:5" x14ac:dyDescent="0.25">
      <c r="A287" t="s">
        <v>5707</v>
      </c>
      <c r="B287" s="5">
        <v>46003</v>
      </c>
      <c r="C287" t="s">
        <v>4541</v>
      </c>
      <c r="D287">
        <v>8</v>
      </c>
      <c r="E287" t="s">
        <v>15790</v>
      </c>
    </row>
    <row r="288" spans="1:5" x14ac:dyDescent="0.25">
      <c r="A288" t="s">
        <v>5707</v>
      </c>
      <c r="B288" s="5">
        <v>46002</v>
      </c>
      <c r="C288" t="s">
        <v>4541</v>
      </c>
      <c r="D288">
        <v>8</v>
      </c>
      <c r="E288" t="s">
        <v>15791</v>
      </c>
    </row>
    <row r="289" spans="1:5" x14ac:dyDescent="0.25">
      <c r="A289" t="s">
        <v>5626</v>
      </c>
      <c r="B289" s="5">
        <v>46003</v>
      </c>
      <c r="C289" t="s">
        <v>4541</v>
      </c>
      <c r="D289">
        <v>8</v>
      </c>
      <c r="E289" t="s">
        <v>15797</v>
      </c>
    </row>
    <row r="290" spans="1:5" x14ac:dyDescent="0.25">
      <c r="A290" t="s">
        <v>5603</v>
      </c>
      <c r="B290" s="5">
        <v>45999</v>
      </c>
      <c r="C290" t="s">
        <v>4739</v>
      </c>
      <c r="D290">
        <v>8</v>
      </c>
      <c r="E290" t="s">
        <v>15804</v>
      </c>
    </row>
    <row r="291" spans="1:5" x14ac:dyDescent="0.25">
      <c r="A291" t="s">
        <v>5578</v>
      </c>
      <c r="B291" s="5">
        <v>46002</v>
      </c>
      <c r="C291" t="s">
        <v>6</v>
      </c>
      <c r="D291">
        <v>8</v>
      </c>
      <c r="E291" t="s">
        <v>15810</v>
      </c>
    </row>
    <row r="292" spans="1:5" x14ac:dyDescent="0.25">
      <c r="A292" t="s">
        <v>5483</v>
      </c>
      <c r="B292" s="5">
        <v>46002</v>
      </c>
      <c r="C292" t="s">
        <v>5</v>
      </c>
      <c r="D292">
        <v>8</v>
      </c>
      <c r="E292" t="s">
        <v>15818</v>
      </c>
    </row>
    <row r="293" spans="1:5" x14ac:dyDescent="0.25">
      <c r="A293" t="s">
        <v>5483</v>
      </c>
      <c r="B293" s="5">
        <v>46001</v>
      </c>
      <c r="C293" t="s">
        <v>4667</v>
      </c>
      <c r="D293">
        <v>8</v>
      </c>
      <c r="E293" t="s">
        <v>15819</v>
      </c>
    </row>
    <row r="294" spans="1:5" x14ac:dyDescent="0.25">
      <c r="A294" t="s">
        <v>5476</v>
      </c>
      <c r="B294" s="5">
        <v>46001</v>
      </c>
      <c r="C294" t="s">
        <v>4667</v>
      </c>
      <c r="D294">
        <v>8</v>
      </c>
      <c r="E294" t="s">
        <v>15821</v>
      </c>
    </row>
    <row r="295" spans="1:5" x14ac:dyDescent="0.25">
      <c r="A295" t="s">
        <v>5469</v>
      </c>
      <c r="B295" s="5">
        <v>46000</v>
      </c>
      <c r="C295" t="s">
        <v>6</v>
      </c>
      <c r="D295">
        <v>8</v>
      </c>
      <c r="E295" t="s">
        <v>15825</v>
      </c>
    </row>
    <row r="296" spans="1:5" x14ac:dyDescent="0.25">
      <c r="A296" t="s">
        <v>5110</v>
      </c>
      <c r="B296" s="5">
        <v>46002</v>
      </c>
      <c r="C296" t="s">
        <v>6</v>
      </c>
      <c r="D296">
        <v>8</v>
      </c>
      <c r="E296" t="s">
        <v>15855</v>
      </c>
    </row>
    <row r="297" spans="1:5" x14ac:dyDescent="0.25">
      <c r="A297" t="s">
        <v>5110</v>
      </c>
      <c r="B297" s="5">
        <v>46002</v>
      </c>
      <c r="C297" t="s">
        <v>11</v>
      </c>
      <c r="D297">
        <v>8</v>
      </c>
      <c r="E297" t="s">
        <v>15856</v>
      </c>
    </row>
    <row r="298" spans="1:5" x14ac:dyDescent="0.25">
      <c r="A298" t="s">
        <v>4942</v>
      </c>
      <c r="B298" s="5">
        <v>46000</v>
      </c>
      <c r="C298" t="s">
        <v>4667</v>
      </c>
      <c r="D298">
        <v>8</v>
      </c>
      <c r="E298" t="s">
        <v>15867</v>
      </c>
    </row>
    <row r="299" spans="1:5" x14ac:dyDescent="0.25">
      <c r="A299" t="s">
        <v>14771</v>
      </c>
      <c r="B299" s="5">
        <v>45999</v>
      </c>
      <c r="C299" t="s">
        <v>11</v>
      </c>
      <c r="D299">
        <v>8</v>
      </c>
      <c r="E299" t="s">
        <v>15884</v>
      </c>
    </row>
    <row r="300" spans="1:5" x14ac:dyDescent="0.25">
      <c r="A300" t="s">
        <v>14907</v>
      </c>
      <c r="B300" s="5">
        <v>46003</v>
      </c>
      <c r="C300" t="s">
        <v>11</v>
      </c>
      <c r="D300">
        <v>8</v>
      </c>
      <c r="E300" t="s">
        <v>15908</v>
      </c>
    </row>
    <row r="301" spans="1:5" x14ac:dyDescent="0.25">
      <c r="A301" t="s">
        <v>7583</v>
      </c>
      <c r="B301" s="5">
        <v>46003</v>
      </c>
      <c r="C301" t="s">
        <v>4739</v>
      </c>
      <c r="D301">
        <v>8</v>
      </c>
      <c r="E301" t="s">
        <v>15979</v>
      </c>
    </row>
    <row r="302" spans="1:5" x14ac:dyDescent="0.25">
      <c r="A302" t="s">
        <v>7584</v>
      </c>
      <c r="B302" s="5">
        <v>46003</v>
      </c>
      <c r="C302" t="s">
        <v>4541</v>
      </c>
      <c r="D302">
        <v>8</v>
      </c>
      <c r="E302" t="s">
        <v>15980</v>
      </c>
    </row>
    <row r="303" spans="1:5" x14ac:dyDescent="0.25">
      <c r="A303" t="s">
        <v>7580</v>
      </c>
      <c r="B303" s="5">
        <v>46003</v>
      </c>
      <c r="C303" t="s">
        <v>4541</v>
      </c>
      <c r="D303">
        <v>8</v>
      </c>
      <c r="E303" t="s">
        <v>15981</v>
      </c>
    </row>
    <row r="304" spans="1:5" x14ac:dyDescent="0.25">
      <c r="A304" t="s">
        <v>7589</v>
      </c>
      <c r="B304" s="5">
        <v>46003</v>
      </c>
      <c r="C304" t="s">
        <v>4541</v>
      </c>
      <c r="D304">
        <v>8</v>
      </c>
      <c r="E304" t="s">
        <v>15982</v>
      </c>
    </row>
    <row r="305" spans="1:5" x14ac:dyDescent="0.25">
      <c r="A305" t="s">
        <v>7574</v>
      </c>
      <c r="B305" s="5">
        <v>46003</v>
      </c>
      <c r="C305" t="s">
        <v>4555</v>
      </c>
      <c r="D305">
        <v>8</v>
      </c>
      <c r="E305" t="s">
        <v>15985</v>
      </c>
    </row>
    <row r="306" spans="1:5" x14ac:dyDescent="0.25">
      <c r="A306" t="s">
        <v>7581</v>
      </c>
      <c r="B306" s="5">
        <v>46003</v>
      </c>
      <c r="C306" t="s">
        <v>11</v>
      </c>
      <c r="D306">
        <v>8</v>
      </c>
      <c r="E306" t="s">
        <v>16059</v>
      </c>
    </row>
    <row r="307" spans="1:5" x14ac:dyDescent="0.25">
      <c r="A307" t="s">
        <v>7572</v>
      </c>
      <c r="B307" s="5">
        <v>46003</v>
      </c>
      <c r="C307" t="s">
        <v>4555</v>
      </c>
      <c r="D307">
        <v>8</v>
      </c>
      <c r="E307" t="s">
        <v>16089</v>
      </c>
    </row>
    <row r="308" spans="1:5" x14ac:dyDescent="0.25">
      <c r="A308" t="s">
        <v>7579</v>
      </c>
      <c r="B308" s="5">
        <v>46003</v>
      </c>
      <c r="C308" t="s">
        <v>11</v>
      </c>
      <c r="D308">
        <v>8</v>
      </c>
      <c r="E308" t="s">
        <v>16093</v>
      </c>
    </row>
    <row r="309" spans="1:5" x14ac:dyDescent="0.25">
      <c r="A309" t="s">
        <v>7167</v>
      </c>
      <c r="B309" s="5">
        <v>46002</v>
      </c>
      <c r="C309" t="s">
        <v>11</v>
      </c>
      <c r="D309">
        <v>8</v>
      </c>
      <c r="E309" t="s">
        <v>16103</v>
      </c>
    </row>
    <row r="310" spans="1:5" x14ac:dyDescent="0.25">
      <c r="A310" t="s">
        <v>7585</v>
      </c>
      <c r="B310" s="5">
        <v>46003</v>
      </c>
      <c r="C310" t="s">
        <v>11</v>
      </c>
      <c r="D310">
        <v>8</v>
      </c>
      <c r="E310" t="s">
        <v>16111</v>
      </c>
    </row>
    <row r="311" spans="1:5" x14ac:dyDescent="0.25">
      <c r="A311" t="s">
        <v>8050</v>
      </c>
      <c r="B311" s="5">
        <v>46002</v>
      </c>
      <c r="C311" t="s">
        <v>11</v>
      </c>
      <c r="D311">
        <v>8</v>
      </c>
      <c r="E311" t="s">
        <v>16118</v>
      </c>
    </row>
    <row r="312" spans="1:5" x14ac:dyDescent="0.25">
      <c r="A312" t="s">
        <v>7588</v>
      </c>
      <c r="B312" s="5">
        <v>46003</v>
      </c>
      <c r="C312" t="s">
        <v>11</v>
      </c>
      <c r="D312">
        <v>8</v>
      </c>
      <c r="E312" t="s">
        <v>16122</v>
      </c>
    </row>
    <row r="313" spans="1:5" x14ac:dyDescent="0.25">
      <c r="A313" t="s">
        <v>7587</v>
      </c>
      <c r="B313" s="5">
        <v>46003</v>
      </c>
      <c r="C313" t="s">
        <v>11</v>
      </c>
      <c r="D313">
        <v>8</v>
      </c>
      <c r="E313" t="s">
        <v>16125</v>
      </c>
    </row>
    <row r="314" spans="1:5" x14ac:dyDescent="0.25">
      <c r="A314" t="s">
        <v>8148</v>
      </c>
      <c r="B314" s="5">
        <v>46003</v>
      </c>
      <c r="C314" t="s">
        <v>11</v>
      </c>
      <c r="D314">
        <v>8</v>
      </c>
      <c r="E314" t="s">
        <v>16128</v>
      </c>
    </row>
    <row r="315" spans="1:5" x14ac:dyDescent="0.25">
      <c r="A315" t="s">
        <v>8063</v>
      </c>
      <c r="B315" s="5">
        <v>46002</v>
      </c>
      <c r="C315" t="s">
        <v>11</v>
      </c>
      <c r="D315">
        <v>8</v>
      </c>
      <c r="E315" t="s">
        <v>16149</v>
      </c>
    </row>
    <row r="316" spans="1:5" x14ac:dyDescent="0.25">
      <c r="A316" t="s">
        <v>8058</v>
      </c>
      <c r="B316" s="5">
        <v>46002</v>
      </c>
      <c r="C316" t="s">
        <v>11</v>
      </c>
      <c r="D316">
        <v>8</v>
      </c>
      <c r="E316" t="s">
        <v>16155</v>
      </c>
    </row>
    <row r="317" spans="1:5" x14ac:dyDescent="0.25">
      <c r="A317" t="s">
        <v>9069</v>
      </c>
      <c r="B317" s="5">
        <v>46002</v>
      </c>
      <c r="C317" t="s">
        <v>11</v>
      </c>
      <c r="D317">
        <v>8</v>
      </c>
      <c r="E317" t="s">
        <v>16179</v>
      </c>
    </row>
    <row r="318" spans="1:5" x14ac:dyDescent="0.25">
      <c r="A318" t="s">
        <v>7955</v>
      </c>
      <c r="B318" s="5">
        <v>46002</v>
      </c>
      <c r="C318" t="s">
        <v>11</v>
      </c>
      <c r="D318">
        <v>8</v>
      </c>
      <c r="E318" t="s">
        <v>16183</v>
      </c>
    </row>
    <row r="319" spans="1:5" x14ac:dyDescent="0.25">
      <c r="A319" t="s">
        <v>8060</v>
      </c>
      <c r="B319" s="5">
        <v>46002</v>
      </c>
      <c r="C319" t="s">
        <v>11</v>
      </c>
      <c r="D319">
        <v>8</v>
      </c>
      <c r="E319" t="s">
        <v>16201</v>
      </c>
    </row>
    <row r="320" spans="1:5" x14ac:dyDescent="0.25">
      <c r="A320" t="s">
        <v>8144</v>
      </c>
      <c r="B320" s="5">
        <v>46001</v>
      </c>
      <c r="C320" t="s">
        <v>4667</v>
      </c>
      <c r="D320">
        <v>8</v>
      </c>
      <c r="E320" t="s">
        <v>16213</v>
      </c>
    </row>
    <row r="321" spans="1:5" x14ac:dyDescent="0.25">
      <c r="A321" t="s">
        <v>8445</v>
      </c>
      <c r="B321" s="5">
        <v>46001</v>
      </c>
      <c r="C321" t="s">
        <v>6</v>
      </c>
      <c r="D321">
        <v>8</v>
      </c>
      <c r="E321" t="s">
        <v>16227</v>
      </c>
    </row>
    <row r="322" spans="1:5" x14ac:dyDescent="0.25">
      <c r="A322" t="s">
        <v>8443</v>
      </c>
      <c r="B322" s="5">
        <v>46001</v>
      </c>
      <c r="C322" t="s">
        <v>6</v>
      </c>
      <c r="D322">
        <v>8</v>
      </c>
      <c r="E322" t="s">
        <v>16229</v>
      </c>
    </row>
    <row r="323" spans="1:5" x14ac:dyDescent="0.25">
      <c r="A323" t="s">
        <v>7559</v>
      </c>
      <c r="B323" s="5">
        <v>46002</v>
      </c>
      <c r="C323" t="s">
        <v>11</v>
      </c>
      <c r="D323">
        <v>8</v>
      </c>
      <c r="E323" t="s">
        <v>16321</v>
      </c>
    </row>
    <row r="324" spans="1:5" x14ac:dyDescent="0.25">
      <c r="A324" t="s">
        <v>7559</v>
      </c>
      <c r="B324" s="5">
        <v>46000</v>
      </c>
      <c r="C324" t="s">
        <v>4739</v>
      </c>
      <c r="D324">
        <v>8</v>
      </c>
      <c r="E324" t="s">
        <v>16323</v>
      </c>
    </row>
    <row r="325" spans="1:5" x14ac:dyDescent="0.25">
      <c r="A325" t="s">
        <v>5892</v>
      </c>
      <c r="B325" s="5">
        <v>45999</v>
      </c>
      <c r="C325" t="s">
        <v>11</v>
      </c>
      <c r="D325">
        <v>8</v>
      </c>
      <c r="E325" t="s">
        <v>16394</v>
      </c>
    </row>
    <row r="326" spans="1:5" x14ac:dyDescent="0.25">
      <c r="A326" t="s">
        <v>5890</v>
      </c>
      <c r="B326" s="5">
        <v>45999</v>
      </c>
      <c r="C326" t="s">
        <v>11</v>
      </c>
      <c r="D326">
        <v>8</v>
      </c>
      <c r="E326" t="s">
        <v>16396</v>
      </c>
    </row>
    <row r="327" spans="1:5" x14ac:dyDescent="0.25">
      <c r="A327" t="s">
        <v>5786</v>
      </c>
      <c r="B327" s="5">
        <v>45999</v>
      </c>
      <c r="C327" t="s">
        <v>4541</v>
      </c>
      <c r="D327">
        <v>8</v>
      </c>
      <c r="E327" t="s">
        <v>16408</v>
      </c>
    </row>
    <row r="328" spans="1:5" x14ac:dyDescent="0.25">
      <c r="A328" t="s">
        <v>5738</v>
      </c>
      <c r="B328" s="5">
        <v>45999</v>
      </c>
      <c r="C328" t="s">
        <v>4541</v>
      </c>
      <c r="D328">
        <v>8</v>
      </c>
      <c r="E328" t="s">
        <v>16444</v>
      </c>
    </row>
    <row r="329" spans="1:5" x14ac:dyDescent="0.25">
      <c r="A329" t="s">
        <v>5652</v>
      </c>
      <c r="B329" s="5">
        <v>46002</v>
      </c>
      <c r="C329" t="s">
        <v>13</v>
      </c>
      <c r="D329">
        <v>8</v>
      </c>
      <c r="E329" t="s">
        <v>16449</v>
      </c>
    </row>
    <row r="330" spans="1:5" x14ac:dyDescent="0.25">
      <c r="A330" t="s">
        <v>5628</v>
      </c>
      <c r="B330" s="5">
        <v>46003</v>
      </c>
      <c r="C330" t="s">
        <v>6</v>
      </c>
      <c r="D330">
        <v>8</v>
      </c>
      <c r="E330" t="s">
        <v>16457</v>
      </c>
    </row>
    <row r="331" spans="1:5" x14ac:dyDescent="0.25">
      <c r="A331" t="s">
        <v>5607</v>
      </c>
      <c r="B331" s="5">
        <v>46002</v>
      </c>
      <c r="C331" t="s">
        <v>4739</v>
      </c>
      <c r="D331">
        <v>8</v>
      </c>
      <c r="E331" t="s">
        <v>16462</v>
      </c>
    </row>
    <row r="332" spans="1:5" x14ac:dyDescent="0.25">
      <c r="A332" t="s">
        <v>5537</v>
      </c>
      <c r="B332" s="5">
        <v>46001</v>
      </c>
      <c r="C332" t="s">
        <v>4762</v>
      </c>
      <c r="D332">
        <v>8</v>
      </c>
      <c r="E332" t="s">
        <v>16472</v>
      </c>
    </row>
    <row r="333" spans="1:5" x14ac:dyDescent="0.25">
      <c r="A333" t="s">
        <v>5487</v>
      </c>
      <c r="B333" s="5">
        <v>46002</v>
      </c>
      <c r="C333" t="s">
        <v>6</v>
      </c>
      <c r="D333">
        <v>8</v>
      </c>
      <c r="E333" t="s">
        <v>16478</v>
      </c>
    </row>
    <row r="334" spans="1:5" x14ac:dyDescent="0.25">
      <c r="A334" t="s">
        <v>5451</v>
      </c>
      <c r="B334" s="5">
        <v>46001</v>
      </c>
      <c r="C334" t="s">
        <v>11</v>
      </c>
      <c r="D334">
        <v>8</v>
      </c>
      <c r="E334" t="s">
        <v>16487</v>
      </c>
    </row>
    <row r="335" spans="1:5" x14ac:dyDescent="0.25">
      <c r="A335" t="s">
        <v>4976</v>
      </c>
      <c r="B335" s="5">
        <v>46002</v>
      </c>
      <c r="C335" t="s">
        <v>5</v>
      </c>
      <c r="D335">
        <v>8</v>
      </c>
      <c r="E335" t="s">
        <v>16511</v>
      </c>
    </row>
    <row r="336" spans="1:5" x14ac:dyDescent="0.25">
      <c r="A336" t="s">
        <v>4978</v>
      </c>
      <c r="B336" s="5">
        <v>45999</v>
      </c>
      <c r="C336" t="s">
        <v>11</v>
      </c>
      <c r="D336">
        <v>8</v>
      </c>
      <c r="E336" t="s">
        <v>16518</v>
      </c>
    </row>
    <row r="337" spans="1:5" x14ac:dyDescent="0.25">
      <c r="A337" t="s">
        <v>4939</v>
      </c>
      <c r="B337" s="5">
        <v>46002</v>
      </c>
      <c r="C337" t="s">
        <v>5</v>
      </c>
      <c r="D337">
        <v>8</v>
      </c>
      <c r="E337" t="s">
        <v>16520</v>
      </c>
    </row>
    <row r="338" spans="1:5" x14ac:dyDescent="0.25">
      <c r="A338" t="s">
        <v>4910</v>
      </c>
      <c r="B338" s="5">
        <v>46002</v>
      </c>
      <c r="C338" t="s">
        <v>5</v>
      </c>
      <c r="D338">
        <v>8</v>
      </c>
      <c r="E338" t="s">
        <v>16525</v>
      </c>
    </row>
    <row r="339" spans="1:5" x14ac:dyDescent="0.25">
      <c r="A339" t="s">
        <v>4690</v>
      </c>
      <c r="B339" s="5">
        <v>46002</v>
      </c>
      <c r="C339" t="s">
        <v>5</v>
      </c>
      <c r="D339">
        <v>8</v>
      </c>
      <c r="E339" t="s">
        <v>16544</v>
      </c>
    </row>
    <row r="340" spans="1:5" x14ac:dyDescent="0.25">
      <c r="A340" t="s">
        <v>6772</v>
      </c>
      <c r="B340" s="5">
        <v>46000</v>
      </c>
      <c r="C340" t="s">
        <v>13</v>
      </c>
      <c r="D340">
        <v>8</v>
      </c>
      <c r="E340" t="s">
        <v>16598</v>
      </c>
    </row>
    <row r="341" spans="1:5" x14ac:dyDescent="0.25">
      <c r="A341" t="s">
        <v>6773</v>
      </c>
      <c r="B341" s="5">
        <v>46000</v>
      </c>
      <c r="C341" t="s">
        <v>4555</v>
      </c>
      <c r="D341">
        <v>8</v>
      </c>
      <c r="E341" t="s">
        <v>16599</v>
      </c>
    </row>
    <row r="342" spans="1:5" x14ac:dyDescent="0.25">
      <c r="A342" t="s">
        <v>6780</v>
      </c>
      <c r="B342" s="5">
        <v>46000</v>
      </c>
      <c r="C342" t="s">
        <v>4541</v>
      </c>
      <c r="D342">
        <v>8</v>
      </c>
      <c r="E342" t="s">
        <v>16601</v>
      </c>
    </row>
    <row r="343" spans="1:5" x14ac:dyDescent="0.25">
      <c r="A343" t="s">
        <v>6916</v>
      </c>
      <c r="B343" s="5">
        <v>45999</v>
      </c>
      <c r="C343" t="s">
        <v>6</v>
      </c>
      <c r="D343">
        <v>8</v>
      </c>
      <c r="E343" t="s">
        <v>16649</v>
      </c>
    </row>
    <row r="344" spans="1:5" x14ac:dyDescent="0.25">
      <c r="A344" t="s">
        <v>6917</v>
      </c>
      <c r="B344" s="5">
        <v>45999</v>
      </c>
      <c r="C344" t="s">
        <v>11</v>
      </c>
      <c r="D344">
        <v>8</v>
      </c>
      <c r="E344" t="s">
        <v>16650</v>
      </c>
    </row>
    <row r="345" spans="1:5" x14ac:dyDescent="0.25">
      <c r="A345" t="s">
        <v>6927</v>
      </c>
      <c r="B345" s="5">
        <v>46002</v>
      </c>
      <c r="C345" t="s">
        <v>4541</v>
      </c>
      <c r="D345">
        <v>8</v>
      </c>
      <c r="E345" t="s">
        <v>16653</v>
      </c>
    </row>
    <row r="346" spans="1:5" x14ac:dyDescent="0.25">
      <c r="A346" t="s">
        <v>7136</v>
      </c>
      <c r="B346" s="5">
        <v>46002</v>
      </c>
      <c r="C346" t="s">
        <v>11</v>
      </c>
      <c r="D346">
        <v>8</v>
      </c>
      <c r="E346" t="s">
        <v>16672</v>
      </c>
    </row>
    <row r="347" spans="1:5" x14ac:dyDescent="0.25">
      <c r="A347" t="s">
        <v>7540</v>
      </c>
      <c r="B347" s="5">
        <v>46003</v>
      </c>
      <c r="C347" t="s">
        <v>11</v>
      </c>
      <c r="D347">
        <v>8</v>
      </c>
      <c r="E347" t="s">
        <v>16724</v>
      </c>
    </row>
    <row r="348" spans="1:5" x14ac:dyDescent="0.25">
      <c r="A348" t="s">
        <v>7586</v>
      </c>
      <c r="B348" s="5">
        <v>46003</v>
      </c>
      <c r="C348" t="s">
        <v>6</v>
      </c>
      <c r="D348">
        <v>8</v>
      </c>
      <c r="E348" t="s">
        <v>16726</v>
      </c>
    </row>
    <row r="349" spans="1:5" x14ac:dyDescent="0.25">
      <c r="A349" t="s">
        <v>7597</v>
      </c>
      <c r="B349" s="5">
        <v>46003</v>
      </c>
      <c r="C349" t="s">
        <v>5</v>
      </c>
      <c r="D349">
        <v>8</v>
      </c>
      <c r="E349" t="s">
        <v>16729</v>
      </c>
    </row>
    <row r="350" spans="1:5" x14ac:dyDescent="0.25">
      <c r="A350" t="s">
        <v>7599</v>
      </c>
      <c r="B350" s="5">
        <v>46001</v>
      </c>
      <c r="C350" t="s">
        <v>4541</v>
      </c>
      <c r="D350">
        <v>8</v>
      </c>
      <c r="E350" t="s">
        <v>16731</v>
      </c>
    </row>
    <row r="351" spans="1:5" x14ac:dyDescent="0.25">
      <c r="A351" t="s">
        <v>7828</v>
      </c>
      <c r="B351" s="5">
        <v>45999</v>
      </c>
      <c r="C351" t="s">
        <v>6</v>
      </c>
      <c r="D351">
        <v>8</v>
      </c>
      <c r="E351" t="s">
        <v>16760</v>
      </c>
    </row>
    <row r="352" spans="1:5" x14ac:dyDescent="0.25">
      <c r="A352" t="s">
        <v>7829</v>
      </c>
      <c r="B352" s="5">
        <v>45999</v>
      </c>
      <c r="C352" t="s">
        <v>11</v>
      </c>
      <c r="D352">
        <v>8</v>
      </c>
      <c r="E352" t="s">
        <v>16761</v>
      </c>
    </row>
    <row r="353" spans="1:5" x14ac:dyDescent="0.25">
      <c r="A353" t="s">
        <v>8013</v>
      </c>
      <c r="B353" s="5">
        <v>46002</v>
      </c>
      <c r="C353" t="s">
        <v>6</v>
      </c>
      <c r="D353">
        <v>8</v>
      </c>
      <c r="E353" t="s">
        <v>16792</v>
      </c>
    </row>
    <row r="354" spans="1:5" x14ac:dyDescent="0.25">
      <c r="A354" t="s">
        <v>8027</v>
      </c>
      <c r="B354" s="5">
        <v>46002</v>
      </c>
      <c r="C354" t="s">
        <v>11</v>
      </c>
      <c r="D354">
        <v>8</v>
      </c>
      <c r="E354" t="s">
        <v>16794</v>
      </c>
    </row>
    <row r="355" spans="1:5" x14ac:dyDescent="0.25">
      <c r="A355" t="s">
        <v>8034</v>
      </c>
      <c r="B355" s="5">
        <v>46002</v>
      </c>
      <c r="C355" t="s">
        <v>4555</v>
      </c>
      <c r="D355">
        <v>8</v>
      </c>
      <c r="E355" t="s">
        <v>16795</v>
      </c>
    </row>
    <row r="356" spans="1:5" x14ac:dyDescent="0.25">
      <c r="A356" t="s">
        <v>8040</v>
      </c>
      <c r="B356" s="5">
        <v>46002</v>
      </c>
      <c r="C356" t="s">
        <v>6</v>
      </c>
      <c r="D356">
        <v>8</v>
      </c>
      <c r="E356" t="s">
        <v>16796</v>
      </c>
    </row>
    <row r="357" spans="1:5" x14ac:dyDescent="0.25">
      <c r="A357" t="s">
        <v>8043</v>
      </c>
      <c r="B357" s="5">
        <v>46002</v>
      </c>
      <c r="C357" t="s">
        <v>4555</v>
      </c>
      <c r="D357">
        <v>8</v>
      </c>
      <c r="E357" t="s">
        <v>16797</v>
      </c>
    </row>
    <row r="358" spans="1:5" x14ac:dyDescent="0.25">
      <c r="A358" t="s">
        <v>8045</v>
      </c>
      <c r="B358" s="5">
        <v>46002</v>
      </c>
      <c r="C358" t="s">
        <v>11</v>
      </c>
      <c r="D358">
        <v>8</v>
      </c>
      <c r="E358" t="s">
        <v>16798</v>
      </c>
    </row>
    <row r="359" spans="1:5" x14ac:dyDescent="0.25">
      <c r="A359" t="s">
        <v>8047</v>
      </c>
      <c r="B359" s="5">
        <v>46002</v>
      </c>
      <c r="C359" t="s">
        <v>11</v>
      </c>
      <c r="D359">
        <v>8</v>
      </c>
      <c r="E359" t="s">
        <v>16799</v>
      </c>
    </row>
    <row r="360" spans="1:5" x14ac:dyDescent="0.25">
      <c r="A360" t="s">
        <v>8052</v>
      </c>
      <c r="B360" s="5">
        <v>46002</v>
      </c>
      <c r="C360" t="s">
        <v>6</v>
      </c>
      <c r="D360">
        <v>8</v>
      </c>
      <c r="E360" t="s">
        <v>16800</v>
      </c>
    </row>
    <row r="361" spans="1:5" x14ac:dyDescent="0.25">
      <c r="A361" t="s">
        <v>8300</v>
      </c>
      <c r="B361" s="5">
        <v>46001</v>
      </c>
      <c r="C361" t="s">
        <v>6</v>
      </c>
      <c r="D361">
        <v>8</v>
      </c>
      <c r="E361" t="s">
        <v>16846</v>
      </c>
    </row>
    <row r="362" spans="1:5" x14ac:dyDescent="0.25">
      <c r="A362" t="s">
        <v>8339</v>
      </c>
      <c r="B362" s="5">
        <v>46000</v>
      </c>
      <c r="C362" t="s">
        <v>13</v>
      </c>
      <c r="D362">
        <v>8</v>
      </c>
      <c r="E362" t="s">
        <v>16859</v>
      </c>
    </row>
    <row r="363" spans="1:5" x14ac:dyDescent="0.25">
      <c r="A363" t="s">
        <v>8412</v>
      </c>
      <c r="B363" s="5">
        <v>46001</v>
      </c>
      <c r="C363" t="s">
        <v>6</v>
      </c>
      <c r="D363">
        <v>8</v>
      </c>
      <c r="E363" t="s">
        <v>16874</v>
      </c>
    </row>
    <row r="364" spans="1:5" x14ac:dyDescent="0.25">
      <c r="A364" t="s">
        <v>8429</v>
      </c>
      <c r="B364" s="5">
        <v>46001</v>
      </c>
      <c r="C364" t="s">
        <v>4555</v>
      </c>
      <c r="D364">
        <v>8</v>
      </c>
      <c r="E364" t="s">
        <v>16877</v>
      </c>
    </row>
    <row r="365" spans="1:5" x14ac:dyDescent="0.25">
      <c r="A365" t="s">
        <v>8438</v>
      </c>
      <c r="B365" s="5">
        <v>46001</v>
      </c>
      <c r="C365" t="s">
        <v>13</v>
      </c>
      <c r="D365">
        <v>8</v>
      </c>
      <c r="E365" t="s">
        <v>16879</v>
      </c>
    </row>
    <row r="366" spans="1:5" x14ac:dyDescent="0.25">
      <c r="A366" t="s">
        <v>8446</v>
      </c>
      <c r="B366" s="5">
        <v>46001</v>
      </c>
      <c r="C366" t="s">
        <v>11</v>
      </c>
      <c r="D366">
        <v>8</v>
      </c>
      <c r="E366" t="s">
        <v>16881</v>
      </c>
    </row>
    <row r="367" spans="1:5" x14ac:dyDescent="0.25">
      <c r="A367" t="s">
        <v>8599</v>
      </c>
      <c r="B367" s="5">
        <v>46000</v>
      </c>
      <c r="C367" t="s">
        <v>13</v>
      </c>
      <c r="D367">
        <v>8</v>
      </c>
      <c r="E367" t="s">
        <v>16909</v>
      </c>
    </row>
    <row r="368" spans="1:5" x14ac:dyDescent="0.25">
      <c r="A368" t="s">
        <v>8601</v>
      </c>
      <c r="B368" s="5">
        <v>46000</v>
      </c>
      <c r="C368" t="s">
        <v>6</v>
      </c>
      <c r="D368">
        <v>8</v>
      </c>
      <c r="E368" t="s">
        <v>16910</v>
      </c>
    </row>
    <row r="369" spans="1:5" x14ac:dyDescent="0.25">
      <c r="A369" t="s">
        <v>8736</v>
      </c>
      <c r="B369" s="5">
        <v>45999</v>
      </c>
      <c r="C369" t="s">
        <v>8</v>
      </c>
      <c r="D369">
        <v>8</v>
      </c>
      <c r="E369" t="s">
        <v>16928</v>
      </c>
    </row>
    <row r="370" spans="1:5" x14ac:dyDescent="0.25">
      <c r="A370" t="s">
        <v>8737</v>
      </c>
      <c r="B370" s="5">
        <v>45999</v>
      </c>
      <c r="C370" t="s">
        <v>8</v>
      </c>
      <c r="D370">
        <v>8</v>
      </c>
      <c r="E370" t="s">
        <v>16929</v>
      </c>
    </row>
    <row r="371" spans="1:5" x14ac:dyDescent="0.25">
      <c r="A371" t="s">
        <v>8738</v>
      </c>
      <c r="B371" s="5">
        <v>45999</v>
      </c>
      <c r="C371" t="s">
        <v>8</v>
      </c>
      <c r="D371">
        <v>8</v>
      </c>
      <c r="E371" t="s">
        <v>16930</v>
      </c>
    </row>
    <row r="372" spans="1:5" x14ac:dyDescent="0.25">
      <c r="A372" t="s">
        <v>8739</v>
      </c>
      <c r="B372" s="5">
        <v>45999</v>
      </c>
      <c r="C372" t="s">
        <v>11</v>
      </c>
      <c r="D372">
        <v>8</v>
      </c>
      <c r="E372" t="s">
        <v>16931</v>
      </c>
    </row>
    <row r="373" spans="1:5" x14ac:dyDescent="0.25">
      <c r="A373" t="s">
        <v>8740</v>
      </c>
      <c r="B373" s="5">
        <v>45999</v>
      </c>
      <c r="C373" t="s">
        <v>5</v>
      </c>
      <c r="D373">
        <v>8</v>
      </c>
      <c r="E373" t="s">
        <v>16932</v>
      </c>
    </row>
    <row r="374" spans="1:5" x14ac:dyDescent="0.25">
      <c r="A374" t="s">
        <v>8741</v>
      </c>
      <c r="B374" s="5">
        <v>45999</v>
      </c>
      <c r="C374" t="s">
        <v>11</v>
      </c>
      <c r="D374">
        <v>8</v>
      </c>
      <c r="E374" t="s">
        <v>16933</v>
      </c>
    </row>
    <row r="375" spans="1:5" x14ac:dyDescent="0.25">
      <c r="A375" t="s">
        <v>8745</v>
      </c>
      <c r="B375" s="5">
        <v>45999</v>
      </c>
      <c r="C375" t="s">
        <v>11</v>
      </c>
      <c r="D375">
        <v>8</v>
      </c>
      <c r="E375" t="s">
        <v>16934</v>
      </c>
    </row>
    <row r="376" spans="1:5" x14ac:dyDescent="0.25">
      <c r="A376" t="s">
        <v>8749</v>
      </c>
      <c r="B376" s="5">
        <v>45999</v>
      </c>
      <c r="C376" t="s">
        <v>11</v>
      </c>
      <c r="D376">
        <v>8</v>
      </c>
      <c r="E376" t="s">
        <v>16935</v>
      </c>
    </row>
    <row r="377" spans="1:5" x14ac:dyDescent="0.25">
      <c r="A377" t="s">
        <v>8751</v>
      </c>
      <c r="B377" s="5">
        <v>45999</v>
      </c>
      <c r="C377" t="s">
        <v>5</v>
      </c>
      <c r="D377">
        <v>8</v>
      </c>
      <c r="E377" t="s">
        <v>16936</v>
      </c>
    </row>
    <row r="378" spans="1:5" x14ac:dyDescent="0.25">
      <c r="A378" t="s">
        <v>14952</v>
      </c>
      <c r="B378" s="5">
        <v>46003</v>
      </c>
      <c r="C378" t="s">
        <v>4762</v>
      </c>
      <c r="D378">
        <v>8</v>
      </c>
      <c r="E378" t="s">
        <v>16945</v>
      </c>
    </row>
    <row r="379" spans="1:5" x14ac:dyDescent="0.25">
      <c r="A379" t="s">
        <v>14954</v>
      </c>
      <c r="B379" s="5">
        <v>46002</v>
      </c>
      <c r="C379" t="s">
        <v>4762</v>
      </c>
      <c r="D379">
        <v>8</v>
      </c>
      <c r="E379" t="s">
        <v>16947</v>
      </c>
    </row>
    <row r="380" spans="1:5" x14ac:dyDescent="0.25">
      <c r="A380" t="s">
        <v>14959</v>
      </c>
      <c r="B380" s="5">
        <v>46001</v>
      </c>
      <c r="C380" t="s">
        <v>4762</v>
      </c>
      <c r="D380">
        <v>8</v>
      </c>
      <c r="E380" t="s">
        <v>16952</v>
      </c>
    </row>
    <row r="381" spans="1:5" x14ac:dyDescent="0.25">
      <c r="A381" t="s">
        <v>14975</v>
      </c>
      <c r="B381" s="5">
        <v>45999</v>
      </c>
      <c r="C381" t="s">
        <v>4762</v>
      </c>
      <c r="D381">
        <v>8</v>
      </c>
      <c r="E381" t="s">
        <v>16968</v>
      </c>
    </row>
    <row r="382" spans="1:5" x14ac:dyDescent="0.25">
      <c r="A382" t="s">
        <v>7508</v>
      </c>
      <c r="B382" s="5">
        <v>46003</v>
      </c>
      <c r="C382" t="s">
        <v>12</v>
      </c>
      <c r="D382">
        <v>9</v>
      </c>
      <c r="E382" t="s">
        <v>15024</v>
      </c>
    </row>
    <row r="383" spans="1:5" x14ac:dyDescent="0.25">
      <c r="A383" t="s">
        <v>7518</v>
      </c>
      <c r="B383" s="5">
        <v>46003</v>
      </c>
      <c r="C383" t="s">
        <v>12</v>
      </c>
      <c r="D383">
        <v>9</v>
      </c>
      <c r="E383" t="s">
        <v>15026</v>
      </c>
    </row>
    <row r="384" spans="1:5" x14ac:dyDescent="0.25">
      <c r="A384" t="s">
        <v>7520</v>
      </c>
      <c r="B384" s="5">
        <v>46003</v>
      </c>
      <c r="C384" t="s">
        <v>13</v>
      </c>
      <c r="D384">
        <v>9</v>
      </c>
      <c r="E384" t="s">
        <v>15027</v>
      </c>
    </row>
    <row r="385" spans="1:5" x14ac:dyDescent="0.25">
      <c r="A385" t="s">
        <v>7537</v>
      </c>
      <c r="B385" s="5">
        <v>46003</v>
      </c>
      <c r="C385" t="s">
        <v>11</v>
      </c>
      <c r="D385">
        <v>9</v>
      </c>
      <c r="E385" t="s">
        <v>15028</v>
      </c>
    </row>
    <row r="386" spans="1:5" x14ac:dyDescent="0.25">
      <c r="A386" t="s">
        <v>7543</v>
      </c>
      <c r="B386" s="5">
        <v>46003</v>
      </c>
      <c r="C386" t="s">
        <v>6</v>
      </c>
      <c r="D386">
        <v>9</v>
      </c>
      <c r="E386" t="s">
        <v>15029</v>
      </c>
    </row>
    <row r="387" spans="1:5" x14ac:dyDescent="0.25">
      <c r="A387" t="s">
        <v>7543</v>
      </c>
      <c r="B387" s="5">
        <v>46003</v>
      </c>
      <c r="C387" t="s">
        <v>11</v>
      </c>
      <c r="D387">
        <v>9</v>
      </c>
      <c r="E387" t="s">
        <v>15030</v>
      </c>
    </row>
    <row r="388" spans="1:5" x14ac:dyDescent="0.25">
      <c r="A388" t="s">
        <v>7511</v>
      </c>
      <c r="B388" s="5">
        <v>46003</v>
      </c>
      <c r="C388" t="s">
        <v>12</v>
      </c>
      <c r="D388">
        <v>9</v>
      </c>
      <c r="E388" t="s">
        <v>15031</v>
      </c>
    </row>
    <row r="389" spans="1:5" x14ac:dyDescent="0.25">
      <c r="A389" t="s">
        <v>7511</v>
      </c>
      <c r="B389" s="5">
        <v>46003</v>
      </c>
      <c r="C389" t="s">
        <v>4667</v>
      </c>
      <c r="D389">
        <v>9</v>
      </c>
      <c r="E389" t="s">
        <v>15032</v>
      </c>
    </row>
    <row r="390" spans="1:5" x14ac:dyDescent="0.25">
      <c r="A390" t="s">
        <v>7541</v>
      </c>
      <c r="B390" s="5">
        <v>46003</v>
      </c>
      <c r="C390" t="s">
        <v>4667</v>
      </c>
      <c r="D390">
        <v>9</v>
      </c>
      <c r="E390" t="s">
        <v>15034</v>
      </c>
    </row>
    <row r="391" spans="1:5" x14ac:dyDescent="0.25">
      <c r="A391" t="s">
        <v>7540</v>
      </c>
      <c r="B391" s="5">
        <v>46003</v>
      </c>
      <c r="C391" t="s">
        <v>8</v>
      </c>
      <c r="D391">
        <v>9</v>
      </c>
      <c r="E391" t="s">
        <v>15035</v>
      </c>
    </row>
    <row r="392" spans="1:5" x14ac:dyDescent="0.25">
      <c r="A392" t="s">
        <v>7531</v>
      </c>
      <c r="B392" s="5">
        <v>46003</v>
      </c>
      <c r="C392" t="s">
        <v>4555</v>
      </c>
      <c r="D392">
        <v>9</v>
      </c>
      <c r="E392" t="s">
        <v>15047</v>
      </c>
    </row>
    <row r="393" spans="1:5" x14ac:dyDescent="0.25">
      <c r="A393" t="s">
        <v>7524</v>
      </c>
      <c r="B393" s="5">
        <v>46003</v>
      </c>
      <c r="C393" t="s">
        <v>12</v>
      </c>
      <c r="D393">
        <v>9</v>
      </c>
      <c r="E393" t="s">
        <v>15053</v>
      </c>
    </row>
    <row r="394" spans="1:5" x14ac:dyDescent="0.25">
      <c r="A394" t="s">
        <v>7544</v>
      </c>
      <c r="B394" s="5">
        <v>46003</v>
      </c>
      <c r="C394" t="s">
        <v>6</v>
      </c>
      <c r="D394">
        <v>9</v>
      </c>
      <c r="E394" t="s">
        <v>15073</v>
      </c>
    </row>
    <row r="395" spans="1:5" x14ac:dyDescent="0.25">
      <c r="A395" t="s">
        <v>7652</v>
      </c>
      <c r="B395" s="5">
        <v>46002</v>
      </c>
      <c r="C395" t="s">
        <v>12</v>
      </c>
      <c r="D395">
        <v>9</v>
      </c>
      <c r="E395" t="s">
        <v>15139</v>
      </c>
    </row>
    <row r="396" spans="1:5" x14ac:dyDescent="0.25">
      <c r="A396" t="s">
        <v>7315</v>
      </c>
      <c r="B396" s="5">
        <v>46002</v>
      </c>
      <c r="C396" t="s">
        <v>12</v>
      </c>
      <c r="D396">
        <v>9</v>
      </c>
      <c r="E396" t="s">
        <v>15147</v>
      </c>
    </row>
    <row r="397" spans="1:5" x14ac:dyDescent="0.25">
      <c r="A397" t="s">
        <v>7909</v>
      </c>
      <c r="B397" s="5">
        <v>46002</v>
      </c>
      <c r="C397" t="s">
        <v>4739</v>
      </c>
      <c r="D397">
        <v>9</v>
      </c>
      <c r="E397" t="s">
        <v>15149</v>
      </c>
    </row>
    <row r="398" spans="1:5" x14ac:dyDescent="0.25">
      <c r="A398" t="s">
        <v>7990</v>
      </c>
      <c r="B398" s="5">
        <v>46002</v>
      </c>
      <c r="C398" t="s">
        <v>4762</v>
      </c>
      <c r="D398">
        <v>9</v>
      </c>
      <c r="E398" t="s">
        <v>15158</v>
      </c>
    </row>
    <row r="399" spans="1:5" x14ac:dyDescent="0.25">
      <c r="A399" t="s">
        <v>7431</v>
      </c>
      <c r="B399" s="5">
        <v>46002</v>
      </c>
      <c r="C399" t="s">
        <v>13</v>
      </c>
      <c r="D399">
        <v>9</v>
      </c>
      <c r="E399" t="s">
        <v>15160</v>
      </c>
    </row>
    <row r="400" spans="1:5" x14ac:dyDescent="0.25">
      <c r="A400" t="s">
        <v>7859</v>
      </c>
      <c r="B400" s="5">
        <v>46002</v>
      </c>
      <c r="C400" t="s">
        <v>4667</v>
      </c>
      <c r="D400">
        <v>9</v>
      </c>
      <c r="E400" t="s">
        <v>15177</v>
      </c>
    </row>
    <row r="401" spans="1:5" x14ac:dyDescent="0.25">
      <c r="A401" t="s">
        <v>7432</v>
      </c>
      <c r="B401" s="5">
        <v>46002</v>
      </c>
      <c r="C401" t="s">
        <v>8</v>
      </c>
      <c r="D401">
        <v>9</v>
      </c>
      <c r="E401" t="s">
        <v>15183</v>
      </c>
    </row>
    <row r="402" spans="1:5" x14ac:dyDescent="0.25">
      <c r="A402" t="s">
        <v>7335</v>
      </c>
      <c r="B402" s="5">
        <v>46002</v>
      </c>
      <c r="C402" t="s">
        <v>4762</v>
      </c>
      <c r="D402">
        <v>9</v>
      </c>
      <c r="E402" t="s">
        <v>15198</v>
      </c>
    </row>
    <row r="403" spans="1:5" x14ac:dyDescent="0.25">
      <c r="A403" t="s">
        <v>8010</v>
      </c>
      <c r="B403" s="5">
        <v>46002</v>
      </c>
      <c r="C403" t="s">
        <v>11</v>
      </c>
      <c r="D403">
        <v>9</v>
      </c>
      <c r="E403" t="s">
        <v>15206</v>
      </c>
    </row>
    <row r="404" spans="1:5" x14ac:dyDescent="0.25">
      <c r="A404" t="s">
        <v>8001</v>
      </c>
      <c r="B404" s="5">
        <v>46002</v>
      </c>
      <c r="C404" t="s">
        <v>11</v>
      </c>
      <c r="D404">
        <v>9</v>
      </c>
      <c r="E404" t="s">
        <v>15207</v>
      </c>
    </row>
    <row r="405" spans="1:5" x14ac:dyDescent="0.25">
      <c r="A405" t="s">
        <v>7478</v>
      </c>
      <c r="B405" s="5">
        <v>46003</v>
      </c>
      <c r="C405" t="s">
        <v>6</v>
      </c>
      <c r="D405">
        <v>9</v>
      </c>
      <c r="E405" t="s">
        <v>15226</v>
      </c>
    </row>
    <row r="406" spans="1:5" x14ac:dyDescent="0.25">
      <c r="A406" t="s">
        <v>7838</v>
      </c>
      <c r="B406" s="5">
        <v>46002</v>
      </c>
      <c r="C406" t="s">
        <v>8</v>
      </c>
      <c r="D406">
        <v>9</v>
      </c>
      <c r="E406" t="s">
        <v>15245</v>
      </c>
    </row>
    <row r="407" spans="1:5" x14ac:dyDescent="0.25">
      <c r="A407" t="s">
        <v>6961</v>
      </c>
      <c r="B407" s="5">
        <v>46002</v>
      </c>
      <c r="C407" t="s">
        <v>4541</v>
      </c>
      <c r="D407">
        <v>9</v>
      </c>
      <c r="E407" t="s">
        <v>15269</v>
      </c>
    </row>
    <row r="408" spans="1:5" x14ac:dyDescent="0.25">
      <c r="A408" t="s">
        <v>7353</v>
      </c>
      <c r="B408" s="5">
        <v>46002</v>
      </c>
      <c r="C408" t="s">
        <v>4667</v>
      </c>
      <c r="D408">
        <v>9</v>
      </c>
      <c r="E408" t="s">
        <v>15275</v>
      </c>
    </row>
    <row r="409" spans="1:5" x14ac:dyDescent="0.25">
      <c r="A409" t="s">
        <v>8011</v>
      </c>
      <c r="B409" s="5">
        <v>46002</v>
      </c>
      <c r="C409" t="s">
        <v>4541</v>
      </c>
      <c r="D409">
        <v>9</v>
      </c>
      <c r="E409" t="s">
        <v>15287</v>
      </c>
    </row>
    <row r="410" spans="1:5" x14ac:dyDescent="0.25">
      <c r="A410" t="s">
        <v>7272</v>
      </c>
      <c r="B410" s="5">
        <v>46002</v>
      </c>
      <c r="C410" t="s">
        <v>8</v>
      </c>
      <c r="D410">
        <v>9</v>
      </c>
      <c r="E410" t="s">
        <v>15298</v>
      </c>
    </row>
    <row r="411" spans="1:5" x14ac:dyDescent="0.25">
      <c r="A411" t="s">
        <v>7788</v>
      </c>
      <c r="B411" s="5">
        <v>46002</v>
      </c>
      <c r="C411" t="s">
        <v>11</v>
      </c>
      <c r="D411">
        <v>9</v>
      </c>
      <c r="E411" t="s">
        <v>15307</v>
      </c>
    </row>
    <row r="412" spans="1:5" x14ac:dyDescent="0.25">
      <c r="A412" t="s">
        <v>7237</v>
      </c>
      <c r="B412" s="5">
        <v>46002</v>
      </c>
      <c r="C412" t="s">
        <v>11</v>
      </c>
      <c r="D412">
        <v>9</v>
      </c>
      <c r="E412" t="s">
        <v>15311</v>
      </c>
    </row>
    <row r="413" spans="1:5" x14ac:dyDescent="0.25">
      <c r="A413" t="s">
        <v>7237</v>
      </c>
      <c r="B413" s="5">
        <v>46001</v>
      </c>
      <c r="C413" t="s">
        <v>13</v>
      </c>
      <c r="D413">
        <v>9</v>
      </c>
      <c r="E413" t="s">
        <v>15312</v>
      </c>
    </row>
    <row r="414" spans="1:5" x14ac:dyDescent="0.25">
      <c r="A414" t="s">
        <v>8426</v>
      </c>
      <c r="B414" s="5">
        <v>46001</v>
      </c>
      <c r="C414" t="s">
        <v>11</v>
      </c>
      <c r="D414">
        <v>9</v>
      </c>
      <c r="E414" t="s">
        <v>15324</v>
      </c>
    </row>
    <row r="415" spans="1:5" x14ac:dyDescent="0.25">
      <c r="A415" t="s">
        <v>7759</v>
      </c>
      <c r="B415" s="5">
        <v>46001</v>
      </c>
      <c r="C415" t="s">
        <v>11</v>
      </c>
      <c r="D415">
        <v>9</v>
      </c>
      <c r="E415" t="s">
        <v>15325</v>
      </c>
    </row>
    <row r="416" spans="1:5" x14ac:dyDescent="0.25">
      <c r="A416" t="s">
        <v>8396</v>
      </c>
      <c r="B416" s="5">
        <v>46001</v>
      </c>
      <c r="C416" t="s">
        <v>12</v>
      </c>
      <c r="D416">
        <v>9</v>
      </c>
      <c r="E416" t="s">
        <v>15326</v>
      </c>
    </row>
    <row r="417" spans="1:5" x14ac:dyDescent="0.25">
      <c r="A417" t="s">
        <v>8255</v>
      </c>
      <c r="B417" s="5">
        <v>46001</v>
      </c>
      <c r="C417" t="s">
        <v>12</v>
      </c>
      <c r="D417">
        <v>9</v>
      </c>
      <c r="E417" t="s">
        <v>15328</v>
      </c>
    </row>
    <row r="418" spans="1:5" x14ac:dyDescent="0.25">
      <c r="A418" t="s">
        <v>7856</v>
      </c>
      <c r="B418" s="5">
        <v>46001</v>
      </c>
      <c r="C418" t="s">
        <v>13</v>
      </c>
      <c r="D418">
        <v>9</v>
      </c>
      <c r="E418" t="s">
        <v>15331</v>
      </c>
    </row>
    <row r="419" spans="1:5" x14ac:dyDescent="0.25">
      <c r="A419" t="s">
        <v>8342</v>
      </c>
      <c r="B419" s="5">
        <v>46001</v>
      </c>
      <c r="C419" t="s">
        <v>4739</v>
      </c>
      <c r="D419">
        <v>9</v>
      </c>
      <c r="E419" t="s">
        <v>15333</v>
      </c>
    </row>
    <row r="420" spans="1:5" x14ac:dyDescent="0.25">
      <c r="A420" t="s">
        <v>8079</v>
      </c>
      <c r="B420" s="5">
        <v>46001</v>
      </c>
      <c r="C420" t="s">
        <v>12</v>
      </c>
      <c r="D420">
        <v>9</v>
      </c>
      <c r="E420" t="s">
        <v>15340</v>
      </c>
    </row>
    <row r="421" spans="1:5" x14ac:dyDescent="0.25">
      <c r="A421" t="s">
        <v>8402</v>
      </c>
      <c r="B421" s="5">
        <v>46001</v>
      </c>
      <c r="C421" t="s">
        <v>12</v>
      </c>
      <c r="D421">
        <v>9</v>
      </c>
      <c r="E421" t="s">
        <v>15355</v>
      </c>
    </row>
    <row r="422" spans="1:5" x14ac:dyDescent="0.25">
      <c r="A422" t="s">
        <v>7407</v>
      </c>
      <c r="B422" s="5">
        <v>46002</v>
      </c>
      <c r="C422" t="s">
        <v>8</v>
      </c>
      <c r="D422">
        <v>9</v>
      </c>
      <c r="E422" t="s">
        <v>15381</v>
      </c>
    </row>
    <row r="423" spans="1:5" x14ac:dyDescent="0.25">
      <c r="A423" t="s">
        <v>6693</v>
      </c>
      <c r="B423" s="5">
        <v>46001</v>
      </c>
      <c r="C423" t="s">
        <v>4539</v>
      </c>
      <c r="D423">
        <v>9</v>
      </c>
      <c r="E423" t="s">
        <v>15417</v>
      </c>
    </row>
    <row r="424" spans="1:5" x14ac:dyDescent="0.25">
      <c r="A424" t="s">
        <v>6775</v>
      </c>
      <c r="B424" s="5">
        <v>46000</v>
      </c>
      <c r="C424" t="s">
        <v>4667</v>
      </c>
      <c r="D424">
        <v>9</v>
      </c>
      <c r="E424" t="s">
        <v>15480</v>
      </c>
    </row>
    <row r="425" spans="1:5" x14ac:dyDescent="0.25">
      <c r="A425" t="s">
        <v>6766</v>
      </c>
      <c r="B425" s="5">
        <v>46000</v>
      </c>
      <c r="C425" t="s">
        <v>4762</v>
      </c>
      <c r="D425">
        <v>9</v>
      </c>
      <c r="E425" t="s">
        <v>15484</v>
      </c>
    </row>
    <row r="426" spans="1:5" x14ac:dyDescent="0.25">
      <c r="A426" t="s">
        <v>6677</v>
      </c>
      <c r="B426" s="5">
        <v>46000</v>
      </c>
      <c r="C426" t="s">
        <v>4739</v>
      </c>
      <c r="D426">
        <v>9</v>
      </c>
      <c r="E426" t="s">
        <v>15485</v>
      </c>
    </row>
    <row r="427" spans="1:5" x14ac:dyDescent="0.25">
      <c r="A427" t="s">
        <v>6770</v>
      </c>
      <c r="B427" s="5">
        <v>46000</v>
      </c>
      <c r="C427" t="s">
        <v>4541</v>
      </c>
      <c r="D427">
        <v>9</v>
      </c>
      <c r="E427" t="s">
        <v>15522</v>
      </c>
    </row>
    <row r="428" spans="1:5" x14ac:dyDescent="0.25">
      <c r="A428" t="s">
        <v>7455</v>
      </c>
      <c r="B428" s="5">
        <v>46000</v>
      </c>
      <c r="C428" t="s">
        <v>4667</v>
      </c>
      <c r="D428">
        <v>9</v>
      </c>
      <c r="E428" t="s">
        <v>15526</v>
      </c>
    </row>
    <row r="429" spans="1:5" x14ac:dyDescent="0.25">
      <c r="A429" t="s">
        <v>7312</v>
      </c>
      <c r="B429" s="5">
        <v>46000</v>
      </c>
      <c r="C429" t="s">
        <v>4541</v>
      </c>
      <c r="D429">
        <v>9</v>
      </c>
      <c r="E429" t="s">
        <v>15527</v>
      </c>
    </row>
    <row r="430" spans="1:5" x14ac:dyDescent="0.25">
      <c r="A430" t="s">
        <v>8584</v>
      </c>
      <c r="B430" s="5">
        <v>46000</v>
      </c>
      <c r="C430" t="s">
        <v>8</v>
      </c>
      <c r="D430">
        <v>9</v>
      </c>
      <c r="E430" t="s">
        <v>15539</v>
      </c>
    </row>
    <row r="431" spans="1:5" x14ac:dyDescent="0.25">
      <c r="A431" t="s">
        <v>8584</v>
      </c>
      <c r="B431" s="5">
        <v>46000</v>
      </c>
      <c r="C431" t="s">
        <v>7</v>
      </c>
      <c r="D431">
        <v>9</v>
      </c>
      <c r="E431" t="s">
        <v>15540</v>
      </c>
    </row>
    <row r="432" spans="1:5" x14ac:dyDescent="0.25">
      <c r="A432" t="s">
        <v>7388</v>
      </c>
      <c r="B432" s="5">
        <v>46000</v>
      </c>
      <c r="C432" t="s">
        <v>11</v>
      </c>
      <c r="D432">
        <v>9</v>
      </c>
      <c r="E432" t="s">
        <v>15624</v>
      </c>
    </row>
    <row r="433" spans="1:5" x14ac:dyDescent="0.25">
      <c r="A433" t="s">
        <v>7783</v>
      </c>
      <c r="B433" s="5">
        <v>45999</v>
      </c>
      <c r="C433" t="s">
        <v>6</v>
      </c>
      <c r="D433">
        <v>9</v>
      </c>
      <c r="E433" t="s">
        <v>15643</v>
      </c>
    </row>
    <row r="434" spans="1:5" x14ac:dyDescent="0.25">
      <c r="A434" t="s">
        <v>7159</v>
      </c>
      <c r="B434" s="5">
        <v>45999</v>
      </c>
      <c r="C434" t="s">
        <v>11</v>
      </c>
      <c r="D434">
        <v>9</v>
      </c>
      <c r="E434" t="s">
        <v>15649</v>
      </c>
    </row>
    <row r="435" spans="1:5" x14ac:dyDescent="0.25">
      <c r="A435" t="s">
        <v>8366</v>
      </c>
      <c r="B435" s="5">
        <v>46000</v>
      </c>
      <c r="C435" t="s">
        <v>11</v>
      </c>
      <c r="D435">
        <v>9</v>
      </c>
      <c r="E435" t="s">
        <v>15651</v>
      </c>
    </row>
    <row r="436" spans="1:5" x14ac:dyDescent="0.25">
      <c r="A436" t="s">
        <v>8366</v>
      </c>
      <c r="B436" s="5">
        <v>45999</v>
      </c>
      <c r="C436" t="s">
        <v>5</v>
      </c>
      <c r="D436">
        <v>9</v>
      </c>
      <c r="E436" t="s">
        <v>15652</v>
      </c>
    </row>
    <row r="437" spans="1:5" x14ac:dyDescent="0.25">
      <c r="A437" t="s">
        <v>6865</v>
      </c>
      <c r="B437" s="5">
        <v>45999</v>
      </c>
      <c r="C437" t="s">
        <v>6</v>
      </c>
      <c r="D437">
        <v>9</v>
      </c>
      <c r="E437" t="s">
        <v>15656</v>
      </c>
    </row>
    <row r="438" spans="1:5" x14ac:dyDescent="0.25">
      <c r="A438" t="s">
        <v>7525</v>
      </c>
      <c r="B438" s="5">
        <v>45999</v>
      </c>
      <c r="C438" t="s">
        <v>6</v>
      </c>
      <c r="D438">
        <v>9</v>
      </c>
      <c r="E438" t="s">
        <v>15673</v>
      </c>
    </row>
    <row r="439" spans="1:5" x14ac:dyDescent="0.25">
      <c r="A439" t="s">
        <v>6908</v>
      </c>
      <c r="B439" s="5">
        <v>45999</v>
      </c>
      <c r="C439" t="s">
        <v>4541</v>
      </c>
      <c r="D439">
        <v>9</v>
      </c>
      <c r="E439" t="s">
        <v>15675</v>
      </c>
    </row>
    <row r="440" spans="1:5" x14ac:dyDescent="0.25">
      <c r="A440" t="s">
        <v>6914</v>
      </c>
      <c r="B440" s="5">
        <v>45999</v>
      </c>
      <c r="C440" t="s">
        <v>4667</v>
      </c>
      <c r="D440">
        <v>9</v>
      </c>
      <c r="E440" t="s">
        <v>15676</v>
      </c>
    </row>
    <row r="441" spans="1:5" x14ac:dyDescent="0.25">
      <c r="A441" t="s">
        <v>5996</v>
      </c>
      <c r="B441" s="5">
        <v>46001</v>
      </c>
      <c r="C441" t="s">
        <v>7</v>
      </c>
      <c r="D441">
        <v>9</v>
      </c>
      <c r="E441" t="s">
        <v>15690</v>
      </c>
    </row>
    <row r="442" spans="1:5" x14ac:dyDescent="0.25">
      <c r="A442" t="s">
        <v>5985</v>
      </c>
      <c r="B442" s="5">
        <v>46000</v>
      </c>
      <c r="C442" t="s">
        <v>13</v>
      </c>
      <c r="D442">
        <v>9</v>
      </c>
      <c r="E442" t="s">
        <v>15697</v>
      </c>
    </row>
    <row r="443" spans="1:5" x14ac:dyDescent="0.25">
      <c r="A443" t="s">
        <v>5946</v>
      </c>
      <c r="B443" s="5">
        <v>46000</v>
      </c>
      <c r="C443" t="s">
        <v>12</v>
      </c>
      <c r="D443">
        <v>9</v>
      </c>
      <c r="E443" t="s">
        <v>15719</v>
      </c>
    </row>
    <row r="444" spans="1:5" x14ac:dyDescent="0.25">
      <c r="A444" t="s">
        <v>5860</v>
      </c>
      <c r="B444" s="5">
        <v>46002</v>
      </c>
      <c r="C444" t="s">
        <v>11</v>
      </c>
      <c r="D444">
        <v>9</v>
      </c>
      <c r="E444" t="s">
        <v>15753</v>
      </c>
    </row>
    <row r="445" spans="1:5" x14ac:dyDescent="0.25">
      <c r="A445" t="s">
        <v>5833</v>
      </c>
      <c r="B445" s="5">
        <v>45999</v>
      </c>
      <c r="C445" t="s">
        <v>8</v>
      </c>
      <c r="D445">
        <v>9</v>
      </c>
      <c r="E445" t="s">
        <v>15764</v>
      </c>
    </row>
    <row r="446" spans="1:5" x14ac:dyDescent="0.25">
      <c r="A446" t="s">
        <v>5589</v>
      </c>
      <c r="B446" s="5">
        <v>45999</v>
      </c>
      <c r="C446" t="s">
        <v>8</v>
      </c>
      <c r="D446">
        <v>9</v>
      </c>
      <c r="E446" t="s">
        <v>15806</v>
      </c>
    </row>
    <row r="447" spans="1:5" x14ac:dyDescent="0.25">
      <c r="A447" t="s">
        <v>5589</v>
      </c>
      <c r="B447" s="5">
        <v>45999</v>
      </c>
      <c r="C447" t="s">
        <v>4739</v>
      </c>
      <c r="D447">
        <v>9</v>
      </c>
      <c r="E447" t="s">
        <v>15807</v>
      </c>
    </row>
    <row r="448" spans="1:5" x14ac:dyDescent="0.25">
      <c r="A448" t="s">
        <v>5527</v>
      </c>
      <c r="B448" s="5">
        <v>45999</v>
      </c>
      <c r="C448" t="s">
        <v>4667</v>
      </c>
      <c r="D448">
        <v>9</v>
      </c>
      <c r="E448" t="s">
        <v>15813</v>
      </c>
    </row>
    <row r="449" spans="1:5" x14ac:dyDescent="0.25">
      <c r="A449" t="s">
        <v>5442</v>
      </c>
      <c r="B449" s="5">
        <v>46002</v>
      </c>
      <c r="C449" t="s">
        <v>8</v>
      </c>
      <c r="D449">
        <v>9</v>
      </c>
      <c r="E449" t="s">
        <v>15827</v>
      </c>
    </row>
    <row r="450" spans="1:5" x14ac:dyDescent="0.25">
      <c r="A450" t="s">
        <v>5361</v>
      </c>
      <c r="B450" s="5">
        <v>46000</v>
      </c>
      <c r="C450" t="s">
        <v>8</v>
      </c>
      <c r="D450">
        <v>9</v>
      </c>
      <c r="E450" t="s">
        <v>15838</v>
      </c>
    </row>
    <row r="451" spans="1:5" x14ac:dyDescent="0.25">
      <c r="A451" t="s">
        <v>5094</v>
      </c>
      <c r="B451" s="5">
        <v>46000</v>
      </c>
      <c r="C451" t="s">
        <v>6</v>
      </c>
      <c r="D451">
        <v>9</v>
      </c>
      <c r="E451" t="s">
        <v>15861</v>
      </c>
    </row>
    <row r="452" spans="1:5" x14ac:dyDescent="0.25">
      <c r="A452" t="s">
        <v>4942</v>
      </c>
      <c r="B452" s="5">
        <v>45999</v>
      </c>
      <c r="C452" t="s">
        <v>6</v>
      </c>
      <c r="D452">
        <v>9</v>
      </c>
      <c r="E452" t="s">
        <v>15869</v>
      </c>
    </row>
    <row r="453" spans="1:5" x14ac:dyDescent="0.25">
      <c r="A453" t="s">
        <v>6586</v>
      </c>
      <c r="B453" s="5">
        <v>46003</v>
      </c>
      <c r="C453" t="s">
        <v>4667</v>
      </c>
      <c r="D453">
        <v>9</v>
      </c>
      <c r="E453" t="s">
        <v>15892</v>
      </c>
    </row>
    <row r="454" spans="1:5" x14ac:dyDescent="0.25">
      <c r="A454" t="s">
        <v>14907</v>
      </c>
      <c r="B454" s="5">
        <v>45999</v>
      </c>
      <c r="C454" t="s">
        <v>4739</v>
      </c>
      <c r="D454">
        <v>9</v>
      </c>
      <c r="E454" t="s">
        <v>15913</v>
      </c>
    </row>
    <row r="455" spans="1:5" x14ac:dyDescent="0.25">
      <c r="A455" t="s">
        <v>7507</v>
      </c>
      <c r="B455" s="5">
        <v>46003</v>
      </c>
      <c r="C455" t="s">
        <v>12</v>
      </c>
      <c r="D455">
        <v>9</v>
      </c>
      <c r="E455" t="s">
        <v>15962</v>
      </c>
    </row>
    <row r="456" spans="1:5" x14ac:dyDescent="0.25">
      <c r="A456" t="s">
        <v>7084</v>
      </c>
      <c r="B456" s="5">
        <v>46003</v>
      </c>
      <c r="C456" t="s">
        <v>12</v>
      </c>
      <c r="D456">
        <v>9</v>
      </c>
      <c r="E456" t="s">
        <v>15965</v>
      </c>
    </row>
    <row r="457" spans="1:5" x14ac:dyDescent="0.25">
      <c r="A457" t="s">
        <v>7506</v>
      </c>
      <c r="B457" s="5">
        <v>46003</v>
      </c>
      <c r="C457" t="s">
        <v>4541</v>
      </c>
      <c r="D457">
        <v>9</v>
      </c>
      <c r="E457" t="s">
        <v>15966</v>
      </c>
    </row>
    <row r="458" spans="1:5" x14ac:dyDescent="0.25">
      <c r="A458" t="s">
        <v>7521</v>
      </c>
      <c r="B458" s="5">
        <v>46003</v>
      </c>
      <c r="C458" t="s">
        <v>13</v>
      </c>
      <c r="D458">
        <v>9</v>
      </c>
      <c r="E458" t="s">
        <v>15968</v>
      </c>
    </row>
    <row r="459" spans="1:5" x14ac:dyDescent="0.25">
      <c r="A459" t="s">
        <v>7516</v>
      </c>
      <c r="B459" s="5">
        <v>46003</v>
      </c>
      <c r="C459" t="s">
        <v>6</v>
      </c>
      <c r="D459">
        <v>9</v>
      </c>
      <c r="E459" t="s">
        <v>15970</v>
      </c>
    </row>
    <row r="460" spans="1:5" x14ac:dyDescent="0.25">
      <c r="A460" t="s">
        <v>7571</v>
      </c>
      <c r="B460" s="5">
        <v>46003</v>
      </c>
      <c r="C460" t="s">
        <v>4541</v>
      </c>
      <c r="D460">
        <v>9</v>
      </c>
      <c r="E460" t="s">
        <v>15971</v>
      </c>
    </row>
    <row r="461" spans="1:5" x14ac:dyDescent="0.25">
      <c r="A461" t="s">
        <v>7552</v>
      </c>
      <c r="B461" s="5">
        <v>46003</v>
      </c>
      <c r="C461" t="s">
        <v>4541</v>
      </c>
      <c r="D461">
        <v>9</v>
      </c>
      <c r="E461" t="s">
        <v>15972</v>
      </c>
    </row>
    <row r="462" spans="1:5" x14ac:dyDescent="0.25">
      <c r="A462" t="s">
        <v>7509</v>
      </c>
      <c r="B462" s="5">
        <v>46003</v>
      </c>
      <c r="C462" t="s">
        <v>4739</v>
      </c>
      <c r="D462">
        <v>9</v>
      </c>
      <c r="E462" t="s">
        <v>15973</v>
      </c>
    </row>
    <row r="463" spans="1:5" x14ac:dyDescent="0.25">
      <c r="A463" t="s">
        <v>7509</v>
      </c>
      <c r="B463" s="5">
        <v>46003</v>
      </c>
      <c r="C463" t="s">
        <v>4541</v>
      </c>
      <c r="D463">
        <v>9</v>
      </c>
      <c r="E463" t="s">
        <v>15974</v>
      </c>
    </row>
    <row r="464" spans="1:5" x14ac:dyDescent="0.25">
      <c r="A464" t="s">
        <v>7557</v>
      </c>
      <c r="B464" s="5">
        <v>46003</v>
      </c>
      <c r="C464" t="s">
        <v>4541</v>
      </c>
      <c r="D464">
        <v>9</v>
      </c>
      <c r="E464" t="s">
        <v>15976</v>
      </c>
    </row>
    <row r="465" spans="1:5" x14ac:dyDescent="0.25">
      <c r="A465" t="s">
        <v>7555</v>
      </c>
      <c r="B465" s="5">
        <v>46003</v>
      </c>
      <c r="C465" t="s">
        <v>11</v>
      </c>
      <c r="D465">
        <v>9</v>
      </c>
      <c r="E465" t="s">
        <v>15977</v>
      </c>
    </row>
    <row r="466" spans="1:5" x14ac:dyDescent="0.25">
      <c r="A466" t="s">
        <v>7555</v>
      </c>
      <c r="B466" s="5">
        <v>46003</v>
      </c>
      <c r="C466" t="s">
        <v>4541</v>
      </c>
      <c r="D466">
        <v>9</v>
      </c>
      <c r="E466" t="s">
        <v>15978</v>
      </c>
    </row>
    <row r="467" spans="1:5" x14ac:dyDescent="0.25">
      <c r="A467" t="s">
        <v>7545</v>
      </c>
      <c r="B467" s="5">
        <v>46003</v>
      </c>
      <c r="C467" t="s">
        <v>4739</v>
      </c>
      <c r="D467">
        <v>9</v>
      </c>
      <c r="E467" t="s">
        <v>15983</v>
      </c>
    </row>
    <row r="468" spans="1:5" x14ac:dyDescent="0.25">
      <c r="A468" t="s">
        <v>7545</v>
      </c>
      <c r="B468" s="5">
        <v>46003</v>
      </c>
      <c r="C468" t="s">
        <v>4667</v>
      </c>
      <c r="D468">
        <v>9</v>
      </c>
      <c r="E468" t="s">
        <v>15984</v>
      </c>
    </row>
    <row r="469" spans="1:5" x14ac:dyDescent="0.25">
      <c r="A469" t="s">
        <v>7561</v>
      </c>
      <c r="B469" s="5">
        <v>46003</v>
      </c>
      <c r="C469" t="s">
        <v>11</v>
      </c>
      <c r="D469">
        <v>9</v>
      </c>
      <c r="E469" t="s">
        <v>16024</v>
      </c>
    </row>
    <row r="470" spans="1:5" x14ac:dyDescent="0.25">
      <c r="A470" t="s">
        <v>7358</v>
      </c>
      <c r="B470" s="5">
        <v>46002</v>
      </c>
      <c r="C470" t="s">
        <v>5</v>
      </c>
      <c r="D470">
        <v>9</v>
      </c>
      <c r="E470" t="s">
        <v>16057</v>
      </c>
    </row>
    <row r="471" spans="1:5" x14ac:dyDescent="0.25">
      <c r="A471" t="s">
        <v>7988</v>
      </c>
      <c r="B471" s="5">
        <v>46002</v>
      </c>
      <c r="C471" t="s">
        <v>5</v>
      </c>
      <c r="D471">
        <v>9</v>
      </c>
      <c r="E471" t="s">
        <v>16061</v>
      </c>
    </row>
    <row r="472" spans="1:5" x14ac:dyDescent="0.25">
      <c r="A472" t="s">
        <v>7769</v>
      </c>
      <c r="B472" s="5">
        <v>46002</v>
      </c>
      <c r="C472" t="s">
        <v>5</v>
      </c>
      <c r="D472">
        <v>9</v>
      </c>
      <c r="E472" t="s">
        <v>16062</v>
      </c>
    </row>
    <row r="473" spans="1:5" x14ac:dyDescent="0.25">
      <c r="A473" t="s">
        <v>7972</v>
      </c>
      <c r="B473" s="5">
        <v>46002</v>
      </c>
      <c r="C473" t="s">
        <v>5</v>
      </c>
      <c r="D473">
        <v>9</v>
      </c>
      <c r="E473" t="s">
        <v>16063</v>
      </c>
    </row>
    <row r="474" spans="1:5" x14ac:dyDescent="0.25">
      <c r="A474" t="s">
        <v>7994</v>
      </c>
      <c r="B474" s="5">
        <v>46002</v>
      </c>
      <c r="C474" t="s">
        <v>5</v>
      </c>
      <c r="D474">
        <v>9</v>
      </c>
      <c r="E474" t="s">
        <v>16099</v>
      </c>
    </row>
    <row r="475" spans="1:5" x14ac:dyDescent="0.25">
      <c r="A475" t="s">
        <v>7993</v>
      </c>
      <c r="B475" s="5">
        <v>46002</v>
      </c>
      <c r="C475" t="s">
        <v>5</v>
      </c>
      <c r="D475">
        <v>9</v>
      </c>
      <c r="E475" t="s">
        <v>16101</v>
      </c>
    </row>
    <row r="476" spans="1:5" x14ac:dyDescent="0.25">
      <c r="A476" t="s">
        <v>7073</v>
      </c>
      <c r="B476" s="5">
        <v>46002</v>
      </c>
      <c r="C476" t="s">
        <v>5</v>
      </c>
      <c r="D476">
        <v>9</v>
      </c>
      <c r="E476" t="s">
        <v>16102</v>
      </c>
    </row>
    <row r="477" spans="1:5" x14ac:dyDescent="0.25">
      <c r="A477" t="s">
        <v>7265</v>
      </c>
      <c r="B477" s="5">
        <v>46002</v>
      </c>
      <c r="C477" t="s">
        <v>11</v>
      </c>
      <c r="D477">
        <v>9</v>
      </c>
      <c r="E477" t="s">
        <v>16106</v>
      </c>
    </row>
    <row r="478" spans="1:5" x14ac:dyDescent="0.25">
      <c r="A478" t="s">
        <v>7649</v>
      </c>
      <c r="B478" s="5">
        <v>46002</v>
      </c>
      <c r="C478" t="s">
        <v>11</v>
      </c>
      <c r="D478">
        <v>9</v>
      </c>
      <c r="E478" t="s">
        <v>16145</v>
      </c>
    </row>
    <row r="479" spans="1:5" x14ac:dyDescent="0.25">
      <c r="A479" t="s">
        <v>7999</v>
      </c>
      <c r="B479" s="5">
        <v>46002</v>
      </c>
      <c r="C479" t="s">
        <v>12</v>
      </c>
      <c r="D479">
        <v>9</v>
      </c>
      <c r="E479" t="s">
        <v>16159</v>
      </c>
    </row>
    <row r="480" spans="1:5" x14ac:dyDescent="0.25">
      <c r="A480" t="s">
        <v>7955</v>
      </c>
      <c r="B480" s="5">
        <v>46002</v>
      </c>
      <c r="C480" t="s">
        <v>4541</v>
      </c>
      <c r="D480">
        <v>9</v>
      </c>
      <c r="E480" t="s">
        <v>16182</v>
      </c>
    </row>
    <row r="481" spans="1:5" x14ac:dyDescent="0.25">
      <c r="A481" t="s">
        <v>7719</v>
      </c>
      <c r="B481" s="5">
        <v>46002</v>
      </c>
      <c r="C481" t="s">
        <v>11</v>
      </c>
      <c r="D481">
        <v>9</v>
      </c>
      <c r="E481" t="s">
        <v>16193</v>
      </c>
    </row>
    <row r="482" spans="1:5" x14ac:dyDescent="0.25">
      <c r="A482" t="s">
        <v>8017</v>
      </c>
      <c r="B482" s="5">
        <v>46002</v>
      </c>
      <c r="C482" t="s">
        <v>11</v>
      </c>
      <c r="D482">
        <v>9</v>
      </c>
      <c r="E482" t="s">
        <v>16204</v>
      </c>
    </row>
    <row r="483" spans="1:5" x14ac:dyDescent="0.25">
      <c r="A483" t="s">
        <v>8406</v>
      </c>
      <c r="B483" s="5">
        <v>46001</v>
      </c>
      <c r="C483" t="s">
        <v>12</v>
      </c>
      <c r="D483">
        <v>9</v>
      </c>
      <c r="E483" t="s">
        <v>16206</v>
      </c>
    </row>
    <row r="484" spans="1:5" x14ac:dyDescent="0.25">
      <c r="A484" t="s">
        <v>8404</v>
      </c>
      <c r="B484" s="5">
        <v>46001</v>
      </c>
      <c r="C484" t="s">
        <v>4538</v>
      </c>
      <c r="D484">
        <v>9</v>
      </c>
      <c r="E484" t="s">
        <v>16207</v>
      </c>
    </row>
    <row r="485" spans="1:5" x14ac:dyDescent="0.25">
      <c r="A485" t="s">
        <v>8175</v>
      </c>
      <c r="B485" s="5">
        <v>46001</v>
      </c>
      <c r="C485" t="s">
        <v>4539</v>
      </c>
      <c r="D485">
        <v>9</v>
      </c>
      <c r="E485" t="s">
        <v>16218</v>
      </c>
    </row>
    <row r="486" spans="1:5" x14ac:dyDescent="0.25">
      <c r="A486" t="s">
        <v>8275</v>
      </c>
      <c r="B486" s="5">
        <v>46001</v>
      </c>
      <c r="C486" t="s">
        <v>4541</v>
      </c>
      <c r="D486">
        <v>9</v>
      </c>
      <c r="E486" t="s">
        <v>16226</v>
      </c>
    </row>
    <row r="487" spans="1:5" x14ac:dyDescent="0.25">
      <c r="A487" t="s">
        <v>7559</v>
      </c>
      <c r="B487" s="5">
        <v>46003</v>
      </c>
      <c r="C487" t="s">
        <v>4739</v>
      </c>
      <c r="D487">
        <v>9</v>
      </c>
      <c r="E487" t="s">
        <v>16319</v>
      </c>
    </row>
    <row r="488" spans="1:5" x14ac:dyDescent="0.25">
      <c r="A488" t="s">
        <v>7559</v>
      </c>
      <c r="B488" s="5">
        <v>46002</v>
      </c>
      <c r="C488" t="s">
        <v>12</v>
      </c>
      <c r="D488">
        <v>9</v>
      </c>
      <c r="E488" t="s">
        <v>16320</v>
      </c>
    </row>
    <row r="489" spans="1:5" x14ac:dyDescent="0.25">
      <c r="A489" t="s">
        <v>8279</v>
      </c>
      <c r="B489" s="5">
        <v>46001</v>
      </c>
      <c r="C489" t="s">
        <v>4739</v>
      </c>
      <c r="D489">
        <v>9</v>
      </c>
      <c r="E489" t="s">
        <v>16328</v>
      </c>
    </row>
    <row r="490" spans="1:5" x14ac:dyDescent="0.25">
      <c r="A490" t="s">
        <v>8080</v>
      </c>
      <c r="B490" s="5">
        <v>45999</v>
      </c>
      <c r="C490" t="s">
        <v>4536</v>
      </c>
      <c r="D490">
        <v>9</v>
      </c>
      <c r="E490" t="s">
        <v>16381</v>
      </c>
    </row>
    <row r="491" spans="1:5" x14ac:dyDescent="0.25">
      <c r="A491" t="s">
        <v>5706</v>
      </c>
      <c r="B491" s="5">
        <v>46001</v>
      </c>
      <c r="C491" t="s">
        <v>4539</v>
      </c>
      <c r="D491">
        <v>9</v>
      </c>
      <c r="E491" t="s">
        <v>16384</v>
      </c>
    </row>
    <row r="492" spans="1:5" x14ac:dyDescent="0.25">
      <c r="A492" t="s">
        <v>5706</v>
      </c>
      <c r="B492" s="5">
        <v>46001</v>
      </c>
      <c r="C492" t="s">
        <v>4541</v>
      </c>
      <c r="D492">
        <v>9</v>
      </c>
      <c r="E492" t="s">
        <v>16385</v>
      </c>
    </row>
    <row r="493" spans="1:5" x14ac:dyDescent="0.25">
      <c r="A493" t="s">
        <v>5254</v>
      </c>
      <c r="B493" s="5">
        <v>45999</v>
      </c>
      <c r="C493" t="s">
        <v>4762</v>
      </c>
      <c r="D493">
        <v>9</v>
      </c>
      <c r="E493" t="s">
        <v>16404</v>
      </c>
    </row>
    <row r="494" spans="1:5" x14ac:dyDescent="0.25">
      <c r="A494" t="s">
        <v>5487</v>
      </c>
      <c r="B494" s="5">
        <v>46002</v>
      </c>
      <c r="C494" t="s">
        <v>4739</v>
      </c>
      <c r="D494">
        <v>9</v>
      </c>
      <c r="E494" t="s">
        <v>16477</v>
      </c>
    </row>
    <row r="495" spans="1:5" x14ac:dyDescent="0.25">
      <c r="A495" t="s">
        <v>5451</v>
      </c>
      <c r="B495" s="5">
        <v>46000</v>
      </c>
      <c r="C495" t="s">
        <v>11</v>
      </c>
      <c r="D495">
        <v>9</v>
      </c>
      <c r="E495" t="s">
        <v>16488</v>
      </c>
    </row>
    <row r="496" spans="1:5" x14ac:dyDescent="0.25">
      <c r="A496" t="s">
        <v>5262</v>
      </c>
      <c r="B496" s="5">
        <v>46002</v>
      </c>
      <c r="C496" t="s">
        <v>8</v>
      </c>
      <c r="D496">
        <v>9</v>
      </c>
      <c r="E496" t="s">
        <v>16491</v>
      </c>
    </row>
    <row r="497" spans="1:5" x14ac:dyDescent="0.25">
      <c r="A497" t="s">
        <v>5131</v>
      </c>
      <c r="B497" s="5">
        <v>46000</v>
      </c>
      <c r="C497" t="s">
        <v>4762</v>
      </c>
      <c r="D497">
        <v>9</v>
      </c>
      <c r="E497" t="s">
        <v>16507</v>
      </c>
    </row>
    <row r="498" spans="1:5" x14ac:dyDescent="0.25">
      <c r="A498" t="s">
        <v>4875</v>
      </c>
      <c r="B498" s="5">
        <v>46000</v>
      </c>
      <c r="C498" t="s">
        <v>7</v>
      </c>
      <c r="D498">
        <v>9</v>
      </c>
      <c r="E498" t="s">
        <v>16533</v>
      </c>
    </row>
    <row r="499" spans="1:5" x14ac:dyDescent="0.25">
      <c r="A499" t="s">
        <v>4828</v>
      </c>
      <c r="B499" s="5">
        <v>46000</v>
      </c>
      <c r="C499" t="s">
        <v>7</v>
      </c>
      <c r="D499">
        <v>9</v>
      </c>
      <c r="E499" t="s">
        <v>16536</v>
      </c>
    </row>
    <row r="500" spans="1:5" x14ac:dyDescent="0.25">
      <c r="A500" t="s">
        <v>4684</v>
      </c>
      <c r="B500" s="5">
        <v>46000</v>
      </c>
      <c r="C500" t="s">
        <v>11</v>
      </c>
      <c r="D500">
        <v>9</v>
      </c>
      <c r="E500" t="s">
        <v>16547</v>
      </c>
    </row>
    <row r="501" spans="1:5" x14ac:dyDescent="0.25">
      <c r="A501" t="s">
        <v>6756</v>
      </c>
      <c r="B501" s="5">
        <v>46000</v>
      </c>
      <c r="C501" t="s">
        <v>6</v>
      </c>
      <c r="D501">
        <v>9</v>
      </c>
      <c r="E501" t="s">
        <v>16589</v>
      </c>
    </row>
    <row r="502" spans="1:5" x14ac:dyDescent="0.25">
      <c r="A502" t="s">
        <v>6768</v>
      </c>
      <c r="B502" s="5">
        <v>46000</v>
      </c>
      <c r="C502" t="s">
        <v>13</v>
      </c>
      <c r="D502">
        <v>9</v>
      </c>
      <c r="E502" t="s">
        <v>16596</v>
      </c>
    </row>
    <row r="503" spans="1:5" x14ac:dyDescent="0.25">
      <c r="A503" t="s">
        <v>6769</v>
      </c>
      <c r="B503" s="5">
        <v>46000</v>
      </c>
      <c r="C503" t="s">
        <v>11</v>
      </c>
      <c r="D503">
        <v>9</v>
      </c>
      <c r="E503" t="s">
        <v>16597</v>
      </c>
    </row>
    <row r="504" spans="1:5" x14ac:dyDescent="0.25">
      <c r="A504" t="s">
        <v>6774</v>
      </c>
      <c r="B504" s="5">
        <v>46000</v>
      </c>
      <c r="C504" t="s">
        <v>4555</v>
      </c>
      <c r="D504">
        <v>9</v>
      </c>
      <c r="E504" t="s">
        <v>16600</v>
      </c>
    </row>
    <row r="505" spans="1:5" x14ac:dyDescent="0.25">
      <c r="A505" t="s">
        <v>6823</v>
      </c>
      <c r="B505" s="5">
        <v>45999</v>
      </c>
      <c r="C505" t="s">
        <v>4541</v>
      </c>
      <c r="D505">
        <v>9</v>
      </c>
      <c r="E505" t="s">
        <v>16615</v>
      </c>
    </row>
    <row r="506" spans="1:5" x14ac:dyDescent="0.25">
      <c r="A506" t="s">
        <v>6869</v>
      </c>
      <c r="B506" s="5">
        <v>45999</v>
      </c>
      <c r="C506" t="s">
        <v>4537</v>
      </c>
      <c r="D506">
        <v>9</v>
      </c>
      <c r="E506" t="s">
        <v>16630</v>
      </c>
    </row>
    <row r="507" spans="1:5" x14ac:dyDescent="0.25">
      <c r="A507" t="s">
        <v>6898</v>
      </c>
      <c r="B507" s="5">
        <v>45999</v>
      </c>
      <c r="C507" t="s">
        <v>13</v>
      </c>
      <c r="D507">
        <v>9</v>
      </c>
      <c r="E507" t="s">
        <v>16642</v>
      </c>
    </row>
    <row r="508" spans="1:5" x14ac:dyDescent="0.25">
      <c r="A508" t="s">
        <v>6902</v>
      </c>
      <c r="B508" s="5">
        <v>45999</v>
      </c>
      <c r="C508" t="s">
        <v>4537</v>
      </c>
      <c r="D508">
        <v>9</v>
      </c>
      <c r="E508" t="s">
        <v>16644</v>
      </c>
    </row>
    <row r="509" spans="1:5" x14ac:dyDescent="0.25">
      <c r="A509" t="s">
        <v>6909</v>
      </c>
      <c r="B509" s="5">
        <v>45999</v>
      </c>
      <c r="C509" t="s">
        <v>11</v>
      </c>
      <c r="D509">
        <v>9</v>
      </c>
      <c r="E509" t="s">
        <v>16645</v>
      </c>
    </row>
    <row r="510" spans="1:5" x14ac:dyDescent="0.25">
      <c r="A510" t="s">
        <v>7063</v>
      </c>
      <c r="B510" s="5">
        <v>46002</v>
      </c>
      <c r="C510" t="s">
        <v>13</v>
      </c>
      <c r="D510">
        <v>9</v>
      </c>
      <c r="E510" t="s">
        <v>16661</v>
      </c>
    </row>
    <row r="511" spans="1:5" x14ac:dyDescent="0.25">
      <c r="A511" t="s">
        <v>7329</v>
      </c>
      <c r="B511" s="5">
        <v>46001</v>
      </c>
      <c r="C511" t="s">
        <v>13</v>
      </c>
      <c r="D511">
        <v>9</v>
      </c>
      <c r="E511" t="s">
        <v>16692</v>
      </c>
    </row>
    <row r="512" spans="1:5" x14ac:dyDescent="0.25">
      <c r="A512" t="s">
        <v>7415</v>
      </c>
      <c r="B512" s="5">
        <v>46002</v>
      </c>
      <c r="C512" t="s">
        <v>13</v>
      </c>
      <c r="D512">
        <v>9</v>
      </c>
      <c r="E512" t="s">
        <v>16703</v>
      </c>
    </row>
    <row r="513" spans="1:5" x14ac:dyDescent="0.25">
      <c r="A513" t="s">
        <v>7451</v>
      </c>
      <c r="B513" s="5">
        <v>46003</v>
      </c>
      <c r="C513" t="s">
        <v>11</v>
      </c>
      <c r="D513">
        <v>9</v>
      </c>
      <c r="E513" t="s">
        <v>16707</v>
      </c>
    </row>
    <row r="514" spans="1:5" x14ac:dyDescent="0.25">
      <c r="A514" t="s">
        <v>7500</v>
      </c>
      <c r="B514" s="5">
        <v>46003</v>
      </c>
      <c r="C514" t="s">
        <v>11</v>
      </c>
      <c r="D514">
        <v>9</v>
      </c>
      <c r="E514" t="s">
        <v>16720</v>
      </c>
    </row>
    <row r="515" spans="1:5" x14ac:dyDescent="0.25">
      <c r="A515" t="s">
        <v>7519</v>
      </c>
      <c r="B515" s="5">
        <v>46003</v>
      </c>
      <c r="C515" t="s">
        <v>6</v>
      </c>
      <c r="D515">
        <v>9</v>
      </c>
      <c r="E515" t="s">
        <v>16722</v>
      </c>
    </row>
    <row r="516" spans="1:5" x14ac:dyDescent="0.25">
      <c r="A516" t="s">
        <v>7546</v>
      </c>
      <c r="B516" s="5">
        <v>46003</v>
      </c>
      <c r="C516" t="s">
        <v>6</v>
      </c>
      <c r="D516">
        <v>9</v>
      </c>
      <c r="E516" t="s">
        <v>16725</v>
      </c>
    </row>
    <row r="517" spans="1:5" x14ac:dyDescent="0.25">
      <c r="A517" t="s">
        <v>7789</v>
      </c>
      <c r="B517" s="5">
        <v>46002</v>
      </c>
      <c r="C517" t="s">
        <v>4739</v>
      </c>
      <c r="D517">
        <v>9</v>
      </c>
      <c r="E517" t="s">
        <v>16753</v>
      </c>
    </row>
    <row r="518" spans="1:5" x14ac:dyDescent="0.25">
      <c r="A518" t="s">
        <v>7830</v>
      </c>
      <c r="B518" s="5">
        <v>45999</v>
      </c>
      <c r="C518" t="s">
        <v>8</v>
      </c>
      <c r="D518">
        <v>9</v>
      </c>
      <c r="E518" t="s">
        <v>16762</v>
      </c>
    </row>
    <row r="519" spans="1:5" x14ac:dyDescent="0.25">
      <c r="A519" t="s">
        <v>7831</v>
      </c>
      <c r="B519" s="5">
        <v>45999</v>
      </c>
      <c r="C519" t="s">
        <v>8</v>
      </c>
      <c r="D519">
        <v>9</v>
      </c>
      <c r="E519" t="s">
        <v>16763</v>
      </c>
    </row>
    <row r="520" spans="1:5" x14ac:dyDescent="0.25">
      <c r="A520" t="s">
        <v>7902</v>
      </c>
      <c r="B520" s="5">
        <v>46002</v>
      </c>
      <c r="C520" t="s">
        <v>4541</v>
      </c>
      <c r="D520">
        <v>9</v>
      </c>
      <c r="E520" t="s">
        <v>16773</v>
      </c>
    </row>
    <row r="521" spans="1:5" x14ac:dyDescent="0.25">
      <c r="A521" t="s">
        <v>7984</v>
      </c>
      <c r="B521" s="5">
        <v>46002</v>
      </c>
      <c r="C521" t="s">
        <v>7</v>
      </c>
      <c r="D521">
        <v>9</v>
      </c>
      <c r="E521" t="s">
        <v>16786</v>
      </c>
    </row>
    <row r="522" spans="1:5" x14ac:dyDescent="0.25">
      <c r="A522" t="s">
        <v>7992</v>
      </c>
      <c r="B522" s="5">
        <v>46002</v>
      </c>
      <c r="C522" t="s">
        <v>6</v>
      </c>
      <c r="D522">
        <v>9</v>
      </c>
      <c r="E522" t="s">
        <v>16787</v>
      </c>
    </row>
    <row r="523" spans="1:5" x14ac:dyDescent="0.25">
      <c r="A523" t="s">
        <v>8005</v>
      </c>
      <c r="B523" s="5">
        <v>46002</v>
      </c>
      <c r="C523" t="s">
        <v>6</v>
      </c>
      <c r="D523">
        <v>9</v>
      </c>
      <c r="E523" t="s">
        <v>16789</v>
      </c>
    </row>
    <row r="524" spans="1:5" x14ac:dyDescent="0.25">
      <c r="A524" t="s">
        <v>8006</v>
      </c>
      <c r="B524" s="5">
        <v>46002</v>
      </c>
      <c r="C524" t="s">
        <v>11</v>
      </c>
      <c r="D524">
        <v>9</v>
      </c>
      <c r="E524" t="s">
        <v>16790</v>
      </c>
    </row>
    <row r="525" spans="1:5" x14ac:dyDescent="0.25">
      <c r="A525" t="s">
        <v>8012</v>
      </c>
      <c r="B525" s="5">
        <v>46002</v>
      </c>
      <c r="C525" t="s">
        <v>11</v>
      </c>
      <c r="D525">
        <v>9</v>
      </c>
      <c r="E525" t="s">
        <v>16791</v>
      </c>
    </row>
    <row r="526" spans="1:5" x14ac:dyDescent="0.25">
      <c r="A526" t="s">
        <v>8340</v>
      </c>
      <c r="B526" s="5">
        <v>46001</v>
      </c>
      <c r="C526" t="s">
        <v>4537</v>
      </c>
      <c r="D526">
        <v>9</v>
      </c>
      <c r="E526" t="s">
        <v>16860</v>
      </c>
    </row>
    <row r="527" spans="1:5" x14ac:dyDescent="0.25">
      <c r="A527" t="s">
        <v>8374</v>
      </c>
      <c r="B527" s="5">
        <v>46001</v>
      </c>
      <c r="C527" t="s">
        <v>4555</v>
      </c>
      <c r="D527">
        <v>9</v>
      </c>
      <c r="E527" t="s">
        <v>16867</v>
      </c>
    </row>
    <row r="528" spans="1:5" x14ac:dyDescent="0.25">
      <c r="A528" t="s">
        <v>8378</v>
      </c>
      <c r="B528" s="5">
        <v>46001</v>
      </c>
      <c r="C528" t="s">
        <v>6</v>
      </c>
      <c r="D528">
        <v>9</v>
      </c>
      <c r="E528" t="s">
        <v>16868</v>
      </c>
    </row>
    <row r="529" spans="1:5" x14ac:dyDescent="0.25">
      <c r="A529" t="s">
        <v>8379</v>
      </c>
      <c r="B529" s="5">
        <v>46001</v>
      </c>
      <c r="C529" t="s">
        <v>6</v>
      </c>
      <c r="D529">
        <v>9</v>
      </c>
      <c r="E529" t="s">
        <v>16869</v>
      </c>
    </row>
    <row r="530" spans="1:5" x14ac:dyDescent="0.25">
      <c r="A530" t="s">
        <v>8382</v>
      </c>
      <c r="B530" s="5">
        <v>46001</v>
      </c>
      <c r="C530" t="s">
        <v>6</v>
      </c>
      <c r="D530">
        <v>9</v>
      </c>
      <c r="E530" t="s">
        <v>16870</v>
      </c>
    </row>
    <row r="531" spans="1:5" x14ac:dyDescent="0.25">
      <c r="A531" t="s">
        <v>8383</v>
      </c>
      <c r="B531" s="5">
        <v>46001</v>
      </c>
      <c r="C531" t="s">
        <v>12</v>
      </c>
      <c r="D531">
        <v>9</v>
      </c>
      <c r="E531" t="s">
        <v>16871</v>
      </c>
    </row>
    <row r="532" spans="1:5" x14ac:dyDescent="0.25">
      <c r="A532" t="s">
        <v>8384</v>
      </c>
      <c r="B532" s="5">
        <v>46001</v>
      </c>
      <c r="C532" t="s">
        <v>7</v>
      </c>
      <c r="D532">
        <v>9</v>
      </c>
      <c r="E532" t="s">
        <v>16872</v>
      </c>
    </row>
    <row r="533" spans="1:5" x14ac:dyDescent="0.25">
      <c r="A533" t="s">
        <v>8387</v>
      </c>
      <c r="B533" s="5">
        <v>46001</v>
      </c>
      <c r="C533" t="s">
        <v>7</v>
      </c>
      <c r="D533">
        <v>9</v>
      </c>
      <c r="E533" t="s">
        <v>16873</v>
      </c>
    </row>
    <row r="534" spans="1:5" x14ac:dyDescent="0.25">
      <c r="A534" t="s">
        <v>8416</v>
      </c>
      <c r="B534" s="5">
        <v>46001</v>
      </c>
      <c r="C534" t="s">
        <v>11</v>
      </c>
      <c r="D534">
        <v>9</v>
      </c>
      <c r="E534" t="s">
        <v>16875</v>
      </c>
    </row>
    <row r="535" spans="1:5" x14ac:dyDescent="0.25">
      <c r="A535" t="s">
        <v>8422</v>
      </c>
      <c r="B535" s="5">
        <v>46001</v>
      </c>
      <c r="C535" t="s">
        <v>13</v>
      </c>
      <c r="D535">
        <v>9</v>
      </c>
      <c r="E535" t="s">
        <v>16876</v>
      </c>
    </row>
    <row r="536" spans="1:5" x14ac:dyDescent="0.25">
      <c r="A536" t="s">
        <v>8585</v>
      </c>
      <c r="B536" s="5">
        <v>46000</v>
      </c>
      <c r="C536" t="s">
        <v>7</v>
      </c>
      <c r="D536">
        <v>9</v>
      </c>
      <c r="E536" t="s">
        <v>16904</v>
      </c>
    </row>
    <row r="537" spans="1:5" x14ac:dyDescent="0.25">
      <c r="A537" t="s">
        <v>8590</v>
      </c>
      <c r="B537" s="5">
        <v>46000</v>
      </c>
      <c r="C537" t="s">
        <v>6</v>
      </c>
      <c r="D537">
        <v>9</v>
      </c>
      <c r="E537" t="s">
        <v>16905</v>
      </c>
    </row>
    <row r="538" spans="1:5" x14ac:dyDescent="0.25">
      <c r="A538" t="s">
        <v>8595</v>
      </c>
      <c r="B538" s="5">
        <v>46000</v>
      </c>
      <c r="C538" t="s">
        <v>6</v>
      </c>
      <c r="D538">
        <v>9</v>
      </c>
      <c r="E538" t="s">
        <v>16906</v>
      </c>
    </row>
    <row r="539" spans="1:5" x14ac:dyDescent="0.25">
      <c r="A539" t="s">
        <v>8597</v>
      </c>
      <c r="B539" s="5">
        <v>46000</v>
      </c>
      <c r="C539" t="s">
        <v>4</v>
      </c>
      <c r="D539">
        <v>9</v>
      </c>
      <c r="E539" t="s">
        <v>16907</v>
      </c>
    </row>
    <row r="540" spans="1:5" x14ac:dyDescent="0.25">
      <c r="A540" t="s">
        <v>8598</v>
      </c>
      <c r="B540" s="5">
        <v>46000</v>
      </c>
      <c r="C540" t="s">
        <v>6</v>
      </c>
      <c r="D540">
        <v>9</v>
      </c>
      <c r="E540" t="s">
        <v>16908</v>
      </c>
    </row>
    <row r="541" spans="1:5" x14ac:dyDescent="0.25">
      <c r="A541" t="s">
        <v>8724</v>
      </c>
      <c r="B541" s="5">
        <v>45999</v>
      </c>
      <c r="C541" t="s">
        <v>6</v>
      </c>
      <c r="D541">
        <v>9</v>
      </c>
      <c r="E541" t="s">
        <v>16925</v>
      </c>
    </row>
    <row r="542" spans="1:5" x14ac:dyDescent="0.25">
      <c r="A542" t="s">
        <v>8729</v>
      </c>
      <c r="B542" s="5">
        <v>45999</v>
      </c>
      <c r="C542" t="s">
        <v>5</v>
      </c>
      <c r="D542">
        <v>9</v>
      </c>
      <c r="E542" t="s">
        <v>16926</v>
      </c>
    </row>
    <row r="543" spans="1:5" x14ac:dyDescent="0.25">
      <c r="A543" t="s">
        <v>8730</v>
      </c>
      <c r="B543" s="5">
        <v>45999</v>
      </c>
      <c r="C543" t="s">
        <v>8</v>
      </c>
      <c r="D543">
        <v>9</v>
      </c>
      <c r="E543" t="s">
        <v>16927</v>
      </c>
    </row>
    <row r="544" spans="1:5" x14ac:dyDescent="0.25">
      <c r="A544" t="s">
        <v>14967</v>
      </c>
      <c r="B544" s="5">
        <v>46000</v>
      </c>
      <c r="C544" t="s">
        <v>4536</v>
      </c>
      <c r="D544">
        <v>9</v>
      </c>
      <c r="E544" t="s">
        <v>16960</v>
      </c>
    </row>
    <row r="545" spans="1:5" x14ac:dyDescent="0.25">
      <c r="A545" t="s">
        <v>14968</v>
      </c>
      <c r="B545" s="5">
        <v>46000</v>
      </c>
      <c r="C545" t="s">
        <v>4762</v>
      </c>
      <c r="D545">
        <v>9</v>
      </c>
      <c r="E545" t="s">
        <v>16961</v>
      </c>
    </row>
    <row r="546" spans="1:5" x14ac:dyDescent="0.25">
      <c r="A546" t="s">
        <v>14969</v>
      </c>
      <c r="B546" s="5">
        <v>46000</v>
      </c>
      <c r="C546" t="s">
        <v>4667</v>
      </c>
      <c r="D546">
        <v>9</v>
      </c>
      <c r="E546" t="s">
        <v>16962</v>
      </c>
    </row>
    <row r="547" spans="1:5" x14ac:dyDescent="0.25">
      <c r="A547" t="s">
        <v>14974</v>
      </c>
      <c r="B547" s="5">
        <v>45999</v>
      </c>
      <c r="C547" t="s">
        <v>4762</v>
      </c>
      <c r="D547">
        <v>9</v>
      </c>
      <c r="E547" t="s">
        <v>16967</v>
      </c>
    </row>
    <row r="548" spans="1:5" x14ac:dyDescent="0.25">
      <c r="A548" t="s">
        <v>7472</v>
      </c>
      <c r="B548" s="5">
        <v>46003</v>
      </c>
      <c r="C548" t="s">
        <v>12</v>
      </c>
      <c r="D548">
        <v>10</v>
      </c>
      <c r="E548" t="s">
        <v>15014</v>
      </c>
    </row>
    <row r="549" spans="1:5" x14ac:dyDescent="0.25">
      <c r="A549" t="s">
        <v>7153</v>
      </c>
      <c r="B549" s="5">
        <v>46003</v>
      </c>
      <c r="C549" t="s">
        <v>5</v>
      </c>
      <c r="D549">
        <v>10</v>
      </c>
      <c r="E549" t="s">
        <v>15015</v>
      </c>
    </row>
    <row r="550" spans="1:5" x14ac:dyDescent="0.25">
      <c r="A550" t="s">
        <v>7066</v>
      </c>
      <c r="B550" s="5">
        <v>46003</v>
      </c>
      <c r="C550" t="s">
        <v>4667</v>
      </c>
      <c r="D550">
        <v>10</v>
      </c>
      <c r="E550" t="s">
        <v>15016</v>
      </c>
    </row>
    <row r="551" spans="1:5" x14ac:dyDescent="0.25">
      <c r="A551" t="s">
        <v>7491</v>
      </c>
      <c r="B551" s="5">
        <v>46003</v>
      </c>
      <c r="C551" t="s">
        <v>5</v>
      </c>
      <c r="D551">
        <v>10</v>
      </c>
      <c r="E551" t="s">
        <v>15018</v>
      </c>
    </row>
    <row r="552" spans="1:5" x14ac:dyDescent="0.25">
      <c r="A552" t="s">
        <v>7429</v>
      </c>
      <c r="B552" s="5">
        <v>46003</v>
      </c>
      <c r="C552" t="s">
        <v>4762</v>
      </c>
      <c r="D552">
        <v>10</v>
      </c>
      <c r="E552" t="s">
        <v>15019</v>
      </c>
    </row>
    <row r="553" spans="1:5" x14ac:dyDescent="0.25">
      <c r="A553" t="s">
        <v>7485</v>
      </c>
      <c r="B553" s="5">
        <v>46003</v>
      </c>
      <c r="C553" t="s">
        <v>12</v>
      </c>
      <c r="D553">
        <v>10</v>
      </c>
      <c r="E553" t="s">
        <v>15020</v>
      </c>
    </row>
    <row r="554" spans="1:5" x14ac:dyDescent="0.25">
      <c r="A554" t="s">
        <v>7477</v>
      </c>
      <c r="B554" s="5">
        <v>46003</v>
      </c>
      <c r="C554" t="s">
        <v>6</v>
      </c>
      <c r="D554">
        <v>10</v>
      </c>
      <c r="E554" t="s">
        <v>15023</v>
      </c>
    </row>
    <row r="555" spans="1:5" x14ac:dyDescent="0.25">
      <c r="A555" t="s">
        <v>7082</v>
      </c>
      <c r="B555" s="5">
        <v>46003</v>
      </c>
      <c r="C555" t="s">
        <v>4667</v>
      </c>
      <c r="D555">
        <v>10</v>
      </c>
      <c r="E555" t="s">
        <v>15025</v>
      </c>
    </row>
    <row r="556" spans="1:5" x14ac:dyDescent="0.25">
      <c r="A556" t="s">
        <v>7467</v>
      </c>
      <c r="B556" s="5">
        <v>46003</v>
      </c>
      <c r="C556" t="s">
        <v>8</v>
      </c>
      <c r="D556">
        <v>10</v>
      </c>
      <c r="E556" t="s">
        <v>15037</v>
      </c>
    </row>
    <row r="557" spans="1:5" x14ac:dyDescent="0.25">
      <c r="A557" t="s">
        <v>7476</v>
      </c>
      <c r="B557" s="5">
        <v>46003</v>
      </c>
      <c r="C557" t="s">
        <v>12</v>
      </c>
      <c r="D557">
        <v>10</v>
      </c>
      <c r="E557" t="s">
        <v>15039</v>
      </c>
    </row>
    <row r="558" spans="1:5" x14ac:dyDescent="0.25">
      <c r="A558" t="s">
        <v>7930</v>
      </c>
      <c r="B558" s="5">
        <v>46002</v>
      </c>
      <c r="C558" t="s">
        <v>4539</v>
      </c>
      <c r="D558">
        <v>10</v>
      </c>
      <c r="E558" t="s">
        <v>15115</v>
      </c>
    </row>
    <row r="559" spans="1:5" x14ac:dyDescent="0.25">
      <c r="A559" t="s">
        <v>7900</v>
      </c>
      <c r="B559" s="5">
        <v>46002</v>
      </c>
      <c r="C559" t="s">
        <v>13</v>
      </c>
      <c r="D559">
        <v>10</v>
      </c>
      <c r="E559" t="s">
        <v>15120</v>
      </c>
    </row>
    <row r="560" spans="1:5" x14ac:dyDescent="0.25">
      <c r="A560" t="s">
        <v>7257</v>
      </c>
      <c r="B560" s="5">
        <v>46002</v>
      </c>
      <c r="C560" t="s">
        <v>13</v>
      </c>
      <c r="D560">
        <v>10</v>
      </c>
      <c r="E560" t="s">
        <v>15122</v>
      </c>
    </row>
    <row r="561" spans="1:5" x14ac:dyDescent="0.25">
      <c r="A561" t="s">
        <v>7934</v>
      </c>
      <c r="B561" s="5">
        <v>46002</v>
      </c>
      <c r="C561" t="s">
        <v>11</v>
      </c>
      <c r="D561">
        <v>10</v>
      </c>
      <c r="E561" t="s">
        <v>15125</v>
      </c>
    </row>
    <row r="562" spans="1:5" x14ac:dyDescent="0.25">
      <c r="A562" t="s">
        <v>7958</v>
      </c>
      <c r="B562" s="5">
        <v>46002</v>
      </c>
      <c r="C562" t="s">
        <v>12</v>
      </c>
      <c r="D562">
        <v>10</v>
      </c>
      <c r="E562" t="s">
        <v>15126</v>
      </c>
    </row>
    <row r="563" spans="1:5" x14ac:dyDescent="0.25">
      <c r="A563" t="s">
        <v>7959</v>
      </c>
      <c r="B563" s="5">
        <v>46002</v>
      </c>
      <c r="C563" t="s">
        <v>12</v>
      </c>
      <c r="D563">
        <v>10</v>
      </c>
      <c r="E563" t="s">
        <v>15127</v>
      </c>
    </row>
    <row r="564" spans="1:5" x14ac:dyDescent="0.25">
      <c r="A564" t="s">
        <v>7937</v>
      </c>
      <c r="B564" s="5">
        <v>46002</v>
      </c>
      <c r="C564" t="s">
        <v>12</v>
      </c>
      <c r="D564">
        <v>10</v>
      </c>
      <c r="E564" t="s">
        <v>15129</v>
      </c>
    </row>
    <row r="565" spans="1:5" x14ac:dyDescent="0.25">
      <c r="A565" t="s">
        <v>7949</v>
      </c>
      <c r="B565" s="5">
        <v>46002</v>
      </c>
      <c r="C565" t="s">
        <v>13</v>
      </c>
      <c r="D565">
        <v>10</v>
      </c>
      <c r="E565" t="s">
        <v>15130</v>
      </c>
    </row>
    <row r="566" spans="1:5" x14ac:dyDescent="0.25">
      <c r="A566" t="s">
        <v>7949</v>
      </c>
      <c r="B566" s="5">
        <v>46002</v>
      </c>
      <c r="C566" t="s">
        <v>12</v>
      </c>
      <c r="D566">
        <v>10</v>
      </c>
      <c r="E566" t="s">
        <v>15131</v>
      </c>
    </row>
    <row r="567" spans="1:5" x14ac:dyDescent="0.25">
      <c r="A567" t="s">
        <v>7206</v>
      </c>
      <c r="B567" s="5">
        <v>46002</v>
      </c>
      <c r="C567" t="s">
        <v>8</v>
      </c>
      <c r="D567">
        <v>10</v>
      </c>
      <c r="E567" t="s">
        <v>15132</v>
      </c>
    </row>
    <row r="568" spans="1:5" x14ac:dyDescent="0.25">
      <c r="A568" t="s">
        <v>7967</v>
      </c>
      <c r="B568" s="5">
        <v>46002</v>
      </c>
      <c r="C568" t="s">
        <v>4667</v>
      </c>
      <c r="D568">
        <v>10</v>
      </c>
      <c r="E568" t="s">
        <v>15134</v>
      </c>
    </row>
    <row r="569" spans="1:5" x14ac:dyDescent="0.25">
      <c r="A569" t="s">
        <v>7394</v>
      </c>
      <c r="B569" s="5">
        <v>46002</v>
      </c>
      <c r="C569" t="s">
        <v>7</v>
      </c>
      <c r="D569">
        <v>10</v>
      </c>
      <c r="E569" t="s">
        <v>15135</v>
      </c>
    </row>
    <row r="570" spans="1:5" x14ac:dyDescent="0.25">
      <c r="A570" t="s">
        <v>7365</v>
      </c>
      <c r="B570" s="5">
        <v>46002</v>
      </c>
      <c r="C570" t="s">
        <v>8</v>
      </c>
      <c r="D570">
        <v>10</v>
      </c>
      <c r="E570" t="s">
        <v>15136</v>
      </c>
    </row>
    <row r="571" spans="1:5" x14ac:dyDescent="0.25">
      <c r="A571" t="s">
        <v>7415</v>
      </c>
      <c r="B571" s="5">
        <v>46002</v>
      </c>
      <c r="C571" t="s">
        <v>8</v>
      </c>
      <c r="D571">
        <v>10</v>
      </c>
      <c r="E571" t="s">
        <v>15138</v>
      </c>
    </row>
    <row r="572" spans="1:5" x14ac:dyDescent="0.25">
      <c r="A572" t="s">
        <v>7932</v>
      </c>
      <c r="B572" s="5">
        <v>46002</v>
      </c>
      <c r="C572" t="s">
        <v>4</v>
      </c>
      <c r="D572">
        <v>10</v>
      </c>
      <c r="E572" t="s">
        <v>15140</v>
      </c>
    </row>
    <row r="573" spans="1:5" x14ac:dyDescent="0.25">
      <c r="A573" t="s">
        <v>7932</v>
      </c>
      <c r="B573" s="5">
        <v>46002</v>
      </c>
      <c r="C573" t="s">
        <v>6</v>
      </c>
      <c r="D573">
        <v>10</v>
      </c>
      <c r="E573" t="s">
        <v>15141</v>
      </c>
    </row>
    <row r="574" spans="1:5" x14ac:dyDescent="0.25">
      <c r="A574" t="s">
        <v>7676</v>
      </c>
      <c r="B574" s="5">
        <v>46002</v>
      </c>
      <c r="C574" t="s">
        <v>4555</v>
      </c>
      <c r="D574">
        <v>10</v>
      </c>
      <c r="E574" t="s">
        <v>15146</v>
      </c>
    </row>
    <row r="575" spans="1:5" x14ac:dyDescent="0.25">
      <c r="A575" t="s">
        <v>7717</v>
      </c>
      <c r="B575" s="5">
        <v>46002</v>
      </c>
      <c r="C575" t="s">
        <v>4555</v>
      </c>
      <c r="D575">
        <v>10</v>
      </c>
      <c r="E575" t="s">
        <v>15154</v>
      </c>
    </row>
    <row r="576" spans="1:5" x14ac:dyDescent="0.25">
      <c r="A576" t="s">
        <v>7063</v>
      </c>
      <c r="B576" s="5">
        <v>46002</v>
      </c>
      <c r="C576" t="s">
        <v>8</v>
      </c>
      <c r="D576">
        <v>10</v>
      </c>
      <c r="E576" t="s">
        <v>15155</v>
      </c>
    </row>
    <row r="577" spans="1:5" x14ac:dyDescent="0.25">
      <c r="A577" t="s">
        <v>7983</v>
      </c>
      <c r="B577" s="5">
        <v>46002</v>
      </c>
      <c r="C577" t="s">
        <v>12</v>
      </c>
      <c r="D577">
        <v>10</v>
      </c>
      <c r="E577" t="s">
        <v>15156</v>
      </c>
    </row>
    <row r="578" spans="1:5" x14ac:dyDescent="0.25">
      <c r="A578" t="s">
        <v>7985</v>
      </c>
      <c r="B578" s="5">
        <v>46002</v>
      </c>
      <c r="C578" t="s">
        <v>12</v>
      </c>
      <c r="D578">
        <v>10</v>
      </c>
      <c r="E578" t="s">
        <v>15163</v>
      </c>
    </row>
    <row r="579" spans="1:5" x14ac:dyDescent="0.25">
      <c r="A579" t="s">
        <v>6927</v>
      </c>
      <c r="B579" s="5">
        <v>46002</v>
      </c>
      <c r="C579" t="s">
        <v>8</v>
      </c>
      <c r="D579">
        <v>10</v>
      </c>
      <c r="E579" t="s">
        <v>15165</v>
      </c>
    </row>
    <row r="580" spans="1:5" x14ac:dyDescent="0.25">
      <c r="A580" t="s">
        <v>7966</v>
      </c>
      <c r="B580" s="5">
        <v>46002</v>
      </c>
      <c r="C580" t="s">
        <v>5</v>
      </c>
      <c r="D580">
        <v>10</v>
      </c>
      <c r="E580" t="s">
        <v>15166</v>
      </c>
    </row>
    <row r="581" spans="1:5" x14ac:dyDescent="0.25">
      <c r="A581" t="s">
        <v>7444</v>
      </c>
      <c r="B581" s="5">
        <v>46002</v>
      </c>
      <c r="C581" t="s">
        <v>4667</v>
      </c>
      <c r="D581">
        <v>10</v>
      </c>
      <c r="E581" t="s">
        <v>15170</v>
      </c>
    </row>
    <row r="582" spans="1:5" x14ac:dyDescent="0.25">
      <c r="A582" t="s">
        <v>7986</v>
      </c>
      <c r="B582" s="5">
        <v>46002</v>
      </c>
      <c r="C582" t="s">
        <v>12</v>
      </c>
      <c r="D582">
        <v>10</v>
      </c>
      <c r="E582" t="s">
        <v>15174</v>
      </c>
    </row>
    <row r="583" spans="1:5" x14ac:dyDescent="0.25">
      <c r="A583" t="s">
        <v>7965</v>
      </c>
      <c r="B583" s="5">
        <v>46002</v>
      </c>
      <c r="C583" t="s">
        <v>12</v>
      </c>
      <c r="D583">
        <v>10</v>
      </c>
      <c r="E583" t="s">
        <v>15178</v>
      </c>
    </row>
    <row r="584" spans="1:5" x14ac:dyDescent="0.25">
      <c r="A584" t="s">
        <v>7987</v>
      </c>
      <c r="B584" s="5">
        <v>46002</v>
      </c>
      <c r="C584" t="s">
        <v>12</v>
      </c>
      <c r="D584">
        <v>10</v>
      </c>
      <c r="E584" t="s">
        <v>15184</v>
      </c>
    </row>
    <row r="585" spans="1:5" x14ac:dyDescent="0.25">
      <c r="A585" t="s">
        <v>7269</v>
      </c>
      <c r="B585" s="5">
        <v>46002</v>
      </c>
      <c r="C585" t="s">
        <v>9</v>
      </c>
      <c r="D585">
        <v>10</v>
      </c>
      <c r="E585" t="s">
        <v>15196</v>
      </c>
    </row>
    <row r="586" spans="1:5" x14ac:dyDescent="0.25">
      <c r="A586" t="s">
        <v>7945</v>
      </c>
      <c r="B586" s="5">
        <v>46002</v>
      </c>
      <c r="C586" t="s">
        <v>4539</v>
      </c>
      <c r="D586">
        <v>10</v>
      </c>
      <c r="E586" t="s">
        <v>15220</v>
      </c>
    </row>
    <row r="587" spans="1:5" x14ac:dyDescent="0.25">
      <c r="A587" t="s">
        <v>7478</v>
      </c>
      <c r="B587" s="5">
        <v>46003</v>
      </c>
      <c r="C587" t="s">
        <v>8</v>
      </c>
      <c r="D587">
        <v>10</v>
      </c>
      <c r="E587" t="s">
        <v>15225</v>
      </c>
    </row>
    <row r="588" spans="1:5" x14ac:dyDescent="0.25">
      <c r="A588" t="s">
        <v>7478</v>
      </c>
      <c r="B588" s="5">
        <v>46002</v>
      </c>
      <c r="C588" t="s">
        <v>4541</v>
      </c>
      <c r="D588">
        <v>10</v>
      </c>
      <c r="E588" t="s">
        <v>15228</v>
      </c>
    </row>
    <row r="589" spans="1:5" x14ac:dyDescent="0.25">
      <c r="A589" t="s">
        <v>7064</v>
      </c>
      <c r="B589" s="5">
        <v>46002</v>
      </c>
      <c r="C589" t="s">
        <v>4667</v>
      </c>
      <c r="D589">
        <v>10</v>
      </c>
      <c r="E589" t="s">
        <v>15234</v>
      </c>
    </row>
    <row r="590" spans="1:5" x14ac:dyDescent="0.25">
      <c r="A590" t="s">
        <v>7261</v>
      </c>
      <c r="B590" s="5">
        <v>46002</v>
      </c>
      <c r="C590" t="s">
        <v>9</v>
      </c>
      <c r="D590">
        <v>10</v>
      </c>
      <c r="E590" t="s">
        <v>15252</v>
      </c>
    </row>
    <row r="591" spans="1:5" x14ac:dyDescent="0.25">
      <c r="A591" t="s">
        <v>7956</v>
      </c>
      <c r="B591" s="5">
        <v>46002</v>
      </c>
      <c r="C591" t="s">
        <v>6</v>
      </c>
      <c r="D591">
        <v>10</v>
      </c>
      <c r="E591" t="s">
        <v>15263</v>
      </c>
    </row>
    <row r="592" spans="1:5" x14ac:dyDescent="0.25">
      <c r="A592" t="s">
        <v>8105</v>
      </c>
      <c r="B592" s="5">
        <v>46001</v>
      </c>
      <c r="C592" t="s">
        <v>11</v>
      </c>
      <c r="D592">
        <v>10</v>
      </c>
      <c r="E592" t="s">
        <v>15284</v>
      </c>
    </row>
    <row r="593" spans="1:5" x14ac:dyDescent="0.25">
      <c r="A593" t="s">
        <v>7890</v>
      </c>
      <c r="B593" s="5">
        <v>46001</v>
      </c>
      <c r="C593" t="s">
        <v>6</v>
      </c>
      <c r="D593">
        <v>10</v>
      </c>
      <c r="E593" t="s">
        <v>15290</v>
      </c>
    </row>
    <row r="594" spans="1:5" x14ac:dyDescent="0.25">
      <c r="A594" t="s">
        <v>8362</v>
      </c>
      <c r="B594" s="5">
        <v>46001</v>
      </c>
      <c r="C594" t="s">
        <v>12</v>
      </c>
      <c r="D594">
        <v>10</v>
      </c>
      <c r="E594" t="s">
        <v>15292</v>
      </c>
    </row>
    <row r="595" spans="1:5" x14ac:dyDescent="0.25">
      <c r="A595" t="s">
        <v>7702</v>
      </c>
      <c r="B595" s="5">
        <v>46001</v>
      </c>
      <c r="C595" t="s">
        <v>12</v>
      </c>
      <c r="D595">
        <v>10</v>
      </c>
      <c r="E595" t="s">
        <v>15293</v>
      </c>
    </row>
    <row r="596" spans="1:5" x14ac:dyDescent="0.25">
      <c r="A596" t="s">
        <v>8290</v>
      </c>
      <c r="B596" s="5">
        <v>46001</v>
      </c>
      <c r="C596" t="s">
        <v>13</v>
      </c>
      <c r="D596">
        <v>10</v>
      </c>
      <c r="E596" t="s">
        <v>15294</v>
      </c>
    </row>
    <row r="597" spans="1:5" x14ac:dyDescent="0.25">
      <c r="A597" t="s">
        <v>8295</v>
      </c>
      <c r="B597" s="5">
        <v>46001</v>
      </c>
      <c r="C597" t="s">
        <v>12</v>
      </c>
      <c r="D597">
        <v>10</v>
      </c>
      <c r="E597" t="s">
        <v>15300</v>
      </c>
    </row>
    <row r="598" spans="1:5" x14ac:dyDescent="0.25">
      <c r="A598" t="s">
        <v>8374</v>
      </c>
      <c r="B598" s="5">
        <v>46001</v>
      </c>
      <c r="C598" t="s">
        <v>6</v>
      </c>
      <c r="D598">
        <v>10</v>
      </c>
      <c r="E598" t="s">
        <v>15301</v>
      </c>
    </row>
    <row r="599" spans="1:5" x14ac:dyDescent="0.25">
      <c r="A599" t="s">
        <v>8338</v>
      </c>
      <c r="B599" s="5">
        <v>46001</v>
      </c>
      <c r="C599" t="s">
        <v>12</v>
      </c>
      <c r="D599">
        <v>10</v>
      </c>
      <c r="E599" t="s">
        <v>15302</v>
      </c>
    </row>
    <row r="600" spans="1:5" x14ac:dyDescent="0.25">
      <c r="A600" t="s">
        <v>7323</v>
      </c>
      <c r="B600" s="5">
        <v>46001</v>
      </c>
      <c r="C600" t="s">
        <v>13</v>
      </c>
      <c r="D600">
        <v>10</v>
      </c>
      <c r="E600" t="s">
        <v>15303</v>
      </c>
    </row>
    <row r="601" spans="1:5" x14ac:dyDescent="0.25">
      <c r="A601" t="s">
        <v>8336</v>
      </c>
      <c r="B601" s="5">
        <v>46001</v>
      </c>
      <c r="C601" t="s">
        <v>12</v>
      </c>
      <c r="D601">
        <v>10</v>
      </c>
      <c r="E601" t="s">
        <v>15304</v>
      </c>
    </row>
    <row r="602" spans="1:5" x14ac:dyDescent="0.25">
      <c r="A602" t="s">
        <v>8376</v>
      </c>
      <c r="B602" s="5">
        <v>46001</v>
      </c>
      <c r="C602" t="s">
        <v>6</v>
      </c>
      <c r="D602">
        <v>10</v>
      </c>
      <c r="E602" t="s">
        <v>15305</v>
      </c>
    </row>
    <row r="603" spans="1:5" x14ac:dyDescent="0.25">
      <c r="A603" t="s">
        <v>8365</v>
      </c>
      <c r="B603" s="5">
        <v>46001</v>
      </c>
      <c r="C603" t="s">
        <v>12</v>
      </c>
      <c r="D603">
        <v>10</v>
      </c>
      <c r="E603" t="s">
        <v>15309</v>
      </c>
    </row>
    <row r="604" spans="1:5" x14ac:dyDescent="0.25">
      <c r="A604" t="s">
        <v>7276</v>
      </c>
      <c r="B604" s="5">
        <v>46001</v>
      </c>
      <c r="C604" t="s">
        <v>4739</v>
      </c>
      <c r="D604">
        <v>10</v>
      </c>
      <c r="E604" t="s">
        <v>15313</v>
      </c>
    </row>
    <row r="605" spans="1:5" x14ac:dyDescent="0.25">
      <c r="A605" t="s">
        <v>7276</v>
      </c>
      <c r="B605" s="5">
        <v>46001</v>
      </c>
      <c r="C605" t="s">
        <v>7</v>
      </c>
      <c r="D605">
        <v>10</v>
      </c>
      <c r="E605" t="s">
        <v>15314</v>
      </c>
    </row>
    <row r="606" spans="1:5" x14ac:dyDescent="0.25">
      <c r="A606" t="s">
        <v>7276</v>
      </c>
      <c r="B606" s="5">
        <v>46001</v>
      </c>
      <c r="C606" t="s">
        <v>4555</v>
      </c>
      <c r="D606">
        <v>10</v>
      </c>
      <c r="E606" t="s">
        <v>15315</v>
      </c>
    </row>
    <row r="607" spans="1:5" x14ac:dyDescent="0.25">
      <c r="A607" t="s">
        <v>8368</v>
      </c>
      <c r="B607" s="5">
        <v>46001</v>
      </c>
      <c r="C607" t="s">
        <v>12</v>
      </c>
      <c r="D607">
        <v>10</v>
      </c>
      <c r="E607" t="s">
        <v>15322</v>
      </c>
    </row>
    <row r="608" spans="1:5" x14ac:dyDescent="0.25">
      <c r="A608" t="s">
        <v>8357</v>
      </c>
      <c r="B608" s="5">
        <v>46001</v>
      </c>
      <c r="C608" t="s">
        <v>4667</v>
      </c>
      <c r="D608">
        <v>10</v>
      </c>
      <c r="E608" t="s">
        <v>15327</v>
      </c>
    </row>
    <row r="609" spans="1:5" x14ac:dyDescent="0.25">
      <c r="A609" t="s">
        <v>8369</v>
      </c>
      <c r="B609" s="5">
        <v>46001</v>
      </c>
      <c r="C609" t="s">
        <v>12</v>
      </c>
      <c r="D609">
        <v>10</v>
      </c>
      <c r="E609" t="s">
        <v>15330</v>
      </c>
    </row>
    <row r="610" spans="1:5" x14ac:dyDescent="0.25">
      <c r="A610" t="s">
        <v>7979</v>
      </c>
      <c r="B610" s="5">
        <v>46001</v>
      </c>
      <c r="C610" t="s">
        <v>4541</v>
      </c>
      <c r="D610">
        <v>10</v>
      </c>
      <c r="E610" t="s">
        <v>15341</v>
      </c>
    </row>
    <row r="611" spans="1:5" x14ac:dyDescent="0.25">
      <c r="A611" t="s">
        <v>8300</v>
      </c>
      <c r="B611" s="5">
        <v>46001</v>
      </c>
      <c r="C611" t="s">
        <v>13</v>
      </c>
      <c r="D611">
        <v>10</v>
      </c>
      <c r="E611" t="s">
        <v>15344</v>
      </c>
    </row>
    <row r="612" spans="1:5" x14ac:dyDescent="0.25">
      <c r="A612" t="s">
        <v>7870</v>
      </c>
      <c r="B612" s="5">
        <v>46001</v>
      </c>
      <c r="C612" t="s">
        <v>4667</v>
      </c>
      <c r="D612">
        <v>10</v>
      </c>
      <c r="E612" t="s">
        <v>15358</v>
      </c>
    </row>
    <row r="613" spans="1:5" x14ac:dyDescent="0.25">
      <c r="A613" t="s">
        <v>8367</v>
      </c>
      <c r="B613" s="5">
        <v>46001</v>
      </c>
      <c r="C613" t="s">
        <v>12</v>
      </c>
      <c r="D613">
        <v>10</v>
      </c>
      <c r="E613" t="s">
        <v>15361</v>
      </c>
    </row>
    <row r="614" spans="1:5" x14ac:dyDescent="0.25">
      <c r="A614" t="s">
        <v>8375</v>
      </c>
      <c r="B614" s="5">
        <v>46001</v>
      </c>
      <c r="C614" t="s">
        <v>12</v>
      </c>
      <c r="D614">
        <v>10</v>
      </c>
      <c r="E614" t="s">
        <v>15363</v>
      </c>
    </row>
    <row r="615" spans="1:5" x14ac:dyDescent="0.25">
      <c r="A615" t="s">
        <v>7860</v>
      </c>
      <c r="B615" s="5">
        <v>46002</v>
      </c>
      <c r="C615" t="s">
        <v>12</v>
      </c>
      <c r="D615">
        <v>10</v>
      </c>
      <c r="E615" t="s">
        <v>15373</v>
      </c>
    </row>
    <row r="616" spans="1:5" x14ac:dyDescent="0.25">
      <c r="A616" t="s">
        <v>6662</v>
      </c>
      <c r="B616" s="5">
        <v>46001</v>
      </c>
      <c r="C616" t="s">
        <v>12</v>
      </c>
      <c r="D616">
        <v>10</v>
      </c>
      <c r="E616" t="s">
        <v>15384</v>
      </c>
    </row>
    <row r="617" spans="1:5" x14ac:dyDescent="0.25">
      <c r="A617" t="s">
        <v>7258</v>
      </c>
      <c r="B617" s="5">
        <v>46002</v>
      </c>
      <c r="C617" t="s">
        <v>9</v>
      </c>
      <c r="D617">
        <v>10</v>
      </c>
      <c r="E617" t="s">
        <v>15419</v>
      </c>
    </row>
    <row r="618" spans="1:5" x14ac:dyDescent="0.25">
      <c r="A618" t="s">
        <v>7207</v>
      </c>
      <c r="B618" s="5">
        <v>46000</v>
      </c>
      <c r="C618" t="s">
        <v>12</v>
      </c>
      <c r="D618">
        <v>10</v>
      </c>
      <c r="E618" t="s">
        <v>15461</v>
      </c>
    </row>
    <row r="619" spans="1:5" x14ac:dyDescent="0.25">
      <c r="A619" t="s">
        <v>8454</v>
      </c>
      <c r="B619" s="5">
        <v>46000</v>
      </c>
      <c r="C619" t="s">
        <v>13</v>
      </c>
      <c r="D619">
        <v>10</v>
      </c>
      <c r="E619" t="s">
        <v>15465</v>
      </c>
    </row>
    <row r="620" spans="1:5" x14ac:dyDescent="0.25">
      <c r="A620" t="s">
        <v>8454</v>
      </c>
      <c r="B620" s="5">
        <v>46000</v>
      </c>
      <c r="C620" t="s">
        <v>6</v>
      </c>
      <c r="D620">
        <v>10</v>
      </c>
      <c r="E620" t="s">
        <v>15466</v>
      </c>
    </row>
    <row r="621" spans="1:5" x14ac:dyDescent="0.25">
      <c r="A621" t="s">
        <v>6726</v>
      </c>
      <c r="B621" s="5">
        <v>46000</v>
      </c>
      <c r="C621" t="s">
        <v>4536</v>
      </c>
      <c r="D621">
        <v>10</v>
      </c>
      <c r="E621" t="s">
        <v>15467</v>
      </c>
    </row>
    <row r="622" spans="1:5" x14ac:dyDescent="0.25">
      <c r="A622" t="s">
        <v>6722</v>
      </c>
      <c r="B622" s="5">
        <v>46000</v>
      </c>
      <c r="C622" t="s">
        <v>4536</v>
      </c>
      <c r="D622">
        <v>10</v>
      </c>
      <c r="E622" t="s">
        <v>15468</v>
      </c>
    </row>
    <row r="623" spans="1:5" x14ac:dyDescent="0.25">
      <c r="A623" t="s">
        <v>6730</v>
      </c>
      <c r="B623" s="5">
        <v>46000</v>
      </c>
      <c r="C623" t="s">
        <v>4536</v>
      </c>
      <c r="D623">
        <v>10</v>
      </c>
      <c r="E623" t="s">
        <v>15469</v>
      </c>
    </row>
    <row r="624" spans="1:5" x14ac:dyDescent="0.25">
      <c r="A624" t="s">
        <v>6736</v>
      </c>
      <c r="B624" s="5">
        <v>46000</v>
      </c>
      <c r="C624" t="s">
        <v>4536</v>
      </c>
      <c r="D624">
        <v>10</v>
      </c>
      <c r="E624" t="s">
        <v>15470</v>
      </c>
    </row>
    <row r="625" spans="1:5" x14ac:dyDescent="0.25">
      <c r="A625" t="s">
        <v>6754</v>
      </c>
      <c r="B625" s="5">
        <v>46000</v>
      </c>
      <c r="C625" t="s">
        <v>4667</v>
      </c>
      <c r="D625">
        <v>10</v>
      </c>
      <c r="E625" t="s">
        <v>15472</v>
      </c>
    </row>
    <row r="626" spans="1:5" x14ac:dyDescent="0.25">
      <c r="A626" t="s">
        <v>8583</v>
      </c>
      <c r="B626" s="5">
        <v>46000</v>
      </c>
      <c r="C626" t="s">
        <v>4536</v>
      </c>
      <c r="D626">
        <v>10</v>
      </c>
      <c r="E626" t="s">
        <v>15473</v>
      </c>
    </row>
    <row r="627" spans="1:5" x14ac:dyDescent="0.25">
      <c r="A627" t="s">
        <v>7886</v>
      </c>
      <c r="B627" s="5">
        <v>46000</v>
      </c>
      <c r="C627" t="s">
        <v>4555</v>
      </c>
      <c r="D627">
        <v>10</v>
      </c>
      <c r="E627" t="s">
        <v>15477</v>
      </c>
    </row>
    <row r="628" spans="1:5" x14ac:dyDescent="0.25">
      <c r="A628" t="s">
        <v>6731</v>
      </c>
      <c r="B628" s="5">
        <v>46000</v>
      </c>
      <c r="C628" t="s">
        <v>4739</v>
      </c>
      <c r="D628">
        <v>10</v>
      </c>
      <c r="E628" t="s">
        <v>15479</v>
      </c>
    </row>
    <row r="629" spans="1:5" x14ac:dyDescent="0.25">
      <c r="A629" t="s">
        <v>8420</v>
      </c>
      <c r="B629" s="5">
        <v>46000</v>
      </c>
      <c r="C629" t="s">
        <v>4739</v>
      </c>
      <c r="D629">
        <v>10</v>
      </c>
      <c r="E629" t="s">
        <v>15481</v>
      </c>
    </row>
    <row r="630" spans="1:5" x14ac:dyDescent="0.25">
      <c r="A630" t="s">
        <v>8377</v>
      </c>
      <c r="B630" s="5">
        <v>46000</v>
      </c>
      <c r="C630" t="s">
        <v>4541</v>
      </c>
      <c r="D630">
        <v>10</v>
      </c>
      <c r="E630" t="s">
        <v>15501</v>
      </c>
    </row>
    <row r="631" spans="1:5" x14ac:dyDescent="0.25">
      <c r="A631" t="s">
        <v>7279</v>
      </c>
      <c r="B631" s="5">
        <v>46002</v>
      </c>
      <c r="C631" t="s">
        <v>9</v>
      </c>
      <c r="D631">
        <v>10</v>
      </c>
      <c r="E631" t="s">
        <v>15517</v>
      </c>
    </row>
    <row r="632" spans="1:5" x14ac:dyDescent="0.25">
      <c r="A632" t="s">
        <v>6760</v>
      </c>
      <c r="B632" s="5">
        <v>46000</v>
      </c>
      <c r="C632" t="s">
        <v>4536</v>
      </c>
      <c r="D632">
        <v>10</v>
      </c>
      <c r="E632" t="s">
        <v>15520</v>
      </c>
    </row>
    <row r="633" spans="1:5" x14ac:dyDescent="0.25">
      <c r="A633" t="s">
        <v>7458</v>
      </c>
      <c r="B633" s="5">
        <v>46003</v>
      </c>
      <c r="C633" t="s">
        <v>6</v>
      </c>
      <c r="D633">
        <v>10</v>
      </c>
      <c r="E633" t="s">
        <v>15530</v>
      </c>
    </row>
    <row r="634" spans="1:5" x14ac:dyDescent="0.25">
      <c r="A634" t="s">
        <v>6829</v>
      </c>
      <c r="B634" s="5">
        <v>46001</v>
      </c>
      <c r="C634" t="s">
        <v>4667</v>
      </c>
      <c r="D634">
        <v>10</v>
      </c>
      <c r="E634" t="s">
        <v>15550</v>
      </c>
    </row>
    <row r="635" spans="1:5" x14ac:dyDescent="0.25">
      <c r="A635" t="s">
        <v>7460</v>
      </c>
      <c r="B635" s="5">
        <v>46003</v>
      </c>
      <c r="C635" t="s">
        <v>8</v>
      </c>
      <c r="D635">
        <v>10</v>
      </c>
      <c r="E635" t="s">
        <v>15586</v>
      </c>
    </row>
    <row r="636" spans="1:5" x14ac:dyDescent="0.25">
      <c r="A636" t="s">
        <v>7460</v>
      </c>
      <c r="B636" s="5">
        <v>46000</v>
      </c>
      <c r="C636" t="s">
        <v>8</v>
      </c>
      <c r="D636">
        <v>10</v>
      </c>
      <c r="E636" t="s">
        <v>15588</v>
      </c>
    </row>
    <row r="637" spans="1:5" x14ac:dyDescent="0.25">
      <c r="A637" t="s">
        <v>7154</v>
      </c>
      <c r="B637" s="5">
        <v>45999</v>
      </c>
      <c r="C637" t="s">
        <v>12</v>
      </c>
      <c r="D637">
        <v>10</v>
      </c>
      <c r="E637" t="s">
        <v>15622</v>
      </c>
    </row>
    <row r="638" spans="1:5" x14ac:dyDescent="0.25">
      <c r="A638" t="s">
        <v>7388</v>
      </c>
      <c r="B638" s="5">
        <v>45999</v>
      </c>
      <c r="C638" t="s">
        <v>11</v>
      </c>
      <c r="D638">
        <v>10</v>
      </c>
      <c r="E638" t="s">
        <v>15626</v>
      </c>
    </row>
    <row r="639" spans="1:5" x14ac:dyDescent="0.25">
      <c r="A639" t="s">
        <v>6903</v>
      </c>
      <c r="B639" s="5">
        <v>45999</v>
      </c>
      <c r="C639" t="s">
        <v>6</v>
      </c>
      <c r="D639">
        <v>10</v>
      </c>
      <c r="E639" t="s">
        <v>15633</v>
      </c>
    </row>
    <row r="640" spans="1:5" x14ac:dyDescent="0.25">
      <c r="A640" t="s">
        <v>6891</v>
      </c>
      <c r="B640" s="5">
        <v>45999</v>
      </c>
      <c r="C640" t="s">
        <v>4667</v>
      </c>
      <c r="D640">
        <v>10</v>
      </c>
      <c r="E640" t="s">
        <v>15634</v>
      </c>
    </row>
    <row r="641" spans="1:5" x14ac:dyDescent="0.25">
      <c r="A641" t="s">
        <v>6894</v>
      </c>
      <c r="B641" s="5">
        <v>45999</v>
      </c>
      <c r="C641" t="s">
        <v>4536</v>
      </c>
      <c r="D641">
        <v>10</v>
      </c>
      <c r="E641" t="s">
        <v>15635</v>
      </c>
    </row>
    <row r="642" spans="1:5" x14ac:dyDescent="0.25">
      <c r="A642" t="s">
        <v>6894</v>
      </c>
      <c r="B642" s="5">
        <v>45999</v>
      </c>
      <c r="C642" t="s">
        <v>12</v>
      </c>
      <c r="D642">
        <v>10</v>
      </c>
      <c r="E642" t="s">
        <v>15636</v>
      </c>
    </row>
    <row r="643" spans="1:5" x14ac:dyDescent="0.25">
      <c r="A643" t="s">
        <v>6777</v>
      </c>
      <c r="B643" s="5">
        <v>45999</v>
      </c>
      <c r="C643" t="s">
        <v>12</v>
      </c>
      <c r="D643">
        <v>10</v>
      </c>
      <c r="E643" t="s">
        <v>15640</v>
      </c>
    </row>
    <row r="644" spans="1:5" x14ac:dyDescent="0.25">
      <c r="A644" t="s">
        <v>6899</v>
      </c>
      <c r="B644" s="5">
        <v>45999</v>
      </c>
      <c r="C644" t="s">
        <v>8</v>
      </c>
      <c r="D644">
        <v>10</v>
      </c>
      <c r="E644" t="s">
        <v>15641</v>
      </c>
    </row>
    <row r="645" spans="1:5" x14ac:dyDescent="0.25">
      <c r="A645" t="s">
        <v>6899</v>
      </c>
      <c r="B645" s="5">
        <v>45999</v>
      </c>
      <c r="C645" t="s">
        <v>4537</v>
      </c>
      <c r="D645">
        <v>10</v>
      </c>
      <c r="E645" t="s">
        <v>15642</v>
      </c>
    </row>
    <row r="646" spans="1:5" x14ac:dyDescent="0.25">
      <c r="A646" t="s">
        <v>6889</v>
      </c>
      <c r="B646" s="5">
        <v>45999</v>
      </c>
      <c r="C646" t="s">
        <v>11</v>
      </c>
      <c r="D646">
        <v>10</v>
      </c>
      <c r="E646" t="s">
        <v>15644</v>
      </c>
    </row>
    <row r="647" spans="1:5" x14ac:dyDescent="0.25">
      <c r="A647" t="s">
        <v>6897</v>
      </c>
      <c r="B647" s="5">
        <v>45999</v>
      </c>
      <c r="C647" t="s">
        <v>11</v>
      </c>
      <c r="D647">
        <v>10</v>
      </c>
      <c r="E647" t="s">
        <v>15646</v>
      </c>
    </row>
    <row r="648" spans="1:5" x14ac:dyDescent="0.25">
      <c r="A648" t="s">
        <v>7159</v>
      </c>
      <c r="B648" s="5">
        <v>45999</v>
      </c>
      <c r="C648" t="s">
        <v>8</v>
      </c>
      <c r="D648">
        <v>10</v>
      </c>
      <c r="E648" t="s">
        <v>15648</v>
      </c>
    </row>
    <row r="649" spans="1:5" x14ac:dyDescent="0.25">
      <c r="A649" t="s">
        <v>6892</v>
      </c>
      <c r="B649" s="5">
        <v>45999</v>
      </c>
      <c r="C649" t="s">
        <v>4536</v>
      </c>
      <c r="D649">
        <v>10</v>
      </c>
      <c r="E649" t="s">
        <v>15683</v>
      </c>
    </row>
    <row r="650" spans="1:5" x14ac:dyDescent="0.25">
      <c r="A650" t="s">
        <v>5988</v>
      </c>
      <c r="B650" s="5">
        <v>45999</v>
      </c>
      <c r="C650" t="s">
        <v>4541</v>
      </c>
      <c r="D650">
        <v>10</v>
      </c>
      <c r="E650" t="s">
        <v>15695</v>
      </c>
    </row>
    <row r="651" spans="1:5" x14ac:dyDescent="0.25">
      <c r="A651" t="s">
        <v>5982</v>
      </c>
      <c r="B651" s="5">
        <v>45999</v>
      </c>
      <c r="C651" t="s">
        <v>4536</v>
      </c>
      <c r="D651">
        <v>10</v>
      </c>
      <c r="E651" t="s">
        <v>15698</v>
      </c>
    </row>
    <row r="652" spans="1:5" x14ac:dyDescent="0.25">
      <c r="A652" t="s">
        <v>5979</v>
      </c>
      <c r="B652" s="5">
        <v>46001</v>
      </c>
      <c r="C652" t="s">
        <v>7</v>
      </c>
      <c r="D652">
        <v>10</v>
      </c>
      <c r="E652" t="s">
        <v>15703</v>
      </c>
    </row>
    <row r="653" spans="1:5" x14ac:dyDescent="0.25">
      <c r="A653" t="s">
        <v>5953</v>
      </c>
      <c r="B653" s="5">
        <v>45999</v>
      </c>
      <c r="C653" t="s">
        <v>4541</v>
      </c>
      <c r="D653">
        <v>10</v>
      </c>
      <c r="E653" t="s">
        <v>15711</v>
      </c>
    </row>
    <row r="654" spans="1:5" x14ac:dyDescent="0.25">
      <c r="A654" t="s">
        <v>5944</v>
      </c>
      <c r="B654" s="5">
        <v>45999</v>
      </c>
      <c r="C654" t="s">
        <v>4667</v>
      </c>
      <c r="D654">
        <v>10</v>
      </c>
      <c r="E654" t="s">
        <v>15727</v>
      </c>
    </row>
    <row r="655" spans="1:5" x14ac:dyDescent="0.25">
      <c r="A655" t="s">
        <v>5869</v>
      </c>
      <c r="B655" s="5">
        <v>46001</v>
      </c>
      <c r="C655" t="s">
        <v>7</v>
      </c>
      <c r="D655">
        <v>10</v>
      </c>
      <c r="E655" t="s">
        <v>15749</v>
      </c>
    </row>
    <row r="656" spans="1:5" x14ac:dyDescent="0.25">
      <c r="A656" t="s">
        <v>5860</v>
      </c>
      <c r="B656" s="5">
        <v>45999</v>
      </c>
      <c r="C656" t="s">
        <v>4536</v>
      </c>
      <c r="D656">
        <v>10</v>
      </c>
      <c r="E656" t="s">
        <v>15756</v>
      </c>
    </row>
    <row r="657" spans="1:5" x14ac:dyDescent="0.25">
      <c r="A657" t="s">
        <v>5860</v>
      </c>
      <c r="B657" s="5">
        <v>45999</v>
      </c>
      <c r="C657" t="s">
        <v>4667</v>
      </c>
      <c r="D657">
        <v>10</v>
      </c>
      <c r="E657" t="s">
        <v>15757</v>
      </c>
    </row>
    <row r="658" spans="1:5" x14ac:dyDescent="0.25">
      <c r="A658" t="s">
        <v>5827</v>
      </c>
      <c r="B658" s="5">
        <v>45999</v>
      </c>
      <c r="C658" t="s">
        <v>4541</v>
      </c>
      <c r="D658">
        <v>10</v>
      </c>
      <c r="E658" t="s">
        <v>15768</v>
      </c>
    </row>
    <row r="659" spans="1:5" x14ac:dyDescent="0.25">
      <c r="A659" t="s">
        <v>5781</v>
      </c>
      <c r="B659" s="5">
        <v>46001</v>
      </c>
      <c r="C659" t="s">
        <v>4541</v>
      </c>
      <c r="D659">
        <v>10</v>
      </c>
      <c r="E659" t="s">
        <v>15780</v>
      </c>
    </row>
    <row r="660" spans="1:5" x14ac:dyDescent="0.25">
      <c r="A660" t="s">
        <v>5770</v>
      </c>
      <c r="B660" s="5">
        <v>46000</v>
      </c>
      <c r="C660" t="s">
        <v>8</v>
      </c>
      <c r="D660">
        <v>10</v>
      </c>
      <c r="E660" t="s">
        <v>15786</v>
      </c>
    </row>
    <row r="661" spans="1:5" x14ac:dyDescent="0.25">
      <c r="A661" t="s">
        <v>5687</v>
      </c>
      <c r="B661" s="5">
        <v>46000</v>
      </c>
      <c r="C661" t="s">
        <v>8</v>
      </c>
      <c r="D661">
        <v>10</v>
      </c>
      <c r="E661" t="s">
        <v>15793</v>
      </c>
    </row>
    <row r="662" spans="1:5" x14ac:dyDescent="0.25">
      <c r="A662" t="s">
        <v>5611</v>
      </c>
      <c r="B662" s="5">
        <v>46000</v>
      </c>
      <c r="C662" t="s">
        <v>7</v>
      </c>
      <c r="D662">
        <v>10</v>
      </c>
      <c r="E662" t="s">
        <v>15802</v>
      </c>
    </row>
    <row r="663" spans="1:5" x14ac:dyDescent="0.25">
      <c r="A663" t="s">
        <v>5437</v>
      </c>
      <c r="B663" s="5">
        <v>45999</v>
      </c>
      <c r="C663" t="s">
        <v>5</v>
      </c>
      <c r="D663">
        <v>10</v>
      </c>
      <c r="E663" t="s">
        <v>15831</v>
      </c>
    </row>
    <row r="664" spans="1:5" x14ac:dyDescent="0.25">
      <c r="A664" t="s">
        <v>5392</v>
      </c>
      <c r="B664" s="5">
        <v>46000</v>
      </c>
      <c r="C664" t="s">
        <v>11</v>
      </c>
      <c r="D664">
        <v>10</v>
      </c>
      <c r="E664" t="s">
        <v>15835</v>
      </c>
    </row>
    <row r="665" spans="1:5" x14ac:dyDescent="0.25">
      <c r="A665" t="s">
        <v>5392</v>
      </c>
      <c r="B665" s="5">
        <v>46000</v>
      </c>
      <c r="C665" t="s">
        <v>6</v>
      </c>
      <c r="D665">
        <v>10</v>
      </c>
      <c r="E665" t="s">
        <v>15836</v>
      </c>
    </row>
    <row r="666" spans="1:5" x14ac:dyDescent="0.25">
      <c r="A666" t="s">
        <v>5206</v>
      </c>
      <c r="B666" s="5">
        <v>46000</v>
      </c>
      <c r="C666" t="s">
        <v>4739</v>
      </c>
      <c r="D666">
        <v>10</v>
      </c>
      <c r="E666" t="s">
        <v>15849</v>
      </c>
    </row>
    <row r="667" spans="1:5" x14ac:dyDescent="0.25">
      <c r="A667" t="s">
        <v>5144</v>
      </c>
      <c r="B667" s="5">
        <v>45999</v>
      </c>
      <c r="C667" t="s">
        <v>4541</v>
      </c>
      <c r="D667">
        <v>10</v>
      </c>
      <c r="E667" t="s">
        <v>15852</v>
      </c>
    </row>
    <row r="668" spans="1:5" x14ac:dyDescent="0.25">
      <c r="A668" t="s">
        <v>5094</v>
      </c>
      <c r="B668" s="5">
        <v>46000</v>
      </c>
      <c r="C668" t="s">
        <v>7</v>
      </c>
      <c r="D668">
        <v>10</v>
      </c>
      <c r="E668" t="s">
        <v>15860</v>
      </c>
    </row>
    <row r="669" spans="1:5" x14ac:dyDescent="0.25">
      <c r="A669" t="s">
        <v>5090</v>
      </c>
      <c r="B669" s="5">
        <v>45999</v>
      </c>
      <c r="C669" t="s">
        <v>4536</v>
      </c>
      <c r="D669">
        <v>10</v>
      </c>
      <c r="E669" t="s">
        <v>15864</v>
      </c>
    </row>
    <row r="670" spans="1:5" x14ac:dyDescent="0.25">
      <c r="A670" t="s">
        <v>4942</v>
      </c>
      <c r="B670" s="5">
        <v>45999</v>
      </c>
      <c r="C670" t="s">
        <v>4536</v>
      </c>
      <c r="D670">
        <v>10</v>
      </c>
      <c r="E670" t="s">
        <v>15868</v>
      </c>
    </row>
    <row r="671" spans="1:5" x14ac:dyDescent="0.25">
      <c r="A671" t="s">
        <v>4916</v>
      </c>
      <c r="B671" s="5">
        <v>46003</v>
      </c>
      <c r="C671" t="s">
        <v>4667</v>
      </c>
      <c r="D671">
        <v>10</v>
      </c>
      <c r="E671" t="s">
        <v>15871</v>
      </c>
    </row>
    <row r="672" spans="1:5" x14ac:dyDescent="0.25">
      <c r="A672" t="s">
        <v>4829</v>
      </c>
      <c r="B672" s="5">
        <v>46000</v>
      </c>
      <c r="C672" t="s">
        <v>11</v>
      </c>
      <c r="D672">
        <v>10</v>
      </c>
      <c r="E672" t="s">
        <v>15878</v>
      </c>
    </row>
    <row r="673" spans="1:5" x14ac:dyDescent="0.25">
      <c r="A673" t="s">
        <v>4770</v>
      </c>
      <c r="B673" s="5">
        <v>45999</v>
      </c>
      <c r="C673" t="s">
        <v>4536</v>
      </c>
      <c r="D673">
        <v>10</v>
      </c>
      <c r="E673" t="s">
        <v>15882</v>
      </c>
    </row>
    <row r="674" spans="1:5" x14ac:dyDescent="0.25">
      <c r="A674" t="s">
        <v>6586</v>
      </c>
      <c r="B674" s="5">
        <v>46003</v>
      </c>
      <c r="C674" t="s">
        <v>12</v>
      </c>
      <c r="D674">
        <v>10</v>
      </c>
      <c r="E674" t="s">
        <v>15889</v>
      </c>
    </row>
    <row r="675" spans="1:5" x14ac:dyDescent="0.25">
      <c r="A675" t="s">
        <v>6586</v>
      </c>
      <c r="B675" s="5">
        <v>46003</v>
      </c>
      <c r="C675" t="s">
        <v>6</v>
      </c>
      <c r="D675">
        <v>10</v>
      </c>
      <c r="E675" t="s">
        <v>15890</v>
      </c>
    </row>
    <row r="676" spans="1:5" x14ac:dyDescent="0.25">
      <c r="A676" t="s">
        <v>6586</v>
      </c>
      <c r="B676" s="5">
        <v>46003</v>
      </c>
      <c r="C676" t="s">
        <v>5</v>
      </c>
      <c r="D676">
        <v>10</v>
      </c>
      <c r="E676" t="s">
        <v>15891</v>
      </c>
    </row>
    <row r="677" spans="1:5" x14ac:dyDescent="0.25">
      <c r="A677" t="s">
        <v>14907</v>
      </c>
      <c r="B677" s="5">
        <v>46002</v>
      </c>
      <c r="C677" t="s">
        <v>5</v>
      </c>
      <c r="D677">
        <v>10</v>
      </c>
      <c r="E677" t="s">
        <v>15909</v>
      </c>
    </row>
    <row r="678" spans="1:5" x14ac:dyDescent="0.25">
      <c r="A678" t="s">
        <v>14907</v>
      </c>
      <c r="B678" s="5">
        <v>46000</v>
      </c>
      <c r="C678" t="s">
        <v>4536</v>
      </c>
      <c r="D678">
        <v>10</v>
      </c>
      <c r="E678" t="s">
        <v>15912</v>
      </c>
    </row>
    <row r="679" spans="1:5" x14ac:dyDescent="0.25">
      <c r="A679" t="s">
        <v>7229</v>
      </c>
      <c r="B679" s="5">
        <v>46003</v>
      </c>
      <c r="C679" t="s">
        <v>4541</v>
      </c>
      <c r="D679">
        <v>10</v>
      </c>
      <c r="E679" t="s">
        <v>15961</v>
      </c>
    </row>
    <row r="680" spans="1:5" x14ac:dyDescent="0.25">
      <c r="A680" t="s">
        <v>7496</v>
      </c>
      <c r="B680" s="5">
        <v>46003</v>
      </c>
      <c r="C680" t="s">
        <v>4541</v>
      </c>
      <c r="D680">
        <v>10</v>
      </c>
      <c r="E680" t="s">
        <v>15967</v>
      </c>
    </row>
    <row r="681" spans="1:5" x14ac:dyDescent="0.25">
      <c r="A681" t="s">
        <v>7488</v>
      </c>
      <c r="B681" s="5">
        <v>46003</v>
      </c>
      <c r="C681" t="s">
        <v>5</v>
      </c>
      <c r="D681">
        <v>10</v>
      </c>
      <c r="E681" t="s">
        <v>15990</v>
      </c>
    </row>
    <row r="682" spans="1:5" x14ac:dyDescent="0.25">
      <c r="A682" t="s">
        <v>7727</v>
      </c>
      <c r="B682" s="5">
        <v>46002</v>
      </c>
      <c r="C682" t="s">
        <v>11</v>
      </c>
      <c r="D682">
        <v>10</v>
      </c>
      <c r="E682" t="s">
        <v>16036</v>
      </c>
    </row>
    <row r="683" spans="1:5" x14ac:dyDescent="0.25">
      <c r="A683" t="s">
        <v>7378</v>
      </c>
      <c r="B683" s="5">
        <v>46002</v>
      </c>
      <c r="C683" t="s">
        <v>5</v>
      </c>
      <c r="D683">
        <v>10</v>
      </c>
      <c r="E683" t="s">
        <v>16039</v>
      </c>
    </row>
    <row r="684" spans="1:5" x14ac:dyDescent="0.25">
      <c r="A684" t="s">
        <v>7737</v>
      </c>
      <c r="B684" s="5">
        <v>46002</v>
      </c>
      <c r="C684" t="s">
        <v>12</v>
      </c>
      <c r="D684">
        <v>10</v>
      </c>
      <c r="E684" t="s">
        <v>16049</v>
      </c>
    </row>
    <row r="685" spans="1:5" x14ac:dyDescent="0.25">
      <c r="A685" t="s">
        <v>7875</v>
      </c>
      <c r="B685" s="5">
        <v>46002</v>
      </c>
      <c r="C685" t="s">
        <v>5</v>
      </c>
      <c r="D685">
        <v>10</v>
      </c>
      <c r="E685" t="s">
        <v>16064</v>
      </c>
    </row>
    <row r="686" spans="1:5" x14ac:dyDescent="0.25">
      <c r="A686" t="s">
        <v>7950</v>
      </c>
      <c r="B686" s="5">
        <v>46002</v>
      </c>
      <c r="C686" t="s">
        <v>5</v>
      </c>
      <c r="D686">
        <v>10</v>
      </c>
      <c r="E686" t="s">
        <v>16065</v>
      </c>
    </row>
    <row r="687" spans="1:5" x14ac:dyDescent="0.25">
      <c r="A687" t="s">
        <v>7941</v>
      </c>
      <c r="B687" s="5">
        <v>46002</v>
      </c>
      <c r="C687" t="s">
        <v>5</v>
      </c>
      <c r="D687">
        <v>10</v>
      </c>
      <c r="E687" t="s">
        <v>16066</v>
      </c>
    </row>
    <row r="688" spans="1:5" x14ac:dyDescent="0.25">
      <c r="A688" t="s">
        <v>7947</v>
      </c>
      <c r="B688" s="5">
        <v>46002</v>
      </c>
      <c r="C688" t="s">
        <v>5</v>
      </c>
      <c r="D688">
        <v>10</v>
      </c>
      <c r="E688" t="s">
        <v>16067</v>
      </c>
    </row>
    <row r="689" spans="1:5" x14ac:dyDescent="0.25">
      <c r="A689" t="s">
        <v>7851</v>
      </c>
      <c r="B689" s="5">
        <v>46002</v>
      </c>
      <c r="C689" t="s">
        <v>13</v>
      </c>
      <c r="D689">
        <v>10</v>
      </c>
      <c r="E689" t="s">
        <v>16079</v>
      </c>
    </row>
    <row r="690" spans="1:5" x14ac:dyDescent="0.25">
      <c r="A690" t="s">
        <v>7939</v>
      </c>
      <c r="B690" s="5">
        <v>46002</v>
      </c>
      <c r="C690" t="s">
        <v>4539</v>
      </c>
      <c r="D690">
        <v>10</v>
      </c>
      <c r="E690" t="s">
        <v>16086</v>
      </c>
    </row>
    <row r="691" spans="1:5" x14ac:dyDescent="0.25">
      <c r="A691" t="s">
        <v>9146</v>
      </c>
      <c r="B691" s="5">
        <v>46002</v>
      </c>
      <c r="C691" t="s">
        <v>5</v>
      </c>
      <c r="D691">
        <v>10</v>
      </c>
      <c r="E691" t="s">
        <v>16087</v>
      </c>
    </row>
    <row r="692" spans="1:5" x14ac:dyDescent="0.25">
      <c r="A692" t="s">
        <v>9144</v>
      </c>
      <c r="B692" s="5">
        <v>46002</v>
      </c>
      <c r="C692" t="s">
        <v>5</v>
      </c>
      <c r="D692">
        <v>10</v>
      </c>
      <c r="E692" t="s">
        <v>16088</v>
      </c>
    </row>
    <row r="693" spans="1:5" x14ac:dyDescent="0.25">
      <c r="A693" t="s">
        <v>7572</v>
      </c>
      <c r="B693" s="5">
        <v>46002</v>
      </c>
      <c r="C693" t="s">
        <v>4541</v>
      </c>
      <c r="D693">
        <v>10</v>
      </c>
      <c r="E693" t="s">
        <v>16090</v>
      </c>
    </row>
    <row r="694" spans="1:5" x14ac:dyDescent="0.25">
      <c r="A694" t="s">
        <v>7288</v>
      </c>
      <c r="B694" s="5">
        <v>46002</v>
      </c>
      <c r="C694" t="s">
        <v>4541</v>
      </c>
      <c r="D694">
        <v>10</v>
      </c>
      <c r="E694" t="s">
        <v>16092</v>
      </c>
    </row>
    <row r="695" spans="1:5" x14ac:dyDescent="0.25">
      <c r="A695" t="s">
        <v>7579</v>
      </c>
      <c r="B695" s="5">
        <v>46002</v>
      </c>
      <c r="C695" t="s">
        <v>7</v>
      </c>
      <c r="D695">
        <v>10</v>
      </c>
      <c r="E695" t="s">
        <v>16094</v>
      </c>
    </row>
    <row r="696" spans="1:5" x14ac:dyDescent="0.25">
      <c r="A696" t="s">
        <v>7408</v>
      </c>
      <c r="B696" s="5">
        <v>46002</v>
      </c>
      <c r="C696" t="s">
        <v>4739</v>
      </c>
      <c r="D696">
        <v>10</v>
      </c>
      <c r="E696" t="s">
        <v>16096</v>
      </c>
    </row>
    <row r="697" spans="1:5" x14ac:dyDescent="0.25">
      <c r="A697" t="s">
        <v>7265</v>
      </c>
      <c r="B697" s="5">
        <v>46003</v>
      </c>
      <c r="C697" t="s">
        <v>11</v>
      </c>
      <c r="D697">
        <v>10</v>
      </c>
      <c r="E697" t="s">
        <v>16105</v>
      </c>
    </row>
    <row r="698" spans="1:5" x14ac:dyDescent="0.25">
      <c r="A698" t="s">
        <v>7585</v>
      </c>
      <c r="B698" s="5">
        <v>46002</v>
      </c>
      <c r="C698" t="s">
        <v>9</v>
      </c>
      <c r="D698">
        <v>10</v>
      </c>
      <c r="E698" t="s">
        <v>16112</v>
      </c>
    </row>
    <row r="699" spans="1:5" x14ac:dyDescent="0.25">
      <c r="A699" t="s">
        <v>7961</v>
      </c>
      <c r="B699" s="5">
        <v>46002</v>
      </c>
      <c r="C699" t="s">
        <v>8</v>
      </c>
      <c r="D699">
        <v>10</v>
      </c>
      <c r="E699" t="s">
        <v>16114</v>
      </c>
    </row>
    <row r="700" spans="1:5" x14ac:dyDescent="0.25">
      <c r="A700" t="s">
        <v>7943</v>
      </c>
      <c r="B700" s="5">
        <v>46002</v>
      </c>
      <c r="C700" t="s">
        <v>8</v>
      </c>
      <c r="D700">
        <v>10</v>
      </c>
      <c r="E700" t="s">
        <v>16116</v>
      </c>
    </row>
    <row r="701" spans="1:5" x14ac:dyDescent="0.25">
      <c r="A701" t="s">
        <v>7943</v>
      </c>
      <c r="B701" s="5">
        <v>46002</v>
      </c>
      <c r="C701" t="s">
        <v>7</v>
      </c>
      <c r="D701">
        <v>10</v>
      </c>
      <c r="E701" t="s">
        <v>16117</v>
      </c>
    </row>
    <row r="702" spans="1:5" x14ac:dyDescent="0.25">
      <c r="A702" t="s">
        <v>7588</v>
      </c>
      <c r="B702" s="5">
        <v>46002</v>
      </c>
      <c r="C702" t="s">
        <v>9</v>
      </c>
      <c r="D702">
        <v>10</v>
      </c>
      <c r="E702" t="s">
        <v>16123</v>
      </c>
    </row>
    <row r="703" spans="1:5" x14ac:dyDescent="0.25">
      <c r="A703" t="s">
        <v>7587</v>
      </c>
      <c r="B703" s="5">
        <v>46002</v>
      </c>
      <c r="C703" t="s">
        <v>9</v>
      </c>
      <c r="D703">
        <v>10</v>
      </c>
      <c r="E703" t="s">
        <v>16126</v>
      </c>
    </row>
    <row r="704" spans="1:5" x14ac:dyDescent="0.25">
      <c r="A704" t="s">
        <v>8148</v>
      </c>
      <c r="B704" s="5">
        <v>46002</v>
      </c>
      <c r="C704" t="s">
        <v>9</v>
      </c>
      <c r="D704">
        <v>10</v>
      </c>
      <c r="E704" t="s">
        <v>16129</v>
      </c>
    </row>
    <row r="705" spans="1:5" x14ac:dyDescent="0.25">
      <c r="A705" t="s">
        <v>7948</v>
      </c>
      <c r="B705" s="5">
        <v>46002</v>
      </c>
      <c r="C705" t="s">
        <v>4539</v>
      </c>
      <c r="D705">
        <v>10</v>
      </c>
      <c r="E705" t="s">
        <v>16163</v>
      </c>
    </row>
    <row r="706" spans="1:5" x14ac:dyDescent="0.25">
      <c r="A706" t="s">
        <v>7241</v>
      </c>
      <c r="B706" s="5">
        <v>46002</v>
      </c>
      <c r="C706" t="s">
        <v>4541</v>
      </c>
      <c r="D706">
        <v>10</v>
      </c>
      <c r="E706" t="s">
        <v>16166</v>
      </c>
    </row>
    <row r="707" spans="1:5" x14ac:dyDescent="0.25">
      <c r="A707" t="s">
        <v>7248</v>
      </c>
      <c r="B707" s="5">
        <v>46002</v>
      </c>
      <c r="C707" t="s">
        <v>13</v>
      </c>
      <c r="D707">
        <v>10</v>
      </c>
      <c r="E707" t="s">
        <v>16169</v>
      </c>
    </row>
    <row r="708" spans="1:5" x14ac:dyDescent="0.25">
      <c r="A708" t="s">
        <v>8207</v>
      </c>
      <c r="B708" s="5">
        <v>46001</v>
      </c>
      <c r="C708" t="s">
        <v>12</v>
      </c>
      <c r="D708">
        <v>10</v>
      </c>
      <c r="E708" t="s">
        <v>16171</v>
      </c>
    </row>
    <row r="709" spans="1:5" x14ac:dyDescent="0.25">
      <c r="A709" t="s">
        <v>7955</v>
      </c>
      <c r="B709" s="5">
        <v>46002</v>
      </c>
      <c r="C709" t="s">
        <v>8</v>
      </c>
      <c r="D709">
        <v>10</v>
      </c>
      <c r="E709" t="s">
        <v>16181</v>
      </c>
    </row>
    <row r="710" spans="1:5" x14ac:dyDescent="0.25">
      <c r="A710" t="s">
        <v>8380</v>
      </c>
      <c r="B710" s="5">
        <v>46001</v>
      </c>
      <c r="C710" t="s">
        <v>7</v>
      </c>
      <c r="D710">
        <v>10</v>
      </c>
      <c r="E710" t="s">
        <v>16185</v>
      </c>
    </row>
    <row r="711" spans="1:5" x14ac:dyDescent="0.25">
      <c r="A711" t="s">
        <v>8360</v>
      </c>
      <c r="B711" s="5">
        <v>46001</v>
      </c>
      <c r="C711" t="s">
        <v>4739</v>
      </c>
      <c r="D711">
        <v>10</v>
      </c>
      <c r="E711" t="s">
        <v>16195</v>
      </c>
    </row>
    <row r="712" spans="1:5" x14ac:dyDescent="0.25">
      <c r="A712" t="s">
        <v>7295</v>
      </c>
      <c r="B712" s="5">
        <v>46002</v>
      </c>
      <c r="C712" t="s">
        <v>9</v>
      </c>
      <c r="D712">
        <v>10</v>
      </c>
      <c r="E712" t="s">
        <v>16198</v>
      </c>
    </row>
    <row r="713" spans="1:5" x14ac:dyDescent="0.25">
      <c r="A713" t="s">
        <v>8060</v>
      </c>
      <c r="B713" s="5">
        <v>46001</v>
      </c>
      <c r="C713" t="s">
        <v>4541</v>
      </c>
      <c r="D713">
        <v>10</v>
      </c>
      <c r="E713" t="s">
        <v>16202</v>
      </c>
    </row>
    <row r="714" spans="1:5" x14ac:dyDescent="0.25">
      <c r="A714" t="s">
        <v>8361</v>
      </c>
      <c r="B714" s="5">
        <v>46001</v>
      </c>
      <c r="C714" t="s">
        <v>4541</v>
      </c>
      <c r="D714">
        <v>10</v>
      </c>
      <c r="E714" t="s">
        <v>16203</v>
      </c>
    </row>
    <row r="715" spans="1:5" x14ac:dyDescent="0.25">
      <c r="A715" t="s">
        <v>7968</v>
      </c>
      <c r="B715" s="5">
        <v>46002</v>
      </c>
      <c r="C715" t="s">
        <v>5</v>
      </c>
      <c r="D715">
        <v>10</v>
      </c>
      <c r="E715" t="s">
        <v>16209</v>
      </c>
    </row>
    <row r="716" spans="1:5" x14ac:dyDescent="0.25">
      <c r="A716" t="s">
        <v>7461</v>
      </c>
      <c r="B716" s="5">
        <v>46003</v>
      </c>
      <c r="C716" t="s">
        <v>6</v>
      </c>
      <c r="D716">
        <v>10</v>
      </c>
      <c r="E716" t="s">
        <v>16247</v>
      </c>
    </row>
    <row r="717" spans="1:5" x14ac:dyDescent="0.25">
      <c r="A717" t="s">
        <v>8572</v>
      </c>
      <c r="B717" s="5">
        <v>46000</v>
      </c>
      <c r="C717" t="s">
        <v>11</v>
      </c>
      <c r="D717">
        <v>10</v>
      </c>
      <c r="E717" t="s">
        <v>16271</v>
      </c>
    </row>
    <row r="718" spans="1:5" x14ac:dyDescent="0.25">
      <c r="A718" t="s">
        <v>8575</v>
      </c>
      <c r="B718" s="5">
        <v>46000</v>
      </c>
      <c r="C718" t="s">
        <v>4536</v>
      </c>
      <c r="D718">
        <v>10</v>
      </c>
      <c r="E718" t="s">
        <v>16272</v>
      </c>
    </row>
    <row r="719" spans="1:5" x14ac:dyDescent="0.25">
      <c r="A719" t="s">
        <v>8574</v>
      </c>
      <c r="B719" s="5">
        <v>46000</v>
      </c>
      <c r="C719" t="s">
        <v>4541</v>
      </c>
      <c r="D719">
        <v>10</v>
      </c>
      <c r="E719" t="s">
        <v>16276</v>
      </c>
    </row>
    <row r="720" spans="1:5" x14ac:dyDescent="0.25">
      <c r="A720" t="s">
        <v>8385</v>
      </c>
      <c r="B720" s="5">
        <v>46000</v>
      </c>
      <c r="C720" t="s">
        <v>11</v>
      </c>
      <c r="D720">
        <v>10</v>
      </c>
      <c r="E720" t="s">
        <v>16277</v>
      </c>
    </row>
    <row r="721" spans="1:5" x14ac:dyDescent="0.25">
      <c r="A721" t="s">
        <v>8573</v>
      </c>
      <c r="B721" s="5">
        <v>46000</v>
      </c>
      <c r="C721" t="s">
        <v>11</v>
      </c>
      <c r="D721">
        <v>10</v>
      </c>
      <c r="E721" t="s">
        <v>16281</v>
      </c>
    </row>
    <row r="722" spans="1:5" x14ac:dyDescent="0.25">
      <c r="A722" t="s">
        <v>8570</v>
      </c>
      <c r="B722" s="5">
        <v>46000</v>
      </c>
      <c r="C722" t="s">
        <v>11</v>
      </c>
      <c r="D722">
        <v>10</v>
      </c>
      <c r="E722" t="s">
        <v>16284</v>
      </c>
    </row>
    <row r="723" spans="1:5" x14ac:dyDescent="0.25">
      <c r="A723" t="s">
        <v>8566</v>
      </c>
      <c r="B723" s="5">
        <v>46000</v>
      </c>
      <c r="C723" t="s">
        <v>4762</v>
      </c>
      <c r="D723">
        <v>10</v>
      </c>
      <c r="E723" t="s">
        <v>16286</v>
      </c>
    </row>
    <row r="724" spans="1:5" x14ac:dyDescent="0.25">
      <c r="A724" t="s">
        <v>5939</v>
      </c>
      <c r="B724" s="5">
        <v>46000</v>
      </c>
      <c r="C724" t="s">
        <v>4541</v>
      </c>
      <c r="D724">
        <v>10</v>
      </c>
      <c r="E724" t="s">
        <v>16292</v>
      </c>
    </row>
    <row r="725" spans="1:5" x14ac:dyDescent="0.25">
      <c r="A725" t="s">
        <v>9477</v>
      </c>
      <c r="B725" s="5">
        <v>46000</v>
      </c>
      <c r="C725" t="s">
        <v>4739</v>
      </c>
      <c r="D725">
        <v>10</v>
      </c>
      <c r="E725" t="s">
        <v>16294</v>
      </c>
    </row>
    <row r="726" spans="1:5" x14ac:dyDescent="0.25">
      <c r="A726" t="s">
        <v>8714</v>
      </c>
      <c r="B726" s="5">
        <v>45999</v>
      </c>
      <c r="C726" t="s">
        <v>4739</v>
      </c>
      <c r="D726">
        <v>10</v>
      </c>
      <c r="E726" t="s">
        <v>16359</v>
      </c>
    </row>
    <row r="727" spans="1:5" x14ac:dyDescent="0.25">
      <c r="A727" t="s">
        <v>5706</v>
      </c>
      <c r="B727" s="5">
        <v>46002</v>
      </c>
      <c r="C727" t="s">
        <v>6</v>
      </c>
      <c r="D727">
        <v>10</v>
      </c>
      <c r="E727" t="s">
        <v>16383</v>
      </c>
    </row>
    <row r="728" spans="1:5" x14ac:dyDescent="0.25">
      <c r="A728" t="s">
        <v>8077</v>
      </c>
      <c r="B728" s="5">
        <v>45999</v>
      </c>
      <c r="C728" t="s">
        <v>4739</v>
      </c>
      <c r="D728">
        <v>10</v>
      </c>
      <c r="E728" t="s">
        <v>16399</v>
      </c>
    </row>
    <row r="729" spans="1:5" x14ac:dyDescent="0.25">
      <c r="A729" t="s">
        <v>5949</v>
      </c>
      <c r="B729" s="5">
        <v>46001</v>
      </c>
      <c r="C729" t="s">
        <v>4762</v>
      </c>
      <c r="D729">
        <v>10</v>
      </c>
      <c r="E729" t="s">
        <v>16405</v>
      </c>
    </row>
    <row r="730" spans="1:5" x14ac:dyDescent="0.25">
      <c r="A730" t="s">
        <v>5949</v>
      </c>
      <c r="B730" s="5">
        <v>45999</v>
      </c>
      <c r="C730" t="s">
        <v>4541</v>
      </c>
      <c r="D730">
        <v>10</v>
      </c>
      <c r="E730" t="s">
        <v>16407</v>
      </c>
    </row>
    <row r="731" spans="1:5" x14ac:dyDescent="0.25">
      <c r="A731" t="s">
        <v>5973</v>
      </c>
      <c r="B731" s="5">
        <v>46002</v>
      </c>
      <c r="C731" t="s">
        <v>9</v>
      </c>
      <c r="D731">
        <v>10</v>
      </c>
      <c r="E731" t="s">
        <v>16410</v>
      </c>
    </row>
    <row r="732" spans="1:5" x14ac:dyDescent="0.25">
      <c r="A732" t="s">
        <v>5903</v>
      </c>
      <c r="B732" s="5">
        <v>46000</v>
      </c>
      <c r="C732" t="s">
        <v>11</v>
      </c>
      <c r="D732">
        <v>10</v>
      </c>
      <c r="E732" t="s">
        <v>16422</v>
      </c>
    </row>
    <row r="733" spans="1:5" x14ac:dyDescent="0.25">
      <c r="A733" t="s">
        <v>5854</v>
      </c>
      <c r="B733" s="5">
        <v>46002</v>
      </c>
      <c r="C733" t="s">
        <v>4541</v>
      </c>
      <c r="D733">
        <v>10</v>
      </c>
      <c r="E733" t="s">
        <v>16433</v>
      </c>
    </row>
    <row r="734" spans="1:5" x14ac:dyDescent="0.25">
      <c r="A734" t="s">
        <v>5766</v>
      </c>
      <c r="B734" s="5">
        <v>46002</v>
      </c>
      <c r="C734" t="s">
        <v>8</v>
      </c>
      <c r="D734">
        <v>10</v>
      </c>
      <c r="E734" t="s">
        <v>16434</v>
      </c>
    </row>
    <row r="735" spans="1:5" x14ac:dyDescent="0.25">
      <c r="A735" t="s">
        <v>5738</v>
      </c>
      <c r="B735" s="5">
        <v>46002</v>
      </c>
      <c r="C735" t="s">
        <v>8</v>
      </c>
      <c r="D735">
        <v>10</v>
      </c>
      <c r="E735" t="s">
        <v>16441</v>
      </c>
    </row>
    <row r="736" spans="1:5" x14ac:dyDescent="0.25">
      <c r="A736" t="s">
        <v>5636</v>
      </c>
      <c r="B736" s="5">
        <v>45999</v>
      </c>
      <c r="C736" t="s">
        <v>4536</v>
      </c>
      <c r="D736">
        <v>10</v>
      </c>
      <c r="E736" t="s">
        <v>16453</v>
      </c>
    </row>
    <row r="737" spans="1:5" x14ac:dyDescent="0.25">
      <c r="A737" t="s">
        <v>5588</v>
      </c>
      <c r="B737" s="5">
        <v>46003</v>
      </c>
      <c r="C737" t="s">
        <v>8</v>
      </c>
      <c r="D737">
        <v>10</v>
      </c>
      <c r="E737" t="s">
        <v>16465</v>
      </c>
    </row>
    <row r="738" spans="1:5" x14ac:dyDescent="0.25">
      <c r="A738" t="s">
        <v>5537</v>
      </c>
      <c r="B738" s="5">
        <v>46002</v>
      </c>
      <c r="C738" t="s">
        <v>8</v>
      </c>
      <c r="D738">
        <v>10</v>
      </c>
      <c r="E738" t="s">
        <v>16470</v>
      </c>
    </row>
    <row r="739" spans="1:5" x14ac:dyDescent="0.25">
      <c r="A739" t="s">
        <v>5516</v>
      </c>
      <c r="B739" s="5">
        <v>46001</v>
      </c>
      <c r="C739" t="s">
        <v>4667</v>
      </c>
      <c r="D739">
        <v>10</v>
      </c>
      <c r="E739" t="s">
        <v>16475</v>
      </c>
    </row>
    <row r="740" spans="1:5" x14ac:dyDescent="0.25">
      <c r="A740" t="s">
        <v>5471</v>
      </c>
      <c r="B740" s="5">
        <v>46003</v>
      </c>
      <c r="C740" t="s">
        <v>6</v>
      </c>
      <c r="D740">
        <v>10</v>
      </c>
      <c r="E740" t="s">
        <v>16481</v>
      </c>
    </row>
    <row r="741" spans="1:5" x14ac:dyDescent="0.25">
      <c r="A741" t="s">
        <v>5262</v>
      </c>
      <c r="B741" s="5">
        <v>46000</v>
      </c>
      <c r="C741" t="s">
        <v>8</v>
      </c>
      <c r="D741">
        <v>10</v>
      </c>
      <c r="E741" t="s">
        <v>16492</v>
      </c>
    </row>
    <row r="742" spans="1:5" x14ac:dyDescent="0.25">
      <c r="A742" t="s">
        <v>5159</v>
      </c>
      <c r="B742" s="5">
        <v>46002</v>
      </c>
      <c r="C742" t="s">
        <v>8</v>
      </c>
      <c r="D742">
        <v>10</v>
      </c>
      <c r="E742" t="s">
        <v>16503</v>
      </c>
    </row>
    <row r="743" spans="1:5" x14ac:dyDescent="0.25">
      <c r="A743" t="s">
        <v>4828</v>
      </c>
      <c r="B743" s="5">
        <v>46000</v>
      </c>
      <c r="C743" t="s">
        <v>4536</v>
      </c>
      <c r="D743">
        <v>10</v>
      </c>
      <c r="E743" t="s">
        <v>16535</v>
      </c>
    </row>
    <row r="744" spans="1:5" x14ac:dyDescent="0.25">
      <c r="A744" t="s">
        <v>4694</v>
      </c>
      <c r="B744" s="5">
        <v>46001</v>
      </c>
      <c r="C744" t="s">
        <v>4538</v>
      </c>
      <c r="D744">
        <v>10</v>
      </c>
      <c r="E744" t="s">
        <v>16543</v>
      </c>
    </row>
    <row r="745" spans="1:5" x14ac:dyDescent="0.25">
      <c r="A745" t="s">
        <v>6157</v>
      </c>
      <c r="B745" s="5">
        <v>45999</v>
      </c>
      <c r="C745" t="s">
        <v>4536</v>
      </c>
      <c r="D745">
        <v>10</v>
      </c>
      <c r="E745" t="s">
        <v>16556</v>
      </c>
    </row>
    <row r="746" spans="1:5" x14ac:dyDescent="0.25">
      <c r="A746" t="s">
        <v>6657</v>
      </c>
      <c r="B746" s="5">
        <v>45999</v>
      </c>
      <c r="C746" t="s">
        <v>11</v>
      </c>
      <c r="D746">
        <v>10</v>
      </c>
      <c r="E746" t="s">
        <v>16561</v>
      </c>
    </row>
    <row r="747" spans="1:5" x14ac:dyDescent="0.25">
      <c r="A747" t="s">
        <v>6735</v>
      </c>
      <c r="B747" s="5">
        <v>46000</v>
      </c>
      <c r="C747" t="s">
        <v>7</v>
      </c>
      <c r="D747">
        <v>10</v>
      </c>
      <c r="E747" t="s">
        <v>16584</v>
      </c>
    </row>
    <row r="748" spans="1:5" x14ac:dyDescent="0.25">
      <c r="A748" t="s">
        <v>6751</v>
      </c>
      <c r="B748" s="5">
        <v>46000</v>
      </c>
      <c r="C748" t="s">
        <v>13</v>
      </c>
      <c r="D748">
        <v>10</v>
      </c>
      <c r="E748" t="s">
        <v>16587</v>
      </c>
    </row>
    <row r="749" spans="1:5" x14ac:dyDescent="0.25">
      <c r="A749" t="s">
        <v>6754</v>
      </c>
      <c r="B749" s="5">
        <v>46000</v>
      </c>
      <c r="C749" t="s">
        <v>13</v>
      </c>
      <c r="D749">
        <v>10</v>
      </c>
      <c r="E749" t="s">
        <v>16588</v>
      </c>
    </row>
    <row r="750" spans="1:5" x14ac:dyDescent="0.25">
      <c r="A750" t="s">
        <v>6757</v>
      </c>
      <c r="B750" s="5">
        <v>46000</v>
      </c>
      <c r="C750" t="s">
        <v>7</v>
      </c>
      <c r="D750">
        <v>10</v>
      </c>
      <c r="E750" t="s">
        <v>16590</v>
      </c>
    </row>
    <row r="751" spans="1:5" x14ac:dyDescent="0.25">
      <c r="A751" t="s">
        <v>6758</v>
      </c>
      <c r="B751" s="5">
        <v>46000</v>
      </c>
      <c r="C751" t="s">
        <v>12</v>
      </c>
      <c r="D751">
        <v>10</v>
      </c>
      <c r="E751" t="s">
        <v>16591</v>
      </c>
    </row>
    <row r="752" spans="1:5" x14ac:dyDescent="0.25">
      <c r="A752" t="s">
        <v>6761</v>
      </c>
      <c r="B752" s="5">
        <v>46000</v>
      </c>
      <c r="C752" t="s">
        <v>6</v>
      </c>
      <c r="D752">
        <v>10</v>
      </c>
      <c r="E752" t="s">
        <v>16593</v>
      </c>
    </row>
    <row r="753" spans="1:5" x14ac:dyDescent="0.25">
      <c r="A753" t="s">
        <v>6762</v>
      </c>
      <c r="B753" s="5">
        <v>46000</v>
      </c>
      <c r="C753" t="s">
        <v>12</v>
      </c>
      <c r="D753">
        <v>10</v>
      </c>
      <c r="E753" t="s">
        <v>16594</v>
      </c>
    </row>
    <row r="754" spans="1:5" x14ac:dyDescent="0.25">
      <c r="A754" t="s">
        <v>6874</v>
      </c>
      <c r="B754" s="5">
        <v>45999</v>
      </c>
      <c r="C754" t="s">
        <v>13</v>
      </c>
      <c r="D754">
        <v>10</v>
      </c>
      <c r="E754" t="s">
        <v>16631</v>
      </c>
    </row>
    <row r="755" spans="1:5" x14ac:dyDescent="0.25">
      <c r="A755" t="s">
        <v>6880</v>
      </c>
      <c r="B755" s="5">
        <v>45999</v>
      </c>
      <c r="C755" t="s">
        <v>8</v>
      </c>
      <c r="D755">
        <v>10</v>
      </c>
      <c r="E755" t="s">
        <v>16634</v>
      </c>
    </row>
    <row r="756" spans="1:5" x14ac:dyDescent="0.25">
      <c r="A756" t="s">
        <v>6881</v>
      </c>
      <c r="B756" s="5">
        <v>45999</v>
      </c>
      <c r="C756" t="s">
        <v>12</v>
      </c>
      <c r="D756">
        <v>10</v>
      </c>
      <c r="E756" t="s">
        <v>16635</v>
      </c>
    </row>
    <row r="757" spans="1:5" x14ac:dyDescent="0.25">
      <c r="A757" t="s">
        <v>6882</v>
      </c>
      <c r="B757" s="5">
        <v>45999</v>
      </c>
      <c r="C757" t="s">
        <v>13</v>
      </c>
      <c r="D757">
        <v>10</v>
      </c>
      <c r="E757" t="s">
        <v>16636</v>
      </c>
    </row>
    <row r="758" spans="1:5" x14ac:dyDescent="0.25">
      <c r="A758" t="s">
        <v>6884</v>
      </c>
      <c r="B758" s="5">
        <v>45999</v>
      </c>
      <c r="C758" t="s">
        <v>13</v>
      </c>
      <c r="D758">
        <v>10</v>
      </c>
      <c r="E758" t="s">
        <v>16637</v>
      </c>
    </row>
    <row r="759" spans="1:5" x14ac:dyDescent="0.25">
      <c r="A759" t="s">
        <v>6890</v>
      </c>
      <c r="B759" s="5">
        <v>45999</v>
      </c>
      <c r="C759" t="s">
        <v>12</v>
      </c>
      <c r="D759">
        <v>10</v>
      </c>
      <c r="E759" t="s">
        <v>16639</v>
      </c>
    </row>
    <row r="760" spans="1:5" x14ac:dyDescent="0.25">
      <c r="A760" t="s">
        <v>6893</v>
      </c>
      <c r="B760" s="5">
        <v>45999</v>
      </c>
      <c r="C760" t="s">
        <v>11</v>
      </c>
      <c r="D760">
        <v>10</v>
      </c>
      <c r="E760" t="s">
        <v>16640</v>
      </c>
    </row>
    <row r="761" spans="1:5" x14ac:dyDescent="0.25">
      <c r="A761" t="s">
        <v>6895</v>
      </c>
      <c r="B761" s="5">
        <v>45999</v>
      </c>
      <c r="C761" t="s">
        <v>13</v>
      </c>
      <c r="D761">
        <v>10</v>
      </c>
      <c r="E761" t="s">
        <v>16641</v>
      </c>
    </row>
    <row r="762" spans="1:5" x14ac:dyDescent="0.25">
      <c r="A762" t="s">
        <v>6901</v>
      </c>
      <c r="B762" s="5">
        <v>45999</v>
      </c>
      <c r="C762" t="s">
        <v>13</v>
      </c>
      <c r="D762">
        <v>10</v>
      </c>
      <c r="E762" t="s">
        <v>16643</v>
      </c>
    </row>
    <row r="763" spans="1:5" x14ac:dyDescent="0.25">
      <c r="A763" t="s">
        <v>7160</v>
      </c>
      <c r="B763" s="5">
        <v>46002</v>
      </c>
      <c r="C763" t="s">
        <v>8</v>
      </c>
      <c r="D763">
        <v>10</v>
      </c>
      <c r="E763" t="s">
        <v>16676</v>
      </c>
    </row>
    <row r="764" spans="1:5" x14ac:dyDescent="0.25">
      <c r="A764" t="s">
        <v>7165</v>
      </c>
      <c r="B764" s="5">
        <v>46002</v>
      </c>
      <c r="C764" t="s">
        <v>13</v>
      </c>
      <c r="D764">
        <v>10</v>
      </c>
      <c r="E764" t="s">
        <v>16679</v>
      </c>
    </row>
    <row r="765" spans="1:5" x14ac:dyDescent="0.25">
      <c r="A765" t="s">
        <v>7283</v>
      </c>
      <c r="B765" s="5">
        <v>46003</v>
      </c>
      <c r="C765" t="s">
        <v>8</v>
      </c>
      <c r="D765">
        <v>10</v>
      </c>
      <c r="E765" t="s">
        <v>16688</v>
      </c>
    </row>
    <row r="766" spans="1:5" x14ac:dyDescent="0.25">
      <c r="A766" t="s">
        <v>7362</v>
      </c>
      <c r="B766" s="5">
        <v>46002</v>
      </c>
      <c r="C766" t="s">
        <v>4739</v>
      </c>
      <c r="D766">
        <v>10</v>
      </c>
      <c r="E766" t="s">
        <v>16698</v>
      </c>
    </row>
    <row r="767" spans="1:5" x14ac:dyDescent="0.25">
      <c r="A767" t="s">
        <v>7453</v>
      </c>
      <c r="B767" s="5">
        <v>45999</v>
      </c>
      <c r="C767" t="s">
        <v>12</v>
      </c>
      <c r="D767">
        <v>10</v>
      </c>
      <c r="E767" t="s">
        <v>16708</v>
      </c>
    </row>
    <row r="768" spans="1:5" x14ac:dyDescent="0.25">
      <c r="A768" t="s">
        <v>7457</v>
      </c>
      <c r="B768" s="5">
        <v>46003</v>
      </c>
      <c r="C768" t="s">
        <v>13</v>
      </c>
      <c r="D768">
        <v>10</v>
      </c>
      <c r="E768" t="s">
        <v>16709</v>
      </c>
    </row>
    <row r="769" spans="1:5" x14ac:dyDescent="0.25">
      <c r="A769" t="s">
        <v>7465</v>
      </c>
      <c r="B769" s="5">
        <v>46003</v>
      </c>
      <c r="C769" t="s">
        <v>11</v>
      </c>
      <c r="D769">
        <v>10</v>
      </c>
      <c r="E769" t="s">
        <v>16711</v>
      </c>
    </row>
    <row r="770" spans="1:5" x14ac:dyDescent="0.25">
      <c r="A770" t="s">
        <v>7466</v>
      </c>
      <c r="B770" s="5">
        <v>46003</v>
      </c>
      <c r="C770" t="s">
        <v>13</v>
      </c>
      <c r="D770">
        <v>10</v>
      </c>
      <c r="E770" t="s">
        <v>16712</v>
      </c>
    </row>
    <row r="771" spans="1:5" x14ac:dyDescent="0.25">
      <c r="A771" t="s">
        <v>7480</v>
      </c>
      <c r="B771" s="5">
        <v>46003</v>
      </c>
      <c r="C771" t="s">
        <v>12</v>
      </c>
      <c r="D771">
        <v>10</v>
      </c>
      <c r="E771" t="s">
        <v>16713</v>
      </c>
    </row>
    <row r="772" spans="1:5" x14ac:dyDescent="0.25">
      <c r="A772" t="s">
        <v>7481</v>
      </c>
      <c r="B772" s="5">
        <v>46003</v>
      </c>
      <c r="C772" t="s">
        <v>8</v>
      </c>
      <c r="D772">
        <v>10</v>
      </c>
      <c r="E772" t="s">
        <v>16714</v>
      </c>
    </row>
    <row r="773" spans="1:5" x14ac:dyDescent="0.25">
      <c r="A773" t="s">
        <v>7489</v>
      </c>
      <c r="B773" s="5">
        <v>46003</v>
      </c>
      <c r="C773" t="s">
        <v>13</v>
      </c>
      <c r="D773">
        <v>10</v>
      </c>
      <c r="E773" t="s">
        <v>16715</v>
      </c>
    </row>
    <row r="774" spans="1:5" x14ac:dyDescent="0.25">
      <c r="A774" t="s">
        <v>7490</v>
      </c>
      <c r="B774" s="5">
        <v>46003</v>
      </c>
      <c r="C774" t="s">
        <v>12</v>
      </c>
      <c r="D774">
        <v>10</v>
      </c>
      <c r="E774" t="s">
        <v>16716</v>
      </c>
    </row>
    <row r="775" spans="1:5" x14ac:dyDescent="0.25">
      <c r="A775" t="s">
        <v>7492</v>
      </c>
      <c r="B775" s="5">
        <v>46003</v>
      </c>
      <c r="C775" t="s">
        <v>13</v>
      </c>
      <c r="D775">
        <v>10</v>
      </c>
      <c r="E775" t="s">
        <v>16717</v>
      </c>
    </row>
    <row r="776" spans="1:5" x14ac:dyDescent="0.25">
      <c r="A776" t="s">
        <v>7499</v>
      </c>
      <c r="B776" s="5">
        <v>46003</v>
      </c>
      <c r="C776" t="s">
        <v>13</v>
      </c>
      <c r="D776">
        <v>10</v>
      </c>
      <c r="E776" t="s">
        <v>16719</v>
      </c>
    </row>
    <row r="777" spans="1:5" x14ac:dyDescent="0.25">
      <c r="A777" t="s">
        <v>7800</v>
      </c>
      <c r="B777" s="5">
        <v>46002</v>
      </c>
      <c r="C777" t="s">
        <v>11</v>
      </c>
      <c r="D777">
        <v>10</v>
      </c>
      <c r="E777" t="s">
        <v>16756</v>
      </c>
    </row>
    <row r="778" spans="1:5" x14ac:dyDescent="0.25">
      <c r="A778" t="s">
        <v>7857</v>
      </c>
      <c r="B778" s="5">
        <v>46002</v>
      </c>
      <c r="C778" t="s">
        <v>8</v>
      </c>
      <c r="D778">
        <v>10</v>
      </c>
      <c r="E778" t="s">
        <v>16770</v>
      </c>
    </row>
    <row r="779" spans="1:5" x14ac:dyDescent="0.25">
      <c r="A779" t="s">
        <v>7924</v>
      </c>
      <c r="B779" s="5">
        <v>46002</v>
      </c>
      <c r="C779" t="s">
        <v>11</v>
      </c>
      <c r="D779">
        <v>10</v>
      </c>
      <c r="E779" t="s">
        <v>16776</v>
      </c>
    </row>
    <row r="780" spans="1:5" x14ac:dyDescent="0.25">
      <c r="A780" t="s">
        <v>7931</v>
      </c>
      <c r="B780" s="5">
        <v>46002</v>
      </c>
      <c r="C780" t="s">
        <v>7</v>
      </c>
      <c r="D780">
        <v>10</v>
      </c>
      <c r="E780" t="s">
        <v>16777</v>
      </c>
    </row>
    <row r="781" spans="1:5" x14ac:dyDescent="0.25">
      <c r="A781" t="s">
        <v>7940</v>
      </c>
      <c r="B781" s="5">
        <v>46002</v>
      </c>
      <c r="C781" t="s">
        <v>12</v>
      </c>
      <c r="D781">
        <v>10</v>
      </c>
      <c r="E781" t="s">
        <v>16779</v>
      </c>
    </row>
    <row r="782" spans="1:5" x14ac:dyDescent="0.25">
      <c r="A782" t="s">
        <v>7953</v>
      </c>
      <c r="B782" s="5">
        <v>46002</v>
      </c>
      <c r="C782" t="s">
        <v>7</v>
      </c>
      <c r="D782">
        <v>10</v>
      </c>
      <c r="E782" t="s">
        <v>16780</v>
      </c>
    </row>
    <row r="783" spans="1:5" x14ac:dyDescent="0.25">
      <c r="A783" t="s">
        <v>7962</v>
      </c>
      <c r="B783" s="5">
        <v>46002</v>
      </c>
      <c r="C783" t="s">
        <v>6</v>
      </c>
      <c r="D783">
        <v>10</v>
      </c>
      <c r="E783" t="s">
        <v>16781</v>
      </c>
    </row>
    <row r="784" spans="1:5" x14ac:dyDescent="0.25">
      <c r="A784" t="s">
        <v>7963</v>
      </c>
      <c r="B784" s="5">
        <v>46002</v>
      </c>
      <c r="C784" t="s">
        <v>13</v>
      </c>
      <c r="D784">
        <v>10</v>
      </c>
      <c r="E784" t="s">
        <v>16782</v>
      </c>
    </row>
    <row r="785" spans="1:5" x14ac:dyDescent="0.25">
      <c r="A785" t="s">
        <v>7967</v>
      </c>
      <c r="B785" s="5">
        <v>46002</v>
      </c>
      <c r="C785" t="s">
        <v>7</v>
      </c>
      <c r="D785">
        <v>10</v>
      </c>
      <c r="E785" t="s">
        <v>16783</v>
      </c>
    </row>
    <row r="786" spans="1:5" x14ac:dyDescent="0.25">
      <c r="A786" t="s">
        <v>7971</v>
      </c>
      <c r="B786" s="5">
        <v>46002</v>
      </c>
      <c r="C786" t="s">
        <v>5</v>
      </c>
      <c r="D786">
        <v>10</v>
      </c>
      <c r="E786" t="s">
        <v>16784</v>
      </c>
    </row>
    <row r="787" spans="1:5" x14ac:dyDescent="0.25">
      <c r="A787" t="s">
        <v>7978</v>
      </c>
      <c r="B787" s="5">
        <v>46002</v>
      </c>
      <c r="C787" t="s">
        <v>5</v>
      </c>
      <c r="D787">
        <v>10</v>
      </c>
      <c r="E787" t="s">
        <v>16785</v>
      </c>
    </row>
    <row r="788" spans="1:5" x14ac:dyDescent="0.25">
      <c r="A788" t="s">
        <v>8334</v>
      </c>
      <c r="B788" s="5">
        <v>46001</v>
      </c>
      <c r="C788" t="s">
        <v>13</v>
      </c>
      <c r="D788">
        <v>10</v>
      </c>
      <c r="E788" t="s">
        <v>16856</v>
      </c>
    </row>
    <row r="789" spans="1:5" x14ac:dyDescent="0.25">
      <c r="A789" t="s">
        <v>8335</v>
      </c>
      <c r="B789" s="5">
        <v>46001</v>
      </c>
      <c r="C789" t="s">
        <v>12</v>
      </c>
      <c r="D789">
        <v>10</v>
      </c>
      <c r="E789" t="s">
        <v>16857</v>
      </c>
    </row>
    <row r="790" spans="1:5" x14ac:dyDescent="0.25">
      <c r="A790" t="s">
        <v>8344</v>
      </c>
      <c r="B790" s="5">
        <v>46001</v>
      </c>
      <c r="C790" t="s">
        <v>7</v>
      </c>
      <c r="D790">
        <v>10</v>
      </c>
      <c r="E790" t="s">
        <v>16861</v>
      </c>
    </row>
    <row r="791" spans="1:5" x14ac:dyDescent="0.25">
      <c r="A791" t="s">
        <v>8345</v>
      </c>
      <c r="B791" s="5">
        <v>46001</v>
      </c>
      <c r="C791" t="s">
        <v>11</v>
      </c>
      <c r="D791">
        <v>10</v>
      </c>
      <c r="E791" t="s">
        <v>16862</v>
      </c>
    </row>
    <row r="792" spans="1:5" x14ac:dyDescent="0.25">
      <c r="A792" t="s">
        <v>8352</v>
      </c>
      <c r="B792" s="5">
        <v>46001</v>
      </c>
      <c r="C792" t="s">
        <v>13</v>
      </c>
      <c r="D792">
        <v>10</v>
      </c>
      <c r="E792" t="s">
        <v>16863</v>
      </c>
    </row>
    <row r="793" spans="1:5" x14ac:dyDescent="0.25">
      <c r="A793" t="s">
        <v>8364</v>
      </c>
      <c r="B793" s="5">
        <v>46001</v>
      </c>
      <c r="C793" t="s">
        <v>6</v>
      </c>
      <c r="D793">
        <v>10</v>
      </c>
      <c r="E793" t="s">
        <v>16864</v>
      </c>
    </row>
    <row r="794" spans="1:5" x14ac:dyDescent="0.25">
      <c r="A794" t="s">
        <v>8372</v>
      </c>
      <c r="B794" s="5">
        <v>46001</v>
      </c>
      <c r="C794" t="s">
        <v>7</v>
      </c>
      <c r="D794">
        <v>10</v>
      </c>
      <c r="E794" t="s">
        <v>16865</v>
      </c>
    </row>
    <row r="795" spans="1:5" x14ac:dyDescent="0.25">
      <c r="A795" t="s">
        <v>8373</v>
      </c>
      <c r="B795" s="5">
        <v>46001</v>
      </c>
      <c r="C795" t="s">
        <v>12</v>
      </c>
      <c r="D795">
        <v>10</v>
      </c>
      <c r="E795" t="s">
        <v>16866</v>
      </c>
    </row>
    <row r="796" spans="1:5" x14ac:dyDescent="0.25">
      <c r="A796" t="s">
        <v>8579</v>
      </c>
      <c r="B796" s="5">
        <v>46000</v>
      </c>
      <c r="C796" t="s">
        <v>7</v>
      </c>
      <c r="D796">
        <v>10</v>
      </c>
      <c r="E796" t="s">
        <v>16901</v>
      </c>
    </row>
    <row r="797" spans="1:5" x14ac:dyDescent="0.25">
      <c r="A797" t="s">
        <v>8580</v>
      </c>
      <c r="B797" s="5">
        <v>46000</v>
      </c>
      <c r="C797" t="s">
        <v>13</v>
      </c>
      <c r="D797">
        <v>10</v>
      </c>
      <c r="E797" t="s">
        <v>16902</v>
      </c>
    </row>
    <row r="798" spans="1:5" x14ac:dyDescent="0.25">
      <c r="A798" t="s">
        <v>8719</v>
      </c>
      <c r="B798" s="5">
        <v>45999</v>
      </c>
      <c r="C798" t="s">
        <v>13</v>
      </c>
      <c r="D798">
        <v>10</v>
      </c>
      <c r="E798" t="s">
        <v>16921</v>
      </c>
    </row>
    <row r="799" spans="1:5" x14ac:dyDescent="0.25">
      <c r="A799" t="s">
        <v>8721</v>
      </c>
      <c r="B799" s="5">
        <v>45999</v>
      </c>
      <c r="C799" t="s">
        <v>8</v>
      </c>
      <c r="D799">
        <v>10</v>
      </c>
      <c r="E799" t="s">
        <v>16922</v>
      </c>
    </row>
    <row r="800" spans="1:5" x14ac:dyDescent="0.25">
      <c r="A800" t="s">
        <v>8722</v>
      </c>
      <c r="B800" s="5">
        <v>45999</v>
      </c>
      <c r="C800" t="s">
        <v>6</v>
      </c>
      <c r="D800">
        <v>10</v>
      </c>
      <c r="E800" t="s">
        <v>16923</v>
      </c>
    </row>
    <row r="801" spans="1:5" x14ac:dyDescent="0.25">
      <c r="A801" t="s">
        <v>8723</v>
      </c>
      <c r="B801" s="5">
        <v>45999</v>
      </c>
      <c r="C801" t="s">
        <v>5</v>
      </c>
      <c r="D801">
        <v>10</v>
      </c>
      <c r="E801" t="s">
        <v>16924</v>
      </c>
    </row>
    <row r="802" spans="1:5" x14ac:dyDescent="0.25">
      <c r="A802" t="s">
        <v>14951</v>
      </c>
      <c r="B802" s="5">
        <v>46003</v>
      </c>
      <c r="C802" t="s">
        <v>4537</v>
      </c>
      <c r="D802">
        <v>10</v>
      </c>
      <c r="E802" t="s">
        <v>16944</v>
      </c>
    </row>
    <row r="803" spans="1:5" x14ac:dyDescent="0.25">
      <c r="A803" t="s">
        <v>14953</v>
      </c>
      <c r="B803" s="5">
        <v>46002</v>
      </c>
      <c r="C803" t="s">
        <v>4762</v>
      </c>
      <c r="D803">
        <v>10</v>
      </c>
      <c r="E803" t="s">
        <v>16946</v>
      </c>
    </row>
    <row r="804" spans="1:5" x14ac:dyDescent="0.25">
      <c r="A804" t="s">
        <v>14966</v>
      </c>
      <c r="B804" s="5">
        <v>46000</v>
      </c>
      <c r="C804" t="s">
        <v>4762</v>
      </c>
      <c r="D804">
        <v>10</v>
      </c>
      <c r="E804" t="s">
        <v>16959</v>
      </c>
    </row>
    <row r="805" spans="1:5" x14ac:dyDescent="0.25">
      <c r="A805" t="s">
        <v>14972</v>
      </c>
      <c r="B805" s="5">
        <v>45999</v>
      </c>
      <c r="C805" t="s">
        <v>4537</v>
      </c>
      <c r="D805">
        <v>10</v>
      </c>
      <c r="E805" t="s">
        <v>16965</v>
      </c>
    </row>
    <row r="806" spans="1:5" x14ac:dyDescent="0.25">
      <c r="A806" t="s">
        <v>14973</v>
      </c>
      <c r="B806" s="5">
        <v>45999</v>
      </c>
      <c r="C806" t="s">
        <v>4667</v>
      </c>
      <c r="D806">
        <v>10</v>
      </c>
      <c r="E806" t="s">
        <v>16966</v>
      </c>
    </row>
    <row r="807" spans="1:5" x14ac:dyDescent="0.25">
      <c r="A807" t="s">
        <v>7393</v>
      </c>
      <c r="B807" s="5">
        <v>46003</v>
      </c>
      <c r="C807" t="s">
        <v>12</v>
      </c>
      <c r="D807">
        <v>11</v>
      </c>
      <c r="E807" t="s">
        <v>15000</v>
      </c>
    </row>
    <row r="808" spans="1:5" x14ac:dyDescent="0.25">
      <c r="A808" t="s">
        <v>7252</v>
      </c>
      <c r="B808" s="5">
        <v>46003</v>
      </c>
      <c r="C808" t="s">
        <v>11</v>
      </c>
      <c r="D808">
        <v>11</v>
      </c>
      <c r="E808" t="s">
        <v>15001</v>
      </c>
    </row>
    <row r="809" spans="1:5" x14ac:dyDescent="0.25">
      <c r="A809" t="s">
        <v>7391</v>
      </c>
      <c r="B809" s="5">
        <v>46003</v>
      </c>
      <c r="C809" t="s">
        <v>4739</v>
      </c>
      <c r="D809">
        <v>11</v>
      </c>
      <c r="E809" t="s">
        <v>15005</v>
      </c>
    </row>
    <row r="810" spans="1:5" x14ac:dyDescent="0.25">
      <c r="A810" t="s">
        <v>7391</v>
      </c>
      <c r="B810" s="5">
        <v>46003</v>
      </c>
      <c r="C810" t="s">
        <v>12</v>
      </c>
      <c r="D810">
        <v>11</v>
      </c>
      <c r="E810" t="s">
        <v>15006</v>
      </c>
    </row>
    <row r="811" spans="1:5" x14ac:dyDescent="0.25">
      <c r="A811" t="s">
        <v>7398</v>
      </c>
      <c r="B811" s="5">
        <v>46003</v>
      </c>
      <c r="C811" t="s">
        <v>4537</v>
      </c>
      <c r="D811">
        <v>11</v>
      </c>
      <c r="E811" t="s">
        <v>15007</v>
      </c>
    </row>
    <row r="812" spans="1:5" x14ac:dyDescent="0.25">
      <c r="A812" t="s">
        <v>7380</v>
      </c>
      <c r="B812" s="5">
        <v>46003</v>
      </c>
      <c r="C812" t="s">
        <v>4555</v>
      </c>
      <c r="D812">
        <v>11</v>
      </c>
      <c r="E812" t="s">
        <v>15008</v>
      </c>
    </row>
    <row r="813" spans="1:5" x14ac:dyDescent="0.25">
      <c r="A813" t="s">
        <v>7380</v>
      </c>
      <c r="B813" s="5">
        <v>46003</v>
      </c>
      <c r="C813" t="s">
        <v>12</v>
      </c>
      <c r="D813">
        <v>11</v>
      </c>
      <c r="E813" t="s">
        <v>15009</v>
      </c>
    </row>
    <row r="814" spans="1:5" x14ac:dyDescent="0.25">
      <c r="A814" t="s">
        <v>7412</v>
      </c>
      <c r="B814" s="5">
        <v>46003</v>
      </c>
      <c r="C814" t="s">
        <v>11</v>
      </c>
      <c r="D814">
        <v>11</v>
      </c>
      <c r="E814" t="s">
        <v>15010</v>
      </c>
    </row>
    <row r="815" spans="1:5" x14ac:dyDescent="0.25">
      <c r="A815" t="s">
        <v>7406</v>
      </c>
      <c r="B815" s="5">
        <v>46003</v>
      </c>
      <c r="C815" t="s">
        <v>11</v>
      </c>
      <c r="D815">
        <v>11</v>
      </c>
      <c r="E815" t="s">
        <v>15011</v>
      </c>
    </row>
    <row r="816" spans="1:5" x14ac:dyDescent="0.25">
      <c r="A816" t="s">
        <v>6960</v>
      </c>
      <c r="B816" s="5">
        <v>46003</v>
      </c>
      <c r="C816" t="s">
        <v>12</v>
      </c>
      <c r="D816">
        <v>11</v>
      </c>
      <c r="E816" t="s">
        <v>15012</v>
      </c>
    </row>
    <row r="817" spans="1:5" x14ac:dyDescent="0.25">
      <c r="A817" t="s">
        <v>7390</v>
      </c>
      <c r="B817" s="5">
        <v>46003</v>
      </c>
      <c r="C817" t="s">
        <v>4762</v>
      </c>
      <c r="D817">
        <v>11</v>
      </c>
      <c r="E817" t="s">
        <v>15017</v>
      </c>
    </row>
    <row r="818" spans="1:5" x14ac:dyDescent="0.25">
      <c r="A818" t="s">
        <v>7030</v>
      </c>
      <c r="B818" s="5">
        <v>46003</v>
      </c>
      <c r="C818" t="s">
        <v>4739</v>
      </c>
      <c r="D818">
        <v>11</v>
      </c>
      <c r="E818" t="s">
        <v>15022</v>
      </c>
    </row>
    <row r="819" spans="1:5" x14ac:dyDescent="0.25">
      <c r="A819" t="s">
        <v>7255</v>
      </c>
      <c r="B819" s="5">
        <v>46002</v>
      </c>
      <c r="C819" t="s">
        <v>7</v>
      </c>
      <c r="D819">
        <v>11</v>
      </c>
      <c r="E819" t="s">
        <v>15106</v>
      </c>
    </row>
    <row r="820" spans="1:5" x14ac:dyDescent="0.25">
      <c r="A820" t="s">
        <v>7867</v>
      </c>
      <c r="B820" s="5">
        <v>46002</v>
      </c>
      <c r="C820" t="s">
        <v>13</v>
      </c>
      <c r="D820">
        <v>11</v>
      </c>
      <c r="E820" t="s">
        <v>15109</v>
      </c>
    </row>
    <row r="821" spans="1:5" x14ac:dyDescent="0.25">
      <c r="A821" t="s">
        <v>7684</v>
      </c>
      <c r="B821" s="5">
        <v>46002</v>
      </c>
      <c r="C821" t="s">
        <v>8</v>
      </c>
      <c r="D821">
        <v>11</v>
      </c>
      <c r="E821" t="s">
        <v>15113</v>
      </c>
    </row>
    <row r="822" spans="1:5" x14ac:dyDescent="0.25">
      <c r="A822" t="s">
        <v>7912</v>
      </c>
      <c r="B822" s="5">
        <v>46002</v>
      </c>
      <c r="C822" t="s">
        <v>12</v>
      </c>
      <c r="D822">
        <v>11</v>
      </c>
      <c r="E822" t="s">
        <v>15114</v>
      </c>
    </row>
    <row r="823" spans="1:5" x14ac:dyDescent="0.25">
      <c r="A823" t="s">
        <v>7869</v>
      </c>
      <c r="B823" s="5">
        <v>46002</v>
      </c>
      <c r="C823" t="s">
        <v>12</v>
      </c>
      <c r="D823">
        <v>11</v>
      </c>
      <c r="E823" t="s">
        <v>15117</v>
      </c>
    </row>
    <row r="824" spans="1:5" x14ac:dyDescent="0.25">
      <c r="A824" t="s">
        <v>7900</v>
      </c>
      <c r="B824" s="5">
        <v>46002</v>
      </c>
      <c r="C824" t="s">
        <v>4739</v>
      </c>
      <c r="D824">
        <v>11</v>
      </c>
      <c r="E824" t="s">
        <v>15119</v>
      </c>
    </row>
    <row r="825" spans="1:5" x14ac:dyDescent="0.25">
      <c r="A825" t="s">
        <v>7289</v>
      </c>
      <c r="B825" s="5">
        <v>46002</v>
      </c>
      <c r="C825" t="s">
        <v>4762</v>
      </c>
      <c r="D825">
        <v>11</v>
      </c>
      <c r="E825" t="s">
        <v>15124</v>
      </c>
    </row>
    <row r="826" spans="1:5" x14ac:dyDescent="0.25">
      <c r="A826" t="s">
        <v>7165</v>
      </c>
      <c r="B826" s="5">
        <v>46002</v>
      </c>
      <c r="C826" t="s">
        <v>11</v>
      </c>
      <c r="D826">
        <v>11</v>
      </c>
      <c r="E826" t="s">
        <v>15128</v>
      </c>
    </row>
    <row r="827" spans="1:5" x14ac:dyDescent="0.25">
      <c r="A827" t="s">
        <v>7415</v>
      </c>
      <c r="B827" s="5">
        <v>46003</v>
      </c>
      <c r="C827" t="s">
        <v>8</v>
      </c>
      <c r="D827">
        <v>11</v>
      </c>
      <c r="E827" t="s">
        <v>15137</v>
      </c>
    </row>
    <row r="828" spans="1:5" x14ac:dyDescent="0.25">
      <c r="A828" t="s">
        <v>7905</v>
      </c>
      <c r="B828" s="5">
        <v>46002</v>
      </c>
      <c r="C828" t="s">
        <v>11</v>
      </c>
      <c r="D828">
        <v>11</v>
      </c>
      <c r="E828" t="s">
        <v>15148</v>
      </c>
    </row>
    <row r="829" spans="1:5" x14ac:dyDescent="0.25">
      <c r="A829" t="s">
        <v>7792</v>
      </c>
      <c r="B829" s="5">
        <v>46002</v>
      </c>
      <c r="C829" t="s">
        <v>13</v>
      </c>
      <c r="D829">
        <v>11</v>
      </c>
      <c r="E829" t="s">
        <v>15151</v>
      </c>
    </row>
    <row r="830" spans="1:5" x14ac:dyDescent="0.25">
      <c r="A830" t="s">
        <v>7913</v>
      </c>
      <c r="B830" s="5">
        <v>46002</v>
      </c>
      <c r="C830" t="s">
        <v>12</v>
      </c>
      <c r="D830">
        <v>11</v>
      </c>
      <c r="E830" t="s">
        <v>15152</v>
      </c>
    </row>
    <row r="831" spans="1:5" x14ac:dyDescent="0.25">
      <c r="A831" t="s">
        <v>6971</v>
      </c>
      <c r="B831" s="5">
        <v>46002</v>
      </c>
      <c r="C831" t="s">
        <v>12</v>
      </c>
      <c r="D831">
        <v>11</v>
      </c>
      <c r="E831" t="s">
        <v>15159</v>
      </c>
    </row>
    <row r="832" spans="1:5" x14ac:dyDescent="0.25">
      <c r="A832" t="s">
        <v>6927</v>
      </c>
      <c r="B832" s="5">
        <v>46003</v>
      </c>
      <c r="C832" t="s">
        <v>8</v>
      </c>
      <c r="D832">
        <v>11</v>
      </c>
      <c r="E832" t="s">
        <v>15164</v>
      </c>
    </row>
    <row r="833" spans="1:5" x14ac:dyDescent="0.25">
      <c r="A833" t="s">
        <v>7444</v>
      </c>
      <c r="B833" s="5">
        <v>46003</v>
      </c>
      <c r="C833" t="s">
        <v>11</v>
      </c>
      <c r="D833">
        <v>11</v>
      </c>
      <c r="E833" t="s">
        <v>15169</v>
      </c>
    </row>
    <row r="834" spans="1:5" x14ac:dyDescent="0.25">
      <c r="A834" t="s">
        <v>7253</v>
      </c>
      <c r="B834" s="5">
        <v>46002</v>
      </c>
      <c r="C834" t="s">
        <v>4541</v>
      </c>
      <c r="D834">
        <v>11</v>
      </c>
      <c r="E834" t="s">
        <v>15173</v>
      </c>
    </row>
    <row r="835" spans="1:5" x14ac:dyDescent="0.25">
      <c r="A835" t="s">
        <v>7892</v>
      </c>
      <c r="B835" s="5">
        <v>46002</v>
      </c>
      <c r="C835" t="s">
        <v>4667</v>
      </c>
      <c r="D835">
        <v>11</v>
      </c>
      <c r="E835" t="s">
        <v>15175</v>
      </c>
    </row>
    <row r="836" spans="1:5" x14ac:dyDescent="0.25">
      <c r="A836" t="s">
        <v>7250</v>
      </c>
      <c r="B836" s="5">
        <v>46002</v>
      </c>
      <c r="C836" t="s">
        <v>11</v>
      </c>
      <c r="D836">
        <v>11</v>
      </c>
      <c r="E836" t="s">
        <v>15186</v>
      </c>
    </row>
    <row r="837" spans="1:5" x14ac:dyDescent="0.25">
      <c r="A837" t="s">
        <v>7648</v>
      </c>
      <c r="B837" s="5">
        <v>46002</v>
      </c>
      <c r="C837" t="s">
        <v>7</v>
      </c>
      <c r="D837">
        <v>11</v>
      </c>
      <c r="E837" t="s">
        <v>15187</v>
      </c>
    </row>
    <row r="838" spans="1:5" x14ac:dyDescent="0.25">
      <c r="A838" t="s">
        <v>7648</v>
      </c>
      <c r="B838" s="5">
        <v>46002</v>
      </c>
      <c r="C838" t="s">
        <v>11</v>
      </c>
      <c r="D838">
        <v>11</v>
      </c>
      <c r="E838" t="s">
        <v>15188</v>
      </c>
    </row>
    <row r="839" spans="1:5" x14ac:dyDescent="0.25">
      <c r="A839" t="s">
        <v>7417</v>
      </c>
      <c r="B839" s="5">
        <v>46003</v>
      </c>
      <c r="C839" t="s">
        <v>8</v>
      </c>
      <c r="D839">
        <v>11</v>
      </c>
      <c r="E839" t="s">
        <v>15191</v>
      </c>
    </row>
    <row r="840" spans="1:5" x14ac:dyDescent="0.25">
      <c r="A840" t="s">
        <v>7914</v>
      </c>
      <c r="B840" s="5">
        <v>46002</v>
      </c>
      <c r="C840" t="s">
        <v>4667</v>
      </c>
      <c r="D840">
        <v>11</v>
      </c>
      <c r="E840" t="s">
        <v>15205</v>
      </c>
    </row>
    <row r="841" spans="1:5" x14ac:dyDescent="0.25">
      <c r="A841" t="s">
        <v>7448</v>
      </c>
      <c r="B841" s="5">
        <v>46003</v>
      </c>
      <c r="C841" t="s">
        <v>11</v>
      </c>
      <c r="D841">
        <v>11</v>
      </c>
      <c r="E841" t="s">
        <v>15222</v>
      </c>
    </row>
    <row r="842" spans="1:5" x14ac:dyDescent="0.25">
      <c r="A842" t="s">
        <v>6961</v>
      </c>
      <c r="B842" s="5">
        <v>46001</v>
      </c>
      <c r="C842" t="s">
        <v>4739</v>
      </c>
      <c r="D842">
        <v>11</v>
      </c>
      <c r="E842" t="s">
        <v>15271</v>
      </c>
    </row>
    <row r="843" spans="1:5" x14ac:dyDescent="0.25">
      <c r="A843" t="s">
        <v>7880</v>
      </c>
      <c r="B843" s="5">
        <v>46001</v>
      </c>
      <c r="C843" t="s">
        <v>4555</v>
      </c>
      <c r="D843">
        <v>11</v>
      </c>
      <c r="E843" t="s">
        <v>15272</v>
      </c>
    </row>
    <row r="844" spans="1:5" x14ac:dyDescent="0.25">
      <c r="A844" t="s">
        <v>7353</v>
      </c>
      <c r="B844" s="5">
        <v>46001</v>
      </c>
      <c r="C844" t="s">
        <v>11</v>
      </c>
      <c r="D844">
        <v>11</v>
      </c>
      <c r="E844" t="s">
        <v>15276</v>
      </c>
    </row>
    <row r="845" spans="1:5" x14ac:dyDescent="0.25">
      <c r="A845" t="s">
        <v>8307</v>
      </c>
      <c r="B845" s="5">
        <v>46001</v>
      </c>
      <c r="C845" t="s">
        <v>4762</v>
      </c>
      <c r="D845">
        <v>11</v>
      </c>
      <c r="E845" t="s">
        <v>15279</v>
      </c>
    </row>
    <row r="846" spans="1:5" x14ac:dyDescent="0.25">
      <c r="A846" t="s">
        <v>7341</v>
      </c>
      <c r="B846" s="5">
        <v>46001</v>
      </c>
      <c r="C846" t="s">
        <v>4739</v>
      </c>
      <c r="D846">
        <v>11</v>
      </c>
      <c r="E846" t="s">
        <v>15282</v>
      </c>
    </row>
    <row r="847" spans="1:5" x14ac:dyDescent="0.25">
      <c r="A847" t="s">
        <v>8323</v>
      </c>
      <c r="B847" s="5">
        <v>46001</v>
      </c>
      <c r="C847" t="s">
        <v>12</v>
      </c>
      <c r="D847">
        <v>11</v>
      </c>
      <c r="E847" t="s">
        <v>15283</v>
      </c>
    </row>
    <row r="848" spans="1:5" x14ac:dyDescent="0.25">
      <c r="A848" t="s">
        <v>8011</v>
      </c>
      <c r="B848" s="5">
        <v>46001</v>
      </c>
      <c r="C848" t="s">
        <v>4538</v>
      </c>
      <c r="D848">
        <v>11</v>
      </c>
      <c r="E848" t="s">
        <v>15288</v>
      </c>
    </row>
    <row r="849" spans="1:5" x14ac:dyDescent="0.25">
      <c r="A849" t="s">
        <v>7890</v>
      </c>
      <c r="B849" s="5">
        <v>46001</v>
      </c>
      <c r="C849" t="s">
        <v>7</v>
      </c>
      <c r="D849">
        <v>11</v>
      </c>
      <c r="E849" t="s">
        <v>15289</v>
      </c>
    </row>
    <row r="850" spans="1:5" x14ac:dyDescent="0.25">
      <c r="A850" t="s">
        <v>8320</v>
      </c>
      <c r="B850" s="5">
        <v>46001</v>
      </c>
      <c r="C850" t="s">
        <v>12</v>
      </c>
      <c r="D850">
        <v>11</v>
      </c>
      <c r="E850" t="s">
        <v>15291</v>
      </c>
    </row>
    <row r="851" spans="1:5" x14ac:dyDescent="0.25">
      <c r="A851" t="s">
        <v>7272</v>
      </c>
      <c r="B851" s="5">
        <v>46001</v>
      </c>
      <c r="C851" t="s">
        <v>4537</v>
      </c>
      <c r="D851">
        <v>11</v>
      </c>
      <c r="E851" t="s">
        <v>15299</v>
      </c>
    </row>
    <row r="852" spans="1:5" x14ac:dyDescent="0.25">
      <c r="A852" t="s">
        <v>8267</v>
      </c>
      <c r="B852" s="5">
        <v>46001</v>
      </c>
      <c r="C852" t="s">
        <v>4541</v>
      </c>
      <c r="D852">
        <v>11</v>
      </c>
      <c r="E852" t="s">
        <v>15329</v>
      </c>
    </row>
    <row r="853" spans="1:5" x14ac:dyDescent="0.25">
      <c r="A853" t="s">
        <v>8219</v>
      </c>
      <c r="B853" s="5">
        <v>46001</v>
      </c>
      <c r="C853" t="s">
        <v>11</v>
      </c>
      <c r="D853">
        <v>11</v>
      </c>
      <c r="E853" t="s">
        <v>15336</v>
      </c>
    </row>
    <row r="854" spans="1:5" x14ac:dyDescent="0.25">
      <c r="A854" t="s">
        <v>8300</v>
      </c>
      <c r="B854" s="5">
        <v>46001</v>
      </c>
      <c r="C854" t="s">
        <v>7</v>
      </c>
      <c r="D854">
        <v>11</v>
      </c>
      <c r="E854" t="s">
        <v>15343</v>
      </c>
    </row>
    <row r="855" spans="1:5" x14ac:dyDescent="0.25">
      <c r="A855" t="s">
        <v>7418</v>
      </c>
      <c r="B855" s="5">
        <v>46003</v>
      </c>
      <c r="C855" t="s">
        <v>8</v>
      </c>
      <c r="D855">
        <v>11</v>
      </c>
      <c r="E855" t="s">
        <v>15359</v>
      </c>
    </row>
    <row r="856" spans="1:5" x14ac:dyDescent="0.25">
      <c r="A856" t="s">
        <v>7057</v>
      </c>
      <c r="B856" s="5">
        <v>46001</v>
      </c>
      <c r="C856" t="s">
        <v>4555</v>
      </c>
      <c r="D856">
        <v>11</v>
      </c>
      <c r="E856" t="s">
        <v>15372</v>
      </c>
    </row>
    <row r="857" spans="1:5" x14ac:dyDescent="0.25">
      <c r="A857" t="s">
        <v>7407</v>
      </c>
      <c r="B857" s="5">
        <v>46003</v>
      </c>
      <c r="C857" t="s">
        <v>8</v>
      </c>
      <c r="D857">
        <v>11</v>
      </c>
      <c r="E857" t="s">
        <v>15380</v>
      </c>
    </row>
    <row r="858" spans="1:5" x14ac:dyDescent="0.25">
      <c r="A858" t="s">
        <v>7401</v>
      </c>
      <c r="B858" s="5">
        <v>46003</v>
      </c>
      <c r="C858" t="s">
        <v>8</v>
      </c>
      <c r="D858">
        <v>11</v>
      </c>
      <c r="E858" t="s">
        <v>15394</v>
      </c>
    </row>
    <row r="859" spans="1:5" x14ac:dyDescent="0.25">
      <c r="A859" t="s">
        <v>7409</v>
      </c>
      <c r="B859" s="5">
        <v>46003</v>
      </c>
      <c r="C859" t="s">
        <v>8</v>
      </c>
      <c r="D859">
        <v>11</v>
      </c>
      <c r="E859" t="s">
        <v>15409</v>
      </c>
    </row>
    <row r="860" spans="1:5" x14ac:dyDescent="0.25">
      <c r="A860" t="s">
        <v>7879</v>
      </c>
      <c r="B860" s="5">
        <v>46002</v>
      </c>
      <c r="C860" t="s">
        <v>6</v>
      </c>
      <c r="D860">
        <v>11</v>
      </c>
      <c r="E860" t="s">
        <v>15427</v>
      </c>
    </row>
    <row r="861" spans="1:5" x14ac:dyDescent="0.25">
      <c r="A861" t="s">
        <v>8127</v>
      </c>
      <c r="B861" s="5">
        <v>46000</v>
      </c>
      <c r="C861" t="s">
        <v>12</v>
      </c>
      <c r="D861">
        <v>11</v>
      </c>
      <c r="E861" t="s">
        <v>15448</v>
      </c>
    </row>
    <row r="862" spans="1:5" x14ac:dyDescent="0.25">
      <c r="A862" t="s">
        <v>6708</v>
      </c>
      <c r="B862" s="5">
        <v>46000</v>
      </c>
      <c r="C862" t="s">
        <v>11</v>
      </c>
      <c r="D862">
        <v>11</v>
      </c>
      <c r="E862" t="s">
        <v>15449</v>
      </c>
    </row>
    <row r="863" spans="1:5" x14ac:dyDescent="0.25">
      <c r="A863" t="s">
        <v>6728</v>
      </c>
      <c r="B863" s="5">
        <v>46000</v>
      </c>
      <c r="C863" t="s">
        <v>4739</v>
      </c>
      <c r="D863">
        <v>11</v>
      </c>
      <c r="E863" t="s">
        <v>15451</v>
      </c>
    </row>
    <row r="864" spans="1:5" x14ac:dyDescent="0.25">
      <c r="A864" t="s">
        <v>8392</v>
      </c>
      <c r="B864" s="5">
        <v>46000</v>
      </c>
      <c r="C864" t="s">
        <v>11</v>
      </c>
      <c r="D864">
        <v>11</v>
      </c>
      <c r="E864" t="s">
        <v>15460</v>
      </c>
    </row>
    <row r="865" spans="1:5" x14ac:dyDescent="0.25">
      <c r="A865" t="s">
        <v>7090</v>
      </c>
      <c r="B865" s="5">
        <v>46000</v>
      </c>
      <c r="C865" t="s">
        <v>13</v>
      </c>
      <c r="D865">
        <v>11</v>
      </c>
      <c r="E865" t="s">
        <v>15462</v>
      </c>
    </row>
    <row r="866" spans="1:5" x14ac:dyDescent="0.25">
      <c r="A866" t="s">
        <v>6751</v>
      </c>
      <c r="B866" s="5">
        <v>46000</v>
      </c>
      <c r="C866" t="s">
        <v>11</v>
      </c>
      <c r="D866">
        <v>11</v>
      </c>
      <c r="E866" t="s">
        <v>15463</v>
      </c>
    </row>
    <row r="867" spans="1:5" x14ac:dyDescent="0.25">
      <c r="A867" t="s">
        <v>6689</v>
      </c>
      <c r="B867" s="5">
        <v>46000</v>
      </c>
      <c r="C867" t="s">
        <v>11</v>
      </c>
      <c r="D867">
        <v>11</v>
      </c>
      <c r="E867" t="s">
        <v>15464</v>
      </c>
    </row>
    <row r="868" spans="1:5" x14ac:dyDescent="0.25">
      <c r="A868" t="s">
        <v>7886</v>
      </c>
      <c r="B868" s="5">
        <v>46002</v>
      </c>
      <c r="C868" t="s">
        <v>4739</v>
      </c>
      <c r="D868">
        <v>11</v>
      </c>
      <c r="E868" t="s">
        <v>15474</v>
      </c>
    </row>
    <row r="869" spans="1:5" x14ac:dyDescent="0.25">
      <c r="A869" t="s">
        <v>6731</v>
      </c>
      <c r="B869" s="5">
        <v>46000</v>
      </c>
      <c r="C869" t="s">
        <v>4536</v>
      </c>
      <c r="D869">
        <v>11</v>
      </c>
      <c r="E869" t="s">
        <v>15478</v>
      </c>
    </row>
    <row r="870" spans="1:5" x14ac:dyDescent="0.25">
      <c r="A870" t="s">
        <v>8265</v>
      </c>
      <c r="B870" s="5">
        <v>46000</v>
      </c>
      <c r="C870" t="s">
        <v>11</v>
      </c>
      <c r="D870">
        <v>11</v>
      </c>
      <c r="E870" t="s">
        <v>15502</v>
      </c>
    </row>
    <row r="871" spans="1:5" x14ac:dyDescent="0.25">
      <c r="A871" t="s">
        <v>6738</v>
      </c>
      <c r="B871" s="5">
        <v>46000</v>
      </c>
      <c r="C871" t="s">
        <v>11</v>
      </c>
      <c r="D871">
        <v>11</v>
      </c>
      <c r="E871" t="s">
        <v>15503</v>
      </c>
    </row>
    <row r="872" spans="1:5" x14ac:dyDescent="0.25">
      <c r="A872" t="s">
        <v>7455</v>
      </c>
      <c r="B872" s="5">
        <v>46003</v>
      </c>
      <c r="C872" t="s">
        <v>6</v>
      </c>
      <c r="D872">
        <v>11</v>
      </c>
      <c r="E872" t="s">
        <v>15523</v>
      </c>
    </row>
    <row r="873" spans="1:5" x14ac:dyDescent="0.25">
      <c r="A873" t="s">
        <v>7427</v>
      </c>
      <c r="B873" s="5">
        <v>46003</v>
      </c>
      <c r="C873" t="s">
        <v>8</v>
      </c>
      <c r="D873">
        <v>11</v>
      </c>
      <c r="E873" t="s">
        <v>15541</v>
      </c>
    </row>
    <row r="874" spans="1:5" x14ac:dyDescent="0.25">
      <c r="A874" t="s">
        <v>7427</v>
      </c>
      <c r="B874" s="5">
        <v>46000</v>
      </c>
      <c r="C874" t="s">
        <v>12</v>
      </c>
      <c r="D874">
        <v>11</v>
      </c>
      <c r="E874" t="s">
        <v>15545</v>
      </c>
    </row>
    <row r="875" spans="1:5" x14ac:dyDescent="0.25">
      <c r="A875" t="s">
        <v>7765</v>
      </c>
      <c r="B875" s="5">
        <v>46000</v>
      </c>
      <c r="C875" t="s">
        <v>8</v>
      </c>
      <c r="D875">
        <v>11</v>
      </c>
      <c r="E875" t="s">
        <v>15560</v>
      </c>
    </row>
    <row r="876" spans="1:5" x14ac:dyDescent="0.25">
      <c r="A876" t="s">
        <v>7246</v>
      </c>
      <c r="B876" s="5">
        <v>45999</v>
      </c>
      <c r="C876" t="s">
        <v>4536</v>
      </c>
      <c r="D876">
        <v>11</v>
      </c>
      <c r="E876" t="s">
        <v>15604</v>
      </c>
    </row>
    <row r="877" spans="1:5" x14ac:dyDescent="0.25">
      <c r="A877" t="s">
        <v>6877</v>
      </c>
      <c r="B877" s="5">
        <v>45999</v>
      </c>
      <c r="C877" t="s">
        <v>11</v>
      </c>
      <c r="D877">
        <v>11</v>
      </c>
      <c r="E877" t="s">
        <v>15606</v>
      </c>
    </row>
    <row r="878" spans="1:5" x14ac:dyDescent="0.25">
      <c r="A878" t="s">
        <v>6876</v>
      </c>
      <c r="B878" s="5">
        <v>45999</v>
      </c>
      <c r="C878" t="s">
        <v>12</v>
      </c>
      <c r="D878">
        <v>11</v>
      </c>
      <c r="E878" t="s">
        <v>15607</v>
      </c>
    </row>
    <row r="879" spans="1:5" x14ac:dyDescent="0.25">
      <c r="A879" t="s">
        <v>6883</v>
      </c>
      <c r="B879" s="5">
        <v>45999</v>
      </c>
      <c r="C879" t="s">
        <v>12</v>
      </c>
      <c r="D879">
        <v>11</v>
      </c>
      <c r="E879" t="s">
        <v>15608</v>
      </c>
    </row>
    <row r="880" spans="1:5" x14ac:dyDescent="0.25">
      <c r="A880" t="s">
        <v>6698</v>
      </c>
      <c r="B880" s="5">
        <v>45999</v>
      </c>
      <c r="C880" t="s">
        <v>12</v>
      </c>
      <c r="D880">
        <v>11</v>
      </c>
      <c r="E880" t="s">
        <v>15609</v>
      </c>
    </row>
    <row r="881" spans="1:5" x14ac:dyDescent="0.25">
      <c r="A881" t="s">
        <v>7361</v>
      </c>
      <c r="B881" s="5">
        <v>45999</v>
      </c>
      <c r="C881" t="s">
        <v>11</v>
      </c>
      <c r="D881">
        <v>11</v>
      </c>
      <c r="E881" t="s">
        <v>15610</v>
      </c>
    </row>
    <row r="882" spans="1:5" x14ac:dyDescent="0.25">
      <c r="A882" t="s">
        <v>6740</v>
      </c>
      <c r="B882" s="5">
        <v>45999</v>
      </c>
      <c r="C882" t="s">
        <v>11</v>
      </c>
      <c r="D882">
        <v>11</v>
      </c>
      <c r="E882" t="s">
        <v>15611</v>
      </c>
    </row>
    <row r="883" spans="1:5" x14ac:dyDescent="0.25">
      <c r="A883" t="s">
        <v>8327</v>
      </c>
      <c r="B883" s="5">
        <v>45999</v>
      </c>
      <c r="C883" t="s">
        <v>4536</v>
      </c>
      <c r="D883">
        <v>11</v>
      </c>
      <c r="E883" t="s">
        <v>15617</v>
      </c>
    </row>
    <row r="884" spans="1:5" x14ac:dyDescent="0.25">
      <c r="A884" t="s">
        <v>8327</v>
      </c>
      <c r="B884" s="5">
        <v>45999</v>
      </c>
      <c r="C884" t="s">
        <v>4537</v>
      </c>
      <c r="D884">
        <v>11</v>
      </c>
      <c r="E884" t="s">
        <v>15618</v>
      </c>
    </row>
    <row r="885" spans="1:5" x14ac:dyDescent="0.25">
      <c r="A885" t="s">
        <v>6893</v>
      </c>
      <c r="B885" s="5">
        <v>45999</v>
      </c>
      <c r="C885" t="s">
        <v>4536</v>
      </c>
      <c r="D885">
        <v>11</v>
      </c>
      <c r="E885" t="s">
        <v>15619</v>
      </c>
    </row>
    <row r="886" spans="1:5" x14ac:dyDescent="0.25">
      <c r="A886" t="s">
        <v>6878</v>
      </c>
      <c r="B886" s="5">
        <v>45999</v>
      </c>
      <c r="C886" t="s">
        <v>8</v>
      </c>
      <c r="D886">
        <v>11</v>
      </c>
      <c r="E886" t="s">
        <v>15620</v>
      </c>
    </row>
    <row r="887" spans="1:5" x14ac:dyDescent="0.25">
      <c r="A887" t="s">
        <v>6657</v>
      </c>
      <c r="B887" s="5">
        <v>45999</v>
      </c>
      <c r="C887" t="s">
        <v>8</v>
      </c>
      <c r="D887">
        <v>11</v>
      </c>
      <c r="E887" t="s">
        <v>15621</v>
      </c>
    </row>
    <row r="888" spans="1:5" x14ac:dyDescent="0.25">
      <c r="A888" t="s">
        <v>7301</v>
      </c>
      <c r="B888" s="5">
        <v>45999</v>
      </c>
      <c r="C888" t="s">
        <v>8</v>
      </c>
      <c r="D888">
        <v>11</v>
      </c>
      <c r="E888" t="s">
        <v>15629</v>
      </c>
    </row>
    <row r="889" spans="1:5" x14ac:dyDescent="0.25">
      <c r="A889" t="s">
        <v>6886</v>
      </c>
      <c r="B889" s="5">
        <v>45999</v>
      </c>
      <c r="C889" t="s">
        <v>11</v>
      </c>
      <c r="D889">
        <v>11</v>
      </c>
      <c r="E889" t="s">
        <v>15630</v>
      </c>
    </row>
    <row r="890" spans="1:5" x14ac:dyDescent="0.25">
      <c r="A890" t="s">
        <v>7453</v>
      </c>
      <c r="B890" s="5">
        <v>45999</v>
      </c>
      <c r="C890" t="s">
        <v>8</v>
      </c>
      <c r="D890">
        <v>11</v>
      </c>
      <c r="E890" t="s">
        <v>15632</v>
      </c>
    </row>
    <row r="891" spans="1:5" x14ac:dyDescent="0.25">
      <c r="A891" t="s">
        <v>8310</v>
      </c>
      <c r="B891" s="5">
        <v>45999</v>
      </c>
      <c r="C891" t="s">
        <v>12</v>
      </c>
      <c r="D891">
        <v>11</v>
      </c>
      <c r="E891" t="s">
        <v>15645</v>
      </c>
    </row>
    <row r="892" spans="1:5" x14ac:dyDescent="0.25">
      <c r="A892" t="s">
        <v>6851</v>
      </c>
      <c r="B892" s="5">
        <v>45999</v>
      </c>
      <c r="C892" t="s">
        <v>11</v>
      </c>
      <c r="D892">
        <v>11</v>
      </c>
      <c r="E892" t="s">
        <v>15647</v>
      </c>
    </row>
    <row r="893" spans="1:5" x14ac:dyDescent="0.25">
      <c r="A893" t="s">
        <v>6849</v>
      </c>
      <c r="B893" s="5">
        <v>45999</v>
      </c>
      <c r="C893" t="s">
        <v>4541</v>
      </c>
      <c r="D893">
        <v>11</v>
      </c>
      <c r="E893" t="s">
        <v>15650</v>
      </c>
    </row>
    <row r="894" spans="1:5" x14ac:dyDescent="0.25">
      <c r="A894" t="s">
        <v>6866</v>
      </c>
      <c r="B894" s="5">
        <v>45999</v>
      </c>
      <c r="C894" t="s">
        <v>4541</v>
      </c>
      <c r="D894">
        <v>11</v>
      </c>
      <c r="E894" t="s">
        <v>15654</v>
      </c>
    </row>
    <row r="895" spans="1:5" x14ac:dyDescent="0.25">
      <c r="A895" t="s">
        <v>7411</v>
      </c>
      <c r="B895" s="5">
        <v>45999</v>
      </c>
      <c r="C895" t="s">
        <v>11</v>
      </c>
      <c r="D895">
        <v>11</v>
      </c>
      <c r="E895" t="s">
        <v>15657</v>
      </c>
    </row>
    <row r="896" spans="1:5" x14ac:dyDescent="0.25">
      <c r="A896" t="s">
        <v>7827</v>
      </c>
      <c r="B896" s="5">
        <v>45999</v>
      </c>
      <c r="C896" t="s">
        <v>8</v>
      </c>
      <c r="D896">
        <v>11</v>
      </c>
      <c r="E896" t="s">
        <v>15665</v>
      </c>
    </row>
    <row r="897" spans="1:5" x14ac:dyDescent="0.25">
      <c r="A897" t="s">
        <v>7827</v>
      </c>
      <c r="B897" s="5">
        <v>45999</v>
      </c>
      <c r="C897" t="s">
        <v>11</v>
      </c>
      <c r="D897">
        <v>11</v>
      </c>
      <c r="E897" t="s">
        <v>15666</v>
      </c>
    </row>
    <row r="898" spans="1:5" x14ac:dyDescent="0.25">
      <c r="A898" t="s">
        <v>7525</v>
      </c>
      <c r="B898" s="5">
        <v>45999</v>
      </c>
      <c r="C898" t="s">
        <v>11</v>
      </c>
      <c r="D898">
        <v>11</v>
      </c>
      <c r="E898" t="s">
        <v>15672</v>
      </c>
    </row>
    <row r="899" spans="1:5" x14ac:dyDescent="0.25">
      <c r="A899" t="s">
        <v>8708</v>
      </c>
      <c r="B899" s="5">
        <v>45999</v>
      </c>
      <c r="C899" t="s">
        <v>4536</v>
      </c>
      <c r="D899">
        <v>11</v>
      </c>
      <c r="E899" t="s">
        <v>15679</v>
      </c>
    </row>
    <row r="900" spans="1:5" x14ac:dyDescent="0.25">
      <c r="A900" t="s">
        <v>6688</v>
      </c>
      <c r="B900" s="5">
        <v>45999</v>
      </c>
      <c r="C900" t="s">
        <v>12</v>
      </c>
      <c r="D900">
        <v>11</v>
      </c>
      <c r="E900" t="s">
        <v>15680</v>
      </c>
    </row>
    <row r="901" spans="1:5" x14ac:dyDescent="0.25">
      <c r="A901" t="s">
        <v>6729</v>
      </c>
      <c r="B901" s="5">
        <v>45999</v>
      </c>
      <c r="C901" t="s">
        <v>4541</v>
      </c>
      <c r="D901">
        <v>11</v>
      </c>
      <c r="E901" t="s">
        <v>15681</v>
      </c>
    </row>
    <row r="902" spans="1:5" x14ac:dyDescent="0.25">
      <c r="A902" t="s">
        <v>5948</v>
      </c>
      <c r="B902" s="5">
        <v>46003</v>
      </c>
      <c r="C902" t="s">
        <v>8</v>
      </c>
      <c r="D902">
        <v>11</v>
      </c>
      <c r="E902" t="s">
        <v>15712</v>
      </c>
    </row>
    <row r="903" spans="1:5" x14ac:dyDescent="0.25">
      <c r="A903" t="s">
        <v>5896</v>
      </c>
      <c r="B903" s="5">
        <v>45999</v>
      </c>
      <c r="C903" t="s">
        <v>4667</v>
      </c>
      <c r="D903">
        <v>11</v>
      </c>
      <c r="E903" t="s">
        <v>15739</v>
      </c>
    </row>
    <row r="904" spans="1:5" x14ac:dyDescent="0.25">
      <c r="A904" t="s">
        <v>5770</v>
      </c>
      <c r="B904" s="5">
        <v>46003</v>
      </c>
      <c r="C904" t="s">
        <v>8</v>
      </c>
      <c r="D904">
        <v>11</v>
      </c>
      <c r="E904" t="s">
        <v>15784</v>
      </c>
    </row>
    <row r="905" spans="1:5" x14ac:dyDescent="0.25">
      <c r="A905" t="s">
        <v>5611</v>
      </c>
      <c r="B905" s="5">
        <v>46002</v>
      </c>
      <c r="C905" t="s">
        <v>11</v>
      </c>
      <c r="D905">
        <v>11</v>
      </c>
      <c r="E905" t="s">
        <v>15800</v>
      </c>
    </row>
    <row r="906" spans="1:5" x14ac:dyDescent="0.25">
      <c r="A906" t="s">
        <v>5405</v>
      </c>
      <c r="B906" s="5">
        <v>46002</v>
      </c>
      <c r="C906" t="s">
        <v>11</v>
      </c>
      <c r="D906">
        <v>11</v>
      </c>
      <c r="E906" t="s">
        <v>15832</v>
      </c>
    </row>
    <row r="907" spans="1:5" x14ac:dyDescent="0.25">
      <c r="A907" t="s">
        <v>5094</v>
      </c>
      <c r="B907" s="5">
        <v>45999</v>
      </c>
      <c r="C907" t="s">
        <v>11</v>
      </c>
      <c r="D907">
        <v>11</v>
      </c>
      <c r="E907" t="s">
        <v>15863</v>
      </c>
    </row>
    <row r="908" spans="1:5" x14ac:dyDescent="0.25">
      <c r="A908" t="s">
        <v>4942</v>
      </c>
      <c r="B908" s="5">
        <v>46000</v>
      </c>
      <c r="C908" t="s">
        <v>11</v>
      </c>
      <c r="D908">
        <v>11</v>
      </c>
      <c r="E908" t="s">
        <v>15866</v>
      </c>
    </row>
    <row r="909" spans="1:5" x14ac:dyDescent="0.25">
      <c r="A909" t="s">
        <v>6586</v>
      </c>
      <c r="B909" s="5">
        <v>46003</v>
      </c>
      <c r="C909" t="s">
        <v>13</v>
      </c>
      <c r="D909">
        <v>11</v>
      </c>
      <c r="E909" t="s">
        <v>15888</v>
      </c>
    </row>
    <row r="910" spans="1:5" x14ac:dyDescent="0.25">
      <c r="A910" t="s">
        <v>14810</v>
      </c>
      <c r="B910" s="5">
        <v>46000</v>
      </c>
      <c r="C910" t="s">
        <v>11</v>
      </c>
      <c r="D910">
        <v>11</v>
      </c>
      <c r="E910" t="s">
        <v>15900</v>
      </c>
    </row>
    <row r="911" spans="1:5" x14ac:dyDescent="0.25">
      <c r="A911" t="s">
        <v>6598</v>
      </c>
      <c r="B911" s="5">
        <v>46000</v>
      </c>
      <c r="C911" t="s">
        <v>11</v>
      </c>
      <c r="D911">
        <v>11</v>
      </c>
      <c r="E911" t="s">
        <v>15903</v>
      </c>
    </row>
    <row r="912" spans="1:5" x14ac:dyDescent="0.25">
      <c r="A912" t="s">
        <v>14852</v>
      </c>
      <c r="B912" s="5">
        <v>46000</v>
      </c>
      <c r="C912" t="s">
        <v>4536</v>
      </c>
      <c r="D912">
        <v>11</v>
      </c>
      <c r="E912" t="s">
        <v>15904</v>
      </c>
    </row>
    <row r="913" spans="1:5" x14ac:dyDescent="0.25">
      <c r="A913" t="s">
        <v>14852</v>
      </c>
      <c r="B913" s="5">
        <v>46000</v>
      </c>
      <c r="C913" t="s">
        <v>12</v>
      </c>
      <c r="D913">
        <v>11</v>
      </c>
      <c r="E913" t="s">
        <v>15905</v>
      </c>
    </row>
    <row r="914" spans="1:5" x14ac:dyDescent="0.25">
      <c r="A914" t="s">
        <v>14899</v>
      </c>
      <c r="B914" s="5">
        <v>46000</v>
      </c>
      <c r="C914" t="s">
        <v>11</v>
      </c>
      <c r="D914">
        <v>11</v>
      </c>
      <c r="E914" t="s">
        <v>15906</v>
      </c>
    </row>
    <row r="915" spans="1:5" x14ac:dyDescent="0.25">
      <c r="A915" t="s">
        <v>14899</v>
      </c>
      <c r="B915" s="5">
        <v>46000</v>
      </c>
      <c r="C915" t="s">
        <v>12</v>
      </c>
      <c r="D915">
        <v>11</v>
      </c>
      <c r="E915" t="s">
        <v>15907</v>
      </c>
    </row>
    <row r="916" spans="1:5" x14ac:dyDescent="0.25">
      <c r="A916" t="s">
        <v>14907</v>
      </c>
      <c r="B916" s="5">
        <v>46001</v>
      </c>
      <c r="C916" t="s">
        <v>4739</v>
      </c>
      <c r="D916">
        <v>11</v>
      </c>
      <c r="E916" t="s">
        <v>15911</v>
      </c>
    </row>
    <row r="917" spans="1:5" x14ac:dyDescent="0.25">
      <c r="A917" t="s">
        <v>7424</v>
      </c>
      <c r="B917" s="5">
        <v>46003</v>
      </c>
      <c r="C917" t="s">
        <v>5</v>
      </c>
      <c r="D917">
        <v>11</v>
      </c>
      <c r="E917" t="s">
        <v>15950</v>
      </c>
    </row>
    <row r="918" spans="1:5" x14ac:dyDescent="0.25">
      <c r="A918" t="s">
        <v>7386</v>
      </c>
      <c r="B918" s="5">
        <v>46003</v>
      </c>
      <c r="C918" t="s">
        <v>5</v>
      </c>
      <c r="D918">
        <v>11</v>
      </c>
      <c r="E918" t="s">
        <v>15953</v>
      </c>
    </row>
    <row r="919" spans="1:5" x14ac:dyDescent="0.25">
      <c r="A919" t="s">
        <v>7386</v>
      </c>
      <c r="B919" s="5">
        <v>46003</v>
      </c>
      <c r="C919" t="s">
        <v>4739</v>
      </c>
      <c r="D919">
        <v>11</v>
      </c>
      <c r="E919" t="s">
        <v>15954</v>
      </c>
    </row>
    <row r="920" spans="1:5" x14ac:dyDescent="0.25">
      <c r="A920" t="s">
        <v>7386</v>
      </c>
      <c r="B920" s="5">
        <v>46003</v>
      </c>
      <c r="C920" t="s">
        <v>4667</v>
      </c>
      <c r="D920">
        <v>11</v>
      </c>
      <c r="E920" t="s">
        <v>15955</v>
      </c>
    </row>
    <row r="921" spans="1:5" x14ac:dyDescent="0.25">
      <c r="A921" t="s">
        <v>7454</v>
      </c>
      <c r="B921" s="5">
        <v>46003</v>
      </c>
      <c r="C921" t="s">
        <v>4667</v>
      </c>
      <c r="D921">
        <v>11</v>
      </c>
      <c r="E921" t="s">
        <v>15956</v>
      </c>
    </row>
    <row r="922" spans="1:5" x14ac:dyDescent="0.25">
      <c r="A922" t="s">
        <v>7449</v>
      </c>
      <c r="B922" s="5">
        <v>46003</v>
      </c>
      <c r="C922" t="s">
        <v>4541</v>
      </c>
      <c r="D922">
        <v>11</v>
      </c>
      <c r="E922" t="s">
        <v>15959</v>
      </c>
    </row>
    <row r="923" spans="1:5" x14ac:dyDescent="0.25">
      <c r="A923" t="s">
        <v>7420</v>
      </c>
      <c r="B923" s="5">
        <v>46003</v>
      </c>
      <c r="C923" t="s">
        <v>12</v>
      </c>
      <c r="D923">
        <v>11</v>
      </c>
      <c r="E923" t="s">
        <v>15963</v>
      </c>
    </row>
    <row r="924" spans="1:5" x14ac:dyDescent="0.25">
      <c r="A924" t="s">
        <v>7420</v>
      </c>
      <c r="B924" s="5">
        <v>46003</v>
      </c>
      <c r="C924" t="s">
        <v>4537</v>
      </c>
      <c r="D924">
        <v>11</v>
      </c>
      <c r="E924" t="s">
        <v>15964</v>
      </c>
    </row>
    <row r="925" spans="1:5" x14ac:dyDescent="0.25">
      <c r="A925" t="s">
        <v>7451</v>
      </c>
      <c r="B925" s="5">
        <v>46003</v>
      </c>
      <c r="C925" t="s">
        <v>13</v>
      </c>
      <c r="D925">
        <v>11</v>
      </c>
      <c r="E925" t="s">
        <v>15969</v>
      </c>
    </row>
    <row r="926" spans="1:5" x14ac:dyDescent="0.25">
      <c r="A926" t="s">
        <v>7557</v>
      </c>
      <c r="B926" s="5">
        <v>46003</v>
      </c>
      <c r="C926" t="s">
        <v>13</v>
      </c>
      <c r="D926">
        <v>11</v>
      </c>
      <c r="E926" t="s">
        <v>15975</v>
      </c>
    </row>
    <row r="927" spans="1:5" x14ac:dyDescent="0.25">
      <c r="A927" t="s">
        <v>7689</v>
      </c>
      <c r="B927" s="5">
        <v>46003</v>
      </c>
      <c r="C927" t="s">
        <v>8</v>
      </c>
      <c r="D927">
        <v>11</v>
      </c>
      <c r="E927" t="s">
        <v>15991</v>
      </c>
    </row>
    <row r="928" spans="1:5" x14ac:dyDescent="0.25">
      <c r="A928" t="s">
        <v>7725</v>
      </c>
      <c r="B928" s="5">
        <v>46003</v>
      </c>
      <c r="C928" t="s">
        <v>8</v>
      </c>
      <c r="D928">
        <v>11</v>
      </c>
      <c r="E928" t="s">
        <v>16002</v>
      </c>
    </row>
    <row r="929" spans="1:5" x14ac:dyDescent="0.25">
      <c r="A929" t="s">
        <v>7381</v>
      </c>
      <c r="B929" s="5">
        <v>46003</v>
      </c>
      <c r="C929" t="s">
        <v>8</v>
      </c>
      <c r="D929">
        <v>11</v>
      </c>
      <c r="E929" t="s">
        <v>16014</v>
      </c>
    </row>
    <row r="930" spans="1:5" x14ac:dyDescent="0.25">
      <c r="A930" t="s">
        <v>7375</v>
      </c>
      <c r="B930" s="5">
        <v>46003</v>
      </c>
      <c r="C930" t="s">
        <v>8</v>
      </c>
      <c r="D930">
        <v>11</v>
      </c>
      <c r="E930" t="s">
        <v>16019</v>
      </c>
    </row>
    <row r="931" spans="1:5" x14ac:dyDescent="0.25">
      <c r="A931" t="s">
        <v>7259</v>
      </c>
      <c r="B931" s="5">
        <v>46002</v>
      </c>
      <c r="C931" t="s">
        <v>11</v>
      </c>
      <c r="D931">
        <v>11</v>
      </c>
      <c r="E931" t="s">
        <v>16027</v>
      </c>
    </row>
    <row r="932" spans="1:5" x14ac:dyDescent="0.25">
      <c r="A932" t="s">
        <v>7659</v>
      </c>
      <c r="B932" s="5">
        <v>46002</v>
      </c>
      <c r="C932" t="s">
        <v>5</v>
      </c>
      <c r="D932">
        <v>11</v>
      </c>
      <c r="E932" t="s">
        <v>16028</v>
      </c>
    </row>
    <row r="933" spans="1:5" x14ac:dyDescent="0.25">
      <c r="A933" t="s">
        <v>7774</v>
      </c>
      <c r="B933" s="5">
        <v>46002</v>
      </c>
      <c r="C933" t="s">
        <v>4541</v>
      </c>
      <c r="D933">
        <v>11</v>
      </c>
      <c r="E933" t="s">
        <v>16030</v>
      </c>
    </row>
    <row r="934" spans="1:5" x14ac:dyDescent="0.25">
      <c r="A934" t="s">
        <v>7866</v>
      </c>
      <c r="B934" s="5">
        <v>46003</v>
      </c>
      <c r="C934" t="s">
        <v>4541</v>
      </c>
      <c r="D934">
        <v>11</v>
      </c>
      <c r="E934" t="s">
        <v>16031</v>
      </c>
    </row>
    <row r="935" spans="1:5" x14ac:dyDescent="0.25">
      <c r="A935" t="s">
        <v>7256</v>
      </c>
      <c r="B935" s="5">
        <v>46002</v>
      </c>
      <c r="C935" t="s">
        <v>5</v>
      </c>
      <c r="D935">
        <v>11</v>
      </c>
      <c r="E935" t="s">
        <v>16035</v>
      </c>
    </row>
    <row r="936" spans="1:5" x14ac:dyDescent="0.25">
      <c r="A936" t="s">
        <v>7378</v>
      </c>
      <c r="B936" s="5">
        <v>46003</v>
      </c>
      <c r="C936" t="s">
        <v>8</v>
      </c>
      <c r="D936">
        <v>11</v>
      </c>
      <c r="E936" t="s">
        <v>16037</v>
      </c>
    </row>
    <row r="937" spans="1:5" x14ac:dyDescent="0.25">
      <c r="A937" t="s">
        <v>7379</v>
      </c>
      <c r="B937" s="5">
        <v>46003</v>
      </c>
      <c r="C937" t="s">
        <v>8</v>
      </c>
      <c r="D937">
        <v>11</v>
      </c>
      <c r="E937" t="s">
        <v>16043</v>
      </c>
    </row>
    <row r="938" spans="1:5" x14ac:dyDescent="0.25">
      <c r="A938" t="s">
        <v>7379</v>
      </c>
      <c r="B938" s="5">
        <v>46002</v>
      </c>
      <c r="C938" t="s">
        <v>5</v>
      </c>
      <c r="D938">
        <v>11</v>
      </c>
      <c r="E938" t="s">
        <v>16045</v>
      </c>
    </row>
    <row r="939" spans="1:5" x14ac:dyDescent="0.25">
      <c r="A939" t="s">
        <v>7858</v>
      </c>
      <c r="B939" s="5">
        <v>46003</v>
      </c>
      <c r="C939" t="s">
        <v>8</v>
      </c>
      <c r="D939">
        <v>11</v>
      </c>
      <c r="E939" t="s">
        <v>16046</v>
      </c>
    </row>
    <row r="940" spans="1:5" x14ac:dyDescent="0.25">
      <c r="A940" t="s">
        <v>7419</v>
      </c>
      <c r="B940" s="5">
        <v>46003</v>
      </c>
      <c r="C940" t="s">
        <v>4541</v>
      </c>
      <c r="D940">
        <v>11</v>
      </c>
      <c r="E940" t="s">
        <v>16050</v>
      </c>
    </row>
    <row r="941" spans="1:5" x14ac:dyDescent="0.25">
      <c r="A941" t="s">
        <v>7419</v>
      </c>
      <c r="B941" s="5">
        <v>46002</v>
      </c>
      <c r="C941" t="s">
        <v>11</v>
      </c>
      <c r="D941">
        <v>11</v>
      </c>
      <c r="E941" t="s">
        <v>16051</v>
      </c>
    </row>
    <row r="942" spans="1:5" x14ac:dyDescent="0.25">
      <c r="A942" t="s">
        <v>7382</v>
      </c>
      <c r="B942" s="5">
        <v>46003</v>
      </c>
      <c r="C942" t="s">
        <v>8</v>
      </c>
      <c r="D942">
        <v>11</v>
      </c>
      <c r="E942" t="s">
        <v>16052</v>
      </c>
    </row>
    <row r="943" spans="1:5" x14ac:dyDescent="0.25">
      <c r="A943" t="s">
        <v>7382</v>
      </c>
      <c r="B943" s="5">
        <v>46002</v>
      </c>
      <c r="C943" t="s">
        <v>7</v>
      </c>
      <c r="D943">
        <v>11</v>
      </c>
      <c r="E943" t="s">
        <v>16054</v>
      </c>
    </row>
    <row r="944" spans="1:5" x14ac:dyDescent="0.25">
      <c r="A944" t="s">
        <v>7908</v>
      </c>
      <c r="B944" s="5">
        <v>46002</v>
      </c>
      <c r="C944" t="s">
        <v>11</v>
      </c>
      <c r="D944">
        <v>11</v>
      </c>
      <c r="E944" t="s">
        <v>16055</v>
      </c>
    </row>
    <row r="945" spans="1:5" x14ac:dyDescent="0.25">
      <c r="A945" t="s">
        <v>7581</v>
      </c>
      <c r="B945" s="5">
        <v>46003</v>
      </c>
      <c r="C945" t="s">
        <v>5</v>
      </c>
      <c r="D945">
        <v>11</v>
      </c>
      <c r="E945" t="s">
        <v>16058</v>
      </c>
    </row>
    <row r="946" spans="1:5" x14ac:dyDescent="0.25">
      <c r="A946" t="s">
        <v>7581</v>
      </c>
      <c r="B946" s="5">
        <v>46002</v>
      </c>
      <c r="C946" t="s">
        <v>4739</v>
      </c>
      <c r="D946">
        <v>11</v>
      </c>
      <c r="E946" t="s">
        <v>16060</v>
      </c>
    </row>
    <row r="947" spans="1:5" x14ac:dyDescent="0.25">
      <c r="A947" t="s">
        <v>7901</v>
      </c>
      <c r="B947" s="5">
        <v>46002</v>
      </c>
      <c r="C947" t="s">
        <v>7</v>
      </c>
      <c r="D947">
        <v>11</v>
      </c>
      <c r="E947" t="s">
        <v>16071</v>
      </c>
    </row>
    <row r="948" spans="1:5" x14ac:dyDescent="0.25">
      <c r="A948" t="s">
        <v>7919</v>
      </c>
      <c r="B948" s="5">
        <v>46002</v>
      </c>
      <c r="C948" t="s">
        <v>12</v>
      </c>
      <c r="D948">
        <v>11</v>
      </c>
      <c r="E948" t="s">
        <v>16081</v>
      </c>
    </row>
    <row r="949" spans="1:5" x14ac:dyDescent="0.25">
      <c r="A949" t="s">
        <v>7286</v>
      </c>
      <c r="B949" s="5">
        <v>46002</v>
      </c>
      <c r="C949" t="s">
        <v>11</v>
      </c>
      <c r="D949">
        <v>11</v>
      </c>
      <c r="E949" t="s">
        <v>16083</v>
      </c>
    </row>
    <row r="950" spans="1:5" x14ac:dyDescent="0.25">
      <c r="A950" t="s">
        <v>7408</v>
      </c>
      <c r="B950" s="5">
        <v>46003</v>
      </c>
      <c r="C950" t="s">
        <v>12</v>
      </c>
      <c r="D950">
        <v>11</v>
      </c>
      <c r="E950" t="s">
        <v>16095</v>
      </c>
    </row>
    <row r="951" spans="1:5" x14ac:dyDescent="0.25">
      <c r="A951" t="s">
        <v>7899</v>
      </c>
      <c r="B951" s="5">
        <v>46002</v>
      </c>
      <c r="C951" t="s">
        <v>11</v>
      </c>
      <c r="D951">
        <v>11</v>
      </c>
      <c r="E951" t="s">
        <v>16119</v>
      </c>
    </row>
    <row r="952" spans="1:5" x14ac:dyDescent="0.25">
      <c r="A952" t="s">
        <v>8288</v>
      </c>
      <c r="B952" s="5">
        <v>46001</v>
      </c>
      <c r="C952" t="s">
        <v>11</v>
      </c>
      <c r="D952">
        <v>11</v>
      </c>
      <c r="E952" t="s">
        <v>16148</v>
      </c>
    </row>
    <row r="953" spans="1:5" x14ac:dyDescent="0.25">
      <c r="A953" t="s">
        <v>7172</v>
      </c>
      <c r="B953" s="5">
        <v>46001</v>
      </c>
      <c r="C953" t="s">
        <v>12</v>
      </c>
      <c r="D953">
        <v>11</v>
      </c>
      <c r="E953" t="s">
        <v>16154</v>
      </c>
    </row>
    <row r="954" spans="1:5" x14ac:dyDescent="0.25">
      <c r="A954" t="s">
        <v>8318</v>
      </c>
      <c r="B954" s="5">
        <v>46001</v>
      </c>
      <c r="C954" t="s">
        <v>4541</v>
      </c>
      <c r="D954">
        <v>11</v>
      </c>
      <c r="E954" t="s">
        <v>16178</v>
      </c>
    </row>
    <row r="955" spans="1:5" x14ac:dyDescent="0.25">
      <c r="A955" t="s">
        <v>9069</v>
      </c>
      <c r="B955" s="5">
        <v>46001</v>
      </c>
      <c r="C955" t="s">
        <v>4541</v>
      </c>
      <c r="D955">
        <v>11</v>
      </c>
      <c r="E955" t="s">
        <v>16180</v>
      </c>
    </row>
    <row r="956" spans="1:5" x14ac:dyDescent="0.25">
      <c r="A956" t="s">
        <v>7955</v>
      </c>
      <c r="B956" s="5">
        <v>46001</v>
      </c>
      <c r="C956" t="s">
        <v>4541</v>
      </c>
      <c r="D956">
        <v>11</v>
      </c>
      <c r="E956" t="s">
        <v>16184</v>
      </c>
    </row>
    <row r="957" spans="1:5" x14ac:dyDescent="0.25">
      <c r="A957" t="s">
        <v>7395</v>
      </c>
      <c r="B957" s="5">
        <v>46002</v>
      </c>
      <c r="C957" t="s">
        <v>11</v>
      </c>
      <c r="D957">
        <v>11</v>
      </c>
      <c r="E957" t="s">
        <v>16189</v>
      </c>
    </row>
    <row r="958" spans="1:5" x14ac:dyDescent="0.25">
      <c r="A958" t="s">
        <v>7295</v>
      </c>
      <c r="B958" s="5">
        <v>46003</v>
      </c>
      <c r="C958" t="s">
        <v>12</v>
      </c>
      <c r="D958">
        <v>11</v>
      </c>
      <c r="E958" t="s">
        <v>16197</v>
      </c>
    </row>
    <row r="959" spans="1:5" x14ac:dyDescent="0.25">
      <c r="A959" t="s">
        <v>7295</v>
      </c>
      <c r="B959" s="5">
        <v>46001</v>
      </c>
      <c r="C959" t="s">
        <v>4537</v>
      </c>
      <c r="D959">
        <v>11</v>
      </c>
      <c r="E959" t="s">
        <v>16200</v>
      </c>
    </row>
    <row r="960" spans="1:5" x14ac:dyDescent="0.25">
      <c r="A960" t="s">
        <v>8017</v>
      </c>
      <c r="B960" s="5">
        <v>46001</v>
      </c>
      <c r="C960" t="s">
        <v>4538</v>
      </c>
      <c r="D960">
        <v>11</v>
      </c>
      <c r="E960" t="s">
        <v>16205</v>
      </c>
    </row>
    <row r="961" spans="1:5" x14ac:dyDescent="0.25">
      <c r="A961" t="s">
        <v>7443</v>
      </c>
      <c r="B961" s="5">
        <v>46003</v>
      </c>
      <c r="C961" t="s">
        <v>12</v>
      </c>
      <c r="D961">
        <v>11</v>
      </c>
      <c r="E961" t="s">
        <v>16220</v>
      </c>
    </row>
    <row r="962" spans="1:5" x14ac:dyDescent="0.25">
      <c r="A962" t="s">
        <v>8566</v>
      </c>
      <c r="B962" s="5">
        <v>46000</v>
      </c>
      <c r="C962" t="s">
        <v>4739</v>
      </c>
      <c r="D962">
        <v>11</v>
      </c>
      <c r="E962" t="s">
        <v>16285</v>
      </c>
    </row>
    <row r="963" spans="1:5" x14ac:dyDescent="0.25">
      <c r="A963" t="s">
        <v>5347</v>
      </c>
      <c r="B963" s="5">
        <v>46000</v>
      </c>
      <c r="C963" t="s">
        <v>4739</v>
      </c>
      <c r="D963">
        <v>11</v>
      </c>
      <c r="E963" t="s">
        <v>16290</v>
      </c>
    </row>
    <row r="964" spans="1:5" x14ac:dyDescent="0.25">
      <c r="A964" t="s">
        <v>8226</v>
      </c>
      <c r="B964" s="5">
        <v>46000</v>
      </c>
      <c r="C964" t="s">
        <v>4762</v>
      </c>
      <c r="D964">
        <v>11</v>
      </c>
      <c r="E964" t="s">
        <v>16291</v>
      </c>
    </row>
    <row r="965" spans="1:5" x14ac:dyDescent="0.25">
      <c r="A965" t="s">
        <v>9477</v>
      </c>
      <c r="B965" s="5">
        <v>46000</v>
      </c>
      <c r="C965" t="s">
        <v>4536</v>
      </c>
      <c r="D965">
        <v>11</v>
      </c>
      <c r="E965" t="s">
        <v>16293</v>
      </c>
    </row>
    <row r="966" spans="1:5" x14ac:dyDescent="0.25">
      <c r="A966" t="s">
        <v>8702</v>
      </c>
      <c r="B966" s="5">
        <v>45999</v>
      </c>
      <c r="C966" t="s">
        <v>11</v>
      </c>
      <c r="D966">
        <v>11</v>
      </c>
      <c r="E966" t="s">
        <v>16339</v>
      </c>
    </row>
    <row r="967" spans="1:5" x14ac:dyDescent="0.25">
      <c r="A967" t="s">
        <v>7389</v>
      </c>
      <c r="B967" s="5">
        <v>46003</v>
      </c>
      <c r="C967" t="s">
        <v>8</v>
      </c>
      <c r="D967">
        <v>11</v>
      </c>
      <c r="E967" t="s">
        <v>16340</v>
      </c>
    </row>
    <row r="968" spans="1:5" x14ac:dyDescent="0.25">
      <c r="A968" t="s">
        <v>8701</v>
      </c>
      <c r="B968" s="5">
        <v>45999</v>
      </c>
      <c r="C968" t="s">
        <v>11</v>
      </c>
      <c r="D968">
        <v>11</v>
      </c>
      <c r="E968" t="s">
        <v>16344</v>
      </c>
    </row>
    <row r="969" spans="1:5" x14ac:dyDescent="0.25">
      <c r="A969" t="s">
        <v>8700</v>
      </c>
      <c r="B969" s="5">
        <v>45999</v>
      </c>
      <c r="C969" t="s">
        <v>11</v>
      </c>
      <c r="D969">
        <v>11</v>
      </c>
      <c r="E969" t="s">
        <v>16345</v>
      </c>
    </row>
    <row r="970" spans="1:5" x14ac:dyDescent="0.25">
      <c r="A970" t="s">
        <v>8697</v>
      </c>
      <c r="B970" s="5">
        <v>45999</v>
      </c>
      <c r="C970" t="s">
        <v>8</v>
      </c>
      <c r="D970">
        <v>11</v>
      </c>
      <c r="E970" t="s">
        <v>16346</v>
      </c>
    </row>
    <row r="971" spans="1:5" x14ac:dyDescent="0.25">
      <c r="A971" t="s">
        <v>8692</v>
      </c>
      <c r="B971" s="5">
        <v>45999</v>
      </c>
      <c r="C971" t="s">
        <v>8</v>
      </c>
      <c r="D971">
        <v>11</v>
      </c>
      <c r="E971" t="s">
        <v>16347</v>
      </c>
    </row>
    <row r="972" spans="1:5" x14ac:dyDescent="0.25">
      <c r="A972" t="s">
        <v>8696</v>
      </c>
      <c r="B972" s="5">
        <v>45999</v>
      </c>
      <c r="C972" t="s">
        <v>8</v>
      </c>
      <c r="D972">
        <v>11</v>
      </c>
      <c r="E972" t="s">
        <v>16348</v>
      </c>
    </row>
    <row r="973" spans="1:5" x14ac:dyDescent="0.25">
      <c r="A973" t="s">
        <v>8695</v>
      </c>
      <c r="B973" s="5">
        <v>45999</v>
      </c>
      <c r="C973" t="s">
        <v>8</v>
      </c>
      <c r="D973">
        <v>11</v>
      </c>
      <c r="E973" t="s">
        <v>16349</v>
      </c>
    </row>
    <row r="974" spans="1:5" x14ac:dyDescent="0.25">
      <c r="A974" t="s">
        <v>8694</v>
      </c>
      <c r="B974" s="5">
        <v>45999</v>
      </c>
      <c r="C974" t="s">
        <v>8</v>
      </c>
      <c r="D974">
        <v>11</v>
      </c>
      <c r="E974" t="s">
        <v>16351</v>
      </c>
    </row>
    <row r="975" spans="1:5" x14ac:dyDescent="0.25">
      <c r="A975" t="s">
        <v>8693</v>
      </c>
      <c r="B975" s="5">
        <v>45999</v>
      </c>
      <c r="C975" t="s">
        <v>8</v>
      </c>
      <c r="D975">
        <v>11</v>
      </c>
      <c r="E975" t="s">
        <v>16352</v>
      </c>
    </row>
    <row r="976" spans="1:5" x14ac:dyDescent="0.25">
      <c r="A976" t="s">
        <v>8687</v>
      </c>
      <c r="B976" s="5">
        <v>45999</v>
      </c>
      <c r="C976" t="s">
        <v>8</v>
      </c>
      <c r="D976">
        <v>11</v>
      </c>
      <c r="E976" t="s">
        <v>16353</v>
      </c>
    </row>
    <row r="977" spans="1:5" x14ac:dyDescent="0.25">
      <c r="A977" t="s">
        <v>8690</v>
      </c>
      <c r="B977" s="5">
        <v>45999</v>
      </c>
      <c r="C977" t="s">
        <v>8</v>
      </c>
      <c r="D977">
        <v>11</v>
      </c>
      <c r="E977" t="s">
        <v>16354</v>
      </c>
    </row>
    <row r="978" spans="1:5" x14ac:dyDescent="0.25">
      <c r="A978" t="s">
        <v>8691</v>
      </c>
      <c r="B978" s="5">
        <v>45999</v>
      </c>
      <c r="C978" t="s">
        <v>8</v>
      </c>
      <c r="D978">
        <v>11</v>
      </c>
      <c r="E978" t="s">
        <v>16355</v>
      </c>
    </row>
    <row r="979" spans="1:5" x14ac:dyDescent="0.25">
      <c r="A979" t="s">
        <v>8688</v>
      </c>
      <c r="B979" s="5">
        <v>45999</v>
      </c>
      <c r="C979" t="s">
        <v>8</v>
      </c>
      <c r="D979">
        <v>11</v>
      </c>
      <c r="E979" t="s">
        <v>16356</v>
      </c>
    </row>
    <row r="980" spans="1:5" x14ac:dyDescent="0.25">
      <c r="A980" t="s">
        <v>8689</v>
      </c>
      <c r="B980" s="5">
        <v>45999</v>
      </c>
      <c r="C980" t="s">
        <v>8</v>
      </c>
      <c r="D980">
        <v>11</v>
      </c>
      <c r="E980" t="s">
        <v>16357</v>
      </c>
    </row>
    <row r="981" spans="1:5" x14ac:dyDescent="0.25">
      <c r="A981" t="s">
        <v>8686</v>
      </c>
      <c r="B981" s="5">
        <v>45999</v>
      </c>
      <c r="C981" t="s">
        <v>8</v>
      </c>
      <c r="D981">
        <v>11</v>
      </c>
      <c r="E981" t="s">
        <v>16358</v>
      </c>
    </row>
    <row r="982" spans="1:5" x14ac:dyDescent="0.25">
      <c r="A982" t="s">
        <v>8626</v>
      </c>
      <c r="B982" s="5">
        <v>45999</v>
      </c>
      <c r="C982" t="s">
        <v>12</v>
      </c>
      <c r="D982">
        <v>11</v>
      </c>
      <c r="E982" t="s">
        <v>16360</v>
      </c>
    </row>
    <row r="983" spans="1:5" x14ac:dyDescent="0.25">
      <c r="A983" t="s">
        <v>8660</v>
      </c>
      <c r="B983" s="5">
        <v>45999</v>
      </c>
      <c r="C983" t="s">
        <v>11</v>
      </c>
      <c r="D983">
        <v>11</v>
      </c>
      <c r="E983" t="s">
        <v>16361</v>
      </c>
    </row>
    <row r="984" spans="1:5" x14ac:dyDescent="0.25">
      <c r="A984" t="s">
        <v>8642</v>
      </c>
      <c r="B984" s="5">
        <v>45999</v>
      </c>
      <c r="C984" t="s">
        <v>11</v>
      </c>
      <c r="D984">
        <v>11</v>
      </c>
      <c r="E984" t="s">
        <v>16362</v>
      </c>
    </row>
    <row r="985" spans="1:5" x14ac:dyDescent="0.25">
      <c r="A985" t="s">
        <v>8640</v>
      </c>
      <c r="B985" s="5">
        <v>45999</v>
      </c>
      <c r="C985" t="s">
        <v>11</v>
      </c>
      <c r="D985">
        <v>11</v>
      </c>
      <c r="E985" t="s">
        <v>16363</v>
      </c>
    </row>
    <row r="986" spans="1:5" x14ac:dyDescent="0.25">
      <c r="A986" t="s">
        <v>8095</v>
      </c>
      <c r="B986" s="5">
        <v>45999</v>
      </c>
      <c r="C986" t="s">
        <v>4762</v>
      </c>
      <c r="D986">
        <v>11</v>
      </c>
      <c r="E986" t="s">
        <v>16367</v>
      </c>
    </row>
    <row r="987" spans="1:5" x14ac:dyDescent="0.25">
      <c r="A987" t="s">
        <v>8703</v>
      </c>
      <c r="B987" s="5">
        <v>45999</v>
      </c>
      <c r="C987" t="s">
        <v>11</v>
      </c>
      <c r="D987">
        <v>11</v>
      </c>
      <c r="E987" t="s">
        <v>16368</v>
      </c>
    </row>
    <row r="988" spans="1:5" x14ac:dyDescent="0.25">
      <c r="A988" t="s">
        <v>8441</v>
      </c>
      <c r="B988" s="5">
        <v>46000</v>
      </c>
      <c r="C988" t="s">
        <v>7</v>
      </c>
      <c r="D988">
        <v>11</v>
      </c>
      <c r="E988" t="s">
        <v>16369</v>
      </c>
    </row>
    <row r="989" spans="1:5" x14ac:dyDescent="0.25">
      <c r="A989" t="s">
        <v>5706</v>
      </c>
      <c r="B989" s="5">
        <v>45999</v>
      </c>
      <c r="C989" t="s">
        <v>4541</v>
      </c>
      <c r="D989">
        <v>11</v>
      </c>
      <c r="E989" t="s">
        <v>16387</v>
      </c>
    </row>
    <row r="990" spans="1:5" x14ac:dyDescent="0.25">
      <c r="A990" t="s">
        <v>8704</v>
      </c>
      <c r="B990" s="5">
        <v>45999</v>
      </c>
      <c r="C990" t="s">
        <v>11</v>
      </c>
      <c r="D990">
        <v>11</v>
      </c>
      <c r="E990" t="s">
        <v>16388</v>
      </c>
    </row>
    <row r="991" spans="1:5" x14ac:dyDescent="0.25">
      <c r="A991" t="s">
        <v>8189</v>
      </c>
      <c r="B991" s="5">
        <v>45999</v>
      </c>
      <c r="C991" t="s">
        <v>4739</v>
      </c>
      <c r="D991">
        <v>11</v>
      </c>
      <c r="E991" t="s">
        <v>16392</v>
      </c>
    </row>
    <row r="992" spans="1:5" x14ac:dyDescent="0.25">
      <c r="A992" t="s">
        <v>8553</v>
      </c>
      <c r="B992" s="5">
        <v>45999</v>
      </c>
      <c r="C992" t="s">
        <v>4541</v>
      </c>
      <c r="D992">
        <v>11</v>
      </c>
      <c r="E992" t="s">
        <v>16401</v>
      </c>
    </row>
    <row r="993" spans="1:5" x14ac:dyDescent="0.25">
      <c r="A993" t="s">
        <v>5657</v>
      </c>
      <c r="B993" s="5">
        <v>45999</v>
      </c>
      <c r="C993" t="s">
        <v>12</v>
      </c>
      <c r="D993">
        <v>11</v>
      </c>
      <c r="E993" t="s">
        <v>16447</v>
      </c>
    </row>
    <row r="994" spans="1:5" x14ac:dyDescent="0.25">
      <c r="A994" t="s">
        <v>4978</v>
      </c>
      <c r="B994" s="5">
        <v>46003</v>
      </c>
      <c r="C994" t="s">
        <v>8</v>
      </c>
      <c r="D994">
        <v>11</v>
      </c>
      <c r="E994" t="s">
        <v>16514</v>
      </c>
    </row>
    <row r="995" spans="1:5" x14ac:dyDescent="0.25">
      <c r="A995" t="s">
        <v>4939</v>
      </c>
      <c r="B995" s="5">
        <v>46001</v>
      </c>
      <c r="C995" t="s">
        <v>7</v>
      </c>
      <c r="D995">
        <v>11</v>
      </c>
      <c r="E995" t="s">
        <v>16521</v>
      </c>
    </row>
    <row r="996" spans="1:5" x14ac:dyDescent="0.25">
      <c r="A996" t="s">
        <v>4876</v>
      </c>
      <c r="B996" s="5">
        <v>45999</v>
      </c>
      <c r="C996" t="s">
        <v>4536</v>
      </c>
      <c r="D996">
        <v>11</v>
      </c>
      <c r="E996" t="s">
        <v>16531</v>
      </c>
    </row>
    <row r="997" spans="1:5" x14ac:dyDescent="0.25">
      <c r="A997" t="s">
        <v>4677</v>
      </c>
      <c r="B997" s="5">
        <v>46000</v>
      </c>
      <c r="C997" t="s">
        <v>12</v>
      </c>
      <c r="D997">
        <v>11</v>
      </c>
      <c r="E997" t="s">
        <v>16552</v>
      </c>
    </row>
    <row r="998" spans="1:5" x14ac:dyDescent="0.25">
      <c r="A998" t="s">
        <v>6710</v>
      </c>
      <c r="B998" s="5">
        <v>46000</v>
      </c>
      <c r="C998" t="s">
        <v>7</v>
      </c>
      <c r="D998">
        <v>11</v>
      </c>
      <c r="E998" t="s">
        <v>16578</v>
      </c>
    </row>
    <row r="999" spans="1:5" x14ac:dyDescent="0.25">
      <c r="A999" t="s">
        <v>6714</v>
      </c>
      <c r="B999" s="5">
        <v>46000</v>
      </c>
      <c r="C999" t="s">
        <v>7</v>
      </c>
      <c r="D999">
        <v>11</v>
      </c>
      <c r="E999" t="s">
        <v>16580</v>
      </c>
    </row>
    <row r="1000" spans="1:5" x14ac:dyDescent="0.25">
      <c r="A1000" t="s">
        <v>6725</v>
      </c>
      <c r="B1000" s="5">
        <v>46000</v>
      </c>
      <c r="C1000" t="s">
        <v>11</v>
      </c>
      <c r="D1000">
        <v>11</v>
      </c>
      <c r="E1000" t="s">
        <v>16582</v>
      </c>
    </row>
    <row r="1001" spans="1:5" x14ac:dyDescent="0.25">
      <c r="A1001" t="s">
        <v>6727</v>
      </c>
      <c r="B1001" s="5">
        <v>46000</v>
      </c>
      <c r="C1001" t="s">
        <v>6</v>
      </c>
      <c r="D1001">
        <v>11</v>
      </c>
      <c r="E1001" t="s">
        <v>16583</v>
      </c>
    </row>
    <row r="1002" spans="1:5" x14ac:dyDescent="0.25">
      <c r="A1002" t="s">
        <v>6741</v>
      </c>
      <c r="B1002" s="5">
        <v>46000</v>
      </c>
      <c r="C1002" t="s">
        <v>7</v>
      </c>
      <c r="D1002">
        <v>11</v>
      </c>
      <c r="E1002" t="s">
        <v>16585</v>
      </c>
    </row>
    <row r="1003" spans="1:5" x14ac:dyDescent="0.25">
      <c r="A1003" t="s">
        <v>6742</v>
      </c>
      <c r="B1003" s="5">
        <v>46000</v>
      </c>
      <c r="C1003" t="s">
        <v>12</v>
      </c>
      <c r="D1003">
        <v>11</v>
      </c>
      <c r="E1003" t="s">
        <v>16586</v>
      </c>
    </row>
    <row r="1004" spans="1:5" x14ac:dyDescent="0.25">
      <c r="A1004" t="s">
        <v>6848</v>
      </c>
      <c r="B1004" s="5">
        <v>45999</v>
      </c>
      <c r="C1004" t="s">
        <v>4536</v>
      </c>
      <c r="D1004">
        <v>11</v>
      </c>
      <c r="E1004" t="s">
        <v>16625</v>
      </c>
    </row>
    <row r="1005" spans="1:5" x14ac:dyDescent="0.25">
      <c r="A1005" t="s">
        <v>6875</v>
      </c>
      <c r="B1005" s="5">
        <v>45999</v>
      </c>
      <c r="C1005" t="s">
        <v>13</v>
      </c>
      <c r="D1005">
        <v>11</v>
      </c>
      <c r="E1005" t="s">
        <v>16632</v>
      </c>
    </row>
    <row r="1006" spans="1:5" x14ac:dyDescent="0.25">
      <c r="A1006" t="s">
        <v>6879</v>
      </c>
      <c r="B1006" s="5">
        <v>45999</v>
      </c>
      <c r="C1006" t="s">
        <v>12</v>
      </c>
      <c r="D1006">
        <v>11</v>
      </c>
      <c r="E1006" t="s">
        <v>16633</v>
      </c>
    </row>
    <row r="1007" spans="1:5" x14ac:dyDescent="0.25">
      <c r="A1007" t="s">
        <v>6885</v>
      </c>
      <c r="B1007" s="5">
        <v>45999</v>
      </c>
      <c r="C1007" t="s">
        <v>6</v>
      </c>
      <c r="D1007">
        <v>11</v>
      </c>
      <c r="E1007" t="s">
        <v>16638</v>
      </c>
    </row>
    <row r="1008" spans="1:5" x14ac:dyDescent="0.25">
      <c r="A1008" t="s">
        <v>6980</v>
      </c>
      <c r="B1008" s="5">
        <v>46003</v>
      </c>
      <c r="C1008" t="s">
        <v>11</v>
      </c>
      <c r="D1008">
        <v>11</v>
      </c>
      <c r="E1008" t="s">
        <v>16656</v>
      </c>
    </row>
    <row r="1009" spans="1:5" x14ac:dyDescent="0.25">
      <c r="A1009" t="s">
        <v>7147</v>
      </c>
      <c r="B1009" s="5">
        <v>45999</v>
      </c>
      <c r="C1009" t="s">
        <v>12</v>
      </c>
      <c r="D1009">
        <v>11</v>
      </c>
      <c r="E1009" t="s">
        <v>16674</v>
      </c>
    </row>
    <row r="1010" spans="1:5" x14ac:dyDescent="0.25">
      <c r="A1010" t="s">
        <v>7355</v>
      </c>
      <c r="B1010" s="5">
        <v>46002</v>
      </c>
      <c r="C1010" t="s">
        <v>4555</v>
      </c>
      <c r="D1010">
        <v>11</v>
      </c>
      <c r="E1010" t="s">
        <v>16697</v>
      </c>
    </row>
    <row r="1011" spans="1:5" x14ac:dyDescent="0.25">
      <c r="A1011" t="s">
        <v>7372</v>
      </c>
      <c r="B1011" s="5">
        <v>46003</v>
      </c>
      <c r="C1011" t="s">
        <v>4555</v>
      </c>
      <c r="D1011">
        <v>11</v>
      </c>
      <c r="E1011" t="s">
        <v>16699</v>
      </c>
    </row>
    <row r="1012" spans="1:5" x14ac:dyDescent="0.25">
      <c r="A1012" t="s">
        <v>7383</v>
      </c>
      <c r="B1012" s="5">
        <v>46003</v>
      </c>
      <c r="C1012" t="s">
        <v>12</v>
      </c>
      <c r="D1012">
        <v>11</v>
      </c>
      <c r="E1012" t="s">
        <v>16700</v>
      </c>
    </row>
    <row r="1013" spans="1:5" x14ac:dyDescent="0.25">
      <c r="A1013" t="s">
        <v>7405</v>
      </c>
      <c r="B1013" s="5">
        <v>46003</v>
      </c>
      <c r="C1013" t="s">
        <v>11</v>
      </c>
      <c r="D1013">
        <v>11</v>
      </c>
      <c r="E1013" t="s">
        <v>16701</v>
      </c>
    </row>
    <row r="1014" spans="1:5" x14ac:dyDescent="0.25">
      <c r="A1014" t="s">
        <v>7422</v>
      </c>
      <c r="B1014" s="5">
        <v>46003</v>
      </c>
      <c r="C1014" t="s">
        <v>13</v>
      </c>
      <c r="D1014">
        <v>11</v>
      </c>
      <c r="E1014" t="s">
        <v>16706</v>
      </c>
    </row>
    <row r="1015" spans="1:5" x14ac:dyDescent="0.25">
      <c r="A1015" t="s">
        <v>7498</v>
      </c>
      <c r="B1015" s="5">
        <v>46000</v>
      </c>
      <c r="C1015" t="s">
        <v>13</v>
      </c>
      <c r="D1015">
        <v>11</v>
      </c>
      <c r="E1015" t="s">
        <v>16718</v>
      </c>
    </row>
    <row r="1016" spans="1:5" x14ac:dyDescent="0.25">
      <c r="A1016" t="s">
        <v>7523</v>
      </c>
      <c r="B1016" s="5">
        <v>46002</v>
      </c>
      <c r="C1016" t="s">
        <v>11</v>
      </c>
      <c r="D1016">
        <v>11</v>
      </c>
      <c r="E1016" t="s">
        <v>16723</v>
      </c>
    </row>
    <row r="1017" spans="1:5" x14ac:dyDescent="0.25">
      <c r="A1017" t="s">
        <v>7805</v>
      </c>
      <c r="B1017" s="5">
        <v>46002</v>
      </c>
      <c r="C1017" t="s">
        <v>7</v>
      </c>
      <c r="D1017">
        <v>11</v>
      </c>
      <c r="E1017" t="s">
        <v>16757</v>
      </c>
    </row>
    <row r="1018" spans="1:5" x14ac:dyDescent="0.25">
      <c r="A1018" t="s">
        <v>7865</v>
      </c>
      <c r="B1018" s="5">
        <v>46002</v>
      </c>
      <c r="C1018" t="s">
        <v>6</v>
      </c>
      <c r="D1018">
        <v>11</v>
      </c>
      <c r="E1018" t="s">
        <v>16771</v>
      </c>
    </row>
    <row r="1019" spans="1:5" x14ac:dyDescent="0.25">
      <c r="A1019" t="s">
        <v>7898</v>
      </c>
      <c r="B1019" s="5">
        <v>46002</v>
      </c>
      <c r="C1019" t="s">
        <v>11</v>
      </c>
      <c r="D1019">
        <v>11</v>
      </c>
      <c r="E1019" t="s">
        <v>16772</v>
      </c>
    </row>
    <row r="1020" spans="1:5" x14ac:dyDescent="0.25">
      <c r="A1020" t="s">
        <v>7904</v>
      </c>
      <c r="B1020" s="5">
        <v>46002</v>
      </c>
      <c r="C1020" t="s">
        <v>7</v>
      </c>
      <c r="D1020">
        <v>11</v>
      </c>
      <c r="E1020" t="s">
        <v>16774</v>
      </c>
    </row>
    <row r="1021" spans="1:5" x14ac:dyDescent="0.25">
      <c r="A1021" t="s">
        <v>8301</v>
      </c>
      <c r="B1021" s="5">
        <v>46001</v>
      </c>
      <c r="C1021" t="s">
        <v>4555</v>
      </c>
      <c r="D1021">
        <v>11</v>
      </c>
      <c r="E1021" t="s">
        <v>16847</v>
      </c>
    </row>
    <row r="1022" spans="1:5" x14ac:dyDescent="0.25">
      <c r="A1022" t="s">
        <v>8303</v>
      </c>
      <c r="B1022" s="5">
        <v>46001</v>
      </c>
      <c r="C1022" t="s">
        <v>12</v>
      </c>
      <c r="D1022">
        <v>11</v>
      </c>
      <c r="E1022" t="s">
        <v>16848</v>
      </c>
    </row>
    <row r="1023" spans="1:5" x14ac:dyDescent="0.25">
      <c r="A1023" t="s">
        <v>8308</v>
      </c>
      <c r="B1023" s="5">
        <v>46001</v>
      </c>
      <c r="C1023" t="s">
        <v>6</v>
      </c>
      <c r="D1023">
        <v>11</v>
      </c>
      <c r="E1023" t="s">
        <v>16849</v>
      </c>
    </row>
    <row r="1024" spans="1:5" x14ac:dyDescent="0.25">
      <c r="A1024" t="s">
        <v>8311</v>
      </c>
      <c r="B1024" s="5">
        <v>46001</v>
      </c>
      <c r="C1024" t="s">
        <v>7</v>
      </c>
      <c r="D1024">
        <v>11</v>
      </c>
      <c r="E1024" t="s">
        <v>16850</v>
      </c>
    </row>
    <row r="1025" spans="1:5" x14ac:dyDescent="0.25">
      <c r="A1025" t="s">
        <v>8315</v>
      </c>
      <c r="B1025" s="5">
        <v>46001</v>
      </c>
      <c r="C1025" t="s">
        <v>4555</v>
      </c>
      <c r="D1025">
        <v>11</v>
      </c>
      <c r="E1025" t="s">
        <v>16851</v>
      </c>
    </row>
    <row r="1026" spans="1:5" x14ac:dyDescent="0.25">
      <c r="A1026" t="s">
        <v>8317</v>
      </c>
      <c r="B1026" s="5">
        <v>46001</v>
      </c>
      <c r="C1026" t="s">
        <v>11</v>
      </c>
      <c r="D1026">
        <v>11</v>
      </c>
      <c r="E1026" t="s">
        <v>16853</v>
      </c>
    </row>
    <row r="1027" spans="1:5" x14ac:dyDescent="0.25">
      <c r="A1027" t="s">
        <v>8322</v>
      </c>
      <c r="B1027" s="5">
        <v>46001</v>
      </c>
      <c r="C1027" t="s">
        <v>13</v>
      </c>
      <c r="D1027">
        <v>11</v>
      </c>
      <c r="E1027" t="s">
        <v>16854</v>
      </c>
    </row>
    <row r="1028" spans="1:5" x14ac:dyDescent="0.25">
      <c r="A1028" t="s">
        <v>8337</v>
      </c>
      <c r="B1028" s="5">
        <v>46001</v>
      </c>
      <c r="C1028" t="s">
        <v>11</v>
      </c>
      <c r="D1028">
        <v>11</v>
      </c>
      <c r="E1028" t="s">
        <v>16858</v>
      </c>
    </row>
    <row r="1029" spans="1:5" x14ac:dyDescent="0.25">
      <c r="A1029" t="s">
        <v>8561</v>
      </c>
      <c r="B1029" s="5">
        <v>46000</v>
      </c>
      <c r="C1029" t="s">
        <v>11</v>
      </c>
      <c r="D1029">
        <v>11</v>
      </c>
      <c r="E1029" t="s">
        <v>16898</v>
      </c>
    </row>
    <row r="1030" spans="1:5" x14ac:dyDescent="0.25">
      <c r="A1030" t="s">
        <v>8562</v>
      </c>
      <c r="B1030" s="5">
        <v>46000</v>
      </c>
      <c r="C1030" t="s">
        <v>6</v>
      </c>
      <c r="D1030">
        <v>11</v>
      </c>
      <c r="E1030" t="s">
        <v>16899</v>
      </c>
    </row>
    <row r="1031" spans="1:5" x14ac:dyDescent="0.25">
      <c r="A1031" t="s">
        <v>8563</v>
      </c>
      <c r="B1031" s="5">
        <v>46000</v>
      </c>
      <c r="C1031" t="s">
        <v>12</v>
      </c>
      <c r="D1031">
        <v>11</v>
      </c>
      <c r="E1031" t="s">
        <v>16900</v>
      </c>
    </row>
    <row r="1032" spans="1:5" x14ac:dyDescent="0.25">
      <c r="A1032" t="s">
        <v>8685</v>
      </c>
      <c r="B1032" s="5">
        <v>45999</v>
      </c>
      <c r="C1032" t="s">
        <v>13</v>
      </c>
      <c r="D1032">
        <v>11</v>
      </c>
      <c r="E1032" t="s">
        <v>16919</v>
      </c>
    </row>
    <row r="1033" spans="1:5" x14ac:dyDescent="0.25">
      <c r="A1033" t="s">
        <v>14949</v>
      </c>
      <c r="B1033" s="5">
        <v>46003</v>
      </c>
      <c r="C1033" t="s">
        <v>4667</v>
      </c>
      <c r="D1033">
        <v>11</v>
      </c>
      <c r="E1033" t="s">
        <v>16942</v>
      </c>
    </row>
    <row r="1034" spans="1:5" x14ac:dyDescent="0.25">
      <c r="A1034" t="s">
        <v>14950</v>
      </c>
      <c r="B1034" s="5">
        <v>46003</v>
      </c>
      <c r="C1034" t="s">
        <v>4762</v>
      </c>
      <c r="D1034">
        <v>11</v>
      </c>
      <c r="E1034" t="s">
        <v>16943</v>
      </c>
    </row>
    <row r="1035" spans="1:5" x14ac:dyDescent="0.25">
      <c r="A1035" t="s">
        <v>14963</v>
      </c>
      <c r="B1035" s="5">
        <v>46000</v>
      </c>
      <c r="C1035" t="s">
        <v>4762</v>
      </c>
      <c r="D1035">
        <v>11</v>
      </c>
      <c r="E1035" t="s">
        <v>16956</v>
      </c>
    </row>
    <row r="1036" spans="1:5" x14ac:dyDescent="0.25">
      <c r="A1036" t="s">
        <v>14964</v>
      </c>
      <c r="B1036" s="5">
        <v>46000</v>
      </c>
      <c r="C1036" t="s">
        <v>4739</v>
      </c>
      <c r="D1036">
        <v>11</v>
      </c>
      <c r="E1036" t="s">
        <v>16957</v>
      </c>
    </row>
    <row r="1037" spans="1:5" x14ac:dyDescent="0.25">
      <c r="A1037" t="s">
        <v>14965</v>
      </c>
      <c r="B1037" s="5">
        <v>46000</v>
      </c>
      <c r="C1037" t="s">
        <v>4762</v>
      </c>
      <c r="D1037">
        <v>11</v>
      </c>
      <c r="E1037" t="s">
        <v>16958</v>
      </c>
    </row>
    <row r="1038" spans="1:5" x14ac:dyDescent="0.25">
      <c r="A1038" t="s">
        <v>14971</v>
      </c>
      <c r="B1038" s="5">
        <v>45999</v>
      </c>
      <c r="C1038" t="s">
        <v>4762</v>
      </c>
      <c r="D1038">
        <v>11</v>
      </c>
      <c r="E1038" t="s">
        <v>16964</v>
      </c>
    </row>
    <row r="1039" spans="1:5" x14ac:dyDescent="0.25">
      <c r="A1039" t="s">
        <v>7308</v>
      </c>
      <c r="B1039" s="5">
        <v>46003</v>
      </c>
      <c r="C1039" t="s">
        <v>4667</v>
      </c>
      <c r="D1039">
        <v>12</v>
      </c>
      <c r="E1039" t="s">
        <v>14994</v>
      </c>
    </row>
    <row r="1040" spans="1:5" x14ac:dyDescent="0.25">
      <c r="A1040" t="s">
        <v>7308</v>
      </c>
      <c r="B1040" s="5">
        <v>46003</v>
      </c>
      <c r="C1040" t="s">
        <v>12</v>
      </c>
      <c r="D1040">
        <v>12</v>
      </c>
      <c r="E1040" t="s">
        <v>14995</v>
      </c>
    </row>
    <row r="1041" spans="1:5" x14ac:dyDescent="0.25">
      <c r="A1041" t="s">
        <v>7333</v>
      </c>
      <c r="B1041" s="5">
        <v>46003</v>
      </c>
      <c r="C1041" t="s">
        <v>4537</v>
      </c>
      <c r="D1041">
        <v>12</v>
      </c>
      <c r="E1041" t="s">
        <v>14996</v>
      </c>
    </row>
    <row r="1042" spans="1:5" x14ac:dyDescent="0.25">
      <c r="A1042" t="s">
        <v>6980</v>
      </c>
      <c r="B1042" s="5">
        <v>46003</v>
      </c>
      <c r="C1042" t="s">
        <v>4537</v>
      </c>
      <c r="D1042">
        <v>12</v>
      </c>
      <c r="E1042" t="s">
        <v>14999</v>
      </c>
    </row>
    <row r="1043" spans="1:5" x14ac:dyDescent="0.25">
      <c r="A1043" t="s">
        <v>6968</v>
      </c>
      <c r="B1043" s="5">
        <v>46002</v>
      </c>
      <c r="C1043" t="s">
        <v>11</v>
      </c>
      <c r="D1043">
        <v>12</v>
      </c>
      <c r="E1043" t="s">
        <v>15096</v>
      </c>
    </row>
    <row r="1044" spans="1:5" x14ac:dyDescent="0.25">
      <c r="A1044" t="s">
        <v>7164</v>
      </c>
      <c r="B1044" s="5">
        <v>46002</v>
      </c>
      <c r="C1044" t="s">
        <v>4739</v>
      </c>
      <c r="D1044">
        <v>12</v>
      </c>
      <c r="E1044" t="s">
        <v>15100</v>
      </c>
    </row>
    <row r="1045" spans="1:5" x14ac:dyDescent="0.25">
      <c r="A1045" t="s">
        <v>7244</v>
      </c>
      <c r="B1045" s="5">
        <v>46002</v>
      </c>
      <c r="C1045" t="s">
        <v>11</v>
      </c>
      <c r="D1045">
        <v>12</v>
      </c>
      <c r="E1045" t="s">
        <v>15101</v>
      </c>
    </row>
    <row r="1046" spans="1:5" x14ac:dyDescent="0.25">
      <c r="A1046" t="s">
        <v>7733</v>
      </c>
      <c r="B1046" s="5">
        <v>46002</v>
      </c>
      <c r="C1046" t="s">
        <v>11</v>
      </c>
      <c r="D1046">
        <v>12</v>
      </c>
      <c r="E1046" t="s">
        <v>15102</v>
      </c>
    </row>
    <row r="1047" spans="1:5" x14ac:dyDescent="0.25">
      <c r="A1047" t="s">
        <v>7094</v>
      </c>
      <c r="B1047" s="5">
        <v>46002</v>
      </c>
      <c r="C1047" t="s">
        <v>11</v>
      </c>
      <c r="D1047">
        <v>12</v>
      </c>
      <c r="E1047" t="s">
        <v>15103</v>
      </c>
    </row>
    <row r="1048" spans="1:5" x14ac:dyDescent="0.25">
      <c r="A1048" t="s">
        <v>7869</v>
      </c>
      <c r="B1048" s="5">
        <v>46002</v>
      </c>
      <c r="C1048" t="s">
        <v>11</v>
      </c>
      <c r="D1048">
        <v>12</v>
      </c>
      <c r="E1048" t="s">
        <v>15116</v>
      </c>
    </row>
    <row r="1049" spans="1:5" x14ac:dyDescent="0.25">
      <c r="A1049" t="s">
        <v>7203</v>
      </c>
      <c r="B1049" s="5">
        <v>46003</v>
      </c>
      <c r="C1049" t="s">
        <v>4555</v>
      </c>
      <c r="D1049">
        <v>12</v>
      </c>
      <c r="E1049" t="s">
        <v>15189</v>
      </c>
    </row>
    <row r="1050" spans="1:5" x14ac:dyDescent="0.25">
      <c r="A1050" t="s">
        <v>7694</v>
      </c>
      <c r="B1050" s="5">
        <v>46002</v>
      </c>
      <c r="C1050" t="s">
        <v>13</v>
      </c>
      <c r="D1050">
        <v>12</v>
      </c>
      <c r="E1050" t="s">
        <v>15229</v>
      </c>
    </row>
    <row r="1051" spans="1:5" x14ac:dyDescent="0.25">
      <c r="A1051" t="s">
        <v>7694</v>
      </c>
      <c r="B1051" s="5">
        <v>46002</v>
      </c>
      <c r="C1051" t="s">
        <v>4541</v>
      </c>
      <c r="D1051">
        <v>12</v>
      </c>
      <c r="E1051" t="s">
        <v>15230</v>
      </c>
    </row>
    <row r="1052" spans="1:5" x14ac:dyDescent="0.25">
      <c r="A1052" t="s">
        <v>7694</v>
      </c>
      <c r="B1052" s="5">
        <v>46002</v>
      </c>
      <c r="C1052" t="s">
        <v>6</v>
      </c>
      <c r="D1052">
        <v>12</v>
      </c>
      <c r="E1052" t="s">
        <v>15231</v>
      </c>
    </row>
    <row r="1053" spans="1:5" x14ac:dyDescent="0.25">
      <c r="A1053" t="s">
        <v>7338</v>
      </c>
      <c r="B1053" s="5">
        <v>46003</v>
      </c>
      <c r="C1053" t="s">
        <v>4762</v>
      </c>
      <c r="D1053">
        <v>12</v>
      </c>
      <c r="E1053" t="s">
        <v>15236</v>
      </c>
    </row>
    <row r="1054" spans="1:5" x14ac:dyDescent="0.25">
      <c r="A1054" t="s">
        <v>7261</v>
      </c>
      <c r="B1054" s="5">
        <v>46002</v>
      </c>
      <c r="C1054" t="s">
        <v>7</v>
      </c>
      <c r="D1054">
        <v>12</v>
      </c>
      <c r="E1054" t="s">
        <v>15251</v>
      </c>
    </row>
    <row r="1055" spans="1:5" x14ac:dyDescent="0.25">
      <c r="A1055" t="s">
        <v>8258</v>
      </c>
      <c r="B1055" s="5">
        <v>46001</v>
      </c>
      <c r="C1055" t="s">
        <v>12</v>
      </c>
      <c r="D1055">
        <v>12</v>
      </c>
      <c r="E1055" t="s">
        <v>15260</v>
      </c>
    </row>
    <row r="1056" spans="1:5" x14ac:dyDescent="0.25">
      <c r="A1056" t="s">
        <v>7705</v>
      </c>
      <c r="B1056" s="5">
        <v>46001</v>
      </c>
      <c r="C1056" t="s">
        <v>4555</v>
      </c>
      <c r="D1056">
        <v>12</v>
      </c>
      <c r="E1056" t="s">
        <v>15261</v>
      </c>
    </row>
    <row r="1057" spans="1:5" x14ac:dyDescent="0.25">
      <c r="A1057" t="s">
        <v>7705</v>
      </c>
      <c r="B1057" s="5">
        <v>46001</v>
      </c>
      <c r="C1057" t="s">
        <v>12</v>
      </c>
      <c r="D1057">
        <v>12</v>
      </c>
      <c r="E1057" t="s">
        <v>15262</v>
      </c>
    </row>
    <row r="1058" spans="1:5" x14ac:dyDescent="0.25">
      <c r="A1058" t="s">
        <v>8156</v>
      </c>
      <c r="B1058" s="5">
        <v>46001</v>
      </c>
      <c r="C1058" t="s">
        <v>12</v>
      </c>
      <c r="D1058">
        <v>12</v>
      </c>
      <c r="E1058" t="s">
        <v>15265</v>
      </c>
    </row>
    <row r="1059" spans="1:5" x14ac:dyDescent="0.25">
      <c r="A1059" t="s">
        <v>8156</v>
      </c>
      <c r="B1059" s="5">
        <v>46001</v>
      </c>
      <c r="C1059" t="s">
        <v>4555</v>
      </c>
      <c r="D1059">
        <v>12</v>
      </c>
      <c r="E1059" t="s">
        <v>15266</v>
      </c>
    </row>
    <row r="1060" spans="1:5" x14ac:dyDescent="0.25">
      <c r="A1060" t="s">
        <v>8301</v>
      </c>
      <c r="B1060" s="5">
        <v>46001</v>
      </c>
      <c r="C1060" t="s">
        <v>12</v>
      </c>
      <c r="D1060">
        <v>12</v>
      </c>
      <c r="E1060" t="s">
        <v>15267</v>
      </c>
    </row>
    <row r="1061" spans="1:5" x14ac:dyDescent="0.25">
      <c r="A1061" t="s">
        <v>8273</v>
      </c>
      <c r="B1061" s="5">
        <v>46001</v>
      </c>
      <c r="C1061" t="s">
        <v>4762</v>
      </c>
      <c r="D1061">
        <v>12</v>
      </c>
      <c r="E1061" t="s">
        <v>15280</v>
      </c>
    </row>
    <row r="1062" spans="1:5" x14ac:dyDescent="0.25">
      <c r="A1062" t="s">
        <v>7329</v>
      </c>
      <c r="B1062" s="5">
        <v>46003</v>
      </c>
      <c r="C1062" t="s">
        <v>4541</v>
      </c>
      <c r="D1062">
        <v>12</v>
      </c>
      <c r="E1062" t="s">
        <v>15316</v>
      </c>
    </row>
    <row r="1063" spans="1:5" x14ac:dyDescent="0.25">
      <c r="A1063" t="s">
        <v>7313</v>
      </c>
      <c r="B1063" s="5">
        <v>46001</v>
      </c>
      <c r="C1063" t="s">
        <v>4538</v>
      </c>
      <c r="D1063">
        <v>12</v>
      </c>
      <c r="E1063" t="s">
        <v>15321</v>
      </c>
    </row>
    <row r="1064" spans="1:5" x14ac:dyDescent="0.25">
      <c r="A1064" t="s">
        <v>7845</v>
      </c>
      <c r="B1064" s="5">
        <v>46002</v>
      </c>
      <c r="C1064" t="s">
        <v>4541</v>
      </c>
      <c r="D1064">
        <v>12</v>
      </c>
      <c r="E1064" t="s">
        <v>15345</v>
      </c>
    </row>
    <row r="1065" spans="1:5" x14ac:dyDescent="0.25">
      <c r="A1065" t="s">
        <v>7208</v>
      </c>
      <c r="B1065" s="5">
        <v>46001</v>
      </c>
      <c r="C1065" t="s">
        <v>4555</v>
      </c>
      <c r="D1065">
        <v>12</v>
      </c>
      <c r="E1065" t="s">
        <v>15367</v>
      </c>
    </row>
    <row r="1066" spans="1:5" x14ac:dyDescent="0.25">
      <c r="A1066" t="s">
        <v>8131</v>
      </c>
      <c r="B1066" s="5">
        <v>46001</v>
      </c>
      <c r="C1066" t="s">
        <v>4555</v>
      </c>
      <c r="D1066">
        <v>12</v>
      </c>
      <c r="E1066" t="s">
        <v>15382</v>
      </c>
    </row>
    <row r="1067" spans="1:5" x14ac:dyDescent="0.25">
      <c r="A1067" t="s">
        <v>6692</v>
      </c>
      <c r="B1067" s="5">
        <v>46000</v>
      </c>
      <c r="C1067" t="s">
        <v>5</v>
      </c>
      <c r="D1067">
        <v>12</v>
      </c>
      <c r="E1067" t="s">
        <v>15436</v>
      </c>
    </row>
    <row r="1068" spans="1:5" x14ac:dyDescent="0.25">
      <c r="A1068" t="s">
        <v>8179</v>
      </c>
      <c r="B1068" s="5">
        <v>46000</v>
      </c>
      <c r="C1068" t="s">
        <v>4541</v>
      </c>
      <c r="D1068">
        <v>12</v>
      </c>
      <c r="E1068" t="s">
        <v>15438</v>
      </c>
    </row>
    <row r="1069" spans="1:5" x14ac:dyDescent="0.25">
      <c r="A1069" t="s">
        <v>6697</v>
      </c>
      <c r="B1069" s="5">
        <v>46000</v>
      </c>
      <c r="C1069" t="s">
        <v>5</v>
      </c>
      <c r="D1069">
        <v>12</v>
      </c>
      <c r="E1069" t="s">
        <v>15439</v>
      </c>
    </row>
    <row r="1070" spans="1:5" x14ac:dyDescent="0.25">
      <c r="A1070" t="s">
        <v>8371</v>
      </c>
      <c r="B1070" s="5">
        <v>46000</v>
      </c>
      <c r="C1070" t="s">
        <v>11</v>
      </c>
      <c r="D1070">
        <v>12</v>
      </c>
      <c r="E1070" t="s">
        <v>15452</v>
      </c>
    </row>
    <row r="1071" spans="1:5" x14ac:dyDescent="0.25">
      <c r="A1071" t="s">
        <v>6723</v>
      </c>
      <c r="B1071" s="5">
        <v>46000</v>
      </c>
      <c r="C1071" t="s">
        <v>4536</v>
      </c>
      <c r="D1071">
        <v>12</v>
      </c>
      <c r="E1071" t="s">
        <v>15456</v>
      </c>
    </row>
    <row r="1072" spans="1:5" x14ac:dyDescent="0.25">
      <c r="A1072" t="s">
        <v>6747</v>
      </c>
      <c r="B1072" s="5">
        <v>46000</v>
      </c>
      <c r="C1072" t="s">
        <v>12</v>
      </c>
      <c r="D1072">
        <v>12</v>
      </c>
      <c r="E1072" t="s">
        <v>15482</v>
      </c>
    </row>
    <row r="1073" spans="1:5" x14ac:dyDescent="0.25">
      <c r="A1073" t="s">
        <v>7632</v>
      </c>
      <c r="B1073" s="5">
        <v>46000</v>
      </c>
      <c r="C1073" t="s">
        <v>11</v>
      </c>
      <c r="D1073">
        <v>12</v>
      </c>
      <c r="E1073" t="s">
        <v>15500</v>
      </c>
    </row>
    <row r="1074" spans="1:5" x14ac:dyDescent="0.25">
      <c r="A1074" t="s">
        <v>8328</v>
      </c>
      <c r="B1074" s="5">
        <v>46000</v>
      </c>
      <c r="C1074" t="s">
        <v>4541</v>
      </c>
      <c r="D1074">
        <v>12</v>
      </c>
      <c r="E1074" t="s">
        <v>15504</v>
      </c>
    </row>
    <row r="1075" spans="1:5" x14ac:dyDescent="0.25">
      <c r="A1075" t="s">
        <v>7373</v>
      </c>
      <c r="B1075" s="5">
        <v>46003</v>
      </c>
      <c r="C1075" t="s">
        <v>12</v>
      </c>
      <c r="D1075">
        <v>12</v>
      </c>
      <c r="E1075" t="s">
        <v>15506</v>
      </c>
    </row>
    <row r="1076" spans="1:5" x14ac:dyDescent="0.25">
      <c r="A1076" t="s">
        <v>8132</v>
      </c>
      <c r="B1076" s="5">
        <v>46001</v>
      </c>
      <c r="C1076" t="s">
        <v>12</v>
      </c>
      <c r="D1076">
        <v>12</v>
      </c>
      <c r="E1076" t="s">
        <v>15568</v>
      </c>
    </row>
    <row r="1077" spans="1:5" x14ac:dyDescent="0.25">
      <c r="A1077" t="s">
        <v>8302</v>
      </c>
      <c r="B1077" s="5">
        <v>45999</v>
      </c>
      <c r="C1077" t="s">
        <v>4762</v>
      </c>
      <c r="D1077">
        <v>12</v>
      </c>
      <c r="E1077" t="s">
        <v>15603</v>
      </c>
    </row>
    <row r="1078" spans="1:5" x14ac:dyDescent="0.25">
      <c r="A1078" t="s">
        <v>6877</v>
      </c>
      <c r="B1078" s="5">
        <v>45999</v>
      </c>
      <c r="C1078" t="s">
        <v>4536</v>
      </c>
      <c r="D1078">
        <v>12</v>
      </c>
      <c r="E1078" t="s">
        <v>15605</v>
      </c>
    </row>
    <row r="1079" spans="1:5" x14ac:dyDescent="0.25">
      <c r="A1079" t="s">
        <v>7285</v>
      </c>
      <c r="B1079" s="5">
        <v>45999</v>
      </c>
      <c r="C1079" t="s">
        <v>4536</v>
      </c>
      <c r="D1079">
        <v>12</v>
      </c>
      <c r="E1079" t="s">
        <v>15615</v>
      </c>
    </row>
    <row r="1080" spans="1:5" x14ac:dyDescent="0.25">
      <c r="A1080" t="s">
        <v>8327</v>
      </c>
      <c r="B1080" s="5">
        <v>45999</v>
      </c>
      <c r="C1080" t="s">
        <v>12</v>
      </c>
      <c r="D1080">
        <v>12</v>
      </c>
      <c r="E1080" t="s">
        <v>15616</v>
      </c>
    </row>
    <row r="1081" spans="1:5" x14ac:dyDescent="0.25">
      <c r="A1081" t="s">
        <v>7388</v>
      </c>
      <c r="B1081" s="5">
        <v>46001</v>
      </c>
      <c r="C1081" t="s">
        <v>7</v>
      </c>
      <c r="D1081">
        <v>12</v>
      </c>
      <c r="E1081" t="s">
        <v>15623</v>
      </c>
    </row>
    <row r="1082" spans="1:5" x14ac:dyDescent="0.25">
      <c r="A1082" t="s">
        <v>7388</v>
      </c>
      <c r="B1082" s="5">
        <v>45999</v>
      </c>
      <c r="C1082" t="s">
        <v>6</v>
      </c>
      <c r="D1082">
        <v>12</v>
      </c>
      <c r="E1082" t="s">
        <v>15625</v>
      </c>
    </row>
    <row r="1083" spans="1:5" x14ac:dyDescent="0.25">
      <c r="A1083" t="s">
        <v>7301</v>
      </c>
      <c r="B1083" s="5">
        <v>46003</v>
      </c>
      <c r="C1083" t="s">
        <v>4762</v>
      </c>
      <c r="D1083">
        <v>12</v>
      </c>
      <c r="E1083" t="s">
        <v>15628</v>
      </c>
    </row>
    <row r="1084" spans="1:5" x14ac:dyDescent="0.25">
      <c r="A1084" t="s">
        <v>6862</v>
      </c>
      <c r="B1084" s="5">
        <v>45999</v>
      </c>
      <c r="C1084" t="s">
        <v>4667</v>
      </c>
      <c r="D1084">
        <v>12</v>
      </c>
      <c r="E1084" t="s">
        <v>15631</v>
      </c>
    </row>
    <row r="1085" spans="1:5" x14ac:dyDescent="0.25">
      <c r="A1085" t="s">
        <v>8305</v>
      </c>
      <c r="B1085" s="5">
        <v>45999</v>
      </c>
      <c r="C1085" t="s">
        <v>4667</v>
      </c>
      <c r="D1085">
        <v>12</v>
      </c>
      <c r="E1085" t="s">
        <v>15637</v>
      </c>
    </row>
    <row r="1086" spans="1:5" x14ac:dyDescent="0.25">
      <c r="A1086" t="s">
        <v>6866</v>
      </c>
      <c r="B1086" s="5">
        <v>45999</v>
      </c>
      <c r="C1086" t="s">
        <v>11</v>
      </c>
      <c r="D1086">
        <v>12</v>
      </c>
      <c r="E1086" t="s">
        <v>15653</v>
      </c>
    </row>
    <row r="1087" spans="1:5" x14ac:dyDescent="0.25">
      <c r="A1087" t="s">
        <v>6865</v>
      </c>
      <c r="B1087" s="5">
        <v>45999</v>
      </c>
      <c r="C1087" t="s">
        <v>4667</v>
      </c>
      <c r="D1087">
        <v>12</v>
      </c>
      <c r="E1087" t="s">
        <v>15655</v>
      </c>
    </row>
    <row r="1088" spans="1:5" x14ac:dyDescent="0.25">
      <c r="A1088" t="s">
        <v>6787</v>
      </c>
      <c r="B1088" s="5">
        <v>45999</v>
      </c>
      <c r="C1088" t="s">
        <v>4541</v>
      </c>
      <c r="D1088">
        <v>12</v>
      </c>
      <c r="E1088" t="s">
        <v>15662</v>
      </c>
    </row>
    <row r="1089" spans="1:5" x14ac:dyDescent="0.25">
      <c r="A1089" t="s">
        <v>7827</v>
      </c>
      <c r="B1089" s="5">
        <v>46000</v>
      </c>
      <c r="C1089" t="s">
        <v>6</v>
      </c>
      <c r="D1089">
        <v>12</v>
      </c>
      <c r="E1089" t="s">
        <v>15664</v>
      </c>
    </row>
    <row r="1090" spans="1:5" x14ac:dyDescent="0.25">
      <c r="A1090" t="s">
        <v>6712</v>
      </c>
      <c r="B1090" s="5">
        <v>46000</v>
      </c>
      <c r="C1090" t="s">
        <v>4536</v>
      </c>
      <c r="D1090">
        <v>12</v>
      </c>
      <c r="E1090" t="s">
        <v>15685</v>
      </c>
    </row>
    <row r="1091" spans="1:5" x14ac:dyDescent="0.25">
      <c r="A1091" t="s">
        <v>5924</v>
      </c>
      <c r="B1091" s="5">
        <v>46000</v>
      </c>
      <c r="C1091" t="s">
        <v>4536</v>
      </c>
      <c r="D1091">
        <v>12</v>
      </c>
      <c r="E1091" t="s">
        <v>15735</v>
      </c>
    </row>
    <row r="1092" spans="1:5" x14ac:dyDescent="0.25">
      <c r="A1092" t="s">
        <v>5873</v>
      </c>
      <c r="B1092" s="5">
        <v>45999</v>
      </c>
      <c r="C1092" t="s">
        <v>4667</v>
      </c>
      <c r="D1092">
        <v>12</v>
      </c>
      <c r="E1092" t="s">
        <v>15742</v>
      </c>
    </row>
    <row r="1093" spans="1:5" x14ac:dyDescent="0.25">
      <c r="A1093" t="s">
        <v>5859</v>
      </c>
      <c r="B1093" s="5">
        <v>46003</v>
      </c>
      <c r="C1093" t="s">
        <v>6</v>
      </c>
      <c r="D1093">
        <v>12</v>
      </c>
      <c r="E1093" t="s">
        <v>15759</v>
      </c>
    </row>
    <row r="1094" spans="1:5" x14ac:dyDescent="0.25">
      <c r="A1094" t="s">
        <v>5122</v>
      </c>
      <c r="B1094" s="5">
        <v>46002</v>
      </c>
      <c r="C1094" t="s">
        <v>4667</v>
      </c>
      <c r="D1094">
        <v>12</v>
      </c>
      <c r="E1094" t="s">
        <v>15853</v>
      </c>
    </row>
    <row r="1095" spans="1:5" x14ac:dyDescent="0.25">
      <c r="A1095" t="s">
        <v>5122</v>
      </c>
      <c r="B1095" s="5">
        <v>46002</v>
      </c>
      <c r="C1095" t="s">
        <v>12</v>
      </c>
      <c r="D1095">
        <v>12</v>
      </c>
      <c r="E1095" t="s">
        <v>15854</v>
      </c>
    </row>
    <row r="1096" spans="1:5" x14ac:dyDescent="0.25">
      <c r="A1096" t="s">
        <v>4781</v>
      </c>
      <c r="B1096" s="5">
        <v>46000</v>
      </c>
      <c r="C1096" t="s">
        <v>7</v>
      </c>
      <c r="D1096">
        <v>12</v>
      </c>
      <c r="E1096" t="s">
        <v>15880</v>
      </c>
    </row>
    <row r="1097" spans="1:5" x14ac:dyDescent="0.25">
      <c r="A1097" t="s">
        <v>4769</v>
      </c>
      <c r="B1097" s="5">
        <v>46002</v>
      </c>
      <c r="C1097" t="s">
        <v>11</v>
      </c>
      <c r="D1097">
        <v>12</v>
      </c>
      <c r="E1097" t="s">
        <v>15883</v>
      </c>
    </row>
    <row r="1098" spans="1:5" x14ac:dyDescent="0.25">
      <c r="A1098" t="s">
        <v>14810</v>
      </c>
      <c r="B1098" s="5">
        <v>46001</v>
      </c>
      <c r="C1098" t="s">
        <v>12</v>
      </c>
      <c r="D1098">
        <v>12</v>
      </c>
      <c r="E1098" t="s">
        <v>15898</v>
      </c>
    </row>
    <row r="1099" spans="1:5" x14ac:dyDescent="0.25">
      <c r="A1099" t="s">
        <v>7324</v>
      </c>
      <c r="B1099" s="5">
        <v>46003</v>
      </c>
      <c r="C1099" t="s">
        <v>12</v>
      </c>
      <c r="D1099">
        <v>12</v>
      </c>
      <c r="E1099" t="s">
        <v>15943</v>
      </c>
    </row>
    <row r="1100" spans="1:5" x14ac:dyDescent="0.25">
      <c r="A1100" t="s">
        <v>7346</v>
      </c>
      <c r="B1100" s="5">
        <v>46003</v>
      </c>
      <c r="C1100" t="s">
        <v>11</v>
      </c>
      <c r="D1100">
        <v>12</v>
      </c>
      <c r="E1100" t="s">
        <v>15947</v>
      </c>
    </row>
    <row r="1101" spans="1:5" x14ac:dyDescent="0.25">
      <c r="A1101" t="s">
        <v>7348</v>
      </c>
      <c r="B1101" s="5">
        <v>46003</v>
      </c>
      <c r="C1101" t="s">
        <v>11</v>
      </c>
      <c r="D1101">
        <v>12</v>
      </c>
      <c r="E1101" t="s">
        <v>15949</v>
      </c>
    </row>
    <row r="1102" spans="1:5" x14ac:dyDescent="0.25">
      <c r="A1102" t="s">
        <v>7305</v>
      </c>
      <c r="B1102" s="5">
        <v>46003</v>
      </c>
      <c r="C1102" t="s">
        <v>11</v>
      </c>
      <c r="D1102">
        <v>12</v>
      </c>
      <c r="E1102" t="s">
        <v>15951</v>
      </c>
    </row>
    <row r="1103" spans="1:5" x14ac:dyDescent="0.25">
      <c r="A1103" t="s">
        <v>7305</v>
      </c>
      <c r="B1103" s="5">
        <v>46003</v>
      </c>
      <c r="C1103" t="s">
        <v>4541</v>
      </c>
      <c r="D1103">
        <v>12</v>
      </c>
      <c r="E1103" t="s">
        <v>15952</v>
      </c>
    </row>
    <row r="1104" spans="1:5" x14ac:dyDescent="0.25">
      <c r="A1104" t="s">
        <v>7316</v>
      </c>
      <c r="B1104" s="5">
        <v>46003</v>
      </c>
      <c r="C1104" t="s">
        <v>4739</v>
      </c>
      <c r="D1104">
        <v>12</v>
      </c>
      <c r="E1104" t="s">
        <v>15957</v>
      </c>
    </row>
    <row r="1105" spans="1:5" x14ac:dyDescent="0.25">
      <c r="A1105" t="s">
        <v>7316</v>
      </c>
      <c r="B1105" s="5">
        <v>46003</v>
      </c>
      <c r="C1105" t="s">
        <v>4541</v>
      </c>
      <c r="D1105">
        <v>12</v>
      </c>
      <c r="E1105" t="s">
        <v>15958</v>
      </c>
    </row>
    <row r="1106" spans="1:5" x14ac:dyDescent="0.25">
      <c r="A1106" t="s">
        <v>7834</v>
      </c>
      <c r="B1106" s="5">
        <v>46002</v>
      </c>
      <c r="C1106" t="s">
        <v>4739</v>
      </c>
      <c r="D1106">
        <v>12</v>
      </c>
      <c r="E1106" t="s">
        <v>16018</v>
      </c>
    </row>
    <row r="1107" spans="1:5" x14ac:dyDescent="0.25">
      <c r="A1107" t="s">
        <v>7375</v>
      </c>
      <c r="B1107" s="5">
        <v>46002</v>
      </c>
      <c r="C1107" t="s">
        <v>4541</v>
      </c>
      <c r="D1107">
        <v>12</v>
      </c>
      <c r="E1107" t="s">
        <v>16020</v>
      </c>
    </row>
    <row r="1108" spans="1:5" x14ac:dyDescent="0.25">
      <c r="A1108" t="s">
        <v>7823</v>
      </c>
      <c r="B1108" s="5">
        <v>46002</v>
      </c>
      <c r="C1108" t="s">
        <v>11</v>
      </c>
      <c r="D1108">
        <v>12</v>
      </c>
      <c r="E1108" t="s">
        <v>16023</v>
      </c>
    </row>
    <row r="1109" spans="1:5" x14ac:dyDescent="0.25">
      <c r="A1109" t="s">
        <v>7866</v>
      </c>
      <c r="B1109" s="5">
        <v>46002</v>
      </c>
      <c r="C1109" t="s">
        <v>11</v>
      </c>
      <c r="D1109">
        <v>12</v>
      </c>
      <c r="E1109" t="s">
        <v>16032</v>
      </c>
    </row>
    <row r="1110" spans="1:5" x14ac:dyDescent="0.25">
      <c r="A1110" t="s">
        <v>7866</v>
      </c>
      <c r="B1110" s="5">
        <v>46002</v>
      </c>
      <c r="C1110" t="s">
        <v>12</v>
      </c>
      <c r="D1110">
        <v>12</v>
      </c>
      <c r="E1110" t="s">
        <v>16033</v>
      </c>
    </row>
    <row r="1111" spans="1:5" x14ac:dyDescent="0.25">
      <c r="A1111" t="s">
        <v>7857</v>
      </c>
      <c r="B1111" s="5">
        <v>46002</v>
      </c>
      <c r="C1111" t="s">
        <v>4667</v>
      </c>
      <c r="D1111">
        <v>12</v>
      </c>
      <c r="E1111" t="s">
        <v>16042</v>
      </c>
    </row>
    <row r="1112" spans="1:5" x14ac:dyDescent="0.25">
      <c r="A1112" t="s">
        <v>7858</v>
      </c>
      <c r="B1112" s="5">
        <v>46002</v>
      </c>
      <c r="C1112" t="s">
        <v>7</v>
      </c>
      <c r="D1112">
        <v>12</v>
      </c>
      <c r="E1112" t="s">
        <v>16047</v>
      </c>
    </row>
    <row r="1113" spans="1:5" x14ac:dyDescent="0.25">
      <c r="A1113" t="s">
        <v>7358</v>
      </c>
      <c r="B1113" s="5">
        <v>46003</v>
      </c>
      <c r="C1113" t="s">
        <v>4739</v>
      </c>
      <c r="D1113">
        <v>12</v>
      </c>
      <c r="E1113" t="s">
        <v>16056</v>
      </c>
    </row>
    <row r="1114" spans="1:5" x14ac:dyDescent="0.25">
      <c r="A1114" t="s">
        <v>6974</v>
      </c>
      <c r="B1114" s="5">
        <v>46001</v>
      </c>
      <c r="C1114" t="s">
        <v>11</v>
      </c>
      <c r="D1114">
        <v>12</v>
      </c>
      <c r="E1114" t="s">
        <v>16140</v>
      </c>
    </row>
    <row r="1115" spans="1:5" x14ac:dyDescent="0.25">
      <c r="A1115" t="s">
        <v>8201</v>
      </c>
      <c r="B1115" s="5">
        <v>46001</v>
      </c>
      <c r="C1115" t="s">
        <v>11</v>
      </c>
      <c r="D1115">
        <v>12</v>
      </c>
      <c r="E1115" t="s">
        <v>16141</v>
      </c>
    </row>
    <row r="1116" spans="1:5" x14ac:dyDescent="0.25">
      <c r="A1116" t="s">
        <v>7671</v>
      </c>
      <c r="B1116" s="5">
        <v>46001</v>
      </c>
      <c r="C1116" t="s">
        <v>11</v>
      </c>
      <c r="D1116">
        <v>12</v>
      </c>
      <c r="E1116" t="s">
        <v>16144</v>
      </c>
    </row>
    <row r="1117" spans="1:5" x14ac:dyDescent="0.25">
      <c r="A1117" t="s">
        <v>7649</v>
      </c>
      <c r="B1117" s="5">
        <v>46001</v>
      </c>
      <c r="C1117" t="s">
        <v>11</v>
      </c>
      <c r="D1117">
        <v>12</v>
      </c>
      <c r="E1117" t="s">
        <v>16146</v>
      </c>
    </row>
    <row r="1118" spans="1:5" x14ac:dyDescent="0.25">
      <c r="A1118" t="s">
        <v>8288</v>
      </c>
      <c r="B1118" s="5">
        <v>46001</v>
      </c>
      <c r="C1118" t="s">
        <v>4667</v>
      </c>
      <c r="D1118">
        <v>12</v>
      </c>
      <c r="E1118" t="s">
        <v>16147</v>
      </c>
    </row>
    <row r="1119" spans="1:5" x14ac:dyDescent="0.25">
      <c r="A1119" t="s">
        <v>8283</v>
      </c>
      <c r="B1119" s="5">
        <v>46001</v>
      </c>
      <c r="C1119" t="s">
        <v>4541</v>
      </c>
      <c r="D1119">
        <v>12</v>
      </c>
      <c r="E1119" t="s">
        <v>16151</v>
      </c>
    </row>
    <row r="1120" spans="1:5" x14ac:dyDescent="0.25">
      <c r="A1120" t="s">
        <v>8289</v>
      </c>
      <c r="B1120" s="5">
        <v>46001</v>
      </c>
      <c r="C1120" t="s">
        <v>4541</v>
      </c>
      <c r="D1120">
        <v>12</v>
      </c>
      <c r="E1120" t="s">
        <v>16152</v>
      </c>
    </row>
    <row r="1121" spans="1:5" x14ac:dyDescent="0.25">
      <c r="A1121" t="s">
        <v>8245</v>
      </c>
      <c r="B1121" s="5">
        <v>46001</v>
      </c>
      <c r="C1121" t="s">
        <v>11</v>
      </c>
      <c r="D1121">
        <v>12</v>
      </c>
      <c r="E1121" t="s">
        <v>16153</v>
      </c>
    </row>
    <row r="1122" spans="1:5" x14ac:dyDescent="0.25">
      <c r="A1122" t="s">
        <v>8058</v>
      </c>
      <c r="B1122" s="5">
        <v>46001</v>
      </c>
      <c r="C1122" t="s">
        <v>4541</v>
      </c>
      <c r="D1122">
        <v>12</v>
      </c>
      <c r="E1122" t="s">
        <v>16157</v>
      </c>
    </row>
    <row r="1123" spans="1:5" x14ac:dyDescent="0.25">
      <c r="A1123" t="s">
        <v>7999</v>
      </c>
      <c r="B1123" s="5">
        <v>46001</v>
      </c>
      <c r="C1123" t="s">
        <v>11</v>
      </c>
      <c r="D1123">
        <v>12</v>
      </c>
      <c r="E1123" t="s">
        <v>16161</v>
      </c>
    </row>
    <row r="1124" spans="1:5" x14ac:dyDescent="0.25">
      <c r="A1124" t="s">
        <v>7948</v>
      </c>
      <c r="B1124" s="5">
        <v>46001</v>
      </c>
      <c r="C1124" t="s">
        <v>11</v>
      </c>
      <c r="D1124">
        <v>12</v>
      </c>
      <c r="E1124" t="s">
        <v>16164</v>
      </c>
    </row>
    <row r="1125" spans="1:5" x14ac:dyDescent="0.25">
      <c r="A1125" t="s">
        <v>7241</v>
      </c>
      <c r="B1125" s="5">
        <v>46001</v>
      </c>
      <c r="C1125" t="s">
        <v>11</v>
      </c>
      <c r="D1125">
        <v>12</v>
      </c>
      <c r="E1125" t="s">
        <v>16167</v>
      </c>
    </row>
    <row r="1126" spans="1:5" x14ac:dyDescent="0.25">
      <c r="A1126" t="s">
        <v>8298</v>
      </c>
      <c r="B1126" s="5">
        <v>46001</v>
      </c>
      <c r="C1126" t="s">
        <v>4541</v>
      </c>
      <c r="D1126">
        <v>12</v>
      </c>
      <c r="E1126" t="s">
        <v>16186</v>
      </c>
    </row>
    <row r="1127" spans="1:5" x14ac:dyDescent="0.25">
      <c r="A1127" t="s">
        <v>7395</v>
      </c>
      <c r="B1127" s="5">
        <v>46001</v>
      </c>
      <c r="C1127" t="s">
        <v>11</v>
      </c>
      <c r="D1127">
        <v>12</v>
      </c>
      <c r="E1127" t="s">
        <v>16191</v>
      </c>
    </row>
    <row r="1128" spans="1:5" x14ac:dyDescent="0.25">
      <c r="A1128" t="s">
        <v>7719</v>
      </c>
      <c r="B1128" s="5">
        <v>46001</v>
      </c>
      <c r="C1128" t="s">
        <v>4541</v>
      </c>
      <c r="D1128">
        <v>12</v>
      </c>
      <c r="E1128" t="s">
        <v>16194</v>
      </c>
    </row>
    <row r="1129" spans="1:5" x14ac:dyDescent="0.25">
      <c r="A1129" t="s">
        <v>8275</v>
      </c>
      <c r="B1129" s="5">
        <v>46001</v>
      </c>
      <c r="C1129" t="s">
        <v>4739</v>
      </c>
      <c r="D1129">
        <v>12</v>
      </c>
      <c r="E1129" t="s">
        <v>16225</v>
      </c>
    </row>
    <row r="1130" spans="1:5" x14ac:dyDescent="0.25">
      <c r="A1130" t="s">
        <v>8020</v>
      </c>
      <c r="B1130" s="5">
        <v>46000</v>
      </c>
      <c r="C1130" t="s">
        <v>4541</v>
      </c>
      <c r="D1130">
        <v>12</v>
      </c>
      <c r="E1130" t="s">
        <v>16270</v>
      </c>
    </row>
    <row r="1131" spans="1:5" x14ac:dyDescent="0.25">
      <c r="A1131" t="s">
        <v>8558</v>
      </c>
      <c r="B1131" s="5">
        <v>46000</v>
      </c>
      <c r="C1131" t="s">
        <v>11</v>
      </c>
      <c r="D1131">
        <v>12</v>
      </c>
      <c r="E1131" t="s">
        <v>16273</v>
      </c>
    </row>
    <row r="1132" spans="1:5" x14ac:dyDescent="0.25">
      <c r="A1132" t="s">
        <v>8546</v>
      </c>
      <c r="B1132" s="5">
        <v>46000</v>
      </c>
      <c r="C1132" t="s">
        <v>4541</v>
      </c>
      <c r="D1132">
        <v>12</v>
      </c>
      <c r="E1132" t="s">
        <v>16275</v>
      </c>
    </row>
    <row r="1133" spans="1:5" x14ac:dyDescent="0.25">
      <c r="A1133" t="s">
        <v>8556</v>
      </c>
      <c r="B1133" s="5">
        <v>46000</v>
      </c>
      <c r="C1133" t="s">
        <v>11</v>
      </c>
      <c r="D1133">
        <v>12</v>
      </c>
      <c r="E1133" t="s">
        <v>16280</v>
      </c>
    </row>
    <row r="1134" spans="1:5" x14ac:dyDescent="0.25">
      <c r="A1134" t="s">
        <v>8554</v>
      </c>
      <c r="B1134" s="5">
        <v>46000</v>
      </c>
      <c r="C1134" t="s">
        <v>11</v>
      </c>
      <c r="D1134">
        <v>12</v>
      </c>
      <c r="E1134" t="s">
        <v>16282</v>
      </c>
    </row>
    <row r="1135" spans="1:5" x14ac:dyDescent="0.25">
      <c r="A1135" t="s">
        <v>5347</v>
      </c>
      <c r="B1135" s="5">
        <v>46002</v>
      </c>
      <c r="C1135" t="s">
        <v>6</v>
      </c>
      <c r="D1135">
        <v>12</v>
      </c>
      <c r="E1135" t="s">
        <v>16287</v>
      </c>
    </row>
    <row r="1136" spans="1:5" x14ac:dyDescent="0.25">
      <c r="A1136" t="s">
        <v>8673</v>
      </c>
      <c r="B1136" s="5">
        <v>45999</v>
      </c>
      <c r="C1136" t="s">
        <v>12</v>
      </c>
      <c r="D1136">
        <v>12</v>
      </c>
      <c r="E1136" t="s">
        <v>16326</v>
      </c>
    </row>
    <row r="1137" spans="1:5" x14ac:dyDescent="0.25">
      <c r="A1137" t="s">
        <v>8279</v>
      </c>
      <c r="B1137" s="5">
        <v>46001</v>
      </c>
      <c r="C1137" t="s">
        <v>4667</v>
      </c>
      <c r="D1137">
        <v>12</v>
      </c>
      <c r="E1137" t="s">
        <v>16327</v>
      </c>
    </row>
    <row r="1138" spans="1:5" x14ac:dyDescent="0.25">
      <c r="A1138" t="s">
        <v>8680</v>
      </c>
      <c r="B1138" s="5">
        <v>45999</v>
      </c>
      <c r="C1138" t="s">
        <v>12</v>
      </c>
      <c r="D1138">
        <v>12</v>
      </c>
      <c r="E1138" t="s">
        <v>16331</v>
      </c>
    </row>
    <row r="1139" spans="1:5" x14ac:dyDescent="0.25">
      <c r="A1139" t="s">
        <v>8632</v>
      </c>
      <c r="B1139" s="5">
        <v>45999</v>
      </c>
      <c r="C1139" t="s">
        <v>12</v>
      </c>
      <c r="D1139">
        <v>12</v>
      </c>
      <c r="E1139" t="s">
        <v>16334</v>
      </c>
    </row>
    <row r="1140" spans="1:5" x14ac:dyDescent="0.25">
      <c r="A1140" t="s">
        <v>8670</v>
      </c>
      <c r="B1140" s="5">
        <v>45999</v>
      </c>
      <c r="C1140" t="s">
        <v>4536</v>
      </c>
      <c r="D1140">
        <v>12</v>
      </c>
      <c r="E1140" t="s">
        <v>16336</v>
      </c>
    </row>
    <row r="1141" spans="1:5" x14ac:dyDescent="0.25">
      <c r="A1141" t="s">
        <v>5744</v>
      </c>
      <c r="B1141" s="5">
        <v>45999</v>
      </c>
      <c r="C1141" t="s">
        <v>4541</v>
      </c>
      <c r="D1141">
        <v>12</v>
      </c>
      <c r="E1141" t="s">
        <v>16338</v>
      </c>
    </row>
    <row r="1142" spans="1:5" x14ac:dyDescent="0.25">
      <c r="A1142" t="s">
        <v>7389</v>
      </c>
      <c r="B1142" s="5">
        <v>46002</v>
      </c>
      <c r="C1142" t="s">
        <v>6</v>
      </c>
      <c r="D1142">
        <v>12</v>
      </c>
      <c r="E1142" t="s">
        <v>16341</v>
      </c>
    </row>
    <row r="1143" spans="1:5" x14ac:dyDescent="0.25">
      <c r="A1143" t="s">
        <v>8671</v>
      </c>
      <c r="B1143" s="5">
        <v>45999</v>
      </c>
      <c r="C1143" t="s">
        <v>4739</v>
      </c>
      <c r="D1143">
        <v>12</v>
      </c>
      <c r="E1143" t="s">
        <v>16350</v>
      </c>
    </row>
    <row r="1144" spans="1:5" x14ac:dyDescent="0.25">
      <c r="A1144" t="s">
        <v>8067</v>
      </c>
      <c r="B1144" s="5">
        <v>45999</v>
      </c>
      <c r="C1144" t="s">
        <v>4739</v>
      </c>
      <c r="D1144">
        <v>12</v>
      </c>
      <c r="E1144" t="s">
        <v>16377</v>
      </c>
    </row>
    <row r="1145" spans="1:5" x14ac:dyDescent="0.25">
      <c r="A1145" t="s">
        <v>8189</v>
      </c>
      <c r="B1145" s="5">
        <v>46000</v>
      </c>
      <c r="C1145" t="s">
        <v>12</v>
      </c>
      <c r="D1145">
        <v>12</v>
      </c>
      <c r="E1145" t="s">
        <v>16390</v>
      </c>
    </row>
    <row r="1146" spans="1:5" x14ac:dyDescent="0.25">
      <c r="A1146" t="s">
        <v>8189</v>
      </c>
      <c r="B1146" s="5">
        <v>45999</v>
      </c>
      <c r="C1146" t="s">
        <v>4536</v>
      </c>
      <c r="D1146">
        <v>12</v>
      </c>
      <c r="E1146" t="s">
        <v>16391</v>
      </c>
    </row>
    <row r="1147" spans="1:5" x14ac:dyDescent="0.25">
      <c r="A1147" t="s">
        <v>5254</v>
      </c>
      <c r="B1147" s="5">
        <v>45999</v>
      </c>
      <c r="C1147" t="s">
        <v>4739</v>
      </c>
      <c r="D1147">
        <v>12</v>
      </c>
      <c r="E1147" t="s">
        <v>16403</v>
      </c>
    </row>
    <row r="1148" spans="1:5" x14ac:dyDescent="0.25">
      <c r="A1148" t="s">
        <v>5973</v>
      </c>
      <c r="B1148" s="5">
        <v>46002</v>
      </c>
      <c r="C1148" t="s">
        <v>11</v>
      </c>
      <c r="D1148">
        <v>12</v>
      </c>
      <c r="E1148" t="s">
        <v>16409</v>
      </c>
    </row>
    <row r="1149" spans="1:5" x14ac:dyDescent="0.25">
      <c r="A1149" t="s">
        <v>4982</v>
      </c>
      <c r="B1149" s="5">
        <v>46000</v>
      </c>
      <c r="C1149" t="s">
        <v>7</v>
      </c>
      <c r="D1149">
        <v>12</v>
      </c>
      <c r="E1149" t="s">
        <v>16414</v>
      </c>
    </row>
    <row r="1150" spans="1:5" x14ac:dyDescent="0.25">
      <c r="A1150" t="s">
        <v>5914</v>
      </c>
      <c r="B1150" s="5">
        <v>46000</v>
      </c>
      <c r="C1150" t="s">
        <v>7</v>
      </c>
      <c r="D1150">
        <v>12</v>
      </c>
      <c r="E1150" t="s">
        <v>16420</v>
      </c>
    </row>
    <row r="1151" spans="1:5" x14ac:dyDescent="0.25">
      <c r="A1151" t="s">
        <v>5910</v>
      </c>
      <c r="B1151" s="5">
        <v>45999</v>
      </c>
      <c r="C1151" t="s">
        <v>12</v>
      </c>
      <c r="D1151">
        <v>12</v>
      </c>
      <c r="E1151" t="s">
        <v>16428</v>
      </c>
    </row>
    <row r="1152" spans="1:5" x14ac:dyDescent="0.25">
      <c r="A1152" t="s">
        <v>5792</v>
      </c>
      <c r="B1152" s="5">
        <v>45999</v>
      </c>
      <c r="C1152" t="s">
        <v>12</v>
      </c>
      <c r="D1152">
        <v>12</v>
      </c>
      <c r="E1152" t="s">
        <v>16431</v>
      </c>
    </row>
    <row r="1153" spans="1:5" x14ac:dyDescent="0.25">
      <c r="A1153" t="s">
        <v>5209</v>
      </c>
      <c r="B1153" s="5">
        <v>46001</v>
      </c>
      <c r="C1153" t="s">
        <v>4667</v>
      </c>
      <c r="D1153">
        <v>12</v>
      </c>
      <c r="E1153" t="s">
        <v>16474</v>
      </c>
    </row>
    <row r="1154" spans="1:5" x14ac:dyDescent="0.25">
      <c r="A1154" t="s">
        <v>5270</v>
      </c>
      <c r="B1154" s="5">
        <v>45999</v>
      </c>
      <c r="C1154" t="s">
        <v>12</v>
      </c>
      <c r="D1154">
        <v>12</v>
      </c>
      <c r="E1154" t="s">
        <v>16496</v>
      </c>
    </row>
    <row r="1155" spans="1:5" x14ac:dyDescent="0.25">
      <c r="A1155" t="s">
        <v>4783</v>
      </c>
      <c r="B1155" s="5">
        <v>46000</v>
      </c>
      <c r="C1155" t="s">
        <v>12</v>
      </c>
      <c r="D1155">
        <v>12</v>
      </c>
      <c r="E1155" t="s">
        <v>16541</v>
      </c>
    </row>
    <row r="1156" spans="1:5" x14ac:dyDescent="0.25">
      <c r="A1156" t="s">
        <v>4783</v>
      </c>
      <c r="B1156" s="5">
        <v>45999</v>
      </c>
      <c r="C1156" t="s">
        <v>12</v>
      </c>
      <c r="D1156">
        <v>12</v>
      </c>
      <c r="E1156" t="s">
        <v>16542</v>
      </c>
    </row>
    <row r="1157" spans="1:5" x14ac:dyDescent="0.25">
      <c r="A1157" t="s">
        <v>11845</v>
      </c>
      <c r="B1157" s="5">
        <v>46001</v>
      </c>
      <c r="C1157" t="s">
        <v>7</v>
      </c>
      <c r="D1157">
        <v>12</v>
      </c>
      <c r="E1157" t="s">
        <v>16549</v>
      </c>
    </row>
    <row r="1158" spans="1:5" x14ac:dyDescent="0.25">
      <c r="A1158" t="s">
        <v>6705</v>
      </c>
      <c r="B1158" s="5">
        <v>46000</v>
      </c>
      <c r="C1158" t="s">
        <v>11</v>
      </c>
      <c r="D1158">
        <v>12</v>
      </c>
      <c r="E1158" t="s">
        <v>16576</v>
      </c>
    </row>
    <row r="1159" spans="1:5" x14ac:dyDescent="0.25">
      <c r="A1159" t="s">
        <v>6713</v>
      </c>
      <c r="B1159" s="5">
        <v>46000</v>
      </c>
      <c r="C1159" t="s">
        <v>11</v>
      </c>
      <c r="D1159">
        <v>12</v>
      </c>
      <c r="E1159" t="s">
        <v>16579</v>
      </c>
    </row>
    <row r="1160" spans="1:5" x14ac:dyDescent="0.25">
      <c r="A1160" t="s">
        <v>6715</v>
      </c>
      <c r="B1160" s="5">
        <v>46000</v>
      </c>
      <c r="C1160" t="s">
        <v>11</v>
      </c>
      <c r="D1160">
        <v>12</v>
      </c>
      <c r="E1160" t="s">
        <v>16581</v>
      </c>
    </row>
    <row r="1161" spans="1:5" x14ac:dyDescent="0.25">
      <c r="A1161" t="s">
        <v>6860</v>
      </c>
      <c r="B1161" s="5">
        <v>45999</v>
      </c>
      <c r="C1161" t="s">
        <v>6</v>
      </c>
      <c r="D1161">
        <v>12</v>
      </c>
      <c r="E1161" t="s">
        <v>16627</v>
      </c>
    </row>
    <row r="1162" spans="1:5" x14ac:dyDescent="0.25">
      <c r="A1162" t="s">
        <v>6861</v>
      </c>
      <c r="B1162" s="5">
        <v>45999</v>
      </c>
      <c r="C1162" t="s">
        <v>11</v>
      </c>
      <c r="D1162">
        <v>12</v>
      </c>
      <c r="E1162" t="s">
        <v>16628</v>
      </c>
    </row>
    <row r="1163" spans="1:5" x14ac:dyDescent="0.25">
      <c r="A1163" t="s">
        <v>6864</v>
      </c>
      <c r="B1163" s="5">
        <v>45999</v>
      </c>
      <c r="C1163" t="s">
        <v>13</v>
      </c>
      <c r="D1163">
        <v>12</v>
      </c>
      <c r="E1163" t="s">
        <v>16629</v>
      </c>
    </row>
    <row r="1164" spans="1:5" x14ac:dyDescent="0.25">
      <c r="A1164" t="s">
        <v>7115</v>
      </c>
      <c r="B1164" s="5">
        <v>46003</v>
      </c>
      <c r="C1164" t="s">
        <v>13</v>
      </c>
      <c r="D1164">
        <v>12</v>
      </c>
      <c r="E1164" t="s">
        <v>16669</v>
      </c>
    </row>
    <row r="1165" spans="1:5" x14ac:dyDescent="0.25">
      <c r="A1165" t="s">
        <v>7157</v>
      </c>
      <c r="B1165" s="5">
        <v>46000</v>
      </c>
      <c r="C1165" t="s">
        <v>6</v>
      </c>
      <c r="D1165">
        <v>12</v>
      </c>
      <c r="E1165" t="s">
        <v>16675</v>
      </c>
    </row>
    <row r="1166" spans="1:5" x14ac:dyDescent="0.25">
      <c r="A1166" t="s">
        <v>7307</v>
      </c>
      <c r="B1166" s="5">
        <v>46003</v>
      </c>
      <c r="C1166" t="s">
        <v>11</v>
      </c>
      <c r="D1166">
        <v>12</v>
      </c>
      <c r="E1166" t="s">
        <v>16689</v>
      </c>
    </row>
    <row r="1167" spans="1:5" x14ac:dyDescent="0.25">
      <c r="A1167" t="s">
        <v>7311</v>
      </c>
      <c r="B1167" s="5">
        <v>46003</v>
      </c>
      <c r="C1167" t="s">
        <v>11</v>
      </c>
      <c r="D1167">
        <v>12</v>
      </c>
      <c r="E1167" t="s">
        <v>16690</v>
      </c>
    </row>
    <row r="1168" spans="1:5" x14ac:dyDescent="0.25">
      <c r="A1168" t="s">
        <v>7321</v>
      </c>
      <c r="B1168" s="5">
        <v>46003</v>
      </c>
      <c r="C1168" t="s">
        <v>6</v>
      </c>
      <c r="D1168">
        <v>12</v>
      </c>
      <c r="E1168" t="s">
        <v>16691</v>
      </c>
    </row>
    <row r="1169" spans="1:5" x14ac:dyDescent="0.25">
      <c r="A1169" t="s">
        <v>7330</v>
      </c>
      <c r="B1169" s="5">
        <v>46003</v>
      </c>
      <c r="C1169" t="s">
        <v>13</v>
      </c>
      <c r="D1169">
        <v>12</v>
      </c>
      <c r="E1169" t="s">
        <v>16693</v>
      </c>
    </row>
    <row r="1170" spans="1:5" x14ac:dyDescent="0.25">
      <c r="A1170" t="s">
        <v>7336</v>
      </c>
      <c r="B1170" s="5">
        <v>46003</v>
      </c>
      <c r="C1170" t="s">
        <v>6</v>
      </c>
      <c r="D1170">
        <v>12</v>
      </c>
      <c r="E1170" t="s">
        <v>16694</v>
      </c>
    </row>
    <row r="1171" spans="1:5" x14ac:dyDescent="0.25">
      <c r="A1171" t="s">
        <v>7349</v>
      </c>
      <c r="B1171" s="5">
        <v>46003</v>
      </c>
      <c r="C1171" t="s">
        <v>11</v>
      </c>
      <c r="D1171">
        <v>12</v>
      </c>
      <c r="E1171" t="s">
        <v>16696</v>
      </c>
    </row>
    <row r="1172" spans="1:5" x14ac:dyDescent="0.25">
      <c r="A1172" t="s">
        <v>7701</v>
      </c>
      <c r="B1172" s="5">
        <v>46001</v>
      </c>
      <c r="C1172" t="s">
        <v>12</v>
      </c>
      <c r="D1172">
        <v>12</v>
      </c>
      <c r="E1172" t="s">
        <v>16739</v>
      </c>
    </row>
    <row r="1173" spans="1:5" x14ac:dyDescent="0.25">
      <c r="A1173" t="s">
        <v>7822</v>
      </c>
      <c r="B1173" s="5">
        <v>46002</v>
      </c>
      <c r="C1173" t="s">
        <v>7</v>
      </c>
      <c r="D1173">
        <v>12</v>
      </c>
      <c r="E1173" t="s">
        <v>16759</v>
      </c>
    </row>
    <row r="1174" spans="1:5" x14ac:dyDescent="0.25">
      <c r="A1174" t="s">
        <v>7839</v>
      </c>
      <c r="B1174" s="5">
        <v>46002</v>
      </c>
      <c r="C1174" t="s">
        <v>11</v>
      </c>
      <c r="D1174">
        <v>12</v>
      </c>
      <c r="E1174" t="s">
        <v>16766</v>
      </c>
    </row>
    <row r="1175" spans="1:5" x14ac:dyDescent="0.25">
      <c r="A1175" t="s">
        <v>7846</v>
      </c>
      <c r="B1175" s="5">
        <v>46002</v>
      </c>
      <c r="C1175" t="s">
        <v>6</v>
      </c>
      <c r="D1175">
        <v>12</v>
      </c>
      <c r="E1175" t="s">
        <v>16767</v>
      </c>
    </row>
    <row r="1176" spans="1:5" x14ac:dyDescent="0.25">
      <c r="A1176" t="s">
        <v>7852</v>
      </c>
      <c r="B1176" s="5">
        <v>46002</v>
      </c>
      <c r="C1176" t="s">
        <v>11</v>
      </c>
      <c r="D1176">
        <v>12</v>
      </c>
      <c r="E1176" t="s">
        <v>16768</v>
      </c>
    </row>
    <row r="1177" spans="1:5" x14ac:dyDescent="0.25">
      <c r="A1177" t="s">
        <v>7855</v>
      </c>
      <c r="B1177" s="5">
        <v>46002</v>
      </c>
      <c r="C1177" t="s">
        <v>11</v>
      </c>
      <c r="D1177">
        <v>12</v>
      </c>
      <c r="E1177" t="s">
        <v>16769</v>
      </c>
    </row>
    <row r="1178" spans="1:5" x14ac:dyDescent="0.25">
      <c r="A1178" t="s">
        <v>8155</v>
      </c>
      <c r="B1178" s="5">
        <v>46001</v>
      </c>
      <c r="C1178" t="s">
        <v>12</v>
      </c>
      <c r="D1178">
        <v>12</v>
      </c>
      <c r="E1178" t="s">
        <v>16821</v>
      </c>
    </row>
    <row r="1179" spans="1:5" x14ac:dyDescent="0.25">
      <c r="A1179" t="s">
        <v>8179</v>
      </c>
      <c r="B1179" s="5">
        <v>46000</v>
      </c>
      <c r="C1179" t="s">
        <v>4536</v>
      </c>
      <c r="D1179">
        <v>12</v>
      </c>
      <c r="E1179" t="s">
        <v>16822</v>
      </c>
    </row>
    <row r="1180" spans="1:5" x14ac:dyDescent="0.25">
      <c r="A1180" t="s">
        <v>8278</v>
      </c>
      <c r="B1180" s="5">
        <v>46001</v>
      </c>
      <c r="C1180" t="s">
        <v>13</v>
      </c>
      <c r="D1180">
        <v>12</v>
      </c>
      <c r="E1180" t="s">
        <v>16841</v>
      </c>
    </row>
    <row r="1181" spans="1:5" x14ac:dyDescent="0.25">
      <c r="A1181" t="s">
        <v>8280</v>
      </c>
      <c r="B1181" s="5">
        <v>46001</v>
      </c>
      <c r="C1181" t="s">
        <v>7</v>
      </c>
      <c r="D1181">
        <v>12</v>
      </c>
      <c r="E1181" t="s">
        <v>16842</v>
      </c>
    </row>
    <row r="1182" spans="1:5" x14ac:dyDescent="0.25">
      <c r="A1182" t="s">
        <v>8284</v>
      </c>
      <c r="B1182" s="5">
        <v>46001</v>
      </c>
      <c r="C1182" t="s">
        <v>11</v>
      </c>
      <c r="D1182">
        <v>12</v>
      </c>
      <c r="E1182" t="s">
        <v>16843</v>
      </c>
    </row>
    <row r="1183" spans="1:5" x14ac:dyDescent="0.25">
      <c r="A1183" t="s">
        <v>8286</v>
      </c>
      <c r="B1183" s="5">
        <v>46001</v>
      </c>
      <c r="C1183" t="s">
        <v>7</v>
      </c>
      <c r="D1183">
        <v>12</v>
      </c>
      <c r="E1183" t="s">
        <v>16844</v>
      </c>
    </row>
    <row r="1184" spans="1:5" x14ac:dyDescent="0.25">
      <c r="A1184" t="s">
        <v>8293</v>
      </c>
      <c r="B1184" s="5">
        <v>46001</v>
      </c>
      <c r="C1184" t="s">
        <v>11</v>
      </c>
      <c r="D1184">
        <v>12</v>
      </c>
      <c r="E1184" t="s">
        <v>16845</v>
      </c>
    </row>
    <row r="1185" spans="1:5" x14ac:dyDescent="0.25">
      <c r="A1185" t="s">
        <v>8316</v>
      </c>
      <c r="B1185" s="5">
        <v>46000</v>
      </c>
      <c r="C1185" t="s">
        <v>4536</v>
      </c>
      <c r="D1185">
        <v>12</v>
      </c>
      <c r="E1185" t="s">
        <v>16852</v>
      </c>
    </row>
    <row r="1186" spans="1:5" x14ac:dyDescent="0.25">
      <c r="A1186" t="s">
        <v>8549</v>
      </c>
      <c r="B1186" s="5">
        <v>46000</v>
      </c>
      <c r="C1186" t="s">
        <v>6</v>
      </c>
      <c r="D1186">
        <v>12</v>
      </c>
      <c r="E1186" t="s">
        <v>16895</v>
      </c>
    </row>
    <row r="1187" spans="1:5" x14ac:dyDescent="0.25">
      <c r="A1187" t="s">
        <v>8559</v>
      </c>
      <c r="B1187" s="5">
        <v>46000</v>
      </c>
      <c r="C1187" t="s">
        <v>6</v>
      </c>
      <c r="D1187">
        <v>12</v>
      </c>
      <c r="E1187" t="s">
        <v>16896</v>
      </c>
    </row>
    <row r="1188" spans="1:5" x14ac:dyDescent="0.25">
      <c r="A1188" t="s">
        <v>8560</v>
      </c>
      <c r="B1188" s="5">
        <v>46000</v>
      </c>
      <c r="C1188" t="s">
        <v>4555</v>
      </c>
      <c r="D1188">
        <v>12</v>
      </c>
      <c r="E1188" t="s">
        <v>16897</v>
      </c>
    </row>
    <row r="1189" spans="1:5" x14ac:dyDescent="0.25">
      <c r="A1189" t="s">
        <v>8682</v>
      </c>
      <c r="B1189" s="5">
        <v>45999</v>
      </c>
      <c r="C1189" t="s">
        <v>6</v>
      </c>
      <c r="D1189">
        <v>12</v>
      </c>
      <c r="E1189" t="s">
        <v>16918</v>
      </c>
    </row>
    <row r="1190" spans="1:5" x14ac:dyDescent="0.25">
      <c r="A1190" t="s">
        <v>14947</v>
      </c>
      <c r="B1190" s="5">
        <v>46003</v>
      </c>
      <c r="C1190" t="s">
        <v>4762</v>
      </c>
      <c r="D1190">
        <v>12</v>
      </c>
      <c r="E1190" t="s">
        <v>16940</v>
      </c>
    </row>
    <row r="1191" spans="1:5" x14ac:dyDescent="0.25">
      <c r="A1191" t="s">
        <v>14948</v>
      </c>
      <c r="B1191" s="5">
        <v>46003</v>
      </c>
      <c r="C1191" t="s">
        <v>4537</v>
      </c>
      <c r="D1191">
        <v>12</v>
      </c>
      <c r="E1191" t="s">
        <v>16941</v>
      </c>
    </row>
    <row r="1192" spans="1:5" x14ac:dyDescent="0.25">
      <c r="A1192" t="s">
        <v>14958</v>
      </c>
      <c r="B1192" s="5">
        <v>46001</v>
      </c>
      <c r="C1192" t="s">
        <v>4762</v>
      </c>
      <c r="D1192">
        <v>12</v>
      </c>
      <c r="E1192" t="s">
        <v>16951</v>
      </c>
    </row>
    <row r="1193" spans="1:5" x14ac:dyDescent="0.25">
      <c r="A1193" t="s">
        <v>14970</v>
      </c>
      <c r="B1193" s="5">
        <v>45999</v>
      </c>
      <c r="C1193" t="s">
        <v>4537</v>
      </c>
      <c r="D1193">
        <v>12</v>
      </c>
      <c r="E1193" t="s">
        <v>16963</v>
      </c>
    </row>
    <row r="1194" spans="1:5" x14ac:dyDescent="0.25">
      <c r="A1194" t="s">
        <v>7264</v>
      </c>
      <c r="B1194" s="5">
        <v>46003</v>
      </c>
      <c r="C1194" t="s">
        <v>8</v>
      </c>
      <c r="D1194">
        <v>13</v>
      </c>
      <c r="E1194" t="s">
        <v>14992</v>
      </c>
    </row>
    <row r="1195" spans="1:5" x14ac:dyDescent="0.25">
      <c r="A1195" t="s">
        <v>7061</v>
      </c>
      <c r="B1195" s="5">
        <v>46003</v>
      </c>
      <c r="C1195" t="s">
        <v>4667</v>
      </c>
      <c r="D1195">
        <v>13</v>
      </c>
      <c r="E1195" t="s">
        <v>14993</v>
      </c>
    </row>
    <row r="1196" spans="1:5" x14ac:dyDescent="0.25">
      <c r="A1196" t="s">
        <v>7284</v>
      </c>
      <c r="B1196" s="5">
        <v>46003</v>
      </c>
      <c r="C1196" t="s">
        <v>4537</v>
      </c>
      <c r="D1196">
        <v>13</v>
      </c>
      <c r="E1196" t="s">
        <v>15002</v>
      </c>
    </row>
    <row r="1197" spans="1:5" x14ac:dyDescent="0.25">
      <c r="A1197" t="s">
        <v>7294</v>
      </c>
      <c r="B1197" s="5">
        <v>46003</v>
      </c>
      <c r="C1197" t="s">
        <v>13</v>
      </c>
      <c r="D1197">
        <v>13</v>
      </c>
      <c r="E1197" t="s">
        <v>15003</v>
      </c>
    </row>
    <row r="1198" spans="1:5" x14ac:dyDescent="0.25">
      <c r="A1198" t="s">
        <v>7245</v>
      </c>
      <c r="B1198" s="5">
        <v>46003</v>
      </c>
      <c r="C1198" t="s">
        <v>4667</v>
      </c>
      <c r="D1198">
        <v>13</v>
      </c>
      <c r="E1198" t="s">
        <v>15004</v>
      </c>
    </row>
    <row r="1199" spans="1:5" x14ac:dyDescent="0.25">
      <c r="A1199" t="s">
        <v>7137</v>
      </c>
      <c r="B1199" s="5">
        <v>46003</v>
      </c>
      <c r="C1199" t="s">
        <v>4739</v>
      </c>
      <c r="D1199">
        <v>13</v>
      </c>
      <c r="E1199" t="s">
        <v>15013</v>
      </c>
    </row>
    <row r="1200" spans="1:5" x14ac:dyDescent="0.25">
      <c r="A1200" t="s">
        <v>7801</v>
      </c>
      <c r="B1200" s="5">
        <v>46002</v>
      </c>
      <c r="C1200" t="s">
        <v>13</v>
      </c>
      <c r="D1200">
        <v>13</v>
      </c>
      <c r="E1200" t="s">
        <v>15088</v>
      </c>
    </row>
    <row r="1201" spans="1:5" x14ac:dyDescent="0.25">
      <c r="A1201" t="s">
        <v>7806</v>
      </c>
      <c r="B1201" s="5">
        <v>46002</v>
      </c>
      <c r="C1201" t="s">
        <v>4667</v>
      </c>
      <c r="D1201">
        <v>13</v>
      </c>
      <c r="E1201" t="s">
        <v>15089</v>
      </c>
    </row>
    <row r="1202" spans="1:5" x14ac:dyDescent="0.25">
      <c r="A1202" t="s">
        <v>7613</v>
      </c>
      <c r="B1202" s="5">
        <v>46002</v>
      </c>
      <c r="C1202" t="s">
        <v>4667</v>
      </c>
      <c r="D1202">
        <v>13</v>
      </c>
      <c r="E1202" t="s">
        <v>15092</v>
      </c>
    </row>
    <row r="1203" spans="1:5" x14ac:dyDescent="0.25">
      <c r="A1203" t="s">
        <v>7615</v>
      </c>
      <c r="B1203" s="5">
        <v>46002</v>
      </c>
      <c r="C1203" t="s">
        <v>7</v>
      </c>
      <c r="D1203">
        <v>13</v>
      </c>
      <c r="E1203" t="s">
        <v>15094</v>
      </c>
    </row>
    <row r="1204" spans="1:5" x14ac:dyDescent="0.25">
      <c r="A1204" t="s">
        <v>7799</v>
      </c>
      <c r="B1204" s="5">
        <v>46002</v>
      </c>
      <c r="C1204" t="s">
        <v>4541</v>
      </c>
      <c r="D1204">
        <v>13</v>
      </c>
      <c r="E1204" t="s">
        <v>15095</v>
      </c>
    </row>
    <row r="1205" spans="1:5" x14ac:dyDescent="0.25">
      <c r="A1205" t="s">
        <v>7164</v>
      </c>
      <c r="B1205" s="5">
        <v>46003</v>
      </c>
      <c r="C1205" t="s">
        <v>8</v>
      </c>
      <c r="D1205">
        <v>13</v>
      </c>
      <c r="E1205" t="s">
        <v>15097</v>
      </c>
    </row>
    <row r="1206" spans="1:5" x14ac:dyDescent="0.25">
      <c r="A1206" t="s">
        <v>7164</v>
      </c>
      <c r="B1206" s="5">
        <v>46003</v>
      </c>
      <c r="C1206" t="s">
        <v>4537</v>
      </c>
      <c r="D1206">
        <v>13</v>
      </c>
      <c r="E1206" t="s">
        <v>15098</v>
      </c>
    </row>
    <row r="1207" spans="1:5" x14ac:dyDescent="0.25">
      <c r="A1207" t="s">
        <v>7805</v>
      </c>
      <c r="B1207" s="5">
        <v>46002</v>
      </c>
      <c r="C1207" t="s">
        <v>8</v>
      </c>
      <c r="D1207">
        <v>13</v>
      </c>
      <c r="E1207" t="s">
        <v>15104</v>
      </c>
    </row>
    <row r="1208" spans="1:5" x14ac:dyDescent="0.25">
      <c r="A1208" t="s">
        <v>7255</v>
      </c>
      <c r="B1208" s="5">
        <v>46003</v>
      </c>
      <c r="C1208" t="s">
        <v>11</v>
      </c>
      <c r="D1208">
        <v>13</v>
      </c>
      <c r="E1208" t="s">
        <v>15105</v>
      </c>
    </row>
    <row r="1209" spans="1:5" x14ac:dyDescent="0.25">
      <c r="A1209" t="s">
        <v>7619</v>
      </c>
      <c r="B1209" s="5">
        <v>46002</v>
      </c>
      <c r="C1209" t="s">
        <v>4541</v>
      </c>
      <c r="D1209">
        <v>13</v>
      </c>
      <c r="E1209" t="s">
        <v>15108</v>
      </c>
    </row>
    <row r="1210" spans="1:5" x14ac:dyDescent="0.25">
      <c r="A1210" t="s">
        <v>7800</v>
      </c>
      <c r="B1210" s="5">
        <v>46002</v>
      </c>
      <c r="C1210" t="s">
        <v>8</v>
      </c>
      <c r="D1210">
        <v>13</v>
      </c>
      <c r="E1210" t="s">
        <v>15118</v>
      </c>
    </row>
    <row r="1211" spans="1:5" x14ac:dyDescent="0.25">
      <c r="A1211" t="s">
        <v>7257</v>
      </c>
      <c r="B1211" s="5">
        <v>46003</v>
      </c>
      <c r="C1211" t="s">
        <v>11</v>
      </c>
      <c r="D1211">
        <v>13</v>
      </c>
      <c r="E1211" t="s">
        <v>15121</v>
      </c>
    </row>
    <row r="1212" spans="1:5" x14ac:dyDescent="0.25">
      <c r="A1212" t="s">
        <v>7253</v>
      </c>
      <c r="B1212" s="5">
        <v>46003</v>
      </c>
      <c r="C1212" t="s">
        <v>8</v>
      </c>
      <c r="D1212">
        <v>13</v>
      </c>
      <c r="E1212" t="s">
        <v>15172</v>
      </c>
    </row>
    <row r="1213" spans="1:5" x14ac:dyDescent="0.25">
      <c r="A1213" t="s">
        <v>7250</v>
      </c>
      <c r="B1213" s="5">
        <v>46003</v>
      </c>
      <c r="C1213" t="s">
        <v>8</v>
      </c>
      <c r="D1213">
        <v>13</v>
      </c>
      <c r="E1213" t="s">
        <v>15185</v>
      </c>
    </row>
    <row r="1214" spans="1:5" x14ac:dyDescent="0.25">
      <c r="A1214" t="s">
        <v>7417</v>
      </c>
      <c r="B1214" s="5">
        <v>46002</v>
      </c>
      <c r="C1214" t="s">
        <v>8</v>
      </c>
      <c r="D1214">
        <v>13</v>
      </c>
      <c r="E1214" t="s">
        <v>15192</v>
      </c>
    </row>
    <row r="1215" spans="1:5" x14ac:dyDescent="0.25">
      <c r="A1215" t="s">
        <v>7269</v>
      </c>
      <c r="B1215" s="5">
        <v>46003</v>
      </c>
      <c r="C1215" t="s">
        <v>5</v>
      </c>
      <c r="D1215">
        <v>13</v>
      </c>
      <c r="E1215" t="s">
        <v>15195</v>
      </c>
    </row>
    <row r="1216" spans="1:5" x14ac:dyDescent="0.25">
      <c r="A1216" t="s">
        <v>7262</v>
      </c>
      <c r="B1216" s="5">
        <v>46003</v>
      </c>
      <c r="C1216" t="s">
        <v>4739</v>
      </c>
      <c r="D1216">
        <v>13</v>
      </c>
      <c r="E1216" t="s">
        <v>15241</v>
      </c>
    </row>
    <row r="1217" spans="1:5" x14ac:dyDescent="0.25">
      <c r="A1217" t="s">
        <v>7262</v>
      </c>
      <c r="B1217" s="5">
        <v>46001</v>
      </c>
      <c r="C1217" t="s">
        <v>11</v>
      </c>
      <c r="D1217">
        <v>13</v>
      </c>
      <c r="E1217" t="s">
        <v>15244</v>
      </c>
    </row>
    <row r="1218" spans="1:5" x14ac:dyDescent="0.25">
      <c r="A1218" t="s">
        <v>8248</v>
      </c>
      <c r="B1218" s="5">
        <v>46001</v>
      </c>
      <c r="C1218" t="s">
        <v>12</v>
      </c>
      <c r="D1218">
        <v>13</v>
      </c>
      <c r="E1218" t="s">
        <v>15247</v>
      </c>
    </row>
    <row r="1219" spans="1:5" x14ac:dyDescent="0.25">
      <c r="A1219" t="s">
        <v>7868</v>
      </c>
      <c r="B1219" s="5">
        <v>46001</v>
      </c>
      <c r="C1219" t="s">
        <v>4739</v>
      </c>
      <c r="D1219">
        <v>13</v>
      </c>
      <c r="E1219" t="s">
        <v>15248</v>
      </c>
    </row>
    <row r="1220" spans="1:5" x14ac:dyDescent="0.25">
      <c r="A1220" t="s">
        <v>8262</v>
      </c>
      <c r="B1220" s="5">
        <v>46001</v>
      </c>
      <c r="C1220" t="s">
        <v>11</v>
      </c>
      <c r="D1220">
        <v>13</v>
      </c>
      <c r="E1220" t="s">
        <v>15249</v>
      </c>
    </row>
    <row r="1221" spans="1:5" x14ac:dyDescent="0.25">
      <c r="A1221" t="s">
        <v>7261</v>
      </c>
      <c r="B1221" s="5">
        <v>46003</v>
      </c>
      <c r="C1221" t="s">
        <v>8</v>
      </c>
      <c r="D1221">
        <v>13</v>
      </c>
      <c r="E1221" t="s">
        <v>15250</v>
      </c>
    </row>
    <row r="1222" spans="1:5" x14ac:dyDescent="0.25">
      <c r="A1222" t="s">
        <v>7261</v>
      </c>
      <c r="B1222" s="5">
        <v>46001</v>
      </c>
      <c r="C1222" t="s">
        <v>7</v>
      </c>
      <c r="D1222">
        <v>13</v>
      </c>
      <c r="E1222" t="s">
        <v>15253</v>
      </c>
    </row>
    <row r="1223" spans="1:5" x14ac:dyDescent="0.25">
      <c r="A1223" t="s">
        <v>8157</v>
      </c>
      <c r="B1223" s="5">
        <v>46001</v>
      </c>
      <c r="C1223" t="s">
        <v>12</v>
      </c>
      <c r="D1223">
        <v>13</v>
      </c>
      <c r="E1223" t="s">
        <v>15255</v>
      </c>
    </row>
    <row r="1224" spans="1:5" x14ac:dyDescent="0.25">
      <c r="A1224" t="s">
        <v>8261</v>
      </c>
      <c r="B1224" s="5">
        <v>46001</v>
      </c>
      <c r="C1224" t="s">
        <v>4667</v>
      </c>
      <c r="D1224">
        <v>13</v>
      </c>
      <c r="E1224" t="s">
        <v>15256</v>
      </c>
    </row>
    <row r="1225" spans="1:5" x14ac:dyDescent="0.25">
      <c r="A1225" t="s">
        <v>8270</v>
      </c>
      <c r="B1225" s="5">
        <v>46001</v>
      </c>
      <c r="C1225" t="s">
        <v>4762</v>
      </c>
      <c r="D1225">
        <v>13</v>
      </c>
      <c r="E1225" t="s">
        <v>15257</v>
      </c>
    </row>
    <row r="1226" spans="1:5" x14ac:dyDescent="0.25">
      <c r="A1226" t="s">
        <v>7956</v>
      </c>
      <c r="B1226" s="5">
        <v>46001</v>
      </c>
      <c r="C1226" t="s">
        <v>6</v>
      </c>
      <c r="D1226">
        <v>13</v>
      </c>
      <c r="E1226" t="s">
        <v>15264</v>
      </c>
    </row>
    <row r="1227" spans="1:5" x14ac:dyDescent="0.25">
      <c r="A1227" t="s">
        <v>6961</v>
      </c>
      <c r="B1227" s="5">
        <v>46003</v>
      </c>
      <c r="C1227" t="s">
        <v>8</v>
      </c>
      <c r="D1227">
        <v>13</v>
      </c>
      <c r="E1227" t="s">
        <v>15268</v>
      </c>
    </row>
    <row r="1228" spans="1:5" x14ac:dyDescent="0.25">
      <c r="A1228" t="s">
        <v>8051</v>
      </c>
      <c r="B1228" s="5">
        <v>46001</v>
      </c>
      <c r="C1228" t="s">
        <v>4538</v>
      </c>
      <c r="D1228">
        <v>13</v>
      </c>
      <c r="E1228" t="s">
        <v>15278</v>
      </c>
    </row>
    <row r="1229" spans="1:5" x14ac:dyDescent="0.25">
      <c r="A1229" t="s">
        <v>8123</v>
      </c>
      <c r="B1229" s="5">
        <v>46001</v>
      </c>
      <c r="C1229" t="s">
        <v>4555</v>
      </c>
      <c r="D1229">
        <v>13</v>
      </c>
      <c r="E1229" t="s">
        <v>15286</v>
      </c>
    </row>
    <row r="1230" spans="1:5" x14ac:dyDescent="0.25">
      <c r="A1230" t="s">
        <v>7272</v>
      </c>
      <c r="B1230" s="5">
        <v>46003</v>
      </c>
      <c r="C1230" t="s">
        <v>8</v>
      </c>
      <c r="D1230">
        <v>13</v>
      </c>
      <c r="E1230" t="s">
        <v>15297</v>
      </c>
    </row>
    <row r="1231" spans="1:5" x14ac:dyDescent="0.25">
      <c r="A1231" t="s">
        <v>7313</v>
      </c>
      <c r="B1231" s="5">
        <v>46001</v>
      </c>
      <c r="C1231" t="s">
        <v>6</v>
      </c>
      <c r="D1231">
        <v>13</v>
      </c>
      <c r="E1231" t="s">
        <v>15320</v>
      </c>
    </row>
    <row r="1232" spans="1:5" x14ac:dyDescent="0.25">
      <c r="A1232" t="s">
        <v>8079</v>
      </c>
      <c r="B1232" s="5">
        <v>46001</v>
      </c>
      <c r="C1232" t="s">
        <v>4667</v>
      </c>
      <c r="D1232">
        <v>13</v>
      </c>
      <c r="E1232" t="s">
        <v>15339</v>
      </c>
    </row>
    <row r="1233" spans="1:5" x14ac:dyDescent="0.25">
      <c r="A1233" t="s">
        <v>7258</v>
      </c>
      <c r="B1233" s="5">
        <v>46003</v>
      </c>
      <c r="C1233" t="s">
        <v>11</v>
      </c>
      <c r="D1233">
        <v>13</v>
      </c>
      <c r="E1233" t="s">
        <v>15418</v>
      </c>
    </row>
    <row r="1234" spans="1:5" x14ac:dyDescent="0.25">
      <c r="A1234" t="s">
        <v>8125</v>
      </c>
      <c r="B1234" s="5">
        <v>46000</v>
      </c>
      <c r="C1234" t="s">
        <v>5</v>
      </c>
      <c r="D1234">
        <v>13</v>
      </c>
      <c r="E1234" t="s">
        <v>15423</v>
      </c>
    </row>
    <row r="1235" spans="1:5" x14ac:dyDescent="0.25">
      <c r="A1235" t="s">
        <v>8149</v>
      </c>
      <c r="B1235" s="5">
        <v>46000</v>
      </c>
      <c r="C1235" t="s">
        <v>11</v>
      </c>
      <c r="D1235">
        <v>13</v>
      </c>
      <c r="E1235" t="s">
        <v>15425</v>
      </c>
    </row>
    <row r="1236" spans="1:5" x14ac:dyDescent="0.25">
      <c r="A1236" t="s">
        <v>7879</v>
      </c>
      <c r="B1236" s="5">
        <v>46000</v>
      </c>
      <c r="C1236" t="s">
        <v>4739</v>
      </c>
      <c r="D1236">
        <v>13</v>
      </c>
      <c r="E1236" t="s">
        <v>15430</v>
      </c>
    </row>
    <row r="1237" spans="1:5" x14ac:dyDescent="0.25">
      <c r="A1237" t="s">
        <v>6707</v>
      </c>
      <c r="B1237" s="5">
        <v>46000</v>
      </c>
      <c r="C1237" t="s">
        <v>4536</v>
      </c>
      <c r="D1237">
        <v>13</v>
      </c>
      <c r="E1237" t="s">
        <v>15431</v>
      </c>
    </row>
    <row r="1238" spans="1:5" x14ac:dyDescent="0.25">
      <c r="A1238" t="s">
        <v>6694</v>
      </c>
      <c r="B1238" s="5">
        <v>46000</v>
      </c>
      <c r="C1238" t="s">
        <v>7</v>
      </c>
      <c r="D1238">
        <v>13</v>
      </c>
      <c r="E1238" t="s">
        <v>15432</v>
      </c>
    </row>
    <row r="1239" spans="1:5" x14ac:dyDescent="0.25">
      <c r="A1239" t="s">
        <v>7299</v>
      </c>
      <c r="B1239" s="5">
        <v>46003</v>
      </c>
      <c r="C1239" t="s">
        <v>8</v>
      </c>
      <c r="D1239">
        <v>13</v>
      </c>
      <c r="E1239" t="s">
        <v>15433</v>
      </c>
    </row>
    <row r="1240" spans="1:5" x14ac:dyDescent="0.25">
      <c r="A1240" t="s">
        <v>8179</v>
      </c>
      <c r="B1240" s="5">
        <v>46000</v>
      </c>
      <c r="C1240" t="s">
        <v>13</v>
      </c>
      <c r="D1240">
        <v>13</v>
      </c>
      <c r="E1240" t="s">
        <v>15437</v>
      </c>
    </row>
    <row r="1241" spans="1:5" x14ac:dyDescent="0.25">
      <c r="A1241" t="s">
        <v>6666</v>
      </c>
      <c r="B1241" s="5">
        <v>46000</v>
      </c>
      <c r="C1241" t="s">
        <v>4762</v>
      </c>
      <c r="D1241">
        <v>13</v>
      </c>
      <c r="E1241" t="s">
        <v>15442</v>
      </c>
    </row>
    <row r="1242" spans="1:5" x14ac:dyDescent="0.25">
      <c r="A1242" t="s">
        <v>6709</v>
      </c>
      <c r="B1242" s="5">
        <v>46000</v>
      </c>
      <c r="C1242" t="s">
        <v>4536</v>
      </c>
      <c r="D1242">
        <v>13</v>
      </c>
      <c r="E1242" t="s">
        <v>15443</v>
      </c>
    </row>
    <row r="1243" spans="1:5" x14ac:dyDescent="0.25">
      <c r="A1243" t="s">
        <v>8319</v>
      </c>
      <c r="B1243" s="5">
        <v>46000</v>
      </c>
      <c r="C1243" t="s">
        <v>4739</v>
      </c>
      <c r="D1243">
        <v>13</v>
      </c>
      <c r="E1243" t="s">
        <v>15444</v>
      </c>
    </row>
    <row r="1244" spans="1:5" x14ac:dyDescent="0.25">
      <c r="A1244" t="s">
        <v>8127</v>
      </c>
      <c r="B1244" s="5">
        <v>46000</v>
      </c>
      <c r="C1244" t="s">
        <v>5</v>
      </c>
      <c r="D1244">
        <v>13</v>
      </c>
      <c r="E1244" t="s">
        <v>15446</v>
      </c>
    </row>
    <row r="1245" spans="1:5" x14ac:dyDescent="0.25">
      <c r="A1245" t="s">
        <v>8127</v>
      </c>
      <c r="B1245" s="5">
        <v>46000</v>
      </c>
      <c r="C1245" t="s">
        <v>4555</v>
      </c>
      <c r="D1245">
        <v>13</v>
      </c>
      <c r="E1245" t="s">
        <v>15447</v>
      </c>
    </row>
    <row r="1246" spans="1:5" x14ac:dyDescent="0.25">
      <c r="A1246" t="s">
        <v>6728</v>
      </c>
      <c r="B1246" s="5">
        <v>46000</v>
      </c>
      <c r="C1246" t="s">
        <v>6</v>
      </c>
      <c r="D1246">
        <v>13</v>
      </c>
      <c r="E1246" t="s">
        <v>15450</v>
      </c>
    </row>
    <row r="1247" spans="1:5" x14ac:dyDescent="0.25">
      <c r="A1247" t="s">
        <v>6668</v>
      </c>
      <c r="B1247" s="5">
        <v>46000</v>
      </c>
      <c r="C1247" t="s">
        <v>11</v>
      </c>
      <c r="D1247">
        <v>13</v>
      </c>
      <c r="E1247" t="s">
        <v>15455</v>
      </c>
    </row>
    <row r="1248" spans="1:5" x14ac:dyDescent="0.25">
      <c r="A1248" t="s">
        <v>6781</v>
      </c>
      <c r="B1248" s="5">
        <v>46000</v>
      </c>
      <c r="C1248" t="s">
        <v>12</v>
      </c>
      <c r="D1248">
        <v>13</v>
      </c>
      <c r="E1248" t="s">
        <v>15486</v>
      </c>
    </row>
    <row r="1249" spans="1:5" x14ac:dyDescent="0.25">
      <c r="A1249" t="s">
        <v>7287</v>
      </c>
      <c r="B1249" s="5">
        <v>46003</v>
      </c>
      <c r="C1249" t="s">
        <v>6</v>
      </c>
      <c r="D1249">
        <v>13</v>
      </c>
      <c r="E1249" t="s">
        <v>15487</v>
      </c>
    </row>
    <row r="1250" spans="1:5" x14ac:dyDescent="0.25">
      <c r="A1250" t="s">
        <v>8187</v>
      </c>
      <c r="B1250" s="5">
        <v>46000</v>
      </c>
      <c r="C1250" t="s">
        <v>12</v>
      </c>
      <c r="D1250">
        <v>13</v>
      </c>
      <c r="E1250" t="s">
        <v>15496</v>
      </c>
    </row>
    <row r="1251" spans="1:5" x14ac:dyDescent="0.25">
      <c r="A1251" t="s">
        <v>7279</v>
      </c>
      <c r="B1251" s="5">
        <v>46003</v>
      </c>
      <c r="C1251" t="s">
        <v>4667</v>
      </c>
      <c r="D1251">
        <v>13</v>
      </c>
      <c r="E1251" t="s">
        <v>15516</v>
      </c>
    </row>
    <row r="1252" spans="1:5" x14ac:dyDescent="0.25">
      <c r="A1252" t="s">
        <v>7455</v>
      </c>
      <c r="B1252" s="5">
        <v>46001</v>
      </c>
      <c r="C1252" t="s">
        <v>7</v>
      </c>
      <c r="D1252">
        <v>13</v>
      </c>
      <c r="E1252" t="s">
        <v>15525</v>
      </c>
    </row>
    <row r="1253" spans="1:5" x14ac:dyDescent="0.25">
      <c r="A1253" t="s">
        <v>7282</v>
      </c>
      <c r="B1253" s="5">
        <v>46003</v>
      </c>
      <c r="C1253" t="s">
        <v>4667</v>
      </c>
      <c r="D1253">
        <v>13</v>
      </c>
      <c r="E1253" t="s">
        <v>15580</v>
      </c>
    </row>
    <row r="1254" spans="1:5" x14ac:dyDescent="0.25">
      <c r="A1254" t="s">
        <v>7282</v>
      </c>
      <c r="B1254" s="5">
        <v>45999</v>
      </c>
      <c r="C1254" t="s">
        <v>11</v>
      </c>
      <c r="D1254">
        <v>13</v>
      </c>
      <c r="E1254" t="s">
        <v>15584</v>
      </c>
    </row>
    <row r="1255" spans="1:5" x14ac:dyDescent="0.25">
      <c r="A1255" t="s">
        <v>7848</v>
      </c>
      <c r="B1255" s="5">
        <v>45999</v>
      </c>
      <c r="C1255" t="s">
        <v>6</v>
      </c>
      <c r="D1255">
        <v>13</v>
      </c>
      <c r="E1255" t="s">
        <v>15591</v>
      </c>
    </row>
    <row r="1256" spans="1:5" x14ac:dyDescent="0.25">
      <c r="A1256" t="s">
        <v>6663</v>
      </c>
      <c r="B1256" s="5">
        <v>45999</v>
      </c>
      <c r="C1256" t="s">
        <v>4536</v>
      </c>
      <c r="D1256">
        <v>13</v>
      </c>
      <c r="E1256" t="s">
        <v>15593</v>
      </c>
    </row>
    <row r="1257" spans="1:5" x14ac:dyDescent="0.25">
      <c r="A1257" t="s">
        <v>6663</v>
      </c>
      <c r="B1257" s="5">
        <v>45999</v>
      </c>
      <c r="C1257" t="s">
        <v>11</v>
      </c>
      <c r="D1257">
        <v>13</v>
      </c>
      <c r="E1257" t="s">
        <v>15594</v>
      </c>
    </row>
    <row r="1258" spans="1:5" x14ac:dyDescent="0.25">
      <c r="A1258" t="s">
        <v>6820</v>
      </c>
      <c r="B1258" s="5">
        <v>45999</v>
      </c>
      <c r="C1258" t="s">
        <v>4537</v>
      </c>
      <c r="D1258">
        <v>13</v>
      </c>
      <c r="E1258" t="s">
        <v>15595</v>
      </c>
    </row>
    <row r="1259" spans="1:5" x14ac:dyDescent="0.25">
      <c r="A1259" t="s">
        <v>6857</v>
      </c>
      <c r="B1259" s="5">
        <v>45999</v>
      </c>
      <c r="C1259" t="s">
        <v>13</v>
      </c>
      <c r="D1259">
        <v>13</v>
      </c>
      <c r="E1259" t="s">
        <v>15597</v>
      </c>
    </row>
    <row r="1260" spans="1:5" x14ac:dyDescent="0.25">
      <c r="A1260" t="s">
        <v>6857</v>
      </c>
      <c r="B1260" s="5">
        <v>45999</v>
      </c>
      <c r="C1260" t="s">
        <v>11</v>
      </c>
      <c r="D1260">
        <v>13</v>
      </c>
      <c r="E1260" t="s">
        <v>15598</v>
      </c>
    </row>
    <row r="1261" spans="1:5" x14ac:dyDescent="0.25">
      <c r="A1261" t="s">
        <v>6789</v>
      </c>
      <c r="B1261" s="5">
        <v>45999</v>
      </c>
      <c r="C1261" t="s">
        <v>4541</v>
      </c>
      <c r="D1261">
        <v>13</v>
      </c>
      <c r="E1261" t="s">
        <v>15599</v>
      </c>
    </row>
    <row r="1262" spans="1:5" x14ac:dyDescent="0.25">
      <c r="A1262" t="s">
        <v>7864</v>
      </c>
      <c r="B1262" s="5">
        <v>45999</v>
      </c>
      <c r="C1262" t="s">
        <v>11</v>
      </c>
      <c r="D1262">
        <v>13</v>
      </c>
      <c r="E1262" t="s">
        <v>15602</v>
      </c>
    </row>
    <row r="1263" spans="1:5" x14ac:dyDescent="0.25">
      <c r="A1263" t="s">
        <v>7285</v>
      </c>
      <c r="B1263" s="5">
        <v>46003</v>
      </c>
      <c r="C1263" t="s">
        <v>4667</v>
      </c>
      <c r="D1263">
        <v>13</v>
      </c>
      <c r="E1263" t="s">
        <v>15612</v>
      </c>
    </row>
    <row r="1264" spans="1:5" x14ac:dyDescent="0.25">
      <c r="A1264" t="s">
        <v>7301</v>
      </c>
      <c r="B1264" s="5">
        <v>46003</v>
      </c>
      <c r="C1264" t="s">
        <v>5</v>
      </c>
      <c r="D1264">
        <v>13</v>
      </c>
      <c r="E1264" t="s">
        <v>15627</v>
      </c>
    </row>
    <row r="1265" spans="1:5" x14ac:dyDescent="0.25">
      <c r="A1265" t="s">
        <v>5985</v>
      </c>
      <c r="B1265" s="5">
        <v>46001</v>
      </c>
      <c r="C1265" t="s">
        <v>6</v>
      </c>
      <c r="D1265">
        <v>13</v>
      </c>
      <c r="E1265" t="s">
        <v>15696</v>
      </c>
    </row>
    <row r="1266" spans="1:5" x14ac:dyDescent="0.25">
      <c r="A1266" t="s">
        <v>5948</v>
      </c>
      <c r="B1266" s="5">
        <v>46001</v>
      </c>
      <c r="C1266" t="s">
        <v>7</v>
      </c>
      <c r="D1266">
        <v>13</v>
      </c>
      <c r="E1266" t="s">
        <v>15716</v>
      </c>
    </row>
    <row r="1267" spans="1:5" x14ac:dyDescent="0.25">
      <c r="A1267" t="s">
        <v>5945</v>
      </c>
      <c r="B1267" s="5">
        <v>46000</v>
      </c>
      <c r="C1267" t="s">
        <v>4536</v>
      </c>
      <c r="D1267">
        <v>13</v>
      </c>
      <c r="E1267" t="s">
        <v>15721</v>
      </c>
    </row>
    <row r="1268" spans="1:5" x14ac:dyDescent="0.25">
      <c r="A1268" t="s">
        <v>5934</v>
      </c>
      <c r="B1268" s="5">
        <v>46001</v>
      </c>
      <c r="C1268" t="s">
        <v>6</v>
      </c>
      <c r="D1268">
        <v>13</v>
      </c>
      <c r="E1268" t="s">
        <v>15729</v>
      </c>
    </row>
    <row r="1269" spans="1:5" x14ac:dyDescent="0.25">
      <c r="A1269" t="s">
        <v>5874</v>
      </c>
      <c r="B1269" s="5">
        <v>45999</v>
      </c>
      <c r="C1269" t="s">
        <v>4667</v>
      </c>
      <c r="D1269">
        <v>13</v>
      </c>
      <c r="E1269" t="s">
        <v>15740</v>
      </c>
    </row>
    <row r="1270" spans="1:5" x14ac:dyDescent="0.25">
      <c r="A1270" t="s">
        <v>5871</v>
      </c>
      <c r="B1270" s="5">
        <v>46003</v>
      </c>
      <c r="C1270" t="s">
        <v>4667</v>
      </c>
      <c r="D1270">
        <v>13</v>
      </c>
      <c r="E1270" t="s">
        <v>15743</v>
      </c>
    </row>
    <row r="1271" spans="1:5" x14ac:dyDescent="0.25">
      <c r="A1271" t="s">
        <v>5578</v>
      </c>
      <c r="B1271" s="5">
        <v>46003</v>
      </c>
      <c r="C1271" t="s">
        <v>4667</v>
      </c>
      <c r="D1271">
        <v>13</v>
      </c>
      <c r="E1271" t="s">
        <v>15809</v>
      </c>
    </row>
    <row r="1272" spans="1:5" x14ac:dyDescent="0.25">
      <c r="A1272" t="s">
        <v>5526</v>
      </c>
      <c r="B1272" s="5">
        <v>46003</v>
      </c>
      <c r="C1272" t="s">
        <v>4667</v>
      </c>
      <c r="D1272">
        <v>13</v>
      </c>
      <c r="E1272" t="s">
        <v>15816</v>
      </c>
    </row>
    <row r="1273" spans="1:5" x14ac:dyDescent="0.25">
      <c r="A1273" t="s">
        <v>5392</v>
      </c>
      <c r="B1273" s="5">
        <v>45999</v>
      </c>
      <c r="C1273" t="s">
        <v>11</v>
      </c>
      <c r="D1273">
        <v>13</v>
      </c>
      <c r="E1273" t="s">
        <v>15837</v>
      </c>
    </row>
    <row r="1274" spans="1:5" x14ac:dyDescent="0.25">
      <c r="A1274" t="s">
        <v>4799</v>
      </c>
      <c r="B1274" s="5">
        <v>45999</v>
      </c>
      <c r="C1274" t="s">
        <v>9</v>
      </c>
      <c r="D1274">
        <v>13</v>
      </c>
      <c r="E1274" t="s">
        <v>15879</v>
      </c>
    </row>
    <row r="1275" spans="1:5" x14ac:dyDescent="0.25">
      <c r="A1275" t="s">
        <v>6585</v>
      </c>
      <c r="B1275" s="5">
        <v>46000</v>
      </c>
      <c r="C1275" t="s">
        <v>6</v>
      </c>
      <c r="D1275">
        <v>13</v>
      </c>
      <c r="E1275" t="s">
        <v>15887</v>
      </c>
    </row>
    <row r="1276" spans="1:5" x14ac:dyDescent="0.25">
      <c r="A1276" t="s">
        <v>4566</v>
      </c>
      <c r="B1276" s="5">
        <v>46003</v>
      </c>
      <c r="C1276" t="s">
        <v>11</v>
      </c>
      <c r="D1276">
        <v>13</v>
      </c>
      <c r="E1276" t="s">
        <v>15902</v>
      </c>
    </row>
    <row r="1277" spans="1:5" x14ac:dyDescent="0.25">
      <c r="A1277" t="s">
        <v>7281</v>
      </c>
      <c r="B1277" s="5">
        <v>46003</v>
      </c>
      <c r="C1277" t="s">
        <v>11</v>
      </c>
      <c r="D1277">
        <v>13</v>
      </c>
      <c r="E1277" t="s">
        <v>15942</v>
      </c>
    </row>
    <row r="1278" spans="1:5" x14ac:dyDescent="0.25">
      <c r="A1278" t="s">
        <v>7297</v>
      </c>
      <c r="B1278" s="5">
        <v>46003</v>
      </c>
      <c r="C1278" t="s">
        <v>4541</v>
      </c>
      <c r="D1278">
        <v>13</v>
      </c>
      <c r="E1278" t="s">
        <v>15944</v>
      </c>
    </row>
    <row r="1279" spans="1:5" x14ac:dyDescent="0.25">
      <c r="A1279" t="s">
        <v>7381</v>
      </c>
      <c r="B1279" s="5">
        <v>46002</v>
      </c>
      <c r="C1279" t="s">
        <v>4541</v>
      </c>
      <c r="D1279">
        <v>13</v>
      </c>
      <c r="E1279" t="s">
        <v>16015</v>
      </c>
    </row>
    <row r="1280" spans="1:5" x14ac:dyDescent="0.25">
      <c r="A1280" t="s">
        <v>7790</v>
      </c>
      <c r="B1280" s="5">
        <v>46002</v>
      </c>
      <c r="C1280" t="s">
        <v>4739</v>
      </c>
      <c r="D1280">
        <v>13</v>
      </c>
      <c r="E1280" t="s">
        <v>16016</v>
      </c>
    </row>
    <row r="1281" spans="1:5" x14ac:dyDescent="0.25">
      <c r="A1281" t="s">
        <v>6716</v>
      </c>
      <c r="B1281" s="5">
        <v>46002</v>
      </c>
      <c r="C1281" t="s">
        <v>4739</v>
      </c>
      <c r="D1281">
        <v>13</v>
      </c>
      <c r="E1281" t="s">
        <v>16017</v>
      </c>
    </row>
    <row r="1282" spans="1:5" x14ac:dyDescent="0.25">
      <c r="A1282" t="s">
        <v>7667</v>
      </c>
      <c r="B1282" s="5">
        <v>46002</v>
      </c>
      <c r="C1282" t="s">
        <v>6</v>
      </c>
      <c r="D1282">
        <v>13</v>
      </c>
      <c r="E1282" t="s">
        <v>16021</v>
      </c>
    </row>
    <row r="1283" spans="1:5" x14ac:dyDescent="0.25">
      <c r="A1283" t="s">
        <v>7823</v>
      </c>
      <c r="B1283" s="5">
        <v>46002</v>
      </c>
      <c r="C1283" t="s">
        <v>4762</v>
      </c>
      <c r="D1283">
        <v>13</v>
      </c>
      <c r="E1283" t="s">
        <v>16022</v>
      </c>
    </row>
    <row r="1284" spans="1:5" x14ac:dyDescent="0.25">
      <c r="A1284" t="s">
        <v>7259</v>
      </c>
      <c r="B1284" s="5">
        <v>46003</v>
      </c>
      <c r="C1284" t="s">
        <v>8</v>
      </c>
      <c r="D1284">
        <v>13</v>
      </c>
      <c r="E1284" t="s">
        <v>16026</v>
      </c>
    </row>
    <row r="1285" spans="1:5" x14ac:dyDescent="0.25">
      <c r="A1285" t="s">
        <v>7256</v>
      </c>
      <c r="B1285" s="5">
        <v>46003</v>
      </c>
      <c r="C1285" t="s">
        <v>8</v>
      </c>
      <c r="D1285">
        <v>13</v>
      </c>
      <c r="E1285" t="s">
        <v>16034</v>
      </c>
    </row>
    <row r="1286" spans="1:5" x14ac:dyDescent="0.25">
      <c r="A1286" t="s">
        <v>7378</v>
      </c>
      <c r="B1286" s="5">
        <v>46002</v>
      </c>
      <c r="C1286" t="s">
        <v>4541</v>
      </c>
      <c r="D1286">
        <v>13</v>
      </c>
      <c r="E1286" t="s">
        <v>16038</v>
      </c>
    </row>
    <row r="1287" spans="1:5" x14ac:dyDescent="0.25">
      <c r="A1287" t="s">
        <v>7379</v>
      </c>
      <c r="B1287" s="5">
        <v>46002</v>
      </c>
      <c r="C1287" t="s">
        <v>4739</v>
      </c>
      <c r="D1287">
        <v>13</v>
      </c>
      <c r="E1287" t="s">
        <v>16044</v>
      </c>
    </row>
    <row r="1288" spans="1:5" x14ac:dyDescent="0.25">
      <c r="A1288" t="s">
        <v>7901</v>
      </c>
      <c r="B1288" s="5">
        <v>46003</v>
      </c>
      <c r="C1288" t="s">
        <v>8</v>
      </c>
      <c r="D1288">
        <v>13</v>
      </c>
      <c r="E1288" t="s">
        <v>16070</v>
      </c>
    </row>
    <row r="1289" spans="1:5" x14ac:dyDescent="0.25">
      <c r="A1289" t="s">
        <v>7919</v>
      </c>
      <c r="B1289" s="5">
        <v>46003</v>
      </c>
      <c r="C1289" t="s">
        <v>4541</v>
      </c>
      <c r="D1289">
        <v>13</v>
      </c>
      <c r="E1289" t="s">
        <v>16080</v>
      </c>
    </row>
    <row r="1290" spans="1:5" x14ac:dyDescent="0.25">
      <c r="A1290" t="s">
        <v>7286</v>
      </c>
      <c r="B1290" s="5">
        <v>46003</v>
      </c>
      <c r="C1290" t="s">
        <v>4541</v>
      </c>
      <c r="D1290">
        <v>13</v>
      </c>
      <c r="E1290" t="s">
        <v>16082</v>
      </c>
    </row>
    <row r="1291" spans="1:5" x14ac:dyDescent="0.25">
      <c r="A1291" t="s">
        <v>7939</v>
      </c>
      <c r="B1291" s="5">
        <v>46003</v>
      </c>
      <c r="C1291" t="s">
        <v>8</v>
      </c>
      <c r="D1291">
        <v>13</v>
      </c>
      <c r="E1291" t="s">
        <v>16085</v>
      </c>
    </row>
    <row r="1292" spans="1:5" x14ac:dyDescent="0.25">
      <c r="A1292" t="s">
        <v>7288</v>
      </c>
      <c r="B1292" s="5">
        <v>46003</v>
      </c>
      <c r="C1292" t="s">
        <v>4541</v>
      </c>
      <c r="D1292">
        <v>13</v>
      </c>
      <c r="E1292" t="s">
        <v>16091</v>
      </c>
    </row>
    <row r="1293" spans="1:5" x14ac:dyDescent="0.25">
      <c r="A1293" t="s">
        <v>7265</v>
      </c>
      <c r="B1293" s="5">
        <v>46003</v>
      </c>
      <c r="C1293" t="s">
        <v>4739</v>
      </c>
      <c r="D1293">
        <v>13</v>
      </c>
      <c r="E1293" t="s">
        <v>16104</v>
      </c>
    </row>
    <row r="1294" spans="1:5" x14ac:dyDescent="0.25">
      <c r="A1294" t="s">
        <v>8120</v>
      </c>
      <c r="B1294" s="5">
        <v>46001</v>
      </c>
      <c r="C1294" t="s">
        <v>12</v>
      </c>
      <c r="D1294">
        <v>13</v>
      </c>
      <c r="E1294" t="s">
        <v>16131</v>
      </c>
    </row>
    <row r="1295" spans="1:5" x14ac:dyDescent="0.25">
      <c r="A1295" t="s">
        <v>7462</v>
      </c>
      <c r="B1295" s="5">
        <v>46001</v>
      </c>
      <c r="C1295" t="s">
        <v>12</v>
      </c>
      <c r="D1295">
        <v>13</v>
      </c>
      <c r="E1295" t="s">
        <v>16132</v>
      </c>
    </row>
    <row r="1296" spans="1:5" x14ac:dyDescent="0.25">
      <c r="A1296" t="s">
        <v>8139</v>
      </c>
      <c r="B1296" s="5">
        <v>46001</v>
      </c>
      <c r="C1296" t="s">
        <v>4541</v>
      </c>
      <c r="D1296">
        <v>13</v>
      </c>
      <c r="E1296" t="s">
        <v>16134</v>
      </c>
    </row>
    <row r="1297" spans="1:5" x14ac:dyDescent="0.25">
      <c r="A1297" t="s">
        <v>8170</v>
      </c>
      <c r="B1297" s="5">
        <v>46001</v>
      </c>
      <c r="C1297" t="s">
        <v>4739</v>
      </c>
      <c r="D1297">
        <v>13</v>
      </c>
      <c r="E1297" t="s">
        <v>16136</v>
      </c>
    </row>
    <row r="1298" spans="1:5" x14ac:dyDescent="0.25">
      <c r="A1298" t="s">
        <v>8165</v>
      </c>
      <c r="B1298" s="5">
        <v>46001</v>
      </c>
      <c r="C1298" t="s">
        <v>12</v>
      </c>
      <c r="D1298">
        <v>13</v>
      </c>
      <c r="E1298" t="s">
        <v>16138</v>
      </c>
    </row>
    <row r="1299" spans="1:5" x14ac:dyDescent="0.25">
      <c r="A1299" t="s">
        <v>8272</v>
      </c>
      <c r="B1299" s="5">
        <v>46001</v>
      </c>
      <c r="C1299" t="s">
        <v>4541</v>
      </c>
      <c r="D1299">
        <v>13</v>
      </c>
      <c r="E1299" t="s">
        <v>16139</v>
      </c>
    </row>
    <row r="1300" spans="1:5" x14ac:dyDescent="0.25">
      <c r="A1300" t="s">
        <v>7999</v>
      </c>
      <c r="B1300" s="5">
        <v>46003</v>
      </c>
      <c r="C1300" t="s">
        <v>8</v>
      </c>
      <c r="D1300">
        <v>13</v>
      </c>
      <c r="E1300" t="s">
        <v>16158</v>
      </c>
    </row>
    <row r="1301" spans="1:5" x14ac:dyDescent="0.25">
      <c r="A1301" t="s">
        <v>7241</v>
      </c>
      <c r="B1301" s="5">
        <v>46003</v>
      </c>
      <c r="C1301" t="s">
        <v>8</v>
      </c>
      <c r="D1301">
        <v>13</v>
      </c>
      <c r="E1301" t="s">
        <v>16165</v>
      </c>
    </row>
    <row r="1302" spans="1:5" x14ac:dyDescent="0.25">
      <c r="A1302" t="s">
        <v>7248</v>
      </c>
      <c r="B1302" s="5">
        <v>46003</v>
      </c>
      <c r="C1302" t="s">
        <v>8</v>
      </c>
      <c r="D1302">
        <v>13</v>
      </c>
      <c r="E1302" t="s">
        <v>16168</v>
      </c>
    </row>
    <row r="1303" spans="1:5" x14ac:dyDescent="0.25">
      <c r="A1303" t="s">
        <v>8203</v>
      </c>
      <c r="B1303" s="5">
        <v>46001</v>
      </c>
      <c r="C1303" t="s">
        <v>4538</v>
      </c>
      <c r="D1303">
        <v>13</v>
      </c>
      <c r="E1303" t="s">
        <v>16173</v>
      </c>
    </row>
    <row r="1304" spans="1:5" x14ac:dyDescent="0.25">
      <c r="A1304" t="s">
        <v>7679</v>
      </c>
      <c r="B1304" s="5">
        <v>46001</v>
      </c>
      <c r="C1304" t="s">
        <v>4537</v>
      </c>
      <c r="D1304">
        <v>13</v>
      </c>
      <c r="E1304" t="s">
        <v>16177</v>
      </c>
    </row>
    <row r="1305" spans="1:5" x14ac:dyDescent="0.25">
      <c r="A1305" t="s">
        <v>7295</v>
      </c>
      <c r="B1305" s="5">
        <v>46003</v>
      </c>
      <c r="C1305" t="s">
        <v>11</v>
      </c>
      <c r="D1305">
        <v>13</v>
      </c>
      <c r="E1305" t="s">
        <v>16196</v>
      </c>
    </row>
    <row r="1306" spans="1:5" x14ac:dyDescent="0.25">
      <c r="A1306" t="s">
        <v>8531</v>
      </c>
      <c r="B1306" s="5">
        <v>46000</v>
      </c>
      <c r="C1306" t="s">
        <v>11</v>
      </c>
      <c r="D1306">
        <v>13</v>
      </c>
      <c r="E1306" t="s">
        <v>16246</v>
      </c>
    </row>
    <row r="1307" spans="1:5" x14ac:dyDescent="0.25">
      <c r="A1307" t="s">
        <v>8519</v>
      </c>
      <c r="B1307" s="5">
        <v>46000</v>
      </c>
      <c r="C1307" t="s">
        <v>11</v>
      </c>
      <c r="D1307">
        <v>13</v>
      </c>
      <c r="E1307" t="s">
        <v>16251</v>
      </c>
    </row>
    <row r="1308" spans="1:5" x14ac:dyDescent="0.25">
      <c r="A1308" t="s">
        <v>8514</v>
      </c>
      <c r="B1308" s="5">
        <v>46000</v>
      </c>
      <c r="C1308" t="s">
        <v>11</v>
      </c>
      <c r="D1308">
        <v>13</v>
      </c>
      <c r="E1308" t="s">
        <v>16254</v>
      </c>
    </row>
    <row r="1309" spans="1:5" x14ac:dyDescent="0.25">
      <c r="A1309" t="s">
        <v>8118</v>
      </c>
      <c r="B1309" s="5">
        <v>46000</v>
      </c>
      <c r="C1309" t="s">
        <v>11</v>
      </c>
      <c r="D1309">
        <v>13</v>
      </c>
      <c r="E1309" t="s">
        <v>16260</v>
      </c>
    </row>
    <row r="1310" spans="1:5" x14ac:dyDescent="0.25">
      <c r="A1310" t="s">
        <v>8316</v>
      </c>
      <c r="B1310" s="5">
        <v>46000</v>
      </c>
      <c r="C1310" t="s">
        <v>11</v>
      </c>
      <c r="D1310">
        <v>13</v>
      </c>
      <c r="E1310" t="s">
        <v>16263</v>
      </c>
    </row>
    <row r="1311" spans="1:5" x14ac:dyDescent="0.25">
      <c r="A1311" t="s">
        <v>8546</v>
      </c>
      <c r="B1311" s="5">
        <v>46000</v>
      </c>
      <c r="C1311" t="s">
        <v>4536</v>
      </c>
      <c r="D1311">
        <v>13</v>
      </c>
      <c r="E1311" t="s">
        <v>16274</v>
      </c>
    </row>
    <row r="1312" spans="1:5" x14ac:dyDescent="0.25">
      <c r="A1312" t="s">
        <v>8542</v>
      </c>
      <c r="B1312" s="5">
        <v>46000</v>
      </c>
      <c r="C1312" t="s">
        <v>4541</v>
      </c>
      <c r="D1312">
        <v>13</v>
      </c>
      <c r="E1312" t="s">
        <v>16279</v>
      </c>
    </row>
    <row r="1313" spans="1:5" x14ac:dyDescent="0.25">
      <c r="A1313" t="s">
        <v>8535</v>
      </c>
      <c r="B1313" s="5">
        <v>46000</v>
      </c>
      <c r="C1313" t="s">
        <v>8</v>
      </c>
      <c r="D1313">
        <v>13</v>
      </c>
      <c r="E1313" t="s">
        <v>16302</v>
      </c>
    </row>
    <row r="1314" spans="1:5" x14ac:dyDescent="0.25">
      <c r="A1314" t="s">
        <v>8537</v>
      </c>
      <c r="B1314" s="5">
        <v>46000</v>
      </c>
      <c r="C1314" t="s">
        <v>8</v>
      </c>
      <c r="D1314">
        <v>13</v>
      </c>
      <c r="E1314" t="s">
        <v>16309</v>
      </c>
    </row>
    <row r="1315" spans="1:5" x14ac:dyDescent="0.25">
      <c r="A1315" t="s">
        <v>8661</v>
      </c>
      <c r="B1315" s="5">
        <v>45999</v>
      </c>
      <c r="C1315" t="s">
        <v>4762</v>
      </c>
      <c r="D1315">
        <v>13</v>
      </c>
      <c r="E1315" t="s">
        <v>16318</v>
      </c>
    </row>
    <row r="1316" spans="1:5" x14ac:dyDescent="0.25">
      <c r="A1316" t="s">
        <v>7559</v>
      </c>
      <c r="B1316" s="5">
        <v>45999</v>
      </c>
      <c r="C1316" t="s">
        <v>4541</v>
      </c>
      <c r="D1316">
        <v>13</v>
      </c>
      <c r="E1316" t="s">
        <v>16324</v>
      </c>
    </row>
    <row r="1317" spans="1:5" x14ac:dyDescent="0.25">
      <c r="A1317" t="s">
        <v>8666</v>
      </c>
      <c r="B1317" s="5">
        <v>45999</v>
      </c>
      <c r="C1317" t="s">
        <v>4739</v>
      </c>
      <c r="D1317">
        <v>13</v>
      </c>
      <c r="E1317" t="s">
        <v>16325</v>
      </c>
    </row>
    <row r="1318" spans="1:5" x14ac:dyDescent="0.25">
      <c r="A1318" t="s">
        <v>8279</v>
      </c>
      <c r="B1318" s="5">
        <v>45999</v>
      </c>
      <c r="C1318" t="s">
        <v>4541</v>
      </c>
      <c r="D1318">
        <v>13</v>
      </c>
      <c r="E1318" t="s">
        <v>16330</v>
      </c>
    </row>
    <row r="1319" spans="1:5" x14ac:dyDescent="0.25">
      <c r="A1319" t="s">
        <v>5744</v>
      </c>
      <c r="B1319" s="5">
        <v>45999</v>
      </c>
      <c r="C1319" t="s">
        <v>4536</v>
      </c>
      <c r="D1319">
        <v>13</v>
      </c>
      <c r="E1319" t="s">
        <v>16337</v>
      </c>
    </row>
    <row r="1320" spans="1:5" x14ac:dyDescent="0.25">
      <c r="A1320" t="s">
        <v>8095</v>
      </c>
      <c r="B1320" s="5">
        <v>45999</v>
      </c>
      <c r="C1320" t="s">
        <v>4536</v>
      </c>
      <c r="D1320">
        <v>13</v>
      </c>
      <c r="E1320" t="s">
        <v>16366</v>
      </c>
    </row>
    <row r="1321" spans="1:5" x14ac:dyDescent="0.25">
      <c r="A1321" t="s">
        <v>5706</v>
      </c>
      <c r="B1321" s="5">
        <v>46003</v>
      </c>
      <c r="C1321" t="s">
        <v>8</v>
      </c>
      <c r="D1321">
        <v>13</v>
      </c>
      <c r="E1321" t="s">
        <v>16382</v>
      </c>
    </row>
    <row r="1322" spans="1:5" x14ac:dyDescent="0.25">
      <c r="A1322" t="s">
        <v>5254</v>
      </c>
      <c r="B1322" s="5">
        <v>46001</v>
      </c>
      <c r="C1322" t="s">
        <v>4667</v>
      </c>
      <c r="D1322">
        <v>13</v>
      </c>
      <c r="E1322" t="s">
        <v>16402</v>
      </c>
    </row>
    <row r="1323" spans="1:5" x14ac:dyDescent="0.25">
      <c r="A1323" t="s">
        <v>4982</v>
      </c>
      <c r="B1323" s="5">
        <v>46000</v>
      </c>
      <c r="C1323" t="s">
        <v>4536</v>
      </c>
      <c r="D1323">
        <v>13</v>
      </c>
      <c r="E1323" t="s">
        <v>16413</v>
      </c>
    </row>
    <row r="1324" spans="1:5" x14ac:dyDescent="0.25">
      <c r="A1324" t="s">
        <v>5792</v>
      </c>
      <c r="B1324" s="5">
        <v>45999</v>
      </c>
      <c r="C1324" t="s">
        <v>4739</v>
      </c>
      <c r="D1324">
        <v>13</v>
      </c>
      <c r="E1324" t="s">
        <v>16430</v>
      </c>
    </row>
    <row r="1325" spans="1:5" x14ac:dyDescent="0.25">
      <c r="A1325" t="s">
        <v>5353</v>
      </c>
      <c r="B1325" s="5">
        <v>46002</v>
      </c>
      <c r="C1325" t="s">
        <v>6</v>
      </c>
      <c r="D1325">
        <v>13</v>
      </c>
      <c r="E1325" t="s">
        <v>16439</v>
      </c>
    </row>
    <row r="1326" spans="1:5" x14ac:dyDescent="0.25">
      <c r="A1326" t="s">
        <v>5738</v>
      </c>
      <c r="B1326" s="5">
        <v>46003</v>
      </c>
      <c r="C1326" t="s">
        <v>8</v>
      </c>
      <c r="D1326">
        <v>13</v>
      </c>
      <c r="E1326" t="s">
        <v>16440</v>
      </c>
    </row>
    <row r="1327" spans="1:5" x14ac:dyDescent="0.25">
      <c r="A1327" t="s">
        <v>5629</v>
      </c>
      <c r="B1327" s="5">
        <v>46001</v>
      </c>
      <c r="C1327" t="s">
        <v>12</v>
      </c>
      <c r="D1327">
        <v>13</v>
      </c>
      <c r="E1327" t="s">
        <v>16454</v>
      </c>
    </row>
    <row r="1328" spans="1:5" x14ac:dyDescent="0.25">
      <c r="A1328" t="s">
        <v>5238</v>
      </c>
      <c r="B1328" s="5">
        <v>46000</v>
      </c>
      <c r="C1328" t="s">
        <v>6</v>
      </c>
      <c r="D1328">
        <v>13</v>
      </c>
      <c r="E1328" t="s">
        <v>16498</v>
      </c>
    </row>
    <row r="1329" spans="1:5" x14ac:dyDescent="0.25">
      <c r="A1329" t="s">
        <v>5111</v>
      </c>
      <c r="B1329" s="5">
        <v>46000</v>
      </c>
      <c r="C1329" t="s">
        <v>5</v>
      </c>
      <c r="D1329">
        <v>13</v>
      </c>
      <c r="E1329" t="s">
        <v>16509</v>
      </c>
    </row>
    <row r="1330" spans="1:5" x14ac:dyDescent="0.25">
      <c r="A1330" t="s">
        <v>4791</v>
      </c>
      <c r="B1330" s="5">
        <v>46000</v>
      </c>
      <c r="C1330" t="s">
        <v>11</v>
      </c>
      <c r="D1330">
        <v>13</v>
      </c>
      <c r="E1330" t="s">
        <v>16528</v>
      </c>
    </row>
    <row r="1331" spans="1:5" x14ac:dyDescent="0.25">
      <c r="A1331" t="s">
        <v>4883</v>
      </c>
      <c r="B1331" s="5">
        <v>45999</v>
      </c>
      <c r="C1331" t="s">
        <v>4739</v>
      </c>
      <c r="D1331">
        <v>13</v>
      </c>
      <c r="E1331" t="s">
        <v>16530</v>
      </c>
    </row>
    <row r="1332" spans="1:5" x14ac:dyDescent="0.25">
      <c r="A1332" t="s">
        <v>4783</v>
      </c>
      <c r="B1332" s="5">
        <v>46003</v>
      </c>
      <c r="C1332" t="s">
        <v>11</v>
      </c>
      <c r="D1332">
        <v>13</v>
      </c>
      <c r="E1332" t="s">
        <v>16538</v>
      </c>
    </row>
    <row r="1333" spans="1:5" x14ac:dyDescent="0.25">
      <c r="A1333" t="s">
        <v>4690</v>
      </c>
      <c r="B1333" s="5">
        <v>45999</v>
      </c>
      <c r="C1333" t="s">
        <v>4739</v>
      </c>
      <c r="D1333">
        <v>13</v>
      </c>
      <c r="E1333" t="s">
        <v>16546</v>
      </c>
    </row>
    <row r="1334" spans="1:5" x14ac:dyDescent="0.25">
      <c r="A1334" t="s">
        <v>4684</v>
      </c>
      <c r="B1334" s="5">
        <v>45999</v>
      </c>
      <c r="C1334" t="s">
        <v>4739</v>
      </c>
      <c r="D1334">
        <v>13</v>
      </c>
      <c r="E1334" t="s">
        <v>16548</v>
      </c>
    </row>
    <row r="1335" spans="1:5" x14ac:dyDescent="0.25">
      <c r="A1335" t="s">
        <v>9434</v>
      </c>
      <c r="B1335" s="5">
        <v>46000</v>
      </c>
      <c r="C1335" t="s">
        <v>8</v>
      </c>
      <c r="D1335">
        <v>13</v>
      </c>
      <c r="E1335" t="s">
        <v>16554</v>
      </c>
    </row>
    <row r="1336" spans="1:5" x14ac:dyDescent="0.25">
      <c r="A1336" t="s">
        <v>6685</v>
      </c>
      <c r="B1336" s="5">
        <v>46000</v>
      </c>
      <c r="C1336" t="s">
        <v>13</v>
      </c>
      <c r="D1336">
        <v>13</v>
      </c>
      <c r="E1336" t="s">
        <v>16569</v>
      </c>
    </row>
    <row r="1337" spans="1:5" x14ac:dyDescent="0.25">
      <c r="A1337" t="s">
        <v>6686</v>
      </c>
      <c r="B1337" s="5">
        <v>46000</v>
      </c>
      <c r="C1337" t="s">
        <v>4762</v>
      </c>
      <c r="D1337">
        <v>13</v>
      </c>
      <c r="E1337" t="s">
        <v>16570</v>
      </c>
    </row>
    <row r="1338" spans="1:5" x14ac:dyDescent="0.25">
      <c r="A1338" t="s">
        <v>6695</v>
      </c>
      <c r="B1338" s="5">
        <v>46000</v>
      </c>
      <c r="C1338" t="s">
        <v>4555</v>
      </c>
      <c r="D1338">
        <v>13</v>
      </c>
      <c r="E1338" t="s">
        <v>16571</v>
      </c>
    </row>
    <row r="1339" spans="1:5" x14ac:dyDescent="0.25">
      <c r="A1339" t="s">
        <v>6696</v>
      </c>
      <c r="B1339" s="5">
        <v>46000</v>
      </c>
      <c r="C1339" t="s">
        <v>13</v>
      </c>
      <c r="D1339">
        <v>13</v>
      </c>
      <c r="E1339" t="s">
        <v>16572</v>
      </c>
    </row>
    <row r="1340" spans="1:5" x14ac:dyDescent="0.25">
      <c r="A1340" t="s">
        <v>6701</v>
      </c>
      <c r="B1340" s="5">
        <v>46000</v>
      </c>
      <c r="C1340" t="s">
        <v>6</v>
      </c>
      <c r="D1340">
        <v>13</v>
      </c>
      <c r="E1340" t="s">
        <v>16574</v>
      </c>
    </row>
    <row r="1341" spans="1:5" x14ac:dyDescent="0.25">
      <c r="A1341" t="s">
        <v>6704</v>
      </c>
      <c r="B1341" s="5">
        <v>46000</v>
      </c>
      <c r="C1341" t="s">
        <v>6</v>
      </c>
      <c r="D1341">
        <v>13</v>
      </c>
      <c r="E1341" t="s">
        <v>16575</v>
      </c>
    </row>
    <row r="1342" spans="1:5" x14ac:dyDescent="0.25">
      <c r="A1342" t="s">
        <v>6706</v>
      </c>
      <c r="B1342" s="5">
        <v>46000</v>
      </c>
      <c r="C1342" t="s">
        <v>11</v>
      </c>
      <c r="D1342">
        <v>13</v>
      </c>
      <c r="E1342" t="s">
        <v>16577</v>
      </c>
    </row>
    <row r="1343" spans="1:5" x14ac:dyDescent="0.25">
      <c r="A1343" t="s">
        <v>6845</v>
      </c>
      <c r="B1343" s="5">
        <v>45999</v>
      </c>
      <c r="C1343" t="s">
        <v>6</v>
      </c>
      <c r="D1343">
        <v>13</v>
      </c>
      <c r="E1343" t="s">
        <v>16624</v>
      </c>
    </row>
    <row r="1344" spans="1:5" x14ac:dyDescent="0.25">
      <c r="A1344" t="s">
        <v>6854</v>
      </c>
      <c r="B1344" s="5">
        <v>45999</v>
      </c>
      <c r="C1344" t="s">
        <v>12</v>
      </c>
      <c r="D1344">
        <v>13</v>
      </c>
      <c r="E1344" t="s">
        <v>16626</v>
      </c>
    </row>
    <row r="1345" spans="1:5" x14ac:dyDescent="0.25">
      <c r="A1345" t="s">
        <v>6941</v>
      </c>
      <c r="B1345" s="5">
        <v>46003</v>
      </c>
      <c r="C1345" t="s">
        <v>4739</v>
      </c>
      <c r="D1345">
        <v>13</v>
      </c>
      <c r="E1345" t="s">
        <v>16655</v>
      </c>
    </row>
    <row r="1346" spans="1:5" x14ac:dyDescent="0.25">
      <c r="A1346" t="s">
        <v>7243</v>
      </c>
      <c r="B1346" s="5">
        <v>46003</v>
      </c>
      <c r="C1346" t="s">
        <v>11</v>
      </c>
      <c r="D1346">
        <v>13</v>
      </c>
      <c r="E1346" t="s">
        <v>16686</v>
      </c>
    </row>
    <row r="1347" spans="1:5" x14ac:dyDescent="0.25">
      <c r="A1347" t="s">
        <v>7264</v>
      </c>
      <c r="B1347" s="5">
        <v>46003</v>
      </c>
      <c r="C1347" t="s">
        <v>6</v>
      </c>
      <c r="D1347">
        <v>13</v>
      </c>
      <c r="E1347" t="s">
        <v>16687</v>
      </c>
    </row>
    <row r="1348" spans="1:5" x14ac:dyDescent="0.25">
      <c r="A1348" t="s">
        <v>7460</v>
      </c>
      <c r="B1348" s="5">
        <v>45999</v>
      </c>
      <c r="C1348" t="s">
        <v>11</v>
      </c>
      <c r="D1348">
        <v>13</v>
      </c>
      <c r="E1348" t="s">
        <v>16710</v>
      </c>
    </row>
    <row r="1349" spans="1:5" x14ac:dyDescent="0.25">
      <c r="A1349" t="s">
        <v>7501</v>
      </c>
      <c r="B1349" s="5">
        <v>46000</v>
      </c>
      <c r="C1349" t="s">
        <v>8</v>
      </c>
      <c r="D1349">
        <v>13</v>
      </c>
      <c r="E1349" t="s">
        <v>16721</v>
      </c>
    </row>
    <row r="1350" spans="1:5" x14ac:dyDescent="0.25">
      <c r="A1350" t="s">
        <v>7656</v>
      </c>
      <c r="B1350" s="5">
        <v>46002</v>
      </c>
      <c r="C1350" t="s">
        <v>11</v>
      </c>
      <c r="D1350">
        <v>13</v>
      </c>
      <c r="E1350" t="s">
        <v>16734</v>
      </c>
    </row>
    <row r="1351" spans="1:5" x14ac:dyDescent="0.25">
      <c r="A1351" t="s">
        <v>7672</v>
      </c>
      <c r="B1351" s="5">
        <v>46000</v>
      </c>
      <c r="C1351" t="s">
        <v>4555</v>
      </c>
      <c r="D1351">
        <v>13</v>
      </c>
      <c r="E1351" t="s">
        <v>16735</v>
      </c>
    </row>
    <row r="1352" spans="1:5" x14ac:dyDescent="0.25">
      <c r="A1352" t="s">
        <v>7791</v>
      </c>
      <c r="B1352" s="5">
        <v>46002</v>
      </c>
      <c r="C1352" t="s">
        <v>13</v>
      </c>
      <c r="D1352">
        <v>13</v>
      </c>
      <c r="E1352" t="s">
        <v>16754</v>
      </c>
    </row>
    <row r="1353" spans="1:5" x14ac:dyDescent="0.25">
      <c r="A1353" t="s">
        <v>7796</v>
      </c>
      <c r="B1353" s="5">
        <v>46002</v>
      </c>
      <c r="C1353" t="s">
        <v>7</v>
      </c>
      <c r="D1353">
        <v>13</v>
      </c>
      <c r="E1353" t="s">
        <v>16755</v>
      </c>
    </row>
    <row r="1354" spans="1:5" x14ac:dyDescent="0.25">
      <c r="A1354" t="s">
        <v>7817</v>
      </c>
      <c r="B1354" s="5">
        <v>46002</v>
      </c>
      <c r="C1354" t="s">
        <v>13</v>
      </c>
      <c r="D1354">
        <v>13</v>
      </c>
      <c r="E1354" t="s">
        <v>16758</v>
      </c>
    </row>
    <row r="1355" spans="1:5" x14ac:dyDescent="0.25">
      <c r="A1355" t="s">
        <v>7838</v>
      </c>
      <c r="B1355" s="5">
        <v>46001</v>
      </c>
      <c r="C1355" t="s">
        <v>6</v>
      </c>
      <c r="D1355">
        <v>13</v>
      </c>
      <c r="E1355" t="s">
        <v>16765</v>
      </c>
    </row>
    <row r="1356" spans="1:5" x14ac:dyDescent="0.25">
      <c r="A1356" t="s">
        <v>8014</v>
      </c>
      <c r="B1356" s="5">
        <v>46000</v>
      </c>
      <c r="C1356" t="s">
        <v>8</v>
      </c>
      <c r="D1356">
        <v>13</v>
      </c>
      <c r="E1356" t="s">
        <v>16793</v>
      </c>
    </row>
    <row r="1357" spans="1:5" x14ac:dyDescent="0.25">
      <c r="A1357" t="s">
        <v>8234</v>
      </c>
      <c r="B1357" s="5">
        <v>46001</v>
      </c>
      <c r="C1357" t="s">
        <v>13</v>
      </c>
      <c r="D1357">
        <v>13</v>
      </c>
      <c r="E1357" t="s">
        <v>16834</v>
      </c>
    </row>
    <row r="1358" spans="1:5" x14ac:dyDescent="0.25">
      <c r="A1358" t="s">
        <v>8238</v>
      </c>
      <c r="B1358" s="5">
        <v>46001</v>
      </c>
      <c r="C1358" t="s">
        <v>4538</v>
      </c>
      <c r="D1358">
        <v>13</v>
      </c>
      <c r="E1358" t="s">
        <v>16835</v>
      </c>
    </row>
    <row r="1359" spans="1:5" x14ac:dyDescent="0.25">
      <c r="A1359" t="s">
        <v>8253</v>
      </c>
      <c r="B1359" s="5">
        <v>46001</v>
      </c>
      <c r="C1359" t="s">
        <v>13</v>
      </c>
      <c r="D1359">
        <v>13</v>
      </c>
      <c r="E1359" t="s">
        <v>16836</v>
      </c>
    </row>
    <row r="1360" spans="1:5" x14ac:dyDescent="0.25">
      <c r="A1360" t="s">
        <v>8254</v>
      </c>
      <c r="B1360" s="5">
        <v>46001</v>
      </c>
      <c r="C1360" t="s">
        <v>11</v>
      </c>
      <c r="D1360">
        <v>13</v>
      </c>
      <c r="E1360" t="s">
        <v>16837</v>
      </c>
    </row>
    <row r="1361" spans="1:5" x14ac:dyDescent="0.25">
      <c r="A1361" t="s">
        <v>8259</v>
      </c>
      <c r="B1361" s="5">
        <v>46001</v>
      </c>
      <c r="C1361" t="s">
        <v>13</v>
      </c>
      <c r="D1361">
        <v>13</v>
      </c>
      <c r="E1361" t="s">
        <v>16838</v>
      </c>
    </row>
    <row r="1362" spans="1:5" x14ac:dyDescent="0.25">
      <c r="A1362" t="s">
        <v>8264</v>
      </c>
      <c r="B1362" s="5">
        <v>46001</v>
      </c>
      <c r="C1362" t="s">
        <v>7</v>
      </c>
      <c r="D1362">
        <v>13</v>
      </c>
      <c r="E1362" t="s">
        <v>16839</v>
      </c>
    </row>
    <row r="1363" spans="1:5" x14ac:dyDescent="0.25">
      <c r="A1363" t="s">
        <v>8269</v>
      </c>
      <c r="B1363" s="5">
        <v>46001</v>
      </c>
      <c r="C1363" t="s">
        <v>11</v>
      </c>
      <c r="D1363">
        <v>13</v>
      </c>
      <c r="E1363" t="s">
        <v>16840</v>
      </c>
    </row>
    <row r="1364" spans="1:5" x14ac:dyDescent="0.25">
      <c r="A1364" t="s">
        <v>8543</v>
      </c>
      <c r="B1364" s="5">
        <v>46000</v>
      </c>
      <c r="C1364" t="s">
        <v>7</v>
      </c>
      <c r="D1364">
        <v>13</v>
      </c>
      <c r="E1364" t="s">
        <v>16894</v>
      </c>
    </row>
    <row r="1365" spans="1:5" x14ac:dyDescent="0.25">
      <c r="A1365" t="s">
        <v>8659</v>
      </c>
      <c r="B1365" s="5">
        <v>45999</v>
      </c>
      <c r="C1365" t="s">
        <v>6</v>
      </c>
      <c r="D1365">
        <v>13</v>
      </c>
      <c r="E1365" t="s">
        <v>16916</v>
      </c>
    </row>
    <row r="1366" spans="1:5" x14ac:dyDescent="0.25">
      <c r="A1366" t="s">
        <v>8662</v>
      </c>
      <c r="B1366" s="5">
        <v>45999</v>
      </c>
      <c r="C1366" t="s">
        <v>11</v>
      </c>
      <c r="D1366">
        <v>13</v>
      </c>
      <c r="E1366" t="s">
        <v>16917</v>
      </c>
    </row>
    <row r="1367" spans="1:5" x14ac:dyDescent="0.25">
      <c r="A1367" t="s">
        <v>14957</v>
      </c>
      <c r="B1367" s="5">
        <v>46001</v>
      </c>
      <c r="C1367" t="s">
        <v>4667</v>
      </c>
      <c r="D1367">
        <v>13</v>
      </c>
      <c r="E1367" t="s">
        <v>16950</v>
      </c>
    </row>
    <row r="1368" spans="1:5" x14ac:dyDescent="0.25">
      <c r="A1368" t="s">
        <v>6634</v>
      </c>
      <c r="B1368" s="5">
        <v>46003</v>
      </c>
      <c r="C1368" t="s">
        <v>12</v>
      </c>
      <c r="D1368">
        <v>14</v>
      </c>
      <c r="E1368" t="s">
        <v>14980</v>
      </c>
    </row>
    <row r="1369" spans="1:5" x14ac:dyDescent="0.25">
      <c r="A1369" t="s">
        <v>7168</v>
      </c>
      <c r="B1369" s="5">
        <v>46003</v>
      </c>
      <c r="C1369" t="s">
        <v>12</v>
      </c>
      <c r="D1369">
        <v>14</v>
      </c>
      <c r="E1369" t="s">
        <v>14981</v>
      </c>
    </row>
    <row r="1370" spans="1:5" x14ac:dyDescent="0.25">
      <c r="A1370" t="s">
        <v>7177</v>
      </c>
      <c r="B1370" s="5">
        <v>46003</v>
      </c>
      <c r="C1370" t="s">
        <v>12</v>
      </c>
      <c r="D1370">
        <v>14</v>
      </c>
      <c r="E1370" t="s">
        <v>14983</v>
      </c>
    </row>
    <row r="1371" spans="1:5" x14ac:dyDescent="0.25">
      <c r="A1371" t="s">
        <v>7194</v>
      </c>
      <c r="B1371" s="5">
        <v>46003</v>
      </c>
      <c r="C1371" t="s">
        <v>6</v>
      </c>
      <c r="D1371">
        <v>14</v>
      </c>
      <c r="E1371" t="s">
        <v>14984</v>
      </c>
    </row>
    <row r="1372" spans="1:5" x14ac:dyDescent="0.25">
      <c r="A1372" t="s">
        <v>7054</v>
      </c>
      <c r="B1372" s="5">
        <v>46003</v>
      </c>
      <c r="C1372" t="s">
        <v>11</v>
      </c>
      <c r="D1372">
        <v>14</v>
      </c>
      <c r="E1372" t="s">
        <v>14985</v>
      </c>
    </row>
    <row r="1373" spans="1:5" x14ac:dyDescent="0.25">
      <c r="A1373" t="s">
        <v>7216</v>
      </c>
      <c r="B1373" s="5">
        <v>46003</v>
      </c>
      <c r="C1373" t="s">
        <v>13</v>
      </c>
      <c r="D1373">
        <v>14</v>
      </c>
      <c r="E1373" t="s">
        <v>14986</v>
      </c>
    </row>
    <row r="1374" spans="1:5" x14ac:dyDescent="0.25">
      <c r="A1374" t="s">
        <v>7152</v>
      </c>
      <c r="B1374" s="5">
        <v>46003</v>
      </c>
      <c r="C1374" t="s">
        <v>4762</v>
      </c>
      <c r="D1374">
        <v>14</v>
      </c>
      <c r="E1374" t="s">
        <v>14988</v>
      </c>
    </row>
    <row r="1375" spans="1:5" x14ac:dyDescent="0.25">
      <c r="A1375" t="s">
        <v>7155</v>
      </c>
      <c r="B1375" s="5">
        <v>46003</v>
      </c>
      <c r="C1375" t="s">
        <v>4667</v>
      </c>
      <c r="D1375">
        <v>14</v>
      </c>
      <c r="E1375" t="s">
        <v>14989</v>
      </c>
    </row>
    <row r="1376" spans="1:5" x14ac:dyDescent="0.25">
      <c r="A1376" t="s">
        <v>7174</v>
      </c>
      <c r="B1376" s="5">
        <v>46003</v>
      </c>
      <c r="C1376" t="s">
        <v>4739</v>
      </c>
      <c r="D1376">
        <v>14</v>
      </c>
      <c r="E1376" t="s">
        <v>14990</v>
      </c>
    </row>
    <row r="1377" spans="1:5" x14ac:dyDescent="0.25">
      <c r="A1377" t="s">
        <v>7174</v>
      </c>
      <c r="B1377" s="5">
        <v>46003</v>
      </c>
      <c r="C1377" t="s">
        <v>4762</v>
      </c>
      <c r="D1377">
        <v>14</v>
      </c>
      <c r="E1377" t="s">
        <v>14991</v>
      </c>
    </row>
    <row r="1378" spans="1:5" x14ac:dyDescent="0.25">
      <c r="A1378" t="s">
        <v>6998</v>
      </c>
      <c r="B1378" s="5">
        <v>46002</v>
      </c>
      <c r="C1378" t="s">
        <v>12</v>
      </c>
      <c r="D1378">
        <v>14</v>
      </c>
      <c r="E1378" t="s">
        <v>15068</v>
      </c>
    </row>
    <row r="1379" spans="1:5" x14ac:dyDescent="0.25">
      <c r="A1379" t="s">
        <v>7746</v>
      </c>
      <c r="B1379" s="5">
        <v>46002</v>
      </c>
      <c r="C1379" t="s">
        <v>12</v>
      </c>
      <c r="D1379">
        <v>14</v>
      </c>
      <c r="E1379" t="s">
        <v>15069</v>
      </c>
    </row>
    <row r="1380" spans="1:5" x14ac:dyDescent="0.25">
      <c r="A1380" t="s">
        <v>7747</v>
      </c>
      <c r="B1380" s="5">
        <v>46002</v>
      </c>
      <c r="C1380" t="s">
        <v>6</v>
      </c>
      <c r="D1380">
        <v>14</v>
      </c>
      <c r="E1380" t="s">
        <v>15070</v>
      </c>
    </row>
    <row r="1381" spans="1:5" x14ac:dyDescent="0.25">
      <c r="A1381" t="s">
        <v>7544</v>
      </c>
      <c r="B1381" s="5">
        <v>46002</v>
      </c>
      <c r="C1381" t="s">
        <v>12</v>
      </c>
      <c r="D1381">
        <v>14</v>
      </c>
      <c r="E1381" t="s">
        <v>15075</v>
      </c>
    </row>
    <row r="1382" spans="1:5" x14ac:dyDescent="0.25">
      <c r="A1382" t="s">
        <v>7778</v>
      </c>
      <c r="B1382" s="5">
        <v>46002</v>
      </c>
      <c r="C1382" t="s">
        <v>12</v>
      </c>
      <c r="D1382">
        <v>14</v>
      </c>
      <c r="E1382" t="s">
        <v>15076</v>
      </c>
    </row>
    <row r="1383" spans="1:5" x14ac:dyDescent="0.25">
      <c r="A1383" t="s">
        <v>7754</v>
      </c>
      <c r="B1383" s="5">
        <v>46002</v>
      </c>
      <c r="C1383" t="s">
        <v>4667</v>
      </c>
      <c r="D1383">
        <v>14</v>
      </c>
      <c r="E1383" t="s">
        <v>15078</v>
      </c>
    </row>
    <row r="1384" spans="1:5" x14ac:dyDescent="0.25">
      <c r="A1384" t="s">
        <v>7722</v>
      </c>
      <c r="B1384" s="5">
        <v>46002</v>
      </c>
      <c r="C1384" t="s">
        <v>13</v>
      </c>
      <c r="D1384">
        <v>14</v>
      </c>
      <c r="E1384" t="s">
        <v>15079</v>
      </c>
    </row>
    <row r="1385" spans="1:5" x14ac:dyDescent="0.25">
      <c r="A1385" t="s">
        <v>7729</v>
      </c>
      <c r="B1385" s="5">
        <v>46002</v>
      </c>
      <c r="C1385" t="s">
        <v>11</v>
      </c>
      <c r="D1385">
        <v>14</v>
      </c>
      <c r="E1385" t="s">
        <v>15080</v>
      </c>
    </row>
    <row r="1386" spans="1:5" x14ac:dyDescent="0.25">
      <c r="A1386" t="s">
        <v>7708</v>
      </c>
      <c r="B1386" s="5">
        <v>46002</v>
      </c>
      <c r="C1386" t="s">
        <v>13</v>
      </c>
      <c r="D1386">
        <v>14</v>
      </c>
      <c r="E1386" t="s">
        <v>15081</v>
      </c>
    </row>
    <row r="1387" spans="1:5" x14ac:dyDescent="0.25">
      <c r="A1387" t="s">
        <v>7627</v>
      </c>
      <c r="B1387" s="5">
        <v>46002</v>
      </c>
      <c r="C1387" t="s">
        <v>6</v>
      </c>
      <c r="D1387">
        <v>14</v>
      </c>
      <c r="E1387" t="s">
        <v>15083</v>
      </c>
    </row>
    <row r="1388" spans="1:5" x14ac:dyDescent="0.25">
      <c r="A1388" t="s">
        <v>7713</v>
      </c>
      <c r="B1388" s="5">
        <v>46002</v>
      </c>
      <c r="C1388" t="s">
        <v>12</v>
      </c>
      <c r="D1388">
        <v>14</v>
      </c>
      <c r="E1388" t="s">
        <v>15086</v>
      </c>
    </row>
    <row r="1389" spans="1:5" x14ac:dyDescent="0.25">
      <c r="A1389" t="s">
        <v>7712</v>
      </c>
      <c r="B1389" s="5">
        <v>46002</v>
      </c>
      <c r="C1389" t="s">
        <v>12</v>
      </c>
      <c r="D1389">
        <v>14</v>
      </c>
      <c r="E1389" t="s">
        <v>15087</v>
      </c>
    </row>
    <row r="1390" spans="1:5" x14ac:dyDescent="0.25">
      <c r="A1390" t="s">
        <v>7613</v>
      </c>
      <c r="B1390" s="5">
        <v>46002</v>
      </c>
      <c r="C1390" t="s">
        <v>4739</v>
      </c>
      <c r="D1390">
        <v>14</v>
      </c>
      <c r="E1390" t="s">
        <v>15091</v>
      </c>
    </row>
    <row r="1391" spans="1:5" x14ac:dyDescent="0.25">
      <c r="A1391" t="s">
        <v>7523</v>
      </c>
      <c r="B1391" s="5">
        <v>46002</v>
      </c>
      <c r="C1391" t="s">
        <v>8</v>
      </c>
      <c r="D1391">
        <v>14</v>
      </c>
      <c r="E1391" t="s">
        <v>15110</v>
      </c>
    </row>
    <row r="1392" spans="1:5" x14ac:dyDescent="0.25">
      <c r="A1392" t="s">
        <v>7684</v>
      </c>
      <c r="B1392" s="5">
        <v>46002</v>
      </c>
      <c r="C1392" t="s">
        <v>4537</v>
      </c>
      <c r="D1392">
        <v>14</v>
      </c>
      <c r="E1392" t="s">
        <v>15112</v>
      </c>
    </row>
    <row r="1393" spans="1:5" x14ac:dyDescent="0.25">
      <c r="A1393" t="s">
        <v>7289</v>
      </c>
      <c r="B1393" s="5">
        <v>46002</v>
      </c>
      <c r="C1393" t="s">
        <v>13</v>
      </c>
      <c r="D1393">
        <v>14</v>
      </c>
      <c r="E1393" t="s">
        <v>15123</v>
      </c>
    </row>
    <row r="1394" spans="1:5" x14ac:dyDescent="0.25">
      <c r="A1394" t="s">
        <v>7206</v>
      </c>
      <c r="B1394" s="5">
        <v>46003</v>
      </c>
      <c r="C1394" t="s">
        <v>4667</v>
      </c>
      <c r="D1394">
        <v>14</v>
      </c>
      <c r="E1394" t="s">
        <v>15133</v>
      </c>
    </row>
    <row r="1395" spans="1:5" x14ac:dyDescent="0.25">
      <c r="A1395" t="s">
        <v>7792</v>
      </c>
      <c r="B1395" s="5">
        <v>46002</v>
      </c>
      <c r="C1395" t="s">
        <v>12</v>
      </c>
      <c r="D1395">
        <v>14</v>
      </c>
      <c r="E1395" t="s">
        <v>15150</v>
      </c>
    </row>
    <row r="1396" spans="1:5" x14ac:dyDescent="0.25">
      <c r="A1396" t="s">
        <v>7789</v>
      </c>
      <c r="B1396" s="5">
        <v>46002</v>
      </c>
      <c r="C1396" t="s">
        <v>8</v>
      </c>
      <c r="D1396">
        <v>14</v>
      </c>
      <c r="E1396" t="s">
        <v>15157</v>
      </c>
    </row>
    <row r="1397" spans="1:5" x14ac:dyDescent="0.25">
      <c r="A1397" t="s">
        <v>7203</v>
      </c>
      <c r="B1397" s="5">
        <v>46002</v>
      </c>
      <c r="C1397" t="s">
        <v>5</v>
      </c>
      <c r="D1397">
        <v>14</v>
      </c>
      <c r="E1397" t="s">
        <v>15190</v>
      </c>
    </row>
    <row r="1398" spans="1:5" x14ac:dyDescent="0.25">
      <c r="A1398" t="s">
        <v>7590</v>
      </c>
      <c r="B1398" s="5">
        <v>46001</v>
      </c>
      <c r="C1398" t="s">
        <v>4537</v>
      </c>
      <c r="D1398">
        <v>14</v>
      </c>
      <c r="E1398" t="s">
        <v>15239</v>
      </c>
    </row>
    <row r="1399" spans="1:5" x14ac:dyDescent="0.25">
      <c r="A1399" t="s">
        <v>7353</v>
      </c>
      <c r="B1399" s="5">
        <v>46002</v>
      </c>
      <c r="C1399" t="s">
        <v>8</v>
      </c>
      <c r="D1399">
        <v>14</v>
      </c>
      <c r="E1399" t="s">
        <v>15274</v>
      </c>
    </row>
    <row r="1400" spans="1:5" x14ac:dyDescent="0.25">
      <c r="A1400" t="s">
        <v>7771</v>
      </c>
      <c r="B1400" s="5">
        <v>46001</v>
      </c>
      <c r="C1400" t="s">
        <v>4541</v>
      </c>
      <c r="D1400">
        <v>14</v>
      </c>
      <c r="E1400" t="s">
        <v>15281</v>
      </c>
    </row>
    <row r="1401" spans="1:5" x14ac:dyDescent="0.25">
      <c r="A1401" t="s">
        <v>8192</v>
      </c>
      <c r="B1401" s="5">
        <v>46001</v>
      </c>
      <c r="C1401" t="s">
        <v>12</v>
      </c>
      <c r="D1401">
        <v>14</v>
      </c>
      <c r="E1401" t="s">
        <v>15295</v>
      </c>
    </row>
    <row r="1402" spans="1:5" x14ac:dyDescent="0.25">
      <c r="A1402" t="s">
        <v>8192</v>
      </c>
      <c r="B1402" s="5">
        <v>46001</v>
      </c>
      <c r="C1402" t="s">
        <v>4667</v>
      </c>
      <c r="D1402">
        <v>14</v>
      </c>
      <c r="E1402" t="s">
        <v>15296</v>
      </c>
    </row>
    <row r="1403" spans="1:5" x14ac:dyDescent="0.25">
      <c r="A1403" t="s">
        <v>7788</v>
      </c>
      <c r="B1403" s="5">
        <v>46002</v>
      </c>
      <c r="C1403" t="s">
        <v>4537</v>
      </c>
      <c r="D1403">
        <v>14</v>
      </c>
      <c r="E1403" t="s">
        <v>15306</v>
      </c>
    </row>
    <row r="1404" spans="1:5" x14ac:dyDescent="0.25">
      <c r="A1404" t="s">
        <v>7237</v>
      </c>
      <c r="B1404" s="5">
        <v>46003</v>
      </c>
      <c r="C1404" t="s">
        <v>8</v>
      </c>
      <c r="D1404">
        <v>14</v>
      </c>
      <c r="E1404" t="s">
        <v>15310</v>
      </c>
    </row>
    <row r="1405" spans="1:5" x14ac:dyDescent="0.25">
      <c r="A1405" t="s">
        <v>8211</v>
      </c>
      <c r="B1405" s="5">
        <v>46001</v>
      </c>
      <c r="C1405" t="s">
        <v>4667</v>
      </c>
      <c r="D1405">
        <v>14</v>
      </c>
      <c r="E1405" t="s">
        <v>15323</v>
      </c>
    </row>
    <row r="1406" spans="1:5" x14ac:dyDescent="0.25">
      <c r="A1406" t="s">
        <v>8219</v>
      </c>
      <c r="B1406" s="5">
        <v>46001</v>
      </c>
      <c r="C1406" t="s">
        <v>13</v>
      </c>
      <c r="D1406">
        <v>14</v>
      </c>
      <c r="E1406" t="s">
        <v>15335</v>
      </c>
    </row>
    <row r="1407" spans="1:5" x14ac:dyDescent="0.25">
      <c r="A1407" t="s">
        <v>7418</v>
      </c>
      <c r="B1407" s="5">
        <v>46002</v>
      </c>
      <c r="C1407" t="s">
        <v>8</v>
      </c>
      <c r="D1407">
        <v>14</v>
      </c>
      <c r="E1407" t="s">
        <v>15360</v>
      </c>
    </row>
    <row r="1408" spans="1:5" x14ac:dyDescent="0.25">
      <c r="A1408" t="s">
        <v>6674</v>
      </c>
      <c r="B1408" s="5">
        <v>46000</v>
      </c>
      <c r="C1408" t="s">
        <v>4667</v>
      </c>
      <c r="D1408">
        <v>14</v>
      </c>
      <c r="E1408" t="s">
        <v>15400</v>
      </c>
    </row>
    <row r="1409" spans="1:5" x14ac:dyDescent="0.25">
      <c r="A1409" t="s">
        <v>6674</v>
      </c>
      <c r="B1409" s="5">
        <v>46000</v>
      </c>
      <c r="C1409" t="s">
        <v>7</v>
      </c>
      <c r="D1409">
        <v>14</v>
      </c>
      <c r="E1409" t="s">
        <v>15401</v>
      </c>
    </row>
    <row r="1410" spans="1:5" x14ac:dyDescent="0.25">
      <c r="A1410" t="s">
        <v>6684</v>
      </c>
      <c r="B1410" s="5">
        <v>46000</v>
      </c>
      <c r="C1410" t="s">
        <v>4536</v>
      </c>
      <c r="D1410">
        <v>14</v>
      </c>
      <c r="E1410" t="s">
        <v>15402</v>
      </c>
    </row>
    <row r="1411" spans="1:5" x14ac:dyDescent="0.25">
      <c r="A1411" t="s">
        <v>7630</v>
      </c>
      <c r="B1411" s="5">
        <v>46000</v>
      </c>
      <c r="C1411" t="s">
        <v>7</v>
      </c>
      <c r="D1411">
        <v>14</v>
      </c>
      <c r="E1411" t="s">
        <v>15405</v>
      </c>
    </row>
    <row r="1412" spans="1:5" x14ac:dyDescent="0.25">
      <c r="A1412" t="s">
        <v>8126</v>
      </c>
      <c r="B1412" s="5">
        <v>46000</v>
      </c>
      <c r="C1412" t="s">
        <v>12</v>
      </c>
      <c r="D1412">
        <v>14</v>
      </c>
      <c r="E1412" t="s">
        <v>15406</v>
      </c>
    </row>
    <row r="1413" spans="1:5" x14ac:dyDescent="0.25">
      <c r="A1413" t="s">
        <v>6680</v>
      </c>
      <c r="B1413" s="5">
        <v>46000</v>
      </c>
      <c r="C1413" t="s">
        <v>4739</v>
      </c>
      <c r="D1413">
        <v>14</v>
      </c>
      <c r="E1413" t="s">
        <v>15407</v>
      </c>
    </row>
    <row r="1414" spans="1:5" x14ac:dyDescent="0.25">
      <c r="A1414" t="s">
        <v>7409</v>
      </c>
      <c r="B1414" s="5">
        <v>46002</v>
      </c>
      <c r="C1414" t="s">
        <v>8</v>
      </c>
      <c r="D1414">
        <v>14</v>
      </c>
      <c r="E1414" t="s">
        <v>15410</v>
      </c>
    </row>
    <row r="1415" spans="1:5" x14ac:dyDescent="0.25">
      <c r="A1415" t="s">
        <v>7182</v>
      </c>
      <c r="B1415" s="5">
        <v>46000</v>
      </c>
      <c r="C1415" t="s">
        <v>8</v>
      </c>
      <c r="D1415">
        <v>14</v>
      </c>
      <c r="E1415" t="s">
        <v>15415</v>
      </c>
    </row>
    <row r="1416" spans="1:5" x14ac:dyDescent="0.25">
      <c r="A1416" t="s">
        <v>7258</v>
      </c>
      <c r="B1416" s="5">
        <v>46000</v>
      </c>
      <c r="C1416" t="s">
        <v>4555</v>
      </c>
      <c r="D1416">
        <v>14</v>
      </c>
      <c r="E1416" t="s">
        <v>15421</v>
      </c>
    </row>
    <row r="1417" spans="1:5" x14ac:dyDescent="0.25">
      <c r="A1417" t="s">
        <v>8128</v>
      </c>
      <c r="B1417" s="5">
        <v>46000</v>
      </c>
      <c r="C1417" t="s">
        <v>5</v>
      </c>
      <c r="D1417">
        <v>14</v>
      </c>
      <c r="E1417" t="s">
        <v>15422</v>
      </c>
    </row>
    <row r="1418" spans="1:5" x14ac:dyDescent="0.25">
      <c r="A1418" t="s">
        <v>6685</v>
      </c>
      <c r="B1418" s="5">
        <v>46000</v>
      </c>
      <c r="C1418" t="s">
        <v>8</v>
      </c>
      <c r="D1418">
        <v>14</v>
      </c>
      <c r="E1418" t="s">
        <v>15426</v>
      </c>
    </row>
    <row r="1419" spans="1:5" x14ac:dyDescent="0.25">
      <c r="A1419" t="s">
        <v>7879</v>
      </c>
      <c r="B1419" s="5">
        <v>46000</v>
      </c>
      <c r="C1419" t="s">
        <v>4536</v>
      </c>
      <c r="D1419">
        <v>14</v>
      </c>
      <c r="E1419" t="s">
        <v>15429</v>
      </c>
    </row>
    <row r="1420" spans="1:5" x14ac:dyDescent="0.25">
      <c r="A1420" t="s">
        <v>7299</v>
      </c>
      <c r="B1420" s="5">
        <v>46002</v>
      </c>
      <c r="C1420" t="s">
        <v>8</v>
      </c>
      <c r="D1420">
        <v>14</v>
      </c>
      <c r="E1420" t="s">
        <v>15434</v>
      </c>
    </row>
    <row r="1421" spans="1:5" x14ac:dyDescent="0.25">
      <c r="A1421" t="s">
        <v>6666</v>
      </c>
      <c r="B1421" s="5">
        <v>46000</v>
      </c>
      <c r="C1421" t="s">
        <v>6</v>
      </c>
      <c r="D1421">
        <v>14</v>
      </c>
      <c r="E1421" t="s">
        <v>15441</v>
      </c>
    </row>
    <row r="1422" spans="1:5" x14ac:dyDescent="0.25">
      <c r="A1422" t="s">
        <v>6687</v>
      </c>
      <c r="B1422" s="5">
        <v>46000</v>
      </c>
      <c r="C1422" t="s">
        <v>12</v>
      </c>
      <c r="D1422">
        <v>14</v>
      </c>
      <c r="E1422" t="s">
        <v>15457</v>
      </c>
    </row>
    <row r="1423" spans="1:5" x14ac:dyDescent="0.25">
      <c r="A1423" t="s">
        <v>8213</v>
      </c>
      <c r="B1423" s="5">
        <v>46000</v>
      </c>
      <c r="C1423" t="s">
        <v>4541</v>
      </c>
      <c r="D1423">
        <v>14</v>
      </c>
      <c r="E1423" t="s">
        <v>15471</v>
      </c>
    </row>
    <row r="1424" spans="1:5" x14ac:dyDescent="0.25">
      <c r="A1424" t="s">
        <v>7232</v>
      </c>
      <c r="B1424" s="5">
        <v>46003</v>
      </c>
      <c r="C1424" t="s">
        <v>8</v>
      </c>
      <c r="D1424">
        <v>14</v>
      </c>
      <c r="E1424" t="s">
        <v>15491</v>
      </c>
    </row>
    <row r="1425" spans="1:5" x14ac:dyDescent="0.25">
      <c r="A1425" t="s">
        <v>7232</v>
      </c>
      <c r="B1425" s="5">
        <v>46000</v>
      </c>
      <c r="C1425" t="s">
        <v>4541</v>
      </c>
      <c r="D1425">
        <v>14</v>
      </c>
      <c r="E1425" t="s">
        <v>15493</v>
      </c>
    </row>
    <row r="1426" spans="1:5" x14ac:dyDescent="0.25">
      <c r="A1426" t="s">
        <v>7632</v>
      </c>
      <c r="B1426" s="5">
        <v>46000</v>
      </c>
      <c r="C1426" t="s">
        <v>4541</v>
      </c>
      <c r="D1426">
        <v>14</v>
      </c>
      <c r="E1426" t="s">
        <v>15499</v>
      </c>
    </row>
    <row r="1427" spans="1:5" x14ac:dyDescent="0.25">
      <c r="A1427" t="s">
        <v>7236</v>
      </c>
      <c r="B1427" s="5">
        <v>46003</v>
      </c>
      <c r="C1427" t="s">
        <v>8</v>
      </c>
      <c r="D1427">
        <v>14</v>
      </c>
      <c r="E1427" t="s">
        <v>15508</v>
      </c>
    </row>
    <row r="1428" spans="1:5" x14ac:dyDescent="0.25">
      <c r="A1428" t="s">
        <v>7236</v>
      </c>
      <c r="B1428" s="5">
        <v>46000</v>
      </c>
      <c r="C1428" t="s">
        <v>4667</v>
      </c>
      <c r="D1428">
        <v>14</v>
      </c>
      <c r="E1428" t="s">
        <v>15511</v>
      </c>
    </row>
    <row r="1429" spans="1:5" x14ac:dyDescent="0.25">
      <c r="A1429" t="s">
        <v>7279</v>
      </c>
      <c r="B1429" s="5">
        <v>46000</v>
      </c>
      <c r="C1429" t="s">
        <v>4667</v>
      </c>
      <c r="D1429">
        <v>14</v>
      </c>
      <c r="E1429" t="s">
        <v>15519</v>
      </c>
    </row>
    <row r="1430" spans="1:5" x14ac:dyDescent="0.25">
      <c r="A1430" t="s">
        <v>8193</v>
      </c>
      <c r="B1430" s="5">
        <v>46001</v>
      </c>
      <c r="C1430" t="s">
        <v>12</v>
      </c>
      <c r="D1430">
        <v>14</v>
      </c>
      <c r="E1430" t="s">
        <v>15528</v>
      </c>
    </row>
    <row r="1431" spans="1:5" x14ac:dyDescent="0.25">
      <c r="A1431" t="s">
        <v>8193</v>
      </c>
      <c r="B1431" s="5">
        <v>46000</v>
      </c>
      <c r="C1431" t="s">
        <v>4541</v>
      </c>
      <c r="D1431">
        <v>14</v>
      </c>
      <c r="E1431" t="s">
        <v>15529</v>
      </c>
    </row>
    <row r="1432" spans="1:5" x14ac:dyDescent="0.25">
      <c r="A1432" t="s">
        <v>7427</v>
      </c>
      <c r="B1432" s="5">
        <v>46002</v>
      </c>
      <c r="C1432" t="s">
        <v>8</v>
      </c>
      <c r="D1432">
        <v>14</v>
      </c>
      <c r="E1432" t="s">
        <v>15542</v>
      </c>
    </row>
    <row r="1433" spans="1:5" x14ac:dyDescent="0.25">
      <c r="A1433" t="s">
        <v>7765</v>
      </c>
      <c r="B1433" s="5">
        <v>46002</v>
      </c>
      <c r="C1433" t="s">
        <v>8</v>
      </c>
      <c r="D1433">
        <v>14</v>
      </c>
      <c r="E1433" t="s">
        <v>15559</v>
      </c>
    </row>
    <row r="1434" spans="1:5" x14ac:dyDescent="0.25">
      <c r="A1434" t="s">
        <v>6625</v>
      </c>
      <c r="B1434" s="5">
        <v>46000</v>
      </c>
      <c r="C1434" t="s">
        <v>5</v>
      </c>
      <c r="D1434">
        <v>14</v>
      </c>
      <c r="E1434" t="s">
        <v>15562</v>
      </c>
    </row>
    <row r="1435" spans="1:5" x14ac:dyDescent="0.25">
      <c r="A1435" t="s">
        <v>6625</v>
      </c>
      <c r="B1435" s="5">
        <v>45999</v>
      </c>
      <c r="C1435" t="s">
        <v>12</v>
      </c>
      <c r="D1435">
        <v>14</v>
      </c>
      <c r="E1435" t="s">
        <v>15563</v>
      </c>
    </row>
    <row r="1436" spans="1:5" x14ac:dyDescent="0.25">
      <c r="A1436" t="s">
        <v>6842</v>
      </c>
      <c r="B1436" s="5">
        <v>45999</v>
      </c>
      <c r="C1436" t="s">
        <v>12</v>
      </c>
      <c r="D1436">
        <v>14</v>
      </c>
      <c r="E1436" t="s">
        <v>15564</v>
      </c>
    </row>
    <row r="1437" spans="1:5" x14ac:dyDescent="0.25">
      <c r="A1437" t="s">
        <v>6825</v>
      </c>
      <c r="B1437" s="5">
        <v>45999</v>
      </c>
      <c r="C1437" t="s">
        <v>13</v>
      </c>
      <c r="D1437">
        <v>14</v>
      </c>
      <c r="E1437" t="s">
        <v>15566</v>
      </c>
    </row>
    <row r="1438" spans="1:5" x14ac:dyDescent="0.25">
      <c r="A1438" t="s">
        <v>8132</v>
      </c>
      <c r="B1438" s="5">
        <v>46001</v>
      </c>
      <c r="C1438" t="s">
        <v>11</v>
      </c>
      <c r="D1438">
        <v>14</v>
      </c>
      <c r="E1438" t="s">
        <v>15567</v>
      </c>
    </row>
    <row r="1439" spans="1:5" x14ac:dyDescent="0.25">
      <c r="A1439" t="s">
        <v>8132</v>
      </c>
      <c r="B1439" s="5">
        <v>45999</v>
      </c>
      <c r="C1439" t="s">
        <v>12</v>
      </c>
      <c r="D1439">
        <v>14</v>
      </c>
      <c r="E1439" t="s">
        <v>15569</v>
      </c>
    </row>
    <row r="1440" spans="1:5" x14ac:dyDescent="0.25">
      <c r="A1440" t="s">
        <v>6836</v>
      </c>
      <c r="B1440" s="5">
        <v>45999</v>
      </c>
      <c r="C1440" t="s">
        <v>12</v>
      </c>
      <c r="D1440">
        <v>14</v>
      </c>
      <c r="E1440" t="s">
        <v>15570</v>
      </c>
    </row>
    <row r="1441" spans="1:5" x14ac:dyDescent="0.25">
      <c r="A1441" t="s">
        <v>6839</v>
      </c>
      <c r="B1441" s="5">
        <v>45999</v>
      </c>
      <c r="C1441" t="s">
        <v>4536</v>
      </c>
      <c r="D1441">
        <v>14</v>
      </c>
      <c r="E1441" t="s">
        <v>15571</v>
      </c>
    </row>
    <row r="1442" spans="1:5" x14ac:dyDescent="0.25">
      <c r="A1442" t="s">
        <v>6827</v>
      </c>
      <c r="B1442" s="5">
        <v>45999</v>
      </c>
      <c r="C1442" t="s">
        <v>12</v>
      </c>
      <c r="D1442">
        <v>14</v>
      </c>
      <c r="E1442" t="s">
        <v>15572</v>
      </c>
    </row>
    <row r="1443" spans="1:5" x14ac:dyDescent="0.25">
      <c r="A1443" t="s">
        <v>6834</v>
      </c>
      <c r="B1443" s="5">
        <v>45999</v>
      </c>
      <c r="C1443" t="s">
        <v>13</v>
      </c>
      <c r="D1443">
        <v>14</v>
      </c>
      <c r="E1443" t="s">
        <v>15573</v>
      </c>
    </row>
    <row r="1444" spans="1:5" x14ac:dyDescent="0.25">
      <c r="A1444" t="s">
        <v>6834</v>
      </c>
      <c r="B1444" s="5">
        <v>45999</v>
      </c>
      <c r="C1444" t="s">
        <v>11</v>
      </c>
      <c r="D1444">
        <v>14</v>
      </c>
      <c r="E1444" t="s">
        <v>15574</v>
      </c>
    </row>
    <row r="1445" spans="1:5" x14ac:dyDescent="0.25">
      <c r="A1445" t="s">
        <v>6733</v>
      </c>
      <c r="B1445" s="5">
        <v>45999</v>
      </c>
      <c r="C1445" t="s">
        <v>4541</v>
      </c>
      <c r="D1445">
        <v>14</v>
      </c>
      <c r="E1445" t="s">
        <v>15575</v>
      </c>
    </row>
    <row r="1446" spans="1:5" x14ac:dyDescent="0.25">
      <c r="A1446" t="s">
        <v>6833</v>
      </c>
      <c r="B1446" s="5">
        <v>45999</v>
      </c>
      <c r="C1446" t="s">
        <v>4667</v>
      </c>
      <c r="D1446">
        <v>14</v>
      </c>
      <c r="E1446" t="s">
        <v>15577</v>
      </c>
    </row>
    <row r="1447" spans="1:5" x14ac:dyDescent="0.25">
      <c r="A1447" t="s">
        <v>6833</v>
      </c>
      <c r="B1447" s="5">
        <v>45999</v>
      </c>
      <c r="C1447" t="s">
        <v>12</v>
      </c>
      <c r="D1447">
        <v>14</v>
      </c>
      <c r="E1447" t="s">
        <v>15578</v>
      </c>
    </row>
    <row r="1448" spans="1:5" x14ac:dyDescent="0.25">
      <c r="A1448" t="s">
        <v>8576</v>
      </c>
      <c r="B1448" s="5">
        <v>45999</v>
      </c>
      <c r="C1448" t="s">
        <v>4541</v>
      </c>
      <c r="D1448">
        <v>14</v>
      </c>
      <c r="E1448" t="s">
        <v>15579</v>
      </c>
    </row>
    <row r="1449" spans="1:5" x14ac:dyDescent="0.25">
      <c r="A1449" t="s">
        <v>7460</v>
      </c>
      <c r="B1449" s="5">
        <v>46002</v>
      </c>
      <c r="C1449" t="s">
        <v>8</v>
      </c>
      <c r="D1449">
        <v>14</v>
      </c>
      <c r="E1449" t="s">
        <v>15587</v>
      </c>
    </row>
    <row r="1450" spans="1:5" x14ac:dyDescent="0.25">
      <c r="A1450" t="s">
        <v>7460</v>
      </c>
      <c r="B1450" s="5">
        <v>45999</v>
      </c>
      <c r="C1450" t="s">
        <v>8</v>
      </c>
      <c r="D1450">
        <v>14</v>
      </c>
      <c r="E1450" t="s">
        <v>15589</v>
      </c>
    </row>
    <row r="1451" spans="1:5" x14ac:dyDescent="0.25">
      <c r="A1451" t="s">
        <v>6663</v>
      </c>
      <c r="B1451" s="5">
        <v>46000</v>
      </c>
      <c r="C1451" t="s">
        <v>6</v>
      </c>
      <c r="D1451">
        <v>14</v>
      </c>
      <c r="E1451" t="s">
        <v>15592</v>
      </c>
    </row>
    <row r="1452" spans="1:5" x14ac:dyDescent="0.25">
      <c r="A1452" t="s">
        <v>6846</v>
      </c>
      <c r="B1452" s="5">
        <v>45999</v>
      </c>
      <c r="C1452" t="s">
        <v>8</v>
      </c>
      <c r="D1452">
        <v>14</v>
      </c>
      <c r="E1452" t="s">
        <v>15596</v>
      </c>
    </row>
    <row r="1453" spans="1:5" x14ac:dyDescent="0.25">
      <c r="A1453" t="s">
        <v>5948</v>
      </c>
      <c r="B1453" s="5">
        <v>46002</v>
      </c>
      <c r="C1453" t="s">
        <v>8</v>
      </c>
      <c r="D1453">
        <v>14</v>
      </c>
      <c r="E1453" t="s">
        <v>15713</v>
      </c>
    </row>
    <row r="1454" spans="1:5" x14ac:dyDescent="0.25">
      <c r="A1454" t="s">
        <v>5948</v>
      </c>
      <c r="B1454" s="5">
        <v>46002</v>
      </c>
      <c r="C1454" t="s">
        <v>6</v>
      </c>
      <c r="D1454">
        <v>14</v>
      </c>
      <c r="E1454" t="s">
        <v>15714</v>
      </c>
    </row>
    <row r="1455" spans="1:5" x14ac:dyDescent="0.25">
      <c r="A1455" t="s">
        <v>5934</v>
      </c>
      <c r="B1455" s="5">
        <v>46001</v>
      </c>
      <c r="C1455" t="s">
        <v>4538</v>
      </c>
      <c r="D1455">
        <v>14</v>
      </c>
      <c r="E1455" t="s">
        <v>15728</v>
      </c>
    </row>
    <row r="1456" spans="1:5" x14ac:dyDescent="0.25">
      <c r="A1456" t="s">
        <v>5932</v>
      </c>
      <c r="B1456" s="5">
        <v>46001</v>
      </c>
      <c r="C1456" t="s">
        <v>4541</v>
      </c>
      <c r="D1456">
        <v>14</v>
      </c>
      <c r="E1456" t="s">
        <v>15732</v>
      </c>
    </row>
    <row r="1457" spans="1:5" x14ac:dyDescent="0.25">
      <c r="A1457" t="s">
        <v>5932</v>
      </c>
      <c r="B1457" s="5">
        <v>46001</v>
      </c>
      <c r="C1457" t="s">
        <v>4538</v>
      </c>
      <c r="D1457">
        <v>14</v>
      </c>
      <c r="E1457" t="s">
        <v>15733</v>
      </c>
    </row>
    <row r="1458" spans="1:5" x14ac:dyDescent="0.25">
      <c r="A1458" t="s">
        <v>5860</v>
      </c>
      <c r="B1458" s="5">
        <v>46002</v>
      </c>
      <c r="C1458" t="s">
        <v>6</v>
      </c>
      <c r="D1458">
        <v>14</v>
      </c>
      <c r="E1458" t="s">
        <v>15752</v>
      </c>
    </row>
    <row r="1459" spans="1:5" x14ac:dyDescent="0.25">
      <c r="A1459" t="s">
        <v>5801</v>
      </c>
      <c r="B1459" s="5">
        <v>46000</v>
      </c>
      <c r="C1459" t="s">
        <v>4667</v>
      </c>
      <c r="D1459">
        <v>14</v>
      </c>
      <c r="E1459" t="s">
        <v>15777</v>
      </c>
    </row>
    <row r="1460" spans="1:5" x14ac:dyDescent="0.25">
      <c r="A1460" t="s">
        <v>5770</v>
      </c>
      <c r="B1460" s="5">
        <v>46002</v>
      </c>
      <c r="C1460" t="s">
        <v>8</v>
      </c>
      <c r="D1460">
        <v>14</v>
      </c>
      <c r="E1460" t="s">
        <v>15785</v>
      </c>
    </row>
    <row r="1461" spans="1:5" x14ac:dyDescent="0.25">
      <c r="A1461" t="s">
        <v>5770</v>
      </c>
      <c r="B1461" s="5">
        <v>45999</v>
      </c>
      <c r="C1461" t="s">
        <v>8</v>
      </c>
      <c r="D1461">
        <v>14</v>
      </c>
      <c r="E1461" t="s">
        <v>15787</v>
      </c>
    </row>
    <row r="1462" spans="1:5" x14ac:dyDescent="0.25">
      <c r="A1462" t="s">
        <v>5687</v>
      </c>
      <c r="B1462" s="5">
        <v>45999</v>
      </c>
      <c r="C1462" t="s">
        <v>8</v>
      </c>
      <c r="D1462">
        <v>14</v>
      </c>
      <c r="E1462" t="s">
        <v>15794</v>
      </c>
    </row>
    <row r="1463" spans="1:5" x14ac:dyDescent="0.25">
      <c r="A1463" t="s">
        <v>5611</v>
      </c>
      <c r="B1463" s="5">
        <v>46001</v>
      </c>
      <c r="C1463" t="s">
        <v>7</v>
      </c>
      <c r="D1463">
        <v>14</v>
      </c>
      <c r="E1463" t="s">
        <v>15801</v>
      </c>
    </row>
    <row r="1464" spans="1:5" x14ac:dyDescent="0.25">
      <c r="A1464" t="s">
        <v>5578</v>
      </c>
      <c r="B1464" s="5">
        <v>45999</v>
      </c>
      <c r="C1464" t="s">
        <v>12</v>
      </c>
      <c r="D1464">
        <v>14</v>
      </c>
      <c r="E1464" t="s">
        <v>15812</v>
      </c>
    </row>
    <row r="1465" spans="1:5" x14ac:dyDescent="0.25">
      <c r="A1465" t="s">
        <v>5526</v>
      </c>
      <c r="B1465" s="5">
        <v>46003</v>
      </c>
      <c r="C1465" t="s">
        <v>5</v>
      </c>
      <c r="D1465">
        <v>14</v>
      </c>
      <c r="E1465" t="s">
        <v>15815</v>
      </c>
    </row>
    <row r="1466" spans="1:5" x14ac:dyDescent="0.25">
      <c r="A1466" t="s">
        <v>5476</v>
      </c>
      <c r="B1466" s="5">
        <v>45999</v>
      </c>
      <c r="C1466" t="s">
        <v>4541</v>
      </c>
      <c r="D1466">
        <v>14</v>
      </c>
      <c r="E1466" t="s">
        <v>15822</v>
      </c>
    </row>
    <row r="1467" spans="1:5" x14ac:dyDescent="0.25">
      <c r="A1467" t="s">
        <v>5343</v>
      </c>
      <c r="B1467" s="5">
        <v>45999</v>
      </c>
      <c r="C1467" t="s">
        <v>4541</v>
      </c>
      <c r="D1467">
        <v>14</v>
      </c>
      <c r="E1467" t="s">
        <v>15842</v>
      </c>
    </row>
    <row r="1468" spans="1:5" x14ac:dyDescent="0.25">
      <c r="A1468" t="s">
        <v>5280</v>
      </c>
      <c r="B1468" s="5">
        <v>45999</v>
      </c>
      <c r="C1468" t="s">
        <v>4541</v>
      </c>
      <c r="D1468">
        <v>14</v>
      </c>
      <c r="E1468" t="s">
        <v>15844</v>
      </c>
    </row>
    <row r="1469" spans="1:5" x14ac:dyDescent="0.25">
      <c r="A1469" t="s">
        <v>5266</v>
      </c>
      <c r="B1469" s="5">
        <v>46001</v>
      </c>
      <c r="C1469" t="s">
        <v>12</v>
      </c>
      <c r="D1469">
        <v>14</v>
      </c>
      <c r="E1469" t="s">
        <v>15845</v>
      </c>
    </row>
    <row r="1470" spans="1:5" x14ac:dyDescent="0.25">
      <c r="A1470" t="s">
        <v>5266</v>
      </c>
      <c r="B1470" s="5">
        <v>46000</v>
      </c>
      <c r="C1470" t="s">
        <v>6</v>
      </c>
      <c r="D1470">
        <v>14</v>
      </c>
      <c r="E1470" t="s">
        <v>15847</v>
      </c>
    </row>
    <row r="1471" spans="1:5" x14ac:dyDescent="0.25">
      <c r="A1471" t="s">
        <v>5236</v>
      </c>
      <c r="B1471" s="5">
        <v>46003</v>
      </c>
      <c r="C1471" t="s">
        <v>11</v>
      </c>
      <c r="D1471">
        <v>14</v>
      </c>
      <c r="E1471" t="s">
        <v>15848</v>
      </c>
    </row>
    <row r="1472" spans="1:5" x14ac:dyDescent="0.25">
      <c r="A1472" t="s">
        <v>5110</v>
      </c>
      <c r="B1472" s="5">
        <v>45999</v>
      </c>
      <c r="C1472" t="s">
        <v>4762</v>
      </c>
      <c r="D1472">
        <v>14</v>
      </c>
      <c r="E1472" t="s">
        <v>15859</v>
      </c>
    </row>
    <row r="1473" spans="1:5" x14ac:dyDescent="0.25">
      <c r="A1473" t="s">
        <v>4723</v>
      </c>
      <c r="B1473" s="5">
        <v>46000</v>
      </c>
      <c r="C1473" t="s">
        <v>6</v>
      </c>
      <c r="D1473">
        <v>14</v>
      </c>
      <c r="E1473" t="s">
        <v>15886</v>
      </c>
    </row>
    <row r="1474" spans="1:5" x14ac:dyDescent="0.25">
      <c r="A1474" t="s">
        <v>6586</v>
      </c>
      <c r="B1474" s="5">
        <v>46002</v>
      </c>
      <c r="C1474" t="s">
        <v>6</v>
      </c>
      <c r="D1474">
        <v>14</v>
      </c>
      <c r="E1474" t="s">
        <v>15894</v>
      </c>
    </row>
    <row r="1475" spans="1:5" x14ac:dyDescent="0.25">
      <c r="A1475" t="s">
        <v>6586</v>
      </c>
      <c r="B1475" s="5">
        <v>46002</v>
      </c>
      <c r="C1475" t="s">
        <v>5</v>
      </c>
      <c r="D1475">
        <v>14</v>
      </c>
      <c r="E1475" t="s">
        <v>15895</v>
      </c>
    </row>
    <row r="1476" spans="1:5" x14ac:dyDescent="0.25">
      <c r="A1476" t="s">
        <v>6586</v>
      </c>
      <c r="B1476" s="5">
        <v>46001</v>
      </c>
      <c r="C1476" t="s">
        <v>4667</v>
      </c>
      <c r="D1476">
        <v>14</v>
      </c>
      <c r="E1476" t="s">
        <v>15896</v>
      </c>
    </row>
    <row r="1477" spans="1:5" x14ac:dyDescent="0.25">
      <c r="A1477" t="s">
        <v>4725</v>
      </c>
      <c r="B1477" s="5">
        <v>46000</v>
      </c>
      <c r="C1477" t="s">
        <v>6</v>
      </c>
      <c r="D1477">
        <v>14</v>
      </c>
      <c r="E1477" t="s">
        <v>15897</v>
      </c>
    </row>
    <row r="1478" spans="1:5" x14ac:dyDescent="0.25">
      <c r="A1478" t="s">
        <v>6959</v>
      </c>
      <c r="B1478" s="5">
        <v>46003</v>
      </c>
      <c r="C1478" t="s">
        <v>12</v>
      </c>
      <c r="D1478">
        <v>14</v>
      </c>
      <c r="E1478" t="s">
        <v>15927</v>
      </c>
    </row>
    <row r="1479" spans="1:5" x14ac:dyDescent="0.25">
      <c r="A1479" t="s">
        <v>7217</v>
      </c>
      <c r="B1479" s="5">
        <v>46003</v>
      </c>
      <c r="C1479" t="s">
        <v>4739</v>
      </c>
      <c r="D1479">
        <v>14</v>
      </c>
      <c r="E1479" t="s">
        <v>15929</v>
      </c>
    </row>
    <row r="1480" spans="1:5" x14ac:dyDescent="0.25">
      <c r="A1480" t="s">
        <v>5790</v>
      </c>
      <c r="B1480" s="5">
        <v>46003</v>
      </c>
      <c r="C1480" t="s">
        <v>12</v>
      </c>
      <c r="D1480">
        <v>14</v>
      </c>
      <c r="E1480" t="s">
        <v>15930</v>
      </c>
    </row>
    <row r="1481" spans="1:5" x14ac:dyDescent="0.25">
      <c r="A1481" t="s">
        <v>7219</v>
      </c>
      <c r="B1481" s="5">
        <v>46003</v>
      </c>
      <c r="C1481" t="s">
        <v>4537</v>
      </c>
      <c r="D1481">
        <v>14</v>
      </c>
      <c r="E1481" t="s">
        <v>15932</v>
      </c>
    </row>
    <row r="1482" spans="1:5" x14ac:dyDescent="0.25">
      <c r="A1482" t="s">
        <v>7202</v>
      </c>
      <c r="B1482" s="5">
        <v>46003</v>
      </c>
      <c r="C1482" t="s">
        <v>4541</v>
      </c>
      <c r="D1482">
        <v>14</v>
      </c>
      <c r="E1482" t="s">
        <v>15933</v>
      </c>
    </row>
    <row r="1483" spans="1:5" x14ac:dyDescent="0.25">
      <c r="A1483" t="s">
        <v>7044</v>
      </c>
      <c r="B1483" s="5">
        <v>46003</v>
      </c>
      <c r="C1483" t="s">
        <v>12</v>
      </c>
      <c r="D1483">
        <v>14</v>
      </c>
      <c r="E1483" t="s">
        <v>15935</v>
      </c>
    </row>
    <row r="1484" spans="1:5" x14ac:dyDescent="0.25">
      <c r="A1484" t="s">
        <v>7188</v>
      </c>
      <c r="B1484" s="5">
        <v>46003</v>
      </c>
      <c r="C1484" t="s">
        <v>13</v>
      </c>
      <c r="D1484">
        <v>14</v>
      </c>
      <c r="E1484" t="s">
        <v>15939</v>
      </c>
    </row>
    <row r="1485" spans="1:5" x14ac:dyDescent="0.25">
      <c r="A1485" t="s">
        <v>7228</v>
      </c>
      <c r="B1485" s="5">
        <v>46003</v>
      </c>
      <c r="C1485" t="s">
        <v>4541</v>
      </c>
      <c r="D1485">
        <v>14</v>
      </c>
      <c r="E1485" t="s">
        <v>15945</v>
      </c>
    </row>
    <row r="1486" spans="1:5" x14ac:dyDescent="0.25">
      <c r="A1486" t="s">
        <v>7229</v>
      </c>
      <c r="B1486" s="5">
        <v>46003</v>
      </c>
      <c r="C1486" t="s">
        <v>4739</v>
      </c>
      <c r="D1486">
        <v>14</v>
      </c>
      <c r="E1486" t="s">
        <v>15960</v>
      </c>
    </row>
    <row r="1487" spans="1:5" x14ac:dyDescent="0.25">
      <c r="A1487" t="s">
        <v>7742</v>
      </c>
      <c r="B1487" s="5">
        <v>46002</v>
      </c>
      <c r="C1487" t="s">
        <v>12</v>
      </c>
      <c r="D1487">
        <v>14</v>
      </c>
      <c r="E1487" t="s">
        <v>16005</v>
      </c>
    </row>
    <row r="1488" spans="1:5" x14ac:dyDescent="0.25">
      <c r="A1488" t="s">
        <v>7786</v>
      </c>
      <c r="B1488" s="5">
        <v>46002</v>
      </c>
      <c r="C1488" t="s">
        <v>12</v>
      </c>
      <c r="D1488">
        <v>14</v>
      </c>
      <c r="E1488" t="s">
        <v>16006</v>
      </c>
    </row>
    <row r="1489" spans="1:5" x14ac:dyDescent="0.25">
      <c r="A1489" t="s">
        <v>7787</v>
      </c>
      <c r="B1489" s="5">
        <v>46002</v>
      </c>
      <c r="C1489" t="s">
        <v>12</v>
      </c>
      <c r="D1489">
        <v>14</v>
      </c>
      <c r="E1489" t="s">
        <v>16007</v>
      </c>
    </row>
    <row r="1490" spans="1:5" x14ac:dyDescent="0.25">
      <c r="A1490" t="s">
        <v>7218</v>
      </c>
      <c r="B1490" s="5">
        <v>46002</v>
      </c>
      <c r="C1490" t="s">
        <v>12</v>
      </c>
      <c r="D1490">
        <v>14</v>
      </c>
      <c r="E1490" t="s">
        <v>16008</v>
      </c>
    </row>
    <row r="1491" spans="1:5" x14ac:dyDescent="0.25">
      <c r="A1491" t="s">
        <v>7760</v>
      </c>
      <c r="B1491" s="5">
        <v>46002</v>
      </c>
      <c r="C1491" t="s">
        <v>4541</v>
      </c>
      <c r="D1491">
        <v>14</v>
      </c>
      <c r="E1491" t="s">
        <v>16009</v>
      </c>
    </row>
    <row r="1492" spans="1:5" x14ac:dyDescent="0.25">
      <c r="A1492" t="s">
        <v>7774</v>
      </c>
      <c r="B1492" s="5">
        <v>46002</v>
      </c>
      <c r="C1492" t="s">
        <v>8</v>
      </c>
      <c r="D1492">
        <v>14</v>
      </c>
      <c r="E1492" t="s">
        <v>16029</v>
      </c>
    </row>
    <row r="1493" spans="1:5" x14ac:dyDescent="0.25">
      <c r="A1493" t="s">
        <v>7160</v>
      </c>
      <c r="B1493" s="5">
        <v>46002</v>
      </c>
      <c r="C1493" t="s">
        <v>4541</v>
      </c>
      <c r="D1493">
        <v>14</v>
      </c>
      <c r="E1493" t="s">
        <v>16041</v>
      </c>
    </row>
    <row r="1494" spans="1:5" x14ac:dyDescent="0.25">
      <c r="A1494" t="s">
        <v>7225</v>
      </c>
      <c r="B1494" s="5">
        <v>46003</v>
      </c>
      <c r="C1494" t="s">
        <v>6</v>
      </c>
      <c r="D1494">
        <v>14</v>
      </c>
      <c r="E1494" t="s">
        <v>16077</v>
      </c>
    </row>
    <row r="1495" spans="1:5" x14ac:dyDescent="0.25">
      <c r="A1495" t="s">
        <v>8196</v>
      </c>
      <c r="B1495" s="5">
        <v>46001</v>
      </c>
      <c r="C1495" t="s">
        <v>4739</v>
      </c>
      <c r="D1495">
        <v>14</v>
      </c>
      <c r="E1495" t="s">
        <v>16107</v>
      </c>
    </row>
    <row r="1496" spans="1:5" x14ac:dyDescent="0.25">
      <c r="A1496" t="s">
        <v>8174</v>
      </c>
      <c r="B1496" s="5">
        <v>46001</v>
      </c>
      <c r="C1496" t="s">
        <v>4667</v>
      </c>
      <c r="D1496">
        <v>14</v>
      </c>
      <c r="E1496" t="s">
        <v>16110</v>
      </c>
    </row>
    <row r="1497" spans="1:5" x14ac:dyDescent="0.25">
      <c r="A1497" t="s">
        <v>7899</v>
      </c>
      <c r="B1497" s="5">
        <v>46001</v>
      </c>
      <c r="C1497" t="s">
        <v>6</v>
      </c>
      <c r="D1497">
        <v>14</v>
      </c>
      <c r="E1497" t="s">
        <v>16121</v>
      </c>
    </row>
    <row r="1498" spans="1:5" x14ac:dyDescent="0.25">
      <c r="A1498" t="s">
        <v>8215</v>
      </c>
      <c r="B1498" s="5">
        <v>46001</v>
      </c>
      <c r="C1498" t="s">
        <v>12</v>
      </c>
      <c r="D1498">
        <v>14</v>
      </c>
      <c r="E1498" t="s">
        <v>16137</v>
      </c>
    </row>
    <row r="1499" spans="1:5" x14ac:dyDescent="0.25">
      <c r="A1499" t="s">
        <v>8063</v>
      </c>
      <c r="B1499" s="5">
        <v>46001</v>
      </c>
      <c r="C1499" t="s">
        <v>4541</v>
      </c>
      <c r="D1499">
        <v>14</v>
      </c>
      <c r="E1499" t="s">
        <v>16150</v>
      </c>
    </row>
    <row r="1500" spans="1:5" x14ac:dyDescent="0.25">
      <c r="A1500" t="s">
        <v>8200</v>
      </c>
      <c r="B1500" s="5">
        <v>46001</v>
      </c>
      <c r="C1500" t="s">
        <v>7</v>
      </c>
      <c r="D1500">
        <v>14</v>
      </c>
      <c r="E1500" t="s">
        <v>16162</v>
      </c>
    </row>
    <row r="1501" spans="1:5" x14ac:dyDescent="0.25">
      <c r="A1501" t="s">
        <v>7248</v>
      </c>
      <c r="B1501" s="5">
        <v>46001</v>
      </c>
      <c r="C1501" t="s">
        <v>4762</v>
      </c>
      <c r="D1501">
        <v>14</v>
      </c>
      <c r="E1501" t="s">
        <v>16170</v>
      </c>
    </row>
    <row r="1502" spans="1:5" x14ac:dyDescent="0.25">
      <c r="A1502" t="s">
        <v>8203</v>
      </c>
      <c r="B1502" s="5">
        <v>46001</v>
      </c>
      <c r="C1502" t="s">
        <v>4667</v>
      </c>
      <c r="D1502">
        <v>14</v>
      </c>
      <c r="E1502" t="s">
        <v>16172</v>
      </c>
    </row>
    <row r="1503" spans="1:5" x14ac:dyDescent="0.25">
      <c r="A1503" t="s">
        <v>7295</v>
      </c>
      <c r="B1503" s="5">
        <v>46001</v>
      </c>
      <c r="C1503" t="s">
        <v>4538</v>
      </c>
      <c r="D1503">
        <v>14</v>
      </c>
      <c r="E1503" t="s">
        <v>16199</v>
      </c>
    </row>
    <row r="1504" spans="1:5" x14ac:dyDescent="0.25">
      <c r="A1504" t="s">
        <v>8275</v>
      </c>
      <c r="B1504" s="5">
        <v>46003</v>
      </c>
      <c r="C1504" t="s">
        <v>6</v>
      </c>
      <c r="D1504">
        <v>14</v>
      </c>
      <c r="E1504" t="s">
        <v>16223</v>
      </c>
    </row>
    <row r="1505" spans="1:5" x14ac:dyDescent="0.25">
      <c r="A1505" t="s">
        <v>8493</v>
      </c>
      <c r="B1505" s="5">
        <v>46000</v>
      </c>
      <c r="C1505" t="s">
        <v>11</v>
      </c>
      <c r="D1505">
        <v>14</v>
      </c>
      <c r="E1505" t="s">
        <v>16240</v>
      </c>
    </row>
    <row r="1506" spans="1:5" x14ac:dyDescent="0.25">
      <c r="A1506" t="s">
        <v>8526</v>
      </c>
      <c r="B1506" s="5">
        <v>46000</v>
      </c>
      <c r="C1506" t="s">
        <v>11</v>
      </c>
      <c r="D1506">
        <v>14</v>
      </c>
      <c r="E1506" t="s">
        <v>16241</v>
      </c>
    </row>
    <row r="1507" spans="1:5" x14ac:dyDescent="0.25">
      <c r="A1507" t="s">
        <v>8489</v>
      </c>
      <c r="B1507" s="5">
        <v>46000</v>
      </c>
      <c r="C1507" t="s">
        <v>11</v>
      </c>
      <c r="D1507">
        <v>14</v>
      </c>
      <c r="E1507" t="s">
        <v>16243</v>
      </c>
    </row>
    <row r="1508" spans="1:5" x14ac:dyDescent="0.25">
      <c r="A1508" t="s">
        <v>8491</v>
      </c>
      <c r="B1508" s="5">
        <v>46000</v>
      </c>
      <c r="C1508" t="s">
        <v>11</v>
      </c>
      <c r="D1508">
        <v>14</v>
      </c>
      <c r="E1508" t="s">
        <v>16245</v>
      </c>
    </row>
    <row r="1509" spans="1:5" x14ac:dyDescent="0.25">
      <c r="A1509" t="s">
        <v>8519</v>
      </c>
      <c r="B1509" s="5">
        <v>46000</v>
      </c>
      <c r="C1509" t="s">
        <v>8</v>
      </c>
      <c r="D1509">
        <v>14</v>
      </c>
      <c r="E1509" t="s">
        <v>16250</v>
      </c>
    </row>
    <row r="1510" spans="1:5" x14ac:dyDescent="0.25">
      <c r="A1510" t="s">
        <v>8514</v>
      </c>
      <c r="B1510" s="5">
        <v>46000</v>
      </c>
      <c r="C1510" t="s">
        <v>8</v>
      </c>
      <c r="D1510">
        <v>14</v>
      </c>
      <c r="E1510" t="s">
        <v>16253</v>
      </c>
    </row>
    <row r="1511" spans="1:5" x14ac:dyDescent="0.25">
      <c r="A1511" t="s">
        <v>8020</v>
      </c>
      <c r="B1511" s="5">
        <v>46000</v>
      </c>
      <c r="C1511" t="s">
        <v>13</v>
      </c>
      <c r="D1511">
        <v>14</v>
      </c>
      <c r="E1511" t="s">
        <v>16259</v>
      </c>
    </row>
    <row r="1512" spans="1:5" x14ac:dyDescent="0.25">
      <c r="A1512" t="s">
        <v>8287</v>
      </c>
      <c r="B1512" s="5">
        <v>46000</v>
      </c>
      <c r="C1512" t="s">
        <v>4539</v>
      </c>
      <c r="D1512">
        <v>14</v>
      </c>
      <c r="E1512" t="s">
        <v>16262</v>
      </c>
    </row>
    <row r="1513" spans="1:5" x14ac:dyDescent="0.25">
      <c r="A1513" t="s">
        <v>8521</v>
      </c>
      <c r="B1513" s="5">
        <v>46000</v>
      </c>
      <c r="C1513" t="s">
        <v>12</v>
      </c>
      <c r="D1513">
        <v>14</v>
      </c>
      <c r="E1513" t="s">
        <v>16266</v>
      </c>
    </row>
    <row r="1514" spans="1:5" x14ac:dyDescent="0.25">
      <c r="A1514" t="s">
        <v>7631</v>
      </c>
      <c r="B1514" s="5">
        <v>46000</v>
      </c>
      <c r="C1514" t="s">
        <v>12</v>
      </c>
      <c r="D1514">
        <v>14</v>
      </c>
      <c r="E1514" t="s">
        <v>16269</v>
      </c>
    </row>
    <row r="1515" spans="1:5" x14ac:dyDescent="0.25">
      <c r="A1515" t="s">
        <v>8509</v>
      </c>
      <c r="B1515" s="5">
        <v>46000</v>
      </c>
      <c r="C1515" t="s">
        <v>4762</v>
      </c>
      <c r="D1515">
        <v>14</v>
      </c>
      <c r="E1515" t="s">
        <v>16278</v>
      </c>
    </row>
    <row r="1516" spans="1:5" x14ac:dyDescent="0.25">
      <c r="A1516" t="s">
        <v>8520</v>
      </c>
      <c r="B1516" s="5">
        <v>46000</v>
      </c>
      <c r="C1516" t="s">
        <v>4541</v>
      </c>
      <c r="D1516">
        <v>14</v>
      </c>
      <c r="E1516" t="s">
        <v>16283</v>
      </c>
    </row>
    <row r="1517" spans="1:5" x14ac:dyDescent="0.25">
      <c r="A1517" t="s">
        <v>5347</v>
      </c>
      <c r="B1517" s="5">
        <v>46000</v>
      </c>
      <c r="C1517" t="s">
        <v>4667</v>
      </c>
      <c r="D1517">
        <v>14</v>
      </c>
      <c r="E1517" t="s">
        <v>16289</v>
      </c>
    </row>
    <row r="1518" spans="1:5" x14ac:dyDescent="0.25">
      <c r="A1518" t="s">
        <v>8537</v>
      </c>
      <c r="B1518" s="5">
        <v>45999</v>
      </c>
      <c r="C1518" t="s">
        <v>8</v>
      </c>
      <c r="D1518">
        <v>14</v>
      </c>
      <c r="E1518" t="s">
        <v>16310</v>
      </c>
    </row>
    <row r="1519" spans="1:5" x14ac:dyDescent="0.25">
      <c r="A1519" t="s">
        <v>8537</v>
      </c>
      <c r="B1519" s="5">
        <v>45999</v>
      </c>
      <c r="C1519" t="s">
        <v>12</v>
      </c>
      <c r="D1519">
        <v>14</v>
      </c>
      <c r="E1519" t="s">
        <v>16311</v>
      </c>
    </row>
    <row r="1520" spans="1:5" x14ac:dyDescent="0.25">
      <c r="A1520" t="s">
        <v>8622</v>
      </c>
      <c r="B1520" s="5">
        <v>45999</v>
      </c>
      <c r="C1520" t="s">
        <v>12</v>
      </c>
      <c r="D1520">
        <v>14</v>
      </c>
      <c r="E1520" t="s">
        <v>16313</v>
      </c>
    </row>
    <row r="1521" spans="1:5" x14ac:dyDescent="0.25">
      <c r="A1521" t="s">
        <v>6976</v>
      </c>
      <c r="B1521" s="5">
        <v>45999</v>
      </c>
      <c r="C1521" t="s">
        <v>4541</v>
      </c>
      <c r="D1521">
        <v>14</v>
      </c>
      <c r="E1521" t="s">
        <v>16317</v>
      </c>
    </row>
    <row r="1522" spans="1:5" x14ac:dyDescent="0.25">
      <c r="A1522" t="s">
        <v>7559</v>
      </c>
      <c r="B1522" s="5">
        <v>46001</v>
      </c>
      <c r="C1522" t="s">
        <v>12</v>
      </c>
      <c r="D1522">
        <v>14</v>
      </c>
      <c r="E1522" t="s">
        <v>16322</v>
      </c>
    </row>
    <row r="1523" spans="1:5" x14ac:dyDescent="0.25">
      <c r="A1523" t="s">
        <v>8649</v>
      </c>
      <c r="B1523" s="5">
        <v>45999</v>
      </c>
      <c r="C1523" t="s">
        <v>8</v>
      </c>
      <c r="D1523">
        <v>14</v>
      </c>
      <c r="E1523" t="s">
        <v>16335</v>
      </c>
    </row>
    <row r="1524" spans="1:5" x14ac:dyDescent="0.25">
      <c r="A1524" t="s">
        <v>7389</v>
      </c>
      <c r="B1524" s="5">
        <v>46000</v>
      </c>
      <c r="C1524" t="s">
        <v>12</v>
      </c>
      <c r="D1524">
        <v>14</v>
      </c>
      <c r="E1524" t="s">
        <v>16343</v>
      </c>
    </row>
    <row r="1525" spans="1:5" x14ac:dyDescent="0.25">
      <c r="A1525" t="s">
        <v>8095</v>
      </c>
      <c r="B1525" s="5">
        <v>46000</v>
      </c>
      <c r="C1525" t="s">
        <v>12</v>
      </c>
      <c r="D1525">
        <v>14</v>
      </c>
      <c r="E1525" t="s">
        <v>16365</v>
      </c>
    </row>
    <row r="1526" spans="1:5" x14ac:dyDescent="0.25">
      <c r="A1526" t="s">
        <v>5892</v>
      </c>
      <c r="B1526" s="5">
        <v>45999</v>
      </c>
      <c r="C1526" t="s">
        <v>8</v>
      </c>
      <c r="D1526">
        <v>14</v>
      </c>
      <c r="E1526" t="s">
        <v>16393</v>
      </c>
    </row>
    <row r="1527" spans="1:5" x14ac:dyDescent="0.25">
      <c r="A1527" t="s">
        <v>5890</v>
      </c>
      <c r="B1527" s="5">
        <v>45999</v>
      </c>
      <c r="C1527" t="s">
        <v>8</v>
      </c>
      <c r="D1527">
        <v>14</v>
      </c>
      <c r="E1527" t="s">
        <v>16395</v>
      </c>
    </row>
    <row r="1528" spans="1:5" x14ac:dyDescent="0.25">
      <c r="A1528" t="s">
        <v>5901</v>
      </c>
      <c r="B1528" s="5">
        <v>46002</v>
      </c>
      <c r="C1528" t="s">
        <v>11</v>
      </c>
      <c r="D1528">
        <v>14</v>
      </c>
      <c r="E1528" t="s">
        <v>16426</v>
      </c>
    </row>
    <row r="1529" spans="1:5" x14ac:dyDescent="0.25">
      <c r="A1529" t="s">
        <v>5910</v>
      </c>
      <c r="B1529" s="5">
        <v>46000</v>
      </c>
      <c r="C1529" t="s">
        <v>12</v>
      </c>
      <c r="D1529">
        <v>14</v>
      </c>
      <c r="E1529" t="s">
        <v>16427</v>
      </c>
    </row>
    <row r="1530" spans="1:5" x14ac:dyDescent="0.25">
      <c r="A1530" t="s">
        <v>5854</v>
      </c>
      <c r="B1530" s="5">
        <v>46002</v>
      </c>
      <c r="C1530" t="s">
        <v>12</v>
      </c>
      <c r="D1530">
        <v>14</v>
      </c>
      <c r="E1530" t="s">
        <v>16432</v>
      </c>
    </row>
    <row r="1531" spans="1:5" x14ac:dyDescent="0.25">
      <c r="A1531" t="s">
        <v>5766</v>
      </c>
      <c r="B1531" s="5">
        <v>45999</v>
      </c>
      <c r="C1531" t="s">
        <v>4762</v>
      </c>
      <c r="D1531">
        <v>14</v>
      </c>
      <c r="E1531" t="s">
        <v>16437</v>
      </c>
    </row>
    <row r="1532" spans="1:5" x14ac:dyDescent="0.25">
      <c r="A1532" t="s">
        <v>5652</v>
      </c>
      <c r="B1532" s="5">
        <v>46003</v>
      </c>
      <c r="C1532" t="s">
        <v>8</v>
      </c>
      <c r="D1532">
        <v>14</v>
      </c>
      <c r="E1532" t="s">
        <v>16448</v>
      </c>
    </row>
    <row r="1533" spans="1:5" x14ac:dyDescent="0.25">
      <c r="A1533" t="s">
        <v>5636</v>
      </c>
      <c r="B1533" s="5">
        <v>45999</v>
      </c>
      <c r="C1533" t="s">
        <v>8</v>
      </c>
      <c r="D1533">
        <v>14</v>
      </c>
      <c r="E1533" t="s">
        <v>16452</v>
      </c>
    </row>
    <row r="1534" spans="1:5" x14ac:dyDescent="0.25">
      <c r="A1534" t="s">
        <v>5610</v>
      </c>
      <c r="B1534" s="5">
        <v>46000</v>
      </c>
      <c r="C1534" t="s">
        <v>4536</v>
      </c>
      <c r="D1534">
        <v>14</v>
      </c>
      <c r="E1534" t="s">
        <v>16461</v>
      </c>
    </row>
    <row r="1535" spans="1:5" x14ac:dyDescent="0.25">
      <c r="A1535" t="s">
        <v>5588</v>
      </c>
      <c r="B1535" s="5">
        <v>46002</v>
      </c>
      <c r="C1535" t="s">
        <v>8</v>
      </c>
      <c r="D1535">
        <v>14</v>
      </c>
      <c r="E1535" t="s">
        <v>16467</v>
      </c>
    </row>
    <row r="1536" spans="1:5" x14ac:dyDescent="0.25">
      <c r="A1536" t="s">
        <v>5588</v>
      </c>
      <c r="B1536" s="5">
        <v>45999</v>
      </c>
      <c r="C1536" t="s">
        <v>8</v>
      </c>
      <c r="D1536">
        <v>14</v>
      </c>
      <c r="E1536" t="s">
        <v>16469</v>
      </c>
    </row>
    <row r="1537" spans="1:5" x14ac:dyDescent="0.25">
      <c r="A1537" t="s">
        <v>5487</v>
      </c>
      <c r="B1537" s="5">
        <v>45999</v>
      </c>
      <c r="C1537" t="s">
        <v>4739</v>
      </c>
      <c r="D1537">
        <v>14</v>
      </c>
      <c r="E1537" t="s">
        <v>16480</v>
      </c>
    </row>
    <row r="1538" spans="1:5" x14ac:dyDescent="0.25">
      <c r="A1538" t="s">
        <v>5471</v>
      </c>
      <c r="B1538" s="5">
        <v>46000</v>
      </c>
      <c r="C1538" t="s">
        <v>7</v>
      </c>
      <c r="D1538">
        <v>14</v>
      </c>
      <c r="E1538" t="s">
        <v>16483</v>
      </c>
    </row>
    <row r="1539" spans="1:5" x14ac:dyDescent="0.25">
      <c r="A1539" t="s">
        <v>5472</v>
      </c>
      <c r="B1539" s="5">
        <v>46000</v>
      </c>
      <c r="C1539" t="s">
        <v>4739</v>
      </c>
      <c r="D1539">
        <v>14</v>
      </c>
      <c r="E1539" t="s">
        <v>16485</v>
      </c>
    </row>
    <row r="1540" spans="1:5" x14ac:dyDescent="0.25">
      <c r="A1540" t="s">
        <v>5451</v>
      </c>
      <c r="B1540" s="5">
        <v>45999</v>
      </c>
      <c r="C1540" t="s">
        <v>4739</v>
      </c>
      <c r="D1540">
        <v>14</v>
      </c>
      <c r="E1540" t="s">
        <v>16489</v>
      </c>
    </row>
    <row r="1541" spans="1:5" x14ac:dyDescent="0.25">
      <c r="A1541" t="s">
        <v>5262</v>
      </c>
      <c r="B1541" s="5">
        <v>45999</v>
      </c>
      <c r="C1541" t="s">
        <v>4541</v>
      </c>
      <c r="D1541">
        <v>14</v>
      </c>
      <c r="E1541" t="s">
        <v>16494</v>
      </c>
    </row>
    <row r="1542" spans="1:5" x14ac:dyDescent="0.25">
      <c r="A1542" t="s">
        <v>5158</v>
      </c>
      <c r="B1542" s="5">
        <v>45999</v>
      </c>
      <c r="C1542" t="s">
        <v>4739</v>
      </c>
      <c r="D1542">
        <v>14</v>
      </c>
      <c r="E1542" t="s">
        <v>16506</v>
      </c>
    </row>
    <row r="1543" spans="1:5" x14ac:dyDescent="0.25">
      <c r="A1543" t="s">
        <v>5111</v>
      </c>
      <c r="B1543" s="5">
        <v>45999</v>
      </c>
      <c r="C1543" t="s">
        <v>5</v>
      </c>
      <c r="D1543">
        <v>14</v>
      </c>
      <c r="E1543" t="s">
        <v>16510</v>
      </c>
    </row>
    <row r="1544" spans="1:5" x14ac:dyDescent="0.25">
      <c r="A1544" t="s">
        <v>4976</v>
      </c>
      <c r="B1544" s="5">
        <v>46001</v>
      </c>
      <c r="C1544" t="s">
        <v>12</v>
      </c>
      <c r="D1544">
        <v>14</v>
      </c>
      <c r="E1544" t="s">
        <v>16512</v>
      </c>
    </row>
    <row r="1545" spans="1:5" x14ac:dyDescent="0.25">
      <c r="A1545" t="s">
        <v>4976</v>
      </c>
      <c r="B1545" s="5">
        <v>46001</v>
      </c>
      <c r="C1545" t="s">
        <v>7</v>
      </c>
      <c r="D1545">
        <v>14</v>
      </c>
      <c r="E1545" t="s">
        <v>16513</v>
      </c>
    </row>
    <row r="1546" spans="1:5" x14ac:dyDescent="0.25">
      <c r="A1546" t="s">
        <v>4978</v>
      </c>
      <c r="B1546" s="5">
        <v>46000</v>
      </c>
      <c r="C1546" t="s">
        <v>4536</v>
      </c>
      <c r="D1546">
        <v>14</v>
      </c>
      <c r="E1546" t="s">
        <v>16517</v>
      </c>
    </row>
    <row r="1547" spans="1:5" x14ac:dyDescent="0.25">
      <c r="A1547" t="s">
        <v>4939</v>
      </c>
      <c r="B1547" s="5">
        <v>46003</v>
      </c>
      <c r="C1547" t="s">
        <v>8</v>
      </c>
      <c r="D1547">
        <v>14</v>
      </c>
      <c r="E1547" t="s">
        <v>16519</v>
      </c>
    </row>
    <row r="1548" spans="1:5" x14ac:dyDescent="0.25">
      <c r="A1548" t="s">
        <v>4910</v>
      </c>
      <c r="B1548" s="5">
        <v>46002</v>
      </c>
      <c r="C1548" t="s">
        <v>4667</v>
      </c>
      <c r="D1548">
        <v>14</v>
      </c>
      <c r="E1548" t="s">
        <v>16524</v>
      </c>
    </row>
    <row r="1549" spans="1:5" x14ac:dyDescent="0.25">
      <c r="A1549" t="s">
        <v>4791</v>
      </c>
      <c r="B1549" s="5">
        <v>46003</v>
      </c>
      <c r="C1549" t="s">
        <v>6</v>
      </c>
      <c r="D1549">
        <v>14</v>
      </c>
      <c r="E1549" t="s">
        <v>16527</v>
      </c>
    </row>
    <row r="1550" spans="1:5" x14ac:dyDescent="0.25">
      <c r="A1550" t="s">
        <v>4875</v>
      </c>
      <c r="B1550" s="5">
        <v>46001</v>
      </c>
      <c r="C1550" t="s">
        <v>12</v>
      </c>
      <c r="D1550">
        <v>14</v>
      </c>
      <c r="E1550" t="s">
        <v>16532</v>
      </c>
    </row>
    <row r="1551" spans="1:5" x14ac:dyDescent="0.25">
      <c r="A1551" t="s">
        <v>4783</v>
      </c>
      <c r="B1551" s="5">
        <v>46000</v>
      </c>
      <c r="C1551" t="s">
        <v>4739</v>
      </c>
      <c r="D1551">
        <v>14</v>
      </c>
      <c r="E1551" t="s">
        <v>16540</v>
      </c>
    </row>
    <row r="1552" spans="1:5" x14ac:dyDescent="0.25">
      <c r="A1552" t="s">
        <v>6040</v>
      </c>
      <c r="B1552" s="5">
        <v>46001</v>
      </c>
      <c r="C1552" t="s">
        <v>4555</v>
      </c>
      <c r="D1552">
        <v>14</v>
      </c>
      <c r="E1552" t="s">
        <v>16555</v>
      </c>
    </row>
    <row r="1553" spans="1:5" x14ac:dyDescent="0.25">
      <c r="A1553" t="s">
        <v>6670</v>
      </c>
      <c r="B1553" s="5">
        <v>46000</v>
      </c>
      <c r="C1553" t="s">
        <v>13</v>
      </c>
      <c r="D1553">
        <v>14</v>
      </c>
      <c r="E1553" t="s">
        <v>16564</v>
      </c>
    </row>
    <row r="1554" spans="1:5" x14ac:dyDescent="0.25">
      <c r="A1554" t="s">
        <v>6678</v>
      </c>
      <c r="B1554" s="5">
        <v>46000</v>
      </c>
      <c r="C1554" t="s">
        <v>11</v>
      </c>
      <c r="D1554">
        <v>14</v>
      </c>
      <c r="E1554" t="s">
        <v>16567</v>
      </c>
    </row>
    <row r="1555" spans="1:5" x14ac:dyDescent="0.25">
      <c r="A1555" t="s">
        <v>6681</v>
      </c>
      <c r="B1555" s="5">
        <v>46000</v>
      </c>
      <c r="C1555" t="s">
        <v>11</v>
      </c>
      <c r="D1555">
        <v>14</v>
      </c>
      <c r="E1555" t="s">
        <v>16568</v>
      </c>
    </row>
    <row r="1556" spans="1:5" x14ac:dyDescent="0.25">
      <c r="A1556" t="s">
        <v>6699</v>
      </c>
      <c r="B1556" s="5">
        <v>45999</v>
      </c>
      <c r="C1556" t="s">
        <v>4536</v>
      </c>
      <c r="D1556">
        <v>14</v>
      </c>
      <c r="E1556" t="s">
        <v>16573</v>
      </c>
    </row>
    <row r="1557" spans="1:5" x14ac:dyDescent="0.25">
      <c r="A1557" t="s">
        <v>6784</v>
      </c>
      <c r="B1557" s="5">
        <v>45999</v>
      </c>
      <c r="C1557" t="s">
        <v>11</v>
      </c>
      <c r="D1557">
        <v>14</v>
      </c>
      <c r="E1557" t="s">
        <v>16604</v>
      </c>
    </row>
    <row r="1558" spans="1:5" x14ac:dyDescent="0.25">
      <c r="A1558" t="s">
        <v>6831</v>
      </c>
      <c r="B1558" s="5">
        <v>45999</v>
      </c>
      <c r="C1558" t="s">
        <v>6</v>
      </c>
      <c r="D1558">
        <v>14</v>
      </c>
      <c r="E1558" t="s">
        <v>16619</v>
      </c>
    </row>
    <row r="1559" spans="1:5" x14ac:dyDescent="0.25">
      <c r="A1559" t="s">
        <v>6837</v>
      </c>
      <c r="B1559" s="5">
        <v>45999</v>
      </c>
      <c r="C1559" t="s">
        <v>13</v>
      </c>
      <c r="D1559">
        <v>14</v>
      </c>
      <c r="E1559" t="s">
        <v>16620</v>
      </c>
    </row>
    <row r="1560" spans="1:5" x14ac:dyDescent="0.25">
      <c r="A1560" t="s">
        <v>6838</v>
      </c>
      <c r="B1560" s="5">
        <v>45999</v>
      </c>
      <c r="C1560" t="s">
        <v>13</v>
      </c>
      <c r="D1560">
        <v>14</v>
      </c>
      <c r="E1560" t="s">
        <v>16621</v>
      </c>
    </row>
    <row r="1561" spans="1:5" x14ac:dyDescent="0.25">
      <c r="A1561" t="s">
        <v>6840</v>
      </c>
      <c r="B1561" s="5">
        <v>45999</v>
      </c>
      <c r="C1561" t="s">
        <v>6</v>
      </c>
      <c r="D1561">
        <v>14</v>
      </c>
      <c r="E1561" t="s">
        <v>16622</v>
      </c>
    </row>
    <row r="1562" spans="1:5" x14ac:dyDescent="0.25">
      <c r="A1562" t="s">
        <v>6841</v>
      </c>
      <c r="B1562" s="5">
        <v>45999</v>
      </c>
      <c r="C1562" t="s">
        <v>12</v>
      </c>
      <c r="D1562">
        <v>14</v>
      </c>
      <c r="E1562" t="s">
        <v>16623</v>
      </c>
    </row>
    <row r="1563" spans="1:5" x14ac:dyDescent="0.25">
      <c r="A1563" t="s">
        <v>6983</v>
      </c>
      <c r="B1563" s="5">
        <v>46000</v>
      </c>
      <c r="C1563" t="s">
        <v>8</v>
      </c>
      <c r="D1563">
        <v>14</v>
      </c>
      <c r="E1563" t="s">
        <v>16657</v>
      </c>
    </row>
    <row r="1564" spans="1:5" x14ac:dyDescent="0.25">
      <c r="A1564" t="s">
        <v>6992</v>
      </c>
      <c r="B1564" s="5">
        <v>46000</v>
      </c>
      <c r="C1564" t="s">
        <v>8</v>
      </c>
      <c r="D1564">
        <v>14</v>
      </c>
      <c r="E1564" t="s">
        <v>16658</v>
      </c>
    </row>
    <row r="1565" spans="1:5" x14ac:dyDescent="0.25">
      <c r="A1565" t="s">
        <v>7143</v>
      </c>
      <c r="B1565" s="5">
        <v>46003</v>
      </c>
      <c r="C1565" t="s">
        <v>6</v>
      </c>
      <c r="D1565">
        <v>14</v>
      </c>
      <c r="E1565" t="s">
        <v>16673</v>
      </c>
    </row>
    <row r="1566" spans="1:5" x14ac:dyDescent="0.25">
      <c r="A1566" t="s">
        <v>7200</v>
      </c>
      <c r="B1566" s="5">
        <v>46003</v>
      </c>
      <c r="C1566" t="s">
        <v>13</v>
      </c>
      <c r="D1566">
        <v>14</v>
      </c>
      <c r="E1566" t="s">
        <v>16680</v>
      </c>
    </row>
    <row r="1567" spans="1:5" x14ac:dyDescent="0.25">
      <c r="A1567" t="s">
        <v>7210</v>
      </c>
      <c r="B1567" s="5">
        <v>46001</v>
      </c>
      <c r="C1567" t="s">
        <v>12</v>
      </c>
      <c r="D1567">
        <v>14</v>
      </c>
      <c r="E1567" t="s">
        <v>16683</v>
      </c>
    </row>
    <row r="1568" spans="1:5" x14ac:dyDescent="0.25">
      <c r="A1568" t="s">
        <v>7212</v>
      </c>
      <c r="B1568" s="5">
        <v>46001</v>
      </c>
      <c r="C1568" t="s">
        <v>12</v>
      </c>
      <c r="D1568">
        <v>14</v>
      </c>
      <c r="E1568" t="s">
        <v>16684</v>
      </c>
    </row>
    <row r="1569" spans="1:5" x14ac:dyDescent="0.25">
      <c r="A1569" t="s">
        <v>7216</v>
      </c>
      <c r="B1569" s="5">
        <v>46003</v>
      </c>
      <c r="C1569" t="s">
        <v>4739</v>
      </c>
      <c r="D1569">
        <v>14</v>
      </c>
      <c r="E1569" t="s">
        <v>16685</v>
      </c>
    </row>
    <row r="1570" spans="1:5" x14ac:dyDescent="0.25">
      <c r="A1570" t="s">
        <v>7338</v>
      </c>
      <c r="B1570" s="5">
        <v>46001</v>
      </c>
      <c r="C1570" t="s">
        <v>4762</v>
      </c>
      <c r="D1570">
        <v>14</v>
      </c>
      <c r="E1570" t="s">
        <v>16695</v>
      </c>
    </row>
    <row r="1571" spans="1:5" x14ac:dyDescent="0.25">
      <c r="A1571" t="s">
        <v>7590</v>
      </c>
      <c r="B1571" s="5">
        <v>46001</v>
      </c>
      <c r="C1571" t="s">
        <v>11</v>
      </c>
      <c r="D1571">
        <v>14</v>
      </c>
      <c r="E1571" t="s">
        <v>16727</v>
      </c>
    </row>
    <row r="1572" spans="1:5" x14ac:dyDescent="0.25">
      <c r="A1572" t="s">
        <v>7739</v>
      </c>
      <c r="B1572" s="5">
        <v>46002</v>
      </c>
      <c r="C1572" t="s">
        <v>4739</v>
      </c>
      <c r="D1572">
        <v>14</v>
      </c>
      <c r="E1572" t="s">
        <v>16747</v>
      </c>
    </row>
    <row r="1573" spans="1:5" x14ac:dyDescent="0.25">
      <c r="A1573" t="s">
        <v>7744</v>
      </c>
      <c r="B1573" s="5">
        <v>46002</v>
      </c>
      <c r="C1573" t="s">
        <v>4</v>
      </c>
      <c r="D1573">
        <v>14</v>
      </c>
      <c r="E1573" t="s">
        <v>16749</v>
      </c>
    </row>
    <row r="1574" spans="1:5" x14ac:dyDescent="0.25">
      <c r="A1574" t="s">
        <v>7747</v>
      </c>
      <c r="B1574" s="5">
        <v>46002</v>
      </c>
      <c r="C1574" t="s">
        <v>12</v>
      </c>
      <c r="D1574">
        <v>14</v>
      </c>
      <c r="E1574" t="s">
        <v>16750</v>
      </c>
    </row>
    <row r="1575" spans="1:5" x14ac:dyDescent="0.25">
      <c r="A1575" t="s">
        <v>7757</v>
      </c>
      <c r="B1575" s="5">
        <v>46002</v>
      </c>
      <c r="C1575" t="s">
        <v>6</v>
      </c>
      <c r="D1575">
        <v>14</v>
      </c>
      <c r="E1575" t="s">
        <v>16751</v>
      </c>
    </row>
    <row r="1576" spans="1:5" x14ac:dyDescent="0.25">
      <c r="A1576" t="s">
        <v>7938</v>
      </c>
      <c r="B1576" s="5">
        <v>46000</v>
      </c>
      <c r="C1576" t="s">
        <v>8</v>
      </c>
      <c r="D1576">
        <v>14</v>
      </c>
      <c r="E1576" t="s">
        <v>16778</v>
      </c>
    </row>
    <row r="1577" spans="1:5" x14ac:dyDescent="0.25">
      <c r="A1577" t="s">
        <v>8082</v>
      </c>
      <c r="B1577" s="5">
        <v>45999</v>
      </c>
      <c r="C1577" t="s">
        <v>8</v>
      </c>
      <c r="D1577">
        <v>14</v>
      </c>
      <c r="E1577" t="s">
        <v>16807</v>
      </c>
    </row>
    <row r="1578" spans="1:5" x14ac:dyDescent="0.25">
      <c r="A1578" t="s">
        <v>8084</v>
      </c>
      <c r="B1578" s="5">
        <v>46000</v>
      </c>
      <c r="C1578" t="s">
        <v>4536</v>
      </c>
      <c r="D1578">
        <v>14</v>
      </c>
      <c r="E1578" t="s">
        <v>16808</v>
      </c>
    </row>
    <row r="1579" spans="1:5" x14ac:dyDescent="0.25">
      <c r="A1579" t="s">
        <v>8182</v>
      </c>
      <c r="B1579" s="5">
        <v>46001</v>
      </c>
      <c r="C1579" t="s">
        <v>4541</v>
      </c>
      <c r="D1579">
        <v>14</v>
      </c>
      <c r="E1579" t="s">
        <v>16823</v>
      </c>
    </row>
    <row r="1580" spans="1:5" x14ac:dyDescent="0.25">
      <c r="A1580" t="s">
        <v>8190</v>
      </c>
      <c r="B1580" s="5">
        <v>46001</v>
      </c>
      <c r="C1580" t="s">
        <v>7</v>
      </c>
      <c r="D1580">
        <v>14</v>
      </c>
      <c r="E1580" t="s">
        <v>16825</v>
      </c>
    </row>
    <row r="1581" spans="1:5" x14ac:dyDescent="0.25">
      <c r="A1581" t="s">
        <v>8198</v>
      </c>
      <c r="B1581" s="5">
        <v>46001</v>
      </c>
      <c r="C1581" t="s">
        <v>6</v>
      </c>
      <c r="D1581">
        <v>14</v>
      </c>
      <c r="E1581" t="s">
        <v>16827</v>
      </c>
    </row>
    <row r="1582" spans="1:5" x14ac:dyDescent="0.25">
      <c r="A1582" t="s">
        <v>8218</v>
      </c>
      <c r="B1582" s="5">
        <v>46001</v>
      </c>
      <c r="C1582" t="s">
        <v>11</v>
      </c>
      <c r="D1582">
        <v>14</v>
      </c>
      <c r="E1582" t="s">
        <v>16828</v>
      </c>
    </row>
    <row r="1583" spans="1:5" x14ac:dyDescent="0.25">
      <c r="A1583" t="s">
        <v>8221</v>
      </c>
      <c r="B1583" s="5">
        <v>46001</v>
      </c>
      <c r="C1583" t="s">
        <v>11</v>
      </c>
      <c r="D1583">
        <v>14</v>
      </c>
      <c r="E1583" t="s">
        <v>16829</v>
      </c>
    </row>
    <row r="1584" spans="1:5" x14ac:dyDescent="0.25">
      <c r="A1584" t="s">
        <v>8227</v>
      </c>
      <c r="B1584" s="5">
        <v>46001</v>
      </c>
      <c r="C1584" t="s">
        <v>12</v>
      </c>
      <c r="D1584">
        <v>14</v>
      </c>
      <c r="E1584" t="s">
        <v>16830</v>
      </c>
    </row>
    <row r="1585" spans="1:5" x14ac:dyDescent="0.25">
      <c r="A1585" t="s">
        <v>8231</v>
      </c>
      <c r="B1585" s="5">
        <v>45999</v>
      </c>
      <c r="C1585" t="s">
        <v>8</v>
      </c>
      <c r="D1585">
        <v>14</v>
      </c>
      <c r="E1585" t="s">
        <v>16831</v>
      </c>
    </row>
    <row r="1586" spans="1:5" x14ac:dyDescent="0.25">
      <c r="A1586" t="s">
        <v>8232</v>
      </c>
      <c r="B1586" s="5">
        <v>46001</v>
      </c>
      <c r="C1586" t="s">
        <v>4555</v>
      </c>
      <c r="D1586">
        <v>14</v>
      </c>
      <c r="E1586" t="s">
        <v>16832</v>
      </c>
    </row>
    <row r="1587" spans="1:5" x14ac:dyDescent="0.25">
      <c r="A1587" t="s">
        <v>8233</v>
      </c>
      <c r="B1587" s="5">
        <v>45999</v>
      </c>
      <c r="C1587" t="s">
        <v>8</v>
      </c>
      <c r="D1587">
        <v>14</v>
      </c>
      <c r="E1587" t="s">
        <v>16833</v>
      </c>
    </row>
    <row r="1588" spans="1:5" x14ac:dyDescent="0.25">
      <c r="A1588" t="s">
        <v>8513</v>
      </c>
      <c r="B1588" s="5">
        <v>46000</v>
      </c>
      <c r="C1588" t="s">
        <v>12</v>
      </c>
      <c r="D1588">
        <v>14</v>
      </c>
      <c r="E1588" t="s">
        <v>16893</v>
      </c>
    </row>
    <row r="1589" spans="1:5" x14ac:dyDescent="0.25">
      <c r="A1589" t="s">
        <v>8651</v>
      </c>
      <c r="B1589" s="5">
        <v>45999</v>
      </c>
      <c r="C1589" t="s">
        <v>8</v>
      </c>
      <c r="D1589">
        <v>14</v>
      </c>
      <c r="E1589" t="s">
        <v>16915</v>
      </c>
    </row>
    <row r="1590" spans="1:5" x14ac:dyDescent="0.25">
      <c r="A1590" t="s">
        <v>14961</v>
      </c>
      <c r="B1590" s="5">
        <v>46000</v>
      </c>
      <c r="C1590" t="s">
        <v>4536</v>
      </c>
      <c r="D1590">
        <v>14</v>
      </c>
      <c r="E1590" t="s">
        <v>16954</v>
      </c>
    </row>
    <row r="1591" spans="1:5" x14ac:dyDescent="0.25">
      <c r="A1591" t="s">
        <v>14962</v>
      </c>
      <c r="B1591" s="5">
        <v>46000</v>
      </c>
      <c r="C1591" t="s">
        <v>4739</v>
      </c>
      <c r="D1591">
        <v>14</v>
      </c>
      <c r="E1591" t="s">
        <v>16955</v>
      </c>
    </row>
    <row r="1592" spans="1:5" x14ac:dyDescent="0.25">
      <c r="A1592" t="s">
        <v>7102</v>
      </c>
      <c r="B1592" s="5">
        <v>46003</v>
      </c>
      <c r="C1592" t="s">
        <v>12</v>
      </c>
      <c r="D1592">
        <v>15</v>
      </c>
      <c r="E1592" t="s">
        <v>14977</v>
      </c>
    </row>
    <row r="1593" spans="1:5" x14ac:dyDescent="0.25">
      <c r="A1593" t="s">
        <v>7112</v>
      </c>
      <c r="B1593" s="5">
        <v>46003</v>
      </c>
      <c r="C1593" t="s">
        <v>8</v>
      </c>
      <c r="D1593">
        <v>15</v>
      </c>
      <c r="E1593" t="s">
        <v>14979</v>
      </c>
    </row>
    <row r="1594" spans="1:5" x14ac:dyDescent="0.25">
      <c r="A1594" t="s">
        <v>7158</v>
      </c>
      <c r="B1594" s="5">
        <v>46003</v>
      </c>
      <c r="C1594" t="s">
        <v>13</v>
      </c>
      <c r="D1594">
        <v>15</v>
      </c>
      <c r="E1594" t="s">
        <v>14982</v>
      </c>
    </row>
    <row r="1595" spans="1:5" x14ac:dyDescent="0.25">
      <c r="A1595" t="s">
        <v>7130</v>
      </c>
      <c r="B1595" s="5">
        <v>46003</v>
      </c>
      <c r="C1595" t="s">
        <v>4541</v>
      </c>
      <c r="D1595">
        <v>15</v>
      </c>
      <c r="E1595" t="s">
        <v>14987</v>
      </c>
    </row>
    <row r="1596" spans="1:5" x14ac:dyDescent="0.25">
      <c r="A1596" t="s">
        <v>6980</v>
      </c>
      <c r="B1596" s="5">
        <v>46003</v>
      </c>
      <c r="C1596" t="s">
        <v>13</v>
      </c>
      <c r="D1596">
        <v>15</v>
      </c>
      <c r="E1596" t="s">
        <v>14998</v>
      </c>
    </row>
    <row r="1597" spans="1:5" x14ac:dyDescent="0.25">
      <c r="A1597" t="s">
        <v>7139</v>
      </c>
      <c r="B1597" s="5">
        <v>46002</v>
      </c>
      <c r="C1597" t="s">
        <v>12</v>
      </c>
      <c r="D1597">
        <v>15</v>
      </c>
      <c r="E1597" t="s">
        <v>15058</v>
      </c>
    </row>
    <row r="1598" spans="1:5" x14ac:dyDescent="0.25">
      <c r="A1598" t="s">
        <v>6965</v>
      </c>
      <c r="B1598" s="5">
        <v>46002</v>
      </c>
      <c r="C1598" t="s">
        <v>12</v>
      </c>
      <c r="D1598">
        <v>15</v>
      </c>
      <c r="E1598" t="s">
        <v>15061</v>
      </c>
    </row>
    <row r="1599" spans="1:5" x14ac:dyDescent="0.25">
      <c r="A1599" t="s">
        <v>7145</v>
      </c>
      <c r="B1599" s="5">
        <v>46002</v>
      </c>
      <c r="C1599" t="s">
        <v>13</v>
      </c>
      <c r="D1599">
        <v>15</v>
      </c>
      <c r="E1599" t="s">
        <v>15062</v>
      </c>
    </row>
    <row r="1600" spans="1:5" x14ac:dyDescent="0.25">
      <c r="A1600" t="s">
        <v>7146</v>
      </c>
      <c r="B1600" s="5">
        <v>46002</v>
      </c>
      <c r="C1600" t="s">
        <v>6</v>
      </c>
      <c r="D1600">
        <v>15</v>
      </c>
      <c r="E1600" t="s">
        <v>15063</v>
      </c>
    </row>
    <row r="1601" spans="1:5" x14ac:dyDescent="0.25">
      <c r="A1601" t="s">
        <v>7699</v>
      </c>
      <c r="B1601" s="5">
        <v>46002</v>
      </c>
      <c r="C1601" t="s">
        <v>12</v>
      </c>
      <c r="D1601">
        <v>15</v>
      </c>
      <c r="E1601" t="s">
        <v>15065</v>
      </c>
    </row>
    <row r="1602" spans="1:5" x14ac:dyDescent="0.25">
      <c r="A1602" t="s">
        <v>7447</v>
      </c>
      <c r="B1602" s="5">
        <v>46002</v>
      </c>
      <c r="C1602" t="s">
        <v>12</v>
      </c>
      <c r="D1602">
        <v>15</v>
      </c>
      <c r="E1602" t="s">
        <v>15066</v>
      </c>
    </row>
    <row r="1603" spans="1:5" x14ac:dyDescent="0.25">
      <c r="A1603" t="s">
        <v>7447</v>
      </c>
      <c r="B1603" s="5">
        <v>46002</v>
      </c>
      <c r="C1603" t="s">
        <v>4539</v>
      </c>
      <c r="D1603">
        <v>15</v>
      </c>
      <c r="E1603" t="s">
        <v>15067</v>
      </c>
    </row>
    <row r="1604" spans="1:5" x14ac:dyDescent="0.25">
      <c r="A1604" t="s">
        <v>7450</v>
      </c>
      <c r="B1604" s="5">
        <v>46002</v>
      </c>
      <c r="C1604" t="s">
        <v>7</v>
      </c>
      <c r="D1604">
        <v>15</v>
      </c>
      <c r="E1604" t="s">
        <v>15071</v>
      </c>
    </row>
    <row r="1605" spans="1:5" x14ac:dyDescent="0.25">
      <c r="A1605" t="s">
        <v>7743</v>
      </c>
      <c r="B1605" s="5">
        <v>46002</v>
      </c>
      <c r="C1605" t="s">
        <v>4762</v>
      </c>
      <c r="D1605">
        <v>15</v>
      </c>
      <c r="E1605" t="s">
        <v>15077</v>
      </c>
    </row>
    <row r="1606" spans="1:5" x14ac:dyDescent="0.25">
      <c r="A1606" t="s">
        <v>7565</v>
      </c>
      <c r="B1606" s="5">
        <v>46002</v>
      </c>
      <c r="C1606" t="s">
        <v>4537</v>
      </c>
      <c r="D1606">
        <v>15</v>
      </c>
      <c r="E1606" t="s">
        <v>15084</v>
      </c>
    </row>
    <row r="1607" spans="1:5" x14ac:dyDescent="0.25">
      <c r="A1607" t="s">
        <v>7565</v>
      </c>
      <c r="B1607" s="5">
        <v>46002</v>
      </c>
      <c r="C1607" t="s">
        <v>7</v>
      </c>
      <c r="D1607">
        <v>15</v>
      </c>
      <c r="E1607" t="s">
        <v>15085</v>
      </c>
    </row>
    <row r="1608" spans="1:5" x14ac:dyDescent="0.25">
      <c r="A1608" t="s">
        <v>7684</v>
      </c>
      <c r="B1608" s="5">
        <v>46002</v>
      </c>
      <c r="C1608" t="s">
        <v>13</v>
      </c>
      <c r="D1608">
        <v>15</v>
      </c>
      <c r="E1608" t="s">
        <v>15111</v>
      </c>
    </row>
    <row r="1609" spans="1:5" x14ac:dyDescent="0.25">
      <c r="A1609" t="s">
        <v>7718</v>
      </c>
      <c r="B1609" s="5">
        <v>46002</v>
      </c>
      <c r="C1609" t="s">
        <v>12</v>
      </c>
      <c r="D1609">
        <v>15</v>
      </c>
      <c r="E1609" t="s">
        <v>15142</v>
      </c>
    </row>
    <row r="1610" spans="1:5" x14ac:dyDescent="0.25">
      <c r="A1610" t="s">
        <v>7717</v>
      </c>
      <c r="B1610" s="5">
        <v>46002</v>
      </c>
      <c r="C1610" t="s">
        <v>6</v>
      </c>
      <c r="D1610">
        <v>15</v>
      </c>
      <c r="E1610" t="s">
        <v>15153</v>
      </c>
    </row>
    <row r="1611" spans="1:5" x14ac:dyDescent="0.25">
      <c r="A1611" t="s">
        <v>7704</v>
      </c>
      <c r="B1611" s="5">
        <v>46001</v>
      </c>
      <c r="C1611" t="s">
        <v>12</v>
      </c>
      <c r="D1611">
        <v>15</v>
      </c>
      <c r="E1611" t="s">
        <v>15209</v>
      </c>
    </row>
    <row r="1612" spans="1:5" x14ac:dyDescent="0.25">
      <c r="A1612" t="s">
        <v>8171</v>
      </c>
      <c r="B1612" s="5">
        <v>46001</v>
      </c>
      <c r="C1612" t="s">
        <v>7</v>
      </c>
      <c r="D1612">
        <v>15</v>
      </c>
      <c r="E1612" t="s">
        <v>15221</v>
      </c>
    </row>
    <row r="1613" spans="1:5" x14ac:dyDescent="0.25">
      <c r="A1613" t="s">
        <v>7448</v>
      </c>
      <c r="B1613" s="5">
        <v>46001</v>
      </c>
      <c r="C1613" t="s">
        <v>13</v>
      </c>
      <c r="D1613">
        <v>15</v>
      </c>
      <c r="E1613" t="s">
        <v>15224</v>
      </c>
    </row>
    <row r="1614" spans="1:5" x14ac:dyDescent="0.25">
      <c r="A1614" t="s">
        <v>7694</v>
      </c>
      <c r="B1614" s="5">
        <v>46001</v>
      </c>
      <c r="C1614" t="s">
        <v>6</v>
      </c>
      <c r="D1614">
        <v>15</v>
      </c>
      <c r="E1614" t="s">
        <v>15232</v>
      </c>
    </row>
    <row r="1615" spans="1:5" x14ac:dyDescent="0.25">
      <c r="A1615" t="s">
        <v>8046</v>
      </c>
      <c r="B1615" s="5">
        <v>46001</v>
      </c>
      <c r="C1615" t="s">
        <v>13</v>
      </c>
      <c r="D1615">
        <v>15</v>
      </c>
      <c r="E1615" t="s">
        <v>15235</v>
      </c>
    </row>
    <row r="1616" spans="1:5" x14ac:dyDescent="0.25">
      <c r="A1616" t="s">
        <v>8182</v>
      </c>
      <c r="B1616" s="5">
        <v>46001</v>
      </c>
      <c r="C1616" t="s">
        <v>4762</v>
      </c>
      <c r="D1616">
        <v>15</v>
      </c>
      <c r="E1616" t="s">
        <v>15240</v>
      </c>
    </row>
    <row r="1617" spans="1:5" x14ac:dyDescent="0.25">
      <c r="A1617" t="s">
        <v>7329</v>
      </c>
      <c r="B1617" s="5">
        <v>46002</v>
      </c>
      <c r="C1617" t="s">
        <v>4541</v>
      </c>
      <c r="D1617">
        <v>15</v>
      </c>
      <c r="E1617" t="s">
        <v>15317</v>
      </c>
    </row>
    <row r="1618" spans="1:5" x14ac:dyDescent="0.25">
      <c r="A1618" t="s">
        <v>6635</v>
      </c>
      <c r="B1618" s="5">
        <v>46001</v>
      </c>
      <c r="C1618" t="s">
        <v>12</v>
      </c>
      <c r="D1618">
        <v>15</v>
      </c>
      <c r="E1618" t="s">
        <v>15352</v>
      </c>
    </row>
    <row r="1619" spans="1:5" x14ac:dyDescent="0.25">
      <c r="A1619" t="s">
        <v>6662</v>
      </c>
      <c r="B1619" s="5">
        <v>46000</v>
      </c>
      <c r="C1619" t="s">
        <v>12</v>
      </c>
      <c r="D1619">
        <v>15</v>
      </c>
      <c r="E1619" t="s">
        <v>15385</v>
      </c>
    </row>
    <row r="1620" spans="1:5" x14ac:dyDescent="0.25">
      <c r="A1620" t="s">
        <v>8355</v>
      </c>
      <c r="B1620" s="5">
        <v>46000</v>
      </c>
      <c r="C1620" t="s">
        <v>4762</v>
      </c>
      <c r="D1620">
        <v>15</v>
      </c>
      <c r="E1620" t="s">
        <v>15386</v>
      </c>
    </row>
    <row r="1621" spans="1:5" x14ac:dyDescent="0.25">
      <c r="A1621" t="s">
        <v>6669</v>
      </c>
      <c r="B1621" s="5">
        <v>46000</v>
      </c>
      <c r="C1621" t="s">
        <v>12</v>
      </c>
      <c r="D1621">
        <v>15</v>
      </c>
      <c r="E1621" t="s">
        <v>15387</v>
      </c>
    </row>
    <row r="1622" spans="1:5" x14ac:dyDescent="0.25">
      <c r="A1622" t="s">
        <v>8304</v>
      </c>
      <c r="B1622" s="5">
        <v>46000</v>
      </c>
      <c r="C1622" t="s">
        <v>8</v>
      </c>
      <c r="D1622">
        <v>15</v>
      </c>
      <c r="E1622" t="s">
        <v>15392</v>
      </c>
    </row>
    <row r="1623" spans="1:5" x14ac:dyDescent="0.25">
      <c r="A1623" t="s">
        <v>8304</v>
      </c>
      <c r="B1623" s="5">
        <v>46000</v>
      </c>
      <c r="C1623" t="s">
        <v>6</v>
      </c>
      <c r="D1623">
        <v>15</v>
      </c>
      <c r="E1623" t="s">
        <v>15393</v>
      </c>
    </row>
    <row r="1624" spans="1:5" x14ac:dyDescent="0.25">
      <c r="A1624" t="s">
        <v>6664</v>
      </c>
      <c r="B1624" s="5">
        <v>46000</v>
      </c>
      <c r="C1624" t="s">
        <v>12</v>
      </c>
      <c r="D1624">
        <v>15</v>
      </c>
      <c r="E1624" t="s">
        <v>15397</v>
      </c>
    </row>
    <row r="1625" spans="1:5" x14ac:dyDescent="0.25">
      <c r="A1625" t="s">
        <v>6658</v>
      </c>
      <c r="B1625" s="5">
        <v>46000</v>
      </c>
      <c r="C1625" t="s">
        <v>12</v>
      </c>
      <c r="D1625">
        <v>15</v>
      </c>
      <c r="E1625" t="s">
        <v>15399</v>
      </c>
    </row>
    <row r="1626" spans="1:5" x14ac:dyDescent="0.25">
      <c r="A1626" t="s">
        <v>8084</v>
      </c>
      <c r="B1626" s="5">
        <v>46000</v>
      </c>
      <c r="C1626" t="s">
        <v>12</v>
      </c>
      <c r="D1626">
        <v>15</v>
      </c>
      <c r="E1626" t="s">
        <v>15413</v>
      </c>
    </row>
    <row r="1627" spans="1:5" x14ac:dyDescent="0.25">
      <c r="A1627" t="s">
        <v>8461</v>
      </c>
      <c r="B1627" s="5">
        <v>46000</v>
      </c>
      <c r="C1627" t="s">
        <v>4762</v>
      </c>
      <c r="D1627">
        <v>15</v>
      </c>
      <c r="E1627" t="s">
        <v>15416</v>
      </c>
    </row>
    <row r="1628" spans="1:5" x14ac:dyDescent="0.25">
      <c r="A1628" t="s">
        <v>7258</v>
      </c>
      <c r="B1628" s="5">
        <v>46001</v>
      </c>
      <c r="C1628" t="s">
        <v>12</v>
      </c>
      <c r="D1628">
        <v>15</v>
      </c>
      <c r="E1628" t="s">
        <v>15420</v>
      </c>
    </row>
    <row r="1629" spans="1:5" x14ac:dyDescent="0.25">
      <c r="A1629" t="s">
        <v>7879</v>
      </c>
      <c r="B1629" s="5">
        <v>46000</v>
      </c>
      <c r="C1629" t="s">
        <v>12</v>
      </c>
      <c r="D1629">
        <v>15</v>
      </c>
      <c r="E1629" t="s">
        <v>15428</v>
      </c>
    </row>
    <row r="1630" spans="1:5" x14ac:dyDescent="0.25">
      <c r="A1630" t="s">
        <v>6666</v>
      </c>
      <c r="B1630" s="5">
        <v>46000</v>
      </c>
      <c r="C1630" t="s">
        <v>8</v>
      </c>
      <c r="D1630">
        <v>15</v>
      </c>
      <c r="E1630" t="s">
        <v>15440</v>
      </c>
    </row>
    <row r="1631" spans="1:5" x14ac:dyDescent="0.25">
      <c r="A1631" t="s">
        <v>6668</v>
      </c>
      <c r="B1631" s="5">
        <v>46000</v>
      </c>
      <c r="C1631" t="s">
        <v>8</v>
      </c>
      <c r="D1631">
        <v>15</v>
      </c>
      <c r="E1631" t="s">
        <v>15453</v>
      </c>
    </row>
    <row r="1632" spans="1:5" x14ac:dyDescent="0.25">
      <c r="A1632" t="s">
        <v>6668</v>
      </c>
      <c r="B1632" s="5">
        <v>46000</v>
      </c>
      <c r="C1632" t="s">
        <v>7</v>
      </c>
      <c r="D1632">
        <v>15</v>
      </c>
      <c r="E1632" t="s">
        <v>15454</v>
      </c>
    </row>
    <row r="1633" spans="1:5" x14ac:dyDescent="0.25">
      <c r="A1633" t="s">
        <v>8187</v>
      </c>
      <c r="B1633" s="5">
        <v>46001</v>
      </c>
      <c r="C1633" t="s">
        <v>12</v>
      </c>
      <c r="D1633">
        <v>15</v>
      </c>
      <c r="E1633" t="s">
        <v>15495</v>
      </c>
    </row>
    <row r="1634" spans="1:5" x14ac:dyDescent="0.25">
      <c r="A1634" t="s">
        <v>7236</v>
      </c>
      <c r="B1634" s="5">
        <v>46001</v>
      </c>
      <c r="C1634" t="s">
        <v>12</v>
      </c>
      <c r="D1634">
        <v>15</v>
      </c>
      <c r="E1634" t="s">
        <v>15510</v>
      </c>
    </row>
    <row r="1635" spans="1:5" x14ac:dyDescent="0.25">
      <c r="A1635" t="s">
        <v>7279</v>
      </c>
      <c r="B1635" s="5">
        <v>46001</v>
      </c>
      <c r="C1635" t="s">
        <v>12</v>
      </c>
      <c r="D1635">
        <v>15</v>
      </c>
      <c r="E1635" t="s">
        <v>15518</v>
      </c>
    </row>
    <row r="1636" spans="1:5" x14ac:dyDescent="0.25">
      <c r="A1636" t="s">
        <v>7427</v>
      </c>
      <c r="B1636" s="5">
        <v>46000</v>
      </c>
      <c r="C1636" t="s">
        <v>8</v>
      </c>
      <c r="D1636">
        <v>15</v>
      </c>
      <c r="E1636" t="s">
        <v>15543</v>
      </c>
    </row>
    <row r="1637" spans="1:5" x14ac:dyDescent="0.25">
      <c r="A1637" t="s">
        <v>7427</v>
      </c>
      <c r="B1637" s="5">
        <v>46000</v>
      </c>
      <c r="C1637" t="s">
        <v>7</v>
      </c>
      <c r="D1637">
        <v>15</v>
      </c>
      <c r="E1637" t="s">
        <v>15544</v>
      </c>
    </row>
    <row r="1638" spans="1:5" x14ac:dyDescent="0.25">
      <c r="A1638" t="s">
        <v>6829</v>
      </c>
      <c r="B1638" s="5">
        <v>45999</v>
      </c>
      <c r="C1638" t="s">
        <v>12</v>
      </c>
      <c r="D1638">
        <v>15</v>
      </c>
      <c r="E1638" t="s">
        <v>15551</v>
      </c>
    </row>
    <row r="1639" spans="1:5" x14ac:dyDescent="0.25">
      <c r="A1639" t="s">
        <v>7665</v>
      </c>
      <c r="B1639" s="5">
        <v>45999</v>
      </c>
      <c r="C1639" t="s">
        <v>4541</v>
      </c>
      <c r="D1639">
        <v>15</v>
      </c>
      <c r="E1639" t="s">
        <v>15554</v>
      </c>
    </row>
    <row r="1640" spans="1:5" x14ac:dyDescent="0.25">
      <c r="A1640" t="s">
        <v>6671</v>
      </c>
      <c r="B1640" s="5">
        <v>45999</v>
      </c>
      <c r="C1640" t="s">
        <v>4541</v>
      </c>
      <c r="D1640">
        <v>15</v>
      </c>
      <c r="E1640" t="s">
        <v>15558</v>
      </c>
    </row>
    <row r="1641" spans="1:5" x14ac:dyDescent="0.25">
      <c r="A1641" t="s">
        <v>7765</v>
      </c>
      <c r="B1641" s="5">
        <v>45999</v>
      </c>
      <c r="C1641" t="s">
        <v>8</v>
      </c>
      <c r="D1641">
        <v>15</v>
      </c>
      <c r="E1641" t="s">
        <v>15561</v>
      </c>
    </row>
    <row r="1642" spans="1:5" x14ac:dyDescent="0.25">
      <c r="A1642" t="s">
        <v>6784</v>
      </c>
      <c r="B1642" s="5">
        <v>45999</v>
      </c>
      <c r="C1642" t="s">
        <v>12</v>
      </c>
      <c r="D1642">
        <v>15</v>
      </c>
      <c r="E1642" t="s">
        <v>15576</v>
      </c>
    </row>
    <row r="1643" spans="1:5" x14ac:dyDescent="0.25">
      <c r="A1643" t="s">
        <v>5953</v>
      </c>
      <c r="B1643" s="5">
        <v>46001</v>
      </c>
      <c r="C1643" t="s">
        <v>4541</v>
      </c>
      <c r="D1643">
        <v>15</v>
      </c>
      <c r="E1643" t="s">
        <v>15709</v>
      </c>
    </row>
    <row r="1644" spans="1:5" x14ac:dyDescent="0.25">
      <c r="A1644" t="s">
        <v>5934</v>
      </c>
      <c r="B1644" s="5">
        <v>46000</v>
      </c>
      <c r="C1644" t="s">
        <v>4541</v>
      </c>
      <c r="D1644">
        <v>15</v>
      </c>
      <c r="E1644" t="s">
        <v>15731</v>
      </c>
    </row>
    <row r="1645" spans="1:5" x14ac:dyDescent="0.25">
      <c r="A1645" t="s">
        <v>5924</v>
      </c>
      <c r="B1645" s="5">
        <v>46000</v>
      </c>
      <c r="C1645" t="s">
        <v>12</v>
      </c>
      <c r="D1645">
        <v>15</v>
      </c>
      <c r="E1645" t="s">
        <v>15734</v>
      </c>
    </row>
    <row r="1646" spans="1:5" x14ac:dyDescent="0.25">
      <c r="A1646" t="s">
        <v>5919</v>
      </c>
      <c r="B1646" s="5">
        <v>45999</v>
      </c>
      <c r="C1646" t="s">
        <v>13</v>
      </c>
      <c r="D1646">
        <v>15</v>
      </c>
      <c r="E1646" t="s">
        <v>15736</v>
      </c>
    </row>
    <row r="1647" spans="1:5" x14ac:dyDescent="0.25">
      <c r="A1647" t="s">
        <v>5908</v>
      </c>
      <c r="B1647" s="5">
        <v>46003</v>
      </c>
      <c r="C1647" t="s">
        <v>8</v>
      </c>
      <c r="D1647">
        <v>15</v>
      </c>
      <c r="E1647" t="s">
        <v>15737</v>
      </c>
    </row>
    <row r="1648" spans="1:5" x14ac:dyDescent="0.25">
      <c r="A1648" t="s">
        <v>5810</v>
      </c>
      <c r="B1648" s="5">
        <v>45999</v>
      </c>
      <c r="C1648" t="s">
        <v>13</v>
      </c>
      <c r="D1648">
        <v>15</v>
      </c>
      <c r="E1648" t="s">
        <v>15775</v>
      </c>
    </row>
    <row r="1649" spans="1:5" x14ac:dyDescent="0.25">
      <c r="A1649" t="s">
        <v>5801</v>
      </c>
      <c r="B1649" s="5">
        <v>45999</v>
      </c>
      <c r="C1649" t="s">
        <v>12</v>
      </c>
      <c r="D1649">
        <v>15</v>
      </c>
      <c r="E1649" t="s">
        <v>15778</v>
      </c>
    </row>
    <row r="1650" spans="1:5" x14ac:dyDescent="0.25">
      <c r="A1650" t="s">
        <v>5781</v>
      </c>
      <c r="B1650" s="5">
        <v>46001</v>
      </c>
      <c r="C1650" t="s">
        <v>12</v>
      </c>
      <c r="D1650">
        <v>15</v>
      </c>
      <c r="E1650" t="s">
        <v>15779</v>
      </c>
    </row>
    <row r="1651" spans="1:5" x14ac:dyDescent="0.25">
      <c r="A1651" t="s">
        <v>5707</v>
      </c>
      <c r="B1651" s="5">
        <v>46001</v>
      </c>
      <c r="C1651" t="s">
        <v>6622</v>
      </c>
      <c r="D1651">
        <v>15</v>
      </c>
      <c r="E1651" t="s">
        <v>15792</v>
      </c>
    </row>
    <row r="1652" spans="1:5" x14ac:dyDescent="0.25">
      <c r="A1652" t="s">
        <v>5626</v>
      </c>
      <c r="B1652" s="5">
        <v>46001</v>
      </c>
      <c r="C1652" t="s">
        <v>4541</v>
      </c>
      <c r="D1652">
        <v>15</v>
      </c>
      <c r="E1652" t="s">
        <v>15798</v>
      </c>
    </row>
    <row r="1653" spans="1:5" x14ac:dyDescent="0.25">
      <c r="A1653" t="s">
        <v>5626</v>
      </c>
      <c r="B1653" s="5">
        <v>46001</v>
      </c>
      <c r="C1653" t="s">
        <v>6622</v>
      </c>
      <c r="D1653">
        <v>15</v>
      </c>
      <c r="E1653" t="s">
        <v>15799</v>
      </c>
    </row>
    <row r="1654" spans="1:5" x14ac:dyDescent="0.25">
      <c r="A1654" t="s">
        <v>5504</v>
      </c>
      <c r="B1654" s="5">
        <v>45999</v>
      </c>
      <c r="C1654" t="s">
        <v>12</v>
      </c>
      <c r="D1654">
        <v>15</v>
      </c>
      <c r="E1654" t="s">
        <v>15817</v>
      </c>
    </row>
    <row r="1655" spans="1:5" x14ac:dyDescent="0.25">
      <c r="A1655" t="s">
        <v>5442</v>
      </c>
      <c r="B1655" s="5">
        <v>46000</v>
      </c>
      <c r="C1655" t="s">
        <v>5</v>
      </c>
      <c r="D1655">
        <v>15</v>
      </c>
      <c r="E1655" t="s">
        <v>15829</v>
      </c>
    </row>
    <row r="1656" spans="1:5" x14ac:dyDescent="0.25">
      <c r="A1656" t="s">
        <v>4829</v>
      </c>
      <c r="B1656" s="5">
        <v>46000</v>
      </c>
      <c r="C1656" t="s">
        <v>6</v>
      </c>
      <c r="D1656">
        <v>15</v>
      </c>
      <c r="E1656" t="s">
        <v>15877</v>
      </c>
    </row>
    <row r="1657" spans="1:5" x14ac:dyDescent="0.25">
      <c r="A1657" t="s">
        <v>6586</v>
      </c>
      <c r="B1657" s="5">
        <v>46002</v>
      </c>
      <c r="C1657" t="s">
        <v>4667</v>
      </c>
      <c r="D1657">
        <v>15</v>
      </c>
      <c r="E1657" t="s">
        <v>15893</v>
      </c>
    </row>
    <row r="1658" spans="1:5" x14ac:dyDescent="0.25">
      <c r="A1658" t="s">
        <v>14810</v>
      </c>
      <c r="B1658" s="5">
        <v>46000</v>
      </c>
      <c r="C1658" t="s">
        <v>12</v>
      </c>
      <c r="D1658">
        <v>15</v>
      </c>
      <c r="E1658" t="s">
        <v>15899</v>
      </c>
    </row>
    <row r="1659" spans="1:5" x14ac:dyDescent="0.25">
      <c r="A1659" t="s">
        <v>7110</v>
      </c>
      <c r="B1659" s="5">
        <v>46003</v>
      </c>
      <c r="C1659" t="s">
        <v>12</v>
      </c>
      <c r="D1659">
        <v>15</v>
      </c>
      <c r="E1659" t="s">
        <v>15919</v>
      </c>
    </row>
    <row r="1660" spans="1:5" x14ac:dyDescent="0.25">
      <c r="A1660" t="s">
        <v>7140</v>
      </c>
      <c r="B1660" s="5">
        <v>46003</v>
      </c>
      <c r="C1660" t="s">
        <v>8</v>
      </c>
      <c r="D1660">
        <v>15</v>
      </c>
      <c r="E1660" t="s">
        <v>15920</v>
      </c>
    </row>
    <row r="1661" spans="1:5" x14ac:dyDescent="0.25">
      <c r="A1661" t="s">
        <v>7127</v>
      </c>
      <c r="B1661" s="5">
        <v>46003</v>
      </c>
      <c r="C1661" t="s">
        <v>12</v>
      </c>
      <c r="D1661">
        <v>15</v>
      </c>
      <c r="E1661" t="s">
        <v>15921</v>
      </c>
    </row>
    <row r="1662" spans="1:5" x14ac:dyDescent="0.25">
      <c r="A1662" t="s">
        <v>7114</v>
      </c>
      <c r="B1662" s="5">
        <v>46003</v>
      </c>
      <c r="C1662" t="s">
        <v>4541</v>
      </c>
      <c r="D1662">
        <v>15</v>
      </c>
      <c r="E1662" t="s">
        <v>15922</v>
      </c>
    </row>
    <row r="1663" spans="1:5" x14ac:dyDescent="0.25">
      <c r="A1663" t="s">
        <v>7150</v>
      </c>
      <c r="B1663" s="5">
        <v>46003</v>
      </c>
      <c r="C1663" t="s">
        <v>12</v>
      </c>
      <c r="D1663">
        <v>15</v>
      </c>
      <c r="E1663" t="s">
        <v>15923</v>
      </c>
    </row>
    <row r="1664" spans="1:5" x14ac:dyDescent="0.25">
      <c r="A1664" t="s">
        <v>7125</v>
      </c>
      <c r="B1664" s="5">
        <v>46003</v>
      </c>
      <c r="C1664" t="s">
        <v>8</v>
      </c>
      <c r="D1664">
        <v>15</v>
      </c>
      <c r="E1664" t="s">
        <v>15924</v>
      </c>
    </row>
    <row r="1665" spans="1:5" x14ac:dyDescent="0.25">
      <c r="A1665" t="s">
        <v>7105</v>
      </c>
      <c r="B1665" s="5">
        <v>46003</v>
      </c>
      <c r="C1665" t="s">
        <v>8</v>
      </c>
      <c r="D1665">
        <v>15</v>
      </c>
      <c r="E1665" t="s">
        <v>15925</v>
      </c>
    </row>
    <row r="1666" spans="1:5" x14ac:dyDescent="0.25">
      <c r="A1666" t="s">
        <v>7118</v>
      </c>
      <c r="B1666" s="5">
        <v>46003</v>
      </c>
      <c r="C1666" t="s">
        <v>8</v>
      </c>
      <c r="D1666">
        <v>15</v>
      </c>
      <c r="E1666" t="s">
        <v>15926</v>
      </c>
    </row>
    <row r="1667" spans="1:5" x14ac:dyDescent="0.25">
      <c r="A1667" t="s">
        <v>7122</v>
      </c>
      <c r="B1667" s="5">
        <v>46003</v>
      </c>
      <c r="C1667" t="s">
        <v>4541</v>
      </c>
      <c r="D1667">
        <v>15</v>
      </c>
      <c r="E1667" t="s">
        <v>15928</v>
      </c>
    </row>
    <row r="1668" spans="1:5" x14ac:dyDescent="0.25">
      <c r="A1668" t="s">
        <v>7100</v>
      </c>
      <c r="B1668" s="5">
        <v>46003</v>
      </c>
      <c r="C1668" t="s">
        <v>4762</v>
      </c>
      <c r="D1668">
        <v>15</v>
      </c>
      <c r="E1668" t="s">
        <v>15937</v>
      </c>
    </row>
    <row r="1669" spans="1:5" x14ac:dyDescent="0.25">
      <c r="A1669" t="s">
        <v>7116</v>
      </c>
      <c r="B1669" s="5">
        <v>46003</v>
      </c>
      <c r="C1669" t="s">
        <v>12</v>
      </c>
      <c r="D1669">
        <v>15</v>
      </c>
      <c r="E1669" t="s">
        <v>15940</v>
      </c>
    </row>
    <row r="1670" spans="1:5" x14ac:dyDescent="0.25">
      <c r="A1670" t="s">
        <v>7116</v>
      </c>
      <c r="B1670" s="5">
        <v>46003</v>
      </c>
      <c r="C1670" t="s">
        <v>4541</v>
      </c>
      <c r="D1670">
        <v>15</v>
      </c>
      <c r="E1670" t="s">
        <v>15941</v>
      </c>
    </row>
    <row r="1671" spans="1:5" x14ac:dyDescent="0.25">
      <c r="A1671" t="s">
        <v>7438</v>
      </c>
      <c r="B1671" s="5">
        <v>46002</v>
      </c>
      <c r="C1671" t="s">
        <v>12</v>
      </c>
      <c r="D1671">
        <v>15</v>
      </c>
      <c r="E1671" t="s">
        <v>15993</v>
      </c>
    </row>
    <row r="1672" spans="1:5" x14ac:dyDescent="0.25">
      <c r="A1672" t="s">
        <v>7421</v>
      </c>
      <c r="B1672" s="5">
        <v>46002</v>
      </c>
      <c r="C1672" t="s">
        <v>12</v>
      </c>
      <c r="D1672">
        <v>15</v>
      </c>
      <c r="E1672" t="s">
        <v>15996</v>
      </c>
    </row>
    <row r="1673" spans="1:5" x14ac:dyDescent="0.25">
      <c r="A1673" t="s">
        <v>6984</v>
      </c>
      <c r="B1673" s="5">
        <v>46002</v>
      </c>
      <c r="C1673" t="s">
        <v>13</v>
      </c>
      <c r="D1673">
        <v>15</v>
      </c>
      <c r="E1673" t="s">
        <v>15999</v>
      </c>
    </row>
    <row r="1674" spans="1:5" x14ac:dyDescent="0.25">
      <c r="A1674" t="s">
        <v>7698</v>
      </c>
      <c r="B1674" s="5">
        <v>46002</v>
      </c>
      <c r="C1674" t="s">
        <v>4541</v>
      </c>
      <c r="D1674">
        <v>15</v>
      </c>
      <c r="E1674" t="s">
        <v>16001</v>
      </c>
    </row>
    <row r="1675" spans="1:5" x14ac:dyDescent="0.25">
      <c r="A1675" t="s">
        <v>7725</v>
      </c>
      <c r="B1675" s="5">
        <v>46002</v>
      </c>
      <c r="C1675" t="s">
        <v>4541</v>
      </c>
      <c r="D1675">
        <v>15</v>
      </c>
      <c r="E1675" t="s">
        <v>16003</v>
      </c>
    </row>
    <row r="1676" spans="1:5" x14ac:dyDescent="0.25">
      <c r="A1676" t="s">
        <v>7742</v>
      </c>
      <c r="B1676" s="5">
        <v>46002</v>
      </c>
      <c r="C1676" t="s">
        <v>8</v>
      </c>
      <c r="D1676">
        <v>15</v>
      </c>
      <c r="E1676" t="s">
        <v>16004</v>
      </c>
    </row>
    <row r="1677" spans="1:5" x14ac:dyDescent="0.25">
      <c r="A1677" t="s">
        <v>10087</v>
      </c>
      <c r="B1677" s="5">
        <v>46002</v>
      </c>
      <c r="C1677" t="s">
        <v>4541</v>
      </c>
      <c r="D1677">
        <v>15</v>
      </c>
      <c r="E1677" t="s">
        <v>16011</v>
      </c>
    </row>
    <row r="1678" spans="1:5" x14ac:dyDescent="0.25">
      <c r="A1678" t="s">
        <v>10090</v>
      </c>
      <c r="B1678" s="5">
        <v>46002</v>
      </c>
      <c r="C1678" t="s">
        <v>4541</v>
      </c>
      <c r="D1678">
        <v>15</v>
      </c>
      <c r="E1678" t="s">
        <v>16013</v>
      </c>
    </row>
    <row r="1679" spans="1:5" x14ac:dyDescent="0.25">
      <c r="A1679" t="s">
        <v>7561</v>
      </c>
      <c r="B1679" s="5">
        <v>46002</v>
      </c>
      <c r="C1679" t="s">
        <v>4762</v>
      </c>
      <c r="D1679">
        <v>15</v>
      </c>
      <c r="E1679" t="s">
        <v>16025</v>
      </c>
    </row>
    <row r="1680" spans="1:5" x14ac:dyDescent="0.25">
      <c r="A1680" t="s">
        <v>7160</v>
      </c>
      <c r="B1680" s="5">
        <v>46003</v>
      </c>
      <c r="C1680" t="s">
        <v>4541</v>
      </c>
      <c r="D1680">
        <v>15</v>
      </c>
      <c r="E1680" t="s">
        <v>16040</v>
      </c>
    </row>
    <row r="1681" spans="1:5" x14ac:dyDescent="0.25">
      <c r="A1681" t="s">
        <v>7737</v>
      </c>
      <c r="B1681" s="5">
        <v>46002</v>
      </c>
      <c r="C1681" t="s">
        <v>8</v>
      </c>
      <c r="D1681">
        <v>15</v>
      </c>
      <c r="E1681" t="s">
        <v>16048</v>
      </c>
    </row>
    <row r="1682" spans="1:5" x14ac:dyDescent="0.25">
      <c r="A1682" t="s">
        <v>7382</v>
      </c>
      <c r="B1682" s="5">
        <v>46002</v>
      </c>
      <c r="C1682" t="s">
        <v>12</v>
      </c>
      <c r="D1682">
        <v>15</v>
      </c>
      <c r="E1682" t="s">
        <v>16053</v>
      </c>
    </row>
    <row r="1683" spans="1:5" x14ac:dyDescent="0.25">
      <c r="A1683" t="s">
        <v>7734</v>
      </c>
      <c r="B1683" s="5">
        <v>46002</v>
      </c>
      <c r="C1683" t="s">
        <v>8</v>
      </c>
      <c r="D1683">
        <v>15</v>
      </c>
      <c r="E1683" t="s">
        <v>16068</v>
      </c>
    </row>
    <row r="1684" spans="1:5" x14ac:dyDescent="0.25">
      <c r="A1684" t="s">
        <v>7833</v>
      </c>
      <c r="B1684" s="5">
        <v>46001</v>
      </c>
      <c r="C1684" t="s">
        <v>12</v>
      </c>
      <c r="D1684">
        <v>15</v>
      </c>
      <c r="E1684" t="s">
        <v>16097</v>
      </c>
    </row>
    <row r="1685" spans="1:5" x14ac:dyDescent="0.25">
      <c r="A1685" t="s">
        <v>7835</v>
      </c>
      <c r="B1685" s="5">
        <v>46001</v>
      </c>
      <c r="C1685" t="s">
        <v>12</v>
      </c>
      <c r="D1685">
        <v>15</v>
      </c>
      <c r="E1685" t="s">
        <v>16098</v>
      </c>
    </row>
    <row r="1686" spans="1:5" x14ac:dyDescent="0.25">
      <c r="A1686" t="s">
        <v>7074</v>
      </c>
      <c r="B1686" s="5">
        <v>46001</v>
      </c>
      <c r="C1686" t="s">
        <v>12</v>
      </c>
      <c r="D1686">
        <v>15</v>
      </c>
      <c r="E1686" t="s">
        <v>16100</v>
      </c>
    </row>
    <row r="1687" spans="1:5" x14ac:dyDescent="0.25">
      <c r="A1687" t="s">
        <v>8174</v>
      </c>
      <c r="B1687" s="5">
        <v>46001</v>
      </c>
      <c r="C1687" t="s">
        <v>4538</v>
      </c>
      <c r="D1687">
        <v>15</v>
      </c>
      <c r="E1687" t="s">
        <v>16108</v>
      </c>
    </row>
    <row r="1688" spans="1:5" x14ac:dyDescent="0.25">
      <c r="A1688" t="s">
        <v>8174</v>
      </c>
      <c r="B1688" s="5">
        <v>46001</v>
      </c>
      <c r="C1688" t="s">
        <v>4539</v>
      </c>
      <c r="D1688">
        <v>15</v>
      </c>
      <c r="E1688" t="s">
        <v>16109</v>
      </c>
    </row>
    <row r="1689" spans="1:5" x14ac:dyDescent="0.25">
      <c r="A1689" t="s">
        <v>7961</v>
      </c>
      <c r="B1689" s="5">
        <v>46001</v>
      </c>
      <c r="C1689" t="s">
        <v>4762</v>
      </c>
      <c r="D1689">
        <v>15</v>
      </c>
      <c r="E1689" t="s">
        <v>16115</v>
      </c>
    </row>
    <row r="1690" spans="1:5" x14ac:dyDescent="0.25">
      <c r="A1690" t="s">
        <v>8170</v>
      </c>
      <c r="B1690" s="5">
        <v>46001</v>
      </c>
      <c r="C1690" t="s">
        <v>4538</v>
      </c>
      <c r="D1690">
        <v>15</v>
      </c>
      <c r="E1690" t="s">
        <v>16135</v>
      </c>
    </row>
    <row r="1691" spans="1:5" x14ac:dyDescent="0.25">
      <c r="A1691" t="s">
        <v>7719</v>
      </c>
      <c r="B1691" s="5">
        <v>46002</v>
      </c>
      <c r="C1691" t="s">
        <v>4541</v>
      </c>
      <c r="D1691">
        <v>15</v>
      </c>
      <c r="E1691" t="s">
        <v>16192</v>
      </c>
    </row>
    <row r="1692" spans="1:5" x14ac:dyDescent="0.25">
      <c r="A1692" t="s">
        <v>7096</v>
      </c>
      <c r="B1692" s="5">
        <v>46000</v>
      </c>
      <c r="C1692" t="s">
        <v>12</v>
      </c>
      <c r="D1692">
        <v>15</v>
      </c>
      <c r="E1692" t="s">
        <v>16216</v>
      </c>
    </row>
    <row r="1693" spans="1:5" x14ac:dyDescent="0.25">
      <c r="A1693" t="s">
        <v>8175</v>
      </c>
      <c r="B1693" s="5">
        <v>46001</v>
      </c>
      <c r="C1693" t="s">
        <v>4541</v>
      </c>
      <c r="D1693">
        <v>15</v>
      </c>
      <c r="E1693" t="s">
        <v>16217</v>
      </c>
    </row>
    <row r="1694" spans="1:5" x14ac:dyDescent="0.25">
      <c r="A1694" t="s">
        <v>7620</v>
      </c>
      <c r="B1694" s="5">
        <v>46000</v>
      </c>
      <c r="C1694" t="s">
        <v>12</v>
      </c>
      <c r="D1694">
        <v>15</v>
      </c>
      <c r="E1694" t="s">
        <v>16233</v>
      </c>
    </row>
    <row r="1695" spans="1:5" x14ac:dyDescent="0.25">
      <c r="A1695" t="s">
        <v>7663</v>
      </c>
      <c r="B1695" s="5">
        <v>46000</v>
      </c>
      <c r="C1695" t="s">
        <v>8</v>
      </c>
      <c r="D1695">
        <v>15</v>
      </c>
      <c r="E1695" t="s">
        <v>16235</v>
      </c>
    </row>
    <row r="1696" spans="1:5" x14ac:dyDescent="0.25">
      <c r="A1696" t="s">
        <v>9412</v>
      </c>
      <c r="B1696" s="5">
        <v>46000</v>
      </c>
      <c r="C1696" t="s">
        <v>12</v>
      </c>
      <c r="D1696">
        <v>15</v>
      </c>
      <c r="E1696" t="s">
        <v>16236</v>
      </c>
    </row>
    <row r="1697" spans="1:5" x14ac:dyDescent="0.25">
      <c r="A1697" t="s">
        <v>8496</v>
      </c>
      <c r="B1697" s="5">
        <v>46000</v>
      </c>
      <c r="C1697" t="s">
        <v>12</v>
      </c>
      <c r="D1697">
        <v>15</v>
      </c>
      <c r="E1697" t="s">
        <v>16237</v>
      </c>
    </row>
    <row r="1698" spans="1:5" x14ac:dyDescent="0.25">
      <c r="A1698" t="s">
        <v>8502</v>
      </c>
      <c r="B1698" s="5">
        <v>46000</v>
      </c>
      <c r="C1698" t="s">
        <v>12</v>
      </c>
      <c r="D1698">
        <v>15</v>
      </c>
      <c r="E1698" t="s">
        <v>16238</v>
      </c>
    </row>
    <row r="1699" spans="1:5" x14ac:dyDescent="0.25">
      <c r="A1699" t="s">
        <v>8493</v>
      </c>
      <c r="B1699" s="5">
        <v>46000</v>
      </c>
      <c r="C1699" t="s">
        <v>4541</v>
      </c>
      <c r="D1699">
        <v>15</v>
      </c>
      <c r="E1699" t="s">
        <v>16239</v>
      </c>
    </row>
    <row r="1700" spans="1:5" x14ac:dyDescent="0.25">
      <c r="A1700" t="s">
        <v>8489</v>
      </c>
      <c r="B1700" s="5">
        <v>46000</v>
      </c>
      <c r="C1700" t="s">
        <v>4541</v>
      </c>
      <c r="D1700">
        <v>15</v>
      </c>
      <c r="E1700" t="s">
        <v>16242</v>
      </c>
    </row>
    <row r="1701" spans="1:5" x14ac:dyDescent="0.25">
      <c r="A1701" t="s">
        <v>8491</v>
      </c>
      <c r="B1701" s="5">
        <v>46000</v>
      </c>
      <c r="C1701" t="s">
        <v>4541</v>
      </c>
      <c r="D1701">
        <v>15</v>
      </c>
      <c r="E1701" t="s">
        <v>16244</v>
      </c>
    </row>
    <row r="1702" spans="1:5" x14ac:dyDescent="0.25">
      <c r="A1702" t="s">
        <v>7461</v>
      </c>
      <c r="B1702" s="5">
        <v>46000</v>
      </c>
      <c r="C1702" t="s">
        <v>5</v>
      </c>
      <c r="D1702">
        <v>15</v>
      </c>
      <c r="E1702" t="s">
        <v>16249</v>
      </c>
    </row>
    <row r="1703" spans="1:5" x14ac:dyDescent="0.25">
      <c r="A1703" t="s">
        <v>8495</v>
      </c>
      <c r="B1703" s="5">
        <v>46000</v>
      </c>
      <c r="C1703" t="s">
        <v>8</v>
      </c>
      <c r="D1703">
        <v>15</v>
      </c>
      <c r="E1703" t="s">
        <v>16252</v>
      </c>
    </row>
    <row r="1704" spans="1:5" x14ac:dyDescent="0.25">
      <c r="A1704" t="s">
        <v>8485</v>
      </c>
      <c r="B1704" s="5">
        <v>46000</v>
      </c>
      <c r="C1704" t="s">
        <v>8</v>
      </c>
      <c r="D1704">
        <v>15</v>
      </c>
      <c r="E1704" t="s">
        <v>16256</v>
      </c>
    </row>
    <row r="1705" spans="1:5" x14ac:dyDescent="0.25">
      <c r="A1705" t="s">
        <v>8158</v>
      </c>
      <c r="B1705" s="5">
        <v>46000</v>
      </c>
      <c r="C1705" t="s">
        <v>12</v>
      </c>
      <c r="D1705">
        <v>15</v>
      </c>
      <c r="E1705" t="s">
        <v>16257</v>
      </c>
    </row>
    <row r="1706" spans="1:5" x14ac:dyDescent="0.25">
      <c r="A1706" t="s">
        <v>8020</v>
      </c>
      <c r="B1706" s="5">
        <v>46000</v>
      </c>
      <c r="C1706" t="s">
        <v>6</v>
      </c>
      <c r="D1706">
        <v>15</v>
      </c>
      <c r="E1706" t="s">
        <v>16258</v>
      </c>
    </row>
    <row r="1707" spans="1:5" x14ac:dyDescent="0.25">
      <c r="A1707" t="s">
        <v>8499</v>
      </c>
      <c r="B1707" s="5">
        <v>46000</v>
      </c>
      <c r="C1707" t="s">
        <v>8</v>
      </c>
      <c r="D1707">
        <v>15</v>
      </c>
      <c r="E1707" t="s">
        <v>16261</v>
      </c>
    </row>
    <row r="1708" spans="1:5" x14ac:dyDescent="0.25">
      <c r="A1708" t="s">
        <v>8501</v>
      </c>
      <c r="B1708" s="5">
        <v>46000</v>
      </c>
      <c r="C1708" t="s">
        <v>8</v>
      </c>
      <c r="D1708">
        <v>15</v>
      </c>
      <c r="E1708" t="s">
        <v>16264</v>
      </c>
    </row>
    <row r="1709" spans="1:5" x14ac:dyDescent="0.25">
      <c r="A1709" t="s">
        <v>8504</v>
      </c>
      <c r="B1709" s="5">
        <v>46000</v>
      </c>
      <c r="C1709" t="s">
        <v>12</v>
      </c>
      <c r="D1709">
        <v>15</v>
      </c>
      <c r="E1709" t="s">
        <v>16265</v>
      </c>
    </row>
    <row r="1710" spans="1:5" x14ac:dyDescent="0.25">
      <c r="A1710" t="s">
        <v>5347</v>
      </c>
      <c r="B1710" s="5">
        <v>46000</v>
      </c>
      <c r="C1710" t="s">
        <v>4539</v>
      </c>
      <c r="D1710">
        <v>15</v>
      </c>
      <c r="E1710" t="s">
        <v>16288</v>
      </c>
    </row>
    <row r="1711" spans="1:5" x14ac:dyDescent="0.25">
      <c r="A1711" t="s">
        <v>8638</v>
      </c>
      <c r="B1711" s="5">
        <v>45999</v>
      </c>
      <c r="C1711" t="s">
        <v>12</v>
      </c>
      <c r="D1711">
        <v>15</v>
      </c>
      <c r="E1711" t="s">
        <v>16307</v>
      </c>
    </row>
    <row r="1712" spans="1:5" x14ac:dyDescent="0.25">
      <c r="A1712" t="s">
        <v>8643</v>
      </c>
      <c r="B1712" s="5">
        <v>45999</v>
      </c>
      <c r="C1712" t="s">
        <v>4536</v>
      </c>
      <c r="D1712">
        <v>15</v>
      </c>
      <c r="E1712" t="s">
        <v>16308</v>
      </c>
    </row>
    <row r="1713" spans="1:5" x14ac:dyDescent="0.25">
      <c r="A1713" t="s">
        <v>5249</v>
      </c>
      <c r="B1713" s="5">
        <v>45999</v>
      </c>
      <c r="C1713" t="s">
        <v>4667</v>
      </c>
      <c r="D1713">
        <v>15</v>
      </c>
      <c r="E1713" t="s">
        <v>16316</v>
      </c>
    </row>
    <row r="1714" spans="1:5" x14ac:dyDescent="0.25">
      <c r="A1714" t="s">
        <v>7389</v>
      </c>
      <c r="B1714" s="5">
        <v>46001</v>
      </c>
      <c r="C1714" t="s">
        <v>4762</v>
      </c>
      <c r="D1714">
        <v>15</v>
      </c>
      <c r="E1714" t="s">
        <v>16342</v>
      </c>
    </row>
    <row r="1715" spans="1:5" x14ac:dyDescent="0.25">
      <c r="A1715" t="s">
        <v>8606</v>
      </c>
      <c r="B1715" s="5">
        <v>45999</v>
      </c>
      <c r="C1715" t="s">
        <v>4536</v>
      </c>
      <c r="D1715">
        <v>15</v>
      </c>
      <c r="E1715" t="s">
        <v>16374</v>
      </c>
    </row>
    <row r="1716" spans="1:5" x14ac:dyDescent="0.25">
      <c r="A1716" t="s">
        <v>8080</v>
      </c>
      <c r="B1716" s="5">
        <v>46000</v>
      </c>
      <c r="C1716" t="s">
        <v>7</v>
      </c>
      <c r="D1716">
        <v>15</v>
      </c>
      <c r="E1716" t="s">
        <v>16380</v>
      </c>
    </row>
    <row r="1717" spans="1:5" x14ac:dyDescent="0.25">
      <c r="A1717" t="s">
        <v>8189</v>
      </c>
      <c r="B1717" s="5">
        <v>46001</v>
      </c>
      <c r="C1717" t="s">
        <v>7</v>
      </c>
      <c r="D1717">
        <v>15</v>
      </c>
      <c r="E1717" t="s">
        <v>16389</v>
      </c>
    </row>
    <row r="1718" spans="1:5" x14ac:dyDescent="0.25">
      <c r="A1718" t="s">
        <v>5949</v>
      </c>
      <c r="B1718" s="5">
        <v>45999</v>
      </c>
      <c r="C1718" t="s">
        <v>4762</v>
      </c>
      <c r="D1718">
        <v>15</v>
      </c>
      <c r="E1718" t="s">
        <v>16406</v>
      </c>
    </row>
    <row r="1719" spans="1:5" x14ac:dyDescent="0.25">
      <c r="A1719" t="s">
        <v>5903</v>
      </c>
      <c r="B1719" s="5">
        <v>45999</v>
      </c>
      <c r="C1719" t="s">
        <v>4762</v>
      </c>
      <c r="D1719">
        <v>15</v>
      </c>
      <c r="E1719" t="s">
        <v>16423</v>
      </c>
    </row>
    <row r="1720" spans="1:5" x14ac:dyDescent="0.25">
      <c r="A1720" t="s">
        <v>5902</v>
      </c>
      <c r="B1720" s="5">
        <v>46001</v>
      </c>
      <c r="C1720" t="s">
        <v>4539</v>
      </c>
      <c r="D1720">
        <v>15</v>
      </c>
      <c r="E1720" t="s">
        <v>16424</v>
      </c>
    </row>
    <row r="1721" spans="1:5" x14ac:dyDescent="0.25">
      <c r="A1721" t="s">
        <v>5738</v>
      </c>
      <c r="B1721" s="5">
        <v>46000</v>
      </c>
      <c r="C1721" t="s">
        <v>7</v>
      </c>
      <c r="D1721">
        <v>15</v>
      </c>
      <c r="E1721" t="s">
        <v>16443</v>
      </c>
    </row>
    <row r="1722" spans="1:5" x14ac:dyDescent="0.25">
      <c r="A1722" t="s">
        <v>5628</v>
      </c>
      <c r="B1722" s="5">
        <v>46003</v>
      </c>
      <c r="C1722" t="s">
        <v>4537</v>
      </c>
      <c r="D1722">
        <v>15</v>
      </c>
      <c r="E1722" t="s">
        <v>16456</v>
      </c>
    </row>
    <row r="1723" spans="1:5" x14ac:dyDescent="0.25">
      <c r="A1723" t="s">
        <v>5610</v>
      </c>
      <c r="B1723" s="5">
        <v>46000</v>
      </c>
      <c r="C1723" t="s">
        <v>4539</v>
      </c>
      <c r="D1723">
        <v>15</v>
      </c>
      <c r="E1723" t="s">
        <v>16460</v>
      </c>
    </row>
    <row r="1724" spans="1:5" x14ac:dyDescent="0.25">
      <c r="A1724" t="s">
        <v>5588</v>
      </c>
      <c r="B1724" s="5">
        <v>46000</v>
      </c>
      <c r="C1724" t="s">
        <v>8</v>
      </c>
      <c r="D1724">
        <v>15</v>
      </c>
      <c r="E1724" t="s">
        <v>16468</v>
      </c>
    </row>
    <row r="1725" spans="1:5" x14ac:dyDescent="0.25">
      <c r="A1725" t="s">
        <v>5537</v>
      </c>
      <c r="B1725" s="5">
        <v>45999</v>
      </c>
      <c r="C1725" t="s">
        <v>4762</v>
      </c>
      <c r="D1725">
        <v>15</v>
      </c>
      <c r="E1725" t="s">
        <v>16473</v>
      </c>
    </row>
    <row r="1726" spans="1:5" x14ac:dyDescent="0.25">
      <c r="A1726" t="s">
        <v>5472</v>
      </c>
      <c r="B1726" s="5">
        <v>45999</v>
      </c>
      <c r="C1726" t="s">
        <v>12</v>
      </c>
      <c r="D1726">
        <v>15</v>
      </c>
      <c r="E1726" t="s">
        <v>16486</v>
      </c>
    </row>
    <row r="1727" spans="1:5" x14ac:dyDescent="0.25">
      <c r="A1727" t="s">
        <v>5262</v>
      </c>
      <c r="B1727" s="5">
        <v>45999</v>
      </c>
      <c r="C1727" t="s">
        <v>8</v>
      </c>
      <c r="D1727">
        <v>15</v>
      </c>
      <c r="E1727" t="s">
        <v>16493</v>
      </c>
    </row>
    <row r="1728" spans="1:5" x14ac:dyDescent="0.25">
      <c r="A1728" t="s">
        <v>4969</v>
      </c>
      <c r="B1728" s="5">
        <v>46003</v>
      </c>
      <c r="C1728" t="s">
        <v>4541</v>
      </c>
      <c r="D1728">
        <v>15</v>
      </c>
      <c r="E1728" t="s">
        <v>16502</v>
      </c>
    </row>
    <row r="1729" spans="1:5" x14ac:dyDescent="0.25">
      <c r="A1729" t="s">
        <v>4910</v>
      </c>
      <c r="B1729" s="5">
        <v>46001</v>
      </c>
      <c r="C1729" t="s">
        <v>4537</v>
      </c>
      <c r="D1729">
        <v>15</v>
      </c>
      <c r="E1729" t="s">
        <v>16526</v>
      </c>
    </row>
    <row r="1730" spans="1:5" x14ac:dyDescent="0.25">
      <c r="A1730" t="s">
        <v>11885</v>
      </c>
      <c r="B1730" s="5">
        <v>46001</v>
      </c>
      <c r="C1730" t="s">
        <v>7</v>
      </c>
      <c r="D1730">
        <v>15</v>
      </c>
      <c r="E1730" t="s">
        <v>16550</v>
      </c>
    </row>
    <row r="1731" spans="1:5" x14ac:dyDescent="0.25">
      <c r="A1731" t="s">
        <v>11893</v>
      </c>
      <c r="B1731" s="5">
        <v>46001</v>
      </c>
      <c r="C1731" t="s">
        <v>7</v>
      </c>
      <c r="D1731">
        <v>15</v>
      </c>
      <c r="E1731" t="s">
        <v>16551</v>
      </c>
    </row>
    <row r="1732" spans="1:5" x14ac:dyDescent="0.25">
      <c r="A1732" t="s">
        <v>4600</v>
      </c>
      <c r="B1732" s="5">
        <v>46001</v>
      </c>
      <c r="C1732" t="s">
        <v>12</v>
      </c>
      <c r="D1732">
        <v>15</v>
      </c>
      <c r="E1732" t="s">
        <v>16553</v>
      </c>
    </row>
    <row r="1733" spans="1:5" x14ac:dyDescent="0.25">
      <c r="A1733" t="s">
        <v>6660</v>
      </c>
      <c r="B1733" s="5">
        <v>46000</v>
      </c>
      <c r="C1733" t="s">
        <v>13</v>
      </c>
      <c r="D1733">
        <v>15</v>
      </c>
      <c r="E1733" t="s">
        <v>16562</v>
      </c>
    </row>
    <row r="1734" spans="1:5" x14ac:dyDescent="0.25">
      <c r="A1734" t="s">
        <v>6667</v>
      </c>
      <c r="B1734" s="5">
        <v>46000</v>
      </c>
      <c r="C1734" t="s">
        <v>13</v>
      </c>
      <c r="D1734">
        <v>15</v>
      </c>
      <c r="E1734" t="s">
        <v>16563</v>
      </c>
    </row>
    <row r="1735" spans="1:5" x14ac:dyDescent="0.25">
      <c r="A1735" t="s">
        <v>6672</v>
      </c>
      <c r="B1735" s="5">
        <v>46005</v>
      </c>
      <c r="C1735" t="s">
        <v>4</v>
      </c>
      <c r="D1735">
        <v>15</v>
      </c>
      <c r="E1735" t="s">
        <v>16565</v>
      </c>
    </row>
    <row r="1736" spans="1:5" x14ac:dyDescent="0.25">
      <c r="A1736" t="s">
        <v>6806</v>
      </c>
      <c r="B1736" s="5">
        <v>45999</v>
      </c>
      <c r="C1736" t="s">
        <v>12</v>
      </c>
      <c r="D1736">
        <v>15</v>
      </c>
      <c r="E1736" t="s">
        <v>16611</v>
      </c>
    </row>
    <row r="1737" spans="1:5" x14ac:dyDescent="0.25">
      <c r="A1737" t="s">
        <v>6811</v>
      </c>
      <c r="B1737" s="5">
        <v>45999</v>
      </c>
      <c r="C1737" t="s">
        <v>13</v>
      </c>
      <c r="D1737">
        <v>15</v>
      </c>
      <c r="E1737" t="s">
        <v>16612</v>
      </c>
    </row>
    <row r="1738" spans="1:5" x14ac:dyDescent="0.25">
      <c r="A1738" t="s">
        <v>6821</v>
      </c>
      <c r="B1738" s="5">
        <v>45999</v>
      </c>
      <c r="C1738" t="s">
        <v>8</v>
      </c>
      <c r="D1738">
        <v>15</v>
      </c>
      <c r="E1738" t="s">
        <v>16613</v>
      </c>
    </row>
    <row r="1739" spans="1:5" x14ac:dyDescent="0.25">
      <c r="A1739" t="s">
        <v>6822</v>
      </c>
      <c r="B1739" s="5">
        <v>45999</v>
      </c>
      <c r="C1739" t="s">
        <v>13</v>
      </c>
      <c r="D1739">
        <v>15</v>
      </c>
      <c r="E1739" t="s">
        <v>16614</v>
      </c>
    </row>
    <row r="1740" spans="1:5" x14ac:dyDescent="0.25">
      <c r="A1740" t="s">
        <v>6824</v>
      </c>
      <c r="B1740" s="5">
        <v>45999</v>
      </c>
      <c r="C1740" t="s">
        <v>13</v>
      </c>
      <c r="D1740">
        <v>15</v>
      </c>
      <c r="E1740" t="s">
        <v>16616</v>
      </c>
    </row>
    <row r="1741" spans="1:5" x14ac:dyDescent="0.25">
      <c r="A1741" t="s">
        <v>6828</v>
      </c>
      <c r="B1741" s="5">
        <v>45999</v>
      </c>
      <c r="C1741" t="s">
        <v>8</v>
      </c>
      <c r="D1741">
        <v>15</v>
      </c>
      <c r="E1741" t="s">
        <v>16617</v>
      </c>
    </row>
    <row r="1742" spans="1:5" x14ac:dyDescent="0.25">
      <c r="A1742" t="s">
        <v>6830</v>
      </c>
      <c r="B1742" s="5">
        <v>45999</v>
      </c>
      <c r="C1742" t="s">
        <v>12</v>
      </c>
      <c r="D1742">
        <v>15</v>
      </c>
      <c r="E1742" t="s">
        <v>16618</v>
      </c>
    </row>
    <row r="1743" spans="1:5" x14ac:dyDescent="0.25">
      <c r="A1743" t="s">
        <v>6994</v>
      </c>
      <c r="B1743" s="5">
        <v>46002</v>
      </c>
      <c r="C1743" t="s">
        <v>8</v>
      </c>
      <c r="D1743">
        <v>15</v>
      </c>
      <c r="E1743" t="s">
        <v>16659</v>
      </c>
    </row>
    <row r="1744" spans="1:5" x14ac:dyDescent="0.25">
      <c r="A1744" t="s">
        <v>7111</v>
      </c>
      <c r="B1744" s="5">
        <v>46003</v>
      </c>
      <c r="C1744" t="s">
        <v>12</v>
      </c>
      <c r="D1744">
        <v>15</v>
      </c>
      <c r="E1744" t="s">
        <v>16668</v>
      </c>
    </row>
    <row r="1745" spans="1:5" x14ac:dyDescent="0.25">
      <c r="A1745" t="s">
        <v>7117</v>
      </c>
      <c r="B1745" s="5">
        <v>46003</v>
      </c>
      <c r="C1745" t="s">
        <v>13</v>
      </c>
      <c r="D1745">
        <v>15</v>
      </c>
      <c r="E1745" t="s">
        <v>16670</v>
      </c>
    </row>
    <row r="1746" spans="1:5" x14ac:dyDescent="0.25">
      <c r="A1746" t="s">
        <v>7135</v>
      </c>
      <c r="B1746" s="5">
        <v>46001</v>
      </c>
      <c r="C1746" t="s">
        <v>7</v>
      </c>
      <c r="D1746">
        <v>15</v>
      </c>
      <c r="E1746" t="s">
        <v>16671</v>
      </c>
    </row>
    <row r="1747" spans="1:5" x14ac:dyDescent="0.25">
      <c r="A1747" t="s">
        <v>7161</v>
      </c>
      <c r="B1747" s="5">
        <v>46003</v>
      </c>
      <c r="C1747" t="s">
        <v>12</v>
      </c>
      <c r="D1747">
        <v>15</v>
      </c>
      <c r="E1747" t="s">
        <v>16677</v>
      </c>
    </row>
    <row r="1748" spans="1:5" x14ac:dyDescent="0.25">
      <c r="A1748" t="s">
        <v>7163</v>
      </c>
      <c r="B1748" s="5">
        <v>46003</v>
      </c>
      <c r="C1748" t="s">
        <v>13</v>
      </c>
      <c r="D1748">
        <v>15</v>
      </c>
      <c r="E1748" t="s">
        <v>16678</v>
      </c>
    </row>
    <row r="1749" spans="1:5" x14ac:dyDescent="0.25">
      <c r="A1749" t="s">
        <v>7645</v>
      </c>
      <c r="B1749" s="5">
        <v>46001</v>
      </c>
      <c r="C1749" t="s">
        <v>12</v>
      </c>
      <c r="D1749">
        <v>15</v>
      </c>
      <c r="E1749" t="s">
        <v>16733</v>
      </c>
    </row>
    <row r="1750" spans="1:5" x14ac:dyDescent="0.25">
      <c r="A1750" t="s">
        <v>7706</v>
      </c>
      <c r="B1750" s="5">
        <v>46002</v>
      </c>
      <c r="C1750" t="s">
        <v>13</v>
      </c>
      <c r="D1750">
        <v>15</v>
      </c>
      <c r="E1750" t="s">
        <v>16740</v>
      </c>
    </row>
    <row r="1751" spans="1:5" x14ac:dyDescent="0.25">
      <c r="A1751" t="s">
        <v>7707</v>
      </c>
      <c r="B1751" s="5">
        <v>46002</v>
      </c>
      <c r="C1751" t="s">
        <v>7</v>
      </c>
      <c r="D1751">
        <v>15</v>
      </c>
      <c r="E1751" t="s">
        <v>16741</v>
      </c>
    </row>
    <row r="1752" spans="1:5" x14ac:dyDescent="0.25">
      <c r="A1752" t="s">
        <v>7711</v>
      </c>
      <c r="B1752" s="5">
        <v>46002</v>
      </c>
      <c r="C1752" t="s">
        <v>7</v>
      </c>
      <c r="D1752">
        <v>15</v>
      </c>
      <c r="E1752" t="s">
        <v>16742</v>
      </c>
    </row>
    <row r="1753" spans="1:5" x14ac:dyDescent="0.25">
      <c r="A1753" t="s">
        <v>7716</v>
      </c>
      <c r="B1753" s="5">
        <v>46002</v>
      </c>
      <c r="C1753" t="s">
        <v>13</v>
      </c>
      <c r="D1753">
        <v>15</v>
      </c>
      <c r="E1753" t="s">
        <v>16743</v>
      </c>
    </row>
    <row r="1754" spans="1:5" x14ac:dyDescent="0.25">
      <c r="A1754" t="s">
        <v>7723</v>
      </c>
      <c r="B1754" s="5">
        <v>46002</v>
      </c>
      <c r="C1754" t="s">
        <v>13</v>
      </c>
      <c r="D1754">
        <v>15</v>
      </c>
      <c r="E1754" t="s">
        <v>16744</v>
      </c>
    </row>
    <row r="1755" spans="1:5" x14ac:dyDescent="0.25">
      <c r="A1755" t="s">
        <v>7736</v>
      </c>
      <c r="B1755" s="5">
        <v>46002</v>
      </c>
      <c r="C1755" t="s">
        <v>8</v>
      </c>
      <c r="D1755">
        <v>15</v>
      </c>
      <c r="E1755" t="s">
        <v>16746</v>
      </c>
    </row>
    <row r="1756" spans="1:5" x14ac:dyDescent="0.25">
      <c r="A1756" t="s">
        <v>7741</v>
      </c>
      <c r="B1756" s="5">
        <v>46002</v>
      </c>
      <c r="C1756" t="s">
        <v>8</v>
      </c>
      <c r="D1756">
        <v>15</v>
      </c>
      <c r="E1756" t="s">
        <v>16748</v>
      </c>
    </row>
    <row r="1757" spans="1:5" x14ac:dyDescent="0.25">
      <c r="A1757" t="s">
        <v>7765</v>
      </c>
      <c r="B1757" s="5">
        <v>45999</v>
      </c>
      <c r="C1757" t="s">
        <v>6</v>
      </c>
      <c r="D1757">
        <v>15</v>
      </c>
      <c r="E1757" t="s">
        <v>16752</v>
      </c>
    </row>
    <row r="1758" spans="1:5" x14ac:dyDescent="0.25">
      <c r="A1758" t="s">
        <v>7918</v>
      </c>
      <c r="B1758" s="5">
        <v>46001</v>
      </c>
      <c r="C1758" t="s">
        <v>12</v>
      </c>
      <c r="D1758">
        <v>15</v>
      </c>
      <c r="E1758" t="s">
        <v>16775</v>
      </c>
    </row>
    <row r="1759" spans="1:5" x14ac:dyDescent="0.25">
      <c r="A1759" t="s">
        <v>8054</v>
      </c>
      <c r="B1759" s="5">
        <v>45999</v>
      </c>
      <c r="C1759" t="s">
        <v>6</v>
      </c>
      <c r="D1759">
        <v>15</v>
      </c>
      <c r="E1759" t="s">
        <v>16801</v>
      </c>
    </row>
    <row r="1760" spans="1:5" x14ac:dyDescent="0.25">
      <c r="A1760" t="s">
        <v>8186</v>
      </c>
      <c r="B1760" s="5">
        <v>46001</v>
      </c>
      <c r="C1760" t="s">
        <v>7</v>
      </c>
      <c r="D1760">
        <v>15</v>
      </c>
      <c r="E1760" t="s">
        <v>16824</v>
      </c>
    </row>
    <row r="1761" spans="1:5" x14ac:dyDescent="0.25">
      <c r="A1761" t="s">
        <v>8462</v>
      </c>
      <c r="B1761" s="5">
        <v>46000</v>
      </c>
      <c r="C1761" t="s">
        <v>13</v>
      </c>
      <c r="D1761">
        <v>15</v>
      </c>
      <c r="E1761" t="s">
        <v>16887</v>
      </c>
    </row>
    <row r="1762" spans="1:5" x14ac:dyDescent="0.25">
      <c r="A1762" t="s">
        <v>14956</v>
      </c>
      <c r="B1762" s="5">
        <v>46001</v>
      </c>
      <c r="C1762" t="s">
        <v>4539</v>
      </c>
      <c r="D1762">
        <v>15</v>
      </c>
      <c r="E1762" t="s">
        <v>16949</v>
      </c>
    </row>
    <row r="1763" spans="1:5" x14ac:dyDescent="0.25">
      <c r="A1763" t="s">
        <v>14960</v>
      </c>
      <c r="B1763" s="5">
        <v>46000</v>
      </c>
      <c r="C1763" t="s">
        <v>4762</v>
      </c>
      <c r="D1763">
        <v>15</v>
      </c>
      <c r="E1763" t="s">
        <v>16953</v>
      </c>
    </row>
    <row r="1764" spans="1:5" x14ac:dyDescent="0.25">
      <c r="A1764" t="s">
        <v>6673</v>
      </c>
      <c r="B1764" s="5">
        <v>46003</v>
      </c>
      <c r="C1764" t="s">
        <v>13</v>
      </c>
      <c r="D1764">
        <v>16</v>
      </c>
      <c r="E1764" t="s">
        <v>14978</v>
      </c>
    </row>
    <row r="1765" spans="1:5" x14ac:dyDescent="0.25">
      <c r="A1765" t="s">
        <v>6980</v>
      </c>
      <c r="B1765" s="5">
        <v>46003</v>
      </c>
      <c r="C1765" t="s">
        <v>12</v>
      </c>
      <c r="D1765">
        <v>16</v>
      </c>
      <c r="E1765" t="s">
        <v>14997</v>
      </c>
    </row>
    <row r="1766" spans="1:5" x14ac:dyDescent="0.25">
      <c r="A1766" t="s">
        <v>7681</v>
      </c>
      <c r="B1766" s="5">
        <v>46002</v>
      </c>
      <c r="C1766" t="s">
        <v>12</v>
      </c>
      <c r="D1766">
        <v>16</v>
      </c>
      <c r="E1766" t="s">
        <v>15057</v>
      </c>
    </row>
    <row r="1767" spans="1:5" x14ac:dyDescent="0.25">
      <c r="A1767" t="s">
        <v>7423</v>
      </c>
      <c r="B1767" s="5">
        <v>46002</v>
      </c>
      <c r="C1767" t="s">
        <v>7</v>
      </c>
      <c r="D1767">
        <v>16</v>
      </c>
      <c r="E1767" t="s">
        <v>15059</v>
      </c>
    </row>
    <row r="1768" spans="1:5" x14ac:dyDescent="0.25">
      <c r="A1768" t="s">
        <v>7425</v>
      </c>
      <c r="B1768" s="5">
        <v>46002</v>
      </c>
      <c r="C1768" t="s">
        <v>7</v>
      </c>
      <c r="D1768">
        <v>16</v>
      </c>
      <c r="E1768" t="s">
        <v>15060</v>
      </c>
    </row>
    <row r="1769" spans="1:5" x14ac:dyDescent="0.25">
      <c r="A1769" t="s">
        <v>7668</v>
      </c>
      <c r="B1769" s="5">
        <v>46002</v>
      </c>
      <c r="C1769" t="s">
        <v>13</v>
      </c>
      <c r="D1769">
        <v>16</v>
      </c>
      <c r="E1769" t="s">
        <v>15064</v>
      </c>
    </row>
    <row r="1770" spans="1:5" x14ac:dyDescent="0.25">
      <c r="A1770" t="s">
        <v>7685</v>
      </c>
      <c r="B1770" s="5">
        <v>46002</v>
      </c>
      <c r="C1770" t="s">
        <v>7</v>
      </c>
      <c r="D1770">
        <v>16</v>
      </c>
      <c r="E1770" t="s">
        <v>15072</v>
      </c>
    </row>
    <row r="1771" spans="1:5" x14ac:dyDescent="0.25">
      <c r="A1771" t="s">
        <v>7676</v>
      </c>
      <c r="B1771" s="5">
        <v>46002</v>
      </c>
      <c r="C1771" t="s">
        <v>13</v>
      </c>
      <c r="D1771">
        <v>16</v>
      </c>
      <c r="E1771" t="s">
        <v>15145</v>
      </c>
    </row>
    <row r="1772" spans="1:5" x14ac:dyDescent="0.25">
      <c r="A1772" t="s">
        <v>7335</v>
      </c>
      <c r="B1772" s="5">
        <v>46001</v>
      </c>
      <c r="C1772" t="s">
        <v>12</v>
      </c>
      <c r="D1772">
        <v>16</v>
      </c>
      <c r="E1772" t="s">
        <v>15200</v>
      </c>
    </row>
    <row r="1773" spans="1:5" x14ac:dyDescent="0.25">
      <c r="A1773" t="s">
        <v>8072</v>
      </c>
      <c r="B1773" s="5">
        <v>46001</v>
      </c>
      <c r="C1773" t="s">
        <v>12</v>
      </c>
      <c r="D1773">
        <v>16</v>
      </c>
      <c r="E1773" t="s">
        <v>15202</v>
      </c>
    </row>
    <row r="1774" spans="1:5" x14ac:dyDescent="0.25">
      <c r="A1774" t="s">
        <v>8138</v>
      </c>
      <c r="B1774" s="5">
        <v>46001</v>
      </c>
      <c r="C1774" t="s">
        <v>4537</v>
      </c>
      <c r="D1774">
        <v>16</v>
      </c>
      <c r="E1774" t="s">
        <v>15203</v>
      </c>
    </row>
    <row r="1775" spans="1:5" x14ac:dyDescent="0.25">
      <c r="A1775" t="s">
        <v>7213</v>
      </c>
      <c r="B1775" s="5">
        <v>46001</v>
      </c>
      <c r="C1775" t="s">
        <v>12</v>
      </c>
      <c r="D1775">
        <v>16</v>
      </c>
      <c r="E1775" t="s">
        <v>15204</v>
      </c>
    </row>
    <row r="1776" spans="1:5" x14ac:dyDescent="0.25">
      <c r="A1776" t="s">
        <v>8141</v>
      </c>
      <c r="B1776" s="5">
        <v>46001</v>
      </c>
      <c r="C1776" t="s">
        <v>12</v>
      </c>
      <c r="D1776">
        <v>16</v>
      </c>
      <c r="E1776" t="s">
        <v>15208</v>
      </c>
    </row>
    <row r="1777" spans="1:5" x14ac:dyDescent="0.25">
      <c r="A1777" t="s">
        <v>7446</v>
      </c>
      <c r="B1777" s="5">
        <v>46001</v>
      </c>
      <c r="C1777" t="s">
        <v>7</v>
      </c>
      <c r="D1777">
        <v>16</v>
      </c>
      <c r="E1777" t="s">
        <v>15211</v>
      </c>
    </row>
    <row r="1778" spans="1:5" x14ac:dyDescent="0.25">
      <c r="A1778" t="s">
        <v>8146</v>
      </c>
      <c r="B1778" s="5">
        <v>46001</v>
      </c>
      <c r="C1778" t="s">
        <v>12</v>
      </c>
      <c r="D1778">
        <v>16</v>
      </c>
      <c r="E1778" t="s">
        <v>15212</v>
      </c>
    </row>
    <row r="1779" spans="1:5" x14ac:dyDescent="0.25">
      <c r="A1779" t="s">
        <v>8055</v>
      </c>
      <c r="B1779" s="5">
        <v>46001</v>
      </c>
      <c r="C1779" t="s">
        <v>12</v>
      </c>
      <c r="D1779">
        <v>16</v>
      </c>
      <c r="E1779" t="s">
        <v>15215</v>
      </c>
    </row>
    <row r="1780" spans="1:5" x14ac:dyDescent="0.25">
      <c r="A1780" t="s">
        <v>7797</v>
      </c>
      <c r="B1780" s="5">
        <v>46001</v>
      </c>
      <c r="C1780" t="s">
        <v>13</v>
      </c>
      <c r="D1780">
        <v>16</v>
      </c>
      <c r="E1780" t="s">
        <v>15216</v>
      </c>
    </row>
    <row r="1781" spans="1:5" x14ac:dyDescent="0.25">
      <c r="A1781" t="s">
        <v>8147</v>
      </c>
      <c r="B1781" s="5">
        <v>46001</v>
      </c>
      <c r="C1781" t="s">
        <v>12</v>
      </c>
      <c r="D1781">
        <v>16</v>
      </c>
      <c r="E1781" t="s">
        <v>15217</v>
      </c>
    </row>
    <row r="1782" spans="1:5" x14ac:dyDescent="0.25">
      <c r="A1782" t="s">
        <v>7889</v>
      </c>
      <c r="B1782" s="5">
        <v>46001</v>
      </c>
      <c r="C1782" t="s">
        <v>12</v>
      </c>
      <c r="D1782">
        <v>16</v>
      </c>
      <c r="E1782" t="s">
        <v>15218</v>
      </c>
    </row>
    <row r="1783" spans="1:5" x14ac:dyDescent="0.25">
      <c r="A1783" t="s">
        <v>7889</v>
      </c>
      <c r="B1783" s="5">
        <v>46001</v>
      </c>
      <c r="C1783" t="s">
        <v>4539</v>
      </c>
      <c r="D1783">
        <v>16</v>
      </c>
      <c r="E1783" t="s">
        <v>15219</v>
      </c>
    </row>
    <row r="1784" spans="1:5" x14ac:dyDescent="0.25">
      <c r="A1784" t="s">
        <v>7064</v>
      </c>
      <c r="B1784" s="5">
        <v>46003</v>
      </c>
      <c r="C1784" t="s">
        <v>8</v>
      </c>
      <c r="D1784">
        <v>16</v>
      </c>
      <c r="E1784" t="s">
        <v>15233</v>
      </c>
    </row>
    <row r="1785" spans="1:5" x14ac:dyDescent="0.25">
      <c r="A1785" t="s">
        <v>7338</v>
      </c>
      <c r="B1785" s="5">
        <v>46002</v>
      </c>
      <c r="C1785" t="s">
        <v>4541</v>
      </c>
      <c r="D1785">
        <v>16</v>
      </c>
      <c r="E1785" t="s">
        <v>15237</v>
      </c>
    </row>
    <row r="1786" spans="1:5" x14ac:dyDescent="0.25">
      <c r="A1786" t="s">
        <v>7338</v>
      </c>
      <c r="B1786" s="5">
        <v>46002</v>
      </c>
      <c r="C1786" t="s">
        <v>4762</v>
      </c>
      <c r="D1786">
        <v>16</v>
      </c>
      <c r="E1786" t="s">
        <v>15238</v>
      </c>
    </row>
    <row r="1787" spans="1:5" x14ac:dyDescent="0.25">
      <c r="A1787" t="s">
        <v>7795</v>
      </c>
      <c r="B1787" s="5">
        <v>46001</v>
      </c>
      <c r="C1787" t="s">
        <v>4537</v>
      </c>
      <c r="D1787">
        <v>16</v>
      </c>
      <c r="E1787" t="s">
        <v>15246</v>
      </c>
    </row>
    <row r="1788" spans="1:5" x14ac:dyDescent="0.25">
      <c r="A1788" t="s">
        <v>8157</v>
      </c>
      <c r="B1788" s="5">
        <v>46001</v>
      </c>
      <c r="C1788" t="s">
        <v>13</v>
      </c>
      <c r="D1788">
        <v>16</v>
      </c>
      <c r="E1788" t="s">
        <v>15254</v>
      </c>
    </row>
    <row r="1789" spans="1:5" x14ac:dyDescent="0.25">
      <c r="A1789" t="s">
        <v>7808</v>
      </c>
      <c r="B1789" s="5">
        <v>46001</v>
      </c>
      <c r="C1789" t="s">
        <v>4538</v>
      </c>
      <c r="D1789">
        <v>16</v>
      </c>
      <c r="E1789" t="s">
        <v>15259</v>
      </c>
    </row>
    <row r="1790" spans="1:5" x14ac:dyDescent="0.25">
      <c r="A1790" t="s">
        <v>8079</v>
      </c>
      <c r="B1790" s="5">
        <v>46001</v>
      </c>
      <c r="C1790" t="s">
        <v>13</v>
      </c>
      <c r="D1790">
        <v>16</v>
      </c>
      <c r="E1790" t="s">
        <v>15338</v>
      </c>
    </row>
    <row r="1791" spans="1:5" x14ac:dyDescent="0.25">
      <c r="A1791" t="s">
        <v>7777</v>
      </c>
      <c r="B1791" s="5">
        <v>46000</v>
      </c>
      <c r="C1791" t="s">
        <v>4536</v>
      </c>
      <c r="D1791">
        <v>16</v>
      </c>
      <c r="E1791" t="s">
        <v>15379</v>
      </c>
    </row>
    <row r="1792" spans="1:5" x14ac:dyDescent="0.25">
      <c r="A1792" t="s">
        <v>8131</v>
      </c>
      <c r="B1792" s="5">
        <v>46000</v>
      </c>
      <c r="C1792" t="s">
        <v>12</v>
      </c>
      <c r="D1792">
        <v>16</v>
      </c>
      <c r="E1792" t="s">
        <v>15383</v>
      </c>
    </row>
    <row r="1793" spans="1:5" x14ac:dyDescent="0.25">
      <c r="A1793" t="s">
        <v>8064</v>
      </c>
      <c r="B1793" s="5">
        <v>46000</v>
      </c>
      <c r="C1793" t="s">
        <v>8</v>
      </c>
      <c r="D1793">
        <v>16</v>
      </c>
      <c r="E1793" t="s">
        <v>15391</v>
      </c>
    </row>
    <row r="1794" spans="1:5" x14ac:dyDescent="0.25">
      <c r="A1794" t="s">
        <v>7401</v>
      </c>
      <c r="B1794" s="5">
        <v>46000</v>
      </c>
      <c r="C1794" t="s">
        <v>8</v>
      </c>
      <c r="D1794">
        <v>16</v>
      </c>
      <c r="E1794" t="s">
        <v>15396</v>
      </c>
    </row>
    <row r="1795" spans="1:5" x14ac:dyDescent="0.25">
      <c r="A1795" t="s">
        <v>6652</v>
      </c>
      <c r="B1795" s="5">
        <v>46000</v>
      </c>
      <c r="C1795" t="s">
        <v>8</v>
      </c>
      <c r="D1795">
        <v>16</v>
      </c>
      <c r="E1795" t="s">
        <v>15398</v>
      </c>
    </row>
    <row r="1796" spans="1:5" x14ac:dyDescent="0.25">
      <c r="A1796" t="s">
        <v>7468</v>
      </c>
      <c r="B1796" s="5">
        <v>46000</v>
      </c>
      <c r="C1796" t="s">
        <v>8</v>
      </c>
      <c r="D1796">
        <v>16</v>
      </c>
      <c r="E1796" t="s">
        <v>15408</v>
      </c>
    </row>
    <row r="1797" spans="1:5" x14ac:dyDescent="0.25">
      <c r="A1797" t="s">
        <v>7409</v>
      </c>
      <c r="B1797" s="5">
        <v>46000</v>
      </c>
      <c r="C1797" t="s">
        <v>8</v>
      </c>
      <c r="D1797">
        <v>16</v>
      </c>
      <c r="E1797" t="s">
        <v>15411</v>
      </c>
    </row>
    <row r="1798" spans="1:5" x14ac:dyDescent="0.25">
      <c r="A1798" t="s">
        <v>7182</v>
      </c>
      <c r="B1798" s="5">
        <v>46000</v>
      </c>
      <c r="C1798" t="s">
        <v>13</v>
      </c>
      <c r="D1798">
        <v>16</v>
      </c>
      <c r="E1798" t="s">
        <v>15414</v>
      </c>
    </row>
    <row r="1799" spans="1:5" x14ac:dyDescent="0.25">
      <c r="A1799" t="s">
        <v>8149</v>
      </c>
      <c r="B1799" s="5">
        <v>46001</v>
      </c>
      <c r="C1799" t="s">
        <v>7</v>
      </c>
      <c r="D1799">
        <v>16</v>
      </c>
      <c r="E1799" t="s">
        <v>15424</v>
      </c>
    </row>
    <row r="1800" spans="1:5" x14ac:dyDescent="0.25">
      <c r="A1800" t="s">
        <v>7299</v>
      </c>
      <c r="B1800" s="5">
        <v>46000</v>
      </c>
      <c r="C1800" t="s">
        <v>8</v>
      </c>
      <c r="D1800">
        <v>16</v>
      </c>
      <c r="E1800" t="s">
        <v>15435</v>
      </c>
    </row>
    <row r="1801" spans="1:5" x14ac:dyDescent="0.25">
      <c r="A1801" t="s">
        <v>7464</v>
      </c>
      <c r="B1801" s="5">
        <v>46000</v>
      </c>
      <c r="C1801" t="s">
        <v>8</v>
      </c>
      <c r="D1801">
        <v>16</v>
      </c>
      <c r="E1801" t="s">
        <v>15458</v>
      </c>
    </row>
    <row r="1802" spans="1:5" x14ac:dyDescent="0.25">
      <c r="A1802" t="s">
        <v>7464</v>
      </c>
      <c r="B1802" s="5">
        <v>46000</v>
      </c>
      <c r="C1802" t="s">
        <v>12</v>
      </c>
      <c r="D1802">
        <v>16</v>
      </c>
      <c r="E1802" t="s">
        <v>15459</v>
      </c>
    </row>
    <row r="1803" spans="1:5" x14ac:dyDescent="0.25">
      <c r="A1803" t="s">
        <v>6764</v>
      </c>
      <c r="B1803" s="5">
        <v>46001</v>
      </c>
      <c r="C1803" t="s">
        <v>13</v>
      </c>
      <c r="D1803">
        <v>16</v>
      </c>
      <c r="E1803" t="s">
        <v>15483</v>
      </c>
    </row>
    <row r="1804" spans="1:5" x14ac:dyDescent="0.25">
      <c r="A1804" t="s">
        <v>7458</v>
      </c>
      <c r="B1804" s="5">
        <v>46000</v>
      </c>
      <c r="C1804" t="s">
        <v>8</v>
      </c>
      <c r="D1804">
        <v>16</v>
      </c>
      <c r="E1804" t="s">
        <v>15532</v>
      </c>
    </row>
    <row r="1805" spans="1:5" x14ac:dyDescent="0.25">
      <c r="A1805" t="s">
        <v>6808</v>
      </c>
      <c r="B1805" s="5">
        <v>45999</v>
      </c>
      <c r="C1805" t="s">
        <v>12</v>
      </c>
      <c r="D1805">
        <v>16</v>
      </c>
      <c r="E1805" t="s">
        <v>15536</v>
      </c>
    </row>
    <row r="1806" spans="1:5" x14ac:dyDescent="0.25">
      <c r="A1806" t="s">
        <v>6802</v>
      </c>
      <c r="B1806" s="5">
        <v>45999</v>
      </c>
      <c r="C1806" t="s">
        <v>4536</v>
      </c>
      <c r="D1806">
        <v>16</v>
      </c>
      <c r="E1806" t="s">
        <v>15538</v>
      </c>
    </row>
    <row r="1807" spans="1:5" x14ac:dyDescent="0.25">
      <c r="A1807" t="s">
        <v>7427</v>
      </c>
      <c r="B1807" s="5">
        <v>45999</v>
      </c>
      <c r="C1807" t="s">
        <v>4537</v>
      </c>
      <c r="D1807">
        <v>16</v>
      </c>
      <c r="E1807" t="s">
        <v>15547</v>
      </c>
    </row>
    <row r="1808" spans="1:5" x14ac:dyDescent="0.25">
      <c r="A1808" t="s">
        <v>6809</v>
      </c>
      <c r="B1808" s="5">
        <v>45999</v>
      </c>
      <c r="C1808" t="s">
        <v>12</v>
      </c>
      <c r="D1808">
        <v>16</v>
      </c>
      <c r="E1808" t="s">
        <v>15548</v>
      </c>
    </row>
    <row r="1809" spans="1:5" x14ac:dyDescent="0.25">
      <c r="A1809" t="s">
        <v>6749</v>
      </c>
      <c r="B1809" s="5">
        <v>45999</v>
      </c>
      <c r="C1809" t="s">
        <v>4537</v>
      </c>
      <c r="D1809">
        <v>16</v>
      </c>
      <c r="E1809" t="s">
        <v>15549</v>
      </c>
    </row>
    <row r="1810" spans="1:5" x14ac:dyDescent="0.25">
      <c r="A1810" t="s">
        <v>7184</v>
      </c>
      <c r="B1810" s="5">
        <v>45999</v>
      </c>
      <c r="C1810" t="s">
        <v>4536</v>
      </c>
      <c r="D1810">
        <v>16</v>
      </c>
      <c r="E1810" t="s">
        <v>15552</v>
      </c>
    </row>
    <row r="1811" spans="1:5" x14ac:dyDescent="0.25">
      <c r="A1811" t="s">
        <v>7184</v>
      </c>
      <c r="B1811" s="5">
        <v>45999</v>
      </c>
      <c r="C1811" t="s">
        <v>12</v>
      </c>
      <c r="D1811">
        <v>16</v>
      </c>
      <c r="E1811" t="s">
        <v>15553</v>
      </c>
    </row>
    <row r="1812" spans="1:5" x14ac:dyDescent="0.25">
      <c r="A1812" t="s">
        <v>6825</v>
      </c>
      <c r="B1812" s="5">
        <v>45999</v>
      </c>
      <c r="C1812" t="s">
        <v>4536</v>
      </c>
      <c r="D1812">
        <v>16</v>
      </c>
      <c r="E1812" t="s">
        <v>15565</v>
      </c>
    </row>
    <row r="1813" spans="1:5" x14ac:dyDescent="0.25">
      <c r="A1813" t="s">
        <v>7864</v>
      </c>
      <c r="B1813" s="5">
        <v>45999</v>
      </c>
      <c r="C1813" t="s">
        <v>8</v>
      </c>
      <c r="D1813">
        <v>16</v>
      </c>
      <c r="E1813" t="s">
        <v>15600</v>
      </c>
    </row>
    <row r="1814" spans="1:5" x14ac:dyDescent="0.25">
      <c r="A1814" t="s">
        <v>7864</v>
      </c>
      <c r="B1814" s="5">
        <v>45999</v>
      </c>
      <c r="C1814" t="s">
        <v>13</v>
      </c>
      <c r="D1814">
        <v>16</v>
      </c>
      <c r="E1814" t="s">
        <v>15601</v>
      </c>
    </row>
    <row r="1815" spans="1:5" x14ac:dyDescent="0.25">
      <c r="A1815" t="s">
        <v>5948</v>
      </c>
      <c r="B1815" s="5">
        <v>45999</v>
      </c>
      <c r="C1815" t="s">
        <v>8</v>
      </c>
      <c r="D1815">
        <v>16</v>
      </c>
      <c r="E1815" t="s">
        <v>15718</v>
      </c>
    </row>
    <row r="1816" spans="1:5" x14ac:dyDescent="0.25">
      <c r="A1816" t="s">
        <v>5859</v>
      </c>
      <c r="B1816" s="5">
        <v>46000</v>
      </c>
      <c r="C1816" t="s">
        <v>8</v>
      </c>
      <c r="D1816">
        <v>16</v>
      </c>
      <c r="E1816" t="s">
        <v>15761</v>
      </c>
    </row>
    <row r="1817" spans="1:5" x14ac:dyDescent="0.25">
      <c r="A1817" t="s">
        <v>5859</v>
      </c>
      <c r="B1817" s="5">
        <v>45999</v>
      </c>
      <c r="C1817" t="s">
        <v>12</v>
      </c>
      <c r="D1817">
        <v>16</v>
      </c>
      <c r="E1817" t="s">
        <v>15762</v>
      </c>
    </row>
    <row r="1818" spans="1:5" x14ac:dyDescent="0.25">
      <c r="A1818" t="s">
        <v>5841</v>
      </c>
      <c r="B1818" s="5">
        <v>45999</v>
      </c>
      <c r="C1818" t="s">
        <v>13</v>
      </c>
      <c r="D1818">
        <v>16</v>
      </c>
      <c r="E1818" t="s">
        <v>15763</v>
      </c>
    </row>
    <row r="1819" spans="1:5" x14ac:dyDescent="0.25">
      <c r="A1819" t="s">
        <v>5816</v>
      </c>
      <c r="B1819" s="5">
        <v>46000</v>
      </c>
      <c r="C1819" t="s">
        <v>4536</v>
      </c>
      <c r="D1819">
        <v>16</v>
      </c>
      <c r="E1819" t="s">
        <v>15769</v>
      </c>
    </row>
    <row r="1820" spans="1:5" x14ac:dyDescent="0.25">
      <c r="A1820" t="s">
        <v>5773</v>
      </c>
      <c r="B1820" s="5">
        <v>46000</v>
      </c>
      <c r="C1820" t="s">
        <v>8</v>
      </c>
      <c r="D1820">
        <v>16</v>
      </c>
      <c r="E1820" t="s">
        <v>15782</v>
      </c>
    </row>
    <row r="1821" spans="1:5" x14ac:dyDescent="0.25">
      <c r="A1821" t="s">
        <v>5773</v>
      </c>
      <c r="B1821" s="5">
        <v>45999</v>
      </c>
      <c r="C1821" t="s">
        <v>8</v>
      </c>
      <c r="D1821">
        <v>16</v>
      </c>
      <c r="E1821" t="s">
        <v>15783</v>
      </c>
    </row>
    <row r="1822" spans="1:5" x14ac:dyDescent="0.25">
      <c r="A1822" t="s">
        <v>5757</v>
      </c>
      <c r="B1822" s="5">
        <v>45999</v>
      </c>
      <c r="C1822" t="s">
        <v>8</v>
      </c>
      <c r="D1822">
        <v>16</v>
      </c>
      <c r="E1822" t="s">
        <v>15788</v>
      </c>
    </row>
    <row r="1823" spans="1:5" x14ac:dyDescent="0.25">
      <c r="A1823" t="s">
        <v>5643</v>
      </c>
      <c r="B1823" s="5">
        <v>45999</v>
      </c>
      <c r="C1823" t="s">
        <v>4536</v>
      </c>
      <c r="D1823">
        <v>16</v>
      </c>
      <c r="E1823" t="s">
        <v>15796</v>
      </c>
    </row>
    <row r="1824" spans="1:5" x14ac:dyDescent="0.25">
      <c r="A1824" t="s">
        <v>5526</v>
      </c>
      <c r="B1824" s="5">
        <v>46003</v>
      </c>
      <c r="C1824" t="s">
        <v>8</v>
      </c>
      <c r="D1824">
        <v>16</v>
      </c>
      <c r="E1824" t="s">
        <v>15814</v>
      </c>
    </row>
    <row r="1825" spans="1:5" x14ac:dyDescent="0.25">
      <c r="A1825" t="s">
        <v>5483</v>
      </c>
      <c r="B1825" s="5">
        <v>45999</v>
      </c>
      <c r="C1825" t="s">
        <v>8</v>
      </c>
      <c r="D1825">
        <v>16</v>
      </c>
      <c r="E1825" t="s">
        <v>15820</v>
      </c>
    </row>
    <row r="1826" spans="1:5" x14ac:dyDescent="0.25">
      <c r="A1826" t="s">
        <v>5443</v>
      </c>
      <c r="B1826" s="5">
        <v>45999</v>
      </c>
      <c r="C1826" t="s">
        <v>12</v>
      </c>
      <c r="D1826">
        <v>16</v>
      </c>
      <c r="E1826" t="s">
        <v>15826</v>
      </c>
    </row>
    <row r="1827" spans="1:5" x14ac:dyDescent="0.25">
      <c r="A1827" t="s">
        <v>5442</v>
      </c>
      <c r="B1827" s="5">
        <v>46000</v>
      </c>
      <c r="C1827" t="s">
        <v>8</v>
      </c>
      <c r="D1827">
        <v>16</v>
      </c>
      <c r="E1827" t="s">
        <v>15828</v>
      </c>
    </row>
    <row r="1828" spans="1:5" x14ac:dyDescent="0.25">
      <c r="A1828" t="s">
        <v>5361</v>
      </c>
      <c r="B1828" s="5">
        <v>45999</v>
      </c>
      <c r="C1828" t="s">
        <v>8</v>
      </c>
      <c r="D1828">
        <v>16</v>
      </c>
      <c r="E1828" t="s">
        <v>15839</v>
      </c>
    </row>
    <row r="1829" spans="1:5" x14ac:dyDescent="0.25">
      <c r="A1829" t="s">
        <v>5358</v>
      </c>
      <c r="B1829" s="5">
        <v>45999</v>
      </c>
      <c r="C1829" t="s">
        <v>8</v>
      </c>
      <c r="D1829">
        <v>16</v>
      </c>
      <c r="E1829" t="s">
        <v>15840</v>
      </c>
    </row>
    <row r="1830" spans="1:5" x14ac:dyDescent="0.25">
      <c r="A1830" t="s">
        <v>5157</v>
      </c>
      <c r="B1830" s="5">
        <v>45999</v>
      </c>
      <c r="C1830" t="s">
        <v>8</v>
      </c>
      <c r="D1830">
        <v>16</v>
      </c>
      <c r="E1830" t="s">
        <v>15851</v>
      </c>
    </row>
    <row r="1831" spans="1:5" x14ac:dyDescent="0.25">
      <c r="A1831" t="s">
        <v>5110</v>
      </c>
      <c r="B1831" s="5">
        <v>45999</v>
      </c>
      <c r="C1831" t="s">
        <v>8</v>
      </c>
      <c r="D1831">
        <v>16</v>
      </c>
      <c r="E1831" t="s">
        <v>15858</v>
      </c>
    </row>
    <row r="1832" spans="1:5" x14ac:dyDescent="0.25">
      <c r="A1832" t="s">
        <v>5058</v>
      </c>
      <c r="B1832" s="5">
        <v>46000</v>
      </c>
      <c r="C1832" t="s">
        <v>4536</v>
      </c>
      <c r="D1832">
        <v>16</v>
      </c>
      <c r="E1832" t="s">
        <v>15865</v>
      </c>
    </row>
    <row r="1833" spans="1:5" x14ac:dyDescent="0.25">
      <c r="A1833" t="s">
        <v>4918</v>
      </c>
      <c r="B1833" s="5">
        <v>45999</v>
      </c>
      <c r="C1833" t="s">
        <v>4536</v>
      </c>
      <c r="D1833">
        <v>16</v>
      </c>
      <c r="E1833" t="s">
        <v>15870</v>
      </c>
    </row>
    <row r="1834" spans="1:5" x14ac:dyDescent="0.25">
      <c r="A1834" t="s">
        <v>4916</v>
      </c>
      <c r="B1834" s="5">
        <v>46000</v>
      </c>
      <c r="C1834" t="s">
        <v>8</v>
      </c>
      <c r="D1834">
        <v>16</v>
      </c>
      <c r="E1834" t="s">
        <v>15874</v>
      </c>
    </row>
    <row r="1835" spans="1:5" x14ac:dyDescent="0.25">
      <c r="A1835" t="s">
        <v>4916</v>
      </c>
      <c r="B1835" s="5">
        <v>45999</v>
      </c>
      <c r="C1835" t="s">
        <v>8</v>
      </c>
      <c r="D1835">
        <v>16</v>
      </c>
      <c r="E1835" t="s">
        <v>15875</v>
      </c>
    </row>
    <row r="1836" spans="1:5" x14ac:dyDescent="0.25">
      <c r="A1836" t="s">
        <v>4874</v>
      </c>
      <c r="B1836" s="5">
        <v>45999</v>
      </c>
      <c r="C1836" t="s">
        <v>12</v>
      </c>
      <c r="D1836">
        <v>16</v>
      </c>
      <c r="E1836" t="s">
        <v>15876</v>
      </c>
    </row>
    <row r="1837" spans="1:5" x14ac:dyDescent="0.25">
      <c r="A1837" t="s">
        <v>4735</v>
      </c>
      <c r="B1837" s="5">
        <v>46000</v>
      </c>
      <c r="C1837" t="s">
        <v>8</v>
      </c>
      <c r="D1837">
        <v>16</v>
      </c>
      <c r="E1837" t="s">
        <v>15901</v>
      </c>
    </row>
    <row r="1838" spans="1:5" x14ac:dyDescent="0.25">
      <c r="A1838" t="s">
        <v>8796</v>
      </c>
      <c r="B1838" s="5">
        <v>46000</v>
      </c>
      <c r="C1838" t="s">
        <v>8</v>
      </c>
      <c r="D1838">
        <v>16</v>
      </c>
      <c r="E1838" t="s">
        <v>15914</v>
      </c>
    </row>
    <row r="1839" spans="1:5" x14ac:dyDescent="0.25">
      <c r="A1839" t="s">
        <v>8797</v>
      </c>
      <c r="B1839" s="5">
        <v>46000</v>
      </c>
      <c r="C1839" t="s">
        <v>8</v>
      </c>
      <c r="D1839">
        <v>16</v>
      </c>
      <c r="E1839" t="s">
        <v>15915</v>
      </c>
    </row>
    <row r="1840" spans="1:5" x14ac:dyDescent="0.25">
      <c r="A1840" t="s">
        <v>14938</v>
      </c>
      <c r="B1840" s="5">
        <v>46000</v>
      </c>
      <c r="C1840" t="s">
        <v>7</v>
      </c>
      <c r="D1840">
        <v>16</v>
      </c>
      <c r="E1840" t="s">
        <v>15916</v>
      </c>
    </row>
    <row r="1841" spans="1:5" x14ac:dyDescent="0.25">
      <c r="A1841" t="s">
        <v>7068</v>
      </c>
      <c r="B1841" s="5">
        <v>46003</v>
      </c>
      <c r="C1841" t="s">
        <v>13</v>
      </c>
      <c r="D1841">
        <v>16</v>
      </c>
      <c r="E1841" t="s">
        <v>15917</v>
      </c>
    </row>
    <row r="1842" spans="1:5" x14ac:dyDescent="0.25">
      <c r="A1842" t="s">
        <v>7070</v>
      </c>
      <c r="B1842" s="5">
        <v>46003</v>
      </c>
      <c r="C1842" t="s">
        <v>13</v>
      </c>
      <c r="D1842">
        <v>16</v>
      </c>
      <c r="E1842" t="s">
        <v>15918</v>
      </c>
    </row>
    <row r="1843" spans="1:5" x14ac:dyDescent="0.25">
      <c r="A1843" t="s">
        <v>9851</v>
      </c>
      <c r="B1843" s="5">
        <v>46003</v>
      </c>
      <c r="C1843" t="s">
        <v>4541</v>
      </c>
      <c r="D1843">
        <v>16</v>
      </c>
      <c r="E1843" t="s">
        <v>15931</v>
      </c>
    </row>
    <row r="1844" spans="1:5" x14ac:dyDescent="0.25">
      <c r="A1844" t="s">
        <v>7058</v>
      </c>
      <c r="B1844" s="5">
        <v>46003</v>
      </c>
      <c r="C1844" t="s">
        <v>4537</v>
      </c>
      <c r="D1844">
        <v>16</v>
      </c>
      <c r="E1844" t="s">
        <v>15934</v>
      </c>
    </row>
    <row r="1845" spans="1:5" x14ac:dyDescent="0.25">
      <c r="A1845" t="s">
        <v>7100</v>
      </c>
      <c r="B1845" s="5">
        <v>46003</v>
      </c>
      <c r="C1845" t="s">
        <v>4541</v>
      </c>
      <c r="D1845">
        <v>16</v>
      </c>
      <c r="E1845" t="s">
        <v>15936</v>
      </c>
    </row>
    <row r="1846" spans="1:5" x14ac:dyDescent="0.25">
      <c r="A1846" t="s">
        <v>7689</v>
      </c>
      <c r="B1846" s="5">
        <v>46002</v>
      </c>
      <c r="C1846" t="s">
        <v>12</v>
      </c>
      <c r="D1846">
        <v>16</v>
      </c>
      <c r="E1846" t="s">
        <v>15992</v>
      </c>
    </row>
    <row r="1847" spans="1:5" x14ac:dyDescent="0.25">
      <c r="A1847" t="s">
        <v>7628</v>
      </c>
      <c r="B1847" s="5">
        <v>46002</v>
      </c>
      <c r="C1847" t="s">
        <v>7</v>
      </c>
      <c r="D1847">
        <v>16</v>
      </c>
      <c r="E1847" t="s">
        <v>15995</v>
      </c>
    </row>
    <row r="1848" spans="1:5" x14ac:dyDescent="0.25">
      <c r="A1848" t="s">
        <v>7616</v>
      </c>
      <c r="B1848" s="5">
        <v>46002</v>
      </c>
      <c r="C1848" t="s">
        <v>13</v>
      </c>
      <c r="D1848">
        <v>16</v>
      </c>
      <c r="E1848" t="s">
        <v>15998</v>
      </c>
    </row>
    <row r="1849" spans="1:5" x14ac:dyDescent="0.25">
      <c r="A1849" t="s">
        <v>7682</v>
      </c>
      <c r="B1849" s="5">
        <v>46002</v>
      </c>
      <c r="C1849" t="s">
        <v>4541</v>
      </c>
      <c r="D1849">
        <v>16</v>
      </c>
      <c r="E1849" t="s">
        <v>16000</v>
      </c>
    </row>
    <row r="1850" spans="1:5" x14ac:dyDescent="0.25">
      <c r="A1850" t="s">
        <v>7916</v>
      </c>
      <c r="B1850" s="5">
        <v>46001</v>
      </c>
      <c r="C1850" t="s">
        <v>12</v>
      </c>
      <c r="D1850">
        <v>16</v>
      </c>
      <c r="E1850" t="s">
        <v>16078</v>
      </c>
    </row>
    <row r="1851" spans="1:5" x14ac:dyDescent="0.25">
      <c r="A1851" t="s">
        <v>7585</v>
      </c>
      <c r="B1851" s="5">
        <v>46001</v>
      </c>
      <c r="C1851" t="s">
        <v>4538</v>
      </c>
      <c r="D1851">
        <v>16</v>
      </c>
      <c r="E1851" t="s">
        <v>16113</v>
      </c>
    </row>
    <row r="1852" spans="1:5" x14ac:dyDescent="0.25">
      <c r="A1852" t="s">
        <v>7899</v>
      </c>
      <c r="B1852" s="5">
        <v>46001</v>
      </c>
      <c r="C1852" t="s">
        <v>12</v>
      </c>
      <c r="D1852">
        <v>16</v>
      </c>
      <c r="E1852" t="s">
        <v>16120</v>
      </c>
    </row>
    <row r="1853" spans="1:5" x14ac:dyDescent="0.25">
      <c r="A1853" t="s">
        <v>7588</v>
      </c>
      <c r="B1853" s="5">
        <v>46001</v>
      </c>
      <c r="C1853" t="s">
        <v>4538</v>
      </c>
      <c r="D1853">
        <v>16</v>
      </c>
      <c r="E1853" t="s">
        <v>16124</v>
      </c>
    </row>
    <row r="1854" spans="1:5" x14ac:dyDescent="0.25">
      <c r="A1854" t="s">
        <v>7587</v>
      </c>
      <c r="B1854" s="5">
        <v>46001</v>
      </c>
      <c r="C1854" t="s">
        <v>4538</v>
      </c>
      <c r="D1854">
        <v>16</v>
      </c>
      <c r="E1854" t="s">
        <v>16127</v>
      </c>
    </row>
    <row r="1855" spans="1:5" x14ac:dyDescent="0.25">
      <c r="A1855" t="s">
        <v>8148</v>
      </c>
      <c r="B1855" s="5">
        <v>46001</v>
      </c>
      <c r="C1855" t="s">
        <v>4538</v>
      </c>
      <c r="D1855">
        <v>16</v>
      </c>
      <c r="E1855" t="s">
        <v>16130</v>
      </c>
    </row>
    <row r="1856" spans="1:5" x14ac:dyDescent="0.25">
      <c r="A1856" t="s">
        <v>7679</v>
      </c>
      <c r="B1856" s="5">
        <v>46002</v>
      </c>
      <c r="C1856" t="s">
        <v>7</v>
      </c>
      <c r="D1856">
        <v>16</v>
      </c>
      <c r="E1856" t="s">
        <v>16175</v>
      </c>
    </row>
    <row r="1857" spans="1:5" x14ac:dyDescent="0.25">
      <c r="A1857" t="s">
        <v>8144</v>
      </c>
      <c r="B1857" s="5">
        <v>46001</v>
      </c>
      <c r="C1857" t="s">
        <v>7</v>
      </c>
      <c r="D1857">
        <v>16</v>
      </c>
      <c r="E1857" t="s">
        <v>16212</v>
      </c>
    </row>
    <row r="1858" spans="1:5" x14ac:dyDescent="0.25">
      <c r="A1858" t="s">
        <v>8144</v>
      </c>
      <c r="B1858" s="5">
        <v>46000</v>
      </c>
      <c r="C1858" t="s">
        <v>8</v>
      </c>
      <c r="D1858">
        <v>16</v>
      </c>
      <c r="E1858" t="s">
        <v>16215</v>
      </c>
    </row>
    <row r="1859" spans="1:5" x14ac:dyDescent="0.25">
      <c r="A1859" t="s">
        <v>7443</v>
      </c>
      <c r="B1859" s="5">
        <v>46000</v>
      </c>
      <c r="C1859" t="s">
        <v>12</v>
      </c>
      <c r="D1859">
        <v>16</v>
      </c>
      <c r="E1859" t="s">
        <v>16222</v>
      </c>
    </row>
    <row r="1860" spans="1:5" x14ac:dyDescent="0.25">
      <c r="A1860" t="s">
        <v>8445</v>
      </c>
      <c r="B1860" s="5">
        <v>46000</v>
      </c>
      <c r="C1860" t="s">
        <v>8</v>
      </c>
      <c r="D1860">
        <v>16</v>
      </c>
      <c r="E1860" t="s">
        <v>16228</v>
      </c>
    </row>
    <row r="1861" spans="1:5" x14ac:dyDescent="0.25">
      <c r="A1861" t="s">
        <v>8443</v>
      </c>
      <c r="B1861" s="5">
        <v>46000</v>
      </c>
      <c r="C1861" t="s">
        <v>8</v>
      </c>
      <c r="D1861">
        <v>16</v>
      </c>
      <c r="E1861" t="s">
        <v>16230</v>
      </c>
    </row>
    <row r="1862" spans="1:5" x14ac:dyDescent="0.25">
      <c r="A1862" t="s">
        <v>6718</v>
      </c>
      <c r="B1862" s="5">
        <v>46000</v>
      </c>
      <c r="C1862" t="s">
        <v>12</v>
      </c>
      <c r="D1862">
        <v>16</v>
      </c>
      <c r="E1862" t="s">
        <v>16234</v>
      </c>
    </row>
    <row r="1863" spans="1:5" x14ac:dyDescent="0.25">
      <c r="A1863" t="s">
        <v>8485</v>
      </c>
      <c r="B1863" s="5">
        <v>46000</v>
      </c>
      <c r="C1863" t="s">
        <v>4536</v>
      </c>
      <c r="D1863">
        <v>16</v>
      </c>
      <c r="E1863" t="s">
        <v>16255</v>
      </c>
    </row>
    <row r="1864" spans="1:5" x14ac:dyDescent="0.25">
      <c r="A1864" t="s">
        <v>8629</v>
      </c>
      <c r="B1864" s="5">
        <v>45999</v>
      </c>
      <c r="C1864" t="s">
        <v>12</v>
      </c>
      <c r="D1864">
        <v>16</v>
      </c>
      <c r="E1864" t="s">
        <v>16299</v>
      </c>
    </row>
    <row r="1865" spans="1:5" x14ac:dyDescent="0.25">
      <c r="A1865" t="s">
        <v>8629</v>
      </c>
      <c r="B1865" s="5">
        <v>45999</v>
      </c>
      <c r="C1865" t="s">
        <v>4536</v>
      </c>
      <c r="D1865">
        <v>16</v>
      </c>
      <c r="E1865" t="s">
        <v>16300</v>
      </c>
    </row>
    <row r="1866" spans="1:5" x14ac:dyDescent="0.25">
      <c r="A1866" t="s">
        <v>8633</v>
      </c>
      <c r="B1866" s="5">
        <v>45999</v>
      </c>
      <c r="C1866" t="s">
        <v>4536</v>
      </c>
      <c r="D1866">
        <v>16</v>
      </c>
      <c r="E1866" t="s">
        <v>16301</v>
      </c>
    </row>
    <row r="1867" spans="1:5" x14ac:dyDescent="0.25">
      <c r="A1867" t="s">
        <v>8535</v>
      </c>
      <c r="B1867" s="5">
        <v>45999</v>
      </c>
      <c r="C1867" t="s">
        <v>12</v>
      </c>
      <c r="D1867">
        <v>16</v>
      </c>
      <c r="E1867" t="s">
        <v>16303</v>
      </c>
    </row>
    <row r="1868" spans="1:5" x14ac:dyDescent="0.25">
      <c r="A1868" t="s">
        <v>8637</v>
      </c>
      <c r="B1868" s="5">
        <v>45999</v>
      </c>
      <c r="C1868" t="s">
        <v>4536</v>
      </c>
      <c r="D1868">
        <v>16</v>
      </c>
      <c r="E1868" t="s">
        <v>16306</v>
      </c>
    </row>
    <row r="1869" spans="1:5" x14ac:dyDescent="0.25">
      <c r="A1869" t="s">
        <v>8632</v>
      </c>
      <c r="B1869" s="5">
        <v>45999</v>
      </c>
      <c r="C1869" t="s">
        <v>8</v>
      </c>
      <c r="D1869">
        <v>16</v>
      </c>
      <c r="E1869" t="s">
        <v>16332</v>
      </c>
    </row>
    <row r="1870" spans="1:5" x14ac:dyDescent="0.25">
      <c r="A1870" t="s">
        <v>8632</v>
      </c>
      <c r="B1870" s="5">
        <v>45999</v>
      </c>
      <c r="C1870" t="s">
        <v>13</v>
      </c>
      <c r="D1870">
        <v>16</v>
      </c>
      <c r="E1870" t="s">
        <v>16333</v>
      </c>
    </row>
    <row r="1871" spans="1:5" x14ac:dyDescent="0.25">
      <c r="A1871" t="s">
        <v>8606</v>
      </c>
      <c r="B1871" s="5">
        <v>45999</v>
      </c>
      <c r="C1871" t="s">
        <v>4537</v>
      </c>
      <c r="D1871">
        <v>16</v>
      </c>
      <c r="E1871" t="s">
        <v>16373</v>
      </c>
    </row>
    <row r="1872" spans="1:5" x14ac:dyDescent="0.25">
      <c r="A1872" t="s">
        <v>8080</v>
      </c>
      <c r="B1872" s="5">
        <v>46000</v>
      </c>
      <c r="C1872" t="s">
        <v>4536</v>
      </c>
      <c r="D1872">
        <v>16</v>
      </c>
      <c r="E1872" t="s">
        <v>16379</v>
      </c>
    </row>
    <row r="1873" spans="1:5" x14ac:dyDescent="0.25">
      <c r="A1873" t="s">
        <v>8077</v>
      </c>
      <c r="B1873" s="5">
        <v>46000</v>
      </c>
      <c r="C1873" t="s">
        <v>7</v>
      </c>
      <c r="D1873">
        <v>16</v>
      </c>
      <c r="E1873" t="s">
        <v>16398</v>
      </c>
    </row>
    <row r="1874" spans="1:5" x14ac:dyDescent="0.25">
      <c r="A1874" t="s">
        <v>5973</v>
      </c>
      <c r="B1874" s="5">
        <v>46001</v>
      </c>
      <c r="C1874" t="s">
        <v>12</v>
      </c>
      <c r="D1874">
        <v>16</v>
      </c>
      <c r="E1874" t="s">
        <v>16411</v>
      </c>
    </row>
    <row r="1875" spans="1:5" x14ac:dyDescent="0.25">
      <c r="A1875" t="s">
        <v>5903</v>
      </c>
      <c r="B1875" s="5">
        <v>46001</v>
      </c>
      <c r="C1875" t="s">
        <v>7</v>
      </c>
      <c r="D1875">
        <v>16</v>
      </c>
      <c r="E1875" t="s">
        <v>16421</v>
      </c>
    </row>
    <row r="1876" spans="1:5" x14ac:dyDescent="0.25">
      <c r="A1876" t="s">
        <v>5792</v>
      </c>
      <c r="B1876" s="5">
        <v>45999</v>
      </c>
      <c r="C1876" t="s">
        <v>4536</v>
      </c>
      <c r="D1876">
        <v>16</v>
      </c>
      <c r="E1876" t="s">
        <v>16429</v>
      </c>
    </row>
    <row r="1877" spans="1:5" x14ac:dyDescent="0.25">
      <c r="A1877" t="s">
        <v>5673</v>
      </c>
      <c r="B1877" s="5">
        <v>46000</v>
      </c>
      <c r="C1877" t="s">
        <v>12</v>
      </c>
      <c r="D1877">
        <v>16</v>
      </c>
      <c r="E1877" t="s">
        <v>16446</v>
      </c>
    </row>
    <row r="1878" spans="1:5" x14ac:dyDescent="0.25">
      <c r="A1878" t="s">
        <v>5652</v>
      </c>
      <c r="B1878" s="5">
        <v>45999</v>
      </c>
      <c r="C1878" t="s">
        <v>8</v>
      </c>
      <c r="D1878">
        <v>16</v>
      </c>
      <c r="E1878" t="s">
        <v>16451</v>
      </c>
    </row>
    <row r="1879" spans="1:5" x14ac:dyDescent="0.25">
      <c r="A1879" t="s">
        <v>5607</v>
      </c>
      <c r="B1879" s="5">
        <v>45999</v>
      </c>
      <c r="C1879" t="s">
        <v>13</v>
      </c>
      <c r="D1879">
        <v>16</v>
      </c>
      <c r="E1879" t="s">
        <v>16464</v>
      </c>
    </row>
    <row r="1880" spans="1:5" x14ac:dyDescent="0.25">
      <c r="A1880" t="s">
        <v>5516</v>
      </c>
      <c r="B1880" s="5">
        <v>46000</v>
      </c>
      <c r="C1880" t="s">
        <v>8</v>
      </c>
      <c r="D1880">
        <v>16</v>
      </c>
      <c r="E1880" t="s">
        <v>16476</v>
      </c>
    </row>
    <row r="1881" spans="1:5" x14ac:dyDescent="0.25">
      <c r="A1881" t="s">
        <v>5271</v>
      </c>
      <c r="B1881" s="5">
        <v>45999</v>
      </c>
      <c r="C1881" t="s">
        <v>13</v>
      </c>
      <c r="D1881">
        <v>16</v>
      </c>
      <c r="E1881" t="s">
        <v>16490</v>
      </c>
    </row>
    <row r="1882" spans="1:5" x14ac:dyDescent="0.25">
      <c r="A1882" t="s">
        <v>5268</v>
      </c>
      <c r="B1882" s="5">
        <v>46001</v>
      </c>
      <c r="C1882" t="s">
        <v>12</v>
      </c>
      <c r="D1882">
        <v>16</v>
      </c>
      <c r="E1882" t="s">
        <v>16497</v>
      </c>
    </row>
    <row r="1883" spans="1:5" x14ac:dyDescent="0.25">
      <c r="A1883" t="s">
        <v>5172</v>
      </c>
      <c r="B1883" s="5">
        <v>45999</v>
      </c>
      <c r="C1883" t="s">
        <v>8</v>
      </c>
      <c r="D1883">
        <v>16</v>
      </c>
      <c r="E1883" t="s">
        <v>16501</v>
      </c>
    </row>
    <row r="1884" spans="1:5" x14ac:dyDescent="0.25">
      <c r="A1884" t="s">
        <v>5131</v>
      </c>
      <c r="B1884" s="5">
        <v>45999</v>
      </c>
      <c r="C1884" t="s">
        <v>12</v>
      </c>
      <c r="D1884">
        <v>16</v>
      </c>
      <c r="E1884" t="s">
        <v>16508</v>
      </c>
    </row>
    <row r="1885" spans="1:5" x14ac:dyDescent="0.25">
      <c r="A1885" t="s">
        <v>4939</v>
      </c>
      <c r="B1885" s="5">
        <v>45999</v>
      </c>
      <c r="C1885" t="s">
        <v>8</v>
      </c>
      <c r="D1885">
        <v>16</v>
      </c>
      <c r="E1885" t="s">
        <v>16523</v>
      </c>
    </row>
    <row r="1886" spans="1:5" x14ac:dyDescent="0.25">
      <c r="A1886" t="s">
        <v>6642</v>
      </c>
      <c r="B1886" s="5">
        <v>46000</v>
      </c>
      <c r="C1886" t="s">
        <v>7</v>
      </c>
      <c r="D1886">
        <v>16</v>
      </c>
      <c r="E1886" t="s">
        <v>16557</v>
      </c>
    </row>
    <row r="1887" spans="1:5" x14ac:dyDescent="0.25">
      <c r="A1887" t="s">
        <v>6654</v>
      </c>
      <c r="B1887" s="5">
        <v>46000</v>
      </c>
      <c r="C1887" t="s">
        <v>12</v>
      </c>
      <c r="D1887">
        <v>16</v>
      </c>
      <c r="E1887" t="s">
        <v>16559</v>
      </c>
    </row>
    <row r="1888" spans="1:5" x14ac:dyDescent="0.25">
      <c r="A1888" t="s">
        <v>6655</v>
      </c>
      <c r="B1888" s="5">
        <v>46000</v>
      </c>
      <c r="C1888" t="s">
        <v>13</v>
      </c>
      <c r="D1888">
        <v>16</v>
      </c>
      <c r="E1888" t="s">
        <v>16560</v>
      </c>
    </row>
    <row r="1889" spans="1:5" x14ac:dyDescent="0.25">
      <c r="A1889" t="s">
        <v>6803</v>
      </c>
      <c r="B1889" s="5">
        <v>45999</v>
      </c>
      <c r="C1889" t="s">
        <v>13</v>
      </c>
      <c r="D1889">
        <v>16</v>
      </c>
      <c r="E1889" t="s">
        <v>16608</v>
      </c>
    </row>
    <row r="1890" spans="1:5" x14ac:dyDescent="0.25">
      <c r="A1890" t="s">
        <v>7065</v>
      </c>
      <c r="B1890" s="5">
        <v>46003</v>
      </c>
      <c r="C1890" t="s">
        <v>13</v>
      </c>
      <c r="D1890">
        <v>16</v>
      </c>
      <c r="E1890" t="s">
        <v>16662</v>
      </c>
    </row>
    <row r="1891" spans="1:5" x14ac:dyDescent="0.25">
      <c r="A1891" t="s">
        <v>7075</v>
      </c>
      <c r="B1891" s="5">
        <v>46003</v>
      </c>
      <c r="C1891" t="s">
        <v>13</v>
      </c>
      <c r="D1891">
        <v>16</v>
      </c>
      <c r="E1891" t="s">
        <v>16664</v>
      </c>
    </row>
    <row r="1892" spans="1:5" x14ac:dyDescent="0.25">
      <c r="A1892" t="s">
        <v>7087</v>
      </c>
      <c r="B1892" s="5">
        <v>46003</v>
      </c>
      <c r="C1892" t="s">
        <v>12</v>
      </c>
      <c r="D1892">
        <v>16</v>
      </c>
      <c r="E1892" t="s">
        <v>16665</v>
      </c>
    </row>
    <row r="1893" spans="1:5" x14ac:dyDescent="0.25">
      <c r="A1893" t="s">
        <v>7088</v>
      </c>
      <c r="B1893" s="5">
        <v>46003</v>
      </c>
      <c r="C1893" t="s">
        <v>8</v>
      </c>
      <c r="D1893">
        <v>16</v>
      </c>
      <c r="E1893" t="s">
        <v>16666</v>
      </c>
    </row>
    <row r="1894" spans="1:5" x14ac:dyDescent="0.25">
      <c r="A1894" t="s">
        <v>7089</v>
      </c>
      <c r="B1894" s="5">
        <v>46003</v>
      </c>
      <c r="C1894" t="s">
        <v>4541</v>
      </c>
      <c r="D1894">
        <v>16</v>
      </c>
      <c r="E1894" t="s">
        <v>16667</v>
      </c>
    </row>
    <row r="1895" spans="1:5" x14ac:dyDescent="0.25">
      <c r="A1895" t="s">
        <v>7205</v>
      </c>
      <c r="B1895" s="5">
        <v>46001</v>
      </c>
      <c r="C1895" t="s">
        <v>12</v>
      </c>
      <c r="D1895">
        <v>16</v>
      </c>
      <c r="E1895" t="s">
        <v>16682</v>
      </c>
    </row>
    <row r="1896" spans="1:5" x14ac:dyDescent="0.25">
      <c r="A1896" t="s">
        <v>7407</v>
      </c>
      <c r="B1896" s="5">
        <v>46000</v>
      </c>
      <c r="C1896" t="s">
        <v>12</v>
      </c>
      <c r="D1896">
        <v>16</v>
      </c>
      <c r="E1896" t="s">
        <v>16702</v>
      </c>
    </row>
    <row r="1897" spans="1:5" x14ac:dyDescent="0.25">
      <c r="A1897" t="s">
        <v>7592</v>
      </c>
      <c r="B1897" s="5">
        <v>46002</v>
      </c>
      <c r="C1897" t="s">
        <v>7</v>
      </c>
      <c r="D1897">
        <v>16</v>
      </c>
      <c r="E1897" t="s">
        <v>16728</v>
      </c>
    </row>
    <row r="1898" spans="1:5" x14ac:dyDescent="0.25">
      <c r="A1898" t="s">
        <v>7678</v>
      </c>
      <c r="B1898" s="5">
        <v>46002</v>
      </c>
      <c r="C1898" t="s">
        <v>12</v>
      </c>
      <c r="D1898">
        <v>16</v>
      </c>
      <c r="E1898" t="s">
        <v>16737</v>
      </c>
    </row>
    <row r="1899" spans="1:5" x14ac:dyDescent="0.25">
      <c r="A1899" t="s">
        <v>7681</v>
      </c>
      <c r="B1899" s="5">
        <v>46002</v>
      </c>
      <c r="C1899" t="s">
        <v>13</v>
      </c>
      <c r="D1899">
        <v>16</v>
      </c>
      <c r="E1899" t="s">
        <v>16738</v>
      </c>
    </row>
    <row r="1900" spans="1:5" x14ac:dyDescent="0.25">
      <c r="A1900" t="s">
        <v>8001</v>
      </c>
      <c r="B1900" s="5">
        <v>46001</v>
      </c>
      <c r="C1900" t="s">
        <v>13</v>
      </c>
      <c r="D1900">
        <v>16</v>
      </c>
      <c r="E1900" t="s">
        <v>16788</v>
      </c>
    </row>
    <row r="1901" spans="1:5" x14ac:dyDescent="0.25">
      <c r="A1901" t="s">
        <v>8145</v>
      </c>
      <c r="B1901" s="5">
        <v>46001</v>
      </c>
      <c r="C1901" t="s">
        <v>7</v>
      </c>
      <c r="D1901">
        <v>16</v>
      </c>
      <c r="E1901" t="s">
        <v>16818</v>
      </c>
    </row>
    <row r="1902" spans="1:5" x14ac:dyDescent="0.25">
      <c r="A1902" t="s">
        <v>8150</v>
      </c>
      <c r="B1902" s="5">
        <v>46001</v>
      </c>
      <c r="C1902" t="s">
        <v>13</v>
      </c>
      <c r="D1902">
        <v>16</v>
      </c>
      <c r="E1902" t="s">
        <v>16819</v>
      </c>
    </row>
    <row r="1903" spans="1:5" x14ac:dyDescent="0.25">
      <c r="A1903" t="s">
        <v>8154</v>
      </c>
      <c r="B1903" s="5">
        <v>46001</v>
      </c>
      <c r="C1903" t="s">
        <v>12</v>
      </c>
      <c r="D1903">
        <v>16</v>
      </c>
      <c r="E1903" t="s">
        <v>16820</v>
      </c>
    </row>
    <row r="1904" spans="1:5" x14ac:dyDescent="0.25">
      <c r="A1904" t="s">
        <v>8191</v>
      </c>
      <c r="B1904" s="5">
        <v>45999</v>
      </c>
      <c r="C1904" t="s">
        <v>13</v>
      </c>
      <c r="D1904">
        <v>16</v>
      </c>
      <c r="E1904" t="s">
        <v>16826</v>
      </c>
    </row>
    <row r="1905" spans="1:5" x14ac:dyDescent="0.25">
      <c r="A1905" t="s">
        <v>8478</v>
      </c>
      <c r="B1905" s="5">
        <v>46000</v>
      </c>
      <c r="C1905" t="s">
        <v>4536</v>
      </c>
      <c r="D1905">
        <v>16</v>
      </c>
      <c r="E1905" t="s">
        <v>16890</v>
      </c>
    </row>
    <row r="1906" spans="1:5" x14ac:dyDescent="0.25">
      <c r="A1906" t="s">
        <v>8480</v>
      </c>
      <c r="B1906" s="5">
        <v>46000</v>
      </c>
      <c r="C1906" t="s">
        <v>4</v>
      </c>
      <c r="D1906">
        <v>16</v>
      </c>
      <c r="E1906" t="s">
        <v>16891</v>
      </c>
    </row>
    <row r="1907" spans="1:5" x14ac:dyDescent="0.25">
      <c r="A1907" t="s">
        <v>8486</v>
      </c>
      <c r="B1907" s="5">
        <v>46000</v>
      </c>
      <c r="C1907" t="s">
        <v>7</v>
      </c>
      <c r="D1907">
        <v>16</v>
      </c>
      <c r="E1907" t="s">
        <v>16892</v>
      </c>
    </row>
    <row r="1908" spans="1:5" x14ac:dyDescent="0.25">
      <c r="A1908" t="s">
        <v>8584</v>
      </c>
      <c r="B1908" s="5">
        <v>45999</v>
      </c>
      <c r="C1908" t="s">
        <v>8</v>
      </c>
      <c r="D1908">
        <v>16</v>
      </c>
      <c r="E1908" t="s">
        <v>16903</v>
      </c>
    </row>
    <row r="1909" spans="1:5" x14ac:dyDescent="0.25">
      <c r="A1909" t="s">
        <v>8625</v>
      </c>
      <c r="B1909" s="5">
        <v>45999</v>
      </c>
      <c r="C1909" t="s">
        <v>4536</v>
      </c>
      <c r="D1909">
        <v>16</v>
      </c>
      <c r="E1909" t="s">
        <v>16912</v>
      </c>
    </row>
    <row r="1910" spans="1:5" x14ac:dyDescent="0.25">
      <c r="A1910" t="s">
        <v>8631</v>
      </c>
      <c r="B1910" s="5">
        <v>45999</v>
      </c>
      <c r="C1910" t="s">
        <v>8</v>
      </c>
      <c r="D1910">
        <v>16</v>
      </c>
      <c r="E1910" t="s">
        <v>16913</v>
      </c>
    </row>
    <row r="1911" spans="1:5" x14ac:dyDescent="0.25">
      <c r="A1911" t="s">
        <v>8636</v>
      </c>
      <c r="B1911" s="5">
        <v>45999</v>
      </c>
      <c r="C1911" t="s">
        <v>13</v>
      </c>
      <c r="D1911">
        <v>16</v>
      </c>
      <c r="E1911" t="s">
        <v>16914</v>
      </c>
    </row>
    <row r="1912" spans="1:5" x14ac:dyDescent="0.25">
      <c r="A1912" t="s">
        <v>14955</v>
      </c>
      <c r="B1912" s="5">
        <v>46001</v>
      </c>
      <c r="C1912" t="s">
        <v>4537</v>
      </c>
      <c r="D1912">
        <v>16</v>
      </c>
      <c r="E1912" t="s">
        <v>16948</v>
      </c>
    </row>
    <row r="1913" spans="1:5" x14ac:dyDescent="0.25">
      <c r="A1913" t="s">
        <v>6997</v>
      </c>
      <c r="B1913" s="5">
        <v>46003</v>
      </c>
      <c r="C1913" t="s">
        <v>12</v>
      </c>
      <c r="D1913">
        <v>17</v>
      </c>
      <c r="E1913" t="s">
        <v>14976</v>
      </c>
    </row>
    <row r="1914" spans="1:5" x14ac:dyDescent="0.25">
      <c r="A1914" t="s">
        <v>7030</v>
      </c>
      <c r="B1914" s="5">
        <v>46003</v>
      </c>
      <c r="C1914" t="s">
        <v>4537</v>
      </c>
      <c r="D1914">
        <v>17</v>
      </c>
      <c r="E1914" t="s">
        <v>15021</v>
      </c>
    </row>
    <row r="1915" spans="1:5" x14ac:dyDescent="0.25">
      <c r="A1915" t="s">
        <v>7524</v>
      </c>
      <c r="B1915" s="5">
        <v>46002</v>
      </c>
      <c r="C1915" t="s">
        <v>12</v>
      </c>
      <c r="D1915">
        <v>17</v>
      </c>
      <c r="E1915" t="s">
        <v>15054</v>
      </c>
    </row>
    <row r="1916" spans="1:5" x14ac:dyDescent="0.25">
      <c r="A1916" t="s">
        <v>7497</v>
      </c>
      <c r="B1916" s="5">
        <v>46002</v>
      </c>
      <c r="C1916" t="s">
        <v>12</v>
      </c>
      <c r="D1916">
        <v>17</v>
      </c>
      <c r="E1916" t="s">
        <v>15055</v>
      </c>
    </row>
    <row r="1917" spans="1:5" x14ac:dyDescent="0.25">
      <c r="A1917" t="s">
        <v>7608</v>
      </c>
      <c r="B1917" s="5">
        <v>46002</v>
      </c>
      <c r="C1917" t="s">
        <v>7</v>
      </c>
      <c r="D1917">
        <v>17</v>
      </c>
      <c r="E1917" t="s">
        <v>15056</v>
      </c>
    </row>
    <row r="1918" spans="1:5" x14ac:dyDescent="0.25">
      <c r="A1918" t="s">
        <v>7544</v>
      </c>
      <c r="B1918" s="5">
        <v>46002</v>
      </c>
      <c r="C1918" t="s">
        <v>7</v>
      </c>
      <c r="D1918">
        <v>17</v>
      </c>
      <c r="E1918" t="s">
        <v>15074</v>
      </c>
    </row>
    <row r="1919" spans="1:5" x14ac:dyDescent="0.25">
      <c r="A1919" t="s">
        <v>7676</v>
      </c>
      <c r="B1919" s="5">
        <v>46002</v>
      </c>
      <c r="C1919" t="s">
        <v>7</v>
      </c>
      <c r="D1919">
        <v>17</v>
      </c>
      <c r="E1919" t="s">
        <v>15143</v>
      </c>
    </row>
    <row r="1920" spans="1:5" x14ac:dyDescent="0.25">
      <c r="A1920" t="s">
        <v>7676</v>
      </c>
      <c r="B1920" s="5">
        <v>46002</v>
      </c>
      <c r="C1920" t="s">
        <v>4537</v>
      </c>
      <c r="D1920">
        <v>17</v>
      </c>
      <c r="E1920" t="s">
        <v>15144</v>
      </c>
    </row>
    <row r="1921" spans="1:5" x14ac:dyDescent="0.25">
      <c r="A1921" t="s">
        <v>8134</v>
      </c>
      <c r="B1921" s="5">
        <v>46001</v>
      </c>
      <c r="C1921" t="s">
        <v>7</v>
      </c>
      <c r="D1921">
        <v>17</v>
      </c>
      <c r="E1921" t="s">
        <v>15193</v>
      </c>
    </row>
    <row r="1922" spans="1:5" x14ac:dyDescent="0.25">
      <c r="A1922" t="s">
        <v>8134</v>
      </c>
      <c r="B1922" s="5">
        <v>46001</v>
      </c>
      <c r="C1922" t="s">
        <v>12</v>
      </c>
      <c r="D1922">
        <v>17</v>
      </c>
      <c r="E1922" t="s">
        <v>15194</v>
      </c>
    </row>
    <row r="1923" spans="1:5" x14ac:dyDescent="0.25">
      <c r="A1923" t="s">
        <v>7269</v>
      </c>
      <c r="B1923" s="5">
        <v>46001</v>
      </c>
      <c r="C1923" t="s">
        <v>7</v>
      </c>
      <c r="D1923">
        <v>17</v>
      </c>
      <c r="E1923" t="s">
        <v>15197</v>
      </c>
    </row>
    <row r="1924" spans="1:5" x14ac:dyDescent="0.25">
      <c r="A1924" t="s">
        <v>7446</v>
      </c>
      <c r="B1924" s="5">
        <v>46001</v>
      </c>
      <c r="C1924" t="s">
        <v>12</v>
      </c>
      <c r="D1924">
        <v>17</v>
      </c>
      <c r="E1924" t="s">
        <v>15210</v>
      </c>
    </row>
    <row r="1925" spans="1:5" x14ac:dyDescent="0.25">
      <c r="A1925" t="s">
        <v>7478</v>
      </c>
      <c r="B1925" s="5">
        <v>46002</v>
      </c>
      <c r="C1925" t="s">
        <v>7</v>
      </c>
      <c r="D1925">
        <v>17</v>
      </c>
      <c r="E1925" t="s">
        <v>15227</v>
      </c>
    </row>
    <row r="1926" spans="1:5" x14ac:dyDescent="0.25">
      <c r="A1926" t="s">
        <v>7788</v>
      </c>
      <c r="B1926" s="5">
        <v>46001</v>
      </c>
      <c r="C1926" t="s">
        <v>4537</v>
      </c>
      <c r="D1926">
        <v>17</v>
      </c>
      <c r="E1926" t="s">
        <v>15308</v>
      </c>
    </row>
    <row r="1927" spans="1:5" x14ac:dyDescent="0.25">
      <c r="A1927" t="s">
        <v>8260</v>
      </c>
      <c r="B1927" s="5">
        <v>46000</v>
      </c>
      <c r="C1927" t="s">
        <v>12</v>
      </c>
      <c r="D1927">
        <v>17</v>
      </c>
      <c r="E1927" t="s">
        <v>15374</v>
      </c>
    </row>
    <row r="1928" spans="1:5" x14ac:dyDescent="0.25">
      <c r="A1928" t="s">
        <v>8451</v>
      </c>
      <c r="B1928" s="5">
        <v>46000</v>
      </c>
      <c r="C1928" t="s">
        <v>12</v>
      </c>
      <c r="D1928">
        <v>17</v>
      </c>
      <c r="E1928" t="s">
        <v>15376</v>
      </c>
    </row>
    <row r="1929" spans="1:5" x14ac:dyDescent="0.25">
      <c r="A1929" t="s">
        <v>6643</v>
      </c>
      <c r="B1929" s="5">
        <v>46000</v>
      </c>
      <c r="C1929" t="s">
        <v>4536</v>
      </c>
      <c r="D1929">
        <v>17</v>
      </c>
      <c r="E1929" t="s">
        <v>15377</v>
      </c>
    </row>
    <row r="1930" spans="1:5" x14ac:dyDescent="0.25">
      <c r="A1930" t="s">
        <v>6645</v>
      </c>
      <c r="B1930" s="5">
        <v>46000</v>
      </c>
      <c r="C1930" t="s">
        <v>12</v>
      </c>
      <c r="D1930">
        <v>17</v>
      </c>
      <c r="E1930" t="s">
        <v>15378</v>
      </c>
    </row>
    <row r="1931" spans="1:5" x14ac:dyDescent="0.25">
      <c r="A1931" t="s">
        <v>7458</v>
      </c>
      <c r="B1931" s="5">
        <v>45999</v>
      </c>
      <c r="C1931" t="s">
        <v>13</v>
      </c>
      <c r="D1931">
        <v>17</v>
      </c>
      <c r="E1931" t="s">
        <v>15533</v>
      </c>
    </row>
    <row r="1932" spans="1:5" x14ac:dyDescent="0.25">
      <c r="A1932" t="s">
        <v>6797</v>
      </c>
      <c r="B1932" s="5">
        <v>45999</v>
      </c>
      <c r="C1932" t="s">
        <v>12</v>
      </c>
      <c r="D1932">
        <v>17</v>
      </c>
      <c r="E1932" t="s">
        <v>15534</v>
      </c>
    </row>
    <row r="1933" spans="1:5" x14ac:dyDescent="0.25">
      <c r="A1933" t="s">
        <v>7211</v>
      </c>
      <c r="B1933" s="5">
        <v>45999</v>
      </c>
      <c r="C1933" t="s">
        <v>12</v>
      </c>
      <c r="D1933">
        <v>17</v>
      </c>
      <c r="E1933" t="s">
        <v>15535</v>
      </c>
    </row>
    <row r="1934" spans="1:5" x14ac:dyDescent="0.25">
      <c r="A1934" t="s">
        <v>7907</v>
      </c>
      <c r="B1934" s="5">
        <v>45999</v>
      </c>
      <c r="C1934" t="s">
        <v>12</v>
      </c>
      <c r="D1934">
        <v>17</v>
      </c>
      <c r="E1934" t="s">
        <v>15537</v>
      </c>
    </row>
    <row r="1935" spans="1:5" x14ac:dyDescent="0.25">
      <c r="A1935" t="s">
        <v>7427</v>
      </c>
      <c r="B1935" s="5">
        <v>45999</v>
      </c>
      <c r="C1935" t="s">
        <v>12</v>
      </c>
      <c r="D1935">
        <v>17</v>
      </c>
      <c r="E1935" t="s">
        <v>15546</v>
      </c>
    </row>
    <row r="1936" spans="1:5" x14ac:dyDescent="0.25">
      <c r="A1936" t="s">
        <v>5948</v>
      </c>
      <c r="B1936" s="5">
        <v>46000</v>
      </c>
      <c r="C1936" t="s">
        <v>7</v>
      </c>
      <c r="D1936">
        <v>17</v>
      </c>
      <c r="E1936" t="s">
        <v>15717</v>
      </c>
    </row>
    <row r="1937" spans="1:5" x14ac:dyDescent="0.25">
      <c r="A1937" t="s">
        <v>5860</v>
      </c>
      <c r="B1937" s="5">
        <v>46001</v>
      </c>
      <c r="C1937" t="s">
        <v>7</v>
      </c>
      <c r="D1937">
        <v>17</v>
      </c>
      <c r="E1937" t="s">
        <v>15754</v>
      </c>
    </row>
    <row r="1938" spans="1:5" x14ac:dyDescent="0.25">
      <c r="A1938" t="s">
        <v>5405</v>
      </c>
      <c r="B1938" s="5">
        <v>46000</v>
      </c>
      <c r="C1938" t="s">
        <v>12</v>
      </c>
      <c r="D1938">
        <v>17</v>
      </c>
      <c r="E1938" t="s">
        <v>15834</v>
      </c>
    </row>
    <row r="1939" spans="1:5" x14ac:dyDescent="0.25">
      <c r="A1939" t="s">
        <v>5094</v>
      </c>
      <c r="B1939" s="5">
        <v>45999</v>
      </c>
      <c r="C1939" t="s">
        <v>12</v>
      </c>
      <c r="D1939">
        <v>17</v>
      </c>
      <c r="E1939" t="s">
        <v>15862</v>
      </c>
    </row>
    <row r="1940" spans="1:5" x14ac:dyDescent="0.25">
      <c r="A1940" t="s">
        <v>4916</v>
      </c>
      <c r="B1940" s="5">
        <v>46000</v>
      </c>
      <c r="C1940" t="s">
        <v>12</v>
      </c>
      <c r="D1940">
        <v>17</v>
      </c>
      <c r="E1940" t="s">
        <v>15873</v>
      </c>
    </row>
    <row r="1941" spans="1:5" x14ac:dyDescent="0.25">
      <c r="A1941" t="s">
        <v>14907</v>
      </c>
      <c r="B1941" s="5">
        <v>46001</v>
      </c>
      <c r="C1941" t="s">
        <v>12</v>
      </c>
      <c r="D1941">
        <v>17</v>
      </c>
      <c r="E1941" t="s">
        <v>15910</v>
      </c>
    </row>
    <row r="1942" spans="1:5" x14ac:dyDescent="0.25">
      <c r="A1942" t="s">
        <v>7040</v>
      </c>
      <c r="B1942" s="5">
        <v>46003</v>
      </c>
      <c r="C1942" t="s">
        <v>13</v>
      </c>
      <c r="D1942">
        <v>17</v>
      </c>
      <c r="E1942" t="s">
        <v>15938</v>
      </c>
    </row>
    <row r="1943" spans="1:5" x14ac:dyDescent="0.25">
      <c r="A1943" t="s">
        <v>7346</v>
      </c>
      <c r="B1943" s="5">
        <v>46003</v>
      </c>
      <c r="C1943" t="s">
        <v>13</v>
      </c>
      <c r="D1943">
        <v>17</v>
      </c>
      <c r="E1943" t="s">
        <v>15946</v>
      </c>
    </row>
    <row r="1944" spans="1:5" x14ac:dyDescent="0.25">
      <c r="A1944" t="s">
        <v>7348</v>
      </c>
      <c r="B1944" s="5">
        <v>46003</v>
      </c>
      <c r="C1944" t="s">
        <v>13</v>
      </c>
      <c r="D1944">
        <v>17</v>
      </c>
      <c r="E1944" t="s">
        <v>15948</v>
      </c>
    </row>
    <row r="1945" spans="1:5" x14ac:dyDescent="0.25">
      <c r="A1945" t="s">
        <v>7666</v>
      </c>
      <c r="B1945" s="5">
        <v>46002</v>
      </c>
      <c r="C1945" t="s">
        <v>7</v>
      </c>
      <c r="D1945">
        <v>17</v>
      </c>
      <c r="E1945" t="s">
        <v>15988</v>
      </c>
    </row>
    <row r="1946" spans="1:5" x14ac:dyDescent="0.25">
      <c r="A1946" t="s">
        <v>7669</v>
      </c>
      <c r="B1946" s="5">
        <v>46002</v>
      </c>
      <c r="C1946" t="s">
        <v>7</v>
      </c>
      <c r="D1946">
        <v>17</v>
      </c>
      <c r="E1946" t="s">
        <v>15989</v>
      </c>
    </row>
    <row r="1947" spans="1:5" x14ac:dyDescent="0.25">
      <c r="A1947" t="s">
        <v>8133</v>
      </c>
      <c r="B1947" s="5">
        <v>46001</v>
      </c>
      <c r="C1947" t="s">
        <v>12</v>
      </c>
      <c r="D1947">
        <v>17</v>
      </c>
      <c r="E1947" t="s">
        <v>16073</v>
      </c>
    </row>
    <row r="1948" spans="1:5" x14ac:dyDescent="0.25">
      <c r="A1948" t="s">
        <v>7671</v>
      </c>
      <c r="B1948" s="5">
        <v>46002</v>
      </c>
      <c r="C1948" t="s">
        <v>7</v>
      </c>
      <c r="D1948">
        <v>17</v>
      </c>
      <c r="E1948" t="s">
        <v>16074</v>
      </c>
    </row>
    <row r="1949" spans="1:5" x14ac:dyDescent="0.25">
      <c r="A1949" t="s">
        <v>7142</v>
      </c>
      <c r="B1949" s="5">
        <v>46001</v>
      </c>
      <c r="C1949" t="s">
        <v>12</v>
      </c>
      <c r="D1949">
        <v>17</v>
      </c>
      <c r="E1949" t="s">
        <v>16075</v>
      </c>
    </row>
    <row r="1950" spans="1:5" x14ac:dyDescent="0.25">
      <c r="A1950" t="s">
        <v>7957</v>
      </c>
      <c r="B1950" s="5">
        <v>46001</v>
      </c>
      <c r="C1950" t="s">
        <v>12</v>
      </c>
      <c r="D1950">
        <v>17</v>
      </c>
      <c r="E1950" t="s">
        <v>16076</v>
      </c>
    </row>
    <row r="1951" spans="1:5" x14ac:dyDescent="0.25">
      <c r="A1951" t="s">
        <v>7939</v>
      </c>
      <c r="B1951" s="5">
        <v>46003</v>
      </c>
      <c r="C1951" t="s">
        <v>12</v>
      </c>
      <c r="D1951">
        <v>17</v>
      </c>
      <c r="E1951" t="s">
        <v>16084</v>
      </c>
    </row>
    <row r="1952" spans="1:5" x14ac:dyDescent="0.25">
      <c r="A1952" t="s">
        <v>8139</v>
      </c>
      <c r="B1952" s="5">
        <v>46001</v>
      </c>
      <c r="C1952" t="s">
        <v>4538</v>
      </c>
      <c r="D1952">
        <v>17</v>
      </c>
      <c r="E1952" t="s">
        <v>16133</v>
      </c>
    </row>
    <row r="1953" spans="1:5" x14ac:dyDescent="0.25">
      <c r="A1953" t="s">
        <v>7671</v>
      </c>
      <c r="B1953" s="5">
        <v>46001</v>
      </c>
      <c r="C1953" t="s">
        <v>4538</v>
      </c>
      <c r="D1953">
        <v>17</v>
      </c>
      <c r="E1953" t="s">
        <v>16143</v>
      </c>
    </row>
    <row r="1954" spans="1:5" x14ac:dyDescent="0.25">
      <c r="A1954" t="s">
        <v>7395</v>
      </c>
      <c r="B1954" s="5">
        <v>46002</v>
      </c>
      <c r="C1954" t="s">
        <v>4537</v>
      </c>
      <c r="D1954">
        <v>17</v>
      </c>
      <c r="E1954" t="s">
        <v>16187</v>
      </c>
    </row>
    <row r="1955" spans="1:5" x14ac:dyDescent="0.25">
      <c r="A1955" t="s">
        <v>7395</v>
      </c>
      <c r="B1955" s="5">
        <v>46002</v>
      </c>
      <c r="C1955" t="s">
        <v>4541</v>
      </c>
      <c r="D1955">
        <v>17</v>
      </c>
      <c r="E1955" t="s">
        <v>16188</v>
      </c>
    </row>
    <row r="1956" spans="1:5" x14ac:dyDescent="0.25">
      <c r="A1956" t="s">
        <v>7395</v>
      </c>
      <c r="B1956" s="5">
        <v>46001</v>
      </c>
      <c r="C1956" t="s">
        <v>4537</v>
      </c>
      <c r="D1956">
        <v>17</v>
      </c>
      <c r="E1956" t="s">
        <v>16190</v>
      </c>
    </row>
    <row r="1957" spans="1:5" x14ac:dyDescent="0.25">
      <c r="A1957" t="s">
        <v>8476</v>
      </c>
      <c r="B1957" s="5">
        <v>46000</v>
      </c>
      <c r="C1957" t="s">
        <v>4536</v>
      </c>
      <c r="D1957">
        <v>17</v>
      </c>
      <c r="E1957" t="s">
        <v>16208</v>
      </c>
    </row>
    <row r="1958" spans="1:5" x14ac:dyDescent="0.25">
      <c r="A1958" t="s">
        <v>7968</v>
      </c>
      <c r="B1958" s="5">
        <v>46000</v>
      </c>
      <c r="C1958" t="s">
        <v>12</v>
      </c>
      <c r="D1958">
        <v>17</v>
      </c>
      <c r="E1958" t="s">
        <v>16210</v>
      </c>
    </row>
    <row r="1959" spans="1:5" x14ac:dyDescent="0.25">
      <c r="A1959" t="s">
        <v>7674</v>
      </c>
      <c r="B1959" s="5">
        <v>46000</v>
      </c>
      <c r="C1959" t="s">
        <v>12</v>
      </c>
      <c r="D1959">
        <v>17</v>
      </c>
      <c r="E1959" t="s">
        <v>16211</v>
      </c>
    </row>
    <row r="1960" spans="1:5" x14ac:dyDescent="0.25">
      <c r="A1960" t="s">
        <v>8144</v>
      </c>
      <c r="B1960" s="5">
        <v>46000</v>
      </c>
      <c r="C1960" t="s">
        <v>12</v>
      </c>
      <c r="D1960">
        <v>17</v>
      </c>
      <c r="E1960" t="s">
        <v>16214</v>
      </c>
    </row>
    <row r="1961" spans="1:5" x14ac:dyDescent="0.25">
      <c r="A1961" t="s">
        <v>8477</v>
      </c>
      <c r="B1961" s="5">
        <v>46000</v>
      </c>
      <c r="C1961" t="s">
        <v>12</v>
      </c>
      <c r="D1961">
        <v>17</v>
      </c>
      <c r="E1961" t="s">
        <v>16219</v>
      </c>
    </row>
    <row r="1962" spans="1:5" x14ac:dyDescent="0.25">
      <c r="A1962" t="s">
        <v>8066</v>
      </c>
      <c r="B1962" s="5">
        <v>46001</v>
      </c>
      <c r="C1962" t="s">
        <v>7</v>
      </c>
      <c r="D1962">
        <v>17</v>
      </c>
      <c r="E1962" t="s">
        <v>16296</v>
      </c>
    </row>
    <row r="1963" spans="1:5" x14ac:dyDescent="0.25">
      <c r="A1963" t="s">
        <v>8299</v>
      </c>
      <c r="B1963" s="5">
        <v>45999</v>
      </c>
      <c r="C1963" t="s">
        <v>12</v>
      </c>
      <c r="D1963">
        <v>17</v>
      </c>
      <c r="E1963" t="s">
        <v>16297</v>
      </c>
    </row>
    <row r="1964" spans="1:5" x14ac:dyDescent="0.25">
      <c r="A1964" t="s">
        <v>5155</v>
      </c>
      <c r="B1964" s="5">
        <v>45999</v>
      </c>
      <c r="C1964" t="s">
        <v>12</v>
      </c>
      <c r="D1964">
        <v>17</v>
      </c>
      <c r="E1964" t="s">
        <v>16298</v>
      </c>
    </row>
    <row r="1965" spans="1:5" x14ac:dyDescent="0.25">
      <c r="A1965" t="s">
        <v>8066</v>
      </c>
      <c r="B1965" s="5">
        <v>45999</v>
      </c>
      <c r="C1965" t="s">
        <v>13</v>
      </c>
      <c r="D1965">
        <v>17</v>
      </c>
      <c r="E1965" t="s">
        <v>16305</v>
      </c>
    </row>
    <row r="1966" spans="1:5" x14ac:dyDescent="0.25">
      <c r="A1966" t="s">
        <v>5249</v>
      </c>
      <c r="B1966" s="5">
        <v>46000</v>
      </c>
      <c r="C1966" t="s">
        <v>7</v>
      </c>
      <c r="D1966">
        <v>17</v>
      </c>
      <c r="E1966" t="s">
        <v>16315</v>
      </c>
    </row>
    <row r="1967" spans="1:5" x14ac:dyDescent="0.25">
      <c r="A1967" t="s">
        <v>8606</v>
      </c>
      <c r="B1967" s="5">
        <v>45999</v>
      </c>
      <c r="C1967" t="s">
        <v>13</v>
      </c>
      <c r="D1967">
        <v>17</v>
      </c>
      <c r="E1967" t="s">
        <v>16371</v>
      </c>
    </row>
    <row r="1968" spans="1:5" x14ac:dyDescent="0.25">
      <c r="A1968" t="s">
        <v>8606</v>
      </c>
      <c r="B1968" s="5">
        <v>45999</v>
      </c>
      <c r="C1968" t="s">
        <v>12</v>
      </c>
      <c r="D1968">
        <v>17</v>
      </c>
      <c r="E1968" t="s">
        <v>16372</v>
      </c>
    </row>
    <row r="1969" spans="1:5" x14ac:dyDescent="0.25">
      <c r="A1969" t="s">
        <v>5706</v>
      </c>
      <c r="B1969" s="5">
        <v>46000</v>
      </c>
      <c r="C1969" t="s">
        <v>7</v>
      </c>
      <c r="D1969">
        <v>17</v>
      </c>
      <c r="E1969" t="s">
        <v>16386</v>
      </c>
    </row>
    <row r="1970" spans="1:5" x14ac:dyDescent="0.25">
      <c r="A1970" t="s">
        <v>5918</v>
      </c>
      <c r="B1970" s="5">
        <v>46000</v>
      </c>
      <c r="C1970" t="s">
        <v>4536</v>
      </c>
      <c r="D1970">
        <v>17</v>
      </c>
      <c r="E1970" t="s">
        <v>16417</v>
      </c>
    </row>
    <row r="1971" spans="1:5" x14ac:dyDescent="0.25">
      <c r="A1971" t="s">
        <v>5918</v>
      </c>
      <c r="B1971" s="5">
        <v>45999</v>
      </c>
      <c r="C1971" t="s">
        <v>4536</v>
      </c>
      <c r="D1971">
        <v>17</v>
      </c>
      <c r="E1971" t="s">
        <v>16418</v>
      </c>
    </row>
    <row r="1972" spans="1:5" x14ac:dyDescent="0.25">
      <c r="A1972" t="s">
        <v>5918</v>
      </c>
      <c r="B1972" s="5">
        <v>45999</v>
      </c>
      <c r="C1972" t="s">
        <v>4537</v>
      </c>
      <c r="D1972">
        <v>17</v>
      </c>
      <c r="E1972" t="s">
        <v>16419</v>
      </c>
    </row>
    <row r="1973" spans="1:5" x14ac:dyDescent="0.25">
      <c r="A1973" t="s">
        <v>5765</v>
      </c>
      <c r="B1973" s="5">
        <v>46001</v>
      </c>
      <c r="C1973" t="s">
        <v>7</v>
      </c>
      <c r="D1973">
        <v>17</v>
      </c>
      <c r="E1973" t="s">
        <v>16438</v>
      </c>
    </row>
    <row r="1974" spans="1:5" x14ac:dyDescent="0.25">
      <c r="A1974" t="s">
        <v>5629</v>
      </c>
      <c r="B1974" s="5">
        <v>45999</v>
      </c>
      <c r="C1974" t="s">
        <v>12</v>
      </c>
      <c r="D1974">
        <v>17</v>
      </c>
      <c r="E1974" t="s">
        <v>16455</v>
      </c>
    </row>
    <row r="1975" spans="1:5" x14ac:dyDescent="0.25">
      <c r="A1975" t="s">
        <v>5607</v>
      </c>
      <c r="B1975" s="5">
        <v>46000</v>
      </c>
      <c r="C1975" t="s">
        <v>7</v>
      </c>
      <c r="D1975">
        <v>17</v>
      </c>
      <c r="E1975" t="s">
        <v>16463</v>
      </c>
    </row>
    <row r="1976" spans="1:5" x14ac:dyDescent="0.25">
      <c r="A1976" t="s">
        <v>5588</v>
      </c>
      <c r="B1976" s="5">
        <v>46002</v>
      </c>
      <c r="C1976" t="s">
        <v>12</v>
      </c>
      <c r="D1976">
        <v>17</v>
      </c>
      <c r="E1976" t="s">
        <v>16466</v>
      </c>
    </row>
    <row r="1977" spans="1:5" x14ac:dyDescent="0.25">
      <c r="A1977" t="s">
        <v>5487</v>
      </c>
      <c r="B1977" s="5">
        <v>46000</v>
      </c>
      <c r="C1977" t="s">
        <v>7</v>
      </c>
      <c r="D1977">
        <v>17</v>
      </c>
      <c r="E1977" t="s">
        <v>16479</v>
      </c>
    </row>
    <row r="1978" spans="1:5" x14ac:dyDescent="0.25">
      <c r="A1978" t="s">
        <v>5172</v>
      </c>
      <c r="B1978" s="5">
        <v>46000</v>
      </c>
      <c r="C1978" t="s">
        <v>7</v>
      </c>
      <c r="D1978">
        <v>17</v>
      </c>
      <c r="E1978" t="s">
        <v>16500</v>
      </c>
    </row>
    <row r="1979" spans="1:5" x14ac:dyDescent="0.25">
      <c r="A1979" t="s">
        <v>4978</v>
      </c>
      <c r="B1979" s="5">
        <v>46002</v>
      </c>
      <c r="C1979" t="s">
        <v>4541</v>
      </c>
      <c r="D1979">
        <v>17</v>
      </c>
      <c r="E1979" t="s">
        <v>16515</v>
      </c>
    </row>
    <row r="1980" spans="1:5" x14ac:dyDescent="0.25">
      <c r="A1980" t="s">
        <v>4690</v>
      </c>
      <c r="B1980" s="5">
        <v>46000</v>
      </c>
      <c r="C1980" t="s">
        <v>7</v>
      </c>
      <c r="D1980">
        <v>17</v>
      </c>
      <c r="E1980" t="s">
        <v>16545</v>
      </c>
    </row>
    <row r="1981" spans="1:5" x14ac:dyDescent="0.25">
      <c r="A1981" t="s">
        <v>6644</v>
      </c>
      <c r="B1981" s="5">
        <v>46000</v>
      </c>
      <c r="C1981" t="s">
        <v>7</v>
      </c>
      <c r="D1981">
        <v>17</v>
      </c>
      <c r="E1981" t="s">
        <v>16558</v>
      </c>
    </row>
    <row r="1982" spans="1:5" x14ac:dyDescent="0.25">
      <c r="A1982" t="s">
        <v>6804</v>
      </c>
      <c r="B1982" s="5">
        <v>45999</v>
      </c>
      <c r="C1982" t="s">
        <v>12</v>
      </c>
      <c r="D1982">
        <v>17</v>
      </c>
      <c r="E1982" t="s">
        <v>16609</v>
      </c>
    </row>
    <row r="1983" spans="1:5" x14ac:dyDescent="0.25">
      <c r="A1983" t="s">
        <v>6805</v>
      </c>
      <c r="B1983" s="5">
        <v>45999</v>
      </c>
      <c r="C1983" t="s">
        <v>13</v>
      </c>
      <c r="D1983">
        <v>17</v>
      </c>
      <c r="E1983" t="s">
        <v>16610</v>
      </c>
    </row>
    <row r="1984" spans="1:5" x14ac:dyDescent="0.25">
      <c r="A1984" t="s">
        <v>7417</v>
      </c>
      <c r="B1984" s="5">
        <v>46001</v>
      </c>
      <c r="C1984" t="s">
        <v>7</v>
      </c>
      <c r="D1984">
        <v>17</v>
      </c>
      <c r="E1984" t="s">
        <v>16704</v>
      </c>
    </row>
    <row r="1985" spans="1:5" x14ac:dyDescent="0.25">
      <c r="A1985" t="s">
        <v>7677</v>
      </c>
      <c r="B1985" s="5">
        <v>46002</v>
      </c>
      <c r="C1985" t="s">
        <v>7</v>
      </c>
      <c r="D1985">
        <v>17</v>
      </c>
      <c r="E1985" t="s">
        <v>16736</v>
      </c>
    </row>
    <row r="1986" spans="1:5" x14ac:dyDescent="0.25">
      <c r="A1986" t="s">
        <v>8124</v>
      </c>
      <c r="B1986" s="5">
        <v>46001</v>
      </c>
      <c r="C1986" t="s">
        <v>12</v>
      </c>
      <c r="D1986">
        <v>17</v>
      </c>
      <c r="E1986" t="s">
        <v>16816</v>
      </c>
    </row>
    <row r="1987" spans="1:5" x14ac:dyDescent="0.25">
      <c r="A1987" t="s">
        <v>8142</v>
      </c>
      <c r="B1987" s="5">
        <v>46001</v>
      </c>
      <c r="C1987" t="s">
        <v>7</v>
      </c>
      <c r="D1987">
        <v>17</v>
      </c>
      <c r="E1987" t="s">
        <v>16817</v>
      </c>
    </row>
    <row r="1988" spans="1:5" x14ac:dyDescent="0.25">
      <c r="A1988" t="s">
        <v>8324</v>
      </c>
      <c r="B1988" s="5">
        <v>46000</v>
      </c>
      <c r="C1988" t="s">
        <v>7</v>
      </c>
      <c r="D1988">
        <v>17</v>
      </c>
      <c r="E1988" t="s">
        <v>16855</v>
      </c>
    </row>
    <row r="1989" spans="1:5" x14ac:dyDescent="0.25">
      <c r="A1989" t="s">
        <v>8123</v>
      </c>
      <c r="B1989" s="5">
        <v>46001</v>
      </c>
      <c r="C1989" t="s">
        <v>12</v>
      </c>
      <c r="D1989">
        <v>18</v>
      </c>
      <c r="E1989" t="s">
        <v>15285</v>
      </c>
    </row>
    <row r="1990" spans="1:5" x14ac:dyDescent="0.25">
      <c r="A1990" t="s">
        <v>8058</v>
      </c>
      <c r="B1990" s="5">
        <v>46001</v>
      </c>
      <c r="C1990" t="s">
        <v>7</v>
      </c>
      <c r="D1990">
        <v>18</v>
      </c>
      <c r="E1990" t="s">
        <v>16156</v>
      </c>
    </row>
    <row r="1991" spans="1:5" x14ac:dyDescent="0.25">
      <c r="A1991" t="s">
        <v>5537</v>
      </c>
      <c r="B1991" s="5">
        <v>46001</v>
      </c>
      <c r="C1991" t="s">
        <v>12</v>
      </c>
      <c r="D1991">
        <v>18</v>
      </c>
      <c r="E1991" t="s">
        <v>16471</v>
      </c>
    </row>
    <row r="1992" spans="1:5" x14ac:dyDescent="0.25">
      <c r="A1992" t="s">
        <v>6999</v>
      </c>
      <c r="B1992" s="5">
        <v>46003</v>
      </c>
      <c r="C1992" t="s">
        <v>13</v>
      </c>
      <c r="D1992">
        <v>18</v>
      </c>
      <c r="E1992" t="s">
        <v>16660</v>
      </c>
    </row>
    <row r="1993" spans="1:5" x14ac:dyDescent="0.25">
      <c r="A1993" t="s">
        <v>7203</v>
      </c>
      <c r="B1993" s="5">
        <v>46001</v>
      </c>
      <c r="C1993" t="s">
        <v>12</v>
      </c>
      <c r="D1993">
        <v>18</v>
      </c>
      <c r="E1993" t="s">
        <v>16681</v>
      </c>
    </row>
    <row r="1994" spans="1:5" x14ac:dyDescent="0.25">
      <c r="A1994" t="s">
        <v>8119</v>
      </c>
      <c r="B1994" s="5">
        <v>46001</v>
      </c>
      <c r="C1994" t="s">
        <v>25</v>
      </c>
      <c r="D1994">
        <v>20</v>
      </c>
      <c r="E1994" t="s">
        <v>16815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ED7D-FE1B-4A55-855D-5BCEB295C101}">
  <dimension ref="A1:F1994"/>
  <sheetViews>
    <sheetView workbookViewId="0">
      <selection sqref="A1:F2095"/>
    </sheetView>
  </sheetViews>
  <sheetFormatPr defaultRowHeight="15" x14ac:dyDescent="0.25"/>
  <cols>
    <col min="1" max="1" width="14.5703125" bestFit="1" customWidth="1"/>
    <col min="2" max="2" width="12.7109375" bestFit="1" customWidth="1"/>
    <col min="3" max="3" width="14.85546875" style="5" bestFit="1" customWidth="1"/>
    <col min="4" max="4" width="14.5703125" bestFit="1" customWidth="1"/>
    <col min="5" max="5" width="7.5703125" bestFit="1" customWidth="1"/>
    <col min="6" max="6" width="40" bestFit="1" customWidth="1"/>
    <col min="7" max="7" width="39.42578125" bestFit="1" customWidth="1"/>
    <col min="8" max="8" width="44.7109375" bestFit="1" customWidth="1"/>
    <col min="9" max="9" width="15.42578125" bestFit="1" customWidth="1"/>
    <col min="10" max="10" width="18.7109375" bestFit="1" customWidth="1"/>
    <col min="11" max="11" width="10" bestFit="1" customWidth="1"/>
    <col min="12" max="12" width="18.5703125" bestFit="1" customWidth="1"/>
    <col min="13" max="13" width="18.42578125" bestFit="1" customWidth="1"/>
    <col min="14" max="14" width="18.7109375" bestFit="1" customWidth="1"/>
    <col min="15" max="15" width="11.5703125" bestFit="1" customWidth="1"/>
    <col min="16" max="16" width="20.28515625" bestFit="1" customWidth="1"/>
    <col min="17" max="17" width="20.140625" bestFit="1" customWidth="1"/>
    <col min="18" max="18" width="32.5703125" bestFit="1" customWidth="1"/>
    <col min="19" max="19" width="35.140625" bestFit="1" customWidth="1"/>
    <col min="20" max="20" width="38.140625" bestFit="1" customWidth="1"/>
    <col min="21" max="21" width="36.140625" bestFit="1" customWidth="1"/>
    <col min="22" max="22" width="32.7109375" bestFit="1" customWidth="1"/>
  </cols>
  <sheetData>
    <row r="1" spans="1:6" x14ac:dyDescent="0.25">
      <c r="A1" t="s">
        <v>4525</v>
      </c>
      <c r="B1" t="s">
        <v>4501</v>
      </c>
      <c r="C1" s="5" t="s">
        <v>68</v>
      </c>
      <c r="D1" t="s">
        <v>15</v>
      </c>
      <c r="E1" t="s">
        <v>4523</v>
      </c>
      <c r="F1" t="s">
        <v>4524</v>
      </c>
    </row>
    <row r="2" spans="1:6" x14ac:dyDescent="0.25">
      <c r="A2" t="s">
        <v>22</v>
      </c>
      <c r="B2" t="s">
        <v>6625</v>
      </c>
      <c r="C2" s="11">
        <v>45999</v>
      </c>
      <c r="D2" t="s">
        <v>12</v>
      </c>
      <c r="E2">
        <v>14</v>
      </c>
      <c r="F2" t="s">
        <v>15563</v>
      </c>
    </row>
    <row r="3" spans="1:6" x14ac:dyDescent="0.25">
      <c r="A3" t="s">
        <v>22</v>
      </c>
      <c r="B3" t="s">
        <v>6997</v>
      </c>
      <c r="C3" s="11">
        <v>46003</v>
      </c>
      <c r="D3" t="s">
        <v>12</v>
      </c>
      <c r="E3">
        <v>17</v>
      </c>
      <c r="F3" t="s">
        <v>14976</v>
      </c>
    </row>
    <row r="4" spans="1:6" x14ac:dyDescent="0.25">
      <c r="A4" t="s">
        <v>22</v>
      </c>
      <c r="B4" t="s">
        <v>6634</v>
      </c>
      <c r="C4" s="11">
        <v>46003</v>
      </c>
      <c r="D4" t="s">
        <v>12</v>
      </c>
      <c r="E4">
        <v>14</v>
      </c>
      <c r="F4" t="s">
        <v>14980</v>
      </c>
    </row>
    <row r="5" spans="1:6" x14ac:dyDescent="0.25">
      <c r="A5" t="s">
        <v>20</v>
      </c>
      <c r="B5" t="s">
        <v>7102</v>
      </c>
      <c r="C5" s="11">
        <v>46003</v>
      </c>
      <c r="D5" t="s">
        <v>12</v>
      </c>
      <c r="E5">
        <v>15</v>
      </c>
      <c r="F5" t="s">
        <v>14977</v>
      </c>
    </row>
    <row r="6" spans="1:6" x14ac:dyDescent="0.25">
      <c r="A6" t="s">
        <v>22</v>
      </c>
      <c r="B6" t="s">
        <v>6635</v>
      </c>
      <c r="C6" s="11">
        <v>46001</v>
      </c>
      <c r="D6" t="s">
        <v>11</v>
      </c>
      <c r="E6">
        <v>7</v>
      </c>
      <c r="F6" t="s">
        <v>15354</v>
      </c>
    </row>
    <row r="7" spans="1:6" x14ac:dyDescent="0.25">
      <c r="A7" t="s">
        <v>22</v>
      </c>
      <c r="B7" t="s">
        <v>6673</v>
      </c>
      <c r="C7" s="11">
        <v>46003</v>
      </c>
      <c r="D7" t="s">
        <v>13</v>
      </c>
      <c r="E7">
        <v>16</v>
      </c>
      <c r="F7" t="s">
        <v>14978</v>
      </c>
    </row>
    <row r="8" spans="1:6" x14ac:dyDescent="0.25">
      <c r="A8" t="s">
        <v>23</v>
      </c>
      <c r="B8" t="s">
        <v>7112</v>
      </c>
      <c r="C8" s="11">
        <v>46003</v>
      </c>
      <c r="D8" t="s">
        <v>8</v>
      </c>
      <c r="E8">
        <v>15</v>
      </c>
      <c r="F8" t="s">
        <v>14979</v>
      </c>
    </row>
    <row r="9" spans="1:6" x14ac:dyDescent="0.25">
      <c r="A9" t="s">
        <v>22</v>
      </c>
      <c r="B9" t="s">
        <v>6661</v>
      </c>
      <c r="C9" s="11">
        <v>46000</v>
      </c>
      <c r="D9" t="s">
        <v>11</v>
      </c>
      <c r="E9">
        <v>7</v>
      </c>
      <c r="F9" t="s">
        <v>15505</v>
      </c>
    </row>
    <row r="10" spans="1:6" x14ac:dyDescent="0.25">
      <c r="A10" t="s">
        <v>22</v>
      </c>
      <c r="B10" t="s">
        <v>6663</v>
      </c>
      <c r="C10" s="11">
        <v>45999</v>
      </c>
      <c r="D10" t="s">
        <v>11</v>
      </c>
      <c r="E10">
        <v>13</v>
      </c>
      <c r="F10" t="s">
        <v>15594</v>
      </c>
    </row>
    <row r="11" spans="1:6" x14ac:dyDescent="0.25">
      <c r="A11" t="s">
        <v>20</v>
      </c>
      <c r="B11" t="s">
        <v>7168</v>
      </c>
      <c r="C11" s="11">
        <v>46003</v>
      </c>
      <c r="D11" t="s">
        <v>12</v>
      </c>
      <c r="E11">
        <v>14</v>
      </c>
      <c r="F11" t="s">
        <v>14981</v>
      </c>
    </row>
    <row r="12" spans="1:6" x14ac:dyDescent="0.25">
      <c r="A12" t="s">
        <v>22</v>
      </c>
      <c r="B12" t="s">
        <v>6668</v>
      </c>
      <c r="C12" s="11">
        <v>46000</v>
      </c>
      <c r="D12" t="s">
        <v>11</v>
      </c>
      <c r="E12">
        <v>13</v>
      </c>
      <c r="F12" t="s">
        <v>15455</v>
      </c>
    </row>
    <row r="13" spans="1:6" x14ac:dyDescent="0.25">
      <c r="A13" t="s">
        <v>22</v>
      </c>
      <c r="B13" t="s">
        <v>7158</v>
      </c>
      <c r="C13" s="11">
        <v>46003</v>
      </c>
      <c r="D13" t="s">
        <v>13</v>
      </c>
      <c r="E13">
        <v>15</v>
      </c>
      <c r="F13" t="s">
        <v>14982</v>
      </c>
    </row>
    <row r="14" spans="1:6" x14ac:dyDescent="0.25">
      <c r="A14" t="s">
        <v>22</v>
      </c>
      <c r="B14" t="s">
        <v>7177</v>
      </c>
      <c r="C14" s="11">
        <v>46003</v>
      </c>
      <c r="D14" t="s">
        <v>12</v>
      </c>
      <c r="E14">
        <v>14</v>
      </c>
      <c r="F14" t="s">
        <v>14983</v>
      </c>
    </row>
    <row r="15" spans="1:6" x14ac:dyDescent="0.25">
      <c r="A15" t="s">
        <v>22</v>
      </c>
      <c r="B15" t="s">
        <v>7194</v>
      </c>
      <c r="C15" s="11">
        <v>46003</v>
      </c>
      <c r="D15" t="s">
        <v>6</v>
      </c>
      <c r="E15">
        <v>14</v>
      </c>
      <c r="F15" t="s">
        <v>14984</v>
      </c>
    </row>
    <row r="16" spans="1:6" x14ac:dyDescent="0.25">
      <c r="A16" t="s">
        <v>22</v>
      </c>
      <c r="B16" t="s">
        <v>7054</v>
      </c>
      <c r="C16" s="11">
        <v>46003</v>
      </c>
      <c r="D16" t="s">
        <v>11</v>
      </c>
      <c r="E16">
        <v>14</v>
      </c>
      <c r="F16" t="s">
        <v>14985</v>
      </c>
    </row>
    <row r="17" spans="1:6" x14ac:dyDescent="0.25">
      <c r="A17" t="s">
        <v>22</v>
      </c>
      <c r="B17" t="s">
        <v>6692</v>
      </c>
      <c r="C17" s="11">
        <v>46000</v>
      </c>
      <c r="D17" t="s">
        <v>5</v>
      </c>
      <c r="E17">
        <v>12</v>
      </c>
      <c r="F17" t="s">
        <v>15436</v>
      </c>
    </row>
    <row r="18" spans="1:6" x14ac:dyDescent="0.25">
      <c r="A18" t="s">
        <v>23</v>
      </c>
      <c r="B18" t="s">
        <v>7216</v>
      </c>
      <c r="C18" s="11">
        <v>46003</v>
      </c>
      <c r="D18" t="s">
        <v>13</v>
      </c>
      <c r="E18">
        <v>14</v>
      </c>
      <c r="F18" t="s">
        <v>14986</v>
      </c>
    </row>
    <row r="19" spans="1:6" x14ac:dyDescent="0.25">
      <c r="A19" t="s">
        <v>22</v>
      </c>
      <c r="B19" t="s">
        <v>6694</v>
      </c>
      <c r="C19" s="11">
        <v>46000</v>
      </c>
      <c r="D19" t="s">
        <v>7</v>
      </c>
      <c r="E19">
        <v>13</v>
      </c>
      <c r="F19" t="s">
        <v>15432</v>
      </c>
    </row>
    <row r="20" spans="1:6" x14ac:dyDescent="0.25">
      <c r="A20" t="s">
        <v>23</v>
      </c>
      <c r="B20" t="s">
        <v>7130</v>
      </c>
      <c r="C20" s="11">
        <v>46003</v>
      </c>
      <c r="D20" t="s">
        <v>4541</v>
      </c>
      <c r="E20">
        <v>15</v>
      </c>
      <c r="F20" t="s">
        <v>14987</v>
      </c>
    </row>
    <row r="21" spans="1:6" x14ac:dyDescent="0.25">
      <c r="A21" t="s">
        <v>22</v>
      </c>
      <c r="B21" t="s">
        <v>6697</v>
      </c>
      <c r="C21" s="11">
        <v>46000</v>
      </c>
      <c r="D21" t="s">
        <v>5</v>
      </c>
      <c r="E21">
        <v>12</v>
      </c>
      <c r="F21" t="s">
        <v>15439</v>
      </c>
    </row>
    <row r="22" spans="1:6" x14ac:dyDescent="0.25">
      <c r="A22" t="s">
        <v>23</v>
      </c>
      <c r="B22" t="s">
        <v>7152</v>
      </c>
      <c r="C22" s="11">
        <v>46003</v>
      </c>
      <c r="D22" t="s">
        <v>4762</v>
      </c>
      <c r="E22">
        <v>14</v>
      </c>
      <c r="F22" t="s">
        <v>14988</v>
      </c>
    </row>
    <row r="23" spans="1:6" x14ac:dyDescent="0.25">
      <c r="A23" t="s">
        <v>22</v>
      </c>
      <c r="B23" t="s">
        <v>6698</v>
      </c>
      <c r="C23" s="11">
        <v>45999</v>
      </c>
      <c r="D23" t="s">
        <v>12</v>
      </c>
      <c r="E23">
        <v>11</v>
      </c>
      <c r="F23" t="s">
        <v>15609</v>
      </c>
    </row>
    <row r="24" spans="1:6" x14ac:dyDescent="0.25">
      <c r="A24" t="s">
        <v>23</v>
      </c>
      <c r="B24" t="s">
        <v>7155</v>
      </c>
      <c r="C24" s="11">
        <v>46003</v>
      </c>
      <c r="D24" t="s">
        <v>4667</v>
      </c>
      <c r="E24">
        <v>14</v>
      </c>
      <c r="F24" t="s">
        <v>14989</v>
      </c>
    </row>
    <row r="25" spans="1:6" x14ac:dyDescent="0.25">
      <c r="A25" t="s">
        <v>23</v>
      </c>
      <c r="B25" t="s">
        <v>7174</v>
      </c>
      <c r="C25" s="11">
        <v>46003</v>
      </c>
      <c r="D25" t="s">
        <v>4739</v>
      </c>
      <c r="E25">
        <v>14</v>
      </c>
      <c r="F25" t="s">
        <v>14990</v>
      </c>
    </row>
    <row r="26" spans="1:6" x14ac:dyDescent="0.25">
      <c r="A26" t="s">
        <v>22</v>
      </c>
      <c r="B26" t="s">
        <v>6700</v>
      </c>
      <c r="C26" s="11">
        <v>45999</v>
      </c>
      <c r="D26" t="s">
        <v>25</v>
      </c>
      <c r="E26">
        <v>4</v>
      </c>
      <c r="F26" t="s">
        <v>15688</v>
      </c>
    </row>
    <row r="27" spans="1:6" x14ac:dyDescent="0.25">
      <c r="A27" t="s">
        <v>23</v>
      </c>
      <c r="B27" t="s">
        <v>7174</v>
      </c>
      <c r="C27" s="11">
        <v>46003</v>
      </c>
      <c r="D27" t="s">
        <v>4762</v>
      </c>
      <c r="E27">
        <v>14</v>
      </c>
      <c r="F27" t="s">
        <v>14991</v>
      </c>
    </row>
    <row r="28" spans="1:6" x14ac:dyDescent="0.25">
      <c r="A28" t="s">
        <v>22</v>
      </c>
      <c r="B28" t="s">
        <v>6703</v>
      </c>
      <c r="C28" s="11">
        <v>45999</v>
      </c>
      <c r="D28" t="s">
        <v>5</v>
      </c>
      <c r="E28">
        <v>6</v>
      </c>
      <c r="F28" t="s">
        <v>15684</v>
      </c>
    </row>
    <row r="29" spans="1:6" x14ac:dyDescent="0.25">
      <c r="A29" t="s">
        <v>23</v>
      </c>
      <c r="B29" t="s">
        <v>7264</v>
      </c>
      <c r="C29" s="11">
        <v>46003</v>
      </c>
      <c r="D29" t="s">
        <v>8</v>
      </c>
      <c r="E29">
        <v>13</v>
      </c>
      <c r="F29" t="s">
        <v>14992</v>
      </c>
    </row>
    <row r="30" spans="1:6" x14ac:dyDescent="0.25">
      <c r="A30" t="s">
        <v>22</v>
      </c>
      <c r="B30" t="s">
        <v>6707</v>
      </c>
      <c r="C30" s="11">
        <v>46000</v>
      </c>
      <c r="D30" t="s">
        <v>4536</v>
      </c>
      <c r="E30">
        <v>13</v>
      </c>
      <c r="F30" t="s">
        <v>15431</v>
      </c>
    </row>
    <row r="31" spans="1:6" x14ac:dyDescent="0.25">
      <c r="A31" t="s">
        <v>23</v>
      </c>
      <c r="B31" t="s">
        <v>7061</v>
      </c>
      <c r="C31" s="11">
        <v>46003</v>
      </c>
      <c r="D31" t="s">
        <v>4667</v>
      </c>
      <c r="E31">
        <v>13</v>
      </c>
      <c r="F31" t="s">
        <v>14993</v>
      </c>
    </row>
    <row r="32" spans="1:6" x14ac:dyDescent="0.25">
      <c r="A32" t="s">
        <v>22</v>
      </c>
      <c r="B32" t="s">
        <v>6708</v>
      </c>
      <c r="C32" s="11">
        <v>46000</v>
      </c>
      <c r="D32" t="s">
        <v>11</v>
      </c>
      <c r="E32">
        <v>11</v>
      </c>
      <c r="F32" t="s">
        <v>15449</v>
      </c>
    </row>
    <row r="33" spans="1:6" x14ac:dyDescent="0.25">
      <c r="A33" t="s">
        <v>23</v>
      </c>
      <c r="B33" t="s">
        <v>7308</v>
      </c>
      <c r="C33" s="11">
        <v>46003</v>
      </c>
      <c r="D33" t="s">
        <v>4667</v>
      </c>
      <c r="E33">
        <v>12</v>
      </c>
      <c r="F33" t="s">
        <v>14994</v>
      </c>
    </row>
    <row r="34" spans="1:6" x14ac:dyDescent="0.25">
      <c r="A34" t="s">
        <v>22</v>
      </c>
      <c r="B34" t="s">
        <v>6712</v>
      </c>
      <c r="C34" s="11">
        <v>45999</v>
      </c>
      <c r="D34" t="s">
        <v>25</v>
      </c>
      <c r="E34">
        <v>6</v>
      </c>
      <c r="F34" t="s">
        <v>15687</v>
      </c>
    </row>
    <row r="35" spans="1:6" x14ac:dyDescent="0.25">
      <c r="A35" t="s">
        <v>20</v>
      </c>
      <c r="B35" t="s">
        <v>7308</v>
      </c>
      <c r="C35" s="11">
        <v>46003</v>
      </c>
      <c r="D35" t="s">
        <v>12</v>
      </c>
      <c r="E35">
        <v>12</v>
      </c>
      <c r="F35" t="s">
        <v>14995</v>
      </c>
    </row>
    <row r="36" spans="1:6" x14ac:dyDescent="0.25">
      <c r="A36" t="s">
        <v>22</v>
      </c>
      <c r="B36" t="s">
        <v>6722</v>
      </c>
      <c r="C36" s="11">
        <v>46000</v>
      </c>
      <c r="D36" t="s">
        <v>4536</v>
      </c>
      <c r="E36">
        <v>10</v>
      </c>
      <c r="F36" t="s">
        <v>15468</v>
      </c>
    </row>
    <row r="37" spans="1:6" x14ac:dyDescent="0.25">
      <c r="A37" t="s">
        <v>22</v>
      </c>
      <c r="B37" t="s">
        <v>7333</v>
      </c>
      <c r="C37" s="11">
        <v>46003</v>
      </c>
      <c r="D37" t="s">
        <v>4537</v>
      </c>
      <c r="E37">
        <v>12</v>
      </c>
      <c r="F37" t="s">
        <v>14996</v>
      </c>
    </row>
    <row r="38" spans="1:6" x14ac:dyDescent="0.25">
      <c r="A38" t="s">
        <v>22</v>
      </c>
      <c r="B38" t="s">
        <v>6726</v>
      </c>
      <c r="C38" s="11">
        <v>46000</v>
      </c>
      <c r="D38" t="s">
        <v>4536</v>
      </c>
      <c r="E38">
        <v>10</v>
      </c>
      <c r="F38" t="s">
        <v>15467</v>
      </c>
    </row>
    <row r="39" spans="1:6" x14ac:dyDescent="0.25">
      <c r="A39" t="s">
        <v>23</v>
      </c>
      <c r="B39" t="s">
        <v>6980</v>
      </c>
      <c r="C39" s="11">
        <v>46003</v>
      </c>
      <c r="D39" t="s">
        <v>12</v>
      </c>
      <c r="E39">
        <v>16</v>
      </c>
      <c r="F39" t="s">
        <v>14997</v>
      </c>
    </row>
    <row r="40" spans="1:6" x14ac:dyDescent="0.25">
      <c r="A40" t="s">
        <v>22</v>
      </c>
      <c r="B40" t="s">
        <v>6730</v>
      </c>
      <c r="C40" s="11">
        <v>46000</v>
      </c>
      <c r="D40" t="s">
        <v>4536</v>
      </c>
      <c r="E40">
        <v>10</v>
      </c>
      <c r="F40" t="s">
        <v>15469</v>
      </c>
    </row>
    <row r="41" spans="1:6" x14ac:dyDescent="0.25">
      <c r="A41" t="s">
        <v>23</v>
      </c>
      <c r="B41" t="s">
        <v>6980</v>
      </c>
      <c r="C41" s="11">
        <v>46003</v>
      </c>
      <c r="D41" t="s">
        <v>13</v>
      </c>
      <c r="E41">
        <v>15</v>
      </c>
      <c r="F41" t="s">
        <v>14998</v>
      </c>
    </row>
    <row r="42" spans="1:6" x14ac:dyDescent="0.25">
      <c r="A42" t="s">
        <v>22</v>
      </c>
      <c r="B42" t="s">
        <v>6736</v>
      </c>
      <c r="C42" s="11">
        <v>46000</v>
      </c>
      <c r="D42" t="s">
        <v>4536</v>
      </c>
      <c r="E42">
        <v>10</v>
      </c>
      <c r="F42" t="s">
        <v>15470</v>
      </c>
    </row>
    <row r="43" spans="1:6" x14ac:dyDescent="0.25">
      <c r="A43" t="s">
        <v>23</v>
      </c>
      <c r="B43" t="s">
        <v>6980</v>
      </c>
      <c r="C43" s="11">
        <v>46003</v>
      </c>
      <c r="D43" t="s">
        <v>4537</v>
      </c>
      <c r="E43">
        <v>12</v>
      </c>
      <c r="F43" t="s">
        <v>14999</v>
      </c>
    </row>
    <row r="44" spans="1:6" x14ac:dyDescent="0.25">
      <c r="A44" t="s">
        <v>22</v>
      </c>
      <c r="B44" t="s">
        <v>6740</v>
      </c>
      <c r="C44" s="11">
        <v>45999</v>
      </c>
      <c r="D44" t="s">
        <v>11</v>
      </c>
      <c r="E44">
        <v>11</v>
      </c>
      <c r="F44" t="s">
        <v>15611</v>
      </c>
    </row>
    <row r="45" spans="1:6" x14ac:dyDescent="0.25">
      <c r="A45" t="s">
        <v>20</v>
      </c>
      <c r="B45" t="s">
        <v>7393</v>
      </c>
      <c r="C45" s="11">
        <v>46003</v>
      </c>
      <c r="D45" t="s">
        <v>12</v>
      </c>
      <c r="E45">
        <v>11</v>
      </c>
      <c r="F45" t="s">
        <v>15000</v>
      </c>
    </row>
    <row r="46" spans="1:6" x14ac:dyDescent="0.25">
      <c r="A46" t="s">
        <v>22</v>
      </c>
      <c r="B46" t="s">
        <v>7252</v>
      </c>
      <c r="C46" s="11">
        <v>46003</v>
      </c>
      <c r="D46" t="s">
        <v>11</v>
      </c>
      <c r="E46">
        <v>11</v>
      </c>
      <c r="F46" t="s">
        <v>15001</v>
      </c>
    </row>
    <row r="47" spans="1:6" x14ac:dyDescent="0.25">
      <c r="A47" t="s">
        <v>21</v>
      </c>
      <c r="B47" t="s">
        <v>7284</v>
      </c>
      <c r="C47" s="11">
        <v>46003</v>
      </c>
      <c r="D47" t="s">
        <v>4537</v>
      </c>
      <c r="E47">
        <v>13</v>
      </c>
      <c r="F47" t="s">
        <v>15002</v>
      </c>
    </row>
    <row r="48" spans="1:6" x14ac:dyDescent="0.25">
      <c r="A48" t="s">
        <v>22</v>
      </c>
      <c r="B48" t="s">
        <v>6777</v>
      </c>
      <c r="C48" s="11">
        <v>45999</v>
      </c>
      <c r="D48" t="s">
        <v>12</v>
      </c>
      <c r="E48">
        <v>10</v>
      </c>
      <c r="F48" t="s">
        <v>15640</v>
      </c>
    </row>
    <row r="49" spans="1:6" x14ac:dyDescent="0.25">
      <c r="A49" t="s">
        <v>22</v>
      </c>
      <c r="B49" t="s">
        <v>7294</v>
      </c>
      <c r="C49" s="11">
        <v>46003</v>
      </c>
      <c r="D49" t="s">
        <v>13</v>
      </c>
      <c r="E49">
        <v>13</v>
      </c>
      <c r="F49" t="s">
        <v>15003</v>
      </c>
    </row>
    <row r="50" spans="1:6" x14ac:dyDescent="0.25">
      <c r="A50" t="s">
        <v>22</v>
      </c>
      <c r="B50" t="s">
        <v>6779</v>
      </c>
      <c r="C50" s="11">
        <v>45999</v>
      </c>
      <c r="D50" t="s">
        <v>11</v>
      </c>
      <c r="E50">
        <v>8</v>
      </c>
      <c r="F50" t="s">
        <v>15660</v>
      </c>
    </row>
    <row r="51" spans="1:6" x14ac:dyDescent="0.25">
      <c r="A51" t="s">
        <v>23</v>
      </c>
      <c r="B51" t="s">
        <v>7245</v>
      </c>
      <c r="C51" s="11">
        <v>46003</v>
      </c>
      <c r="D51" t="s">
        <v>4667</v>
      </c>
      <c r="E51">
        <v>13</v>
      </c>
      <c r="F51" t="s">
        <v>15004</v>
      </c>
    </row>
    <row r="52" spans="1:6" x14ac:dyDescent="0.25">
      <c r="A52" t="s">
        <v>23</v>
      </c>
      <c r="B52" t="s">
        <v>7391</v>
      </c>
      <c r="C52" s="11">
        <v>46003</v>
      </c>
      <c r="D52" t="s">
        <v>4739</v>
      </c>
      <c r="E52">
        <v>11</v>
      </c>
      <c r="F52" t="s">
        <v>15005</v>
      </c>
    </row>
    <row r="53" spans="1:6" x14ac:dyDescent="0.25">
      <c r="A53" t="s">
        <v>22</v>
      </c>
      <c r="B53" t="s">
        <v>6797</v>
      </c>
      <c r="C53" s="11">
        <v>45999</v>
      </c>
      <c r="D53" t="s">
        <v>12</v>
      </c>
      <c r="E53">
        <v>17</v>
      </c>
      <c r="F53" t="s">
        <v>15534</v>
      </c>
    </row>
    <row r="54" spans="1:6" x14ac:dyDescent="0.25">
      <c r="A54" t="s">
        <v>22</v>
      </c>
      <c r="B54" t="s">
        <v>7391</v>
      </c>
      <c r="C54" s="11">
        <v>46003</v>
      </c>
      <c r="D54" t="s">
        <v>12</v>
      </c>
      <c r="E54">
        <v>11</v>
      </c>
      <c r="F54" t="s">
        <v>15006</v>
      </c>
    </row>
    <row r="55" spans="1:6" x14ac:dyDescent="0.25">
      <c r="A55" t="s">
        <v>22</v>
      </c>
      <c r="B55" t="s">
        <v>6802</v>
      </c>
      <c r="C55" s="11">
        <v>45999</v>
      </c>
      <c r="D55" t="s">
        <v>4536</v>
      </c>
      <c r="E55">
        <v>16</v>
      </c>
      <c r="F55" t="s">
        <v>15538</v>
      </c>
    </row>
    <row r="56" spans="1:6" x14ac:dyDescent="0.25">
      <c r="A56" t="s">
        <v>21</v>
      </c>
      <c r="B56" t="s">
        <v>7398</v>
      </c>
      <c r="C56" s="11">
        <v>46003</v>
      </c>
      <c r="D56" t="s">
        <v>4537</v>
      </c>
      <c r="E56">
        <v>11</v>
      </c>
      <c r="F56" t="s">
        <v>15007</v>
      </c>
    </row>
    <row r="57" spans="1:6" x14ac:dyDescent="0.25">
      <c r="A57" t="s">
        <v>22</v>
      </c>
      <c r="B57" t="s">
        <v>6820</v>
      </c>
      <c r="C57" s="11">
        <v>45999</v>
      </c>
      <c r="D57" t="s">
        <v>4537</v>
      </c>
      <c r="E57">
        <v>13</v>
      </c>
      <c r="F57" t="s">
        <v>15595</v>
      </c>
    </row>
    <row r="58" spans="1:6" x14ac:dyDescent="0.25">
      <c r="A58" t="s">
        <v>23</v>
      </c>
      <c r="B58" t="s">
        <v>7380</v>
      </c>
      <c r="C58" s="11">
        <v>46003</v>
      </c>
      <c r="D58" t="s">
        <v>4555</v>
      </c>
      <c r="E58">
        <v>11</v>
      </c>
      <c r="F58" t="s">
        <v>15008</v>
      </c>
    </row>
    <row r="59" spans="1:6" x14ac:dyDescent="0.25">
      <c r="A59" t="s">
        <v>23</v>
      </c>
      <c r="B59" t="s">
        <v>7380</v>
      </c>
      <c r="C59" s="11">
        <v>46003</v>
      </c>
      <c r="D59" t="s">
        <v>12</v>
      </c>
      <c r="E59">
        <v>11</v>
      </c>
      <c r="F59" t="s">
        <v>15009</v>
      </c>
    </row>
    <row r="60" spans="1:6" x14ac:dyDescent="0.25">
      <c r="A60" t="s">
        <v>22</v>
      </c>
      <c r="B60" t="s">
        <v>6825</v>
      </c>
      <c r="C60" s="11">
        <v>45999</v>
      </c>
      <c r="D60" t="s">
        <v>13</v>
      </c>
      <c r="E60">
        <v>14</v>
      </c>
      <c r="F60" t="s">
        <v>15566</v>
      </c>
    </row>
    <row r="61" spans="1:6" x14ac:dyDescent="0.25">
      <c r="A61" t="s">
        <v>21</v>
      </c>
      <c r="B61" t="s">
        <v>7412</v>
      </c>
      <c r="C61" s="11">
        <v>46003</v>
      </c>
      <c r="D61" t="s">
        <v>11</v>
      </c>
      <c r="E61">
        <v>11</v>
      </c>
      <c r="F61" t="s">
        <v>15010</v>
      </c>
    </row>
    <row r="62" spans="1:6" x14ac:dyDescent="0.25">
      <c r="A62" t="s">
        <v>22</v>
      </c>
      <c r="B62" t="s">
        <v>6827</v>
      </c>
      <c r="C62" s="11">
        <v>45999</v>
      </c>
      <c r="D62" t="s">
        <v>12</v>
      </c>
      <c r="E62">
        <v>14</v>
      </c>
      <c r="F62" t="s">
        <v>15572</v>
      </c>
    </row>
    <row r="63" spans="1:6" x14ac:dyDescent="0.25">
      <c r="A63" t="s">
        <v>22</v>
      </c>
      <c r="B63" t="s">
        <v>7406</v>
      </c>
      <c r="C63" s="11">
        <v>46003</v>
      </c>
      <c r="D63" t="s">
        <v>11</v>
      </c>
      <c r="E63">
        <v>11</v>
      </c>
      <c r="F63" t="s">
        <v>15011</v>
      </c>
    </row>
    <row r="64" spans="1:6" x14ac:dyDescent="0.25">
      <c r="A64" t="s">
        <v>22</v>
      </c>
      <c r="B64" t="s">
        <v>6834</v>
      </c>
      <c r="C64" s="11">
        <v>45999</v>
      </c>
      <c r="D64" t="s">
        <v>11</v>
      </c>
      <c r="E64">
        <v>14</v>
      </c>
      <c r="F64" t="s">
        <v>15574</v>
      </c>
    </row>
    <row r="65" spans="1:6" x14ac:dyDescent="0.25">
      <c r="A65" t="s">
        <v>22</v>
      </c>
      <c r="B65" t="s">
        <v>6960</v>
      </c>
      <c r="C65" s="11">
        <v>46003</v>
      </c>
      <c r="D65" t="s">
        <v>12</v>
      </c>
      <c r="E65">
        <v>11</v>
      </c>
      <c r="F65" t="s">
        <v>15012</v>
      </c>
    </row>
    <row r="66" spans="1:6" x14ac:dyDescent="0.25">
      <c r="A66" t="s">
        <v>23</v>
      </c>
      <c r="B66" t="s">
        <v>7137</v>
      </c>
      <c r="C66" s="11">
        <v>46003</v>
      </c>
      <c r="D66" t="s">
        <v>4739</v>
      </c>
      <c r="E66">
        <v>13</v>
      </c>
      <c r="F66" t="s">
        <v>15013</v>
      </c>
    </row>
    <row r="67" spans="1:6" x14ac:dyDescent="0.25">
      <c r="A67" t="s">
        <v>22</v>
      </c>
      <c r="B67" t="s">
        <v>6857</v>
      </c>
      <c r="C67" s="11">
        <v>45999</v>
      </c>
      <c r="D67" t="s">
        <v>11</v>
      </c>
      <c r="E67">
        <v>13</v>
      </c>
      <c r="F67" t="s">
        <v>15598</v>
      </c>
    </row>
    <row r="68" spans="1:6" x14ac:dyDescent="0.25">
      <c r="A68" t="s">
        <v>20</v>
      </c>
      <c r="B68" t="s">
        <v>7472</v>
      </c>
      <c r="C68" s="11">
        <v>46003</v>
      </c>
      <c r="D68" t="s">
        <v>12</v>
      </c>
      <c r="E68">
        <v>10</v>
      </c>
      <c r="F68" t="s">
        <v>15014</v>
      </c>
    </row>
    <row r="69" spans="1:6" x14ac:dyDescent="0.25">
      <c r="A69" t="s">
        <v>22</v>
      </c>
      <c r="B69" t="s">
        <v>6865</v>
      </c>
      <c r="C69" s="11">
        <v>45999</v>
      </c>
      <c r="D69" t="s">
        <v>6</v>
      </c>
      <c r="E69">
        <v>9</v>
      </c>
      <c r="F69" t="s">
        <v>15656</v>
      </c>
    </row>
    <row r="70" spans="1:6" x14ac:dyDescent="0.25">
      <c r="A70" t="s">
        <v>22</v>
      </c>
      <c r="B70" t="s">
        <v>7153</v>
      </c>
      <c r="C70" s="11">
        <v>46003</v>
      </c>
      <c r="D70" t="s">
        <v>5</v>
      </c>
      <c r="E70">
        <v>10</v>
      </c>
      <c r="F70" t="s">
        <v>15015</v>
      </c>
    </row>
    <row r="71" spans="1:6" x14ac:dyDescent="0.25">
      <c r="A71" t="s">
        <v>22</v>
      </c>
      <c r="B71" t="s">
        <v>6899</v>
      </c>
      <c r="C71" s="11">
        <v>45999</v>
      </c>
      <c r="D71" t="s">
        <v>4537</v>
      </c>
      <c r="E71">
        <v>10</v>
      </c>
      <c r="F71" t="s">
        <v>15642</v>
      </c>
    </row>
    <row r="72" spans="1:6" x14ac:dyDescent="0.25">
      <c r="A72" t="s">
        <v>23</v>
      </c>
      <c r="B72" t="s">
        <v>7066</v>
      </c>
      <c r="C72" s="11">
        <v>46003</v>
      </c>
      <c r="D72" t="s">
        <v>4667</v>
      </c>
      <c r="E72">
        <v>10</v>
      </c>
      <c r="F72" t="s">
        <v>15016</v>
      </c>
    </row>
    <row r="73" spans="1:6" x14ac:dyDescent="0.25">
      <c r="A73" t="s">
        <v>22</v>
      </c>
      <c r="B73" t="s">
        <v>6903</v>
      </c>
      <c r="C73" s="11">
        <v>45999</v>
      </c>
      <c r="D73" t="s">
        <v>6</v>
      </c>
      <c r="E73">
        <v>10</v>
      </c>
      <c r="F73" t="s">
        <v>15633</v>
      </c>
    </row>
    <row r="74" spans="1:6" x14ac:dyDescent="0.25">
      <c r="A74" t="s">
        <v>23</v>
      </c>
      <c r="B74" t="s">
        <v>7390</v>
      </c>
      <c r="C74" s="11">
        <v>46003</v>
      </c>
      <c r="D74" t="s">
        <v>4762</v>
      </c>
      <c r="E74">
        <v>11</v>
      </c>
      <c r="F74" t="s">
        <v>15017</v>
      </c>
    </row>
    <row r="75" spans="1:6" x14ac:dyDescent="0.25">
      <c r="A75" t="s">
        <v>22</v>
      </c>
      <c r="B75" t="s">
        <v>7491</v>
      </c>
      <c r="C75" s="11">
        <v>46003</v>
      </c>
      <c r="D75" t="s">
        <v>5</v>
      </c>
      <c r="E75">
        <v>10</v>
      </c>
      <c r="F75" t="s">
        <v>15018</v>
      </c>
    </row>
    <row r="76" spans="1:6" x14ac:dyDescent="0.25">
      <c r="A76" t="s">
        <v>23</v>
      </c>
      <c r="B76" t="s">
        <v>7429</v>
      </c>
      <c r="C76" s="11">
        <v>46003</v>
      </c>
      <c r="D76" t="s">
        <v>4762</v>
      </c>
      <c r="E76">
        <v>10</v>
      </c>
      <c r="F76" t="s">
        <v>15019</v>
      </c>
    </row>
    <row r="77" spans="1:6" x14ac:dyDescent="0.25">
      <c r="A77" t="s">
        <v>22</v>
      </c>
      <c r="B77" t="s">
        <v>7485</v>
      </c>
      <c r="C77" s="11">
        <v>46003</v>
      </c>
      <c r="D77" t="s">
        <v>12</v>
      </c>
      <c r="E77">
        <v>10</v>
      </c>
      <c r="F77" t="s">
        <v>15020</v>
      </c>
    </row>
    <row r="78" spans="1:6" x14ac:dyDescent="0.25">
      <c r="A78" t="s">
        <v>22</v>
      </c>
      <c r="B78" t="s">
        <v>6965</v>
      </c>
      <c r="C78" s="11">
        <v>46002</v>
      </c>
      <c r="D78" t="s">
        <v>12</v>
      </c>
      <c r="E78">
        <v>15</v>
      </c>
      <c r="F78" t="s">
        <v>15061</v>
      </c>
    </row>
    <row r="79" spans="1:6" x14ac:dyDescent="0.25">
      <c r="A79" t="s">
        <v>23</v>
      </c>
      <c r="B79" t="s">
        <v>7030</v>
      </c>
      <c r="C79" s="11">
        <v>46003</v>
      </c>
      <c r="D79" t="s">
        <v>4537</v>
      </c>
      <c r="E79">
        <v>17</v>
      </c>
      <c r="F79" t="s">
        <v>15021</v>
      </c>
    </row>
    <row r="80" spans="1:6" x14ac:dyDescent="0.25">
      <c r="A80" t="s">
        <v>23</v>
      </c>
      <c r="B80" t="s">
        <v>7030</v>
      </c>
      <c r="C80" s="11">
        <v>46003</v>
      </c>
      <c r="D80" t="s">
        <v>4739</v>
      </c>
      <c r="E80">
        <v>11</v>
      </c>
      <c r="F80" t="s">
        <v>15022</v>
      </c>
    </row>
    <row r="81" spans="1:6" x14ac:dyDescent="0.25">
      <c r="A81" t="s">
        <v>22</v>
      </c>
      <c r="B81" t="s">
        <v>7477</v>
      </c>
      <c r="C81" s="11">
        <v>46003</v>
      </c>
      <c r="D81" t="s">
        <v>6</v>
      </c>
      <c r="E81">
        <v>10</v>
      </c>
      <c r="F81" t="s">
        <v>15023</v>
      </c>
    </row>
    <row r="82" spans="1:6" x14ac:dyDescent="0.25">
      <c r="A82" t="s">
        <v>20</v>
      </c>
      <c r="B82" t="s">
        <v>7508</v>
      </c>
      <c r="C82" s="11">
        <v>46003</v>
      </c>
      <c r="D82" t="s">
        <v>12</v>
      </c>
      <c r="E82">
        <v>9</v>
      </c>
      <c r="F82" t="s">
        <v>15024</v>
      </c>
    </row>
    <row r="83" spans="1:6" x14ac:dyDescent="0.25">
      <c r="A83" t="s">
        <v>23</v>
      </c>
      <c r="B83" t="s">
        <v>7082</v>
      </c>
      <c r="C83" s="11">
        <v>46003</v>
      </c>
      <c r="D83" t="s">
        <v>4667</v>
      </c>
      <c r="E83">
        <v>10</v>
      </c>
      <c r="F83" t="s">
        <v>15025</v>
      </c>
    </row>
    <row r="84" spans="1:6" x14ac:dyDescent="0.25">
      <c r="A84" t="s">
        <v>22</v>
      </c>
      <c r="B84" t="s">
        <v>7518</v>
      </c>
      <c r="C84" s="11">
        <v>46003</v>
      </c>
      <c r="D84" t="s">
        <v>12</v>
      </c>
      <c r="E84">
        <v>9</v>
      </c>
      <c r="F84" t="s">
        <v>15026</v>
      </c>
    </row>
    <row r="85" spans="1:6" x14ac:dyDescent="0.25">
      <c r="A85" t="s">
        <v>22</v>
      </c>
      <c r="B85" t="s">
        <v>6998</v>
      </c>
      <c r="C85" s="11">
        <v>46002</v>
      </c>
      <c r="D85" t="s">
        <v>12</v>
      </c>
      <c r="E85">
        <v>14</v>
      </c>
      <c r="F85" t="s">
        <v>15068</v>
      </c>
    </row>
    <row r="86" spans="1:6" x14ac:dyDescent="0.25">
      <c r="A86" t="s">
        <v>23</v>
      </c>
      <c r="B86" t="s">
        <v>7520</v>
      </c>
      <c r="C86" s="11">
        <v>46003</v>
      </c>
      <c r="D86" t="s">
        <v>13</v>
      </c>
      <c r="E86">
        <v>9</v>
      </c>
      <c r="F86" t="s">
        <v>15027</v>
      </c>
    </row>
    <row r="87" spans="1:6" x14ac:dyDescent="0.25">
      <c r="A87" t="s">
        <v>22</v>
      </c>
      <c r="B87" t="s">
        <v>7537</v>
      </c>
      <c r="C87" s="11">
        <v>46003</v>
      </c>
      <c r="D87" t="s">
        <v>11</v>
      </c>
      <c r="E87">
        <v>9</v>
      </c>
      <c r="F87" t="s">
        <v>15028</v>
      </c>
    </row>
    <row r="88" spans="1:6" x14ac:dyDescent="0.25">
      <c r="A88" t="s">
        <v>23</v>
      </c>
      <c r="B88" t="s">
        <v>7543</v>
      </c>
      <c r="C88" s="11">
        <v>46003</v>
      </c>
      <c r="D88" t="s">
        <v>6</v>
      </c>
      <c r="E88">
        <v>9</v>
      </c>
      <c r="F88" t="s">
        <v>15029</v>
      </c>
    </row>
    <row r="89" spans="1:6" x14ac:dyDescent="0.25">
      <c r="A89" t="s">
        <v>22</v>
      </c>
      <c r="B89" t="s">
        <v>7543</v>
      </c>
      <c r="C89" s="11">
        <v>46003</v>
      </c>
      <c r="D89" t="s">
        <v>11</v>
      </c>
      <c r="E89">
        <v>9</v>
      </c>
      <c r="F89" t="s">
        <v>15030</v>
      </c>
    </row>
    <row r="90" spans="1:6" x14ac:dyDescent="0.25">
      <c r="A90" t="s">
        <v>22</v>
      </c>
      <c r="B90" t="s">
        <v>7090</v>
      </c>
      <c r="C90" s="11">
        <v>46000</v>
      </c>
      <c r="D90" t="s">
        <v>13</v>
      </c>
      <c r="E90">
        <v>11</v>
      </c>
      <c r="F90" t="s">
        <v>15462</v>
      </c>
    </row>
    <row r="91" spans="1:6" x14ac:dyDescent="0.25">
      <c r="A91" t="s">
        <v>23</v>
      </c>
      <c r="B91" t="s">
        <v>7511</v>
      </c>
      <c r="C91" s="11">
        <v>46003</v>
      </c>
      <c r="D91" t="s">
        <v>12</v>
      </c>
      <c r="E91">
        <v>9</v>
      </c>
      <c r="F91" t="s">
        <v>15031</v>
      </c>
    </row>
    <row r="92" spans="1:6" x14ac:dyDescent="0.25">
      <c r="A92" t="s">
        <v>23</v>
      </c>
      <c r="B92" t="s">
        <v>7511</v>
      </c>
      <c r="C92" s="11">
        <v>46003</v>
      </c>
      <c r="D92" t="s">
        <v>4667</v>
      </c>
      <c r="E92">
        <v>9</v>
      </c>
      <c r="F92" t="s">
        <v>15032</v>
      </c>
    </row>
    <row r="93" spans="1:6" x14ac:dyDescent="0.25">
      <c r="A93" t="s">
        <v>22</v>
      </c>
      <c r="B93" t="s">
        <v>7134</v>
      </c>
      <c r="C93" s="11">
        <v>46001</v>
      </c>
      <c r="D93" t="s">
        <v>11</v>
      </c>
      <c r="E93">
        <v>7</v>
      </c>
      <c r="F93" t="s">
        <v>15357</v>
      </c>
    </row>
    <row r="94" spans="1:6" x14ac:dyDescent="0.25">
      <c r="A94" t="s">
        <v>23</v>
      </c>
      <c r="B94" t="s">
        <v>7342</v>
      </c>
      <c r="C94" s="11">
        <v>46003</v>
      </c>
      <c r="D94" t="s">
        <v>4739</v>
      </c>
      <c r="E94">
        <v>8</v>
      </c>
      <c r="F94" t="s">
        <v>15033</v>
      </c>
    </row>
    <row r="95" spans="1:6" x14ac:dyDescent="0.25">
      <c r="A95" t="s">
        <v>23</v>
      </c>
      <c r="B95" t="s">
        <v>7541</v>
      </c>
      <c r="C95" s="11">
        <v>46003</v>
      </c>
      <c r="D95" t="s">
        <v>4667</v>
      </c>
      <c r="E95">
        <v>9</v>
      </c>
      <c r="F95" t="s">
        <v>15034</v>
      </c>
    </row>
    <row r="96" spans="1:6" x14ac:dyDescent="0.25">
      <c r="A96" t="s">
        <v>20</v>
      </c>
      <c r="B96" t="s">
        <v>7540</v>
      </c>
      <c r="C96" s="11">
        <v>46003</v>
      </c>
      <c r="D96" t="s">
        <v>8</v>
      </c>
      <c r="E96">
        <v>9</v>
      </c>
      <c r="F96" t="s">
        <v>15035</v>
      </c>
    </row>
    <row r="97" spans="1:6" x14ac:dyDescent="0.25">
      <c r="A97" t="s">
        <v>22</v>
      </c>
      <c r="B97" t="s">
        <v>7139</v>
      </c>
      <c r="C97" s="11">
        <v>46002</v>
      </c>
      <c r="D97" t="s">
        <v>12</v>
      </c>
      <c r="E97">
        <v>15</v>
      </c>
      <c r="F97" t="s">
        <v>15058</v>
      </c>
    </row>
    <row r="98" spans="1:6" x14ac:dyDescent="0.25">
      <c r="A98" t="s">
        <v>22</v>
      </c>
      <c r="B98" t="s">
        <v>7495</v>
      </c>
      <c r="C98" s="11">
        <v>46003</v>
      </c>
      <c r="D98" t="s">
        <v>5</v>
      </c>
      <c r="E98">
        <v>8</v>
      </c>
      <c r="F98" t="s">
        <v>15036</v>
      </c>
    </row>
    <row r="99" spans="1:6" x14ac:dyDescent="0.25">
      <c r="A99" t="s">
        <v>23</v>
      </c>
      <c r="B99" t="s">
        <v>7467</v>
      </c>
      <c r="C99" s="11">
        <v>46003</v>
      </c>
      <c r="D99" t="s">
        <v>8</v>
      </c>
      <c r="E99">
        <v>10</v>
      </c>
      <c r="F99" t="s">
        <v>15037</v>
      </c>
    </row>
    <row r="100" spans="1:6" x14ac:dyDescent="0.25">
      <c r="A100" t="s">
        <v>22</v>
      </c>
      <c r="B100" t="s">
        <v>7145</v>
      </c>
      <c r="C100" s="11">
        <v>46002</v>
      </c>
      <c r="D100" t="s">
        <v>13</v>
      </c>
      <c r="E100">
        <v>15</v>
      </c>
      <c r="F100" t="s">
        <v>15062</v>
      </c>
    </row>
    <row r="101" spans="1:6" x14ac:dyDescent="0.25">
      <c r="A101" t="s">
        <v>23</v>
      </c>
      <c r="B101" t="s">
        <v>7467</v>
      </c>
      <c r="C101" s="11">
        <v>46003</v>
      </c>
      <c r="D101" t="s">
        <v>4555</v>
      </c>
      <c r="E101">
        <v>8</v>
      </c>
      <c r="F101" t="s">
        <v>15038</v>
      </c>
    </row>
    <row r="102" spans="1:6" x14ac:dyDescent="0.25">
      <c r="A102" t="s">
        <v>22</v>
      </c>
      <c r="B102" t="s">
        <v>7146</v>
      </c>
      <c r="C102" s="11">
        <v>46002</v>
      </c>
      <c r="D102" t="s">
        <v>6</v>
      </c>
      <c r="E102">
        <v>15</v>
      </c>
      <c r="F102" t="s">
        <v>15063</v>
      </c>
    </row>
    <row r="103" spans="1:6" x14ac:dyDescent="0.25">
      <c r="A103" t="s">
        <v>23</v>
      </c>
      <c r="B103" t="s">
        <v>7476</v>
      </c>
      <c r="C103" s="11">
        <v>46003</v>
      </c>
      <c r="D103" t="s">
        <v>12</v>
      </c>
      <c r="E103">
        <v>10</v>
      </c>
      <c r="F103" t="s">
        <v>15039</v>
      </c>
    </row>
    <row r="104" spans="1:6" x14ac:dyDescent="0.25">
      <c r="A104" t="s">
        <v>23</v>
      </c>
      <c r="B104" t="s">
        <v>7476</v>
      </c>
      <c r="C104" s="11">
        <v>46003</v>
      </c>
      <c r="D104" t="s">
        <v>4667</v>
      </c>
      <c r="E104">
        <v>8</v>
      </c>
      <c r="F104" t="s">
        <v>15040</v>
      </c>
    </row>
    <row r="105" spans="1:6" x14ac:dyDescent="0.25">
      <c r="A105" t="s">
        <v>22</v>
      </c>
      <c r="B105" t="s">
        <v>7621</v>
      </c>
      <c r="C105" s="11">
        <v>46003</v>
      </c>
      <c r="D105" t="s">
        <v>11</v>
      </c>
      <c r="E105">
        <v>7</v>
      </c>
      <c r="F105" t="s">
        <v>15041</v>
      </c>
    </row>
    <row r="106" spans="1:6" x14ac:dyDescent="0.25">
      <c r="A106" t="s">
        <v>22</v>
      </c>
      <c r="B106" t="s">
        <v>7154</v>
      </c>
      <c r="C106" s="11">
        <v>45999</v>
      </c>
      <c r="D106" t="s">
        <v>12</v>
      </c>
      <c r="E106">
        <v>10</v>
      </c>
      <c r="F106" t="s">
        <v>15622</v>
      </c>
    </row>
    <row r="107" spans="1:6" x14ac:dyDescent="0.25">
      <c r="A107" t="s">
        <v>23</v>
      </c>
      <c r="B107" t="s">
        <v>7526</v>
      </c>
      <c r="C107" s="11">
        <v>46003</v>
      </c>
      <c r="D107" t="s">
        <v>4555</v>
      </c>
      <c r="E107">
        <v>7</v>
      </c>
      <c r="F107" t="s">
        <v>15042</v>
      </c>
    </row>
    <row r="108" spans="1:6" x14ac:dyDescent="0.25">
      <c r="A108" t="s">
        <v>20</v>
      </c>
      <c r="B108" t="s">
        <v>7622</v>
      </c>
      <c r="C108" s="11">
        <v>46003</v>
      </c>
      <c r="D108" t="s">
        <v>5</v>
      </c>
      <c r="E108">
        <v>7</v>
      </c>
      <c r="F108" t="s">
        <v>15043</v>
      </c>
    </row>
    <row r="109" spans="1:6" x14ac:dyDescent="0.25">
      <c r="A109" t="s">
        <v>21</v>
      </c>
      <c r="B109" t="s">
        <v>7601</v>
      </c>
      <c r="C109" s="11">
        <v>46003</v>
      </c>
      <c r="D109" t="s">
        <v>11</v>
      </c>
      <c r="E109">
        <v>7</v>
      </c>
      <c r="F109" t="s">
        <v>15044</v>
      </c>
    </row>
    <row r="110" spans="1:6" x14ac:dyDescent="0.25">
      <c r="A110" t="s">
        <v>22</v>
      </c>
      <c r="B110" t="s">
        <v>7159</v>
      </c>
      <c r="C110" s="11">
        <v>45999</v>
      </c>
      <c r="D110" t="s">
        <v>11</v>
      </c>
      <c r="E110">
        <v>9</v>
      </c>
      <c r="F110" t="s">
        <v>15649</v>
      </c>
    </row>
    <row r="111" spans="1:6" x14ac:dyDescent="0.25">
      <c r="A111" t="s">
        <v>23</v>
      </c>
      <c r="B111" t="s">
        <v>7603</v>
      </c>
      <c r="C111" s="11">
        <v>46003</v>
      </c>
      <c r="D111" t="s">
        <v>4555</v>
      </c>
      <c r="E111">
        <v>7</v>
      </c>
      <c r="F111" t="s">
        <v>15045</v>
      </c>
    </row>
    <row r="112" spans="1:6" x14ac:dyDescent="0.25">
      <c r="A112" t="s">
        <v>22</v>
      </c>
      <c r="B112" t="s">
        <v>7603</v>
      </c>
      <c r="C112" s="11">
        <v>46003</v>
      </c>
      <c r="D112" t="s">
        <v>11</v>
      </c>
      <c r="E112">
        <v>6</v>
      </c>
      <c r="F112" t="s">
        <v>15046</v>
      </c>
    </row>
    <row r="113" spans="1:6" x14ac:dyDescent="0.25">
      <c r="A113" t="s">
        <v>23</v>
      </c>
      <c r="B113" t="s">
        <v>7531</v>
      </c>
      <c r="C113" s="11">
        <v>46003</v>
      </c>
      <c r="D113" t="s">
        <v>4555</v>
      </c>
      <c r="E113">
        <v>9</v>
      </c>
      <c r="F113" t="s">
        <v>15047</v>
      </c>
    </row>
    <row r="114" spans="1:6" x14ac:dyDescent="0.25">
      <c r="A114" t="s">
        <v>23</v>
      </c>
      <c r="B114" t="s">
        <v>7442</v>
      </c>
      <c r="C114" s="11">
        <v>46003</v>
      </c>
      <c r="D114" t="s">
        <v>4739</v>
      </c>
      <c r="E114">
        <v>7</v>
      </c>
      <c r="F114" t="s">
        <v>15048</v>
      </c>
    </row>
    <row r="115" spans="1:6" x14ac:dyDescent="0.25">
      <c r="A115" t="s">
        <v>22</v>
      </c>
      <c r="B115" t="s">
        <v>7181</v>
      </c>
      <c r="C115" s="11">
        <v>46003</v>
      </c>
      <c r="D115" t="s">
        <v>11</v>
      </c>
      <c r="E115">
        <v>6</v>
      </c>
      <c r="F115" t="s">
        <v>15050</v>
      </c>
    </row>
    <row r="116" spans="1:6" x14ac:dyDescent="0.25">
      <c r="A116" t="s">
        <v>23</v>
      </c>
      <c r="B116" t="s">
        <v>7442</v>
      </c>
      <c r="C116" s="11">
        <v>46003</v>
      </c>
      <c r="D116" t="s">
        <v>4555</v>
      </c>
      <c r="E116">
        <v>6</v>
      </c>
      <c r="F116" t="s">
        <v>15049</v>
      </c>
    </row>
    <row r="117" spans="1:6" x14ac:dyDescent="0.25">
      <c r="A117" t="s">
        <v>22</v>
      </c>
      <c r="B117" t="s">
        <v>7182</v>
      </c>
      <c r="C117" s="11">
        <v>46000</v>
      </c>
      <c r="D117" t="s">
        <v>13</v>
      </c>
      <c r="E117">
        <v>16</v>
      </c>
      <c r="F117" t="s">
        <v>15414</v>
      </c>
    </row>
    <row r="118" spans="1:6" x14ac:dyDescent="0.25">
      <c r="A118" t="s">
        <v>23</v>
      </c>
      <c r="B118" t="s">
        <v>7625</v>
      </c>
      <c r="C118" s="11">
        <v>46003</v>
      </c>
      <c r="D118" t="s">
        <v>4667</v>
      </c>
      <c r="E118">
        <v>7</v>
      </c>
      <c r="F118" t="s">
        <v>15051</v>
      </c>
    </row>
    <row r="119" spans="1:6" x14ac:dyDescent="0.25">
      <c r="A119" t="s">
        <v>23</v>
      </c>
      <c r="B119" t="s">
        <v>7175</v>
      </c>
      <c r="C119" s="11">
        <v>46003</v>
      </c>
      <c r="D119" t="s">
        <v>8</v>
      </c>
      <c r="E119">
        <v>8</v>
      </c>
      <c r="F119" t="s">
        <v>15052</v>
      </c>
    </row>
    <row r="120" spans="1:6" x14ac:dyDescent="0.25">
      <c r="A120" t="s">
        <v>20</v>
      </c>
      <c r="B120" t="s">
        <v>7524</v>
      </c>
      <c r="C120" s="11">
        <v>46003</v>
      </c>
      <c r="D120" t="s">
        <v>12</v>
      </c>
      <c r="E120">
        <v>9</v>
      </c>
      <c r="F120" t="s">
        <v>15053</v>
      </c>
    </row>
    <row r="121" spans="1:6" x14ac:dyDescent="0.25">
      <c r="A121" t="s">
        <v>22</v>
      </c>
      <c r="B121" t="s">
        <v>7206</v>
      </c>
      <c r="C121" s="11">
        <v>46002</v>
      </c>
      <c r="D121" t="s">
        <v>8</v>
      </c>
      <c r="E121">
        <v>10</v>
      </c>
      <c r="F121" t="s">
        <v>15132</v>
      </c>
    </row>
    <row r="122" spans="1:6" x14ac:dyDescent="0.25">
      <c r="A122" t="s">
        <v>22</v>
      </c>
      <c r="B122" t="s">
        <v>7524</v>
      </c>
      <c r="C122" s="11">
        <v>46002</v>
      </c>
      <c r="D122" t="s">
        <v>12</v>
      </c>
      <c r="E122">
        <v>17</v>
      </c>
      <c r="F122" t="s">
        <v>15054</v>
      </c>
    </row>
    <row r="123" spans="1:6" x14ac:dyDescent="0.25">
      <c r="A123" t="s">
        <v>22</v>
      </c>
      <c r="B123" t="s">
        <v>7207</v>
      </c>
      <c r="C123" s="11">
        <v>46000</v>
      </c>
      <c r="D123" t="s">
        <v>12</v>
      </c>
      <c r="E123">
        <v>10</v>
      </c>
      <c r="F123" t="s">
        <v>15461</v>
      </c>
    </row>
    <row r="124" spans="1:6" x14ac:dyDescent="0.25">
      <c r="A124" t="s">
        <v>22</v>
      </c>
      <c r="B124" t="s">
        <v>7497</v>
      </c>
      <c r="C124" s="11">
        <v>46002</v>
      </c>
      <c r="D124" t="s">
        <v>12</v>
      </c>
      <c r="E124">
        <v>17</v>
      </c>
      <c r="F124" t="s">
        <v>15055</v>
      </c>
    </row>
    <row r="125" spans="1:6" x14ac:dyDescent="0.25">
      <c r="A125" t="s">
        <v>23</v>
      </c>
      <c r="B125" t="s">
        <v>7608</v>
      </c>
      <c r="C125" s="11">
        <v>46002</v>
      </c>
      <c r="D125" t="s">
        <v>7</v>
      </c>
      <c r="E125">
        <v>17</v>
      </c>
      <c r="F125" t="s">
        <v>15056</v>
      </c>
    </row>
    <row r="126" spans="1:6" x14ac:dyDescent="0.25">
      <c r="A126" t="s">
        <v>22</v>
      </c>
      <c r="B126" t="s">
        <v>7211</v>
      </c>
      <c r="C126" s="11">
        <v>45999</v>
      </c>
      <c r="D126" t="s">
        <v>12</v>
      </c>
      <c r="E126">
        <v>17</v>
      </c>
      <c r="F126" t="s">
        <v>15535</v>
      </c>
    </row>
    <row r="127" spans="1:6" x14ac:dyDescent="0.25">
      <c r="A127" t="s">
        <v>23</v>
      </c>
      <c r="B127" t="s">
        <v>7681</v>
      </c>
      <c r="C127" s="11">
        <v>46002</v>
      </c>
      <c r="D127" t="s">
        <v>12</v>
      </c>
      <c r="E127">
        <v>16</v>
      </c>
      <c r="F127" t="s">
        <v>15057</v>
      </c>
    </row>
    <row r="128" spans="1:6" x14ac:dyDescent="0.25">
      <c r="A128" t="s">
        <v>22</v>
      </c>
      <c r="B128" t="s">
        <v>7213</v>
      </c>
      <c r="C128" s="11">
        <v>46001</v>
      </c>
      <c r="D128" t="s">
        <v>12</v>
      </c>
      <c r="E128">
        <v>16</v>
      </c>
      <c r="F128" t="s">
        <v>15204</v>
      </c>
    </row>
    <row r="129" spans="1:6" x14ac:dyDescent="0.25">
      <c r="A129" t="s">
        <v>22</v>
      </c>
      <c r="B129" t="s">
        <v>7423</v>
      </c>
      <c r="C129" s="11">
        <v>46002</v>
      </c>
      <c r="D129" t="s">
        <v>7</v>
      </c>
      <c r="E129">
        <v>16</v>
      </c>
      <c r="F129" t="s">
        <v>15059</v>
      </c>
    </row>
    <row r="130" spans="1:6" x14ac:dyDescent="0.25">
      <c r="A130" t="s">
        <v>22</v>
      </c>
      <c r="B130" t="s">
        <v>7215</v>
      </c>
      <c r="C130" s="11">
        <v>45999</v>
      </c>
      <c r="D130" t="s">
        <v>6</v>
      </c>
      <c r="E130">
        <v>8</v>
      </c>
      <c r="F130" t="s">
        <v>15669</v>
      </c>
    </row>
    <row r="131" spans="1:6" x14ac:dyDescent="0.25">
      <c r="A131" t="s">
        <v>23</v>
      </c>
      <c r="B131" t="s">
        <v>7425</v>
      </c>
      <c r="C131" s="11">
        <v>46002</v>
      </c>
      <c r="D131" t="s">
        <v>7</v>
      </c>
      <c r="E131">
        <v>16</v>
      </c>
      <c r="F131" t="s">
        <v>15060</v>
      </c>
    </row>
    <row r="132" spans="1:6" x14ac:dyDescent="0.25">
      <c r="A132" t="s">
        <v>22</v>
      </c>
      <c r="B132" t="s">
        <v>7237</v>
      </c>
      <c r="C132" s="11">
        <v>46001</v>
      </c>
      <c r="D132" t="s">
        <v>13</v>
      </c>
      <c r="E132">
        <v>9</v>
      </c>
      <c r="F132" t="s">
        <v>15312</v>
      </c>
    </row>
    <row r="133" spans="1:6" x14ac:dyDescent="0.25">
      <c r="A133" t="s">
        <v>22</v>
      </c>
      <c r="B133" t="s">
        <v>7246</v>
      </c>
      <c r="C133" s="11">
        <v>45999</v>
      </c>
      <c r="D133" t="s">
        <v>4536</v>
      </c>
      <c r="E133">
        <v>11</v>
      </c>
      <c r="F133" t="s">
        <v>15604</v>
      </c>
    </row>
    <row r="134" spans="1:6" x14ac:dyDescent="0.25">
      <c r="A134" t="s">
        <v>22</v>
      </c>
      <c r="B134" t="s">
        <v>7255</v>
      </c>
      <c r="C134" s="11">
        <v>46002</v>
      </c>
      <c r="D134" t="s">
        <v>7</v>
      </c>
      <c r="E134">
        <v>11</v>
      </c>
      <c r="F134" t="s">
        <v>15106</v>
      </c>
    </row>
    <row r="135" spans="1:6" x14ac:dyDescent="0.25">
      <c r="A135" t="s">
        <v>23</v>
      </c>
      <c r="B135" t="s">
        <v>7668</v>
      </c>
      <c r="C135" s="11">
        <v>46002</v>
      </c>
      <c r="D135" t="s">
        <v>13</v>
      </c>
      <c r="E135">
        <v>16</v>
      </c>
      <c r="F135" t="s">
        <v>15064</v>
      </c>
    </row>
    <row r="136" spans="1:6" x14ac:dyDescent="0.25">
      <c r="A136" t="s">
        <v>22</v>
      </c>
      <c r="B136" t="s">
        <v>7257</v>
      </c>
      <c r="C136" s="11">
        <v>46002</v>
      </c>
      <c r="D136" t="s">
        <v>13</v>
      </c>
      <c r="E136">
        <v>10</v>
      </c>
      <c r="F136" t="s">
        <v>15122</v>
      </c>
    </row>
    <row r="137" spans="1:6" x14ac:dyDescent="0.25">
      <c r="A137" t="s">
        <v>20</v>
      </c>
      <c r="B137" t="s">
        <v>7699</v>
      </c>
      <c r="C137" s="11">
        <v>46002</v>
      </c>
      <c r="D137" t="s">
        <v>12</v>
      </c>
      <c r="E137">
        <v>15</v>
      </c>
      <c r="F137" t="s">
        <v>15065</v>
      </c>
    </row>
    <row r="138" spans="1:6" x14ac:dyDescent="0.25">
      <c r="A138" t="s">
        <v>22</v>
      </c>
      <c r="B138" t="s">
        <v>7261</v>
      </c>
      <c r="C138" s="11">
        <v>46001</v>
      </c>
      <c r="D138" t="s">
        <v>7</v>
      </c>
      <c r="E138">
        <v>13</v>
      </c>
      <c r="F138" t="s">
        <v>15253</v>
      </c>
    </row>
    <row r="139" spans="1:6" x14ac:dyDescent="0.25">
      <c r="A139" t="s">
        <v>23</v>
      </c>
      <c r="B139" t="s">
        <v>7447</v>
      </c>
      <c r="C139" s="11">
        <v>46002</v>
      </c>
      <c r="D139" t="s">
        <v>12</v>
      </c>
      <c r="E139">
        <v>15</v>
      </c>
      <c r="F139" t="s">
        <v>15066</v>
      </c>
    </row>
    <row r="140" spans="1:6" x14ac:dyDescent="0.25">
      <c r="A140" t="s">
        <v>22</v>
      </c>
      <c r="B140" t="s">
        <v>7262</v>
      </c>
      <c r="C140" s="11">
        <v>46001</v>
      </c>
      <c r="D140" t="s">
        <v>11</v>
      </c>
      <c r="E140">
        <v>13</v>
      </c>
      <c r="F140" t="s">
        <v>15244</v>
      </c>
    </row>
    <row r="141" spans="1:6" x14ac:dyDescent="0.25">
      <c r="A141" t="s">
        <v>22</v>
      </c>
      <c r="B141" t="s">
        <v>7447</v>
      </c>
      <c r="C141" s="11">
        <v>46002</v>
      </c>
      <c r="D141" t="s">
        <v>4539</v>
      </c>
      <c r="E141">
        <v>15</v>
      </c>
      <c r="F141" t="s">
        <v>15067</v>
      </c>
    </row>
    <row r="142" spans="1:6" x14ac:dyDescent="0.25">
      <c r="A142" t="s">
        <v>22</v>
      </c>
      <c r="B142" t="s">
        <v>7269</v>
      </c>
      <c r="C142" s="11">
        <v>46001</v>
      </c>
      <c r="D142" t="s">
        <v>7</v>
      </c>
      <c r="E142">
        <v>17</v>
      </c>
      <c r="F142" t="s">
        <v>15197</v>
      </c>
    </row>
    <row r="143" spans="1:6" x14ac:dyDescent="0.25">
      <c r="A143" t="s">
        <v>20</v>
      </c>
      <c r="B143" t="s">
        <v>7746</v>
      </c>
      <c r="C143" s="11">
        <v>46002</v>
      </c>
      <c r="D143" t="s">
        <v>12</v>
      </c>
      <c r="E143">
        <v>14</v>
      </c>
      <c r="F143" t="s">
        <v>15069</v>
      </c>
    </row>
    <row r="144" spans="1:6" x14ac:dyDescent="0.25">
      <c r="A144" t="s">
        <v>22</v>
      </c>
      <c r="B144" t="s">
        <v>7282</v>
      </c>
      <c r="C144" s="11">
        <v>45999</v>
      </c>
      <c r="D144" t="s">
        <v>11</v>
      </c>
      <c r="E144">
        <v>13</v>
      </c>
      <c r="F144" t="s">
        <v>15584</v>
      </c>
    </row>
    <row r="145" spans="1:6" x14ac:dyDescent="0.25">
      <c r="A145" t="s">
        <v>23</v>
      </c>
      <c r="B145" t="s">
        <v>7747</v>
      </c>
      <c r="C145" s="11">
        <v>46002</v>
      </c>
      <c r="D145" t="s">
        <v>6</v>
      </c>
      <c r="E145">
        <v>14</v>
      </c>
      <c r="F145" t="s">
        <v>15070</v>
      </c>
    </row>
    <row r="146" spans="1:6" x14ac:dyDescent="0.25">
      <c r="A146" t="s">
        <v>22</v>
      </c>
      <c r="B146" t="s">
        <v>7450</v>
      </c>
      <c r="C146" s="11">
        <v>46002</v>
      </c>
      <c r="D146" t="s">
        <v>7</v>
      </c>
      <c r="E146">
        <v>15</v>
      </c>
      <c r="F146" t="s">
        <v>15071</v>
      </c>
    </row>
    <row r="147" spans="1:6" x14ac:dyDescent="0.25">
      <c r="A147" t="s">
        <v>22</v>
      </c>
      <c r="B147" t="s">
        <v>7287</v>
      </c>
      <c r="C147" s="11">
        <v>46000</v>
      </c>
      <c r="D147" t="s">
        <v>11</v>
      </c>
      <c r="E147">
        <v>8</v>
      </c>
      <c r="F147" t="s">
        <v>15490</v>
      </c>
    </row>
    <row r="148" spans="1:6" x14ac:dyDescent="0.25">
      <c r="A148" t="s">
        <v>23</v>
      </c>
      <c r="B148" t="s">
        <v>7685</v>
      </c>
      <c r="C148" s="11">
        <v>46002</v>
      </c>
      <c r="D148" t="s">
        <v>7</v>
      </c>
      <c r="E148">
        <v>16</v>
      </c>
      <c r="F148" t="s">
        <v>15072</v>
      </c>
    </row>
    <row r="149" spans="1:6" x14ac:dyDescent="0.25">
      <c r="A149" t="s">
        <v>23</v>
      </c>
      <c r="B149" t="s">
        <v>7544</v>
      </c>
      <c r="C149" s="11">
        <v>46003</v>
      </c>
      <c r="D149" t="s">
        <v>6</v>
      </c>
      <c r="E149">
        <v>9</v>
      </c>
      <c r="F149" t="s">
        <v>15073</v>
      </c>
    </row>
    <row r="150" spans="1:6" x14ac:dyDescent="0.25">
      <c r="A150" t="s">
        <v>23</v>
      </c>
      <c r="B150" t="s">
        <v>7544</v>
      </c>
      <c r="C150" s="11">
        <v>46002</v>
      </c>
      <c r="D150" t="s">
        <v>7</v>
      </c>
      <c r="E150">
        <v>17</v>
      </c>
      <c r="F150" t="s">
        <v>15074</v>
      </c>
    </row>
    <row r="151" spans="1:6" x14ac:dyDescent="0.25">
      <c r="A151" t="s">
        <v>22</v>
      </c>
      <c r="B151" t="s">
        <v>7315</v>
      </c>
      <c r="C151" s="11">
        <v>46002</v>
      </c>
      <c r="D151" t="s">
        <v>12</v>
      </c>
      <c r="E151">
        <v>9</v>
      </c>
      <c r="F151" t="s">
        <v>15147</v>
      </c>
    </row>
    <row r="152" spans="1:6" x14ac:dyDescent="0.25">
      <c r="A152" t="s">
        <v>20</v>
      </c>
      <c r="B152" t="s">
        <v>7544</v>
      </c>
      <c r="C152" s="11">
        <v>46002</v>
      </c>
      <c r="D152" t="s">
        <v>12</v>
      </c>
      <c r="E152">
        <v>14</v>
      </c>
      <c r="F152" t="s">
        <v>15075</v>
      </c>
    </row>
    <row r="153" spans="1:6" x14ac:dyDescent="0.25">
      <c r="A153" t="s">
        <v>22</v>
      </c>
      <c r="B153" t="s">
        <v>7323</v>
      </c>
      <c r="C153" s="11">
        <v>46001</v>
      </c>
      <c r="D153" t="s">
        <v>13</v>
      </c>
      <c r="E153">
        <v>10</v>
      </c>
      <c r="F153" t="s">
        <v>15303</v>
      </c>
    </row>
    <row r="154" spans="1:6" x14ac:dyDescent="0.25">
      <c r="A154" t="s">
        <v>20</v>
      </c>
      <c r="B154" t="s">
        <v>7778</v>
      </c>
      <c r="C154" s="11">
        <v>46002</v>
      </c>
      <c r="D154" t="s">
        <v>12</v>
      </c>
      <c r="E154">
        <v>14</v>
      </c>
      <c r="F154" t="s">
        <v>15076</v>
      </c>
    </row>
    <row r="155" spans="1:6" x14ac:dyDescent="0.25">
      <c r="A155" t="s">
        <v>23</v>
      </c>
      <c r="B155" t="s">
        <v>7743</v>
      </c>
      <c r="C155" s="11">
        <v>46002</v>
      </c>
      <c r="D155" t="s">
        <v>4762</v>
      </c>
      <c r="E155">
        <v>15</v>
      </c>
      <c r="F155" t="s">
        <v>15077</v>
      </c>
    </row>
    <row r="156" spans="1:6" x14ac:dyDescent="0.25">
      <c r="A156" t="s">
        <v>23</v>
      </c>
      <c r="B156" t="s">
        <v>7754</v>
      </c>
      <c r="C156" s="11">
        <v>46002</v>
      </c>
      <c r="D156" t="s">
        <v>4667</v>
      </c>
      <c r="E156">
        <v>14</v>
      </c>
      <c r="F156" t="s">
        <v>15078</v>
      </c>
    </row>
    <row r="157" spans="1:6" x14ac:dyDescent="0.25">
      <c r="A157" t="s">
        <v>22</v>
      </c>
      <c r="B157" t="s">
        <v>7335</v>
      </c>
      <c r="C157" s="11">
        <v>46001</v>
      </c>
      <c r="D157" t="s">
        <v>12</v>
      </c>
      <c r="E157">
        <v>16</v>
      </c>
      <c r="F157" t="s">
        <v>15200</v>
      </c>
    </row>
    <row r="158" spans="1:6" x14ac:dyDescent="0.25">
      <c r="A158" t="s">
        <v>22</v>
      </c>
      <c r="B158" t="s">
        <v>7722</v>
      </c>
      <c r="C158" s="11">
        <v>46002</v>
      </c>
      <c r="D158" t="s">
        <v>13</v>
      </c>
      <c r="E158">
        <v>14</v>
      </c>
      <c r="F158" t="s">
        <v>15079</v>
      </c>
    </row>
    <row r="159" spans="1:6" x14ac:dyDescent="0.25">
      <c r="A159" t="s">
        <v>22</v>
      </c>
      <c r="B159" t="s">
        <v>7347</v>
      </c>
      <c r="C159" s="11">
        <v>46001</v>
      </c>
      <c r="D159" t="s">
        <v>11</v>
      </c>
      <c r="E159">
        <v>8</v>
      </c>
      <c r="F159" t="s">
        <v>15342</v>
      </c>
    </row>
    <row r="160" spans="1:6" x14ac:dyDescent="0.25">
      <c r="A160" t="s">
        <v>22</v>
      </c>
      <c r="B160" t="s">
        <v>7729</v>
      </c>
      <c r="C160" s="11">
        <v>46002</v>
      </c>
      <c r="D160" t="s">
        <v>11</v>
      </c>
      <c r="E160">
        <v>14</v>
      </c>
      <c r="F160" t="s">
        <v>15080</v>
      </c>
    </row>
    <row r="161" spans="1:6" x14ac:dyDescent="0.25">
      <c r="A161" t="s">
        <v>22</v>
      </c>
      <c r="B161" t="s">
        <v>7353</v>
      </c>
      <c r="C161" s="11">
        <v>46001</v>
      </c>
      <c r="D161" t="s">
        <v>11</v>
      </c>
      <c r="E161">
        <v>11</v>
      </c>
      <c r="F161" t="s">
        <v>15276</v>
      </c>
    </row>
    <row r="162" spans="1:6" x14ac:dyDescent="0.25">
      <c r="A162" t="s">
        <v>23</v>
      </c>
      <c r="B162" t="s">
        <v>7708</v>
      </c>
      <c r="C162" s="11">
        <v>46002</v>
      </c>
      <c r="D162" t="s">
        <v>13</v>
      </c>
      <c r="E162">
        <v>14</v>
      </c>
      <c r="F162" t="s">
        <v>15081</v>
      </c>
    </row>
    <row r="163" spans="1:6" x14ac:dyDescent="0.25">
      <c r="A163" t="s">
        <v>22</v>
      </c>
      <c r="B163" t="s">
        <v>7361</v>
      </c>
      <c r="C163" s="11">
        <v>45999</v>
      </c>
      <c r="D163" t="s">
        <v>11</v>
      </c>
      <c r="E163">
        <v>11</v>
      </c>
      <c r="F163" t="s">
        <v>15610</v>
      </c>
    </row>
    <row r="164" spans="1:6" x14ac:dyDescent="0.25">
      <c r="A164" t="s">
        <v>23</v>
      </c>
      <c r="B164" t="s">
        <v>7627</v>
      </c>
      <c r="C164" s="11">
        <v>46003</v>
      </c>
      <c r="D164" t="s">
        <v>11</v>
      </c>
      <c r="E164">
        <v>6</v>
      </c>
      <c r="F164" t="s">
        <v>15082</v>
      </c>
    </row>
    <row r="165" spans="1:6" x14ac:dyDescent="0.25">
      <c r="A165" t="s">
        <v>22</v>
      </c>
      <c r="B165" t="s">
        <v>7365</v>
      </c>
      <c r="C165" s="11">
        <v>46002</v>
      </c>
      <c r="D165" t="s">
        <v>8</v>
      </c>
      <c r="E165">
        <v>10</v>
      </c>
      <c r="F165" t="s">
        <v>15136</v>
      </c>
    </row>
    <row r="166" spans="1:6" x14ac:dyDescent="0.25">
      <c r="A166" t="s">
        <v>22</v>
      </c>
      <c r="B166" t="s">
        <v>7627</v>
      </c>
      <c r="C166" s="11">
        <v>46002</v>
      </c>
      <c r="D166" t="s">
        <v>6</v>
      </c>
      <c r="E166">
        <v>14</v>
      </c>
      <c r="F166" t="s">
        <v>15083</v>
      </c>
    </row>
    <row r="167" spans="1:6" x14ac:dyDescent="0.25">
      <c r="A167" t="s">
        <v>22</v>
      </c>
      <c r="B167" t="s">
        <v>7374</v>
      </c>
      <c r="C167" s="11">
        <v>46001</v>
      </c>
      <c r="D167" t="s">
        <v>11</v>
      </c>
      <c r="E167">
        <v>6</v>
      </c>
      <c r="F167" t="s">
        <v>15364</v>
      </c>
    </row>
    <row r="168" spans="1:6" x14ac:dyDescent="0.25">
      <c r="A168" t="s">
        <v>23</v>
      </c>
      <c r="B168" t="s">
        <v>7565</v>
      </c>
      <c r="C168" s="11">
        <v>46002</v>
      </c>
      <c r="D168" t="s">
        <v>4537</v>
      </c>
      <c r="E168">
        <v>15</v>
      </c>
      <c r="F168" t="s">
        <v>15084</v>
      </c>
    </row>
    <row r="169" spans="1:6" x14ac:dyDescent="0.25">
      <c r="A169" t="s">
        <v>22</v>
      </c>
      <c r="B169" t="s">
        <v>7388</v>
      </c>
      <c r="C169" s="11">
        <v>45999</v>
      </c>
      <c r="D169" t="s">
        <v>11</v>
      </c>
      <c r="E169">
        <v>10</v>
      </c>
      <c r="F169" t="s">
        <v>15626</v>
      </c>
    </row>
    <row r="170" spans="1:6" x14ac:dyDescent="0.25">
      <c r="A170" t="s">
        <v>23</v>
      </c>
      <c r="B170" t="s">
        <v>7565</v>
      </c>
      <c r="C170" s="11">
        <v>46002</v>
      </c>
      <c r="D170" t="s">
        <v>7</v>
      </c>
      <c r="E170">
        <v>15</v>
      </c>
      <c r="F170" t="s">
        <v>15085</v>
      </c>
    </row>
    <row r="171" spans="1:6" x14ac:dyDescent="0.25">
      <c r="A171" t="s">
        <v>23</v>
      </c>
      <c r="B171" t="s">
        <v>7713</v>
      </c>
      <c r="C171" s="11">
        <v>46002</v>
      </c>
      <c r="D171" t="s">
        <v>12</v>
      </c>
      <c r="E171">
        <v>14</v>
      </c>
      <c r="F171" t="s">
        <v>15086</v>
      </c>
    </row>
    <row r="172" spans="1:6" x14ac:dyDescent="0.25">
      <c r="A172" t="s">
        <v>22</v>
      </c>
      <c r="B172" t="s">
        <v>7394</v>
      </c>
      <c r="C172" s="11">
        <v>46002</v>
      </c>
      <c r="D172" t="s">
        <v>7</v>
      </c>
      <c r="E172">
        <v>10</v>
      </c>
      <c r="F172" t="s">
        <v>15135</v>
      </c>
    </row>
    <row r="173" spans="1:6" x14ac:dyDescent="0.25">
      <c r="A173" t="s">
        <v>23</v>
      </c>
      <c r="B173" t="s">
        <v>7712</v>
      </c>
      <c r="C173" s="11">
        <v>46002</v>
      </c>
      <c r="D173" t="s">
        <v>12</v>
      </c>
      <c r="E173">
        <v>14</v>
      </c>
      <c r="F173" t="s">
        <v>15087</v>
      </c>
    </row>
    <row r="174" spans="1:6" x14ac:dyDescent="0.25">
      <c r="A174" t="s">
        <v>22</v>
      </c>
      <c r="B174" t="s">
        <v>7801</v>
      </c>
      <c r="C174" s="11">
        <v>46002</v>
      </c>
      <c r="D174" t="s">
        <v>13</v>
      </c>
      <c r="E174">
        <v>13</v>
      </c>
      <c r="F174" t="s">
        <v>15088</v>
      </c>
    </row>
    <row r="175" spans="1:6" x14ac:dyDescent="0.25">
      <c r="A175" t="s">
        <v>23</v>
      </c>
      <c r="B175" t="s">
        <v>7806</v>
      </c>
      <c r="C175" s="11">
        <v>46002</v>
      </c>
      <c r="D175" t="s">
        <v>4667</v>
      </c>
      <c r="E175">
        <v>13</v>
      </c>
      <c r="F175" t="s">
        <v>15089</v>
      </c>
    </row>
    <row r="176" spans="1:6" x14ac:dyDescent="0.25">
      <c r="A176" t="s">
        <v>23</v>
      </c>
      <c r="B176" t="s">
        <v>7613</v>
      </c>
      <c r="C176" s="11">
        <v>46003</v>
      </c>
      <c r="D176" t="s">
        <v>11</v>
      </c>
      <c r="E176">
        <v>7</v>
      </c>
      <c r="F176" t="s">
        <v>15090</v>
      </c>
    </row>
    <row r="177" spans="1:6" x14ac:dyDescent="0.25">
      <c r="A177" t="s">
        <v>23</v>
      </c>
      <c r="B177" t="s">
        <v>7613</v>
      </c>
      <c r="C177" s="11">
        <v>46002</v>
      </c>
      <c r="D177" t="s">
        <v>4739</v>
      </c>
      <c r="E177">
        <v>14</v>
      </c>
      <c r="F177" t="s">
        <v>15091</v>
      </c>
    </row>
    <row r="178" spans="1:6" x14ac:dyDescent="0.25">
      <c r="A178" t="s">
        <v>23</v>
      </c>
      <c r="B178" t="s">
        <v>7613</v>
      </c>
      <c r="C178" s="11">
        <v>46002</v>
      </c>
      <c r="D178" t="s">
        <v>4667</v>
      </c>
      <c r="E178">
        <v>13</v>
      </c>
      <c r="F178" t="s">
        <v>15092</v>
      </c>
    </row>
    <row r="179" spans="1:6" x14ac:dyDescent="0.25">
      <c r="A179" t="s">
        <v>23</v>
      </c>
      <c r="B179" t="s">
        <v>7615</v>
      </c>
      <c r="C179" s="11">
        <v>46003</v>
      </c>
      <c r="D179" t="s">
        <v>11</v>
      </c>
      <c r="E179">
        <v>7</v>
      </c>
      <c r="F179" t="s">
        <v>15093</v>
      </c>
    </row>
    <row r="180" spans="1:6" x14ac:dyDescent="0.25">
      <c r="A180" t="s">
        <v>22</v>
      </c>
      <c r="B180" t="s">
        <v>7431</v>
      </c>
      <c r="C180" s="11">
        <v>46002</v>
      </c>
      <c r="D180" t="s">
        <v>13</v>
      </c>
      <c r="E180">
        <v>9</v>
      </c>
      <c r="F180" t="s">
        <v>15160</v>
      </c>
    </row>
    <row r="181" spans="1:6" x14ac:dyDescent="0.25">
      <c r="A181" t="s">
        <v>22</v>
      </c>
      <c r="B181" t="s">
        <v>7615</v>
      </c>
      <c r="C181" s="11">
        <v>46002</v>
      </c>
      <c r="D181" t="s">
        <v>7</v>
      </c>
      <c r="E181">
        <v>13</v>
      </c>
      <c r="F181" t="s">
        <v>15094</v>
      </c>
    </row>
    <row r="182" spans="1:6" x14ac:dyDescent="0.25">
      <c r="A182" t="s">
        <v>22</v>
      </c>
      <c r="B182" t="s">
        <v>7446</v>
      </c>
      <c r="C182" s="11">
        <v>46001</v>
      </c>
      <c r="D182" t="s">
        <v>7</v>
      </c>
      <c r="E182">
        <v>16</v>
      </c>
      <c r="F182" t="s">
        <v>15211</v>
      </c>
    </row>
    <row r="183" spans="1:6" x14ac:dyDescent="0.25">
      <c r="A183" t="s">
        <v>23</v>
      </c>
      <c r="B183" t="s">
        <v>7799</v>
      </c>
      <c r="C183" s="11">
        <v>46002</v>
      </c>
      <c r="D183" t="s">
        <v>4541</v>
      </c>
      <c r="E183">
        <v>13</v>
      </c>
      <c r="F183" t="s">
        <v>15095</v>
      </c>
    </row>
    <row r="184" spans="1:6" x14ac:dyDescent="0.25">
      <c r="A184" t="s">
        <v>23</v>
      </c>
      <c r="B184" t="s">
        <v>6968</v>
      </c>
      <c r="C184" s="11">
        <v>46002</v>
      </c>
      <c r="D184" t="s">
        <v>11</v>
      </c>
      <c r="E184">
        <v>12</v>
      </c>
      <c r="F184" t="s">
        <v>15096</v>
      </c>
    </row>
    <row r="185" spans="1:6" x14ac:dyDescent="0.25">
      <c r="A185" t="s">
        <v>22</v>
      </c>
      <c r="B185" t="s">
        <v>7448</v>
      </c>
      <c r="C185" s="11">
        <v>46001</v>
      </c>
      <c r="D185" t="s">
        <v>13</v>
      </c>
      <c r="E185">
        <v>15</v>
      </c>
      <c r="F185" t="s">
        <v>15224</v>
      </c>
    </row>
    <row r="186" spans="1:6" x14ac:dyDescent="0.25">
      <c r="A186" t="s">
        <v>23</v>
      </c>
      <c r="B186" t="s">
        <v>7164</v>
      </c>
      <c r="C186" s="11">
        <v>46003</v>
      </c>
      <c r="D186" t="s">
        <v>8</v>
      </c>
      <c r="E186">
        <v>13</v>
      </c>
      <c r="F186" t="s">
        <v>15097</v>
      </c>
    </row>
    <row r="187" spans="1:6" x14ac:dyDescent="0.25">
      <c r="A187" t="s">
        <v>23</v>
      </c>
      <c r="B187" t="s">
        <v>7164</v>
      </c>
      <c r="C187" s="11">
        <v>46003</v>
      </c>
      <c r="D187" t="s">
        <v>4537</v>
      </c>
      <c r="E187">
        <v>13</v>
      </c>
      <c r="F187" t="s">
        <v>15098</v>
      </c>
    </row>
    <row r="188" spans="1:6" x14ac:dyDescent="0.25">
      <c r="A188" t="s">
        <v>23</v>
      </c>
      <c r="B188" t="s">
        <v>7164</v>
      </c>
      <c r="C188" s="11">
        <v>46003</v>
      </c>
      <c r="D188" t="s">
        <v>11</v>
      </c>
      <c r="E188">
        <v>7</v>
      </c>
      <c r="F188" t="s">
        <v>15099</v>
      </c>
    </row>
    <row r="189" spans="1:6" x14ac:dyDescent="0.25">
      <c r="A189" t="s">
        <v>23</v>
      </c>
      <c r="B189" t="s">
        <v>7164</v>
      </c>
      <c r="C189" s="11">
        <v>46002</v>
      </c>
      <c r="D189" t="s">
        <v>4739</v>
      </c>
      <c r="E189">
        <v>12</v>
      </c>
      <c r="F189" t="s">
        <v>15100</v>
      </c>
    </row>
    <row r="190" spans="1:6" x14ac:dyDescent="0.25">
      <c r="A190" t="s">
        <v>22</v>
      </c>
      <c r="B190" t="s">
        <v>7458</v>
      </c>
      <c r="C190" s="11">
        <v>45999</v>
      </c>
      <c r="D190" t="s">
        <v>13</v>
      </c>
      <c r="E190">
        <v>17</v>
      </c>
      <c r="F190" t="s">
        <v>15533</v>
      </c>
    </row>
    <row r="191" spans="1:6" x14ac:dyDescent="0.25">
      <c r="A191" t="s">
        <v>23</v>
      </c>
      <c r="B191" t="s">
        <v>7244</v>
      </c>
      <c r="C191" s="11">
        <v>46002</v>
      </c>
      <c r="D191" t="s">
        <v>11</v>
      </c>
      <c r="E191">
        <v>12</v>
      </c>
      <c r="F191" t="s">
        <v>15101</v>
      </c>
    </row>
    <row r="192" spans="1:6" x14ac:dyDescent="0.25">
      <c r="A192" t="s">
        <v>22</v>
      </c>
      <c r="B192" t="s">
        <v>7733</v>
      </c>
      <c r="C192" s="11">
        <v>46002</v>
      </c>
      <c r="D192" t="s">
        <v>11</v>
      </c>
      <c r="E192">
        <v>12</v>
      </c>
      <c r="F192" t="s">
        <v>15102</v>
      </c>
    </row>
    <row r="193" spans="1:6" x14ac:dyDescent="0.25">
      <c r="A193" t="s">
        <v>23</v>
      </c>
      <c r="B193" t="s">
        <v>7094</v>
      </c>
      <c r="C193" s="11">
        <v>46002</v>
      </c>
      <c r="D193" t="s">
        <v>11</v>
      </c>
      <c r="E193">
        <v>12</v>
      </c>
      <c r="F193" t="s">
        <v>15103</v>
      </c>
    </row>
    <row r="194" spans="1:6" x14ac:dyDescent="0.25">
      <c r="A194" t="s">
        <v>20</v>
      </c>
      <c r="B194" t="s">
        <v>7805</v>
      </c>
      <c r="C194" s="11">
        <v>46002</v>
      </c>
      <c r="D194" t="s">
        <v>8</v>
      </c>
      <c r="E194">
        <v>13</v>
      </c>
      <c r="F194" t="s">
        <v>15104</v>
      </c>
    </row>
    <row r="195" spans="1:6" x14ac:dyDescent="0.25">
      <c r="A195" t="s">
        <v>23</v>
      </c>
      <c r="B195" t="s">
        <v>7255</v>
      </c>
      <c r="C195" s="11">
        <v>46003</v>
      </c>
      <c r="D195" t="s">
        <v>11</v>
      </c>
      <c r="E195">
        <v>13</v>
      </c>
      <c r="F195" t="s">
        <v>15105</v>
      </c>
    </row>
    <row r="196" spans="1:6" x14ac:dyDescent="0.25">
      <c r="A196" t="s">
        <v>23</v>
      </c>
      <c r="B196" t="s">
        <v>7619</v>
      </c>
      <c r="C196" s="11">
        <v>46003</v>
      </c>
      <c r="D196" t="s">
        <v>11</v>
      </c>
      <c r="E196">
        <v>7</v>
      </c>
      <c r="F196" t="s">
        <v>15107</v>
      </c>
    </row>
    <row r="197" spans="1:6" x14ac:dyDescent="0.25">
      <c r="A197" t="s">
        <v>22</v>
      </c>
      <c r="B197" t="s">
        <v>7619</v>
      </c>
      <c r="C197" s="11">
        <v>46002</v>
      </c>
      <c r="D197" t="s">
        <v>4541</v>
      </c>
      <c r="E197">
        <v>13</v>
      </c>
      <c r="F197" t="s">
        <v>15108</v>
      </c>
    </row>
    <row r="198" spans="1:6" x14ac:dyDescent="0.25">
      <c r="A198" t="s">
        <v>22</v>
      </c>
      <c r="B198" t="s">
        <v>7867</v>
      </c>
      <c r="C198" s="11">
        <v>46002</v>
      </c>
      <c r="D198" t="s">
        <v>13</v>
      </c>
      <c r="E198">
        <v>11</v>
      </c>
      <c r="F198" t="s">
        <v>15109</v>
      </c>
    </row>
    <row r="199" spans="1:6" x14ac:dyDescent="0.25">
      <c r="A199" t="s">
        <v>23</v>
      </c>
      <c r="B199" t="s">
        <v>7523</v>
      </c>
      <c r="C199" s="11">
        <v>46002</v>
      </c>
      <c r="D199" t="s">
        <v>8</v>
      </c>
      <c r="E199">
        <v>14</v>
      </c>
      <c r="F199" t="s">
        <v>15110</v>
      </c>
    </row>
    <row r="200" spans="1:6" x14ac:dyDescent="0.25">
      <c r="A200" t="s">
        <v>23</v>
      </c>
      <c r="B200" t="s">
        <v>7684</v>
      </c>
      <c r="C200" s="11">
        <v>46002</v>
      </c>
      <c r="D200" t="s">
        <v>13</v>
      </c>
      <c r="E200">
        <v>15</v>
      </c>
      <c r="F200" t="s">
        <v>15111</v>
      </c>
    </row>
    <row r="201" spans="1:6" x14ac:dyDescent="0.25">
      <c r="A201" t="s">
        <v>23</v>
      </c>
      <c r="B201" t="s">
        <v>7684</v>
      </c>
      <c r="C201" s="11">
        <v>46002</v>
      </c>
      <c r="D201" t="s">
        <v>4537</v>
      </c>
      <c r="E201">
        <v>14</v>
      </c>
      <c r="F201" t="s">
        <v>15112</v>
      </c>
    </row>
    <row r="202" spans="1:6" x14ac:dyDescent="0.25">
      <c r="A202" t="s">
        <v>22</v>
      </c>
      <c r="B202" t="s">
        <v>7684</v>
      </c>
      <c r="C202" s="11">
        <v>46002</v>
      </c>
      <c r="D202" t="s">
        <v>8</v>
      </c>
      <c r="E202">
        <v>11</v>
      </c>
      <c r="F202" t="s">
        <v>15113</v>
      </c>
    </row>
    <row r="203" spans="1:6" x14ac:dyDescent="0.25">
      <c r="A203" t="s">
        <v>20</v>
      </c>
      <c r="B203" t="s">
        <v>7912</v>
      </c>
      <c r="C203" s="11">
        <v>46002</v>
      </c>
      <c r="D203" t="s">
        <v>12</v>
      </c>
      <c r="E203">
        <v>11</v>
      </c>
      <c r="F203" t="s">
        <v>15114</v>
      </c>
    </row>
    <row r="204" spans="1:6" x14ac:dyDescent="0.25">
      <c r="A204" t="s">
        <v>22</v>
      </c>
      <c r="B204" t="s">
        <v>7525</v>
      </c>
      <c r="C204" s="11">
        <v>45999</v>
      </c>
      <c r="D204" t="s">
        <v>11</v>
      </c>
      <c r="E204">
        <v>11</v>
      </c>
      <c r="F204" t="s">
        <v>15672</v>
      </c>
    </row>
    <row r="205" spans="1:6" x14ac:dyDescent="0.25">
      <c r="A205" t="s">
        <v>21</v>
      </c>
      <c r="B205" t="s">
        <v>7930</v>
      </c>
      <c r="C205" s="11">
        <v>46002</v>
      </c>
      <c r="D205" t="s">
        <v>4539</v>
      </c>
      <c r="E205">
        <v>10</v>
      </c>
      <c r="F205" t="s">
        <v>15115</v>
      </c>
    </row>
    <row r="206" spans="1:6" x14ac:dyDescent="0.25">
      <c r="A206" t="s">
        <v>23</v>
      </c>
      <c r="B206" t="s">
        <v>7869</v>
      </c>
      <c r="C206" s="11">
        <v>46002</v>
      </c>
      <c r="D206" t="s">
        <v>11</v>
      </c>
      <c r="E206">
        <v>12</v>
      </c>
      <c r="F206" t="s">
        <v>15116</v>
      </c>
    </row>
    <row r="207" spans="1:6" x14ac:dyDescent="0.25">
      <c r="A207" t="s">
        <v>20</v>
      </c>
      <c r="B207" t="s">
        <v>7869</v>
      </c>
      <c r="C207" s="11">
        <v>46002</v>
      </c>
      <c r="D207" t="s">
        <v>12</v>
      </c>
      <c r="E207">
        <v>11</v>
      </c>
      <c r="F207" t="s">
        <v>15117</v>
      </c>
    </row>
    <row r="208" spans="1:6" x14ac:dyDescent="0.25">
      <c r="A208" t="s">
        <v>20</v>
      </c>
      <c r="B208" t="s">
        <v>7800</v>
      </c>
      <c r="C208" s="11">
        <v>46002</v>
      </c>
      <c r="D208" t="s">
        <v>8</v>
      </c>
      <c r="E208">
        <v>13</v>
      </c>
      <c r="F208" t="s">
        <v>15118</v>
      </c>
    </row>
    <row r="209" spans="1:6" x14ac:dyDescent="0.25">
      <c r="A209" t="s">
        <v>23</v>
      </c>
      <c r="B209" t="s">
        <v>7900</v>
      </c>
      <c r="C209" s="11">
        <v>46002</v>
      </c>
      <c r="D209" t="s">
        <v>4739</v>
      </c>
      <c r="E209">
        <v>11</v>
      </c>
      <c r="F209" t="s">
        <v>15119</v>
      </c>
    </row>
    <row r="210" spans="1:6" x14ac:dyDescent="0.25">
      <c r="A210" t="s">
        <v>22</v>
      </c>
      <c r="B210" t="s">
        <v>7900</v>
      </c>
      <c r="C210" s="11">
        <v>46002</v>
      </c>
      <c r="D210" t="s">
        <v>13</v>
      </c>
      <c r="E210">
        <v>10</v>
      </c>
      <c r="F210" t="s">
        <v>15120</v>
      </c>
    </row>
    <row r="211" spans="1:6" x14ac:dyDescent="0.25">
      <c r="A211" t="s">
        <v>20</v>
      </c>
      <c r="B211" t="s">
        <v>7257</v>
      </c>
      <c r="C211" s="11">
        <v>46003</v>
      </c>
      <c r="D211" t="s">
        <v>11</v>
      </c>
      <c r="E211">
        <v>13</v>
      </c>
      <c r="F211" t="s">
        <v>15121</v>
      </c>
    </row>
    <row r="212" spans="1:6" x14ac:dyDescent="0.25">
      <c r="A212" t="s">
        <v>23</v>
      </c>
      <c r="B212" t="s">
        <v>7289</v>
      </c>
      <c r="C212" s="11">
        <v>46002</v>
      </c>
      <c r="D212" t="s">
        <v>13</v>
      </c>
      <c r="E212">
        <v>14</v>
      </c>
      <c r="F212" t="s">
        <v>15123</v>
      </c>
    </row>
    <row r="213" spans="1:6" x14ac:dyDescent="0.25">
      <c r="A213" t="s">
        <v>23</v>
      </c>
      <c r="B213" t="s">
        <v>7289</v>
      </c>
      <c r="C213" s="11">
        <v>46002</v>
      </c>
      <c r="D213" t="s">
        <v>4762</v>
      </c>
      <c r="E213">
        <v>11</v>
      </c>
      <c r="F213" t="s">
        <v>15124</v>
      </c>
    </row>
    <row r="214" spans="1:6" x14ac:dyDescent="0.25">
      <c r="A214" t="s">
        <v>20</v>
      </c>
      <c r="B214" t="s">
        <v>7934</v>
      </c>
      <c r="C214" s="11">
        <v>46002</v>
      </c>
      <c r="D214" t="s">
        <v>11</v>
      </c>
      <c r="E214">
        <v>10</v>
      </c>
      <c r="F214" t="s">
        <v>15125</v>
      </c>
    </row>
    <row r="215" spans="1:6" x14ac:dyDescent="0.25">
      <c r="A215" t="s">
        <v>20</v>
      </c>
      <c r="B215" t="s">
        <v>7958</v>
      </c>
      <c r="C215" s="11">
        <v>46002</v>
      </c>
      <c r="D215" t="s">
        <v>12</v>
      </c>
      <c r="E215">
        <v>10</v>
      </c>
      <c r="F215" t="s">
        <v>15126</v>
      </c>
    </row>
    <row r="216" spans="1:6" x14ac:dyDescent="0.25">
      <c r="A216" t="s">
        <v>22</v>
      </c>
      <c r="B216" t="s">
        <v>7629</v>
      </c>
      <c r="C216" s="11">
        <v>46002</v>
      </c>
      <c r="D216" t="s">
        <v>11</v>
      </c>
      <c r="E216">
        <v>8</v>
      </c>
      <c r="F216" t="s">
        <v>15162</v>
      </c>
    </row>
    <row r="217" spans="1:6" x14ac:dyDescent="0.25">
      <c r="A217" t="s">
        <v>20</v>
      </c>
      <c r="B217" t="s">
        <v>7959</v>
      </c>
      <c r="C217" s="11">
        <v>46002</v>
      </c>
      <c r="D217" t="s">
        <v>12</v>
      </c>
      <c r="E217">
        <v>10</v>
      </c>
      <c r="F217" t="s">
        <v>15127</v>
      </c>
    </row>
    <row r="218" spans="1:6" x14ac:dyDescent="0.25">
      <c r="A218" t="s">
        <v>22</v>
      </c>
      <c r="B218" t="s">
        <v>7630</v>
      </c>
      <c r="C218" s="11">
        <v>46000</v>
      </c>
      <c r="D218" t="s">
        <v>7</v>
      </c>
      <c r="E218">
        <v>14</v>
      </c>
      <c r="F218" t="s">
        <v>15405</v>
      </c>
    </row>
    <row r="219" spans="1:6" x14ac:dyDescent="0.25">
      <c r="A219" t="s">
        <v>23</v>
      </c>
      <c r="B219" t="s">
        <v>7165</v>
      </c>
      <c r="C219" s="11">
        <v>46002</v>
      </c>
      <c r="D219" t="s">
        <v>11</v>
      </c>
      <c r="E219">
        <v>11</v>
      </c>
      <c r="F219" t="s">
        <v>15128</v>
      </c>
    </row>
    <row r="220" spans="1:6" x14ac:dyDescent="0.25">
      <c r="A220" t="s">
        <v>20</v>
      </c>
      <c r="B220" t="s">
        <v>7937</v>
      </c>
      <c r="C220" s="11">
        <v>46002</v>
      </c>
      <c r="D220" t="s">
        <v>12</v>
      </c>
      <c r="E220">
        <v>10</v>
      </c>
      <c r="F220" t="s">
        <v>15129</v>
      </c>
    </row>
    <row r="221" spans="1:6" x14ac:dyDescent="0.25">
      <c r="A221" t="s">
        <v>22</v>
      </c>
      <c r="B221" t="s">
        <v>7652</v>
      </c>
      <c r="C221" s="11">
        <v>46002</v>
      </c>
      <c r="D221" t="s">
        <v>12</v>
      </c>
      <c r="E221">
        <v>9</v>
      </c>
      <c r="F221" t="s">
        <v>15139</v>
      </c>
    </row>
    <row r="222" spans="1:6" x14ac:dyDescent="0.25">
      <c r="A222" t="s">
        <v>23</v>
      </c>
      <c r="B222" t="s">
        <v>7949</v>
      </c>
      <c r="C222" s="11">
        <v>46002</v>
      </c>
      <c r="D222" t="s">
        <v>13</v>
      </c>
      <c r="E222">
        <v>10</v>
      </c>
      <c r="F222" t="s">
        <v>15130</v>
      </c>
    </row>
    <row r="223" spans="1:6" x14ac:dyDescent="0.25">
      <c r="A223" t="s">
        <v>20</v>
      </c>
      <c r="B223" t="s">
        <v>7949</v>
      </c>
      <c r="C223" s="11">
        <v>46002</v>
      </c>
      <c r="D223" t="s">
        <v>12</v>
      </c>
      <c r="E223">
        <v>10</v>
      </c>
      <c r="F223" t="s">
        <v>15131</v>
      </c>
    </row>
    <row r="224" spans="1:6" x14ac:dyDescent="0.25">
      <c r="A224" t="s">
        <v>22</v>
      </c>
      <c r="B224" t="s">
        <v>7665</v>
      </c>
      <c r="C224" s="11">
        <v>45999</v>
      </c>
      <c r="D224" t="s">
        <v>4541</v>
      </c>
      <c r="E224">
        <v>15</v>
      </c>
      <c r="F224" t="s">
        <v>15554</v>
      </c>
    </row>
    <row r="225" spans="1:6" x14ac:dyDescent="0.25">
      <c r="A225" t="s">
        <v>23</v>
      </c>
      <c r="B225" t="s">
        <v>7206</v>
      </c>
      <c r="C225" s="11">
        <v>46003</v>
      </c>
      <c r="D225" t="s">
        <v>4667</v>
      </c>
      <c r="E225">
        <v>14</v>
      </c>
      <c r="F225" t="s">
        <v>15133</v>
      </c>
    </row>
    <row r="226" spans="1:6" x14ac:dyDescent="0.25">
      <c r="A226" t="s">
        <v>23</v>
      </c>
      <c r="B226" t="s">
        <v>7967</v>
      </c>
      <c r="C226" s="11">
        <v>46002</v>
      </c>
      <c r="D226" t="s">
        <v>4667</v>
      </c>
      <c r="E226">
        <v>10</v>
      </c>
      <c r="F226" t="s">
        <v>15134</v>
      </c>
    </row>
    <row r="227" spans="1:6" x14ac:dyDescent="0.25">
      <c r="A227" t="s">
        <v>22</v>
      </c>
      <c r="B227" t="s">
        <v>7694</v>
      </c>
      <c r="C227" s="11">
        <v>46001</v>
      </c>
      <c r="D227" t="s">
        <v>6</v>
      </c>
      <c r="E227">
        <v>15</v>
      </c>
      <c r="F227" t="s">
        <v>15232</v>
      </c>
    </row>
    <row r="228" spans="1:6" x14ac:dyDescent="0.25">
      <c r="A228" t="s">
        <v>22</v>
      </c>
      <c r="B228" t="s">
        <v>7702</v>
      </c>
      <c r="C228" s="11">
        <v>46001</v>
      </c>
      <c r="D228" t="s">
        <v>12</v>
      </c>
      <c r="E228">
        <v>10</v>
      </c>
      <c r="F228" t="s">
        <v>15293</v>
      </c>
    </row>
    <row r="229" spans="1:6" x14ac:dyDescent="0.25">
      <c r="A229" t="s">
        <v>20</v>
      </c>
      <c r="B229" t="s">
        <v>7415</v>
      </c>
      <c r="C229" s="11">
        <v>46003</v>
      </c>
      <c r="D229" t="s">
        <v>8</v>
      </c>
      <c r="E229">
        <v>11</v>
      </c>
      <c r="F229" t="s">
        <v>15137</v>
      </c>
    </row>
    <row r="230" spans="1:6" x14ac:dyDescent="0.25">
      <c r="A230" t="s">
        <v>22</v>
      </c>
      <c r="B230" t="s">
        <v>7704</v>
      </c>
      <c r="C230" s="11">
        <v>46001</v>
      </c>
      <c r="D230" t="s">
        <v>12</v>
      </c>
      <c r="E230">
        <v>15</v>
      </c>
      <c r="F230" t="s">
        <v>15209</v>
      </c>
    </row>
    <row r="231" spans="1:6" x14ac:dyDescent="0.25">
      <c r="A231" t="s">
        <v>23</v>
      </c>
      <c r="B231" t="s">
        <v>7415</v>
      </c>
      <c r="C231" s="11">
        <v>46002</v>
      </c>
      <c r="D231" t="s">
        <v>8</v>
      </c>
      <c r="E231">
        <v>10</v>
      </c>
      <c r="F231" t="s">
        <v>15138</v>
      </c>
    </row>
    <row r="232" spans="1:6" x14ac:dyDescent="0.25">
      <c r="A232" t="s">
        <v>22</v>
      </c>
      <c r="B232" t="s">
        <v>7705</v>
      </c>
      <c r="C232" s="11">
        <v>46001</v>
      </c>
      <c r="D232" t="s">
        <v>12</v>
      </c>
      <c r="E232">
        <v>12</v>
      </c>
      <c r="F232" t="s">
        <v>15262</v>
      </c>
    </row>
    <row r="233" spans="1:6" x14ac:dyDescent="0.25">
      <c r="A233" t="s">
        <v>20</v>
      </c>
      <c r="B233" t="s">
        <v>7932</v>
      </c>
      <c r="C233" s="11">
        <v>46002</v>
      </c>
      <c r="D233" t="s">
        <v>4</v>
      </c>
      <c r="E233">
        <v>10</v>
      </c>
      <c r="F233" t="s">
        <v>15140</v>
      </c>
    </row>
    <row r="234" spans="1:6" x14ac:dyDescent="0.25">
      <c r="A234" t="s">
        <v>22</v>
      </c>
      <c r="B234" t="s">
        <v>7932</v>
      </c>
      <c r="C234" s="11">
        <v>46002</v>
      </c>
      <c r="D234" t="s">
        <v>6</v>
      </c>
      <c r="E234">
        <v>10</v>
      </c>
      <c r="F234" t="s">
        <v>15141</v>
      </c>
    </row>
    <row r="235" spans="1:6" x14ac:dyDescent="0.25">
      <c r="A235" t="s">
        <v>20</v>
      </c>
      <c r="B235" t="s">
        <v>7718</v>
      </c>
      <c r="C235" s="11">
        <v>46002</v>
      </c>
      <c r="D235" t="s">
        <v>12</v>
      </c>
      <c r="E235">
        <v>15</v>
      </c>
      <c r="F235" t="s">
        <v>15142</v>
      </c>
    </row>
    <row r="236" spans="1:6" x14ac:dyDescent="0.25">
      <c r="A236" t="s">
        <v>20</v>
      </c>
      <c r="B236" t="s">
        <v>7676</v>
      </c>
      <c r="C236" s="11">
        <v>46002</v>
      </c>
      <c r="D236" t="s">
        <v>7</v>
      </c>
      <c r="E236">
        <v>17</v>
      </c>
      <c r="F236" t="s">
        <v>15143</v>
      </c>
    </row>
    <row r="237" spans="1:6" x14ac:dyDescent="0.25">
      <c r="A237" t="s">
        <v>23</v>
      </c>
      <c r="B237" t="s">
        <v>7676</v>
      </c>
      <c r="C237" s="11">
        <v>46002</v>
      </c>
      <c r="D237" t="s">
        <v>4537</v>
      </c>
      <c r="E237">
        <v>17</v>
      </c>
      <c r="F237" t="s">
        <v>15144</v>
      </c>
    </row>
    <row r="238" spans="1:6" x14ac:dyDescent="0.25">
      <c r="A238" t="s">
        <v>23</v>
      </c>
      <c r="B238" t="s">
        <v>7676</v>
      </c>
      <c r="C238" s="11">
        <v>46002</v>
      </c>
      <c r="D238" t="s">
        <v>13</v>
      </c>
      <c r="E238">
        <v>16</v>
      </c>
      <c r="F238" t="s">
        <v>15145</v>
      </c>
    </row>
    <row r="239" spans="1:6" x14ac:dyDescent="0.25">
      <c r="A239" t="s">
        <v>22</v>
      </c>
      <c r="B239" t="s">
        <v>7759</v>
      </c>
      <c r="C239" s="11">
        <v>46001</v>
      </c>
      <c r="D239" t="s">
        <v>11</v>
      </c>
      <c r="E239">
        <v>9</v>
      </c>
      <c r="F239" t="s">
        <v>15325</v>
      </c>
    </row>
    <row r="240" spans="1:6" x14ac:dyDescent="0.25">
      <c r="A240" t="s">
        <v>23</v>
      </c>
      <c r="B240" t="s">
        <v>7676</v>
      </c>
      <c r="C240" s="11">
        <v>46002</v>
      </c>
      <c r="D240" t="s">
        <v>4555</v>
      </c>
      <c r="E240">
        <v>10</v>
      </c>
      <c r="F240" t="s">
        <v>15146</v>
      </c>
    </row>
    <row r="241" spans="1:6" x14ac:dyDescent="0.25">
      <c r="A241" t="s">
        <v>22</v>
      </c>
      <c r="B241" t="s">
        <v>7771</v>
      </c>
      <c r="C241" s="11">
        <v>46001</v>
      </c>
      <c r="D241" t="s">
        <v>4541</v>
      </c>
      <c r="E241">
        <v>14</v>
      </c>
      <c r="F241" t="s">
        <v>15281</v>
      </c>
    </row>
    <row r="242" spans="1:6" x14ac:dyDescent="0.25">
      <c r="A242" t="s">
        <v>20</v>
      </c>
      <c r="B242" t="s">
        <v>7905</v>
      </c>
      <c r="C242" s="11">
        <v>46002</v>
      </c>
      <c r="D242" t="s">
        <v>11</v>
      </c>
      <c r="E242">
        <v>11</v>
      </c>
      <c r="F242" t="s">
        <v>15148</v>
      </c>
    </row>
    <row r="243" spans="1:6" x14ac:dyDescent="0.25">
      <c r="A243" t="s">
        <v>23</v>
      </c>
      <c r="B243" t="s">
        <v>7909</v>
      </c>
      <c r="C243" s="11">
        <v>46002</v>
      </c>
      <c r="D243" t="s">
        <v>4739</v>
      </c>
      <c r="E243">
        <v>9</v>
      </c>
      <c r="F243" t="s">
        <v>15149</v>
      </c>
    </row>
    <row r="244" spans="1:6" x14ac:dyDescent="0.25">
      <c r="A244" t="s">
        <v>22</v>
      </c>
      <c r="B244" t="s">
        <v>7777</v>
      </c>
      <c r="C244" s="11">
        <v>46000</v>
      </c>
      <c r="D244" t="s">
        <v>4536</v>
      </c>
      <c r="E244">
        <v>16</v>
      </c>
      <c r="F244" t="s">
        <v>15379</v>
      </c>
    </row>
    <row r="245" spans="1:6" x14ac:dyDescent="0.25">
      <c r="A245" t="s">
        <v>20</v>
      </c>
      <c r="B245" t="s">
        <v>7792</v>
      </c>
      <c r="C245" s="11">
        <v>46002</v>
      </c>
      <c r="D245" t="s">
        <v>12</v>
      </c>
      <c r="E245">
        <v>14</v>
      </c>
      <c r="F245" t="s">
        <v>15150</v>
      </c>
    </row>
    <row r="246" spans="1:6" x14ac:dyDescent="0.25">
      <c r="A246" t="s">
        <v>22</v>
      </c>
      <c r="B246" t="s">
        <v>7783</v>
      </c>
      <c r="C246" s="11">
        <v>45999</v>
      </c>
      <c r="D246" t="s">
        <v>6</v>
      </c>
      <c r="E246">
        <v>9</v>
      </c>
      <c r="F246" t="s">
        <v>15643</v>
      </c>
    </row>
    <row r="247" spans="1:6" x14ac:dyDescent="0.25">
      <c r="A247" t="s">
        <v>23</v>
      </c>
      <c r="B247" t="s">
        <v>7792</v>
      </c>
      <c r="C247" s="11">
        <v>46002</v>
      </c>
      <c r="D247" t="s">
        <v>13</v>
      </c>
      <c r="E247">
        <v>11</v>
      </c>
      <c r="F247" t="s">
        <v>15151</v>
      </c>
    </row>
    <row r="248" spans="1:6" x14ac:dyDescent="0.25">
      <c r="A248" t="s">
        <v>22</v>
      </c>
      <c r="B248" t="s">
        <v>7788</v>
      </c>
      <c r="C248" s="11">
        <v>46001</v>
      </c>
      <c r="D248" t="s">
        <v>4537</v>
      </c>
      <c r="E248">
        <v>17</v>
      </c>
      <c r="F248" t="s">
        <v>15308</v>
      </c>
    </row>
    <row r="249" spans="1:6" x14ac:dyDescent="0.25">
      <c r="A249" t="s">
        <v>20</v>
      </c>
      <c r="B249" t="s">
        <v>7913</v>
      </c>
      <c r="C249" s="11">
        <v>46002</v>
      </c>
      <c r="D249" t="s">
        <v>12</v>
      </c>
      <c r="E249">
        <v>11</v>
      </c>
      <c r="F249" t="s">
        <v>15152</v>
      </c>
    </row>
    <row r="250" spans="1:6" x14ac:dyDescent="0.25">
      <c r="A250" t="s">
        <v>23</v>
      </c>
      <c r="B250" t="s">
        <v>7717</v>
      </c>
      <c r="C250" s="11">
        <v>46002</v>
      </c>
      <c r="D250" t="s">
        <v>6</v>
      </c>
      <c r="E250">
        <v>15</v>
      </c>
      <c r="F250" t="s">
        <v>15153</v>
      </c>
    </row>
    <row r="251" spans="1:6" x14ac:dyDescent="0.25">
      <c r="A251" t="s">
        <v>22</v>
      </c>
      <c r="B251" t="s">
        <v>7797</v>
      </c>
      <c r="C251" s="11">
        <v>46001</v>
      </c>
      <c r="D251" t="s">
        <v>13</v>
      </c>
      <c r="E251">
        <v>16</v>
      </c>
      <c r="F251" t="s">
        <v>15216</v>
      </c>
    </row>
    <row r="252" spans="1:6" x14ac:dyDescent="0.25">
      <c r="A252" t="s">
        <v>23</v>
      </c>
      <c r="B252" t="s">
        <v>7717</v>
      </c>
      <c r="C252" s="11">
        <v>46002</v>
      </c>
      <c r="D252" t="s">
        <v>4555</v>
      </c>
      <c r="E252">
        <v>10</v>
      </c>
      <c r="F252" t="s">
        <v>15154</v>
      </c>
    </row>
    <row r="253" spans="1:6" x14ac:dyDescent="0.25">
      <c r="A253" t="s">
        <v>22</v>
      </c>
      <c r="B253" t="s">
        <v>7798</v>
      </c>
      <c r="C253" s="11">
        <v>46002</v>
      </c>
      <c r="D253" t="s">
        <v>11</v>
      </c>
      <c r="E253">
        <v>7</v>
      </c>
      <c r="F253" t="s">
        <v>15168</v>
      </c>
    </row>
    <row r="254" spans="1:6" x14ac:dyDescent="0.25">
      <c r="A254" t="s">
        <v>23</v>
      </c>
      <c r="B254" t="s">
        <v>7063</v>
      </c>
      <c r="C254" s="11">
        <v>46002</v>
      </c>
      <c r="D254" t="s">
        <v>8</v>
      </c>
      <c r="E254">
        <v>10</v>
      </c>
      <c r="F254" t="s">
        <v>15155</v>
      </c>
    </row>
    <row r="255" spans="1:6" x14ac:dyDescent="0.25">
      <c r="A255" t="s">
        <v>20</v>
      </c>
      <c r="B255" t="s">
        <v>7983</v>
      </c>
      <c r="C255" s="11">
        <v>46002</v>
      </c>
      <c r="D255" t="s">
        <v>12</v>
      </c>
      <c r="E255">
        <v>10</v>
      </c>
      <c r="F255" t="s">
        <v>15156</v>
      </c>
    </row>
    <row r="256" spans="1:6" x14ac:dyDescent="0.25">
      <c r="A256" t="s">
        <v>20</v>
      </c>
      <c r="B256" t="s">
        <v>7789</v>
      </c>
      <c r="C256" s="11">
        <v>46002</v>
      </c>
      <c r="D256" t="s">
        <v>8</v>
      </c>
      <c r="E256">
        <v>14</v>
      </c>
      <c r="F256" t="s">
        <v>15157</v>
      </c>
    </row>
    <row r="257" spans="1:6" x14ac:dyDescent="0.25">
      <c r="A257" t="s">
        <v>23</v>
      </c>
      <c r="B257" t="s">
        <v>7990</v>
      </c>
      <c r="C257" s="11">
        <v>46002</v>
      </c>
      <c r="D257" t="s">
        <v>4762</v>
      </c>
      <c r="E257">
        <v>9</v>
      </c>
      <c r="F257" t="s">
        <v>15158</v>
      </c>
    </row>
    <row r="258" spans="1:6" x14ac:dyDescent="0.25">
      <c r="A258" t="s">
        <v>22</v>
      </c>
      <c r="B258" t="s">
        <v>7827</v>
      </c>
      <c r="C258" s="11">
        <v>45999</v>
      </c>
      <c r="D258" t="s">
        <v>5</v>
      </c>
      <c r="E258">
        <v>8</v>
      </c>
      <c r="F258" t="s">
        <v>15667</v>
      </c>
    </row>
    <row r="259" spans="1:6" x14ac:dyDescent="0.25">
      <c r="A259" t="s">
        <v>23</v>
      </c>
      <c r="B259" t="s">
        <v>6971</v>
      </c>
      <c r="C259" s="11">
        <v>46002</v>
      </c>
      <c r="D259" t="s">
        <v>12</v>
      </c>
      <c r="E259">
        <v>11</v>
      </c>
      <c r="F259" t="s">
        <v>15159</v>
      </c>
    </row>
    <row r="260" spans="1:6" x14ac:dyDescent="0.25">
      <c r="A260" t="s">
        <v>23</v>
      </c>
      <c r="B260" t="s">
        <v>7629</v>
      </c>
      <c r="C260" s="11">
        <v>46003</v>
      </c>
      <c r="D260" t="s">
        <v>11</v>
      </c>
      <c r="E260">
        <v>6</v>
      </c>
      <c r="F260" t="s">
        <v>15161</v>
      </c>
    </row>
    <row r="261" spans="1:6" x14ac:dyDescent="0.25">
      <c r="A261" t="s">
        <v>20</v>
      </c>
      <c r="B261" t="s">
        <v>7985</v>
      </c>
      <c r="C261" s="11">
        <v>46002</v>
      </c>
      <c r="D261" t="s">
        <v>12</v>
      </c>
      <c r="E261">
        <v>10</v>
      </c>
      <c r="F261" t="s">
        <v>15163</v>
      </c>
    </row>
    <row r="262" spans="1:6" x14ac:dyDescent="0.25">
      <c r="A262" t="s">
        <v>23</v>
      </c>
      <c r="B262" t="s">
        <v>6927</v>
      </c>
      <c r="C262" s="11">
        <v>46003</v>
      </c>
      <c r="D262" t="s">
        <v>8</v>
      </c>
      <c r="E262">
        <v>11</v>
      </c>
      <c r="F262" t="s">
        <v>15164</v>
      </c>
    </row>
    <row r="263" spans="1:6" x14ac:dyDescent="0.25">
      <c r="A263" t="s">
        <v>23</v>
      </c>
      <c r="B263" t="s">
        <v>6927</v>
      </c>
      <c r="C263" s="11">
        <v>46002</v>
      </c>
      <c r="D263" t="s">
        <v>8</v>
      </c>
      <c r="E263">
        <v>10</v>
      </c>
      <c r="F263" t="s">
        <v>15165</v>
      </c>
    </row>
    <row r="264" spans="1:6" x14ac:dyDescent="0.25">
      <c r="A264" t="s">
        <v>22</v>
      </c>
      <c r="B264" t="s">
        <v>7845</v>
      </c>
      <c r="C264" s="11">
        <v>46001</v>
      </c>
      <c r="D264" t="s">
        <v>11</v>
      </c>
      <c r="E264">
        <v>8</v>
      </c>
      <c r="F264" t="s">
        <v>15347</v>
      </c>
    </row>
    <row r="265" spans="1:6" x14ac:dyDescent="0.25">
      <c r="A265" t="s">
        <v>23</v>
      </c>
      <c r="B265" t="s">
        <v>7966</v>
      </c>
      <c r="C265" s="11">
        <v>46002</v>
      </c>
      <c r="D265" t="s">
        <v>5</v>
      </c>
      <c r="E265">
        <v>10</v>
      </c>
      <c r="F265" t="s">
        <v>15166</v>
      </c>
    </row>
    <row r="266" spans="1:6" x14ac:dyDescent="0.25">
      <c r="A266" t="s">
        <v>22</v>
      </c>
      <c r="B266" t="s">
        <v>7848</v>
      </c>
      <c r="C266" s="11">
        <v>45999</v>
      </c>
      <c r="D266" t="s">
        <v>6</v>
      </c>
      <c r="E266">
        <v>13</v>
      </c>
      <c r="F266" t="s">
        <v>15591</v>
      </c>
    </row>
    <row r="267" spans="1:6" x14ac:dyDescent="0.25">
      <c r="A267" t="s">
        <v>22</v>
      </c>
      <c r="B267" t="s">
        <v>7966</v>
      </c>
      <c r="C267" s="11">
        <v>46002</v>
      </c>
      <c r="D267" t="s">
        <v>6</v>
      </c>
      <c r="E267">
        <v>7</v>
      </c>
      <c r="F267" t="s">
        <v>15167</v>
      </c>
    </row>
    <row r="268" spans="1:6" x14ac:dyDescent="0.25">
      <c r="A268" t="s">
        <v>22</v>
      </c>
      <c r="B268" t="s">
        <v>7856</v>
      </c>
      <c r="C268" s="11">
        <v>46001</v>
      </c>
      <c r="D268" t="s">
        <v>13</v>
      </c>
      <c r="E268">
        <v>9</v>
      </c>
      <c r="F268" t="s">
        <v>15331</v>
      </c>
    </row>
    <row r="269" spans="1:6" x14ac:dyDescent="0.25">
      <c r="A269" t="s">
        <v>23</v>
      </c>
      <c r="B269" t="s">
        <v>7444</v>
      </c>
      <c r="C269" s="11">
        <v>46003</v>
      </c>
      <c r="D269" t="s">
        <v>11</v>
      </c>
      <c r="E269">
        <v>11</v>
      </c>
      <c r="F269" t="s">
        <v>15169</v>
      </c>
    </row>
    <row r="270" spans="1:6" x14ac:dyDescent="0.25">
      <c r="A270" t="s">
        <v>22</v>
      </c>
      <c r="B270" t="s">
        <v>7864</v>
      </c>
      <c r="C270" s="11">
        <v>45999</v>
      </c>
      <c r="D270" t="s">
        <v>13</v>
      </c>
      <c r="E270">
        <v>16</v>
      </c>
      <c r="F270" t="s">
        <v>15601</v>
      </c>
    </row>
    <row r="271" spans="1:6" x14ac:dyDescent="0.25">
      <c r="A271" t="s">
        <v>23</v>
      </c>
      <c r="B271" t="s">
        <v>7444</v>
      </c>
      <c r="C271" s="11">
        <v>46002</v>
      </c>
      <c r="D271" t="s">
        <v>4667</v>
      </c>
      <c r="E271">
        <v>10</v>
      </c>
      <c r="F271" t="s">
        <v>15170</v>
      </c>
    </row>
    <row r="272" spans="1:6" x14ac:dyDescent="0.25">
      <c r="A272" t="s">
        <v>23</v>
      </c>
      <c r="B272" t="s">
        <v>7444</v>
      </c>
      <c r="C272" s="11">
        <v>46002</v>
      </c>
      <c r="D272" t="s">
        <v>4555</v>
      </c>
      <c r="E272">
        <v>8</v>
      </c>
      <c r="F272" t="s">
        <v>15171</v>
      </c>
    </row>
    <row r="273" spans="1:6" x14ac:dyDescent="0.25">
      <c r="A273" t="s">
        <v>22</v>
      </c>
      <c r="B273" t="s">
        <v>7876</v>
      </c>
      <c r="C273" s="11">
        <v>45999</v>
      </c>
      <c r="D273" t="s">
        <v>5</v>
      </c>
      <c r="E273">
        <v>8</v>
      </c>
      <c r="F273" t="s">
        <v>15663</v>
      </c>
    </row>
    <row r="274" spans="1:6" x14ac:dyDescent="0.25">
      <c r="A274" t="s">
        <v>20</v>
      </c>
      <c r="B274" t="s">
        <v>7253</v>
      </c>
      <c r="C274" s="11">
        <v>46003</v>
      </c>
      <c r="D274" t="s">
        <v>8</v>
      </c>
      <c r="E274">
        <v>13</v>
      </c>
      <c r="F274" t="s">
        <v>15172</v>
      </c>
    </row>
    <row r="275" spans="1:6" x14ac:dyDescent="0.25">
      <c r="A275" t="s">
        <v>22</v>
      </c>
      <c r="B275" t="s">
        <v>7879</v>
      </c>
      <c r="C275" s="11">
        <v>46000</v>
      </c>
      <c r="D275" t="s">
        <v>4536</v>
      </c>
      <c r="E275">
        <v>14</v>
      </c>
      <c r="F275" t="s">
        <v>15429</v>
      </c>
    </row>
    <row r="276" spans="1:6" x14ac:dyDescent="0.25">
      <c r="A276" t="s">
        <v>23</v>
      </c>
      <c r="B276" t="s">
        <v>7253</v>
      </c>
      <c r="C276" s="11">
        <v>46002</v>
      </c>
      <c r="D276" t="s">
        <v>4541</v>
      </c>
      <c r="E276">
        <v>11</v>
      </c>
      <c r="F276" t="s">
        <v>15173</v>
      </c>
    </row>
    <row r="277" spans="1:6" x14ac:dyDescent="0.25">
      <c r="A277" t="s">
        <v>22</v>
      </c>
      <c r="B277" t="s">
        <v>7881</v>
      </c>
      <c r="C277" s="11">
        <v>46000</v>
      </c>
      <c r="D277" t="s">
        <v>11</v>
      </c>
      <c r="E277">
        <v>8</v>
      </c>
      <c r="F277" t="s">
        <v>15494</v>
      </c>
    </row>
    <row r="278" spans="1:6" x14ac:dyDescent="0.25">
      <c r="A278" t="s">
        <v>20</v>
      </c>
      <c r="B278" t="s">
        <v>7986</v>
      </c>
      <c r="C278" s="11">
        <v>46002</v>
      </c>
      <c r="D278" t="s">
        <v>12</v>
      </c>
      <c r="E278">
        <v>10</v>
      </c>
      <c r="F278" t="s">
        <v>15174</v>
      </c>
    </row>
    <row r="279" spans="1:6" x14ac:dyDescent="0.25">
      <c r="A279" t="s">
        <v>22</v>
      </c>
      <c r="B279" t="s">
        <v>7889</v>
      </c>
      <c r="C279" s="11">
        <v>46001</v>
      </c>
      <c r="D279" t="s">
        <v>4539</v>
      </c>
      <c r="E279">
        <v>16</v>
      </c>
      <c r="F279" t="s">
        <v>15219</v>
      </c>
    </row>
    <row r="280" spans="1:6" x14ac:dyDescent="0.25">
      <c r="A280" t="s">
        <v>23</v>
      </c>
      <c r="B280" t="s">
        <v>7892</v>
      </c>
      <c r="C280" s="11">
        <v>46002</v>
      </c>
      <c r="D280" t="s">
        <v>4667</v>
      </c>
      <c r="E280">
        <v>11</v>
      </c>
      <c r="F280" t="s">
        <v>15175</v>
      </c>
    </row>
    <row r="281" spans="1:6" x14ac:dyDescent="0.25">
      <c r="A281" t="s">
        <v>22</v>
      </c>
      <c r="B281" t="s">
        <v>7890</v>
      </c>
      <c r="C281" s="11">
        <v>46001</v>
      </c>
      <c r="D281" t="s">
        <v>6</v>
      </c>
      <c r="E281">
        <v>10</v>
      </c>
      <c r="F281" t="s">
        <v>15290</v>
      </c>
    </row>
    <row r="282" spans="1:6" x14ac:dyDescent="0.25">
      <c r="A282" t="s">
        <v>23</v>
      </c>
      <c r="B282" t="s">
        <v>7883</v>
      </c>
      <c r="C282" s="11">
        <v>46002</v>
      </c>
      <c r="D282" t="s">
        <v>4555</v>
      </c>
      <c r="E282">
        <v>7</v>
      </c>
      <c r="F282" t="s">
        <v>15176</v>
      </c>
    </row>
    <row r="283" spans="1:6" x14ac:dyDescent="0.25">
      <c r="A283" t="s">
        <v>22</v>
      </c>
      <c r="B283" t="s">
        <v>7891</v>
      </c>
      <c r="C283" s="11">
        <v>45999</v>
      </c>
      <c r="D283" t="s">
        <v>11</v>
      </c>
      <c r="E283">
        <v>8</v>
      </c>
      <c r="F283" t="s">
        <v>15678</v>
      </c>
    </row>
    <row r="284" spans="1:6" x14ac:dyDescent="0.25">
      <c r="A284" t="s">
        <v>23</v>
      </c>
      <c r="B284" t="s">
        <v>7859</v>
      </c>
      <c r="C284" s="11">
        <v>46002</v>
      </c>
      <c r="D284" t="s">
        <v>4667</v>
      </c>
      <c r="E284">
        <v>9</v>
      </c>
      <c r="F284" t="s">
        <v>15177</v>
      </c>
    </row>
    <row r="285" spans="1:6" x14ac:dyDescent="0.25">
      <c r="A285" t="s">
        <v>20</v>
      </c>
      <c r="B285" t="s">
        <v>7965</v>
      </c>
      <c r="C285" s="11">
        <v>46002</v>
      </c>
      <c r="D285" t="s">
        <v>12</v>
      </c>
      <c r="E285">
        <v>10</v>
      </c>
      <c r="F285" t="s">
        <v>15178</v>
      </c>
    </row>
    <row r="286" spans="1:6" x14ac:dyDescent="0.25">
      <c r="A286" t="s">
        <v>23</v>
      </c>
      <c r="B286" t="s">
        <v>7626</v>
      </c>
      <c r="C286" s="11">
        <v>46003</v>
      </c>
      <c r="D286" t="s">
        <v>4667</v>
      </c>
      <c r="E286">
        <v>7</v>
      </c>
      <c r="F286" t="s">
        <v>15179</v>
      </c>
    </row>
    <row r="287" spans="1:6" x14ac:dyDescent="0.25">
      <c r="A287" t="s">
        <v>23</v>
      </c>
      <c r="B287" t="s">
        <v>7626</v>
      </c>
      <c r="C287" s="11">
        <v>46003</v>
      </c>
      <c r="D287" t="s">
        <v>11</v>
      </c>
      <c r="E287">
        <v>6</v>
      </c>
      <c r="F287" t="s">
        <v>15180</v>
      </c>
    </row>
    <row r="288" spans="1:6" x14ac:dyDescent="0.25">
      <c r="A288" t="s">
        <v>23</v>
      </c>
      <c r="B288" t="s">
        <v>7626</v>
      </c>
      <c r="C288" s="11">
        <v>46002</v>
      </c>
      <c r="D288" t="s">
        <v>4555</v>
      </c>
      <c r="E288">
        <v>7</v>
      </c>
      <c r="F288" t="s">
        <v>15181</v>
      </c>
    </row>
    <row r="289" spans="1:6" x14ac:dyDescent="0.25">
      <c r="A289" t="s">
        <v>22</v>
      </c>
      <c r="B289" t="s">
        <v>7956</v>
      </c>
      <c r="C289" s="11">
        <v>46001</v>
      </c>
      <c r="D289" t="s">
        <v>6</v>
      </c>
      <c r="E289">
        <v>13</v>
      </c>
      <c r="F289" t="s">
        <v>15264</v>
      </c>
    </row>
    <row r="290" spans="1:6" x14ac:dyDescent="0.25">
      <c r="A290" t="s">
        <v>23</v>
      </c>
      <c r="B290" t="s">
        <v>7654</v>
      </c>
      <c r="C290" s="11">
        <v>46002</v>
      </c>
      <c r="D290" t="s">
        <v>4555</v>
      </c>
      <c r="E290">
        <v>6</v>
      </c>
      <c r="F290" t="s">
        <v>15182</v>
      </c>
    </row>
    <row r="291" spans="1:6" x14ac:dyDescent="0.25">
      <c r="A291" t="s">
        <v>23</v>
      </c>
      <c r="B291" t="s">
        <v>7432</v>
      </c>
      <c r="C291" s="11">
        <v>46002</v>
      </c>
      <c r="D291" t="s">
        <v>8</v>
      </c>
      <c r="E291">
        <v>9</v>
      </c>
      <c r="F291" t="s">
        <v>15183</v>
      </c>
    </row>
    <row r="292" spans="1:6" x14ac:dyDescent="0.25">
      <c r="A292" t="s">
        <v>20</v>
      </c>
      <c r="B292" t="s">
        <v>7987</v>
      </c>
      <c r="C292" s="11">
        <v>46002</v>
      </c>
      <c r="D292" t="s">
        <v>12</v>
      </c>
      <c r="E292">
        <v>10</v>
      </c>
      <c r="F292" t="s">
        <v>15184</v>
      </c>
    </row>
    <row r="293" spans="1:6" x14ac:dyDescent="0.25">
      <c r="A293" t="s">
        <v>22</v>
      </c>
      <c r="B293" t="s">
        <v>8011</v>
      </c>
      <c r="C293" s="11">
        <v>46001</v>
      </c>
      <c r="D293" t="s">
        <v>4538</v>
      </c>
      <c r="E293">
        <v>11</v>
      </c>
      <c r="F293" t="s">
        <v>15288</v>
      </c>
    </row>
    <row r="294" spans="1:6" x14ac:dyDescent="0.25">
      <c r="A294" t="s">
        <v>23</v>
      </c>
      <c r="B294" t="s">
        <v>7250</v>
      </c>
      <c r="C294" s="11">
        <v>46003</v>
      </c>
      <c r="D294" t="s">
        <v>8</v>
      </c>
      <c r="E294">
        <v>13</v>
      </c>
      <c r="F294" t="s">
        <v>15185</v>
      </c>
    </row>
    <row r="295" spans="1:6" x14ac:dyDescent="0.25">
      <c r="A295" t="s">
        <v>23</v>
      </c>
      <c r="B295" t="s">
        <v>7250</v>
      </c>
      <c r="C295" s="11">
        <v>46002</v>
      </c>
      <c r="D295" t="s">
        <v>11</v>
      </c>
      <c r="E295">
        <v>11</v>
      </c>
      <c r="F295" t="s">
        <v>15186</v>
      </c>
    </row>
    <row r="296" spans="1:6" x14ac:dyDescent="0.25">
      <c r="A296" t="s">
        <v>23</v>
      </c>
      <c r="B296" t="s">
        <v>7648</v>
      </c>
      <c r="C296" s="11">
        <v>46002</v>
      </c>
      <c r="D296" t="s">
        <v>7</v>
      </c>
      <c r="E296">
        <v>11</v>
      </c>
      <c r="F296" t="s">
        <v>15187</v>
      </c>
    </row>
    <row r="297" spans="1:6" x14ac:dyDescent="0.25">
      <c r="A297" t="s">
        <v>22</v>
      </c>
      <c r="B297" t="s">
        <v>8046</v>
      </c>
      <c r="C297" s="11">
        <v>46001</v>
      </c>
      <c r="D297" t="s">
        <v>13</v>
      </c>
      <c r="E297">
        <v>15</v>
      </c>
      <c r="F297" t="s">
        <v>15235</v>
      </c>
    </row>
    <row r="298" spans="1:6" x14ac:dyDescent="0.25">
      <c r="A298" t="s">
        <v>23</v>
      </c>
      <c r="B298" t="s">
        <v>7648</v>
      </c>
      <c r="C298" s="11">
        <v>46002</v>
      </c>
      <c r="D298" t="s">
        <v>11</v>
      </c>
      <c r="E298">
        <v>11</v>
      </c>
      <c r="F298" t="s">
        <v>15188</v>
      </c>
    </row>
    <row r="299" spans="1:6" x14ac:dyDescent="0.25">
      <c r="A299" t="s">
        <v>23</v>
      </c>
      <c r="B299" t="s">
        <v>7203</v>
      </c>
      <c r="C299" s="11">
        <v>46003</v>
      </c>
      <c r="D299" t="s">
        <v>4555</v>
      </c>
      <c r="E299">
        <v>12</v>
      </c>
      <c r="F299" t="s">
        <v>15189</v>
      </c>
    </row>
    <row r="300" spans="1:6" x14ac:dyDescent="0.25">
      <c r="A300" t="s">
        <v>23</v>
      </c>
      <c r="B300" t="s">
        <v>7203</v>
      </c>
      <c r="C300" s="11">
        <v>46002</v>
      </c>
      <c r="D300" t="s">
        <v>5</v>
      </c>
      <c r="E300">
        <v>14</v>
      </c>
      <c r="F300" t="s">
        <v>15190</v>
      </c>
    </row>
    <row r="301" spans="1:6" x14ac:dyDescent="0.25">
      <c r="A301" t="s">
        <v>23</v>
      </c>
      <c r="B301" t="s">
        <v>7417</v>
      </c>
      <c r="C301" s="11">
        <v>46003</v>
      </c>
      <c r="D301" t="s">
        <v>8</v>
      </c>
      <c r="E301">
        <v>11</v>
      </c>
      <c r="F301" t="s">
        <v>15191</v>
      </c>
    </row>
    <row r="302" spans="1:6" x14ac:dyDescent="0.25">
      <c r="A302" t="s">
        <v>23</v>
      </c>
      <c r="B302" t="s">
        <v>7417</v>
      </c>
      <c r="C302" s="11">
        <v>46002</v>
      </c>
      <c r="D302" t="s">
        <v>8</v>
      </c>
      <c r="E302">
        <v>13</v>
      </c>
      <c r="F302" t="s">
        <v>15192</v>
      </c>
    </row>
    <row r="303" spans="1:6" x14ac:dyDescent="0.25">
      <c r="A303" t="s">
        <v>22</v>
      </c>
      <c r="B303" t="s">
        <v>8123</v>
      </c>
      <c r="C303" s="11">
        <v>46001</v>
      </c>
      <c r="D303" t="s">
        <v>12</v>
      </c>
      <c r="E303">
        <v>18</v>
      </c>
      <c r="F303" t="s">
        <v>15285</v>
      </c>
    </row>
    <row r="304" spans="1:6" x14ac:dyDescent="0.25">
      <c r="A304" t="s">
        <v>23</v>
      </c>
      <c r="B304" t="s">
        <v>8134</v>
      </c>
      <c r="C304" s="11">
        <v>46001</v>
      </c>
      <c r="D304" t="s">
        <v>7</v>
      </c>
      <c r="E304">
        <v>17</v>
      </c>
      <c r="F304" t="s">
        <v>15193</v>
      </c>
    </row>
    <row r="305" spans="1:6" x14ac:dyDescent="0.25">
      <c r="A305" t="s">
        <v>22</v>
      </c>
      <c r="B305" t="s">
        <v>8125</v>
      </c>
      <c r="C305" s="11">
        <v>46000</v>
      </c>
      <c r="D305" t="s">
        <v>5</v>
      </c>
      <c r="E305">
        <v>13</v>
      </c>
      <c r="F305" t="s">
        <v>15423</v>
      </c>
    </row>
    <row r="306" spans="1:6" x14ac:dyDescent="0.25">
      <c r="A306" t="s">
        <v>21</v>
      </c>
      <c r="B306" t="s">
        <v>8134</v>
      </c>
      <c r="C306" s="11">
        <v>46001</v>
      </c>
      <c r="D306" t="s">
        <v>12</v>
      </c>
      <c r="E306">
        <v>17</v>
      </c>
      <c r="F306" t="s">
        <v>15194</v>
      </c>
    </row>
    <row r="307" spans="1:6" x14ac:dyDescent="0.25">
      <c r="A307" t="s">
        <v>22</v>
      </c>
      <c r="B307" t="s">
        <v>8126</v>
      </c>
      <c r="C307" s="11">
        <v>46000</v>
      </c>
      <c r="D307" t="s">
        <v>12</v>
      </c>
      <c r="E307">
        <v>14</v>
      </c>
      <c r="F307" t="s">
        <v>15406</v>
      </c>
    </row>
    <row r="308" spans="1:6" x14ac:dyDescent="0.25">
      <c r="A308" t="s">
        <v>23</v>
      </c>
      <c r="B308" t="s">
        <v>7269</v>
      </c>
      <c r="C308" s="11">
        <v>46003</v>
      </c>
      <c r="D308" t="s">
        <v>5</v>
      </c>
      <c r="E308">
        <v>13</v>
      </c>
      <c r="F308" t="s">
        <v>15195</v>
      </c>
    </row>
    <row r="309" spans="1:6" x14ac:dyDescent="0.25">
      <c r="A309" t="s">
        <v>22</v>
      </c>
      <c r="B309" t="s">
        <v>8127</v>
      </c>
      <c r="C309" s="11">
        <v>46000</v>
      </c>
      <c r="D309" t="s">
        <v>12</v>
      </c>
      <c r="E309">
        <v>11</v>
      </c>
      <c r="F309" t="s">
        <v>15448</v>
      </c>
    </row>
    <row r="310" spans="1:6" x14ac:dyDescent="0.25">
      <c r="A310" t="s">
        <v>23</v>
      </c>
      <c r="B310" t="s">
        <v>7269</v>
      </c>
      <c r="C310" s="11">
        <v>46002</v>
      </c>
      <c r="D310" t="s">
        <v>9</v>
      </c>
      <c r="E310">
        <v>10</v>
      </c>
      <c r="F310" t="s">
        <v>15196</v>
      </c>
    </row>
    <row r="311" spans="1:6" x14ac:dyDescent="0.25">
      <c r="A311" t="s">
        <v>22</v>
      </c>
      <c r="B311" t="s">
        <v>8128</v>
      </c>
      <c r="C311" s="11">
        <v>46000</v>
      </c>
      <c r="D311" t="s">
        <v>5</v>
      </c>
      <c r="E311">
        <v>14</v>
      </c>
      <c r="F311" t="s">
        <v>15422</v>
      </c>
    </row>
    <row r="312" spans="1:6" x14ac:dyDescent="0.25">
      <c r="A312" t="s">
        <v>22</v>
      </c>
      <c r="B312" t="s">
        <v>8131</v>
      </c>
      <c r="C312" s="11">
        <v>46000</v>
      </c>
      <c r="D312" t="s">
        <v>12</v>
      </c>
      <c r="E312">
        <v>16</v>
      </c>
      <c r="F312" t="s">
        <v>15383</v>
      </c>
    </row>
    <row r="313" spans="1:6" x14ac:dyDescent="0.25">
      <c r="A313" t="s">
        <v>23</v>
      </c>
      <c r="B313" t="s">
        <v>7335</v>
      </c>
      <c r="C313" s="11">
        <v>46002</v>
      </c>
      <c r="D313" t="s">
        <v>4762</v>
      </c>
      <c r="E313">
        <v>9</v>
      </c>
      <c r="F313" t="s">
        <v>15198</v>
      </c>
    </row>
    <row r="314" spans="1:6" x14ac:dyDescent="0.25">
      <c r="A314" t="s">
        <v>22</v>
      </c>
      <c r="B314" t="s">
        <v>8132</v>
      </c>
      <c r="C314" s="11">
        <v>45999</v>
      </c>
      <c r="D314" t="s">
        <v>12</v>
      </c>
      <c r="E314">
        <v>14</v>
      </c>
      <c r="F314" t="s">
        <v>15569</v>
      </c>
    </row>
    <row r="315" spans="1:6" x14ac:dyDescent="0.25">
      <c r="A315" t="s">
        <v>23</v>
      </c>
      <c r="B315" t="s">
        <v>7335</v>
      </c>
      <c r="C315" s="11">
        <v>46002</v>
      </c>
      <c r="D315" t="s">
        <v>4541</v>
      </c>
      <c r="E315">
        <v>8</v>
      </c>
      <c r="F315" t="s">
        <v>15199</v>
      </c>
    </row>
    <row r="316" spans="1:6" x14ac:dyDescent="0.25">
      <c r="A316" t="s">
        <v>22</v>
      </c>
      <c r="B316" t="s">
        <v>8141</v>
      </c>
      <c r="C316" s="11">
        <v>46001</v>
      </c>
      <c r="D316" t="s">
        <v>12</v>
      </c>
      <c r="E316">
        <v>16</v>
      </c>
      <c r="F316" t="s">
        <v>15208</v>
      </c>
    </row>
    <row r="317" spans="1:6" x14ac:dyDescent="0.25">
      <c r="A317" t="s">
        <v>22</v>
      </c>
      <c r="B317" t="s">
        <v>8149</v>
      </c>
      <c r="C317" s="11">
        <v>46000</v>
      </c>
      <c r="D317" t="s">
        <v>11</v>
      </c>
      <c r="E317">
        <v>13</v>
      </c>
      <c r="F317" t="s">
        <v>15425</v>
      </c>
    </row>
    <row r="318" spans="1:6" x14ac:dyDescent="0.25">
      <c r="A318" t="s">
        <v>23</v>
      </c>
      <c r="B318" t="s">
        <v>8072</v>
      </c>
      <c r="C318" s="11">
        <v>46002</v>
      </c>
      <c r="D318" t="s">
        <v>5</v>
      </c>
      <c r="E318">
        <v>7</v>
      </c>
      <c r="F318" t="s">
        <v>15201</v>
      </c>
    </row>
    <row r="319" spans="1:6" x14ac:dyDescent="0.25">
      <c r="A319" t="s">
        <v>20</v>
      </c>
      <c r="B319" t="s">
        <v>8072</v>
      </c>
      <c r="C319" s="11">
        <v>46001</v>
      </c>
      <c r="D319" t="s">
        <v>12</v>
      </c>
      <c r="E319">
        <v>16</v>
      </c>
      <c r="F319" t="s">
        <v>15202</v>
      </c>
    </row>
    <row r="320" spans="1:6" x14ac:dyDescent="0.25">
      <c r="A320" t="s">
        <v>22</v>
      </c>
      <c r="B320" t="s">
        <v>8171</v>
      </c>
      <c r="C320" s="11">
        <v>46001</v>
      </c>
      <c r="D320" t="s">
        <v>7</v>
      </c>
      <c r="E320">
        <v>15</v>
      </c>
      <c r="F320" t="s">
        <v>15221</v>
      </c>
    </row>
    <row r="321" spans="1:6" x14ac:dyDescent="0.25">
      <c r="A321" t="s">
        <v>21</v>
      </c>
      <c r="B321" t="s">
        <v>8138</v>
      </c>
      <c r="C321" s="11">
        <v>46001</v>
      </c>
      <c r="D321" t="s">
        <v>4537</v>
      </c>
      <c r="E321">
        <v>16</v>
      </c>
      <c r="F321" t="s">
        <v>15203</v>
      </c>
    </row>
    <row r="322" spans="1:6" x14ac:dyDescent="0.25">
      <c r="A322" t="s">
        <v>23</v>
      </c>
      <c r="B322" t="s">
        <v>7914</v>
      </c>
      <c r="C322" s="11">
        <v>46002</v>
      </c>
      <c r="D322" t="s">
        <v>4667</v>
      </c>
      <c r="E322">
        <v>11</v>
      </c>
      <c r="F322" t="s">
        <v>15205</v>
      </c>
    </row>
    <row r="323" spans="1:6" x14ac:dyDescent="0.25">
      <c r="A323" t="s">
        <v>20</v>
      </c>
      <c r="B323" t="s">
        <v>8010</v>
      </c>
      <c r="C323" s="11">
        <v>46002</v>
      </c>
      <c r="D323" t="s">
        <v>11</v>
      </c>
      <c r="E323">
        <v>9</v>
      </c>
      <c r="F323" t="s">
        <v>15206</v>
      </c>
    </row>
    <row r="324" spans="1:6" x14ac:dyDescent="0.25">
      <c r="A324" t="s">
        <v>22</v>
      </c>
      <c r="B324" t="s">
        <v>8219</v>
      </c>
      <c r="C324" s="11">
        <v>46001</v>
      </c>
      <c r="D324" t="s">
        <v>11</v>
      </c>
      <c r="E324">
        <v>11</v>
      </c>
      <c r="F324" t="s">
        <v>15336</v>
      </c>
    </row>
    <row r="325" spans="1:6" x14ac:dyDescent="0.25">
      <c r="A325" t="s">
        <v>20</v>
      </c>
      <c r="B325" t="s">
        <v>8001</v>
      </c>
      <c r="C325" s="11">
        <v>46002</v>
      </c>
      <c r="D325" t="s">
        <v>11</v>
      </c>
      <c r="E325">
        <v>9</v>
      </c>
      <c r="F325" t="s">
        <v>15207</v>
      </c>
    </row>
    <row r="326" spans="1:6" x14ac:dyDescent="0.25">
      <c r="A326" t="s">
        <v>22</v>
      </c>
      <c r="B326" t="s">
        <v>8258</v>
      </c>
      <c r="C326" s="11">
        <v>46001</v>
      </c>
      <c r="D326" t="s">
        <v>12</v>
      </c>
      <c r="E326">
        <v>12</v>
      </c>
      <c r="F326" t="s">
        <v>15260</v>
      </c>
    </row>
    <row r="327" spans="1:6" x14ac:dyDescent="0.25">
      <c r="A327" t="s">
        <v>23</v>
      </c>
      <c r="B327" t="s">
        <v>7446</v>
      </c>
      <c r="C327" s="11">
        <v>46001</v>
      </c>
      <c r="D327" t="s">
        <v>12</v>
      </c>
      <c r="E327">
        <v>17</v>
      </c>
      <c r="F327" t="s">
        <v>15210</v>
      </c>
    </row>
    <row r="328" spans="1:6" x14ac:dyDescent="0.25">
      <c r="A328" t="s">
        <v>22</v>
      </c>
      <c r="B328" t="s">
        <v>8260</v>
      </c>
      <c r="C328" s="11">
        <v>46000</v>
      </c>
      <c r="D328" t="s">
        <v>12</v>
      </c>
      <c r="E328">
        <v>17</v>
      </c>
      <c r="F328" t="s">
        <v>15374</v>
      </c>
    </row>
    <row r="329" spans="1:6" x14ac:dyDescent="0.25">
      <c r="A329" t="s">
        <v>22</v>
      </c>
      <c r="B329" t="s">
        <v>8262</v>
      </c>
      <c r="C329" s="11">
        <v>46001</v>
      </c>
      <c r="D329" t="s">
        <v>11</v>
      </c>
      <c r="E329">
        <v>13</v>
      </c>
      <c r="F329" t="s">
        <v>15249</v>
      </c>
    </row>
    <row r="330" spans="1:6" x14ac:dyDescent="0.25">
      <c r="A330" t="s">
        <v>20</v>
      </c>
      <c r="B330" t="s">
        <v>8146</v>
      </c>
      <c r="C330" s="11">
        <v>46001</v>
      </c>
      <c r="D330" t="s">
        <v>12</v>
      </c>
      <c r="E330">
        <v>16</v>
      </c>
      <c r="F330" t="s">
        <v>15212</v>
      </c>
    </row>
    <row r="331" spans="1:6" x14ac:dyDescent="0.25">
      <c r="A331" t="s">
        <v>22</v>
      </c>
      <c r="B331" t="s">
        <v>8267</v>
      </c>
      <c r="C331" s="11">
        <v>46001</v>
      </c>
      <c r="D331" t="s">
        <v>4541</v>
      </c>
      <c r="E331">
        <v>11</v>
      </c>
      <c r="F331" t="s">
        <v>15329</v>
      </c>
    </row>
    <row r="332" spans="1:6" x14ac:dyDescent="0.25">
      <c r="A332" t="s">
        <v>23</v>
      </c>
      <c r="B332" t="s">
        <v>8055</v>
      </c>
      <c r="C332" s="11">
        <v>46002</v>
      </c>
      <c r="D332" t="s">
        <v>13</v>
      </c>
      <c r="E332">
        <v>8</v>
      </c>
      <c r="F332" t="s">
        <v>15213</v>
      </c>
    </row>
    <row r="333" spans="1:6" x14ac:dyDescent="0.25">
      <c r="A333" t="s">
        <v>23</v>
      </c>
      <c r="B333" t="s">
        <v>8055</v>
      </c>
      <c r="C333" s="11">
        <v>46002</v>
      </c>
      <c r="D333" t="s">
        <v>4667</v>
      </c>
      <c r="E333">
        <v>8</v>
      </c>
      <c r="F333" t="s">
        <v>15214</v>
      </c>
    </row>
    <row r="334" spans="1:6" x14ac:dyDescent="0.25">
      <c r="A334" t="s">
        <v>22</v>
      </c>
      <c r="B334" t="s">
        <v>8290</v>
      </c>
      <c r="C334" s="11">
        <v>46001</v>
      </c>
      <c r="D334" t="s">
        <v>13</v>
      </c>
      <c r="E334">
        <v>10</v>
      </c>
      <c r="F334" t="s">
        <v>15294</v>
      </c>
    </row>
    <row r="335" spans="1:6" x14ac:dyDescent="0.25">
      <c r="A335" t="s">
        <v>20</v>
      </c>
      <c r="B335" t="s">
        <v>8055</v>
      </c>
      <c r="C335" s="11">
        <v>46001</v>
      </c>
      <c r="D335" t="s">
        <v>12</v>
      </c>
      <c r="E335">
        <v>16</v>
      </c>
      <c r="F335" t="s">
        <v>15215</v>
      </c>
    </row>
    <row r="336" spans="1:6" x14ac:dyDescent="0.25">
      <c r="A336" t="s">
        <v>22</v>
      </c>
      <c r="B336" t="s">
        <v>8294</v>
      </c>
      <c r="C336" s="11">
        <v>45999</v>
      </c>
      <c r="D336" t="s">
        <v>6</v>
      </c>
      <c r="E336">
        <v>8</v>
      </c>
      <c r="F336" t="s">
        <v>15671</v>
      </c>
    </row>
    <row r="337" spans="1:6" x14ac:dyDescent="0.25">
      <c r="A337" t="s">
        <v>22</v>
      </c>
      <c r="B337" t="s">
        <v>8295</v>
      </c>
      <c r="C337" s="11">
        <v>46001</v>
      </c>
      <c r="D337" t="s">
        <v>12</v>
      </c>
      <c r="E337">
        <v>10</v>
      </c>
      <c r="F337" t="s">
        <v>15300</v>
      </c>
    </row>
    <row r="338" spans="1:6" x14ac:dyDescent="0.25">
      <c r="A338" t="s">
        <v>20</v>
      </c>
      <c r="B338" t="s">
        <v>8147</v>
      </c>
      <c r="C338" s="11">
        <v>46001</v>
      </c>
      <c r="D338" t="s">
        <v>12</v>
      </c>
      <c r="E338">
        <v>16</v>
      </c>
      <c r="F338" t="s">
        <v>15217</v>
      </c>
    </row>
    <row r="339" spans="1:6" x14ac:dyDescent="0.25">
      <c r="A339" t="s">
        <v>23</v>
      </c>
      <c r="B339" t="s">
        <v>7889</v>
      </c>
      <c r="C339" s="11">
        <v>46001</v>
      </c>
      <c r="D339" t="s">
        <v>12</v>
      </c>
      <c r="E339">
        <v>16</v>
      </c>
      <c r="F339" t="s">
        <v>15218</v>
      </c>
    </row>
    <row r="340" spans="1:6" x14ac:dyDescent="0.25">
      <c r="A340" t="s">
        <v>22</v>
      </c>
      <c r="B340" t="s">
        <v>8304</v>
      </c>
      <c r="C340" s="11">
        <v>46000</v>
      </c>
      <c r="D340" t="s">
        <v>6</v>
      </c>
      <c r="E340">
        <v>15</v>
      </c>
      <c r="F340" t="s">
        <v>15393</v>
      </c>
    </row>
    <row r="341" spans="1:6" x14ac:dyDescent="0.25">
      <c r="A341" t="s">
        <v>20</v>
      </c>
      <c r="B341" t="s">
        <v>7945</v>
      </c>
      <c r="C341" s="11">
        <v>46002</v>
      </c>
      <c r="D341" t="s">
        <v>4539</v>
      </c>
      <c r="E341">
        <v>10</v>
      </c>
      <c r="F341" t="s">
        <v>15220</v>
      </c>
    </row>
    <row r="342" spans="1:6" x14ac:dyDescent="0.25">
      <c r="A342" t="s">
        <v>23</v>
      </c>
      <c r="B342" t="s">
        <v>7448</v>
      </c>
      <c r="C342" s="11">
        <v>46003</v>
      </c>
      <c r="D342" t="s">
        <v>11</v>
      </c>
      <c r="E342">
        <v>11</v>
      </c>
      <c r="F342" t="s">
        <v>15222</v>
      </c>
    </row>
    <row r="343" spans="1:6" x14ac:dyDescent="0.25">
      <c r="A343" t="s">
        <v>22</v>
      </c>
      <c r="B343" t="s">
        <v>8321</v>
      </c>
      <c r="C343" s="11">
        <v>45999</v>
      </c>
      <c r="D343" t="s">
        <v>5</v>
      </c>
      <c r="E343">
        <v>8</v>
      </c>
      <c r="F343" t="s">
        <v>15670</v>
      </c>
    </row>
    <row r="344" spans="1:6" x14ac:dyDescent="0.25">
      <c r="A344" t="s">
        <v>23</v>
      </c>
      <c r="B344" t="s">
        <v>7448</v>
      </c>
      <c r="C344" s="11">
        <v>46002</v>
      </c>
      <c r="D344" t="s">
        <v>11</v>
      </c>
      <c r="E344">
        <v>8</v>
      </c>
      <c r="F344" t="s">
        <v>15223</v>
      </c>
    </row>
    <row r="345" spans="1:6" x14ac:dyDescent="0.25">
      <c r="A345" t="s">
        <v>22</v>
      </c>
      <c r="B345" t="s">
        <v>8327</v>
      </c>
      <c r="C345" s="11">
        <v>45999</v>
      </c>
      <c r="D345" t="s">
        <v>4537</v>
      </c>
      <c r="E345">
        <v>11</v>
      </c>
      <c r="F345" t="s">
        <v>15618</v>
      </c>
    </row>
    <row r="346" spans="1:6" x14ac:dyDescent="0.25">
      <c r="A346" t="s">
        <v>20</v>
      </c>
      <c r="B346" t="s">
        <v>7478</v>
      </c>
      <c r="C346" s="11">
        <v>46003</v>
      </c>
      <c r="D346" t="s">
        <v>8</v>
      </c>
      <c r="E346">
        <v>10</v>
      </c>
      <c r="F346" t="s">
        <v>15225</v>
      </c>
    </row>
    <row r="347" spans="1:6" x14ac:dyDescent="0.25">
      <c r="A347" t="s">
        <v>23</v>
      </c>
      <c r="B347" t="s">
        <v>7478</v>
      </c>
      <c r="C347" s="11">
        <v>46003</v>
      </c>
      <c r="D347" t="s">
        <v>6</v>
      </c>
      <c r="E347">
        <v>9</v>
      </c>
      <c r="F347" t="s">
        <v>15226</v>
      </c>
    </row>
    <row r="348" spans="1:6" x14ac:dyDescent="0.25">
      <c r="A348" t="s">
        <v>23</v>
      </c>
      <c r="B348" t="s">
        <v>7478</v>
      </c>
      <c r="C348" s="11">
        <v>46002</v>
      </c>
      <c r="D348" t="s">
        <v>7</v>
      </c>
      <c r="E348">
        <v>17</v>
      </c>
      <c r="F348" t="s">
        <v>15227</v>
      </c>
    </row>
    <row r="349" spans="1:6" x14ac:dyDescent="0.25">
      <c r="A349" t="s">
        <v>23</v>
      </c>
      <c r="B349" t="s">
        <v>7478</v>
      </c>
      <c r="C349" s="11">
        <v>46002</v>
      </c>
      <c r="D349" t="s">
        <v>4541</v>
      </c>
      <c r="E349">
        <v>10</v>
      </c>
      <c r="F349" t="s">
        <v>15228</v>
      </c>
    </row>
    <row r="350" spans="1:6" x14ac:dyDescent="0.25">
      <c r="A350" t="s">
        <v>22</v>
      </c>
      <c r="B350" t="s">
        <v>8366</v>
      </c>
      <c r="C350" s="11">
        <v>45999</v>
      </c>
      <c r="D350" t="s">
        <v>5</v>
      </c>
      <c r="E350">
        <v>9</v>
      </c>
      <c r="F350" t="s">
        <v>15652</v>
      </c>
    </row>
    <row r="351" spans="1:6" x14ac:dyDescent="0.25">
      <c r="A351" t="s">
        <v>23</v>
      </c>
      <c r="B351" t="s">
        <v>7694</v>
      </c>
      <c r="C351" s="11">
        <v>46002</v>
      </c>
      <c r="D351" t="s">
        <v>13</v>
      </c>
      <c r="E351">
        <v>12</v>
      </c>
      <c r="F351" t="s">
        <v>15229</v>
      </c>
    </row>
    <row r="352" spans="1:6" x14ac:dyDescent="0.25">
      <c r="A352" t="s">
        <v>22</v>
      </c>
      <c r="B352" t="s">
        <v>8367</v>
      </c>
      <c r="C352" s="11">
        <v>46001</v>
      </c>
      <c r="D352" t="s">
        <v>11</v>
      </c>
      <c r="E352">
        <v>7</v>
      </c>
      <c r="F352" t="s">
        <v>15362</v>
      </c>
    </row>
    <row r="353" spans="1:6" x14ac:dyDescent="0.25">
      <c r="A353" t="s">
        <v>23</v>
      </c>
      <c r="B353" t="s">
        <v>7694</v>
      </c>
      <c r="C353" s="11">
        <v>46002</v>
      </c>
      <c r="D353" t="s">
        <v>4541</v>
      </c>
      <c r="E353">
        <v>12</v>
      </c>
      <c r="F353" t="s">
        <v>15230</v>
      </c>
    </row>
    <row r="354" spans="1:6" x14ac:dyDescent="0.25">
      <c r="A354" t="s">
        <v>22</v>
      </c>
      <c r="B354" t="s">
        <v>8377</v>
      </c>
      <c r="C354" s="11">
        <v>46000</v>
      </c>
      <c r="D354" t="s">
        <v>4541</v>
      </c>
      <c r="E354">
        <v>10</v>
      </c>
      <c r="F354" t="s">
        <v>15501</v>
      </c>
    </row>
    <row r="355" spans="1:6" x14ac:dyDescent="0.25">
      <c r="A355" t="s">
        <v>23</v>
      </c>
      <c r="B355" t="s">
        <v>7694</v>
      </c>
      <c r="C355" s="11">
        <v>46002</v>
      </c>
      <c r="D355" t="s">
        <v>6</v>
      </c>
      <c r="E355">
        <v>12</v>
      </c>
      <c r="F355" t="s">
        <v>15231</v>
      </c>
    </row>
    <row r="356" spans="1:6" x14ac:dyDescent="0.25">
      <c r="A356" t="s">
        <v>22</v>
      </c>
      <c r="B356" t="s">
        <v>8451</v>
      </c>
      <c r="C356" s="11">
        <v>46000</v>
      </c>
      <c r="D356" t="s">
        <v>12</v>
      </c>
      <c r="E356">
        <v>17</v>
      </c>
      <c r="F356" t="s">
        <v>15376</v>
      </c>
    </row>
    <row r="357" spans="1:6" x14ac:dyDescent="0.25">
      <c r="A357" t="s">
        <v>23</v>
      </c>
      <c r="B357" t="s">
        <v>7064</v>
      </c>
      <c r="C357" s="11">
        <v>46003</v>
      </c>
      <c r="D357" t="s">
        <v>8</v>
      </c>
      <c r="E357">
        <v>16</v>
      </c>
      <c r="F357" t="s">
        <v>15233</v>
      </c>
    </row>
    <row r="358" spans="1:6" x14ac:dyDescent="0.25">
      <c r="A358" t="s">
        <v>22</v>
      </c>
      <c r="B358" t="s">
        <v>8454</v>
      </c>
      <c r="C358" s="11">
        <v>46000</v>
      </c>
      <c r="D358" t="s">
        <v>6</v>
      </c>
      <c r="E358">
        <v>10</v>
      </c>
      <c r="F358" t="s">
        <v>15466</v>
      </c>
    </row>
    <row r="359" spans="1:6" x14ac:dyDescent="0.25">
      <c r="A359" t="s">
        <v>23</v>
      </c>
      <c r="B359" t="s">
        <v>7064</v>
      </c>
      <c r="C359" s="11">
        <v>46002</v>
      </c>
      <c r="D359" t="s">
        <v>4667</v>
      </c>
      <c r="E359">
        <v>10</v>
      </c>
      <c r="F359" t="s">
        <v>15234</v>
      </c>
    </row>
    <row r="360" spans="1:6" x14ac:dyDescent="0.25">
      <c r="A360" t="s">
        <v>22</v>
      </c>
      <c r="B360" t="s">
        <v>8460</v>
      </c>
      <c r="C360" s="11">
        <v>46000</v>
      </c>
      <c r="D360" t="s">
        <v>11</v>
      </c>
      <c r="E360">
        <v>7</v>
      </c>
      <c r="F360" t="s">
        <v>15514</v>
      </c>
    </row>
    <row r="361" spans="1:6" x14ac:dyDescent="0.25">
      <c r="A361" t="s">
        <v>23</v>
      </c>
      <c r="B361" t="s">
        <v>7338</v>
      </c>
      <c r="C361" s="11">
        <v>46003</v>
      </c>
      <c r="D361" t="s">
        <v>4762</v>
      </c>
      <c r="E361">
        <v>12</v>
      </c>
      <c r="F361" t="s">
        <v>15236</v>
      </c>
    </row>
    <row r="362" spans="1:6" x14ac:dyDescent="0.25">
      <c r="A362" t="s">
        <v>23</v>
      </c>
      <c r="B362" t="s">
        <v>7338</v>
      </c>
      <c r="C362" s="11">
        <v>46002</v>
      </c>
      <c r="D362" t="s">
        <v>4541</v>
      </c>
      <c r="E362">
        <v>16</v>
      </c>
      <c r="F362" t="s">
        <v>15237</v>
      </c>
    </row>
    <row r="363" spans="1:6" x14ac:dyDescent="0.25">
      <c r="A363" t="s">
        <v>23</v>
      </c>
      <c r="B363" t="s">
        <v>7338</v>
      </c>
      <c r="C363" s="11">
        <v>46002</v>
      </c>
      <c r="D363" t="s">
        <v>4762</v>
      </c>
      <c r="E363">
        <v>16</v>
      </c>
      <c r="F363" t="s">
        <v>15238</v>
      </c>
    </row>
    <row r="364" spans="1:6" x14ac:dyDescent="0.25">
      <c r="A364" t="s">
        <v>23</v>
      </c>
      <c r="B364" t="s">
        <v>7590</v>
      </c>
      <c r="C364" s="11">
        <v>46001</v>
      </c>
      <c r="D364" t="s">
        <v>4537</v>
      </c>
      <c r="E364">
        <v>14</v>
      </c>
      <c r="F364" t="s">
        <v>15239</v>
      </c>
    </row>
    <row r="365" spans="1:6" x14ac:dyDescent="0.25">
      <c r="A365" t="s">
        <v>23</v>
      </c>
      <c r="B365" t="s">
        <v>8182</v>
      </c>
      <c r="C365" s="11">
        <v>46001</v>
      </c>
      <c r="D365" t="s">
        <v>4762</v>
      </c>
      <c r="E365">
        <v>15</v>
      </c>
      <c r="F365" t="s">
        <v>15240</v>
      </c>
    </row>
    <row r="366" spans="1:6" x14ac:dyDescent="0.25">
      <c r="A366" t="s">
        <v>22</v>
      </c>
      <c r="B366" t="s">
        <v>8583</v>
      </c>
      <c r="C366" s="11">
        <v>46000</v>
      </c>
      <c r="D366" t="s">
        <v>4536</v>
      </c>
      <c r="E366">
        <v>10</v>
      </c>
      <c r="F366" t="s">
        <v>15473</v>
      </c>
    </row>
    <row r="367" spans="1:6" x14ac:dyDescent="0.25">
      <c r="A367" t="s">
        <v>23</v>
      </c>
      <c r="B367" t="s">
        <v>7262</v>
      </c>
      <c r="C367" s="11">
        <v>46003</v>
      </c>
      <c r="D367" t="s">
        <v>4739</v>
      </c>
      <c r="E367">
        <v>13</v>
      </c>
      <c r="F367" t="s">
        <v>15241</v>
      </c>
    </row>
    <row r="368" spans="1:6" x14ac:dyDescent="0.25">
      <c r="A368" t="s">
        <v>23</v>
      </c>
      <c r="B368" t="s">
        <v>7262</v>
      </c>
      <c r="C368" s="11">
        <v>46003</v>
      </c>
      <c r="D368" t="s">
        <v>11</v>
      </c>
      <c r="E368">
        <v>6</v>
      </c>
      <c r="F368" t="s">
        <v>15242</v>
      </c>
    </row>
    <row r="369" spans="1:6" x14ac:dyDescent="0.25">
      <c r="A369" t="s">
        <v>23</v>
      </c>
      <c r="B369" t="s">
        <v>7262</v>
      </c>
      <c r="C369" s="11">
        <v>46002</v>
      </c>
      <c r="D369" t="s">
        <v>11</v>
      </c>
      <c r="E369">
        <v>8</v>
      </c>
      <c r="F369" t="s">
        <v>15243</v>
      </c>
    </row>
    <row r="370" spans="1:6" x14ac:dyDescent="0.25">
      <c r="A370" t="s">
        <v>23</v>
      </c>
      <c r="B370" t="s">
        <v>7838</v>
      </c>
      <c r="C370" s="11">
        <v>46002</v>
      </c>
      <c r="D370" t="s">
        <v>8</v>
      </c>
      <c r="E370">
        <v>9</v>
      </c>
      <c r="F370" t="s">
        <v>15245</v>
      </c>
    </row>
    <row r="371" spans="1:6" x14ac:dyDescent="0.25">
      <c r="A371" t="s">
        <v>21</v>
      </c>
      <c r="B371" t="s">
        <v>6643</v>
      </c>
      <c r="C371" s="11">
        <v>46000</v>
      </c>
      <c r="D371" t="s">
        <v>4536</v>
      </c>
      <c r="E371">
        <v>17</v>
      </c>
      <c r="F371" t="s">
        <v>15377</v>
      </c>
    </row>
    <row r="372" spans="1:6" x14ac:dyDescent="0.25">
      <c r="A372" t="s">
        <v>23</v>
      </c>
      <c r="B372" t="s">
        <v>7795</v>
      </c>
      <c r="C372" s="11">
        <v>46001</v>
      </c>
      <c r="D372" t="s">
        <v>4537</v>
      </c>
      <c r="E372">
        <v>16</v>
      </c>
      <c r="F372" t="s">
        <v>15246</v>
      </c>
    </row>
    <row r="373" spans="1:6" x14ac:dyDescent="0.25">
      <c r="A373" t="s">
        <v>20</v>
      </c>
      <c r="B373" t="s">
        <v>8248</v>
      </c>
      <c r="C373" s="11">
        <v>46001</v>
      </c>
      <c r="D373" t="s">
        <v>12</v>
      </c>
      <c r="E373">
        <v>13</v>
      </c>
      <c r="F373" t="s">
        <v>15247</v>
      </c>
    </row>
    <row r="374" spans="1:6" x14ac:dyDescent="0.25">
      <c r="A374" t="s">
        <v>23</v>
      </c>
      <c r="B374" t="s">
        <v>7868</v>
      </c>
      <c r="C374" s="11">
        <v>46001</v>
      </c>
      <c r="D374" t="s">
        <v>4739</v>
      </c>
      <c r="E374">
        <v>13</v>
      </c>
      <c r="F374" t="s">
        <v>15248</v>
      </c>
    </row>
    <row r="375" spans="1:6" x14ac:dyDescent="0.25">
      <c r="A375" t="s">
        <v>23</v>
      </c>
      <c r="B375" t="s">
        <v>7261</v>
      </c>
      <c r="C375" s="11">
        <v>46003</v>
      </c>
      <c r="D375" t="s">
        <v>8</v>
      </c>
      <c r="E375">
        <v>13</v>
      </c>
      <c r="F375" t="s">
        <v>15250</v>
      </c>
    </row>
    <row r="376" spans="1:6" x14ac:dyDescent="0.25">
      <c r="A376" t="s">
        <v>23</v>
      </c>
      <c r="B376" t="s">
        <v>7261</v>
      </c>
      <c r="C376" s="11">
        <v>46002</v>
      </c>
      <c r="D376" t="s">
        <v>7</v>
      </c>
      <c r="E376">
        <v>12</v>
      </c>
      <c r="F376" t="s">
        <v>15251</v>
      </c>
    </row>
    <row r="377" spans="1:6" x14ac:dyDescent="0.25">
      <c r="A377" t="s">
        <v>23</v>
      </c>
      <c r="B377" t="s">
        <v>7261</v>
      </c>
      <c r="C377" s="11">
        <v>46002</v>
      </c>
      <c r="D377" t="s">
        <v>9</v>
      </c>
      <c r="E377">
        <v>10</v>
      </c>
      <c r="F377" t="s">
        <v>15252</v>
      </c>
    </row>
    <row r="378" spans="1:6" x14ac:dyDescent="0.25">
      <c r="A378" t="s">
        <v>21</v>
      </c>
      <c r="B378" t="s">
        <v>6674</v>
      </c>
      <c r="C378" s="11">
        <v>46000</v>
      </c>
      <c r="D378" t="s">
        <v>7</v>
      </c>
      <c r="E378">
        <v>14</v>
      </c>
      <c r="F378" t="s">
        <v>15401</v>
      </c>
    </row>
    <row r="379" spans="1:6" x14ac:dyDescent="0.25">
      <c r="A379" t="s">
        <v>23</v>
      </c>
      <c r="B379" t="s">
        <v>8157</v>
      </c>
      <c r="C379" s="11">
        <v>46001</v>
      </c>
      <c r="D379" t="s">
        <v>13</v>
      </c>
      <c r="E379">
        <v>16</v>
      </c>
      <c r="F379" t="s">
        <v>15254</v>
      </c>
    </row>
    <row r="380" spans="1:6" x14ac:dyDescent="0.25">
      <c r="A380" t="s">
        <v>20</v>
      </c>
      <c r="B380" t="s">
        <v>8157</v>
      </c>
      <c r="C380" s="11">
        <v>46001</v>
      </c>
      <c r="D380" t="s">
        <v>12</v>
      </c>
      <c r="E380">
        <v>13</v>
      </c>
      <c r="F380" t="s">
        <v>15255</v>
      </c>
    </row>
    <row r="381" spans="1:6" x14ac:dyDescent="0.25">
      <c r="A381" t="s">
        <v>23</v>
      </c>
      <c r="B381" t="s">
        <v>8261</v>
      </c>
      <c r="C381" s="11">
        <v>46001</v>
      </c>
      <c r="D381" t="s">
        <v>4667</v>
      </c>
      <c r="E381">
        <v>13</v>
      </c>
      <c r="F381" t="s">
        <v>15256</v>
      </c>
    </row>
    <row r="382" spans="1:6" x14ac:dyDescent="0.25">
      <c r="A382" t="s">
        <v>21</v>
      </c>
      <c r="B382" t="s">
        <v>6684</v>
      </c>
      <c r="C382" s="11">
        <v>46000</v>
      </c>
      <c r="D382" t="s">
        <v>4536</v>
      </c>
      <c r="E382">
        <v>14</v>
      </c>
      <c r="F382" t="s">
        <v>15402</v>
      </c>
    </row>
    <row r="383" spans="1:6" x14ac:dyDescent="0.25">
      <c r="A383" t="s">
        <v>23</v>
      </c>
      <c r="B383" t="s">
        <v>8270</v>
      </c>
      <c r="C383" s="11">
        <v>46001</v>
      </c>
      <c r="D383" t="s">
        <v>4762</v>
      </c>
      <c r="E383">
        <v>13</v>
      </c>
      <c r="F383" t="s">
        <v>15257</v>
      </c>
    </row>
    <row r="384" spans="1:6" x14ac:dyDescent="0.25">
      <c r="A384" t="s">
        <v>23</v>
      </c>
      <c r="B384" t="s">
        <v>7808</v>
      </c>
      <c r="C384" s="11">
        <v>46002</v>
      </c>
      <c r="D384" t="s">
        <v>5</v>
      </c>
      <c r="E384">
        <v>7</v>
      </c>
      <c r="F384" t="s">
        <v>15258</v>
      </c>
    </row>
    <row r="385" spans="1:6" x14ac:dyDescent="0.25">
      <c r="A385" t="s">
        <v>23</v>
      </c>
      <c r="B385" t="s">
        <v>7808</v>
      </c>
      <c r="C385" s="11">
        <v>46001</v>
      </c>
      <c r="D385" t="s">
        <v>4538</v>
      </c>
      <c r="E385">
        <v>16</v>
      </c>
      <c r="F385" t="s">
        <v>15259</v>
      </c>
    </row>
    <row r="386" spans="1:6" x14ac:dyDescent="0.25">
      <c r="A386" t="s">
        <v>23</v>
      </c>
      <c r="B386" t="s">
        <v>7705</v>
      </c>
      <c r="C386" s="11">
        <v>46001</v>
      </c>
      <c r="D386" t="s">
        <v>4555</v>
      </c>
      <c r="E386">
        <v>12</v>
      </c>
      <c r="F386" t="s">
        <v>15261</v>
      </c>
    </row>
    <row r="387" spans="1:6" x14ac:dyDescent="0.25">
      <c r="A387" t="s">
        <v>20</v>
      </c>
      <c r="B387" t="s">
        <v>7956</v>
      </c>
      <c r="C387" s="11">
        <v>46002</v>
      </c>
      <c r="D387" t="s">
        <v>6</v>
      </c>
      <c r="E387">
        <v>10</v>
      </c>
      <c r="F387" t="s">
        <v>15263</v>
      </c>
    </row>
    <row r="388" spans="1:6" x14ac:dyDescent="0.25">
      <c r="A388" t="s">
        <v>23</v>
      </c>
      <c r="B388" t="s">
        <v>8156</v>
      </c>
      <c r="C388" s="11">
        <v>46001</v>
      </c>
      <c r="D388" t="s">
        <v>12</v>
      </c>
      <c r="E388">
        <v>12</v>
      </c>
      <c r="F388" t="s">
        <v>15265</v>
      </c>
    </row>
    <row r="389" spans="1:6" x14ac:dyDescent="0.25">
      <c r="A389" t="s">
        <v>23</v>
      </c>
      <c r="B389" t="s">
        <v>8156</v>
      </c>
      <c r="C389" s="11">
        <v>46001</v>
      </c>
      <c r="D389" t="s">
        <v>4555</v>
      </c>
      <c r="E389">
        <v>12</v>
      </c>
      <c r="F389" t="s">
        <v>15266</v>
      </c>
    </row>
    <row r="390" spans="1:6" x14ac:dyDescent="0.25">
      <c r="A390" t="s">
        <v>23</v>
      </c>
      <c r="B390" t="s">
        <v>8301</v>
      </c>
      <c r="C390" s="11">
        <v>46001</v>
      </c>
      <c r="D390" t="s">
        <v>12</v>
      </c>
      <c r="E390">
        <v>12</v>
      </c>
      <c r="F390" t="s">
        <v>15267</v>
      </c>
    </row>
    <row r="391" spans="1:6" x14ac:dyDescent="0.25">
      <c r="A391" t="s">
        <v>23</v>
      </c>
      <c r="B391" t="s">
        <v>6961</v>
      </c>
      <c r="C391" s="11">
        <v>46003</v>
      </c>
      <c r="D391" t="s">
        <v>8</v>
      </c>
      <c r="E391">
        <v>13</v>
      </c>
      <c r="F391" t="s">
        <v>15268</v>
      </c>
    </row>
    <row r="392" spans="1:6" x14ac:dyDescent="0.25">
      <c r="A392" t="s">
        <v>23</v>
      </c>
      <c r="B392" t="s">
        <v>6961</v>
      </c>
      <c r="C392" s="11">
        <v>46002</v>
      </c>
      <c r="D392" t="s">
        <v>4541</v>
      </c>
      <c r="E392">
        <v>9</v>
      </c>
      <c r="F392" t="s">
        <v>15269</v>
      </c>
    </row>
    <row r="393" spans="1:6" x14ac:dyDescent="0.25">
      <c r="A393" t="s">
        <v>23</v>
      </c>
      <c r="B393" t="s">
        <v>6961</v>
      </c>
      <c r="C393" s="11">
        <v>46002</v>
      </c>
      <c r="D393" t="s">
        <v>11</v>
      </c>
      <c r="E393">
        <v>8</v>
      </c>
      <c r="F393" t="s">
        <v>15270</v>
      </c>
    </row>
    <row r="394" spans="1:6" x14ac:dyDescent="0.25">
      <c r="A394" t="s">
        <v>23</v>
      </c>
      <c r="B394" t="s">
        <v>6961</v>
      </c>
      <c r="C394" s="11">
        <v>46001</v>
      </c>
      <c r="D394" t="s">
        <v>4739</v>
      </c>
      <c r="E394">
        <v>11</v>
      </c>
      <c r="F394" t="s">
        <v>15271</v>
      </c>
    </row>
    <row r="395" spans="1:6" x14ac:dyDescent="0.25">
      <c r="A395" t="s">
        <v>23</v>
      </c>
      <c r="B395" t="s">
        <v>7880</v>
      </c>
      <c r="C395" s="11">
        <v>46001</v>
      </c>
      <c r="D395" t="s">
        <v>4555</v>
      </c>
      <c r="E395">
        <v>11</v>
      </c>
      <c r="F395" t="s">
        <v>15272</v>
      </c>
    </row>
    <row r="396" spans="1:6" x14ac:dyDescent="0.25">
      <c r="A396" t="s">
        <v>23</v>
      </c>
      <c r="B396" t="s">
        <v>7353</v>
      </c>
      <c r="C396" s="11">
        <v>46003</v>
      </c>
      <c r="D396" t="s">
        <v>6</v>
      </c>
      <c r="E396">
        <v>8</v>
      </c>
      <c r="F396" t="s">
        <v>15273</v>
      </c>
    </row>
    <row r="397" spans="1:6" x14ac:dyDescent="0.25">
      <c r="A397" t="s">
        <v>23</v>
      </c>
      <c r="B397" t="s">
        <v>7353</v>
      </c>
      <c r="C397" s="11">
        <v>46002</v>
      </c>
      <c r="D397" t="s">
        <v>8</v>
      </c>
      <c r="E397">
        <v>14</v>
      </c>
      <c r="F397" t="s">
        <v>15274</v>
      </c>
    </row>
    <row r="398" spans="1:6" x14ac:dyDescent="0.25">
      <c r="A398" t="s">
        <v>23</v>
      </c>
      <c r="B398" t="s">
        <v>7353</v>
      </c>
      <c r="C398" s="11">
        <v>46002</v>
      </c>
      <c r="D398" t="s">
        <v>4667</v>
      </c>
      <c r="E398">
        <v>9</v>
      </c>
      <c r="F398" t="s">
        <v>15275</v>
      </c>
    </row>
    <row r="399" spans="1:6" x14ac:dyDescent="0.25">
      <c r="A399" t="s">
        <v>20</v>
      </c>
      <c r="B399" t="s">
        <v>8051</v>
      </c>
      <c r="C399" s="11">
        <v>46002</v>
      </c>
      <c r="D399" t="s">
        <v>11</v>
      </c>
      <c r="E399">
        <v>8</v>
      </c>
      <c r="F399" t="s">
        <v>15277</v>
      </c>
    </row>
    <row r="400" spans="1:6" x14ac:dyDescent="0.25">
      <c r="A400" t="s">
        <v>23</v>
      </c>
      <c r="B400" t="s">
        <v>8051</v>
      </c>
      <c r="C400" s="11">
        <v>46001</v>
      </c>
      <c r="D400" t="s">
        <v>4538</v>
      </c>
      <c r="E400">
        <v>13</v>
      </c>
      <c r="F400" t="s">
        <v>15278</v>
      </c>
    </row>
    <row r="401" spans="1:6" x14ac:dyDescent="0.25">
      <c r="A401" t="s">
        <v>23</v>
      </c>
      <c r="B401" t="s">
        <v>8307</v>
      </c>
      <c r="C401" s="11">
        <v>46001</v>
      </c>
      <c r="D401" t="s">
        <v>4762</v>
      </c>
      <c r="E401">
        <v>11</v>
      </c>
      <c r="F401" t="s">
        <v>15279</v>
      </c>
    </row>
    <row r="402" spans="1:6" x14ac:dyDescent="0.25">
      <c r="A402" t="s">
        <v>23</v>
      </c>
      <c r="B402" t="s">
        <v>8273</v>
      </c>
      <c r="C402" s="11">
        <v>46001</v>
      </c>
      <c r="D402" t="s">
        <v>4762</v>
      </c>
      <c r="E402">
        <v>12</v>
      </c>
      <c r="F402" t="s">
        <v>15280</v>
      </c>
    </row>
    <row r="403" spans="1:6" x14ac:dyDescent="0.25">
      <c r="A403" t="s">
        <v>23</v>
      </c>
      <c r="B403" t="s">
        <v>7341</v>
      </c>
      <c r="C403" s="11">
        <v>46001</v>
      </c>
      <c r="D403" t="s">
        <v>4739</v>
      </c>
      <c r="E403">
        <v>11</v>
      </c>
      <c r="F403" t="s">
        <v>15282</v>
      </c>
    </row>
    <row r="404" spans="1:6" x14ac:dyDescent="0.25">
      <c r="A404" t="s">
        <v>20</v>
      </c>
      <c r="B404" t="s">
        <v>8323</v>
      </c>
      <c r="C404" s="11">
        <v>46001</v>
      </c>
      <c r="D404" t="s">
        <v>12</v>
      </c>
      <c r="E404">
        <v>11</v>
      </c>
      <c r="F404" t="s">
        <v>15283</v>
      </c>
    </row>
    <row r="405" spans="1:6" x14ac:dyDescent="0.25">
      <c r="A405" t="s">
        <v>23</v>
      </c>
      <c r="B405" t="s">
        <v>8105</v>
      </c>
      <c r="C405" s="11">
        <v>46001</v>
      </c>
      <c r="D405" t="s">
        <v>11</v>
      </c>
      <c r="E405">
        <v>10</v>
      </c>
      <c r="F405" t="s">
        <v>15284</v>
      </c>
    </row>
    <row r="406" spans="1:6" x14ac:dyDescent="0.25">
      <c r="A406" t="s">
        <v>23</v>
      </c>
      <c r="B406" t="s">
        <v>8123</v>
      </c>
      <c r="C406" s="11">
        <v>46001</v>
      </c>
      <c r="D406" t="s">
        <v>4555</v>
      </c>
      <c r="E406">
        <v>13</v>
      </c>
      <c r="F406" t="s">
        <v>15286</v>
      </c>
    </row>
    <row r="407" spans="1:6" x14ac:dyDescent="0.25">
      <c r="A407" t="s">
        <v>20</v>
      </c>
      <c r="B407" t="s">
        <v>8011</v>
      </c>
      <c r="C407" s="11">
        <v>46002</v>
      </c>
      <c r="D407" t="s">
        <v>4541</v>
      </c>
      <c r="E407">
        <v>9</v>
      </c>
      <c r="F407" t="s">
        <v>15287</v>
      </c>
    </row>
    <row r="408" spans="1:6" x14ac:dyDescent="0.25">
      <c r="A408" t="s">
        <v>23</v>
      </c>
      <c r="B408" t="s">
        <v>7890</v>
      </c>
      <c r="C408" s="11">
        <v>46001</v>
      </c>
      <c r="D408" t="s">
        <v>7</v>
      </c>
      <c r="E408">
        <v>11</v>
      </c>
      <c r="F408" t="s">
        <v>15289</v>
      </c>
    </row>
    <row r="409" spans="1:6" x14ac:dyDescent="0.25">
      <c r="A409" t="s">
        <v>20</v>
      </c>
      <c r="B409" t="s">
        <v>8320</v>
      </c>
      <c r="C409" s="11">
        <v>46001</v>
      </c>
      <c r="D409" t="s">
        <v>12</v>
      </c>
      <c r="E409">
        <v>11</v>
      </c>
      <c r="F409" t="s">
        <v>15291</v>
      </c>
    </row>
    <row r="410" spans="1:6" x14ac:dyDescent="0.25">
      <c r="A410" t="s">
        <v>20</v>
      </c>
      <c r="B410" t="s">
        <v>8362</v>
      </c>
      <c r="C410" s="11">
        <v>46001</v>
      </c>
      <c r="D410" t="s">
        <v>12</v>
      </c>
      <c r="E410">
        <v>10</v>
      </c>
      <c r="F410" t="s">
        <v>15292</v>
      </c>
    </row>
    <row r="411" spans="1:6" x14ac:dyDescent="0.25">
      <c r="A411" t="s">
        <v>20</v>
      </c>
      <c r="B411" t="s">
        <v>8192</v>
      </c>
      <c r="C411" s="11">
        <v>46001</v>
      </c>
      <c r="D411" t="s">
        <v>12</v>
      </c>
      <c r="E411">
        <v>14</v>
      </c>
      <c r="F411" t="s">
        <v>15295</v>
      </c>
    </row>
    <row r="412" spans="1:6" x14ac:dyDescent="0.25">
      <c r="A412" t="s">
        <v>23</v>
      </c>
      <c r="B412" t="s">
        <v>8192</v>
      </c>
      <c r="C412" s="11">
        <v>46001</v>
      </c>
      <c r="D412" t="s">
        <v>4667</v>
      </c>
      <c r="E412">
        <v>14</v>
      </c>
      <c r="F412" t="s">
        <v>15296</v>
      </c>
    </row>
    <row r="413" spans="1:6" x14ac:dyDescent="0.25">
      <c r="A413" t="s">
        <v>20</v>
      </c>
      <c r="B413" t="s">
        <v>7272</v>
      </c>
      <c r="C413" s="11">
        <v>46003</v>
      </c>
      <c r="D413" t="s">
        <v>8</v>
      </c>
      <c r="E413">
        <v>13</v>
      </c>
      <c r="F413" t="s">
        <v>15297</v>
      </c>
    </row>
    <row r="414" spans="1:6" x14ac:dyDescent="0.25">
      <c r="A414" t="s">
        <v>23</v>
      </c>
      <c r="B414" t="s">
        <v>7272</v>
      </c>
      <c r="C414" s="11">
        <v>46002</v>
      </c>
      <c r="D414" t="s">
        <v>8</v>
      </c>
      <c r="E414">
        <v>9</v>
      </c>
      <c r="F414" t="s">
        <v>15298</v>
      </c>
    </row>
    <row r="415" spans="1:6" x14ac:dyDescent="0.25">
      <c r="A415" t="s">
        <v>23</v>
      </c>
      <c r="B415" t="s">
        <v>7272</v>
      </c>
      <c r="C415" s="11">
        <v>46001</v>
      </c>
      <c r="D415" t="s">
        <v>4537</v>
      </c>
      <c r="E415">
        <v>11</v>
      </c>
      <c r="F415" t="s">
        <v>15299</v>
      </c>
    </row>
    <row r="416" spans="1:6" x14ac:dyDescent="0.25">
      <c r="A416" t="s">
        <v>21</v>
      </c>
      <c r="B416" t="s">
        <v>6839</v>
      </c>
      <c r="C416" s="11">
        <v>45999</v>
      </c>
      <c r="D416" t="s">
        <v>4536</v>
      </c>
      <c r="E416">
        <v>14</v>
      </c>
      <c r="F416" t="s">
        <v>15571</v>
      </c>
    </row>
    <row r="417" spans="1:6" x14ac:dyDescent="0.25">
      <c r="A417" t="s">
        <v>23</v>
      </c>
      <c r="B417" t="s">
        <v>8374</v>
      </c>
      <c r="C417" s="11">
        <v>46001</v>
      </c>
      <c r="D417" t="s">
        <v>6</v>
      </c>
      <c r="E417">
        <v>10</v>
      </c>
      <c r="F417" t="s">
        <v>15301</v>
      </c>
    </row>
    <row r="418" spans="1:6" x14ac:dyDescent="0.25">
      <c r="A418" t="s">
        <v>23</v>
      </c>
      <c r="B418" t="s">
        <v>8338</v>
      </c>
      <c r="C418" s="11">
        <v>46001</v>
      </c>
      <c r="D418" t="s">
        <v>12</v>
      </c>
      <c r="E418">
        <v>10</v>
      </c>
      <c r="F418" t="s">
        <v>15302</v>
      </c>
    </row>
    <row r="419" spans="1:6" x14ac:dyDescent="0.25">
      <c r="A419" t="s">
        <v>23</v>
      </c>
      <c r="B419" t="s">
        <v>8336</v>
      </c>
      <c r="C419" s="11">
        <v>46001</v>
      </c>
      <c r="D419" t="s">
        <v>12</v>
      </c>
      <c r="E419">
        <v>10</v>
      </c>
      <c r="F419" t="s">
        <v>15304</v>
      </c>
    </row>
    <row r="420" spans="1:6" x14ac:dyDescent="0.25">
      <c r="A420" t="s">
        <v>21</v>
      </c>
      <c r="B420" t="s">
        <v>8376</v>
      </c>
      <c r="C420" s="11">
        <v>46001</v>
      </c>
      <c r="D420" t="s">
        <v>6</v>
      </c>
      <c r="E420">
        <v>10</v>
      </c>
      <c r="F420" t="s">
        <v>15305</v>
      </c>
    </row>
    <row r="421" spans="1:6" x14ac:dyDescent="0.25">
      <c r="A421" t="s">
        <v>23</v>
      </c>
      <c r="B421" t="s">
        <v>7788</v>
      </c>
      <c r="C421" s="11">
        <v>46002</v>
      </c>
      <c r="D421" t="s">
        <v>4537</v>
      </c>
      <c r="E421">
        <v>14</v>
      </c>
      <c r="F421" t="s">
        <v>15306</v>
      </c>
    </row>
    <row r="422" spans="1:6" x14ac:dyDescent="0.25">
      <c r="A422" t="s">
        <v>20</v>
      </c>
      <c r="B422" t="s">
        <v>7788</v>
      </c>
      <c r="C422" s="11">
        <v>46002</v>
      </c>
      <c r="D422" t="s">
        <v>11</v>
      </c>
      <c r="E422">
        <v>9</v>
      </c>
      <c r="F422" t="s">
        <v>15307</v>
      </c>
    </row>
    <row r="423" spans="1:6" x14ac:dyDescent="0.25">
      <c r="A423" t="s">
        <v>20</v>
      </c>
      <c r="B423" t="s">
        <v>8365</v>
      </c>
      <c r="C423" s="11">
        <v>46001</v>
      </c>
      <c r="D423" t="s">
        <v>12</v>
      </c>
      <c r="E423">
        <v>10</v>
      </c>
      <c r="F423" t="s">
        <v>15309</v>
      </c>
    </row>
    <row r="424" spans="1:6" x14ac:dyDescent="0.25">
      <c r="A424" t="s">
        <v>23</v>
      </c>
      <c r="B424" t="s">
        <v>7237</v>
      </c>
      <c r="C424" s="11">
        <v>46003</v>
      </c>
      <c r="D424" t="s">
        <v>8</v>
      </c>
      <c r="E424">
        <v>14</v>
      </c>
      <c r="F424" t="s">
        <v>15310</v>
      </c>
    </row>
    <row r="425" spans="1:6" x14ac:dyDescent="0.25">
      <c r="A425" t="s">
        <v>23</v>
      </c>
      <c r="B425" t="s">
        <v>7237</v>
      </c>
      <c r="C425" s="11">
        <v>46002</v>
      </c>
      <c r="D425" t="s">
        <v>11</v>
      </c>
      <c r="E425">
        <v>9</v>
      </c>
      <c r="F425" t="s">
        <v>15311</v>
      </c>
    </row>
    <row r="426" spans="1:6" x14ac:dyDescent="0.25">
      <c r="A426" t="s">
        <v>21</v>
      </c>
      <c r="B426" t="s">
        <v>6877</v>
      </c>
      <c r="C426" s="11">
        <v>45999</v>
      </c>
      <c r="D426" t="s">
        <v>11</v>
      </c>
      <c r="E426">
        <v>11</v>
      </c>
      <c r="F426" t="s">
        <v>15606</v>
      </c>
    </row>
    <row r="427" spans="1:6" x14ac:dyDescent="0.25">
      <c r="A427" t="s">
        <v>21</v>
      </c>
      <c r="B427" t="s">
        <v>6878</v>
      </c>
      <c r="C427" s="11">
        <v>45999</v>
      </c>
      <c r="D427" t="s">
        <v>8</v>
      </c>
      <c r="E427">
        <v>11</v>
      </c>
      <c r="F427" t="s">
        <v>15620</v>
      </c>
    </row>
    <row r="428" spans="1:6" x14ac:dyDescent="0.25">
      <c r="A428" t="s">
        <v>23</v>
      </c>
      <c r="B428" t="s">
        <v>7276</v>
      </c>
      <c r="C428" s="11">
        <v>46001</v>
      </c>
      <c r="D428" t="s">
        <v>4739</v>
      </c>
      <c r="E428">
        <v>10</v>
      </c>
      <c r="F428" t="s">
        <v>15313</v>
      </c>
    </row>
    <row r="429" spans="1:6" x14ac:dyDescent="0.25">
      <c r="A429" t="s">
        <v>23</v>
      </c>
      <c r="B429" t="s">
        <v>7276</v>
      </c>
      <c r="C429" s="11">
        <v>46001</v>
      </c>
      <c r="D429" t="s">
        <v>7</v>
      </c>
      <c r="E429">
        <v>10</v>
      </c>
      <c r="F429" t="s">
        <v>15314</v>
      </c>
    </row>
    <row r="430" spans="1:6" x14ac:dyDescent="0.25">
      <c r="A430" t="s">
        <v>23</v>
      </c>
      <c r="B430" t="s">
        <v>7276</v>
      </c>
      <c r="C430" s="11">
        <v>46001</v>
      </c>
      <c r="D430" t="s">
        <v>4555</v>
      </c>
      <c r="E430">
        <v>10</v>
      </c>
      <c r="F430" t="s">
        <v>15315</v>
      </c>
    </row>
    <row r="431" spans="1:6" x14ac:dyDescent="0.25">
      <c r="A431" t="s">
        <v>23</v>
      </c>
      <c r="B431" t="s">
        <v>7329</v>
      </c>
      <c r="C431" s="11">
        <v>46003</v>
      </c>
      <c r="D431" t="s">
        <v>4541</v>
      </c>
      <c r="E431">
        <v>12</v>
      </c>
      <c r="F431" t="s">
        <v>15316</v>
      </c>
    </row>
    <row r="432" spans="1:6" x14ac:dyDescent="0.25">
      <c r="A432" t="s">
        <v>23</v>
      </c>
      <c r="B432" t="s">
        <v>7329</v>
      </c>
      <c r="C432" s="11">
        <v>46002</v>
      </c>
      <c r="D432" t="s">
        <v>4541</v>
      </c>
      <c r="E432">
        <v>15</v>
      </c>
      <c r="F432" t="s">
        <v>15317</v>
      </c>
    </row>
    <row r="433" spans="1:6" x14ac:dyDescent="0.25">
      <c r="A433" t="s">
        <v>23</v>
      </c>
      <c r="B433" t="s">
        <v>7313</v>
      </c>
      <c r="C433" s="11">
        <v>46003</v>
      </c>
      <c r="D433" t="s">
        <v>11</v>
      </c>
      <c r="E433">
        <v>8</v>
      </c>
      <c r="F433" t="s">
        <v>15318</v>
      </c>
    </row>
    <row r="434" spans="1:6" x14ac:dyDescent="0.25">
      <c r="A434" t="s">
        <v>23</v>
      </c>
      <c r="B434" t="s">
        <v>7313</v>
      </c>
      <c r="C434" s="11">
        <v>46002</v>
      </c>
      <c r="D434" t="s">
        <v>11</v>
      </c>
      <c r="E434">
        <v>8</v>
      </c>
      <c r="F434" t="s">
        <v>15319</v>
      </c>
    </row>
    <row r="435" spans="1:6" x14ac:dyDescent="0.25">
      <c r="A435" t="s">
        <v>21</v>
      </c>
      <c r="B435" t="s">
        <v>6889</v>
      </c>
      <c r="C435" s="11">
        <v>45999</v>
      </c>
      <c r="D435" t="s">
        <v>11</v>
      </c>
      <c r="E435">
        <v>10</v>
      </c>
      <c r="F435" t="s">
        <v>15644</v>
      </c>
    </row>
    <row r="436" spans="1:6" x14ac:dyDescent="0.25">
      <c r="A436" t="s">
        <v>23</v>
      </c>
      <c r="B436" t="s">
        <v>7313</v>
      </c>
      <c r="C436" s="11">
        <v>46001</v>
      </c>
      <c r="D436" t="s">
        <v>6</v>
      </c>
      <c r="E436">
        <v>13</v>
      </c>
      <c r="F436" t="s">
        <v>15320</v>
      </c>
    </row>
    <row r="437" spans="1:6" x14ac:dyDescent="0.25">
      <c r="A437" t="s">
        <v>23</v>
      </c>
      <c r="B437" t="s">
        <v>7313</v>
      </c>
      <c r="C437" s="11">
        <v>46001</v>
      </c>
      <c r="D437" t="s">
        <v>4538</v>
      </c>
      <c r="E437">
        <v>12</v>
      </c>
      <c r="F437" t="s">
        <v>15321</v>
      </c>
    </row>
    <row r="438" spans="1:6" x14ac:dyDescent="0.25">
      <c r="A438" t="s">
        <v>20</v>
      </c>
      <c r="B438" t="s">
        <v>8368</v>
      </c>
      <c r="C438" s="11">
        <v>46001</v>
      </c>
      <c r="D438" t="s">
        <v>12</v>
      </c>
      <c r="E438">
        <v>10</v>
      </c>
      <c r="F438" t="s">
        <v>15322</v>
      </c>
    </row>
    <row r="439" spans="1:6" x14ac:dyDescent="0.25">
      <c r="A439" t="s">
        <v>23</v>
      </c>
      <c r="B439" t="s">
        <v>8211</v>
      </c>
      <c r="C439" s="11">
        <v>46001</v>
      </c>
      <c r="D439" t="s">
        <v>4667</v>
      </c>
      <c r="E439">
        <v>14</v>
      </c>
      <c r="F439" t="s">
        <v>15323</v>
      </c>
    </row>
    <row r="440" spans="1:6" x14ac:dyDescent="0.25">
      <c r="A440" t="s">
        <v>21</v>
      </c>
      <c r="B440" t="s">
        <v>6897</v>
      </c>
      <c r="C440" s="11">
        <v>45999</v>
      </c>
      <c r="D440" t="s">
        <v>11</v>
      </c>
      <c r="E440">
        <v>10</v>
      </c>
      <c r="F440" t="s">
        <v>15646</v>
      </c>
    </row>
    <row r="441" spans="1:6" x14ac:dyDescent="0.25">
      <c r="A441" t="s">
        <v>21</v>
      </c>
      <c r="B441" t="s">
        <v>8426</v>
      </c>
      <c r="C441" s="11">
        <v>46001</v>
      </c>
      <c r="D441" t="s">
        <v>11</v>
      </c>
      <c r="E441">
        <v>9</v>
      </c>
      <c r="F441" t="s">
        <v>15324</v>
      </c>
    </row>
    <row r="442" spans="1:6" x14ac:dyDescent="0.25">
      <c r="A442" t="s">
        <v>23</v>
      </c>
      <c r="B442" t="s">
        <v>8396</v>
      </c>
      <c r="C442" s="11">
        <v>46001</v>
      </c>
      <c r="D442" t="s">
        <v>12</v>
      </c>
      <c r="E442">
        <v>9</v>
      </c>
      <c r="F442" t="s">
        <v>15326</v>
      </c>
    </row>
    <row r="443" spans="1:6" x14ac:dyDescent="0.25">
      <c r="A443" t="s">
        <v>23</v>
      </c>
      <c r="B443" t="s">
        <v>8357</v>
      </c>
      <c r="C443" s="11">
        <v>46001</v>
      </c>
      <c r="D443" t="s">
        <v>4667</v>
      </c>
      <c r="E443">
        <v>10</v>
      </c>
      <c r="F443" t="s">
        <v>15327</v>
      </c>
    </row>
    <row r="444" spans="1:6" x14ac:dyDescent="0.25">
      <c r="A444" t="s">
        <v>21</v>
      </c>
      <c r="B444" t="s">
        <v>6908</v>
      </c>
      <c r="C444" s="11">
        <v>45999</v>
      </c>
      <c r="D444" t="s">
        <v>4541</v>
      </c>
      <c r="E444">
        <v>9</v>
      </c>
      <c r="F444" t="s">
        <v>15675</v>
      </c>
    </row>
    <row r="445" spans="1:6" x14ac:dyDescent="0.25">
      <c r="A445" t="s">
        <v>23</v>
      </c>
      <c r="B445" t="s">
        <v>8255</v>
      </c>
      <c r="C445" s="11">
        <v>46001</v>
      </c>
      <c r="D445" t="s">
        <v>12</v>
      </c>
      <c r="E445">
        <v>9</v>
      </c>
      <c r="F445" t="s">
        <v>15328</v>
      </c>
    </row>
    <row r="446" spans="1:6" x14ac:dyDescent="0.25">
      <c r="A446" t="s">
        <v>20</v>
      </c>
      <c r="B446" t="s">
        <v>8369</v>
      </c>
      <c r="C446" s="11">
        <v>46001</v>
      </c>
      <c r="D446" t="s">
        <v>12</v>
      </c>
      <c r="E446">
        <v>10</v>
      </c>
      <c r="F446" t="s">
        <v>15330</v>
      </c>
    </row>
    <row r="447" spans="1:6" x14ac:dyDescent="0.25">
      <c r="A447" t="s">
        <v>23</v>
      </c>
      <c r="B447" t="s">
        <v>8199</v>
      </c>
      <c r="C447" s="11">
        <v>46001</v>
      </c>
      <c r="D447" t="s">
        <v>4739</v>
      </c>
      <c r="E447">
        <v>8</v>
      </c>
      <c r="F447" t="s">
        <v>15332</v>
      </c>
    </row>
    <row r="448" spans="1:6" x14ac:dyDescent="0.25">
      <c r="A448" t="s">
        <v>23</v>
      </c>
      <c r="B448" t="s">
        <v>8342</v>
      </c>
      <c r="C448" s="11">
        <v>46001</v>
      </c>
      <c r="D448" t="s">
        <v>4739</v>
      </c>
      <c r="E448">
        <v>9</v>
      </c>
      <c r="F448" t="s">
        <v>15333</v>
      </c>
    </row>
    <row r="449" spans="1:6" x14ac:dyDescent="0.25">
      <c r="A449" t="s">
        <v>23</v>
      </c>
      <c r="B449" t="s">
        <v>8342</v>
      </c>
      <c r="C449" s="11">
        <v>46001</v>
      </c>
      <c r="D449" t="s">
        <v>4555</v>
      </c>
      <c r="E449">
        <v>8</v>
      </c>
      <c r="F449" t="s">
        <v>15334</v>
      </c>
    </row>
    <row r="450" spans="1:6" x14ac:dyDescent="0.25">
      <c r="A450" t="s">
        <v>20</v>
      </c>
      <c r="B450" t="s">
        <v>8219</v>
      </c>
      <c r="C450" s="11">
        <v>46001</v>
      </c>
      <c r="D450" t="s">
        <v>13</v>
      </c>
      <c r="E450">
        <v>14</v>
      </c>
      <c r="F450" t="s">
        <v>15335</v>
      </c>
    </row>
    <row r="451" spans="1:6" x14ac:dyDescent="0.25">
      <c r="A451" t="s">
        <v>23</v>
      </c>
      <c r="B451" t="s">
        <v>8079</v>
      </c>
      <c r="C451" s="11">
        <v>46002</v>
      </c>
      <c r="D451" t="s">
        <v>11</v>
      </c>
      <c r="E451">
        <v>7</v>
      </c>
      <c r="F451" t="s">
        <v>15337</v>
      </c>
    </row>
    <row r="452" spans="1:6" x14ac:dyDescent="0.25">
      <c r="A452" t="s">
        <v>23</v>
      </c>
      <c r="B452" t="s">
        <v>8079</v>
      </c>
      <c r="C452" s="11">
        <v>46001</v>
      </c>
      <c r="D452" t="s">
        <v>13</v>
      </c>
      <c r="E452">
        <v>16</v>
      </c>
      <c r="F452" t="s">
        <v>15338</v>
      </c>
    </row>
    <row r="453" spans="1:6" x14ac:dyDescent="0.25">
      <c r="A453" t="s">
        <v>23</v>
      </c>
      <c r="B453" t="s">
        <v>8079</v>
      </c>
      <c r="C453" s="11">
        <v>46001</v>
      </c>
      <c r="D453" t="s">
        <v>4667</v>
      </c>
      <c r="E453">
        <v>13</v>
      </c>
      <c r="F453" t="s">
        <v>15339</v>
      </c>
    </row>
    <row r="454" spans="1:6" x14ac:dyDescent="0.25">
      <c r="A454" t="s">
        <v>20</v>
      </c>
      <c r="B454" t="s">
        <v>8079</v>
      </c>
      <c r="C454" s="11">
        <v>46001</v>
      </c>
      <c r="D454" t="s">
        <v>12</v>
      </c>
      <c r="E454">
        <v>9</v>
      </c>
      <c r="F454" t="s">
        <v>15340</v>
      </c>
    </row>
    <row r="455" spans="1:6" x14ac:dyDescent="0.25">
      <c r="A455" t="s">
        <v>23</v>
      </c>
      <c r="B455" t="s">
        <v>7979</v>
      </c>
      <c r="C455" s="11">
        <v>46001</v>
      </c>
      <c r="D455" t="s">
        <v>4541</v>
      </c>
      <c r="E455">
        <v>10</v>
      </c>
      <c r="F455" t="s">
        <v>15341</v>
      </c>
    </row>
    <row r="456" spans="1:6" x14ac:dyDescent="0.25">
      <c r="A456" t="s">
        <v>23</v>
      </c>
      <c r="B456" t="s">
        <v>8300</v>
      </c>
      <c r="C456" s="11">
        <v>46001</v>
      </c>
      <c r="D456" t="s">
        <v>7</v>
      </c>
      <c r="E456">
        <v>11</v>
      </c>
      <c r="F456" t="s">
        <v>15343</v>
      </c>
    </row>
    <row r="457" spans="1:6" x14ac:dyDescent="0.25">
      <c r="A457" t="s">
        <v>23</v>
      </c>
      <c r="B457" t="s">
        <v>8300</v>
      </c>
      <c r="C457" s="11">
        <v>46001</v>
      </c>
      <c r="D457" t="s">
        <v>13</v>
      </c>
      <c r="E457">
        <v>10</v>
      </c>
      <c r="F457" t="s">
        <v>15344</v>
      </c>
    </row>
    <row r="458" spans="1:6" x14ac:dyDescent="0.25">
      <c r="A458" t="s">
        <v>20</v>
      </c>
      <c r="B458" t="s">
        <v>7845</v>
      </c>
      <c r="C458" s="11">
        <v>46002</v>
      </c>
      <c r="D458" t="s">
        <v>4541</v>
      </c>
      <c r="E458">
        <v>12</v>
      </c>
      <c r="F458" t="s">
        <v>15345</v>
      </c>
    </row>
    <row r="459" spans="1:6" x14ac:dyDescent="0.25">
      <c r="A459" t="s">
        <v>23</v>
      </c>
      <c r="B459" t="s">
        <v>7845</v>
      </c>
      <c r="C459" s="11">
        <v>46002</v>
      </c>
      <c r="D459" t="s">
        <v>11</v>
      </c>
      <c r="E459">
        <v>7</v>
      </c>
      <c r="F459" t="s">
        <v>15346</v>
      </c>
    </row>
    <row r="460" spans="1:6" x14ac:dyDescent="0.25">
      <c r="A460" t="s">
        <v>21</v>
      </c>
      <c r="B460" t="s">
        <v>8440</v>
      </c>
      <c r="C460" s="11">
        <v>46001</v>
      </c>
      <c r="D460" t="s">
        <v>11</v>
      </c>
      <c r="E460">
        <v>8</v>
      </c>
      <c r="F460" t="s">
        <v>15348</v>
      </c>
    </row>
    <row r="461" spans="1:6" x14ac:dyDescent="0.25">
      <c r="A461" t="s">
        <v>20</v>
      </c>
      <c r="B461" t="s">
        <v>8433</v>
      </c>
      <c r="C461" s="11">
        <v>46001</v>
      </c>
      <c r="D461" t="s">
        <v>13</v>
      </c>
      <c r="E461">
        <v>8</v>
      </c>
      <c r="F461" t="s">
        <v>15349</v>
      </c>
    </row>
    <row r="462" spans="1:6" x14ac:dyDescent="0.25">
      <c r="A462" t="s">
        <v>21</v>
      </c>
      <c r="B462" t="s">
        <v>8448</v>
      </c>
      <c r="C462" s="11">
        <v>46001</v>
      </c>
      <c r="D462" t="s">
        <v>6</v>
      </c>
      <c r="E462">
        <v>7</v>
      </c>
      <c r="F462" t="s">
        <v>15350</v>
      </c>
    </row>
    <row r="463" spans="1:6" x14ac:dyDescent="0.25">
      <c r="A463" t="s">
        <v>23</v>
      </c>
      <c r="B463" t="s">
        <v>6635</v>
      </c>
      <c r="C463" s="11">
        <v>46002</v>
      </c>
      <c r="D463" t="s">
        <v>5</v>
      </c>
      <c r="E463">
        <v>7</v>
      </c>
      <c r="F463" t="s">
        <v>15351</v>
      </c>
    </row>
    <row r="464" spans="1:6" x14ac:dyDescent="0.25">
      <c r="A464" t="s">
        <v>23</v>
      </c>
      <c r="B464" t="s">
        <v>6635</v>
      </c>
      <c r="C464" s="11">
        <v>46001</v>
      </c>
      <c r="D464" t="s">
        <v>12</v>
      </c>
      <c r="E464">
        <v>15</v>
      </c>
      <c r="F464" t="s">
        <v>15352</v>
      </c>
    </row>
    <row r="465" spans="1:6" x14ac:dyDescent="0.25">
      <c r="A465" t="s">
        <v>23</v>
      </c>
      <c r="B465" t="s">
        <v>6635</v>
      </c>
      <c r="C465" s="11">
        <v>46001</v>
      </c>
      <c r="D465" t="s">
        <v>6</v>
      </c>
      <c r="E465">
        <v>8</v>
      </c>
      <c r="F465" t="s">
        <v>15353</v>
      </c>
    </row>
    <row r="466" spans="1:6" x14ac:dyDescent="0.25">
      <c r="A466" t="s">
        <v>20</v>
      </c>
      <c r="B466" t="s">
        <v>8402</v>
      </c>
      <c r="C466" s="11">
        <v>46001</v>
      </c>
      <c r="D466" t="s">
        <v>12</v>
      </c>
      <c r="E466">
        <v>9</v>
      </c>
      <c r="F466" t="s">
        <v>15355</v>
      </c>
    </row>
    <row r="467" spans="1:6" x14ac:dyDescent="0.25">
      <c r="A467" t="s">
        <v>23</v>
      </c>
      <c r="B467" t="s">
        <v>8381</v>
      </c>
      <c r="C467" s="11">
        <v>46001</v>
      </c>
      <c r="D467" t="s">
        <v>4555</v>
      </c>
      <c r="E467">
        <v>7</v>
      </c>
      <c r="F467" t="s">
        <v>15356</v>
      </c>
    </row>
    <row r="468" spans="1:6" x14ac:dyDescent="0.25">
      <c r="A468" t="s">
        <v>23</v>
      </c>
      <c r="B468" t="s">
        <v>7870</v>
      </c>
      <c r="C468" s="11">
        <v>46001</v>
      </c>
      <c r="D468" t="s">
        <v>4667</v>
      </c>
      <c r="E468">
        <v>10</v>
      </c>
      <c r="F468" t="s">
        <v>15358</v>
      </c>
    </row>
    <row r="469" spans="1:6" x14ac:dyDescent="0.25">
      <c r="A469" t="s">
        <v>20</v>
      </c>
      <c r="B469" t="s">
        <v>7418</v>
      </c>
      <c r="C469" s="11">
        <v>46003</v>
      </c>
      <c r="D469" t="s">
        <v>8</v>
      </c>
      <c r="E469">
        <v>11</v>
      </c>
      <c r="F469" t="s">
        <v>15359</v>
      </c>
    </row>
    <row r="470" spans="1:6" x14ac:dyDescent="0.25">
      <c r="A470" t="s">
        <v>23</v>
      </c>
      <c r="B470" t="s">
        <v>7418</v>
      </c>
      <c r="C470" s="11">
        <v>46002</v>
      </c>
      <c r="D470" t="s">
        <v>8</v>
      </c>
      <c r="E470">
        <v>14</v>
      </c>
      <c r="F470" t="s">
        <v>15360</v>
      </c>
    </row>
    <row r="471" spans="1:6" x14ac:dyDescent="0.25">
      <c r="A471" t="s">
        <v>23</v>
      </c>
      <c r="B471" t="s">
        <v>8367</v>
      </c>
      <c r="C471" s="11">
        <v>46001</v>
      </c>
      <c r="D471" t="s">
        <v>12</v>
      </c>
      <c r="E471">
        <v>10</v>
      </c>
      <c r="F471" t="s">
        <v>15361</v>
      </c>
    </row>
    <row r="472" spans="1:6" x14ac:dyDescent="0.25">
      <c r="A472" t="s">
        <v>20</v>
      </c>
      <c r="B472" t="s">
        <v>8375</v>
      </c>
      <c r="C472" s="11">
        <v>46001</v>
      </c>
      <c r="D472" t="s">
        <v>12</v>
      </c>
      <c r="E472">
        <v>10</v>
      </c>
      <c r="F472" t="s">
        <v>15363</v>
      </c>
    </row>
    <row r="473" spans="1:6" x14ac:dyDescent="0.25">
      <c r="A473" t="s">
        <v>23</v>
      </c>
      <c r="B473" t="s">
        <v>8465</v>
      </c>
      <c r="C473" s="11">
        <v>46001</v>
      </c>
      <c r="D473" t="s">
        <v>4555</v>
      </c>
      <c r="E473">
        <v>6</v>
      </c>
      <c r="F473" t="s">
        <v>15365</v>
      </c>
    </row>
    <row r="474" spans="1:6" x14ac:dyDescent="0.25">
      <c r="A474" t="s">
        <v>23</v>
      </c>
      <c r="B474" t="s">
        <v>8177</v>
      </c>
      <c r="C474" s="11">
        <v>46001</v>
      </c>
      <c r="D474" t="s">
        <v>11</v>
      </c>
      <c r="E474">
        <v>6</v>
      </c>
      <c r="F474" t="s">
        <v>15366</v>
      </c>
    </row>
    <row r="475" spans="1:6" x14ac:dyDescent="0.25">
      <c r="A475" t="s">
        <v>23</v>
      </c>
      <c r="B475" t="s">
        <v>7208</v>
      </c>
      <c r="C475" s="11">
        <v>46001</v>
      </c>
      <c r="D475" t="s">
        <v>4555</v>
      </c>
      <c r="E475">
        <v>12</v>
      </c>
      <c r="F475" t="s">
        <v>15367</v>
      </c>
    </row>
    <row r="476" spans="1:6" x14ac:dyDescent="0.25">
      <c r="A476" t="s">
        <v>23</v>
      </c>
      <c r="B476" t="s">
        <v>8178</v>
      </c>
      <c r="C476" s="11">
        <v>46001</v>
      </c>
      <c r="D476" t="s">
        <v>11</v>
      </c>
      <c r="E476">
        <v>6</v>
      </c>
      <c r="F476" t="s">
        <v>15368</v>
      </c>
    </row>
    <row r="477" spans="1:6" x14ac:dyDescent="0.25">
      <c r="A477" t="s">
        <v>23</v>
      </c>
      <c r="B477" t="s">
        <v>8181</v>
      </c>
      <c r="C477" s="11">
        <v>46001</v>
      </c>
      <c r="D477" t="s">
        <v>11</v>
      </c>
      <c r="E477">
        <v>6</v>
      </c>
      <c r="F477" t="s">
        <v>15369</v>
      </c>
    </row>
    <row r="478" spans="1:6" x14ac:dyDescent="0.25">
      <c r="A478" t="s">
        <v>23</v>
      </c>
      <c r="B478" t="s">
        <v>8180</v>
      </c>
      <c r="C478" s="11">
        <v>46001</v>
      </c>
      <c r="D478" t="s">
        <v>11</v>
      </c>
      <c r="E478">
        <v>6</v>
      </c>
      <c r="F478" t="s">
        <v>15370</v>
      </c>
    </row>
    <row r="479" spans="1:6" x14ac:dyDescent="0.25">
      <c r="A479" t="s">
        <v>23</v>
      </c>
      <c r="B479" t="s">
        <v>8176</v>
      </c>
      <c r="C479" s="11">
        <v>46001</v>
      </c>
      <c r="D479" t="s">
        <v>11</v>
      </c>
      <c r="E479">
        <v>6</v>
      </c>
      <c r="F479" t="s">
        <v>15371</v>
      </c>
    </row>
    <row r="480" spans="1:6" x14ac:dyDescent="0.25">
      <c r="A480" t="s">
        <v>23</v>
      </c>
      <c r="B480" t="s">
        <v>7057</v>
      </c>
      <c r="C480" s="11">
        <v>46001</v>
      </c>
      <c r="D480" t="s">
        <v>4555</v>
      </c>
      <c r="E480">
        <v>11</v>
      </c>
      <c r="F480" t="s">
        <v>15372</v>
      </c>
    </row>
    <row r="481" spans="1:6" x14ac:dyDescent="0.25">
      <c r="A481" t="s">
        <v>23</v>
      </c>
      <c r="B481" t="s">
        <v>7860</v>
      </c>
      <c r="C481" s="11">
        <v>46002</v>
      </c>
      <c r="D481" t="s">
        <v>12</v>
      </c>
      <c r="E481">
        <v>10</v>
      </c>
      <c r="F481" t="s">
        <v>15373</v>
      </c>
    </row>
    <row r="482" spans="1:6" x14ac:dyDescent="0.25">
      <c r="A482" t="s">
        <v>23</v>
      </c>
      <c r="B482" t="s">
        <v>8451</v>
      </c>
      <c r="C482" s="11">
        <v>46001</v>
      </c>
      <c r="D482" t="s">
        <v>4739</v>
      </c>
      <c r="E482">
        <v>7</v>
      </c>
      <c r="F482" t="s">
        <v>15375</v>
      </c>
    </row>
    <row r="483" spans="1:6" x14ac:dyDescent="0.25">
      <c r="A483" t="s">
        <v>20</v>
      </c>
      <c r="B483" t="s">
        <v>6645</v>
      </c>
      <c r="C483" s="11">
        <v>46000</v>
      </c>
      <c r="D483" t="s">
        <v>12</v>
      </c>
      <c r="E483">
        <v>17</v>
      </c>
      <c r="F483" t="s">
        <v>15378</v>
      </c>
    </row>
    <row r="484" spans="1:6" x14ac:dyDescent="0.25">
      <c r="A484" t="s">
        <v>23</v>
      </c>
      <c r="B484" t="s">
        <v>7407</v>
      </c>
      <c r="C484" s="11">
        <v>46003</v>
      </c>
      <c r="D484" t="s">
        <v>8</v>
      </c>
      <c r="E484">
        <v>11</v>
      </c>
      <c r="F484" t="s">
        <v>15380</v>
      </c>
    </row>
    <row r="485" spans="1:6" x14ac:dyDescent="0.25">
      <c r="A485" t="s">
        <v>23</v>
      </c>
      <c r="B485" t="s">
        <v>7407</v>
      </c>
      <c r="C485" s="11">
        <v>46002</v>
      </c>
      <c r="D485" t="s">
        <v>8</v>
      </c>
      <c r="E485">
        <v>9</v>
      </c>
      <c r="F485" t="s">
        <v>15381</v>
      </c>
    </row>
    <row r="486" spans="1:6" x14ac:dyDescent="0.25">
      <c r="A486" t="s">
        <v>23</v>
      </c>
      <c r="B486" t="s">
        <v>8131</v>
      </c>
      <c r="C486" s="11">
        <v>46001</v>
      </c>
      <c r="D486" t="s">
        <v>4555</v>
      </c>
      <c r="E486">
        <v>12</v>
      </c>
      <c r="F486" t="s">
        <v>15382</v>
      </c>
    </row>
    <row r="487" spans="1:6" x14ac:dyDescent="0.25">
      <c r="A487" t="s">
        <v>23</v>
      </c>
      <c r="B487" t="s">
        <v>6662</v>
      </c>
      <c r="C487" s="11">
        <v>46001</v>
      </c>
      <c r="D487" t="s">
        <v>12</v>
      </c>
      <c r="E487">
        <v>10</v>
      </c>
      <c r="F487" t="s">
        <v>15384</v>
      </c>
    </row>
    <row r="488" spans="1:6" x14ac:dyDescent="0.25">
      <c r="A488" t="s">
        <v>20</v>
      </c>
      <c r="B488" t="s">
        <v>6662</v>
      </c>
      <c r="C488" s="11">
        <v>46000</v>
      </c>
      <c r="D488" t="s">
        <v>12</v>
      </c>
      <c r="E488">
        <v>15</v>
      </c>
      <c r="F488" t="s">
        <v>15385</v>
      </c>
    </row>
    <row r="489" spans="1:6" x14ac:dyDescent="0.25">
      <c r="A489" t="s">
        <v>23</v>
      </c>
      <c r="B489" t="s">
        <v>8355</v>
      </c>
      <c r="C489" s="11">
        <v>46000</v>
      </c>
      <c r="D489" t="s">
        <v>4762</v>
      </c>
      <c r="E489">
        <v>15</v>
      </c>
      <c r="F489" t="s">
        <v>15386</v>
      </c>
    </row>
    <row r="490" spans="1:6" x14ac:dyDescent="0.25">
      <c r="A490" t="s">
        <v>20</v>
      </c>
      <c r="B490" t="s">
        <v>6669</v>
      </c>
      <c r="C490" s="11">
        <v>46000</v>
      </c>
      <c r="D490" t="s">
        <v>12</v>
      </c>
      <c r="E490">
        <v>15</v>
      </c>
      <c r="F490" t="s">
        <v>15387</v>
      </c>
    </row>
    <row r="491" spans="1:6" x14ac:dyDescent="0.25">
      <c r="A491" t="s">
        <v>23</v>
      </c>
      <c r="B491" t="s">
        <v>8064</v>
      </c>
      <c r="C491" s="11">
        <v>46002</v>
      </c>
      <c r="D491" t="s">
        <v>4667</v>
      </c>
      <c r="E491">
        <v>8</v>
      </c>
      <c r="F491" t="s">
        <v>15388</v>
      </c>
    </row>
    <row r="492" spans="1:6" x14ac:dyDescent="0.25">
      <c r="A492" t="s">
        <v>23</v>
      </c>
      <c r="B492" t="s">
        <v>8064</v>
      </c>
      <c r="C492" s="11">
        <v>46002</v>
      </c>
      <c r="D492" t="s">
        <v>5</v>
      </c>
      <c r="E492">
        <v>7</v>
      </c>
      <c r="F492" t="s">
        <v>15389</v>
      </c>
    </row>
    <row r="493" spans="1:6" x14ac:dyDescent="0.25">
      <c r="A493" t="s">
        <v>23</v>
      </c>
      <c r="B493" t="s">
        <v>8064</v>
      </c>
      <c r="C493" s="11">
        <v>46002</v>
      </c>
      <c r="D493" t="s">
        <v>11</v>
      </c>
      <c r="E493">
        <v>7</v>
      </c>
      <c r="F493" t="s">
        <v>15390</v>
      </c>
    </row>
    <row r="494" spans="1:6" x14ac:dyDescent="0.25">
      <c r="A494" t="s">
        <v>23</v>
      </c>
      <c r="B494" t="s">
        <v>8064</v>
      </c>
      <c r="C494" s="11">
        <v>46000</v>
      </c>
      <c r="D494" t="s">
        <v>8</v>
      </c>
      <c r="E494">
        <v>16</v>
      </c>
      <c r="F494" t="s">
        <v>15391</v>
      </c>
    </row>
    <row r="495" spans="1:6" x14ac:dyDescent="0.25">
      <c r="A495" t="s">
        <v>23</v>
      </c>
      <c r="B495" t="s">
        <v>8304</v>
      </c>
      <c r="C495" s="11">
        <v>46000</v>
      </c>
      <c r="D495" t="s">
        <v>8</v>
      </c>
      <c r="E495">
        <v>15</v>
      </c>
      <c r="F495" t="s">
        <v>15392</v>
      </c>
    </row>
    <row r="496" spans="1:6" x14ac:dyDescent="0.25">
      <c r="A496" t="s">
        <v>20</v>
      </c>
      <c r="B496" t="s">
        <v>7401</v>
      </c>
      <c r="C496" s="11">
        <v>46003</v>
      </c>
      <c r="D496" t="s">
        <v>8</v>
      </c>
      <c r="E496">
        <v>11</v>
      </c>
      <c r="F496" t="s">
        <v>15394</v>
      </c>
    </row>
    <row r="497" spans="1:6" x14ac:dyDescent="0.25">
      <c r="A497" t="s">
        <v>23</v>
      </c>
      <c r="B497" t="s">
        <v>7401</v>
      </c>
      <c r="C497" s="11">
        <v>46002</v>
      </c>
      <c r="D497" t="s">
        <v>8</v>
      </c>
      <c r="E497">
        <v>8</v>
      </c>
      <c r="F497" t="s">
        <v>15395</v>
      </c>
    </row>
    <row r="498" spans="1:6" x14ac:dyDescent="0.25">
      <c r="A498" t="s">
        <v>23</v>
      </c>
      <c r="B498" t="s">
        <v>7401</v>
      </c>
      <c r="C498" s="11">
        <v>46000</v>
      </c>
      <c r="D498" t="s">
        <v>8</v>
      </c>
      <c r="E498">
        <v>16</v>
      </c>
      <c r="F498" t="s">
        <v>15396</v>
      </c>
    </row>
    <row r="499" spans="1:6" x14ac:dyDescent="0.25">
      <c r="A499" t="s">
        <v>20</v>
      </c>
      <c r="B499" t="s">
        <v>6664</v>
      </c>
      <c r="C499" s="11">
        <v>46000</v>
      </c>
      <c r="D499" t="s">
        <v>12</v>
      </c>
      <c r="E499">
        <v>15</v>
      </c>
      <c r="F499" t="s">
        <v>15397</v>
      </c>
    </row>
    <row r="500" spans="1:6" x14ac:dyDescent="0.25">
      <c r="A500" t="s">
        <v>20</v>
      </c>
      <c r="B500" t="s">
        <v>6652</v>
      </c>
      <c r="C500" s="11">
        <v>46000</v>
      </c>
      <c r="D500" t="s">
        <v>8</v>
      </c>
      <c r="E500">
        <v>16</v>
      </c>
      <c r="F500" t="s">
        <v>15398</v>
      </c>
    </row>
    <row r="501" spans="1:6" x14ac:dyDescent="0.25">
      <c r="A501" t="s">
        <v>20</v>
      </c>
      <c r="B501" t="s">
        <v>6658</v>
      </c>
      <c r="C501" s="11">
        <v>46000</v>
      </c>
      <c r="D501" t="s">
        <v>12</v>
      </c>
      <c r="E501">
        <v>15</v>
      </c>
      <c r="F501" t="s">
        <v>15399</v>
      </c>
    </row>
    <row r="502" spans="1:6" x14ac:dyDescent="0.25">
      <c r="A502" t="s">
        <v>23</v>
      </c>
      <c r="B502" t="s">
        <v>6674</v>
      </c>
      <c r="C502" s="11">
        <v>46000</v>
      </c>
      <c r="D502" t="s">
        <v>4667</v>
      </c>
      <c r="E502">
        <v>14</v>
      </c>
      <c r="F502" t="s">
        <v>15400</v>
      </c>
    </row>
    <row r="503" spans="1:6" x14ac:dyDescent="0.25">
      <c r="A503" t="s">
        <v>23</v>
      </c>
      <c r="B503" t="s">
        <v>7630</v>
      </c>
      <c r="C503" s="11">
        <v>46003</v>
      </c>
      <c r="D503" t="s">
        <v>11</v>
      </c>
      <c r="E503">
        <v>6</v>
      </c>
      <c r="F503" t="s">
        <v>15403</v>
      </c>
    </row>
    <row r="504" spans="1:6" x14ac:dyDescent="0.25">
      <c r="A504" t="s">
        <v>23</v>
      </c>
      <c r="B504" t="s">
        <v>7630</v>
      </c>
      <c r="C504" s="11">
        <v>46002</v>
      </c>
      <c r="D504" t="s">
        <v>11</v>
      </c>
      <c r="E504">
        <v>6</v>
      </c>
      <c r="F504" t="s">
        <v>15404</v>
      </c>
    </row>
    <row r="505" spans="1:6" x14ac:dyDescent="0.25">
      <c r="A505" t="s">
        <v>23</v>
      </c>
      <c r="B505" t="s">
        <v>6680</v>
      </c>
      <c r="C505" s="11">
        <v>46000</v>
      </c>
      <c r="D505" t="s">
        <v>4739</v>
      </c>
      <c r="E505">
        <v>14</v>
      </c>
      <c r="F505" t="s">
        <v>15407</v>
      </c>
    </row>
    <row r="506" spans="1:6" x14ac:dyDescent="0.25">
      <c r="A506" t="s">
        <v>23</v>
      </c>
      <c r="B506" t="s">
        <v>7468</v>
      </c>
      <c r="C506" s="11">
        <v>46000</v>
      </c>
      <c r="D506" t="s">
        <v>8</v>
      </c>
      <c r="E506">
        <v>16</v>
      </c>
      <c r="F506" t="s">
        <v>15408</v>
      </c>
    </row>
    <row r="507" spans="1:6" x14ac:dyDescent="0.25">
      <c r="A507" t="s">
        <v>23</v>
      </c>
      <c r="B507" t="s">
        <v>7409</v>
      </c>
      <c r="C507" s="11">
        <v>46003</v>
      </c>
      <c r="D507" t="s">
        <v>8</v>
      </c>
      <c r="E507">
        <v>11</v>
      </c>
      <c r="F507" t="s">
        <v>15409</v>
      </c>
    </row>
    <row r="508" spans="1:6" x14ac:dyDescent="0.25">
      <c r="A508" t="s">
        <v>23</v>
      </c>
      <c r="B508" t="s">
        <v>7409</v>
      </c>
      <c r="C508" s="11">
        <v>46002</v>
      </c>
      <c r="D508" t="s">
        <v>8</v>
      </c>
      <c r="E508">
        <v>14</v>
      </c>
      <c r="F508" t="s">
        <v>15410</v>
      </c>
    </row>
    <row r="509" spans="1:6" x14ac:dyDescent="0.25">
      <c r="A509" t="s">
        <v>23</v>
      </c>
      <c r="B509" t="s">
        <v>7409</v>
      </c>
      <c r="C509" s="11">
        <v>46000</v>
      </c>
      <c r="D509" t="s">
        <v>8</v>
      </c>
      <c r="E509">
        <v>16</v>
      </c>
      <c r="F509" t="s">
        <v>15411</v>
      </c>
    </row>
    <row r="510" spans="1:6" x14ac:dyDescent="0.25">
      <c r="A510" t="s">
        <v>23</v>
      </c>
      <c r="B510" t="s">
        <v>8084</v>
      </c>
      <c r="C510" s="11">
        <v>46002</v>
      </c>
      <c r="D510" t="s">
        <v>4555</v>
      </c>
      <c r="E510">
        <v>7</v>
      </c>
      <c r="F510" t="s">
        <v>15412</v>
      </c>
    </row>
    <row r="511" spans="1:6" x14ac:dyDescent="0.25">
      <c r="A511" t="s">
        <v>23</v>
      </c>
      <c r="B511" t="s">
        <v>8084</v>
      </c>
      <c r="C511" s="11">
        <v>46000</v>
      </c>
      <c r="D511" t="s">
        <v>12</v>
      </c>
      <c r="E511">
        <v>15</v>
      </c>
      <c r="F511" t="s">
        <v>15413</v>
      </c>
    </row>
    <row r="512" spans="1:6" x14ac:dyDescent="0.25">
      <c r="A512" t="s">
        <v>23</v>
      </c>
      <c r="B512" t="s">
        <v>7182</v>
      </c>
      <c r="C512" s="11">
        <v>46000</v>
      </c>
      <c r="D512" t="s">
        <v>8</v>
      </c>
      <c r="E512">
        <v>14</v>
      </c>
      <c r="F512" t="s">
        <v>15415</v>
      </c>
    </row>
    <row r="513" spans="1:6" x14ac:dyDescent="0.25">
      <c r="A513" t="s">
        <v>23</v>
      </c>
      <c r="B513" t="s">
        <v>8461</v>
      </c>
      <c r="C513" s="11">
        <v>46000</v>
      </c>
      <c r="D513" t="s">
        <v>4762</v>
      </c>
      <c r="E513">
        <v>15</v>
      </c>
      <c r="F513" t="s">
        <v>15416</v>
      </c>
    </row>
    <row r="514" spans="1:6" x14ac:dyDescent="0.25">
      <c r="A514" t="s">
        <v>23</v>
      </c>
      <c r="B514" t="s">
        <v>6693</v>
      </c>
      <c r="C514" s="11">
        <v>46001</v>
      </c>
      <c r="D514" t="s">
        <v>4539</v>
      </c>
      <c r="E514">
        <v>9</v>
      </c>
      <c r="F514" t="s">
        <v>15417</v>
      </c>
    </row>
    <row r="515" spans="1:6" x14ac:dyDescent="0.25">
      <c r="A515" t="s">
        <v>23</v>
      </c>
      <c r="B515" t="s">
        <v>7258</v>
      </c>
      <c r="C515" s="11">
        <v>46003</v>
      </c>
      <c r="D515" t="s">
        <v>11</v>
      </c>
      <c r="E515">
        <v>13</v>
      </c>
      <c r="F515" t="s">
        <v>15418</v>
      </c>
    </row>
    <row r="516" spans="1:6" x14ac:dyDescent="0.25">
      <c r="A516" t="s">
        <v>23</v>
      </c>
      <c r="B516" t="s">
        <v>7258</v>
      </c>
      <c r="C516" s="11">
        <v>46002</v>
      </c>
      <c r="D516" t="s">
        <v>9</v>
      </c>
      <c r="E516">
        <v>10</v>
      </c>
      <c r="F516" t="s">
        <v>15419</v>
      </c>
    </row>
    <row r="517" spans="1:6" x14ac:dyDescent="0.25">
      <c r="A517" t="s">
        <v>23</v>
      </c>
      <c r="B517" t="s">
        <v>7258</v>
      </c>
      <c r="C517" s="11">
        <v>46001</v>
      </c>
      <c r="D517" t="s">
        <v>12</v>
      </c>
      <c r="E517">
        <v>15</v>
      </c>
      <c r="F517" t="s">
        <v>15420</v>
      </c>
    </row>
    <row r="518" spans="1:6" x14ac:dyDescent="0.25">
      <c r="A518" t="s">
        <v>23</v>
      </c>
      <c r="B518" t="s">
        <v>7258</v>
      </c>
      <c r="C518" s="11">
        <v>46000</v>
      </c>
      <c r="D518" t="s">
        <v>4555</v>
      </c>
      <c r="E518">
        <v>14</v>
      </c>
      <c r="F518" t="s">
        <v>15421</v>
      </c>
    </row>
    <row r="519" spans="1:6" x14ac:dyDescent="0.25">
      <c r="A519" t="s">
        <v>20</v>
      </c>
      <c r="B519" t="s">
        <v>8149</v>
      </c>
      <c r="C519" s="11">
        <v>46001</v>
      </c>
      <c r="D519" t="s">
        <v>7</v>
      </c>
      <c r="E519">
        <v>16</v>
      </c>
      <c r="F519" t="s">
        <v>15424</v>
      </c>
    </row>
    <row r="520" spans="1:6" x14ac:dyDescent="0.25">
      <c r="A520" t="s">
        <v>20</v>
      </c>
      <c r="B520" t="s">
        <v>6685</v>
      </c>
      <c r="C520" s="11">
        <v>46000</v>
      </c>
      <c r="D520" t="s">
        <v>8</v>
      </c>
      <c r="E520">
        <v>14</v>
      </c>
      <c r="F520" t="s">
        <v>15426</v>
      </c>
    </row>
    <row r="521" spans="1:6" x14ac:dyDescent="0.25">
      <c r="A521" t="s">
        <v>23</v>
      </c>
      <c r="B521" t="s">
        <v>7879</v>
      </c>
      <c r="C521" s="11">
        <v>46002</v>
      </c>
      <c r="D521" t="s">
        <v>6</v>
      </c>
      <c r="E521">
        <v>11</v>
      </c>
      <c r="F521" t="s">
        <v>15427</v>
      </c>
    </row>
    <row r="522" spans="1:6" x14ac:dyDescent="0.25">
      <c r="A522" t="s">
        <v>23</v>
      </c>
      <c r="B522" t="s">
        <v>7879</v>
      </c>
      <c r="C522" s="11">
        <v>46000</v>
      </c>
      <c r="D522" t="s">
        <v>12</v>
      </c>
      <c r="E522">
        <v>15</v>
      </c>
      <c r="F522" t="s">
        <v>15428</v>
      </c>
    </row>
    <row r="523" spans="1:6" x14ac:dyDescent="0.25">
      <c r="A523" t="s">
        <v>23</v>
      </c>
      <c r="B523" t="s">
        <v>7879</v>
      </c>
      <c r="C523" s="11">
        <v>46000</v>
      </c>
      <c r="D523" t="s">
        <v>4739</v>
      </c>
      <c r="E523">
        <v>13</v>
      </c>
      <c r="F523" t="s">
        <v>15430</v>
      </c>
    </row>
    <row r="524" spans="1:6" x14ac:dyDescent="0.25">
      <c r="A524" t="s">
        <v>23</v>
      </c>
      <c r="B524" t="s">
        <v>7299</v>
      </c>
      <c r="C524" s="11">
        <v>46003</v>
      </c>
      <c r="D524" t="s">
        <v>8</v>
      </c>
      <c r="E524">
        <v>13</v>
      </c>
      <c r="F524" t="s">
        <v>15433</v>
      </c>
    </row>
    <row r="525" spans="1:6" x14ac:dyDescent="0.25">
      <c r="A525" t="s">
        <v>23</v>
      </c>
      <c r="B525" t="s">
        <v>7299</v>
      </c>
      <c r="C525" s="11">
        <v>46002</v>
      </c>
      <c r="D525" t="s">
        <v>8</v>
      </c>
      <c r="E525">
        <v>14</v>
      </c>
      <c r="F525" t="s">
        <v>15434</v>
      </c>
    </row>
    <row r="526" spans="1:6" x14ac:dyDescent="0.25">
      <c r="A526" t="s">
        <v>23</v>
      </c>
      <c r="B526" t="s">
        <v>7299</v>
      </c>
      <c r="C526" s="11">
        <v>46000</v>
      </c>
      <c r="D526" t="s">
        <v>8</v>
      </c>
      <c r="E526">
        <v>16</v>
      </c>
      <c r="F526" t="s">
        <v>15435</v>
      </c>
    </row>
    <row r="527" spans="1:6" x14ac:dyDescent="0.25">
      <c r="A527" t="s">
        <v>23</v>
      </c>
      <c r="B527" t="s">
        <v>8179</v>
      </c>
      <c r="C527" s="11">
        <v>46000</v>
      </c>
      <c r="D527" t="s">
        <v>13</v>
      </c>
      <c r="E527">
        <v>13</v>
      </c>
      <c r="F527" t="s">
        <v>15437</v>
      </c>
    </row>
    <row r="528" spans="1:6" x14ac:dyDescent="0.25">
      <c r="A528" t="s">
        <v>23</v>
      </c>
      <c r="B528" t="s">
        <v>8179</v>
      </c>
      <c r="C528" s="11">
        <v>46000</v>
      </c>
      <c r="D528" t="s">
        <v>4541</v>
      </c>
      <c r="E528">
        <v>12</v>
      </c>
      <c r="F528" t="s">
        <v>15438</v>
      </c>
    </row>
    <row r="529" spans="1:6" x14ac:dyDescent="0.25">
      <c r="A529" t="s">
        <v>20</v>
      </c>
      <c r="B529" t="s">
        <v>6666</v>
      </c>
      <c r="C529" s="11">
        <v>46000</v>
      </c>
      <c r="D529" t="s">
        <v>8</v>
      </c>
      <c r="E529">
        <v>15</v>
      </c>
      <c r="F529" t="s">
        <v>15440</v>
      </c>
    </row>
    <row r="530" spans="1:6" x14ac:dyDescent="0.25">
      <c r="A530" t="s">
        <v>23</v>
      </c>
      <c r="B530" t="s">
        <v>6666</v>
      </c>
      <c r="C530" s="11">
        <v>46000</v>
      </c>
      <c r="D530" t="s">
        <v>6</v>
      </c>
      <c r="E530">
        <v>14</v>
      </c>
      <c r="F530" t="s">
        <v>15441</v>
      </c>
    </row>
    <row r="531" spans="1:6" x14ac:dyDescent="0.25">
      <c r="A531" t="s">
        <v>23</v>
      </c>
      <c r="B531" t="s">
        <v>6666</v>
      </c>
      <c r="C531" s="11">
        <v>46000</v>
      </c>
      <c r="D531" t="s">
        <v>4762</v>
      </c>
      <c r="E531">
        <v>13</v>
      </c>
      <c r="F531" t="s">
        <v>15442</v>
      </c>
    </row>
    <row r="532" spans="1:6" x14ac:dyDescent="0.25">
      <c r="A532" t="s">
        <v>23</v>
      </c>
      <c r="B532" t="s">
        <v>6709</v>
      </c>
      <c r="C532" s="11">
        <v>46000</v>
      </c>
      <c r="D532" t="s">
        <v>4536</v>
      </c>
      <c r="E532">
        <v>13</v>
      </c>
      <c r="F532" t="s">
        <v>15443</v>
      </c>
    </row>
    <row r="533" spans="1:6" x14ac:dyDescent="0.25">
      <c r="A533" t="s">
        <v>23</v>
      </c>
      <c r="B533" t="s">
        <v>8319</v>
      </c>
      <c r="C533" s="11">
        <v>46000</v>
      </c>
      <c r="D533" t="s">
        <v>4739</v>
      </c>
      <c r="E533">
        <v>13</v>
      </c>
      <c r="F533" t="s">
        <v>15444</v>
      </c>
    </row>
    <row r="534" spans="1:6" x14ac:dyDescent="0.25">
      <c r="A534" t="s">
        <v>23</v>
      </c>
      <c r="B534" t="s">
        <v>8127</v>
      </c>
      <c r="C534" s="11">
        <v>46001</v>
      </c>
      <c r="D534" t="s">
        <v>4555</v>
      </c>
      <c r="E534">
        <v>6</v>
      </c>
      <c r="F534" t="s">
        <v>15445</v>
      </c>
    </row>
    <row r="535" spans="1:6" x14ac:dyDescent="0.25">
      <c r="A535" t="s">
        <v>23</v>
      </c>
      <c r="B535" t="s">
        <v>8127</v>
      </c>
      <c r="C535" s="11">
        <v>46000</v>
      </c>
      <c r="D535" t="s">
        <v>5</v>
      </c>
      <c r="E535">
        <v>13</v>
      </c>
      <c r="F535" t="s">
        <v>15446</v>
      </c>
    </row>
    <row r="536" spans="1:6" x14ac:dyDescent="0.25">
      <c r="A536" t="s">
        <v>23</v>
      </c>
      <c r="B536" t="s">
        <v>8127</v>
      </c>
      <c r="C536" s="11">
        <v>46000</v>
      </c>
      <c r="D536" t="s">
        <v>4555</v>
      </c>
      <c r="E536">
        <v>13</v>
      </c>
      <c r="F536" t="s">
        <v>15447</v>
      </c>
    </row>
    <row r="537" spans="1:6" x14ac:dyDescent="0.25">
      <c r="A537" t="s">
        <v>23</v>
      </c>
      <c r="B537" t="s">
        <v>6728</v>
      </c>
      <c r="C537" s="11">
        <v>46000</v>
      </c>
      <c r="D537" t="s">
        <v>6</v>
      </c>
      <c r="E537">
        <v>13</v>
      </c>
      <c r="F537" t="s">
        <v>15450</v>
      </c>
    </row>
    <row r="538" spans="1:6" x14ac:dyDescent="0.25">
      <c r="A538" t="s">
        <v>23</v>
      </c>
      <c r="B538" t="s">
        <v>6728</v>
      </c>
      <c r="C538" s="11">
        <v>46000</v>
      </c>
      <c r="D538" t="s">
        <v>4739</v>
      </c>
      <c r="E538">
        <v>11</v>
      </c>
      <c r="F538" t="s">
        <v>15451</v>
      </c>
    </row>
    <row r="539" spans="1:6" x14ac:dyDescent="0.25">
      <c r="A539" t="s">
        <v>23</v>
      </c>
      <c r="B539" t="s">
        <v>8371</v>
      </c>
      <c r="C539" s="11">
        <v>46000</v>
      </c>
      <c r="D539" t="s">
        <v>11</v>
      </c>
      <c r="E539">
        <v>12</v>
      </c>
      <c r="F539" t="s">
        <v>15452</v>
      </c>
    </row>
    <row r="540" spans="1:6" x14ac:dyDescent="0.25">
      <c r="A540" t="s">
        <v>20</v>
      </c>
      <c r="B540" t="s">
        <v>6668</v>
      </c>
      <c r="C540" s="11">
        <v>46000</v>
      </c>
      <c r="D540" t="s">
        <v>8</v>
      </c>
      <c r="E540">
        <v>15</v>
      </c>
      <c r="F540" t="s">
        <v>15453</v>
      </c>
    </row>
    <row r="541" spans="1:6" x14ac:dyDescent="0.25">
      <c r="A541" t="s">
        <v>23</v>
      </c>
      <c r="B541" t="s">
        <v>6668</v>
      </c>
      <c r="C541" s="11">
        <v>46000</v>
      </c>
      <c r="D541" t="s">
        <v>7</v>
      </c>
      <c r="E541">
        <v>15</v>
      </c>
      <c r="F541" t="s">
        <v>15454</v>
      </c>
    </row>
    <row r="542" spans="1:6" x14ac:dyDescent="0.25">
      <c r="A542" t="s">
        <v>23</v>
      </c>
      <c r="B542" t="s">
        <v>6723</v>
      </c>
      <c r="C542" s="11">
        <v>46000</v>
      </c>
      <c r="D542" t="s">
        <v>4536</v>
      </c>
      <c r="E542">
        <v>12</v>
      </c>
      <c r="F542" t="s">
        <v>15456</v>
      </c>
    </row>
    <row r="543" spans="1:6" x14ac:dyDescent="0.25">
      <c r="A543" t="s">
        <v>20</v>
      </c>
      <c r="B543" t="s">
        <v>6687</v>
      </c>
      <c r="C543" s="11">
        <v>46000</v>
      </c>
      <c r="D543" t="s">
        <v>12</v>
      </c>
      <c r="E543">
        <v>14</v>
      </c>
      <c r="F543" t="s">
        <v>15457</v>
      </c>
    </row>
    <row r="544" spans="1:6" x14ac:dyDescent="0.25">
      <c r="A544" t="s">
        <v>23</v>
      </c>
      <c r="B544" t="s">
        <v>7464</v>
      </c>
      <c r="C544" s="11">
        <v>46000</v>
      </c>
      <c r="D544" t="s">
        <v>8</v>
      </c>
      <c r="E544">
        <v>16</v>
      </c>
      <c r="F544" t="s">
        <v>15458</v>
      </c>
    </row>
    <row r="545" spans="1:6" x14ac:dyDescent="0.25">
      <c r="A545" t="s">
        <v>23</v>
      </c>
      <c r="B545" t="s">
        <v>7464</v>
      </c>
      <c r="C545" s="11">
        <v>46000</v>
      </c>
      <c r="D545" t="s">
        <v>12</v>
      </c>
      <c r="E545">
        <v>16</v>
      </c>
      <c r="F545" t="s">
        <v>15459</v>
      </c>
    </row>
    <row r="546" spans="1:6" x14ac:dyDescent="0.25">
      <c r="A546" t="s">
        <v>23</v>
      </c>
      <c r="B546" t="s">
        <v>8392</v>
      </c>
      <c r="C546" s="11">
        <v>46000</v>
      </c>
      <c r="D546" t="s">
        <v>11</v>
      </c>
      <c r="E546">
        <v>11</v>
      </c>
      <c r="F546" t="s">
        <v>15460</v>
      </c>
    </row>
    <row r="547" spans="1:6" x14ac:dyDescent="0.25">
      <c r="A547" t="s">
        <v>23</v>
      </c>
      <c r="B547" t="s">
        <v>6751</v>
      </c>
      <c r="C547" s="11">
        <v>46000</v>
      </c>
      <c r="D547" t="s">
        <v>11</v>
      </c>
      <c r="E547">
        <v>11</v>
      </c>
      <c r="F547" t="s">
        <v>15463</v>
      </c>
    </row>
    <row r="548" spans="1:6" x14ac:dyDescent="0.25">
      <c r="A548" t="s">
        <v>23</v>
      </c>
      <c r="B548" t="s">
        <v>6689</v>
      </c>
      <c r="C548" s="11">
        <v>46000</v>
      </c>
      <c r="D548" t="s">
        <v>11</v>
      </c>
      <c r="E548">
        <v>11</v>
      </c>
      <c r="F548" t="s">
        <v>15464</v>
      </c>
    </row>
    <row r="549" spans="1:6" x14ac:dyDescent="0.25">
      <c r="A549" t="s">
        <v>23</v>
      </c>
      <c r="B549" t="s">
        <v>8454</v>
      </c>
      <c r="C549" s="11">
        <v>46000</v>
      </c>
      <c r="D549" t="s">
        <v>13</v>
      </c>
      <c r="E549">
        <v>10</v>
      </c>
      <c r="F549" t="s">
        <v>15465</v>
      </c>
    </row>
    <row r="550" spans="1:6" x14ac:dyDescent="0.25">
      <c r="A550" t="s">
        <v>23</v>
      </c>
      <c r="B550" t="s">
        <v>8213</v>
      </c>
      <c r="C550" s="11">
        <v>46000</v>
      </c>
      <c r="D550" t="s">
        <v>4541</v>
      </c>
      <c r="E550">
        <v>14</v>
      </c>
      <c r="F550" t="s">
        <v>15471</v>
      </c>
    </row>
    <row r="551" spans="1:6" x14ac:dyDescent="0.25">
      <c r="A551" t="s">
        <v>23</v>
      </c>
      <c r="B551" t="s">
        <v>6754</v>
      </c>
      <c r="C551" s="11">
        <v>46000</v>
      </c>
      <c r="D551" t="s">
        <v>4667</v>
      </c>
      <c r="E551">
        <v>10</v>
      </c>
      <c r="F551" t="s">
        <v>15472</v>
      </c>
    </row>
    <row r="552" spans="1:6" x14ac:dyDescent="0.25">
      <c r="A552" t="s">
        <v>23</v>
      </c>
      <c r="B552" t="s">
        <v>7886</v>
      </c>
      <c r="C552" s="11">
        <v>46002</v>
      </c>
      <c r="D552" t="s">
        <v>4739</v>
      </c>
      <c r="E552">
        <v>11</v>
      </c>
      <c r="F552" t="s">
        <v>15474</v>
      </c>
    </row>
    <row r="553" spans="1:6" x14ac:dyDescent="0.25">
      <c r="A553" t="s">
        <v>23</v>
      </c>
      <c r="B553" t="s">
        <v>7886</v>
      </c>
      <c r="C553" s="11">
        <v>46002</v>
      </c>
      <c r="D553" t="s">
        <v>11</v>
      </c>
      <c r="E553">
        <v>8</v>
      </c>
      <c r="F553" t="s">
        <v>15475</v>
      </c>
    </row>
    <row r="554" spans="1:6" x14ac:dyDescent="0.25">
      <c r="A554" t="s">
        <v>23</v>
      </c>
      <c r="B554" t="s">
        <v>7886</v>
      </c>
      <c r="C554" s="11">
        <v>46001</v>
      </c>
      <c r="D554" t="s">
        <v>11</v>
      </c>
      <c r="E554">
        <v>6</v>
      </c>
      <c r="F554" t="s">
        <v>15476</v>
      </c>
    </row>
    <row r="555" spans="1:6" x14ac:dyDescent="0.25">
      <c r="A555" t="s">
        <v>23</v>
      </c>
      <c r="B555" t="s">
        <v>7886</v>
      </c>
      <c r="C555" s="11">
        <v>46000</v>
      </c>
      <c r="D555" t="s">
        <v>4555</v>
      </c>
      <c r="E555">
        <v>10</v>
      </c>
      <c r="F555" t="s">
        <v>15477</v>
      </c>
    </row>
    <row r="556" spans="1:6" x14ac:dyDescent="0.25">
      <c r="A556" t="s">
        <v>23</v>
      </c>
      <c r="B556" t="s">
        <v>6731</v>
      </c>
      <c r="C556" s="11">
        <v>46000</v>
      </c>
      <c r="D556" t="s">
        <v>4536</v>
      </c>
      <c r="E556">
        <v>11</v>
      </c>
      <c r="F556" t="s">
        <v>15478</v>
      </c>
    </row>
    <row r="557" spans="1:6" x14ac:dyDescent="0.25">
      <c r="A557" t="s">
        <v>23</v>
      </c>
      <c r="B557" t="s">
        <v>6731</v>
      </c>
      <c r="C557" s="11">
        <v>46000</v>
      </c>
      <c r="D557" t="s">
        <v>4739</v>
      </c>
      <c r="E557">
        <v>10</v>
      </c>
      <c r="F557" t="s">
        <v>15479</v>
      </c>
    </row>
    <row r="558" spans="1:6" x14ac:dyDescent="0.25">
      <c r="A558" t="s">
        <v>23</v>
      </c>
      <c r="B558" t="s">
        <v>6775</v>
      </c>
      <c r="C558" s="11">
        <v>46000</v>
      </c>
      <c r="D558" t="s">
        <v>4667</v>
      </c>
      <c r="E558">
        <v>9</v>
      </c>
      <c r="F558" t="s">
        <v>15480</v>
      </c>
    </row>
    <row r="559" spans="1:6" x14ac:dyDescent="0.25">
      <c r="A559" t="s">
        <v>23</v>
      </c>
      <c r="B559" t="s">
        <v>8420</v>
      </c>
      <c r="C559" s="11">
        <v>46000</v>
      </c>
      <c r="D559" t="s">
        <v>4739</v>
      </c>
      <c r="E559">
        <v>10</v>
      </c>
      <c r="F559" t="s">
        <v>15481</v>
      </c>
    </row>
    <row r="560" spans="1:6" x14ac:dyDescent="0.25">
      <c r="A560" t="s">
        <v>23</v>
      </c>
      <c r="B560" t="s">
        <v>6747</v>
      </c>
      <c r="C560" s="11">
        <v>46000</v>
      </c>
      <c r="D560" t="s">
        <v>12</v>
      </c>
      <c r="E560">
        <v>12</v>
      </c>
      <c r="F560" t="s">
        <v>15482</v>
      </c>
    </row>
    <row r="561" spans="1:6" x14ac:dyDescent="0.25">
      <c r="A561" t="s">
        <v>23</v>
      </c>
      <c r="B561" t="s">
        <v>6764</v>
      </c>
      <c r="C561" s="11">
        <v>46001</v>
      </c>
      <c r="D561" t="s">
        <v>13</v>
      </c>
      <c r="E561">
        <v>16</v>
      </c>
      <c r="F561" t="s">
        <v>15483</v>
      </c>
    </row>
    <row r="562" spans="1:6" x14ac:dyDescent="0.25">
      <c r="A562" t="s">
        <v>23</v>
      </c>
      <c r="B562" t="s">
        <v>6766</v>
      </c>
      <c r="C562" s="11">
        <v>46000</v>
      </c>
      <c r="D562" t="s">
        <v>4762</v>
      </c>
      <c r="E562">
        <v>9</v>
      </c>
      <c r="F562" t="s">
        <v>15484</v>
      </c>
    </row>
    <row r="563" spans="1:6" x14ac:dyDescent="0.25">
      <c r="A563" t="s">
        <v>23</v>
      </c>
      <c r="B563" t="s">
        <v>6677</v>
      </c>
      <c r="C563" s="11">
        <v>46000</v>
      </c>
      <c r="D563" t="s">
        <v>4739</v>
      </c>
      <c r="E563">
        <v>9</v>
      </c>
      <c r="F563" t="s">
        <v>15485</v>
      </c>
    </row>
    <row r="564" spans="1:6" x14ac:dyDescent="0.25">
      <c r="A564" t="s">
        <v>23</v>
      </c>
      <c r="B564" t="s">
        <v>6781</v>
      </c>
      <c r="C564" s="11">
        <v>46000</v>
      </c>
      <c r="D564" t="s">
        <v>12</v>
      </c>
      <c r="E564">
        <v>13</v>
      </c>
      <c r="F564" t="s">
        <v>15486</v>
      </c>
    </row>
    <row r="565" spans="1:6" x14ac:dyDescent="0.25">
      <c r="A565" t="s">
        <v>20</v>
      </c>
      <c r="B565" t="s">
        <v>7287</v>
      </c>
      <c r="C565" s="11">
        <v>46003</v>
      </c>
      <c r="D565" t="s">
        <v>6</v>
      </c>
      <c r="E565">
        <v>13</v>
      </c>
      <c r="F565" t="s">
        <v>15487</v>
      </c>
    </row>
    <row r="566" spans="1:6" x14ac:dyDescent="0.25">
      <c r="A566" t="s">
        <v>23</v>
      </c>
      <c r="B566" t="s">
        <v>7287</v>
      </c>
      <c r="C566" s="11">
        <v>46002</v>
      </c>
      <c r="D566" t="s">
        <v>11</v>
      </c>
      <c r="E566">
        <v>7</v>
      </c>
      <c r="F566" t="s">
        <v>15488</v>
      </c>
    </row>
    <row r="567" spans="1:6" x14ac:dyDescent="0.25">
      <c r="A567" t="s">
        <v>23</v>
      </c>
      <c r="B567" t="s">
        <v>7287</v>
      </c>
      <c r="C567" s="11">
        <v>46001</v>
      </c>
      <c r="D567" t="s">
        <v>11</v>
      </c>
      <c r="E567">
        <v>6</v>
      </c>
      <c r="F567" t="s">
        <v>15489</v>
      </c>
    </row>
    <row r="568" spans="1:6" x14ac:dyDescent="0.25">
      <c r="A568" t="s">
        <v>23</v>
      </c>
      <c r="B568" t="s">
        <v>7232</v>
      </c>
      <c r="C568" s="11">
        <v>46003</v>
      </c>
      <c r="D568" t="s">
        <v>8</v>
      </c>
      <c r="E568">
        <v>14</v>
      </c>
      <c r="F568" t="s">
        <v>15491</v>
      </c>
    </row>
    <row r="569" spans="1:6" x14ac:dyDescent="0.25">
      <c r="A569" t="s">
        <v>23</v>
      </c>
      <c r="B569" t="s">
        <v>7232</v>
      </c>
      <c r="C569" s="11">
        <v>46002</v>
      </c>
      <c r="D569" t="s">
        <v>5</v>
      </c>
      <c r="E569">
        <v>7</v>
      </c>
      <c r="F569" t="s">
        <v>15492</v>
      </c>
    </row>
    <row r="570" spans="1:6" x14ac:dyDescent="0.25">
      <c r="A570" t="s">
        <v>23</v>
      </c>
      <c r="B570" t="s">
        <v>7232</v>
      </c>
      <c r="C570" s="11">
        <v>46000</v>
      </c>
      <c r="D570" t="s">
        <v>4541</v>
      </c>
      <c r="E570">
        <v>14</v>
      </c>
      <c r="F570" t="s">
        <v>15493</v>
      </c>
    </row>
    <row r="571" spans="1:6" x14ac:dyDescent="0.25">
      <c r="A571" t="s">
        <v>20</v>
      </c>
      <c r="B571" t="s">
        <v>8187</v>
      </c>
      <c r="C571" s="11">
        <v>46001</v>
      </c>
      <c r="D571" t="s">
        <v>12</v>
      </c>
      <c r="E571">
        <v>15</v>
      </c>
      <c r="F571" t="s">
        <v>15495</v>
      </c>
    </row>
    <row r="572" spans="1:6" x14ac:dyDescent="0.25">
      <c r="A572" t="s">
        <v>23</v>
      </c>
      <c r="B572" t="s">
        <v>8187</v>
      </c>
      <c r="C572" s="11">
        <v>46000</v>
      </c>
      <c r="D572" t="s">
        <v>12</v>
      </c>
      <c r="E572">
        <v>13</v>
      </c>
      <c r="F572" t="s">
        <v>15496</v>
      </c>
    </row>
    <row r="573" spans="1:6" x14ac:dyDescent="0.25">
      <c r="A573" t="s">
        <v>23</v>
      </c>
      <c r="B573" t="s">
        <v>7632</v>
      </c>
      <c r="C573" s="11">
        <v>46003</v>
      </c>
      <c r="D573" t="s">
        <v>11</v>
      </c>
      <c r="E573">
        <v>6</v>
      </c>
      <c r="F573" t="s">
        <v>15497</v>
      </c>
    </row>
    <row r="574" spans="1:6" x14ac:dyDescent="0.25">
      <c r="A574" t="s">
        <v>23</v>
      </c>
      <c r="B574" t="s">
        <v>7632</v>
      </c>
      <c r="C574" s="11">
        <v>46002</v>
      </c>
      <c r="D574" t="s">
        <v>11</v>
      </c>
      <c r="E574">
        <v>6</v>
      </c>
      <c r="F574" t="s">
        <v>15498</v>
      </c>
    </row>
    <row r="575" spans="1:6" x14ac:dyDescent="0.25">
      <c r="A575" t="s">
        <v>23</v>
      </c>
      <c r="B575" t="s">
        <v>7632</v>
      </c>
      <c r="C575" s="11">
        <v>46000</v>
      </c>
      <c r="D575" t="s">
        <v>4541</v>
      </c>
      <c r="E575">
        <v>14</v>
      </c>
      <c r="F575" t="s">
        <v>15499</v>
      </c>
    </row>
    <row r="576" spans="1:6" x14ac:dyDescent="0.25">
      <c r="A576" t="s">
        <v>23</v>
      </c>
      <c r="B576" t="s">
        <v>7632</v>
      </c>
      <c r="C576" s="11">
        <v>46000</v>
      </c>
      <c r="D576" t="s">
        <v>11</v>
      </c>
      <c r="E576">
        <v>12</v>
      </c>
      <c r="F576" t="s">
        <v>15500</v>
      </c>
    </row>
    <row r="577" spans="1:6" x14ac:dyDescent="0.25">
      <c r="A577" t="s">
        <v>23</v>
      </c>
      <c r="B577" t="s">
        <v>8265</v>
      </c>
      <c r="C577" s="11">
        <v>46000</v>
      </c>
      <c r="D577" t="s">
        <v>11</v>
      </c>
      <c r="E577">
        <v>11</v>
      </c>
      <c r="F577" t="s">
        <v>15502</v>
      </c>
    </row>
    <row r="578" spans="1:6" x14ac:dyDescent="0.25">
      <c r="A578" t="s">
        <v>20</v>
      </c>
      <c r="B578" t="s">
        <v>6738</v>
      </c>
      <c r="C578" s="11">
        <v>46000</v>
      </c>
      <c r="D578" t="s">
        <v>11</v>
      </c>
      <c r="E578">
        <v>11</v>
      </c>
      <c r="F578" t="s">
        <v>15503</v>
      </c>
    </row>
    <row r="579" spans="1:6" x14ac:dyDescent="0.25">
      <c r="A579" t="s">
        <v>23</v>
      </c>
      <c r="B579" t="s">
        <v>8328</v>
      </c>
      <c r="C579" s="11">
        <v>46000</v>
      </c>
      <c r="D579" t="s">
        <v>4541</v>
      </c>
      <c r="E579">
        <v>12</v>
      </c>
      <c r="F579" t="s">
        <v>15504</v>
      </c>
    </row>
    <row r="580" spans="1:6" x14ac:dyDescent="0.25">
      <c r="A580" t="s">
        <v>23</v>
      </c>
      <c r="B580" t="s">
        <v>7373</v>
      </c>
      <c r="C580" s="11">
        <v>46003</v>
      </c>
      <c r="D580" t="s">
        <v>12</v>
      </c>
      <c r="E580">
        <v>12</v>
      </c>
      <c r="F580" t="s">
        <v>15506</v>
      </c>
    </row>
    <row r="581" spans="1:6" x14ac:dyDescent="0.25">
      <c r="A581" t="s">
        <v>23</v>
      </c>
      <c r="B581" t="s">
        <v>7373</v>
      </c>
      <c r="C581" s="11">
        <v>46000</v>
      </c>
      <c r="D581" t="s">
        <v>4739</v>
      </c>
      <c r="E581">
        <v>7</v>
      </c>
      <c r="F581" t="s">
        <v>15507</v>
      </c>
    </row>
    <row r="582" spans="1:6" x14ac:dyDescent="0.25">
      <c r="A582" t="s">
        <v>20</v>
      </c>
      <c r="B582" t="s">
        <v>7236</v>
      </c>
      <c r="C582" s="11">
        <v>46003</v>
      </c>
      <c r="D582" t="s">
        <v>8</v>
      </c>
      <c r="E582">
        <v>14</v>
      </c>
      <c r="F582" t="s">
        <v>15508</v>
      </c>
    </row>
    <row r="583" spans="1:6" x14ac:dyDescent="0.25">
      <c r="A583" t="s">
        <v>23</v>
      </c>
      <c r="B583" t="s">
        <v>7236</v>
      </c>
      <c r="C583" s="11">
        <v>46002</v>
      </c>
      <c r="D583" t="s">
        <v>11</v>
      </c>
      <c r="E583">
        <v>8</v>
      </c>
      <c r="F583" t="s">
        <v>15509</v>
      </c>
    </row>
    <row r="584" spans="1:6" x14ac:dyDescent="0.25">
      <c r="A584" t="s">
        <v>23</v>
      </c>
      <c r="B584" t="s">
        <v>7236</v>
      </c>
      <c r="C584" s="11">
        <v>46001</v>
      </c>
      <c r="D584" t="s">
        <v>12</v>
      </c>
      <c r="E584">
        <v>15</v>
      </c>
      <c r="F584" t="s">
        <v>15510</v>
      </c>
    </row>
    <row r="585" spans="1:6" x14ac:dyDescent="0.25">
      <c r="A585" t="s">
        <v>23</v>
      </c>
      <c r="B585" t="s">
        <v>7236</v>
      </c>
      <c r="C585" s="11">
        <v>46000</v>
      </c>
      <c r="D585" t="s">
        <v>4667</v>
      </c>
      <c r="E585">
        <v>14</v>
      </c>
      <c r="F585" t="s">
        <v>15511</v>
      </c>
    </row>
    <row r="586" spans="1:6" x14ac:dyDescent="0.25">
      <c r="A586" t="s">
        <v>20</v>
      </c>
      <c r="B586" t="s">
        <v>6786</v>
      </c>
      <c r="C586" s="11">
        <v>46000</v>
      </c>
      <c r="D586" t="s">
        <v>5</v>
      </c>
      <c r="E586">
        <v>7</v>
      </c>
      <c r="F586" t="s">
        <v>15512</v>
      </c>
    </row>
    <row r="587" spans="1:6" x14ac:dyDescent="0.25">
      <c r="A587" t="s">
        <v>20</v>
      </c>
      <c r="B587" t="s">
        <v>8460</v>
      </c>
      <c r="C587" s="11">
        <v>46001</v>
      </c>
      <c r="D587" t="s">
        <v>11</v>
      </c>
      <c r="E587">
        <v>6</v>
      </c>
      <c r="F587" t="s">
        <v>15513</v>
      </c>
    </row>
    <row r="588" spans="1:6" x14ac:dyDescent="0.25">
      <c r="A588" t="s">
        <v>23</v>
      </c>
      <c r="B588" t="s">
        <v>6765</v>
      </c>
      <c r="C588" s="11">
        <v>46000</v>
      </c>
      <c r="D588" t="s">
        <v>8</v>
      </c>
      <c r="E588">
        <v>8</v>
      </c>
      <c r="F588" t="s">
        <v>15515</v>
      </c>
    </row>
    <row r="589" spans="1:6" x14ac:dyDescent="0.25">
      <c r="A589" t="s">
        <v>23</v>
      </c>
      <c r="B589" t="s">
        <v>7279</v>
      </c>
      <c r="C589" s="11">
        <v>46003</v>
      </c>
      <c r="D589" t="s">
        <v>4667</v>
      </c>
      <c r="E589">
        <v>13</v>
      </c>
      <c r="F589" t="s">
        <v>15516</v>
      </c>
    </row>
    <row r="590" spans="1:6" x14ac:dyDescent="0.25">
      <c r="A590" t="s">
        <v>23</v>
      </c>
      <c r="B590" t="s">
        <v>7279</v>
      </c>
      <c r="C590" s="11">
        <v>46002</v>
      </c>
      <c r="D590" t="s">
        <v>9</v>
      </c>
      <c r="E590">
        <v>10</v>
      </c>
      <c r="F590" t="s">
        <v>15517</v>
      </c>
    </row>
    <row r="591" spans="1:6" x14ac:dyDescent="0.25">
      <c r="A591" t="s">
        <v>23</v>
      </c>
      <c r="B591" t="s">
        <v>7279</v>
      </c>
      <c r="C591" s="11">
        <v>46001</v>
      </c>
      <c r="D591" t="s">
        <v>12</v>
      </c>
      <c r="E591">
        <v>15</v>
      </c>
      <c r="F591" t="s">
        <v>15518</v>
      </c>
    </row>
    <row r="592" spans="1:6" x14ac:dyDescent="0.25">
      <c r="A592" t="s">
        <v>23</v>
      </c>
      <c r="B592" t="s">
        <v>7279</v>
      </c>
      <c r="C592" s="11">
        <v>46000</v>
      </c>
      <c r="D592" t="s">
        <v>4667</v>
      </c>
      <c r="E592">
        <v>14</v>
      </c>
      <c r="F592" t="s">
        <v>15519</v>
      </c>
    </row>
    <row r="593" spans="1:6" x14ac:dyDescent="0.25">
      <c r="A593" t="s">
        <v>20</v>
      </c>
      <c r="B593" t="s">
        <v>6760</v>
      </c>
      <c r="C593" s="11">
        <v>46000</v>
      </c>
      <c r="D593" t="s">
        <v>4536</v>
      </c>
      <c r="E593">
        <v>10</v>
      </c>
      <c r="F593" t="s">
        <v>15520</v>
      </c>
    </row>
    <row r="594" spans="1:6" x14ac:dyDescent="0.25">
      <c r="A594" t="s">
        <v>23</v>
      </c>
      <c r="B594" t="s">
        <v>6676</v>
      </c>
      <c r="C594" s="11">
        <v>46000</v>
      </c>
      <c r="D594" t="s">
        <v>8</v>
      </c>
      <c r="E594">
        <v>8</v>
      </c>
      <c r="F594" t="s">
        <v>15521</v>
      </c>
    </row>
    <row r="595" spans="1:6" x14ac:dyDescent="0.25">
      <c r="A595" t="s">
        <v>20</v>
      </c>
      <c r="B595" t="s">
        <v>6770</v>
      </c>
      <c r="C595" s="11">
        <v>46000</v>
      </c>
      <c r="D595" t="s">
        <v>4541</v>
      </c>
      <c r="E595">
        <v>9</v>
      </c>
      <c r="F595" t="s">
        <v>15522</v>
      </c>
    </row>
    <row r="596" spans="1:6" x14ac:dyDescent="0.25">
      <c r="A596" t="s">
        <v>23</v>
      </c>
      <c r="B596" t="s">
        <v>7455</v>
      </c>
      <c r="C596" s="11">
        <v>46003</v>
      </c>
      <c r="D596" t="s">
        <v>6</v>
      </c>
      <c r="E596">
        <v>11</v>
      </c>
      <c r="F596" t="s">
        <v>15523</v>
      </c>
    </row>
    <row r="597" spans="1:6" x14ac:dyDescent="0.25">
      <c r="A597" t="s">
        <v>23</v>
      </c>
      <c r="B597" t="s">
        <v>7455</v>
      </c>
      <c r="C597" s="11">
        <v>46002</v>
      </c>
      <c r="D597" t="s">
        <v>11</v>
      </c>
      <c r="E597">
        <v>6</v>
      </c>
      <c r="F597" t="s">
        <v>15524</v>
      </c>
    </row>
    <row r="598" spans="1:6" x14ac:dyDescent="0.25">
      <c r="A598" t="s">
        <v>23</v>
      </c>
      <c r="B598" t="s">
        <v>7455</v>
      </c>
      <c r="C598" s="11">
        <v>46001</v>
      </c>
      <c r="D598" t="s">
        <v>7</v>
      </c>
      <c r="E598">
        <v>13</v>
      </c>
      <c r="F598" t="s">
        <v>15525</v>
      </c>
    </row>
    <row r="599" spans="1:6" x14ac:dyDescent="0.25">
      <c r="A599" t="s">
        <v>23</v>
      </c>
      <c r="B599" t="s">
        <v>7455</v>
      </c>
      <c r="C599" s="11">
        <v>46000</v>
      </c>
      <c r="D599" t="s">
        <v>4667</v>
      </c>
      <c r="E599">
        <v>9</v>
      </c>
      <c r="F599" t="s">
        <v>15526</v>
      </c>
    </row>
    <row r="600" spans="1:6" x14ac:dyDescent="0.25">
      <c r="A600" t="s">
        <v>23</v>
      </c>
      <c r="B600" t="s">
        <v>7312</v>
      </c>
      <c r="C600" s="11">
        <v>46000</v>
      </c>
      <c r="D600" t="s">
        <v>4541</v>
      </c>
      <c r="E600">
        <v>9</v>
      </c>
      <c r="F600" t="s">
        <v>15527</v>
      </c>
    </row>
    <row r="601" spans="1:6" x14ac:dyDescent="0.25">
      <c r="A601" t="s">
        <v>20</v>
      </c>
      <c r="B601" t="s">
        <v>8193</v>
      </c>
      <c r="C601" s="11">
        <v>46001</v>
      </c>
      <c r="D601" t="s">
        <v>12</v>
      </c>
      <c r="E601">
        <v>14</v>
      </c>
      <c r="F601" t="s">
        <v>15528</v>
      </c>
    </row>
    <row r="602" spans="1:6" x14ac:dyDescent="0.25">
      <c r="A602" t="s">
        <v>23</v>
      </c>
      <c r="B602" t="s">
        <v>8193</v>
      </c>
      <c r="C602" s="11">
        <v>46000</v>
      </c>
      <c r="D602" t="s">
        <v>4541</v>
      </c>
      <c r="E602">
        <v>14</v>
      </c>
      <c r="F602" t="s">
        <v>15529</v>
      </c>
    </row>
    <row r="603" spans="1:6" x14ac:dyDescent="0.25">
      <c r="A603" t="s">
        <v>23</v>
      </c>
      <c r="B603" t="s">
        <v>7458</v>
      </c>
      <c r="C603" s="11">
        <v>46003</v>
      </c>
      <c r="D603" t="s">
        <v>6</v>
      </c>
      <c r="E603">
        <v>10</v>
      </c>
      <c r="F603" t="s">
        <v>15530</v>
      </c>
    </row>
    <row r="604" spans="1:6" x14ac:dyDescent="0.25">
      <c r="A604" t="s">
        <v>23</v>
      </c>
      <c r="B604" t="s">
        <v>7458</v>
      </c>
      <c r="C604" s="11">
        <v>46002</v>
      </c>
      <c r="D604" t="s">
        <v>11</v>
      </c>
      <c r="E604">
        <v>6</v>
      </c>
      <c r="F604" t="s">
        <v>15531</v>
      </c>
    </row>
    <row r="605" spans="1:6" x14ac:dyDescent="0.25">
      <c r="A605" t="s">
        <v>23</v>
      </c>
      <c r="B605" t="s">
        <v>7458</v>
      </c>
      <c r="C605" s="11">
        <v>46000</v>
      </c>
      <c r="D605" t="s">
        <v>8</v>
      </c>
      <c r="E605">
        <v>16</v>
      </c>
      <c r="F605" t="s">
        <v>15532</v>
      </c>
    </row>
    <row r="606" spans="1:6" x14ac:dyDescent="0.25">
      <c r="A606" t="s">
        <v>20</v>
      </c>
      <c r="B606" t="s">
        <v>5816</v>
      </c>
      <c r="C606" s="11">
        <v>46000</v>
      </c>
      <c r="D606" t="s">
        <v>4536</v>
      </c>
      <c r="E606">
        <v>16</v>
      </c>
      <c r="F606" t="s">
        <v>15769</v>
      </c>
    </row>
    <row r="607" spans="1:6" x14ac:dyDescent="0.25">
      <c r="A607" t="s">
        <v>20</v>
      </c>
      <c r="B607" t="s">
        <v>6808</v>
      </c>
      <c r="C607" s="11">
        <v>45999</v>
      </c>
      <c r="D607" t="s">
        <v>12</v>
      </c>
      <c r="E607">
        <v>16</v>
      </c>
      <c r="F607" t="s">
        <v>15536</v>
      </c>
    </row>
    <row r="608" spans="1:6" x14ac:dyDescent="0.25">
      <c r="A608" t="s">
        <v>23</v>
      </c>
      <c r="B608" t="s">
        <v>7907</v>
      </c>
      <c r="C608" s="11">
        <v>45999</v>
      </c>
      <c r="D608" t="s">
        <v>12</v>
      </c>
      <c r="E608">
        <v>17</v>
      </c>
      <c r="F608" t="s">
        <v>15537</v>
      </c>
    </row>
    <row r="609" spans="1:6" x14ac:dyDescent="0.25">
      <c r="A609" t="s">
        <v>23</v>
      </c>
      <c r="B609" t="s">
        <v>8584</v>
      </c>
      <c r="C609" s="11">
        <v>46000</v>
      </c>
      <c r="D609" t="s">
        <v>8</v>
      </c>
      <c r="E609">
        <v>9</v>
      </c>
      <c r="F609" t="s">
        <v>15539</v>
      </c>
    </row>
    <row r="610" spans="1:6" x14ac:dyDescent="0.25">
      <c r="A610" t="s">
        <v>23</v>
      </c>
      <c r="B610" t="s">
        <v>8584</v>
      </c>
      <c r="C610" s="11">
        <v>46000</v>
      </c>
      <c r="D610" t="s">
        <v>7</v>
      </c>
      <c r="E610">
        <v>9</v>
      </c>
      <c r="F610" t="s">
        <v>15540</v>
      </c>
    </row>
    <row r="611" spans="1:6" x14ac:dyDescent="0.25">
      <c r="A611" t="s">
        <v>23</v>
      </c>
      <c r="B611" t="s">
        <v>7427</v>
      </c>
      <c r="C611" s="11">
        <v>46003</v>
      </c>
      <c r="D611" t="s">
        <v>8</v>
      </c>
      <c r="E611">
        <v>11</v>
      </c>
      <c r="F611" t="s">
        <v>15541</v>
      </c>
    </row>
    <row r="612" spans="1:6" x14ac:dyDescent="0.25">
      <c r="A612" t="s">
        <v>23</v>
      </c>
      <c r="B612" t="s">
        <v>7427</v>
      </c>
      <c r="C612" s="11">
        <v>46002</v>
      </c>
      <c r="D612" t="s">
        <v>8</v>
      </c>
      <c r="E612">
        <v>14</v>
      </c>
      <c r="F612" t="s">
        <v>15542</v>
      </c>
    </row>
    <row r="613" spans="1:6" x14ac:dyDescent="0.25">
      <c r="A613" t="s">
        <v>23</v>
      </c>
      <c r="B613" t="s">
        <v>7427</v>
      </c>
      <c r="C613" s="11">
        <v>46000</v>
      </c>
      <c r="D613" t="s">
        <v>8</v>
      </c>
      <c r="E613">
        <v>15</v>
      </c>
      <c r="F613" t="s">
        <v>15543</v>
      </c>
    </row>
    <row r="614" spans="1:6" x14ac:dyDescent="0.25">
      <c r="A614" t="s">
        <v>23</v>
      </c>
      <c r="B614" t="s">
        <v>7427</v>
      </c>
      <c r="C614" s="11">
        <v>46000</v>
      </c>
      <c r="D614" t="s">
        <v>7</v>
      </c>
      <c r="E614">
        <v>15</v>
      </c>
      <c r="F614" t="s">
        <v>15544</v>
      </c>
    </row>
    <row r="615" spans="1:6" x14ac:dyDescent="0.25">
      <c r="A615" t="s">
        <v>23</v>
      </c>
      <c r="B615" t="s">
        <v>7427</v>
      </c>
      <c r="C615" s="11">
        <v>46000</v>
      </c>
      <c r="D615" t="s">
        <v>12</v>
      </c>
      <c r="E615">
        <v>11</v>
      </c>
      <c r="F615" t="s">
        <v>15545</v>
      </c>
    </row>
    <row r="616" spans="1:6" x14ac:dyDescent="0.25">
      <c r="A616" t="s">
        <v>23</v>
      </c>
      <c r="B616" t="s">
        <v>7427</v>
      </c>
      <c r="C616" s="11">
        <v>45999</v>
      </c>
      <c r="D616" t="s">
        <v>12</v>
      </c>
      <c r="E616">
        <v>17</v>
      </c>
      <c r="F616" t="s">
        <v>15546</v>
      </c>
    </row>
    <row r="617" spans="1:6" x14ac:dyDescent="0.25">
      <c r="A617" t="s">
        <v>23</v>
      </c>
      <c r="B617" t="s">
        <v>7427</v>
      </c>
      <c r="C617" s="11">
        <v>45999</v>
      </c>
      <c r="D617" t="s">
        <v>4537</v>
      </c>
      <c r="E617">
        <v>16</v>
      </c>
      <c r="F617" t="s">
        <v>15547</v>
      </c>
    </row>
    <row r="618" spans="1:6" x14ac:dyDescent="0.25">
      <c r="A618" t="s">
        <v>20</v>
      </c>
      <c r="B618" t="s">
        <v>6809</v>
      </c>
      <c r="C618" s="11">
        <v>45999</v>
      </c>
      <c r="D618" t="s">
        <v>12</v>
      </c>
      <c r="E618">
        <v>16</v>
      </c>
      <c r="F618" t="s">
        <v>15548</v>
      </c>
    </row>
    <row r="619" spans="1:6" x14ac:dyDescent="0.25">
      <c r="A619" t="s">
        <v>23</v>
      </c>
      <c r="B619" t="s">
        <v>6749</v>
      </c>
      <c r="C619" s="11">
        <v>45999</v>
      </c>
      <c r="D619" t="s">
        <v>4537</v>
      </c>
      <c r="E619">
        <v>16</v>
      </c>
      <c r="F619" t="s">
        <v>15549</v>
      </c>
    </row>
    <row r="620" spans="1:6" x14ac:dyDescent="0.25">
      <c r="A620" t="s">
        <v>23</v>
      </c>
      <c r="B620" t="s">
        <v>6829</v>
      </c>
      <c r="C620" s="11">
        <v>46001</v>
      </c>
      <c r="D620" t="s">
        <v>4667</v>
      </c>
      <c r="E620">
        <v>10</v>
      </c>
      <c r="F620" t="s">
        <v>15550</v>
      </c>
    </row>
    <row r="621" spans="1:6" x14ac:dyDescent="0.25">
      <c r="A621" t="s">
        <v>20</v>
      </c>
      <c r="B621" t="s">
        <v>6829</v>
      </c>
      <c r="C621" s="11">
        <v>45999</v>
      </c>
      <c r="D621" t="s">
        <v>12</v>
      </c>
      <c r="E621">
        <v>15</v>
      </c>
      <c r="F621" t="s">
        <v>15551</v>
      </c>
    </row>
    <row r="622" spans="1:6" x14ac:dyDescent="0.25">
      <c r="A622" t="s">
        <v>23</v>
      </c>
      <c r="B622" t="s">
        <v>7184</v>
      </c>
      <c r="C622" s="11">
        <v>45999</v>
      </c>
      <c r="D622" t="s">
        <v>4536</v>
      </c>
      <c r="E622">
        <v>16</v>
      </c>
      <c r="F622" t="s">
        <v>15552</v>
      </c>
    </row>
    <row r="623" spans="1:6" x14ac:dyDescent="0.25">
      <c r="A623" t="s">
        <v>23</v>
      </c>
      <c r="B623" t="s">
        <v>7184</v>
      </c>
      <c r="C623" s="11">
        <v>45999</v>
      </c>
      <c r="D623" t="s">
        <v>12</v>
      </c>
      <c r="E623">
        <v>16</v>
      </c>
      <c r="F623" t="s">
        <v>15553</v>
      </c>
    </row>
    <row r="624" spans="1:6" x14ac:dyDescent="0.25">
      <c r="A624" t="s">
        <v>20</v>
      </c>
      <c r="B624" t="s">
        <v>5687</v>
      </c>
      <c r="C624" s="11">
        <v>46000</v>
      </c>
      <c r="D624" t="s">
        <v>8</v>
      </c>
      <c r="E624">
        <v>10</v>
      </c>
      <c r="F624" t="s">
        <v>15793</v>
      </c>
    </row>
    <row r="625" spans="1:6" x14ac:dyDescent="0.25">
      <c r="A625" t="s">
        <v>23</v>
      </c>
      <c r="B625" t="s">
        <v>8054</v>
      </c>
      <c r="C625" s="11">
        <v>46002</v>
      </c>
      <c r="D625" t="s">
        <v>4541</v>
      </c>
      <c r="E625">
        <v>8</v>
      </c>
      <c r="F625" t="s">
        <v>15555</v>
      </c>
    </row>
    <row r="626" spans="1:6" x14ac:dyDescent="0.25">
      <c r="A626" t="s">
        <v>23</v>
      </c>
      <c r="B626" t="s">
        <v>8054</v>
      </c>
      <c r="C626" s="11">
        <v>46001</v>
      </c>
      <c r="D626" t="s">
        <v>4541</v>
      </c>
      <c r="E626">
        <v>8</v>
      </c>
      <c r="F626" t="s">
        <v>15556</v>
      </c>
    </row>
    <row r="627" spans="1:6" x14ac:dyDescent="0.25">
      <c r="A627" t="s">
        <v>23</v>
      </c>
      <c r="B627" t="s">
        <v>8054</v>
      </c>
      <c r="C627" s="11">
        <v>46000</v>
      </c>
      <c r="D627" t="s">
        <v>4541</v>
      </c>
      <c r="E627">
        <v>8</v>
      </c>
      <c r="F627" t="s">
        <v>15557</v>
      </c>
    </row>
    <row r="628" spans="1:6" x14ac:dyDescent="0.25">
      <c r="A628" t="s">
        <v>23</v>
      </c>
      <c r="B628" t="s">
        <v>6671</v>
      </c>
      <c r="C628" s="11">
        <v>45999</v>
      </c>
      <c r="D628" t="s">
        <v>4541</v>
      </c>
      <c r="E628">
        <v>15</v>
      </c>
      <c r="F628" t="s">
        <v>15558</v>
      </c>
    </row>
    <row r="629" spans="1:6" x14ac:dyDescent="0.25">
      <c r="A629" t="s">
        <v>20</v>
      </c>
      <c r="B629" t="s">
        <v>7765</v>
      </c>
      <c r="C629" s="11">
        <v>46002</v>
      </c>
      <c r="D629" t="s">
        <v>8</v>
      </c>
      <c r="E629">
        <v>14</v>
      </c>
      <c r="F629" t="s">
        <v>15559</v>
      </c>
    </row>
    <row r="630" spans="1:6" x14ac:dyDescent="0.25">
      <c r="A630" t="s">
        <v>23</v>
      </c>
      <c r="B630" t="s">
        <v>7765</v>
      </c>
      <c r="C630" s="11">
        <v>46000</v>
      </c>
      <c r="D630" t="s">
        <v>8</v>
      </c>
      <c r="E630">
        <v>11</v>
      </c>
      <c r="F630" t="s">
        <v>15560</v>
      </c>
    </row>
    <row r="631" spans="1:6" x14ac:dyDescent="0.25">
      <c r="A631" t="s">
        <v>20</v>
      </c>
      <c r="B631" t="s">
        <v>5361</v>
      </c>
      <c r="C631" s="11">
        <v>46000</v>
      </c>
      <c r="D631" t="s">
        <v>8</v>
      </c>
      <c r="E631">
        <v>9</v>
      </c>
      <c r="F631" t="s">
        <v>15838</v>
      </c>
    </row>
    <row r="632" spans="1:6" x14ac:dyDescent="0.25">
      <c r="A632" t="s">
        <v>23</v>
      </c>
      <c r="B632" t="s">
        <v>7765</v>
      </c>
      <c r="C632" s="11">
        <v>45999</v>
      </c>
      <c r="D632" t="s">
        <v>8</v>
      </c>
      <c r="E632">
        <v>15</v>
      </c>
      <c r="F632" t="s">
        <v>15561</v>
      </c>
    </row>
    <row r="633" spans="1:6" x14ac:dyDescent="0.25">
      <c r="A633" t="s">
        <v>23</v>
      </c>
      <c r="B633" t="s">
        <v>6625</v>
      </c>
      <c r="C633" s="11">
        <v>46000</v>
      </c>
      <c r="D633" t="s">
        <v>5</v>
      </c>
      <c r="E633">
        <v>14</v>
      </c>
      <c r="F633" t="s">
        <v>15562</v>
      </c>
    </row>
    <row r="634" spans="1:6" x14ac:dyDescent="0.25">
      <c r="A634" t="s">
        <v>20</v>
      </c>
      <c r="B634" t="s">
        <v>5358</v>
      </c>
      <c r="C634" s="11">
        <v>45999</v>
      </c>
      <c r="D634" t="s">
        <v>8</v>
      </c>
      <c r="E634">
        <v>16</v>
      </c>
      <c r="F634" t="s">
        <v>15840</v>
      </c>
    </row>
    <row r="635" spans="1:6" x14ac:dyDescent="0.25">
      <c r="A635" t="s">
        <v>20</v>
      </c>
      <c r="B635" t="s">
        <v>6842</v>
      </c>
      <c r="C635" s="11">
        <v>45999</v>
      </c>
      <c r="D635" t="s">
        <v>12</v>
      </c>
      <c r="E635">
        <v>14</v>
      </c>
      <c r="F635" t="s">
        <v>15564</v>
      </c>
    </row>
    <row r="636" spans="1:6" x14ac:dyDescent="0.25">
      <c r="A636" t="s">
        <v>23</v>
      </c>
      <c r="B636" t="s">
        <v>6825</v>
      </c>
      <c r="C636" s="11">
        <v>45999</v>
      </c>
      <c r="D636" t="s">
        <v>4536</v>
      </c>
      <c r="E636">
        <v>16</v>
      </c>
      <c r="F636" t="s">
        <v>15565</v>
      </c>
    </row>
    <row r="637" spans="1:6" x14ac:dyDescent="0.25">
      <c r="A637" t="s">
        <v>20</v>
      </c>
      <c r="B637" t="s">
        <v>5157</v>
      </c>
      <c r="C637" s="11">
        <v>45999</v>
      </c>
      <c r="D637" t="s">
        <v>8</v>
      </c>
      <c r="E637">
        <v>16</v>
      </c>
      <c r="F637" t="s">
        <v>15851</v>
      </c>
    </row>
    <row r="638" spans="1:6" x14ac:dyDescent="0.25">
      <c r="A638" t="s">
        <v>23</v>
      </c>
      <c r="B638" t="s">
        <v>8132</v>
      </c>
      <c r="C638" s="11">
        <v>46001</v>
      </c>
      <c r="D638" t="s">
        <v>11</v>
      </c>
      <c r="E638">
        <v>14</v>
      </c>
      <c r="F638" t="s">
        <v>15567</v>
      </c>
    </row>
    <row r="639" spans="1:6" x14ac:dyDescent="0.25">
      <c r="A639" t="s">
        <v>20</v>
      </c>
      <c r="B639" t="s">
        <v>5757</v>
      </c>
      <c r="C639" s="11">
        <v>45999</v>
      </c>
      <c r="D639" t="s">
        <v>8</v>
      </c>
      <c r="E639">
        <v>16</v>
      </c>
      <c r="F639" t="s">
        <v>15788</v>
      </c>
    </row>
    <row r="640" spans="1:6" x14ac:dyDescent="0.25">
      <c r="A640" t="s">
        <v>23</v>
      </c>
      <c r="B640" t="s">
        <v>8132</v>
      </c>
      <c r="C640" s="11">
        <v>46001</v>
      </c>
      <c r="D640" t="s">
        <v>12</v>
      </c>
      <c r="E640">
        <v>12</v>
      </c>
      <c r="F640" t="s">
        <v>15568</v>
      </c>
    </row>
    <row r="641" spans="1:6" x14ac:dyDescent="0.25">
      <c r="A641" t="s">
        <v>20</v>
      </c>
      <c r="B641" t="s">
        <v>6836</v>
      </c>
      <c r="C641" s="11">
        <v>45999</v>
      </c>
      <c r="D641" t="s">
        <v>12</v>
      </c>
      <c r="E641">
        <v>14</v>
      </c>
      <c r="F641" t="s">
        <v>15570</v>
      </c>
    </row>
    <row r="642" spans="1:6" x14ac:dyDescent="0.25">
      <c r="A642" t="s">
        <v>20</v>
      </c>
      <c r="B642" t="s">
        <v>6834</v>
      </c>
      <c r="C642" s="11">
        <v>45999</v>
      </c>
      <c r="D642" t="s">
        <v>13</v>
      </c>
      <c r="E642">
        <v>14</v>
      </c>
      <c r="F642" t="s">
        <v>15573</v>
      </c>
    </row>
    <row r="643" spans="1:6" x14ac:dyDescent="0.25">
      <c r="A643" t="s">
        <v>20</v>
      </c>
      <c r="B643" t="s">
        <v>6833</v>
      </c>
      <c r="C643" s="11">
        <v>45999</v>
      </c>
      <c r="D643" t="s">
        <v>12</v>
      </c>
      <c r="E643">
        <v>14</v>
      </c>
      <c r="F643" t="s">
        <v>15578</v>
      </c>
    </row>
    <row r="644" spans="1:6" x14ac:dyDescent="0.25">
      <c r="A644" t="s">
        <v>23</v>
      </c>
      <c r="B644" t="s">
        <v>6733</v>
      </c>
      <c r="C644" s="11">
        <v>45999</v>
      </c>
      <c r="D644" t="s">
        <v>4541</v>
      </c>
      <c r="E644">
        <v>14</v>
      </c>
      <c r="F644" t="s">
        <v>15575</v>
      </c>
    </row>
    <row r="645" spans="1:6" x14ac:dyDescent="0.25">
      <c r="A645" t="s">
        <v>23</v>
      </c>
      <c r="B645" t="s">
        <v>6784</v>
      </c>
      <c r="C645" s="11">
        <v>45999</v>
      </c>
      <c r="D645" t="s">
        <v>12</v>
      </c>
      <c r="E645">
        <v>15</v>
      </c>
      <c r="F645" t="s">
        <v>15576</v>
      </c>
    </row>
    <row r="646" spans="1:6" x14ac:dyDescent="0.25">
      <c r="A646" t="s">
        <v>23</v>
      </c>
      <c r="B646" t="s">
        <v>6833</v>
      </c>
      <c r="C646" s="11">
        <v>45999</v>
      </c>
      <c r="D646" t="s">
        <v>4667</v>
      </c>
      <c r="E646">
        <v>14</v>
      </c>
      <c r="F646" t="s">
        <v>15577</v>
      </c>
    </row>
    <row r="647" spans="1:6" x14ac:dyDescent="0.25">
      <c r="A647" t="s">
        <v>20</v>
      </c>
      <c r="B647" t="s">
        <v>6857</v>
      </c>
      <c r="C647" s="11">
        <v>45999</v>
      </c>
      <c r="D647" t="s">
        <v>13</v>
      </c>
      <c r="E647">
        <v>13</v>
      </c>
      <c r="F647" t="s">
        <v>15597</v>
      </c>
    </row>
    <row r="648" spans="1:6" x14ac:dyDescent="0.25">
      <c r="A648" t="s">
        <v>23</v>
      </c>
      <c r="B648" t="s">
        <v>8576</v>
      </c>
      <c r="C648" s="11">
        <v>45999</v>
      </c>
      <c r="D648" t="s">
        <v>4541</v>
      </c>
      <c r="E648">
        <v>14</v>
      </c>
      <c r="F648" t="s">
        <v>15579</v>
      </c>
    </row>
    <row r="649" spans="1:6" x14ac:dyDescent="0.25">
      <c r="A649" t="s">
        <v>20</v>
      </c>
      <c r="B649" t="s">
        <v>6866</v>
      </c>
      <c r="C649" s="11">
        <v>45999</v>
      </c>
      <c r="D649" t="s">
        <v>11</v>
      </c>
      <c r="E649">
        <v>12</v>
      </c>
      <c r="F649" t="s">
        <v>15653</v>
      </c>
    </row>
    <row r="650" spans="1:6" x14ac:dyDescent="0.25">
      <c r="A650" t="s">
        <v>23</v>
      </c>
      <c r="B650" t="s">
        <v>7282</v>
      </c>
      <c r="C650" s="11">
        <v>46003</v>
      </c>
      <c r="D650" t="s">
        <v>4667</v>
      </c>
      <c r="E650">
        <v>13</v>
      </c>
      <c r="F650" t="s">
        <v>15580</v>
      </c>
    </row>
    <row r="651" spans="1:6" x14ac:dyDescent="0.25">
      <c r="A651" t="s">
        <v>20</v>
      </c>
      <c r="B651" t="s">
        <v>6876</v>
      </c>
      <c r="C651" s="11">
        <v>45999</v>
      </c>
      <c r="D651" t="s">
        <v>12</v>
      </c>
      <c r="E651">
        <v>11</v>
      </c>
      <c r="F651" t="s">
        <v>15607</v>
      </c>
    </row>
    <row r="652" spans="1:6" x14ac:dyDescent="0.25">
      <c r="A652" t="s">
        <v>23</v>
      </c>
      <c r="B652" t="s">
        <v>7282</v>
      </c>
      <c r="C652" s="11">
        <v>46002</v>
      </c>
      <c r="D652" t="s">
        <v>11</v>
      </c>
      <c r="E652">
        <v>7</v>
      </c>
      <c r="F652" t="s">
        <v>15581</v>
      </c>
    </row>
    <row r="653" spans="1:6" x14ac:dyDescent="0.25">
      <c r="A653" t="s">
        <v>20</v>
      </c>
      <c r="B653" t="s">
        <v>6883</v>
      </c>
      <c r="C653" s="11">
        <v>45999</v>
      </c>
      <c r="D653" t="s">
        <v>12</v>
      </c>
      <c r="E653">
        <v>11</v>
      </c>
      <c r="F653" t="s">
        <v>15608</v>
      </c>
    </row>
    <row r="654" spans="1:6" x14ac:dyDescent="0.25">
      <c r="A654" t="s">
        <v>23</v>
      </c>
      <c r="B654" t="s">
        <v>7282</v>
      </c>
      <c r="C654" s="11">
        <v>46001</v>
      </c>
      <c r="D654" t="s">
        <v>11</v>
      </c>
      <c r="E654">
        <v>6</v>
      </c>
      <c r="F654" t="s">
        <v>15582</v>
      </c>
    </row>
    <row r="655" spans="1:6" x14ac:dyDescent="0.25">
      <c r="A655" t="s">
        <v>20</v>
      </c>
      <c r="B655" t="s">
        <v>6886</v>
      </c>
      <c r="C655" s="11">
        <v>45999</v>
      </c>
      <c r="D655" t="s">
        <v>11</v>
      </c>
      <c r="E655">
        <v>11</v>
      </c>
      <c r="F655" t="s">
        <v>15630</v>
      </c>
    </row>
    <row r="656" spans="1:6" x14ac:dyDescent="0.25">
      <c r="A656" t="s">
        <v>23</v>
      </c>
      <c r="B656" t="s">
        <v>7282</v>
      </c>
      <c r="C656" s="11">
        <v>46000</v>
      </c>
      <c r="D656" t="s">
        <v>11</v>
      </c>
      <c r="E656">
        <v>6</v>
      </c>
      <c r="F656" t="s">
        <v>15583</v>
      </c>
    </row>
    <row r="657" spans="1:6" x14ac:dyDescent="0.25">
      <c r="A657" t="s">
        <v>20</v>
      </c>
      <c r="B657" t="s">
        <v>6892</v>
      </c>
      <c r="C657" s="11">
        <v>45999</v>
      </c>
      <c r="D657" t="s">
        <v>4536</v>
      </c>
      <c r="E657">
        <v>10</v>
      </c>
      <c r="F657" t="s">
        <v>15683</v>
      </c>
    </row>
    <row r="658" spans="1:6" x14ac:dyDescent="0.25">
      <c r="A658" t="s">
        <v>20</v>
      </c>
      <c r="B658" t="s">
        <v>6894</v>
      </c>
      <c r="C658" s="11">
        <v>45999</v>
      </c>
      <c r="D658" t="s">
        <v>12</v>
      </c>
      <c r="E658">
        <v>10</v>
      </c>
      <c r="F658" t="s">
        <v>15636</v>
      </c>
    </row>
    <row r="659" spans="1:6" x14ac:dyDescent="0.25">
      <c r="A659" t="s">
        <v>23</v>
      </c>
      <c r="B659" t="s">
        <v>6855</v>
      </c>
      <c r="C659" s="11">
        <v>46000</v>
      </c>
      <c r="D659" t="s">
        <v>4667</v>
      </c>
      <c r="E659">
        <v>8</v>
      </c>
      <c r="F659" t="s">
        <v>15585</v>
      </c>
    </row>
    <row r="660" spans="1:6" x14ac:dyDescent="0.25">
      <c r="A660" t="s">
        <v>23</v>
      </c>
      <c r="B660" t="s">
        <v>7460</v>
      </c>
      <c r="C660" s="11">
        <v>46003</v>
      </c>
      <c r="D660" t="s">
        <v>8</v>
      </c>
      <c r="E660">
        <v>10</v>
      </c>
      <c r="F660" t="s">
        <v>15586</v>
      </c>
    </row>
    <row r="661" spans="1:6" x14ac:dyDescent="0.25">
      <c r="A661" t="s">
        <v>20</v>
      </c>
      <c r="B661" t="s">
        <v>6899</v>
      </c>
      <c r="C661" s="11">
        <v>45999</v>
      </c>
      <c r="D661" t="s">
        <v>8</v>
      </c>
      <c r="E661">
        <v>10</v>
      </c>
      <c r="F661" t="s">
        <v>15641</v>
      </c>
    </row>
    <row r="662" spans="1:6" x14ac:dyDescent="0.25">
      <c r="A662" t="s">
        <v>23</v>
      </c>
      <c r="B662" t="s">
        <v>7460</v>
      </c>
      <c r="C662" s="11">
        <v>46002</v>
      </c>
      <c r="D662" t="s">
        <v>8</v>
      </c>
      <c r="E662">
        <v>14</v>
      </c>
      <c r="F662" t="s">
        <v>15587</v>
      </c>
    </row>
    <row r="663" spans="1:6" x14ac:dyDescent="0.25">
      <c r="A663" t="s">
        <v>23</v>
      </c>
      <c r="B663" t="s">
        <v>7460</v>
      </c>
      <c r="C663" s="11">
        <v>46000</v>
      </c>
      <c r="D663" t="s">
        <v>8</v>
      </c>
      <c r="E663">
        <v>10</v>
      </c>
      <c r="F663" t="s">
        <v>15588</v>
      </c>
    </row>
    <row r="664" spans="1:6" x14ac:dyDescent="0.25">
      <c r="A664" t="s">
        <v>23</v>
      </c>
      <c r="B664" t="s">
        <v>7460</v>
      </c>
      <c r="C664" s="11">
        <v>45999</v>
      </c>
      <c r="D664" t="s">
        <v>8</v>
      </c>
      <c r="E664">
        <v>14</v>
      </c>
      <c r="F664" t="s">
        <v>15589</v>
      </c>
    </row>
    <row r="665" spans="1:6" x14ac:dyDescent="0.25">
      <c r="A665" t="s">
        <v>23</v>
      </c>
      <c r="B665" t="s">
        <v>7848</v>
      </c>
      <c r="C665" s="11">
        <v>46002</v>
      </c>
      <c r="D665" t="s">
        <v>5</v>
      </c>
      <c r="E665">
        <v>7</v>
      </c>
      <c r="F665" t="s">
        <v>15590</v>
      </c>
    </row>
    <row r="666" spans="1:6" x14ac:dyDescent="0.25">
      <c r="A666" t="s">
        <v>20</v>
      </c>
      <c r="B666" t="s">
        <v>6924</v>
      </c>
      <c r="C666" s="11">
        <v>45999</v>
      </c>
      <c r="D666" t="s">
        <v>5</v>
      </c>
      <c r="E666">
        <v>7</v>
      </c>
      <c r="F666" t="s">
        <v>15682</v>
      </c>
    </row>
    <row r="667" spans="1:6" x14ac:dyDescent="0.25">
      <c r="A667" t="s">
        <v>23</v>
      </c>
      <c r="B667" t="s">
        <v>6663</v>
      </c>
      <c r="C667" s="11">
        <v>46000</v>
      </c>
      <c r="D667" t="s">
        <v>6</v>
      </c>
      <c r="E667">
        <v>14</v>
      </c>
      <c r="F667" t="s">
        <v>15592</v>
      </c>
    </row>
    <row r="668" spans="1:6" x14ac:dyDescent="0.25">
      <c r="A668" t="s">
        <v>20</v>
      </c>
      <c r="B668" t="s">
        <v>5989</v>
      </c>
      <c r="C668" s="11">
        <v>45999</v>
      </c>
      <c r="D668" t="s">
        <v>5</v>
      </c>
      <c r="E668">
        <v>6</v>
      </c>
      <c r="F668" t="s">
        <v>15694</v>
      </c>
    </row>
    <row r="669" spans="1:6" x14ac:dyDescent="0.25">
      <c r="A669" t="s">
        <v>23</v>
      </c>
      <c r="B669" t="s">
        <v>6663</v>
      </c>
      <c r="C669" s="11">
        <v>45999</v>
      </c>
      <c r="D669" t="s">
        <v>4536</v>
      </c>
      <c r="E669">
        <v>13</v>
      </c>
      <c r="F669" t="s">
        <v>15593</v>
      </c>
    </row>
    <row r="670" spans="1:6" x14ac:dyDescent="0.25">
      <c r="A670" t="s">
        <v>20</v>
      </c>
      <c r="B670" t="s">
        <v>5976</v>
      </c>
      <c r="C670" s="11">
        <v>45999</v>
      </c>
      <c r="D670" t="s">
        <v>5</v>
      </c>
      <c r="E670">
        <v>6</v>
      </c>
      <c r="F670" t="s">
        <v>15706</v>
      </c>
    </row>
    <row r="671" spans="1:6" x14ac:dyDescent="0.25">
      <c r="A671" t="s">
        <v>23</v>
      </c>
      <c r="B671" t="s">
        <v>6846</v>
      </c>
      <c r="C671" s="11">
        <v>45999</v>
      </c>
      <c r="D671" t="s">
        <v>8</v>
      </c>
      <c r="E671">
        <v>14</v>
      </c>
      <c r="F671" t="s">
        <v>15596</v>
      </c>
    </row>
    <row r="672" spans="1:6" x14ac:dyDescent="0.25">
      <c r="A672" t="s">
        <v>23</v>
      </c>
      <c r="B672" t="s">
        <v>6789</v>
      </c>
      <c r="C672" s="11">
        <v>45999</v>
      </c>
      <c r="D672" t="s">
        <v>4541</v>
      </c>
      <c r="E672">
        <v>13</v>
      </c>
      <c r="F672" t="s">
        <v>15599</v>
      </c>
    </row>
    <row r="673" spans="1:6" x14ac:dyDescent="0.25">
      <c r="A673" t="s">
        <v>23</v>
      </c>
      <c r="B673" t="s">
        <v>7864</v>
      </c>
      <c r="C673" s="11">
        <v>45999</v>
      </c>
      <c r="D673" t="s">
        <v>8</v>
      </c>
      <c r="E673">
        <v>16</v>
      </c>
      <c r="F673" t="s">
        <v>15600</v>
      </c>
    </row>
    <row r="674" spans="1:6" x14ac:dyDescent="0.25">
      <c r="A674" t="s">
        <v>23</v>
      </c>
      <c r="B674" t="s">
        <v>7864</v>
      </c>
      <c r="C674" s="11">
        <v>45999</v>
      </c>
      <c r="D674" t="s">
        <v>11</v>
      </c>
      <c r="E674">
        <v>13</v>
      </c>
      <c r="F674" t="s">
        <v>15602</v>
      </c>
    </row>
    <row r="675" spans="1:6" x14ac:dyDescent="0.25">
      <c r="A675" t="s">
        <v>23</v>
      </c>
      <c r="B675" t="s">
        <v>8302</v>
      </c>
      <c r="C675" s="11">
        <v>45999</v>
      </c>
      <c r="D675" t="s">
        <v>4762</v>
      </c>
      <c r="E675">
        <v>12</v>
      </c>
      <c r="F675" t="s">
        <v>15603</v>
      </c>
    </row>
    <row r="676" spans="1:6" x14ac:dyDescent="0.25">
      <c r="A676" t="s">
        <v>23</v>
      </c>
      <c r="B676" t="s">
        <v>6877</v>
      </c>
      <c r="C676" s="11">
        <v>45999</v>
      </c>
      <c r="D676" t="s">
        <v>4536</v>
      </c>
      <c r="E676">
        <v>12</v>
      </c>
      <c r="F676" t="s">
        <v>15605</v>
      </c>
    </row>
    <row r="677" spans="1:6" x14ac:dyDescent="0.25">
      <c r="A677" t="s">
        <v>23</v>
      </c>
      <c r="B677" t="s">
        <v>7285</v>
      </c>
      <c r="C677" s="11">
        <v>46003</v>
      </c>
      <c r="D677" t="s">
        <v>4667</v>
      </c>
      <c r="E677">
        <v>13</v>
      </c>
      <c r="F677" t="s">
        <v>15612</v>
      </c>
    </row>
    <row r="678" spans="1:6" x14ac:dyDescent="0.25">
      <c r="A678" t="s">
        <v>23</v>
      </c>
      <c r="B678" t="s">
        <v>7285</v>
      </c>
      <c r="C678" s="11">
        <v>46002</v>
      </c>
      <c r="D678" t="s">
        <v>6</v>
      </c>
      <c r="E678">
        <v>8</v>
      </c>
      <c r="F678" t="s">
        <v>15613</v>
      </c>
    </row>
    <row r="679" spans="1:6" x14ac:dyDescent="0.25">
      <c r="A679" t="s">
        <v>23</v>
      </c>
      <c r="B679" t="s">
        <v>7285</v>
      </c>
      <c r="C679" s="11">
        <v>46001</v>
      </c>
      <c r="D679" t="s">
        <v>11</v>
      </c>
      <c r="E679">
        <v>8</v>
      </c>
      <c r="F679" t="s">
        <v>15614</v>
      </c>
    </row>
    <row r="680" spans="1:6" x14ac:dyDescent="0.25">
      <c r="A680" t="s">
        <v>23</v>
      </c>
      <c r="B680" t="s">
        <v>7285</v>
      </c>
      <c r="C680" s="11">
        <v>45999</v>
      </c>
      <c r="D680" t="s">
        <v>4536</v>
      </c>
      <c r="E680">
        <v>12</v>
      </c>
      <c r="F680" t="s">
        <v>15615</v>
      </c>
    </row>
    <row r="681" spans="1:6" x14ac:dyDescent="0.25">
      <c r="A681" t="s">
        <v>23</v>
      </c>
      <c r="B681" t="s">
        <v>8327</v>
      </c>
      <c r="C681" s="11">
        <v>45999</v>
      </c>
      <c r="D681" t="s">
        <v>12</v>
      </c>
      <c r="E681">
        <v>12</v>
      </c>
      <c r="F681" t="s">
        <v>15616</v>
      </c>
    </row>
    <row r="682" spans="1:6" x14ac:dyDescent="0.25">
      <c r="A682" t="s">
        <v>23</v>
      </c>
      <c r="B682" t="s">
        <v>8327</v>
      </c>
      <c r="C682" s="11">
        <v>45999</v>
      </c>
      <c r="D682" t="s">
        <v>4536</v>
      </c>
      <c r="E682">
        <v>11</v>
      </c>
      <c r="F682" t="s">
        <v>15617</v>
      </c>
    </row>
    <row r="683" spans="1:6" x14ac:dyDescent="0.25">
      <c r="A683" t="s">
        <v>23</v>
      </c>
      <c r="B683" t="s">
        <v>6893</v>
      </c>
      <c r="C683" s="11">
        <v>45999</v>
      </c>
      <c r="D683" t="s">
        <v>4536</v>
      </c>
      <c r="E683">
        <v>11</v>
      </c>
      <c r="F683" t="s">
        <v>15619</v>
      </c>
    </row>
    <row r="684" spans="1:6" x14ac:dyDescent="0.25">
      <c r="A684" t="s">
        <v>20</v>
      </c>
      <c r="B684" t="s">
        <v>7301</v>
      </c>
      <c r="C684" s="11">
        <v>46003</v>
      </c>
      <c r="D684" t="s">
        <v>5</v>
      </c>
      <c r="E684">
        <v>13</v>
      </c>
      <c r="F684" t="s">
        <v>15627</v>
      </c>
    </row>
    <row r="685" spans="1:6" x14ac:dyDescent="0.25">
      <c r="A685" t="s">
        <v>23</v>
      </c>
      <c r="B685" t="s">
        <v>6657</v>
      </c>
      <c r="C685" s="11">
        <v>45999</v>
      </c>
      <c r="D685" t="s">
        <v>8</v>
      </c>
      <c r="E685">
        <v>11</v>
      </c>
      <c r="F685" t="s">
        <v>15621</v>
      </c>
    </row>
    <row r="686" spans="1:6" x14ac:dyDescent="0.25">
      <c r="A686" t="s">
        <v>23</v>
      </c>
      <c r="B686" t="s">
        <v>7388</v>
      </c>
      <c r="C686" s="11">
        <v>46001</v>
      </c>
      <c r="D686" t="s">
        <v>7</v>
      </c>
      <c r="E686">
        <v>12</v>
      </c>
      <c r="F686" t="s">
        <v>15623</v>
      </c>
    </row>
    <row r="687" spans="1:6" x14ac:dyDescent="0.25">
      <c r="A687" t="s">
        <v>23</v>
      </c>
      <c r="B687" t="s">
        <v>7388</v>
      </c>
      <c r="C687" s="11">
        <v>46000</v>
      </c>
      <c r="D687" t="s">
        <v>11</v>
      </c>
      <c r="E687">
        <v>9</v>
      </c>
      <c r="F687" t="s">
        <v>15624</v>
      </c>
    </row>
    <row r="688" spans="1:6" x14ac:dyDescent="0.25">
      <c r="A688" t="s">
        <v>23</v>
      </c>
      <c r="B688" t="s">
        <v>7388</v>
      </c>
      <c r="C688" s="11">
        <v>45999</v>
      </c>
      <c r="D688" t="s">
        <v>6</v>
      </c>
      <c r="E688">
        <v>12</v>
      </c>
      <c r="F688" t="s">
        <v>15625</v>
      </c>
    </row>
    <row r="689" spans="1:6" x14ac:dyDescent="0.25">
      <c r="A689" t="s">
        <v>20</v>
      </c>
      <c r="B689" t="s">
        <v>5859</v>
      </c>
      <c r="C689" s="11">
        <v>46003</v>
      </c>
      <c r="D689" t="s">
        <v>6</v>
      </c>
      <c r="E689">
        <v>12</v>
      </c>
      <c r="F689" t="s">
        <v>15759</v>
      </c>
    </row>
    <row r="690" spans="1:6" x14ac:dyDescent="0.25">
      <c r="A690" t="s">
        <v>23</v>
      </c>
      <c r="B690" t="s">
        <v>7301</v>
      </c>
      <c r="C690" s="11">
        <v>46003</v>
      </c>
      <c r="D690" t="s">
        <v>4762</v>
      </c>
      <c r="E690">
        <v>12</v>
      </c>
      <c r="F690" t="s">
        <v>15628</v>
      </c>
    </row>
    <row r="691" spans="1:6" x14ac:dyDescent="0.25">
      <c r="A691" t="s">
        <v>23</v>
      </c>
      <c r="B691" t="s">
        <v>7301</v>
      </c>
      <c r="C691" s="11">
        <v>45999</v>
      </c>
      <c r="D691" t="s">
        <v>8</v>
      </c>
      <c r="E691">
        <v>11</v>
      </c>
      <c r="F691" t="s">
        <v>15629</v>
      </c>
    </row>
    <row r="692" spans="1:6" x14ac:dyDescent="0.25">
      <c r="A692" t="s">
        <v>23</v>
      </c>
      <c r="B692" t="s">
        <v>6862</v>
      </c>
      <c r="C692" s="11">
        <v>45999</v>
      </c>
      <c r="D692" t="s">
        <v>4667</v>
      </c>
      <c r="E692">
        <v>12</v>
      </c>
      <c r="F692" t="s">
        <v>15631</v>
      </c>
    </row>
    <row r="693" spans="1:6" x14ac:dyDescent="0.25">
      <c r="A693" t="s">
        <v>23</v>
      </c>
      <c r="B693" t="s">
        <v>7453</v>
      </c>
      <c r="C693" s="11">
        <v>45999</v>
      </c>
      <c r="D693" t="s">
        <v>8</v>
      </c>
      <c r="E693">
        <v>11</v>
      </c>
      <c r="F693" t="s">
        <v>15632</v>
      </c>
    </row>
    <row r="694" spans="1:6" x14ac:dyDescent="0.25">
      <c r="A694" t="s">
        <v>23</v>
      </c>
      <c r="B694" t="s">
        <v>6891</v>
      </c>
      <c r="C694" s="11">
        <v>45999</v>
      </c>
      <c r="D694" t="s">
        <v>4667</v>
      </c>
      <c r="E694">
        <v>10</v>
      </c>
      <c r="F694" t="s">
        <v>15634</v>
      </c>
    </row>
    <row r="695" spans="1:6" x14ac:dyDescent="0.25">
      <c r="A695" t="s">
        <v>23</v>
      </c>
      <c r="B695" t="s">
        <v>6894</v>
      </c>
      <c r="C695" s="11">
        <v>45999</v>
      </c>
      <c r="D695" t="s">
        <v>4536</v>
      </c>
      <c r="E695">
        <v>10</v>
      </c>
      <c r="F695" t="s">
        <v>15635</v>
      </c>
    </row>
    <row r="696" spans="1:6" x14ac:dyDescent="0.25">
      <c r="A696" t="s">
        <v>23</v>
      </c>
      <c r="B696" t="s">
        <v>8305</v>
      </c>
      <c r="C696" s="11">
        <v>45999</v>
      </c>
      <c r="D696" t="s">
        <v>4667</v>
      </c>
      <c r="E696">
        <v>12</v>
      </c>
      <c r="F696" t="s">
        <v>15637</v>
      </c>
    </row>
    <row r="697" spans="1:6" x14ac:dyDescent="0.25">
      <c r="A697" t="s">
        <v>23</v>
      </c>
      <c r="B697" t="s">
        <v>6777</v>
      </c>
      <c r="C697" s="11">
        <v>46000</v>
      </c>
      <c r="D697" t="s">
        <v>4739</v>
      </c>
      <c r="E697">
        <v>8</v>
      </c>
      <c r="F697" t="s">
        <v>15638</v>
      </c>
    </row>
    <row r="698" spans="1:6" x14ac:dyDescent="0.25">
      <c r="A698" t="s">
        <v>23</v>
      </c>
      <c r="B698" t="s">
        <v>6777</v>
      </c>
      <c r="C698" s="11">
        <v>46000</v>
      </c>
      <c r="D698" t="s">
        <v>11</v>
      </c>
      <c r="E698">
        <v>6</v>
      </c>
      <c r="F698" t="s">
        <v>15639</v>
      </c>
    </row>
    <row r="699" spans="1:6" x14ac:dyDescent="0.25">
      <c r="A699" t="s">
        <v>23</v>
      </c>
      <c r="B699" t="s">
        <v>8310</v>
      </c>
      <c r="C699" s="11">
        <v>45999</v>
      </c>
      <c r="D699" t="s">
        <v>12</v>
      </c>
      <c r="E699">
        <v>11</v>
      </c>
      <c r="F699" t="s">
        <v>15645</v>
      </c>
    </row>
    <row r="700" spans="1:6" x14ac:dyDescent="0.25">
      <c r="A700" t="s">
        <v>23</v>
      </c>
      <c r="B700" t="s">
        <v>6851</v>
      </c>
      <c r="C700" s="11">
        <v>45999</v>
      </c>
      <c r="D700" t="s">
        <v>11</v>
      </c>
      <c r="E700">
        <v>11</v>
      </c>
      <c r="F700" t="s">
        <v>15647</v>
      </c>
    </row>
    <row r="701" spans="1:6" x14ac:dyDescent="0.25">
      <c r="A701" t="s">
        <v>23</v>
      </c>
      <c r="B701" t="s">
        <v>7159</v>
      </c>
      <c r="C701" s="11">
        <v>45999</v>
      </c>
      <c r="D701" t="s">
        <v>8</v>
      </c>
      <c r="E701">
        <v>10</v>
      </c>
      <c r="F701" t="s">
        <v>15648</v>
      </c>
    </row>
    <row r="702" spans="1:6" x14ac:dyDescent="0.25">
      <c r="A702" t="s">
        <v>23</v>
      </c>
      <c r="B702" t="s">
        <v>6849</v>
      </c>
      <c r="C702" s="11">
        <v>45999</v>
      </c>
      <c r="D702" t="s">
        <v>4541</v>
      </c>
      <c r="E702">
        <v>11</v>
      </c>
      <c r="F702" t="s">
        <v>15650</v>
      </c>
    </row>
    <row r="703" spans="1:6" x14ac:dyDescent="0.25">
      <c r="A703" t="s">
        <v>23</v>
      </c>
      <c r="B703" t="s">
        <v>8366</v>
      </c>
      <c r="C703" s="11">
        <v>46000</v>
      </c>
      <c r="D703" t="s">
        <v>11</v>
      </c>
      <c r="E703">
        <v>9</v>
      </c>
      <c r="F703" t="s">
        <v>15651</v>
      </c>
    </row>
    <row r="704" spans="1:6" x14ac:dyDescent="0.25">
      <c r="A704" t="s">
        <v>23</v>
      </c>
      <c r="B704" t="s">
        <v>6866</v>
      </c>
      <c r="C704" s="11">
        <v>45999</v>
      </c>
      <c r="D704" t="s">
        <v>4541</v>
      </c>
      <c r="E704">
        <v>11</v>
      </c>
      <c r="F704" t="s">
        <v>15654</v>
      </c>
    </row>
    <row r="705" spans="1:6" x14ac:dyDescent="0.25">
      <c r="A705" t="s">
        <v>23</v>
      </c>
      <c r="B705" t="s">
        <v>6865</v>
      </c>
      <c r="C705" s="11">
        <v>45999</v>
      </c>
      <c r="D705" t="s">
        <v>4667</v>
      </c>
      <c r="E705">
        <v>12</v>
      </c>
      <c r="F705" t="s">
        <v>15655</v>
      </c>
    </row>
    <row r="706" spans="1:6" x14ac:dyDescent="0.25">
      <c r="A706" t="s">
        <v>23</v>
      </c>
      <c r="B706" t="s">
        <v>7411</v>
      </c>
      <c r="C706" s="11">
        <v>45999</v>
      </c>
      <c r="D706" t="s">
        <v>11</v>
      </c>
      <c r="E706">
        <v>11</v>
      </c>
      <c r="F706" t="s">
        <v>15657</v>
      </c>
    </row>
    <row r="707" spans="1:6" x14ac:dyDescent="0.25">
      <c r="A707" t="s">
        <v>23</v>
      </c>
      <c r="B707" t="s">
        <v>6779</v>
      </c>
      <c r="C707" s="11">
        <v>46000</v>
      </c>
      <c r="D707" t="s">
        <v>4739</v>
      </c>
      <c r="E707">
        <v>8</v>
      </c>
      <c r="F707" t="s">
        <v>15658</v>
      </c>
    </row>
    <row r="708" spans="1:6" x14ac:dyDescent="0.25">
      <c r="A708" t="s">
        <v>23</v>
      </c>
      <c r="B708" t="s">
        <v>6779</v>
      </c>
      <c r="C708" s="11">
        <v>46000</v>
      </c>
      <c r="D708" t="s">
        <v>11</v>
      </c>
      <c r="E708">
        <v>6</v>
      </c>
      <c r="F708" t="s">
        <v>15659</v>
      </c>
    </row>
    <row r="709" spans="1:6" x14ac:dyDescent="0.25">
      <c r="A709" t="s">
        <v>23</v>
      </c>
      <c r="B709" t="s">
        <v>6787</v>
      </c>
      <c r="C709" s="11">
        <v>46000</v>
      </c>
      <c r="D709" t="s">
        <v>4555</v>
      </c>
      <c r="E709">
        <v>7</v>
      </c>
      <c r="F709" t="s">
        <v>15661</v>
      </c>
    </row>
    <row r="710" spans="1:6" x14ac:dyDescent="0.25">
      <c r="A710" t="s">
        <v>23</v>
      </c>
      <c r="B710" t="s">
        <v>6787</v>
      </c>
      <c r="C710" s="11">
        <v>45999</v>
      </c>
      <c r="D710" t="s">
        <v>4541</v>
      </c>
      <c r="E710">
        <v>12</v>
      </c>
      <c r="F710" t="s">
        <v>15662</v>
      </c>
    </row>
    <row r="711" spans="1:6" x14ac:dyDescent="0.25">
      <c r="A711" t="s">
        <v>23</v>
      </c>
      <c r="B711" t="s">
        <v>7827</v>
      </c>
      <c r="C711" s="11">
        <v>46000</v>
      </c>
      <c r="D711" t="s">
        <v>6</v>
      </c>
      <c r="E711">
        <v>12</v>
      </c>
      <c r="F711" t="s">
        <v>15664</v>
      </c>
    </row>
    <row r="712" spans="1:6" x14ac:dyDescent="0.25">
      <c r="A712" t="s">
        <v>23</v>
      </c>
      <c r="B712" t="s">
        <v>7827</v>
      </c>
      <c r="C712" s="11">
        <v>45999</v>
      </c>
      <c r="D712" t="s">
        <v>8</v>
      </c>
      <c r="E712">
        <v>11</v>
      </c>
      <c r="F712" t="s">
        <v>15665</v>
      </c>
    </row>
    <row r="713" spans="1:6" x14ac:dyDescent="0.25">
      <c r="A713" t="s">
        <v>23</v>
      </c>
      <c r="B713" t="s">
        <v>7827</v>
      </c>
      <c r="C713" s="11">
        <v>45999</v>
      </c>
      <c r="D713" t="s">
        <v>11</v>
      </c>
      <c r="E713">
        <v>11</v>
      </c>
      <c r="F713" t="s">
        <v>15666</v>
      </c>
    </row>
    <row r="714" spans="1:6" x14ac:dyDescent="0.25">
      <c r="A714" t="s">
        <v>23</v>
      </c>
      <c r="B714" t="s">
        <v>7215</v>
      </c>
      <c r="C714" s="11">
        <v>45999</v>
      </c>
      <c r="D714" t="s">
        <v>4739</v>
      </c>
      <c r="E714">
        <v>8</v>
      </c>
      <c r="F714" t="s">
        <v>15668</v>
      </c>
    </row>
    <row r="715" spans="1:6" x14ac:dyDescent="0.25">
      <c r="A715" t="s">
        <v>23</v>
      </c>
      <c r="B715" t="s">
        <v>7525</v>
      </c>
      <c r="C715" s="11">
        <v>45999</v>
      </c>
      <c r="D715" t="s">
        <v>6</v>
      </c>
      <c r="E715">
        <v>9</v>
      </c>
      <c r="F715" t="s">
        <v>15673</v>
      </c>
    </row>
    <row r="716" spans="1:6" x14ac:dyDescent="0.25">
      <c r="A716" t="s">
        <v>23</v>
      </c>
      <c r="B716" t="s">
        <v>7525</v>
      </c>
      <c r="C716" s="11">
        <v>45999</v>
      </c>
      <c r="D716" t="s">
        <v>5</v>
      </c>
      <c r="E716">
        <v>8</v>
      </c>
      <c r="F716" t="s">
        <v>15674</v>
      </c>
    </row>
    <row r="717" spans="1:6" x14ac:dyDescent="0.25">
      <c r="A717" t="s">
        <v>23</v>
      </c>
      <c r="B717" t="s">
        <v>6914</v>
      </c>
      <c r="C717" s="11">
        <v>45999</v>
      </c>
      <c r="D717" t="s">
        <v>4667</v>
      </c>
      <c r="E717">
        <v>9</v>
      </c>
      <c r="F717" t="s">
        <v>15676</v>
      </c>
    </row>
    <row r="718" spans="1:6" x14ac:dyDescent="0.25">
      <c r="A718" t="s">
        <v>23</v>
      </c>
      <c r="B718" t="s">
        <v>6911</v>
      </c>
      <c r="C718" s="11">
        <v>45999</v>
      </c>
      <c r="D718" t="s">
        <v>11</v>
      </c>
      <c r="E718">
        <v>8</v>
      </c>
      <c r="F718" t="s">
        <v>15677</v>
      </c>
    </row>
    <row r="719" spans="1:6" x14ac:dyDescent="0.25">
      <c r="A719" t="s">
        <v>23</v>
      </c>
      <c r="B719" t="s">
        <v>8708</v>
      </c>
      <c r="C719" s="11">
        <v>45999</v>
      </c>
      <c r="D719" t="s">
        <v>4536</v>
      </c>
      <c r="E719">
        <v>11</v>
      </c>
      <c r="F719" t="s">
        <v>15679</v>
      </c>
    </row>
    <row r="720" spans="1:6" x14ac:dyDescent="0.25">
      <c r="A720" t="s">
        <v>23</v>
      </c>
      <c r="B720" t="s">
        <v>6688</v>
      </c>
      <c r="C720" s="11">
        <v>45999</v>
      </c>
      <c r="D720" t="s">
        <v>12</v>
      </c>
      <c r="E720">
        <v>11</v>
      </c>
      <c r="F720" t="s">
        <v>15680</v>
      </c>
    </row>
    <row r="721" spans="1:6" x14ac:dyDescent="0.25">
      <c r="A721" t="s">
        <v>23</v>
      </c>
      <c r="B721" t="s">
        <v>6729</v>
      </c>
      <c r="C721" s="11">
        <v>45999</v>
      </c>
      <c r="D721" t="s">
        <v>4541</v>
      </c>
      <c r="E721">
        <v>11</v>
      </c>
      <c r="F721" t="s">
        <v>15681</v>
      </c>
    </row>
    <row r="722" spans="1:6" x14ac:dyDescent="0.25">
      <c r="A722" t="s">
        <v>23</v>
      </c>
      <c r="B722" t="s">
        <v>6712</v>
      </c>
      <c r="C722" s="11">
        <v>46000</v>
      </c>
      <c r="D722" t="s">
        <v>4536</v>
      </c>
      <c r="E722">
        <v>12</v>
      </c>
      <c r="F722" t="s">
        <v>15685</v>
      </c>
    </row>
    <row r="723" spans="1:6" x14ac:dyDescent="0.25">
      <c r="A723" t="s">
        <v>23</v>
      </c>
      <c r="B723" t="s">
        <v>6712</v>
      </c>
      <c r="C723" s="11">
        <v>45999</v>
      </c>
      <c r="D723" t="s">
        <v>4739</v>
      </c>
      <c r="E723">
        <v>7</v>
      </c>
      <c r="F723" t="s">
        <v>15686</v>
      </c>
    </row>
    <row r="724" spans="1:6" x14ac:dyDescent="0.25">
      <c r="A724" t="s">
        <v>20</v>
      </c>
      <c r="B724" t="s">
        <v>5996</v>
      </c>
      <c r="C724" s="11">
        <v>46002</v>
      </c>
      <c r="D724" t="s">
        <v>11</v>
      </c>
      <c r="E724">
        <v>8</v>
      </c>
      <c r="F724" t="s">
        <v>15689</v>
      </c>
    </row>
    <row r="725" spans="1:6" x14ac:dyDescent="0.25">
      <c r="A725" t="s">
        <v>23</v>
      </c>
      <c r="B725" t="s">
        <v>5996</v>
      </c>
      <c r="C725" s="11">
        <v>46001</v>
      </c>
      <c r="D725" t="s">
        <v>7</v>
      </c>
      <c r="E725">
        <v>9</v>
      </c>
      <c r="F725" t="s">
        <v>15690</v>
      </c>
    </row>
    <row r="726" spans="1:6" x14ac:dyDescent="0.25">
      <c r="A726" t="s">
        <v>23</v>
      </c>
      <c r="B726" t="s">
        <v>5996</v>
      </c>
      <c r="C726" s="11">
        <v>46000</v>
      </c>
      <c r="D726" t="s">
        <v>11</v>
      </c>
      <c r="E726">
        <v>6</v>
      </c>
      <c r="F726" t="s">
        <v>15691</v>
      </c>
    </row>
    <row r="727" spans="1:6" x14ac:dyDescent="0.25">
      <c r="A727" t="s">
        <v>23</v>
      </c>
      <c r="B727" t="s">
        <v>5996</v>
      </c>
      <c r="C727" s="11">
        <v>45999</v>
      </c>
      <c r="D727" t="s">
        <v>11</v>
      </c>
      <c r="E727">
        <v>6</v>
      </c>
      <c r="F727" t="s">
        <v>15692</v>
      </c>
    </row>
    <row r="728" spans="1:6" x14ac:dyDescent="0.25">
      <c r="A728" t="s">
        <v>23</v>
      </c>
      <c r="B728" t="s">
        <v>5992</v>
      </c>
      <c r="C728" s="11">
        <v>45999</v>
      </c>
      <c r="D728" t="s">
        <v>11</v>
      </c>
      <c r="E728">
        <v>6</v>
      </c>
      <c r="F728" t="s">
        <v>15693</v>
      </c>
    </row>
    <row r="729" spans="1:6" x14ac:dyDescent="0.25">
      <c r="A729" t="s">
        <v>23</v>
      </c>
      <c r="B729" t="s">
        <v>5988</v>
      </c>
      <c r="C729" s="11">
        <v>45999</v>
      </c>
      <c r="D729" t="s">
        <v>4541</v>
      </c>
      <c r="E729">
        <v>10</v>
      </c>
      <c r="F729" t="s">
        <v>15695</v>
      </c>
    </row>
    <row r="730" spans="1:6" x14ac:dyDescent="0.25">
      <c r="A730" t="s">
        <v>23</v>
      </c>
      <c r="B730" t="s">
        <v>5985</v>
      </c>
      <c r="C730" s="11">
        <v>46001</v>
      </c>
      <c r="D730" t="s">
        <v>6</v>
      </c>
      <c r="E730">
        <v>13</v>
      </c>
      <c r="F730" t="s">
        <v>15696</v>
      </c>
    </row>
    <row r="731" spans="1:6" x14ac:dyDescent="0.25">
      <c r="A731" t="s">
        <v>23</v>
      </c>
      <c r="B731" t="s">
        <v>5985</v>
      </c>
      <c r="C731" s="11">
        <v>46000</v>
      </c>
      <c r="D731" t="s">
        <v>13</v>
      </c>
      <c r="E731">
        <v>9</v>
      </c>
      <c r="F731" t="s">
        <v>15697</v>
      </c>
    </row>
    <row r="732" spans="1:6" x14ac:dyDescent="0.25">
      <c r="A732" t="s">
        <v>20</v>
      </c>
      <c r="B732" t="s">
        <v>5611</v>
      </c>
      <c r="C732" s="11">
        <v>46002</v>
      </c>
      <c r="D732" t="s">
        <v>11</v>
      </c>
      <c r="E732">
        <v>11</v>
      </c>
      <c r="F732" t="s">
        <v>15800</v>
      </c>
    </row>
    <row r="733" spans="1:6" x14ac:dyDescent="0.25">
      <c r="A733" t="s">
        <v>23</v>
      </c>
      <c r="B733" t="s">
        <v>5982</v>
      </c>
      <c r="C733" s="11">
        <v>45999</v>
      </c>
      <c r="D733" t="s">
        <v>4536</v>
      </c>
      <c r="E733">
        <v>10</v>
      </c>
      <c r="F733" t="s">
        <v>15698</v>
      </c>
    </row>
    <row r="734" spans="1:6" x14ac:dyDescent="0.25">
      <c r="A734" t="s">
        <v>23</v>
      </c>
      <c r="B734" t="s">
        <v>5982</v>
      </c>
      <c r="C734" s="11">
        <v>45999</v>
      </c>
      <c r="D734" t="s">
        <v>6</v>
      </c>
      <c r="E734">
        <v>8</v>
      </c>
      <c r="F734" t="s">
        <v>15699</v>
      </c>
    </row>
    <row r="735" spans="1:6" x14ac:dyDescent="0.25">
      <c r="A735" t="s">
        <v>23</v>
      </c>
      <c r="B735" t="s">
        <v>5982</v>
      </c>
      <c r="C735" s="11">
        <v>45999</v>
      </c>
      <c r="D735" t="s">
        <v>11</v>
      </c>
      <c r="E735">
        <v>7</v>
      </c>
      <c r="F735" t="s">
        <v>15700</v>
      </c>
    </row>
    <row r="736" spans="1:6" x14ac:dyDescent="0.25">
      <c r="A736" t="s">
        <v>23</v>
      </c>
      <c r="B736" t="s">
        <v>5979</v>
      </c>
      <c r="C736" s="11">
        <v>46003</v>
      </c>
      <c r="D736" t="s">
        <v>11</v>
      </c>
      <c r="E736">
        <v>6</v>
      </c>
      <c r="F736" t="s">
        <v>15701</v>
      </c>
    </row>
    <row r="737" spans="1:6" x14ac:dyDescent="0.25">
      <c r="A737" t="s">
        <v>23</v>
      </c>
      <c r="B737" t="s">
        <v>5979</v>
      </c>
      <c r="C737" s="11">
        <v>46002</v>
      </c>
      <c r="D737" t="s">
        <v>11</v>
      </c>
      <c r="E737">
        <v>8</v>
      </c>
      <c r="F737" t="s">
        <v>15702</v>
      </c>
    </row>
    <row r="738" spans="1:6" x14ac:dyDescent="0.25">
      <c r="A738" t="s">
        <v>23</v>
      </c>
      <c r="B738" t="s">
        <v>5979</v>
      </c>
      <c r="C738" s="11">
        <v>46001</v>
      </c>
      <c r="D738" t="s">
        <v>7</v>
      </c>
      <c r="E738">
        <v>10</v>
      </c>
      <c r="F738" t="s">
        <v>15703</v>
      </c>
    </row>
    <row r="739" spans="1:6" x14ac:dyDescent="0.25">
      <c r="A739" t="s">
        <v>23</v>
      </c>
      <c r="B739" t="s">
        <v>5979</v>
      </c>
      <c r="C739" s="11">
        <v>46000</v>
      </c>
      <c r="D739" t="s">
        <v>11</v>
      </c>
      <c r="E739">
        <v>6</v>
      </c>
      <c r="F739" t="s">
        <v>15704</v>
      </c>
    </row>
    <row r="740" spans="1:6" x14ac:dyDescent="0.25">
      <c r="A740" t="s">
        <v>23</v>
      </c>
      <c r="B740" t="s">
        <v>5979</v>
      </c>
      <c r="C740" s="11">
        <v>45999</v>
      </c>
      <c r="D740" t="s">
        <v>11</v>
      </c>
      <c r="E740">
        <v>8</v>
      </c>
      <c r="F740" t="s">
        <v>15705</v>
      </c>
    </row>
    <row r="741" spans="1:6" x14ac:dyDescent="0.25">
      <c r="A741" t="s">
        <v>23</v>
      </c>
      <c r="B741" t="s">
        <v>5953</v>
      </c>
      <c r="C741" s="11">
        <v>46003</v>
      </c>
      <c r="D741" t="s">
        <v>4541</v>
      </c>
      <c r="E741">
        <v>8</v>
      </c>
      <c r="F741" t="s">
        <v>15707</v>
      </c>
    </row>
    <row r="742" spans="1:6" x14ac:dyDescent="0.25">
      <c r="A742" t="s">
        <v>23</v>
      </c>
      <c r="B742" t="s">
        <v>5953</v>
      </c>
      <c r="C742" s="11">
        <v>46002</v>
      </c>
      <c r="D742" t="s">
        <v>4541</v>
      </c>
      <c r="E742">
        <v>8</v>
      </c>
      <c r="F742" t="s">
        <v>15708</v>
      </c>
    </row>
    <row r="743" spans="1:6" x14ac:dyDescent="0.25">
      <c r="A743" t="s">
        <v>23</v>
      </c>
      <c r="B743" t="s">
        <v>5953</v>
      </c>
      <c r="C743" s="11">
        <v>46001</v>
      </c>
      <c r="D743" t="s">
        <v>4541</v>
      </c>
      <c r="E743">
        <v>15</v>
      </c>
      <c r="F743" t="s">
        <v>15709</v>
      </c>
    </row>
    <row r="744" spans="1:6" x14ac:dyDescent="0.25">
      <c r="A744" t="s">
        <v>23</v>
      </c>
      <c r="B744" t="s">
        <v>5953</v>
      </c>
      <c r="C744" s="11">
        <v>46000</v>
      </c>
      <c r="D744" t="s">
        <v>4541</v>
      </c>
      <c r="E744">
        <v>8</v>
      </c>
      <c r="F744" t="s">
        <v>15710</v>
      </c>
    </row>
    <row r="745" spans="1:6" x14ac:dyDescent="0.25">
      <c r="A745" t="s">
        <v>23</v>
      </c>
      <c r="B745" t="s">
        <v>5953</v>
      </c>
      <c r="C745" s="11">
        <v>45999</v>
      </c>
      <c r="D745" t="s">
        <v>4541</v>
      </c>
      <c r="E745">
        <v>10</v>
      </c>
      <c r="F745" t="s">
        <v>15711</v>
      </c>
    </row>
    <row r="746" spans="1:6" x14ac:dyDescent="0.25">
      <c r="A746" t="s">
        <v>23</v>
      </c>
      <c r="B746" t="s">
        <v>5948</v>
      </c>
      <c r="C746" s="11">
        <v>46003</v>
      </c>
      <c r="D746" t="s">
        <v>8</v>
      </c>
      <c r="E746">
        <v>11</v>
      </c>
      <c r="F746" t="s">
        <v>15712</v>
      </c>
    </row>
    <row r="747" spans="1:6" x14ac:dyDescent="0.25">
      <c r="A747" t="s">
        <v>23</v>
      </c>
      <c r="B747" t="s">
        <v>5948</v>
      </c>
      <c r="C747" s="11">
        <v>46002</v>
      </c>
      <c r="D747" t="s">
        <v>8</v>
      </c>
      <c r="E747">
        <v>14</v>
      </c>
      <c r="F747" t="s">
        <v>15713</v>
      </c>
    </row>
    <row r="748" spans="1:6" x14ac:dyDescent="0.25">
      <c r="A748" t="s">
        <v>23</v>
      </c>
      <c r="B748" t="s">
        <v>5948</v>
      </c>
      <c r="C748" s="11">
        <v>46002</v>
      </c>
      <c r="D748" t="s">
        <v>6</v>
      </c>
      <c r="E748">
        <v>14</v>
      </c>
      <c r="F748" t="s">
        <v>15714</v>
      </c>
    </row>
    <row r="749" spans="1:6" x14ac:dyDescent="0.25">
      <c r="A749" t="s">
        <v>23</v>
      </c>
      <c r="B749" t="s">
        <v>5948</v>
      </c>
      <c r="C749" s="11">
        <v>46002</v>
      </c>
      <c r="D749" t="s">
        <v>11</v>
      </c>
      <c r="E749">
        <v>8</v>
      </c>
      <c r="F749" t="s">
        <v>15715</v>
      </c>
    </row>
    <row r="750" spans="1:6" x14ac:dyDescent="0.25">
      <c r="A750" t="s">
        <v>23</v>
      </c>
      <c r="B750" t="s">
        <v>5948</v>
      </c>
      <c r="C750" s="11">
        <v>46001</v>
      </c>
      <c r="D750" t="s">
        <v>7</v>
      </c>
      <c r="E750">
        <v>13</v>
      </c>
      <c r="F750" t="s">
        <v>15716</v>
      </c>
    </row>
    <row r="751" spans="1:6" x14ac:dyDescent="0.25">
      <c r="A751" t="s">
        <v>23</v>
      </c>
      <c r="B751" t="s">
        <v>5948</v>
      </c>
      <c r="C751" s="11">
        <v>46000</v>
      </c>
      <c r="D751" t="s">
        <v>7</v>
      </c>
      <c r="E751">
        <v>17</v>
      </c>
      <c r="F751" t="s">
        <v>15717</v>
      </c>
    </row>
    <row r="752" spans="1:6" x14ac:dyDescent="0.25">
      <c r="A752" t="s">
        <v>23</v>
      </c>
      <c r="B752" t="s">
        <v>5948</v>
      </c>
      <c r="C752" s="11">
        <v>45999</v>
      </c>
      <c r="D752" t="s">
        <v>8</v>
      </c>
      <c r="E752">
        <v>16</v>
      </c>
      <c r="F752" t="s">
        <v>15718</v>
      </c>
    </row>
    <row r="753" spans="1:6" x14ac:dyDescent="0.25">
      <c r="A753" t="s">
        <v>23</v>
      </c>
      <c r="B753" t="s">
        <v>5946</v>
      </c>
      <c r="C753" s="11">
        <v>46000</v>
      </c>
      <c r="D753" t="s">
        <v>12</v>
      </c>
      <c r="E753">
        <v>9</v>
      </c>
      <c r="F753" t="s">
        <v>15719</v>
      </c>
    </row>
    <row r="754" spans="1:6" x14ac:dyDescent="0.25">
      <c r="A754" t="s">
        <v>23</v>
      </c>
      <c r="B754" t="s">
        <v>5946</v>
      </c>
      <c r="C754" s="11">
        <v>46000</v>
      </c>
      <c r="D754" t="s">
        <v>11</v>
      </c>
      <c r="E754">
        <v>7</v>
      </c>
      <c r="F754" t="s">
        <v>15720</v>
      </c>
    </row>
    <row r="755" spans="1:6" x14ac:dyDescent="0.25">
      <c r="A755" t="s">
        <v>23</v>
      </c>
      <c r="B755" t="s">
        <v>5945</v>
      </c>
      <c r="C755" s="11">
        <v>46000</v>
      </c>
      <c r="D755" t="s">
        <v>4536</v>
      </c>
      <c r="E755">
        <v>13</v>
      </c>
      <c r="F755" t="s">
        <v>15721</v>
      </c>
    </row>
    <row r="756" spans="1:6" x14ac:dyDescent="0.25">
      <c r="A756" t="s">
        <v>23</v>
      </c>
      <c r="B756" t="s">
        <v>5944</v>
      </c>
      <c r="C756" s="11">
        <v>46003</v>
      </c>
      <c r="D756" t="s">
        <v>11</v>
      </c>
      <c r="E756">
        <v>6</v>
      </c>
      <c r="F756" t="s">
        <v>15722</v>
      </c>
    </row>
    <row r="757" spans="1:6" x14ac:dyDescent="0.25">
      <c r="A757" t="s">
        <v>23</v>
      </c>
      <c r="B757" t="s">
        <v>5944</v>
      </c>
      <c r="C757" s="11">
        <v>46002</v>
      </c>
      <c r="D757" t="s">
        <v>6</v>
      </c>
      <c r="E757">
        <v>8</v>
      </c>
      <c r="F757" t="s">
        <v>15723</v>
      </c>
    </row>
    <row r="758" spans="1:6" x14ac:dyDescent="0.25">
      <c r="A758" t="s">
        <v>23</v>
      </c>
      <c r="B758" t="s">
        <v>5944</v>
      </c>
      <c r="C758" s="11">
        <v>46001</v>
      </c>
      <c r="D758" t="s">
        <v>11</v>
      </c>
      <c r="E758">
        <v>6</v>
      </c>
      <c r="F758" t="s">
        <v>15724</v>
      </c>
    </row>
    <row r="759" spans="1:6" x14ac:dyDescent="0.25">
      <c r="A759" t="s">
        <v>23</v>
      </c>
      <c r="B759" t="s">
        <v>5944</v>
      </c>
      <c r="C759" s="11">
        <v>46000</v>
      </c>
      <c r="D759" t="s">
        <v>4762</v>
      </c>
      <c r="E759">
        <v>8</v>
      </c>
      <c r="F759" t="s">
        <v>15725</v>
      </c>
    </row>
    <row r="760" spans="1:6" x14ac:dyDescent="0.25">
      <c r="A760" t="s">
        <v>23</v>
      </c>
      <c r="B760" t="s">
        <v>5944</v>
      </c>
      <c r="C760" s="11">
        <v>46000</v>
      </c>
      <c r="D760" t="s">
        <v>11</v>
      </c>
      <c r="E760">
        <v>6</v>
      </c>
      <c r="F760" t="s">
        <v>15726</v>
      </c>
    </row>
    <row r="761" spans="1:6" x14ac:dyDescent="0.25">
      <c r="A761" t="s">
        <v>23</v>
      </c>
      <c r="B761" t="s">
        <v>5944</v>
      </c>
      <c r="C761" s="11">
        <v>45999</v>
      </c>
      <c r="D761" t="s">
        <v>4667</v>
      </c>
      <c r="E761">
        <v>10</v>
      </c>
      <c r="F761" t="s">
        <v>15727</v>
      </c>
    </row>
    <row r="762" spans="1:6" x14ac:dyDescent="0.25">
      <c r="A762" t="s">
        <v>23</v>
      </c>
      <c r="B762" t="s">
        <v>5934</v>
      </c>
      <c r="C762" s="11">
        <v>46001</v>
      </c>
      <c r="D762" t="s">
        <v>4538</v>
      </c>
      <c r="E762">
        <v>14</v>
      </c>
      <c r="F762" t="s">
        <v>15728</v>
      </c>
    </row>
    <row r="763" spans="1:6" x14ac:dyDescent="0.25">
      <c r="A763" t="s">
        <v>23</v>
      </c>
      <c r="B763" t="s">
        <v>5934</v>
      </c>
      <c r="C763" s="11">
        <v>46001</v>
      </c>
      <c r="D763" t="s">
        <v>6</v>
      </c>
      <c r="E763">
        <v>13</v>
      </c>
      <c r="F763" t="s">
        <v>15729</v>
      </c>
    </row>
    <row r="764" spans="1:6" x14ac:dyDescent="0.25">
      <c r="A764" t="s">
        <v>23</v>
      </c>
      <c r="B764" t="s">
        <v>5934</v>
      </c>
      <c r="C764" s="11">
        <v>46001</v>
      </c>
      <c r="D764" t="s">
        <v>4541</v>
      </c>
      <c r="E764">
        <v>8</v>
      </c>
      <c r="F764" t="s">
        <v>15730</v>
      </c>
    </row>
    <row r="765" spans="1:6" x14ac:dyDescent="0.25">
      <c r="A765" t="s">
        <v>20</v>
      </c>
      <c r="B765" t="s">
        <v>5442</v>
      </c>
      <c r="C765" s="11">
        <v>46002</v>
      </c>
      <c r="D765" t="s">
        <v>8</v>
      </c>
      <c r="E765">
        <v>9</v>
      </c>
      <c r="F765" t="s">
        <v>15827</v>
      </c>
    </row>
    <row r="766" spans="1:6" x14ac:dyDescent="0.25">
      <c r="A766" t="s">
        <v>23</v>
      </c>
      <c r="B766" t="s">
        <v>5934</v>
      </c>
      <c r="C766" s="11">
        <v>46000</v>
      </c>
      <c r="D766" t="s">
        <v>4541</v>
      </c>
      <c r="E766">
        <v>15</v>
      </c>
      <c r="F766" t="s">
        <v>15731</v>
      </c>
    </row>
    <row r="767" spans="1:6" x14ac:dyDescent="0.25">
      <c r="A767" t="s">
        <v>23</v>
      </c>
      <c r="B767" t="s">
        <v>5932</v>
      </c>
      <c r="C767" s="11">
        <v>46001</v>
      </c>
      <c r="D767" t="s">
        <v>4541</v>
      </c>
      <c r="E767">
        <v>14</v>
      </c>
      <c r="F767" t="s">
        <v>15732</v>
      </c>
    </row>
    <row r="768" spans="1:6" x14ac:dyDescent="0.25">
      <c r="A768" t="s">
        <v>23</v>
      </c>
      <c r="B768" t="s">
        <v>5932</v>
      </c>
      <c r="C768" s="11">
        <v>46001</v>
      </c>
      <c r="D768" t="s">
        <v>4538</v>
      </c>
      <c r="E768">
        <v>14</v>
      </c>
      <c r="F768" t="s">
        <v>15733</v>
      </c>
    </row>
    <row r="769" spans="1:6" x14ac:dyDescent="0.25">
      <c r="A769" t="s">
        <v>23</v>
      </c>
      <c r="B769" t="s">
        <v>5924</v>
      </c>
      <c r="C769" s="11">
        <v>46000</v>
      </c>
      <c r="D769" t="s">
        <v>12</v>
      </c>
      <c r="E769">
        <v>15</v>
      </c>
      <c r="F769" t="s">
        <v>15734</v>
      </c>
    </row>
    <row r="770" spans="1:6" x14ac:dyDescent="0.25">
      <c r="A770" t="s">
        <v>23</v>
      </c>
      <c r="B770" t="s">
        <v>5924</v>
      </c>
      <c r="C770" s="11">
        <v>46000</v>
      </c>
      <c r="D770" t="s">
        <v>4536</v>
      </c>
      <c r="E770">
        <v>12</v>
      </c>
      <c r="F770" t="s">
        <v>15735</v>
      </c>
    </row>
    <row r="771" spans="1:6" x14ac:dyDescent="0.25">
      <c r="A771" t="s">
        <v>23</v>
      </c>
      <c r="B771" t="s">
        <v>5919</v>
      </c>
      <c r="C771" s="11">
        <v>45999</v>
      </c>
      <c r="D771" t="s">
        <v>13</v>
      </c>
      <c r="E771">
        <v>15</v>
      </c>
      <c r="F771" t="s">
        <v>15736</v>
      </c>
    </row>
    <row r="772" spans="1:6" x14ac:dyDescent="0.25">
      <c r="A772" t="s">
        <v>23</v>
      </c>
      <c r="B772" t="s">
        <v>5908</v>
      </c>
      <c r="C772" s="11">
        <v>46003</v>
      </c>
      <c r="D772" t="s">
        <v>8</v>
      </c>
      <c r="E772">
        <v>15</v>
      </c>
      <c r="F772" t="s">
        <v>15737</v>
      </c>
    </row>
    <row r="773" spans="1:6" x14ac:dyDescent="0.25">
      <c r="A773" t="s">
        <v>20</v>
      </c>
      <c r="B773" t="s">
        <v>5110</v>
      </c>
      <c r="C773" s="11">
        <v>46002</v>
      </c>
      <c r="D773" t="s">
        <v>6</v>
      </c>
      <c r="E773">
        <v>8</v>
      </c>
      <c r="F773" t="s">
        <v>15855</v>
      </c>
    </row>
    <row r="774" spans="1:6" x14ac:dyDescent="0.25">
      <c r="A774" t="s">
        <v>23</v>
      </c>
      <c r="B774" t="s">
        <v>5899</v>
      </c>
      <c r="C774" s="11">
        <v>45999</v>
      </c>
      <c r="D774" t="s">
        <v>4541</v>
      </c>
      <c r="E774">
        <v>8</v>
      </c>
      <c r="F774" t="s">
        <v>15738</v>
      </c>
    </row>
    <row r="775" spans="1:6" x14ac:dyDescent="0.25">
      <c r="A775" t="s">
        <v>23</v>
      </c>
      <c r="B775" t="s">
        <v>5896</v>
      </c>
      <c r="C775" s="11">
        <v>45999</v>
      </c>
      <c r="D775" t="s">
        <v>4667</v>
      </c>
      <c r="E775">
        <v>11</v>
      </c>
      <c r="F775" t="s">
        <v>15739</v>
      </c>
    </row>
    <row r="776" spans="1:6" x14ac:dyDescent="0.25">
      <c r="A776" t="s">
        <v>23</v>
      </c>
      <c r="B776" t="s">
        <v>5874</v>
      </c>
      <c r="C776" s="11">
        <v>45999</v>
      </c>
      <c r="D776" t="s">
        <v>4667</v>
      </c>
      <c r="E776">
        <v>13</v>
      </c>
      <c r="F776" t="s">
        <v>15740</v>
      </c>
    </row>
    <row r="777" spans="1:6" x14ac:dyDescent="0.25">
      <c r="A777" t="s">
        <v>23</v>
      </c>
      <c r="B777" t="s">
        <v>5874</v>
      </c>
      <c r="C777" s="11">
        <v>45999</v>
      </c>
      <c r="D777" t="s">
        <v>11</v>
      </c>
      <c r="E777">
        <v>7</v>
      </c>
      <c r="F777" t="s">
        <v>15741</v>
      </c>
    </row>
    <row r="778" spans="1:6" x14ac:dyDescent="0.25">
      <c r="A778" t="s">
        <v>23</v>
      </c>
      <c r="B778" t="s">
        <v>5873</v>
      </c>
      <c r="C778" s="11">
        <v>45999</v>
      </c>
      <c r="D778" t="s">
        <v>4667</v>
      </c>
      <c r="E778">
        <v>12</v>
      </c>
      <c r="F778" t="s">
        <v>15742</v>
      </c>
    </row>
    <row r="779" spans="1:6" x14ac:dyDescent="0.25">
      <c r="A779" t="s">
        <v>23</v>
      </c>
      <c r="B779" t="s">
        <v>5871</v>
      </c>
      <c r="C779" s="11">
        <v>46003</v>
      </c>
      <c r="D779" t="s">
        <v>4667</v>
      </c>
      <c r="E779">
        <v>13</v>
      </c>
      <c r="F779" t="s">
        <v>15743</v>
      </c>
    </row>
    <row r="780" spans="1:6" x14ac:dyDescent="0.25">
      <c r="A780" t="s">
        <v>23</v>
      </c>
      <c r="B780" t="s">
        <v>5871</v>
      </c>
      <c r="C780" s="11">
        <v>46002</v>
      </c>
      <c r="D780" t="s">
        <v>11</v>
      </c>
      <c r="E780">
        <v>7</v>
      </c>
      <c r="F780" t="s">
        <v>15744</v>
      </c>
    </row>
    <row r="781" spans="1:6" x14ac:dyDescent="0.25">
      <c r="A781" t="s">
        <v>23</v>
      </c>
      <c r="B781" t="s">
        <v>5871</v>
      </c>
      <c r="C781" s="11">
        <v>46001</v>
      </c>
      <c r="D781" t="s">
        <v>11</v>
      </c>
      <c r="E781">
        <v>6</v>
      </c>
      <c r="F781" t="s">
        <v>15745</v>
      </c>
    </row>
    <row r="782" spans="1:6" x14ac:dyDescent="0.25">
      <c r="A782" t="s">
        <v>23</v>
      </c>
      <c r="B782" t="s">
        <v>5871</v>
      </c>
      <c r="C782" s="11">
        <v>46000</v>
      </c>
      <c r="D782" t="s">
        <v>11</v>
      </c>
      <c r="E782">
        <v>6</v>
      </c>
      <c r="F782" t="s">
        <v>15746</v>
      </c>
    </row>
    <row r="783" spans="1:6" x14ac:dyDescent="0.25">
      <c r="A783" t="s">
        <v>23</v>
      </c>
      <c r="B783" t="s">
        <v>5869</v>
      </c>
      <c r="C783" s="11">
        <v>46003</v>
      </c>
      <c r="D783" t="s">
        <v>11</v>
      </c>
      <c r="E783">
        <v>6</v>
      </c>
      <c r="F783" t="s">
        <v>15747</v>
      </c>
    </row>
    <row r="784" spans="1:6" x14ac:dyDescent="0.25">
      <c r="A784" t="s">
        <v>23</v>
      </c>
      <c r="B784" t="s">
        <v>5869</v>
      </c>
      <c r="C784" s="11">
        <v>46002</v>
      </c>
      <c r="D784" t="s">
        <v>11</v>
      </c>
      <c r="E784">
        <v>7</v>
      </c>
      <c r="F784" t="s">
        <v>15748</v>
      </c>
    </row>
    <row r="785" spans="1:6" x14ac:dyDescent="0.25">
      <c r="A785" t="s">
        <v>23</v>
      </c>
      <c r="B785" t="s">
        <v>5869</v>
      </c>
      <c r="C785" s="11">
        <v>46001</v>
      </c>
      <c r="D785" t="s">
        <v>7</v>
      </c>
      <c r="E785">
        <v>10</v>
      </c>
      <c r="F785" t="s">
        <v>15749</v>
      </c>
    </row>
    <row r="786" spans="1:6" x14ac:dyDescent="0.25">
      <c r="A786" t="s">
        <v>20</v>
      </c>
      <c r="B786" t="s">
        <v>5773</v>
      </c>
      <c r="C786" s="11">
        <v>46002</v>
      </c>
      <c r="D786" t="s">
        <v>5</v>
      </c>
      <c r="E786">
        <v>7</v>
      </c>
      <c r="F786" t="s">
        <v>15781</v>
      </c>
    </row>
    <row r="787" spans="1:6" x14ac:dyDescent="0.25">
      <c r="A787" t="s">
        <v>23</v>
      </c>
      <c r="B787" t="s">
        <v>5869</v>
      </c>
      <c r="C787" s="11">
        <v>46000</v>
      </c>
      <c r="D787" t="s">
        <v>11</v>
      </c>
      <c r="E787">
        <v>6</v>
      </c>
      <c r="F787" t="s">
        <v>15750</v>
      </c>
    </row>
    <row r="788" spans="1:6" x14ac:dyDescent="0.25">
      <c r="A788" t="s">
        <v>23</v>
      </c>
      <c r="B788" t="s">
        <v>5869</v>
      </c>
      <c r="C788" s="11">
        <v>45999</v>
      </c>
      <c r="D788" t="s">
        <v>11</v>
      </c>
      <c r="E788">
        <v>6</v>
      </c>
      <c r="F788" t="s">
        <v>15751</v>
      </c>
    </row>
    <row r="789" spans="1:6" x14ac:dyDescent="0.25">
      <c r="A789" t="s">
        <v>23</v>
      </c>
      <c r="B789" t="s">
        <v>5860</v>
      </c>
      <c r="C789" s="11">
        <v>46002</v>
      </c>
      <c r="D789" t="s">
        <v>6</v>
      </c>
      <c r="E789">
        <v>14</v>
      </c>
      <c r="F789" t="s">
        <v>15752</v>
      </c>
    </row>
    <row r="790" spans="1:6" x14ac:dyDescent="0.25">
      <c r="A790" t="s">
        <v>23</v>
      </c>
      <c r="B790" t="s">
        <v>5860</v>
      </c>
      <c r="C790" s="11">
        <v>46002</v>
      </c>
      <c r="D790" t="s">
        <v>11</v>
      </c>
      <c r="E790">
        <v>9</v>
      </c>
      <c r="F790" t="s">
        <v>15753</v>
      </c>
    </row>
    <row r="791" spans="1:6" x14ac:dyDescent="0.25">
      <c r="A791" t="s">
        <v>23</v>
      </c>
      <c r="B791" t="s">
        <v>5860</v>
      </c>
      <c r="C791" s="11">
        <v>46001</v>
      </c>
      <c r="D791" t="s">
        <v>7</v>
      </c>
      <c r="E791">
        <v>17</v>
      </c>
      <c r="F791" t="s">
        <v>15754</v>
      </c>
    </row>
    <row r="792" spans="1:6" x14ac:dyDescent="0.25">
      <c r="A792" t="s">
        <v>23</v>
      </c>
      <c r="B792" t="s">
        <v>5860</v>
      </c>
      <c r="C792" s="11">
        <v>46000</v>
      </c>
      <c r="D792" t="s">
        <v>11</v>
      </c>
      <c r="E792">
        <v>6</v>
      </c>
      <c r="F792" t="s">
        <v>15755</v>
      </c>
    </row>
    <row r="793" spans="1:6" x14ac:dyDescent="0.25">
      <c r="A793" t="s">
        <v>23</v>
      </c>
      <c r="B793" t="s">
        <v>5860</v>
      </c>
      <c r="C793" s="11">
        <v>45999</v>
      </c>
      <c r="D793" t="s">
        <v>4536</v>
      </c>
      <c r="E793">
        <v>10</v>
      </c>
      <c r="F793" t="s">
        <v>15756</v>
      </c>
    </row>
    <row r="794" spans="1:6" x14ac:dyDescent="0.25">
      <c r="A794" t="s">
        <v>23</v>
      </c>
      <c r="B794" t="s">
        <v>5860</v>
      </c>
      <c r="C794" s="11">
        <v>45999</v>
      </c>
      <c r="D794" t="s">
        <v>4667</v>
      </c>
      <c r="E794">
        <v>10</v>
      </c>
      <c r="F794" t="s">
        <v>15757</v>
      </c>
    </row>
    <row r="795" spans="1:6" x14ac:dyDescent="0.25">
      <c r="A795" t="s">
        <v>23</v>
      </c>
      <c r="B795" t="s">
        <v>5860</v>
      </c>
      <c r="C795" s="11">
        <v>45999</v>
      </c>
      <c r="D795" t="s">
        <v>11</v>
      </c>
      <c r="E795">
        <v>7</v>
      </c>
      <c r="F795" t="s">
        <v>15758</v>
      </c>
    </row>
    <row r="796" spans="1:6" x14ac:dyDescent="0.25">
      <c r="A796" t="s">
        <v>23</v>
      </c>
      <c r="B796" t="s">
        <v>5859</v>
      </c>
      <c r="C796" s="11">
        <v>46002</v>
      </c>
      <c r="D796" t="s">
        <v>5</v>
      </c>
      <c r="E796">
        <v>7</v>
      </c>
      <c r="F796" t="s">
        <v>15760</v>
      </c>
    </row>
    <row r="797" spans="1:6" x14ac:dyDescent="0.25">
      <c r="A797" t="s">
        <v>23</v>
      </c>
      <c r="B797" t="s">
        <v>5859</v>
      </c>
      <c r="C797" s="11">
        <v>46000</v>
      </c>
      <c r="D797" t="s">
        <v>8</v>
      </c>
      <c r="E797">
        <v>16</v>
      </c>
      <c r="F797" t="s">
        <v>15761</v>
      </c>
    </row>
    <row r="798" spans="1:6" x14ac:dyDescent="0.25">
      <c r="A798" t="s">
        <v>23</v>
      </c>
      <c r="B798" t="s">
        <v>5859</v>
      </c>
      <c r="C798" s="11">
        <v>45999</v>
      </c>
      <c r="D798" t="s">
        <v>12</v>
      </c>
      <c r="E798">
        <v>16</v>
      </c>
      <c r="F798" t="s">
        <v>15762</v>
      </c>
    </row>
    <row r="799" spans="1:6" x14ac:dyDescent="0.25">
      <c r="A799" t="s">
        <v>23</v>
      </c>
      <c r="B799" t="s">
        <v>5841</v>
      </c>
      <c r="C799" s="11">
        <v>45999</v>
      </c>
      <c r="D799" t="s">
        <v>13</v>
      </c>
      <c r="E799">
        <v>16</v>
      </c>
      <c r="F799" t="s">
        <v>15763</v>
      </c>
    </row>
    <row r="800" spans="1:6" x14ac:dyDescent="0.25">
      <c r="A800" t="s">
        <v>23</v>
      </c>
      <c r="B800" t="s">
        <v>5833</v>
      </c>
      <c r="C800" s="11">
        <v>45999</v>
      </c>
      <c r="D800" t="s">
        <v>8</v>
      </c>
      <c r="E800">
        <v>9</v>
      </c>
      <c r="F800" t="s">
        <v>15764</v>
      </c>
    </row>
    <row r="801" spans="1:6" x14ac:dyDescent="0.25">
      <c r="A801" t="s">
        <v>23</v>
      </c>
      <c r="B801" t="s">
        <v>5827</v>
      </c>
      <c r="C801" s="11">
        <v>46003</v>
      </c>
      <c r="D801" t="s">
        <v>4541</v>
      </c>
      <c r="E801">
        <v>8</v>
      </c>
      <c r="F801" t="s">
        <v>15765</v>
      </c>
    </row>
    <row r="802" spans="1:6" x14ac:dyDescent="0.25">
      <c r="A802" t="s">
        <v>23</v>
      </c>
      <c r="B802" t="s">
        <v>5827</v>
      </c>
      <c r="C802" s="11">
        <v>46002</v>
      </c>
      <c r="D802" t="s">
        <v>4541</v>
      </c>
      <c r="E802">
        <v>8</v>
      </c>
      <c r="F802" t="s">
        <v>15766</v>
      </c>
    </row>
    <row r="803" spans="1:6" x14ac:dyDescent="0.25">
      <c r="A803" t="s">
        <v>23</v>
      </c>
      <c r="B803" t="s">
        <v>5827</v>
      </c>
      <c r="C803" s="11">
        <v>46000</v>
      </c>
      <c r="D803" t="s">
        <v>4541</v>
      </c>
      <c r="E803">
        <v>8</v>
      </c>
      <c r="F803" t="s">
        <v>15767</v>
      </c>
    </row>
    <row r="804" spans="1:6" x14ac:dyDescent="0.25">
      <c r="A804" t="s">
        <v>23</v>
      </c>
      <c r="B804" t="s">
        <v>5827</v>
      </c>
      <c r="C804" s="11">
        <v>45999</v>
      </c>
      <c r="D804" t="s">
        <v>4541</v>
      </c>
      <c r="E804">
        <v>10</v>
      </c>
      <c r="F804" t="s">
        <v>15768</v>
      </c>
    </row>
    <row r="805" spans="1:6" x14ac:dyDescent="0.25">
      <c r="A805" t="s">
        <v>23</v>
      </c>
      <c r="B805" t="s">
        <v>5816</v>
      </c>
      <c r="C805" s="11">
        <v>46000</v>
      </c>
      <c r="D805" t="s">
        <v>11</v>
      </c>
      <c r="E805">
        <v>6</v>
      </c>
      <c r="F805" t="s">
        <v>15770</v>
      </c>
    </row>
    <row r="806" spans="1:6" x14ac:dyDescent="0.25">
      <c r="A806" t="s">
        <v>23</v>
      </c>
      <c r="B806" t="s">
        <v>5816</v>
      </c>
      <c r="C806" s="11">
        <v>45999</v>
      </c>
      <c r="D806" t="s">
        <v>11</v>
      </c>
      <c r="E806">
        <v>6</v>
      </c>
      <c r="F806" t="s">
        <v>15771</v>
      </c>
    </row>
    <row r="807" spans="1:6" x14ac:dyDescent="0.25">
      <c r="A807" t="s">
        <v>23</v>
      </c>
      <c r="B807" t="s">
        <v>5810</v>
      </c>
      <c r="C807" s="11">
        <v>46003</v>
      </c>
      <c r="D807" t="s">
        <v>11</v>
      </c>
      <c r="E807">
        <v>7</v>
      </c>
      <c r="F807" t="s">
        <v>15772</v>
      </c>
    </row>
    <row r="808" spans="1:6" x14ac:dyDescent="0.25">
      <c r="A808" t="s">
        <v>23</v>
      </c>
      <c r="B808" t="s">
        <v>5810</v>
      </c>
      <c r="C808" s="11">
        <v>46002</v>
      </c>
      <c r="D808" t="s">
        <v>11</v>
      </c>
      <c r="E808">
        <v>8</v>
      </c>
      <c r="F808" t="s">
        <v>15773</v>
      </c>
    </row>
    <row r="809" spans="1:6" x14ac:dyDescent="0.25">
      <c r="A809" t="s">
        <v>23</v>
      </c>
      <c r="B809" t="s">
        <v>5810</v>
      </c>
      <c r="C809" s="11">
        <v>46001</v>
      </c>
      <c r="D809" t="s">
        <v>4667</v>
      </c>
      <c r="E809">
        <v>8</v>
      </c>
      <c r="F809" t="s">
        <v>15774</v>
      </c>
    </row>
    <row r="810" spans="1:6" x14ac:dyDescent="0.25">
      <c r="A810" t="s">
        <v>23</v>
      </c>
      <c r="B810" t="s">
        <v>5810</v>
      </c>
      <c r="C810" s="11">
        <v>45999</v>
      </c>
      <c r="D810" t="s">
        <v>13</v>
      </c>
      <c r="E810">
        <v>15</v>
      </c>
      <c r="F810" t="s">
        <v>15775</v>
      </c>
    </row>
    <row r="811" spans="1:6" x14ac:dyDescent="0.25">
      <c r="A811" t="s">
        <v>23</v>
      </c>
      <c r="B811" t="s">
        <v>5802</v>
      </c>
      <c r="C811" s="11">
        <v>45999</v>
      </c>
      <c r="D811" t="s">
        <v>5</v>
      </c>
      <c r="E811">
        <v>6</v>
      </c>
      <c r="F811" t="s">
        <v>15776</v>
      </c>
    </row>
    <row r="812" spans="1:6" x14ac:dyDescent="0.25">
      <c r="A812" t="s">
        <v>23</v>
      </c>
      <c r="B812" t="s">
        <v>5801</v>
      </c>
      <c r="C812" s="11">
        <v>46000</v>
      </c>
      <c r="D812" t="s">
        <v>4667</v>
      </c>
      <c r="E812">
        <v>14</v>
      </c>
      <c r="F812" t="s">
        <v>15777</v>
      </c>
    </row>
    <row r="813" spans="1:6" x14ac:dyDescent="0.25">
      <c r="A813" t="s">
        <v>23</v>
      </c>
      <c r="B813" t="s">
        <v>5801</v>
      </c>
      <c r="C813" s="11">
        <v>45999</v>
      </c>
      <c r="D813" t="s">
        <v>12</v>
      </c>
      <c r="E813">
        <v>15</v>
      </c>
      <c r="F813" t="s">
        <v>15778</v>
      </c>
    </row>
    <row r="814" spans="1:6" x14ac:dyDescent="0.25">
      <c r="A814" t="s">
        <v>23</v>
      </c>
      <c r="B814" t="s">
        <v>5781</v>
      </c>
      <c r="C814" s="11">
        <v>46001</v>
      </c>
      <c r="D814" t="s">
        <v>12</v>
      </c>
      <c r="E814">
        <v>15</v>
      </c>
      <c r="F814" t="s">
        <v>15779</v>
      </c>
    </row>
    <row r="815" spans="1:6" x14ac:dyDescent="0.25">
      <c r="A815" t="s">
        <v>23</v>
      </c>
      <c r="B815" t="s">
        <v>5781</v>
      </c>
      <c r="C815" s="11">
        <v>46001</v>
      </c>
      <c r="D815" t="s">
        <v>4541</v>
      </c>
      <c r="E815">
        <v>10</v>
      </c>
      <c r="F815" t="s">
        <v>15780</v>
      </c>
    </row>
    <row r="816" spans="1:6" x14ac:dyDescent="0.25">
      <c r="A816" t="s">
        <v>23</v>
      </c>
      <c r="B816" t="s">
        <v>5773</v>
      </c>
      <c r="C816" s="11">
        <v>46000</v>
      </c>
      <c r="D816" t="s">
        <v>8</v>
      </c>
      <c r="E816">
        <v>16</v>
      </c>
      <c r="F816" t="s">
        <v>15782</v>
      </c>
    </row>
    <row r="817" spans="1:6" x14ac:dyDescent="0.25">
      <c r="A817" t="s">
        <v>23</v>
      </c>
      <c r="B817" t="s">
        <v>5773</v>
      </c>
      <c r="C817" s="11">
        <v>45999</v>
      </c>
      <c r="D817" t="s">
        <v>8</v>
      </c>
      <c r="E817">
        <v>16</v>
      </c>
      <c r="F817" t="s">
        <v>15783</v>
      </c>
    </row>
    <row r="818" spans="1:6" x14ac:dyDescent="0.25">
      <c r="A818" t="s">
        <v>23</v>
      </c>
      <c r="B818" t="s">
        <v>5770</v>
      </c>
      <c r="C818" s="11">
        <v>46003</v>
      </c>
      <c r="D818" t="s">
        <v>8</v>
      </c>
      <c r="E818">
        <v>11</v>
      </c>
      <c r="F818" t="s">
        <v>15784</v>
      </c>
    </row>
    <row r="819" spans="1:6" x14ac:dyDescent="0.25">
      <c r="A819" t="s">
        <v>23</v>
      </c>
      <c r="B819" t="s">
        <v>5770</v>
      </c>
      <c r="C819" s="11">
        <v>46002</v>
      </c>
      <c r="D819" t="s">
        <v>8</v>
      </c>
      <c r="E819">
        <v>14</v>
      </c>
      <c r="F819" t="s">
        <v>15785</v>
      </c>
    </row>
    <row r="820" spans="1:6" x14ac:dyDescent="0.25">
      <c r="A820" t="s">
        <v>23</v>
      </c>
      <c r="B820" t="s">
        <v>5770</v>
      </c>
      <c r="C820" s="11">
        <v>46000</v>
      </c>
      <c r="D820" t="s">
        <v>8</v>
      </c>
      <c r="E820">
        <v>10</v>
      </c>
      <c r="F820" t="s">
        <v>15786</v>
      </c>
    </row>
    <row r="821" spans="1:6" x14ac:dyDescent="0.25">
      <c r="A821" t="s">
        <v>23</v>
      </c>
      <c r="B821" t="s">
        <v>5770</v>
      </c>
      <c r="C821" s="11">
        <v>45999</v>
      </c>
      <c r="D821" t="s">
        <v>8</v>
      </c>
      <c r="E821">
        <v>14</v>
      </c>
      <c r="F821" t="s">
        <v>15787</v>
      </c>
    </row>
    <row r="822" spans="1:6" x14ac:dyDescent="0.25">
      <c r="A822" t="s">
        <v>23</v>
      </c>
      <c r="B822" t="s">
        <v>5742</v>
      </c>
      <c r="C822" s="11">
        <v>45999</v>
      </c>
      <c r="D822" t="s">
        <v>4539</v>
      </c>
      <c r="E822">
        <v>8</v>
      </c>
      <c r="F822" t="s">
        <v>15789</v>
      </c>
    </row>
    <row r="823" spans="1:6" x14ac:dyDescent="0.25">
      <c r="A823" t="s">
        <v>23</v>
      </c>
      <c r="B823" t="s">
        <v>5707</v>
      </c>
      <c r="C823" s="11">
        <v>46003</v>
      </c>
      <c r="D823" t="s">
        <v>4541</v>
      </c>
      <c r="E823">
        <v>8</v>
      </c>
      <c r="F823" t="s">
        <v>15790</v>
      </c>
    </row>
    <row r="824" spans="1:6" x14ac:dyDescent="0.25">
      <c r="A824" t="s">
        <v>23</v>
      </c>
      <c r="B824" t="s">
        <v>5707</v>
      </c>
      <c r="C824" s="11">
        <v>46002</v>
      </c>
      <c r="D824" t="s">
        <v>4541</v>
      </c>
      <c r="E824">
        <v>8</v>
      </c>
      <c r="F824" t="s">
        <v>15791</v>
      </c>
    </row>
    <row r="825" spans="1:6" x14ac:dyDescent="0.25">
      <c r="A825" t="s">
        <v>23</v>
      </c>
      <c r="B825" t="s">
        <v>5707</v>
      </c>
      <c r="C825" s="11">
        <v>46001</v>
      </c>
      <c r="D825" t="s">
        <v>6622</v>
      </c>
      <c r="E825">
        <v>15</v>
      </c>
      <c r="F825" t="s">
        <v>15792</v>
      </c>
    </row>
    <row r="826" spans="1:6" x14ac:dyDescent="0.25">
      <c r="A826" t="s">
        <v>23</v>
      </c>
      <c r="B826" t="s">
        <v>5687</v>
      </c>
      <c r="C826" s="11">
        <v>45999</v>
      </c>
      <c r="D826" t="s">
        <v>8</v>
      </c>
      <c r="E826">
        <v>14</v>
      </c>
      <c r="F826" t="s">
        <v>15794</v>
      </c>
    </row>
    <row r="827" spans="1:6" x14ac:dyDescent="0.25">
      <c r="A827" t="s">
        <v>23</v>
      </c>
      <c r="B827" t="s">
        <v>5664</v>
      </c>
      <c r="C827" s="11">
        <v>46000</v>
      </c>
      <c r="D827" t="s">
        <v>11</v>
      </c>
      <c r="E827">
        <v>6</v>
      </c>
      <c r="F827" t="s">
        <v>15795</v>
      </c>
    </row>
    <row r="828" spans="1:6" x14ac:dyDescent="0.25">
      <c r="A828" t="s">
        <v>23</v>
      </c>
      <c r="B828" t="s">
        <v>5643</v>
      </c>
      <c r="C828" s="11">
        <v>45999</v>
      </c>
      <c r="D828" t="s">
        <v>4536</v>
      </c>
      <c r="E828">
        <v>16</v>
      </c>
      <c r="F828" t="s">
        <v>15796</v>
      </c>
    </row>
    <row r="829" spans="1:6" x14ac:dyDescent="0.25">
      <c r="A829" t="s">
        <v>23</v>
      </c>
      <c r="B829" t="s">
        <v>5626</v>
      </c>
      <c r="C829" s="11">
        <v>46003</v>
      </c>
      <c r="D829" t="s">
        <v>4541</v>
      </c>
      <c r="E829">
        <v>8</v>
      </c>
      <c r="F829" t="s">
        <v>15797</v>
      </c>
    </row>
    <row r="830" spans="1:6" x14ac:dyDescent="0.25">
      <c r="A830" t="s">
        <v>23</v>
      </c>
      <c r="B830" t="s">
        <v>5626</v>
      </c>
      <c r="C830" s="11">
        <v>46001</v>
      </c>
      <c r="D830" t="s">
        <v>4541</v>
      </c>
      <c r="E830">
        <v>15</v>
      </c>
      <c r="F830" t="s">
        <v>15798</v>
      </c>
    </row>
    <row r="831" spans="1:6" x14ac:dyDescent="0.25">
      <c r="A831" t="s">
        <v>23</v>
      </c>
      <c r="B831" t="s">
        <v>5626</v>
      </c>
      <c r="C831" s="11">
        <v>46001</v>
      </c>
      <c r="D831" t="s">
        <v>6622</v>
      </c>
      <c r="E831">
        <v>15</v>
      </c>
      <c r="F831" t="s">
        <v>15799</v>
      </c>
    </row>
    <row r="832" spans="1:6" x14ac:dyDescent="0.25">
      <c r="A832" t="s">
        <v>23</v>
      </c>
      <c r="B832" t="s">
        <v>5611</v>
      </c>
      <c r="C832" s="11">
        <v>46001</v>
      </c>
      <c r="D832" t="s">
        <v>7</v>
      </c>
      <c r="E832">
        <v>14</v>
      </c>
      <c r="F832" t="s">
        <v>15801</v>
      </c>
    </row>
    <row r="833" spans="1:6" x14ac:dyDescent="0.25">
      <c r="A833" t="s">
        <v>23</v>
      </c>
      <c r="B833" t="s">
        <v>5611</v>
      </c>
      <c r="C833" s="11">
        <v>46000</v>
      </c>
      <c r="D833" t="s">
        <v>7</v>
      </c>
      <c r="E833">
        <v>10</v>
      </c>
      <c r="F833" t="s">
        <v>15802</v>
      </c>
    </row>
    <row r="834" spans="1:6" x14ac:dyDescent="0.25">
      <c r="A834" t="s">
        <v>23</v>
      </c>
      <c r="B834" t="s">
        <v>5611</v>
      </c>
      <c r="C834" s="11">
        <v>45999</v>
      </c>
      <c r="D834" t="s">
        <v>11</v>
      </c>
      <c r="E834">
        <v>6</v>
      </c>
      <c r="F834" t="s">
        <v>15803</v>
      </c>
    </row>
    <row r="835" spans="1:6" x14ac:dyDescent="0.25">
      <c r="A835" t="s">
        <v>23</v>
      </c>
      <c r="B835" t="s">
        <v>5603</v>
      </c>
      <c r="C835" s="11">
        <v>45999</v>
      </c>
      <c r="D835" t="s">
        <v>4739</v>
      </c>
      <c r="E835">
        <v>8</v>
      </c>
      <c r="F835" t="s">
        <v>15804</v>
      </c>
    </row>
    <row r="836" spans="1:6" x14ac:dyDescent="0.25">
      <c r="A836" t="s">
        <v>23</v>
      </c>
      <c r="B836" t="s">
        <v>5603</v>
      </c>
      <c r="C836" s="11">
        <v>45999</v>
      </c>
      <c r="D836" t="s">
        <v>11</v>
      </c>
      <c r="E836">
        <v>6</v>
      </c>
      <c r="F836" t="s">
        <v>15805</v>
      </c>
    </row>
    <row r="837" spans="1:6" x14ac:dyDescent="0.25">
      <c r="A837" t="s">
        <v>23</v>
      </c>
      <c r="B837" t="s">
        <v>5589</v>
      </c>
      <c r="C837" s="11">
        <v>45999</v>
      </c>
      <c r="D837" t="s">
        <v>8</v>
      </c>
      <c r="E837">
        <v>9</v>
      </c>
      <c r="F837" t="s">
        <v>15806</v>
      </c>
    </row>
    <row r="838" spans="1:6" x14ac:dyDescent="0.25">
      <c r="A838" t="s">
        <v>23</v>
      </c>
      <c r="B838" t="s">
        <v>5589</v>
      </c>
      <c r="C838" s="11">
        <v>45999</v>
      </c>
      <c r="D838" t="s">
        <v>4739</v>
      </c>
      <c r="E838">
        <v>9</v>
      </c>
      <c r="F838" t="s">
        <v>15807</v>
      </c>
    </row>
    <row r="839" spans="1:6" x14ac:dyDescent="0.25">
      <c r="A839" t="s">
        <v>23</v>
      </c>
      <c r="B839" t="s">
        <v>5589</v>
      </c>
      <c r="C839" s="11">
        <v>45999</v>
      </c>
      <c r="D839" t="s">
        <v>11</v>
      </c>
      <c r="E839">
        <v>6</v>
      </c>
      <c r="F839" t="s">
        <v>15808</v>
      </c>
    </row>
    <row r="840" spans="1:6" x14ac:dyDescent="0.25">
      <c r="A840" t="s">
        <v>23</v>
      </c>
      <c r="B840" t="s">
        <v>5578</v>
      </c>
      <c r="C840" s="11">
        <v>46003</v>
      </c>
      <c r="D840" t="s">
        <v>4667</v>
      </c>
      <c r="E840">
        <v>13</v>
      </c>
      <c r="F840" t="s">
        <v>15809</v>
      </c>
    </row>
    <row r="841" spans="1:6" x14ac:dyDescent="0.25">
      <c r="A841" t="s">
        <v>23</v>
      </c>
      <c r="B841" t="s">
        <v>5578</v>
      </c>
      <c r="C841" s="11">
        <v>46002</v>
      </c>
      <c r="D841" t="s">
        <v>6</v>
      </c>
      <c r="E841">
        <v>8</v>
      </c>
      <c r="F841" t="s">
        <v>15810</v>
      </c>
    </row>
    <row r="842" spans="1:6" x14ac:dyDescent="0.25">
      <c r="A842" t="s">
        <v>23</v>
      </c>
      <c r="B842" t="s">
        <v>5578</v>
      </c>
      <c r="C842" s="11">
        <v>46001</v>
      </c>
      <c r="D842" t="s">
        <v>11</v>
      </c>
      <c r="E842">
        <v>6</v>
      </c>
      <c r="F842" t="s">
        <v>15811</v>
      </c>
    </row>
    <row r="843" spans="1:6" x14ac:dyDescent="0.25">
      <c r="A843" t="s">
        <v>23</v>
      </c>
      <c r="B843" t="s">
        <v>5578</v>
      </c>
      <c r="C843" s="11">
        <v>45999</v>
      </c>
      <c r="D843" t="s">
        <v>12</v>
      </c>
      <c r="E843">
        <v>14</v>
      </c>
      <c r="F843" t="s">
        <v>15812</v>
      </c>
    </row>
    <row r="844" spans="1:6" x14ac:dyDescent="0.25">
      <c r="A844" t="s">
        <v>23</v>
      </c>
      <c r="B844" t="s">
        <v>5527</v>
      </c>
      <c r="C844" s="11">
        <v>45999</v>
      </c>
      <c r="D844" t="s">
        <v>4667</v>
      </c>
      <c r="E844">
        <v>9</v>
      </c>
      <c r="F844" t="s">
        <v>15813</v>
      </c>
    </row>
    <row r="845" spans="1:6" x14ac:dyDescent="0.25">
      <c r="A845" t="s">
        <v>23</v>
      </c>
      <c r="B845" t="s">
        <v>5526</v>
      </c>
      <c r="C845" s="11">
        <v>46003</v>
      </c>
      <c r="D845" t="s">
        <v>8</v>
      </c>
      <c r="E845">
        <v>16</v>
      </c>
      <c r="F845" t="s">
        <v>15814</v>
      </c>
    </row>
    <row r="846" spans="1:6" x14ac:dyDescent="0.25">
      <c r="A846" t="s">
        <v>23</v>
      </c>
      <c r="B846" t="s">
        <v>5526</v>
      </c>
      <c r="C846" s="11">
        <v>46003</v>
      </c>
      <c r="D846" t="s">
        <v>5</v>
      </c>
      <c r="E846">
        <v>14</v>
      </c>
      <c r="F846" t="s">
        <v>15815</v>
      </c>
    </row>
    <row r="847" spans="1:6" x14ac:dyDescent="0.25">
      <c r="A847" t="s">
        <v>23</v>
      </c>
      <c r="B847" t="s">
        <v>5526</v>
      </c>
      <c r="C847" s="11">
        <v>46003</v>
      </c>
      <c r="D847" t="s">
        <v>4667</v>
      </c>
      <c r="E847">
        <v>13</v>
      </c>
      <c r="F847" t="s">
        <v>15816</v>
      </c>
    </row>
    <row r="848" spans="1:6" x14ac:dyDescent="0.25">
      <c r="A848" t="s">
        <v>23</v>
      </c>
      <c r="B848" t="s">
        <v>5504</v>
      </c>
      <c r="C848" s="11">
        <v>45999</v>
      </c>
      <c r="D848" t="s">
        <v>12</v>
      </c>
      <c r="E848">
        <v>15</v>
      </c>
      <c r="F848" t="s">
        <v>15817</v>
      </c>
    </row>
    <row r="849" spans="1:6" x14ac:dyDescent="0.25">
      <c r="A849" t="s">
        <v>23</v>
      </c>
      <c r="B849" t="s">
        <v>5483</v>
      </c>
      <c r="C849" s="11">
        <v>46002</v>
      </c>
      <c r="D849" t="s">
        <v>5</v>
      </c>
      <c r="E849">
        <v>8</v>
      </c>
      <c r="F849" t="s">
        <v>15818</v>
      </c>
    </row>
    <row r="850" spans="1:6" x14ac:dyDescent="0.25">
      <c r="A850" t="s">
        <v>23</v>
      </c>
      <c r="B850" t="s">
        <v>5483</v>
      </c>
      <c r="C850" s="11">
        <v>46001</v>
      </c>
      <c r="D850" t="s">
        <v>4667</v>
      </c>
      <c r="E850">
        <v>8</v>
      </c>
      <c r="F850" t="s">
        <v>15819</v>
      </c>
    </row>
    <row r="851" spans="1:6" x14ac:dyDescent="0.25">
      <c r="A851" t="s">
        <v>23</v>
      </c>
      <c r="B851" t="s">
        <v>5483</v>
      </c>
      <c r="C851" s="11">
        <v>45999</v>
      </c>
      <c r="D851" t="s">
        <v>8</v>
      </c>
      <c r="E851">
        <v>16</v>
      </c>
      <c r="F851" t="s">
        <v>15820</v>
      </c>
    </row>
    <row r="852" spans="1:6" x14ac:dyDescent="0.25">
      <c r="A852" t="s">
        <v>23</v>
      </c>
      <c r="B852" t="s">
        <v>5476</v>
      </c>
      <c r="C852" s="11">
        <v>46001</v>
      </c>
      <c r="D852" t="s">
        <v>4667</v>
      </c>
      <c r="E852">
        <v>8</v>
      </c>
      <c r="F852" t="s">
        <v>15821</v>
      </c>
    </row>
    <row r="853" spans="1:6" x14ac:dyDescent="0.25">
      <c r="A853" t="s">
        <v>23</v>
      </c>
      <c r="B853" t="s">
        <v>5476</v>
      </c>
      <c r="C853" s="11">
        <v>45999</v>
      </c>
      <c r="D853" t="s">
        <v>4541</v>
      </c>
      <c r="E853">
        <v>14</v>
      </c>
      <c r="F853" t="s">
        <v>15822</v>
      </c>
    </row>
    <row r="854" spans="1:6" x14ac:dyDescent="0.25">
      <c r="A854" t="s">
        <v>23</v>
      </c>
      <c r="B854" t="s">
        <v>5474</v>
      </c>
      <c r="C854" s="11">
        <v>46000</v>
      </c>
      <c r="D854" t="s">
        <v>4739</v>
      </c>
      <c r="E854">
        <v>7</v>
      </c>
      <c r="F854" t="s">
        <v>15823</v>
      </c>
    </row>
    <row r="855" spans="1:6" x14ac:dyDescent="0.25">
      <c r="A855" t="s">
        <v>23</v>
      </c>
      <c r="B855" t="s">
        <v>5474</v>
      </c>
      <c r="C855" s="11">
        <v>46000</v>
      </c>
      <c r="D855" t="s">
        <v>11</v>
      </c>
      <c r="E855">
        <v>6</v>
      </c>
      <c r="F855" t="s">
        <v>15824</v>
      </c>
    </row>
    <row r="856" spans="1:6" x14ac:dyDescent="0.25">
      <c r="A856" t="s">
        <v>23</v>
      </c>
      <c r="B856" t="s">
        <v>5469</v>
      </c>
      <c r="C856" s="11">
        <v>46000</v>
      </c>
      <c r="D856" t="s">
        <v>6</v>
      </c>
      <c r="E856">
        <v>8</v>
      </c>
      <c r="F856" t="s">
        <v>15825</v>
      </c>
    </row>
    <row r="857" spans="1:6" x14ac:dyDescent="0.25">
      <c r="A857" t="s">
        <v>23</v>
      </c>
      <c r="B857" t="s">
        <v>5443</v>
      </c>
      <c r="C857" s="11">
        <v>45999</v>
      </c>
      <c r="D857" t="s">
        <v>12</v>
      </c>
      <c r="E857">
        <v>16</v>
      </c>
      <c r="F857" t="s">
        <v>15826</v>
      </c>
    </row>
    <row r="858" spans="1:6" x14ac:dyDescent="0.25">
      <c r="A858" t="s">
        <v>23</v>
      </c>
      <c r="B858" t="s">
        <v>5442</v>
      </c>
      <c r="C858" s="11">
        <v>46000</v>
      </c>
      <c r="D858" t="s">
        <v>8</v>
      </c>
      <c r="E858">
        <v>16</v>
      </c>
      <c r="F858" t="s">
        <v>15828</v>
      </c>
    </row>
    <row r="859" spans="1:6" x14ac:dyDescent="0.25">
      <c r="A859" t="s">
        <v>23</v>
      </c>
      <c r="B859" t="s">
        <v>5442</v>
      </c>
      <c r="C859" s="11">
        <v>46000</v>
      </c>
      <c r="D859" t="s">
        <v>5</v>
      </c>
      <c r="E859">
        <v>15</v>
      </c>
      <c r="F859" t="s">
        <v>15829</v>
      </c>
    </row>
    <row r="860" spans="1:6" x14ac:dyDescent="0.25">
      <c r="A860" t="s">
        <v>23</v>
      </c>
      <c r="B860" t="s">
        <v>5442</v>
      </c>
      <c r="C860" s="11">
        <v>46000</v>
      </c>
      <c r="D860" t="s">
        <v>4667</v>
      </c>
      <c r="E860">
        <v>7</v>
      </c>
      <c r="F860" t="s">
        <v>15830</v>
      </c>
    </row>
    <row r="861" spans="1:6" x14ac:dyDescent="0.25">
      <c r="A861" t="s">
        <v>23</v>
      </c>
      <c r="B861" t="s">
        <v>5437</v>
      </c>
      <c r="C861" s="11">
        <v>45999</v>
      </c>
      <c r="D861" t="s">
        <v>5</v>
      </c>
      <c r="E861">
        <v>10</v>
      </c>
      <c r="F861" t="s">
        <v>15831</v>
      </c>
    </row>
    <row r="862" spans="1:6" x14ac:dyDescent="0.25">
      <c r="A862" t="s">
        <v>23</v>
      </c>
      <c r="B862" t="s">
        <v>5405</v>
      </c>
      <c r="C862" s="11">
        <v>46002</v>
      </c>
      <c r="D862" t="s">
        <v>11</v>
      </c>
      <c r="E862">
        <v>11</v>
      </c>
      <c r="F862" t="s">
        <v>15832</v>
      </c>
    </row>
    <row r="863" spans="1:6" x14ac:dyDescent="0.25">
      <c r="A863" t="s">
        <v>23</v>
      </c>
      <c r="B863" t="s">
        <v>5405</v>
      </c>
      <c r="C863" s="11">
        <v>46002</v>
      </c>
      <c r="D863" t="s">
        <v>5</v>
      </c>
      <c r="E863">
        <v>7</v>
      </c>
      <c r="F863" t="s">
        <v>15833</v>
      </c>
    </row>
    <row r="864" spans="1:6" x14ac:dyDescent="0.25">
      <c r="A864" t="s">
        <v>23</v>
      </c>
      <c r="B864" t="s">
        <v>5405</v>
      </c>
      <c r="C864" s="11">
        <v>46000</v>
      </c>
      <c r="D864" t="s">
        <v>12</v>
      </c>
      <c r="E864">
        <v>17</v>
      </c>
      <c r="F864" t="s">
        <v>15834</v>
      </c>
    </row>
    <row r="865" spans="1:6" x14ac:dyDescent="0.25">
      <c r="A865" t="s">
        <v>23</v>
      </c>
      <c r="B865" t="s">
        <v>5392</v>
      </c>
      <c r="C865" s="11">
        <v>46000</v>
      </c>
      <c r="D865" t="s">
        <v>11</v>
      </c>
      <c r="E865">
        <v>10</v>
      </c>
      <c r="F865" t="s">
        <v>15835</v>
      </c>
    </row>
    <row r="866" spans="1:6" x14ac:dyDescent="0.25">
      <c r="A866" t="s">
        <v>23</v>
      </c>
      <c r="B866" t="s">
        <v>5392</v>
      </c>
      <c r="C866" s="11">
        <v>46000</v>
      </c>
      <c r="D866" t="s">
        <v>6</v>
      </c>
      <c r="E866">
        <v>10</v>
      </c>
      <c r="F866" t="s">
        <v>15836</v>
      </c>
    </row>
    <row r="867" spans="1:6" x14ac:dyDescent="0.25">
      <c r="A867" t="s">
        <v>23</v>
      </c>
      <c r="B867" t="s">
        <v>5392</v>
      </c>
      <c r="C867" s="11">
        <v>45999</v>
      </c>
      <c r="D867" t="s">
        <v>11</v>
      </c>
      <c r="E867">
        <v>13</v>
      </c>
      <c r="F867" t="s">
        <v>15837</v>
      </c>
    </row>
    <row r="868" spans="1:6" x14ac:dyDescent="0.25">
      <c r="A868" t="s">
        <v>23</v>
      </c>
      <c r="B868" t="s">
        <v>5361</v>
      </c>
      <c r="C868" s="11">
        <v>45999</v>
      </c>
      <c r="D868" t="s">
        <v>8</v>
      </c>
      <c r="E868">
        <v>16</v>
      </c>
      <c r="F868" t="s">
        <v>15839</v>
      </c>
    </row>
    <row r="869" spans="1:6" x14ac:dyDescent="0.25">
      <c r="A869" t="s">
        <v>23</v>
      </c>
      <c r="B869" t="s">
        <v>5343</v>
      </c>
      <c r="C869" s="11">
        <v>46001</v>
      </c>
      <c r="D869" t="s">
        <v>4667</v>
      </c>
      <c r="E869">
        <v>7</v>
      </c>
      <c r="F869" t="s">
        <v>15841</v>
      </c>
    </row>
    <row r="870" spans="1:6" x14ac:dyDescent="0.25">
      <c r="A870" t="s">
        <v>23</v>
      </c>
      <c r="B870" t="s">
        <v>5343</v>
      </c>
      <c r="C870" s="11">
        <v>45999</v>
      </c>
      <c r="D870" t="s">
        <v>4541</v>
      </c>
      <c r="E870">
        <v>14</v>
      </c>
      <c r="F870" t="s">
        <v>15842</v>
      </c>
    </row>
    <row r="871" spans="1:6" x14ac:dyDescent="0.25">
      <c r="A871" t="s">
        <v>23</v>
      </c>
      <c r="B871" t="s">
        <v>5280</v>
      </c>
      <c r="C871" s="11">
        <v>46001</v>
      </c>
      <c r="D871" t="s">
        <v>4667</v>
      </c>
      <c r="E871">
        <v>7</v>
      </c>
      <c r="F871" t="s">
        <v>15843</v>
      </c>
    </row>
    <row r="872" spans="1:6" x14ac:dyDescent="0.25">
      <c r="A872" t="s">
        <v>23</v>
      </c>
      <c r="B872" t="s">
        <v>5280</v>
      </c>
      <c r="C872" s="11">
        <v>45999</v>
      </c>
      <c r="D872" t="s">
        <v>4541</v>
      </c>
      <c r="E872">
        <v>14</v>
      </c>
      <c r="F872" t="s">
        <v>15844</v>
      </c>
    </row>
    <row r="873" spans="1:6" x14ac:dyDescent="0.25">
      <c r="A873" t="s">
        <v>23</v>
      </c>
      <c r="B873" t="s">
        <v>5266</v>
      </c>
      <c r="C873" s="11">
        <v>46001</v>
      </c>
      <c r="D873" t="s">
        <v>12</v>
      </c>
      <c r="E873">
        <v>14</v>
      </c>
      <c r="F873" t="s">
        <v>15845</v>
      </c>
    </row>
    <row r="874" spans="1:6" x14ac:dyDescent="0.25">
      <c r="A874" t="s">
        <v>23</v>
      </c>
      <c r="B874" t="s">
        <v>5266</v>
      </c>
      <c r="C874" s="11">
        <v>46001</v>
      </c>
      <c r="D874" t="s">
        <v>11</v>
      </c>
      <c r="E874">
        <v>5</v>
      </c>
      <c r="F874" t="s">
        <v>15846</v>
      </c>
    </row>
    <row r="875" spans="1:6" x14ac:dyDescent="0.25">
      <c r="A875" t="s">
        <v>23</v>
      </c>
      <c r="B875" t="s">
        <v>5266</v>
      </c>
      <c r="C875" s="11">
        <v>46000</v>
      </c>
      <c r="D875" t="s">
        <v>6</v>
      </c>
      <c r="E875">
        <v>14</v>
      </c>
      <c r="F875" t="s">
        <v>15847</v>
      </c>
    </row>
    <row r="876" spans="1:6" x14ac:dyDescent="0.25">
      <c r="A876" t="s">
        <v>23</v>
      </c>
      <c r="B876" t="s">
        <v>5236</v>
      </c>
      <c r="C876" s="11">
        <v>46003</v>
      </c>
      <c r="D876" t="s">
        <v>11</v>
      </c>
      <c r="E876">
        <v>14</v>
      </c>
      <c r="F876" t="s">
        <v>15848</v>
      </c>
    </row>
    <row r="877" spans="1:6" x14ac:dyDescent="0.25">
      <c r="A877" t="s">
        <v>23</v>
      </c>
      <c r="B877" t="s">
        <v>5206</v>
      </c>
      <c r="C877" s="11">
        <v>46000</v>
      </c>
      <c r="D877" t="s">
        <v>4739</v>
      </c>
      <c r="E877">
        <v>10</v>
      </c>
      <c r="F877" t="s">
        <v>15849</v>
      </c>
    </row>
    <row r="878" spans="1:6" x14ac:dyDescent="0.25">
      <c r="A878" t="s">
        <v>23</v>
      </c>
      <c r="B878" t="s">
        <v>5170</v>
      </c>
      <c r="C878" s="11">
        <v>45999</v>
      </c>
      <c r="D878" t="s">
        <v>4739</v>
      </c>
      <c r="E878">
        <v>7</v>
      </c>
      <c r="F878" t="s">
        <v>15850</v>
      </c>
    </row>
    <row r="879" spans="1:6" x14ac:dyDescent="0.25">
      <c r="A879" t="s">
        <v>23</v>
      </c>
      <c r="B879" t="s">
        <v>5144</v>
      </c>
      <c r="C879" s="11">
        <v>45999</v>
      </c>
      <c r="D879" t="s">
        <v>4541</v>
      </c>
      <c r="E879">
        <v>10</v>
      </c>
      <c r="F879" t="s">
        <v>15852</v>
      </c>
    </row>
    <row r="880" spans="1:6" x14ac:dyDescent="0.25">
      <c r="A880" t="s">
        <v>23</v>
      </c>
      <c r="B880" t="s">
        <v>5122</v>
      </c>
      <c r="C880" s="11">
        <v>46002</v>
      </c>
      <c r="D880" t="s">
        <v>4667</v>
      </c>
      <c r="E880">
        <v>12</v>
      </c>
      <c r="F880" t="s">
        <v>15853</v>
      </c>
    </row>
    <row r="881" spans="1:6" x14ac:dyDescent="0.25">
      <c r="A881" t="s">
        <v>23</v>
      </c>
      <c r="B881" t="s">
        <v>5122</v>
      </c>
      <c r="C881" s="11">
        <v>46002</v>
      </c>
      <c r="D881" t="s">
        <v>12</v>
      </c>
      <c r="E881">
        <v>12</v>
      </c>
      <c r="F881" t="s">
        <v>15854</v>
      </c>
    </row>
    <row r="882" spans="1:6" x14ac:dyDescent="0.25">
      <c r="A882" t="s">
        <v>23</v>
      </c>
      <c r="B882" t="s">
        <v>5110</v>
      </c>
      <c r="C882" s="11">
        <v>46002</v>
      </c>
      <c r="D882" t="s">
        <v>11</v>
      </c>
      <c r="E882">
        <v>8</v>
      </c>
      <c r="F882" t="s">
        <v>15856</v>
      </c>
    </row>
    <row r="883" spans="1:6" x14ac:dyDescent="0.25">
      <c r="A883" t="s">
        <v>23</v>
      </c>
      <c r="B883" t="s">
        <v>5110</v>
      </c>
      <c r="C883" s="11">
        <v>46001</v>
      </c>
      <c r="D883" t="s">
        <v>11</v>
      </c>
      <c r="E883">
        <v>6</v>
      </c>
      <c r="F883" t="s">
        <v>15857</v>
      </c>
    </row>
    <row r="884" spans="1:6" x14ac:dyDescent="0.25">
      <c r="A884" t="s">
        <v>23</v>
      </c>
      <c r="B884" t="s">
        <v>5110</v>
      </c>
      <c r="C884" s="11">
        <v>45999</v>
      </c>
      <c r="D884" t="s">
        <v>8</v>
      </c>
      <c r="E884">
        <v>16</v>
      </c>
      <c r="F884" t="s">
        <v>15858</v>
      </c>
    </row>
    <row r="885" spans="1:6" x14ac:dyDescent="0.25">
      <c r="A885" t="s">
        <v>23</v>
      </c>
      <c r="B885" t="s">
        <v>5110</v>
      </c>
      <c r="C885" s="11">
        <v>45999</v>
      </c>
      <c r="D885" t="s">
        <v>4762</v>
      </c>
      <c r="E885">
        <v>14</v>
      </c>
      <c r="F885" t="s">
        <v>15859</v>
      </c>
    </row>
    <row r="886" spans="1:6" x14ac:dyDescent="0.25">
      <c r="A886" t="s">
        <v>23</v>
      </c>
      <c r="B886" t="s">
        <v>5094</v>
      </c>
      <c r="C886" s="11">
        <v>46000</v>
      </c>
      <c r="D886" t="s">
        <v>7</v>
      </c>
      <c r="E886">
        <v>10</v>
      </c>
      <c r="F886" t="s">
        <v>15860</v>
      </c>
    </row>
    <row r="887" spans="1:6" x14ac:dyDescent="0.25">
      <c r="A887" t="s">
        <v>23</v>
      </c>
      <c r="B887" t="s">
        <v>5094</v>
      </c>
      <c r="C887" s="11">
        <v>46000</v>
      </c>
      <c r="D887" t="s">
        <v>6</v>
      </c>
      <c r="E887">
        <v>9</v>
      </c>
      <c r="F887" t="s">
        <v>15861</v>
      </c>
    </row>
    <row r="888" spans="1:6" x14ac:dyDescent="0.25">
      <c r="A888" t="s">
        <v>23</v>
      </c>
      <c r="B888" t="s">
        <v>5094</v>
      </c>
      <c r="C888" s="11">
        <v>45999</v>
      </c>
      <c r="D888" t="s">
        <v>12</v>
      </c>
      <c r="E888">
        <v>17</v>
      </c>
      <c r="F888" t="s">
        <v>15862</v>
      </c>
    </row>
    <row r="889" spans="1:6" x14ac:dyDescent="0.25">
      <c r="A889" t="s">
        <v>23</v>
      </c>
      <c r="B889" t="s">
        <v>5094</v>
      </c>
      <c r="C889" s="11">
        <v>45999</v>
      </c>
      <c r="D889" t="s">
        <v>11</v>
      </c>
      <c r="E889">
        <v>11</v>
      </c>
      <c r="F889" t="s">
        <v>15863</v>
      </c>
    </row>
    <row r="890" spans="1:6" x14ac:dyDescent="0.25">
      <c r="A890" t="s">
        <v>23</v>
      </c>
      <c r="B890" t="s">
        <v>5090</v>
      </c>
      <c r="C890" s="11">
        <v>45999</v>
      </c>
      <c r="D890" t="s">
        <v>4536</v>
      </c>
      <c r="E890">
        <v>10</v>
      </c>
      <c r="F890" t="s">
        <v>15864</v>
      </c>
    </row>
    <row r="891" spans="1:6" x14ac:dyDescent="0.25">
      <c r="A891" t="s">
        <v>23</v>
      </c>
      <c r="B891" t="s">
        <v>5058</v>
      </c>
      <c r="C891" s="11">
        <v>46000</v>
      </c>
      <c r="D891" t="s">
        <v>4536</v>
      </c>
      <c r="E891">
        <v>16</v>
      </c>
      <c r="F891" t="s">
        <v>15865</v>
      </c>
    </row>
    <row r="892" spans="1:6" x14ac:dyDescent="0.25">
      <c r="A892" t="s">
        <v>23</v>
      </c>
      <c r="B892" t="s">
        <v>4942</v>
      </c>
      <c r="C892" s="11">
        <v>46000</v>
      </c>
      <c r="D892" t="s">
        <v>11</v>
      </c>
      <c r="E892">
        <v>11</v>
      </c>
      <c r="F892" t="s">
        <v>15866</v>
      </c>
    </row>
    <row r="893" spans="1:6" x14ac:dyDescent="0.25">
      <c r="A893" t="s">
        <v>23</v>
      </c>
      <c r="B893" t="s">
        <v>4942</v>
      </c>
      <c r="C893" s="11">
        <v>46000</v>
      </c>
      <c r="D893" t="s">
        <v>4667</v>
      </c>
      <c r="E893">
        <v>8</v>
      </c>
      <c r="F893" t="s">
        <v>15867</v>
      </c>
    </row>
    <row r="894" spans="1:6" x14ac:dyDescent="0.25">
      <c r="A894" t="s">
        <v>23</v>
      </c>
      <c r="B894" t="s">
        <v>4942</v>
      </c>
      <c r="C894" s="11">
        <v>45999</v>
      </c>
      <c r="D894" t="s">
        <v>4536</v>
      </c>
      <c r="E894">
        <v>10</v>
      </c>
      <c r="F894" t="s">
        <v>15868</v>
      </c>
    </row>
    <row r="895" spans="1:6" x14ac:dyDescent="0.25">
      <c r="A895" t="s">
        <v>23</v>
      </c>
      <c r="B895" t="s">
        <v>4942</v>
      </c>
      <c r="C895" s="11">
        <v>45999</v>
      </c>
      <c r="D895" t="s">
        <v>6</v>
      </c>
      <c r="E895">
        <v>9</v>
      </c>
      <c r="F895" t="s">
        <v>15869</v>
      </c>
    </row>
    <row r="896" spans="1:6" x14ac:dyDescent="0.25">
      <c r="A896" t="s">
        <v>23</v>
      </c>
      <c r="B896" t="s">
        <v>4918</v>
      </c>
      <c r="C896" s="11">
        <v>45999</v>
      </c>
      <c r="D896" t="s">
        <v>4536</v>
      </c>
      <c r="E896">
        <v>16</v>
      </c>
      <c r="F896" t="s">
        <v>15870</v>
      </c>
    </row>
    <row r="897" spans="1:6" x14ac:dyDescent="0.25">
      <c r="A897" t="s">
        <v>23</v>
      </c>
      <c r="B897" t="s">
        <v>4916</v>
      </c>
      <c r="C897" s="11">
        <v>46003</v>
      </c>
      <c r="D897" t="s">
        <v>4667</v>
      </c>
      <c r="E897">
        <v>10</v>
      </c>
      <c r="F897" t="s">
        <v>15871</v>
      </c>
    </row>
    <row r="898" spans="1:6" x14ac:dyDescent="0.25">
      <c r="A898" t="s">
        <v>23</v>
      </c>
      <c r="B898" t="s">
        <v>4916</v>
      </c>
      <c r="C898" s="11">
        <v>46002</v>
      </c>
      <c r="D898" t="s">
        <v>5</v>
      </c>
      <c r="E898">
        <v>7</v>
      </c>
      <c r="F898" t="s">
        <v>15872</v>
      </c>
    </row>
    <row r="899" spans="1:6" x14ac:dyDescent="0.25">
      <c r="A899" t="s">
        <v>23</v>
      </c>
      <c r="B899" t="s">
        <v>4916</v>
      </c>
      <c r="C899" s="11">
        <v>46000</v>
      </c>
      <c r="D899" t="s">
        <v>12</v>
      </c>
      <c r="E899">
        <v>17</v>
      </c>
      <c r="F899" t="s">
        <v>15873</v>
      </c>
    </row>
    <row r="900" spans="1:6" x14ac:dyDescent="0.25">
      <c r="A900" t="s">
        <v>23</v>
      </c>
      <c r="B900" t="s">
        <v>4916</v>
      </c>
      <c r="C900" s="11">
        <v>46000</v>
      </c>
      <c r="D900" t="s">
        <v>8</v>
      </c>
      <c r="E900">
        <v>16</v>
      </c>
      <c r="F900" t="s">
        <v>15874</v>
      </c>
    </row>
    <row r="901" spans="1:6" x14ac:dyDescent="0.25">
      <c r="A901" t="s">
        <v>23</v>
      </c>
      <c r="B901" t="s">
        <v>4916</v>
      </c>
      <c r="C901" s="11">
        <v>45999</v>
      </c>
      <c r="D901" t="s">
        <v>8</v>
      </c>
      <c r="E901">
        <v>16</v>
      </c>
      <c r="F901" t="s">
        <v>15875</v>
      </c>
    </row>
    <row r="902" spans="1:6" x14ac:dyDescent="0.25">
      <c r="A902" t="s">
        <v>20</v>
      </c>
      <c r="B902" t="s">
        <v>4874</v>
      </c>
      <c r="C902" s="11">
        <v>45999</v>
      </c>
      <c r="D902" t="s">
        <v>12</v>
      </c>
      <c r="E902">
        <v>16</v>
      </c>
      <c r="F902" t="s">
        <v>15876</v>
      </c>
    </row>
    <row r="903" spans="1:6" x14ac:dyDescent="0.25">
      <c r="A903" t="s">
        <v>23</v>
      </c>
      <c r="B903" t="s">
        <v>4829</v>
      </c>
      <c r="C903" s="11">
        <v>46000</v>
      </c>
      <c r="D903" t="s">
        <v>6</v>
      </c>
      <c r="E903">
        <v>15</v>
      </c>
      <c r="F903" t="s">
        <v>15877</v>
      </c>
    </row>
    <row r="904" spans="1:6" x14ac:dyDescent="0.25">
      <c r="A904" t="s">
        <v>23</v>
      </c>
      <c r="B904" t="s">
        <v>4829</v>
      </c>
      <c r="C904" s="11">
        <v>46000</v>
      </c>
      <c r="D904" t="s">
        <v>11</v>
      </c>
      <c r="E904">
        <v>10</v>
      </c>
      <c r="F904" t="s">
        <v>15878</v>
      </c>
    </row>
    <row r="905" spans="1:6" x14ac:dyDescent="0.25">
      <c r="A905" t="s">
        <v>23</v>
      </c>
      <c r="B905" t="s">
        <v>4799</v>
      </c>
      <c r="C905" s="11">
        <v>45999</v>
      </c>
      <c r="D905" t="s">
        <v>9</v>
      </c>
      <c r="E905">
        <v>13</v>
      </c>
      <c r="F905" t="s">
        <v>15879</v>
      </c>
    </row>
    <row r="906" spans="1:6" x14ac:dyDescent="0.25">
      <c r="A906" t="s">
        <v>23</v>
      </c>
      <c r="B906" t="s">
        <v>4781</v>
      </c>
      <c r="C906" s="11">
        <v>46000</v>
      </c>
      <c r="D906" t="s">
        <v>7</v>
      </c>
      <c r="E906">
        <v>12</v>
      </c>
      <c r="F906" t="s">
        <v>15880</v>
      </c>
    </row>
    <row r="907" spans="1:6" x14ac:dyDescent="0.25">
      <c r="A907" t="s">
        <v>23</v>
      </c>
      <c r="B907" t="s">
        <v>4781</v>
      </c>
      <c r="C907" s="11">
        <v>46000</v>
      </c>
      <c r="D907" t="s">
        <v>5</v>
      </c>
      <c r="E907">
        <v>7</v>
      </c>
      <c r="F907" t="s">
        <v>15881</v>
      </c>
    </row>
    <row r="908" spans="1:6" x14ac:dyDescent="0.25">
      <c r="A908" t="s">
        <v>23</v>
      </c>
      <c r="B908" t="s">
        <v>4770</v>
      </c>
      <c r="C908" s="11">
        <v>45999</v>
      </c>
      <c r="D908" t="s">
        <v>4536</v>
      </c>
      <c r="E908">
        <v>10</v>
      </c>
      <c r="F908" t="s">
        <v>15882</v>
      </c>
    </row>
    <row r="909" spans="1:6" x14ac:dyDescent="0.25">
      <c r="A909" t="s">
        <v>23</v>
      </c>
      <c r="B909" t="s">
        <v>4769</v>
      </c>
      <c r="C909" s="11">
        <v>46002</v>
      </c>
      <c r="D909" t="s">
        <v>11</v>
      </c>
      <c r="E909">
        <v>12</v>
      </c>
      <c r="F909" t="s">
        <v>15883</v>
      </c>
    </row>
    <row r="910" spans="1:6" x14ac:dyDescent="0.25">
      <c r="A910" t="s">
        <v>23</v>
      </c>
      <c r="B910" t="s">
        <v>14771</v>
      </c>
      <c r="C910" s="11">
        <v>45999</v>
      </c>
      <c r="D910" t="s">
        <v>11</v>
      </c>
      <c r="E910">
        <v>8</v>
      </c>
      <c r="F910" t="s">
        <v>15884</v>
      </c>
    </row>
    <row r="911" spans="1:6" x14ac:dyDescent="0.25">
      <c r="A911" t="s">
        <v>23</v>
      </c>
      <c r="B911" t="s">
        <v>4720</v>
      </c>
      <c r="C911" s="11">
        <v>46002</v>
      </c>
      <c r="D911" t="s">
        <v>5</v>
      </c>
      <c r="E911">
        <v>7</v>
      </c>
      <c r="F911" t="s">
        <v>15885</v>
      </c>
    </row>
    <row r="912" spans="1:6" x14ac:dyDescent="0.25">
      <c r="A912" t="s">
        <v>20</v>
      </c>
      <c r="B912" t="s">
        <v>4723</v>
      </c>
      <c r="C912" s="11">
        <v>46000</v>
      </c>
      <c r="D912" t="s">
        <v>6</v>
      </c>
      <c r="E912">
        <v>14</v>
      </c>
      <c r="F912" t="s">
        <v>15886</v>
      </c>
    </row>
    <row r="913" spans="1:6" x14ac:dyDescent="0.25">
      <c r="A913" t="s">
        <v>20</v>
      </c>
      <c r="B913" t="s">
        <v>6585</v>
      </c>
      <c r="C913" s="11">
        <v>46000</v>
      </c>
      <c r="D913" t="s">
        <v>6</v>
      </c>
      <c r="E913">
        <v>13</v>
      </c>
      <c r="F913" t="s">
        <v>15887</v>
      </c>
    </row>
    <row r="914" spans="1:6" x14ac:dyDescent="0.25">
      <c r="A914" t="s">
        <v>23</v>
      </c>
      <c r="B914" t="s">
        <v>6586</v>
      </c>
      <c r="C914" s="11">
        <v>46003</v>
      </c>
      <c r="D914" t="s">
        <v>13</v>
      </c>
      <c r="E914">
        <v>11</v>
      </c>
      <c r="F914" t="s">
        <v>15888</v>
      </c>
    </row>
    <row r="915" spans="1:6" x14ac:dyDescent="0.25">
      <c r="A915" t="s">
        <v>23</v>
      </c>
      <c r="B915" t="s">
        <v>6586</v>
      </c>
      <c r="C915" s="11">
        <v>46003</v>
      </c>
      <c r="D915" t="s">
        <v>12</v>
      </c>
      <c r="E915">
        <v>10</v>
      </c>
      <c r="F915" t="s">
        <v>15889</v>
      </c>
    </row>
    <row r="916" spans="1:6" x14ac:dyDescent="0.25">
      <c r="A916" t="s">
        <v>23</v>
      </c>
      <c r="B916" t="s">
        <v>6586</v>
      </c>
      <c r="C916" s="11">
        <v>46003</v>
      </c>
      <c r="D916" t="s">
        <v>6</v>
      </c>
      <c r="E916">
        <v>10</v>
      </c>
      <c r="F916" t="s">
        <v>15890</v>
      </c>
    </row>
    <row r="917" spans="1:6" x14ac:dyDescent="0.25">
      <c r="A917" t="s">
        <v>23</v>
      </c>
      <c r="B917" t="s">
        <v>6586</v>
      </c>
      <c r="C917" s="11">
        <v>46003</v>
      </c>
      <c r="D917" t="s">
        <v>5</v>
      </c>
      <c r="E917">
        <v>10</v>
      </c>
      <c r="F917" t="s">
        <v>15891</v>
      </c>
    </row>
    <row r="918" spans="1:6" x14ac:dyDescent="0.25">
      <c r="A918" t="s">
        <v>23</v>
      </c>
      <c r="B918" t="s">
        <v>6586</v>
      </c>
      <c r="C918" s="11">
        <v>46003</v>
      </c>
      <c r="D918" t="s">
        <v>4667</v>
      </c>
      <c r="E918">
        <v>9</v>
      </c>
      <c r="F918" t="s">
        <v>15892</v>
      </c>
    </row>
    <row r="919" spans="1:6" x14ac:dyDescent="0.25">
      <c r="A919" t="s">
        <v>23</v>
      </c>
      <c r="B919" t="s">
        <v>6586</v>
      </c>
      <c r="C919" s="11">
        <v>46002</v>
      </c>
      <c r="D919" t="s">
        <v>4667</v>
      </c>
      <c r="E919">
        <v>15</v>
      </c>
      <c r="F919" t="s">
        <v>15893</v>
      </c>
    </row>
    <row r="920" spans="1:6" x14ac:dyDescent="0.25">
      <c r="A920" t="s">
        <v>23</v>
      </c>
      <c r="B920" t="s">
        <v>6586</v>
      </c>
      <c r="C920" s="11">
        <v>46002</v>
      </c>
      <c r="D920" t="s">
        <v>6</v>
      </c>
      <c r="E920">
        <v>14</v>
      </c>
      <c r="F920" t="s">
        <v>15894</v>
      </c>
    </row>
    <row r="921" spans="1:6" x14ac:dyDescent="0.25">
      <c r="A921" t="s">
        <v>23</v>
      </c>
      <c r="B921" t="s">
        <v>6586</v>
      </c>
      <c r="C921" s="11">
        <v>46002</v>
      </c>
      <c r="D921" t="s">
        <v>5</v>
      </c>
      <c r="E921">
        <v>14</v>
      </c>
      <c r="F921" t="s">
        <v>15895</v>
      </c>
    </row>
    <row r="922" spans="1:6" x14ac:dyDescent="0.25">
      <c r="A922" t="s">
        <v>23</v>
      </c>
      <c r="B922" t="s">
        <v>6586</v>
      </c>
      <c r="C922" s="11">
        <v>46001</v>
      </c>
      <c r="D922" t="s">
        <v>4667</v>
      </c>
      <c r="E922">
        <v>14</v>
      </c>
      <c r="F922" t="s">
        <v>15896</v>
      </c>
    </row>
    <row r="923" spans="1:6" x14ac:dyDescent="0.25">
      <c r="A923" t="s">
        <v>20</v>
      </c>
      <c r="B923" t="s">
        <v>4725</v>
      </c>
      <c r="C923" s="11">
        <v>46000</v>
      </c>
      <c r="D923" t="s">
        <v>6</v>
      </c>
      <c r="E923">
        <v>14</v>
      </c>
      <c r="F923" t="s">
        <v>15897</v>
      </c>
    </row>
    <row r="924" spans="1:6" x14ac:dyDescent="0.25">
      <c r="A924" t="s">
        <v>23</v>
      </c>
      <c r="B924" t="s">
        <v>14810</v>
      </c>
      <c r="C924" s="11">
        <v>46001</v>
      </c>
      <c r="D924" t="s">
        <v>12</v>
      </c>
      <c r="E924">
        <v>12</v>
      </c>
      <c r="F924" t="s">
        <v>15898</v>
      </c>
    </row>
    <row r="925" spans="1:6" x14ac:dyDescent="0.25">
      <c r="A925" t="s">
        <v>23</v>
      </c>
      <c r="B925" t="s">
        <v>14810</v>
      </c>
      <c r="C925" s="11">
        <v>46000</v>
      </c>
      <c r="D925" t="s">
        <v>12</v>
      </c>
      <c r="E925">
        <v>15</v>
      </c>
      <c r="F925" t="s">
        <v>15899</v>
      </c>
    </row>
    <row r="926" spans="1:6" x14ac:dyDescent="0.25">
      <c r="A926" t="s">
        <v>23</v>
      </c>
      <c r="B926" t="s">
        <v>14810</v>
      </c>
      <c r="C926" s="11">
        <v>46000</v>
      </c>
      <c r="D926" t="s">
        <v>11</v>
      </c>
      <c r="E926">
        <v>11</v>
      </c>
      <c r="F926" t="s">
        <v>15900</v>
      </c>
    </row>
    <row r="927" spans="1:6" x14ac:dyDescent="0.25">
      <c r="A927" t="s">
        <v>23</v>
      </c>
      <c r="B927" t="s">
        <v>4735</v>
      </c>
      <c r="C927" s="11">
        <v>46000</v>
      </c>
      <c r="D927" t="s">
        <v>8</v>
      </c>
      <c r="E927">
        <v>16</v>
      </c>
      <c r="F927" t="s">
        <v>15901</v>
      </c>
    </row>
    <row r="928" spans="1:6" x14ac:dyDescent="0.25">
      <c r="A928" t="s">
        <v>23</v>
      </c>
      <c r="B928" t="s">
        <v>4566</v>
      </c>
      <c r="C928" s="11">
        <v>46003</v>
      </c>
      <c r="D928" t="s">
        <v>11</v>
      </c>
      <c r="E928">
        <v>13</v>
      </c>
      <c r="F928" t="s">
        <v>15902</v>
      </c>
    </row>
    <row r="929" spans="1:6" x14ac:dyDescent="0.25">
      <c r="A929" t="s">
        <v>23</v>
      </c>
      <c r="B929" t="s">
        <v>6598</v>
      </c>
      <c r="C929" s="11">
        <v>46000</v>
      </c>
      <c r="D929" t="s">
        <v>11</v>
      </c>
      <c r="E929">
        <v>11</v>
      </c>
      <c r="F929" t="s">
        <v>15903</v>
      </c>
    </row>
    <row r="930" spans="1:6" x14ac:dyDescent="0.25">
      <c r="A930" t="s">
        <v>23</v>
      </c>
      <c r="B930" t="s">
        <v>14852</v>
      </c>
      <c r="C930" s="11">
        <v>46000</v>
      </c>
      <c r="D930" t="s">
        <v>4536</v>
      </c>
      <c r="E930">
        <v>11</v>
      </c>
      <c r="F930" t="s">
        <v>15904</v>
      </c>
    </row>
    <row r="931" spans="1:6" x14ac:dyDescent="0.25">
      <c r="A931" t="s">
        <v>23</v>
      </c>
      <c r="B931" t="s">
        <v>14852</v>
      </c>
      <c r="C931" s="11">
        <v>46000</v>
      </c>
      <c r="D931" t="s">
        <v>12</v>
      </c>
      <c r="E931">
        <v>11</v>
      </c>
      <c r="F931" t="s">
        <v>15905</v>
      </c>
    </row>
    <row r="932" spans="1:6" x14ac:dyDescent="0.25">
      <c r="A932" t="s">
        <v>23</v>
      </c>
      <c r="B932" t="s">
        <v>14899</v>
      </c>
      <c r="C932" s="11">
        <v>46000</v>
      </c>
      <c r="D932" t="s">
        <v>11</v>
      </c>
      <c r="E932">
        <v>11</v>
      </c>
      <c r="F932" t="s">
        <v>15906</v>
      </c>
    </row>
    <row r="933" spans="1:6" x14ac:dyDescent="0.25">
      <c r="A933" t="s">
        <v>23</v>
      </c>
      <c r="B933" t="s">
        <v>14899</v>
      </c>
      <c r="C933" s="11">
        <v>46000</v>
      </c>
      <c r="D933" t="s">
        <v>12</v>
      </c>
      <c r="E933">
        <v>11</v>
      </c>
      <c r="F933" t="s">
        <v>15907</v>
      </c>
    </row>
    <row r="934" spans="1:6" x14ac:dyDescent="0.25">
      <c r="A934" t="s">
        <v>23</v>
      </c>
      <c r="B934" t="s">
        <v>14907</v>
      </c>
      <c r="C934" s="11">
        <v>46003</v>
      </c>
      <c r="D934" t="s">
        <v>11</v>
      </c>
      <c r="E934">
        <v>8</v>
      </c>
      <c r="F934" t="s">
        <v>15908</v>
      </c>
    </row>
    <row r="935" spans="1:6" x14ac:dyDescent="0.25">
      <c r="A935" t="s">
        <v>23</v>
      </c>
      <c r="B935" t="s">
        <v>14907</v>
      </c>
      <c r="C935" s="11">
        <v>46002</v>
      </c>
      <c r="D935" t="s">
        <v>5</v>
      </c>
      <c r="E935">
        <v>10</v>
      </c>
      <c r="F935" t="s">
        <v>15909</v>
      </c>
    </row>
    <row r="936" spans="1:6" x14ac:dyDescent="0.25">
      <c r="A936" t="s">
        <v>23</v>
      </c>
      <c r="B936" t="s">
        <v>14907</v>
      </c>
      <c r="C936" s="11">
        <v>46001</v>
      </c>
      <c r="D936" t="s">
        <v>12</v>
      </c>
      <c r="E936">
        <v>17</v>
      </c>
      <c r="F936" t="s">
        <v>15910</v>
      </c>
    </row>
    <row r="937" spans="1:6" x14ac:dyDescent="0.25">
      <c r="A937" t="s">
        <v>23</v>
      </c>
      <c r="B937" t="s">
        <v>14907</v>
      </c>
      <c r="C937" s="11">
        <v>46001</v>
      </c>
      <c r="D937" t="s">
        <v>4739</v>
      </c>
      <c r="E937">
        <v>11</v>
      </c>
      <c r="F937" t="s">
        <v>15911</v>
      </c>
    </row>
    <row r="938" spans="1:6" x14ac:dyDescent="0.25">
      <c r="A938" t="s">
        <v>23</v>
      </c>
      <c r="B938" t="s">
        <v>14907</v>
      </c>
      <c r="C938" s="11">
        <v>46000</v>
      </c>
      <c r="D938" t="s">
        <v>4536</v>
      </c>
      <c r="E938">
        <v>10</v>
      </c>
      <c r="F938" t="s">
        <v>15912</v>
      </c>
    </row>
    <row r="939" spans="1:6" x14ac:dyDescent="0.25">
      <c r="A939" t="s">
        <v>23</v>
      </c>
      <c r="B939" t="s">
        <v>14907</v>
      </c>
      <c r="C939" s="11">
        <v>45999</v>
      </c>
      <c r="D939" t="s">
        <v>4739</v>
      </c>
      <c r="E939">
        <v>9</v>
      </c>
      <c r="F939" t="s">
        <v>15913</v>
      </c>
    </row>
    <row r="940" spans="1:6" x14ac:dyDescent="0.25">
      <c r="A940" t="s">
        <v>20</v>
      </c>
      <c r="B940" t="s">
        <v>8796</v>
      </c>
      <c r="C940" s="11">
        <v>46000</v>
      </c>
      <c r="D940" t="s">
        <v>8</v>
      </c>
      <c r="E940">
        <v>16</v>
      </c>
      <c r="F940" t="s">
        <v>15914</v>
      </c>
    </row>
    <row r="941" spans="1:6" x14ac:dyDescent="0.25">
      <c r="A941" t="s">
        <v>20</v>
      </c>
      <c r="B941" t="s">
        <v>8797</v>
      </c>
      <c r="C941" s="11">
        <v>46000</v>
      </c>
      <c r="D941" t="s">
        <v>8</v>
      </c>
      <c r="E941">
        <v>16</v>
      </c>
      <c r="F941" t="s">
        <v>15915</v>
      </c>
    </row>
    <row r="942" spans="1:6" x14ac:dyDescent="0.25">
      <c r="A942" t="s">
        <v>23</v>
      </c>
      <c r="B942" t="s">
        <v>14938</v>
      </c>
      <c r="C942" s="11">
        <v>46000</v>
      </c>
      <c r="D942" t="s">
        <v>7</v>
      </c>
      <c r="E942">
        <v>16</v>
      </c>
      <c r="F942" t="s">
        <v>15916</v>
      </c>
    </row>
    <row r="943" spans="1:6" x14ac:dyDescent="0.25">
      <c r="A943" t="s">
        <v>20</v>
      </c>
      <c r="B943" t="s">
        <v>7068</v>
      </c>
      <c r="C943" s="11">
        <v>46003</v>
      </c>
      <c r="D943" t="s">
        <v>13</v>
      </c>
      <c r="E943">
        <v>16</v>
      </c>
      <c r="F943" t="s">
        <v>15917</v>
      </c>
    </row>
    <row r="944" spans="1:6" x14ac:dyDescent="0.25">
      <c r="A944" t="s">
        <v>20</v>
      </c>
      <c r="B944" t="s">
        <v>7070</v>
      </c>
      <c r="C944" s="11">
        <v>46003</v>
      </c>
      <c r="D944" t="s">
        <v>13</v>
      </c>
      <c r="E944">
        <v>16</v>
      </c>
      <c r="F944" t="s">
        <v>15918</v>
      </c>
    </row>
    <row r="945" spans="1:6" x14ac:dyDescent="0.25">
      <c r="A945" t="s">
        <v>23</v>
      </c>
      <c r="B945" t="s">
        <v>7110</v>
      </c>
      <c r="C945" s="11">
        <v>46003</v>
      </c>
      <c r="D945" t="s">
        <v>12</v>
      </c>
      <c r="E945">
        <v>15</v>
      </c>
      <c r="F945" t="s">
        <v>15919</v>
      </c>
    </row>
    <row r="946" spans="1:6" x14ac:dyDescent="0.25">
      <c r="A946" t="s">
        <v>23</v>
      </c>
      <c r="B946" t="s">
        <v>7140</v>
      </c>
      <c r="C946" s="11">
        <v>46003</v>
      </c>
      <c r="D946" t="s">
        <v>8</v>
      </c>
      <c r="E946">
        <v>15</v>
      </c>
      <c r="F946" t="s">
        <v>15920</v>
      </c>
    </row>
    <row r="947" spans="1:6" x14ac:dyDescent="0.25">
      <c r="A947" t="s">
        <v>23</v>
      </c>
      <c r="B947" t="s">
        <v>7127</v>
      </c>
      <c r="C947" s="11">
        <v>46003</v>
      </c>
      <c r="D947" t="s">
        <v>12</v>
      </c>
      <c r="E947">
        <v>15</v>
      </c>
      <c r="F947" t="s">
        <v>15921</v>
      </c>
    </row>
    <row r="948" spans="1:6" x14ac:dyDescent="0.25">
      <c r="A948" t="s">
        <v>23</v>
      </c>
      <c r="B948" t="s">
        <v>7114</v>
      </c>
      <c r="C948" s="11">
        <v>46003</v>
      </c>
      <c r="D948" t="s">
        <v>4541</v>
      </c>
      <c r="E948">
        <v>15</v>
      </c>
      <c r="F948" t="s">
        <v>15922</v>
      </c>
    </row>
    <row r="949" spans="1:6" x14ac:dyDescent="0.25">
      <c r="A949" t="s">
        <v>20</v>
      </c>
      <c r="B949" t="s">
        <v>7150</v>
      </c>
      <c r="C949" s="11">
        <v>46003</v>
      </c>
      <c r="D949" t="s">
        <v>12</v>
      </c>
      <c r="E949">
        <v>15</v>
      </c>
      <c r="F949" t="s">
        <v>15923</v>
      </c>
    </row>
    <row r="950" spans="1:6" x14ac:dyDescent="0.25">
      <c r="A950" t="s">
        <v>23</v>
      </c>
      <c r="B950" t="s">
        <v>7125</v>
      </c>
      <c r="C950" s="11">
        <v>46003</v>
      </c>
      <c r="D950" t="s">
        <v>8</v>
      </c>
      <c r="E950">
        <v>15</v>
      </c>
      <c r="F950" t="s">
        <v>15924</v>
      </c>
    </row>
    <row r="951" spans="1:6" x14ac:dyDescent="0.25">
      <c r="A951" t="s">
        <v>20</v>
      </c>
      <c r="B951" t="s">
        <v>7105</v>
      </c>
      <c r="C951" s="11">
        <v>46003</v>
      </c>
      <c r="D951" t="s">
        <v>8</v>
      </c>
      <c r="E951">
        <v>15</v>
      </c>
      <c r="F951" t="s">
        <v>15925</v>
      </c>
    </row>
    <row r="952" spans="1:6" x14ac:dyDescent="0.25">
      <c r="A952" t="s">
        <v>23</v>
      </c>
      <c r="B952" t="s">
        <v>7118</v>
      </c>
      <c r="C952" s="11">
        <v>46003</v>
      </c>
      <c r="D952" t="s">
        <v>8</v>
      </c>
      <c r="E952">
        <v>15</v>
      </c>
      <c r="F952" t="s">
        <v>15926</v>
      </c>
    </row>
    <row r="953" spans="1:6" x14ac:dyDescent="0.25">
      <c r="A953" t="s">
        <v>23</v>
      </c>
      <c r="B953" t="s">
        <v>6959</v>
      </c>
      <c r="C953" s="11">
        <v>46003</v>
      </c>
      <c r="D953" t="s">
        <v>12</v>
      </c>
      <c r="E953">
        <v>14</v>
      </c>
      <c r="F953" t="s">
        <v>15927</v>
      </c>
    </row>
    <row r="954" spans="1:6" x14ac:dyDescent="0.25">
      <c r="A954" t="s">
        <v>23</v>
      </c>
      <c r="B954" t="s">
        <v>7122</v>
      </c>
      <c r="C954" s="11">
        <v>46003</v>
      </c>
      <c r="D954" t="s">
        <v>4541</v>
      </c>
      <c r="E954">
        <v>15</v>
      </c>
      <c r="F954" t="s">
        <v>15928</v>
      </c>
    </row>
    <row r="955" spans="1:6" x14ac:dyDescent="0.25">
      <c r="A955" t="s">
        <v>23</v>
      </c>
      <c r="B955" t="s">
        <v>7217</v>
      </c>
      <c r="C955" s="11">
        <v>46003</v>
      </c>
      <c r="D955" t="s">
        <v>4739</v>
      </c>
      <c r="E955">
        <v>14</v>
      </c>
      <c r="F955" t="s">
        <v>15929</v>
      </c>
    </row>
    <row r="956" spans="1:6" x14ac:dyDescent="0.25">
      <c r="A956" t="s">
        <v>23</v>
      </c>
      <c r="B956" t="s">
        <v>5790</v>
      </c>
      <c r="C956" s="11">
        <v>46003</v>
      </c>
      <c r="D956" t="s">
        <v>12</v>
      </c>
      <c r="E956">
        <v>14</v>
      </c>
      <c r="F956" t="s">
        <v>15930</v>
      </c>
    </row>
    <row r="957" spans="1:6" x14ac:dyDescent="0.25">
      <c r="A957" t="s">
        <v>23</v>
      </c>
      <c r="B957" t="s">
        <v>9851</v>
      </c>
      <c r="C957" s="11">
        <v>46003</v>
      </c>
      <c r="D957" t="s">
        <v>4541</v>
      </c>
      <c r="E957">
        <v>16</v>
      </c>
      <c r="F957" t="s">
        <v>15931</v>
      </c>
    </row>
    <row r="958" spans="1:6" x14ac:dyDescent="0.25">
      <c r="A958" t="s">
        <v>23</v>
      </c>
      <c r="B958" t="s">
        <v>7219</v>
      </c>
      <c r="C958" s="11">
        <v>46003</v>
      </c>
      <c r="D958" t="s">
        <v>4537</v>
      </c>
      <c r="E958">
        <v>14</v>
      </c>
      <c r="F958" t="s">
        <v>15932</v>
      </c>
    </row>
    <row r="959" spans="1:6" x14ac:dyDescent="0.25">
      <c r="A959" t="s">
        <v>23</v>
      </c>
      <c r="B959" t="s">
        <v>7202</v>
      </c>
      <c r="C959" s="11">
        <v>46003</v>
      </c>
      <c r="D959" t="s">
        <v>4541</v>
      </c>
      <c r="E959">
        <v>14</v>
      </c>
      <c r="F959" t="s">
        <v>15933</v>
      </c>
    </row>
    <row r="960" spans="1:6" x14ac:dyDescent="0.25">
      <c r="A960" t="s">
        <v>23</v>
      </c>
      <c r="B960" t="s">
        <v>7058</v>
      </c>
      <c r="C960" s="11">
        <v>46003</v>
      </c>
      <c r="D960" t="s">
        <v>4537</v>
      </c>
      <c r="E960">
        <v>16</v>
      </c>
      <c r="F960" t="s">
        <v>15934</v>
      </c>
    </row>
    <row r="961" spans="1:6" x14ac:dyDescent="0.25">
      <c r="A961" t="s">
        <v>23</v>
      </c>
      <c r="B961" t="s">
        <v>7044</v>
      </c>
      <c r="C961" s="11">
        <v>46003</v>
      </c>
      <c r="D961" t="s">
        <v>12</v>
      </c>
      <c r="E961">
        <v>14</v>
      </c>
      <c r="F961" t="s">
        <v>15935</v>
      </c>
    </row>
    <row r="962" spans="1:6" x14ac:dyDescent="0.25">
      <c r="A962" t="s">
        <v>20</v>
      </c>
      <c r="B962" t="s">
        <v>7100</v>
      </c>
      <c r="C962" s="11">
        <v>46003</v>
      </c>
      <c r="D962" t="s">
        <v>4541</v>
      </c>
      <c r="E962">
        <v>16</v>
      </c>
      <c r="F962" t="s">
        <v>15936</v>
      </c>
    </row>
    <row r="963" spans="1:6" x14ac:dyDescent="0.25">
      <c r="A963" t="s">
        <v>23</v>
      </c>
      <c r="B963" t="s">
        <v>7100</v>
      </c>
      <c r="C963" s="11">
        <v>46003</v>
      </c>
      <c r="D963" t="s">
        <v>4762</v>
      </c>
      <c r="E963">
        <v>15</v>
      </c>
      <c r="F963" t="s">
        <v>15937</v>
      </c>
    </row>
    <row r="964" spans="1:6" x14ac:dyDescent="0.25">
      <c r="A964" t="s">
        <v>20</v>
      </c>
      <c r="B964" t="s">
        <v>7040</v>
      </c>
      <c r="C964" s="11">
        <v>46003</v>
      </c>
      <c r="D964" t="s">
        <v>13</v>
      </c>
      <c r="E964">
        <v>17</v>
      </c>
      <c r="F964" t="s">
        <v>15938</v>
      </c>
    </row>
    <row r="965" spans="1:6" x14ac:dyDescent="0.25">
      <c r="A965" t="s">
        <v>23</v>
      </c>
      <c r="B965" t="s">
        <v>7188</v>
      </c>
      <c r="C965" s="11">
        <v>46003</v>
      </c>
      <c r="D965" t="s">
        <v>13</v>
      </c>
      <c r="E965">
        <v>14</v>
      </c>
      <c r="F965" t="s">
        <v>15939</v>
      </c>
    </row>
    <row r="966" spans="1:6" x14ac:dyDescent="0.25">
      <c r="A966" t="s">
        <v>20</v>
      </c>
      <c r="B966" t="s">
        <v>7116</v>
      </c>
      <c r="C966" s="11">
        <v>46003</v>
      </c>
      <c r="D966" t="s">
        <v>12</v>
      </c>
      <c r="E966">
        <v>15</v>
      </c>
      <c r="F966" t="s">
        <v>15940</v>
      </c>
    </row>
    <row r="967" spans="1:6" x14ac:dyDescent="0.25">
      <c r="A967" t="s">
        <v>23</v>
      </c>
      <c r="B967" t="s">
        <v>7116</v>
      </c>
      <c r="C967" s="11">
        <v>46003</v>
      </c>
      <c r="D967" t="s">
        <v>4541</v>
      </c>
      <c r="E967">
        <v>15</v>
      </c>
      <c r="F967" t="s">
        <v>15941</v>
      </c>
    </row>
    <row r="968" spans="1:6" x14ac:dyDescent="0.25">
      <c r="A968" t="s">
        <v>20</v>
      </c>
      <c r="B968" t="s">
        <v>7281</v>
      </c>
      <c r="C968" s="11">
        <v>46003</v>
      </c>
      <c r="D968" t="s">
        <v>11</v>
      </c>
      <c r="E968">
        <v>13</v>
      </c>
      <c r="F968" t="s">
        <v>15942</v>
      </c>
    </row>
    <row r="969" spans="1:6" x14ac:dyDescent="0.25">
      <c r="A969" t="s">
        <v>20</v>
      </c>
      <c r="B969" t="s">
        <v>7324</v>
      </c>
      <c r="C969" s="11">
        <v>46003</v>
      </c>
      <c r="D969" t="s">
        <v>12</v>
      </c>
      <c r="E969">
        <v>12</v>
      </c>
      <c r="F969" t="s">
        <v>15943</v>
      </c>
    </row>
    <row r="970" spans="1:6" x14ac:dyDescent="0.25">
      <c r="A970" t="s">
        <v>23</v>
      </c>
      <c r="B970" t="s">
        <v>7297</v>
      </c>
      <c r="C970" s="11">
        <v>46003</v>
      </c>
      <c r="D970" t="s">
        <v>4541</v>
      </c>
      <c r="E970">
        <v>13</v>
      </c>
      <c r="F970" t="s">
        <v>15944</v>
      </c>
    </row>
    <row r="971" spans="1:6" x14ac:dyDescent="0.25">
      <c r="A971" t="s">
        <v>20</v>
      </c>
      <c r="B971" t="s">
        <v>7228</v>
      </c>
      <c r="C971" s="11">
        <v>46003</v>
      </c>
      <c r="D971" t="s">
        <v>4541</v>
      </c>
      <c r="E971">
        <v>14</v>
      </c>
      <c r="F971" t="s">
        <v>15945</v>
      </c>
    </row>
    <row r="972" spans="1:6" x14ac:dyDescent="0.25">
      <c r="A972" t="s">
        <v>23</v>
      </c>
      <c r="B972" t="s">
        <v>7346</v>
      </c>
      <c r="C972" s="11">
        <v>46003</v>
      </c>
      <c r="D972" t="s">
        <v>13</v>
      </c>
      <c r="E972">
        <v>17</v>
      </c>
      <c r="F972" t="s">
        <v>15946</v>
      </c>
    </row>
    <row r="973" spans="1:6" x14ac:dyDescent="0.25">
      <c r="A973" t="s">
        <v>23</v>
      </c>
      <c r="B973" t="s">
        <v>7346</v>
      </c>
      <c r="C973" s="11">
        <v>46003</v>
      </c>
      <c r="D973" t="s">
        <v>11</v>
      </c>
      <c r="E973">
        <v>12</v>
      </c>
      <c r="F973" t="s">
        <v>15947</v>
      </c>
    </row>
    <row r="974" spans="1:6" x14ac:dyDescent="0.25">
      <c r="A974" t="s">
        <v>23</v>
      </c>
      <c r="B974" t="s">
        <v>7348</v>
      </c>
      <c r="C974" s="11">
        <v>46003</v>
      </c>
      <c r="D974" t="s">
        <v>13</v>
      </c>
      <c r="E974">
        <v>17</v>
      </c>
      <c r="F974" t="s">
        <v>15948</v>
      </c>
    </row>
    <row r="975" spans="1:6" x14ac:dyDescent="0.25">
      <c r="A975" t="s">
        <v>23</v>
      </c>
      <c r="B975" t="s">
        <v>7348</v>
      </c>
      <c r="C975" s="11">
        <v>46003</v>
      </c>
      <c r="D975" t="s">
        <v>11</v>
      </c>
      <c r="E975">
        <v>12</v>
      </c>
      <c r="F975" t="s">
        <v>15949</v>
      </c>
    </row>
    <row r="976" spans="1:6" x14ac:dyDescent="0.25">
      <c r="A976" t="s">
        <v>20</v>
      </c>
      <c r="B976" t="s">
        <v>7424</v>
      </c>
      <c r="C976" s="11">
        <v>46003</v>
      </c>
      <c r="D976" t="s">
        <v>5</v>
      </c>
      <c r="E976">
        <v>11</v>
      </c>
      <c r="F976" t="s">
        <v>15950</v>
      </c>
    </row>
    <row r="977" spans="1:6" x14ac:dyDescent="0.25">
      <c r="A977" t="s">
        <v>20</v>
      </c>
      <c r="B977" t="s">
        <v>7305</v>
      </c>
      <c r="C977" s="11">
        <v>46003</v>
      </c>
      <c r="D977" t="s">
        <v>11</v>
      </c>
      <c r="E977">
        <v>12</v>
      </c>
      <c r="F977" t="s">
        <v>15951</v>
      </c>
    </row>
    <row r="978" spans="1:6" x14ac:dyDescent="0.25">
      <c r="A978" t="s">
        <v>23</v>
      </c>
      <c r="B978" t="s">
        <v>7305</v>
      </c>
      <c r="C978" s="11">
        <v>46003</v>
      </c>
      <c r="D978" t="s">
        <v>4541</v>
      </c>
      <c r="E978">
        <v>12</v>
      </c>
      <c r="F978" t="s">
        <v>15952</v>
      </c>
    </row>
    <row r="979" spans="1:6" x14ac:dyDescent="0.25">
      <c r="A979" t="s">
        <v>23</v>
      </c>
      <c r="B979" t="s">
        <v>7386</v>
      </c>
      <c r="C979" s="11">
        <v>46003</v>
      </c>
      <c r="D979" t="s">
        <v>5</v>
      </c>
      <c r="E979">
        <v>11</v>
      </c>
      <c r="F979" t="s">
        <v>15953</v>
      </c>
    </row>
    <row r="980" spans="1:6" x14ac:dyDescent="0.25">
      <c r="A980" t="s">
        <v>23</v>
      </c>
      <c r="B980" t="s">
        <v>7386</v>
      </c>
      <c r="C980" s="11">
        <v>46003</v>
      </c>
      <c r="D980" t="s">
        <v>4739</v>
      </c>
      <c r="E980">
        <v>11</v>
      </c>
      <c r="F980" t="s">
        <v>15954</v>
      </c>
    </row>
    <row r="981" spans="1:6" x14ac:dyDescent="0.25">
      <c r="A981" t="s">
        <v>23</v>
      </c>
      <c r="B981" t="s">
        <v>7386</v>
      </c>
      <c r="C981" s="11">
        <v>46003</v>
      </c>
      <c r="D981" t="s">
        <v>4667</v>
      </c>
      <c r="E981">
        <v>11</v>
      </c>
      <c r="F981" t="s">
        <v>15955</v>
      </c>
    </row>
    <row r="982" spans="1:6" x14ac:dyDescent="0.25">
      <c r="A982" t="s">
        <v>23</v>
      </c>
      <c r="B982" t="s">
        <v>7454</v>
      </c>
      <c r="C982" s="11">
        <v>46003</v>
      </c>
      <c r="D982" t="s">
        <v>4667</v>
      </c>
      <c r="E982">
        <v>11</v>
      </c>
      <c r="F982" t="s">
        <v>15956</v>
      </c>
    </row>
    <row r="983" spans="1:6" x14ac:dyDescent="0.25">
      <c r="A983" t="s">
        <v>23</v>
      </c>
      <c r="B983" t="s">
        <v>7316</v>
      </c>
      <c r="C983" s="11">
        <v>46003</v>
      </c>
      <c r="D983" t="s">
        <v>4739</v>
      </c>
      <c r="E983">
        <v>12</v>
      </c>
      <c r="F983" t="s">
        <v>15957</v>
      </c>
    </row>
    <row r="984" spans="1:6" x14ac:dyDescent="0.25">
      <c r="A984" t="s">
        <v>23</v>
      </c>
      <c r="B984" t="s">
        <v>7316</v>
      </c>
      <c r="C984" s="11">
        <v>46003</v>
      </c>
      <c r="D984" t="s">
        <v>4541</v>
      </c>
      <c r="E984">
        <v>12</v>
      </c>
      <c r="F984" t="s">
        <v>15958</v>
      </c>
    </row>
    <row r="985" spans="1:6" x14ac:dyDescent="0.25">
      <c r="A985" t="s">
        <v>23</v>
      </c>
      <c r="B985" t="s">
        <v>7449</v>
      </c>
      <c r="C985" s="11">
        <v>46003</v>
      </c>
      <c r="D985" t="s">
        <v>4541</v>
      </c>
      <c r="E985">
        <v>11</v>
      </c>
      <c r="F985" t="s">
        <v>15959</v>
      </c>
    </row>
    <row r="986" spans="1:6" x14ac:dyDescent="0.25">
      <c r="A986" t="s">
        <v>23</v>
      </c>
      <c r="B986" t="s">
        <v>7229</v>
      </c>
      <c r="C986" s="11">
        <v>46003</v>
      </c>
      <c r="D986" t="s">
        <v>4739</v>
      </c>
      <c r="E986">
        <v>14</v>
      </c>
      <c r="F986" t="s">
        <v>15960</v>
      </c>
    </row>
    <row r="987" spans="1:6" x14ac:dyDescent="0.25">
      <c r="A987" t="s">
        <v>23</v>
      </c>
      <c r="B987" t="s">
        <v>7229</v>
      </c>
      <c r="C987" s="11">
        <v>46003</v>
      </c>
      <c r="D987" t="s">
        <v>4541</v>
      </c>
      <c r="E987">
        <v>10</v>
      </c>
      <c r="F987" t="s">
        <v>15961</v>
      </c>
    </row>
    <row r="988" spans="1:6" x14ac:dyDescent="0.25">
      <c r="A988" t="s">
        <v>23</v>
      </c>
      <c r="B988" t="s">
        <v>7507</v>
      </c>
      <c r="C988" s="11">
        <v>46003</v>
      </c>
      <c r="D988" t="s">
        <v>12</v>
      </c>
      <c r="E988">
        <v>9</v>
      </c>
      <c r="F988" t="s">
        <v>15962</v>
      </c>
    </row>
    <row r="989" spans="1:6" x14ac:dyDescent="0.25">
      <c r="A989" t="s">
        <v>23</v>
      </c>
      <c r="B989" t="s">
        <v>7420</v>
      </c>
      <c r="C989" s="11">
        <v>46003</v>
      </c>
      <c r="D989" t="s">
        <v>12</v>
      </c>
      <c r="E989">
        <v>11</v>
      </c>
      <c r="F989" t="s">
        <v>15963</v>
      </c>
    </row>
    <row r="990" spans="1:6" x14ac:dyDescent="0.25">
      <c r="A990" t="s">
        <v>23</v>
      </c>
      <c r="B990" t="s">
        <v>7420</v>
      </c>
      <c r="C990" s="11">
        <v>46003</v>
      </c>
      <c r="D990" t="s">
        <v>4537</v>
      </c>
      <c r="E990">
        <v>11</v>
      </c>
      <c r="F990" t="s">
        <v>15964</v>
      </c>
    </row>
    <row r="991" spans="1:6" x14ac:dyDescent="0.25">
      <c r="A991" t="s">
        <v>23</v>
      </c>
      <c r="B991" t="s">
        <v>7084</v>
      </c>
      <c r="C991" s="11">
        <v>46003</v>
      </c>
      <c r="D991" t="s">
        <v>12</v>
      </c>
      <c r="E991">
        <v>9</v>
      </c>
      <c r="F991" t="s">
        <v>15965</v>
      </c>
    </row>
    <row r="992" spans="1:6" x14ac:dyDescent="0.25">
      <c r="A992" t="s">
        <v>23</v>
      </c>
      <c r="B992" t="s">
        <v>7506</v>
      </c>
      <c r="C992" s="11">
        <v>46003</v>
      </c>
      <c r="D992" t="s">
        <v>4541</v>
      </c>
      <c r="E992">
        <v>9</v>
      </c>
      <c r="F992" t="s">
        <v>15966</v>
      </c>
    </row>
    <row r="993" spans="1:6" x14ac:dyDescent="0.25">
      <c r="A993" t="s">
        <v>20</v>
      </c>
      <c r="B993" t="s">
        <v>7496</v>
      </c>
      <c r="C993" s="11">
        <v>46003</v>
      </c>
      <c r="D993" t="s">
        <v>4541</v>
      </c>
      <c r="E993">
        <v>10</v>
      </c>
      <c r="F993" t="s">
        <v>15967</v>
      </c>
    </row>
    <row r="994" spans="1:6" x14ac:dyDescent="0.25">
      <c r="A994" t="s">
        <v>20</v>
      </c>
      <c r="B994" t="s">
        <v>7521</v>
      </c>
      <c r="C994" s="11">
        <v>46003</v>
      </c>
      <c r="D994" t="s">
        <v>13</v>
      </c>
      <c r="E994">
        <v>9</v>
      </c>
      <c r="F994" t="s">
        <v>15968</v>
      </c>
    </row>
    <row r="995" spans="1:6" x14ac:dyDescent="0.25">
      <c r="A995" t="s">
        <v>20</v>
      </c>
      <c r="B995" t="s">
        <v>7451</v>
      </c>
      <c r="C995" s="11">
        <v>46003</v>
      </c>
      <c r="D995" t="s">
        <v>13</v>
      </c>
      <c r="E995">
        <v>11</v>
      </c>
      <c r="F995" t="s">
        <v>15969</v>
      </c>
    </row>
    <row r="996" spans="1:6" x14ac:dyDescent="0.25">
      <c r="A996" t="s">
        <v>20</v>
      </c>
      <c r="B996" t="s">
        <v>7516</v>
      </c>
      <c r="C996" s="11">
        <v>46003</v>
      </c>
      <c r="D996" t="s">
        <v>6</v>
      </c>
      <c r="E996">
        <v>9</v>
      </c>
      <c r="F996" t="s">
        <v>15970</v>
      </c>
    </row>
    <row r="997" spans="1:6" x14ac:dyDescent="0.25">
      <c r="A997" t="s">
        <v>23</v>
      </c>
      <c r="B997" t="s">
        <v>7571</v>
      </c>
      <c r="C997" s="11">
        <v>46003</v>
      </c>
      <c r="D997" t="s">
        <v>4541</v>
      </c>
      <c r="E997">
        <v>9</v>
      </c>
      <c r="F997" t="s">
        <v>15971</v>
      </c>
    </row>
    <row r="998" spans="1:6" x14ac:dyDescent="0.25">
      <c r="A998" t="s">
        <v>20</v>
      </c>
      <c r="B998" t="s">
        <v>7552</v>
      </c>
      <c r="C998" s="11">
        <v>46003</v>
      </c>
      <c r="D998" t="s">
        <v>4541</v>
      </c>
      <c r="E998">
        <v>9</v>
      </c>
      <c r="F998" t="s">
        <v>15972</v>
      </c>
    </row>
    <row r="999" spans="1:6" x14ac:dyDescent="0.25">
      <c r="A999" t="s">
        <v>23</v>
      </c>
      <c r="B999" t="s">
        <v>7509</v>
      </c>
      <c r="C999" s="11">
        <v>46003</v>
      </c>
      <c r="D999" t="s">
        <v>4739</v>
      </c>
      <c r="E999">
        <v>9</v>
      </c>
      <c r="F999" t="s">
        <v>15973</v>
      </c>
    </row>
    <row r="1000" spans="1:6" x14ac:dyDescent="0.25">
      <c r="A1000" t="s">
        <v>23</v>
      </c>
      <c r="B1000" t="s">
        <v>7509</v>
      </c>
      <c r="C1000" s="11">
        <v>46003</v>
      </c>
      <c r="D1000" t="s">
        <v>4541</v>
      </c>
      <c r="E1000">
        <v>9</v>
      </c>
      <c r="F1000" t="s">
        <v>15974</v>
      </c>
    </row>
    <row r="1001" spans="1:6" x14ac:dyDescent="0.25">
      <c r="A1001" t="s">
        <v>23</v>
      </c>
      <c r="B1001" t="s">
        <v>7557</v>
      </c>
      <c r="C1001" s="11">
        <v>46003</v>
      </c>
      <c r="D1001" t="s">
        <v>13</v>
      </c>
      <c r="E1001">
        <v>11</v>
      </c>
      <c r="F1001" t="s">
        <v>15975</v>
      </c>
    </row>
    <row r="1002" spans="1:6" x14ac:dyDescent="0.25">
      <c r="A1002" t="s">
        <v>20</v>
      </c>
      <c r="B1002" t="s">
        <v>7557</v>
      </c>
      <c r="C1002" s="11">
        <v>46003</v>
      </c>
      <c r="D1002" t="s">
        <v>4541</v>
      </c>
      <c r="E1002">
        <v>9</v>
      </c>
      <c r="F1002" t="s">
        <v>15976</v>
      </c>
    </row>
    <row r="1003" spans="1:6" x14ac:dyDescent="0.25">
      <c r="A1003" t="s">
        <v>21</v>
      </c>
      <c r="B1003" t="s">
        <v>7555</v>
      </c>
      <c r="C1003" s="11">
        <v>46003</v>
      </c>
      <c r="D1003" t="s">
        <v>11</v>
      </c>
      <c r="E1003">
        <v>9</v>
      </c>
      <c r="F1003" t="s">
        <v>15977</v>
      </c>
    </row>
    <row r="1004" spans="1:6" x14ac:dyDescent="0.25">
      <c r="A1004" t="s">
        <v>23</v>
      </c>
      <c r="B1004" t="s">
        <v>7555</v>
      </c>
      <c r="C1004" s="11">
        <v>46003</v>
      </c>
      <c r="D1004" t="s">
        <v>4541</v>
      </c>
      <c r="E1004">
        <v>9</v>
      </c>
      <c r="F1004" t="s">
        <v>15978</v>
      </c>
    </row>
    <row r="1005" spans="1:6" x14ac:dyDescent="0.25">
      <c r="A1005" t="s">
        <v>23</v>
      </c>
      <c r="B1005" t="s">
        <v>7583</v>
      </c>
      <c r="C1005" s="11">
        <v>46003</v>
      </c>
      <c r="D1005" t="s">
        <v>4739</v>
      </c>
      <c r="E1005">
        <v>8</v>
      </c>
      <c r="F1005" t="s">
        <v>15979</v>
      </c>
    </row>
    <row r="1006" spans="1:6" x14ac:dyDescent="0.25">
      <c r="A1006" t="s">
        <v>23</v>
      </c>
      <c r="B1006" t="s">
        <v>7584</v>
      </c>
      <c r="C1006" s="11">
        <v>46003</v>
      </c>
      <c r="D1006" t="s">
        <v>4541</v>
      </c>
      <c r="E1006">
        <v>8</v>
      </c>
      <c r="F1006" t="s">
        <v>15980</v>
      </c>
    </row>
    <row r="1007" spans="1:6" x14ac:dyDescent="0.25">
      <c r="A1007" t="s">
        <v>23</v>
      </c>
      <c r="B1007" t="s">
        <v>7580</v>
      </c>
      <c r="C1007" s="11">
        <v>46003</v>
      </c>
      <c r="D1007" t="s">
        <v>4541</v>
      </c>
      <c r="E1007">
        <v>8</v>
      </c>
      <c r="F1007" t="s">
        <v>15981</v>
      </c>
    </row>
    <row r="1008" spans="1:6" x14ac:dyDescent="0.25">
      <c r="A1008" t="s">
        <v>23</v>
      </c>
      <c r="B1008" t="s">
        <v>7589</v>
      </c>
      <c r="C1008" s="11">
        <v>46003</v>
      </c>
      <c r="D1008" t="s">
        <v>4541</v>
      </c>
      <c r="E1008">
        <v>8</v>
      </c>
      <c r="F1008" t="s">
        <v>15982</v>
      </c>
    </row>
    <row r="1009" spans="1:6" x14ac:dyDescent="0.25">
      <c r="A1009" t="s">
        <v>23</v>
      </c>
      <c r="B1009" t="s">
        <v>7545</v>
      </c>
      <c r="C1009" s="11">
        <v>46003</v>
      </c>
      <c r="D1009" t="s">
        <v>4739</v>
      </c>
      <c r="E1009">
        <v>9</v>
      </c>
      <c r="F1009" t="s">
        <v>15983</v>
      </c>
    </row>
    <row r="1010" spans="1:6" x14ac:dyDescent="0.25">
      <c r="A1010" t="s">
        <v>23</v>
      </c>
      <c r="B1010" t="s">
        <v>7545</v>
      </c>
      <c r="C1010" s="11">
        <v>46003</v>
      </c>
      <c r="D1010" t="s">
        <v>4667</v>
      </c>
      <c r="E1010">
        <v>9</v>
      </c>
      <c r="F1010" t="s">
        <v>15984</v>
      </c>
    </row>
    <row r="1011" spans="1:6" x14ac:dyDescent="0.25">
      <c r="A1011" t="s">
        <v>23</v>
      </c>
      <c r="B1011" t="s">
        <v>7574</v>
      </c>
      <c r="C1011" s="11">
        <v>46003</v>
      </c>
      <c r="D1011" t="s">
        <v>4555</v>
      </c>
      <c r="E1011">
        <v>8</v>
      </c>
      <c r="F1011" t="s">
        <v>15985</v>
      </c>
    </row>
    <row r="1012" spans="1:6" x14ac:dyDescent="0.25">
      <c r="A1012" t="s">
        <v>23</v>
      </c>
      <c r="B1012" t="s">
        <v>7574</v>
      </c>
      <c r="C1012" s="11">
        <v>46003</v>
      </c>
      <c r="D1012" t="s">
        <v>5</v>
      </c>
      <c r="E1012">
        <v>7</v>
      </c>
      <c r="F1012" t="s">
        <v>15986</v>
      </c>
    </row>
    <row r="1013" spans="1:6" x14ac:dyDescent="0.25">
      <c r="A1013" t="s">
        <v>23</v>
      </c>
      <c r="B1013" t="s">
        <v>7623</v>
      </c>
      <c r="C1013" s="11">
        <v>46003</v>
      </c>
      <c r="D1013" t="s">
        <v>5</v>
      </c>
      <c r="E1013">
        <v>7</v>
      </c>
      <c r="F1013" t="s">
        <v>15987</v>
      </c>
    </row>
    <row r="1014" spans="1:6" x14ac:dyDescent="0.25">
      <c r="A1014" t="s">
        <v>23</v>
      </c>
      <c r="B1014" t="s">
        <v>7666</v>
      </c>
      <c r="C1014" s="11">
        <v>46002</v>
      </c>
      <c r="D1014" t="s">
        <v>7</v>
      </c>
      <c r="E1014">
        <v>17</v>
      </c>
      <c r="F1014" t="s">
        <v>15988</v>
      </c>
    </row>
    <row r="1015" spans="1:6" x14ac:dyDescent="0.25">
      <c r="A1015" t="s">
        <v>20</v>
      </c>
      <c r="B1015" t="s">
        <v>7669</v>
      </c>
      <c r="C1015" s="11">
        <v>46002</v>
      </c>
      <c r="D1015" t="s">
        <v>7</v>
      </c>
      <c r="E1015">
        <v>17</v>
      </c>
      <c r="F1015" t="s">
        <v>15989</v>
      </c>
    </row>
    <row r="1016" spans="1:6" x14ac:dyDescent="0.25">
      <c r="A1016" t="s">
        <v>20</v>
      </c>
      <c r="B1016" t="s">
        <v>7488</v>
      </c>
      <c r="C1016" s="11">
        <v>46003</v>
      </c>
      <c r="D1016" t="s">
        <v>5</v>
      </c>
      <c r="E1016">
        <v>10</v>
      </c>
      <c r="F1016" t="s">
        <v>15990</v>
      </c>
    </row>
    <row r="1017" spans="1:6" x14ac:dyDescent="0.25">
      <c r="A1017" t="s">
        <v>23</v>
      </c>
      <c r="B1017" t="s">
        <v>7689</v>
      </c>
      <c r="C1017" s="11">
        <v>46003</v>
      </c>
      <c r="D1017" t="s">
        <v>8</v>
      </c>
      <c r="E1017">
        <v>11</v>
      </c>
      <c r="F1017" t="s">
        <v>15991</v>
      </c>
    </row>
    <row r="1018" spans="1:6" x14ac:dyDescent="0.25">
      <c r="A1018" t="s">
        <v>23</v>
      </c>
      <c r="B1018" t="s">
        <v>7689</v>
      </c>
      <c r="C1018" s="11">
        <v>46002</v>
      </c>
      <c r="D1018" t="s">
        <v>12</v>
      </c>
      <c r="E1018">
        <v>16</v>
      </c>
      <c r="F1018" t="s">
        <v>15992</v>
      </c>
    </row>
    <row r="1019" spans="1:6" x14ac:dyDescent="0.25">
      <c r="A1019" t="s">
        <v>23</v>
      </c>
      <c r="B1019" t="s">
        <v>7438</v>
      </c>
      <c r="C1019" s="11">
        <v>46002</v>
      </c>
      <c r="D1019" t="s">
        <v>12</v>
      </c>
      <c r="E1019">
        <v>15</v>
      </c>
      <c r="F1019" t="s">
        <v>15993</v>
      </c>
    </row>
    <row r="1020" spans="1:6" x14ac:dyDescent="0.25">
      <c r="A1020" t="s">
        <v>20</v>
      </c>
      <c r="B1020" t="s">
        <v>7628</v>
      </c>
      <c r="C1020" s="11">
        <v>46003</v>
      </c>
      <c r="D1020" t="s">
        <v>11</v>
      </c>
      <c r="E1020">
        <v>6</v>
      </c>
      <c r="F1020" t="s">
        <v>15994</v>
      </c>
    </row>
    <row r="1021" spans="1:6" x14ac:dyDescent="0.25">
      <c r="A1021" t="s">
        <v>23</v>
      </c>
      <c r="B1021" t="s">
        <v>7628</v>
      </c>
      <c r="C1021" s="11">
        <v>46002</v>
      </c>
      <c r="D1021" t="s">
        <v>7</v>
      </c>
      <c r="E1021">
        <v>16</v>
      </c>
      <c r="F1021" t="s">
        <v>15995</v>
      </c>
    </row>
    <row r="1022" spans="1:6" x14ac:dyDescent="0.25">
      <c r="A1022" t="s">
        <v>23</v>
      </c>
      <c r="B1022" t="s">
        <v>7421</v>
      </c>
      <c r="C1022" s="11">
        <v>46002</v>
      </c>
      <c r="D1022" t="s">
        <v>12</v>
      </c>
      <c r="E1022">
        <v>15</v>
      </c>
      <c r="F1022" t="s">
        <v>15996</v>
      </c>
    </row>
    <row r="1023" spans="1:6" x14ac:dyDescent="0.25">
      <c r="A1023" t="s">
        <v>23</v>
      </c>
      <c r="B1023" t="s">
        <v>7616</v>
      </c>
      <c r="C1023" s="11">
        <v>46003</v>
      </c>
      <c r="D1023" t="s">
        <v>4739</v>
      </c>
      <c r="E1023">
        <v>7</v>
      </c>
      <c r="F1023" t="s">
        <v>15997</v>
      </c>
    </row>
    <row r="1024" spans="1:6" x14ac:dyDescent="0.25">
      <c r="A1024" t="s">
        <v>23</v>
      </c>
      <c r="B1024" t="s">
        <v>7616</v>
      </c>
      <c r="C1024" s="11">
        <v>46002</v>
      </c>
      <c r="D1024" t="s">
        <v>13</v>
      </c>
      <c r="E1024">
        <v>16</v>
      </c>
      <c r="F1024" t="s">
        <v>15998</v>
      </c>
    </row>
    <row r="1025" spans="1:6" x14ac:dyDescent="0.25">
      <c r="A1025" t="s">
        <v>23</v>
      </c>
      <c r="B1025" t="s">
        <v>6984</v>
      </c>
      <c r="C1025" s="11">
        <v>46002</v>
      </c>
      <c r="D1025" t="s">
        <v>13</v>
      </c>
      <c r="E1025">
        <v>15</v>
      </c>
      <c r="F1025" t="s">
        <v>15999</v>
      </c>
    </row>
    <row r="1026" spans="1:6" x14ac:dyDescent="0.25">
      <c r="A1026" t="s">
        <v>20</v>
      </c>
      <c r="B1026" t="s">
        <v>7682</v>
      </c>
      <c r="C1026" s="11">
        <v>46002</v>
      </c>
      <c r="D1026" t="s">
        <v>4541</v>
      </c>
      <c r="E1026">
        <v>16</v>
      </c>
      <c r="F1026" t="s">
        <v>16000</v>
      </c>
    </row>
    <row r="1027" spans="1:6" x14ac:dyDescent="0.25">
      <c r="A1027" t="s">
        <v>20</v>
      </c>
      <c r="B1027" t="s">
        <v>7698</v>
      </c>
      <c r="C1027" s="11">
        <v>46002</v>
      </c>
      <c r="D1027" t="s">
        <v>4541</v>
      </c>
      <c r="E1027">
        <v>15</v>
      </c>
      <c r="F1027" t="s">
        <v>16001</v>
      </c>
    </row>
    <row r="1028" spans="1:6" x14ac:dyDescent="0.25">
      <c r="A1028" t="s">
        <v>23</v>
      </c>
      <c r="B1028" t="s">
        <v>7725</v>
      </c>
      <c r="C1028" s="11">
        <v>46003</v>
      </c>
      <c r="D1028" t="s">
        <v>8</v>
      </c>
      <c r="E1028">
        <v>11</v>
      </c>
      <c r="F1028" t="s">
        <v>16002</v>
      </c>
    </row>
    <row r="1029" spans="1:6" x14ac:dyDescent="0.25">
      <c r="A1029" t="s">
        <v>23</v>
      </c>
      <c r="B1029" t="s">
        <v>7725</v>
      </c>
      <c r="C1029" s="11">
        <v>46002</v>
      </c>
      <c r="D1029" t="s">
        <v>4541</v>
      </c>
      <c r="E1029">
        <v>15</v>
      </c>
      <c r="F1029" t="s">
        <v>16003</v>
      </c>
    </row>
    <row r="1030" spans="1:6" x14ac:dyDescent="0.25">
      <c r="A1030" t="s">
        <v>20</v>
      </c>
      <c r="B1030" t="s">
        <v>7742</v>
      </c>
      <c r="C1030" s="11">
        <v>46002</v>
      </c>
      <c r="D1030" t="s">
        <v>8</v>
      </c>
      <c r="E1030">
        <v>15</v>
      </c>
      <c r="F1030" t="s">
        <v>16004</v>
      </c>
    </row>
    <row r="1031" spans="1:6" x14ac:dyDescent="0.25">
      <c r="A1031" t="s">
        <v>23</v>
      </c>
      <c r="B1031" t="s">
        <v>7742</v>
      </c>
      <c r="C1031" s="11">
        <v>46002</v>
      </c>
      <c r="D1031" t="s">
        <v>12</v>
      </c>
      <c r="E1031">
        <v>14</v>
      </c>
      <c r="F1031" t="s">
        <v>16005</v>
      </c>
    </row>
    <row r="1032" spans="1:6" x14ac:dyDescent="0.25">
      <c r="A1032" t="s">
        <v>20</v>
      </c>
      <c r="B1032" t="s">
        <v>7786</v>
      </c>
      <c r="C1032" s="11">
        <v>46002</v>
      </c>
      <c r="D1032" t="s">
        <v>12</v>
      </c>
      <c r="E1032">
        <v>14</v>
      </c>
      <c r="F1032" t="s">
        <v>16006</v>
      </c>
    </row>
    <row r="1033" spans="1:6" x14ac:dyDescent="0.25">
      <c r="A1033" t="s">
        <v>20</v>
      </c>
      <c r="B1033" t="s">
        <v>7787</v>
      </c>
      <c r="C1033" s="11">
        <v>46002</v>
      </c>
      <c r="D1033" t="s">
        <v>12</v>
      </c>
      <c r="E1033">
        <v>14</v>
      </c>
      <c r="F1033" t="s">
        <v>16007</v>
      </c>
    </row>
    <row r="1034" spans="1:6" x14ac:dyDescent="0.25">
      <c r="A1034" t="s">
        <v>23</v>
      </c>
      <c r="B1034" t="s">
        <v>7218</v>
      </c>
      <c r="C1034" s="11">
        <v>46002</v>
      </c>
      <c r="D1034" t="s">
        <v>12</v>
      </c>
      <c r="E1034">
        <v>14</v>
      </c>
      <c r="F1034" t="s">
        <v>16008</v>
      </c>
    </row>
    <row r="1035" spans="1:6" x14ac:dyDescent="0.25">
      <c r="A1035" t="s">
        <v>20</v>
      </c>
      <c r="B1035" t="s">
        <v>7760</v>
      </c>
      <c r="C1035" s="11">
        <v>46002</v>
      </c>
      <c r="D1035" t="s">
        <v>4541</v>
      </c>
      <c r="E1035">
        <v>14</v>
      </c>
      <c r="F1035" t="s">
        <v>16009</v>
      </c>
    </row>
    <row r="1036" spans="1:6" x14ac:dyDescent="0.25">
      <c r="A1036" t="s">
        <v>23</v>
      </c>
      <c r="B1036" t="s">
        <v>10087</v>
      </c>
      <c r="C1036" s="11">
        <v>46003</v>
      </c>
      <c r="D1036" t="s">
        <v>11</v>
      </c>
      <c r="E1036">
        <v>6</v>
      </c>
      <c r="F1036" t="s">
        <v>16010</v>
      </c>
    </row>
    <row r="1037" spans="1:6" x14ac:dyDescent="0.25">
      <c r="A1037" t="s">
        <v>23</v>
      </c>
      <c r="B1037" t="s">
        <v>10087</v>
      </c>
      <c r="C1037" s="11">
        <v>46002</v>
      </c>
      <c r="D1037" t="s">
        <v>4541</v>
      </c>
      <c r="E1037">
        <v>15</v>
      </c>
      <c r="F1037" t="s">
        <v>16011</v>
      </c>
    </row>
    <row r="1038" spans="1:6" x14ac:dyDescent="0.25">
      <c r="A1038" t="s">
        <v>23</v>
      </c>
      <c r="B1038" t="s">
        <v>10090</v>
      </c>
      <c r="C1038" s="11">
        <v>46003</v>
      </c>
      <c r="D1038" t="s">
        <v>11</v>
      </c>
      <c r="E1038">
        <v>6</v>
      </c>
      <c r="F1038" t="s">
        <v>16012</v>
      </c>
    </row>
    <row r="1039" spans="1:6" x14ac:dyDescent="0.25">
      <c r="A1039" t="s">
        <v>23</v>
      </c>
      <c r="B1039" t="s">
        <v>10090</v>
      </c>
      <c r="C1039" s="11">
        <v>46002</v>
      </c>
      <c r="D1039" t="s">
        <v>4541</v>
      </c>
      <c r="E1039">
        <v>15</v>
      </c>
      <c r="F1039" t="s">
        <v>16013</v>
      </c>
    </row>
    <row r="1040" spans="1:6" x14ac:dyDescent="0.25">
      <c r="A1040" t="s">
        <v>20</v>
      </c>
      <c r="B1040" t="s">
        <v>7381</v>
      </c>
      <c r="C1040" s="11">
        <v>46003</v>
      </c>
      <c r="D1040" t="s">
        <v>8</v>
      </c>
      <c r="E1040">
        <v>11</v>
      </c>
      <c r="F1040" t="s">
        <v>16014</v>
      </c>
    </row>
    <row r="1041" spans="1:6" x14ac:dyDescent="0.25">
      <c r="A1041" t="s">
        <v>23</v>
      </c>
      <c r="B1041" t="s">
        <v>7381</v>
      </c>
      <c r="C1041" s="11">
        <v>46002</v>
      </c>
      <c r="D1041" t="s">
        <v>4541</v>
      </c>
      <c r="E1041">
        <v>13</v>
      </c>
      <c r="F1041" t="s">
        <v>16015</v>
      </c>
    </row>
    <row r="1042" spans="1:6" x14ac:dyDescent="0.25">
      <c r="A1042" t="s">
        <v>23</v>
      </c>
      <c r="B1042" t="s">
        <v>7790</v>
      </c>
      <c r="C1042" s="11">
        <v>46002</v>
      </c>
      <c r="D1042" t="s">
        <v>4739</v>
      </c>
      <c r="E1042">
        <v>13</v>
      </c>
      <c r="F1042" t="s">
        <v>16016</v>
      </c>
    </row>
    <row r="1043" spans="1:6" x14ac:dyDescent="0.25">
      <c r="A1043" t="s">
        <v>23</v>
      </c>
      <c r="B1043" t="s">
        <v>6716</v>
      </c>
      <c r="C1043" s="11">
        <v>46002</v>
      </c>
      <c r="D1043" t="s">
        <v>4739</v>
      </c>
      <c r="E1043">
        <v>13</v>
      </c>
      <c r="F1043" t="s">
        <v>16017</v>
      </c>
    </row>
    <row r="1044" spans="1:6" x14ac:dyDescent="0.25">
      <c r="A1044" t="s">
        <v>23</v>
      </c>
      <c r="B1044" t="s">
        <v>7834</v>
      </c>
      <c r="C1044" s="11">
        <v>46002</v>
      </c>
      <c r="D1044" t="s">
        <v>4739</v>
      </c>
      <c r="E1044">
        <v>12</v>
      </c>
      <c r="F1044" t="s">
        <v>16018</v>
      </c>
    </row>
    <row r="1045" spans="1:6" x14ac:dyDescent="0.25">
      <c r="A1045" t="s">
        <v>23</v>
      </c>
      <c r="B1045" t="s">
        <v>7375</v>
      </c>
      <c r="C1045" s="11">
        <v>46003</v>
      </c>
      <c r="D1045" t="s">
        <v>8</v>
      </c>
      <c r="E1045">
        <v>11</v>
      </c>
      <c r="F1045" t="s">
        <v>16019</v>
      </c>
    </row>
    <row r="1046" spans="1:6" x14ac:dyDescent="0.25">
      <c r="A1046" t="s">
        <v>23</v>
      </c>
      <c r="B1046" t="s">
        <v>7375</v>
      </c>
      <c r="C1046" s="11">
        <v>46002</v>
      </c>
      <c r="D1046" t="s">
        <v>4541</v>
      </c>
      <c r="E1046">
        <v>12</v>
      </c>
      <c r="F1046" t="s">
        <v>16020</v>
      </c>
    </row>
    <row r="1047" spans="1:6" x14ac:dyDescent="0.25">
      <c r="A1047" t="s">
        <v>23</v>
      </c>
      <c r="B1047" t="s">
        <v>7667</v>
      </c>
      <c r="C1047" s="11">
        <v>46002</v>
      </c>
      <c r="D1047" t="s">
        <v>6</v>
      </c>
      <c r="E1047">
        <v>13</v>
      </c>
      <c r="F1047" t="s">
        <v>16021</v>
      </c>
    </row>
    <row r="1048" spans="1:6" x14ac:dyDescent="0.25">
      <c r="A1048" t="s">
        <v>23</v>
      </c>
      <c r="B1048" t="s">
        <v>7823</v>
      </c>
      <c r="C1048" s="11">
        <v>46002</v>
      </c>
      <c r="D1048" t="s">
        <v>4762</v>
      </c>
      <c r="E1048">
        <v>13</v>
      </c>
      <c r="F1048" t="s">
        <v>16022</v>
      </c>
    </row>
    <row r="1049" spans="1:6" x14ac:dyDescent="0.25">
      <c r="A1049" t="s">
        <v>20</v>
      </c>
      <c r="B1049" t="s">
        <v>7823</v>
      </c>
      <c r="C1049" s="11">
        <v>46002</v>
      </c>
      <c r="D1049" t="s">
        <v>11</v>
      </c>
      <c r="E1049">
        <v>12</v>
      </c>
      <c r="F1049" t="s">
        <v>16023</v>
      </c>
    </row>
    <row r="1050" spans="1:6" x14ac:dyDescent="0.25">
      <c r="A1050" t="s">
        <v>20</v>
      </c>
      <c r="B1050" t="s">
        <v>7561</v>
      </c>
      <c r="C1050" s="11">
        <v>46003</v>
      </c>
      <c r="D1050" t="s">
        <v>11</v>
      </c>
      <c r="E1050">
        <v>9</v>
      </c>
      <c r="F1050" t="s">
        <v>16024</v>
      </c>
    </row>
    <row r="1051" spans="1:6" x14ac:dyDescent="0.25">
      <c r="A1051" t="s">
        <v>23</v>
      </c>
      <c r="B1051" t="s">
        <v>7561</v>
      </c>
      <c r="C1051" s="11">
        <v>46002</v>
      </c>
      <c r="D1051" t="s">
        <v>4762</v>
      </c>
      <c r="E1051">
        <v>15</v>
      </c>
      <c r="F1051" t="s">
        <v>16025</v>
      </c>
    </row>
    <row r="1052" spans="1:6" x14ac:dyDescent="0.25">
      <c r="A1052" t="s">
        <v>23</v>
      </c>
      <c r="B1052" t="s">
        <v>7259</v>
      </c>
      <c r="C1052" s="11">
        <v>46003</v>
      </c>
      <c r="D1052" t="s">
        <v>8</v>
      </c>
      <c r="E1052">
        <v>13</v>
      </c>
      <c r="F1052" t="s">
        <v>16026</v>
      </c>
    </row>
    <row r="1053" spans="1:6" x14ac:dyDescent="0.25">
      <c r="A1053" t="s">
        <v>23</v>
      </c>
      <c r="B1053" t="s">
        <v>7259</v>
      </c>
      <c r="C1053" s="11">
        <v>46002</v>
      </c>
      <c r="D1053" t="s">
        <v>11</v>
      </c>
      <c r="E1053">
        <v>11</v>
      </c>
      <c r="F1053" t="s">
        <v>16027</v>
      </c>
    </row>
    <row r="1054" spans="1:6" x14ac:dyDescent="0.25">
      <c r="A1054" t="s">
        <v>22</v>
      </c>
      <c r="B1054" t="s">
        <v>7659</v>
      </c>
      <c r="C1054" s="11">
        <v>46002</v>
      </c>
      <c r="D1054" t="s">
        <v>5</v>
      </c>
      <c r="E1054">
        <v>11</v>
      </c>
      <c r="F1054" t="s">
        <v>16028</v>
      </c>
    </row>
    <row r="1055" spans="1:6" x14ac:dyDescent="0.25">
      <c r="A1055" t="s">
        <v>23</v>
      </c>
      <c r="B1055" t="s">
        <v>7774</v>
      </c>
      <c r="C1055" s="11">
        <v>46002</v>
      </c>
      <c r="D1055" t="s">
        <v>8</v>
      </c>
      <c r="E1055">
        <v>14</v>
      </c>
      <c r="F1055" t="s">
        <v>16029</v>
      </c>
    </row>
    <row r="1056" spans="1:6" x14ac:dyDescent="0.25">
      <c r="A1056" t="s">
        <v>22</v>
      </c>
      <c r="B1056" t="s">
        <v>7774</v>
      </c>
      <c r="C1056" s="11">
        <v>46002</v>
      </c>
      <c r="D1056" t="s">
        <v>4541</v>
      </c>
      <c r="E1056">
        <v>11</v>
      </c>
      <c r="F1056" t="s">
        <v>16030</v>
      </c>
    </row>
    <row r="1057" spans="1:6" x14ac:dyDescent="0.25">
      <c r="A1057" t="s">
        <v>23</v>
      </c>
      <c r="B1057" t="s">
        <v>7866</v>
      </c>
      <c r="C1057" s="11">
        <v>46003</v>
      </c>
      <c r="D1057" t="s">
        <v>4541</v>
      </c>
      <c r="E1057">
        <v>11</v>
      </c>
      <c r="F1057" t="s">
        <v>16031</v>
      </c>
    </row>
    <row r="1058" spans="1:6" x14ac:dyDescent="0.25">
      <c r="A1058" t="s">
        <v>23</v>
      </c>
      <c r="B1058" t="s">
        <v>7866</v>
      </c>
      <c r="C1058" s="11">
        <v>46002</v>
      </c>
      <c r="D1058" t="s">
        <v>11</v>
      </c>
      <c r="E1058">
        <v>12</v>
      </c>
      <c r="F1058" t="s">
        <v>16032</v>
      </c>
    </row>
    <row r="1059" spans="1:6" x14ac:dyDescent="0.25">
      <c r="A1059" t="s">
        <v>23</v>
      </c>
      <c r="B1059" t="s">
        <v>7866</v>
      </c>
      <c r="C1059" s="11">
        <v>46002</v>
      </c>
      <c r="D1059" t="s">
        <v>12</v>
      </c>
      <c r="E1059">
        <v>12</v>
      </c>
      <c r="F1059" t="s">
        <v>16033</v>
      </c>
    </row>
    <row r="1060" spans="1:6" x14ac:dyDescent="0.25">
      <c r="A1060" t="s">
        <v>20</v>
      </c>
      <c r="B1060" t="s">
        <v>7256</v>
      </c>
      <c r="C1060" s="11">
        <v>46003</v>
      </c>
      <c r="D1060" t="s">
        <v>8</v>
      </c>
      <c r="E1060">
        <v>13</v>
      </c>
      <c r="F1060" t="s">
        <v>16034</v>
      </c>
    </row>
    <row r="1061" spans="1:6" x14ac:dyDescent="0.25">
      <c r="A1061" t="s">
        <v>23</v>
      </c>
      <c r="B1061" t="s">
        <v>7256</v>
      </c>
      <c r="C1061" s="11">
        <v>46002</v>
      </c>
      <c r="D1061" t="s">
        <v>5</v>
      </c>
      <c r="E1061">
        <v>11</v>
      </c>
      <c r="F1061" t="s">
        <v>16035</v>
      </c>
    </row>
    <row r="1062" spans="1:6" x14ac:dyDescent="0.25">
      <c r="A1062" t="s">
        <v>23</v>
      </c>
      <c r="B1062" t="s">
        <v>7727</v>
      </c>
      <c r="C1062" s="11">
        <v>46002</v>
      </c>
      <c r="D1062" t="s">
        <v>11</v>
      </c>
      <c r="E1062">
        <v>10</v>
      </c>
      <c r="F1062" t="s">
        <v>16036</v>
      </c>
    </row>
    <row r="1063" spans="1:6" x14ac:dyDescent="0.25">
      <c r="A1063" t="s">
        <v>20</v>
      </c>
      <c r="B1063" t="s">
        <v>7378</v>
      </c>
      <c r="C1063" s="11">
        <v>46003</v>
      </c>
      <c r="D1063" t="s">
        <v>8</v>
      </c>
      <c r="E1063">
        <v>11</v>
      </c>
      <c r="F1063" t="s">
        <v>16037</v>
      </c>
    </row>
    <row r="1064" spans="1:6" x14ac:dyDescent="0.25">
      <c r="A1064" t="s">
        <v>23</v>
      </c>
      <c r="B1064" t="s">
        <v>7378</v>
      </c>
      <c r="C1064" s="11">
        <v>46002</v>
      </c>
      <c r="D1064" t="s">
        <v>4541</v>
      </c>
      <c r="E1064">
        <v>13</v>
      </c>
      <c r="F1064" t="s">
        <v>16038</v>
      </c>
    </row>
    <row r="1065" spans="1:6" x14ac:dyDescent="0.25">
      <c r="A1065" t="s">
        <v>23</v>
      </c>
      <c r="B1065" t="s">
        <v>7378</v>
      </c>
      <c r="C1065" s="11">
        <v>46002</v>
      </c>
      <c r="D1065" t="s">
        <v>5</v>
      </c>
      <c r="E1065">
        <v>10</v>
      </c>
      <c r="F1065" t="s">
        <v>16039</v>
      </c>
    </row>
    <row r="1066" spans="1:6" x14ac:dyDescent="0.25">
      <c r="A1066" t="s">
        <v>20</v>
      </c>
      <c r="B1066" t="s">
        <v>7160</v>
      </c>
      <c r="C1066" s="11">
        <v>46003</v>
      </c>
      <c r="D1066" t="s">
        <v>4541</v>
      </c>
      <c r="E1066">
        <v>15</v>
      </c>
      <c r="F1066" t="s">
        <v>16040</v>
      </c>
    </row>
    <row r="1067" spans="1:6" x14ac:dyDescent="0.25">
      <c r="A1067" t="s">
        <v>23</v>
      </c>
      <c r="B1067" t="s">
        <v>7160</v>
      </c>
      <c r="C1067" s="11">
        <v>46002</v>
      </c>
      <c r="D1067" t="s">
        <v>4541</v>
      </c>
      <c r="E1067">
        <v>14</v>
      </c>
      <c r="F1067" t="s">
        <v>16041</v>
      </c>
    </row>
    <row r="1068" spans="1:6" x14ac:dyDescent="0.25">
      <c r="A1068" t="s">
        <v>23</v>
      </c>
      <c r="B1068" t="s">
        <v>7857</v>
      </c>
      <c r="C1068" s="11">
        <v>46002</v>
      </c>
      <c r="D1068" t="s">
        <v>4667</v>
      </c>
      <c r="E1068">
        <v>12</v>
      </c>
      <c r="F1068" t="s">
        <v>16042</v>
      </c>
    </row>
    <row r="1069" spans="1:6" x14ac:dyDescent="0.25">
      <c r="A1069" t="s">
        <v>20</v>
      </c>
      <c r="B1069" t="s">
        <v>7379</v>
      </c>
      <c r="C1069" s="11">
        <v>46003</v>
      </c>
      <c r="D1069" t="s">
        <v>8</v>
      </c>
      <c r="E1069">
        <v>11</v>
      </c>
      <c r="F1069" t="s">
        <v>16043</v>
      </c>
    </row>
    <row r="1070" spans="1:6" x14ac:dyDescent="0.25">
      <c r="A1070" t="s">
        <v>23</v>
      </c>
      <c r="B1070" t="s">
        <v>7379</v>
      </c>
      <c r="C1070" s="11">
        <v>46002</v>
      </c>
      <c r="D1070" t="s">
        <v>4739</v>
      </c>
      <c r="E1070">
        <v>13</v>
      </c>
      <c r="F1070" t="s">
        <v>16044</v>
      </c>
    </row>
    <row r="1071" spans="1:6" x14ac:dyDescent="0.25">
      <c r="A1071" t="s">
        <v>23</v>
      </c>
      <c r="B1071" t="s">
        <v>7379</v>
      </c>
      <c r="C1071" s="11">
        <v>46002</v>
      </c>
      <c r="D1071" t="s">
        <v>5</v>
      </c>
      <c r="E1071">
        <v>11</v>
      </c>
      <c r="F1071" t="s">
        <v>16045</v>
      </c>
    </row>
    <row r="1072" spans="1:6" x14ac:dyDescent="0.25">
      <c r="A1072" t="s">
        <v>23</v>
      </c>
      <c r="B1072" t="s">
        <v>7858</v>
      </c>
      <c r="C1072" s="11">
        <v>46003</v>
      </c>
      <c r="D1072" t="s">
        <v>8</v>
      </c>
      <c r="E1072">
        <v>11</v>
      </c>
      <c r="F1072" t="s">
        <v>16046</v>
      </c>
    </row>
    <row r="1073" spans="1:6" x14ac:dyDescent="0.25">
      <c r="A1073" t="s">
        <v>23</v>
      </c>
      <c r="B1073" t="s">
        <v>7858</v>
      </c>
      <c r="C1073" s="11">
        <v>46002</v>
      </c>
      <c r="D1073" t="s">
        <v>7</v>
      </c>
      <c r="E1073">
        <v>12</v>
      </c>
      <c r="F1073" t="s">
        <v>16047</v>
      </c>
    </row>
    <row r="1074" spans="1:6" x14ac:dyDescent="0.25">
      <c r="A1074" t="s">
        <v>20</v>
      </c>
      <c r="B1074" t="s">
        <v>7737</v>
      </c>
      <c r="C1074" s="11">
        <v>46002</v>
      </c>
      <c r="D1074" t="s">
        <v>8</v>
      </c>
      <c r="E1074">
        <v>15</v>
      </c>
      <c r="F1074" t="s">
        <v>16048</v>
      </c>
    </row>
    <row r="1075" spans="1:6" x14ac:dyDescent="0.25">
      <c r="A1075" t="s">
        <v>23</v>
      </c>
      <c r="B1075" t="s">
        <v>7737</v>
      </c>
      <c r="C1075" s="11">
        <v>46002</v>
      </c>
      <c r="D1075" t="s">
        <v>12</v>
      </c>
      <c r="E1075">
        <v>10</v>
      </c>
      <c r="F1075" t="s">
        <v>16049</v>
      </c>
    </row>
    <row r="1076" spans="1:6" x14ac:dyDescent="0.25">
      <c r="A1076" t="s">
        <v>20</v>
      </c>
      <c r="B1076" t="s">
        <v>7419</v>
      </c>
      <c r="C1076" s="11">
        <v>46003</v>
      </c>
      <c r="D1076" t="s">
        <v>4541</v>
      </c>
      <c r="E1076">
        <v>11</v>
      </c>
      <c r="F1076" t="s">
        <v>16050</v>
      </c>
    </row>
    <row r="1077" spans="1:6" x14ac:dyDescent="0.25">
      <c r="A1077" t="s">
        <v>23</v>
      </c>
      <c r="B1077" t="s">
        <v>7419</v>
      </c>
      <c r="C1077" s="11">
        <v>46002</v>
      </c>
      <c r="D1077" t="s">
        <v>11</v>
      </c>
      <c r="E1077">
        <v>11</v>
      </c>
      <c r="F1077" t="s">
        <v>16051</v>
      </c>
    </row>
    <row r="1078" spans="1:6" x14ac:dyDescent="0.25">
      <c r="A1078" t="s">
        <v>20</v>
      </c>
      <c r="B1078" t="s">
        <v>7382</v>
      </c>
      <c r="C1078" s="11">
        <v>46003</v>
      </c>
      <c r="D1078" t="s">
        <v>8</v>
      </c>
      <c r="E1078">
        <v>11</v>
      </c>
      <c r="F1078" t="s">
        <v>16052</v>
      </c>
    </row>
    <row r="1079" spans="1:6" x14ac:dyDescent="0.25">
      <c r="A1079" t="s">
        <v>23</v>
      </c>
      <c r="B1079" t="s">
        <v>7382</v>
      </c>
      <c r="C1079" s="11">
        <v>46002</v>
      </c>
      <c r="D1079" t="s">
        <v>12</v>
      </c>
      <c r="E1079">
        <v>15</v>
      </c>
      <c r="F1079" t="s">
        <v>16053</v>
      </c>
    </row>
    <row r="1080" spans="1:6" x14ac:dyDescent="0.25">
      <c r="A1080" t="s">
        <v>23</v>
      </c>
      <c r="B1080" t="s">
        <v>7382</v>
      </c>
      <c r="C1080" s="11">
        <v>46002</v>
      </c>
      <c r="D1080" t="s">
        <v>7</v>
      </c>
      <c r="E1080">
        <v>11</v>
      </c>
      <c r="F1080" t="s">
        <v>16054</v>
      </c>
    </row>
    <row r="1081" spans="1:6" x14ac:dyDescent="0.25">
      <c r="A1081" t="s">
        <v>20</v>
      </c>
      <c r="B1081" t="s">
        <v>7908</v>
      </c>
      <c r="C1081" s="11">
        <v>46002</v>
      </c>
      <c r="D1081" t="s">
        <v>11</v>
      </c>
      <c r="E1081">
        <v>11</v>
      </c>
      <c r="F1081" t="s">
        <v>16055</v>
      </c>
    </row>
    <row r="1082" spans="1:6" x14ac:dyDescent="0.25">
      <c r="A1082" t="s">
        <v>23</v>
      </c>
      <c r="B1082" t="s">
        <v>7358</v>
      </c>
      <c r="C1082" s="11">
        <v>46003</v>
      </c>
      <c r="D1082" t="s">
        <v>4739</v>
      </c>
      <c r="E1082">
        <v>12</v>
      </c>
      <c r="F1082" t="s">
        <v>16056</v>
      </c>
    </row>
    <row r="1083" spans="1:6" x14ac:dyDescent="0.25">
      <c r="A1083" t="s">
        <v>23</v>
      </c>
      <c r="B1083" t="s">
        <v>7358</v>
      </c>
      <c r="C1083" s="11">
        <v>46002</v>
      </c>
      <c r="D1083" t="s">
        <v>5</v>
      </c>
      <c r="E1083">
        <v>9</v>
      </c>
      <c r="F1083" t="s">
        <v>16057</v>
      </c>
    </row>
    <row r="1084" spans="1:6" x14ac:dyDescent="0.25">
      <c r="A1084" t="s">
        <v>23</v>
      </c>
      <c r="B1084" t="s">
        <v>7581</v>
      </c>
      <c r="C1084" s="11">
        <v>46003</v>
      </c>
      <c r="D1084" t="s">
        <v>5</v>
      </c>
      <c r="E1084">
        <v>11</v>
      </c>
      <c r="F1084" t="s">
        <v>16058</v>
      </c>
    </row>
    <row r="1085" spans="1:6" x14ac:dyDescent="0.25">
      <c r="A1085" t="s">
        <v>23</v>
      </c>
      <c r="B1085" t="s">
        <v>7581</v>
      </c>
      <c r="C1085" s="11">
        <v>46003</v>
      </c>
      <c r="D1085" t="s">
        <v>11</v>
      </c>
      <c r="E1085">
        <v>8</v>
      </c>
      <c r="F1085" t="s">
        <v>16059</v>
      </c>
    </row>
    <row r="1086" spans="1:6" x14ac:dyDescent="0.25">
      <c r="A1086" t="s">
        <v>23</v>
      </c>
      <c r="B1086" t="s">
        <v>7581</v>
      </c>
      <c r="C1086" s="11">
        <v>46002</v>
      </c>
      <c r="D1086" t="s">
        <v>4739</v>
      </c>
      <c r="E1086">
        <v>11</v>
      </c>
      <c r="F1086" t="s">
        <v>16060</v>
      </c>
    </row>
    <row r="1087" spans="1:6" x14ac:dyDescent="0.25">
      <c r="A1087" t="s">
        <v>20</v>
      </c>
      <c r="B1087" t="s">
        <v>7988</v>
      </c>
      <c r="C1087" s="11">
        <v>46002</v>
      </c>
      <c r="D1087" t="s">
        <v>5</v>
      </c>
      <c r="E1087">
        <v>9</v>
      </c>
      <c r="F1087" t="s">
        <v>16061</v>
      </c>
    </row>
    <row r="1088" spans="1:6" x14ac:dyDescent="0.25">
      <c r="A1088" t="s">
        <v>23</v>
      </c>
      <c r="B1088" t="s">
        <v>7769</v>
      </c>
      <c r="C1088" s="11">
        <v>46002</v>
      </c>
      <c r="D1088" t="s">
        <v>5</v>
      </c>
      <c r="E1088">
        <v>9</v>
      </c>
      <c r="F1088" t="s">
        <v>16062</v>
      </c>
    </row>
    <row r="1089" spans="1:6" x14ac:dyDescent="0.25">
      <c r="A1089" t="s">
        <v>23</v>
      </c>
      <c r="B1089" t="s">
        <v>7972</v>
      </c>
      <c r="C1089" s="11">
        <v>46002</v>
      </c>
      <c r="D1089" t="s">
        <v>5</v>
      </c>
      <c r="E1089">
        <v>9</v>
      </c>
      <c r="F1089" t="s">
        <v>16063</v>
      </c>
    </row>
    <row r="1090" spans="1:6" x14ac:dyDescent="0.25">
      <c r="A1090" t="s">
        <v>23</v>
      </c>
      <c r="B1090" t="s">
        <v>7875</v>
      </c>
      <c r="C1090" s="11">
        <v>46002</v>
      </c>
      <c r="D1090" t="s">
        <v>5</v>
      </c>
      <c r="E1090">
        <v>10</v>
      </c>
      <c r="F1090" t="s">
        <v>16064</v>
      </c>
    </row>
    <row r="1091" spans="1:6" x14ac:dyDescent="0.25">
      <c r="A1091" t="s">
        <v>20</v>
      </c>
      <c r="B1091" t="s">
        <v>7950</v>
      </c>
      <c r="C1091" s="11">
        <v>46002</v>
      </c>
      <c r="D1091" t="s">
        <v>5</v>
      </c>
      <c r="E1091">
        <v>10</v>
      </c>
      <c r="F1091" t="s">
        <v>16065</v>
      </c>
    </row>
    <row r="1092" spans="1:6" x14ac:dyDescent="0.25">
      <c r="A1092" t="s">
        <v>20</v>
      </c>
      <c r="B1092" t="s">
        <v>7941</v>
      </c>
      <c r="C1092" s="11">
        <v>46002</v>
      </c>
      <c r="D1092" t="s">
        <v>5</v>
      </c>
      <c r="E1092">
        <v>10</v>
      </c>
      <c r="F1092" t="s">
        <v>16066</v>
      </c>
    </row>
    <row r="1093" spans="1:6" x14ac:dyDescent="0.25">
      <c r="A1093" t="s">
        <v>20</v>
      </c>
      <c r="B1093" t="s">
        <v>7947</v>
      </c>
      <c r="C1093" s="11">
        <v>46002</v>
      </c>
      <c r="D1093" t="s">
        <v>5</v>
      </c>
      <c r="E1093">
        <v>10</v>
      </c>
      <c r="F1093" t="s">
        <v>16067</v>
      </c>
    </row>
    <row r="1094" spans="1:6" x14ac:dyDescent="0.25">
      <c r="A1094" t="s">
        <v>20</v>
      </c>
      <c r="B1094" t="s">
        <v>7734</v>
      </c>
      <c r="C1094" s="11">
        <v>46002</v>
      </c>
      <c r="D1094" t="s">
        <v>8</v>
      </c>
      <c r="E1094">
        <v>15</v>
      </c>
      <c r="F1094" t="s">
        <v>16068</v>
      </c>
    </row>
    <row r="1095" spans="1:6" x14ac:dyDescent="0.25">
      <c r="A1095" t="s">
        <v>23</v>
      </c>
      <c r="B1095" t="s">
        <v>7734</v>
      </c>
      <c r="C1095" s="11">
        <v>46002</v>
      </c>
      <c r="D1095" t="s">
        <v>6</v>
      </c>
      <c r="E1095">
        <v>7</v>
      </c>
      <c r="F1095" t="s">
        <v>16069</v>
      </c>
    </row>
    <row r="1096" spans="1:6" x14ac:dyDescent="0.25">
      <c r="A1096" t="s">
        <v>23</v>
      </c>
      <c r="B1096" t="s">
        <v>7901</v>
      </c>
      <c r="C1096" s="11">
        <v>46003</v>
      </c>
      <c r="D1096" t="s">
        <v>8</v>
      </c>
      <c r="E1096">
        <v>13</v>
      </c>
      <c r="F1096" t="s">
        <v>16070</v>
      </c>
    </row>
    <row r="1097" spans="1:6" x14ac:dyDescent="0.25">
      <c r="A1097" t="s">
        <v>23</v>
      </c>
      <c r="B1097" t="s">
        <v>7901</v>
      </c>
      <c r="C1097" s="11">
        <v>46002</v>
      </c>
      <c r="D1097" t="s">
        <v>7</v>
      </c>
      <c r="E1097">
        <v>11</v>
      </c>
      <c r="F1097" t="s">
        <v>16071</v>
      </c>
    </row>
    <row r="1098" spans="1:6" x14ac:dyDescent="0.25">
      <c r="A1098" t="s">
        <v>23</v>
      </c>
      <c r="B1098" t="s">
        <v>7618</v>
      </c>
      <c r="C1098" s="11">
        <v>46003</v>
      </c>
      <c r="D1098" t="s">
        <v>5</v>
      </c>
      <c r="E1098">
        <v>7</v>
      </c>
      <c r="F1098" t="s">
        <v>16072</v>
      </c>
    </row>
    <row r="1099" spans="1:6" x14ac:dyDescent="0.25">
      <c r="A1099" t="s">
        <v>21</v>
      </c>
      <c r="B1099" t="s">
        <v>8133</v>
      </c>
      <c r="C1099" s="11">
        <v>46001</v>
      </c>
      <c r="D1099" t="s">
        <v>12</v>
      </c>
      <c r="E1099">
        <v>17</v>
      </c>
      <c r="F1099" t="s">
        <v>16073</v>
      </c>
    </row>
    <row r="1100" spans="1:6" x14ac:dyDescent="0.25">
      <c r="A1100" t="s">
        <v>20</v>
      </c>
      <c r="B1100" t="s">
        <v>7671</v>
      </c>
      <c r="C1100" s="11">
        <v>46002</v>
      </c>
      <c r="D1100" t="s">
        <v>7</v>
      </c>
      <c r="E1100">
        <v>17</v>
      </c>
      <c r="F1100" t="s">
        <v>16074</v>
      </c>
    </row>
    <row r="1101" spans="1:6" x14ac:dyDescent="0.25">
      <c r="A1101" t="s">
        <v>22</v>
      </c>
      <c r="B1101" t="s">
        <v>7142</v>
      </c>
      <c r="C1101" s="11">
        <v>46001</v>
      </c>
      <c r="D1101" t="s">
        <v>12</v>
      </c>
      <c r="E1101">
        <v>17</v>
      </c>
      <c r="F1101" t="s">
        <v>16075</v>
      </c>
    </row>
    <row r="1102" spans="1:6" x14ac:dyDescent="0.25">
      <c r="A1102" t="s">
        <v>23</v>
      </c>
      <c r="B1102" t="s">
        <v>7957</v>
      </c>
      <c r="C1102" s="11">
        <v>46001</v>
      </c>
      <c r="D1102" t="s">
        <v>12</v>
      </c>
      <c r="E1102">
        <v>17</v>
      </c>
      <c r="F1102" t="s">
        <v>16076</v>
      </c>
    </row>
    <row r="1103" spans="1:6" x14ac:dyDescent="0.25">
      <c r="A1103" t="s">
        <v>23</v>
      </c>
      <c r="B1103" t="s">
        <v>7225</v>
      </c>
      <c r="C1103" s="11">
        <v>46003</v>
      </c>
      <c r="D1103" t="s">
        <v>6</v>
      </c>
      <c r="E1103">
        <v>14</v>
      </c>
      <c r="F1103" t="s">
        <v>16077</v>
      </c>
    </row>
    <row r="1104" spans="1:6" x14ac:dyDescent="0.25">
      <c r="A1104" t="s">
        <v>23</v>
      </c>
      <c r="B1104" t="s">
        <v>7916</v>
      </c>
      <c r="C1104" s="11">
        <v>46001</v>
      </c>
      <c r="D1104" t="s">
        <v>12</v>
      </c>
      <c r="E1104">
        <v>16</v>
      </c>
      <c r="F1104" t="s">
        <v>16078</v>
      </c>
    </row>
    <row r="1105" spans="1:6" x14ac:dyDescent="0.25">
      <c r="A1105" t="s">
        <v>23</v>
      </c>
      <c r="B1105" t="s">
        <v>7851</v>
      </c>
      <c r="C1105" s="11">
        <v>46002</v>
      </c>
      <c r="D1105" t="s">
        <v>13</v>
      </c>
      <c r="E1105">
        <v>10</v>
      </c>
      <c r="F1105" t="s">
        <v>16079</v>
      </c>
    </row>
    <row r="1106" spans="1:6" x14ac:dyDescent="0.25">
      <c r="A1106" t="s">
        <v>23</v>
      </c>
      <c r="B1106" t="s">
        <v>7919</v>
      </c>
      <c r="C1106" s="11">
        <v>46003</v>
      </c>
      <c r="D1106" t="s">
        <v>4541</v>
      </c>
      <c r="E1106">
        <v>13</v>
      </c>
      <c r="F1106" t="s">
        <v>16080</v>
      </c>
    </row>
    <row r="1107" spans="1:6" x14ac:dyDescent="0.25">
      <c r="A1107" t="s">
        <v>23</v>
      </c>
      <c r="B1107" t="s">
        <v>7919</v>
      </c>
      <c r="C1107" s="11">
        <v>46002</v>
      </c>
      <c r="D1107" t="s">
        <v>12</v>
      </c>
      <c r="E1107">
        <v>11</v>
      </c>
      <c r="F1107" t="s">
        <v>16081</v>
      </c>
    </row>
    <row r="1108" spans="1:6" x14ac:dyDescent="0.25">
      <c r="A1108" t="s">
        <v>20</v>
      </c>
      <c r="B1108" t="s">
        <v>7286</v>
      </c>
      <c r="C1108" s="11">
        <v>46003</v>
      </c>
      <c r="D1108" t="s">
        <v>4541</v>
      </c>
      <c r="E1108">
        <v>13</v>
      </c>
      <c r="F1108" t="s">
        <v>16082</v>
      </c>
    </row>
    <row r="1109" spans="1:6" x14ac:dyDescent="0.25">
      <c r="A1109" t="s">
        <v>23</v>
      </c>
      <c r="B1109" t="s">
        <v>7286</v>
      </c>
      <c r="C1109" s="11">
        <v>46002</v>
      </c>
      <c r="D1109" t="s">
        <v>11</v>
      </c>
      <c r="E1109">
        <v>11</v>
      </c>
      <c r="F1109" t="s">
        <v>16083</v>
      </c>
    </row>
    <row r="1110" spans="1:6" x14ac:dyDescent="0.25">
      <c r="A1110" t="s">
        <v>23</v>
      </c>
      <c r="B1110" t="s">
        <v>7939</v>
      </c>
      <c r="C1110" s="11">
        <v>46003</v>
      </c>
      <c r="D1110" t="s">
        <v>12</v>
      </c>
      <c r="E1110">
        <v>17</v>
      </c>
      <c r="F1110" t="s">
        <v>16084</v>
      </c>
    </row>
    <row r="1111" spans="1:6" x14ac:dyDescent="0.25">
      <c r="A1111" t="s">
        <v>23</v>
      </c>
      <c r="B1111" t="s">
        <v>7939</v>
      </c>
      <c r="C1111" s="11">
        <v>46003</v>
      </c>
      <c r="D1111" t="s">
        <v>8</v>
      </c>
      <c r="E1111">
        <v>13</v>
      </c>
      <c r="F1111" t="s">
        <v>16085</v>
      </c>
    </row>
    <row r="1112" spans="1:6" x14ac:dyDescent="0.25">
      <c r="A1112" t="s">
        <v>23</v>
      </c>
      <c r="B1112" t="s">
        <v>7939</v>
      </c>
      <c r="C1112" s="11">
        <v>46002</v>
      </c>
      <c r="D1112" t="s">
        <v>4539</v>
      </c>
      <c r="E1112">
        <v>10</v>
      </c>
      <c r="F1112" t="s">
        <v>16086</v>
      </c>
    </row>
    <row r="1113" spans="1:6" x14ac:dyDescent="0.25">
      <c r="A1113" t="s">
        <v>20</v>
      </c>
      <c r="B1113" t="s">
        <v>9146</v>
      </c>
      <c r="C1113" s="11">
        <v>46002</v>
      </c>
      <c r="D1113" t="s">
        <v>5</v>
      </c>
      <c r="E1113">
        <v>10</v>
      </c>
      <c r="F1113" t="s">
        <v>16087</v>
      </c>
    </row>
    <row r="1114" spans="1:6" x14ac:dyDescent="0.25">
      <c r="A1114" t="s">
        <v>20</v>
      </c>
      <c r="B1114" t="s">
        <v>9144</v>
      </c>
      <c r="C1114" s="11">
        <v>46002</v>
      </c>
      <c r="D1114" t="s">
        <v>5</v>
      </c>
      <c r="E1114">
        <v>10</v>
      </c>
      <c r="F1114" t="s">
        <v>16088</v>
      </c>
    </row>
    <row r="1115" spans="1:6" x14ac:dyDescent="0.25">
      <c r="A1115" t="s">
        <v>23</v>
      </c>
      <c r="B1115" t="s">
        <v>7572</v>
      </c>
      <c r="C1115" s="11">
        <v>46003</v>
      </c>
      <c r="D1115" t="s">
        <v>4555</v>
      </c>
      <c r="E1115">
        <v>8</v>
      </c>
      <c r="F1115" t="s">
        <v>16089</v>
      </c>
    </row>
    <row r="1116" spans="1:6" x14ac:dyDescent="0.25">
      <c r="A1116" t="s">
        <v>23</v>
      </c>
      <c r="B1116" t="s">
        <v>7572</v>
      </c>
      <c r="C1116" s="11">
        <v>46002</v>
      </c>
      <c r="D1116" t="s">
        <v>4541</v>
      </c>
      <c r="E1116">
        <v>10</v>
      </c>
      <c r="F1116" t="s">
        <v>16090</v>
      </c>
    </row>
    <row r="1117" spans="1:6" x14ac:dyDescent="0.25">
      <c r="A1117" t="s">
        <v>20</v>
      </c>
      <c r="B1117" t="s">
        <v>7288</v>
      </c>
      <c r="C1117" s="11">
        <v>46003</v>
      </c>
      <c r="D1117" t="s">
        <v>4541</v>
      </c>
      <c r="E1117">
        <v>13</v>
      </c>
      <c r="F1117" t="s">
        <v>16091</v>
      </c>
    </row>
    <row r="1118" spans="1:6" x14ac:dyDescent="0.25">
      <c r="A1118" t="s">
        <v>23</v>
      </c>
      <c r="B1118" t="s">
        <v>7288</v>
      </c>
      <c r="C1118" s="11">
        <v>46002</v>
      </c>
      <c r="D1118" t="s">
        <v>4541</v>
      </c>
      <c r="E1118">
        <v>10</v>
      </c>
      <c r="F1118" t="s">
        <v>16092</v>
      </c>
    </row>
    <row r="1119" spans="1:6" x14ac:dyDescent="0.25">
      <c r="A1119" t="s">
        <v>23</v>
      </c>
      <c r="B1119" t="s">
        <v>7579</v>
      </c>
      <c r="C1119" s="11">
        <v>46003</v>
      </c>
      <c r="D1119" t="s">
        <v>11</v>
      </c>
      <c r="E1119">
        <v>8</v>
      </c>
      <c r="F1119" t="s">
        <v>16093</v>
      </c>
    </row>
    <row r="1120" spans="1:6" x14ac:dyDescent="0.25">
      <c r="A1120" t="s">
        <v>23</v>
      </c>
      <c r="B1120" t="s">
        <v>7579</v>
      </c>
      <c r="C1120" s="11">
        <v>46002</v>
      </c>
      <c r="D1120" t="s">
        <v>7</v>
      </c>
      <c r="E1120">
        <v>10</v>
      </c>
      <c r="F1120" t="s">
        <v>16094</v>
      </c>
    </row>
    <row r="1121" spans="1:6" x14ac:dyDescent="0.25">
      <c r="A1121" t="s">
        <v>20</v>
      </c>
      <c r="B1121" t="s">
        <v>7408</v>
      </c>
      <c r="C1121" s="11">
        <v>46003</v>
      </c>
      <c r="D1121" t="s">
        <v>12</v>
      </c>
      <c r="E1121">
        <v>11</v>
      </c>
      <c r="F1121" t="s">
        <v>16095</v>
      </c>
    </row>
    <row r="1122" spans="1:6" x14ac:dyDescent="0.25">
      <c r="A1122" t="s">
        <v>23</v>
      </c>
      <c r="B1122" t="s">
        <v>7408</v>
      </c>
      <c r="C1122" s="11">
        <v>46002</v>
      </c>
      <c r="D1122" t="s">
        <v>4739</v>
      </c>
      <c r="E1122">
        <v>10</v>
      </c>
      <c r="F1122" t="s">
        <v>16096</v>
      </c>
    </row>
    <row r="1123" spans="1:6" x14ac:dyDescent="0.25">
      <c r="A1123" t="s">
        <v>23</v>
      </c>
      <c r="B1123" t="s">
        <v>7833</v>
      </c>
      <c r="C1123" s="11">
        <v>46001</v>
      </c>
      <c r="D1123" t="s">
        <v>12</v>
      </c>
      <c r="E1123">
        <v>15</v>
      </c>
      <c r="F1123" t="s">
        <v>16097</v>
      </c>
    </row>
    <row r="1124" spans="1:6" x14ac:dyDescent="0.25">
      <c r="A1124" t="s">
        <v>23</v>
      </c>
      <c r="B1124" t="s">
        <v>7835</v>
      </c>
      <c r="C1124" s="11">
        <v>46001</v>
      </c>
      <c r="D1124" t="s">
        <v>12</v>
      </c>
      <c r="E1124">
        <v>15</v>
      </c>
      <c r="F1124" t="s">
        <v>16098</v>
      </c>
    </row>
    <row r="1125" spans="1:6" x14ac:dyDescent="0.25">
      <c r="A1125" t="s">
        <v>20</v>
      </c>
      <c r="B1125" t="s">
        <v>7994</v>
      </c>
      <c r="C1125" s="11">
        <v>46002</v>
      </c>
      <c r="D1125" t="s">
        <v>5</v>
      </c>
      <c r="E1125">
        <v>9</v>
      </c>
      <c r="F1125" t="s">
        <v>16099</v>
      </c>
    </row>
    <row r="1126" spans="1:6" x14ac:dyDescent="0.25">
      <c r="A1126" t="s">
        <v>23</v>
      </c>
      <c r="B1126" t="s">
        <v>7074</v>
      </c>
      <c r="C1126" s="11">
        <v>46001</v>
      </c>
      <c r="D1126" t="s">
        <v>12</v>
      </c>
      <c r="E1126">
        <v>15</v>
      </c>
      <c r="F1126" t="s">
        <v>16100</v>
      </c>
    </row>
    <row r="1127" spans="1:6" x14ac:dyDescent="0.25">
      <c r="A1127" t="s">
        <v>20</v>
      </c>
      <c r="B1127" t="s">
        <v>7993</v>
      </c>
      <c r="C1127" s="11">
        <v>46002</v>
      </c>
      <c r="D1127" t="s">
        <v>5</v>
      </c>
      <c r="E1127">
        <v>9</v>
      </c>
      <c r="F1127" t="s">
        <v>16101</v>
      </c>
    </row>
    <row r="1128" spans="1:6" x14ac:dyDescent="0.25">
      <c r="A1128" t="s">
        <v>23</v>
      </c>
      <c r="B1128" t="s">
        <v>7073</v>
      </c>
      <c r="C1128" s="11">
        <v>46002</v>
      </c>
      <c r="D1128" t="s">
        <v>5</v>
      </c>
      <c r="E1128">
        <v>9</v>
      </c>
      <c r="F1128" t="s">
        <v>16102</v>
      </c>
    </row>
    <row r="1129" spans="1:6" x14ac:dyDescent="0.25">
      <c r="A1129" t="s">
        <v>23</v>
      </c>
      <c r="B1129" t="s">
        <v>7167</v>
      </c>
      <c r="C1129" s="11">
        <v>46002</v>
      </c>
      <c r="D1129" t="s">
        <v>11</v>
      </c>
      <c r="E1129">
        <v>8</v>
      </c>
      <c r="F1129" t="s">
        <v>16103</v>
      </c>
    </row>
    <row r="1130" spans="1:6" x14ac:dyDescent="0.25">
      <c r="A1130" t="s">
        <v>23</v>
      </c>
      <c r="B1130" t="s">
        <v>7265</v>
      </c>
      <c r="C1130" s="11">
        <v>46003</v>
      </c>
      <c r="D1130" t="s">
        <v>4739</v>
      </c>
      <c r="E1130">
        <v>13</v>
      </c>
      <c r="F1130" t="s">
        <v>16104</v>
      </c>
    </row>
    <row r="1131" spans="1:6" x14ac:dyDescent="0.25">
      <c r="A1131" t="s">
        <v>23</v>
      </c>
      <c r="B1131" t="s">
        <v>7265</v>
      </c>
      <c r="C1131" s="11">
        <v>46003</v>
      </c>
      <c r="D1131" t="s">
        <v>11</v>
      </c>
      <c r="E1131">
        <v>10</v>
      </c>
      <c r="F1131" t="s">
        <v>16105</v>
      </c>
    </row>
    <row r="1132" spans="1:6" x14ac:dyDescent="0.25">
      <c r="A1132" t="s">
        <v>23</v>
      </c>
      <c r="B1132" t="s">
        <v>7265</v>
      </c>
      <c r="C1132" s="11">
        <v>46002</v>
      </c>
      <c r="D1132" t="s">
        <v>11</v>
      </c>
      <c r="E1132">
        <v>9</v>
      </c>
      <c r="F1132" t="s">
        <v>16106</v>
      </c>
    </row>
    <row r="1133" spans="1:6" x14ac:dyDescent="0.25">
      <c r="A1133" t="s">
        <v>23</v>
      </c>
      <c r="B1133" t="s">
        <v>8196</v>
      </c>
      <c r="C1133" s="11">
        <v>46001</v>
      </c>
      <c r="D1133" t="s">
        <v>4739</v>
      </c>
      <c r="E1133">
        <v>14</v>
      </c>
      <c r="F1133" t="s">
        <v>16107</v>
      </c>
    </row>
    <row r="1134" spans="1:6" x14ac:dyDescent="0.25">
      <c r="A1134" t="s">
        <v>20</v>
      </c>
      <c r="B1134" t="s">
        <v>8174</v>
      </c>
      <c r="C1134" s="11">
        <v>46001</v>
      </c>
      <c r="D1134" t="s">
        <v>4538</v>
      </c>
      <c r="E1134">
        <v>15</v>
      </c>
      <c r="F1134" t="s">
        <v>16108</v>
      </c>
    </row>
    <row r="1135" spans="1:6" x14ac:dyDescent="0.25">
      <c r="A1135" t="s">
        <v>23</v>
      </c>
      <c r="B1135" t="s">
        <v>8174</v>
      </c>
      <c r="C1135" s="11">
        <v>46001</v>
      </c>
      <c r="D1135" t="s">
        <v>4539</v>
      </c>
      <c r="E1135">
        <v>15</v>
      </c>
      <c r="F1135" t="s">
        <v>16109</v>
      </c>
    </row>
    <row r="1136" spans="1:6" x14ac:dyDescent="0.25">
      <c r="A1136" t="s">
        <v>23</v>
      </c>
      <c r="B1136" t="s">
        <v>8174</v>
      </c>
      <c r="C1136" s="11">
        <v>46001</v>
      </c>
      <c r="D1136" t="s">
        <v>4667</v>
      </c>
      <c r="E1136">
        <v>14</v>
      </c>
      <c r="F1136" t="s">
        <v>16110</v>
      </c>
    </row>
    <row r="1137" spans="1:6" x14ac:dyDescent="0.25">
      <c r="A1137" t="s">
        <v>20</v>
      </c>
      <c r="B1137" t="s">
        <v>7585</v>
      </c>
      <c r="C1137" s="11">
        <v>46003</v>
      </c>
      <c r="D1137" t="s">
        <v>11</v>
      </c>
      <c r="E1137">
        <v>8</v>
      </c>
      <c r="F1137" t="s">
        <v>16111</v>
      </c>
    </row>
    <row r="1138" spans="1:6" x14ac:dyDescent="0.25">
      <c r="A1138" t="s">
        <v>23</v>
      </c>
      <c r="B1138" t="s">
        <v>7585</v>
      </c>
      <c r="C1138" s="11">
        <v>46002</v>
      </c>
      <c r="D1138" t="s">
        <v>9</v>
      </c>
      <c r="E1138">
        <v>10</v>
      </c>
      <c r="F1138" t="s">
        <v>16112</v>
      </c>
    </row>
    <row r="1139" spans="1:6" x14ac:dyDescent="0.25">
      <c r="A1139" t="s">
        <v>23</v>
      </c>
      <c r="B1139" t="s">
        <v>7585</v>
      </c>
      <c r="C1139" s="11">
        <v>46001</v>
      </c>
      <c r="D1139" t="s">
        <v>4538</v>
      </c>
      <c r="E1139">
        <v>16</v>
      </c>
      <c r="F1139" t="s">
        <v>16113</v>
      </c>
    </row>
    <row r="1140" spans="1:6" x14ac:dyDescent="0.25">
      <c r="A1140" t="s">
        <v>20</v>
      </c>
      <c r="B1140" t="s">
        <v>7961</v>
      </c>
      <c r="C1140" s="11">
        <v>46002</v>
      </c>
      <c r="D1140" t="s">
        <v>8</v>
      </c>
      <c r="E1140">
        <v>10</v>
      </c>
      <c r="F1140" t="s">
        <v>16114</v>
      </c>
    </row>
    <row r="1141" spans="1:6" x14ac:dyDescent="0.25">
      <c r="A1141" t="s">
        <v>23</v>
      </c>
      <c r="B1141" t="s">
        <v>7961</v>
      </c>
      <c r="C1141" s="11">
        <v>46001</v>
      </c>
      <c r="D1141" t="s">
        <v>4762</v>
      </c>
      <c r="E1141">
        <v>15</v>
      </c>
      <c r="F1141" t="s">
        <v>16115</v>
      </c>
    </row>
    <row r="1142" spans="1:6" x14ac:dyDescent="0.25">
      <c r="A1142" t="s">
        <v>23</v>
      </c>
      <c r="B1142" t="s">
        <v>7943</v>
      </c>
      <c r="C1142" s="11">
        <v>46002</v>
      </c>
      <c r="D1142" t="s">
        <v>8</v>
      </c>
      <c r="E1142">
        <v>10</v>
      </c>
      <c r="F1142" t="s">
        <v>16116</v>
      </c>
    </row>
    <row r="1143" spans="1:6" x14ac:dyDescent="0.25">
      <c r="A1143" t="s">
        <v>23</v>
      </c>
      <c r="B1143" t="s">
        <v>7943</v>
      </c>
      <c r="C1143" s="11">
        <v>46002</v>
      </c>
      <c r="D1143" t="s">
        <v>7</v>
      </c>
      <c r="E1143">
        <v>10</v>
      </c>
      <c r="F1143" t="s">
        <v>16117</v>
      </c>
    </row>
    <row r="1144" spans="1:6" x14ac:dyDescent="0.25">
      <c r="A1144" t="s">
        <v>20</v>
      </c>
      <c r="B1144" t="s">
        <v>8050</v>
      </c>
      <c r="C1144" s="11">
        <v>46002</v>
      </c>
      <c r="D1144" t="s">
        <v>11</v>
      </c>
      <c r="E1144">
        <v>8</v>
      </c>
      <c r="F1144" t="s">
        <v>16118</v>
      </c>
    </row>
    <row r="1145" spans="1:6" x14ac:dyDescent="0.25">
      <c r="A1145" t="s">
        <v>23</v>
      </c>
      <c r="B1145" t="s">
        <v>7899</v>
      </c>
      <c r="C1145" s="11">
        <v>46002</v>
      </c>
      <c r="D1145" t="s">
        <v>11</v>
      </c>
      <c r="E1145">
        <v>11</v>
      </c>
      <c r="F1145" t="s">
        <v>16119</v>
      </c>
    </row>
    <row r="1146" spans="1:6" x14ac:dyDescent="0.25">
      <c r="A1146" t="s">
        <v>23</v>
      </c>
      <c r="B1146" t="s">
        <v>7899</v>
      </c>
      <c r="C1146" s="11">
        <v>46001</v>
      </c>
      <c r="D1146" t="s">
        <v>12</v>
      </c>
      <c r="E1146">
        <v>16</v>
      </c>
      <c r="F1146" t="s">
        <v>16120</v>
      </c>
    </row>
    <row r="1147" spans="1:6" x14ac:dyDescent="0.25">
      <c r="A1147" t="s">
        <v>23</v>
      </c>
      <c r="B1147" t="s">
        <v>7899</v>
      </c>
      <c r="C1147" s="11">
        <v>46001</v>
      </c>
      <c r="D1147" t="s">
        <v>6</v>
      </c>
      <c r="E1147">
        <v>14</v>
      </c>
      <c r="F1147" t="s">
        <v>16121</v>
      </c>
    </row>
    <row r="1148" spans="1:6" x14ac:dyDescent="0.25">
      <c r="A1148" t="s">
        <v>20</v>
      </c>
      <c r="B1148" t="s">
        <v>7588</v>
      </c>
      <c r="C1148" s="11">
        <v>46003</v>
      </c>
      <c r="D1148" t="s">
        <v>11</v>
      </c>
      <c r="E1148">
        <v>8</v>
      </c>
      <c r="F1148" t="s">
        <v>16122</v>
      </c>
    </row>
    <row r="1149" spans="1:6" x14ac:dyDescent="0.25">
      <c r="A1149" t="s">
        <v>23</v>
      </c>
      <c r="B1149" t="s">
        <v>7588</v>
      </c>
      <c r="C1149" s="11">
        <v>46002</v>
      </c>
      <c r="D1149" t="s">
        <v>9</v>
      </c>
      <c r="E1149">
        <v>10</v>
      </c>
      <c r="F1149" t="s">
        <v>16123</v>
      </c>
    </row>
    <row r="1150" spans="1:6" x14ac:dyDescent="0.25">
      <c r="A1150" t="s">
        <v>23</v>
      </c>
      <c r="B1150" t="s">
        <v>7588</v>
      </c>
      <c r="C1150" s="11">
        <v>46001</v>
      </c>
      <c r="D1150" t="s">
        <v>4538</v>
      </c>
      <c r="E1150">
        <v>16</v>
      </c>
      <c r="F1150" t="s">
        <v>16124</v>
      </c>
    </row>
    <row r="1151" spans="1:6" x14ac:dyDescent="0.25">
      <c r="A1151" t="s">
        <v>20</v>
      </c>
      <c r="B1151" t="s">
        <v>7587</v>
      </c>
      <c r="C1151" s="11">
        <v>46003</v>
      </c>
      <c r="D1151" t="s">
        <v>11</v>
      </c>
      <c r="E1151">
        <v>8</v>
      </c>
      <c r="F1151" t="s">
        <v>16125</v>
      </c>
    </row>
    <row r="1152" spans="1:6" x14ac:dyDescent="0.25">
      <c r="A1152" t="s">
        <v>23</v>
      </c>
      <c r="B1152" t="s">
        <v>7587</v>
      </c>
      <c r="C1152" s="11">
        <v>46002</v>
      </c>
      <c r="D1152" t="s">
        <v>9</v>
      </c>
      <c r="E1152">
        <v>10</v>
      </c>
      <c r="F1152" t="s">
        <v>16126</v>
      </c>
    </row>
    <row r="1153" spans="1:6" x14ac:dyDescent="0.25">
      <c r="A1153" t="s">
        <v>23</v>
      </c>
      <c r="B1153" t="s">
        <v>7587</v>
      </c>
      <c r="C1153" s="11">
        <v>46001</v>
      </c>
      <c r="D1153" t="s">
        <v>4538</v>
      </c>
      <c r="E1153">
        <v>16</v>
      </c>
      <c r="F1153" t="s">
        <v>16127</v>
      </c>
    </row>
    <row r="1154" spans="1:6" x14ac:dyDescent="0.25">
      <c r="A1154" t="s">
        <v>23</v>
      </c>
      <c r="B1154" t="s">
        <v>8148</v>
      </c>
      <c r="C1154" s="11">
        <v>46003</v>
      </c>
      <c r="D1154" t="s">
        <v>11</v>
      </c>
      <c r="E1154">
        <v>8</v>
      </c>
      <c r="F1154" t="s">
        <v>16128</v>
      </c>
    </row>
    <row r="1155" spans="1:6" x14ac:dyDescent="0.25">
      <c r="A1155" t="s">
        <v>23</v>
      </c>
      <c r="B1155" t="s">
        <v>8148</v>
      </c>
      <c r="C1155" s="11">
        <v>46002</v>
      </c>
      <c r="D1155" t="s">
        <v>9</v>
      </c>
      <c r="E1155">
        <v>10</v>
      </c>
      <c r="F1155" t="s">
        <v>16129</v>
      </c>
    </row>
    <row r="1156" spans="1:6" x14ac:dyDescent="0.25">
      <c r="A1156" t="s">
        <v>23</v>
      </c>
      <c r="B1156" t="s">
        <v>8148</v>
      </c>
      <c r="C1156" s="11">
        <v>46001</v>
      </c>
      <c r="D1156" t="s">
        <v>4538</v>
      </c>
      <c r="E1156">
        <v>16</v>
      </c>
      <c r="F1156" t="s">
        <v>16130</v>
      </c>
    </row>
    <row r="1157" spans="1:6" x14ac:dyDescent="0.25">
      <c r="A1157" t="s">
        <v>23</v>
      </c>
      <c r="B1157" t="s">
        <v>8120</v>
      </c>
      <c r="C1157" s="11">
        <v>46001</v>
      </c>
      <c r="D1157" t="s">
        <v>12</v>
      </c>
      <c r="E1157">
        <v>13</v>
      </c>
      <c r="F1157" t="s">
        <v>16131</v>
      </c>
    </row>
    <row r="1158" spans="1:6" x14ac:dyDescent="0.25">
      <c r="A1158" t="s">
        <v>23</v>
      </c>
      <c r="B1158" t="s">
        <v>7462</v>
      </c>
      <c r="C1158" s="11">
        <v>46001</v>
      </c>
      <c r="D1158" t="s">
        <v>12</v>
      </c>
      <c r="E1158">
        <v>13</v>
      </c>
      <c r="F1158" t="s">
        <v>16132</v>
      </c>
    </row>
    <row r="1159" spans="1:6" x14ac:dyDescent="0.25">
      <c r="A1159" t="s">
        <v>20</v>
      </c>
      <c r="B1159" t="s">
        <v>8139</v>
      </c>
      <c r="C1159" s="11">
        <v>46001</v>
      </c>
      <c r="D1159" t="s">
        <v>4538</v>
      </c>
      <c r="E1159">
        <v>17</v>
      </c>
      <c r="F1159" t="s">
        <v>16133</v>
      </c>
    </row>
    <row r="1160" spans="1:6" x14ac:dyDescent="0.25">
      <c r="A1160" t="s">
        <v>23</v>
      </c>
      <c r="B1160" t="s">
        <v>8139</v>
      </c>
      <c r="C1160" s="11">
        <v>46001</v>
      </c>
      <c r="D1160" t="s">
        <v>4541</v>
      </c>
      <c r="E1160">
        <v>13</v>
      </c>
      <c r="F1160" t="s">
        <v>16134</v>
      </c>
    </row>
    <row r="1161" spans="1:6" x14ac:dyDescent="0.25">
      <c r="A1161" t="s">
        <v>20</v>
      </c>
      <c r="B1161" t="s">
        <v>8170</v>
      </c>
      <c r="C1161" s="11">
        <v>46001</v>
      </c>
      <c r="D1161" t="s">
        <v>4538</v>
      </c>
      <c r="E1161">
        <v>15</v>
      </c>
      <c r="F1161" t="s">
        <v>16135</v>
      </c>
    </row>
    <row r="1162" spans="1:6" x14ac:dyDescent="0.25">
      <c r="A1162" t="s">
        <v>23</v>
      </c>
      <c r="B1162" t="s">
        <v>8170</v>
      </c>
      <c r="C1162" s="11">
        <v>46001</v>
      </c>
      <c r="D1162" t="s">
        <v>4739</v>
      </c>
      <c r="E1162">
        <v>13</v>
      </c>
      <c r="F1162" t="s">
        <v>16136</v>
      </c>
    </row>
    <row r="1163" spans="1:6" x14ac:dyDescent="0.25">
      <c r="A1163" t="s">
        <v>20</v>
      </c>
      <c r="B1163" t="s">
        <v>8215</v>
      </c>
      <c r="C1163" s="11">
        <v>46001</v>
      </c>
      <c r="D1163" t="s">
        <v>12</v>
      </c>
      <c r="E1163">
        <v>14</v>
      </c>
      <c r="F1163" t="s">
        <v>16137</v>
      </c>
    </row>
    <row r="1164" spans="1:6" x14ac:dyDescent="0.25">
      <c r="A1164" t="s">
        <v>23</v>
      </c>
      <c r="B1164" t="s">
        <v>8165</v>
      </c>
      <c r="C1164" s="11">
        <v>46001</v>
      </c>
      <c r="D1164" t="s">
        <v>12</v>
      </c>
      <c r="E1164">
        <v>13</v>
      </c>
      <c r="F1164" t="s">
        <v>16138</v>
      </c>
    </row>
    <row r="1165" spans="1:6" x14ac:dyDescent="0.25">
      <c r="A1165" t="s">
        <v>20</v>
      </c>
      <c r="B1165" t="s">
        <v>8272</v>
      </c>
      <c r="C1165" s="11">
        <v>46001</v>
      </c>
      <c r="D1165" t="s">
        <v>4541</v>
      </c>
      <c r="E1165">
        <v>13</v>
      </c>
      <c r="F1165" t="s">
        <v>16139</v>
      </c>
    </row>
    <row r="1166" spans="1:6" x14ac:dyDescent="0.25">
      <c r="A1166" t="s">
        <v>23</v>
      </c>
      <c r="B1166" t="s">
        <v>6974</v>
      </c>
      <c r="C1166" s="11">
        <v>46001</v>
      </c>
      <c r="D1166" t="s">
        <v>11</v>
      </c>
      <c r="E1166">
        <v>12</v>
      </c>
      <c r="F1166" t="s">
        <v>16140</v>
      </c>
    </row>
    <row r="1167" spans="1:6" x14ac:dyDescent="0.25">
      <c r="A1167" t="s">
        <v>23</v>
      </c>
      <c r="B1167" t="s">
        <v>8201</v>
      </c>
      <c r="C1167" s="11">
        <v>46001</v>
      </c>
      <c r="D1167" t="s">
        <v>11</v>
      </c>
      <c r="E1167">
        <v>12</v>
      </c>
      <c r="F1167" t="s">
        <v>16141</v>
      </c>
    </row>
    <row r="1168" spans="1:6" x14ac:dyDescent="0.25">
      <c r="A1168" t="s">
        <v>23</v>
      </c>
      <c r="B1168" t="s">
        <v>7671</v>
      </c>
      <c r="C1168" s="11">
        <v>46002</v>
      </c>
      <c r="D1168" t="s">
        <v>11</v>
      </c>
      <c r="E1168">
        <v>7</v>
      </c>
      <c r="F1168" t="s">
        <v>16142</v>
      </c>
    </row>
    <row r="1169" spans="1:6" x14ac:dyDescent="0.25">
      <c r="A1169" t="s">
        <v>23</v>
      </c>
      <c r="B1169" t="s">
        <v>7671</v>
      </c>
      <c r="C1169" s="11">
        <v>46001</v>
      </c>
      <c r="D1169" t="s">
        <v>4538</v>
      </c>
      <c r="E1169">
        <v>17</v>
      </c>
      <c r="F1169" t="s">
        <v>16143</v>
      </c>
    </row>
    <row r="1170" spans="1:6" x14ac:dyDescent="0.25">
      <c r="A1170" t="s">
        <v>23</v>
      </c>
      <c r="B1170" t="s">
        <v>7671</v>
      </c>
      <c r="C1170" s="11">
        <v>46001</v>
      </c>
      <c r="D1170" t="s">
        <v>11</v>
      </c>
      <c r="E1170">
        <v>12</v>
      </c>
      <c r="F1170" t="s">
        <v>16144</v>
      </c>
    </row>
    <row r="1171" spans="1:6" x14ac:dyDescent="0.25">
      <c r="A1171" t="s">
        <v>23</v>
      </c>
      <c r="B1171" t="s">
        <v>7649</v>
      </c>
      <c r="C1171" s="11">
        <v>46002</v>
      </c>
      <c r="D1171" t="s">
        <v>11</v>
      </c>
      <c r="E1171">
        <v>9</v>
      </c>
      <c r="F1171" t="s">
        <v>16145</v>
      </c>
    </row>
    <row r="1172" spans="1:6" x14ac:dyDescent="0.25">
      <c r="A1172" t="s">
        <v>23</v>
      </c>
      <c r="B1172" t="s">
        <v>7649</v>
      </c>
      <c r="C1172" s="11">
        <v>46001</v>
      </c>
      <c r="D1172" t="s">
        <v>11</v>
      </c>
      <c r="E1172">
        <v>12</v>
      </c>
      <c r="F1172" t="s">
        <v>16146</v>
      </c>
    </row>
    <row r="1173" spans="1:6" x14ac:dyDescent="0.25">
      <c r="A1173" t="s">
        <v>23</v>
      </c>
      <c r="B1173" t="s">
        <v>8288</v>
      </c>
      <c r="C1173" s="11">
        <v>46001</v>
      </c>
      <c r="D1173" t="s">
        <v>4667</v>
      </c>
      <c r="E1173">
        <v>12</v>
      </c>
      <c r="F1173" t="s">
        <v>16147</v>
      </c>
    </row>
    <row r="1174" spans="1:6" x14ac:dyDescent="0.25">
      <c r="A1174" t="s">
        <v>23</v>
      </c>
      <c r="B1174" t="s">
        <v>8288</v>
      </c>
      <c r="C1174" s="11">
        <v>46001</v>
      </c>
      <c r="D1174" t="s">
        <v>11</v>
      </c>
      <c r="E1174">
        <v>11</v>
      </c>
      <c r="F1174" t="s">
        <v>16148</v>
      </c>
    </row>
    <row r="1175" spans="1:6" x14ac:dyDescent="0.25">
      <c r="A1175" t="s">
        <v>20</v>
      </c>
      <c r="B1175" t="s">
        <v>8063</v>
      </c>
      <c r="C1175" s="11">
        <v>46002</v>
      </c>
      <c r="D1175" t="s">
        <v>11</v>
      </c>
      <c r="E1175">
        <v>8</v>
      </c>
      <c r="F1175" t="s">
        <v>16149</v>
      </c>
    </row>
    <row r="1176" spans="1:6" x14ac:dyDescent="0.25">
      <c r="A1176" t="s">
        <v>23</v>
      </c>
      <c r="B1176" t="s">
        <v>8063</v>
      </c>
      <c r="C1176" s="11">
        <v>46001</v>
      </c>
      <c r="D1176" t="s">
        <v>4541</v>
      </c>
      <c r="E1176">
        <v>14</v>
      </c>
      <c r="F1176" t="s">
        <v>16150</v>
      </c>
    </row>
    <row r="1177" spans="1:6" x14ac:dyDescent="0.25">
      <c r="A1177" t="s">
        <v>20</v>
      </c>
      <c r="B1177" t="s">
        <v>8283</v>
      </c>
      <c r="C1177" s="11">
        <v>46001</v>
      </c>
      <c r="D1177" t="s">
        <v>4541</v>
      </c>
      <c r="E1177">
        <v>12</v>
      </c>
      <c r="F1177" t="s">
        <v>16151</v>
      </c>
    </row>
    <row r="1178" spans="1:6" x14ac:dyDescent="0.25">
      <c r="A1178" t="s">
        <v>20</v>
      </c>
      <c r="B1178" t="s">
        <v>8289</v>
      </c>
      <c r="C1178" s="11">
        <v>46001</v>
      </c>
      <c r="D1178" t="s">
        <v>4541</v>
      </c>
      <c r="E1178">
        <v>12</v>
      </c>
      <c r="F1178" t="s">
        <v>16152</v>
      </c>
    </row>
    <row r="1179" spans="1:6" x14ac:dyDescent="0.25">
      <c r="A1179" t="s">
        <v>23</v>
      </c>
      <c r="B1179" t="s">
        <v>8245</v>
      </c>
      <c r="C1179" s="11">
        <v>46001</v>
      </c>
      <c r="D1179" t="s">
        <v>11</v>
      </c>
      <c r="E1179">
        <v>12</v>
      </c>
      <c r="F1179" t="s">
        <v>16153</v>
      </c>
    </row>
    <row r="1180" spans="1:6" x14ac:dyDescent="0.25">
      <c r="A1180" t="s">
        <v>23</v>
      </c>
      <c r="B1180" t="s">
        <v>7172</v>
      </c>
      <c r="C1180" s="11">
        <v>46001</v>
      </c>
      <c r="D1180" t="s">
        <v>12</v>
      </c>
      <c r="E1180">
        <v>11</v>
      </c>
      <c r="F1180" t="s">
        <v>16154</v>
      </c>
    </row>
    <row r="1181" spans="1:6" x14ac:dyDescent="0.25">
      <c r="A1181" t="s">
        <v>20</v>
      </c>
      <c r="B1181" t="s">
        <v>8058</v>
      </c>
      <c r="C1181" s="11">
        <v>46002</v>
      </c>
      <c r="D1181" t="s">
        <v>11</v>
      </c>
      <c r="E1181">
        <v>8</v>
      </c>
      <c r="F1181" t="s">
        <v>16155</v>
      </c>
    </row>
    <row r="1182" spans="1:6" x14ac:dyDescent="0.25">
      <c r="A1182" t="s">
        <v>23</v>
      </c>
      <c r="B1182" t="s">
        <v>8058</v>
      </c>
      <c r="C1182" s="11">
        <v>46001</v>
      </c>
      <c r="D1182" t="s">
        <v>7</v>
      </c>
      <c r="E1182">
        <v>18</v>
      </c>
      <c r="F1182" t="s">
        <v>16156</v>
      </c>
    </row>
    <row r="1183" spans="1:6" x14ac:dyDescent="0.25">
      <c r="A1183" t="s">
        <v>23</v>
      </c>
      <c r="B1183" t="s">
        <v>8058</v>
      </c>
      <c r="C1183" s="11">
        <v>46001</v>
      </c>
      <c r="D1183" t="s">
        <v>4541</v>
      </c>
      <c r="E1183">
        <v>12</v>
      </c>
      <c r="F1183" t="s">
        <v>16157</v>
      </c>
    </row>
    <row r="1184" spans="1:6" x14ac:dyDescent="0.25">
      <c r="A1184" t="s">
        <v>23</v>
      </c>
      <c r="B1184" t="s">
        <v>7999</v>
      </c>
      <c r="C1184" s="11">
        <v>46003</v>
      </c>
      <c r="D1184" t="s">
        <v>8</v>
      </c>
      <c r="E1184">
        <v>13</v>
      </c>
      <c r="F1184" t="s">
        <v>16158</v>
      </c>
    </row>
    <row r="1185" spans="1:6" x14ac:dyDescent="0.25">
      <c r="A1185" t="s">
        <v>23</v>
      </c>
      <c r="B1185" t="s">
        <v>7999</v>
      </c>
      <c r="C1185" s="11">
        <v>46002</v>
      </c>
      <c r="D1185" t="s">
        <v>12</v>
      </c>
      <c r="E1185">
        <v>9</v>
      </c>
      <c r="F1185" t="s">
        <v>16159</v>
      </c>
    </row>
    <row r="1186" spans="1:6" x14ac:dyDescent="0.25">
      <c r="A1186" t="s">
        <v>23</v>
      </c>
      <c r="B1186" t="s">
        <v>7999</v>
      </c>
      <c r="C1186" s="11">
        <v>46002</v>
      </c>
      <c r="D1186" t="s">
        <v>11</v>
      </c>
      <c r="E1186">
        <v>7</v>
      </c>
      <c r="F1186" t="s">
        <v>16160</v>
      </c>
    </row>
    <row r="1187" spans="1:6" x14ac:dyDescent="0.25">
      <c r="A1187" t="s">
        <v>20</v>
      </c>
      <c r="B1187" t="s">
        <v>7999</v>
      </c>
      <c r="C1187" s="11">
        <v>46001</v>
      </c>
      <c r="D1187" t="s">
        <v>11</v>
      </c>
      <c r="E1187">
        <v>12</v>
      </c>
      <c r="F1187" t="s">
        <v>16161</v>
      </c>
    </row>
    <row r="1188" spans="1:6" x14ac:dyDescent="0.25">
      <c r="A1188" t="s">
        <v>23</v>
      </c>
      <c r="B1188" t="s">
        <v>8200</v>
      </c>
      <c r="C1188" s="11">
        <v>46001</v>
      </c>
      <c r="D1188" t="s">
        <v>7</v>
      </c>
      <c r="E1188">
        <v>14</v>
      </c>
      <c r="F1188" t="s">
        <v>16162</v>
      </c>
    </row>
    <row r="1189" spans="1:6" x14ac:dyDescent="0.25">
      <c r="A1189" t="s">
        <v>20</v>
      </c>
      <c r="B1189" t="s">
        <v>7948</v>
      </c>
      <c r="C1189" s="11">
        <v>46002</v>
      </c>
      <c r="D1189" t="s">
        <v>4539</v>
      </c>
      <c r="E1189">
        <v>10</v>
      </c>
      <c r="F1189" t="s">
        <v>16163</v>
      </c>
    </row>
    <row r="1190" spans="1:6" x14ac:dyDescent="0.25">
      <c r="A1190" t="s">
        <v>23</v>
      </c>
      <c r="B1190" t="s">
        <v>7948</v>
      </c>
      <c r="C1190" s="11">
        <v>46001</v>
      </c>
      <c r="D1190" t="s">
        <v>11</v>
      </c>
      <c r="E1190">
        <v>12</v>
      </c>
      <c r="F1190" t="s">
        <v>16164</v>
      </c>
    </row>
    <row r="1191" spans="1:6" x14ac:dyDescent="0.25">
      <c r="A1191" t="s">
        <v>20</v>
      </c>
      <c r="B1191" t="s">
        <v>7241</v>
      </c>
      <c r="C1191" s="11">
        <v>46003</v>
      </c>
      <c r="D1191" t="s">
        <v>8</v>
      </c>
      <c r="E1191">
        <v>13</v>
      </c>
      <c r="F1191" t="s">
        <v>16165</v>
      </c>
    </row>
    <row r="1192" spans="1:6" x14ac:dyDescent="0.25">
      <c r="A1192" t="s">
        <v>23</v>
      </c>
      <c r="B1192" t="s">
        <v>7241</v>
      </c>
      <c r="C1192" s="11">
        <v>46002</v>
      </c>
      <c r="D1192" t="s">
        <v>4541</v>
      </c>
      <c r="E1192">
        <v>10</v>
      </c>
      <c r="F1192" t="s">
        <v>16166</v>
      </c>
    </row>
    <row r="1193" spans="1:6" x14ac:dyDescent="0.25">
      <c r="A1193" t="s">
        <v>23</v>
      </c>
      <c r="B1193" t="s">
        <v>7241</v>
      </c>
      <c r="C1193" s="11">
        <v>46001</v>
      </c>
      <c r="D1193" t="s">
        <v>11</v>
      </c>
      <c r="E1193">
        <v>12</v>
      </c>
      <c r="F1193" t="s">
        <v>16167</v>
      </c>
    </row>
    <row r="1194" spans="1:6" x14ac:dyDescent="0.25">
      <c r="A1194" t="s">
        <v>20</v>
      </c>
      <c r="B1194" t="s">
        <v>7248</v>
      </c>
      <c r="C1194" s="11">
        <v>46003</v>
      </c>
      <c r="D1194" t="s">
        <v>8</v>
      </c>
      <c r="E1194">
        <v>13</v>
      </c>
      <c r="F1194" t="s">
        <v>16168</v>
      </c>
    </row>
    <row r="1195" spans="1:6" x14ac:dyDescent="0.25">
      <c r="A1195" t="s">
        <v>23</v>
      </c>
      <c r="B1195" t="s">
        <v>7248</v>
      </c>
      <c r="C1195" s="11">
        <v>46002</v>
      </c>
      <c r="D1195" t="s">
        <v>13</v>
      </c>
      <c r="E1195">
        <v>10</v>
      </c>
      <c r="F1195" t="s">
        <v>16169</v>
      </c>
    </row>
    <row r="1196" spans="1:6" x14ac:dyDescent="0.25">
      <c r="A1196" t="s">
        <v>23</v>
      </c>
      <c r="B1196" t="s">
        <v>7248</v>
      </c>
      <c r="C1196" s="11">
        <v>46001</v>
      </c>
      <c r="D1196" t="s">
        <v>4762</v>
      </c>
      <c r="E1196">
        <v>14</v>
      </c>
      <c r="F1196" t="s">
        <v>16170</v>
      </c>
    </row>
    <row r="1197" spans="1:6" x14ac:dyDescent="0.25">
      <c r="A1197" t="s">
        <v>23</v>
      </c>
      <c r="B1197" t="s">
        <v>8207</v>
      </c>
      <c r="C1197" s="11">
        <v>46001</v>
      </c>
      <c r="D1197" t="s">
        <v>12</v>
      </c>
      <c r="E1197">
        <v>10</v>
      </c>
      <c r="F1197" t="s">
        <v>16171</v>
      </c>
    </row>
    <row r="1198" spans="1:6" x14ac:dyDescent="0.25">
      <c r="A1198" t="s">
        <v>23</v>
      </c>
      <c r="B1198" t="s">
        <v>8203</v>
      </c>
      <c r="C1198" s="11">
        <v>46001</v>
      </c>
      <c r="D1198" t="s">
        <v>4667</v>
      </c>
      <c r="E1198">
        <v>14</v>
      </c>
      <c r="F1198" t="s">
        <v>16172</v>
      </c>
    </row>
    <row r="1199" spans="1:6" x14ac:dyDescent="0.25">
      <c r="A1199" t="s">
        <v>23</v>
      </c>
      <c r="B1199" t="s">
        <v>8203</v>
      </c>
      <c r="C1199" s="11">
        <v>46001</v>
      </c>
      <c r="D1199" t="s">
        <v>4538</v>
      </c>
      <c r="E1199">
        <v>13</v>
      </c>
      <c r="F1199" t="s">
        <v>16173</v>
      </c>
    </row>
    <row r="1200" spans="1:6" x14ac:dyDescent="0.25">
      <c r="A1200" t="s">
        <v>23</v>
      </c>
      <c r="B1200" t="s">
        <v>7679</v>
      </c>
      <c r="C1200" s="11">
        <v>46003</v>
      </c>
      <c r="D1200" t="s">
        <v>11</v>
      </c>
      <c r="E1200">
        <v>6</v>
      </c>
      <c r="F1200" t="s">
        <v>16174</v>
      </c>
    </row>
    <row r="1201" spans="1:6" x14ac:dyDescent="0.25">
      <c r="A1201" t="s">
        <v>23</v>
      </c>
      <c r="B1201" t="s">
        <v>7679</v>
      </c>
      <c r="C1201" s="11">
        <v>46002</v>
      </c>
      <c r="D1201" t="s">
        <v>7</v>
      </c>
      <c r="E1201">
        <v>16</v>
      </c>
      <c r="F1201" t="s">
        <v>16175</v>
      </c>
    </row>
    <row r="1202" spans="1:6" x14ac:dyDescent="0.25">
      <c r="A1202" t="s">
        <v>23</v>
      </c>
      <c r="B1202" t="s">
        <v>7679</v>
      </c>
      <c r="C1202" s="11">
        <v>46002</v>
      </c>
      <c r="D1202" t="s">
        <v>11</v>
      </c>
      <c r="E1202">
        <v>7</v>
      </c>
      <c r="F1202" t="s">
        <v>16176</v>
      </c>
    </row>
    <row r="1203" spans="1:6" x14ac:dyDescent="0.25">
      <c r="A1203" t="s">
        <v>23</v>
      </c>
      <c r="B1203" t="s">
        <v>7679</v>
      </c>
      <c r="C1203" s="11">
        <v>46001</v>
      </c>
      <c r="D1203" t="s">
        <v>4537</v>
      </c>
      <c r="E1203">
        <v>13</v>
      </c>
      <c r="F1203" t="s">
        <v>16177</v>
      </c>
    </row>
    <row r="1204" spans="1:6" x14ac:dyDescent="0.25">
      <c r="A1204" t="s">
        <v>20</v>
      </c>
      <c r="B1204" t="s">
        <v>8318</v>
      </c>
      <c r="C1204" s="11">
        <v>46001</v>
      </c>
      <c r="D1204" t="s">
        <v>4541</v>
      </c>
      <c r="E1204">
        <v>11</v>
      </c>
      <c r="F1204" t="s">
        <v>16178</v>
      </c>
    </row>
    <row r="1205" spans="1:6" x14ac:dyDescent="0.25">
      <c r="A1205" t="s">
        <v>23</v>
      </c>
      <c r="B1205" t="s">
        <v>9069</v>
      </c>
      <c r="C1205" s="11">
        <v>46002</v>
      </c>
      <c r="D1205" t="s">
        <v>11</v>
      </c>
      <c r="E1205">
        <v>8</v>
      </c>
      <c r="F1205" t="s">
        <v>16179</v>
      </c>
    </row>
    <row r="1206" spans="1:6" x14ac:dyDescent="0.25">
      <c r="A1206" t="s">
        <v>23</v>
      </c>
      <c r="B1206" t="s">
        <v>9069</v>
      </c>
      <c r="C1206" s="11">
        <v>46001</v>
      </c>
      <c r="D1206" t="s">
        <v>4541</v>
      </c>
      <c r="E1206">
        <v>11</v>
      </c>
      <c r="F1206" t="s">
        <v>16180</v>
      </c>
    </row>
    <row r="1207" spans="1:6" x14ac:dyDescent="0.25">
      <c r="A1207" t="s">
        <v>20</v>
      </c>
      <c r="B1207" t="s">
        <v>7955</v>
      </c>
      <c r="C1207" s="11">
        <v>46002</v>
      </c>
      <c r="D1207" t="s">
        <v>8</v>
      </c>
      <c r="E1207">
        <v>10</v>
      </c>
      <c r="F1207" t="s">
        <v>16181</v>
      </c>
    </row>
    <row r="1208" spans="1:6" x14ac:dyDescent="0.25">
      <c r="A1208" t="s">
        <v>23</v>
      </c>
      <c r="B1208" t="s">
        <v>7955</v>
      </c>
      <c r="C1208" s="11">
        <v>46002</v>
      </c>
      <c r="D1208" t="s">
        <v>4541</v>
      </c>
      <c r="E1208">
        <v>9</v>
      </c>
      <c r="F1208" t="s">
        <v>16182</v>
      </c>
    </row>
    <row r="1209" spans="1:6" x14ac:dyDescent="0.25">
      <c r="A1209" t="s">
        <v>23</v>
      </c>
      <c r="B1209" t="s">
        <v>7955</v>
      </c>
      <c r="C1209" s="11">
        <v>46002</v>
      </c>
      <c r="D1209" t="s">
        <v>11</v>
      </c>
      <c r="E1209">
        <v>8</v>
      </c>
      <c r="F1209" t="s">
        <v>16183</v>
      </c>
    </row>
    <row r="1210" spans="1:6" x14ac:dyDescent="0.25">
      <c r="A1210" t="s">
        <v>23</v>
      </c>
      <c r="B1210" t="s">
        <v>7955</v>
      </c>
      <c r="C1210" s="11">
        <v>46001</v>
      </c>
      <c r="D1210" t="s">
        <v>4541</v>
      </c>
      <c r="E1210">
        <v>11</v>
      </c>
      <c r="F1210" t="s">
        <v>16184</v>
      </c>
    </row>
    <row r="1211" spans="1:6" x14ac:dyDescent="0.25">
      <c r="A1211" t="s">
        <v>23</v>
      </c>
      <c r="B1211" t="s">
        <v>8380</v>
      </c>
      <c r="C1211" s="11">
        <v>46001</v>
      </c>
      <c r="D1211" t="s">
        <v>7</v>
      </c>
      <c r="E1211">
        <v>10</v>
      </c>
      <c r="F1211" t="s">
        <v>16185</v>
      </c>
    </row>
    <row r="1212" spans="1:6" x14ac:dyDescent="0.25">
      <c r="A1212" t="s">
        <v>20</v>
      </c>
      <c r="B1212" t="s">
        <v>8298</v>
      </c>
      <c r="C1212" s="11">
        <v>46001</v>
      </c>
      <c r="D1212" t="s">
        <v>4541</v>
      </c>
      <c r="E1212">
        <v>12</v>
      </c>
      <c r="F1212" t="s">
        <v>16186</v>
      </c>
    </row>
    <row r="1213" spans="1:6" x14ac:dyDescent="0.25">
      <c r="A1213" t="s">
        <v>23</v>
      </c>
      <c r="B1213" t="s">
        <v>7395</v>
      </c>
      <c r="C1213" s="11">
        <v>46002</v>
      </c>
      <c r="D1213" t="s">
        <v>4537</v>
      </c>
      <c r="E1213">
        <v>17</v>
      </c>
      <c r="F1213" t="s">
        <v>16187</v>
      </c>
    </row>
    <row r="1214" spans="1:6" x14ac:dyDescent="0.25">
      <c r="A1214" t="s">
        <v>23</v>
      </c>
      <c r="B1214" t="s">
        <v>7395</v>
      </c>
      <c r="C1214" s="11">
        <v>46002</v>
      </c>
      <c r="D1214" t="s">
        <v>4541</v>
      </c>
      <c r="E1214">
        <v>17</v>
      </c>
      <c r="F1214" t="s">
        <v>16188</v>
      </c>
    </row>
    <row r="1215" spans="1:6" x14ac:dyDescent="0.25">
      <c r="A1215" t="s">
        <v>23</v>
      </c>
      <c r="B1215" t="s">
        <v>7395</v>
      </c>
      <c r="C1215" s="11">
        <v>46002</v>
      </c>
      <c r="D1215" t="s">
        <v>11</v>
      </c>
      <c r="E1215">
        <v>11</v>
      </c>
      <c r="F1215" t="s">
        <v>16189</v>
      </c>
    </row>
    <row r="1216" spans="1:6" x14ac:dyDescent="0.25">
      <c r="A1216" t="s">
        <v>23</v>
      </c>
      <c r="B1216" t="s">
        <v>7395</v>
      </c>
      <c r="C1216" s="11">
        <v>46001</v>
      </c>
      <c r="D1216" t="s">
        <v>4537</v>
      </c>
      <c r="E1216">
        <v>17</v>
      </c>
      <c r="F1216" t="s">
        <v>16190</v>
      </c>
    </row>
    <row r="1217" spans="1:6" x14ac:dyDescent="0.25">
      <c r="A1217" t="s">
        <v>23</v>
      </c>
      <c r="B1217" t="s">
        <v>7395</v>
      </c>
      <c r="C1217" s="11">
        <v>46001</v>
      </c>
      <c r="D1217" t="s">
        <v>11</v>
      </c>
      <c r="E1217">
        <v>12</v>
      </c>
      <c r="F1217" t="s">
        <v>16191</v>
      </c>
    </row>
    <row r="1218" spans="1:6" x14ac:dyDescent="0.25">
      <c r="A1218" t="s">
        <v>20</v>
      </c>
      <c r="B1218" t="s">
        <v>7719</v>
      </c>
      <c r="C1218" s="11">
        <v>46002</v>
      </c>
      <c r="D1218" t="s">
        <v>4541</v>
      </c>
      <c r="E1218">
        <v>15</v>
      </c>
      <c r="F1218" t="s">
        <v>16192</v>
      </c>
    </row>
    <row r="1219" spans="1:6" x14ac:dyDescent="0.25">
      <c r="A1219" t="s">
        <v>23</v>
      </c>
      <c r="B1219" t="s">
        <v>7719</v>
      </c>
      <c r="C1219" s="11">
        <v>46002</v>
      </c>
      <c r="D1219" t="s">
        <v>11</v>
      </c>
      <c r="E1219">
        <v>9</v>
      </c>
      <c r="F1219" t="s">
        <v>16193</v>
      </c>
    </row>
    <row r="1220" spans="1:6" x14ac:dyDescent="0.25">
      <c r="A1220" t="s">
        <v>23</v>
      </c>
      <c r="B1220" t="s">
        <v>7719</v>
      </c>
      <c r="C1220" s="11">
        <v>46001</v>
      </c>
      <c r="D1220" t="s">
        <v>4541</v>
      </c>
      <c r="E1220">
        <v>12</v>
      </c>
      <c r="F1220" t="s">
        <v>16194</v>
      </c>
    </row>
    <row r="1221" spans="1:6" x14ac:dyDescent="0.25">
      <c r="A1221" t="s">
        <v>23</v>
      </c>
      <c r="B1221" t="s">
        <v>8360</v>
      </c>
      <c r="C1221" s="11">
        <v>46001</v>
      </c>
      <c r="D1221" t="s">
        <v>4739</v>
      </c>
      <c r="E1221">
        <v>10</v>
      </c>
      <c r="F1221" t="s">
        <v>16195</v>
      </c>
    </row>
    <row r="1222" spans="1:6" x14ac:dyDescent="0.25">
      <c r="A1222" t="s">
        <v>23</v>
      </c>
      <c r="B1222" t="s">
        <v>7295</v>
      </c>
      <c r="C1222" s="11">
        <v>46003</v>
      </c>
      <c r="D1222" t="s">
        <v>11</v>
      </c>
      <c r="E1222">
        <v>13</v>
      </c>
      <c r="F1222" t="s">
        <v>16196</v>
      </c>
    </row>
    <row r="1223" spans="1:6" x14ac:dyDescent="0.25">
      <c r="A1223" t="s">
        <v>23</v>
      </c>
      <c r="B1223" t="s">
        <v>7295</v>
      </c>
      <c r="C1223" s="11">
        <v>46003</v>
      </c>
      <c r="D1223" t="s">
        <v>12</v>
      </c>
      <c r="E1223">
        <v>11</v>
      </c>
      <c r="F1223" t="s">
        <v>16197</v>
      </c>
    </row>
    <row r="1224" spans="1:6" x14ac:dyDescent="0.25">
      <c r="A1224" t="s">
        <v>23</v>
      </c>
      <c r="B1224" t="s">
        <v>7295</v>
      </c>
      <c r="C1224" s="11">
        <v>46002</v>
      </c>
      <c r="D1224" t="s">
        <v>9</v>
      </c>
      <c r="E1224">
        <v>10</v>
      </c>
      <c r="F1224" t="s">
        <v>16198</v>
      </c>
    </row>
    <row r="1225" spans="1:6" x14ac:dyDescent="0.25">
      <c r="A1225" t="s">
        <v>23</v>
      </c>
      <c r="B1225" t="s">
        <v>7295</v>
      </c>
      <c r="C1225" s="11">
        <v>46001</v>
      </c>
      <c r="D1225" t="s">
        <v>4538</v>
      </c>
      <c r="E1225">
        <v>14</v>
      </c>
      <c r="F1225" t="s">
        <v>16199</v>
      </c>
    </row>
    <row r="1226" spans="1:6" x14ac:dyDescent="0.25">
      <c r="A1226" t="s">
        <v>23</v>
      </c>
      <c r="B1226" t="s">
        <v>7295</v>
      </c>
      <c r="C1226" s="11">
        <v>46001</v>
      </c>
      <c r="D1226" t="s">
        <v>4537</v>
      </c>
      <c r="E1226">
        <v>11</v>
      </c>
      <c r="F1226" t="s">
        <v>16200</v>
      </c>
    </row>
    <row r="1227" spans="1:6" x14ac:dyDescent="0.25">
      <c r="A1227" t="s">
        <v>20</v>
      </c>
      <c r="B1227" t="s">
        <v>8060</v>
      </c>
      <c r="C1227" s="11">
        <v>46002</v>
      </c>
      <c r="D1227" t="s">
        <v>11</v>
      </c>
      <c r="E1227">
        <v>8</v>
      </c>
      <c r="F1227" t="s">
        <v>16201</v>
      </c>
    </row>
    <row r="1228" spans="1:6" x14ac:dyDescent="0.25">
      <c r="A1228" t="s">
        <v>23</v>
      </c>
      <c r="B1228" t="s">
        <v>8060</v>
      </c>
      <c r="C1228" s="11">
        <v>46001</v>
      </c>
      <c r="D1228" t="s">
        <v>4541</v>
      </c>
      <c r="E1228">
        <v>10</v>
      </c>
      <c r="F1228" t="s">
        <v>16202</v>
      </c>
    </row>
    <row r="1229" spans="1:6" x14ac:dyDescent="0.25">
      <c r="A1229" t="s">
        <v>20</v>
      </c>
      <c r="B1229" t="s">
        <v>8361</v>
      </c>
      <c r="C1229" s="11">
        <v>46001</v>
      </c>
      <c r="D1229" t="s">
        <v>4541</v>
      </c>
      <c r="E1229">
        <v>10</v>
      </c>
      <c r="F1229" t="s">
        <v>16203</v>
      </c>
    </row>
    <row r="1230" spans="1:6" x14ac:dyDescent="0.25">
      <c r="A1230" t="s">
        <v>20</v>
      </c>
      <c r="B1230" t="s">
        <v>8017</v>
      </c>
      <c r="C1230" s="11">
        <v>46002</v>
      </c>
      <c r="D1230" t="s">
        <v>11</v>
      </c>
      <c r="E1230">
        <v>9</v>
      </c>
      <c r="F1230" t="s">
        <v>16204</v>
      </c>
    </row>
    <row r="1231" spans="1:6" x14ac:dyDescent="0.25">
      <c r="A1231" t="s">
        <v>23</v>
      </c>
      <c r="B1231" t="s">
        <v>8017</v>
      </c>
      <c r="C1231" s="11">
        <v>46001</v>
      </c>
      <c r="D1231" t="s">
        <v>4538</v>
      </c>
      <c r="E1231">
        <v>11</v>
      </c>
      <c r="F1231" t="s">
        <v>16205</v>
      </c>
    </row>
    <row r="1232" spans="1:6" x14ac:dyDescent="0.25">
      <c r="A1232" t="s">
        <v>20</v>
      </c>
      <c r="B1232" t="s">
        <v>8406</v>
      </c>
      <c r="C1232" s="11">
        <v>46001</v>
      </c>
      <c r="D1232" t="s">
        <v>12</v>
      </c>
      <c r="E1232">
        <v>9</v>
      </c>
      <c r="F1232" t="s">
        <v>16206</v>
      </c>
    </row>
    <row r="1233" spans="1:6" x14ac:dyDescent="0.25">
      <c r="A1233" t="s">
        <v>20</v>
      </c>
      <c r="B1233" t="s">
        <v>8404</v>
      </c>
      <c r="C1233" s="11">
        <v>46001</v>
      </c>
      <c r="D1233" t="s">
        <v>4538</v>
      </c>
      <c r="E1233">
        <v>9</v>
      </c>
      <c r="F1233" t="s">
        <v>16207</v>
      </c>
    </row>
    <row r="1234" spans="1:6" x14ac:dyDescent="0.25">
      <c r="A1234" t="s">
        <v>22</v>
      </c>
      <c r="B1234" t="s">
        <v>8476</v>
      </c>
      <c r="C1234" s="11">
        <v>46000</v>
      </c>
      <c r="D1234" t="s">
        <v>4536</v>
      </c>
      <c r="E1234">
        <v>17</v>
      </c>
      <c r="F1234" t="s">
        <v>16208</v>
      </c>
    </row>
    <row r="1235" spans="1:6" x14ac:dyDescent="0.25">
      <c r="A1235" t="s">
        <v>20</v>
      </c>
      <c r="B1235" t="s">
        <v>7968</v>
      </c>
      <c r="C1235" s="11">
        <v>46002</v>
      </c>
      <c r="D1235" t="s">
        <v>5</v>
      </c>
      <c r="E1235">
        <v>10</v>
      </c>
      <c r="F1235" t="s">
        <v>16209</v>
      </c>
    </row>
    <row r="1236" spans="1:6" x14ac:dyDescent="0.25">
      <c r="A1236" t="s">
        <v>23</v>
      </c>
      <c r="B1236" t="s">
        <v>7968</v>
      </c>
      <c r="C1236" s="11">
        <v>46000</v>
      </c>
      <c r="D1236" t="s">
        <v>12</v>
      </c>
      <c r="E1236">
        <v>17</v>
      </c>
      <c r="F1236" t="s">
        <v>16210</v>
      </c>
    </row>
    <row r="1237" spans="1:6" x14ac:dyDescent="0.25">
      <c r="A1237" t="s">
        <v>23</v>
      </c>
      <c r="B1237" t="s">
        <v>7674</v>
      </c>
      <c r="C1237" s="11">
        <v>46000</v>
      </c>
      <c r="D1237" t="s">
        <v>12</v>
      </c>
      <c r="E1237">
        <v>17</v>
      </c>
      <c r="F1237" t="s">
        <v>16211</v>
      </c>
    </row>
    <row r="1238" spans="1:6" x14ac:dyDescent="0.25">
      <c r="A1238" t="s">
        <v>23</v>
      </c>
      <c r="B1238" t="s">
        <v>8144</v>
      </c>
      <c r="C1238" s="11">
        <v>46001</v>
      </c>
      <c r="D1238" t="s">
        <v>7</v>
      </c>
      <c r="E1238">
        <v>16</v>
      </c>
      <c r="F1238" t="s">
        <v>16212</v>
      </c>
    </row>
    <row r="1239" spans="1:6" x14ac:dyDescent="0.25">
      <c r="A1239" t="s">
        <v>23</v>
      </c>
      <c r="B1239" t="s">
        <v>8144</v>
      </c>
      <c r="C1239" s="11">
        <v>46001</v>
      </c>
      <c r="D1239" t="s">
        <v>4667</v>
      </c>
      <c r="E1239">
        <v>8</v>
      </c>
      <c r="F1239" t="s">
        <v>16213</v>
      </c>
    </row>
    <row r="1240" spans="1:6" x14ac:dyDescent="0.25">
      <c r="A1240" t="s">
        <v>23</v>
      </c>
      <c r="B1240" t="s">
        <v>8144</v>
      </c>
      <c r="C1240" s="11">
        <v>46000</v>
      </c>
      <c r="D1240" t="s">
        <v>12</v>
      </c>
      <c r="E1240">
        <v>17</v>
      </c>
      <c r="F1240" t="s">
        <v>16214</v>
      </c>
    </row>
    <row r="1241" spans="1:6" x14ac:dyDescent="0.25">
      <c r="A1241" t="s">
        <v>20</v>
      </c>
      <c r="B1241" t="s">
        <v>8144</v>
      </c>
      <c r="C1241" s="11">
        <v>46000</v>
      </c>
      <c r="D1241" t="s">
        <v>8</v>
      </c>
      <c r="E1241">
        <v>16</v>
      </c>
      <c r="F1241" t="s">
        <v>16215</v>
      </c>
    </row>
    <row r="1242" spans="1:6" x14ac:dyDescent="0.25">
      <c r="A1242" t="s">
        <v>23</v>
      </c>
      <c r="B1242" t="s">
        <v>7096</v>
      </c>
      <c r="C1242" s="11">
        <v>46000</v>
      </c>
      <c r="D1242" t="s">
        <v>12</v>
      </c>
      <c r="E1242">
        <v>15</v>
      </c>
      <c r="F1242" t="s">
        <v>16216</v>
      </c>
    </row>
    <row r="1243" spans="1:6" x14ac:dyDescent="0.25">
      <c r="A1243" t="s">
        <v>20</v>
      </c>
      <c r="B1243" t="s">
        <v>8175</v>
      </c>
      <c r="C1243" s="11">
        <v>46001</v>
      </c>
      <c r="D1243" t="s">
        <v>4541</v>
      </c>
      <c r="E1243">
        <v>15</v>
      </c>
      <c r="F1243" t="s">
        <v>16217</v>
      </c>
    </row>
    <row r="1244" spans="1:6" x14ac:dyDescent="0.25">
      <c r="A1244" t="s">
        <v>23</v>
      </c>
      <c r="B1244" t="s">
        <v>8175</v>
      </c>
      <c r="C1244" s="11">
        <v>46001</v>
      </c>
      <c r="D1244" t="s">
        <v>4539</v>
      </c>
      <c r="E1244">
        <v>9</v>
      </c>
      <c r="F1244" t="s">
        <v>16218</v>
      </c>
    </row>
    <row r="1245" spans="1:6" x14ac:dyDescent="0.25">
      <c r="A1245" t="s">
        <v>20</v>
      </c>
      <c r="B1245" t="s">
        <v>8477</v>
      </c>
      <c r="C1245" s="11">
        <v>46000</v>
      </c>
      <c r="D1245" t="s">
        <v>12</v>
      </c>
      <c r="E1245">
        <v>17</v>
      </c>
      <c r="F1245" t="s">
        <v>16219</v>
      </c>
    </row>
    <row r="1246" spans="1:6" x14ac:dyDescent="0.25">
      <c r="A1246" t="s">
        <v>20</v>
      </c>
      <c r="B1246" t="s">
        <v>7443</v>
      </c>
      <c r="C1246" s="11">
        <v>46003</v>
      </c>
      <c r="D1246" t="s">
        <v>12</v>
      </c>
      <c r="E1246">
        <v>11</v>
      </c>
      <c r="F1246" t="s">
        <v>16220</v>
      </c>
    </row>
    <row r="1247" spans="1:6" x14ac:dyDescent="0.25">
      <c r="A1247" t="s">
        <v>23</v>
      </c>
      <c r="B1247" t="s">
        <v>7443</v>
      </c>
      <c r="C1247" s="11">
        <v>46002</v>
      </c>
      <c r="D1247" t="s">
        <v>5</v>
      </c>
      <c r="E1247">
        <v>7</v>
      </c>
      <c r="F1247" t="s">
        <v>16221</v>
      </c>
    </row>
    <row r="1248" spans="1:6" x14ac:dyDescent="0.25">
      <c r="A1248" t="s">
        <v>23</v>
      </c>
      <c r="B1248" t="s">
        <v>7443</v>
      </c>
      <c r="C1248" s="11">
        <v>46000</v>
      </c>
      <c r="D1248" t="s">
        <v>12</v>
      </c>
      <c r="E1248">
        <v>16</v>
      </c>
      <c r="F1248" t="s">
        <v>16222</v>
      </c>
    </row>
    <row r="1249" spans="1:6" x14ac:dyDescent="0.25">
      <c r="A1249" t="s">
        <v>23</v>
      </c>
      <c r="B1249" t="s">
        <v>8275</v>
      </c>
      <c r="C1249" s="11">
        <v>46003</v>
      </c>
      <c r="D1249" t="s">
        <v>6</v>
      </c>
      <c r="E1249">
        <v>14</v>
      </c>
      <c r="F1249" t="s">
        <v>16223</v>
      </c>
    </row>
    <row r="1250" spans="1:6" x14ac:dyDescent="0.25">
      <c r="A1250" t="s">
        <v>23</v>
      </c>
      <c r="B1250" t="s">
        <v>8275</v>
      </c>
      <c r="C1250" s="11">
        <v>46002</v>
      </c>
      <c r="D1250" t="s">
        <v>4739</v>
      </c>
      <c r="E1250">
        <v>7</v>
      </c>
      <c r="F1250" t="s">
        <v>16224</v>
      </c>
    </row>
    <row r="1251" spans="1:6" x14ac:dyDescent="0.25">
      <c r="A1251" t="s">
        <v>23</v>
      </c>
      <c r="B1251" t="s">
        <v>8275</v>
      </c>
      <c r="C1251" s="11">
        <v>46001</v>
      </c>
      <c r="D1251" t="s">
        <v>4739</v>
      </c>
      <c r="E1251">
        <v>12</v>
      </c>
      <c r="F1251" t="s">
        <v>16225</v>
      </c>
    </row>
    <row r="1252" spans="1:6" x14ac:dyDescent="0.25">
      <c r="A1252" t="s">
        <v>23</v>
      </c>
      <c r="B1252" t="s">
        <v>8275</v>
      </c>
      <c r="C1252" s="11">
        <v>46001</v>
      </c>
      <c r="D1252" t="s">
        <v>4541</v>
      </c>
      <c r="E1252">
        <v>9</v>
      </c>
      <c r="F1252" t="s">
        <v>16226</v>
      </c>
    </row>
    <row r="1253" spans="1:6" x14ac:dyDescent="0.25">
      <c r="A1253" t="s">
        <v>20</v>
      </c>
      <c r="B1253" t="s">
        <v>8445</v>
      </c>
      <c r="C1253" s="11">
        <v>46001</v>
      </c>
      <c r="D1253" t="s">
        <v>6</v>
      </c>
      <c r="E1253">
        <v>8</v>
      </c>
      <c r="F1253" t="s">
        <v>16227</v>
      </c>
    </row>
    <row r="1254" spans="1:6" x14ac:dyDescent="0.25">
      <c r="A1254" t="s">
        <v>23</v>
      </c>
      <c r="B1254" t="s">
        <v>8445</v>
      </c>
      <c r="C1254" s="11">
        <v>46000</v>
      </c>
      <c r="D1254" t="s">
        <v>8</v>
      </c>
      <c r="E1254">
        <v>16</v>
      </c>
      <c r="F1254" t="s">
        <v>16228</v>
      </c>
    </row>
    <row r="1255" spans="1:6" x14ac:dyDescent="0.25">
      <c r="A1255" t="s">
        <v>20</v>
      </c>
      <c r="B1255" t="s">
        <v>8443</v>
      </c>
      <c r="C1255" s="11">
        <v>46001</v>
      </c>
      <c r="D1255" t="s">
        <v>6</v>
      </c>
      <c r="E1255">
        <v>8</v>
      </c>
      <c r="F1255" t="s">
        <v>16229</v>
      </c>
    </row>
    <row r="1256" spans="1:6" x14ac:dyDescent="0.25">
      <c r="A1256" t="s">
        <v>23</v>
      </c>
      <c r="B1256" t="s">
        <v>8443</v>
      </c>
      <c r="C1256" s="11">
        <v>46000</v>
      </c>
      <c r="D1256" t="s">
        <v>8</v>
      </c>
      <c r="E1256">
        <v>16</v>
      </c>
      <c r="F1256" t="s">
        <v>16230</v>
      </c>
    </row>
    <row r="1257" spans="1:6" x14ac:dyDescent="0.25">
      <c r="A1257" t="s">
        <v>20</v>
      </c>
      <c r="B1257" t="s">
        <v>7620</v>
      </c>
      <c r="C1257" s="11">
        <v>46003</v>
      </c>
      <c r="D1257" t="s">
        <v>11</v>
      </c>
      <c r="E1257">
        <v>7</v>
      </c>
      <c r="F1257" t="s">
        <v>16231</v>
      </c>
    </row>
    <row r="1258" spans="1:6" x14ac:dyDescent="0.25">
      <c r="A1258" t="s">
        <v>23</v>
      </c>
      <c r="B1258" t="s">
        <v>7620</v>
      </c>
      <c r="C1258" s="11">
        <v>46002</v>
      </c>
      <c r="D1258" t="s">
        <v>11</v>
      </c>
      <c r="E1258">
        <v>6</v>
      </c>
      <c r="F1258" t="s">
        <v>16232</v>
      </c>
    </row>
    <row r="1259" spans="1:6" x14ac:dyDescent="0.25">
      <c r="A1259" t="s">
        <v>23</v>
      </c>
      <c r="B1259" t="s">
        <v>7620</v>
      </c>
      <c r="C1259" s="11">
        <v>46000</v>
      </c>
      <c r="D1259" t="s">
        <v>12</v>
      </c>
      <c r="E1259">
        <v>15</v>
      </c>
      <c r="F1259" t="s">
        <v>16233</v>
      </c>
    </row>
    <row r="1260" spans="1:6" x14ac:dyDescent="0.25">
      <c r="A1260" t="s">
        <v>23</v>
      </c>
      <c r="B1260" t="s">
        <v>6718</v>
      </c>
      <c r="C1260" s="11">
        <v>46000</v>
      </c>
      <c r="D1260" t="s">
        <v>12</v>
      </c>
      <c r="E1260">
        <v>16</v>
      </c>
      <c r="F1260" t="s">
        <v>16234</v>
      </c>
    </row>
    <row r="1261" spans="1:6" x14ac:dyDescent="0.25">
      <c r="A1261" t="s">
        <v>23</v>
      </c>
      <c r="B1261" t="s">
        <v>7663</v>
      </c>
      <c r="C1261" s="11">
        <v>46000</v>
      </c>
      <c r="D1261" t="s">
        <v>8</v>
      </c>
      <c r="E1261">
        <v>15</v>
      </c>
      <c r="F1261" t="s">
        <v>16235</v>
      </c>
    </row>
    <row r="1262" spans="1:6" x14ac:dyDescent="0.25">
      <c r="A1262" t="s">
        <v>20</v>
      </c>
      <c r="B1262" t="s">
        <v>9412</v>
      </c>
      <c r="C1262" s="11">
        <v>46000</v>
      </c>
      <c r="D1262" t="s">
        <v>12</v>
      </c>
      <c r="E1262">
        <v>15</v>
      </c>
      <c r="F1262" t="s">
        <v>16236</v>
      </c>
    </row>
    <row r="1263" spans="1:6" x14ac:dyDescent="0.25">
      <c r="A1263" t="s">
        <v>20</v>
      </c>
      <c r="B1263" t="s">
        <v>8496</v>
      </c>
      <c r="C1263" s="11">
        <v>46000</v>
      </c>
      <c r="D1263" t="s">
        <v>12</v>
      </c>
      <c r="E1263">
        <v>15</v>
      </c>
      <c r="F1263" t="s">
        <v>16237</v>
      </c>
    </row>
    <row r="1264" spans="1:6" x14ac:dyDescent="0.25">
      <c r="A1264" t="s">
        <v>20</v>
      </c>
      <c r="B1264" t="s">
        <v>8502</v>
      </c>
      <c r="C1264" s="11">
        <v>46000</v>
      </c>
      <c r="D1264" t="s">
        <v>12</v>
      </c>
      <c r="E1264">
        <v>15</v>
      </c>
      <c r="F1264" t="s">
        <v>16238</v>
      </c>
    </row>
    <row r="1265" spans="1:6" x14ac:dyDescent="0.25">
      <c r="A1265" t="s">
        <v>20</v>
      </c>
      <c r="B1265" t="s">
        <v>8493</v>
      </c>
      <c r="C1265" s="11">
        <v>46000</v>
      </c>
      <c r="D1265" t="s">
        <v>4541</v>
      </c>
      <c r="E1265">
        <v>15</v>
      </c>
      <c r="F1265" t="s">
        <v>16239</v>
      </c>
    </row>
    <row r="1266" spans="1:6" x14ac:dyDescent="0.25">
      <c r="A1266" t="s">
        <v>23</v>
      </c>
      <c r="B1266" t="s">
        <v>8493</v>
      </c>
      <c r="C1266" s="11">
        <v>46000</v>
      </c>
      <c r="D1266" t="s">
        <v>11</v>
      </c>
      <c r="E1266">
        <v>14</v>
      </c>
      <c r="F1266" t="s">
        <v>16240</v>
      </c>
    </row>
    <row r="1267" spans="1:6" x14ac:dyDescent="0.25">
      <c r="A1267" t="s">
        <v>20</v>
      </c>
      <c r="B1267" t="s">
        <v>8526</v>
      </c>
      <c r="C1267" s="11">
        <v>46000</v>
      </c>
      <c r="D1267" t="s">
        <v>11</v>
      </c>
      <c r="E1267">
        <v>14</v>
      </c>
      <c r="F1267" t="s">
        <v>16241</v>
      </c>
    </row>
    <row r="1268" spans="1:6" x14ac:dyDescent="0.25">
      <c r="A1268" t="s">
        <v>20</v>
      </c>
      <c r="B1268" t="s">
        <v>8489</v>
      </c>
      <c r="C1268" s="11">
        <v>46000</v>
      </c>
      <c r="D1268" t="s">
        <v>4541</v>
      </c>
      <c r="E1268">
        <v>15</v>
      </c>
      <c r="F1268" t="s">
        <v>16242</v>
      </c>
    </row>
    <row r="1269" spans="1:6" x14ac:dyDescent="0.25">
      <c r="A1269" t="s">
        <v>23</v>
      </c>
      <c r="B1269" t="s">
        <v>8489</v>
      </c>
      <c r="C1269" s="11">
        <v>46000</v>
      </c>
      <c r="D1269" t="s">
        <v>11</v>
      </c>
      <c r="E1269">
        <v>14</v>
      </c>
      <c r="F1269" t="s">
        <v>16243</v>
      </c>
    </row>
    <row r="1270" spans="1:6" x14ac:dyDescent="0.25">
      <c r="A1270" t="s">
        <v>20</v>
      </c>
      <c r="B1270" t="s">
        <v>8491</v>
      </c>
      <c r="C1270" s="11">
        <v>46000</v>
      </c>
      <c r="D1270" t="s">
        <v>4541</v>
      </c>
      <c r="E1270">
        <v>15</v>
      </c>
      <c r="F1270" t="s">
        <v>16244</v>
      </c>
    </row>
    <row r="1271" spans="1:6" x14ac:dyDescent="0.25">
      <c r="A1271" t="s">
        <v>23</v>
      </c>
      <c r="B1271" t="s">
        <v>8491</v>
      </c>
      <c r="C1271" s="11">
        <v>46000</v>
      </c>
      <c r="D1271" t="s">
        <v>11</v>
      </c>
      <c r="E1271">
        <v>14</v>
      </c>
      <c r="F1271" t="s">
        <v>16245</v>
      </c>
    </row>
    <row r="1272" spans="1:6" x14ac:dyDescent="0.25">
      <c r="A1272" t="s">
        <v>20</v>
      </c>
      <c r="B1272" t="s">
        <v>8531</v>
      </c>
      <c r="C1272" s="11">
        <v>46000</v>
      </c>
      <c r="D1272" t="s">
        <v>11</v>
      </c>
      <c r="E1272">
        <v>13</v>
      </c>
      <c r="F1272" t="s">
        <v>16246</v>
      </c>
    </row>
    <row r="1273" spans="1:6" x14ac:dyDescent="0.25">
      <c r="A1273" t="s">
        <v>23</v>
      </c>
      <c r="B1273" t="s">
        <v>7461</v>
      </c>
      <c r="C1273" s="11">
        <v>46003</v>
      </c>
      <c r="D1273" t="s">
        <v>6</v>
      </c>
      <c r="E1273">
        <v>10</v>
      </c>
      <c r="F1273" t="s">
        <v>16247</v>
      </c>
    </row>
    <row r="1274" spans="1:6" x14ac:dyDescent="0.25">
      <c r="A1274" t="s">
        <v>23</v>
      </c>
      <c r="B1274" t="s">
        <v>7461</v>
      </c>
      <c r="C1274" s="11">
        <v>46002</v>
      </c>
      <c r="D1274" t="s">
        <v>11</v>
      </c>
      <c r="E1274">
        <v>6</v>
      </c>
      <c r="F1274" t="s">
        <v>16248</v>
      </c>
    </row>
    <row r="1275" spans="1:6" x14ac:dyDescent="0.25">
      <c r="A1275" t="s">
        <v>23</v>
      </c>
      <c r="B1275" t="s">
        <v>7461</v>
      </c>
      <c r="C1275" s="11">
        <v>46000</v>
      </c>
      <c r="D1275" t="s">
        <v>5</v>
      </c>
      <c r="E1275">
        <v>15</v>
      </c>
      <c r="F1275" t="s">
        <v>16249</v>
      </c>
    </row>
    <row r="1276" spans="1:6" x14ac:dyDescent="0.25">
      <c r="A1276" t="s">
        <v>20</v>
      </c>
      <c r="B1276" t="s">
        <v>8519</v>
      </c>
      <c r="C1276" s="11">
        <v>46000</v>
      </c>
      <c r="D1276" t="s">
        <v>8</v>
      </c>
      <c r="E1276">
        <v>14</v>
      </c>
      <c r="F1276" t="s">
        <v>16250</v>
      </c>
    </row>
    <row r="1277" spans="1:6" x14ac:dyDescent="0.25">
      <c r="A1277" t="s">
        <v>23</v>
      </c>
      <c r="B1277" t="s">
        <v>8519</v>
      </c>
      <c r="C1277" s="11">
        <v>46000</v>
      </c>
      <c r="D1277" t="s">
        <v>11</v>
      </c>
      <c r="E1277">
        <v>13</v>
      </c>
      <c r="F1277" t="s">
        <v>16251</v>
      </c>
    </row>
    <row r="1278" spans="1:6" x14ac:dyDescent="0.25">
      <c r="A1278" t="s">
        <v>20</v>
      </c>
      <c r="B1278" t="s">
        <v>8495</v>
      </c>
      <c r="C1278" s="11">
        <v>46000</v>
      </c>
      <c r="D1278" t="s">
        <v>8</v>
      </c>
      <c r="E1278">
        <v>15</v>
      </c>
      <c r="F1278" t="s">
        <v>16252</v>
      </c>
    </row>
    <row r="1279" spans="1:6" x14ac:dyDescent="0.25">
      <c r="A1279" t="s">
        <v>20</v>
      </c>
      <c r="B1279" t="s">
        <v>8514</v>
      </c>
      <c r="C1279" s="11">
        <v>46000</v>
      </c>
      <c r="D1279" t="s">
        <v>8</v>
      </c>
      <c r="E1279">
        <v>14</v>
      </c>
      <c r="F1279" t="s">
        <v>16253</v>
      </c>
    </row>
    <row r="1280" spans="1:6" x14ac:dyDescent="0.25">
      <c r="A1280" t="s">
        <v>23</v>
      </c>
      <c r="B1280" t="s">
        <v>8514</v>
      </c>
      <c r="C1280" s="11">
        <v>46000</v>
      </c>
      <c r="D1280" t="s">
        <v>11</v>
      </c>
      <c r="E1280">
        <v>13</v>
      </c>
      <c r="F1280" t="s">
        <v>16254</v>
      </c>
    </row>
    <row r="1281" spans="1:6" x14ac:dyDescent="0.25">
      <c r="A1281" t="s">
        <v>20</v>
      </c>
      <c r="B1281" t="s">
        <v>8485</v>
      </c>
      <c r="C1281" s="11">
        <v>46000</v>
      </c>
      <c r="D1281" t="s">
        <v>4536</v>
      </c>
      <c r="E1281">
        <v>16</v>
      </c>
      <c r="F1281" t="s">
        <v>16255</v>
      </c>
    </row>
    <row r="1282" spans="1:6" x14ac:dyDescent="0.25">
      <c r="A1282" t="s">
        <v>23</v>
      </c>
      <c r="B1282" t="s">
        <v>8485</v>
      </c>
      <c r="C1282" s="11">
        <v>46000</v>
      </c>
      <c r="D1282" t="s">
        <v>8</v>
      </c>
      <c r="E1282">
        <v>15</v>
      </c>
      <c r="F1282" t="s">
        <v>16256</v>
      </c>
    </row>
    <row r="1283" spans="1:6" x14ac:dyDescent="0.25">
      <c r="A1283" t="s">
        <v>23</v>
      </c>
      <c r="B1283" t="s">
        <v>8158</v>
      </c>
      <c r="C1283" s="11">
        <v>46000</v>
      </c>
      <c r="D1283" t="s">
        <v>12</v>
      </c>
      <c r="E1283">
        <v>15</v>
      </c>
      <c r="F1283" t="s">
        <v>16257</v>
      </c>
    </row>
    <row r="1284" spans="1:6" x14ac:dyDescent="0.25">
      <c r="A1284" t="s">
        <v>23</v>
      </c>
      <c r="B1284" t="s">
        <v>8020</v>
      </c>
      <c r="C1284" s="11">
        <v>46000</v>
      </c>
      <c r="D1284" t="s">
        <v>6</v>
      </c>
      <c r="E1284">
        <v>15</v>
      </c>
      <c r="F1284" t="s">
        <v>16258</v>
      </c>
    </row>
    <row r="1285" spans="1:6" x14ac:dyDescent="0.25">
      <c r="A1285" t="s">
        <v>23</v>
      </c>
      <c r="B1285" t="s">
        <v>8020</v>
      </c>
      <c r="C1285" s="11">
        <v>46000</v>
      </c>
      <c r="D1285" t="s">
        <v>13</v>
      </c>
      <c r="E1285">
        <v>14</v>
      </c>
      <c r="F1285" t="s">
        <v>16259</v>
      </c>
    </row>
    <row r="1286" spans="1:6" x14ac:dyDescent="0.25">
      <c r="A1286" t="s">
        <v>23</v>
      </c>
      <c r="B1286" t="s">
        <v>8118</v>
      </c>
      <c r="C1286" s="11">
        <v>46000</v>
      </c>
      <c r="D1286" t="s">
        <v>11</v>
      </c>
      <c r="E1286">
        <v>13</v>
      </c>
      <c r="F1286" t="s">
        <v>16260</v>
      </c>
    </row>
    <row r="1287" spans="1:6" x14ac:dyDescent="0.25">
      <c r="A1287" t="s">
        <v>20</v>
      </c>
      <c r="B1287" t="s">
        <v>8499</v>
      </c>
      <c r="C1287" s="11">
        <v>46000</v>
      </c>
      <c r="D1287" t="s">
        <v>8</v>
      </c>
      <c r="E1287">
        <v>15</v>
      </c>
      <c r="F1287" t="s">
        <v>16261</v>
      </c>
    </row>
    <row r="1288" spans="1:6" x14ac:dyDescent="0.25">
      <c r="A1288" t="s">
        <v>22</v>
      </c>
      <c r="B1288" t="s">
        <v>8287</v>
      </c>
      <c r="C1288" s="11">
        <v>46000</v>
      </c>
      <c r="D1288" t="s">
        <v>4539</v>
      </c>
      <c r="E1288">
        <v>14</v>
      </c>
      <c r="F1288" t="s">
        <v>16262</v>
      </c>
    </row>
    <row r="1289" spans="1:6" x14ac:dyDescent="0.25">
      <c r="A1289" t="s">
        <v>23</v>
      </c>
      <c r="B1289" t="s">
        <v>8316</v>
      </c>
      <c r="C1289" s="11">
        <v>46000</v>
      </c>
      <c r="D1289" t="s">
        <v>11</v>
      </c>
      <c r="E1289">
        <v>13</v>
      </c>
      <c r="F1289" t="s">
        <v>16263</v>
      </c>
    </row>
    <row r="1290" spans="1:6" x14ac:dyDescent="0.25">
      <c r="A1290" t="s">
        <v>20</v>
      </c>
      <c r="B1290" t="s">
        <v>8501</v>
      </c>
      <c r="C1290" s="11">
        <v>46000</v>
      </c>
      <c r="D1290" t="s">
        <v>8</v>
      </c>
      <c r="E1290">
        <v>15</v>
      </c>
      <c r="F1290" t="s">
        <v>16264</v>
      </c>
    </row>
    <row r="1291" spans="1:6" x14ac:dyDescent="0.25">
      <c r="A1291" t="s">
        <v>20</v>
      </c>
      <c r="B1291" t="s">
        <v>8504</v>
      </c>
      <c r="C1291" s="11">
        <v>46000</v>
      </c>
      <c r="D1291" t="s">
        <v>12</v>
      </c>
      <c r="E1291">
        <v>15</v>
      </c>
      <c r="F1291" t="s">
        <v>16265</v>
      </c>
    </row>
    <row r="1292" spans="1:6" x14ac:dyDescent="0.25">
      <c r="A1292" t="s">
        <v>20</v>
      </c>
      <c r="B1292" t="s">
        <v>8521</v>
      </c>
      <c r="C1292" s="11">
        <v>46000</v>
      </c>
      <c r="D1292" t="s">
        <v>12</v>
      </c>
      <c r="E1292">
        <v>14</v>
      </c>
      <c r="F1292" t="s">
        <v>16266</v>
      </c>
    </row>
    <row r="1293" spans="1:6" x14ac:dyDescent="0.25">
      <c r="A1293" t="s">
        <v>20</v>
      </c>
      <c r="B1293" t="s">
        <v>7631</v>
      </c>
      <c r="C1293" s="11">
        <v>46003</v>
      </c>
      <c r="D1293" t="s">
        <v>11</v>
      </c>
      <c r="E1293">
        <v>6</v>
      </c>
      <c r="F1293" t="s">
        <v>16267</v>
      </c>
    </row>
    <row r="1294" spans="1:6" x14ac:dyDescent="0.25">
      <c r="A1294" t="s">
        <v>23</v>
      </c>
      <c r="B1294" t="s">
        <v>7631</v>
      </c>
      <c r="C1294" s="11">
        <v>46002</v>
      </c>
      <c r="D1294" t="s">
        <v>11</v>
      </c>
      <c r="E1294">
        <v>6</v>
      </c>
      <c r="F1294" t="s">
        <v>16268</v>
      </c>
    </row>
    <row r="1295" spans="1:6" x14ac:dyDescent="0.25">
      <c r="A1295" t="s">
        <v>23</v>
      </c>
      <c r="B1295" t="s">
        <v>7631</v>
      </c>
      <c r="C1295" s="11">
        <v>46000</v>
      </c>
      <c r="D1295" t="s">
        <v>12</v>
      </c>
      <c r="E1295">
        <v>14</v>
      </c>
      <c r="F1295" t="s">
        <v>16269</v>
      </c>
    </row>
    <row r="1296" spans="1:6" x14ac:dyDescent="0.25">
      <c r="A1296" t="s">
        <v>20</v>
      </c>
      <c r="B1296" t="s">
        <v>8020</v>
      </c>
      <c r="C1296" s="11">
        <v>46000</v>
      </c>
      <c r="D1296" t="s">
        <v>4541</v>
      </c>
      <c r="E1296">
        <v>12</v>
      </c>
      <c r="F1296" t="s">
        <v>16270</v>
      </c>
    </row>
    <row r="1297" spans="1:6" x14ac:dyDescent="0.25">
      <c r="A1297" t="s">
        <v>20</v>
      </c>
      <c r="B1297" t="s">
        <v>8572</v>
      </c>
      <c r="C1297" s="11">
        <v>46000</v>
      </c>
      <c r="D1297" t="s">
        <v>11</v>
      </c>
      <c r="E1297">
        <v>10</v>
      </c>
      <c r="F1297" t="s">
        <v>16271</v>
      </c>
    </row>
    <row r="1298" spans="1:6" x14ac:dyDescent="0.25">
      <c r="A1298" t="s">
        <v>21</v>
      </c>
      <c r="B1298" t="s">
        <v>8575</v>
      </c>
      <c r="C1298" s="11">
        <v>46000</v>
      </c>
      <c r="D1298" t="s">
        <v>4536</v>
      </c>
      <c r="E1298">
        <v>10</v>
      </c>
      <c r="F1298" t="s">
        <v>16272</v>
      </c>
    </row>
    <row r="1299" spans="1:6" x14ac:dyDescent="0.25">
      <c r="A1299" t="s">
        <v>20</v>
      </c>
      <c r="B1299" t="s">
        <v>8558</v>
      </c>
      <c r="C1299" s="11">
        <v>46000</v>
      </c>
      <c r="D1299" t="s">
        <v>11</v>
      </c>
      <c r="E1299">
        <v>12</v>
      </c>
      <c r="F1299" t="s">
        <v>16273</v>
      </c>
    </row>
    <row r="1300" spans="1:6" x14ac:dyDescent="0.25">
      <c r="A1300" t="s">
        <v>20</v>
      </c>
      <c r="B1300" t="s">
        <v>8546</v>
      </c>
      <c r="C1300" s="11">
        <v>46000</v>
      </c>
      <c r="D1300" t="s">
        <v>4536</v>
      </c>
      <c r="E1300">
        <v>13</v>
      </c>
      <c r="F1300" t="s">
        <v>16274</v>
      </c>
    </row>
    <row r="1301" spans="1:6" x14ac:dyDescent="0.25">
      <c r="A1301" t="s">
        <v>23</v>
      </c>
      <c r="B1301" t="s">
        <v>8546</v>
      </c>
      <c r="C1301" s="11">
        <v>46000</v>
      </c>
      <c r="D1301" t="s">
        <v>4541</v>
      </c>
      <c r="E1301">
        <v>12</v>
      </c>
      <c r="F1301" t="s">
        <v>16275</v>
      </c>
    </row>
    <row r="1302" spans="1:6" x14ac:dyDescent="0.25">
      <c r="A1302" t="s">
        <v>20</v>
      </c>
      <c r="B1302" t="s">
        <v>8574</v>
      </c>
      <c r="C1302" s="11">
        <v>46000</v>
      </c>
      <c r="D1302" t="s">
        <v>4541</v>
      </c>
      <c r="E1302">
        <v>10</v>
      </c>
      <c r="F1302" t="s">
        <v>16276</v>
      </c>
    </row>
    <row r="1303" spans="1:6" x14ac:dyDescent="0.25">
      <c r="A1303" t="s">
        <v>23</v>
      </c>
      <c r="B1303" t="s">
        <v>8385</v>
      </c>
      <c r="C1303" s="11">
        <v>46000</v>
      </c>
      <c r="D1303" t="s">
        <v>11</v>
      </c>
      <c r="E1303">
        <v>10</v>
      </c>
      <c r="F1303" t="s">
        <v>16277</v>
      </c>
    </row>
    <row r="1304" spans="1:6" x14ac:dyDescent="0.25">
      <c r="A1304" t="s">
        <v>23</v>
      </c>
      <c r="B1304" t="s">
        <v>8509</v>
      </c>
      <c r="C1304" s="11">
        <v>46000</v>
      </c>
      <c r="D1304" t="s">
        <v>4762</v>
      </c>
      <c r="E1304">
        <v>14</v>
      </c>
      <c r="F1304" t="s">
        <v>16278</v>
      </c>
    </row>
    <row r="1305" spans="1:6" x14ac:dyDescent="0.25">
      <c r="A1305" t="s">
        <v>20</v>
      </c>
      <c r="B1305" t="s">
        <v>8542</v>
      </c>
      <c r="C1305" s="11">
        <v>46000</v>
      </c>
      <c r="D1305" t="s">
        <v>4541</v>
      </c>
      <c r="E1305">
        <v>13</v>
      </c>
      <c r="F1305" t="s">
        <v>16279</v>
      </c>
    </row>
    <row r="1306" spans="1:6" x14ac:dyDescent="0.25">
      <c r="A1306" t="s">
        <v>20</v>
      </c>
      <c r="B1306" t="s">
        <v>8556</v>
      </c>
      <c r="C1306" s="11">
        <v>46000</v>
      </c>
      <c r="D1306" t="s">
        <v>11</v>
      </c>
      <c r="E1306">
        <v>12</v>
      </c>
      <c r="F1306" t="s">
        <v>16280</v>
      </c>
    </row>
    <row r="1307" spans="1:6" x14ac:dyDescent="0.25">
      <c r="A1307" t="s">
        <v>20</v>
      </c>
      <c r="B1307" t="s">
        <v>8573</v>
      </c>
      <c r="C1307" s="11">
        <v>46000</v>
      </c>
      <c r="D1307" t="s">
        <v>11</v>
      </c>
      <c r="E1307">
        <v>10</v>
      </c>
      <c r="F1307" t="s">
        <v>16281</v>
      </c>
    </row>
    <row r="1308" spans="1:6" x14ac:dyDescent="0.25">
      <c r="A1308" t="s">
        <v>20</v>
      </c>
      <c r="B1308" t="s">
        <v>8554</v>
      </c>
      <c r="C1308" s="11">
        <v>46000</v>
      </c>
      <c r="D1308" t="s">
        <v>11</v>
      </c>
      <c r="E1308">
        <v>12</v>
      </c>
      <c r="F1308" t="s">
        <v>16282</v>
      </c>
    </row>
    <row r="1309" spans="1:6" x14ac:dyDescent="0.25">
      <c r="A1309" t="s">
        <v>20</v>
      </c>
      <c r="B1309" t="s">
        <v>8520</v>
      </c>
      <c r="C1309" s="11">
        <v>46000</v>
      </c>
      <c r="D1309" t="s">
        <v>4541</v>
      </c>
      <c r="E1309">
        <v>14</v>
      </c>
      <c r="F1309" t="s">
        <v>16283</v>
      </c>
    </row>
    <row r="1310" spans="1:6" x14ac:dyDescent="0.25">
      <c r="A1310" t="s">
        <v>20</v>
      </c>
      <c r="B1310" t="s">
        <v>8570</v>
      </c>
      <c r="C1310" s="11">
        <v>46000</v>
      </c>
      <c r="D1310" t="s">
        <v>11</v>
      </c>
      <c r="E1310">
        <v>10</v>
      </c>
      <c r="F1310" t="s">
        <v>16284</v>
      </c>
    </row>
    <row r="1311" spans="1:6" x14ac:dyDescent="0.25">
      <c r="A1311" t="s">
        <v>23</v>
      </c>
      <c r="B1311" t="s">
        <v>8566</v>
      </c>
      <c r="C1311" s="11">
        <v>46000</v>
      </c>
      <c r="D1311" t="s">
        <v>4739</v>
      </c>
      <c r="E1311">
        <v>11</v>
      </c>
      <c r="F1311" t="s">
        <v>16285</v>
      </c>
    </row>
    <row r="1312" spans="1:6" x14ac:dyDescent="0.25">
      <c r="A1312" t="s">
        <v>23</v>
      </c>
      <c r="B1312" t="s">
        <v>8566</v>
      </c>
      <c r="C1312" s="11">
        <v>46000</v>
      </c>
      <c r="D1312" t="s">
        <v>4762</v>
      </c>
      <c r="E1312">
        <v>10</v>
      </c>
      <c r="F1312" t="s">
        <v>16286</v>
      </c>
    </row>
    <row r="1313" spans="1:6" x14ac:dyDescent="0.25">
      <c r="A1313" t="s">
        <v>23</v>
      </c>
      <c r="B1313" t="s">
        <v>5347</v>
      </c>
      <c r="C1313" s="11">
        <v>46002</v>
      </c>
      <c r="D1313" t="s">
        <v>6</v>
      </c>
      <c r="E1313">
        <v>12</v>
      </c>
      <c r="F1313" t="s">
        <v>16287</v>
      </c>
    </row>
    <row r="1314" spans="1:6" x14ac:dyDescent="0.25">
      <c r="A1314" t="s">
        <v>20</v>
      </c>
      <c r="B1314" t="s">
        <v>5347</v>
      </c>
      <c r="C1314" s="11">
        <v>46000</v>
      </c>
      <c r="D1314" t="s">
        <v>4539</v>
      </c>
      <c r="E1314">
        <v>15</v>
      </c>
      <c r="F1314" t="s">
        <v>16288</v>
      </c>
    </row>
    <row r="1315" spans="1:6" x14ac:dyDescent="0.25">
      <c r="A1315" t="s">
        <v>23</v>
      </c>
      <c r="B1315" t="s">
        <v>5347</v>
      </c>
      <c r="C1315" s="11">
        <v>46000</v>
      </c>
      <c r="D1315" t="s">
        <v>4667</v>
      </c>
      <c r="E1315">
        <v>14</v>
      </c>
      <c r="F1315" t="s">
        <v>16289</v>
      </c>
    </row>
    <row r="1316" spans="1:6" x14ac:dyDescent="0.25">
      <c r="A1316" t="s">
        <v>23</v>
      </c>
      <c r="B1316" t="s">
        <v>5347</v>
      </c>
      <c r="C1316" s="11">
        <v>46000</v>
      </c>
      <c r="D1316" t="s">
        <v>4739</v>
      </c>
      <c r="E1316">
        <v>11</v>
      </c>
      <c r="F1316" t="s">
        <v>16290</v>
      </c>
    </row>
    <row r="1317" spans="1:6" x14ac:dyDescent="0.25">
      <c r="A1317" t="s">
        <v>23</v>
      </c>
      <c r="B1317" t="s">
        <v>8226</v>
      </c>
      <c r="C1317" s="11">
        <v>46000</v>
      </c>
      <c r="D1317" t="s">
        <v>4762</v>
      </c>
      <c r="E1317">
        <v>11</v>
      </c>
      <c r="F1317" t="s">
        <v>16291</v>
      </c>
    </row>
    <row r="1318" spans="1:6" x14ac:dyDescent="0.25">
      <c r="A1318" t="s">
        <v>20</v>
      </c>
      <c r="B1318" t="s">
        <v>5939</v>
      </c>
      <c r="C1318" s="11">
        <v>46000</v>
      </c>
      <c r="D1318" t="s">
        <v>4541</v>
      </c>
      <c r="E1318">
        <v>10</v>
      </c>
      <c r="F1318" t="s">
        <v>16292</v>
      </c>
    </row>
    <row r="1319" spans="1:6" x14ac:dyDescent="0.25">
      <c r="A1319" t="s">
        <v>20</v>
      </c>
      <c r="B1319" t="s">
        <v>9477</v>
      </c>
      <c r="C1319" s="11">
        <v>46000</v>
      </c>
      <c r="D1319" t="s">
        <v>4536</v>
      </c>
      <c r="E1319">
        <v>11</v>
      </c>
      <c r="F1319" t="s">
        <v>16293</v>
      </c>
    </row>
    <row r="1320" spans="1:6" x14ac:dyDescent="0.25">
      <c r="A1320" t="s">
        <v>23</v>
      </c>
      <c r="B1320" t="s">
        <v>9477</v>
      </c>
      <c r="C1320" s="11">
        <v>46000</v>
      </c>
      <c r="D1320" t="s">
        <v>4739</v>
      </c>
      <c r="E1320">
        <v>10</v>
      </c>
      <c r="F1320" t="s">
        <v>16294</v>
      </c>
    </row>
    <row r="1321" spans="1:6" x14ac:dyDescent="0.25">
      <c r="A1321" t="s">
        <v>20</v>
      </c>
      <c r="B1321" t="s">
        <v>8066</v>
      </c>
      <c r="C1321" s="11">
        <v>46002</v>
      </c>
      <c r="D1321" t="s">
        <v>11</v>
      </c>
      <c r="E1321">
        <v>7</v>
      </c>
      <c r="F1321" t="s">
        <v>16295</v>
      </c>
    </row>
    <row r="1322" spans="1:6" x14ac:dyDescent="0.25">
      <c r="A1322" t="s">
        <v>23</v>
      </c>
      <c r="B1322" t="s">
        <v>8066</v>
      </c>
      <c r="C1322" s="11">
        <v>46001</v>
      </c>
      <c r="D1322" t="s">
        <v>7</v>
      </c>
      <c r="E1322">
        <v>17</v>
      </c>
      <c r="F1322" t="s">
        <v>16296</v>
      </c>
    </row>
    <row r="1323" spans="1:6" x14ac:dyDescent="0.25">
      <c r="A1323" t="s">
        <v>22</v>
      </c>
      <c r="B1323" t="s">
        <v>8299</v>
      </c>
      <c r="C1323" s="11">
        <v>45999</v>
      </c>
      <c r="D1323" t="s">
        <v>12</v>
      </c>
      <c r="E1323">
        <v>17</v>
      </c>
      <c r="F1323" t="s">
        <v>16297</v>
      </c>
    </row>
    <row r="1324" spans="1:6" x14ac:dyDescent="0.25">
      <c r="A1324" t="s">
        <v>20</v>
      </c>
      <c r="B1324" t="s">
        <v>5155</v>
      </c>
      <c r="C1324" s="11">
        <v>45999</v>
      </c>
      <c r="D1324" t="s">
        <v>12</v>
      </c>
      <c r="E1324">
        <v>17</v>
      </c>
      <c r="F1324" t="s">
        <v>16298</v>
      </c>
    </row>
    <row r="1325" spans="1:6" x14ac:dyDescent="0.25">
      <c r="A1325" t="s">
        <v>23</v>
      </c>
      <c r="B1325" t="s">
        <v>8629</v>
      </c>
      <c r="C1325" s="11">
        <v>45999</v>
      </c>
      <c r="D1325" t="s">
        <v>12</v>
      </c>
      <c r="E1325">
        <v>16</v>
      </c>
      <c r="F1325" t="s">
        <v>16299</v>
      </c>
    </row>
    <row r="1326" spans="1:6" x14ac:dyDescent="0.25">
      <c r="A1326" t="s">
        <v>21</v>
      </c>
      <c r="B1326" t="s">
        <v>8629</v>
      </c>
      <c r="C1326" s="11">
        <v>45999</v>
      </c>
      <c r="D1326" t="s">
        <v>4536</v>
      </c>
      <c r="E1326">
        <v>16</v>
      </c>
      <c r="F1326" t="s">
        <v>16300</v>
      </c>
    </row>
    <row r="1327" spans="1:6" x14ac:dyDescent="0.25">
      <c r="A1327" t="s">
        <v>21</v>
      </c>
      <c r="B1327" t="s">
        <v>8633</v>
      </c>
      <c r="C1327" s="11">
        <v>45999</v>
      </c>
      <c r="D1327" t="s">
        <v>4536</v>
      </c>
      <c r="E1327">
        <v>16</v>
      </c>
      <c r="F1327" t="s">
        <v>16301</v>
      </c>
    </row>
    <row r="1328" spans="1:6" x14ac:dyDescent="0.25">
      <c r="A1328" t="s">
        <v>20</v>
      </c>
      <c r="B1328" t="s">
        <v>8535</v>
      </c>
      <c r="C1328" s="11">
        <v>46000</v>
      </c>
      <c r="D1328" t="s">
        <v>8</v>
      </c>
      <c r="E1328">
        <v>13</v>
      </c>
      <c r="F1328" t="s">
        <v>16302</v>
      </c>
    </row>
    <row r="1329" spans="1:6" x14ac:dyDescent="0.25">
      <c r="A1329" t="s">
        <v>23</v>
      </c>
      <c r="B1329" t="s">
        <v>8535</v>
      </c>
      <c r="C1329" s="11">
        <v>45999</v>
      </c>
      <c r="D1329" t="s">
        <v>12</v>
      </c>
      <c r="E1329">
        <v>16</v>
      </c>
      <c r="F1329" t="s">
        <v>16303</v>
      </c>
    </row>
    <row r="1330" spans="1:6" x14ac:dyDescent="0.25">
      <c r="A1330" t="s">
        <v>23</v>
      </c>
      <c r="B1330" t="s">
        <v>8066</v>
      </c>
      <c r="C1330" s="11">
        <v>46001</v>
      </c>
      <c r="D1330" t="s">
        <v>11</v>
      </c>
      <c r="E1330">
        <v>6</v>
      </c>
      <c r="F1330" t="s">
        <v>16304</v>
      </c>
    </row>
    <row r="1331" spans="1:6" x14ac:dyDescent="0.25">
      <c r="A1331" t="s">
        <v>23</v>
      </c>
      <c r="B1331" t="s">
        <v>8066</v>
      </c>
      <c r="C1331" s="11">
        <v>45999</v>
      </c>
      <c r="D1331" t="s">
        <v>13</v>
      </c>
      <c r="E1331">
        <v>17</v>
      </c>
      <c r="F1331" t="s">
        <v>16305</v>
      </c>
    </row>
    <row r="1332" spans="1:6" x14ac:dyDescent="0.25">
      <c r="A1332" t="s">
        <v>21</v>
      </c>
      <c r="B1332" t="s">
        <v>8637</v>
      </c>
      <c r="C1332" s="11">
        <v>45999</v>
      </c>
      <c r="D1332" t="s">
        <v>4536</v>
      </c>
      <c r="E1332">
        <v>16</v>
      </c>
      <c r="F1332" t="s">
        <v>16306</v>
      </c>
    </row>
    <row r="1333" spans="1:6" x14ac:dyDescent="0.25">
      <c r="A1333" t="s">
        <v>20</v>
      </c>
      <c r="B1333" t="s">
        <v>8638</v>
      </c>
      <c r="C1333" s="11">
        <v>45999</v>
      </c>
      <c r="D1333" t="s">
        <v>12</v>
      </c>
      <c r="E1333">
        <v>15</v>
      </c>
      <c r="F1333" t="s">
        <v>16307</v>
      </c>
    </row>
    <row r="1334" spans="1:6" x14ac:dyDescent="0.25">
      <c r="A1334" t="s">
        <v>21</v>
      </c>
      <c r="B1334" t="s">
        <v>8643</v>
      </c>
      <c r="C1334" s="11">
        <v>45999</v>
      </c>
      <c r="D1334" t="s">
        <v>4536</v>
      </c>
      <c r="E1334">
        <v>15</v>
      </c>
      <c r="F1334" t="s">
        <v>16308</v>
      </c>
    </row>
    <row r="1335" spans="1:6" x14ac:dyDescent="0.25">
      <c r="A1335" t="s">
        <v>20</v>
      </c>
      <c r="B1335" t="s">
        <v>8537</v>
      </c>
      <c r="C1335" s="11">
        <v>46000</v>
      </c>
      <c r="D1335" t="s">
        <v>8</v>
      </c>
      <c r="E1335">
        <v>13</v>
      </c>
      <c r="F1335" t="s">
        <v>16309</v>
      </c>
    </row>
    <row r="1336" spans="1:6" x14ac:dyDescent="0.25">
      <c r="A1336" t="s">
        <v>23</v>
      </c>
      <c r="B1336" t="s">
        <v>8537</v>
      </c>
      <c r="C1336" s="11">
        <v>45999</v>
      </c>
      <c r="D1336" t="s">
        <v>8</v>
      </c>
      <c r="E1336">
        <v>14</v>
      </c>
      <c r="F1336" t="s">
        <v>16310</v>
      </c>
    </row>
    <row r="1337" spans="1:6" x14ac:dyDescent="0.25">
      <c r="A1337" t="s">
        <v>23</v>
      </c>
      <c r="B1337" t="s">
        <v>8537</v>
      </c>
      <c r="C1337" s="11">
        <v>45999</v>
      </c>
      <c r="D1337" t="s">
        <v>12</v>
      </c>
      <c r="E1337">
        <v>14</v>
      </c>
      <c r="F1337" t="s">
        <v>16311</v>
      </c>
    </row>
    <row r="1338" spans="1:6" x14ac:dyDescent="0.25">
      <c r="A1338" t="s">
        <v>23</v>
      </c>
      <c r="B1338" t="s">
        <v>8082</v>
      </c>
      <c r="C1338" s="11">
        <v>46002</v>
      </c>
      <c r="D1338" t="s">
        <v>11</v>
      </c>
      <c r="E1338">
        <v>7</v>
      </c>
      <c r="F1338" t="s">
        <v>16312</v>
      </c>
    </row>
    <row r="1339" spans="1:6" x14ac:dyDescent="0.25">
      <c r="A1339" t="s">
        <v>23</v>
      </c>
      <c r="B1339" t="s">
        <v>8622</v>
      </c>
      <c r="C1339" s="11">
        <v>45999</v>
      </c>
      <c r="D1339" t="s">
        <v>12</v>
      </c>
      <c r="E1339">
        <v>14</v>
      </c>
      <c r="F1339" t="s">
        <v>16313</v>
      </c>
    </row>
    <row r="1340" spans="1:6" x14ac:dyDescent="0.25">
      <c r="A1340" t="s">
        <v>23</v>
      </c>
      <c r="B1340" t="s">
        <v>5249</v>
      </c>
      <c r="C1340" s="11">
        <v>46001</v>
      </c>
      <c r="D1340" t="s">
        <v>4739</v>
      </c>
      <c r="E1340">
        <v>7</v>
      </c>
      <c r="F1340" t="s">
        <v>16314</v>
      </c>
    </row>
    <row r="1341" spans="1:6" x14ac:dyDescent="0.25">
      <c r="A1341" t="s">
        <v>23</v>
      </c>
      <c r="B1341" t="s">
        <v>5249</v>
      </c>
      <c r="C1341" s="11">
        <v>46000</v>
      </c>
      <c r="D1341" t="s">
        <v>7</v>
      </c>
      <c r="E1341">
        <v>17</v>
      </c>
      <c r="F1341" t="s">
        <v>16315</v>
      </c>
    </row>
    <row r="1342" spans="1:6" x14ac:dyDescent="0.25">
      <c r="A1342" t="s">
        <v>23</v>
      </c>
      <c r="B1342" t="s">
        <v>5249</v>
      </c>
      <c r="C1342" s="11">
        <v>45999</v>
      </c>
      <c r="D1342" t="s">
        <v>4667</v>
      </c>
      <c r="E1342">
        <v>15</v>
      </c>
      <c r="F1342" t="s">
        <v>16316</v>
      </c>
    </row>
    <row r="1343" spans="1:6" x14ac:dyDescent="0.25">
      <c r="A1343" t="s">
        <v>23</v>
      </c>
      <c r="B1343" t="s">
        <v>6976</v>
      </c>
      <c r="C1343" s="11">
        <v>45999</v>
      </c>
      <c r="D1343" t="s">
        <v>4541</v>
      </c>
      <c r="E1343">
        <v>14</v>
      </c>
      <c r="F1343" t="s">
        <v>16317</v>
      </c>
    </row>
    <row r="1344" spans="1:6" x14ac:dyDescent="0.25">
      <c r="A1344" t="s">
        <v>23</v>
      </c>
      <c r="B1344" t="s">
        <v>8661</v>
      </c>
      <c r="C1344" s="11">
        <v>45999</v>
      </c>
      <c r="D1344" t="s">
        <v>4762</v>
      </c>
      <c r="E1344">
        <v>13</v>
      </c>
      <c r="F1344" t="s">
        <v>16318</v>
      </c>
    </row>
    <row r="1345" spans="1:6" x14ac:dyDescent="0.25">
      <c r="A1345" t="s">
        <v>23</v>
      </c>
      <c r="B1345" t="s">
        <v>7559</v>
      </c>
      <c r="C1345" s="11">
        <v>46003</v>
      </c>
      <c r="D1345" t="s">
        <v>4739</v>
      </c>
      <c r="E1345">
        <v>9</v>
      </c>
      <c r="F1345" t="s">
        <v>16319</v>
      </c>
    </row>
    <row r="1346" spans="1:6" x14ac:dyDescent="0.25">
      <c r="A1346" t="s">
        <v>23</v>
      </c>
      <c r="B1346" t="s">
        <v>7559</v>
      </c>
      <c r="C1346" s="11">
        <v>46002</v>
      </c>
      <c r="D1346" t="s">
        <v>12</v>
      </c>
      <c r="E1346">
        <v>9</v>
      </c>
      <c r="F1346" t="s">
        <v>16320</v>
      </c>
    </row>
    <row r="1347" spans="1:6" x14ac:dyDescent="0.25">
      <c r="A1347" t="s">
        <v>23</v>
      </c>
      <c r="B1347" t="s">
        <v>7559</v>
      </c>
      <c r="C1347" s="11">
        <v>46002</v>
      </c>
      <c r="D1347" t="s">
        <v>11</v>
      </c>
      <c r="E1347">
        <v>8</v>
      </c>
      <c r="F1347" t="s">
        <v>16321</v>
      </c>
    </row>
    <row r="1348" spans="1:6" x14ac:dyDescent="0.25">
      <c r="A1348" t="s">
        <v>23</v>
      </c>
      <c r="B1348" t="s">
        <v>7559</v>
      </c>
      <c r="C1348" s="11">
        <v>46001</v>
      </c>
      <c r="D1348" t="s">
        <v>12</v>
      </c>
      <c r="E1348">
        <v>14</v>
      </c>
      <c r="F1348" t="s">
        <v>16322</v>
      </c>
    </row>
    <row r="1349" spans="1:6" x14ac:dyDescent="0.25">
      <c r="A1349" t="s">
        <v>23</v>
      </c>
      <c r="B1349" t="s">
        <v>7559</v>
      </c>
      <c r="C1349" s="11">
        <v>46000</v>
      </c>
      <c r="D1349" t="s">
        <v>4739</v>
      </c>
      <c r="E1349">
        <v>8</v>
      </c>
      <c r="F1349" t="s">
        <v>16323</v>
      </c>
    </row>
    <row r="1350" spans="1:6" x14ac:dyDescent="0.25">
      <c r="A1350" t="s">
        <v>23</v>
      </c>
      <c r="B1350" t="s">
        <v>7559</v>
      </c>
      <c r="C1350" s="11">
        <v>45999</v>
      </c>
      <c r="D1350" t="s">
        <v>4541</v>
      </c>
      <c r="E1350">
        <v>13</v>
      </c>
      <c r="F1350" t="s">
        <v>16324</v>
      </c>
    </row>
    <row r="1351" spans="1:6" x14ac:dyDescent="0.25">
      <c r="A1351" t="s">
        <v>23</v>
      </c>
      <c r="B1351" t="s">
        <v>8666</v>
      </c>
      <c r="C1351" s="11">
        <v>45999</v>
      </c>
      <c r="D1351" t="s">
        <v>4739</v>
      </c>
      <c r="E1351">
        <v>13</v>
      </c>
      <c r="F1351" t="s">
        <v>16325</v>
      </c>
    </row>
    <row r="1352" spans="1:6" x14ac:dyDescent="0.25">
      <c r="A1352" t="s">
        <v>20</v>
      </c>
      <c r="B1352" t="s">
        <v>8673</v>
      </c>
      <c r="C1352" s="11">
        <v>45999</v>
      </c>
      <c r="D1352" t="s">
        <v>12</v>
      </c>
      <c r="E1352">
        <v>12</v>
      </c>
      <c r="F1352" t="s">
        <v>16326</v>
      </c>
    </row>
    <row r="1353" spans="1:6" x14ac:dyDescent="0.25">
      <c r="A1353" t="s">
        <v>23</v>
      </c>
      <c r="B1353" t="s">
        <v>8279</v>
      </c>
      <c r="C1353" s="11">
        <v>46001</v>
      </c>
      <c r="D1353" t="s">
        <v>4667</v>
      </c>
      <c r="E1353">
        <v>12</v>
      </c>
      <c r="F1353" t="s">
        <v>16327</v>
      </c>
    </row>
    <row r="1354" spans="1:6" x14ac:dyDescent="0.25">
      <c r="A1354" t="s">
        <v>23</v>
      </c>
      <c r="B1354" t="s">
        <v>8279</v>
      </c>
      <c r="C1354" s="11">
        <v>46001</v>
      </c>
      <c r="D1354" t="s">
        <v>4739</v>
      </c>
      <c r="E1354">
        <v>9</v>
      </c>
      <c r="F1354" t="s">
        <v>16328</v>
      </c>
    </row>
    <row r="1355" spans="1:6" x14ac:dyDescent="0.25">
      <c r="A1355" t="s">
        <v>23</v>
      </c>
      <c r="B1355" t="s">
        <v>8279</v>
      </c>
      <c r="C1355" s="11">
        <v>46001</v>
      </c>
      <c r="D1355" t="s">
        <v>11</v>
      </c>
      <c r="E1355">
        <v>6</v>
      </c>
      <c r="F1355" t="s">
        <v>16329</v>
      </c>
    </row>
    <row r="1356" spans="1:6" x14ac:dyDescent="0.25">
      <c r="A1356" t="s">
        <v>23</v>
      </c>
      <c r="B1356" t="s">
        <v>8279</v>
      </c>
      <c r="C1356" s="11">
        <v>45999</v>
      </c>
      <c r="D1356" t="s">
        <v>4541</v>
      </c>
      <c r="E1356">
        <v>13</v>
      </c>
      <c r="F1356" t="s">
        <v>16330</v>
      </c>
    </row>
    <row r="1357" spans="1:6" x14ac:dyDescent="0.25">
      <c r="A1357" t="s">
        <v>20</v>
      </c>
      <c r="B1357" t="s">
        <v>8680</v>
      </c>
      <c r="C1357" s="11">
        <v>45999</v>
      </c>
      <c r="D1357" t="s">
        <v>12</v>
      </c>
      <c r="E1357">
        <v>12</v>
      </c>
      <c r="F1357" t="s">
        <v>16331</v>
      </c>
    </row>
    <row r="1358" spans="1:6" x14ac:dyDescent="0.25">
      <c r="A1358" t="s">
        <v>20</v>
      </c>
      <c r="B1358" t="s">
        <v>8632</v>
      </c>
      <c r="C1358" s="11">
        <v>45999</v>
      </c>
      <c r="D1358" t="s">
        <v>8</v>
      </c>
      <c r="E1358">
        <v>16</v>
      </c>
      <c r="F1358" t="s">
        <v>16332</v>
      </c>
    </row>
    <row r="1359" spans="1:6" x14ac:dyDescent="0.25">
      <c r="A1359" t="s">
        <v>23</v>
      </c>
      <c r="B1359" t="s">
        <v>8632</v>
      </c>
      <c r="C1359" s="11">
        <v>45999</v>
      </c>
      <c r="D1359" t="s">
        <v>13</v>
      </c>
      <c r="E1359">
        <v>16</v>
      </c>
      <c r="F1359" t="s">
        <v>16333</v>
      </c>
    </row>
    <row r="1360" spans="1:6" x14ac:dyDescent="0.25">
      <c r="A1360" t="s">
        <v>23</v>
      </c>
      <c r="B1360" t="s">
        <v>8632</v>
      </c>
      <c r="C1360" s="11">
        <v>45999</v>
      </c>
      <c r="D1360" t="s">
        <v>12</v>
      </c>
      <c r="E1360">
        <v>12</v>
      </c>
      <c r="F1360" t="s">
        <v>16334</v>
      </c>
    </row>
    <row r="1361" spans="1:6" x14ac:dyDescent="0.25">
      <c r="A1361" t="s">
        <v>20</v>
      </c>
      <c r="B1361" t="s">
        <v>8649</v>
      </c>
      <c r="C1361" s="11">
        <v>45999</v>
      </c>
      <c r="D1361" t="s">
        <v>8</v>
      </c>
      <c r="E1361">
        <v>14</v>
      </c>
      <c r="F1361" t="s">
        <v>16335</v>
      </c>
    </row>
    <row r="1362" spans="1:6" x14ac:dyDescent="0.25">
      <c r="A1362" t="s">
        <v>20</v>
      </c>
      <c r="B1362" t="s">
        <v>8670</v>
      </c>
      <c r="C1362" s="11">
        <v>45999</v>
      </c>
      <c r="D1362" t="s">
        <v>4536</v>
      </c>
      <c r="E1362">
        <v>12</v>
      </c>
      <c r="F1362" t="s">
        <v>16336</v>
      </c>
    </row>
    <row r="1363" spans="1:6" x14ac:dyDescent="0.25">
      <c r="A1363" t="s">
        <v>20</v>
      </c>
      <c r="B1363" t="s">
        <v>5744</v>
      </c>
      <c r="C1363" s="11">
        <v>45999</v>
      </c>
      <c r="D1363" t="s">
        <v>4536</v>
      </c>
      <c r="E1363">
        <v>13</v>
      </c>
      <c r="F1363" t="s">
        <v>16337</v>
      </c>
    </row>
    <row r="1364" spans="1:6" x14ac:dyDescent="0.25">
      <c r="A1364" t="s">
        <v>23</v>
      </c>
      <c r="B1364" t="s">
        <v>5744</v>
      </c>
      <c r="C1364" s="11">
        <v>45999</v>
      </c>
      <c r="D1364" t="s">
        <v>4541</v>
      </c>
      <c r="E1364">
        <v>12</v>
      </c>
      <c r="F1364" t="s">
        <v>16338</v>
      </c>
    </row>
    <row r="1365" spans="1:6" x14ac:dyDescent="0.25">
      <c r="A1365" t="s">
        <v>20</v>
      </c>
      <c r="B1365" t="s">
        <v>8702</v>
      </c>
      <c r="C1365" s="11">
        <v>45999</v>
      </c>
      <c r="D1365" t="s">
        <v>11</v>
      </c>
      <c r="E1365">
        <v>11</v>
      </c>
      <c r="F1365" t="s">
        <v>16339</v>
      </c>
    </row>
    <row r="1366" spans="1:6" x14ac:dyDescent="0.25">
      <c r="A1366" t="s">
        <v>20</v>
      </c>
      <c r="B1366" t="s">
        <v>7389</v>
      </c>
      <c r="C1366" s="11">
        <v>46003</v>
      </c>
      <c r="D1366" t="s">
        <v>8</v>
      </c>
      <c r="E1366">
        <v>11</v>
      </c>
      <c r="F1366" t="s">
        <v>16340</v>
      </c>
    </row>
    <row r="1367" spans="1:6" x14ac:dyDescent="0.25">
      <c r="A1367" t="s">
        <v>23</v>
      </c>
      <c r="B1367" t="s">
        <v>7389</v>
      </c>
      <c r="C1367" s="11">
        <v>46002</v>
      </c>
      <c r="D1367" t="s">
        <v>6</v>
      </c>
      <c r="E1367">
        <v>12</v>
      </c>
      <c r="F1367" t="s">
        <v>16341</v>
      </c>
    </row>
    <row r="1368" spans="1:6" x14ac:dyDescent="0.25">
      <c r="A1368" t="s">
        <v>23</v>
      </c>
      <c r="B1368" t="s">
        <v>7389</v>
      </c>
      <c r="C1368" s="11">
        <v>46001</v>
      </c>
      <c r="D1368" t="s">
        <v>4762</v>
      </c>
      <c r="E1368">
        <v>15</v>
      </c>
      <c r="F1368" t="s">
        <v>16342</v>
      </c>
    </row>
    <row r="1369" spans="1:6" x14ac:dyDescent="0.25">
      <c r="A1369" t="s">
        <v>23</v>
      </c>
      <c r="B1369" t="s">
        <v>7389</v>
      </c>
      <c r="C1369" s="11">
        <v>46000</v>
      </c>
      <c r="D1369" t="s">
        <v>12</v>
      </c>
      <c r="E1369">
        <v>14</v>
      </c>
      <c r="F1369" t="s">
        <v>16343</v>
      </c>
    </row>
    <row r="1370" spans="1:6" x14ac:dyDescent="0.25">
      <c r="A1370" t="s">
        <v>20</v>
      </c>
      <c r="B1370" t="s">
        <v>8701</v>
      </c>
      <c r="C1370" s="11">
        <v>45999</v>
      </c>
      <c r="D1370" t="s">
        <v>11</v>
      </c>
      <c r="E1370">
        <v>11</v>
      </c>
      <c r="F1370" t="s">
        <v>16344</v>
      </c>
    </row>
    <row r="1371" spans="1:6" x14ac:dyDescent="0.25">
      <c r="A1371" t="s">
        <v>20</v>
      </c>
      <c r="B1371" t="s">
        <v>8700</v>
      </c>
      <c r="C1371" s="11">
        <v>45999</v>
      </c>
      <c r="D1371" t="s">
        <v>11</v>
      </c>
      <c r="E1371">
        <v>11</v>
      </c>
      <c r="F1371" t="s">
        <v>16345</v>
      </c>
    </row>
    <row r="1372" spans="1:6" x14ac:dyDescent="0.25">
      <c r="A1372" t="s">
        <v>20</v>
      </c>
      <c r="B1372" t="s">
        <v>8697</v>
      </c>
      <c r="C1372" s="11">
        <v>45999</v>
      </c>
      <c r="D1372" t="s">
        <v>8</v>
      </c>
      <c r="E1372">
        <v>11</v>
      </c>
      <c r="F1372" t="s">
        <v>16346</v>
      </c>
    </row>
    <row r="1373" spans="1:6" x14ac:dyDescent="0.25">
      <c r="A1373" t="s">
        <v>20</v>
      </c>
      <c r="B1373" t="s">
        <v>8692</v>
      </c>
      <c r="C1373" s="11">
        <v>45999</v>
      </c>
      <c r="D1373" t="s">
        <v>8</v>
      </c>
      <c r="E1373">
        <v>11</v>
      </c>
      <c r="F1373" t="s">
        <v>16347</v>
      </c>
    </row>
    <row r="1374" spans="1:6" x14ac:dyDescent="0.25">
      <c r="A1374" t="s">
        <v>20</v>
      </c>
      <c r="B1374" t="s">
        <v>8696</v>
      </c>
      <c r="C1374" s="11">
        <v>45999</v>
      </c>
      <c r="D1374" t="s">
        <v>8</v>
      </c>
      <c r="E1374">
        <v>11</v>
      </c>
      <c r="F1374" t="s">
        <v>16348</v>
      </c>
    </row>
    <row r="1375" spans="1:6" x14ac:dyDescent="0.25">
      <c r="A1375" t="s">
        <v>20</v>
      </c>
      <c r="B1375" t="s">
        <v>8695</v>
      </c>
      <c r="C1375" s="11">
        <v>45999</v>
      </c>
      <c r="D1375" t="s">
        <v>8</v>
      </c>
      <c r="E1375">
        <v>11</v>
      </c>
      <c r="F1375" t="s">
        <v>16349</v>
      </c>
    </row>
    <row r="1376" spans="1:6" x14ac:dyDescent="0.25">
      <c r="A1376" t="s">
        <v>23</v>
      </c>
      <c r="B1376" t="s">
        <v>8671</v>
      </c>
      <c r="C1376" s="11">
        <v>45999</v>
      </c>
      <c r="D1376" t="s">
        <v>4739</v>
      </c>
      <c r="E1376">
        <v>12</v>
      </c>
      <c r="F1376" t="s">
        <v>16350</v>
      </c>
    </row>
    <row r="1377" spans="1:6" x14ac:dyDescent="0.25">
      <c r="A1377" t="s">
        <v>20</v>
      </c>
      <c r="B1377" t="s">
        <v>8694</v>
      </c>
      <c r="C1377" s="11">
        <v>45999</v>
      </c>
      <c r="D1377" t="s">
        <v>8</v>
      </c>
      <c r="E1377">
        <v>11</v>
      </c>
      <c r="F1377" t="s">
        <v>16351</v>
      </c>
    </row>
    <row r="1378" spans="1:6" x14ac:dyDescent="0.25">
      <c r="A1378" t="s">
        <v>20</v>
      </c>
      <c r="B1378" t="s">
        <v>8693</v>
      </c>
      <c r="C1378" s="11">
        <v>45999</v>
      </c>
      <c r="D1378" t="s">
        <v>8</v>
      </c>
      <c r="E1378">
        <v>11</v>
      </c>
      <c r="F1378" t="s">
        <v>16352</v>
      </c>
    </row>
    <row r="1379" spans="1:6" x14ac:dyDescent="0.25">
      <c r="A1379" t="s">
        <v>20</v>
      </c>
      <c r="B1379" t="s">
        <v>8687</v>
      </c>
      <c r="C1379" s="11">
        <v>45999</v>
      </c>
      <c r="D1379" t="s">
        <v>8</v>
      </c>
      <c r="E1379">
        <v>11</v>
      </c>
      <c r="F1379" t="s">
        <v>16353</v>
      </c>
    </row>
    <row r="1380" spans="1:6" x14ac:dyDescent="0.25">
      <c r="A1380" t="s">
        <v>20</v>
      </c>
      <c r="B1380" t="s">
        <v>8690</v>
      </c>
      <c r="C1380" s="11">
        <v>45999</v>
      </c>
      <c r="D1380" t="s">
        <v>8</v>
      </c>
      <c r="E1380">
        <v>11</v>
      </c>
      <c r="F1380" t="s">
        <v>16354</v>
      </c>
    </row>
    <row r="1381" spans="1:6" x14ac:dyDescent="0.25">
      <c r="A1381" t="s">
        <v>20</v>
      </c>
      <c r="B1381" t="s">
        <v>8691</v>
      </c>
      <c r="C1381" s="11">
        <v>45999</v>
      </c>
      <c r="D1381" t="s">
        <v>8</v>
      </c>
      <c r="E1381">
        <v>11</v>
      </c>
      <c r="F1381" t="s">
        <v>16355</v>
      </c>
    </row>
    <row r="1382" spans="1:6" x14ac:dyDescent="0.25">
      <c r="A1382" t="s">
        <v>20</v>
      </c>
      <c r="B1382" t="s">
        <v>8688</v>
      </c>
      <c r="C1382" s="11">
        <v>45999</v>
      </c>
      <c r="D1382" t="s">
        <v>8</v>
      </c>
      <c r="E1382">
        <v>11</v>
      </c>
      <c r="F1382" t="s">
        <v>16356</v>
      </c>
    </row>
    <row r="1383" spans="1:6" x14ac:dyDescent="0.25">
      <c r="A1383" t="s">
        <v>20</v>
      </c>
      <c r="B1383" t="s">
        <v>8689</v>
      </c>
      <c r="C1383" s="11">
        <v>45999</v>
      </c>
      <c r="D1383" t="s">
        <v>8</v>
      </c>
      <c r="E1383">
        <v>11</v>
      </c>
      <c r="F1383" t="s">
        <v>16357</v>
      </c>
    </row>
    <row r="1384" spans="1:6" x14ac:dyDescent="0.25">
      <c r="A1384" t="s">
        <v>20</v>
      </c>
      <c r="B1384" t="s">
        <v>8686</v>
      </c>
      <c r="C1384" s="11">
        <v>45999</v>
      </c>
      <c r="D1384" t="s">
        <v>8</v>
      </c>
      <c r="E1384">
        <v>11</v>
      </c>
      <c r="F1384" t="s">
        <v>16358</v>
      </c>
    </row>
    <row r="1385" spans="1:6" x14ac:dyDescent="0.25">
      <c r="A1385" t="s">
        <v>23</v>
      </c>
      <c r="B1385" t="s">
        <v>8714</v>
      </c>
      <c r="C1385" s="11">
        <v>45999</v>
      </c>
      <c r="D1385" t="s">
        <v>4739</v>
      </c>
      <c r="E1385">
        <v>10</v>
      </c>
      <c r="F1385" t="s">
        <v>16359</v>
      </c>
    </row>
    <row r="1386" spans="1:6" x14ac:dyDescent="0.25">
      <c r="A1386" t="s">
        <v>23</v>
      </c>
      <c r="B1386" t="s">
        <v>8626</v>
      </c>
      <c r="C1386" s="11">
        <v>45999</v>
      </c>
      <c r="D1386" t="s">
        <v>12</v>
      </c>
      <c r="E1386">
        <v>11</v>
      </c>
      <c r="F1386" t="s">
        <v>16360</v>
      </c>
    </row>
    <row r="1387" spans="1:6" x14ac:dyDescent="0.25">
      <c r="A1387" t="s">
        <v>23</v>
      </c>
      <c r="B1387" t="s">
        <v>8660</v>
      </c>
      <c r="C1387" s="11">
        <v>45999</v>
      </c>
      <c r="D1387" t="s">
        <v>11</v>
      </c>
      <c r="E1387">
        <v>11</v>
      </c>
      <c r="F1387" t="s">
        <v>16361</v>
      </c>
    </row>
    <row r="1388" spans="1:6" x14ac:dyDescent="0.25">
      <c r="A1388" t="s">
        <v>23</v>
      </c>
      <c r="B1388" t="s">
        <v>8642</v>
      </c>
      <c r="C1388" s="11">
        <v>45999</v>
      </c>
      <c r="D1388" t="s">
        <v>11</v>
      </c>
      <c r="E1388">
        <v>11</v>
      </c>
      <c r="F1388" t="s">
        <v>16362</v>
      </c>
    </row>
    <row r="1389" spans="1:6" x14ac:dyDescent="0.25">
      <c r="A1389" t="s">
        <v>23</v>
      </c>
      <c r="B1389" t="s">
        <v>8640</v>
      </c>
      <c r="C1389" s="11">
        <v>45999</v>
      </c>
      <c r="D1389" t="s">
        <v>11</v>
      </c>
      <c r="E1389">
        <v>11</v>
      </c>
      <c r="F1389" t="s">
        <v>16363</v>
      </c>
    </row>
    <row r="1390" spans="1:6" x14ac:dyDescent="0.25">
      <c r="A1390" t="s">
        <v>20</v>
      </c>
      <c r="B1390" t="s">
        <v>8095</v>
      </c>
      <c r="C1390" s="11">
        <v>46002</v>
      </c>
      <c r="D1390" t="s">
        <v>11</v>
      </c>
      <c r="E1390">
        <v>6</v>
      </c>
      <c r="F1390" t="s">
        <v>16364</v>
      </c>
    </row>
    <row r="1391" spans="1:6" x14ac:dyDescent="0.25">
      <c r="A1391" t="s">
        <v>23</v>
      </c>
      <c r="B1391" t="s">
        <v>8095</v>
      </c>
      <c r="C1391" s="11">
        <v>46000</v>
      </c>
      <c r="D1391" t="s">
        <v>12</v>
      </c>
      <c r="E1391">
        <v>14</v>
      </c>
      <c r="F1391" t="s">
        <v>16365</v>
      </c>
    </row>
    <row r="1392" spans="1:6" x14ac:dyDescent="0.25">
      <c r="A1392" t="s">
        <v>23</v>
      </c>
      <c r="B1392" t="s">
        <v>8095</v>
      </c>
      <c r="C1392" s="11">
        <v>45999</v>
      </c>
      <c r="D1392" t="s">
        <v>4536</v>
      </c>
      <c r="E1392">
        <v>13</v>
      </c>
      <c r="F1392" t="s">
        <v>16366</v>
      </c>
    </row>
    <row r="1393" spans="1:6" x14ac:dyDescent="0.25">
      <c r="A1393" t="s">
        <v>23</v>
      </c>
      <c r="B1393" t="s">
        <v>8095</v>
      </c>
      <c r="C1393" s="11">
        <v>45999</v>
      </c>
      <c r="D1393" t="s">
        <v>4762</v>
      </c>
      <c r="E1393">
        <v>11</v>
      </c>
      <c r="F1393" t="s">
        <v>16367</v>
      </c>
    </row>
    <row r="1394" spans="1:6" x14ac:dyDescent="0.25">
      <c r="A1394" t="s">
        <v>20</v>
      </c>
      <c r="B1394" t="s">
        <v>8703</v>
      </c>
      <c r="C1394" s="11">
        <v>45999</v>
      </c>
      <c r="D1394" t="s">
        <v>11</v>
      </c>
      <c r="E1394">
        <v>11</v>
      </c>
      <c r="F1394" t="s">
        <v>16368</v>
      </c>
    </row>
    <row r="1395" spans="1:6" x14ac:dyDescent="0.25">
      <c r="A1395" t="s">
        <v>23</v>
      </c>
      <c r="B1395" t="s">
        <v>8441</v>
      </c>
      <c r="C1395" s="11">
        <v>46000</v>
      </c>
      <c r="D1395" t="s">
        <v>7</v>
      </c>
      <c r="E1395">
        <v>11</v>
      </c>
      <c r="F1395" t="s">
        <v>16369</v>
      </c>
    </row>
    <row r="1396" spans="1:6" x14ac:dyDescent="0.25">
      <c r="A1396" t="s">
        <v>23</v>
      </c>
      <c r="B1396" t="s">
        <v>8606</v>
      </c>
      <c r="C1396" s="11">
        <v>46000</v>
      </c>
      <c r="D1396" t="s">
        <v>4739</v>
      </c>
      <c r="E1396">
        <v>7</v>
      </c>
      <c r="F1396" t="s">
        <v>16370</v>
      </c>
    </row>
    <row r="1397" spans="1:6" x14ac:dyDescent="0.25">
      <c r="A1397" t="s">
        <v>23</v>
      </c>
      <c r="B1397" t="s">
        <v>8606</v>
      </c>
      <c r="C1397" s="11">
        <v>45999</v>
      </c>
      <c r="D1397" t="s">
        <v>13</v>
      </c>
      <c r="E1397">
        <v>17</v>
      </c>
      <c r="F1397" t="s">
        <v>16371</v>
      </c>
    </row>
    <row r="1398" spans="1:6" x14ac:dyDescent="0.25">
      <c r="A1398" t="s">
        <v>23</v>
      </c>
      <c r="B1398" t="s">
        <v>8606</v>
      </c>
      <c r="C1398" s="11">
        <v>45999</v>
      </c>
      <c r="D1398" t="s">
        <v>12</v>
      </c>
      <c r="E1398">
        <v>17</v>
      </c>
      <c r="F1398" t="s">
        <v>16372</v>
      </c>
    </row>
    <row r="1399" spans="1:6" x14ac:dyDescent="0.25">
      <c r="A1399" t="s">
        <v>23</v>
      </c>
      <c r="B1399" t="s">
        <v>8606</v>
      </c>
      <c r="C1399" s="11">
        <v>45999</v>
      </c>
      <c r="D1399" t="s">
        <v>4537</v>
      </c>
      <c r="E1399">
        <v>16</v>
      </c>
      <c r="F1399" t="s">
        <v>16373</v>
      </c>
    </row>
    <row r="1400" spans="1:6" x14ac:dyDescent="0.25">
      <c r="A1400" t="s">
        <v>23</v>
      </c>
      <c r="B1400" t="s">
        <v>8606</v>
      </c>
      <c r="C1400" s="11">
        <v>45999</v>
      </c>
      <c r="D1400" t="s">
        <v>4536</v>
      </c>
      <c r="E1400">
        <v>15</v>
      </c>
      <c r="F1400" t="s">
        <v>16374</v>
      </c>
    </row>
    <row r="1401" spans="1:6" x14ac:dyDescent="0.25">
      <c r="A1401" t="s">
        <v>23</v>
      </c>
      <c r="B1401" t="s">
        <v>8067</v>
      </c>
      <c r="C1401" s="11">
        <v>46002</v>
      </c>
      <c r="D1401" t="s">
        <v>4739</v>
      </c>
      <c r="E1401">
        <v>7</v>
      </c>
      <c r="F1401" t="s">
        <v>16375</v>
      </c>
    </row>
    <row r="1402" spans="1:6" x14ac:dyDescent="0.25">
      <c r="A1402" t="s">
        <v>23</v>
      </c>
      <c r="B1402" t="s">
        <v>8067</v>
      </c>
      <c r="C1402" s="11">
        <v>46001</v>
      </c>
      <c r="D1402" t="s">
        <v>11</v>
      </c>
      <c r="E1402">
        <v>6</v>
      </c>
      <c r="F1402" t="s">
        <v>16376</v>
      </c>
    </row>
    <row r="1403" spans="1:6" x14ac:dyDescent="0.25">
      <c r="A1403" t="s">
        <v>23</v>
      </c>
      <c r="B1403" t="s">
        <v>8067</v>
      </c>
      <c r="C1403" s="11">
        <v>45999</v>
      </c>
      <c r="D1403" t="s">
        <v>4739</v>
      </c>
      <c r="E1403">
        <v>12</v>
      </c>
      <c r="F1403" t="s">
        <v>16377</v>
      </c>
    </row>
    <row r="1404" spans="1:6" x14ac:dyDescent="0.25">
      <c r="A1404" t="s">
        <v>20</v>
      </c>
      <c r="B1404" t="s">
        <v>8080</v>
      </c>
      <c r="C1404" s="11">
        <v>46002</v>
      </c>
      <c r="D1404" t="s">
        <v>11</v>
      </c>
      <c r="E1404">
        <v>7</v>
      </c>
      <c r="F1404" t="s">
        <v>16378</v>
      </c>
    </row>
    <row r="1405" spans="1:6" x14ac:dyDescent="0.25">
      <c r="A1405" t="s">
        <v>23</v>
      </c>
      <c r="B1405" t="s">
        <v>8080</v>
      </c>
      <c r="C1405" s="11">
        <v>46000</v>
      </c>
      <c r="D1405" t="s">
        <v>4536</v>
      </c>
      <c r="E1405">
        <v>16</v>
      </c>
      <c r="F1405" t="s">
        <v>16379</v>
      </c>
    </row>
    <row r="1406" spans="1:6" x14ac:dyDescent="0.25">
      <c r="A1406" t="s">
        <v>23</v>
      </c>
      <c r="B1406" t="s">
        <v>8080</v>
      </c>
      <c r="C1406" s="11">
        <v>46000</v>
      </c>
      <c r="D1406" t="s">
        <v>7</v>
      </c>
      <c r="E1406">
        <v>15</v>
      </c>
      <c r="F1406" t="s">
        <v>16380</v>
      </c>
    </row>
    <row r="1407" spans="1:6" x14ac:dyDescent="0.25">
      <c r="A1407" t="s">
        <v>22</v>
      </c>
      <c r="B1407" t="s">
        <v>8080</v>
      </c>
      <c r="C1407" s="11">
        <v>45999</v>
      </c>
      <c r="D1407" t="s">
        <v>4536</v>
      </c>
      <c r="E1407">
        <v>9</v>
      </c>
      <c r="F1407" t="s">
        <v>16381</v>
      </c>
    </row>
    <row r="1408" spans="1:6" x14ac:dyDescent="0.25">
      <c r="A1408" t="s">
        <v>23</v>
      </c>
      <c r="B1408" t="s">
        <v>5706</v>
      </c>
      <c r="C1408" s="11">
        <v>46003</v>
      </c>
      <c r="D1408" t="s">
        <v>8</v>
      </c>
      <c r="E1408">
        <v>13</v>
      </c>
      <c r="F1408" t="s">
        <v>16382</v>
      </c>
    </row>
    <row r="1409" spans="1:6" x14ac:dyDescent="0.25">
      <c r="A1409" t="s">
        <v>23</v>
      </c>
      <c r="B1409" t="s">
        <v>5706</v>
      </c>
      <c r="C1409" s="11">
        <v>46002</v>
      </c>
      <c r="D1409" t="s">
        <v>6</v>
      </c>
      <c r="E1409">
        <v>10</v>
      </c>
      <c r="F1409" t="s">
        <v>16383</v>
      </c>
    </row>
    <row r="1410" spans="1:6" x14ac:dyDescent="0.25">
      <c r="A1410" t="s">
        <v>23</v>
      </c>
      <c r="B1410" t="s">
        <v>5706</v>
      </c>
      <c r="C1410" s="11">
        <v>46001</v>
      </c>
      <c r="D1410" t="s">
        <v>4539</v>
      </c>
      <c r="E1410">
        <v>9</v>
      </c>
      <c r="F1410" t="s">
        <v>16384</v>
      </c>
    </row>
    <row r="1411" spans="1:6" x14ac:dyDescent="0.25">
      <c r="A1411" t="s">
        <v>23</v>
      </c>
      <c r="B1411" t="s">
        <v>5706</v>
      </c>
      <c r="C1411" s="11">
        <v>46001</v>
      </c>
      <c r="D1411" t="s">
        <v>4541</v>
      </c>
      <c r="E1411">
        <v>9</v>
      </c>
      <c r="F1411" t="s">
        <v>16385</v>
      </c>
    </row>
    <row r="1412" spans="1:6" x14ac:dyDescent="0.25">
      <c r="A1412" t="s">
        <v>23</v>
      </c>
      <c r="B1412" t="s">
        <v>5706</v>
      </c>
      <c r="C1412" s="11">
        <v>46000</v>
      </c>
      <c r="D1412" t="s">
        <v>7</v>
      </c>
      <c r="E1412">
        <v>17</v>
      </c>
      <c r="F1412" t="s">
        <v>16386</v>
      </c>
    </row>
    <row r="1413" spans="1:6" x14ac:dyDescent="0.25">
      <c r="A1413" t="s">
        <v>23</v>
      </c>
      <c r="B1413" t="s">
        <v>5706</v>
      </c>
      <c r="C1413" s="11">
        <v>45999</v>
      </c>
      <c r="D1413" t="s">
        <v>4541</v>
      </c>
      <c r="E1413">
        <v>11</v>
      </c>
      <c r="F1413" t="s">
        <v>16387</v>
      </c>
    </row>
    <row r="1414" spans="1:6" x14ac:dyDescent="0.25">
      <c r="A1414" t="s">
        <v>20</v>
      </c>
      <c r="B1414" t="s">
        <v>8704</v>
      </c>
      <c r="C1414" s="11">
        <v>45999</v>
      </c>
      <c r="D1414" t="s">
        <v>11</v>
      </c>
      <c r="E1414">
        <v>11</v>
      </c>
      <c r="F1414" t="s">
        <v>16388</v>
      </c>
    </row>
    <row r="1415" spans="1:6" x14ac:dyDescent="0.25">
      <c r="A1415" t="s">
        <v>20</v>
      </c>
      <c r="B1415" t="s">
        <v>8189</v>
      </c>
      <c r="C1415" s="11">
        <v>46001</v>
      </c>
      <c r="D1415" t="s">
        <v>7</v>
      </c>
      <c r="E1415">
        <v>15</v>
      </c>
      <c r="F1415" t="s">
        <v>16389</v>
      </c>
    </row>
    <row r="1416" spans="1:6" x14ac:dyDescent="0.25">
      <c r="A1416" t="s">
        <v>23</v>
      </c>
      <c r="B1416" t="s">
        <v>8189</v>
      </c>
      <c r="C1416" s="11">
        <v>46000</v>
      </c>
      <c r="D1416" t="s">
        <v>12</v>
      </c>
      <c r="E1416">
        <v>12</v>
      </c>
      <c r="F1416" t="s">
        <v>16390</v>
      </c>
    </row>
    <row r="1417" spans="1:6" x14ac:dyDescent="0.25">
      <c r="A1417" t="s">
        <v>23</v>
      </c>
      <c r="B1417" t="s">
        <v>8189</v>
      </c>
      <c r="C1417" s="11">
        <v>45999</v>
      </c>
      <c r="D1417" t="s">
        <v>4536</v>
      </c>
      <c r="E1417">
        <v>12</v>
      </c>
      <c r="F1417" t="s">
        <v>16391</v>
      </c>
    </row>
    <row r="1418" spans="1:6" x14ac:dyDescent="0.25">
      <c r="A1418" t="s">
        <v>23</v>
      </c>
      <c r="B1418" t="s">
        <v>8189</v>
      </c>
      <c r="C1418" s="11">
        <v>45999</v>
      </c>
      <c r="D1418" t="s">
        <v>4739</v>
      </c>
      <c r="E1418">
        <v>11</v>
      </c>
      <c r="F1418" t="s">
        <v>16392</v>
      </c>
    </row>
    <row r="1419" spans="1:6" x14ac:dyDescent="0.25">
      <c r="A1419" t="s">
        <v>20</v>
      </c>
      <c r="B1419" t="s">
        <v>5892</v>
      </c>
      <c r="C1419" s="11">
        <v>45999</v>
      </c>
      <c r="D1419" t="s">
        <v>8</v>
      </c>
      <c r="E1419">
        <v>14</v>
      </c>
      <c r="F1419" t="s">
        <v>16393</v>
      </c>
    </row>
    <row r="1420" spans="1:6" x14ac:dyDescent="0.25">
      <c r="A1420" t="s">
        <v>23</v>
      </c>
      <c r="B1420" t="s">
        <v>5892</v>
      </c>
      <c r="C1420" s="11">
        <v>45999</v>
      </c>
      <c r="D1420" t="s">
        <v>11</v>
      </c>
      <c r="E1420">
        <v>8</v>
      </c>
      <c r="F1420" t="s">
        <v>16394</v>
      </c>
    </row>
    <row r="1421" spans="1:6" x14ac:dyDescent="0.25">
      <c r="A1421" t="s">
        <v>20</v>
      </c>
      <c r="B1421" t="s">
        <v>5890</v>
      </c>
      <c r="C1421" s="11">
        <v>45999</v>
      </c>
      <c r="D1421" t="s">
        <v>8</v>
      </c>
      <c r="E1421">
        <v>14</v>
      </c>
      <c r="F1421" t="s">
        <v>16395</v>
      </c>
    </row>
    <row r="1422" spans="1:6" x14ac:dyDescent="0.25">
      <c r="A1422" t="s">
        <v>23</v>
      </c>
      <c r="B1422" t="s">
        <v>5890</v>
      </c>
      <c r="C1422" s="11">
        <v>45999</v>
      </c>
      <c r="D1422" t="s">
        <v>11</v>
      </c>
      <c r="E1422">
        <v>8</v>
      </c>
      <c r="F1422" t="s">
        <v>16396</v>
      </c>
    </row>
    <row r="1423" spans="1:6" x14ac:dyDescent="0.25">
      <c r="A1423" t="s">
        <v>20</v>
      </c>
      <c r="B1423" t="s">
        <v>8077</v>
      </c>
      <c r="C1423" s="11">
        <v>46002</v>
      </c>
      <c r="D1423" t="s">
        <v>11</v>
      </c>
      <c r="E1423">
        <v>7</v>
      </c>
      <c r="F1423" t="s">
        <v>16397</v>
      </c>
    </row>
    <row r="1424" spans="1:6" x14ac:dyDescent="0.25">
      <c r="A1424" t="s">
        <v>23</v>
      </c>
      <c r="B1424" t="s">
        <v>8077</v>
      </c>
      <c r="C1424" s="11">
        <v>46000</v>
      </c>
      <c r="D1424" t="s">
        <v>7</v>
      </c>
      <c r="E1424">
        <v>16</v>
      </c>
      <c r="F1424" t="s">
        <v>16398</v>
      </c>
    </row>
    <row r="1425" spans="1:6" x14ac:dyDescent="0.25">
      <c r="A1425" t="s">
        <v>23</v>
      </c>
      <c r="B1425" t="s">
        <v>8077</v>
      </c>
      <c r="C1425" s="11">
        <v>45999</v>
      </c>
      <c r="D1425" t="s">
        <v>4739</v>
      </c>
      <c r="E1425">
        <v>10</v>
      </c>
      <c r="F1425" t="s">
        <v>16399</v>
      </c>
    </row>
    <row r="1426" spans="1:6" x14ac:dyDescent="0.25">
      <c r="A1426" t="s">
        <v>23</v>
      </c>
      <c r="B1426" t="s">
        <v>8679</v>
      </c>
      <c r="C1426" s="11">
        <v>45999</v>
      </c>
      <c r="D1426" t="s">
        <v>4739</v>
      </c>
      <c r="E1426">
        <v>7</v>
      </c>
      <c r="F1426" t="s">
        <v>16400</v>
      </c>
    </row>
    <row r="1427" spans="1:6" x14ac:dyDescent="0.25">
      <c r="A1427" t="s">
        <v>23</v>
      </c>
      <c r="B1427" t="s">
        <v>8553</v>
      </c>
      <c r="C1427" s="11">
        <v>45999</v>
      </c>
      <c r="D1427" t="s">
        <v>4541</v>
      </c>
      <c r="E1427">
        <v>11</v>
      </c>
      <c r="F1427" t="s">
        <v>16401</v>
      </c>
    </row>
    <row r="1428" spans="1:6" x14ac:dyDescent="0.25">
      <c r="A1428" t="s">
        <v>23</v>
      </c>
      <c r="B1428" t="s">
        <v>5254</v>
      </c>
      <c r="C1428" s="11">
        <v>46001</v>
      </c>
      <c r="D1428" t="s">
        <v>4667</v>
      </c>
      <c r="E1428">
        <v>13</v>
      </c>
      <c r="F1428" t="s">
        <v>16402</v>
      </c>
    </row>
    <row r="1429" spans="1:6" x14ac:dyDescent="0.25">
      <c r="A1429" t="s">
        <v>23</v>
      </c>
      <c r="B1429" t="s">
        <v>5254</v>
      </c>
      <c r="C1429" s="11">
        <v>45999</v>
      </c>
      <c r="D1429" t="s">
        <v>4739</v>
      </c>
      <c r="E1429">
        <v>12</v>
      </c>
      <c r="F1429" t="s">
        <v>16403</v>
      </c>
    </row>
    <row r="1430" spans="1:6" x14ac:dyDescent="0.25">
      <c r="A1430" t="s">
        <v>23</v>
      </c>
      <c r="B1430" t="s">
        <v>5254</v>
      </c>
      <c r="C1430" s="11">
        <v>45999</v>
      </c>
      <c r="D1430" t="s">
        <v>4762</v>
      </c>
      <c r="E1430">
        <v>9</v>
      </c>
      <c r="F1430" t="s">
        <v>16404</v>
      </c>
    </row>
    <row r="1431" spans="1:6" x14ac:dyDescent="0.25">
      <c r="A1431" t="s">
        <v>23</v>
      </c>
      <c r="B1431" t="s">
        <v>5949</v>
      </c>
      <c r="C1431" s="11">
        <v>46001</v>
      </c>
      <c r="D1431" t="s">
        <v>4762</v>
      </c>
      <c r="E1431">
        <v>10</v>
      </c>
      <c r="F1431" t="s">
        <v>16405</v>
      </c>
    </row>
    <row r="1432" spans="1:6" x14ac:dyDescent="0.25">
      <c r="A1432" t="s">
        <v>23</v>
      </c>
      <c r="B1432" t="s">
        <v>5949</v>
      </c>
      <c r="C1432" s="11">
        <v>45999</v>
      </c>
      <c r="D1432" t="s">
        <v>4762</v>
      </c>
      <c r="E1432">
        <v>15</v>
      </c>
      <c r="F1432" t="s">
        <v>16406</v>
      </c>
    </row>
    <row r="1433" spans="1:6" x14ac:dyDescent="0.25">
      <c r="A1433" t="s">
        <v>23</v>
      </c>
      <c r="B1433" t="s">
        <v>5949</v>
      </c>
      <c r="C1433" s="11">
        <v>45999</v>
      </c>
      <c r="D1433" t="s">
        <v>4541</v>
      </c>
      <c r="E1433">
        <v>10</v>
      </c>
      <c r="F1433" t="s">
        <v>16407</v>
      </c>
    </row>
    <row r="1434" spans="1:6" x14ac:dyDescent="0.25">
      <c r="A1434" t="s">
        <v>20</v>
      </c>
      <c r="B1434" t="s">
        <v>5786</v>
      </c>
      <c r="C1434" s="11">
        <v>45999</v>
      </c>
      <c r="D1434" t="s">
        <v>4541</v>
      </c>
      <c r="E1434">
        <v>8</v>
      </c>
      <c r="F1434" t="s">
        <v>16408</v>
      </c>
    </row>
    <row r="1435" spans="1:6" x14ac:dyDescent="0.25">
      <c r="A1435" t="s">
        <v>20</v>
      </c>
      <c r="B1435" t="s">
        <v>5973</v>
      </c>
      <c r="C1435" s="11">
        <v>46002</v>
      </c>
      <c r="D1435" t="s">
        <v>11</v>
      </c>
      <c r="E1435">
        <v>12</v>
      </c>
      <c r="F1435" t="s">
        <v>16409</v>
      </c>
    </row>
    <row r="1436" spans="1:6" x14ac:dyDescent="0.25">
      <c r="A1436" t="s">
        <v>23</v>
      </c>
      <c r="B1436" t="s">
        <v>5973</v>
      </c>
      <c r="C1436" s="11">
        <v>46002</v>
      </c>
      <c r="D1436" t="s">
        <v>9</v>
      </c>
      <c r="E1436">
        <v>10</v>
      </c>
      <c r="F1436" t="s">
        <v>16410</v>
      </c>
    </row>
    <row r="1437" spans="1:6" x14ac:dyDescent="0.25">
      <c r="A1437" t="s">
        <v>23</v>
      </c>
      <c r="B1437" t="s">
        <v>5973</v>
      </c>
      <c r="C1437" s="11">
        <v>46001</v>
      </c>
      <c r="D1437" t="s">
        <v>12</v>
      </c>
      <c r="E1437">
        <v>16</v>
      </c>
      <c r="F1437" t="s">
        <v>16411</v>
      </c>
    </row>
    <row r="1438" spans="1:6" x14ac:dyDescent="0.25">
      <c r="A1438" t="s">
        <v>23</v>
      </c>
      <c r="B1438" t="s">
        <v>5973</v>
      </c>
      <c r="C1438" s="11">
        <v>45999</v>
      </c>
      <c r="D1438" t="s">
        <v>11</v>
      </c>
      <c r="E1438">
        <v>6</v>
      </c>
      <c r="F1438" t="s">
        <v>16412</v>
      </c>
    </row>
    <row r="1439" spans="1:6" x14ac:dyDescent="0.25">
      <c r="A1439" t="s">
        <v>20</v>
      </c>
      <c r="B1439" t="s">
        <v>4982</v>
      </c>
      <c r="C1439" s="11">
        <v>46000</v>
      </c>
      <c r="D1439" t="s">
        <v>4536</v>
      </c>
      <c r="E1439">
        <v>13</v>
      </c>
      <c r="F1439" t="s">
        <v>16413</v>
      </c>
    </row>
    <row r="1440" spans="1:6" x14ac:dyDescent="0.25">
      <c r="A1440" t="s">
        <v>23</v>
      </c>
      <c r="B1440" t="s">
        <v>4982</v>
      </c>
      <c r="C1440" s="11">
        <v>46000</v>
      </c>
      <c r="D1440" t="s">
        <v>7</v>
      </c>
      <c r="E1440">
        <v>12</v>
      </c>
      <c r="F1440" t="s">
        <v>16414</v>
      </c>
    </row>
    <row r="1441" spans="1:6" x14ac:dyDescent="0.25">
      <c r="A1441" t="s">
        <v>23</v>
      </c>
      <c r="B1441" t="s">
        <v>4982</v>
      </c>
      <c r="C1441" s="11">
        <v>45999</v>
      </c>
      <c r="D1441" t="s">
        <v>11</v>
      </c>
      <c r="E1441">
        <v>7</v>
      </c>
      <c r="F1441" t="s">
        <v>16415</v>
      </c>
    </row>
    <row r="1442" spans="1:6" x14ac:dyDescent="0.25">
      <c r="A1442" t="s">
        <v>20</v>
      </c>
      <c r="B1442" t="s">
        <v>5918</v>
      </c>
      <c r="C1442" s="11">
        <v>46002</v>
      </c>
      <c r="D1442" t="s">
        <v>5</v>
      </c>
      <c r="E1442">
        <v>7</v>
      </c>
      <c r="F1442" t="s">
        <v>16416</v>
      </c>
    </row>
    <row r="1443" spans="1:6" x14ac:dyDescent="0.25">
      <c r="A1443" t="s">
        <v>23</v>
      </c>
      <c r="B1443" t="s">
        <v>5918</v>
      </c>
      <c r="C1443" s="11">
        <v>46000</v>
      </c>
      <c r="D1443" t="s">
        <v>4536</v>
      </c>
      <c r="E1443">
        <v>17</v>
      </c>
      <c r="F1443" t="s">
        <v>16417</v>
      </c>
    </row>
    <row r="1444" spans="1:6" x14ac:dyDescent="0.25">
      <c r="A1444" t="s">
        <v>23</v>
      </c>
      <c r="B1444" t="s">
        <v>5918</v>
      </c>
      <c r="C1444" s="11">
        <v>45999</v>
      </c>
      <c r="D1444" t="s">
        <v>4536</v>
      </c>
      <c r="E1444">
        <v>17</v>
      </c>
      <c r="F1444" t="s">
        <v>16418</v>
      </c>
    </row>
    <row r="1445" spans="1:6" x14ac:dyDescent="0.25">
      <c r="A1445" t="s">
        <v>23</v>
      </c>
      <c r="B1445" t="s">
        <v>5918</v>
      </c>
      <c r="C1445" s="11">
        <v>45999</v>
      </c>
      <c r="D1445" t="s">
        <v>4537</v>
      </c>
      <c r="E1445">
        <v>17</v>
      </c>
      <c r="F1445" t="s">
        <v>16419</v>
      </c>
    </row>
    <row r="1446" spans="1:6" x14ac:dyDescent="0.25">
      <c r="A1446" t="s">
        <v>23</v>
      </c>
      <c r="B1446" t="s">
        <v>5914</v>
      </c>
      <c r="C1446" s="11">
        <v>46000</v>
      </c>
      <c r="D1446" t="s">
        <v>7</v>
      </c>
      <c r="E1446">
        <v>12</v>
      </c>
      <c r="F1446" t="s">
        <v>16420</v>
      </c>
    </row>
    <row r="1447" spans="1:6" x14ac:dyDescent="0.25">
      <c r="A1447" t="s">
        <v>20</v>
      </c>
      <c r="B1447" t="s">
        <v>5903</v>
      </c>
      <c r="C1447" s="11">
        <v>46001</v>
      </c>
      <c r="D1447" t="s">
        <v>7</v>
      </c>
      <c r="E1447">
        <v>16</v>
      </c>
      <c r="F1447" t="s">
        <v>16421</v>
      </c>
    </row>
    <row r="1448" spans="1:6" x14ac:dyDescent="0.25">
      <c r="A1448" t="s">
        <v>23</v>
      </c>
      <c r="B1448" t="s">
        <v>5903</v>
      </c>
      <c r="C1448" s="11">
        <v>46000</v>
      </c>
      <c r="D1448" t="s">
        <v>11</v>
      </c>
      <c r="E1448">
        <v>10</v>
      </c>
      <c r="F1448" t="s">
        <v>16422</v>
      </c>
    </row>
    <row r="1449" spans="1:6" x14ac:dyDescent="0.25">
      <c r="A1449" t="s">
        <v>23</v>
      </c>
      <c r="B1449" t="s">
        <v>5903</v>
      </c>
      <c r="C1449" s="11">
        <v>45999</v>
      </c>
      <c r="D1449" t="s">
        <v>4762</v>
      </c>
      <c r="E1449">
        <v>15</v>
      </c>
      <c r="F1449" t="s">
        <v>16423</v>
      </c>
    </row>
    <row r="1450" spans="1:6" x14ac:dyDescent="0.25">
      <c r="A1450" t="s">
        <v>23</v>
      </c>
      <c r="B1450" t="s">
        <v>5902</v>
      </c>
      <c r="C1450" s="11">
        <v>46001</v>
      </c>
      <c r="D1450" t="s">
        <v>4539</v>
      </c>
      <c r="E1450">
        <v>15</v>
      </c>
      <c r="F1450" t="s">
        <v>16424</v>
      </c>
    </row>
    <row r="1451" spans="1:6" x14ac:dyDescent="0.25">
      <c r="A1451" t="s">
        <v>23</v>
      </c>
      <c r="B1451" t="s">
        <v>5901</v>
      </c>
      <c r="C1451" s="11">
        <v>46003</v>
      </c>
      <c r="D1451" t="s">
        <v>11</v>
      </c>
      <c r="E1451">
        <v>6</v>
      </c>
      <c r="F1451" t="s">
        <v>16425</v>
      </c>
    </row>
    <row r="1452" spans="1:6" x14ac:dyDescent="0.25">
      <c r="A1452" t="s">
        <v>23</v>
      </c>
      <c r="B1452" t="s">
        <v>5901</v>
      </c>
      <c r="C1452" s="11">
        <v>46002</v>
      </c>
      <c r="D1452" t="s">
        <v>11</v>
      </c>
      <c r="E1452">
        <v>14</v>
      </c>
      <c r="F1452" t="s">
        <v>16426</v>
      </c>
    </row>
    <row r="1453" spans="1:6" x14ac:dyDescent="0.25">
      <c r="A1453" t="s">
        <v>20</v>
      </c>
      <c r="B1453" t="s">
        <v>5910</v>
      </c>
      <c r="C1453" s="11">
        <v>46000</v>
      </c>
      <c r="D1453" t="s">
        <v>12</v>
      </c>
      <c r="E1453">
        <v>14</v>
      </c>
      <c r="F1453" t="s">
        <v>16427</v>
      </c>
    </row>
    <row r="1454" spans="1:6" x14ac:dyDescent="0.25">
      <c r="A1454" t="s">
        <v>23</v>
      </c>
      <c r="B1454" t="s">
        <v>5910</v>
      </c>
      <c r="C1454" s="11">
        <v>45999</v>
      </c>
      <c r="D1454" t="s">
        <v>12</v>
      </c>
      <c r="E1454">
        <v>12</v>
      </c>
      <c r="F1454" t="s">
        <v>16428</v>
      </c>
    </row>
    <row r="1455" spans="1:6" x14ac:dyDescent="0.25">
      <c r="A1455" t="s">
        <v>20</v>
      </c>
      <c r="B1455" t="s">
        <v>5792</v>
      </c>
      <c r="C1455" s="11">
        <v>45999</v>
      </c>
      <c r="D1455" t="s">
        <v>4536</v>
      </c>
      <c r="E1455">
        <v>16</v>
      </c>
      <c r="F1455" t="s">
        <v>16429</v>
      </c>
    </row>
    <row r="1456" spans="1:6" x14ac:dyDescent="0.25">
      <c r="A1456" t="s">
        <v>23</v>
      </c>
      <c r="B1456" t="s">
        <v>5792</v>
      </c>
      <c r="C1456" s="11">
        <v>45999</v>
      </c>
      <c r="D1456" t="s">
        <v>4739</v>
      </c>
      <c r="E1456">
        <v>13</v>
      </c>
      <c r="F1456" t="s">
        <v>16430</v>
      </c>
    </row>
    <row r="1457" spans="1:6" x14ac:dyDescent="0.25">
      <c r="A1457" t="s">
        <v>23</v>
      </c>
      <c r="B1457" t="s">
        <v>5792</v>
      </c>
      <c r="C1457" s="11">
        <v>45999</v>
      </c>
      <c r="D1457" t="s">
        <v>12</v>
      </c>
      <c r="E1457">
        <v>12</v>
      </c>
      <c r="F1457" t="s">
        <v>16431</v>
      </c>
    </row>
    <row r="1458" spans="1:6" x14ac:dyDescent="0.25">
      <c r="A1458" t="s">
        <v>20</v>
      </c>
      <c r="B1458" t="s">
        <v>5854</v>
      </c>
      <c r="C1458" s="11">
        <v>46002</v>
      </c>
      <c r="D1458" t="s">
        <v>12</v>
      </c>
      <c r="E1458">
        <v>14</v>
      </c>
      <c r="F1458" t="s">
        <v>16432</v>
      </c>
    </row>
    <row r="1459" spans="1:6" x14ac:dyDescent="0.25">
      <c r="A1459" t="s">
        <v>23</v>
      </c>
      <c r="B1459" t="s">
        <v>5854</v>
      </c>
      <c r="C1459" s="11">
        <v>46002</v>
      </c>
      <c r="D1459" t="s">
        <v>4541</v>
      </c>
      <c r="E1459">
        <v>10</v>
      </c>
      <c r="F1459" t="s">
        <v>16433</v>
      </c>
    </row>
    <row r="1460" spans="1:6" x14ac:dyDescent="0.25">
      <c r="A1460" t="s">
        <v>20</v>
      </c>
      <c r="B1460" t="s">
        <v>5766</v>
      </c>
      <c r="C1460" s="11">
        <v>46002</v>
      </c>
      <c r="D1460" t="s">
        <v>8</v>
      </c>
      <c r="E1460">
        <v>10</v>
      </c>
      <c r="F1460" t="s">
        <v>16434</v>
      </c>
    </row>
    <row r="1461" spans="1:6" x14ac:dyDescent="0.25">
      <c r="A1461" t="s">
        <v>23</v>
      </c>
      <c r="B1461" t="s">
        <v>5766</v>
      </c>
      <c r="C1461" s="11">
        <v>46002</v>
      </c>
      <c r="D1461" t="s">
        <v>4739</v>
      </c>
      <c r="E1461">
        <v>7</v>
      </c>
      <c r="F1461" t="s">
        <v>16435</v>
      </c>
    </row>
    <row r="1462" spans="1:6" x14ac:dyDescent="0.25">
      <c r="A1462" t="s">
        <v>23</v>
      </c>
      <c r="B1462" t="s">
        <v>5766</v>
      </c>
      <c r="C1462" s="11">
        <v>46001</v>
      </c>
      <c r="D1462" t="s">
        <v>11</v>
      </c>
      <c r="E1462">
        <v>6</v>
      </c>
      <c r="F1462" t="s">
        <v>16436</v>
      </c>
    </row>
    <row r="1463" spans="1:6" x14ac:dyDescent="0.25">
      <c r="A1463" t="s">
        <v>23</v>
      </c>
      <c r="B1463" t="s">
        <v>5766</v>
      </c>
      <c r="C1463" s="11">
        <v>45999</v>
      </c>
      <c r="D1463" t="s">
        <v>4762</v>
      </c>
      <c r="E1463">
        <v>14</v>
      </c>
      <c r="F1463" t="s">
        <v>16437</v>
      </c>
    </row>
    <row r="1464" spans="1:6" x14ac:dyDescent="0.25">
      <c r="A1464" t="s">
        <v>23</v>
      </c>
      <c r="B1464" t="s">
        <v>5765</v>
      </c>
      <c r="C1464" s="11">
        <v>46001</v>
      </c>
      <c r="D1464" t="s">
        <v>7</v>
      </c>
      <c r="E1464">
        <v>17</v>
      </c>
      <c r="F1464" t="s">
        <v>16438</v>
      </c>
    </row>
    <row r="1465" spans="1:6" x14ac:dyDescent="0.25">
      <c r="A1465" t="s">
        <v>23</v>
      </c>
      <c r="B1465" t="s">
        <v>5353</v>
      </c>
      <c r="C1465" s="11">
        <v>46002</v>
      </c>
      <c r="D1465" t="s">
        <v>6</v>
      </c>
      <c r="E1465">
        <v>13</v>
      </c>
      <c r="F1465" t="s">
        <v>16439</v>
      </c>
    </row>
    <row r="1466" spans="1:6" x14ac:dyDescent="0.25">
      <c r="A1466" t="s">
        <v>23</v>
      </c>
      <c r="B1466" t="s">
        <v>5738</v>
      </c>
      <c r="C1466" s="11">
        <v>46003</v>
      </c>
      <c r="D1466" t="s">
        <v>8</v>
      </c>
      <c r="E1466">
        <v>13</v>
      </c>
      <c r="F1466" t="s">
        <v>16440</v>
      </c>
    </row>
    <row r="1467" spans="1:6" x14ac:dyDescent="0.25">
      <c r="A1467" t="s">
        <v>23</v>
      </c>
      <c r="B1467" t="s">
        <v>5738</v>
      </c>
      <c r="C1467" s="11">
        <v>46002</v>
      </c>
      <c r="D1467" t="s">
        <v>8</v>
      </c>
      <c r="E1467">
        <v>10</v>
      </c>
      <c r="F1467" t="s">
        <v>16441</v>
      </c>
    </row>
    <row r="1468" spans="1:6" x14ac:dyDescent="0.25">
      <c r="A1468" t="s">
        <v>23</v>
      </c>
      <c r="B1468" t="s">
        <v>5738</v>
      </c>
      <c r="C1468" s="11">
        <v>46002</v>
      </c>
      <c r="D1468" t="s">
        <v>11</v>
      </c>
      <c r="E1468">
        <v>7</v>
      </c>
      <c r="F1468" t="s">
        <v>16442</v>
      </c>
    </row>
    <row r="1469" spans="1:6" x14ac:dyDescent="0.25">
      <c r="A1469" t="s">
        <v>23</v>
      </c>
      <c r="B1469" t="s">
        <v>5738</v>
      </c>
      <c r="C1469" s="11">
        <v>46000</v>
      </c>
      <c r="D1469" t="s">
        <v>7</v>
      </c>
      <c r="E1469">
        <v>15</v>
      </c>
      <c r="F1469" t="s">
        <v>16443</v>
      </c>
    </row>
    <row r="1470" spans="1:6" x14ac:dyDescent="0.25">
      <c r="A1470" t="s">
        <v>23</v>
      </c>
      <c r="B1470" t="s">
        <v>5738</v>
      </c>
      <c r="C1470" s="11">
        <v>45999</v>
      </c>
      <c r="D1470" t="s">
        <v>4541</v>
      </c>
      <c r="E1470">
        <v>8</v>
      </c>
      <c r="F1470" t="s">
        <v>16444</v>
      </c>
    </row>
    <row r="1471" spans="1:6" x14ac:dyDescent="0.25">
      <c r="A1471" t="s">
        <v>23</v>
      </c>
      <c r="B1471" t="s">
        <v>5738</v>
      </c>
      <c r="C1471" s="11">
        <v>45999</v>
      </c>
      <c r="D1471" t="s">
        <v>11</v>
      </c>
      <c r="E1471">
        <v>6</v>
      </c>
      <c r="F1471" t="s">
        <v>16445</v>
      </c>
    </row>
    <row r="1472" spans="1:6" x14ac:dyDescent="0.25">
      <c r="A1472" t="s">
        <v>23</v>
      </c>
      <c r="B1472" t="s">
        <v>5673</v>
      </c>
      <c r="C1472" s="11">
        <v>46000</v>
      </c>
      <c r="D1472" t="s">
        <v>12</v>
      </c>
      <c r="E1472">
        <v>16</v>
      </c>
      <c r="F1472" t="s">
        <v>16446</v>
      </c>
    </row>
    <row r="1473" spans="1:6" x14ac:dyDescent="0.25">
      <c r="A1473" t="s">
        <v>20</v>
      </c>
      <c r="B1473" t="s">
        <v>5657</v>
      </c>
      <c r="C1473" s="11">
        <v>45999</v>
      </c>
      <c r="D1473" t="s">
        <v>12</v>
      </c>
      <c r="E1473">
        <v>11</v>
      </c>
      <c r="F1473" t="s">
        <v>16447</v>
      </c>
    </row>
    <row r="1474" spans="1:6" x14ac:dyDescent="0.25">
      <c r="A1474" t="s">
        <v>23</v>
      </c>
      <c r="B1474" t="s">
        <v>5652</v>
      </c>
      <c r="C1474" s="11">
        <v>46003</v>
      </c>
      <c r="D1474" t="s">
        <v>8</v>
      </c>
      <c r="E1474">
        <v>14</v>
      </c>
      <c r="F1474" t="s">
        <v>16448</v>
      </c>
    </row>
    <row r="1475" spans="1:6" x14ac:dyDescent="0.25">
      <c r="A1475" t="s">
        <v>23</v>
      </c>
      <c r="B1475" t="s">
        <v>5652</v>
      </c>
      <c r="C1475" s="11">
        <v>46002</v>
      </c>
      <c r="D1475" t="s">
        <v>13</v>
      </c>
      <c r="E1475">
        <v>8</v>
      </c>
      <c r="F1475" t="s">
        <v>16449</v>
      </c>
    </row>
    <row r="1476" spans="1:6" x14ac:dyDescent="0.25">
      <c r="A1476" t="s">
        <v>23</v>
      </c>
      <c r="B1476" t="s">
        <v>5652</v>
      </c>
      <c r="C1476" s="11">
        <v>46001</v>
      </c>
      <c r="D1476" t="s">
        <v>11</v>
      </c>
      <c r="E1476">
        <v>6</v>
      </c>
      <c r="F1476" t="s">
        <v>16450</v>
      </c>
    </row>
    <row r="1477" spans="1:6" x14ac:dyDescent="0.25">
      <c r="A1477" t="s">
        <v>23</v>
      </c>
      <c r="B1477" t="s">
        <v>5652</v>
      </c>
      <c r="C1477" s="11">
        <v>45999</v>
      </c>
      <c r="D1477" t="s">
        <v>8</v>
      </c>
      <c r="E1477">
        <v>16</v>
      </c>
      <c r="F1477" t="s">
        <v>16451</v>
      </c>
    </row>
    <row r="1478" spans="1:6" x14ac:dyDescent="0.25">
      <c r="A1478" t="s">
        <v>20</v>
      </c>
      <c r="B1478" t="s">
        <v>5636</v>
      </c>
      <c r="C1478" s="11">
        <v>45999</v>
      </c>
      <c r="D1478" t="s">
        <v>8</v>
      </c>
      <c r="E1478">
        <v>14</v>
      </c>
      <c r="F1478" t="s">
        <v>16452</v>
      </c>
    </row>
    <row r="1479" spans="1:6" x14ac:dyDescent="0.25">
      <c r="A1479" t="s">
        <v>23</v>
      </c>
      <c r="B1479" t="s">
        <v>5636</v>
      </c>
      <c r="C1479" s="11">
        <v>45999</v>
      </c>
      <c r="D1479" t="s">
        <v>4536</v>
      </c>
      <c r="E1479">
        <v>10</v>
      </c>
      <c r="F1479" t="s">
        <v>16453</v>
      </c>
    </row>
    <row r="1480" spans="1:6" x14ac:dyDescent="0.25">
      <c r="A1480" t="s">
        <v>23</v>
      </c>
      <c r="B1480" t="s">
        <v>5629</v>
      </c>
      <c r="C1480" s="11">
        <v>46001</v>
      </c>
      <c r="D1480" t="s">
        <v>12</v>
      </c>
      <c r="E1480">
        <v>13</v>
      </c>
      <c r="F1480" t="s">
        <v>16454</v>
      </c>
    </row>
    <row r="1481" spans="1:6" x14ac:dyDescent="0.25">
      <c r="A1481" t="s">
        <v>20</v>
      </c>
      <c r="B1481" t="s">
        <v>5629</v>
      </c>
      <c r="C1481" s="11">
        <v>45999</v>
      </c>
      <c r="D1481" t="s">
        <v>12</v>
      </c>
      <c r="E1481">
        <v>17</v>
      </c>
      <c r="F1481" t="s">
        <v>16455</v>
      </c>
    </row>
    <row r="1482" spans="1:6" x14ac:dyDescent="0.25">
      <c r="A1482" t="s">
        <v>20</v>
      </c>
      <c r="B1482" t="s">
        <v>5628</v>
      </c>
      <c r="C1482" s="11">
        <v>46003</v>
      </c>
      <c r="D1482" t="s">
        <v>4537</v>
      </c>
      <c r="E1482">
        <v>15</v>
      </c>
      <c r="F1482" t="s">
        <v>16456</v>
      </c>
    </row>
    <row r="1483" spans="1:6" x14ac:dyDescent="0.25">
      <c r="A1483" t="s">
        <v>23</v>
      </c>
      <c r="B1483" t="s">
        <v>5628</v>
      </c>
      <c r="C1483" s="11">
        <v>46003</v>
      </c>
      <c r="D1483" t="s">
        <v>6</v>
      </c>
      <c r="E1483">
        <v>8</v>
      </c>
      <c r="F1483" t="s">
        <v>16457</v>
      </c>
    </row>
    <row r="1484" spans="1:6" x14ac:dyDescent="0.25">
      <c r="A1484" t="s">
        <v>23</v>
      </c>
      <c r="B1484" t="s">
        <v>5628</v>
      </c>
      <c r="C1484" s="11">
        <v>45999</v>
      </c>
      <c r="D1484" t="s">
        <v>11</v>
      </c>
      <c r="E1484">
        <v>7</v>
      </c>
      <c r="F1484" t="s">
        <v>16458</v>
      </c>
    </row>
    <row r="1485" spans="1:6" x14ac:dyDescent="0.25">
      <c r="A1485" t="s">
        <v>23</v>
      </c>
      <c r="B1485" t="s">
        <v>5610</v>
      </c>
      <c r="C1485" s="11">
        <v>46002</v>
      </c>
      <c r="D1485" t="s">
        <v>11</v>
      </c>
      <c r="E1485">
        <v>7</v>
      </c>
      <c r="F1485" t="s">
        <v>16459</v>
      </c>
    </row>
    <row r="1486" spans="1:6" x14ac:dyDescent="0.25">
      <c r="A1486" t="s">
        <v>23</v>
      </c>
      <c r="B1486" t="s">
        <v>5610</v>
      </c>
      <c r="C1486" s="11">
        <v>46000</v>
      </c>
      <c r="D1486" t="s">
        <v>4539</v>
      </c>
      <c r="E1486">
        <v>15</v>
      </c>
      <c r="F1486" t="s">
        <v>16460</v>
      </c>
    </row>
    <row r="1487" spans="1:6" x14ac:dyDescent="0.25">
      <c r="A1487" t="s">
        <v>23</v>
      </c>
      <c r="B1487" t="s">
        <v>5610</v>
      </c>
      <c r="C1487" s="11">
        <v>46000</v>
      </c>
      <c r="D1487" t="s">
        <v>4536</v>
      </c>
      <c r="E1487">
        <v>14</v>
      </c>
      <c r="F1487" t="s">
        <v>16461</v>
      </c>
    </row>
    <row r="1488" spans="1:6" x14ac:dyDescent="0.25">
      <c r="A1488" t="s">
        <v>23</v>
      </c>
      <c r="B1488" t="s">
        <v>5607</v>
      </c>
      <c r="C1488" s="11">
        <v>46002</v>
      </c>
      <c r="D1488" t="s">
        <v>4739</v>
      </c>
      <c r="E1488">
        <v>8</v>
      </c>
      <c r="F1488" t="s">
        <v>16462</v>
      </c>
    </row>
    <row r="1489" spans="1:6" x14ac:dyDescent="0.25">
      <c r="A1489" t="s">
        <v>23</v>
      </c>
      <c r="B1489" t="s">
        <v>5607</v>
      </c>
      <c r="C1489" s="11">
        <v>46000</v>
      </c>
      <c r="D1489" t="s">
        <v>7</v>
      </c>
      <c r="E1489">
        <v>17</v>
      </c>
      <c r="F1489" t="s">
        <v>16463</v>
      </c>
    </row>
    <row r="1490" spans="1:6" x14ac:dyDescent="0.25">
      <c r="A1490" t="s">
        <v>23</v>
      </c>
      <c r="B1490" t="s">
        <v>5607</v>
      </c>
      <c r="C1490" s="11">
        <v>45999</v>
      </c>
      <c r="D1490" t="s">
        <v>13</v>
      </c>
      <c r="E1490">
        <v>16</v>
      </c>
      <c r="F1490" t="s">
        <v>16464</v>
      </c>
    </row>
    <row r="1491" spans="1:6" x14ac:dyDescent="0.25">
      <c r="A1491" t="s">
        <v>20</v>
      </c>
      <c r="B1491" t="s">
        <v>5588</v>
      </c>
      <c r="C1491" s="11">
        <v>46003</v>
      </c>
      <c r="D1491" t="s">
        <v>8</v>
      </c>
      <c r="E1491">
        <v>10</v>
      </c>
      <c r="F1491" t="s">
        <v>16465</v>
      </c>
    </row>
    <row r="1492" spans="1:6" x14ac:dyDescent="0.25">
      <c r="A1492" t="s">
        <v>23</v>
      </c>
      <c r="B1492" t="s">
        <v>5588</v>
      </c>
      <c r="C1492" s="11">
        <v>46002</v>
      </c>
      <c r="D1492" t="s">
        <v>12</v>
      </c>
      <c r="E1492">
        <v>17</v>
      </c>
      <c r="F1492" t="s">
        <v>16466</v>
      </c>
    </row>
    <row r="1493" spans="1:6" x14ac:dyDescent="0.25">
      <c r="A1493" t="s">
        <v>23</v>
      </c>
      <c r="B1493" t="s">
        <v>5588</v>
      </c>
      <c r="C1493" s="11">
        <v>46002</v>
      </c>
      <c r="D1493" t="s">
        <v>8</v>
      </c>
      <c r="E1493">
        <v>14</v>
      </c>
      <c r="F1493" t="s">
        <v>16467</v>
      </c>
    </row>
    <row r="1494" spans="1:6" x14ac:dyDescent="0.25">
      <c r="A1494" t="s">
        <v>23</v>
      </c>
      <c r="B1494" t="s">
        <v>5588</v>
      </c>
      <c r="C1494" s="11">
        <v>46000</v>
      </c>
      <c r="D1494" t="s">
        <v>8</v>
      </c>
      <c r="E1494">
        <v>15</v>
      </c>
      <c r="F1494" t="s">
        <v>16468</v>
      </c>
    </row>
    <row r="1495" spans="1:6" x14ac:dyDescent="0.25">
      <c r="A1495" t="s">
        <v>23</v>
      </c>
      <c r="B1495" t="s">
        <v>5588</v>
      </c>
      <c r="C1495" s="11">
        <v>45999</v>
      </c>
      <c r="D1495" t="s">
        <v>8</v>
      </c>
      <c r="E1495">
        <v>14</v>
      </c>
      <c r="F1495" t="s">
        <v>16469</v>
      </c>
    </row>
    <row r="1496" spans="1:6" x14ac:dyDescent="0.25">
      <c r="A1496" t="s">
        <v>23</v>
      </c>
      <c r="B1496" t="s">
        <v>5537</v>
      </c>
      <c r="C1496" s="11">
        <v>46002</v>
      </c>
      <c r="D1496" t="s">
        <v>8</v>
      </c>
      <c r="E1496">
        <v>10</v>
      </c>
      <c r="F1496" t="s">
        <v>16470</v>
      </c>
    </row>
    <row r="1497" spans="1:6" x14ac:dyDescent="0.25">
      <c r="A1497" t="s">
        <v>20</v>
      </c>
      <c r="B1497" t="s">
        <v>5537</v>
      </c>
      <c r="C1497" s="11">
        <v>46001</v>
      </c>
      <c r="D1497" t="s">
        <v>12</v>
      </c>
      <c r="E1497">
        <v>18</v>
      </c>
      <c r="F1497" t="s">
        <v>16471</v>
      </c>
    </row>
    <row r="1498" spans="1:6" x14ac:dyDescent="0.25">
      <c r="A1498" t="s">
        <v>23</v>
      </c>
      <c r="B1498" t="s">
        <v>5537</v>
      </c>
      <c r="C1498" s="11">
        <v>46001</v>
      </c>
      <c r="D1498" t="s">
        <v>4762</v>
      </c>
      <c r="E1498">
        <v>8</v>
      </c>
      <c r="F1498" t="s">
        <v>16472</v>
      </c>
    </row>
    <row r="1499" spans="1:6" x14ac:dyDescent="0.25">
      <c r="A1499" t="s">
        <v>23</v>
      </c>
      <c r="B1499" t="s">
        <v>5537</v>
      </c>
      <c r="C1499" s="11">
        <v>45999</v>
      </c>
      <c r="D1499" t="s">
        <v>4762</v>
      </c>
      <c r="E1499">
        <v>15</v>
      </c>
      <c r="F1499" t="s">
        <v>16473</v>
      </c>
    </row>
    <row r="1500" spans="1:6" x14ac:dyDescent="0.25">
      <c r="A1500" t="s">
        <v>23</v>
      </c>
      <c r="B1500" t="s">
        <v>5209</v>
      </c>
      <c r="C1500" s="11">
        <v>46001</v>
      </c>
      <c r="D1500" t="s">
        <v>4667</v>
      </c>
      <c r="E1500">
        <v>12</v>
      </c>
      <c r="F1500" t="s">
        <v>16474</v>
      </c>
    </row>
    <row r="1501" spans="1:6" x14ac:dyDescent="0.25">
      <c r="A1501" t="s">
        <v>23</v>
      </c>
      <c r="B1501" t="s">
        <v>5516</v>
      </c>
      <c r="C1501" s="11">
        <v>46001</v>
      </c>
      <c r="D1501" t="s">
        <v>4667</v>
      </c>
      <c r="E1501">
        <v>10</v>
      </c>
      <c r="F1501" t="s">
        <v>16475</v>
      </c>
    </row>
    <row r="1502" spans="1:6" x14ac:dyDescent="0.25">
      <c r="A1502" t="s">
        <v>23</v>
      </c>
      <c r="B1502" t="s">
        <v>5516</v>
      </c>
      <c r="C1502" s="11">
        <v>46000</v>
      </c>
      <c r="D1502" t="s">
        <v>8</v>
      </c>
      <c r="E1502">
        <v>16</v>
      </c>
      <c r="F1502" t="s">
        <v>16476</v>
      </c>
    </row>
    <row r="1503" spans="1:6" x14ac:dyDescent="0.25">
      <c r="A1503" t="s">
        <v>23</v>
      </c>
      <c r="B1503" t="s">
        <v>5487</v>
      </c>
      <c r="C1503" s="11">
        <v>46002</v>
      </c>
      <c r="D1503" t="s">
        <v>4739</v>
      </c>
      <c r="E1503">
        <v>9</v>
      </c>
      <c r="F1503" t="s">
        <v>16477</v>
      </c>
    </row>
    <row r="1504" spans="1:6" x14ac:dyDescent="0.25">
      <c r="A1504" t="s">
        <v>23</v>
      </c>
      <c r="B1504" t="s">
        <v>5487</v>
      </c>
      <c r="C1504" s="11">
        <v>46002</v>
      </c>
      <c r="D1504" t="s">
        <v>6</v>
      </c>
      <c r="E1504">
        <v>8</v>
      </c>
      <c r="F1504" t="s">
        <v>16478</v>
      </c>
    </row>
    <row r="1505" spans="1:6" x14ac:dyDescent="0.25">
      <c r="A1505" t="s">
        <v>23</v>
      </c>
      <c r="B1505" t="s">
        <v>5487</v>
      </c>
      <c r="C1505" s="11">
        <v>46000</v>
      </c>
      <c r="D1505" t="s">
        <v>7</v>
      </c>
      <c r="E1505">
        <v>17</v>
      </c>
      <c r="F1505" t="s">
        <v>16479</v>
      </c>
    </row>
    <row r="1506" spans="1:6" x14ac:dyDescent="0.25">
      <c r="A1506" t="s">
        <v>23</v>
      </c>
      <c r="B1506" t="s">
        <v>5487</v>
      </c>
      <c r="C1506" s="11">
        <v>45999</v>
      </c>
      <c r="D1506" t="s">
        <v>4739</v>
      </c>
      <c r="E1506">
        <v>14</v>
      </c>
      <c r="F1506" t="s">
        <v>16480</v>
      </c>
    </row>
    <row r="1507" spans="1:6" x14ac:dyDescent="0.25">
      <c r="A1507" t="s">
        <v>20</v>
      </c>
      <c r="B1507" t="s">
        <v>5471</v>
      </c>
      <c r="C1507" s="11">
        <v>46003</v>
      </c>
      <c r="D1507" t="s">
        <v>6</v>
      </c>
      <c r="E1507">
        <v>10</v>
      </c>
      <c r="F1507" t="s">
        <v>16481</v>
      </c>
    </row>
    <row r="1508" spans="1:6" x14ac:dyDescent="0.25">
      <c r="A1508" t="s">
        <v>23</v>
      </c>
      <c r="B1508" t="s">
        <v>5471</v>
      </c>
      <c r="C1508" s="11">
        <v>46002</v>
      </c>
      <c r="D1508" t="s">
        <v>11</v>
      </c>
      <c r="E1508">
        <v>6</v>
      </c>
      <c r="F1508" t="s">
        <v>16482</v>
      </c>
    </row>
    <row r="1509" spans="1:6" x14ac:dyDescent="0.25">
      <c r="A1509" t="s">
        <v>23</v>
      </c>
      <c r="B1509" t="s">
        <v>5471</v>
      </c>
      <c r="C1509" s="11">
        <v>46000</v>
      </c>
      <c r="D1509" t="s">
        <v>7</v>
      </c>
      <c r="E1509">
        <v>14</v>
      </c>
      <c r="F1509" t="s">
        <v>16483</v>
      </c>
    </row>
    <row r="1510" spans="1:6" x14ac:dyDescent="0.25">
      <c r="A1510" t="s">
        <v>23</v>
      </c>
      <c r="B1510" t="s">
        <v>5471</v>
      </c>
      <c r="C1510" s="11">
        <v>45999</v>
      </c>
      <c r="D1510" t="s">
        <v>11</v>
      </c>
      <c r="E1510">
        <v>7</v>
      </c>
      <c r="F1510" t="s">
        <v>16484</v>
      </c>
    </row>
    <row r="1511" spans="1:6" x14ac:dyDescent="0.25">
      <c r="A1511" t="s">
        <v>23</v>
      </c>
      <c r="B1511" t="s">
        <v>5472</v>
      </c>
      <c r="C1511" s="11">
        <v>46000</v>
      </c>
      <c r="D1511" t="s">
        <v>4739</v>
      </c>
      <c r="E1511">
        <v>14</v>
      </c>
      <c r="F1511" t="s">
        <v>16485</v>
      </c>
    </row>
    <row r="1512" spans="1:6" x14ac:dyDescent="0.25">
      <c r="A1512" t="s">
        <v>23</v>
      </c>
      <c r="B1512" t="s">
        <v>5472</v>
      </c>
      <c r="C1512" s="11">
        <v>45999</v>
      </c>
      <c r="D1512" t="s">
        <v>12</v>
      </c>
      <c r="E1512">
        <v>15</v>
      </c>
      <c r="F1512" t="s">
        <v>16486</v>
      </c>
    </row>
    <row r="1513" spans="1:6" x14ac:dyDescent="0.25">
      <c r="A1513" t="s">
        <v>20</v>
      </c>
      <c r="B1513" t="s">
        <v>5451</v>
      </c>
      <c r="C1513" s="11">
        <v>46001</v>
      </c>
      <c r="D1513" t="s">
        <v>11</v>
      </c>
      <c r="E1513">
        <v>8</v>
      </c>
      <c r="F1513" t="s">
        <v>16487</v>
      </c>
    </row>
    <row r="1514" spans="1:6" x14ac:dyDescent="0.25">
      <c r="A1514" t="s">
        <v>23</v>
      </c>
      <c r="B1514" t="s">
        <v>5451</v>
      </c>
      <c r="C1514" s="11">
        <v>46000</v>
      </c>
      <c r="D1514" t="s">
        <v>11</v>
      </c>
      <c r="E1514">
        <v>9</v>
      </c>
      <c r="F1514" t="s">
        <v>16488</v>
      </c>
    </row>
    <row r="1515" spans="1:6" x14ac:dyDescent="0.25">
      <c r="A1515" t="s">
        <v>23</v>
      </c>
      <c r="B1515" t="s">
        <v>5451</v>
      </c>
      <c r="C1515" s="11">
        <v>45999</v>
      </c>
      <c r="D1515" t="s">
        <v>4739</v>
      </c>
      <c r="E1515">
        <v>14</v>
      </c>
      <c r="F1515" t="s">
        <v>16489</v>
      </c>
    </row>
    <row r="1516" spans="1:6" x14ac:dyDescent="0.25">
      <c r="A1516" t="s">
        <v>23</v>
      </c>
      <c r="B1516" t="s">
        <v>5271</v>
      </c>
      <c r="C1516" s="11">
        <v>45999</v>
      </c>
      <c r="D1516" t="s">
        <v>13</v>
      </c>
      <c r="E1516">
        <v>16</v>
      </c>
      <c r="F1516" t="s">
        <v>16490</v>
      </c>
    </row>
    <row r="1517" spans="1:6" x14ac:dyDescent="0.25">
      <c r="A1517" t="s">
        <v>23</v>
      </c>
      <c r="B1517" t="s">
        <v>5262</v>
      </c>
      <c r="C1517" s="11">
        <v>46002</v>
      </c>
      <c r="D1517" t="s">
        <v>8</v>
      </c>
      <c r="E1517">
        <v>9</v>
      </c>
      <c r="F1517" t="s">
        <v>16491</v>
      </c>
    </row>
    <row r="1518" spans="1:6" x14ac:dyDescent="0.25">
      <c r="A1518" t="s">
        <v>23</v>
      </c>
      <c r="B1518" t="s">
        <v>5262</v>
      </c>
      <c r="C1518" s="11">
        <v>46000</v>
      </c>
      <c r="D1518" t="s">
        <v>8</v>
      </c>
      <c r="E1518">
        <v>10</v>
      </c>
      <c r="F1518" t="s">
        <v>16492</v>
      </c>
    </row>
    <row r="1519" spans="1:6" x14ac:dyDescent="0.25">
      <c r="A1519" t="s">
        <v>23</v>
      </c>
      <c r="B1519" t="s">
        <v>5262</v>
      </c>
      <c r="C1519" s="11">
        <v>45999</v>
      </c>
      <c r="D1519" t="s">
        <v>8</v>
      </c>
      <c r="E1519">
        <v>15</v>
      </c>
      <c r="F1519" t="s">
        <v>16493</v>
      </c>
    </row>
    <row r="1520" spans="1:6" x14ac:dyDescent="0.25">
      <c r="A1520" t="s">
        <v>23</v>
      </c>
      <c r="B1520" t="s">
        <v>5262</v>
      </c>
      <c r="C1520" s="11">
        <v>45999</v>
      </c>
      <c r="D1520" t="s">
        <v>4541</v>
      </c>
      <c r="E1520">
        <v>14</v>
      </c>
      <c r="F1520" t="s">
        <v>16494</v>
      </c>
    </row>
    <row r="1521" spans="1:6" x14ac:dyDescent="0.25">
      <c r="A1521" t="s">
        <v>23</v>
      </c>
      <c r="B1521" t="s">
        <v>5270</v>
      </c>
      <c r="C1521" s="11">
        <v>46000</v>
      </c>
      <c r="D1521" t="s">
        <v>4739</v>
      </c>
      <c r="E1521">
        <v>7</v>
      </c>
      <c r="F1521" t="s">
        <v>16495</v>
      </c>
    </row>
    <row r="1522" spans="1:6" x14ac:dyDescent="0.25">
      <c r="A1522" t="s">
        <v>23</v>
      </c>
      <c r="B1522" t="s">
        <v>5270</v>
      </c>
      <c r="C1522" s="11">
        <v>45999</v>
      </c>
      <c r="D1522" t="s">
        <v>12</v>
      </c>
      <c r="E1522">
        <v>12</v>
      </c>
      <c r="F1522" t="s">
        <v>16496</v>
      </c>
    </row>
    <row r="1523" spans="1:6" x14ac:dyDescent="0.25">
      <c r="A1523" t="s">
        <v>20</v>
      </c>
      <c r="B1523" t="s">
        <v>5268</v>
      </c>
      <c r="C1523" s="11">
        <v>46001</v>
      </c>
      <c r="D1523" t="s">
        <v>12</v>
      </c>
      <c r="E1523">
        <v>16</v>
      </c>
      <c r="F1523" t="s">
        <v>16497</v>
      </c>
    </row>
    <row r="1524" spans="1:6" x14ac:dyDescent="0.25">
      <c r="A1524" t="s">
        <v>23</v>
      </c>
      <c r="B1524" t="s">
        <v>5238</v>
      </c>
      <c r="C1524" s="11">
        <v>46000</v>
      </c>
      <c r="D1524" t="s">
        <v>6</v>
      </c>
      <c r="E1524">
        <v>13</v>
      </c>
      <c r="F1524" t="s">
        <v>16498</v>
      </c>
    </row>
    <row r="1525" spans="1:6" x14ac:dyDescent="0.25">
      <c r="A1525" t="s">
        <v>20</v>
      </c>
      <c r="B1525" t="s">
        <v>5172</v>
      </c>
      <c r="C1525" s="11">
        <v>46002</v>
      </c>
      <c r="D1525" t="s">
        <v>5</v>
      </c>
      <c r="E1525">
        <v>7</v>
      </c>
      <c r="F1525" t="s">
        <v>16499</v>
      </c>
    </row>
    <row r="1526" spans="1:6" x14ac:dyDescent="0.25">
      <c r="A1526" t="s">
        <v>23</v>
      </c>
      <c r="B1526" t="s">
        <v>5172</v>
      </c>
      <c r="C1526" s="11">
        <v>46000</v>
      </c>
      <c r="D1526" t="s">
        <v>7</v>
      </c>
      <c r="E1526">
        <v>17</v>
      </c>
      <c r="F1526" t="s">
        <v>16500</v>
      </c>
    </row>
    <row r="1527" spans="1:6" x14ac:dyDescent="0.25">
      <c r="A1527" t="s">
        <v>23</v>
      </c>
      <c r="B1527" t="s">
        <v>5172</v>
      </c>
      <c r="C1527" s="11">
        <v>45999</v>
      </c>
      <c r="D1527" t="s">
        <v>8</v>
      </c>
      <c r="E1527">
        <v>16</v>
      </c>
      <c r="F1527" t="s">
        <v>16501</v>
      </c>
    </row>
    <row r="1528" spans="1:6" x14ac:dyDescent="0.25">
      <c r="A1528" t="s">
        <v>20</v>
      </c>
      <c r="B1528" t="s">
        <v>4969</v>
      </c>
      <c r="C1528" s="11">
        <v>46003</v>
      </c>
      <c r="D1528" t="s">
        <v>4541</v>
      </c>
      <c r="E1528">
        <v>15</v>
      </c>
      <c r="F1528" t="s">
        <v>16502</v>
      </c>
    </row>
    <row r="1529" spans="1:6" x14ac:dyDescent="0.25">
      <c r="A1529" t="s">
        <v>23</v>
      </c>
      <c r="B1529" t="s">
        <v>5159</v>
      </c>
      <c r="C1529" s="11">
        <v>46002</v>
      </c>
      <c r="D1529" t="s">
        <v>8</v>
      </c>
      <c r="E1529">
        <v>10</v>
      </c>
      <c r="F1529" t="s">
        <v>16503</v>
      </c>
    </row>
    <row r="1530" spans="1:6" x14ac:dyDescent="0.25">
      <c r="A1530" t="s">
        <v>20</v>
      </c>
      <c r="B1530" t="s">
        <v>5158</v>
      </c>
      <c r="C1530" s="11">
        <v>46002</v>
      </c>
      <c r="D1530" t="s">
        <v>11</v>
      </c>
      <c r="E1530">
        <v>7</v>
      </c>
      <c r="F1530" t="s">
        <v>16504</v>
      </c>
    </row>
    <row r="1531" spans="1:6" x14ac:dyDescent="0.25">
      <c r="A1531" t="s">
        <v>23</v>
      </c>
      <c r="B1531" t="s">
        <v>5158</v>
      </c>
      <c r="C1531" s="11">
        <v>46001</v>
      </c>
      <c r="D1531" t="s">
        <v>11</v>
      </c>
      <c r="E1531">
        <v>6</v>
      </c>
      <c r="F1531" t="s">
        <v>16505</v>
      </c>
    </row>
    <row r="1532" spans="1:6" x14ac:dyDescent="0.25">
      <c r="A1532" t="s">
        <v>23</v>
      </c>
      <c r="B1532" t="s">
        <v>5158</v>
      </c>
      <c r="C1532" s="11">
        <v>45999</v>
      </c>
      <c r="D1532" t="s">
        <v>4739</v>
      </c>
      <c r="E1532">
        <v>14</v>
      </c>
      <c r="F1532" t="s">
        <v>16506</v>
      </c>
    </row>
    <row r="1533" spans="1:6" x14ac:dyDescent="0.25">
      <c r="A1533" t="s">
        <v>23</v>
      </c>
      <c r="B1533" t="s">
        <v>5131</v>
      </c>
      <c r="C1533" s="11">
        <v>46000</v>
      </c>
      <c r="D1533" t="s">
        <v>4762</v>
      </c>
      <c r="E1533">
        <v>9</v>
      </c>
      <c r="F1533" t="s">
        <v>16507</v>
      </c>
    </row>
    <row r="1534" spans="1:6" x14ac:dyDescent="0.25">
      <c r="A1534" t="s">
        <v>23</v>
      </c>
      <c r="B1534" t="s">
        <v>5131</v>
      </c>
      <c r="C1534" s="11">
        <v>45999</v>
      </c>
      <c r="D1534" t="s">
        <v>12</v>
      </c>
      <c r="E1534">
        <v>16</v>
      </c>
      <c r="F1534" t="s">
        <v>16508</v>
      </c>
    </row>
    <row r="1535" spans="1:6" x14ac:dyDescent="0.25">
      <c r="A1535" t="s">
        <v>20</v>
      </c>
      <c r="B1535" t="s">
        <v>5111</v>
      </c>
      <c r="C1535" s="11">
        <v>46000</v>
      </c>
      <c r="D1535" t="s">
        <v>5</v>
      </c>
      <c r="E1535">
        <v>13</v>
      </c>
      <c r="F1535" t="s">
        <v>16509</v>
      </c>
    </row>
    <row r="1536" spans="1:6" x14ac:dyDescent="0.25">
      <c r="A1536" t="s">
        <v>23</v>
      </c>
      <c r="B1536" t="s">
        <v>5111</v>
      </c>
      <c r="C1536" s="11">
        <v>45999</v>
      </c>
      <c r="D1536" t="s">
        <v>5</v>
      </c>
      <c r="E1536">
        <v>14</v>
      </c>
      <c r="F1536" t="s">
        <v>16510</v>
      </c>
    </row>
    <row r="1537" spans="1:6" x14ac:dyDescent="0.25">
      <c r="A1537" t="s">
        <v>20</v>
      </c>
      <c r="B1537" t="s">
        <v>4976</v>
      </c>
      <c r="C1537" s="11">
        <v>46002</v>
      </c>
      <c r="D1537" t="s">
        <v>5</v>
      </c>
      <c r="E1537">
        <v>8</v>
      </c>
      <c r="F1537" t="s">
        <v>16511</v>
      </c>
    </row>
    <row r="1538" spans="1:6" x14ac:dyDescent="0.25">
      <c r="A1538" t="s">
        <v>23</v>
      </c>
      <c r="B1538" t="s">
        <v>4976</v>
      </c>
      <c r="C1538" s="11">
        <v>46001</v>
      </c>
      <c r="D1538" t="s">
        <v>12</v>
      </c>
      <c r="E1538">
        <v>14</v>
      </c>
      <c r="F1538" t="s">
        <v>16512</v>
      </c>
    </row>
    <row r="1539" spans="1:6" x14ac:dyDescent="0.25">
      <c r="A1539" t="s">
        <v>23</v>
      </c>
      <c r="B1539" t="s">
        <v>4976</v>
      </c>
      <c r="C1539" s="11">
        <v>46001</v>
      </c>
      <c r="D1539" t="s">
        <v>7</v>
      </c>
      <c r="E1539">
        <v>14</v>
      </c>
      <c r="F1539" t="s">
        <v>16513</v>
      </c>
    </row>
    <row r="1540" spans="1:6" x14ac:dyDescent="0.25">
      <c r="A1540" t="s">
        <v>23</v>
      </c>
      <c r="B1540" t="s">
        <v>4978</v>
      </c>
      <c r="C1540" s="11">
        <v>46003</v>
      </c>
      <c r="D1540" t="s">
        <v>8</v>
      </c>
      <c r="E1540">
        <v>11</v>
      </c>
      <c r="F1540" t="s">
        <v>16514</v>
      </c>
    </row>
    <row r="1541" spans="1:6" x14ac:dyDescent="0.25">
      <c r="A1541" t="s">
        <v>23</v>
      </c>
      <c r="B1541" t="s">
        <v>4978</v>
      </c>
      <c r="C1541" s="11">
        <v>46002</v>
      </c>
      <c r="D1541" t="s">
        <v>4541</v>
      </c>
      <c r="E1541">
        <v>17</v>
      </c>
      <c r="F1541" t="s">
        <v>16515</v>
      </c>
    </row>
    <row r="1542" spans="1:6" x14ac:dyDescent="0.25">
      <c r="A1542" t="s">
        <v>23</v>
      </c>
      <c r="B1542" t="s">
        <v>4978</v>
      </c>
      <c r="C1542" s="11">
        <v>46002</v>
      </c>
      <c r="D1542" t="s">
        <v>11</v>
      </c>
      <c r="E1542">
        <v>6</v>
      </c>
      <c r="F1542" t="s">
        <v>16516</v>
      </c>
    </row>
    <row r="1543" spans="1:6" x14ac:dyDescent="0.25">
      <c r="A1543" t="s">
        <v>23</v>
      </c>
      <c r="B1543" t="s">
        <v>4978</v>
      </c>
      <c r="C1543" s="11">
        <v>46000</v>
      </c>
      <c r="D1543" t="s">
        <v>4536</v>
      </c>
      <c r="E1543">
        <v>14</v>
      </c>
      <c r="F1543" t="s">
        <v>16517</v>
      </c>
    </row>
    <row r="1544" spans="1:6" x14ac:dyDescent="0.25">
      <c r="A1544" t="s">
        <v>23</v>
      </c>
      <c r="B1544" t="s">
        <v>4978</v>
      </c>
      <c r="C1544" s="11">
        <v>45999</v>
      </c>
      <c r="D1544" t="s">
        <v>11</v>
      </c>
      <c r="E1544">
        <v>8</v>
      </c>
      <c r="F1544" t="s">
        <v>16518</v>
      </c>
    </row>
    <row r="1545" spans="1:6" x14ac:dyDescent="0.25">
      <c r="A1545" t="s">
        <v>23</v>
      </c>
      <c r="B1545" t="s">
        <v>4939</v>
      </c>
      <c r="C1545" s="11">
        <v>46003</v>
      </c>
      <c r="D1545" t="s">
        <v>8</v>
      </c>
      <c r="E1545">
        <v>14</v>
      </c>
      <c r="F1545" t="s">
        <v>16519</v>
      </c>
    </row>
    <row r="1546" spans="1:6" x14ac:dyDescent="0.25">
      <c r="A1546" t="s">
        <v>23</v>
      </c>
      <c r="B1546" t="s">
        <v>4939</v>
      </c>
      <c r="C1546" s="11">
        <v>46002</v>
      </c>
      <c r="D1546" t="s">
        <v>5</v>
      </c>
      <c r="E1546">
        <v>8</v>
      </c>
      <c r="F1546" t="s">
        <v>16520</v>
      </c>
    </row>
    <row r="1547" spans="1:6" x14ac:dyDescent="0.25">
      <c r="A1547" t="s">
        <v>23</v>
      </c>
      <c r="B1547" t="s">
        <v>4939</v>
      </c>
      <c r="C1547" s="11">
        <v>46001</v>
      </c>
      <c r="D1547" t="s">
        <v>7</v>
      </c>
      <c r="E1547">
        <v>11</v>
      </c>
      <c r="F1547" t="s">
        <v>16521</v>
      </c>
    </row>
    <row r="1548" spans="1:6" x14ac:dyDescent="0.25">
      <c r="A1548" t="s">
        <v>23</v>
      </c>
      <c r="B1548" t="s">
        <v>4939</v>
      </c>
      <c r="C1548" s="11">
        <v>46000</v>
      </c>
      <c r="D1548" t="s">
        <v>4739</v>
      </c>
      <c r="E1548">
        <v>7</v>
      </c>
      <c r="F1548" t="s">
        <v>16522</v>
      </c>
    </row>
    <row r="1549" spans="1:6" x14ac:dyDescent="0.25">
      <c r="A1549" t="s">
        <v>23</v>
      </c>
      <c r="B1549" t="s">
        <v>4939</v>
      </c>
      <c r="C1549" s="11">
        <v>45999</v>
      </c>
      <c r="D1549" t="s">
        <v>8</v>
      </c>
      <c r="E1549">
        <v>16</v>
      </c>
      <c r="F1549" t="s">
        <v>16523</v>
      </c>
    </row>
    <row r="1550" spans="1:6" x14ac:dyDescent="0.25">
      <c r="A1550" t="s">
        <v>23</v>
      </c>
      <c r="B1550" t="s">
        <v>4910</v>
      </c>
      <c r="C1550" s="11">
        <v>46002</v>
      </c>
      <c r="D1550" t="s">
        <v>4667</v>
      </c>
      <c r="E1550">
        <v>14</v>
      </c>
      <c r="F1550" t="s">
        <v>16524</v>
      </c>
    </row>
    <row r="1551" spans="1:6" x14ac:dyDescent="0.25">
      <c r="A1551" t="s">
        <v>23</v>
      </c>
      <c r="B1551" t="s">
        <v>4910</v>
      </c>
      <c r="C1551" s="11">
        <v>46002</v>
      </c>
      <c r="D1551" t="s">
        <v>5</v>
      </c>
      <c r="E1551">
        <v>8</v>
      </c>
      <c r="F1551" t="s">
        <v>16525</v>
      </c>
    </row>
    <row r="1552" spans="1:6" x14ac:dyDescent="0.25">
      <c r="A1552" t="s">
        <v>23</v>
      </c>
      <c r="B1552" t="s">
        <v>4910</v>
      </c>
      <c r="C1552" s="11">
        <v>46001</v>
      </c>
      <c r="D1552" t="s">
        <v>4537</v>
      </c>
      <c r="E1552">
        <v>15</v>
      </c>
      <c r="F1552" t="s">
        <v>16526</v>
      </c>
    </row>
    <row r="1553" spans="1:6" x14ac:dyDescent="0.25">
      <c r="A1553" t="s">
        <v>23</v>
      </c>
      <c r="B1553" t="s">
        <v>4791</v>
      </c>
      <c r="C1553" s="11">
        <v>46003</v>
      </c>
      <c r="D1553" t="s">
        <v>6</v>
      </c>
      <c r="E1553">
        <v>14</v>
      </c>
      <c r="F1553" t="s">
        <v>16527</v>
      </c>
    </row>
    <row r="1554" spans="1:6" x14ac:dyDescent="0.25">
      <c r="A1554" t="s">
        <v>23</v>
      </c>
      <c r="B1554" t="s">
        <v>4791</v>
      </c>
      <c r="C1554" s="11">
        <v>46000</v>
      </c>
      <c r="D1554" t="s">
        <v>11</v>
      </c>
      <c r="E1554">
        <v>13</v>
      </c>
      <c r="F1554" t="s">
        <v>16528</v>
      </c>
    </row>
    <row r="1555" spans="1:6" x14ac:dyDescent="0.25">
      <c r="A1555" t="s">
        <v>20</v>
      </c>
      <c r="B1555" t="s">
        <v>4883</v>
      </c>
      <c r="C1555" s="11">
        <v>46002</v>
      </c>
      <c r="D1555" t="s">
        <v>11</v>
      </c>
      <c r="E1555">
        <v>6</v>
      </c>
      <c r="F1555" t="s">
        <v>16529</v>
      </c>
    </row>
    <row r="1556" spans="1:6" x14ac:dyDescent="0.25">
      <c r="A1556" t="s">
        <v>23</v>
      </c>
      <c r="B1556" t="s">
        <v>4883</v>
      </c>
      <c r="C1556" s="11">
        <v>45999</v>
      </c>
      <c r="D1556" t="s">
        <v>4739</v>
      </c>
      <c r="E1556">
        <v>13</v>
      </c>
      <c r="F1556" t="s">
        <v>16530</v>
      </c>
    </row>
    <row r="1557" spans="1:6" x14ac:dyDescent="0.25">
      <c r="A1557" t="s">
        <v>23</v>
      </c>
      <c r="B1557" t="s">
        <v>4876</v>
      </c>
      <c r="C1557" s="11">
        <v>45999</v>
      </c>
      <c r="D1557" t="s">
        <v>4536</v>
      </c>
      <c r="E1557">
        <v>11</v>
      </c>
      <c r="F1557" t="s">
        <v>16531</v>
      </c>
    </row>
    <row r="1558" spans="1:6" x14ac:dyDescent="0.25">
      <c r="A1558" t="s">
        <v>20</v>
      </c>
      <c r="B1558" t="s">
        <v>4875</v>
      </c>
      <c r="C1558" s="11">
        <v>46001</v>
      </c>
      <c r="D1558" t="s">
        <v>12</v>
      </c>
      <c r="E1558">
        <v>14</v>
      </c>
      <c r="F1558" t="s">
        <v>16532</v>
      </c>
    </row>
    <row r="1559" spans="1:6" x14ac:dyDescent="0.25">
      <c r="A1559" t="s">
        <v>23</v>
      </c>
      <c r="B1559" t="s">
        <v>4875</v>
      </c>
      <c r="C1559" s="11">
        <v>46000</v>
      </c>
      <c r="D1559" t="s">
        <v>7</v>
      </c>
      <c r="E1559">
        <v>9</v>
      </c>
      <c r="F1559" t="s">
        <v>16533</v>
      </c>
    </row>
    <row r="1560" spans="1:6" x14ac:dyDescent="0.25">
      <c r="A1560" t="s">
        <v>23</v>
      </c>
      <c r="B1560" t="s">
        <v>4875</v>
      </c>
      <c r="C1560" s="11">
        <v>45999</v>
      </c>
      <c r="D1560" t="s">
        <v>11</v>
      </c>
      <c r="E1560">
        <v>6</v>
      </c>
      <c r="F1560" t="s">
        <v>16534</v>
      </c>
    </row>
    <row r="1561" spans="1:6" x14ac:dyDescent="0.25">
      <c r="A1561" t="s">
        <v>20</v>
      </c>
      <c r="B1561" t="s">
        <v>4828</v>
      </c>
      <c r="C1561" s="11">
        <v>46000</v>
      </c>
      <c r="D1561" t="s">
        <v>4536</v>
      </c>
      <c r="E1561">
        <v>10</v>
      </c>
      <c r="F1561" t="s">
        <v>16535</v>
      </c>
    </row>
    <row r="1562" spans="1:6" x14ac:dyDescent="0.25">
      <c r="A1562" t="s">
        <v>23</v>
      </c>
      <c r="B1562" t="s">
        <v>4828</v>
      </c>
      <c r="C1562" s="11">
        <v>46000</v>
      </c>
      <c r="D1562" t="s">
        <v>7</v>
      </c>
      <c r="E1562">
        <v>9</v>
      </c>
      <c r="F1562" t="s">
        <v>16536</v>
      </c>
    </row>
    <row r="1563" spans="1:6" x14ac:dyDescent="0.25">
      <c r="A1563" t="s">
        <v>23</v>
      </c>
      <c r="B1563" t="s">
        <v>4828</v>
      </c>
      <c r="C1563" s="11">
        <v>45999</v>
      </c>
      <c r="D1563" t="s">
        <v>11</v>
      </c>
      <c r="E1563">
        <v>6</v>
      </c>
      <c r="F1563" t="s">
        <v>16537</v>
      </c>
    </row>
    <row r="1564" spans="1:6" x14ac:dyDescent="0.25">
      <c r="A1564" t="s">
        <v>23</v>
      </c>
      <c r="B1564" t="s">
        <v>4783</v>
      </c>
      <c r="C1564" s="11">
        <v>46003</v>
      </c>
      <c r="D1564" t="s">
        <v>11</v>
      </c>
      <c r="E1564">
        <v>13</v>
      </c>
      <c r="F1564" t="s">
        <v>16538</v>
      </c>
    </row>
    <row r="1565" spans="1:6" x14ac:dyDescent="0.25">
      <c r="A1565" t="s">
        <v>23</v>
      </c>
      <c r="B1565" t="s">
        <v>4783</v>
      </c>
      <c r="C1565" s="11">
        <v>46002</v>
      </c>
      <c r="D1565" t="s">
        <v>11</v>
      </c>
      <c r="E1565">
        <v>6</v>
      </c>
      <c r="F1565" t="s">
        <v>16539</v>
      </c>
    </row>
    <row r="1566" spans="1:6" x14ac:dyDescent="0.25">
      <c r="A1566" t="s">
        <v>23</v>
      </c>
      <c r="B1566" t="s">
        <v>4783</v>
      </c>
      <c r="C1566" s="11">
        <v>46000</v>
      </c>
      <c r="D1566" t="s">
        <v>4739</v>
      </c>
      <c r="E1566">
        <v>14</v>
      </c>
      <c r="F1566" t="s">
        <v>16540</v>
      </c>
    </row>
    <row r="1567" spans="1:6" x14ac:dyDescent="0.25">
      <c r="A1567" t="s">
        <v>23</v>
      </c>
      <c r="B1567" t="s">
        <v>4783</v>
      </c>
      <c r="C1567" s="11">
        <v>46000</v>
      </c>
      <c r="D1567" t="s">
        <v>12</v>
      </c>
      <c r="E1567">
        <v>12</v>
      </c>
      <c r="F1567" t="s">
        <v>16541</v>
      </c>
    </row>
    <row r="1568" spans="1:6" x14ac:dyDescent="0.25">
      <c r="A1568" t="s">
        <v>23</v>
      </c>
      <c r="B1568" t="s">
        <v>4783</v>
      </c>
      <c r="C1568" s="11">
        <v>45999</v>
      </c>
      <c r="D1568" t="s">
        <v>12</v>
      </c>
      <c r="E1568">
        <v>12</v>
      </c>
      <c r="F1568" t="s">
        <v>16542</v>
      </c>
    </row>
    <row r="1569" spans="1:6" x14ac:dyDescent="0.25">
      <c r="A1569" t="s">
        <v>23</v>
      </c>
      <c r="B1569" t="s">
        <v>4694</v>
      </c>
      <c r="C1569" s="11">
        <v>46001</v>
      </c>
      <c r="D1569" t="s">
        <v>4538</v>
      </c>
      <c r="E1569">
        <v>10</v>
      </c>
      <c r="F1569" t="s">
        <v>16543</v>
      </c>
    </row>
    <row r="1570" spans="1:6" x14ac:dyDescent="0.25">
      <c r="A1570" t="s">
        <v>20</v>
      </c>
      <c r="B1570" t="s">
        <v>4690</v>
      </c>
      <c r="C1570" s="11">
        <v>46002</v>
      </c>
      <c r="D1570" t="s">
        <v>5</v>
      </c>
      <c r="E1570">
        <v>8</v>
      </c>
      <c r="F1570" t="s">
        <v>16544</v>
      </c>
    </row>
    <row r="1571" spans="1:6" x14ac:dyDescent="0.25">
      <c r="A1571" t="s">
        <v>23</v>
      </c>
      <c r="B1571" t="s">
        <v>4690</v>
      </c>
      <c r="C1571" s="11">
        <v>46000</v>
      </c>
      <c r="D1571" t="s">
        <v>7</v>
      </c>
      <c r="E1571">
        <v>17</v>
      </c>
      <c r="F1571" t="s">
        <v>16545</v>
      </c>
    </row>
    <row r="1572" spans="1:6" x14ac:dyDescent="0.25">
      <c r="A1572" t="s">
        <v>23</v>
      </c>
      <c r="B1572" t="s">
        <v>4690</v>
      </c>
      <c r="C1572" s="11">
        <v>45999</v>
      </c>
      <c r="D1572" t="s">
        <v>4739</v>
      </c>
      <c r="E1572">
        <v>13</v>
      </c>
      <c r="F1572" t="s">
        <v>16546</v>
      </c>
    </row>
    <row r="1573" spans="1:6" x14ac:dyDescent="0.25">
      <c r="A1573" t="s">
        <v>20</v>
      </c>
      <c r="B1573" t="s">
        <v>4684</v>
      </c>
      <c r="C1573" s="11">
        <v>46000</v>
      </c>
      <c r="D1573" t="s">
        <v>11</v>
      </c>
      <c r="E1573">
        <v>9</v>
      </c>
      <c r="F1573" t="s">
        <v>16547</v>
      </c>
    </row>
    <row r="1574" spans="1:6" x14ac:dyDescent="0.25">
      <c r="A1574" t="s">
        <v>23</v>
      </c>
      <c r="B1574" t="s">
        <v>4684</v>
      </c>
      <c r="C1574" s="11">
        <v>45999</v>
      </c>
      <c r="D1574" t="s">
        <v>4739</v>
      </c>
      <c r="E1574">
        <v>13</v>
      </c>
      <c r="F1574" t="s">
        <v>16548</v>
      </c>
    </row>
    <row r="1575" spans="1:6" x14ac:dyDescent="0.25">
      <c r="A1575" t="s">
        <v>23</v>
      </c>
      <c r="B1575" t="s">
        <v>11845</v>
      </c>
      <c r="C1575" s="11">
        <v>46001</v>
      </c>
      <c r="D1575" t="s">
        <v>7</v>
      </c>
      <c r="E1575">
        <v>12</v>
      </c>
      <c r="F1575" t="s">
        <v>16549</v>
      </c>
    </row>
    <row r="1576" spans="1:6" x14ac:dyDescent="0.25">
      <c r="A1576" t="s">
        <v>23</v>
      </c>
      <c r="B1576" t="s">
        <v>11885</v>
      </c>
      <c r="C1576" s="11">
        <v>46001</v>
      </c>
      <c r="D1576" t="s">
        <v>7</v>
      </c>
      <c r="E1576">
        <v>15</v>
      </c>
      <c r="F1576" t="s">
        <v>16550</v>
      </c>
    </row>
    <row r="1577" spans="1:6" x14ac:dyDescent="0.25">
      <c r="A1577" t="s">
        <v>23</v>
      </c>
      <c r="B1577" t="s">
        <v>11893</v>
      </c>
      <c r="C1577" s="11">
        <v>46001</v>
      </c>
      <c r="D1577" t="s">
        <v>7</v>
      </c>
      <c r="E1577">
        <v>15</v>
      </c>
      <c r="F1577" t="s">
        <v>16551</v>
      </c>
    </row>
    <row r="1578" spans="1:6" x14ac:dyDescent="0.25">
      <c r="A1578" t="s">
        <v>20</v>
      </c>
      <c r="B1578" t="s">
        <v>4677</v>
      </c>
      <c r="C1578" s="11">
        <v>46000</v>
      </c>
      <c r="D1578" t="s">
        <v>12</v>
      </c>
      <c r="E1578">
        <v>11</v>
      </c>
      <c r="F1578" t="s">
        <v>16552</v>
      </c>
    </row>
    <row r="1579" spans="1:6" x14ac:dyDescent="0.25">
      <c r="A1579" t="s">
        <v>23</v>
      </c>
      <c r="B1579" t="s">
        <v>4600</v>
      </c>
      <c r="C1579" s="11">
        <v>46001</v>
      </c>
      <c r="D1579" t="s">
        <v>12</v>
      </c>
      <c r="E1579">
        <v>15</v>
      </c>
      <c r="F1579" t="s">
        <v>16553</v>
      </c>
    </row>
    <row r="1580" spans="1:6" x14ac:dyDescent="0.25">
      <c r="A1580" t="s">
        <v>20</v>
      </c>
      <c r="B1580" t="s">
        <v>9434</v>
      </c>
      <c r="C1580" s="11">
        <v>46000</v>
      </c>
      <c r="D1580" t="s">
        <v>8</v>
      </c>
      <c r="E1580">
        <v>13</v>
      </c>
      <c r="F1580" t="s">
        <v>16554</v>
      </c>
    </row>
    <row r="1581" spans="1:6" x14ac:dyDescent="0.25">
      <c r="A1581" t="s">
        <v>23</v>
      </c>
      <c r="B1581" t="s">
        <v>6040</v>
      </c>
      <c r="C1581" s="11">
        <v>46001</v>
      </c>
      <c r="D1581" t="s">
        <v>4555</v>
      </c>
      <c r="E1581">
        <v>14</v>
      </c>
      <c r="F1581" t="s">
        <v>16555</v>
      </c>
    </row>
    <row r="1582" spans="1:6" x14ac:dyDescent="0.25">
      <c r="A1582" t="s">
        <v>23</v>
      </c>
      <c r="B1582" t="s">
        <v>6157</v>
      </c>
      <c r="C1582" s="11">
        <v>45999</v>
      </c>
      <c r="D1582" t="s">
        <v>4536</v>
      </c>
      <c r="E1582">
        <v>10</v>
      </c>
      <c r="F1582" t="s">
        <v>16556</v>
      </c>
    </row>
    <row r="1583" spans="1:6" x14ac:dyDescent="0.25">
      <c r="A1583" t="s">
        <v>21</v>
      </c>
      <c r="B1583" t="s">
        <v>6642</v>
      </c>
      <c r="C1583" s="11">
        <v>46000</v>
      </c>
      <c r="D1583" t="s">
        <v>7</v>
      </c>
      <c r="E1583">
        <v>16</v>
      </c>
      <c r="F1583" t="s">
        <v>16557</v>
      </c>
    </row>
    <row r="1584" spans="1:6" x14ac:dyDescent="0.25">
      <c r="A1584" t="s">
        <v>21</v>
      </c>
      <c r="B1584" t="s">
        <v>6644</v>
      </c>
      <c r="C1584" s="11">
        <v>46000</v>
      </c>
      <c r="D1584" t="s">
        <v>7</v>
      </c>
      <c r="E1584">
        <v>17</v>
      </c>
      <c r="F1584" t="s">
        <v>16558</v>
      </c>
    </row>
    <row r="1585" spans="1:6" x14ac:dyDescent="0.25">
      <c r="A1585" t="s">
        <v>21</v>
      </c>
      <c r="B1585" t="s">
        <v>6654</v>
      </c>
      <c r="C1585" s="11">
        <v>46000</v>
      </c>
      <c r="D1585" t="s">
        <v>12</v>
      </c>
      <c r="E1585">
        <v>16</v>
      </c>
      <c r="F1585" t="s">
        <v>16559</v>
      </c>
    </row>
    <row r="1586" spans="1:6" x14ac:dyDescent="0.25">
      <c r="A1586" t="s">
        <v>21</v>
      </c>
      <c r="B1586" t="s">
        <v>6655</v>
      </c>
      <c r="C1586" s="11">
        <v>46000</v>
      </c>
      <c r="D1586" t="s">
        <v>13</v>
      </c>
      <c r="E1586">
        <v>16</v>
      </c>
      <c r="F1586" t="s">
        <v>16560</v>
      </c>
    </row>
    <row r="1587" spans="1:6" x14ac:dyDescent="0.25">
      <c r="A1587" t="s">
        <v>22</v>
      </c>
      <c r="B1587" t="s">
        <v>6657</v>
      </c>
      <c r="C1587" s="11">
        <v>45999</v>
      </c>
      <c r="D1587" t="s">
        <v>11</v>
      </c>
      <c r="E1587">
        <v>10</v>
      </c>
      <c r="F1587" t="s">
        <v>16561</v>
      </c>
    </row>
    <row r="1588" spans="1:6" x14ac:dyDescent="0.25">
      <c r="A1588" t="s">
        <v>21</v>
      </c>
      <c r="B1588" t="s">
        <v>6660</v>
      </c>
      <c r="C1588" s="11">
        <v>46000</v>
      </c>
      <c r="D1588" t="s">
        <v>13</v>
      </c>
      <c r="E1588">
        <v>15</v>
      </c>
      <c r="F1588" t="s">
        <v>16562</v>
      </c>
    </row>
    <row r="1589" spans="1:6" x14ac:dyDescent="0.25">
      <c r="A1589" t="s">
        <v>21</v>
      </c>
      <c r="B1589" t="s">
        <v>6667</v>
      </c>
      <c r="C1589" s="11">
        <v>46000</v>
      </c>
      <c r="D1589" t="s">
        <v>13</v>
      </c>
      <c r="E1589">
        <v>15</v>
      </c>
      <c r="F1589" t="s">
        <v>16563</v>
      </c>
    </row>
    <row r="1590" spans="1:6" x14ac:dyDescent="0.25">
      <c r="A1590" t="s">
        <v>21</v>
      </c>
      <c r="B1590" t="s">
        <v>6670</v>
      </c>
      <c r="C1590" s="11">
        <v>46000</v>
      </c>
      <c r="D1590" t="s">
        <v>13</v>
      </c>
      <c r="E1590">
        <v>14</v>
      </c>
      <c r="F1590" t="s">
        <v>16564</v>
      </c>
    </row>
    <row r="1591" spans="1:6" x14ac:dyDescent="0.25">
      <c r="A1591" t="s">
        <v>21</v>
      </c>
      <c r="B1591" t="s">
        <v>6672</v>
      </c>
      <c r="C1591" s="11">
        <v>46005</v>
      </c>
      <c r="D1591" t="s">
        <v>4</v>
      </c>
      <c r="E1591">
        <v>15</v>
      </c>
      <c r="F1591" t="s">
        <v>16565</v>
      </c>
    </row>
    <row r="1592" spans="1:6" x14ac:dyDescent="0.25">
      <c r="A1592" t="s">
        <v>22</v>
      </c>
      <c r="B1592" t="s">
        <v>6676</v>
      </c>
      <c r="C1592" s="11">
        <v>46000</v>
      </c>
      <c r="D1592" t="s">
        <v>11</v>
      </c>
      <c r="E1592">
        <v>6</v>
      </c>
      <c r="F1592" t="s">
        <v>16566</v>
      </c>
    </row>
    <row r="1593" spans="1:6" x14ac:dyDescent="0.25">
      <c r="A1593" t="s">
        <v>21</v>
      </c>
      <c r="B1593" t="s">
        <v>6678</v>
      </c>
      <c r="C1593" s="11">
        <v>46000</v>
      </c>
      <c r="D1593" t="s">
        <v>11</v>
      </c>
      <c r="E1593">
        <v>14</v>
      </c>
      <c r="F1593" t="s">
        <v>16567</v>
      </c>
    </row>
    <row r="1594" spans="1:6" x14ac:dyDescent="0.25">
      <c r="A1594" t="s">
        <v>21</v>
      </c>
      <c r="B1594" t="s">
        <v>6681</v>
      </c>
      <c r="C1594" s="11">
        <v>46000</v>
      </c>
      <c r="D1594" t="s">
        <v>11</v>
      </c>
      <c r="E1594">
        <v>14</v>
      </c>
      <c r="F1594" t="s">
        <v>16568</v>
      </c>
    </row>
    <row r="1595" spans="1:6" x14ac:dyDescent="0.25">
      <c r="A1595" t="s">
        <v>22</v>
      </c>
      <c r="B1595" t="s">
        <v>6685</v>
      </c>
      <c r="C1595" s="11">
        <v>46000</v>
      </c>
      <c r="D1595" t="s">
        <v>13</v>
      </c>
      <c r="E1595">
        <v>13</v>
      </c>
      <c r="F1595" t="s">
        <v>16569</v>
      </c>
    </row>
    <row r="1596" spans="1:6" x14ac:dyDescent="0.25">
      <c r="A1596" t="s">
        <v>23</v>
      </c>
      <c r="B1596" t="s">
        <v>6686</v>
      </c>
      <c r="C1596" s="11">
        <v>46000</v>
      </c>
      <c r="D1596" t="s">
        <v>4762</v>
      </c>
      <c r="E1596">
        <v>13</v>
      </c>
      <c r="F1596" t="s">
        <v>16570</v>
      </c>
    </row>
    <row r="1597" spans="1:6" x14ac:dyDescent="0.25">
      <c r="A1597" t="s">
        <v>23</v>
      </c>
      <c r="B1597" t="s">
        <v>6695</v>
      </c>
      <c r="C1597" s="11">
        <v>46000</v>
      </c>
      <c r="D1597" t="s">
        <v>4555</v>
      </c>
      <c r="E1597">
        <v>13</v>
      </c>
      <c r="F1597" t="s">
        <v>16571</v>
      </c>
    </row>
    <row r="1598" spans="1:6" x14ac:dyDescent="0.25">
      <c r="A1598" t="s">
        <v>21</v>
      </c>
      <c r="B1598" t="s">
        <v>6696</v>
      </c>
      <c r="C1598" s="11">
        <v>46000</v>
      </c>
      <c r="D1598" t="s">
        <v>13</v>
      </c>
      <c r="E1598">
        <v>13</v>
      </c>
      <c r="F1598" t="s">
        <v>16572</v>
      </c>
    </row>
    <row r="1599" spans="1:6" x14ac:dyDescent="0.25">
      <c r="A1599" t="s">
        <v>22</v>
      </c>
      <c r="B1599" t="s">
        <v>6699</v>
      </c>
      <c r="C1599" s="11">
        <v>45999</v>
      </c>
      <c r="D1599" t="s">
        <v>4536</v>
      </c>
      <c r="E1599">
        <v>14</v>
      </c>
      <c r="F1599" t="s">
        <v>16573</v>
      </c>
    </row>
    <row r="1600" spans="1:6" x14ac:dyDescent="0.25">
      <c r="A1600" t="s">
        <v>21</v>
      </c>
      <c r="B1600" t="s">
        <v>6701</v>
      </c>
      <c r="C1600" s="11">
        <v>46000</v>
      </c>
      <c r="D1600" t="s">
        <v>6</v>
      </c>
      <c r="E1600">
        <v>13</v>
      </c>
      <c r="F1600" t="s">
        <v>16574</v>
      </c>
    </row>
    <row r="1601" spans="1:6" x14ac:dyDescent="0.25">
      <c r="A1601" t="s">
        <v>21</v>
      </c>
      <c r="B1601" t="s">
        <v>6704</v>
      </c>
      <c r="C1601" s="11">
        <v>46000</v>
      </c>
      <c r="D1601" t="s">
        <v>6</v>
      </c>
      <c r="E1601">
        <v>13</v>
      </c>
      <c r="F1601" t="s">
        <v>16575</v>
      </c>
    </row>
    <row r="1602" spans="1:6" x14ac:dyDescent="0.25">
      <c r="A1602" t="s">
        <v>21</v>
      </c>
      <c r="B1602" t="s">
        <v>6705</v>
      </c>
      <c r="C1602" s="11">
        <v>46000</v>
      </c>
      <c r="D1602" t="s">
        <v>11</v>
      </c>
      <c r="E1602">
        <v>12</v>
      </c>
      <c r="F1602" t="s">
        <v>16576</v>
      </c>
    </row>
    <row r="1603" spans="1:6" x14ac:dyDescent="0.25">
      <c r="A1603" t="s">
        <v>21</v>
      </c>
      <c r="B1603" t="s">
        <v>6706</v>
      </c>
      <c r="C1603" s="11">
        <v>46000</v>
      </c>
      <c r="D1603" t="s">
        <v>11</v>
      </c>
      <c r="E1603">
        <v>13</v>
      </c>
      <c r="F1603" t="s">
        <v>16577</v>
      </c>
    </row>
    <row r="1604" spans="1:6" x14ac:dyDescent="0.25">
      <c r="A1604" t="s">
        <v>21</v>
      </c>
      <c r="B1604" t="s">
        <v>6710</v>
      </c>
      <c r="C1604" s="11">
        <v>46000</v>
      </c>
      <c r="D1604" t="s">
        <v>7</v>
      </c>
      <c r="E1604">
        <v>11</v>
      </c>
      <c r="F1604" t="s">
        <v>16578</v>
      </c>
    </row>
    <row r="1605" spans="1:6" x14ac:dyDescent="0.25">
      <c r="A1605" t="s">
        <v>21</v>
      </c>
      <c r="B1605" t="s">
        <v>6713</v>
      </c>
      <c r="C1605" s="11">
        <v>46000</v>
      </c>
      <c r="D1605" t="s">
        <v>11</v>
      </c>
      <c r="E1605">
        <v>12</v>
      </c>
      <c r="F1605" t="s">
        <v>16579</v>
      </c>
    </row>
    <row r="1606" spans="1:6" x14ac:dyDescent="0.25">
      <c r="A1606" t="s">
        <v>21</v>
      </c>
      <c r="B1606" t="s">
        <v>6714</v>
      </c>
      <c r="C1606" s="11">
        <v>46000</v>
      </c>
      <c r="D1606" t="s">
        <v>7</v>
      </c>
      <c r="E1606">
        <v>11</v>
      </c>
      <c r="F1606" t="s">
        <v>16580</v>
      </c>
    </row>
    <row r="1607" spans="1:6" x14ac:dyDescent="0.25">
      <c r="A1607" t="s">
        <v>21</v>
      </c>
      <c r="B1607" t="s">
        <v>6715</v>
      </c>
      <c r="C1607" s="11">
        <v>46000</v>
      </c>
      <c r="D1607" t="s">
        <v>11</v>
      </c>
      <c r="E1607">
        <v>12</v>
      </c>
      <c r="F1607" t="s">
        <v>16581</v>
      </c>
    </row>
    <row r="1608" spans="1:6" x14ac:dyDescent="0.25">
      <c r="A1608" t="s">
        <v>21</v>
      </c>
      <c r="B1608" t="s">
        <v>6725</v>
      </c>
      <c r="C1608" s="11">
        <v>46000</v>
      </c>
      <c r="D1608" t="s">
        <v>11</v>
      </c>
      <c r="E1608">
        <v>11</v>
      </c>
      <c r="F1608" t="s">
        <v>16582</v>
      </c>
    </row>
    <row r="1609" spans="1:6" x14ac:dyDescent="0.25">
      <c r="A1609" t="s">
        <v>21</v>
      </c>
      <c r="B1609" t="s">
        <v>6727</v>
      </c>
      <c r="C1609" s="11">
        <v>46000</v>
      </c>
      <c r="D1609" t="s">
        <v>6</v>
      </c>
      <c r="E1609">
        <v>11</v>
      </c>
      <c r="F1609" t="s">
        <v>16583</v>
      </c>
    </row>
    <row r="1610" spans="1:6" x14ac:dyDescent="0.25">
      <c r="A1610" t="s">
        <v>21</v>
      </c>
      <c r="B1610" t="s">
        <v>6735</v>
      </c>
      <c r="C1610" s="11">
        <v>46000</v>
      </c>
      <c r="D1610" t="s">
        <v>7</v>
      </c>
      <c r="E1610">
        <v>10</v>
      </c>
      <c r="F1610" t="s">
        <v>16584</v>
      </c>
    </row>
    <row r="1611" spans="1:6" x14ac:dyDescent="0.25">
      <c r="A1611" t="s">
        <v>21</v>
      </c>
      <c r="B1611" t="s">
        <v>6741</v>
      </c>
      <c r="C1611" s="11">
        <v>46000</v>
      </c>
      <c r="D1611" t="s">
        <v>7</v>
      </c>
      <c r="E1611">
        <v>11</v>
      </c>
      <c r="F1611" t="s">
        <v>16585</v>
      </c>
    </row>
    <row r="1612" spans="1:6" x14ac:dyDescent="0.25">
      <c r="A1612" t="s">
        <v>21</v>
      </c>
      <c r="B1612" t="s">
        <v>6742</v>
      </c>
      <c r="C1612" s="11">
        <v>46000</v>
      </c>
      <c r="D1612" t="s">
        <v>12</v>
      </c>
      <c r="E1612">
        <v>11</v>
      </c>
      <c r="F1612" t="s">
        <v>16586</v>
      </c>
    </row>
    <row r="1613" spans="1:6" x14ac:dyDescent="0.25">
      <c r="A1613" t="s">
        <v>21</v>
      </c>
      <c r="B1613" t="s">
        <v>6751</v>
      </c>
      <c r="C1613" s="11">
        <v>46000</v>
      </c>
      <c r="D1613" t="s">
        <v>13</v>
      </c>
      <c r="E1613">
        <v>10</v>
      </c>
      <c r="F1613" t="s">
        <v>16587</v>
      </c>
    </row>
    <row r="1614" spans="1:6" x14ac:dyDescent="0.25">
      <c r="A1614" t="s">
        <v>21</v>
      </c>
      <c r="B1614" t="s">
        <v>6754</v>
      </c>
      <c r="C1614" s="11">
        <v>46000</v>
      </c>
      <c r="D1614" t="s">
        <v>13</v>
      </c>
      <c r="E1614">
        <v>10</v>
      </c>
      <c r="F1614" t="s">
        <v>16588</v>
      </c>
    </row>
    <row r="1615" spans="1:6" x14ac:dyDescent="0.25">
      <c r="A1615" t="s">
        <v>21</v>
      </c>
      <c r="B1615" t="s">
        <v>6756</v>
      </c>
      <c r="C1615" s="11">
        <v>46000</v>
      </c>
      <c r="D1615" t="s">
        <v>6</v>
      </c>
      <c r="E1615">
        <v>9</v>
      </c>
      <c r="F1615" t="s">
        <v>16589</v>
      </c>
    </row>
    <row r="1616" spans="1:6" x14ac:dyDescent="0.25">
      <c r="A1616" t="s">
        <v>21</v>
      </c>
      <c r="B1616" t="s">
        <v>6757</v>
      </c>
      <c r="C1616" s="11">
        <v>46000</v>
      </c>
      <c r="D1616" t="s">
        <v>7</v>
      </c>
      <c r="E1616">
        <v>10</v>
      </c>
      <c r="F1616" t="s">
        <v>16590</v>
      </c>
    </row>
    <row r="1617" spans="1:6" x14ac:dyDescent="0.25">
      <c r="A1617" t="s">
        <v>21</v>
      </c>
      <c r="B1617" t="s">
        <v>6758</v>
      </c>
      <c r="C1617" s="11">
        <v>46000</v>
      </c>
      <c r="D1617" t="s">
        <v>12</v>
      </c>
      <c r="E1617">
        <v>10</v>
      </c>
      <c r="F1617" t="s">
        <v>16591</v>
      </c>
    </row>
    <row r="1618" spans="1:6" x14ac:dyDescent="0.25">
      <c r="A1618" t="s">
        <v>22</v>
      </c>
      <c r="B1618" t="s">
        <v>6760</v>
      </c>
      <c r="C1618" s="11">
        <v>46000</v>
      </c>
      <c r="D1618" t="s">
        <v>11</v>
      </c>
      <c r="E1618">
        <v>6</v>
      </c>
      <c r="F1618" t="s">
        <v>16592</v>
      </c>
    </row>
    <row r="1619" spans="1:6" x14ac:dyDescent="0.25">
      <c r="A1619" t="s">
        <v>21</v>
      </c>
      <c r="B1619" t="s">
        <v>6761</v>
      </c>
      <c r="C1619" s="11">
        <v>46000</v>
      </c>
      <c r="D1619" t="s">
        <v>6</v>
      </c>
      <c r="E1619">
        <v>10</v>
      </c>
      <c r="F1619" t="s">
        <v>16593</v>
      </c>
    </row>
    <row r="1620" spans="1:6" x14ac:dyDescent="0.25">
      <c r="A1620" t="s">
        <v>21</v>
      </c>
      <c r="B1620" t="s">
        <v>6762</v>
      </c>
      <c r="C1620" s="11">
        <v>46000</v>
      </c>
      <c r="D1620" t="s">
        <v>12</v>
      </c>
      <c r="E1620">
        <v>10</v>
      </c>
      <c r="F1620" t="s">
        <v>16594</v>
      </c>
    </row>
    <row r="1621" spans="1:6" x14ac:dyDescent="0.25">
      <c r="A1621" t="s">
        <v>22</v>
      </c>
      <c r="B1621" t="s">
        <v>6765</v>
      </c>
      <c r="C1621" s="11">
        <v>46000</v>
      </c>
      <c r="D1621" t="s">
        <v>11</v>
      </c>
      <c r="E1621">
        <v>6</v>
      </c>
      <c r="F1621" t="s">
        <v>16595</v>
      </c>
    </row>
    <row r="1622" spans="1:6" x14ac:dyDescent="0.25">
      <c r="A1622" t="s">
        <v>21</v>
      </c>
      <c r="B1622" t="s">
        <v>6768</v>
      </c>
      <c r="C1622" s="11">
        <v>46000</v>
      </c>
      <c r="D1622" t="s">
        <v>13</v>
      </c>
      <c r="E1622">
        <v>9</v>
      </c>
      <c r="F1622" t="s">
        <v>16596</v>
      </c>
    </row>
    <row r="1623" spans="1:6" x14ac:dyDescent="0.25">
      <c r="A1623" t="s">
        <v>21</v>
      </c>
      <c r="B1623" t="s">
        <v>6769</v>
      </c>
      <c r="C1623" s="11">
        <v>46000</v>
      </c>
      <c r="D1623" t="s">
        <v>11</v>
      </c>
      <c r="E1623">
        <v>9</v>
      </c>
      <c r="F1623" t="s">
        <v>16597</v>
      </c>
    </row>
    <row r="1624" spans="1:6" x14ac:dyDescent="0.25">
      <c r="A1624" t="s">
        <v>21</v>
      </c>
      <c r="B1624" t="s">
        <v>6772</v>
      </c>
      <c r="C1624" s="11">
        <v>46000</v>
      </c>
      <c r="D1624" t="s">
        <v>13</v>
      </c>
      <c r="E1624">
        <v>8</v>
      </c>
      <c r="F1624" t="s">
        <v>16598</v>
      </c>
    </row>
    <row r="1625" spans="1:6" x14ac:dyDescent="0.25">
      <c r="A1625" t="s">
        <v>23</v>
      </c>
      <c r="B1625" t="s">
        <v>6773</v>
      </c>
      <c r="C1625" s="11">
        <v>46000</v>
      </c>
      <c r="D1625" t="s">
        <v>4555</v>
      </c>
      <c r="E1625">
        <v>8</v>
      </c>
      <c r="F1625" t="s">
        <v>16599</v>
      </c>
    </row>
    <row r="1626" spans="1:6" x14ac:dyDescent="0.25">
      <c r="A1626" t="s">
        <v>23</v>
      </c>
      <c r="B1626" t="s">
        <v>6774</v>
      </c>
      <c r="C1626" s="11">
        <v>46000</v>
      </c>
      <c r="D1626" t="s">
        <v>4555</v>
      </c>
      <c r="E1626">
        <v>9</v>
      </c>
      <c r="F1626" t="s">
        <v>16600</v>
      </c>
    </row>
    <row r="1627" spans="1:6" x14ac:dyDescent="0.25">
      <c r="A1627" t="s">
        <v>21</v>
      </c>
      <c r="B1627" t="s">
        <v>6780</v>
      </c>
      <c r="C1627" s="11">
        <v>46000</v>
      </c>
      <c r="D1627" t="s">
        <v>4541</v>
      </c>
      <c r="E1627">
        <v>8</v>
      </c>
      <c r="F1627" t="s">
        <v>16601</v>
      </c>
    </row>
    <row r="1628" spans="1:6" x14ac:dyDescent="0.25">
      <c r="A1628" t="s">
        <v>21</v>
      </c>
      <c r="B1628" t="s">
        <v>6782</v>
      </c>
      <c r="C1628" s="11">
        <v>46000</v>
      </c>
      <c r="D1628" t="s">
        <v>6</v>
      </c>
      <c r="E1628">
        <v>7</v>
      </c>
      <c r="F1628" t="s">
        <v>16602</v>
      </c>
    </row>
    <row r="1629" spans="1:6" x14ac:dyDescent="0.25">
      <c r="A1629" t="s">
        <v>21</v>
      </c>
      <c r="B1629" t="s">
        <v>6783</v>
      </c>
      <c r="C1629" s="11">
        <v>46000</v>
      </c>
      <c r="D1629" t="s">
        <v>6</v>
      </c>
      <c r="E1629">
        <v>7</v>
      </c>
      <c r="F1629" t="s">
        <v>16603</v>
      </c>
    </row>
    <row r="1630" spans="1:6" x14ac:dyDescent="0.25">
      <c r="A1630" t="s">
        <v>22</v>
      </c>
      <c r="B1630" t="s">
        <v>6784</v>
      </c>
      <c r="C1630" s="11">
        <v>45999</v>
      </c>
      <c r="D1630" t="s">
        <v>11</v>
      </c>
      <c r="E1630">
        <v>14</v>
      </c>
      <c r="F1630" t="s">
        <v>16604</v>
      </c>
    </row>
    <row r="1631" spans="1:6" x14ac:dyDescent="0.25">
      <c r="A1631" t="s">
        <v>21</v>
      </c>
      <c r="B1631" t="s">
        <v>6785</v>
      </c>
      <c r="C1631" s="11">
        <v>46000</v>
      </c>
      <c r="D1631" t="s">
        <v>11</v>
      </c>
      <c r="E1631">
        <v>7</v>
      </c>
      <c r="F1631" t="s">
        <v>16605</v>
      </c>
    </row>
    <row r="1632" spans="1:6" x14ac:dyDescent="0.25">
      <c r="A1632" t="s">
        <v>21</v>
      </c>
      <c r="B1632" t="s">
        <v>6788</v>
      </c>
      <c r="C1632" s="11">
        <v>46000</v>
      </c>
      <c r="D1632" t="s">
        <v>6</v>
      </c>
      <c r="E1632">
        <v>7</v>
      </c>
      <c r="F1632" t="s">
        <v>16606</v>
      </c>
    </row>
    <row r="1633" spans="1:6" x14ac:dyDescent="0.25">
      <c r="A1633" t="s">
        <v>21</v>
      </c>
      <c r="B1633" t="s">
        <v>6792</v>
      </c>
      <c r="C1633" s="11">
        <v>46000</v>
      </c>
      <c r="D1633" t="s">
        <v>11</v>
      </c>
      <c r="E1633">
        <v>6</v>
      </c>
      <c r="F1633" t="s">
        <v>16607</v>
      </c>
    </row>
    <row r="1634" spans="1:6" x14ac:dyDescent="0.25">
      <c r="A1634" t="s">
        <v>21</v>
      </c>
      <c r="B1634" t="s">
        <v>6803</v>
      </c>
      <c r="C1634" s="11">
        <v>45999</v>
      </c>
      <c r="D1634" t="s">
        <v>13</v>
      </c>
      <c r="E1634">
        <v>16</v>
      </c>
      <c r="F1634" t="s">
        <v>16608</v>
      </c>
    </row>
    <row r="1635" spans="1:6" x14ac:dyDescent="0.25">
      <c r="A1635" t="s">
        <v>21</v>
      </c>
      <c r="B1635" t="s">
        <v>6804</v>
      </c>
      <c r="C1635" s="11">
        <v>45999</v>
      </c>
      <c r="D1635" t="s">
        <v>12</v>
      </c>
      <c r="E1635">
        <v>17</v>
      </c>
      <c r="F1635" t="s">
        <v>16609</v>
      </c>
    </row>
    <row r="1636" spans="1:6" x14ac:dyDescent="0.25">
      <c r="A1636" t="s">
        <v>21</v>
      </c>
      <c r="B1636" t="s">
        <v>6805</v>
      </c>
      <c r="C1636" s="11">
        <v>45999</v>
      </c>
      <c r="D1636" t="s">
        <v>13</v>
      </c>
      <c r="E1636">
        <v>17</v>
      </c>
      <c r="F1636" t="s">
        <v>16610</v>
      </c>
    </row>
    <row r="1637" spans="1:6" x14ac:dyDescent="0.25">
      <c r="A1637" t="s">
        <v>21</v>
      </c>
      <c r="B1637" t="s">
        <v>6806</v>
      </c>
      <c r="C1637" s="11">
        <v>45999</v>
      </c>
      <c r="D1637" t="s">
        <v>12</v>
      </c>
      <c r="E1637">
        <v>15</v>
      </c>
      <c r="F1637" t="s">
        <v>16611</v>
      </c>
    </row>
    <row r="1638" spans="1:6" x14ac:dyDescent="0.25">
      <c r="A1638" t="s">
        <v>21</v>
      </c>
      <c r="B1638" t="s">
        <v>6811</v>
      </c>
      <c r="C1638" s="11">
        <v>45999</v>
      </c>
      <c r="D1638" t="s">
        <v>13</v>
      </c>
      <c r="E1638">
        <v>15</v>
      </c>
      <c r="F1638" t="s">
        <v>16612</v>
      </c>
    </row>
    <row r="1639" spans="1:6" x14ac:dyDescent="0.25">
      <c r="A1639" t="s">
        <v>21</v>
      </c>
      <c r="B1639" t="s">
        <v>6821</v>
      </c>
      <c r="C1639" s="11">
        <v>45999</v>
      </c>
      <c r="D1639" t="s">
        <v>8</v>
      </c>
      <c r="E1639">
        <v>15</v>
      </c>
      <c r="F1639" t="s">
        <v>16613</v>
      </c>
    </row>
    <row r="1640" spans="1:6" x14ac:dyDescent="0.25">
      <c r="A1640" t="s">
        <v>21</v>
      </c>
      <c r="B1640" t="s">
        <v>6822</v>
      </c>
      <c r="C1640" s="11">
        <v>45999</v>
      </c>
      <c r="D1640" t="s">
        <v>13</v>
      </c>
      <c r="E1640">
        <v>15</v>
      </c>
      <c r="F1640" t="s">
        <v>16614</v>
      </c>
    </row>
    <row r="1641" spans="1:6" x14ac:dyDescent="0.25">
      <c r="A1641" t="s">
        <v>21</v>
      </c>
      <c r="B1641" t="s">
        <v>6823</v>
      </c>
      <c r="C1641" s="11">
        <v>45999</v>
      </c>
      <c r="D1641" t="s">
        <v>4541</v>
      </c>
      <c r="E1641">
        <v>9</v>
      </c>
      <c r="F1641" t="s">
        <v>16615</v>
      </c>
    </row>
    <row r="1642" spans="1:6" x14ac:dyDescent="0.25">
      <c r="A1642" t="s">
        <v>22</v>
      </c>
      <c r="B1642" t="s">
        <v>6824</v>
      </c>
      <c r="C1642" s="11">
        <v>45999</v>
      </c>
      <c r="D1642" t="s">
        <v>13</v>
      </c>
      <c r="E1642">
        <v>15</v>
      </c>
      <c r="F1642" t="s">
        <v>16616</v>
      </c>
    </row>
    <row r="1643" spans="1:6" x14ac:dyDescent="0.25">
      <c r="A1643" t="s">
        <v>21</v>
      </c>
      <c r="B1643" t="s">
        <v>6828</v>
      </c>
      <c r="C1643" s="11">
        <v>45999</v>
      </c>
      <c r="D1643" t="s">
        <v>8</v>
      </c>
      <c r="E1643">
        <v>15</v>
      </c>
      <c r="F1643" t="s">
        <v>16617</v>
      </c>
    </row>
    <row r="1644" spans="1:6" x14ac:dyDescent="0.25">
      <c r="A1644" t="s">
        <v>21</v>
      </c>
      <c r="B1644" t="s">
        <v>6830</v>
      </c>
      <c r="C1644" s="11">
        <v>45999</v>
      </c>
      <c r="D1644" t="s">
        <v>12</v>
      </c>
      <c r="E1644">
        <v>15</v>
      </c>
      <c r="F1644" t="s">
        <v>16618</v>
      </c>
    </row>
    <row r="1645" spans="1:6" x14ac:dyDescent="0.25">
      <c r="A1645" t="s">
        <v>21</v>
      </c>
      <c r="B1645" t="s">
        <v>6831</v>
      </c>
      <c r="C1645" s="11">
        <v>45999</v>
      </c>
      <c r="D1645" t="s">
        <v>6</v>
      </c>
      <c r="E1645">
        <v>14</v>
      </c>
      <c r="F1645" t="s">
        <v>16619</v>
      </c>
    </row>
    <row r="1646" spans="1:6" x14ac:dyDescent="0.25">
      <c r="A1646" t="s">
        <v>21</v>
      </c>
      <c r="B1646" t="s">
        <v>6837</v>
      </c>
      <c r="C1646" s="11">
        <v>45999</v>
      </c>
      <c r="D1646" t="s">
        <v>13</v>
      </c>
      <c r="E1646">
        <v>14</v>
      </c>
      <c r="F1646" t="s">
        <v>16620</v>
      </c>
    </row>
    <row r="1647" spans="1:6" x14ac:dyDescent="0.25">
      <c r="A1647" t="s">
        <v>21</v>
      </c>
      <c r="B1647" t="s">
        <v>6838</v>
      </c>
      <c r="C1647" s="11">
        <v>45999</v>
      </c>
      <c r="D1647" t="s">
        <v>13</v>
      </c>
      <c r="E1647">
        <v>14</v>
      </c>
      <c r="F1647" t="s">
        <v>16621</v>
      </c>
    </row>
    <row r="1648" spans="1:6" x14ac:dyDescent="0.25">
      <c r="A1648" t="s">
        <v>21</v>
      </c>
      <c r="B1648" t="s">
        <v>6840</v>
      </c>
      <c r="C1648" s="11">
        <v>45999</v>
      </c>
      <c r="D1648" t="s">
        <v>6</v>
      </c>
      <c r="E1648">
        <v>14</v>
      </c>
      <c r="F1648" t="s">
        <v>16622</v>
      </c>
    </row>
    <row r="1649" spans="1:6" x14ac:dyDescent="0.25">
      <c r="A1649" t="s">
        <v>21</v>
      </c>
      <c r="B1649" t="s">
        <v>6841</v>
      </c>
      <c r="C1649" s="11">
        <v>45999</v>
      </c>
      <c r="D1649" t="s">
        <v>12</v>
      </c>
      <c r="E1649">
        <v>14</v>
      </c>
      <c r="F1649" t="s">
        <v>16623</v>
      </c>
    </row>
    <row r="1650" spans="1:6" x14ac:dyDescent="0.25">
      <c r="A1650" t="s">
        <v>21</v>
      </c>
      <c r="B1650" t="s">
        <v>6845</v>
      </c>
      <c r="C1650" s="11">
        <v>45999</v>
      </c>
      <c r="D1650" t="s">
        <v>6</v>
      </c>
      <c r="E1650">
        <v>13</v>
      </c>
      <c r="F1650" t="s">
        <v>16624</v>
      </c>
    </row>
    <row r="1651" spans="1:6" x14ac:dyDescent="0.25">
      <c r="A1651" t="s">
        <v>22</v>
      </c>
      <c r="B1651" t="s">
        <v>6848</v>
      </c>
      <c r="C1651" s="11">
        <v>45999</v>
      </c>
      <c r="D1651" t="s">
        <v>4536</v>
      </c>
      <c r="E1651">
        <v>11</v>
      </c>
      <c r="F1651" t="s">
        <v>16625</v>
      </c>
    </row>
    <row r="1652" spans="1:6" x14ac:dyDescent="0.25">
      <c r="A1652" t="s">
        <v>21</v>
      </c>
      <c r="B1652" t="s">
        <v>6854</v>
      </c>
      <c r="C1652" s="11">
        <v>45999</v>
      </c>
      <c r="D1652" t="s">
        <v>12</v>
      </c>
      <c r="E1652">
        <v>13</v>
      </c>
      <c r="F1652" t="s">
        <v>16626</v>
      </c>
    </row>
    <row r="1653" spans="1:6" x14ac:dyDescent="0.25">
      <c r="A1653" t="s">
        <v>21</v>
      </c>
      <c r="B1653" t="s">
        <v>6860</v>
      </c>
      <c r="C1653" s="11">
        <v>45999</v>
      </c>
      <c r="D1653" t="s">
        <v>6</v>
      </c>
      <c r="E1653">
        <v>12</v>
      </c>
      <c r="F1653" t="s">
        <v>16627</v>
      </c>
    </row>
    <row r="1654" spans="1:6" x14ac:dyDescent="0.25">
      <c r="A1654" t="s">
        <v>21</v>
      </c>
      <c r="B1654" t="s">
        <v>6861</v>
      </c>
      <c r="C1654" s="11">
        <v>45999</v>
      </c>
      <c r="D1654" t="s">
        <v>11</v>
      </c>
      <c r="E1654">
        <v>12</v>
      </c>
      <c r="F1654" t="s">
        <v>16628</v>
      </c>
    </row>
    <row r="1655" spans="1:6" x14ac:dyDescent="0.25">
      <c r="A1655" t="s">
        <v>21</v>
      </c>
      <c r="B1655" t="s">
        <v>6864</v>
      </c>
      <c r="C1655" s="11">
        <v>45999</v>
      </c>
      <c r="D1655" t="s">
        <v>13</v>
      </c>
      <c r="E1655">
        <v>12</v>
      </c>
      <c r="F1655" t="s">
        <v>16629</v>
      </c>
    </row>
    <row r="1656" spans="1:6" x14ac:dyDescent="0.25">
      <c r="A1656" t="s">
        <v>21</v>
      </c>
      <c r="B1656" t="s">
        <v>6869</v>
      </c>
      <c r="C1656" s="11">
        <v>45999</v>
      </c>
      <c r="D1656" t="s">
        <v>4537</v>
      </c>
      <c r="E1656">
        <v>9</v>
      </c>
      <c r="F1656" t="s">
        <v>16630</v>
      </c>
    </row>
    <row r="1657" spans="1:6" x14ac:dyDescent="0.25">
      <c r="A1657" t="s">
        <v>21</v>
      </c>
      <c r="B1657" t="s">
        <v>6874</v>
      </c>
      <c r="C1657" s="11">
        <v>45999</v>
      </c>
      <c r="D1657" t="s">
        <v>13</v>
      </c>
      <c r="E1657">
        <v>10</v>
      </c>
      <c r="F1657" t="s">
        <v>16631</v>
      </c>
    </row>
    <row r="1658" spans="1:6" x14ac:dyDescent="0.25">
      <c r="A1658" t="s">
        <v>21</v>
      </c>
      <c r="B1658" t="s">
        <v>6875</v>
      </c>
      <c r="C1658" s="11">
        <v>45999</v>
      </c>
      <c r="D1658" t="s">
        <v>13</v>
      </c>
      <c r="E1658">
        <v>11</v>
      </c>
      <c r="F1658" t="s">
        <v>16632</v>
      </c>
    </row>
    <row r="1659" spans="1:6" x14ac:dyDescent="0.25">
      <c r="A1659" t="s">
        <v>21</v>
      </c>
      <c r="B1659" t="s">
        <v>6879</v>
      </c>
      <c r="C1659" s="11">
        <v>45999</v>
      </c>
      <c r="D1659" t="s">
        <v>12</v>
      </c>
      <c r="E1659">
        <v>11</v>
      </c>
      <c r="F1659" t="s">
        <v>16633</v>
      </c>
    </row>
    <row r="1660" spans="1:6" x14ac:dyDescent="0.25">
      <c r="A1660" t="s">
        <v>21</v>
      </c>
      <c r="B1660" t="s">
        <v>6880</v>
      </c>
      <c r="C1660" s="11">
        <v>45999</v>
      </c>
      <c r="D1660" t="s">
        <v>8</v>
      </c>
      <c r="E1660">
        <v>10</v>
      </c>
      <c r="F1660" t="s">
        <v>16634</v>
      </c>
    </row>
    <row r="1661" spans="1:6" x14ac:dyDescent="0.25">
      <c r="A1661" t="s">
        <v>21</v>
      </c>
      <c r="B1661" t="s">
        <v>6881</v>
      </c>
      <c r="C1661" s="11">
        <v>45999</v>
      </c>
      <c r="D1661" t="s">
        <v>12</v>
      </c>
      <c r="E1661">
        <v>10</v>
      </c>
      <c r="F1661" t="s">
        <v>16635</v>
      </c>
    </row>
    <row r="1662" spans="1:6" x14ac:dyDescent="0.25">
      <c r="A1662" t="s">
        <v>21</v>
      </c>
      <c r="B1662" t="s">
        <v>6882</v>
      </c>
      <c r="C1662" s="11">
        <v>45999</v>
      </c>
      <c r="D1662" t="s">
        <v>13</v>
      </c>
      <c r="E1662">
        <v>10</v>
      </c>
      <c r="F1662" t="s">
        <v>16636</v>
      </c>
    </row>
    <row r="1663" spans="1:6" x14ac:dyDescent="0.25">
      <c r="A1663" t="s">
        <v>21</v>
      </c>
      <c r="B1663" t="s">
        <v>6884</v>
      </c>
      <c r="C1663" s="11">
        <v>45999</v>
      </c>
      <c r="D1663" t="s">
        <v>13</v>
      </c>
      <c r="E1663">
        <v>10</v>
      </c>
      <c r="F1663" t="s">
        <v>16637</v>
      </c>
    </row>
    <row r="1664" spans="1:6" x14ac:dyDescent="0.25">
      <c r="A1664" t="s">
        <v>21</v>
      </c>
      <c r="B1664" t="s">
        <v>6885</v>
      </c>
      <c r="C1664" s="11">
        <v>45999</v>
      </c>
      <c r="D1664" t="s">
        <v>6</v>
      </c>
      <c r="E1664">
        <v>11</v>
      </c>
      <c r="F1664" t="s">
        <v>16638</v>
      </c>
    </row>
    <row r="1665" spans="1:6" x14ac:dyDescent="0.25">
      <c r="A1665" t="s">
        <v>21</v>
      </c>
      <c r="B1665" t="s">
        <v>6890</v>
      </c>
      <c r="C1665" s="11">
        <v>45999</v>
      </c>
      <c r="D1665" t="s">
        <v>12</v>
      </c>
      <c r="E1665">
        <v>10</v>
      </c>
      <c r="F1665" t="s">
        <v>16639</v>
      </c>
    </row>
    <row r="1666" spans="1:6" x14ac:dyDescent="0.25">
      <c r="A1666" t="s">
        <v>21</v>
      </c>
      <c r="B1666" t="s">
        <v>6893</v>
      </c>
      <c r="C1666" s="11">
        <v>45999</v>
      </c>
      <c r="D1666" t="s">
        <v>11</v>
      </c>
      <c r="E1666">
        <v>10</v>
      </c>
      <c r="F1666" t="s">
        <v>16640</v>
      </c>
    </row>
    <row r="1667" spans="1:6" x14ac:dyDescent="0.25">
      <c r="A1667" t="s">
        <v>21</v>
      </c>
      <c r="B1667" t="s">
        <v>6895</v>
      </c>
      <c r="C1667" s="11">
        <v>45999</v>
      </c>
      <c r="D1667" t="s">
        <v>13</v>
      </c>
      <c r="E1667">
        <v>10</v>
      </c>
      <c r="F1667" t="s">
        <v>16641</v>
      </c>
    </row>
    <row r="1668" spans="1:6" x14ac:dyDescent="0.25">
      <c r="A1668" t="s">
        <v>21</v>
      </c>
      <c r="B1668" t="s">
        <v>6898</v>
      </c>
      <c r="C1668" s="11">
        <v>45999</v>
      </c>
      <c r="D1668" t="s">
        <v>13</v>
      </c>
      <c r="E1668">
        <v>9</v>
      </c>
      <c r="F1668" t="s">
        <v>16642</v>
      </c>
    </row>
    <row r="1669" spans="1:6" x14ac:dyDescent="0.25">
      <c r="A1669" t="s">
        <v>21</v>
      </c>
      <c r="B1669" t="s">
        <v>6901</v>
      </c>
      <c r="C1669" s="11">
        <v>45999</v>
      </c>
      <c r="D1669" t="s">
        <v>13</v>
      </c>
      <c r="E1669">
        <v>10</v>
      </c>
      <c r="F1669" t="s">
        <v>16643</v>
      </c>
    </row>
    <row r="1670" spans="1:6" x14ac:dyDescent="0.25">
      <c r="A1670" t="s">
        <v>21</v>
      </c>
      <c r="B1670" t="s">
        <v>6902</v>
      </c>
      <c r="C1670" s="11">
        <v>45999</v>
      </c>
      <c r="D1670" t="s">
        <v>4537</v>
      </c>
      <c r="E1670">
        <v>9</v>
      </c>
      <c r="F1670" t="s">
        <v>16644</v>
      </c>
    </row>
    <row r="1671" spans="1:6" x14ac:dyDescent="0.25">
      <c r="A1671" t="s">
        <v>21</v>
      </c>
      <c r="B1671" t="s">
        <v>6909</v>
      </c>
      <c r="C1671" s="11">
        <v>45999</v>
      </c>
      <c r="D1671" t="s">
        <v>11</v>
      </c>
      <c r="E1671">
        <v>9</v>
      </c>
      <c r="F1671" t="s">
        <v>16645</v>
      </c>
    </row>
    <row r="1672" spans="1:6" x14ac:dyDescent="0.25">
      <c r="A1672" t="s">
        <v>21</v>
      </c>
      <c r="B1672" t="s">
        <v>6911</v>
      </c>
      <c r="C1672" s="11">
        <v>45999</v>
      </c>
      <c r="D1672" t="s">
        <v>6</v>
      </c>
      <c r="E1672">
        <v>7</v>
      </c>
      <c r="F1672" t="s">
        <v>16646</v>
      </c>
    </row>
    <row r="1673" spans="1:6" x14ac:dyDescent="0.25">
      <c r="A1673" t="s">
        <v>22</v>
      </c>
      <c r="B1673" t="s">
        <v>6912</v>
      </c>
      <c r="C1673" s="11">
        <v>45999</v>
      </c>
      <c r="D1673" t="s">
        <v>6</v>
      </c>
      <c r="E1673">
        <v>7</v>
      </c>
      <c r="F1673" t="s">
        <v>16647</v>
      </c>
    </row>
    <row r="1674" spans="1:6" x14ac:dyDescent="0.25">
      <c r="A1674" t="s">
        <v>21</v>
      </c>
      <c r="B1674" t="s">
        <v>6915</v>
      </c>
      <c r="C1674" s="11">
        <v>45999</v>
      </c>
      <c r="D1674" t="s">
        <v>11</v>
      </c>
      <c r="E1674">
        <v>7</v>
      </c>
      <c r="F1674" t="s">
        <v>16648</v>
      </c>
    </row>
    <row r="1675" spans="1:6" x14ac:dyDescent="0.25">
      <c r="A1675" t="s">
        <v>21</v>
      </c>
      <c r="B1675" t="s">
        <v>6916</v>
      </c>
      <c r="C1675" s="11">
        <v>45999</v>
      </c>
      <c r="D1675" t="s">
        <v>6</v>
      </c>
      <c r="E1675">
        <v>8</v>
      </c>
      <c r="F1675" t="s">
        <v>16649</v>
      </c>
    </row>
    <row r="1676" spans="1:6" x14ac:dyDescent="0.25">
      <c r="A1676" t="s">
        <v>21</v>
      </c>
      <c r="B1676" t="s">
        <v>6917</v>
      </c>
      <c r="C1676" s="11">
        <v>45999</v>
      </c>
      <c r="D1676" t="s">
        <v>11</v>
      </c>
      <c r="E1676">
        <v>8</v>
      </c>
      <c r="F1676" t="s">
        <v>16650</v>
      </c>
    </row>
    <row r="1677" spans="1:6" x14ac:dyDescent="0.25">
      <c r="A1677" t="s">
        <v>21</v>
      </c>
      <c r="B1677" t="s">
        <v>6923</v>
      </c>
      <c r="C1677" s="11">
        <v>45999</v>
      </c>
      <c r="D1677" t="s">
        <v>11</v>
      </c>
      <c r="E1677">
        <v>7</v>
      </c>
      <c r="F1677" t="s">
        <v>16651</v>
      </c>
    </row>
    <row r="1678" spans="1:6" x14ac:dyDescent="0.25">
      <c r="A1678" t="s">
        <v>21</v>
      </c>
      <c r="B1678" t="s">
        <v>6925</v>
      </c>
      <c r="C1678" s="11">
        <v>45999</v>
      </c>
      <c r="D1678" t="s">
        <v>6</v>
      </c>
      <c r="E1678">
        <v>7</v>
      </c>
      <c r="F1678" t="s">
        <v>16652</v>
      </c>
    </row>
    <row r="1679" spans="1:6" x14ac:dyDescent="0.25">
      <c r="A1679" t="s">
        <v>22</v>
      </c>
      <c r="B1679" t="s">
        <v>6927</v>
      </c>
      <c r="C1679" s="11">
        <v>46002</v>
      </c>
      <c r="D1679" t="s">
        <v>4541</v>
      </c>
      <c r="E1679">
        <v>8</v>
      </c>
      <c r="F1679" t="s">
        <v>16653</v>
      </c>
    </row>
    <row r="1680" spans="1:6" x14ac:dyDescent="0.25">
      <c r="A1680" t="s">
        <v>21</v>
      </c>
      <c r="B1680" t="s">
        <v>6932</v>
      </c>
      <c r="C1680" s="11">
        <v>45999</v>
      </c>
      <c r="D1680" t="s">
        <v>25</v>
      </c>
      <c r="E1680">
        <v>5</v>
      </c>
      <c r="F1680" t="s">
        <v>16654</v>
      </c>
    </row>
    <row r="1681" spans="1:6" x14ac:dyDescent="0.25">
      <c r="A1681" t="s">
        <v>23</v>
      </c>
      <c r="B1681" t="s">
        <v>6941</v>
      </c>
      <c r="C1681" s="11">
        <v>46003</v>
      </c>
      <c r="D1681" t="s">
        <v>4739</v>
      </c>
      <c r="E1681">
        <v>13</v>
      </c>
      <c r="F1681" t="s">
        <v>16655</v>
      </c>
    </row>
    <row r="1682" spans="1:6" x14ac:dyDescent="0.25">
      <c r="A1682" t="s">
        <v>22</v>
      </c>
      <c r="B1682" t="s">
        <v>6980</v>
      </c>
      <c r="C1682" s="11">
        <v>46003</v>
      </c>
      <c r="D1682" t="s">
        <v>11</v>
      </c>
      <c r="E1682">
        <v>11</v>
      </c>
      <c r="F1682" t="s">
        <v>16656</v>
      </c>
    </row>
    <row r="1683" spans="1:6" x14ac:dyDescent="0.25">
      <c r="A1683" t="s">
        <v>22</v>
      </c>
      <c r="B1683" t="s">
        <v>6983</v>
      </c>
      <c r="C1683" s="11">
        <v>46000</v>
      </c>
      <c r="D1683" t="s">
        <v>8</v>
      </c>
      <c r="E1683">
        <v>14</v>
      </c>
      <c r="F1683" t="s">
        <v>16657</v>
      </c>
    </row>
    <row r="1684" spans="1:6" x14ac:dyDescent="0.25">
      <c r="A1684" t="s">
        <v>22</v>
      </c>
      <c r="B1684" t="s">
        <v>6992</v>
      </c>
      <c r="C1684" s="11">
        <v>46000</v>
      </c>
      <c r="D1684" t="s">
        <v>8</v>
      </c>
      <c r="E1684">
        <v>14</v>
      </c>
      <c r="F1684" t="s">
        <v>16658</v>
      </c>
    </row>
    <row r="1685" spans="1:6" x14ac:dyDescent="0.25">
      <c r="A1685" t="s">
        <v>22</v>
      </c>
      <c r="B1685" t="s">
        <v>6994</v>
      </c>
      <c r="C1685" s="11">
        <v>46002</v>
      </c>
      <c r="D1685" t="s">
        <v>8</v>
      </c>
      <c r="E1685">
        <v>15</v>
      </c>
      <c r="F1685" t="s">
        <v>16659</v>
      </c>
    </row>
    <row r="1686" spans="1:6" x14ac:dyDescent="0.25">
      <c r="A1686" t="s">
        <v>21</v>
      </c>
      <c r="B1686" t="s">
        <v>6999</v>
      </c>
      <c r="C1686" s="11">
        <v>46003</v>
      </c>
      <c r="D1686" t="s">
        <v>13</v>
      </c>
      <c r="E1686">
        <v>18</v>
      </c>
      <c r="F1686" t="s">
        <v>16660</v>
      </c>
    </row>
    <row r="1687" spans="1:6" x14ac:dyDescent="0.25">
      <c r="A1687" t="s">
        <v>22</v>
      </c>
      <c r="B1687" t="s">
        <v>7063</v>
      </c>
      <c r="C1687" s="11">
        <v>46002</v>
      </c>
      <c r="D1687" t="s">
        <v>13</v>
      </c>
      <c r="E1687">
        <v>9</v>
      </c>
      <c r="F1687" t="s">
        <v>16661</v>
      </c>
    </row>
    <row r="1688" spans="1:6" x14ac:dyDescent="0.25">
      <c r="A1688" t="s">
        <v>21</v>
      </c>
      <c r="B1688" t="s">
        <v>7065</v>
      </c>
      <c r="C1688" s="11">
        <v>46003</v>
      </c>
      <c r="D1688" t="s">
        <v>13</v>
      </c>
      <c r="E1688">
        <v>16</v>
      </c>
      <c r="F1688" t="s">
        <v>16662</v>
      </c>
    </row>
    <row r="1689" spans="1:6" x14ac:dyDescent="0.25">
      <c r="A1689" t="s">
        <v>22</v>
      </c>
      <c r="B1689" t="s">
        <v>7069</v>
      </c>
      <c r="C1689" s="11">
        <v>46003</v>
      </c>
      <c r="D1689" t="s">
        <v>6</v>
      </c>
      <c r="E1689">
        <v>7</v>
      </c>
      <c r="F1689" t="s">
        <v>16663</v>
      </c>
    </row>
    <row r="1690" spans="1:6" x14ac:dyDescent="0.25">
      <c r="A1690" t="s">
        <v>21</v>
      </c>
      <c r="B1690" t="s">
        <v>7075</v>
      </c>
      <c r="C1690" s="11">
        <v>46003</v>
      </c>
      <c r="D1690" t="s">
        <v>13</v>
      </c>
      <c r="E1690">
        <v>16</v>
      </c>
      <c r="F1690" t="s">
        <v>16664</v>
      </c>
    </row>
    <row r="1691" spans="1:6" x14ac:dyDescent="0.25">
      <c r="A1691" t="s">
        <v>21</v>
      </c>
      <c r="B1691" t="s">
        <v>7087</v>
      </c>
      <c r="C1691" s="11">
        <v>46003</v>
      </c>
      <c r="D1691" t="s">
        <v>12</v>
      </c>
      <c r="E1691">
        <v>16</v>
      </c>
      <c r="F1691" t="s">
        <v>16665</v>
      </c>
    </row>
    <row r="1692" spans="1:6" x14ac:dyDescent="0.25">
      <c r="A1692" t="s">
        <v>21</v>
      </c>
      <c r="B1692" t="s">
        <v>7088</v>
      </c>
      <c r="C1692" s="11">
        <v>46003</v>
      </c>
      <c r="D1692" t="s">
        <v>8</v>
      </c>
      <c r="E1692">
        <v>16</v>
      </c>
      <c r="F1692" t="s">
        <v>16666</v>
      </c>
    </row>
    <row r="1693" spans="1:6" x14ac:dyDescent="0.25">
      <c r="A1693" t="s">
        <v>21</v>
      </c>
      <c r="B1693" t="s">
        <v>7089</v>
      </c>
      <c r="C1693" s="11">
        <v>46003</v>
      </c>
      <c r="D1693" t="s">
        <v>4541</v>
      </c>
      <c r="E1693">
        <v>16</v>
      </c>
      <c r="F1693" t="s">
        <v>16667</v>
      </c>
    </row>
    <row r="1694" spans="1:6" x14ac:dyDescent="0.25">
      <c r="A1694" t="s">
        <v>21</v>
      </c>
      <c r="B1694" t="s">
        <v>7111</v>
      </c>
      <c r="C1694" s="11">
        <v>46003</v>
      </c>
      <c r="D1694" t="s">
        <v>12</v>
      </c>
      <c r="E1694">
        <v>15</v>
      </c>
      <c r="F1694" t="s">
        <v>16668</v>
      </c>
    </row>
    <row r="1695" spans="1:6" x14ac:dyDescent="0.25">
      <c r="A1695" t="s">
        <v>22</v>
      </c>
      <c r="B1695" t="s">
        <v>7115</v>
      </c>
      <c r="C1695" s="11">
        <v>46003</v>
      </c>
      <c r="D1695" t="s">
        <v>13</v>
      </c>
      <c r="E1695">
        <v>12</v>
      </c>
      <c r="F1695" t="s">
        <v>16669</v>
      </c>
    </row>
    <row r="1696" spans="1:6" x14ac:dyDescent="0.25">
      <c r="A1696" t="s">
        <v>21</v>
      </c>
      <c r="B1696" t="s">
        <v>7117</v>
      </c>
      <c r="C1696" s="11">
        <v>46003</v>
      </c>
      <c r="D1696" t="s">
        <v>13</v>
      </c>
      <c r="E1696">
        <v>15</v>
      </c>
      <c r="F1696" t="s">
        <v>16670</v>
      </c>
    </row>
    <row r="1697" spans="1:6" x14ac:dyDescent="0.25">
      <c r="A1697" t="s">
        <v>22</v>
      </c>
      <c r="B1697" t="s">
        <v>7135</v>
      </c>
      <c r="C1697" s="11">
        <v>46001</v>
      </c>
      <c r="D1697" t="s">
        <v>7</v>
      </c>
      <c r="E1697">
        <v>15</v>
      </c>
      <c r="F1697" t="s">
        <v>16671</v>
      </c>
    </row>
    <row r="1698" spans="1:6" x14ac:dyDescent="0.25">
      <c r="A1698" t="s">
        <v>22</v>
      </c>
      <c r="B1698" t="s">
        <v>7136</v>
      </c>
      <c r="C1698" s="11">
        <v>46002</v>
      </c>
      <c r="D1698" t="s">
        <v>11</v>
      </c>
      <c r="E1698">
        <v>8</v>
      </c>
      <c r="F1698" t="s">
        <v>16672</v>
      </c>
    </row>
    <row r="1699" spans="1:6" x14ac:dyDescent="0.25">
      <c r="A1699" t="s">
        <v>21</v>
      </c>
      <c r="B1699" t="s">
        <v>7143</v>
      </c>
      <c r="C1699" s="11">
        <v>46003</v>
      </c>
      <c r="D1699" t="s">
        <v>6</v>
      </c>
      <c r="E1699">
        <v>14</v>
      </c>
      <c r="F1699" t="s">
        <v>16673</v>
      </c>
    </row>
    <row r="1700" spans="1:6" x14ac:dyDescent="0.25">
      <c r="A1700" t="s">
        <v>22</v>
      </c>
      <c r="B1700" t="s">
        <v>7147</v>
      </c>
      <c r="C1700" s="11">
        <v>45999</v>
      </c>
      <c r="D1700" t="s">
        <v>12</v>
      </c>
      <c r="E1700">
        <v>11</v>
      </c>
      <c r="F1700" t="s">
        <v>16674</v>
      </c>
    </row>
    <row r="1701" spans="1:6" x14ac:dyDescent="0.25">
      <c r="A1701" t="s">
        <v>22</v>
      </c>
      <c r="B1701" t="s">
        <v>7157</v>
      </c>
      <c r="C1701" s="11">
        <v>46000</v>
      </c>
      <c r="D1701" t="s">
        <v>6</v>
      </c>
      <c r="E1701">
        <v>12</v>
      </c>
      <c r="F1701" t="s">
        <v>16675</v>
      </c>
    </row>
    <row r="1702" spans="1:6" x14ac:dyDescent="0.25">
      <c r="A1702" t="s">
        <v>22</v>
      </c>
      <c r="B1702" t="s">
        <v>7160</v>
      </c>
      <c r="C1702" s="11">
        <v>46002</v>
      </c>
      <c r="D1702" t="s">
        <v>8</v>
      </c>
      <c r="E1702">
        <v>10</v>
      </c>
      <c r="F1702" t="s">
        <v>16676</v>
      </c>
    </row>
    <row r="1703" spans="1:6" x14ac:dyDescent="0.25">
      <c r="A1703" t="s">
        <v>21</v>
      </c>
      <c r="B1703" t="s">
        <v>7161</v>
      </c>
      <c r="C1703" s="11">
        <v>46003</v>
      </c>
      <c r="D1703" t="s">
        <v>12</v>
      </c>
      <c r="E1703">
        <v>15</v>
      </c>
      <c r="F1703" t="s">
        <v>16677</v>
      </c>
    </row>
    <row r="1704" spans="1:6" x14ac:dyDescent="0.25">
      <c r="A1704" t="s">
        <v>21</v>
      </c>
      <c r="B1704" t="s">
        <v>7163</v>
      </c>
      <c r="C1704" s="11">
        <v>46003</v>
      </c>
      <c r="D1704" t="s">
        <v>13</v>
      </c>
      <c r="E1704">
        <v>15</v>
      </c>
      <c r="F1704" t="s">
        <v>16678</v>
      </c>
    </row>
    <row r="1705" spans="1:6" x14ac:dyDescent="0.25">
      <c r="A1705" t="s">
        <v>22</v>
      </c>
      <c r="B1705" t="s">
        <v>7165</v>
      </c>
      <c r="C1705" s="11">
        <v>46002</v>
      </c>
      <c r="D1705" t="s">
        <v>13</v>
      </c>
      <c r="E1705">
        <v>10</v>
      </c>
      <c r="F1705" t="s">
        <v>16679</v>
      </c>
    </row>
    <row r="1706" spans="1:6" x14ac:dyDescent="0.25">
      <c r="A1706" t="s">
        <v>21</v>
      </c>
      <c r="B1706" t="s">
        <v>7200</v>
      </c>
      <c r="C1706" s="11">
        <v>46003</v>
      </c>
      <c r="D1706" t="s">
        <v>13</v>
      </c>
      <c r="E1706">
        <v>14</v>
      </c>
      <c r="F1706" t="s">
        <v>16680</v>
      </c>
    </row>
    <row r="1707" spans="1:6" x14ac:dyDescent="0.25">
      <c r="A1707" t="s">
        <v>22</v>
      </c>
      <c r="B1707" t="s">
        <v>7203</v>
      </c>
      <c r="C1707" s="11">
        <v>46001</v>
      </c>
      <c r="D1707" t="s">
        <v>12</v>
      </c>
      <c r="E1707">
        <v>18</v>
      </c>
      <c r="F1707" t="s">
        <v>16681</v>
      </c>
    </row>
    <row r="1708" spans="1:6" x14ac:dyDescent="0.25">
      <c r="A1708" t="s">
        <v>22</v>
      </c>
      <c r="B1708" t="s">
        <v>7205</v>
      </c>
      <c r="C1708" s="11">
        <v>46001</v>
      </c>
      <c r="D1708" t="s">
        <v>12</v>
      </c>
      <c r="E1708">
        <v>16</v>
      </c>
      <c r="F1708" t="s">
        <v>16682</v>
      </c>
    </row>
    <row r="1709" spans="1:6" x14ac:dyDescent="0.25">
      <c r="A1709" t="s">
        <v>22</v>
      </c>
      <c r="B1709" t="s">
        <v>7210</v>
      </c>
      <c r="C1709" s="11">
        <v>46001</v>
      </c>
      <c r="D1709" t="s">
        <v>12</v>
      </c>
      <c r="E1709">
        <v>14</v>
      </c>
      <c r="F1709" t="s">
        <v>16683</v>
      </c>
    </row>
    <row r="1710" spans="1:6" x14ac:dyDescent="0.25">
      <c r="A1710" t="s">
        <v>22</v>
      </c>
      <c r="B1710" t="s">
        <v>7212</v>
      </c>
      <c r="C1710" s="11">
        <v>46001</v>
      </c>
      <c r="D1710" t="s">
        <v>12</v>
      </c>
      <c r="E1710">
        <v>14</v>
      </c>
      <c r="F1710" t="s">
        <v>16684</v>
      </c>
    </row>
    <row r="1711" spans="1:6" x14ac:dyDescent="0.25">
      <c r="A1711" t="s">
        <v>23</v>
      </c>
      <c r="B1711" t="s">
        <v>7216</v>
      </c>
      <c r="C1711" s="11">
        <v>46003</v>
      </c>
      <c r="D1711" t="s">
        <v>4739</v>
      </c>
      <c r="E1711">
        <v>14</v>
      </c>
      <c r="F1711" t="s">
        <v>16685</v>
      </c>
    </row>
    <row r="1712" spans="1:6" x14ac:dyDescent="0.25">
      <c r="A1712" t="s">
        <v>21</v>
      </c>
      <c r="B1712" t="s">
        <v>7243</v>
      </c>
      <c r="C1712" s="11">
        <v>46003</v>
      </c>
      <c r="D1712" t="s">
        <v>11</v>
      </c>
      <c r="E1712">
        <v>13</v>
      </c>
      <c r="F1712" t="s">
        <v>16686</v>
      </c>
    </row>
    <row r="1713" spans="1:6" x14ac:dyDescent="0.25">
      <c r="A1713" t="s">
        <v>22</v>
      </c>
      <c r="B1713" t="s">
        <v>7264</v>
      </c>
      <c r="C1713" s="11">
        <v>46003</v>
      </c>
      <c r="D1713" t="s">
        <v>6</v>
      </c>
      <c r="E1713">
        <v>13</v>
      </c>
      <c r="F1713" t="s">
        <v>16687</v>
      </c>
    </row>
    <row r="1714" spans="1:6" x14ac:dyDescent="0.25">
      <c r="A1714" t="s">
        <v>22</v>
      </c>
      <c r="B1714" t="s">
        <v>7283</v>
      </c>
      <c r="C1714" s="11">
        <v>46003</v>
      </c>
      <c r="D1714" t="s">
        <v>8</v>
      </c>
      <c r="E1714">
        <v>10</v>
      </c>
      <c r="F1714" t="s">
        <v>16688</v>
      </c>
    </row>
    <row r="1715" spans="1:6" x14ac:dyDescent="0.25">
      <c r="A1715" t="s">
        <v>21</v>
      </c>
      <c r="B1715" t="s">
        <v>7307</v>
      </c>
      <c r="C1715" s="11">
        <v>46003</v>
      </c>
      <c r="D1715" t="s">
        <v>11</v>
      </c>
      <c r="E1715">
        <v>12</v>
      </c>
      <c r="F1715" t="s">
        <v>16689</v>
      </c>
    </row>
    <row r="1716" spans="1:6" x14ac:dyDescent="0.25">
      <c r="A1716" t="s">
        <v>22</v>
      </c>
      <c r="B1716" t="s">
        <v>7311</v>
      </c>
      <c r="C1716" s="11">
        <v>46003</v>
      </c>
      <c r="D1716" t="s">
        <v>11</v>
      </c>
      <c r="E1716">
        <v>12</v>
      </c>
      <c r="F1716" t="s">
        <v>16690</v>
      </c>
    </row>
    <row r="1717" spans="1:6" x14ac:dyDescent="0.25">
      <c r="A1717" t="s">
        <v>21</v>
      </c>
      <c r="B1717" t="s">
        <v>7321</v>
      </c>
      <c r="C1717" s="11">
        <v>46003</v>
      </c>
      <c r="D1717" t="s">
        <v>6</v>
      </c>
      <c r="E1717">
        <v>12</v>
      </c>
      <c r="F1717" t="s">
        <v>16691</v>
      </c>
    </row>
    <row r="1718" spans="1:6" x14ac:dyDescent="0.25">
      <c r="A1718" t="s">
        <v>22</v>
      </c>
      <c r="B1718" t="s">
        <v>7329</v>
      </c>
      <c r="C1718" s="11">
        <v>46001</v>
      </c>
      <c r="D1718" t="s">
        <v>13</v>
      </c>
      <c r="E1718">
        <v>9</v>
      </c>
      <c r="F1718" t="s">
        <v>16692</v>
      </c>
    </row>
    <row r="1719" spans="1:6" x14ac:dyDescent="0.25">
      <c r="A1719" t="s">
        <v>21</v>
      </c>
      <c r="B1719" t="s">
        <v>7330</v>
      </c>
      <c r="C1719" s="11">
        <v>46003</v>
      </c>
      <c r="D1719" t="s">
        <v>13</v>
      </c>
      <c r="E1719">
        <v>12</v>
      </c>
      <c r="F1719" t="s">
        <v>16693</v>
      </c>
    </row>
    <row r="1720" spans="1:6" x14ac:dyDescent="0.25">
      <c r="A1720" t="s">
        <v>21</v>
      </c>
      <c r="B1720" t="s">
        <v>7336</v>
      </c>
      <c r="C1720" s="11">
        <v>46003</v>
      </c>
      <c r="D1720" t="s">
        <v>6</v>
      </c>
      <c r="E1720">
        <v>12</v>
      </c>
      <c r="F1720" t="s">
        <v>16694</v>
      </c>
    </row>
    <row r="1721" spans="1:6" x14ac:dyDescent="0.25">
      <c r="A1721" t="s">
        <v>23</v>
      </c>
      <c r="B1721" t="s">
        <v>7338</v>
      </c>
      <c r="C1721" s="11">
        <v>46001</v>
      </c>
      <c r="D1721" t="s">
        <v>4762</v>
      </c>
      <c r="E1721">
        <v>14</v>
      </c>
      <c r="F1721" t="s">
        <v>16695</v>
      </c>
    </row>
    <row r="1722" spans="1:6" x14ac:dyDescent="0.25">
      <c r="A1722" t="s">
        <v>21</v>
      </c>
      <c r="B1722" t="s">
        <v>7349</v>
      </c>
      <c r="C1722" s="11">
        <v>46003</v>
      </c>
      <c r="D1722" t="s">
        <v>11</v>
      </c>
      <c r="E1722">
        <v>12</v>
      </c>
      <c r="F1722" t="s">
        <v>16696</v>
      </c>
    </row>
    <row r="1723" spans="1:6" x14ac:dyDescent="0.25">
      <c r="A1723" t="s">
        <v>23</v>
      </c>
      <c r="B1723" t="s">
        <v>7355</v>
      </c>
      <c r="C1723" s="11">
        <v>46002</v>
      </c>
      <c r="D1723" t="s">
        <v>4555</v>
      </c>
      <c r="E1723">
        <v>11</v>
      </c>
      <c r="F1723" t="s">
        <v>16697</v>
      </c>
    </row>
    <row r="1724" spans="1:6" x14ac:dyDescent="0.25">
      <c r="A1724" t="s">
        <v>23</v>
      </c>
      <c r="B1724" t="s">
        <v>7362</v>
      </c>
      <c r="C1724" s="11">
        <v>46002</v>
      </c>
      <c r="D1724" t="s">
        <v>4739</v>
      </c>
      <c r="E1724">
        <v>10</v>
      </c>
      <c r="F1724" t="s">
        <v>16698</v>
      </c>
    </row>
    <row r="1725" spans="1:6" x14ac:dyDescent="0.25">
      <c r="A1725" t="s">
        <v>23</v>
      </c>
      <c r="B1725" t="s">
        <v>7372</v>
      </c>
      <c r="C1725" s="11">
        <v>46003</v>
      </c>
      <c r="D1725" t="s">
        <v>4555</v>
      </c>
      <c r="E1725">
        <v>11</v>
      </c>
      <c r="F1725" t="s">
        <v>16699</v>
      </c>
    </row>
    <row r="1726" spans="1:6" x14ac:dyDescent="0.25">
      <c r="A1726" t="s">
        <v>21</v>
      </c>
      <c r="B1726" t="s">
        <v>7383</v>
      </c>
      <c r="C1726" s="11">
        <v>46003</v>
      </c>
      <c r="D1726" t="s">
        <v>12</v>
      </c>
      <c r="E1726">
        <v>11</v>
      </c>
      <c r="F1726" t="s">
        <v>16700</v>
      </c>
    </row>
    <row r="1727" spans="1:6" x14ac:dyDescent="0.25">
      <c r="A1727" t="s">
        <v>21</v>
      </c>
      <c r="B1727" t="s">
        <v>7405</v>
      </c>
      <c r="C1727" s="11">
        <v>46003</v>
      </c>
      <c r="D1727" t="s">
        <v>11</v>
      </c>
      <c r="E1727">
        <v>11</v>
      </c>
      <c r="F1727" t="s">
        <v>16701</v>
      </c>
    </row>
    <row r="1728" spans="1:6" x14ac:dyDescent="0.25">
      <c r="A1728" t="s">
        <v>22</v>
      </c>
      <c r="B1728" t="s">
        <v>7407</v>
      </c>
      <c r="C1728" s="11">
        <v>46000</v>
      </c>
      <c r="D1728" t="s">
        <v>12</v>
      </c>
      <c r="E1728">
        <v>16</v>
      </c>
      <c r="F1728" t="s">
        <v>16702</v>
      </c>
    </row>
    <row r="1729" spans="1:6" x14ac:dyDescent="0.25">
      <c r="A1729" t="s">
        <v>22</v>
      </c>
      <c r="B1729" t="s">
        <v>7415</v>
      </c>
      <c r="C1729" s="11">
        <v>46002</v>
      </c>
      <c r="D1729" t="s">
        <v>13</v>
      </c>
      <c r="E1729">
        <v>9</v>
      </c>
      <c r="F1729" t="s">
        <v>16703</v>
      </c>
    </row>
    <row r="1730" spans="1:6" x14ac:dyDescent="0.25">
      <c r="A1730" t="s">
        <v>22</v>
      </c>
      <c r="B1730" t="s">
        <v>7417</v>
      </c>
      <c r="C1730" s="11">
        <v>46001</v>
      </c>
      <c r="D1730" t="s">
        <v>7</v>
      </c>
      <c r="E1730">
        <v>17</v>
      </c>
      <c r="F1730" t="s">
        <v>16704</v>
      </c>
    </row>
    <row r="1731" spans="1:6" x14ac:dyDescent="0.25">
      <c r="A1731" t="s">
        <v>22</v>
      </c>
      <c r="B1731" t="s">
        <v>7418</v>
      </c>
      <c r="C1731" s="11">
        <v>46001</v>
      </c>
      <c r="D1731" t="s">
        <v>6</v>
      </c>
      <c r="E1731">
        <v>7</v>
      </c>
      <c r="F1731" t="s">
        <v>16705</v>
      </c>
    </row>
    <row r="1732" spans="1:6" x14ac:dyDescent="0.25">
      <c r="A1732" t="s">
        <v>21</v>
      </c>
      <c r="B1732" t="s">
        <v>7422</v>
      </c>
      <c r="C1732" s="11">
        <v>46003</v>
      </c>
      <c r="D1732" t="s">
        <v>13</v>
      </c>
      <c r="E1732">
        <v>11</v>
      </c>
      <c r="F1732" t="s">
        <v>16706</v>
      </c>
    </row>
    <row r="1733" spans="1:6" x14ac:dyDescent="0.25">
      <c r="A1733" t="s">
        <v>22</v>
      </c>
      <c r="B1733" t="s">
        <v>7451</v>
      </c>
      <c r="C1733" s="11">
        <v>46003</v>
      </c>
      <c r="D1733" t="s">
        <v>11</v>
      </c>
      <c r="E1733">
        <v>9</v>
      </c>
      <c r="F1733" t="s">
        <v>16707</v>
      </c>
    </row>
    <row r="1734" spans="1:6" x14ac:dyDescent="0.25">
      <c r="A1734" t="s">
        <v>22</v>
      </c>
      <c r="B1734" t="s">
        <v>7453</v>
      </c>
      <c r="C1734" s="11">
        <v>45999</v>
      </c>
      <c r="D1734" t="s">
        <v>12</v>
      </c>
      <c r="E1734">
        <v>10</v>
      </c>
      <c r="F1734" t="s">
        <v>16708</v>
      </c>
    </row>
    <row r="1735" spans="1:6" x14ac:dyDescent="0.25">
      <c r="A1735" t="s">
        <v>21</v>
      </c>
      <c r="B1735" t="s">
        <v>7457</v>
      </c>
      <c r="C1735" s="11">
        <v>46003</v>
      </c>
      <c r="D1735" t="s">
        <v>13</v>
      </c>
      <c r="E1735">
        <v>10</v>
      </c>
      <c r="F1735" t="s">
        <v>16709</v>
      </c>
    </row>
    <row r="1736" spans="1:6" x14ac:dyDescent="0.25">
      <c r="A1736" t="s">
        <v>22</v>
      </c>
      <c r="B1736" t="s">
        <v>7460</v>
      </c>
      <c r="C1736" s="11">
        <v>45999</v>
      </c>
      <c r="D1736" t="s">
        <v>11</v>
      </c>
      <c r="E1736">
        <v>13</v>
      </c>
      <c r="F1736" t="s">
        <v>16710</v>
      </c>
    </row>
    <row r="1737" spans="1:6" x14ac:dyDescent="0.25">
      <c r="A1737" t="s">
        <v>21</v>
      </c>
      <c r="B1737" t="s">
        <v>7465</v>
      </c>
      <c r="C1737" s="11">
        <v>46003</v>
      </c>
      <c r="D1737" t="s">
        <v>11</v>
      </c>
      <c r="E1737">
        <v>10</v>
      </c>
      <c r="F1737" t="s">
        <v>16711</v>
      </c>
    </row>
    <row r="1738" spans="1:6" x14ac:dyDescent="0.25">
      <c r="A1738" t="s">
        <v>21</v>
      </c>
      <c r="B1738" t="s">
        <v>7466</v>
      </c>
      <c r="C1738" s="11">
        <v>46003</v>
      </c>
      <c r="D1738" t="s">
        <v>13</v>
      </c>
      <c r="E1738">
        <v>10</v>
      </c>
      <c r="F1738" t="s">
        <v>16712</v>
      </c>
    </row>
    <row r="1739" spans="1:6" x14ac:dyDescent="0.25">
      <c r="A1739" t="s">
        <v>21</v>
      </c>
      <c r="B1739" t="s">
        <v>7480</v>
      </c>
      <c r="C1739" s="11">
        <v>46003</v>
      </c>
      <c r="D1739" t="s">
        <v>12</v>
      </c>
      <c r="E1739">
        <v>10</v>
      </c>
      <c r="F1739" t="s">
        <v>16713</v>
      </c>
    </row>
    <row r="1740" spans="1:6" x14ac:dyDescent="0.25">
      <c r="A1740" t="s">
        <v>22</v>
      </c>
      <c r="B1740" t="s">
        <v>7481</v>
      </c>
      <c r="C1740" s="11">
        <v>46003</v>
      </c>
      <c r="D1740" t="s">
        <v>8</v>
      </c>
      <c r="E1740">
        <v>10</v>
      </c>
      <c r="F1740" t="s">
        <v>16714</v>
      </c>
    </row>
    <row r="1741" spans="1:6" x14ac:dyDescent="0.25">
      <c r="A1741" t="s">
        <v>21</v>
      </c>
      <c r="B1741" t="s">
        <v>7489</v>
      </c>
      <c r="C1741" s="11">
        <v>46003</v>
      </c>
      <c r="D1741" t="s">
        <v>13</v>
      </c>
      <c r="E1741">
        <v>10</v>
      </c>
      <c r="F1741" t="s">
        <v>16715</v>
      </c>
    </row>
    <row r="1742" spans="1:6" x14ac:dyDescent="0.25">
      <c r="A1742" t="s">
        <v>21</v>
      </c>
      <c r="B1742" t="s">
        <v>7490</v>
      </c>
      <c r="C1742" s="11">
        <v>46003</v>
      </c>
      <c r="D1742" t="s">
        <v>12</v>
      </c>
      <c r="E1742">
        <v>10</v>
      </c>
      <c r="F1742" t="s">
        <v>16716</v>
      </c>
    </row>
    <row r="1743" spans="1:6" x14ac:dyDescent="0.25">
      <c r="A1743" t="s">
        <v>21</v>
      </c>
      <c r="B1743" t="s">
        <v>7492</v>
      </c>
      <c r="C1743" s="11">
        <v>46003</v>
      </c>
      <c r="D1743" t="s">
        <v>13</v>
      </c>
      <c r="E1743">
        <v>10</v>
      </c>
      <c r="F1743" t="s">
        <v>16717</v>
      </c>
    </row>
    <row r="1744" spans="1:6" x14ac:dyDescent="0.25">
      <c r="A1744" t="s">
        <v>22</v>
      </c>
      <c r="B1744" t="s">
        <v>7498</v>
      </c>
      <c r="C1744" s="11">
        <v>46000</v>
      </c>
      <c r="D1744" t="s">
        <v>13</v>
      </c>
      <c r="E1744">
        <v>11</v>
      </c>
      <c r="F1744" t="s">
        <v>16718</v>
      </c>
    </row>
    <row r="1745" spans="1:6" x14ac:dyDescent="0.25">
      <c r="A1745" t="s">
        <v>21</v>
      </c>
      <c r="B1745" t="s">
        <v>7499</v>
      </c>
      <c r="C1745" s="11">
        <v>46003</v>
      </c>
      <c r="D1745" t="s">
        <v>13</v>
      </c>
      <c r="E1745">
        <v>10</v>
      </c>
      <c r="F1745" t="s">
        <v>16719</v>
      </c>
    </row>
    <row r="1746" spans="1:6" x14ac:dyDescent="0.25">
      <c r="A1746" t="s">
        <v>22</v>
      </c>
      <c r="B1746" t="s">
        <v>7500</v>
      </c>
      <c r="C1746" s="11">
        <v>46003</v>
      </c>
      <c r="D1746" t="s">
        <v>11</v>
      </c>
      <c r="E1746">
        <v>9</v>
      </c>
      <c r="F1746" t="s">
        <v>16720</v>
      </c>
    </row>
    <row r="1747" spans="1:6" x14ac:dyDescent="0.25">
      <c r="A1747" t="s">
        <v>22</v>
      </c>
      <c r="B1747" t="s">
        <v>7501</v>
      </c>
      <c r="C1747" s="11">
        <v>46000</v>
      </c>
      <c r="D1747" t="s">
        <v>8</v>
      </c>
      <c r="E1747">
        <v>13</v>
      </c>
      <c r="F1747" t="s">
        <v>16721</v>
      </c>
    </row>
    <row r="1748" spans="1:6" x14ac:dyDescent="0.25">
      <c r="A1748" t="s">
        <v>21</v>
      </c>
      <c r="B1748" t="s">
        <v>7519</v>
      </c>
      <c r="C1748" s="11">
        <v>46003</v>
      </c>
      <c r="D1748" t="s">
        <v>6</v>
      </c>
      <c r="E1748">
        <v>9</v>
      </c>
      <c r="F1748" t="s">
        <v>16722</v>
      </c>
    </row>
    <row r="1749" spans="1:6" x14ac:dyDescent="0.25">
      <c r="A1749" t="s">
        <v>22</v>
      </c>
      <c r="B1749" t="s">
        <v>7523</v>
      </c>
      <c r="C1749" s="11">
        <v>46002</v>
      </c>
      <c r="D1749" t="s">
        <v>11</v>
      </c>
      <c r="E1749">
        <v>11</v>
      </c>
      <c r="F1749" t="s">
        <v>16723</v>
      </c>
    </row>
    <row r="1750" spans="1:6" x14ac:dyDescent="0.25">
      <c r="A1750" t="s">
        <v>22</v>
      </c>
      <c r="B1750" t="s">
        <v>7540</v>
      </c>
      <c r="C1750" s="11">
        <v>46003</v>
      </c>
      <c r="D1750" t="s">
        <v>11</v>
      </c>
      <c r="E1750">
        <v>8</v>
      </c>
      <c r="F1750" t="s">
        <v>16724</v>
      </c>
    </row>
    <row r="1751" spans="1:6" x14ac:dyDescent="0.25">
      <c r="A1751" t="s">
        <v>21</v>
      </c>
      <c r="B1751" t="s">
        <v>7546</v>
      </c>
      <c r="C1751" s="11">
        <v>46003</v>
      </c>
      <c r="D1751" t="s">
        <v>6</v>
      </c>
      <c r="E1751">
        <v>9</v>
      </c>
      <c r="F1751" t="s">
        <v>16725</v>
      </c>
    </row>
    <row r="1752" spans="1:6" x14ac:dyDescent="0.25">
      <c r="A1752" t="s">
        <v>21</v>
      </c>
      <c r="B1752" t="s">
        <v>7586</v>
      </c>
      <c r="C1752" s="11">
        <v>46003</v>
      </c>
      <c r="D1752" t="s">
        <v>6</v>
      </c>
      <c r="E1752">
        <v>8</v>
      </c>
      <c r="F1752" t="s">
        <v>16726</v>
      </c>
    </row>
    <row r="1753" spans="1:6" x14ac:dyDescent="0.25">
      <c r="A1753" t="s">
        <v>22</v>
      </c>
      <c r="B1753" t="s">
        <v>7590</v>
      </c>
      <c r="C1753" s="11">
        <v>46001</v>
      </c>
      <c r="D1753" t="s">
        <v>11</v>
      </c>
      <c r="E1753">
        <v>14</v>
      </c>
      <c r="F1753" t="s">
        <v>16727</v>
      </c>
    </row>
    <row r="1754" spans="1:6" x14ac:dyDescent="0.25">
      <c r="A1754" t="s">
        <v>22</v>
      </c>
      <c r="B1754" t="s">
        <v>7592</v>
      </c>
      <c r="C1754" s="11">
        <v>46002</v>
      </c>
      <c r="D1754" t="s">
        <v>7</v>
      </c>
      <c r="E1754">
        <v>16</v>
      </c>
      <c r="F1754" t="s">
        <v>16728</v>
      </c>
    </row>
    <row r="1755" spans="1:6" x14ac:dyDescent="0.25">
      <c r="A1755" t="s">
        <v>21</v>
      </c>
      <c r="B1755" t="s">
        <v>7597</v>
      </c>
      <c r="C1755" s="11">
        <v>46003</v>
      </c>
      <c r="D1755" t="s">
        <v>5</v>
      </c>
      <c r="E1755">
        <v>8</v>
      </c>
      <c r="F1755" t="s">
        <v>16729</v>
      </c>
    </row>
    <row r="1756" spans="1:6" x14ac:dyDescent="0.25">
      <c r="A1756" t="s">
        <v>21</v>
      </c>
      <c r="B1756" t="s">
        <v>7598</v>
      </c>
      <c r="C1756" s="11">
        <v>46003</v>
      </c>
      <c r="D1756" t="s">
        <v>11</v>
      </c>
      <c r="E1756">
        <v>7</v>
      </c>
      <c r="F1756" t="s">
        <v>16730</v>
      </c>
    </row>
    <row r="1757" spans="1:6" x14ac:dyDescent="0.25">
      <c r="A1757" t="s">
        <v>22</v>
      </c>
      <c r="B1757" t="s">
        <v>7599</v>
      </c>
      <c r="C1757" s="11">
        <v>46001</v>
      </c>
      <c r="D1757" t="s">
        <v>4541</v>
      </c>
      <c r="E1757">
        <v>8</v>
      </c>
      <c r="F1757" t="s">
        <v>16731</v>
      </c>
    </row>
    <row r="1758" spans="1:6" x14ac:dyDescent="0.25">
      <c r="A1758" t="s">
        <v>21</v>
      </c>
      <c r="B1758" t="s">
        <v>7602</v>
      </c>
      <c r="C1758" s="11">
        <v>46003</v>
      </c>
      <c r="D1758" t="s">
        <v>5</v>
      </c>
      <c r="E1758">
        <v>7</v>
      </c>
      <c r="F1758" t="s">
        <v>16732</v>
      </c>
    </row>
    <row r="1759" spans="1:6" x14ac:dyDescent="0.25">
      <c r="A1759" t="s">
        <v>22</v>
      </c>
      <c r="B1759" t="s">
        <v>7645</v>
      </c>
      <c r="C1759" s="11">
        <v>46001</v>
      </c>
      <c r="D1759" t="s">
        <v>12</v>
      </c>
      <c r="E1759">
        <v>15</v>
      </c>
      <c r="F1759" t="s">
        <v>16733</v>
      </c>
    </row>
    <row r="1760" spans="1:6" x14ac:dyDescent="0.25">
      <c r="A1760" t="s">
        <v>22</v>
      </c>
      <c r="B1760" t="s">
        <v>7656</v>
      </c>
      <c r="C1760" s="11">
        <v>46002</v>
      </c>
      <c r="D1760" t="s">
        <v>11</v>
      </c>
      <c r="E1760">
        <v>13</v>
      </c>
      <c r="F1760" t="s">
        <v>16734</v>
      </c>
    </row>
    <row r="1761" spans="1:6" x14ac:dyDescent="0.25">
      <c r="A1761" t="s">
        <v>23</v>
      </c>
      <c r="B1761" t="s">
        <v>7672</v>
      </c>
      <c r="C1761" s="11">
        <v>46000</v>
      </c>
      <c r="D1761" t="s">
        <v>4555</v>
      </c>
      <c r="E1761">
        <v>13</v>
      </c>
      <c r="F1761" t="s">
        <v>16735</v>
      </c>
    </row>
    <row r="1762" spans="1:6" x14ac:dyDescent="0.25">
      <c r="A1762" t="s">
        <v>21</v>
      </c>
      <c r="B1762" t="s">
        <v>7677</v>
      </c>
      <c r="C1762" s="11">
        <v>46002</v>
      </c>
      <c r="D1762" t="s">
        <v>7</v>
      </c>
      <c r="E1762">
        <v>17</v>
      </c>
      <c r="F1762" t="s">
        <v>16736</v>
      </c>
    </row>
    <row r="1763" spans="1:6" x14ac:dyDescent="0.25">
      <c r="A1763" t="s">
        <v>21</v>
      </c>
      <c r="B1763" t="s">
        <v>7678</v>
      </c>
      <c r="C1763" s="11">
        <v>46002</v>
      </c>
      <c r="D1763" t="s">
        <v>12</v>
      </c>
      <c r="E1763">
        <v>16</v>
      </c>
      <c r="F1763" t="s">
        <v>16737</v>
      </c>
    </row>
    <row r="1764" spans="1:6" x14ac:dyDescent="0.25">
      <c r="A1764" t="s">
        <v>21</v>
      </c>
      <c r="B1764" t="s">
        <v>7681</v>
      </c>
      <c r="C1764" s="11">
        <v>46002</v>
      </c>
      <c r="D1764" t="s">
        <v>13</v>
      </c>
      <c r="E1764">
        <v>16</v>
      </c>
      <c r="F1764" t="s">
        <v>16738</v>
      </c>
    </row>
    <row r="1765" spans="1:6" x14ac:dyDescent="0.25">
      <c r="A1765" t="s">
        <v>22</v>
      </c>
      <c r="B1765" t="s">
        <v>7701</v>
      </c>
      <c r="C1765" s="11">
        <v>46001</v>
      </c>
      <c r="D1765" t="s">
        <v>12</v>
      </c>
      <c r="E1765">
        <v>12</v>
      </c>
      <c r="F1765" t="s">
        <v>16739</v>
      </c>
    </row>
    <row r="1766" spans="1:6" x14ac:dyDescent="0.25">
      <c r="A1766" t="s">
        <v>21</v>
      </c>
      <c r="B1766" t="s">
        <v>7706</v>
      </c>
      <c r="C1766" s="11">
        <v>46002</v>
      </c>
      <c r="D1766" t="s">
        <v>13</v>
      </c>
      <c r="E1766">
        <v>15</v>
      </c>
      <c r="F1766" t="s">
        <v>16740</v>
      </c>
    </row>
    <row r="1767" spans="1:6" x14ac:dyDescent="0.25">
      <c r="A1767" t="s">
        <v>21</v>
      </c>
      <c r="B1767" t="s">
        <v>7707</v>
      </c>
      <c r="C1767" s="11">
        <v>46002</v>
      </c>
      <c r="D1767" t="s">
        <v>7</v>
      </c>
      <c r="E1767">
        <v>15</v>
      </c>
      <c r="F1767" t="s">
        <v>16741</v>
      </c>
    </row>
    <row r="1768" spans="1:6" x14ac:dyDescent="0.25">
      <c r="A1768" t="s">
        <v>21</v>
      </c>
      <c r="B1768" t="s">
        <v>7711</v>
      </c>
      <c r="C1768" s="11">
        <v>46002</v>
      </c>
      <c r="D1768" t="s">
        <v>7</v>
      </c>
      <c r="E1768">
        <v>15</v>
      </c>
      <c r="F1768" t="s">
        <v>16742</v>
      </c>
    </row>
    <row r="1769" spans="1:6" x14ac:dyDescent="0.25">
      <c r="A1769" t="s">
        <v>21</v>
      </c>
      <c r="B1769" t="s">
        <v>7716</v>
      </c>
      <c r="C1769" s="11">
        <v>46002</v>
      </c>
      <c r="D1769" t="s">
        <v>13</v>
      </c>
      <c r="E1769">
        <v>15</v>
      </c>
      <c r="F1769" t="s">
        <v>16743</v>
      </c>
    </row>
    <row r="1770" spans="1:6" x14ac:dyDescent="0.25">
      <c r="A1770" t="s">
        <v>21</v>
      </c>
      <c r="B1770" t="s">
        <v>7723</v>
      </c>
      <c r="C1770" s="11">
        <v>46002</v>
      </c>
      <c r="D1770" t="s">
        <v>13</v>
      </c>
      <c r="E1770">
        <v>15</v>
      </c>
      <c r="F1770" t="s">
        <v>16744</v>
      </c>
    </row>
    <row r="1771" spans="1:6" x14ac:dyDescent="0.25">
      <c r="A1771" t="s">
        <v>22</v>
      </c>
      <c r="B1771" t="s">
        <v>7726</v>
      </c>
      <c r="C1771" s="11">
        <v>46000</v>
      </c>
      <c r="D1771" t="s">
        <v>11</v>
      </c>
      <c r="E1771">
        <v>7</v>
      </c>
      <c r="F1771" t="s">
        <v>16745</v>
      </c>
    </row>
    <row r="1772" spans="1:6" x14ac:dyDescent="0.25">
      <c r="A1772" t="s">
        <v>22</v>
      </c>
      <c r="B1772" t="s">
        <v>7736</v>
      </c>
      <c r="C1772" s="11">
        <v>46002</v>
      </c>
      <c r="D1772" t="s">
        <v>8</v>
      </c>
      <c r="E1772">
        <v>15</v>
      </c>
      <c r="F1772" t="s">
        <v>16746</v>
      </c>
    </row>
    <row r="1773" spans="1:6" x14ac:dyDescent="0.25">
      <c r="A1773" t="s">
        <v>23</v>
      </c>
      <c r="B1773" t="s">
        <v>7739</v>
      </c>
      <c r="C1773" s="11">
        <v>46002</v>
      </c>
      <c r="D1773" t="s">
        <v>4739</v>
      </c>
      <c r="E1773">
        <v>14</v>
      </c>
      <c r="F1773" t="s">
        <v>16747</v>
      </c>
    </row>
    <row r="1774" spans="1:6" x14ac:dyDescent="0.25">
      <c r="A1774" t="s">
        <v>22</v>
      </c>
      <c r="B1774" t="s">
        <v>7741</v>
      </c>
      <c r="C1774" s="11">
        <v>46002</v>
      </c>
      <c r="D1774" t="s">
        <v>8</v>
      </c>
      <c r="E1774">
        <v>15</v>
      </c>
      <c r="F1774" t="s">
        <v>16748</v>
      </c>
    </row>
    <row r="1775" spans="1:6" x14ac:dyDescent="0.25">
      <c r="A1775" t="s">
        <v>21</v>
      </c>
      <c r="B1775" t="s">
        <v>7744</v>
      </c>
      <c r="C1775" s="11">
        <v>46002</v>
      </c>
      <c r="D1775" t="s">
        <v>4</v>
      </c>
      <c r="E1775">
        <v>14</v>
      </c>
      <c r="F1775" t="s">
        <v>16749</v>
      </c>
    </row>
    <row r="1776" spans="1:6" x14ac:dyDescent="0.25">
      <c r="A1776" t="s">
        <v>21</v>
      </c>
      <c r="B1776" t="s">
        <v>7747</v>
      </c>
      <c r="C1776" s="11">
        <v>46002</v>
      </c>
      <c r="D1776" t="s">
        <v>12</v>
      </c>
      <c r="E1776">
        <v>14</v>
      </c>
      <c r="F1776" t="s">
        <v>16750</v>
      </c>
    </row>
    <row r="1777" spans="1:6" x14ac:dyDescent="0.25">
      <c r="A1777" t="s">
        <v>21</v>
      </c>
      <c r="B1777" t="s">
        <v>7757</v>
      </c>
      <c r="C1777" s="11">
        <v>46002</v>
      </c>
      <c r="D1777" t="s">
        <v>6</v>
      </c>
      <c r="E1777">
        <v>14</v>
      </c>
      <c r="F1777" t="s">
        <v>16751</v>
      </c>
    </row>
    <row r="1778" spans="1:6" x14ac:dyDescent="0.25">
      <c r="A1778" t="s">
        <v>22</v>
      </c>
      <c r="B1778" t="s">
        <v>7765</v>
      </c>
      <c r="C1778" s="11">
        <v>45999</v>
      </c>
      <c r="D1778" t="s">
        <v>6</v>
      </c>
      <c r="E1778">
        <v>15</v>
      </c>
      <c r="F1778" t="s">
        <v>16752</v>
      </c>
    </row>
    <row r="1779" spans="1:6" x14ac:dyDescent="0.25">
      <c r="A1779" t="s">
        <v>23</v>
      </c>
      <c r="B1779" t="s">
        <v>7789</v>
      </c>
      <c r="C1779" s="11">
        <v>46002</v>
      </c>
      <c r="D1779" t="s">
        <v>4739</v>
      </c>
      <c r="E1779">
        <v>9</v>
      </c>
      <c r="F1779" t="s">
        <v>16753</v>
      </c>
    </row>
    <row r="1780" spans="1:6" x14ac:dyDescent="0.25">
      <c r="A1780" t="s">
        <v>21</v>
      </c>
      <c r="B1780" t="s">
        <v>7791</v>
      </c>
      <c r="C1780" s="11">
        <v>46002</v>
      </c>
      <c r="D1780" t="s">
        <v>13</v>
      </c>
      <c r="E1780">
        <v>13</v>
      </c>
      <c r="F1780" t="s">
        <v>16754</v>
      </c>
    </row>
    <row r="1781" spans="1:6" x14ac:dyDescent="0.25">
      <c r="A1781" t="s">
        <v>22</v>
      </c>
      <c r="B1781" t="s">
        <v>7796</v>
      </c>
      <c r="C1781" s="11">
        <v>46002</v>
      </c>
      <c r="D1781" t="s">
        <v>7</v>
      </c>
      <c r="E1781">
        <v>13</v>
      </c>
      <c r="F1781" t="s">
        <v>16755</v>
      </c>
    </row>
    <row r="1782" spans="1:6" x14ac:dyDescent="0.25">
      <c r="A1782" t="s">
        <v>22</v>
      </c>
      <c r="B1782" t="s">
        <v>7800</v>
      </c>
      <c r="C1782" s="11">
        <v>46002</v>
      </c>
      <c r="D1782" t="s">
        <v>11</v>
      </c>
      <c r="E1782">
        <v>10</v>
      </c>
      <c r="F1782" t="s">
        <v>16756</v>
      </c>
    </row>
    <row r="1783" spans="1:6" x14ac:dyDescent="0.25">
      <c r="A1783" t="s">
        <v>22</v>
      </c>
      <c r="B1783" t="s">
        <v>7805</v>
      </c>
      <c r="C1783" s="11">
        <v>46002</v>
      </c>
      <c r="D1783" t="s">
        <v>7</v>
      </c>
      <c r="E1783">
        <v>11</v>
      </c>
      <c r="F1783" t="s">
        <v>16757</v>
      </c>
    </row>
    <row r="1784" spans="1:6" x14ac:dyDescent="0.25">
      <c r="A1784" t="s">
        <v>21</v>
      </c>
      <c r="B1784" t="s">
        <v>7817</v>
      </c>
      <c r="C1784" s="11">
        <v>46002</v>
      </c>
      <c r="D1784" t="s">
        <v>13</v>
      </c>
      <c r="E1784">
        <v>13</v>
      </c>
      <c r="F1784" t="s">
        <v>16758</v>
      </c>
    </row>
    <row r="1785" spans="1:6" x14ac:dyDescent="0.25">
      <c r="A1785" t="s">
        <v>21</v>
      </c>
      <c r="B1785" t="s">
        <v>7822</v>
      </c>
      <c r="C1785" s="11">
        <v>46002</v>
      </c>
      <c r="D1785" t="s">
        <v>7</v>
      </c>
      <c r="E1785">
        <v>12</v>
      </c>
      <c r="F1785" t="s">
        <v>16759</v>
      </c>
    </row>
    <row r="1786" spans="1:6" x14ac:dyDescent="0.25">
      <c r="A1786" t="s">
        <v>22</v>
      </c>
      <c r="B1786" t="s">
        <v>7828</v>
      </c>
      <c r="C1786" s="11">
        <v>45999</v>
      </c>
      <c r="D1786" t="s">
        <v>6</v>
      </c>
      <c r="E1786">
        <v>8</v>
      </c>
      <c r="F1786" t="s">
        <v>16760</v>
      </c>
    </row>
    <row r="1787" spans="1:6" x14ac:dyDescent="0.25">
      <c r="A1787" t="s">
        <v>22</v>
      </c>
      <c r="B1787" t="s">
        <v>7829</v>
      </c>
      <c r="C1787" s="11">
        <v>45999</v>
      </c>
      <c r="D1787" t="s">
        <v>11</v>
      </c>
      <c r="E1787">
        <v>8</v>
      </c>
      <c r="F1787" t="s">
        <v>16761</v>
      </c>
    </row>
    <row r="1788" spans="1:6" x14ac:dyDescent="0.25">
      <c r="A1788" t="s">
        <v>22</v>
      </c>
      <c r="B1788" t="s">
        <v>7830</v>
      </c>
      <c r="C1788" s="11">
        <v>45999</v>
      </c>
      <c r="D1788" t="s">
        <v>8</v>
      </c>
      <c r="E1788">
        <v>9</v>
      </c>
      <c r="F1788" t="s">
        <v>16762</v>
      </c>
    </row>
    <row r="1789" spans="1:6" x14ac:dyDescent="0.25">
      <c r="A1789" t="s">
        <v>22</v>
      </c>
      <c r="B1789" t="s">
        <v>7831</v>
      </c>
      <c r="C1789" s="11">
        <v>45999</v>
      </c>
      <c r="D1789" t="s">
        <v>8</v>
      </c>
      <c r="E1789">
        <v>9</v>
      </c>
      <c r="F1789" t="s">
        <v>16763</v>
      </c>
    </row>
    <row r="1790" spans="1:6" x14ac:dyDescent="0.25">
      <c r="A1790" t="s">
        <v>22</v>
      </c>
      <c r="B1790" t="s">
        <v>7832</v>
      </c>
      <c r="C1790" s="11">
        <v>46000</v>
      </c>
      <c r="D1790" t="s">
        <v>11</v>
      </c>
      <c r="E1790">
        <v>7</v>
      </c>
      <c r="F1790" t="s">
        <v>16764</v>
      </c>
    </row>
    <row r="1791" spans="1:6" x14ac:dyDescent="0.25">
      <c r="A1791" t="s">
        <v>22</v>
      </c>
      <c r="B1791" t="s">
        <v>7838</v>
      </c>
      <c r="C1791" s="11">
        <v>46001</v>
      </c>
      <c r="D1791" t="s">
        <v>6</v>
      </c>
      <c r="E1791">
        <v>13</v>
      </c>
      <c r="F1791" t="s">
        <v>16765</v>
      </c>
    </row>
    <row r="1792" spans="1:6" x14ac:dyDescent="0.25">
      <c r="A1792" t="s">
        <v>21</v>
      </c>
      <c r="B1792" t="s">
        <v>7839</v>
      </c>
      <c r="C1792" s="11">
        <v>46002</v>
      </c>
      <c r="D1792" t="s">
        <v>11</v>
      </c>
      <c r="E1792">
        <v>12</v>
      </c>
      <c r="F1792" t="s">
        <v>16766</v>
      </c>
    </row>
    <row r="1793" spans="1:6" x14ac:dyDescent="0.25">
      <c r="A1793" t="s">
        <v>21</v>
      </c>
      <c r="B1793" t="s">
        <v>7846</v>
      </c>
      <c r="C1793" s="11">
        <v>46002</v>
      </c>
      <c r="D1793" t="s">
        <v>6</v>
      </c>
      <c r="E1793">
        <v>12</v>
      </c>
      <c r="F1793" t="s">
        <v>16767</v>
      </c>
    </row>
    <row r="1794" spans="1:6" x14ac:dyDescent="0.25">
      <c r="A1794" t="s">
        <v>21</v>
      </c>
      <c r="B1794" t="s">
        <v>7852</v>
      </c>
      <c r="C1794" s="11">
        <v>46002</v>
      </c>
      <c r="D1794" t="s">
        <v>11</v>
      </c>
      <c r="E1794">
        <v>12</v>
      </c>
      <c r="F1794" t="s">
        <v>16768</v>
      </c>
    </row>
    <row r="1795" spans="1:6" x14ac:dyDescent="0.25">
      <c r="A1795" t="s">
        <v>21</v>
      </c>
      <c r="B1795" t="s">
        <v>7855</v>
      </c>
      <c r="C1795" s="11">
        <v>46002</v>
      </c>
      <c r="D1795" t="s">
        <v>11</v>
      </c>
      <c r="E1795">
        <v>12</v>
      </c>
      <c r="F1795" t="s">
        <v>16769</v>
      </c>
    </row>
    <row r="1796" spans="1:6" x14ac:dyDescent="0.25">
      <c r="A1796" t="s">
        <v>22</v>
      </c>
      <c r="B1796" t="s">
        <v>7857</v>
      </c>
      <c r="C1796" s="11">
        <v>46002</v>
      </c>
      <c r="D1796" t="s">
        <v>8</v>
      </c>
      <c r="E1796">
        <v>10</v>
      </c>
      <c r="F1796" t="s">
        <v>16770</v>
      </c>
    </row>
    <row r="1797" spans="1:6" x14ac:dyDescent="0.25">
      <c r="A1797" t="s">
        <v>21</v>
      </c>
      <c r="B1797" t="s">
        <v>7865</v>
      </c>
      <c r="C1797" s="11">
        <v>46002</v>
      </c>
      <c r="D1797" t="s">
        <v>6</v>
      </c>
      <c r="E1797">
        <v>11</v>
      </c>
      <c r="F1797" t="s">
        <v>16771</v>
      </c>
    </row>
    <row r="1798" spans="1:6" x14ac:dyDescent="0.25">
      <c r="A1798" t="s">
        <v>21</v>
      </c>
      <c r="B1798" t="s">
        <v>7898</v>
      </c>
      <c r="C1798" s="11">
        <v>46002</v>
      </c>
      <c r="D1798" t="s">
        <v>11</v>
      </c>
      <c r="E1798">
        <v>11</v>
      </c>
      <c r="F1798" t="s">
        <v>16772</v>
      </c>
    </row>
    <row r="1799" spans="1:6" x14ac:dyDescent="0.25">
      <c r="A1799" t="s">
        <v>21</v>
      </c>
      <c r="B1799" t="s">
        <v>7902</v>
      </c>
      <c r="C1799" s="11">
        <v>46002</v>
      </c>
      <c r="D1799" t="s">
        <v>4541</v>
      </c>
      <c r="E1799">
        <v>9</v>
      </c>
      <c r="F1799" t="s">
        <v>16773</v>
      </c>
    </row>
    <row r="1800" spans="1:6" x14ac:dyDescent="0.25">
      <c r="A1800" t="s">
        <v>21</v>
      </c>
      <c r="B1800" t="s">
        <v>7904</v>
      </c>
      <c r="C1800" s="11">
        <v>46002</v>
      </c>
      <c r="D1800" t="s">
        <v>7</v>
      </c>
      <c r="E1800">
        <v>11</v>
      </c>
      <c r="F1800" t="s">
        <v>16774</v>
      </c>
    </row>
    <row r="1801" spans="1:6" x14ac:dyDescent="0.25">
      <c r="A1801" t="s">
        <v>22</v>
      </c>
      <c r="B1801" t="s">
        <v>7918</v>
      </c>
      <c r="C1801" s="11">
        <v>46001</v>
      </c>
      <c r="D1801" t="s">
        <v>12</v>
      </c>
      <c r="E1801">
        <v>15</v>
      </c>
      <c r="F1801" t="s">
        <v>16775</v>
      </c>
    </row>
    <row r="1802" spans="1:6" x14ac:dyDescent="0.25">
      <c r="A1802" t="s">
        <v>21</v>
      </c>
      <c r="B1802" t="s">
        <v>7924</v>
      </c>
      <c r="C1802" s="11">
        <v>46002</v>
      </c>
      <c r="D1802" t="s">
        <v>11</v>
      </c>
      <c r="E1802">
        <v>10</v>
      </c>
      <c r="F1802" t="s">
        <v>16776</v>
      </c>
    </row>
    <row r="1803" spans="1:6" x14ac:dyDescent="0.25">
      <c r="A1803" t="s">
        <v>21</v>
      </c>
      <c r="B1803" t="s">
        <v>7931</v>
      </c>
      <c r="C1803" s="11">
        <v>46002</v>
      </c>
      <c r="D1803" t="s">
        <v>7</v>
      </c>
      <c r="E1803">
        <v>10</v>
      </c>
      <c r="F1803" t="s">
        <v>16777</v>
      </c>
    </row>
    <row r="1804" spans="1:6" x14ac:dyDescent="0.25">
      <c r="A1804" t="s">
        <v>22</v>
      </c>
      <c r="B1804" t="s">
        <v>7938</v>
      </c>
      <c r="C1804" s="11">
        <v>46000</v>
      </c>
      <c r="D1804" t="s">
        <v>8</v>
      </c>
      <c r="E1804">
        <v>14</v>
      </c>
      <c r="F1804" t="s">
        <v>16778</v>
      </c>
    </row>
    <row r="1805" spans="1:6" x14ac:dyDescent="0.25">
      <c r="A1805" t="s">
        <v>21</v>
      </c>
      <c r="B1805" t="s">
        <v>7940</v>
      </c>
      <c r="C1805" s="11">
        <v>46002</v>
      </c>
      <c r="D1805" t="s">
        <v>12</v>
      </c>
      <c r="E1805">
        <v>10</v>
      </c>
      <c r="F1805" t="s">
        <v>16779</v>
      </c>
    </row>
    <row r="1806" spans="1:6" x14ac:dyDescent="0.25">
      <c r="A1806" t="s">
        <v>21</v>
      </c>
      <c r="B1806" t="s">
        <v>7953</v>
      </c>
      <c r="C1806" s="11">
        <v>46002</v>
      </c>
      <c r="D1806" t="s">
        <v>7</v>
      </c>
      <c r="E1806">
        <v>10</v>
      </c>
      <c r="F1806" t="s">
        <v>16780</v>
      </c>
    </row>
    <row r="1807" spans="1:6" x14ac:dyDescent="0.25">
      <c r="A1807" t="s">
        <v>21</v>
      </c>
      <c r="B1807" t="s">
        <v>7962</v>
      </c>
      <c r="C1807" s="11">
        <v>46002</v>
      </c>
      <c r="D1807" t="s">
        <v>6</v>
      </c>
      <c r="E1807">
        <v>10</v>
      </c>
      <c r="F1807" t="s">
        <v>16781</v>
      </c>
    </row>
    <row r="1808" spans="1:6" x14ac:dyDescent="0.25">
      <c r="A1808" t="s">
        <v>21</v>
      </c>
      <c r="B1808" t="s">
        <v>7963</v>
      </c>
      <c r="C1808" s="11">
        <v>46002</v>
      </c>
      <c r="D1808" t="s">
        <v>13</v>
      </c>
      <c r="E1808">
        <v>10</v>
      </c>
      <c r="F1808" t="s">
        <v>16782</v>
      </c>
    </row>
    <row r="1809" spans="1:6" x14ac:dyDescent="0.25">
      <c r="A1809" t="s">
        <v>21</v>
      </c>
      <c r="B1809" t="s">
        <v>7967</v>
      </c>
      <c r="C1809" s="11">
        <v>46002</v>
      </c>
      <c r="D1809" t="s">
        <v>7</v>
      </c>
      <c r="E1809">
        <v>10</v>
      </c>
      <c r="F1809" t="s">
        <v>16783</v>
      </c>
    </row>
    <row r="1810" spans="1:6" x14ac:dyDescent="0.25">
      <c r="A1810" t="s">
        <v>21</v>
      </c>
      <c r="B1810" t="s">
        <v>7971</v>
      </c>
      <c r="C1810" s="11">
        <v>46002</v>
      </c>
      <c r="D1810" t="s">
        <v>5</v>
      </c>
      <c r="E1810">
        <v>10</v>
      </c>
      <c r="F1810" t="s">
        <v>16784</v>
      </c>
    </row>
    <row r="1811" spans="1:6" x14ac:dyDescent="0.25">
      <c r="A1811" t="s">
        <v>21</v>
      </c>
      <c r="B1811" t="s">
        <v>7978</v>
      </c>
      <c r="C1811" s="11">
        <v>46002</v>
      </c>
      <c r="D1811" t="s">
        <v>5</v>
      </c>
      <c r="E1811">
        <v>10</v>
      </c>
      <c r="F1811" t="s">
        <v>16785</v>
      </c>
    </row>
    <row r="1812" spans="1:6" x14ac:dyDescent="0.25">
      <c r="A1812" t="s">
        <v>21</v>
      </c>
      <c r="B1812" t="s">
        <v>7984</v>
      </c>
      <c r="C1812" s="11">
        <v>46002</v>
      </c>
      <c r="D1812" t="s">
        <v>7</v>
      </c>
      <c r="E1812">
        <v>9</v>
      </c>
      <c r="F1812" t="s">
        <v>16786</v>
      </c>
    </row>
    <row r="1813" spans="1:6" x14ac:dyDescent="0.25">
      <c r="A1813" t="s">
        <v>21</v>
      </c>
      <c r="B1813" t="s">
        <v>7992</v>
      </c>
      <c r="C1813" s="11">
        <v>46002</v>
      </c>
      <c r="D1813" t="s">
        <v>6</v>
      </c>
      <c r="E1813">
        <v>9</v>
      </c>
      <c r="F1813" t="s">
        <v>16787</v>
      </c>
    </row>
    <row r="1814" spans="1:6" x14ac:dyDescent="0.25">
      <c r="A1814" t="s">
        <v>22</v>
      </c>
      <c r="B1814" t="s">
        <v>8001</v>
      </c>
      <c r="C1814" s="11">
        <v>46001</v>
      </c>
      <c r="D1814" t="s">
        <v>13</v>
      </c>
      <c r="E1814">
        <v>16</v>
      </c>
      <c r="F1814" t="s">
        <v>16788</v>
      </c>
    </row>
    <row r="1815" spans="1:6" x14ac:dyDescent="0.25">
      <c r="A1815" t="s">
        <v>21</v>
      </c>
      <c r="B1815" t="s">
        <v>8005</v>
      </c>
      <c r="C1815" s="11">
        <v>46002</v>
      </c>
      <c r="D1815" t="s">
        <v>6</v>
      </c>
      <c r="E1815">
        <v>9</v>
      </c>
      <c r="F1815" t="s">
        <v>16789</v>
      </c>
    </row>
    <row r="1816" spans="1:6" x14ac:dyDescent="0.25">
      <c r="A1816" t="s">
        <v>21</v>
      </c>
      <c r="B1816" t="s">
        <v>8006</v>
      </c>
      <c r="C1816" s="11">
        <v>46002</v>
      </c>
      <c r="D1816" t="s">
        <v>11</v>
      </c>
      <c r="E1816">
        <v>9</v>
      </c>
      <c r="F1816" t="s">
        <v>16790</v>
      </c>
    </row>
    <row r="1817" spans="1:6" x14ac:dyDescent="0.25">
      <c r="A1817" t="s">
        <v>21</v>
      </c>
      <c r="B1817" t="s">
        <v>8012</v>
      </c>
      <c r="C1817" s="11">
        <v>46002</v>
      </c>
      <c r="D1817" t="s">
        <v>11</v>
      </c>
      <c r="E1817">
        <v>9</v>
      </c>
      <c r="F1817" t="s">
        <v>16791</v>
      </c>
    </row>
    <row r="1818" spans="1:6" x14ac:dyDescent="0.25">
      <c r="A1818" t="s">
        <v>22</v>
      </c>
      <c r="B1818" t="s">
        <v>8013</v>
      </c>
      <c r="C1818" s="11">
        <v>46002</v>
      </c>
      <c r="D1818" t="s">
        <v>6</v>
      </c>
      <c r="E1818">
        <v>8</v>
      </c>
      <c r="F1818" t="s">
        <v>16792</v>
      </c>
    </row>
    <row r="1819" spans="1:6" x14ac:dyDescent="0.25">
      <c r="A1819" t="s">
        <v>22</v>
      </c>
      <c r="B1819" t="s">
        <v>8014</v>
      </c>
      <c r="C1819" s="11">
        <v>46000</v>
      </c>
      <c r="D1819" t="s">
        <v>8</v>
      </c>
      <c r="E1819">
        <v>13</v>
      </c>
      <c r="F1819" t="s">
        <v>16793</v>
      </c>
    </row>
    <row r="1820" spans="1:6" x14ac:dyDescent="0.25">
      <c r="A1820" t="s">
        <v>21</v>
      </c>
      <c r="B1820" t="s">
        <v>8027</v>
      </c>
      <c r="C1820" s="11">
        <v>46002</v>
      </c>
      <c r="D1820" t="s">
        <v>11</v>
      </c>
      <c r="E1820">
        <v>8</v>
      </c>
      <c r="F1820" t="s">
        <v>16794</v>
      </c>
    </row>
    <row r="1821" spans="1:6" x14ac:dyDescent="0.25">
      <c r="A1821" t="s">
        <v>23</v>
      </c>
      <c r="B1821" t="s">
        <v>8034</v>
      </c>
      <c r="C1821" s="11">
        <v>46002</v>
      </c>
      <c r="D1821" t="s">
        <v>4555</v>
      </c>
      <c r="E1821">
        <v>8</v>
      </c>
      <c r="F1821" t="s">
        <v>16795</v>
      </c>
    </row>
    <row r="1822" spans="1:6" x14ac:dyDescent="0.25">
      <c r="A1822" t="s">
        <v>21</v>
      </c>
      <c r="B1822" t="s">
        <v>8040</v>
      </c>
      <c r="C1822" s="11">
        <v>46002</v>
      </c>
      <c r="D1822" t="s">
        <v>6</v>
      </c>
      <c r="E1822">
        <v>8</v>
      </c>
      <c r="F1822" t="s">
        <v>16796</v>
      </c>
    </row>
    <row r="1823" spans="1:6" x14ac:dyDescent="0.25">
      <c r="A1823" t="s">
        <v>23</v>
      </c>
      <c r="B1823" t="s">
        <v>8043</v>
      </c>
      <c r="C1823" s="11">
        <v>46002</v>
      </c>
      <c r="D1823" t="s">
        <v>4555</v>
      </c>
      <c r="E1823">
        <v>8</v>
      </c>
      <c r="F1823" t="s">
        <v>16797</v>
      </c>
    </row>
    <row r="1824" spans="1:6" x14ac:dyDescent="0.25">
      <c r="A1824" t="s">
        <v>21</v>
      </c>
      <c r="B1824" t="s">
        <v>8045</v>
      </c>
      <c r="C1824" s="11">
        <v>46002</v>
      </c>
      <c r="D1824" t="s">
        <v>11</v>
      </c>
      <c r="E1824">
        <v>8</v>
      </c>
      <c r="F1824" t="s">
        <v>16798</v>
      </c>
    </row>
    <row r="1825" spans="1:6" x14ac:dyDescent="0.25">
      <c r="A1825" t="s">
        <v>21</v>
      </c>
      <c r="B1825" t="s">
        <v>8047</v>
      </c>
      <c r="C1825" s="11">
        <v>46002</v>
      </c>
      <c r="D1825" t="s">
        <v>11</v>
      </c>
      <c r="E1825">
        <v>8</v>
      </c>
      <c r="F1825" t="s">
        <v>16799</v>
      </c>
    </row>
    <row r="1826" spans="1:6" x14ac:dyDescent="0.25">
      <c r="A1826" t="s">
        <v>21</v>
      </c>
      <c r="B1826" t="s">
        <v>8052</v>
      </c>
      <c r="C1826" s="11">
        <v>46002</v>
      </c>
      <c r="D1826" t="s">
        <v>6</v>
      </c>
      <c r="E1826">
        <v>8</v>
      </c>
      <c r="F1826" t="s">
        <v>16800</v>
      </c>
    </row>
    <row r="1827" spans="1:6" x14ac:dyDescent="0.25">
      <c r="A1827" t="s">
        <v>22</v>
      </c>
      <c r="B1827" t="s">
        <v>8054</v>
      </c>
      <c r="C1827" s="11">
        <v>45999</v>
      </c>
      <c r="D1827" t="s">
        <v>6</v>
      </c>
      <c r="E1827">
        <v>15</v>
      </c>
      <c r="F1827" t="s">
        <v>16801</v>
      </c>
    </row>
    <row r="1828" spans="1:6" x14ac:dyDescent="0.25">
      <c r="A1828" t="s">
        <v>21</v>
      </c>
      <c r="B1828" t="s">
        <v>8068</v>
      </c>
      <c r="C1828" s="11">
        <v>46002</v>
      </c>
      <c r="D1828" t="s">
        <v>6</v>
      </c>
      <c r="E1828">
        <v>7</v>
      </c>
      <c r="F1828" t="s">
        <v>16802</v>
      </c>
    </row>
    <row r="1829" spans="1:6" x14ac:dyDescent="0.25">
      <c r="A1829" t="s">
        <v>21</v>
      </c>
      <c r="B1829" t="s">
        <v>8069</v>
      </c>
      <c r="C1829" s="11">
        <v>46002</v>
      </c>
      <c r="D1829" t="s">
        <v>6</v>
      </c>
      <c r="E1829">
        <v>7</v>
      </c>
      <c r="F1829" t="s">
        <v>16803</v>
      </c>
    </row>
    <row r="1830" spans="1:6" x14ac:dyDescent="0.25">
      <c r="A1830" t="s">
        <v>21</v>
      </c>
      <c r="B1830" t="s">
        <v>8075</v>
      </c>
      <c r="C1830" s="11">
        <v>46002</v>
      </c>
      <c r="D1830" t="s">
        <v>11</v>
      </c>
      <c r="E1830">
        <v>7</v>
      </c>
      <c r="F1830" t="s">
        <v>16804</v>
      </c>
    </row>
    <row r="1831" spans="1:6" x14ac:dyDescent="0.25">
      <c r="A1831" t="s">
        <v>21</v>
      </c>
      <c r="B1831" t="s">
        <v>8078</v>
      </c>
      <c r="C1831" s="11">
        <v>46002</v>
      </c>
      <c r="D1831" t="s">
        <v>5</v>
      </c>
      <c r="E1831">
        <v>7</v>
      </c>
      <c r="F1831" t="s">
        <v>16805</v>
      </c>
    </row>
    <row r="1832" spans="1:6" x14ac:dyDescent="0.25">
      <c r="A1832" t="s">
        <v>21</v>
      </c>
      <c r="B1832" t="s">
        <v>8081</v>
      </c>
      <c r="C1832" s="11">
        <v>46002</v>
      </c>
      <c r="D1832" t="s">
        <v>6</v>
      </c>
      <c r="E1832">
        <v>7</v>
      </c>
      <c r="F1832" t="s">
        <v>16806</v>
      </c>
    </row>
    <row r="1833" spans="1:6" x14ac:dyDescent="0.25">
      <c r="A1833" t="s">
        <v>22</v>
      </c>
      <c r="B1833" t="s">
        <v>8082</v>
      </c>
      <c r="C1833" s="11">
        <v>45999</v>
      </c>
      <c r="D1833" t="s">
        <v>8</v>
      </c>
      <c r="E1833">
        <v>14</v>
      </c>
      <c r="F1833" t="s">
        <v>16807</v>
      </c>
    </row>
    <row r="1834" spans="1:6" x14ac:dyDescent="0.25">
      <c r="A1834" t="s">
        <v>22</v>
      </c>
      <c r="B1834" t="s">
        <v>8084</v>
      </c>
      <c r="C1834" s="11">
        <v>46000</v>
      </c>
      <c r="D1834" t="s">
        <v>4536</v>
      </c>
      <c r="E1834">
        <v>14</v>
      </c>
      <c r="F1834" t="s">
        <v>16808</v>
      </c>
    </row>
    <row r="1835" spans="1:6" x14ac:dyDescent="0.25">
      <c r="A1835" t="s">
        <v>21</v>
      </c>
      <c r="B1835" t="s">
        <v>8085</v>
      </c>
      <c r="C1835" s="11">
        <v>46002</v>
      </c>
      <c r="D1835" t="s">
        <v>11</v>
      </c>
      <c r="E1835">
        <v>6</v>
      </c>
      <c r="F1835" t="s">
        <v>16809</v>
      </c>
    </row>
    <row r="1836" spans="1:6" x14ac:dyDescent="0.25">
      <c r="A1836" t="s">
        <v>21</v>
      </c>
      <c r="B1836" t="s">
        <v>8088</v>
      </c>
      <c r="C1836" s="11">
        <v>46002</v>
      </c>
      <c r="D1836" t="s">
        <v>11</v>
      </c>
      <c r="E1836">
        <v>6</v>
      </c>
      <c r="F1836" t="s">
        <v>16810</v>
      </c>
    </row>
    <row r="1837" spans="1:6" x14ac:dyDescent="0.25">
      <c r="A1837" t="s">
        <v>21</v>
      </c>
      <c r="B1837" t="s">
        <v>8090</v>
      </c>
      <c r="C1837" s="11">
        <v>46002</v>
      </c>
      <c r="D1837" t="s">
        <v>11</v>
      </c>
      <c r="E1837">
        <v>6</v>
      </c>
      <c r="F1837" t="s">
        <v>16811</v>
      </c>
    </row>
    <row r="1838" spans="1:6" x14ac:dyDescent="0.25">
      <c r="A1838" t="s">
        <v>23</v>
      </c>
      <c r="B1838" t="s">
        <v>8093</v>
      </c>
      <c r="C1838" s="11">
        <v>46002</v>
      </c>
      <c r="D1838" t="s">
        <v>4555</v>
      </c>
      <c r="E1838">
        <v>6</v>
      </c>
      <c r="F1838" t="s">
        <v>16812</v>
      </c>
    </row>
    <row r="1839" spans="1:6" x14ac:dyDescent="0.25">
      <c r="A1839" t="s">
        <v>21</v>
      </c>
      <c r="B1839" t="s">
        <v>8094</v>
      </c>
      <c r="C1839" s="11">
        <v>46002</v>
      </c>
      <c r="D1839" t="s">
        <v>11</v>
      </c>
      <c r="E1839">
        <v>6</v>
      </c>
      <c r="F1839" t="s">
        <v>16813</v>
      </c>
    </row>
    <row r="1840" spans="1:6" x14ac:dyDescent="0.25">
      <c r="A1840" t="s">
        <v>21</v>
      </c>
      <c r="B1840" t="s">
        <v>8096</v>
      </c>
      <c r="C1840" s="11">
        <v>46002</v>
      </c>
      <c r="D1840" t="s">
        <v>11</v>
      </c>
      <c r="E1840">
        <v>6</v>
      </c>
      <c r="F1840" t="s">
        <v>16814</v>
      </c>
    </row>
    <row r="1841" spans="1:6" x14ac:dyDescent="0.25">
      <c r="A1841" t="s">
        <v>21</v>
      </c>
      <c r="B1841" t="s">
        <v>8119</v>
      </c>
      <c r="C1841" s="11">
        <v>46001</v>
      </c>
      <c r="D1841" t="s">
        <v>25</v>
      </c>
      <c r="E1841">
        <v>20</v>
      </c>
      <c r="F1841" t="s">
        <v>16815</v>
      </c>
    </row>
    <row r="1842" spans="1:6" x14ac:dyDescent="0.25">
      <c r="A1842" t="s">
        <v>21</v>
      </c>
      <c r="B1842" t="s">
        <v>8124</v>
      </c>
      <c r="C1842" s="11">
        <v>46001</v>
      </c>
      <c r="D1842" t="s">
        <v>12</v>
      </c>
      <c r="E1842">
        <v>17</v>
      </c>
      <c r="F1842" t="s">
        <v>16816</v>
      </c>
    </row>
    <row r="1843" spans="1:6" x14ac:dyDescent="0.25">
      <c r="A1843" t="s">
        <v>21</v>
      </c>
      <c r="B1843" t="s">
        <v>8142</v>
      </c>
      <c r="C1843" s="11">
        <v>46001</v>
      </c>
      <c r="D1843" t="s">
        <v>7</v>
      </c>
      <c r="E1843">
        <v>17</v>
      </c>
      <c r="F1843" t="s">
        <v>16817</v>
      </c>
    </row>
    <row r="1844" spans="1:6" x14ac:dyDescent="0.25">
      <c r="A1844" t="s">
        <v>21</v>
      </c>
      <c r="B1844" t="s">
        <v>8145</v>
      </c>
      <c r="C1844" s="11">
        <v>46001</v>
      </c>
      <c r="D1844" t="s">
        <v>7</v>
      </c>
      <c r="E1844">
        <v>16</v>
      </c>
      <c r="F1844" t="s">
        <v>16818</v>
      </c>
    </row>
    <row r="1845" spans="1:6" x14ac:dyDescent="0.25">
      <c r="A1845" t="s">
        <v>21</v>
      </c>
      <c r="B1845" t="s">
        <v>8150</v>
      </c>
      <c r="C1845" s="11">
        <v>46001</v>
      </c>
      <c r="D1845" t="s">
        <v>13</v>
      </c>
      <c r="E1845">
        <v>16</v>
      </c>
      <c r="F1845" t="s">
        <v>16819</v>
      </c>
    </row>
    <row r="1846" spans="1:6" x14ac:dyDescent="0.25">
      <c r="A1846" t="s">
        <v>21</v>
      </c>
      <c r="B1846" t="s">
        <v>8154</v>
      </c>
      <c r="C1846" s="11">
        <v>46001</v>
      </c>
      <c r="D1846" t="s">
        <v>12</v>
      </c>
      <c r="E1846">
        <v>16</v>
      </c>
      <c r="F1846" t="s">
        <v>16820</v>
      </c>
    </row>
    <row r="1847" spans="1:6" x14ac:dyDescent="0.25">
      <c r="A1847" t="s">
        <v>22</v>
      </c>
      <c r="B1847" t="s">
        <v>8155</v>
      </c>
      <c r="C1847" s="11">
        <v>46001</v>
      </c>
      <c r="D1847" t="s">
        <v>12</v>
      </c>
      <c r="E1847">
        <v>12</v>
      </c>
      <c r="F1847" t="s">
        <v>16821</v>
      </c>
    </row>
    <row r="1848" spans="1:6" x14ac:dyDescent="0.25">
      <c r="A1848" t="s">
        <v>22</v>
      </c>
      <c r="B1848" t="s">
        <v>8179</v>
      </c>
      <c r="C1848" s="11">
        <v>46000</v>
      </c>
      <c r="D1848" t="s">
        <v>4536</v>
      </c>
      <c r="E1848">
        <v>12</v>
      </c>
      <c r="F1848" t="s">
        <v>16822</v>
      </c>
    </row>
    <row r="1849" spans="1:6" x14ac:dyDescent="0.25">
      <c r="A1849" t="s">
        <v>22</v>
      </c>
      <c r="B1849" t="s">
        <v>8182</v>
      </c>
      <c r="C1849" s="11">
        <v>46001</v>
      </c>
      <c r="D1849" t="s">
        <v>4541</v>
      </c>
      <c r="E1849">
        <v>14</v>
      </c>
      <c r="F1849" t="s">
        <v>16823</v>
      </c>
    </row>
    <row r="1850" spans="1:6" x14ac:dyDescent="0.25">
      <c r="A1850" t="s">
        <v>21</v>
      </c>
      <c r="B1850" t="s">
        <v>8186</v>
      </c>
      <c r="C1850" s="11">
        <v>46001</v>
      </c>
      <c r="D1850" t="s">
        <v>7</v>
      </c>
      <c r="E1850">
        <v>15</v>
      </c>
      <c r="F1850" t="s">
        <v>16824</v>
      </c>
    </row>
    <row r="1851" spans="1:6" x14ac:dyDescent="0.25">
      <c r="A1851" t="s">
        <v>21</v>
      </c>
      <c r="B1851" t="s">
        <v>8190</v>
      </c>
      <c r="C1851" s="11">
        <v>46001</v>
      </c>
      <c r="D1851" t="s">
        <v>7</v>
      </c>
      <c r="E1851">
        <v>14</v>
      </c>
      <c r="F1851" t="s">
        <v>16825</v>
      </c>
    </row>
    <row r="1852" spans="1:6" x14ac:dyDescent="0.25">
      <c r="A1852" t="s">
        <v>22</v>
      </c>
      <c r="B1852" t="s">
        <v>8191</v>
      </c>
      <c r="C1852" s="11">
        <v>45999</v>
      </c>
      <c r="D1852" t="s">
        <v>13</v>
      </c>
      <c r="E1852">
        <v>16</v>
      </c>
      <c r="F1852" t="s">
        <v>16826</v>
      </c>
    </row>
    <row r="1853" spans="1:6" x14ac:dyDescent="0.25">
      <c r="A1853" t="s">
        <v>21</v>
      </c>
      <c r="B1853" t="s">
        <v>8198</v>
      </c>
      <c r="C1853" s="11">
        <v>46001</v>
      </c>
      <c r="D1853" t="s">
        <v>6</v>
      </c>
      <c r="E1853">
        <v>14</v>
      </c>
      <c r="F1853" t="s">
        <v>16827</v>
      </c>
    </row>
    <row r="1854" spans="1:6" x14ac:dyDescent="0.25">
      <c r="A1854" t="s">
        <v>21</v>
      </c>
      <c r="B1854" t="s">
        <v>8218</v>
      </c>
      <c r="C1854" s="11">
        <v>46001</v>
      </c>
      <c r="D1854" t="s">
        <v>11</v>
      </c>
      <c r="E1854">
        <v>14</v>
      </c>
      <c r="F1854" t="s">
        <v>16828</v>
      </c>
    </row>
    <row r="1855" spans="1:6" x14ac:dyDescent="0.25">
      <c r="A1855" t="s">
        <v>21</v>
      </c>
      <c r="B1855" t="s">
        <v>8221</v>
      </c>
      <c r="C1855" s="11">
        <v>46001</v>
      </c>
      <c r="D1855" t="s">
        <v>11</v>
      </c>
      <c r="E1855">
        <v>14</v>
      </c>
      <c r="F1855" t="s">
        <v>16829</v>
      </c>
    </row>
    <row r="1856" spans="1:6" x14ac:dyDescent="0.25">
      <c r="A1856" t="s">
        <v>21</v>
      </c>
      <c r="B1856" t="s">
        <v>8227</v>
      </c>
      <c r="C1856" s="11">
        <v>46001</v>
      </c>
      <c r="D1856" t="s">
        <v>12</v>
      </c>
      <c r="E1856">
        <v>14</v>
      </c>
      <c r="F1856" t="s">
        <v>16830</v>
      </c>
    </row>
    <row r="1857" spans="1:6" x14ac:dyDescent="0.25">
      <c r="A1857" t="s">
        <v>22</v>
      </c>
      <c r="B1857" t="s">
        <v>8231</v>
      </c>
      <c r="C1857" s="11">
        <v>45999</v>
      </c>
      <c r="D1857" t="s">
        <v>8</v>
      </c>
      <c r="E1857">
        <v>14</v>
      </c>
      <c r="F1857" t="s">
        <v>16831</v>
      </c>
    </row>
    <row r="1858" spans="1:6" x14ac:dyDescent="0.25">
      <c r="A1858" t="s">
        <v>23</v>
      </c>
      <c r="B1858" t="s">
        <v>8232</v>
      </c>
      <c r="C1858" s="11">
        <v>46001</v>
      </c>
      <c r="D1858" t="s">
        <v>4555</v>
      </c>
      <c r="E1858">
        <v>14</v>
      </c>
      <c r="F1858" t="s">
        <v>16832</v>
      </c>
    </row>
    <row r="1859" spans="1:6" x14ac:dyDescent="0.25">
      <c r="A1859" t="s">
        <v>22</v>
      </c>
      <c r="B1859" t="s">
        <v>8233</v>
      </c>
      <c r="C1859" s="11">
        <v>45999</v>
      </c>
      <c r="D1859" t="s">
        <v>8</v>
      </c>
      <c r="E1859">
        <v>14</v>
      </c>
      <c r="F1859" t="s">
        <v>16833</v>
      </c>
    </row>
    <row r="1860" spans="1:6" x14ac:dyDescent="0.25">
      <c r="A1860" t="s">
        <v>21</v>
      </c>
      <c r="B1860" t="s">
        <v>8234</v>
      </c>
      <c r="C1860" s="11">
        <v>46001</v>
      </c>
      <c r="D1860" t="s">
        <v>13</v>
      </c>
      <c r="E1860">
        <v>13</v>
      </c>
      <c r="F1860" t="s">
        <v>16834</v>
      </c>
    </row>
    <row r="1861" spans="1:6" x14ac:dyDescent="0.25">
      <c r="A1861" t="s">
        <v>21</v>
      </c>
      <c r="B1861" t="s">
        <v>8238</v>
      </c>
      <c r="C1861" s="11">
        <v>46001</v>
      </c>
      <c r="D1861" t="s">
        <v>4538</v>
      </c>
      <c r="E1861">
        <v>13</v>
      </c>
      <c r="F1861" t="s">
        <v>16835</v>
      </c>
    </row>
    <row r="1862" spans="1:6" x14ac:dyDescent="0.25">
      <c r="A1862" t="s">
        <v>21</v>
      </c>
      <c r="B1862" t="s">
        <v>8253</v>
      </c>
      <c r="C1862" s="11">
        <v>46001</v>
      </c>
      <c r="D1862" t="s">
        <v>13</v>
      </c>
      <c r="E1862">
        <v>13</v>
      </c>
      <c r="F1862" t="s">
        <v>16836</v>
      </c>
    </row>
    <row r="1863" spans="1:6" x14ac:dyDescent="0.25">
      <c r="A1863" t="s">
        <v>21</v>
      </c>
      <c r="B1863" t="s">
        <v>8254</v>
      </c>
      <c r="C1863" s="11">
        <v>46001</v>
      </c>
      <c r="D1863" t="s">
        <v>11</v>
      </c>
      <c r="E1863">
        <v>13</v>
      </c>
      <c r="F1863" t="s">
        <v>16837</v>
      </c>
    </row>
    <row r="1864" spans="1:6" x14ac:dyDescent="0.25">
      <c r="A1864" t="s">
        <v>21</v>
      </c>
      <c r="B1864" t="s">
        <v>8259</v>
      </c>
      <c r="C1864" s="11">
        <v>46001</v>
      </c>
      <c r="D1864" t="s">
        <v>13</v>
      </c>
      <c r="E1864">
        <v>13</v>
      </c>
      <c r="F1864" t="s">
        <v>16838</v>
      </c>
    </row>
    <row r="1865" spans="1:6" x14ac:dyDescent="0.25">
      <c r="A1865" t="s">
        <v>21</v>
      </c>
      <c r="B1865" t="s">
        <v>8264</v>
      </c>
      <c r="C1865" s="11">
        <v>46001</v>
      </c>
      <c r="D1865" t="s">
        <v>7</v>
      </c>
      <c r="E1865">
        <v>13</v>
      </c>
      <c r="F1865" t="s">
        <v>16839</v>
      </c>
    </row>
    <row r="1866" spans="1:6" x14ac:dyDescent="0.25">
      <c r="A1866" t="s">
        <v>21</v>
      </c>
      <c r="B1866" t="s">
        <v>8269</v>
      </c>
      <c r="C1866" s="11">
        <v>46001</v>
      </c>
      <c r="D1866" t="s">
        <v>11</v>
      </c>
      <c r="E1866">
        <v>13</v>
      </c>
      <c r="F1866" t="s">
        <v>16840</v>
      </c>
    </row>
    <row r="1867" spans="1:6" x14ac:dyDescent="0.25">
      <c r="A1867" t="s">
        <v>21</v>
      </c>
      <c r="B1867" t="s">
        <v>8278</v>
      </c>
      <c r="C1867" s="11">
        <v>46001</v>
      </c>
      <c r="D1867" t="s">
        <v>13</v>
      </c>
      <c r="E1867">
        <v>12</v>
      </c>
      <c r="F1867" t="s">
        <v>16841</v>
      </c>
    </row>
    <row r="1868" spans="1:6" x14ac:dyDescent="0.25">
      <c r="A1868" t="s">
        <v>21</v>
      </c>
      <c r="B1868" t="s">
        <v>8280</v>
      </c>
      <c r="C1868" s="11">
        <v>46001</v>
      </c>
      <c r="D1868" t="s">
        <v>7</v>
      </c>
      <c r="E1868">
        <v>12</v>
      </c>
      <c r="F1868" t="s">
        <v>16842</v>
      </c>
    </row>
    <row r="1869" spans="1:6" x14ac:dyDescent="0.25">
      <c r="A1869" t="s">
        <v>21</v>
      </c>
      <c r="B1869" t="s">
        <v>8284</v>
      </c>
      <c r="C1869" s="11">
        <v>46001</v>
      </c>
      <c r="D1869" t="s">
        <v>11</v>
      </c>
      <c r="E1869">
        <v>12</v>
      </c>
      <c r="F1869" t="s">
        <v>16843</v>
      </c>
    </row>
    <row r="1870" spans="1:6" x14ac:dyDescent="0.25">
      <c r="A1870" t="s">
        <v>21</v>
      </c>
      <c r="B1870" t="s">
        <v>8286</v>
      </c>
      <c r="C1870" s="11">
        <v>46001</v>
      </c>
      <c r="D1870" t="s">
        <v>7</v>
      </c>
      <c r="E1870">
        <v>12</v>
      </c>
      <c r="F1870" t="s">
        <v>16844</v>
      </c>
    </row>
    <row r="1871" spans="1:6" x14ac:dyDescent="0.25">
      <c r="A1871" t="s">
        <v>21</v>
      </c>
      <c r="B1871" t="s">
        <v>8293</v>
      </c>
      <c r="C1871" s="11">
        <v>46001</v>
      </c>
      <c r="D1871" t="s">
        <v>11</v>
      </c>
      <c r="E1871">
        <v>12</v>
      </c>
      <c r="F1871" t="s">
        <v>16845</v>
      </c>
    </row>
    <row r="1872" spans="1:6" x14ac:dyDescent="0.25">
      <c r="A1872" t="s">
        <v>22</v>
      </c>
      <c r="B1872" t="s">
        <v>8300</v>
      </c>
      <c r="C1872" s="11">
        <v>46001</v>
      </c>
      <c r="D1872" t="s">
        <v>6</v>
      </c>
      <c r="E1872">
        <v>8</v>
      </c>
      <c r="F1872" t="s">
        <v>16846</v>
      </c>
    </row>
    <row r="1873" spans="1:6" x14ac:dyDescent="0.25">
      <c r="A1873" t="s">
        <v>23</v>
      </c>
      <c r="B1873" t="s">
        <v>8301</v>
      </c>
      <c r="C1873" s="11">
        <v>46001</v>
      </c>
      <c r="D1873" t="s">
        <v>4555</v>
      </c>
      <c r="E1873">
        <v>11</v>
      </c>
      <c r="F1873" t="s">
        <v>16847</v>
      </c>
    </row>
    <row r="1874" spans="1:6" x14ac:dyDescent="0.25">
      <c r="A1874" t="s">
        <v>21</v>
      </c>
      <c r="B1874" t="s">
        <v>8303</v>
      </c>
      <c r="C1874" s="11">
        <v>46001</v>
      </c>
      <c r="D1874" t="s">
        <v>12</v>
      </c>
      <c r="E1874">
        <v>11</v>
      </c>
      <c r="F1874" t="s">
        <v>16848</v>
      </c>
    </row>
    <row r="1875" spans="1:6" x14ac:dyDescent="0.25">
      <c r="A1875" t="s">
        <v>21</v>
      </c>
      <c r="B1875" t="s">
        <v>8308</v>
      </c>
      <c r="C1875" s="11">
        <v>46001</v>
      </c>
      <c r="D1875" t="s">
        <v>6</v>
      </c>
      <c r="E1875">
        <v>11</v>
      </c>
      <c r="F1875" t="s">
        <v>16849</v>
      </c>
    </row>
    <row r="1876" spans="1:6" x14ac:dyDescent="0.25">
      <c r="A1876" t="s">
        <v>22</v>
      </c>
      <c r="B1876" t="s">
        <v>8311</v>
      </c>
      <c r="C1876" s="11">
        <v>46001</v>
      </c>
      <c r="D1876" t="s">
        <v>7</v>
      </c>
      <c r="E1876">
        <v>11</v>
      </c>
      <c r="F1876" t="s">
        <v>16850</v>
      </c>
    </row>
    <row r="1877" spans="1:6" x14ac:dyDescent="0.25">
      <c r="A1877" t="s">
        <v>23</v>
      </c>
      <c r="B1877" t="s">
        <v>8315</v>
      </c>
      <c r="C1877" s="11">
        <v>46001</v>
      </c>
      <c r="D1877" t="s">
        <v>4555</v>
      </c>
      <c r="E1877">
        <v>11</v>
      </c>
      <c r="F1877" t="s">
        <v>16851</v>
      </c>
    </row>
    <row r="1878" spans="1:6" x14ac:dyDescent="0.25">
      <c r="A1878" t="s">
        <v>22</v>
      </c>
      <c r="B1878" t="s">
        <v>8316</v>
      </c>
      <c r="C1878" s="11">
        <v>46000</v>
      </c>
      <c r="D1878" t="s">
        <v>4536</v>
      </c>
      <c r="E1878">
        <v>12</v>
      </c>
      <c r="F1878" t="s">
        <v>16852</v>
      </c>
    </row>
    <row r="1879" spans="1:6" x14ac:dyDescent="0.25">
      <c r="A1879" t="s">
        <v>21</v>
      </c>
      <c r="B1879" t="s">
        <v>8317</v>
      </c>
      <c r="C1879" s="11">
        <v>46001</v>
      </c>
      <c r="D1879" t="s">
        <v>11</v>
      </c>
      <c r="E1879">
        <v>11</v>
      </c>
      <c r="F1879" t="s">
        <v>16853</v>
      </c>
    </row>
    <row r="1880" spans="1:6" x14ac:dyDescent="0.25">
      <c r="A1880" t="s">
        <v>21</v>
      </c>
      <c r="B1880" t="s">
        <v>8322</v>
      </c>
      <c r="C1880" s="11">
        <v>46001</v>
      </c>
      <c r="D1880" t="s">
        <v>13</v>
      </c>
      <c r="E1880">
        <v>11</v>
      </c>
      <c r="F1880" t="s">
        <v>16854</v>
      </c>
    </row>
    <row r="1881" spans="1:6" x14ac:dyDescent="0.25">
      <c r="A1881" t="s">
        <v>22</v>
      </c>
      <c r="B1881" t="s">
        <v>8324</v>
      </c>
      <c r="C1881" s="11">
        <v>46000</v>
      </c>
      <c r="D1881" t="s">
        <v>7</v>
      </c>
      <c r="E1881">
        <v>17</v>
      </c>
      <c r="F1881" t="s">
        <v>16855</v>
      </c>
    </row>
    <row r="1882" spans="1:6" x14ac:dyDescent="0.25">
      <c r="A1882" t="s">
        <v>22</v>
      </c>
      <c r="B1882" t="s">
        <v>8334</v>
      </c>
      <c r="C1882" s="11">
        <v>46001</v>
      </c>
      <c r="D1882" t="s">
        <v>13</v>
      </c>
      <c r="E1882">
        <v>10</v>
      </c>
      <c r="F1882" t="s">
        <v>16856</v>
      </c>
    </row>
    <row r="1883" spans="1:6" x14ac:dyDescent="0.25">
      <c r="A1883" t="s">
        <v>21</v>
      </c>
      <c r="B1883" t="s">
        <v>8335</v>
      </c>
      <c r="C1883" s="11">
        <v>46001</v>
      </c>
      <c r="D1883" t="s">
        <v>12</v>
      </c>
      <c r="E1883">
        <v>10</v>
      </c>
      <c r="F1883" t="s">
        <v>16857</v>
      </c>
    </row>
    <row r="1884" spans="1:6" x14ac:dyDescent="0.25">
      <c r="A1884" t="s">
        <v>21</v>
      </c>
      <c r="B1884" t="s">
        <v>8337</v>
      </c>
      <c r="C1884" s="11">
        <v>46001</v>
      </c>
      <c r="D1884" t="s">
        <v>11</v>
      </c>
      <c r="E1884">
        <v>11</v>
      </c>
      <c r="F1884" t="s">
        <v>16858</v>
      </c>
    </row>
    <row r="1885" spans="1:6" x14ac:dyDescent="0.25">
      <c r="A1885" t="s">
        <v>22</v>
      </c>
      <c r="B1885" t="s">
        <v>8339</v>
      </c>
      <c r="C1885" s="11">
        <v>46000</v>
      </c>
      <c r="D1885" t="s">
        <v>13</v>
      </c>
      <c r="E1885">
        <v>8</v>
      </c>
      <c r="F1885" t="s">
        <v>16859</v>
      </c>
    </row>
    <row r="1886" spans="1:6" x14ac:dyDescent="0.25">
      <c r="A1886" t="s">
        <v>21</v>
      </c>
      <c r="B1886" t="s">
        <v>8340</v>
      </c>
      <c r="C1886" s="11">
        <v>46001</v>
      </c>
      <c r="D1886" t="s">
        <v>4537</v>
      </c>
      <c r="E1886">
        <v>9</v>
      </c>
      <c r="F1886" t="s">
        <v>16860</v>
      </c>
    </row>
    <row r="1887" spans="1:6" x14ac:dyDescent="0.25">
      <c r="A1887" t="s">
        <v>21</v>
      </c>
      <c r="B1887" t="s">
        <v>8344</v>
      </c>
      <c r="C1887" s="11">
        <v>46001</v>
      </c>
      <c r="D1887" t="s">
        <v>7</v>
      </c>
      <c r="E1887">
        <v>10</v>
      </c>
      <c r="F1887" t="s">
        <v>16861</v>
      </c>
    </row>
    <row r="1888" spans="1:6" x14ac:dyDescent="0.25">
      <c r="A1888" t="s">
        <v>22</v>
      </c>
      <c r="B1888" t="s">
        <v>8345</v>
      </c>
      <c r="C1888" s="11">
        <v>46001</v>
      </c>
      <c r="D1888" t="s">
        <v>11</v>
      </c>
      <c r="E1888">
        <v>10</v>
      </c>
      <c r="F1888" t="s">
        <v>16862</v>
      </c>
    </row>
    <row r="1889" spans="1:6" x14ac:dyDescent="0.25">
      <c r="A1889" t="s">
        <v>21</v>
      </c>
      <c r="B1889" t="s">
        <v>8352</v>
      </c>
      <c r="C1889" s="11">
        <v>46001</v>
      </c>
      <c r="D1889" t="s">
        <v>13</v>
      </c>
      <c r="E1889">
        <v>10</v>
      </c>
      <c r="F1889" t="s">
        <v>16863</v>
      </c>
    </row>
    <row r="1890" spans="1:6" x14ac:dyDescent="0.25">
      <c r="A1890" t="s">
        <v>21</v>
      </c>
      <c r="B1890" t="s">
        <v>8364</v>
      </c>
      <c r="C1890" s="11">
        <v>46001</v>
      </c>
      <c r="D1890" t="s">
        <v>6</v>
      </c>
      <c r="E1890">
        <v>10</v>
      </c>
      <c r="F1890" t="s">
        <v>16864</v>
      </c>
    </row>
    <row r="1891" spans="1:6" x14ac:dyDescent="0.25">
      <c r="A1891" t="s">
        <v>21</v>
      </c>
      <c r="B1891" t="s">
        <v>8372</v>
      </c>
      <c r="C1891" s="11">
        <v>46001</v>
      </c>
      <c r="D1891" t="s">
        <v>7</v>
      </c>
      <c r="E1891">
        <v>10</v>
      </c>
      <c r="F1891" t="s">
        <v>16865</v>
      </c>
    </row>
    <row r="1892" spans="1:6" x14ac:dyDescent="0.25">
      <c r="A1892" t="s">
        <v>21</v>
      </c>
      <c r="B1892" t="s">
        <v>8373</v>
      </c>
      <c r="C1892" s="11">
        <v>46001</v>
      </c>
      <c r="D1892" t="s">
        <v>12</v>
      </c>
      <c r="E1892">
        <v>10</v>
      </c>
      <c r="F1892" t="s">
        <v>16866</v>
      </c>
    </row>
    <row r="1893" spans="1:6" x14ac:dyDescent="0.25">
      <c r="A1893" t="s">
        <v>23</v>
      </c>
      <c r="B1893" t="s">
        <v>8374</v>
      </c>
      <c r="C1893" s="11">
        <v>46001</v>
      </c>
      <c r="D1893" t="s">
        <v>4555</v>
      </c>
      <c r="E1893">
        <v>9</v>
      </c>
      <c r="F1893" t="s">
        <v>16867</v>
      </c>
    </row>
    <row r="1894" spans="1:6" x14ac:dyDescent="0.25">
      <c r="A1894" t="s">
        <v>21</v>
      </c>
      <c r="B1894" t="s">
        <v>8378</v>
      </c>
      <c r="C1894" s="11">
        <v>46001</v>
      </c>
      <c r="D1894" t="s">
        <v>6</v>
      </c>
      <c r="E1894">
        <v>9</v>
      </c>
      <c r="F1894" t="s">
        <v>16868</v>
      </c>
    </row>
    <row r="1895" spans="1:6" x14ac:dyDescent="0.25">
      <c r="A1895" t="s">
        <v>21</v>
      </c>
      <c r="B1895" t="s">
        <v>8379</v>
      </c>
      <c r="C1895" s="11">
        <v>46001</v>
      </c>
      <c r="D1895" t="s">
        <v>6</v>
      </c>
      <c r="E1895">
        <v>9</v>
      </c>
      <c r="F1895" t="s">
        <v>16869</v>
      </c>
    </row>
    <row r="1896" spans="1:6" x14ac:dyDescent="0.25">
      <c r="A1896" t="s">
        <v>21</v>
      </c>
      <c r="B1896" t="s">
        <v>8382</v>
      </c>
      <c r="C1896" s="11">
        <v>46001</v>
      </c>
      <c r="D1896" t="s">
        <v>6</v>
      </c>
      <c r="E1896">
        <v>9</v>
      </c>
      <c r="F1896" t="s">
        <v>16870</v>
      </c>
    </row>
    <row r="1897" spans="1:6" x14ac:dyDescent="0.25">
      <c r="A1897" t="s">
        <v>21</v>
      </c>
      <c r="B1897" t="s">
        <v>8383</v>
      </c>
      <c r="C1897" s="11">
        <v>46001</v>
      </c>
      <c r="D1897" t="s">
        <v>12</v>
      </c>
      <c r="E1897">
        <v>9</v>
      </c>
      <c r="F1897" t="s">
        <v>16871</v>
      </c>
    </row>
    <row r="1898" spans="1:6" x14ac:dyDescent="0.25">
      <c r="A1898" t="s">
        <v>21</v>
      </c>
      <c r="B1898" t="s">
        <v>8384</v>
      </c>
      <c r="C1898" s="11">
        <v>46001</v>
      </c>
      <c r="D1898" t="s">
        <v>7</v>
      </c>
      <c r="E1898">
        <v>9</v>
      </c>
      <c r="F1898" t="s">
        <v>16872</v>
      </c>
    </row>
    <row r="1899" spans="1:6" x14ac:dyDescent="0.25">
      <c r="A1899" t="s">
        <v>21</v>
      </c>
      <c r="B1899" t="s">
        <v>8387</v>
      </c>
      <c r="C1899" s="11">
        <v>46001</v>
      </c>
      <c r="D1899" t="s">
        <v>7</v>
      </c>
      <c r="E1899">
        <v>9</v>
      </c>
      <c r="F1899" t="s">
        <v>16873</v>
      </c>
    </row>
    <row r="1900" spans="1:6" x14ac:dyDescent="0.25">
      <c r="A1900" t="s">
        <v>22</v>
      </c>
      <c r="B1900" t="s">
        <v>8412</v>
      </c>
      <c r="C1900" s="11">
        <v>46001</v>
      </c>
      <c r="D1900" t="s">
        <v>6</v>
      </c>
      <c r="E1900">
        <v>8</v>
      </c>
      <c r="F1900" t="s">
        <v>16874</v>
      </c>
    </row>
    <row r="1901" spans="1:6" x14ac:dyDescent="0.25">
      <c r="A1901" t="s">
        <v>21</v>
      </c>
      <c r="B1901" t="s">
        <v>8416</v>
      </c>
      <c r="C1901" s="11">
        <v>46001</v>
      </c>
      <c r="D1901" t="s">
        <v>11</v>
      </c>
      <c r="E1901">
        <v>9</v>
      </c>
      <c r="F1901" t="s">
        <v>16875</v>
      </c>
    </row>
    <row r="1902" spans="1:6" x14ac:dyDescent="0.25">
      <c r="A1902" t="s">
        <v>21</v>
      </c>
      <c r="B1902" t="s">
        <v>8422</v>
      </c>
      <c r="C1902" s="11">
        <v>46001</v>
      </c>
      <c r="D1902" t="s">
        <v>13</v>
      </c>
      <c r="E1902">
        <v>9</v>
      </c>
      <c r="F1902" t="s">
        <v>16876</v>
      </c>
    </row>
    <row r="1903" spans="1:6" x14ac:dyDescent="0.25">
      <c r="A1903" t="s">
        <v>23</v>
      </c>
      <c r="B1903" t="s">
        <v>8429</v>
      </c>
      <c r="C1903" s="11">
        <v>46001</v>
      </c>
      <c r="D1903" t="s">
        <v>4555</v>
      </c>
      <c r="E1903">
        <v>8</v>
      </c>
      <c r="F1903" t="s">
        <v>16877</v>
      </c>
    </row>
    <row r="1904" spans="1:6" x14ac:dyDescent="0.25">
      <c r="A1904" t="s">
        <v>23</v>
      </c>
      <c r="B1904" t="s">
        <v>8433</v>
      </c>
      <c r="C1904" s="11">
        <v>46001</v>
      </c>
      <c r="D1904" t="s">
        <v>4555</v>
      </c>
      <c r="E1904">
        <v>7</v>
      </c>
      <c r="F1904" t="s">
        <v>16878</v>
      </c>
    </row>
    <row r="1905" spans="1:6" x14ac:dyDescent="0.25">
      <c r="A1905" t="s">
        <v>21</v>
      </c>
      <c r="B1905" t="s">
        <v>8438</v>
      </c>
      <c r="C1905" s="11">
        <v>46001</v>
      </c>
      <c r="D1905" t="s">
        <v>13</v>
      </c>
      <c r="E1905">
        <v>8</v>
      </c>
      <c r="F1905" t="s">
        <v>16879</v>
      </c>
    </row>
    <row r="1906" spans="1:6" x14ac:dyDescent="0.25">
      <c r="A1906" t="s">
        <v>23</v>
      </c>
      <c r="B1906" t="s">
        <v>8439</v>
      </c>
      <c r="C1906" s="11">
        <v>46001</v>
      </c>
      <c r="D1906" t="s">
        <v>4555</v>
      </c>
      <c r="E1906">
        <v>7</v>
      </c>
      <c r="F1906" t="s">
        <v>16880</v>
      </c>
    </row>
    <row r="1907" spans="1:6" x14ac:dyDescent="0.25">
      <c r="A1907" t="s">
        <v>21</v>
      </c>
      <c r="B1907" t="s">
        <v>8446</v>
      </c>
      <c r="C1907" s="11">
        <v>46001</v>
      </c>
      <c r="D1907" t="s">
        <v>11</v>
      </c>
      <c r="E1907">
        <v>8</v>
      </c>
      <c r="F1907" t="s">
        <v>16881</v>
      </c>
    </row>
    <row r="1908" spans="1:6" x14ac:dyDescent="0.25">
      <c r="A1908" t="s">
        <v>23</v>
      </c>
      <c r="B1908" t="s">
        <v>8449</v>
      </c>
      <c r="C1908" s="11">
        <v>46001</v>
      </c>
      <c r="D1908" t="s">
        <v>4555</v>
      </c>
      <c r="E1908">
        <v>7</v>
      </c>
      <c r="F1908" t="s">
        <v>16882</v>
      </c>
    </row>
    <row r="1909" spans="1:6" x14ac:dyDescent="0.25">
      <c r="A1909" t="s">
        <v>21</v>
      </c>
      <c r="B1909" t="s">
        <v>8450</v>
      </c>
      <c r="C1909" s="11">
        <v>46001</v>
      </c>
      <c r="D1909" t="s">
        <v>11</v>
      </c>
      <c r="E1909">
        <v>7</v>
      </c>
      <c r="F1909" t="s">
        <v>16883</v>
      </c>
    </row>
    <row r="1910" spans="1:6" x14ac:dyDescent="0.25">
      <c r="A1910" t="s">
        <v>21</v>
      </c>
      <c r="B1910" t="s">
        <v>8455</v>
      </c>
      <c r="C1910" s="11">
        <v>46001</v>
      </c>
      <c r="D1910" t="s">
        <v>11</v>
      </c>
      <c r="E1910">
        <v>7</v>
      </c>
      <c r="F1910" t="s">
        <v>16884</v>
      </c>
    </row>
    <row r="1911" spans="1:6" x14ac:dyDescent="0.25">
      <c r="A1911" t="s">
        <v>23</v>
      </c>
      <c r="B1911" t="s">
        <v>8456</v>
      </c>
      <c r="C1911" s="11">
        <v>46001</v>
      </c>
      <c r="D1911" t="s">
        <v>4555</v>
      </c>
      <c r="E1911">
        <v>6</v>
      </c>
      <c r="F1911" t="s">
        <v>16885</v>
      </c>
    </row>
    <row r="1912" spans="1:6" x14ac:dyDescent="0.25">
      <c r="A1912" t="s">
        <v>21</v>
      </c>
      <c r="B1912" t="s">
        <v>8459</v>
      </c>
      <c r="C1912" s="11">
        <v>46001</v>
      </c>
      <c r="D1912" t="s">
        <v>11</v>
      </c>
      <c r="E1912">
        <v>6</v>
      </c>
      <c r="F1912" t="s">
        <v>16886</v>
      </c>
    </row>
    <row r="1913" spans="1:6" x14ac:dyDescent="0.25">
      <c r="A1913" t="s">
        <v>22</v>
      </c>
      <c r="B1913" t="s">
        <v>8462</v>
      </c>
      <c r="C1913" s="11">
        <v>46000</v>
      </c>
      <c r="D1913" t="s">
        <v>13</v>
      </c>
      <c r="E1913">
        <v>15</v>
      </c>
      <c r="F1913" t="s">
        <v>16887</v>
      </c>
    </row>
    <row r="1914" spans="1:6" x14ac:dyDescent="0.25">
      <c r="A1914" t="s">
        <v>23</v>
      </c>
      <c r="B1914" t="s">
        <v>8464</v>
      </c>
      <c r="C1914" s="11">
        <v>46001</v>
      </c>
      <c r="D1914" t="s">
        <v>4555</v>
      </c>
      <c r="E1914">
        <v>6</v>
      </c>
      <c r="F1914" t="s">
        <v>16888</v>
      </c>
    </row>
    <row r="1915" spans="1:6" x14ac:dyDescent="0.25">
      <c r="A1915" t="s">
        <v>21</v>
      </c>
      <c r="B1915" t="s">
        <v>8467</v>
      </c>
      <c r="C1915" s="11">
        <v>46001</v>
      </c>
      <c r="D1915" t="s">
        <v>11</v>
      </c>
      <c r="E1915">
        <v>6</v>
      </c>
      <c r="F1915" t="s">
        <v>16889</v>
      </c>
    </row>
    <row r="1916" spans="1:6" x14ac:dyDescent="0.25">
      <c r="A1916" t="s">
        <v>22</v>
      </c>
      <c r="B1916" t="s">
        <v>8478</v>
      </c>
      <c r="C1916" s="11">
        <v>46000</v>
      </c>
      <c r="D1916" t="s">
        <v>4536</v>
      </c>
      <c r="E1916">
        <v>16</v>
      </c>
      <c r="F1916" t="s">
        <v>16890</v>
      </c>
    </row>
    <row r="1917" spans="1:6" x14ac:dyDescent="0.25">
      <c r="A1917" t="s">
        <v>21</v>
      </c>
      <c r="B1917" t="s">
        <v>8480</v>
      </c>
      <c r="C1917" s="11">
        <v>46000</v>
      </c>
      <c r="D1917" t="s">
        <v>4</v>
      </c>
      <c r="E1917">
        <v>16</v>
      </c>
      <c r="F1917" t="s">
        <v>16891</v>
      </c>
    </row>
    <row r="1918" spans="1:6" x14ac:dyDescent="0.25">
      <c r="A1918" t="s">
        <v>21</v>
      </c>
      <c r="B1918" t="s">
        <v>8486</v>
      </c>
      <c r="C1918" s="11">
        <v>46000</v>
      </c>
      <c r="D1918" t="s">
        <v>7</v>
      </c>
      <c r="E1918">
        <v>16</v>
      </c>
      <c r="F1918" t="s">
        <v>16892</v>
      </c>
    </row>
    <row r="1919" spans="1:6" x14ac:dyDescent="0.25">
      <c r="A1919" t="s">
        <v>22</v>
      </c>
      <c r="B1919" t="s">
        <v>8513</v>
      </c>
      <c r="C1919" s="11">
        <v>46000</v>
      </c>
      <c r="D1919" t="s">
        <v>12</v>
      </c>
      <c r="E1919">
        <v>14</v>
      </c>
      <c r="F1919" t="s">
        <v>16893</v>
      </c>
    </row>
    <row r="1920" spans="1:6" x14ac:dyDescent="0.25">
      <c r="A1920" t="s">
        <v>21</v>
      </c>
      <c r="B1920" t="s">
        <v>8543</v>
      </c>
      <c r="C1920" s="11">
        <v>46000</v>
      </c>
      <c r="D1920" t="s">
        <v>7</v>
      </c>
      <c r="E1920">
        <v>13</v>
      </c>
      <c r="F1920" t="s">
        <v>16894</v>
      </c>
    </row>
    <row r="1921" spans="1:6" x14ac:dyDescent="0.25">
      <c r="A1921" t="s">
        <v>21</v>
      </c>
      <c r="B1921" t="s">
        <v>8549</v>
      </c>
      <c r="C1921" s="11">
        <v>46000</v>
      </c>
      <c r="D1921" t="s">
        <v>6</v>
      </c>
      <c r="E1921">
        <v>12</v>
      </c>
      <c r="F1921" t="s">
        <v>16895</v>
      </c>
    </row>
    <row r="1922" spans="1:6" x14ac:dyDescent="0.25">
      <c r="A1922" t="s">
        <v>21</v>
      </c>
      <c r="B1922" t="s">
        <v>8559</v>
      </c>
      <c r="C1922" s="11">
        <v>46000</v>
      </c>
      <c r="D1922" t="s">
        <v>6</v>
      </c>
      <c r="E1922">
        <v>12</v>
      </c>
      <c r="F1922" t="s">
        <v>16896</v>
      </c>
    </row>
    <row r="1923" spans="1:6" x14ac:dyDescent="0.25">
      <c r="A1923" t="s">
        <v>23</v>
      </c>
      <c r="B1923" t="s">
        <v>8560</v>
      </c>
      <c r="C1923" s="11">
        <v>46000</v>
      </c>
      <c r="D1923" t="s">
        <v>4555</v>
      </c>
      <c r="E1923">
        <v>12</v>
      </c>
      <c r="F1923" t="s">
        <v>16897</v>
      </c>
    </row>
    <row r="1924" spans="1:6" x14ac:dyDescent="0.25">
      <c r="A1924" t="s">
        <v>21</v>
      </c>
      <c r="B1924" t="s">
        <v>8561</v>
      </c>
      <c r="C1924" s="11">
        <v>46000</v>
      </c>
      <c r="D1924" t="s">
        <v>11</v>
      </c>
      <c r="E1924">
        <v>11</v>
      </c>
      <c r="F1924" t="s">
        <v>16898</v>
      </c>
    </row>
    <row r="1925" spans="1:6" x14ac:dyDescent="0.25">
      <c r="A1925" t="s">
        <v>21</v>
      </c>
      <c r="B1925" t="s">
        <v>8562</v>
      </c>
      <c r="C1925" s="11">
        <v>46000</v>
      </c>
      <c r="D1925" t="s">
        <v>6</v>
      </c>
      <c r="E1925">
        <v>11</v>
      </c>
      <c r="F1925" t="s">
        <v>16899</v>
      </c>
    </row>
    <row r="1926" spans="1:6" x14ac:dyDescent="0.25">
      <c r="A1926" t="s">
        <v>21</v>
      </c>
      <c r="B1926" t="s">
        <v>8563</v>
      </c>
      <c r="C1926" s="11">
        <v>46000</v>
      </c>
      <c r="D1926" t="s">
        <v>12</v>
      </c>
      <c r="E1926">
        <v>11</v>
      </c>
      <c r="F1926" t="s">
        <v>16900</v>
      </c>
    </row>
    <row r="1927" spans="1:6" x14ac:dyDescent="0.25">
      <c r="A1927" t="s">
        <v>22</v>
      </c>
      <c r="B1927" t="s">
        <v>8579</v>
      </c>
      <c r="C1927" s="11">
        <v>46000</v>
      </c>
      <c r="D1927" t="s">
        <v>7</v>
      </c>
      <c r="E1927">
        <v>10</v>
      </c>
      <c r="F1927" t="s">
        <v>16901</v>
      </c>
    </row>
    <row r="1928" spans="1:6" x14ac:dyDescent="0.25">
      <c r="A1928" t="s">
        <v>21</v>
      </c>
      <c r="B1928" t="s">
        <v>8580</v>
      </c>
      <c r="C1928" s="11">
        <v>46000</v>
      </c>
      <c r="D1928" t="s">
        <v>13</v>
      </c>
      <c r="E1928">
        <v>10</v>
      </c>
      <c r="F1928" t="s">
        <v>16902</v>
      </c>
    </row>
    <row r="1929" spans="1:6" x14ac:dyDescent="0.25">
      <c r="A1929" t="s">
        <v>22</v>
      </c>
      <c r="B1929" t="s">
        <v>8584</v>
      </c>
      <c r="C1929" s="11">
        <v>45999</v>
      </c>
      <c r="D1929" t="s">
        <v>8</v>
      </c>
      <c r="E1929">
        <v>16</v>
      </c>
      <c r="F1929" t="s">
        <v>16903</v>
      </c>
    </row>
    <row r="1930" spans="1:6" x14ac:dyDescent="0.25">
      <c r="A1930" t="s">
        <v>21</v>
      </c>
      <c r="B1930" t="s">
        <v>8585</v>
      </c>
      <c r="C1930" s="11">
        <v>46000</v>
      </c>
      <c r="D1930" t="s">
        <v>7</v>
      </c>
      <c r="E1930">
        <v>9</v>
      </c>
      <c r="F1930" t="s">
        <v>16904</v>
      </c>
    </row>
    <row r="1931" spans="1:6" x14ac:dyDescent="0.25">
      <c r="A1931" t="s">
        <v>21</v>
      </c>
      <c r="B1931" t="s">
        <v>8590</v>
      </c>
      <c r="C1931" s="11">
        <v>46000</v>
      </c>
      <c r="D1931" t="s">
        <v>6</v>
      </c>
      <c r="E1931">
        <v>9</v>
      </c>
      <c r="F1931" t="s">
        <v>16905</v>
      </c>
    </row>
    <row r="1932" spans="1:6" x14ac:dyDescent="0.25">
      <c r="A1932" t="s">
        <v>21</v>
      </c>
      <c r="B1932" t="s">
        <v>8595</v>
      </c>
      <c r="C1932" s="11">
        <v>46000</v>
      </c>
      <c r="D1932" t="s">
        <v>6</v>
      </c>
      <c r="E1932">
        <v>9</v>
      </c>
      <c r="F1932" t="s">
        <v>16906</v>
      </c>
    </row>
    <row r="1933" spans="1:6" x14ac:dyDescent="0.25">
      <c r="A1933" t="s">
        <v>21</v>
      </c>
      <c r="B1933" t="s">
        <v>8597</v>
      </c>
      <c r="C1933" s="11">
        <v>46000</v>
      </c>
      <c r="D1933" t="s">
        <v>4</v>
      </c>
      <c r="E1933">
        <v>9</v>
      </c>
      <c r="F1933" t="s">
        <v>16907</v>
      </c>
    </row>
    <row r="1934" spans="1:6" x14ac:dyDescent="0.25">
      <c r="A1934" t="s">
        <v>21</v>
      </c>
      <c r="B1934" t="s">
        <v>8598</v>
      </c>
      <c r="C1934" s="11">
        <v>46000</v>
      </c>
      <c r="D1934" t="s">
        <v>6</v>
      </c>
      <c r="E1934">
        <v>9</v>
      </c>
      <c r="F1934" t="s">
        <v>16908</v>
      </c>
    </row>
    <row r="1935" spans="1:6" x14ac:dyDescent="0.25">
      <c r="A1935" t="s">
        <v>21</v>
      </c>
      <c r="B1935" t="s">
        <v>8599</v>
      </c>
      <c r="C1935" s="11">
        <v>46000</v>
      </c>
      <c r="D1935" t="s">
        <v>13</v>
      </c>
      <c r="E1935">
        <v>8</v>
      </c>
      <c r="F1935" t="s">
        <v>16909</v>
      </c>
    </row>
    <row r="1936" spans="1:6" x14ac:dyDescent="0.25">
      <c r="A1936" t="s">
        <v>21</v>
      </c>
      <c r="B1936" t="s">
        <v>8601</v>
      </c>
      <c r="C1936" s="11">
        <v>46000</v>
      </c>
      <c r="D1936" t="s">
        <v>6</v>
      </c>
      <c r="E1936">
        <v>8</v>
      </c>
      <c r="F1936" t="s">
        <v>16910</v>
      </c>
    </row>
    <row r="1937" spans="1:6" x14ac:dyDescent="0.25">
      <c r="A1937" t="s">
        <v>23</v>
      </c>
      <c r="B1937" t="s">
        <v>8615</v>
      </c>
      <c r="C1937" s="11">
        <v>46000</v>
      </c>
      <c r="D1937" t="s">
        <v>4555</v>
      </c>
      <c r="E1937">
        <v>6</v>
      </c>
      <c r="F1937" t="s">
        <v>16911</v>
      </c>
    </row>
    <row r="1938" spans="1:6" x14ac:dyDescent="0.25">
      <c r="A1938" t="s">
        <v>21</v>
      </c>
      <c r="B1938" t="s">
        <v>8625</v>
      </c>
      <c r="C1938" s="11">
        <v>45999</v>
      </c>
      <c r="D1938" t="s">
        <v>4536</v>
      </c>
      <c r="E1938">
        <v>16</v>
      </c>
      <c r="F1938" t="s">
        <v>16912</v>
      </c>
    </row>
    <row r="1939" spans="1:6" x14ac:dyDescent="0.25">
      <c r="A1939" t="s">
        <v>21</v>
      </c>
      <c r="B1939" t="s">
        <v>8631</v>
      </c>
      <c r="C1939" s="11">
        <v>45999</v>
      </c>
      <c r="D1939" t="s">
        <v>8</v>
      </c>
      <c r="E1939">
        <v>16</v>
      </c>
      <c r="F1939" t="s">
        <v>16913</v>
      </c>
    </row>
    <row r="1940" spans="1:6" x14ac:dyDescent="0.25">
      <c r="A1940" t="s">
        <v>21</v>
      </c>
      <c r="B1940" t="s">
        <v>8636</v>
      </c>
      <c r="C1940" s="11">
        <v>45999</v>
      </c>
      <c r="D1940" t="s">
        <v>13</v>
      </c>
      <c r="E1940">
        <v>16</v>
      </c>
      <c r="F1940" t="s">
        <v>16914</v>
      </c>
    </row>
    <row r="1941" spans="1:6" x14ac:dyDescent="0.25">
      <c r="A1941" t="s">
        <v>22</v>
      </c>
      <c r="B1941" t="s">
        <v>8651</v>
      </c>
      <c r="C1941" s="11">
        <v>45999</v>
      </c>
      <c r="D1941" t="s">
        <v>8</v>
      </c>
      <c r="E1941">
        <v>14</v>
      </c>
      <c r="F1941" t="s">
        <v>16915</v>
      </c>
    </row>
    <row r="1942" spans="1:6" x14ac:dyDescent="0.25">
      <c r="A1942" t="s">
        <v>21</v>
      </c>
      <c r="B1942" t="s">
        <v>8659</v>
      </c>
      <c r="C1942" s="11">
        <v>45999</v>
      </c>
      <c r="D1942" t="s">
        <v>6</v>
      </c>
      <c r="E1942">
        <v>13</v>
      </c>
      <c r="F1942" t="s">
        <v>16916</v>
      </c>
    </row>
    <row r="1943" spans="1:6" x14ac:dyDescent="0.25">
      <c r="A1943" t="s">
        <v>21</v>
      </c>
      <c r="B1943" t="s">
        <v>8662</v>
      </c>
      <c r="C1943" s="11">
        <v>45999</v>
      </c>
      <c r="D1943" t="s">
        <v>11</v>
      </c>
      <c r="E1943">
        <v>13</v>
      </c>
      <c r="F1943" t="s">
        <v>16917</v>
      </c>
    </row>
    <row r="1944" spans="1:6" x14ac:dyDescent="0.25">
      <c r="A1944" t="s">
        <v>21</v>
      </c>
      <c r="B1944" t="s">
        <v>8682</v>
      </c>
      <c r="C1944" s="11">
        <v>45999</v>
      </c>
      <c r="D1944" t="s">
        <v>6</v>
      </c>
      <c r="E1944">
        <v>12</v>
      </c>
      <c r="F1944" t="s">
        <v>16918</v>
      </c>
    </row>
    <row r="1945" spans="1:6" x14ac:dyDescent="0.25">
      <c r="A1945" t="s">
        <v>21</v>
      </c>
      <c r="B1945" t="s">
        <v>8685</v>
      </c>
      <c r="C1945" s="11">
        <v>45999</v>
      </c>
      <c r="D1945" t="s">
        <v>13</v>
      </c>
      <c r="E1945">
        <v>11</v>
      </c>
      <c r="F1945" t="s">
        <v>16919</v>
      </c>
    </row>
    <row r="1946" spans="1:6" x14ac:dyDescent="0.25">
      <c r="A1946" t="s">
        <v>22</v>
      </c>
      <c r="B1946" t="s">
        <v>8708</v>
      </c>
      <c r="C1946" s="11">
        <v>45999</v>
      </c>
      <c r="D1946" t="s">
        <v>5</v>
      </c>
      <c r="E1946">
        <v>7</v>
      </c>
      <c r="F1946" t="s">
        <v>16920</v>
      </c>
    </row>
    <row r="1947" spans="1:6" x14ac:dyDescent="0.25">
      <c r="A1947" t="s">
        <v>21</v>
      </c>
      <c r="B1947" t="s">
        <v>8719</v>
      </c>
      <c r="C1947" s="11">
        <v>45999</v>
      </c>
      <c r="D1947" t="s">
        <v>13</v>
      </c>
      <c r="E1947">
        <v>10</v>
      </c>
      <c r="F1947" t="s">
        <v>16921</v>
      </c>
    </row>
    <row r="1948" spans="1:6" x14ac:dyDescent="0.25">
      <c r="A1948" t="s">
        <v>21</v>
      </c>
      <c r="B1948" t="s">
        <v>8721</v>
      </c>
      <c r="C1948" s="11">
        <v>45999</v>
      </c>
      <c r="D1948" t="s">
        <v>8</v>
      </c>
      <c r="E1948">
        <v>10</v>
      </c>
      <c r="F1948" t="s">
        <v>16922</v>
      </c>
    </row>
    <row r="1949" spans="1:6" x14ac:dyDescent="0.25">
      <c r="A1949" t="s">
        <v>21</v>
      </c>
      <c r="B1949" t="s">
        <v>8722</v>
      </c>
      <c r="C1949" s="11">
        <v>45999</v>
      </c>
      <c r="D1949" t="s">
        <v>6</v>
      </c>
      <c r="E1949">
        <v>10</v>
      </c>
      <c r="F1949" t="s">
        <v>16923</v>
      </c>
    </row>
    <row r="1950" spans="1:6" x14ac:dyDescent="0.25">
      <c r="A1950" t="s">
        <v>21</v>
      </c>
      <c r="B1950" t="s">
        <v>8723</v>
      </c>
      <c r="C1950" s="11">
        <v>45999</v>
      </c>
      <c r="D1950" t="s">
        <v>5</v>
      </c>
      <c r="E1950">
        <v>10</v>
      </c>
      <c r="F1950" t="s">
        <v>16924</v>
      </c>
    </row>
    <row r="1951" spans="1:6" x14ac:dyDescent="0.25">
      <c r="A1951" t="s">
        <v>21</v>
      </c>
      <c r="B1951" t="s">
        <v>8724</v>
      </c>
      <c r="C1951" s="11">
        <v>45999</v>
      </c>
      <c r="D1951" t="s">
        <v>6</v>
      </c>
      <c r="E1951">
        <v>9</v>
      </c>
      <c r="F1951" t="s">
        <v>16925</v>
      </c>
    </row>
    <row r="1952" spans="1:6" x14ac:dyDescent="0.25">
      <c r="A1952" t="s">
        <v>21</v>
      </c>
      <c r="B1952" t="s">
        <v>8729</v>
      </c>
      <c r="C1952" s="11">
        <v>45999</v>
      </c>
      <c r="D1952" t="s">
        <v>5</v>
      </c>
      <c r="E1952">
        <v>9</v>
      </c>
      <c r="F1952" t="s">
        <v>16926</v>
      </c>
    </row>
    <row r="1953" spans="1:6" x14ac:dyDescent="0.25">
      <c r="A1953" t="s">
        <v>21</v>
      </c>
      <c r="B1953" t="s">
        <v>8730</v>
      </c>
      <c r="C1953" s="11">
        <v>45999</v>
      </c>
      <c r="D1953" t="s">
        <v>8</v>
      </c>
      <c r="E1953">
        <v>9</v>
      </c>
      <c r="F1953" t="s">
        <v>16927</v>
      </c>
    </row>
    <row r="1954" spans="1:6" x14ac:dyDescent="0.25">
      <c r="A1954" t="s">
        <v>21</v>
      </c>
      <c r="B1954" t="s">
        <v>8736</v>
      </c>
      <c r="C1954" s="11">
        <v>45999</v>
      </c>
      <c r="D1954" t="s">
        <v>8</v>
      </c>
      <c r="E1954">
        <v>8</v>
      </c>
      <c r="F1954" t="s">
        <v>16928</v>
      </c>
    </row>
    <row r="1955" spans="1:6" x14ac:dyDescent="0.25">
      <c r="A1955" t="s">
        <v>21</v>
      </c>
      <c r="B1955" t="s">
        <v>8737</v>
      </c>
      <c r="C1955" s="11">
        <v>45999</v>
      </c>
      <c r="D1955" t="s">
        <v>8</v>
      </c>
      <c r="E1955">
        <v>8</v>
      </c>
      <c r="F1955" t="s">
        <v>16929</v>
      </c>
    </row>
    <row r="1956" spans="1:6" x14ac:dyDescent="0.25">
      <c r="A1956" t="s">
        <v>21</v>
      </c>
      <c r="B1956" t="s">
        <v>8738</v>
      </c>
      <c r="C1956" s="11">
        <v>45999</v>
      </c>
      <c r="D1956" t="s">
        <v>8</v>
      </c>
      <c r="E1956">
        <v>8</v>
      </c>
      <c r="F1956" t="s">
        <v>16930</v>
      </c>
    </row>
    <row r="1957" spans="1:6" x14ac:dyDescent="0.25">
      <c r="A1957" t="s">
        <v>21</v>
      </c>
      <c r="B1957" t="s">
        <v>8739</v>
      </c>
      <c r="C1957" s="11">
        <v>45999</v>
      </c>
      <c r="D1957" t="s">
        <v>11</v>
      </c>
      <c r="E1957">
        <v>8</v>
      </c>
      <c r="F1957" t="s">
        <v>16931</v>
      </c>
    </row>
    <row r="1958" spans="1:6" x14ac:dyDescent="0.25">
      <c r="A1958" t="s">
        <v>21</v>
      </c>
      <c r="B1958" t="s">
        <v>8740</v>
      </c>
      <c r="C1958" s="11">
        <v>45999</v>
      </c>
      <c r="D1958" t="s">
        <v>5</v>
      </c>
      <c r="E1958">
        <v>8</v>
      </c>
      <c r="F1958" t="s">
        <v>16932</v>
      </c>
    </row>
    <row r="1959" spans="1:6" x14ac:dyDescent="0.25">
      <c r="A1959" t="s">
        <v>21</v>
      </c>
      <c r="B1959" t="s">
        <v>8741</v>
      </c>
      <c r="C1959" s="11">
        <v>45999</v>
      </c>
      <c r="D1959" t="s">
        <v>11</v>
      </c>
      <c r="E1959">
        <v>8</v>
      </c>
      <c r="F1959" t="s">
        <v>16933</v>
      </c>
    </row>
    <row r="1960" spans="1:6" x14ac:dyDescent="0.25">
      <c r="A1960" t="s">
        <v>21</v>
      </c>
      <c r="B1960" t="s">
        <v>8745</v>
      </c>
      <c r="C1960" s="11">
        <v>45999</v>
      </c>
      <c r="D1960" t="s">
        <v>11</v>
      </c>
      <c r="E1960">
        <v>8</v>
      </c>
      <c r="F1960" t="s">
        <v>16934</v>
      </c>
    </row>
    <row r="1961" spans="1:6" x14ac:dyDescent="0.25">
      <c r="A1961" t="s">
        <v>21</v>
      </c>
      <c r="B1961" t="s">
        <v>8749</v>
      </c>
      <c r="C1961" s="11">
        <v>45999</v>
      </c>
      <c r="D1961" t="s">
        <v>11</v>
      </c>
      <c r="E1961">
        <v>8</v>
      </c>
      <c r="F1961" t="s">
        <v>16935</v>
      </c>
    </row>
    <row r="1962" spans="1:6" x14ac:dyDescent="0.25">
      <c r="A1962" t="s">
        <v>21</v>
      </c>
      <c r="B1962" t="s">
        <v>8751</v>
      </c>
      <c r="C1962" s="11">
        <v>45999</v>
      </c>
      <c r="D1962" t="s">
        <v>5</v>
      </c>
      <c r="E1962">
        <v>8</v>
      </c>
      <c r="F1962" t="s">
        <v>16936</v>
      </c>
    </row>
    <row r="1963" spans="1:6" x14ac:dyDescent="0.25">
      <c r="A1963" t="s">
        <v>21</v>
      </c>
      <c r="B1963" t="s">
        <v>8756</v>
      </c>
      <c r="C1963" s="11">
        <v>45999</v>
      </c>
      <c r="D1963" t="s">
        <v>6</v>
      </c>
      <c r="E1963">
        <v>7</v>
      </c>
      <c r="F1963" t="s">
        <v>16937</v>
      </c>
    </row>
    <row r="1964" spans="1:6" x14ac:dyDescent="0.25">
      <c r="A1964" t="s">
        <v>21</v>
      </c>
      <c r="B1964" t="s">
        <v>8759</v>
      </c>
      <c r="C1964" s="11">
        <v>45999</v>
      </c>
      <c r="D1964" t="s">
        <v>5</v>
      </c>
      <c r="E1964">
        <v>7</v>
      </c>
      <c r="F1964" t="s">
        <v>16938</v>
      </c>
    </row>
    <row r="1965" spans="1:6" x14ac:dyDescent="0.25">
      <c r="A1965" t="s">
        <v>21</v>
      </c>
      <c r="B1965" t="s">
        <v>8763</v>
      </c>
      <c r="C1965" s="11">
        <v>45999</v>
      </c>
      <c r="D1965" t="s">
        <v>5</v>
      </c>
      <c r="E1965">
        <v>7</v>
      </c>
      <c r="F1965" t="s">
        <v>16939</v>
      </c>
    </row>
    <row r="1966" spans="1:6" x14ac:dyDescent="0.25">
      <c r="A1966" t="s">
        <v>23</v>
      </c>
      <c r="B1966" t="s">
        <v>14947</v>
      </c>
      <c r="C1966" s="11">
        <v>46003</v>
      </c>
      <c r="D1966" t="s">
        <v>4762</v>
      </c>
      <c r="E1966">
        <v>12</v>
      </c>
      <c r="F1966" t="s">
        <v>16940</v>
      </c>
    </row>
    <row r="1967" spans="1:6" x14ac:dyDescent="0.25">
      <c r="A1967" t="s">
        <v>23</v>
      </c>
      <c r="B1967" t="s">
        <v>14948</v>
      </c>
      <c r="C1967" s="11">
        <v>46003</v>
      </c>
      <c r="D1967" t="s">
        <v>4537</v>
      </c>
      <c r="E1967">
        <v>12</v>
      </c>
      <c r="F1967" t="s">
        <v>16941</v>
      </c>
    </row>
    <row r="1968" spans="1:6" x14ac:dyDescent="0.25">
      <c r="A1968" t="s">
        <v>23</v>
      </c>
      <c r="B1968" t="s">
        <v>14949</v>
      </c>
      <c r="C1968" s="11">
        <v>46003</v>
      </c>
      <c r="D1968" t="s">
        <v>4667</v>
      </c>
      <c r="E1968">
        <v>11</v>
      </c>
      <c r="F1968" t="s">
        <v>16942</v>
      </c>
    </row>
    <row r="1969" spans="1:6" x14ac:dyDescent="0.25">
      <c r="A1969" t="s">
        <v>23</v>
      </c>
      <c r="B1969" t="s">
        <v>14950</v>
      </c>
      <c r="C1969" s="11">
        <v>46003</v>
      </c>
      <c r="D1969" t="s">
        <v>4762</v>
      </c>
      <c r="E1969">
        <v>11</v>
      </c>
      <c r="F1969" t="s">
        <v>16943</v>
      </c>
    </row>
    <row r="1970" spans="1:6" x14ac:dyDescent="0.25">
      <c r="A1970" t="s">
        <v>23</v>
      </c>
      <c r="B1970" t="s">
        <v>14951</v>
      </c>
      <c r="C1970" s="11">
        <v>46003</v>
      </c>
      <c r="D1970" t="s">
        <v>4537</v>
      </c>
      <c r="E1970">
        <v>10</v>
      </c>
      <c r="F1970" t="s">
        <v>16944</v>
      </c>
    </row>
    <row r="1971" spans="1:6" x14ac:dyDescent="0.25">
      <c r="A1971" t="s">
        <v>23</v>
      </c>
      <c r="B1971" t="s">
        <v>14952</v>
      </c>
      <c r="C1971" s="11">
        <v>46003</v>
      </c>
      <c r="D1971" t="s">
        <v>4762</v>
      </c>
      <c r="E1971">
        <v>8</v>
      </c>
      <c r="F1971" t="s">
        <v>16945</v>
      </c>
    </row>
    <row r="1972" spans="1:6" x14ac:dyDescent="0.25">
      <c r="A1972" t="s">
        <v>23</v>
      </c>
      <c r="B1972" t="s">
        <v>14953</v>
      </c>
      <c r="C1972" s="11">
        <v>46002</v>
      </c>
      <c r="D1972" t="s">
        <v>4762</v>
      </c>
      <c r="E1972">
        <v>10</v>
      </c>
      <c r="F1972" t="s">
        <v>16946</v>
      </c>
    </row>
    <row r="1973" spans="1:6" x14ac:dyDescent="0.25">
      <c r="A1973" t="s">
        <v>23</v>
      </c>
      <c r="B1973" t="s">
        <v>14954</v>
      </c>
      <c r="C1973" s="11">
        <v>46002</v>
      </c>
      <c r="D1973" t="s">
        <v>4762</v>
      </c>
      <c r="E1973">
        <v>8</v>
      </c>
      <c r="F1973" t="s">
        <v>16947</v>
      </c>
    </row>
    <row r="1974" spans="1:6" x14ac:dyDescent="0.25">
      <c r="A1974" t="s">
        <v>23</v>
      </c>
      <c r="B1974" t="s">
        <v>14955</v>
      </c>
      <c r="C1974" s="11">
        <v>46001</v>
      </c>
      <c r="D1974" t="s">
        <v>4537</v>
      </c>
      <c r="E1974">
        <v>16</v>
      </c>
      <c r="F1974" t="s">
        <v>16948</v>
      </c>
    </row>
    <row r="1975" spans="1:6" x14ac:dyDescent="0.25">
      <c r="A1975" t="s">
        <v>23</v>
      </c>
      <c r="B1975" t="s">
        <v>14956</v>
      </c>
      <c r="C1975" s="11">
        <v>46001</v>
      </c>
      <c r="D1975" t="s">
        <v>4539</v>
      </c>
      <c r="E1975">
        <v>15</v>
      </c>
      <c r="F1975" t="s">
        <v>16949</v>
      </c>
    </row>
    <row r="1976" spans="1:6" x14ac:dyDescent="0.25">
      <c r="A1976" t="s">
        <v>23</v>
      </c>
      <c r="B1976" t="s">
        <v>14957</v>
      </c>
      <c r="C1976" s="11">
        <v>46001</v>
      </c>
      <c r="D1976" t="s">
        <v>4667</v>
      </c>
      <c r="E1976">
        <v>13</v>
      </c>
      <c r="F1976" t="s">
        <v>16950</v>
      </c>
    </row>
    <row r="1977" spans="1:6" x14ac:dyDescent="0.25">
      <c r="A1977" t="s">
        <v>23</v>
      </c>
      <c r="B1977" t="s">
        <v>14958</v>
      </c>
      <c r="C1977" s="11">
        <v>46001</v>
      </c>
      <c r="D1977" t="s">
        <v>4762</v>
      </c>
      <c r="E1977">
        <v>12</v>
      </c>
      <c r="F1977" t="s">
        <v>16951</v>
      </c>
    </row>
    <row r="1978" spans="1:6" x14ac:dyDescent="0.25">
      <c r="A1978" t="s">
        <v>23</v>
      </c>
      <c r="B1978" t="s">
        <v>14959</v>
      </c>
      <c r="C1978" s="11">
        <v>46001</v>
      </c>
      <c r="D1978" t="s">
        <v>4762</v>
      </c>
      <c r="E1978">
        <v>8</v>
      </c>
      <c r="F1978" t="s">
        <v>16952</v>
      </c>
    </row>
    <row r="1979" spans="1:6" x14ac:dyDescent="0.25">
      <c r="A1979" t="s">
        <v>23</v>
      </c>
      <c r="B1979" t="s">
        <v>14960</v>
      </c>
      <c r="C1979" s="11">
        <v>46000</v>
      </c>
      <c r="D1979" t="s">
        <v>4762</v>
      </c>
      <c r="E1979">
        <v>15</v>
      </c>
      <c r="F1979" t="s">
        <v>16953</v>
      </c>
    </row>
    <row r="1980" spans="1:6" x14ac:dyDescent="0.25">
      <c r="A1980" t="s">
        <v>23</v>
      </c>
      <c r="B1980" t="s">
        <v>14961</v>
      </c>
      <c r="C1980" s="11">
        <v>46000</v>
      </c>
      <c r="D1980" t="s">
        <v>4536</v>
      </c>
      <c r="E1980">
        <v>14</v>
      </c>
      <c r="F1980" t="s">
        <v>16954</v>
      </c>
    </row>
    <row r="1981" spans="1:6" x14ac:dyDescent="0.25">
      <c r="A1981" t="s">
        <v>23</v>
      </c>
      <c r="B1981" t="s">
        <v>14962</v>
      </c>
      <c r="C1981" s="11">
        <v>46000</v>
      </c>
      <c r="D1981" t="s">
        <v>4739</v>
      </c>
      <c r="E1981">
        <v>14</v>
      </c>
      <c r="F1981" t="s">
        <v>16955</v>
      </c>
    </row>
    <row r="1982" spans="1:6" x14ac:dyDescent="0.25">
      <c r="A1982" t="s">
        <v>23</v>
      </c>
      <c r="B1982" t="s">
        <v>14963</v>
      </c>
      <c r="C1982" s="11">
        <v>46000</v>
      </c>
      <c r="D1982" t="s">
        <v>4762</v>
      </c>
      <c r="E1982">
        <v>11</v>
      </c>
      <c r="F1982" t="s">
        <v>16956</v>
      </c>
    </row>
    <row r="1983" spans="1:6" x14ac:dyDescent="0.25">
      <c r="A1983" t="s">
        <v>23</v>
      </c>
      <c r="B1983" t="s">
        <v>14964</v>
      </c>
      <c r="C1983" s="11">
        <v>46000</v>
      </c>
      <c r="D1983" t="s">
        <v>4739</v>
      </c>
      <c r="E1983">
        <v>11</v>
      </c>
      <c r="F1983" t="s">
        <v>16957</v>
      </c>
    </row>
    <row r="1984" spans="1:6" x14ac:dyDescent="0.25">
      <c r="A1984" t="s">
        <v>23</v>
      </c>
      <c r="B1984" t="s">
        <v>14965</v>
      </c>
      <c r="C1984" s="11">
        <v>46000</v>
      </c>
      <c r="D1984" t="s">
        <v>4762</v>
      </c>
      <c r="E1984">
        <v>11</v>
      </c>
      <c r="F1984" t="s">
        <v>16958</v>
      </c>
    </row>
    <row r="1985" spans="1:6" x14ac:dyDescent="0.25">
      <c r="A1985" t="s">
        <v>23</v>
      </c>
      <c r="B1985" t="s">
        <v>14966</v>
      </c>
      <c r="C1985" s="11">
        <v>46000</v>
      </c>
      <c r="D1985" t="s">
        <v>4762</v>
      </c>
      <c r="E1985">
        <v>10</v>
      </c>
      <c r="F1985" t="s">
        <v>16959</v>
      </c>
    </row>
    <row r="1986" spans="1:6" x14ac:dyDescent="0.25">
      <c r="A1986" t="s">
        <v>23</v>
      </c>
      <c r="B1986" t="s">
        <v>14967</v>
      </c>
      <c r="C1986" s="11">
        <v>46000</v>
      </c>
      <c r="D1986" t="s">
        <v>4536</v>
      </c>
      <c r="E1986">
        <v>9</v>
      </c>
      <c r="F1986" t="s">
        <v>16960</v>
      </c>
    </row>
    <row r="1987" spans="1:6" x14ac:dyDescent="0.25">
      <c r="A1987" t="s">
        <v>23</v>
      </c>
      <c r="B1987" t="s">
        <v>14968</v>
      </c>
      <c r="C1987" s="11">
        <v>46000</v>
      </c>
      <c r="D1987" t="s">
        <v>4762</v>
      </c>
      <c r="E1987">
        <v>9</v>
      </c>
      <c r="F1987" t="s">
        <v>16961</v>
      </c>
    </row>
    <row r="1988" spans="1:6" x14ac:dyDescent="0.25">
      <c r="A1988" t="s">
        <v>23</v>
      </c>
      <c r="B1988" t="s">
        <v>14969</v>
      </c>
      <c r="C1988" s="11">
        <v>46000</v>
      </c>
      <c r="D1988" t="s">
        <v>4667</v>
      </c>
      <c r="E1988">
        <v>9</v>
      </c>
      <c r="F1988" t="s">
        <v>16962</v>
      </c>
    </row>
    <row r="1989" spans="1:6" x14ac:dyDescent="0.25">
      <c r="A1989" t="s">
        <v>23</v>
      </c>
      <c r="B1989" t="s">
        <v>14970</v>
      </c>
      <c r="C1989" s="11">
        <v>45999</v>
      </c>
      <c r="D1989" t="s">
        <v>4537</v>
      </c>
      <c r="E1989">
        <v>12</v>
      </c>
      <c r="F1989" t="s">
        <v>16963</v>
      </c>
    </row>
    <row r="1990" spans="1:6" x14ac:dyDescent="0.25">
      <c r="A1990" t="s">
        <v>23</v>
      </c>
      <c r="B1990" t="s">
        <v>14971</v>
      </c>
      <c r="C1990" s="11">
        <v>45999</v>
      </c>
      <c r="D1990" t="s">
        <v>4762</v>
      </c>
      <c r="E1990">
        <v>11</v>
      </c>
      <c r="F1990" t="s">
        <v>16964</v>
      </c>
    </row>
    <row r="1991" spans="1:6" x14ac:dyDescent="0.25">
      <c r="A1991" t="s">
        <v>23</v>
      </c>
      <c r="B1991" t="s">
        <v>14972</v>
      </c>
      <c r="C1991" s="11">
        <v>45999</v>
      </c>
      <c r="D1991" t="s">
        <v>4537</v>
      </c>
      <c r="E1991">
        <v>10</v>
      </c>
      <c r="F1991" t="s">
        <v>16965</v>
      </c>
    </row>
    <row r="1992" spans="1:6" x14ac:dyDescent="0.25">
      <c r="A1992" t="s">
        <v>23</v>
      </c>
      <c r="B1992" t="s">
        <v>14973</v>
      </c>
      <c r="C1992" s="11">
        <v>45999</v>
      </c>
      <c r="D1992" t="s">
        <v>4667</v>
      </c>
      <c r="E1992">
        <v>10</v>
      </c>
      <c r="F1992" t="s">
        <v>16966</v>
      </c>
    </row>
    <row r="1993" spans="1:6" x14ac:dyDescent="0.25">
      <c r="A1993" t="s">
        <v>23</v>
      </c>
      <c r="B1993" t="s">
        <v>14974</v>
      </c>
      <c r="C1993" s="11">
        <v>45999</v>
      </c>
      <c r="D1993" t="s">
        <v>4762</v>
      </c>
      <c r="E1993">
        <v>9</v>
      </c>
      <c r="F1993" t="s">
        <v>16967</v>
      </c>
    </row>
    <row r="1994" spans="1:6" x14ac:dyDescent="0.25">
      <c r="A1994" t="s">
        <v>23</v>
      </c>
      <c r="B1994" t="s">
        <v>14975</v>
      </c>
      <c r="C1994" s="11">
        <v>45999</v>
      </c>
      <c r="D1994" t="s">
        <v>4762</v>
      </c>
      <c r="E1994">
        <v>8</v>
      </c>
      <c r="F1994" t="s">
        <v>16968</v>
      </c>
    </row>
  </sheetData>
  <phoneticPr fontId="25" type="noConversion"/>
  <conditionalFormatting sqref="F1:F1048576">
    <cfRule type="duplicateValues" dxfId="1" priority="1"/>
  </conditionalFormatting>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DE25-4C67-4595-B2E8-4C4EED35FE4A}">
  <dimension ref="A1:D1954"/>
  <sheetViews>
    <sheetView topLeftCell="A7" workbookViewId="0">
      <selection sqref="A1:D1954"/>
    </sheetView>
  </sheetViews>
  <sheetFormatPr defaultRowHeight="15" x14ac:dyDescent="0.25"/>
  <cols>
    <col min="1" max="1" width="15.85546875" bestFit="1" customWidth="1"/>
    <col min="2" max="2" width="15.42578125" bestFit="1" customWidth="1"/>
    <col min="3" max="3" width="23.140625" bestFit="1" customWidth="1"/>
    <col min="4" max="4" width="10" bestFit="1" customWidth="1"/>
    <col min="5" max="5" width="14.7109375" bestFit="1" customWidth="1"/>
    <col min="6" max="6" width="36.42578125" bestFit="1" customWidth="1"/>
    <col min="7" max="7" width="15.85546875" bestFit="1" customWidth="1"/>
    <col min="8" max="8" width="21.7109375" bestFit="1" customWidth="1"/>
    <col min="9" max="9" width="20.85546875" bestFit="1" customWidth="1"/>
    <col min="10" max="10" width="23.42578125" bestFit="1" customWidth="1"/>
  </cols>
  <sheetData>
    <row r="1" spans="1:4" x14ac:dyDescent="0.25">
      <c r="A1" t="s">
        <v>4526</v>
      </c>
      <c r="B1" t="s">
        <v>4527</v>
      </c>
      <c r="C1" t="s">
        <v>4528</v>
      </c>
      <c r="D1" t="s">
        <v>4529</v>
      </c>
    </row>
    <row r="2" spans="1:4" x14ac:dyDescent="0.25">
      <c r="A2" s="11">
        <v>46001.007245370369</v>
      </c>
      <c r="B2" t="s">
        <v>5530</v>
      </c>
      <c r="C2" s="55" t="s">
        <v>4505</v>
      </c>
      <c r="D2" t="s">
        <v>20</v>
      </c>
    </row>
    <row r="3" spans="1:4" x14ac:dyDescent="0.25">
      <c r="A3" s="11">
        <v>46006.033229166664</v>
      </c>
      <c r="B3" t="s">
        <v>6627</v>
      </c>
      <c r="C3" s="55" t="s">
        <v>4505</v>
      </c>
      <c r="D3" t="s">
        <v>20</v>
      </c>
    </row>
    <row r="4" spans="1:4" x14ac:dyDescent="0.25">
      <c r="A4" s="11">
        <v>46000.965810185182</v>
      </c>
      <c r="B4" t="s">
        <v>6628</v>
      </c>
      <c r="C4" s="55" t="s">
        <v>167</v>
      </c>
      <c r="D4" t="s">
        <v>20</v>
      </c>
    </row>
    <row r="5" spans="1:4" x14ac:dyDescent="0.25">
      <c r="A5" s="11">
        <v>46001.404699074075</v>
      </c>
      <c r="B5" t="s">
        <v>5768</v>
      </c>
      <c r="C5" s="55" t="s">
        <v>4558</v>
      </c>
      <c r="D5" t="s">
        <v>20</v>
      </c>
    </row>
    <row r="6" spans="1:4" x14ac:dyDescent="0.25">
      <c r="A6" s="11">
        <v>46002.553171296298</v>
      </c>
      <c r="B6" t="s">
        <v>5231</v>
      </c>
      <c r="C6" s="55" t="s">
        <v>4505</v>
      </c>
      <c r="D6" t="s">
        <v>20</v>
      </c>
    </row>
    <row r="7" spans="1:4" x14ac:dyDescent="0.25">
      <c r="A7" s="11">
        <v>46002.556122685186</v>
      </c>
      <c r="B7" t="s">
        <v>5229</v>
      </c>
      <c r="C7" s="55" t="s">
        <v>4505</v>
      </c>
      <c r="D7" t="s">
        <v>20</v>
      </c>
    </row>
    <row r="8" spans="1:4" x14ac:dyDescent="0.25">
      <c r="A8" s="11">
        <v>46002.556458333333</v>
      </c>
      <c r="B8" t="s">
        <v>5228</v>
      </c>
      <c r="C8" s="55" t="s">
        <v>4505</v>
      </c>
      <c r="D8" t="s">
        <v>20</v>
      </c>
    </row>
    <row r="9" spans="1:4" x14ac:dyDescent="0.25">
      <c r="A9" s="11">
        <v>46002.552407407406</v>
      </c>
      <c r="B9" t="s">
        <v>5225</v>
      </c>
      <c r="C9" s="55" t="s">
        <v>4505</v>
      </c>
      <c r="D9" t="s">
        <v>20</v>
      </c>
    </row>
    <row r="10" spans="1:4" x14ac:dyDescent="0.25">
      <c r="A10" s="11">
        <v>46002.551782407405</v>
      </c>
      <c r="B10" t="s">
        <v>5154</v>
      </c>
      <c r="C10" s="55" t="s">
        <v>4505</v>
      </c>
      <c r="D10" t="s">
        <v>20</v>
      </c>
    </row>
    <row r="11" spans="1:4" x14ac:dyDescent="0.25">
      <c r="A11" s="11">
        <v>46002.551122685189</v>
      </c>
      <c r="B11" t="s">
        <v>4915</v>
      </c>
      <c r="C11" s="55" t="s">
        <v>4505</v>
      </c>
      <c r="D11" t="s">
        <v>20</v>
      </c>
    </row>
    <row r="12" spans="1:4" x14ac:dyDescent="0.25">
      <c r="A12" s="11">
        <v>46002.551342592589</v>
      </c>
      <c r="B12" t="s">
        <v>4911</v>
      </c>
      <c r="C12" s="55" t="s">
        <v>4505</v>
      </c>
      <c r="D12" t="s">
        <v>20</v>
      </c>
    </row>
    <row r="13" spans="1:4" x14ac:dyDescent="0.25">
      <c r="A13" s="11">
        <v>46002.543703703705</v>
      </c>
      <c r="B13" t="s">
        <v>4859</v>
      </c>
      <c r="C13" s="55" t="s">
        <v>4505</v>
      </c>
      <c r="D13" t="s">
        <v>20</v>
      </c>
    </row>
    <row r="14" spans="1:4" x14ac:dyDescent="0.25">
      <c r="A14" s="11">
        <v>46002.540023148147</v>
      </c>
      <c r="B14" t="s">
        <v>4837</v>
      </c>
      <c r="C14" s="55" t="s">
        <v>4505</v>
      </c>
      <c r="D14" t="s">
        <v>20</v>
      </c>
    </row>
    <row r="15" spans="1:4" x14ac:dyDescent="0.25">
      <c r="A15" s="11">
        <v>46002.539085648146</v>
      </c>
      <c r="B15" t="s">
        <v>4833</v>
      </c>
      <c r="C15" s="55" t="s">
        <v>4505</v>
      </c>
      <c r="D15" t="s">
        <v>20</v>
      </c>
    </row>
    <row r="16" spans="1:4" x14ac:dyDescent="0.25">
      <c r="A16" s="11">
        <v>46002.543668981481</v>
      </c>
      <c r="B16" t="s">
        <v>4831</v>
      </c>
      <c r="C16" s="55" t="s">
        <v>4505</v>
      </c>
      <c r="D16" t="s">
        <v>20</v>
      </c>
    </row>
    <row r="17" spans="1:4" x14ac:dyDescent="0.25">
      <c r="A17" s="11">
        <v>46002.544594907406</v>
      </c>
      <c r="B17" t="s">
        <v>4827</v>
      </c>
      <c r="C17" s="55" t="s">
        <v>4505</v>
      </c>
      <c r="D17" t="s">
        <v>20</v>
      </c>
    </row>
    <row r="18" spans="1:4" x14ac:dyDescent="0.25">
      <c r="A18" s="11">
        <v>46002.520011574074</v>
      </c>
      <c r="B18" t="s">
        <v>4825</v>
      </c>
      <c r="C18" s="55" t="s">
        <v>4505</v>
      </c>
      <c r="D18" t="s">
        <v>20</v>
      </c>
    </row>
    <row r="19" spans="1:4" x14ac:dyDescent="0.25">
      <c r="A19" s="11">
        <v>46002.527928240743</v>
      </c>
      <c r="B19" t="s">
        <v>4824</v>
      </c>
      <c r="C19" s="55" t="s">
        <v>4505</v>
      </c>
      <c r="D19" t="s">
        <v>20</v>
      </c>
    </row>
    <row r="20" spans="1:4" x14ac:dyDescent="0.25">
      <c r="A20" s="11">
        <v>46002.529039351852</v>
      </c>
      <c r="B20" t="s">
        <v>4822</v>
      </c>
      <c r="C20" s="55" t="s">
        <v>4505</v>
      </c>
      <c r="D20" t="s">
        <v>20</v>
      </c>
    </row>
    <row r="21" spans="1:4" x14ac:dyDescent="0.25">
      <c r="A21" s="11">
        <v>46002.529548611114</v>
      </c>
      <c r="B21" t="s">
        <v>4821</v>
      </c>
      <c r="C21" s="55" t="s">
        <v>4505</v>
      </c>
      <c r="D21" t="s">
        <v>20</v>
      </c>
    </row>
    <row r="22" spans="1:4" x14ac:dyDescent="0.25">
      <c r="A22" s="11">
        <v>46002.533043981479</v>
      </c>
      <c r="B22" t="s">
        <v>4820</v>
      </c>
      <c r="C22" s="55" t="s">
        <v>4505</v>
      </c>
      <c r="D22" t="s">
        <v>20</v>
      </c>
    </row>
    <row r="23" spans="1:4" x14ac:dyDescent="0.25">
      <c r="A23" s="11">
        <v>46002.534814814811</v>
      </c>
      <c r="B23" t="s">
        <v>4819</v>
      </c>
      <c r="C23" s="55" t="s">
        <v>4505</v>
      </c>
      <c r="D23" t="s">
        <v>20</v>
      </c>
    </row>
    <row r="24" spans="1:4" x14ac:dyDescent="0.25">
      <c r="A24" s="11">
        <v>46002.539814814816</v>
      </c>
      <c r="B24" t="s">
        <v>4818</v>
      </c>
      <c r="C24" s="55" t="s">
        <v>4505</v>
      </c>
      <c r="D24" t="s">
        <v>20</v>
      </c>
    </row>
    <row r="25" spans="1:4" x14ac:dyDescent="0.25">
      <c r="A25" s="11">
        <v>46002.550358796296</v>
      </c>
      <c r="B25" t="s">
        <v>4804</v>
      </c>
      <c r="C25" s="55" t="s">
        <v>4505</v>
      </c>
      <c r="D25" t="s">
        <v>20</v>
      </c>
    </row>
    <row r="26" spans="1:4" x14ac:dyDescent="0.25">
      <c r="A26" s="11">
        <v>46002.518634259257</v>
      </c>
      <c r="B26" t="s">
        <v>4752</v>
      </c>
      <c r="C26" s="55" t="s">
        <v>4505</v>
      </c>
      <c r="D26" t="s">
        <v>20</v>
      </c>
    </row>
    <row r="27" spans="1:4" x14ac:dyDescent="0.25">
      <c r="A27" s="11">
        <v>46000.877245370371</v>
      </c>
      <c r="B27" t="s">
        <v>6629</v>
      </c>
      <c r="C27" s="55" t="s">
        <v>167</v>
      </c>
      <c r="D27" t="s">
        <v>20</v>
      </c>
    </row>
    <row r="28" spans="1:4" x14ac:dyDescent="0.25">
      <c r="A28" s="11">
        <v>46005.912060185183</v>
      </c>
      <c r="B28" t="s">
        <v>6633</v>
      </c>
      <c r="C28" s="55" t="s">
        <v>4504</v>
      </c>
      <c r="D28" t="s">
        <v>20</v>
      </c>
    </row>
    <row r="29" spans="1:4" x14ac:dyDescent="0.25">
      <c r="A29" s="11">
        <v>46005.90792824074</v>
      </c>
      <c r="B29" t="s">
        <v>6634</v>
      </c>
      <c r="C29" s="55" t="s">
        <v>4505</v>
      </c>
      <c r="D29" t="s">
        <v>20</v>
      </c>
    </row>
    <row r="30" spans="1:4" x14ac:dyDescent="0.25">
      <c r="A30" s="11">
        <v>46005.886863425927</v>
      </c>
      <c r="B30" t="s">
        <v>6636</v>
      </c>
      <c r="C30" s="55" t="s">
        <v>381</v>
      </c>
      <c r="D30" t="s">
        <v>20</v>
      </c>
    </row>
    <row r="31" spans="1:4" x14ac:dyDescent="0.25">
      <c r="A31" s="11">
        <v>46000.853703703702</v>
      </c>
      <c r="B31" t="s">
        <v>6637</v>
      </c>
      <c r="C31" s="55" t="s">
        <v>4505</v>
      </c>
      <c r="D31" t="s">
        <v>20</v>
      </c>
    </row>
    <row r="32" spans="1:4" x14ac:dyDescent="0.25">
      <c r="A32" s="11">
        <v>46000.801307870373</v>
      </c>
      <c r="B32" t="s">
        <v>6639</v>
      </c>
      <c r="C32" s="55" t="s">
        <v>4505</v>
      </c>
      <c r="D32" t="s">
        <v>20</v>
      </c>
    </row>
    <row r="33" spans="1:4" x14ac:dyDescent="0.25">
      <c r="A33" s="11">
        <v>46005.822152777779</v>
      </c>
      <c r="B33" t="s">
        <v>6640</v>
      </c>
      <c r="C33" s="55" t="s">
        <v>381</v>
      </c>
      <c r="D33" t="s">
        <v>20</v>
      </c>
    </row>
    <row r="34" spans="1:4" x14ac:dyDescent="0.25">
      <c r="A34" s="11">
        <v>46005.795636574076</v>
      </c>
      <c r="B34" t="s">
        <v>6641</v>
      </c>
      <c r="C34" s="55" t="s">
        <v>381</v>
      </c>
      <c r="D34" t="s">
        <v>20</v>
      </c>
    </row>
    <row r="35" spans="1:4" x14ac:dyDescent="0.25">
      <c r="A35" s="11">
        <v>46000.762974537036</v>
      </c>
      <c r="B35" t="s">
        <v>4721</v>
      </c>
      <c r="C35" s="55" t="s">
        <v>4505</v>
      </c>
      <c r="D35" t="s">
        <v>20</v>
      </c>
    </row>
    <row r="36" spans="1:4" x14ac:dyDescent="0.25">
      <c r="A36" s="11">
        <v>46000.721458333333</v>
      </c>
      <c r="B36" t="s">
        <v>6642</v>
      </c>
      <c r="C36" s="55" t="s">
        <v>7</v>
      </c>
      <c r="D36" t="s">
        <v>20</v>
      </c>
    </row>
    <row r="37" spans="1:4" x14ac:dyDescent="0.25">
      <c r="A37" s="11">
        <v>46000.739270833335</v>
      </c>
      <c r="B37" t="s">
        <v>5252</v>
      </c>
      <c r="C37" s="55" t="s">
        <v>4505</v>
      </c>
      <c r="D37" t="s">
        <v>20</v>
      </c>
    </row>
    <row r="38" spans="1:4" x14ac:dyDescent="0.25">
      <c r="A38" s="11">
        <v>46000.723946759259</v>
      </c>
      <c r="B38" t="s">
        <v>6643</v>
      </c>
      <c r="C38" s="55" t="s">
        <v>4536</v>
      </c>
      <c r="D38" t="s">
        <v>20</v>
      </c>
    </row>
    <row r="39" spans="1:4" x14ac:dyDescent="0.25">
      <c r="A39" s="11">
        <v>46000.742881944447</v>
      </c>
      <c r="B39" t="s">
        <v>6644</v>
      </c>
      <c r="C39" s="55" t="s">
        <v>7</v>
      </c>
      <c r="D39" t="s">
        <v>20</v>
      </c>
    </row>
    <row r="40" spans="1:4" x14ac:dyDescent="0.25">
      <c r="A40" s="11">
        <v>46000.739849537036</v>
      </c>
      <c r="B40" t="s">
        <v>4923</v>
      </c>
      <c r="C40" s="55" t="s">
        <v>4505</v>
      </c>
      <c r="D40" t="s">
        <v>20</v>
      </c>
    </row>
    <row r="41" spans="1:4" x14ac:dyDescent="0.25">
      <c r="A41" s="11">
        <v>46000.741828703707</v>
      </c>
      <c r="B41" t="s">
        <v>4652</v>
      </c>
      <c r="C41" s="55" t="s">
        <v>4505</v>
      </c>
      <c r="D41" t="s">
        <v>20</v>
      </c>
    </row>
    <row r="42" spans="1:4" x14ac:dyDescent="0.25">
      <c r="A42" s="11">
        <v>46000.726886574077</v>
      </c>
      <c r="B42" t="s">
        <v>6645</v>
      </c>
      <c r="C42" s="55" t="s">
        <v>12</v>
      </c>
      <c r="D42" t="s">
        <v>20</v>
      </c>
    </row>
    <row r="43" spans="1:4" x14ac:dyDescent="0.25">
      <c r="A43" s="11">
        <v>46000.708344907405</v>
      </c>
      <c r="B43" t="s">
        <v>4565</v>
      </c>
      <c r="C43" s="55" t="s">
        <v>4505</v>
      </c>
      <c r="D43" t="s">
        <v>20</v>
      </c>
    </row>
    <row r="44" spans="1:4" x14ac:dyDescent="0.25">
      <c r="A44" s="11">
        <v>46000.740706018521</v>
      </c>
      <c r="B44" t="s">
        <v>4582</v>
      </c>
      <c r="C44" s="55" t="s">
        <v>4505</v>
      </c>
      <c r="D44" t="s">
        <v>20</v>
      </c>
    </row>
    <row r="45" spans="1:4" x14ac:dyDescent="0.25">
      <c r="A45" s="11">
        <v>46000.737395833334</v>
      </c>
      <c r="B45" t="s">
        <v>5861</v>
      </c>
      <c r="C45" s="55" t="s">
        <v>4505</v>
      </c>
      <c r="D45" t="s">
        <v>20</v>
      </c>
    </row>
    <row r="46" spans="1:4" x14ac:dyDescent="0.25">
      <c r="A46" s="11">
        <v>46000.67863425926</v>
      </c>
      <c r="B46" t="s">
        <v>5816</v>
      </c>
      <c r="C46" s="55" t="s">
        <v>4536</v>
      </c>
      <c r="D46" t="s">
        <v>20</v>
      </c>
    </row>
    <row r="47" spans="1:4" x14ac:dyDescent="0.25">
      <c r="A47" s="11">
        <v>46000.693425925929</v>
      </c>
      <c r="B47" t="s">
        <v>8796</v>
      </c>
      <c r="C47" s="55" t="s">
        <v>8</v>
      </c>
      <c r="D47" t="s">
        <v>20</v>
      </c>
    </row>
    <row r="48" spans="1:4" x14ac:dyDescent="0.25">
      <c r="A48" s="11">
        <v>46000.667291666665</v>
      </c>
      <c r="B48" t="s">
        <v>6651</v>
      </c>
      <c r="C48" s="55" t="s">
        <v>4505</v>
      </c>
      <c r="D48" t="s">
        <v>20</v>
      </c>
    </row>
    <row r="49" spans="1:4" x14ac:dyDescent="0.25">
      <c r="A49" s="11">
        <v>46000.681388888886</v>
      </c>
      <c r="B49" t="s">
        <v>5058</v>
      </c>
      <c r="C49" s="55" t="s">
        <v>4505</v>
      </c>
      <c r="D49" t="s">
        <v>20</v>
      </c>
    </row>
    <row r="50" spans="1:4" x14ac:dyDescent="0.25">
      <c r="A50" s="11">
        <v>46000.692824074074</v>
      </c>
      <c r="B50" t="s">
        <v>6654</v>
      </c>
      <c r="C50" s="55" t="s">
        <v>12</v>
      </c>
      <c r="D50" t="s">
        <v>20</v>
      </c>
    </row>
    <row r="51" spans="1:4" x14ac:dyDescent="0.25">
      <c r="A51" s="11">
        <v>46000.681377314817</v>
      </c>
      <c r="B51" t="s">
        <v>6652</v>
      </c>
      <c r="C51" s="55" t="s">
        <v>8</v>
      </c>
      <c r="D51" t="s">
        <v>20</v>
      </c>
    </row>
    <row r="52" spans="1:4" x14ac:dyDescent="0.25">
      <c r="A52" s="11">
        <v>46000.679664351854</v>
      </c>
      <c r="B52" t="s">
        <v>6655</v>
      </c>
      <c r="C52" s="55" t="s">
        <v>13</v>
      </c>
      <c r="D52" t="s">
        <v>20</v>
      </c>
    </row>
    <row r="53" spans="1:4" x14ac:dyDescent="0.25">
      <c r="A53" s="11">
        <v>46000.691087962965</v>
      </c>
      <c r="B53" t="s">
        <v>8797</v>
      </c>
      <c r="C53" s="55" t="s">
        <v>8</v>
      </c>
      <c r="D53" t="s">
        <v>20</v>
      </c>
    </row>
    <row r="54" spans="1:4" x14ac:dyDescent="0.25">
      <c r="A54" s="11">
        <v>46000.701249999998</v>
      </c>
      <c r="B54" t="s">
        <v>5067</v>
      </c>
      <c r="C54" s="55" t="s">
        <v>4505</v>
      </c>
      <c r="D54" t="s">
        <v>20</v>
      </c>
    </row>
    <row r="55" spans="1:4" x14ac:dyDescent="0.25">
      <c r="A55" s="11">
        <v>46000.628078703703</v>
      </c>
      <c r="B55" t="s">
        <v>6658</v>
      </c>
      <c r="C55" s="55" t="s">
        <v>12</v>
      </c>
      <c r="D55" t="s">
        <v>20</v>
      </c>
    </row>
    <row r="56" spans="1:4" x14ac:dyDescent="0.25">
      <c r="A56" s="11">
        <v>46000.662951388891</v>
      </c>
      <c r="B56" t="s">
        <v>6657</v>
      </c>
      <c r="C56" s="55" t="s">
        <v>4505</v>
      </c>
      <c r="D56" t="s">
        <v>20</v>
      </c>
    </row>
    <row r="57" spans="1:4" x14ac:dyDescent="0.25">
      <c r="A57" s="11">
        <v>46000.634340277778</v>
      </c>
      <c r="B57" t="s">
        <v>4835</v>
      </c>
      <c r="C57" s="55" t="s">
        <v>4505</v>
      </c>
      <c r="D57" t="s">
        <v>20</v>
      </c>
    </row>
    <row r="58" spans="1:4" x14ac:dyDescent="0.25">
      <c r="A58" s="11">
        <v>46000.661747685182</v>
      </c>
      <c r="B58" t="s">
        <v>6659</v>
      </c>
      <c r="C58" s="55" t="s">
        <v>4505</v>
      </c>
      <c r="D58" t="s">
        <v>20</v>
      </c>
    </row>
    <row r="59" spans="1:4" x14ac:dyDescent="0.25">
      <c r="A59" s="11">
        <v>46000.649756944447</v>
      </c>
      <c r="B59" t="s">
        <v>5849</v>
      </c>
      <c r="C59" s="55" t="s">
        <v>4505</v>
      </c>
      <c r="D59" t="s">
        <v>20</v>
      </c>
    </row>
    <row r="60" spans="1:4" x14ac:dyDescent="0.25">
      <c r="A60" s="11">
        <v>46000.647951388892</v>
      </c>
      <c r="B60" t="s">
        <v>6660</v>
      </c>
      <c r="C60" s="55" t="s">
        <v>13</v>
      </c>
      <c r="D60" t="s">
        <v>20</v>
      </c>
    </row>
    <row r="61" spans="1:4" x14ac:dyDescent="0.25">
      <c r="A61" s="11">
        <v>46000.650995370372</v>
      </c>
      <c r="B61" t="s">
        <v>6661</v>
      </c>
      <c r="C61" s="55" t="s">
        <v>4505</v>
      </c>
      <c r="D61" t="s">
        <v>20</v>
      </c>
    </row>
    <row r="62" spans="1:4" x14ac:dyDescent="0.25">
      <c r="A62" s="11">
        <v>46000.660879629628</v>
      </c>
      <c r="B62" t="s">
        <v>6662</v>
      </c>
      <c r="C62" s="55" t="s">
        <v>12</v>
      </c>
      <c r="D62" t="s">
        <v>20</v>
      </c>
    </row>
    <row r="63" spans="1:4" x14ac:dyDescent="0.25">
      <c r="A63" s="11">
        <v>46000.62872685185</v>
      </c>
      <c r="B63" t="s">
        <v>6663</v>
      </c>
      <c r="C63" s="55" t="s">
        <v>4505</v>
      </c>
      <c r="D63" t="s">
        <v>20</v>
      </c>
    </row>
    <row r="64" spans="1:4" x14ac:dyDescent="0.25">
      <c r="A64" s="11">
        <v>46000.630659722221</v>
      </c>
      <c r="B64" t="s">
        <v>4880</v>
      </c>
      <c r="C64" s="55" t="s">
        <v>4505</v>
      </c>
      <c r="D64" t="s">
        <v>20</v>
      </c>
    </row>
    <row r="65" spans="1:4" x14ac:dyDescent="0.25">
      <c r="A65" s="11">
        <v>46000.640949074077</v>
      </c>
      <c r="B65" t="s">
        <v>6664</v>
      </c>
      <c r="C65" s="55" t="s">
        <v>12</v>
      </c>
      <c r="D65" t="s">
        <v>20</v>
      </c>
    </row>
    <row r="66" spans="1:4" x14ac:dyDescent="0.25">
      <c r="A66" s="11">
        <v>46000.629583333335</v>
      </c>
      <c r="B66" t="s">
        <v>5277</v>
      </c>
      <c r="C66" s="55" t="s">
        <v>4505</v>
      </c>
      <c r="D66" t="s">
        <v>20</v>
      </c>
    </row>
    <row r="67" spans="1:4" x14ac:dyDescent="0.25">
      <c r="A67" s="11">
        <v>46000.634375000001</v>
      </c>
      <c r="B67" t="s">
        <v>6665</v>
      </c>
      <c r="C67" s="55" t="s">
        <v>4505</v>
      </c>
      <c r="D67" t="s">
        <v>20</v>
      </c>
    </row>
    <row r="68" spans="1:4" x14ac:dyDescent="0.25">
      <c r="A68" s="11">
        <v>46000.659097222226</v>
      </c>
      <c r="B68" t="s">
        <v>6667</v>
      </c>
      <c r="C68" s="55" t="s">
        <v>13</v>
      </c>
      <c r="D68" t="s">
        <v>20</v>
      </c>
    </row>
    <row r="69" spans="1:4" x14ac:dyDescent="0.25">
      <c r="A69" s="11">
        <v>46000.626921296294</v>
      </c>
      <c r="B69" t="s">
        <v>6666</v>
      </c>
      <c r="C69" s="55" t="s">
        <v>8</v>
      </c>
      <c r="D69" t="s">
        <v>20</v>
      </c>
    </row>
    <row r="70" spans="1:4" x14ac:dyDescent="0.25">
      <c r="A70" s="11">
        <v>46000.629108796296</v>
      </c>
      <c r="B70" t="s">
        <v>5663</v>
      </c>
      <c r="C70" s="55" t="s">
        <v>4505</v>
      </c>
      <c r="D70" t="s">
        <v>20</v>
      </c>
    </row>
    <row r="71" spans="1:4" x14ac:dyDescent="0.25">
      <c r="A71" s="11">
        <v>46000.661168981482</v>
      </c>
      <c r="B71" t="s">
        <v>6669</v>
      </c>
      <c r="C71" s="55" t="s">
        <v>12</v>
      </c>
      <c r="D71" t="s">
        <v>20</v>
      </c>
    </row>
    <row r="72" spans="1:4" x14ac:dyDescent="0.25">
      <c r="A72" s="11">
        <v>46000.657488425924</v>
      </c>
      <c r="B72" t="s">
        <v>6668</v>
      </c>
      <c r="C72" s="55" t="s">
        <v>8</v>
      </c>
      <c r="D72" t="s">
        <v>20</v>
      </c>
    </row>
    <row r="73" spans="1:4" x14ac:dyDescent="0.25">
      <c r="A73" s="11">
        <v>46000.628865740742</v>
      </c>
      <c r="B73" t="s">
        <v>6670</v>
      </c>
      <c r="C73" s="55" t="s">
        <v>13</v>
      </c>
      <c r="D73" t="s">
        <v>20</v>
      </c>
    </row>
    <row r="74" spans="1:4" x14ac:dyDescent="0.25">
      <c r="A74" s="11">
        <v>46000.653553240743</v>
      </c>
      <c r="B74" t="s">
        <v>6671</v>
      </c>
      <c r="C74" s="55" t="s">
        <v>4505</v>
      </c>
      <c r="D74" t="s">
        <v>20</v>
      </c>
    </row>
    <row r="75" spans="1:4" x14ac:dyDescent="0.25">
      <c r="A75" s="11">
        <v>46005.662060185183</v>
      </c>
      <c r="B75" t="s">
        <v>6672</v>
      </c>
      <c r="C75" s="55" t="s">
        <v>4506</v>
      </c>
      <c r="D75" t="s">
        <v>20</v>
      </c>
    </row>
    <row r="76" spans="1:4" x14ac:dyDescent="0.25">
      <c r="A76" s="11">
        <v>46000.618877314817</v>
      </c>
      <c r="B76" t="s">
        <v>6674</v>
      </c>
      <c r="C76" s="55" t="s">
        <v>7</v>
      </c>
      <c r="D76" t="s">
        <v>20</v>
      </c>
    </row>
    <row r="77" spans="1:4" x14ac:dyDescent="0.25">
      <c r="A77" s="11">
        <v>46000.592164351852</v>
      </c>
      <c r="B77" t="s">
        <v>6675</v>
      </c>
      <c r="C77" s="55" t="s">
        <v>4741</v>
      </c>
      <c r="D77" t="s">
        <v>20</v>
      </c>
    </row>
    <row r="78" spans="1:4" x14ac:dyDescent="0.25">
      <c r="A78" s="11">
        <v>46000.59547453704</v>
      </c>
      <c r="B78" t="s">
        <v>5801</v>
      </c>
      <c r="C78" s="55" t="s">
        <v>8798</v>
      </c>
      <c r="D78" t="s">
        <v>20</v>
      </c>
    </row>
    <row r="79" spans="1:4" x14ac:dyDescent="0.25">
      <c r="A79" s="11">
        <v>46000.584421296298</v>
      </c>
      <c r="B79" t="s">
        <v>4723</v>
      </c>
      <c r="C79" s="55" t="s">
        <v>4543</v>
      </c>
      <c r="D79" t="s">
        <v>20</v>
      </c>
    </row>
    <row r="80" spans="1:4" x14ac:dyDescent="0.25">
      <c r="A80" s="11">
        <v>46000.594293981485</v>
      </c>
      <c r="B80" t="s">
        <v>6677</v>
      </c>
      <c r="C80" s="55" t="s">
        <v>4505</v>
      </c>
      <c r="D80" t="s">
        <v>20</v>
      </c>
    </row>
    <row r="81" spans="1:4" x14ac:dyDescent="0.25">
      <c r="A81" s="11">
        <v>46000.602037037039</v>
      </c>
      <c r="B81" t="s">
        <v>6676</v>
      </c>
      <c r="C81" s="55" t="s">
        <v>4505</v>
      </c>
      <c r="D81" t="s">
        <v>20</v>
      </c>
    </row>
    <row r="82" spans="1:4" x14ac:dyDescent="0.25">
      <c r="A82" s="11">
        <v>46000.598541666666</v>
      </c>
      <c r="B82" t="s">
        <v>6678</v>
      </c>
      <c r="C82" s="55" t="s">
        <v>11</v>
      </c>
      <c r="D82" t="s">
        <v>20</v>
      </c>
    </row>
    <row r="83" spans="1:4" x14ac:dyDescent="0.25">
      <c r="A83" s="11">
        <v>46000.604768518519</v>
      </c>
      <c r="B83" t="s">
        <v>6680</v>
      </c>
      <c r="C83" s="55" t="s">
        <v>4739</v>
      </c>
      <c r="D83" t="s">
        <v>20</v>
      </c>
    </row>
    <row r="84" spans="1:4" x14ac:dyDescent="0.25">
      <c r="A84" s="11">
        <v>46000.608865740738</v>
      </c>
      <c r="B84" t="s">
        <v>6679</v>
      </c>
      <c r="C84" s="55" t="s">
        <v>4505</v>
      </c>
      <c r="D84" t="s">
        <v>20</v>
      </c>
    </row>
    <row r="85" spans="1:4" x14ac:dyDescent="0.25">
      <c r="A85" s="11">
        <v>46000.585196759261</v>
      </c>
      <c r="B85" t="s">
        <v>4725</v>
      </c>
      <c r="C85" s="55" t="s">
        <v>4543</v>
      </c>
      <c r="D85" t="s">
        <v>20</v>
      </c>
    </row>
    <row r="86" spans="1:4" x14ac:dyDescent="0.25">
      <c r="A86" s="11">
        <v>46000.591423611113</v>
      </c>
      <c r="B86" t="s">
        <v>6681</v>
      </c>
      <c r="C86" s="55" t="s">
        <v>11</v>
      </c>
      <c r="D86" t="s">
        <v>20</v>
      </c>
    </row>
    <row r="87" spans="1:4" x14ac:dyDescent="0.25">
      <c r="A87" s="11">
        <v>46000.59988425926</v>
      </c>
      <c r="B87" t="s">
        <v>6682</v>
      </c>
      <c r="C87" s="55" t="s">
        <v>4505</v>
      </c>
      <c r="D87" t="s">
        <v>20</v>
      </c>
    </row>
    <row r="88" spans="1:4" x14ac:dyDescent="0.25">
      <c r="A88" s="11">
        <v>46000.614016203705</v>
      </c>
      <c r="B88" t="s">
        <v>6684</v>
      </c>
      <c r="C88" s="55" t="s">
        <v>4536</v>
      </c>
      <c r="D88" t="s">
        <v>20</v>
      </c>
    </row>
    <row r="89" spans="1:4" x14ac:dyDescent="0.25">
      <c r="A89" s="11">
        <v>46000.622928240744</v>
      </c>
      <c r="B89" t="s">
        <v>6685</v>
      </c>
      <c r="C89" s="55" t="s">
        <v>8</v>
      </c>
      <c r="D89" t="s">
        <v>20</v>
      </c>
    </row>
    <row r="90" spans="1:4" x14ac:dyDescent="0.25">
      <c r="A90" s="11">
        <v>46000.607928240737</v>
      </c>
      <c r="B90" t="s">
        <v>5690</v>
      </c>
      <c r="C90" s="55" t="s">
        <v>8799</v>
      </c>
      <c r="D90" t="s">
        <v>20</v>
      </c>
    </row>
    <row r="91" spans="1:4" x14ac:dyDescent="0.25">
      <c r="A91" s="11">
        <v>46000.588576388887</v>
      </c>
      <c r="B91" t="s">
        <v>6686</v>
      </c>
      <c r="C91" s="55" t="s">
        <v>4762</v>
      </c>
      <c r="D91" t="s">
        <v>20</v>
      </c>
    </row>
    <row r="92" spans="1:4" x14ac:dyDescent="0.25">
      <c r="A92" s="11">
        <v>46000.621087962965</v>
      </c>
      <c r="B92" t="s">
        <v>6687</v>
      </c>
      <c r="C92" s="55" t="s">
        <v>12</v>
      </c>
      <c r="D92" t="s">
        <v>20</v>
      </c>
    </row>
    <row r="93" spans="1:4" x14ac:dyDescent="0.25">
      <c r="A93" s="11">
        <v>46000.569907407407</v>
      </c>
      <c r="B93" t="s">
        <v>6688</v>
      </c>
      <c r="C93" s="55" t="s">
        <v>4505</v>
      </c>
      <c r="D93" t="s">
        <v>20</v>
      </c>
    </row>
    <row r="94" spans="1:4" x14ac:dyDescent="0.25">
      <c r="A94" s="11">
        <v>46000.56832175926</v>
      </c>
      <c r="B94" t="s">
        <v>5094</v>
      </c>
      <c r="C94" s="55" t="s">
        <v>4505</v>
      </c>
      <c r="D94" t="s">
        <v>20</v>
      </c>
    </row>
    <row r="95" spans="1:4" x14ac:dyDescent="0.25">
      <c r="A95" s="11">
        <v>46000.572858796295</v>
      </c>
      <c r="B95" t="s">
        <v>6689</v>
      </c>
      <c r="C95" s="55" t="s">
        <v>8800</v>
      </c>
      <c r="D95" t="s">
        <v>20</v>
      </c>
    </row>
    <row r="96" spans="1:4" x14ac:dyDescent="0.25">
      <c r="A96" s="11">
        <v>46000.57240740741</v>
      </c>
      <c r="B96" t="s">
        <v>6691</v>
      </c>
      <c r="C96" s="55" t="s">
        <v>4505</v>
      </c>
      <c r="D96" t="s">
        <v>20</v>
      </c>
    </row>
    <row r="97" spans="1:4" x14ac:dyDescent="0.25">
      <c r="A97" s="11">
        <v>46000.549502314818</v>
      </c>
      <c r="B97" t="s">
        <v>6692</v>
      </c>
      <c r="C97" s="55" t="s">
        <v>4505</v>
      </c>
      <c r="D97" t="s">
        <v>20</v>
      </c>
    </row>
    <row r="98" spans="1:4" x14ac:dyDescent="0.25">
      <c r="A98" s="11">
        <v>46000.559340277781</v>
      </c>
      <c r="B98" t="s">
        <v>5217</v>
      </c>
      <c r="C98" s="55" t="s">
        <v>4505</v>
      </c>
      <c r="D98" t="s">
        <v>20</v>
      </c>
    </row>
    <row r="99" spans="1:4" x14ac:dyDescent="0.25">
      <c r="A99" s="11">
        <v>46000.581435185188</v>
      </c>
      <c r="B99" t="s">
        <v>6693</v>
      </c>
      <c r="C99" s="55" t="s">
        <v>11</v>
      </c>
      <c r="D99" t="s">
        <v>20</v>
      </c>
    </row>
    <row r="100" spans="1:4" x14ac:dyDescent="0.25">
      <c r="A100" s="11">
        <v>46000.552175925928</v>
      </c>
      <c r="B100" t="s">
        <v>6695</v>
      </c>
      <c r="C100" s="55" t="s">
        <v>4555</v>
      </c>
      <c r="D100" t="s">
        <v>20</v>
      </c>
    </row>
    <row r="101" spans="1:4" x14ac:dyDescent="0.25">
      <c r="A101" s="11">
        <v>46000.567152777781</v>
      </c>
      <c r="B101" t="s">
        <v>6694</v>
      </c>
      <c r="C101" s="55" t="s">
        <v>4505</v>
      </c>
      <c r="D101" t="s">
        <v>20</v>
      </c>
    </row>
    <row r="102" spans="1:4" x14ac:dyDescent="0.25">
      <c r="A102" s="11">
        <v>46000.55431712963</v>
      </c>
      <c r="B102" t="s">
        <v>6696</v>
      </c>
      <c r="C102" s="55" t="s">
        <v>13</v>
      </c>
      <c r="D102" t="s">
        <v>20</v>
      </c>
    </row>
    <row r="103" spans="1:4" x14ac:dyDescent="0.25">
      <c r="A103" s="11">
        <v>46000.582291666666</v>
      </c>
      <c r="B103" t="s">
        <v>6585</v>
      </c>
      <c r="C103" s="55" t="s">
        <v>4543</v>
      </c>
      <c r="D103" t="s">
        <v>20</v>
      </c>
    </row>
    <row r="104" spans="1:4" x14ac:dyDescent="0.25">
      <c r="A104" s="11">
        <v>46000.550081018519</v>
      </c>
      <c r="B104" t="s">
        <v>6697</v>
      </c>
      <c r="C104" s="55" t="s">
        <v>4505</v>
      </c>
      <c r="D104" t="s">
        <v>20</v>
      </c>
    </row>
    <row r="105" spans="1:4" x14ac:dyDescent="0.25">
      <c r="A105" s="11">
        <v>46000.551226851851</v>
      </c>
      <c r="B105" t="s">
        <v>6698</v>
      </c>
      <c r="C105" s="55" t="s">
        <v>4505</v>
      </c>
      <c r="D105" t="s">
        <v>20</v>
      </c>
    </row>
    <row r="106" spans="1:4" x14ac:dyDescent="0.25">
      <c r="A106" s="11">
        <v>46000.574652777781</v>
      </c>
      <c r="B106" t="s">
        <v>6699</v>
      </c>
      <c r="C106" s="55" t="s">
        <v>4508</v>
      </c>
      <c r="D106" t="s">
        <v>20</v>
      </c>
    </row>
    <row r="107" spans="1:4" x14ac:dyDescent="0.25">
      <c r="A107" s="11">
        <v>46000.553263888891</v>
      </c>
      <c r="B107" t="s">
        <v>6700</v>
      </c>
      <c r="C107" s="55" t="s">
        <v>4505</v>
      </c>
      <c r="D107" t="s">
        <v>20</v>
      </c>
    </row>
    <row r="108" spans="1:4" x14ac:dyDescent="0.25">
      <c r="A108" s="11">
        <v>46000.569293981483</v>
      </c>
      <c r="B108" t="s">
        <v>6701</v>
      </c>
      <c r="C108" s="55" t="s">
        <v>4543</v>
      </c>
      <c r="D108" t="s">
        <v>20</v>
      </c>
    </row>
    <row r="109" spans="1:4" x14ac:dyDescent="0.25">
      <c r="A109" s="11">
        <v>46000.550266203703</v>
      </c>
      <c r="B109" t="s">
        <v>6702</v>
      </c>
      <c r="C109" s="55" t="s">
        <v>4505</v>
      </c>
      <c r="D109" t="s">
        <v>20</v>
      </c>
    </row>
    <row r="110" spans="1:4" x14ac:dyDescent="0.25">
      <c r="A110" s="11">
        <v>46000.551006944443</v>
      </c>
      <c r="B110" t="s">
        <v>6703</v>
      </c>
      <c r="C110" s="55" t="s">
        <v>4505</v>
      </c>
      <c r="D110" t="s">
        <v>20</v>
      </c>
    </row>
    <row r="111" spans="1:4" x14ac:dyDescent="0.25">
      <c r="A111" s="11">
        <v>46000.583310185182</v>
      </c>
      <c r="B111" t="s">
        <v>5919</v>
      </c>
      <c r="C111" s="55" t="s">
        <v>4505</v>
      </c>
      <c r="D111" t="s">
        <v>20</v>
      </c>
    </row>
    <row r="112" spans="1:4" x14ac:dyDescent="0.25">
      <c r="A112" s="11">
        <v>46000.558078703703</v>
      </c>
      <c r="B112" t="s">
        <v>4781</v>
      </c>
      <c r="C112" s="55" t="s">
        <v>4505</v>
      </c>
      <c r="D112" t="s">
        <v>20</v>
      </c>
    </row>
    <row r="113" spans="1:4" x14ac:dyDescent="0.25">
      <c r="A113" s="11">
        <v>46000.576180555552</v>
      </c>
      <c r="B113" t="s">
        <v>6704</v>
      </c>
      <c r="C113" s="55" t="s">
        <v>4543</v>
      </c>
      <c r="D113" t="s">
        <v>20</v>
      </c>
    </row>
    <row r="114" spans="1:4" x14ac:dyDescent="0.25">
      <c r="A114" s="11">
        <v>46000.554108796299</v>
      </c>
      <c r="B114" t="s">
        <v>6706</v>
      </c>
      <c r="C114" s="55" t="s">
        <v>11</v>
      </c>
      <c r="D114" t="s">
        <v>20</v>
      </c>
    </row>
    <row r="115" spans="1:4" x14ac:dyDescent="0.25">
      <c r="A115" s="11">
        <v>46000.546365740738</v>
      </c>
      <c r="B115" t="s">
        <v>6705</v>
      </c>
      <c r="C115" s="55" t="s">
        <v>11</v>
      </c>
      <c r="D115" t="s">
        <v>20</v>
      </c>
    </row>
    <row r="116" spans="1:4" x14ac:dyDescent="0.25">
      <c r="A116" s="11">
        <v>46000.564733796295</v>
      </c>
      <c r="B116" t="s">
        <v>6707</v>
      </c>
      <c r="C116" s="55" t="s">
        <v>4505</v>
      </c>
      <c r="D116" t="s">
        <v>20</v>
      </c>
    </row>
    <row r="117" spans="1:4" x14ac:dyDescent="0.25">
      <c r="A117" s="11">
        <v>46000.510289351849</v>
      </c>
      <c r="B117" t="s">
        <v>6709</v>
      </c>
      <c r="C117" s="55" t="s">
        <v>11</v>
      </c>
      <c r="D117" t="s">
        <v>20</v>
      </c>
    </row>
    <row r="118" spans="1:4" x14ac:dyDescent="0.25">
      <c r="A118" s="11">
        <v>46000.504131944443</v>
      </c>
      <c r="B118" t="s">
        <v>6708</v>
      </c>
      <c r="C118" s="55" t="s">
        <v>4505</v>
      </c>
      <c r="D118" t="s">
        <v>20</v>
      </c>
    </row>
    <row r="119" spans="1:4" x14ac:dyDescent="0.25">
      <c r="A119" s="11">
        <v>46000.511423611111</v>
      </c>
      <c r="B119" t="s">
        <v>5468</v>
      </c>
      <c r="C119" s="55" t="s">
        <v>4505</v>
      </c>
      <c r="D119" t="s">
        <v>20</v>
      </c>
    </row>
    <row r="120" spans="1:4" x14ac:dyDescent="0.25">
      <c r="A120" s="11">
        <v>46000.507430555554</v>
      </c>
      <c r="B120" t="s">
        <v>6710</v>
      </c>
      <c r="C120" s="55" t="s">
        <v>7</v>
      </c>
      <c r="D120" t="s">
        <v>20</v>
      </c>
    </row>
    <row r="121" spans="1:4" x14ac:dyDescent="0.25">
      <c r="A121" s="11">
        <v>46000.537569444445</v>
      </c>
      <c r="B121" t="s">
        <v>5691</v>
      </c>
      <c r="C121" s="55" t="s">
        <v>4505</v>
      </c>
      <c r="D121" t="s">
        <v>20</v>
      </c>
    </row>
    <row r="122" spans="1:4" x14ac:dyDescent="0.25">
      <c r="A122" s="11">
        <v>46000.510601851849</v>
      </c>
      <c r="B122" t="s">
        <v>4567</v>
      </c>
      <c r="C122" s="55" t="s">
        <v>4505</v>
      </c>
      <c r="D122" t="s">
        <v>20</v>
      </c>
    </row>
    <row r="123" spans="1:4" x14ac:dyDescent="0.25">
      <c r="A123" s="11">
        <v>46000.504166666666</v>
      </c>
      <c r="B123" t="s">
        <v>5875</v>
      </c>
      <c r="C123" s="55" t="s">
        <v>4505</v>
      </c>
      <c r="D123" t="s">
        <v>20</v>
      </c>
    </row>
    <row r="124" spans="1:4" x14ac:dyDescent="0.25">
      <c r="A124" s="11">
        <v>46000.526354166665</v>
      </c>
      <c r="B124" t="s">
        <v>5144</v>
      </c>
      <c r="C124" s="55" t="s">
        <v>5003</v>
      </c>
      <c r="D124" t="s">
        <v>20</v>
      </c>
    </row>
    <row r="125" spans="1:4" x14ac:dyDescent="0.25">
      <c r="A125" s="11">
        <v>46000.533148148148</v>
      </c>
      <c r="B125" t="s">
        <v>6711</v>
      </c>
      <c r="C125" s="55" t="s">
        <v>4505</v>
      </c>
      <c r="D125" t="s">
        <v>20</v>
      </c>
    </row>
    <row r="126" spans="1:4" x14ac:dyDescent="0.25">
      <c r="A126" s="11">
        <v>46000.500381944446</v>
      </c>
      <c r="B126" t="s">
        <v>6712</v>
      </c>
      <c r="C126" s="55" t="s">
        <v>4505</v>
      </c>
      <c r="D126" t="s">
        <v>20</v>
      </c>
    </row>
    <row r="127" spans="1:4" x14ac:dyDescent="0.25">
      <c r="A127" s="11">
        <v>46000.523287037038</v>
      </c>
      <c r="B127" t="s">
        <v>6713</v>
      </c>
      <c r="C127" s="55" t="s">
        <v>11</v>
      </c>
      <c r="D127" t="s">
        <v>20</v>
      </c>
    </row>
    <row r="128" spans="1:4" x14ac:dyDescent="0.25">
      <c r="A128" s="11">
        <v>46000.530127314814</v>
      </c>
      <c r="B128" t="s">
        <v>4816</v>
      </c>
      <c r="C128" s="55" t="s">
        <v>4505</v>
      </c>
      <c r="D128" t="s">
        <v>20</v>
      </c>
    </row>
    <row r="129" spans="1:4" x14ac:dyDescent="0.25">
      <c r="A129" s="11">
        <v>46000.53597222222</v>
      </c>
      <c r="B129" t="s">
        <v>8801</v>
      </c>
      <c r="C129" s="55" t="s">
        <v>5003</v>
      </c>
      <c r="D129" t="s">
        <v>20</v>
      </c>
    </row>
    <row r="130" spans="1:4" x14ac:dyDescent="0.25">
      <c r="A130" s="11">
        <v>46000.509791666664</v>
      </c>
      <c r="B130" t="s">
        <v>6714</v>
      </c>
      <c r="C130" s="55" t="s">
        <v>7</v>
      </c>
      <c r="D130" t="s">
        <v>20</v>
      </c>
    </row>
    <row r="131" spans="1:4" x14ac:dyDescent="0.25">
      <c r="A131" s="11">
        <v>46000.51662037037</v>
      </c>
      <c r="B131" t="s">
        <v>6715</v>
      </c>
      <c r="C131" s="55" t="s">
        <v>11</v>
      </c>
      <c r="D131" t="s">
        <v>20</v>
      </c>
    </row>
    <row r="132" spans="1:4" x14ac:dyDescent="0.25">
      <c r="A132" s="11">
        <v>46000.537349537037</v>
      </c>
      <c r="B132" t="s">
        <v>5247</v>
      </c>
      <c r="C132" s="55" t="s">
        <v>4505</v>
      </c>
      <c r="D132" t="s">
        <v>20</v>
      </c>
    </row>
    <row r="133" spans="1:4" x14ac:dyDescent="0.25">
      <c r="A133" s="11">
        <v>46000.502685185187</v>
      </c>
      <c r="B133" t="s">
        <v>5945</v>
      </c>
      <c r="C133" s="55" t="s">
        <v>4505</v>
      </c>
      <c r="D133" t="s">
        <v>20</v>
      </c>
    </row>
    <row r="134" spans="1:4" x14ac:dyDescent="0.25">
      <c r="A134" s="11">
        <v>46000.535196759258</v>
      </c>
      <c r="B134" t="s">
        <v>8802</v>
      </c>
      <c r="C134" s="55" t="s">
        <v>5003</v>
      </c>
      <c r="D134" t="s">
        <v>20</v>
      </c>
    </row>
    <row r="135" spans="1:4" x14ac:dyDescent="0.25">
      <c r="A135" s="11">
        <v>46005.524953703702</v>
      </c>
      <c r="B135" t="s">
        <v>6716</v>
      </c>
      <c r="C135" s="55" t="s">
        <v>4505</v>
      </c>
      <c r="D135" t="s">
        <v>20</v>
      </c>
    </row>
    <row r="136" spans="1:4" x14ac:dyDescent="0.25">
      <c r="A136" s="11">
        <v>46005.517581018517</v>
      </c>
      <c r="B136" t="s">
        <v>6718</v>
      </c>
      <c r="C136" s="55" t="s">
        <v>4505</v>
      </c>
      <c r="D136" t="s">
        <v>20</v>
      </c>
    </row>
    <row r="137" spans="1:4" x14ac:dyDescent="0.25">
      <c r="A137" s="11">
        <v>46000.476689814815</v>
      </c>
      <c r="B137" t="s">
        <v>6722</v>
      </c>
      <c r="C137" s="55" t="s">
        <v>4505</v>
      </c>
      <c r="D137" t="s">
        <v>20</v>
      </c>
    </row>
    <row r="138" spans="1:4" x14ac:dyDescent="0.25">
      <c r="A138" s="11">
        <v>46000.489606481482</v>
      </c>
      <c r="B138" t="s">
        <v>6723</v>
      </c>
      <c r="C138" s="55" t="s">
        <v>11</v>
      </c>
      <c r="D138" t="s">
        <v>20</v>
      </c>
    </row>
    <row r="139" spans="1:4" x14ac:dyDescent="0.25">
      <c r="A139" s="11">
        <v>46000.481238425928</v>
      </c>
      <c r="B139" t="s">
        <v>5880</v>
      </c>
      <c r="C139" s="55" t="s">
        <v>4505</v>
      </c>
      <c r="D139" t="s">
        <v>20</v>
      </c>
    </row>
    <row r="140" spans="1:4" x14ac:dyDescent="0.25">
      <c r="A140" s="11">
        <v>46000.461562500001</v>
      </c>
      <c r="B140" t="s">
        <v>6724</v>
      </c>
      <c r="C140" s="55" t="s">
        <v>4505</v>
      </c>
      <c r="D140" t="s">
        <v>20</v>
      </c>
    </row>
    <row r="141" spans="1:4" x14ac:dyDescent="0.25">
      <c r="A141" s="11">
        <v>46000.468587962961</v>
      </c>
      <c r="B141" t="s">
        <v>6725</v>
      </c>
      <c r="C141" s="55" t="s">
        <v>11</v>
      </c>
      <c r="D141" t="s">
        <v>20</v>
      </c>
    </row>
    <row r="142" spans="1:4" x14ac:dyDescent="0.25">
      <c r="A142" s="11">
        <v>46000.48878472222</v>
      </c>
      <c r="B142" t="s">
        <v>8805</v>
      </c>
      <c r="C142" s="55" t="s">
        <v>4551</v>
      </c>
      <c r="D142" t="s">
        <v>20</v>
      </c>
    </row>
    <row r="143" spans="1:4" x14ac:dyDescent="0.25">
      <c r="A143" s="11">
        <v>46000.478136574071</v>
      </c>
      <c r="B143" t="s">
        <v>6726</v>
      </c>
      <c r="C143" s="55" t="s">
        <v>4505</v>
      </c>
      <c r="D143" t="s">
        <v>20</v>
      </c>
    </row>
    <row r="144" spans="1:4" x14ac:dyDescent="0.25">
      <c r="A144" s="11">
        <v>46000.495324074072</v>
      </c>
      <c r="B144" t="s">
        <v>4842</v>
      </c>
      <c r="C144" s="55" t="s">
        <v>4505</v>
      </c>
      <c r="D144" t="s">
        <v>20</v>
      </c>
    </row>
    <row r="145" spans="1:4" x14ac:dyDescent="0.25">
      <c r="A145" s="11">
        <v>46000.495891203704</v>
      </c>
      <c r="B145" t="s">
        <v>6727</v>
      </c>
      <c r="C145" s="55" t="s">
        <v>4543</v>
      </c>
      <c r="D145" t="s">
        <v>20</v>
      </c>
    </row>
    <row r="146" spans="1:4" x14ac:dyDescent="0.25">
      <c r="A146" s="11">
        <v>46000.472951388889</v>
      </c>
      <c r="B146" t="s">
        <v>4990</v>
      </c>
      <c r="C146" s="55" t="s">
        <v>4505</v>
      </c>
      <c r="D146" t="s">
        <v>20</v>
      </c>
    </row>
    <row r="147" spans="1:4" x14ac:dyDescent="0.25">
      <c r="A147" s="11">
        <v>46000.48877314815</v>
      </c>
      <c r="B147" t="s">
        <v>6728</v>
      </c>
      <c r="C147" s="55" t="s">
        <v>4739</v>
      </c>
      <c r="D147" t="s">
        <v>20</v>
      </c>
    </row>
    <row r="148" spans="1:4" x14ac:dyDescent="0.25">
      <c r="A148" s="11">
        <v>46000.474212962959</v>
      </c>
      <c r="B148" t="s">
        <v>5515</v>
      </c>
      <c r="C148" s="55" t="s">
        <v>4508</v>
      </c>
      <c r="D148" t="s">
        <v>20</v>
      </c>
    </row>
    <row r="149" spans="1:4" x14ac:dyDescent="0.25">
      <c r="A149" s="11">
        <v>46000.489432870374</v>
      </c>
      <c r="B149" t="s">
        <v>6729</v>
      </c>
      <c r="C149" s="55" t="s">
        <v>4551</v>
      </c>
      <c r="D149" t="s">
        <v>20</v>
      </c>
    </row>
    <row r="150" spans="1:4" x14ac:dyDescent="0.25">
      <c r="A150" s="11">
        <v>46000.478530092594</v>
      </c>
      <c r="B150" t="s">
        <v>6730</v>
      </c>
      <c r="C150" s="55" t="s">
        <v>4505</v>
      </c>
      <c r="D150" t="s">
        <v>20</v>
      </c>
    </row>
    <row r="151" spans="1:4" x14ac:dyDescent="0.25">
      <c r="A151" s="11">
        <v>46000.477268518516</v>
      </c>
      <c r="B151" t="s">
        <v>6731</v>
      </c>
      <c r="C151" s="55" t="s">
        <v>4505</v>
      </c>
      <c r="D151" t="s">
        <v>20</v>
      </c>
    </row>
    <row r="152" spans="1:4" x14ac:dyDescent="0.25">
      <c r="A152" s="11">
        <v>46000.489293981482</v>
      </c>
      <c r="B152" t="s">
        <v>6732</v>
      </c>
      <c r="C152" s="55" t="s">
        <v>4505</v>
      </c>
      <c r="D152" t="s">
        <v>20</v>
      </c>
    </row>
    <row r="153" spans="1:4" x14ac:dyDescent="0.25">
      <c r="A153" s="11">
        <v>46000.460023148145</v>
      </c>
      <c r="B153" t="s">
        <v>6735</v>
      </c>
      <c r="C153" s="55" t="s">
        <v>7</v>
      </c>
      <c r="D153" t="s">
        <v>20</v>
      </c>
    </row>
    <row r="154" spans="1:4" x14ac:dyDescent="0.25">
      <c r="A154" s="11">
        <v>46000.489988425928</v>
      </c>
      <c r="B154" t="s">
        <v>6733</v>
      </c>
      <c r="C154" s="55" t="s">
        <v>4551</v>
      </c>
      <c r="D154" t="s">
        <v>20</v>
      </c>
    </row>
    <row r="155" spans="1:4" x14ac:dyDescent="0.25">
      <c r="A155" s="11">
        <v>46000.478356481479</v>
      </c>
      <c r="B155" t="s">
        <v>6736</v>
      </c>
      <c r="C155" s="55" t="s">
        <v>4505</v>
      </c>
      <c r="D155" t="s">
        <v>20</v>
      </c>
    </row>
    <row r="156" spans="1:4" x14ac:dyDescent="0.25">
      <c r="A156" s="11">
        <v>46000.477060185185</v>
      </c>
      <c r="B156" t="s">
        <v>6737</v>
      </c>
      <c r="C156" s="55" t="s">
        <v>4505</v>
      </c>
      <c r="D156" t="s">
        <v>20</v>
      </c>
    </row>
    <row r="157" spans="1:4" x14ac:dyDescent="0.25">
      <c r="A157" s="11">
        <v>46000.461319444446</v>
      </c>
      <c r="B157" t="s">
        <v>6738</v>
      </c>
      <c r="C157" s="55" t="s">
        <v>11</v>
      </c>
      <c r="D157" t="s">
        <v>20</v>
      </c>
    </row>
    <row r="158" spans="1:4" x14ac:dyDescent="0.25">
      <c r="A158" s="11">
        <v>46000.478391203702</v>
      </c>
      <c r="B158" t="s">
        <v>6739</v>
      </c>
      <c r="C158" s="55" t="s">
        <v>11</v>
      </c>
      <c r="D158" t="s">
        <v>20</v>
      </c>
    </row>
    <row r="159" spans="1:4" x14ac:dyDescent="0.25">
      <c r="A159" s="11">
        <v>46000.490891203706</v>
      </c>
      <c r="B159" t="s">
        <v>6741</v>
      </c>
      <c r="C159" s="55" t="s">
        <v>7</v>
      </c>
      <c r="D159" t="s">
        <v>20</v>
      </c>
    </row>
    <row r="160" spans="1:4" x14ac:dyDescent="0.25">
      <c r="A160" s="11">
        <v>46000.490833333337</v>
      </c>
      <c r="B160" t="s">
        <v>6740</v>
      </c>
      <c r="C160" s="55" t="s">
        <v>4505</v>
      </c>
      <c r="D160" t="s">
        <v>20</v>
      </c>
    </row>
    <row r="161" spans="1:4" x14ac:dyDescent="0.25">
      <c r="A161" s="11">
        <v>46000.490023148152</v>
      </c>
      <c r="B161" t="s">
        <v>6742</v>
      </c>
      <c r="C161" s="55" t="s">
        <v>12</v>
      </c>
      <c r="D161" t="s">
        <v>20</v>
      </c>
    </row>
    <row r="162" spans="1:4" x14ac:dyDescent="0.25">
      <c r="A162" s="11">
        <v>46000.473993055559</v>
      </c>
      <c r="B162" t="s">
        <v>6744</v>
      </c>
      <c r="C162" s="55" t="s">
        <v>4505</v>
      </c>
      <c r="D162" t="s">
        <v>20</v>
      </c>
    </row>
    <row r="163" spans="1:4" x14ac:dyDescent="0.25">
      <c r="A163" s="11">
        <v>46000.471064814818</v>
      </c>
      <c r="B163" t="s">
        <v>6743</v>
      </c>
      <c r="C163" s="55" t="s">
        <v>4505</v>
      </c>
      <c r="D163" t="s">
        <v>20</v>
      </c>
    </row>
    <row r="164" spans="1:4" x14ac:dyDescent="0.25">
      <c r="A164" s="11">
        <v>46005.497881944444</v>
      </c>
      <c r="B164" t="s">
        <v>6745</v>
      </c>
      <c r="C164" s="55" t="s">
        <v>208</v>
      </c>
      <c r="D164" t="s">
        <v>20</v>
      </c>
    </row>
    <row r="165" spans="1:4" x14ac:dyDescent="0.25">
      <c r="A165" s="11">
        <v>46000.442754629628</v>
      </c>
      <c r="B165" t="s">
        <v>6746</v>
      </c>
      <c r="C165" s="55" t="s">
        <v>4505</v>
      </c>
      <c r="D165" t="s">
        <v>20</v>
      </c>
    </row>
    <row r="166" spans="1:4" x14ac:dyDescent="0.25">
      <c r="A166" s="11">
        <v>46000.441944444443</v>
      </c>
      <c r="B166" t="s">
        <v>5687</v>
      </c>
      <c r="C166" s="55" t="s">
        <v>8</v>
      </c>
      <c r="D166" t="s">
        <v>20</v>
      </c>
    </row>
    <row r="167" spans="1:4" x14ac:dyDescent="0.25">
      <c r="A167" s="11">
        <v>46000.423518518517</v>
      </c>
      <c r="B167" t="s">
        <v>5469</v>
      </c>
      <c r="C167" s="55" t="s">
        <v>4505</v>
      </c>
      <c r="D167" t="s">
        <v>20</v>
      </c>
    </row>
    <row r="168" spans="1:4" x14ac:dyDescent="0.25">
      <c r="A168" s="11">
        <v>46000.449212962965</v>
      </c>
      <c r="B168" t="s">
        <v>6747</v>
      </c>
      <c r="C168" s="55" t="s">
        <v>11</v>
      </c>
      <c r="D168" t="s">
        <v>20</v>
      </c>
    </row>
    <row r="169" spans="1:4" x14ac:dyDescent="0.25">
      <c r="A169" s="11">
        <v>46000.449155092596</v>
      </c>
      <c r="B169" t="s">
        <v>6748</v>
      </c>
      <c r="C169" s="55" t="s">
        <v>11</v>
      </c>
      <c r="D169" t="s">
        <v>20</v>
      </c>
    </row>
    <row r="170" spans="1:4" x14ac:dyDescent="0.25">
      <c r="A170" s="11">
        <v>46000.44059027778</v>
      </c>
      <c r="B170" t="s">
        <v>6749</v>
      </c>
      <c r="C170" s="55" t="s">
        <v>4517</v>
      </c>
      <c r="D170" t="s">
        <v>20</v>
      </c>
    </row>
    <row r="171" spans="1:4" x14ac:dyDescent="0.25">
      <c r="A171" s="11">
        <v>46000.425578703704</v>
      </c>
      <c r="B171" t="s">
        <v>6750</v>
      </c>
      <c r="C171" s="55" t="s">
        <v>4505</v>
      </c>
      <c r="D171" t="s">
        <v>20</v>
      </c>
    </row>
    <row r="172" spans="1:4" x14ac:dyDescent="0.25">
      <c r="A172" s="11">
        <v>46000.454305555555</v>
      </c>
      <c r="B172" t="s">
        <v>6751</v>
      </c>
      <c r="C172" s="55" t="s">
        <v>13</v>
      </c>
      <c r="D172" t="s">
        <v>20</v>
      </c>
    </row>
    <row r="173" spans="1:4" x14ac:dyDescent="0.25">
      <c r="A173" s="11">
        <v>46000.455185185187</v>
      </c>
      <c r="B173" t="s">
        <v>4887</v>
      </c>
      <c r="C173" s="55" t="s">
        <v>4505</v>
      </c>
      <c r="D173" t="s">
        <v>20</v>
      </c>
    </row>
    <row r="174" spans="1:4" x14ac:dyDescent="0.25">
      <c r="A174" s="11">
        <v>46000.44939814815</v>
      </c>
      <c r="B174" t="s">
        <v>6752</v>
      </c>
      <c r="C174" s="55" t="s">
        <v>11</v>
      </c>
      <c r="D174" t="s">
        <v>20</v>
      </c>
    </row>
    <row r="175" spans="1:4" x14ac:dyDescent="0.25">
      <c r="A175" s="11">
        <v>46000.442280092589</v>
      </c>
      <c r="B175" t="s">
        <v>6753</v>
      </c>
      <c r="C175" s="55" t="s">
        <v>4505</v>
      </c>
      <c r="D175" t="s">
        <v>20</v>
      </c>
    </row>
    <row r="176" spans="1:4" x14ac:dyDescent="0.25">
      <c r="A176" s="11">
        <v>46000.450439814813</v>
      </c>
      <c r="B176" t="s">
        <v>6755</v>
      </c>
      <c r="C176" s="55" t="s">
        <v>4505</v>
      </c>
      <c r="D176" t="s">
        <v>20</v>
      </c>
    </row>
    <row r="177" spans="1:4" x14ac:dyDescent="0.25">
      <c r="A177" s="11">
        <v>46000.424340277779</v>
      </c>
      <c r="B177" t="s">
        <v>6754</v>
      </c>
      <c r="C177" s="55" t="s">
        <v>13</v>
      </c>
      <c r="D177" t="s">
        <v>20</v>
      </c>
    </row>
    <row r="178" spans="1:4" x14ac:dyDescent="0.25">
      <c r="A178" s="11">
        <v>46000.457488425927</v>
      </c>
      <c r="B178" t="s">
        <v>6757</v>
      </c>
      <c r="C178" s="55" t="s">
        <v>7</v>
      </c>
      <c r="D178" t="s">
        <v>20</v>
      </c>
    </row>
    <row r="179" spans="1:4" x14ac:dyDescent="0.25">
      <c r="A179" s="11">
        <v>46000.419282407405</v>
      </c>
      <c r="B179" t="s">
        <v>6756</v>
      </c>
      <c r="C179" s="55" t="s">
        <v>4543</v>
      </c>
      <c r="D179" t="s">
        <v>20</v>
      </c>
    </row>
    <row r="180" spans="1:4" x14ac:dyDescent="0.25">
      <c r="A180" s="11">
        <v>46000.452349537038</v>
      </c>
      <c r="B180" t="s">
        <v>6759</v>
      </c>
      <c r="C180" s="55" t="s">
        <v>4505</v>
      </c>
      <c r="D180" t="s">
        <v>20</v>
      </c>
    </row>
    <row r="181" spans="1:4" x14ac:dyDescent="0.25">
      <c r="A181" s="11">
        <v>46000.432187500002</v>
      </c>
      <c r="B181" t="s">
        <v>6758</v>
      </c>
      <c r="C181" s="55" t="s">
        <v>12</v>
      </c>
      <c r="D181" t="s">
        <v>20</v>
      </c>
    </row>
    <row r="182" spans="1:4" x14ac:dyDescent="0.25">
      <c r="A182" s="11">
        <v>46000.434421296297</v>
      </c>
      <c r="B182" t="s">
        <v>6760</v>
      </c>
      <c r="C182" s="55" t="s">
        <v>4536</v>
      </c>
      <c r="D182" t="s">
        <v>20</v>
      </c>
    </row>
    <row r="183" spans="1:4" x14ac:dyDescent="0.25">
      <c r="A183" s="11">
        <v>46000.426238425927</v>
      </c>
      <c r="B183" t="s">
        <v>6761</v>
      </c>
      <c r="C183" s="55" t="s">
        <v>4543</v>
      </c>
      <c r="D183" t="s">
        <v>20</v>
      </c>
    </row>
    <row r="184" spans="1:4" x14ac:dyDescent="0.25">
      <c r="A184" s="11">
        <v>46000.446180555555</v>
      </c>
      <c r="B184" t="s">
        <v>6762</v>
      </c>
      <c r="C184" s="55" t="s">
        <v>12</v>
      </c>
      <c r="D184" t="s">
        <v>20</v>
      </c>
    </row>
    <row r="185" spans="1:4" x14ac:dyDescent="0.25">
      <c r="A185" s="11">
        <v>46000.442141203705</v>
      </c>
      <c r="B185" t="s">
        <v>6763</v>
      </c>
      <c r="C185" s="55" t="s">
        <v>4505</v>
      </c>
      <c r="D185" t="s">
        <v>20</v>
      </c>
    </row>
    <row r="186" spans="1:4" x14ac:dyDescent="0.25">
      <c r="A186" s="11">
        <v>46000.458055555559</v>
      </c>
      <c r="B186" t="s">
        <v>6764</v>
      </c>
      <c r="C186" s="55" t="s">
        <v>11</v>
      </c>
      <c r="D186" t="s">
        <v>20</v>
      </c>
    </row>
    <row r="187" spans="1:4" x14ac:dyDescent="0.25">
      <c r="A187" s="11">
        <v>46000.411493055559</v>
      </c>
      <c r="B187" t="s">
        <v>6765</v>
      </c>
      <c r="C187" s="55" t="s">
        <v>4505</v>
      </c>
      <c r="D187" t="s">
        <v>20</v>
      </c>
    </row>
    <row r="188" spans="1:4" x14ac:dyDescent="0.25">
      <c r="A188" s="11">
        <v>46000.382905092592</v>
      </c>
      <c r="B188" t="s">
        <v>5882</v>
      </c>
      <c r="C188" s="55" t="s">
        <v>4505</v>
      </c>
      <c r="D188" t="s">
        <v>20</v>
      </c>
    </row>
    <row r="189" spans="1:4" x14ac:dyDescent="0.25">
      <c r="A189" s="11">
        <v>46000.387731481482</v>
      </c>
      <c r="B189" t="s">
        <v>6766</v>
      </c>
      <c r="C189" s="55" t="s">
        <v>4762</v>
      </c>
      <c r="D189" t="s">
        <v>20</v>
      </c>
    </row>
    <row r="190" spans="1:4" x14ac:dyDescent="0.25">
      <c r="A190" s="11">
        <v>46000.382604166669</v>
      </c>
      <c r="B190" t="s">
        <v>6767</v>
      </c>
      <c r="C190" s="55" t="s">
        <v>4505</v>
      </c>
      <c r="D190" t="s">
        <v>20</v>
      </c>
    </row>
    <row r="191" spans="1:4" x14ac:dyDescent="0.25">
      <c r="A191" s="11">
        <v>46000.382141203707</v>
      </c>
      <c r="B191" t="s">
        <v>5993</v>
      </c>
      <c r="C191" s="55" t="s">
        <v>4505</v>
      </c>
      <c r="D191" t="s">
        <v>20</v>
      </c>
    </row>
    <row r="192" spans="1:4" x14ac:dyDescent="0.25">
      <c r="A192" s="11">
        <v>46000.403831018521</v>
      </c>
      <c r="B192" t="s">
        <v>5165</v>
      </c>
      <c r="C192" s="55" t="s">
        <v>4551</v>
      </c>
      <c r="D192" t="s">
        <v>20</v>
      </c>
    </row>
    <row r="193" spans="1:4" x14ac:dyDescent="0.25">
      <c r="A193" s="11">
        <v>46000.394432870373</v>
      </c>
      <c r="B193" t="s">
        <v>5847</v>
      </c>
      <c r="C193" s="55" t="s">
        <v>4533</v>
      </c>
      <c r="D193" t="s">
        <v>20</v>
      </c>
    </row>
    <row r="194" spans="1:4" x14ac:dyDescent="0.25">
      <c r="A194" s="11">
        <v>46000.399791666663</v>
      </c>
      <c r="B194" t="s">
        <v>6768</v>
      </c>
      <c r="C194" s="55" t="s">
        <v>13</v>
      </c>
      <c r="D194" t="s">
        <v>20</v>
      </c>
    </row>
    <row r="195" spans="1:4" x14ac:dyDescent="0.25">
      <c r="A195" s="11">
        <v>46000.395787037036</v>
      </c>
      <c r="B195" t="s">
        <v>4573</v>
      </c>
      <c r="C195" s="55" t="s">
        <v>4533</v>
      </c>
      <c r="D195" t="s">
        <v>20</v>
      </c>
    </row>
    <row r="196" spans="1:4" x14ac:dyDescent="0.25">
      <c r="A196" s="11">
        <v>46000.396249999998</v>
      </c>
      <c r="B196" t="s">
        <v>4719</v>
      </c>
      <c r="C196" s="55" t="s">
        <v>4533</v>
      </c>
      <c r="D196" t="s">
        <v>20</v>
      </c>
    </row>
    <row r="197" spans="1:4" x14ac:dyDescent="0.25">
      <c r="A197" s="11">
        <v>46000.405092592591</v>
      </c>
      <c r="B197" t="s">
        <v>6769</v>
      </c>
      <c r="C197" s="55" t="s">
        <v>11</v>
      </c>
      <c r="D197" t="s">
        <v>20</v>
      </c>
    </row>
    <row r="198" spans="1:4" x14ac:dyDescent="0.25">
      <c r="A198" s="11">
        <v>46000.40483796296</v>
      </c>
      <c r="B198" t="s">
        <v>5371</v>
      </c>
      <c r="C198" s="55" t="s">
        <v>4533</v>
      </c>
      <c r="D198" t="s">
        <v>20</v>
      </c>
    </row>
    <row r="199" spans="1:4" x14ac:dyDescent="0.25">
      <c r="A199" s="11">
        <v>46000.411203703705</v>
      </c>
      <c r="B199" t="s">
        <v>5957</v>
      </c>
      <c r="C199" s="55" t="s">
        <v>4505</v>
      </c>
      <c r="D199" t="s">
        <v>20</v>
      </c>
    </row>
    <row r="200" spans="1:4" x14ac:dyDescent="0.25">
      <c r="A200" s="11">
        <v>46000.388645833336</v>
      </c>
      <c r="B200" t="s">
        <v>6772</v>
      </c>
      <c r="C200" s="55" t="s">
        <v>13</v>
      </c>
      <c r="D200" t="s">
        <v>20</v>
      </c>
    </row>
    <row r="201" spans="1:4" x14ac:dyDescent="0.25">
      <c r="A201" s="11">
        <v>46000.379166666666</v>
      </c>
      <c r="B201" t="s">
        <v>6770</v>
      </c>
      <c r="C201" s="55" t="s">
        <v>4541</v>
      </c>
      <c r="D201" t="s">
        <v>20</v>
      </c>
    </row>
    <row r="202" spans="1:4" x14ac:dyDescent="0.25">
      <c r="A202" s="11">
        <v>46000.381435185183</v>
      </c>
      <c r="B202" t="s">
        <v>5361</v>
      </c>
      <c r="C202" s="55" t="s">
        <v>8</v>
      </c>
      <c r="D202" t="s">
        <v>20</v>
      </c>
    </row>
    <row r="203" spans="1:4" x14ac:dyDescent="0.25">
      <c r="A203" s="11">
        <v>46000.394988425927</v>
      </c>
      <c r="B203" t="s">
        <v>5784</v>
      </c>
      <c r="C203" s="55" t="s">
        <v>4551</v>
      </c>
      <c r="D203" t="s">
        <v>20</v>
      </c>
    </row>
    <row r="204" spans="1:4" x14ac:dyDescent="0.25">
      <c r="A204" s="11">
        <v>46000.377199074072</v>
      </c>
      <c r="B204" t="s">
        <v>6773</v>
      </c>
      <c r="C204" s="55" t="s">
        <v>4555</v>
      </c>
      <c r="D204" t="s">
        <v>20</v>
      </c>
    </row>
    <row r="205" spans="1:4" x14ac:dyDescent="0.25">
      <c r="A205" s="11">
        <v>46000.402789351851</v>
      </c>
      <c r="B205" t="s">
        <v>4727</v>
      </c>
      <c r="C205" s="55" t="s">
        <v>4505</v>
      </c>
      <c r="D205" t="s">
        <v>20</v>
      </c>
    </row>
    <row r="206" spans="1:4" x14ac:dyDescent="0.25">
      <c r="A206" s="11">
        <v>46000.410798611112</v>
      </c>
      <c r="B206" t="s">
        <v>5796</v>
      </c>
      <c r="C206" s="55" t="s">
        <v>4505</v>
      </c>
      <c r="D206" t="s">
        <v>20</v>
      </c>
    </row>
    <row r="207" spans="1:4" x14ac:dyDescent="0.25">
      <c r="A207" s="11">
        <v>46000.399953703702</v>
      </c>
      <c r="B207" t="s">
        <v>5514</v>
      </c>
      <c r="C207" s="55" t="s">
        <v>4505</v>
      </c>
      <c r="D207" t="s">
        <v>20</v>
      </c>
    </row>
    <row r="208" spans="1:4" x14ac:dyDescent="0.25">
      <c r="A208" s="11">
        <v>46000.388136574074</v>
      </c>
      <c r="B208" t="s">
        <v>6774</v>
      </c>
      <c r="C208" s="55" t="s">
        <v>4555</v>
      </c>
      <c r="D208" t="s">
        <v>20</v>
      </c>
    </row>
    <row r="209" spans="1:4" x14ac:dyDescent="0.25">
      <c r="A209" s="11">
        <v>46000.395150462966</v>
      </c>
      <c r="B209" t="s">
        <v>4697</v>
      </c>
      <c r="C209" s="55" t="s">
        <v>4533</v>
      </c>
      <c r="D209" t="s">
        <v>20</v>
      </c>
    </row>
    <row r="210" spans="1:4" x14ac:dyDescent="0.25">
      <c r="A210" s="11">
        <v>46000.411805555559</v>
      </c>
      <c r="B210" t="s">
        <v>6775</v>
      </c>
      <c r="C210" s="55" t="s">
        <v>4667</v>
      </c>
      <c r="D210" t="s">
        <v>20</v>
      </c>
    </row>
    <row r="211" spans="1:4" x14ac:dyDescent="0.25">
      <c r="A211" s="11">
        <v>46000.400405092594</v>
      </c>
      <c r="B211" t="s">
        <v>5759</v>
      </c>
      <c r="C211" s="55" t="s">
        <v>4505</v>
      </c>
      <c r="D211" t="s">
        <v>20</v>
      </c>
    </row>
    <row r="212" spans="1:4" x14ac:dyDescent="0.25">
      <c r="A212" s="11">
        <v>46000.337430555555</v>
      </c>
      <c r="B212" t="s">
        <v>6777</v>
      </c>
      <c r="C212" s="55" t="s">
        <v>4739</v>
      </c>
      <c r="D212" t="s">
        <v>20</v>
      </c>
    </row>
    <row r="213" spans="1:4" x14ac:dyDescent="0.25">
      <c r="A213" s="11">
        <v>46000.374780092592</v>
      </c>
      <c r="B213" t="s">
        <v>6778</v>
      </c>
      <c r="C213" s="55" t="s">
        <v>4505</v>
      </c>
      <c r="D213" t="s">
        <v>20</v>
      </c>
    </row>
    <row r="214" spans="1:4" x14ac:dyDescent="0.25">
      <c r="A214" s="11">
        <v>46000.337384259263</v>
      </c>
      <c r="B214" t="s">
        <v>5793</v>
      </c>
      <c r="C214" s="55" t="s">
        <v>4505</v>
      </c>
      <c r="D214" t="s">
        <v>20</v>
      </c>
    </row>
    <row r="215" spans="1:4" x14ac:dyDescent="0.25">
      <c r="A215" s="11">
        <v>46000.345995370371</v>
      </c>
      <c r="B215" t="s">
        <v>6780</v>
      </c>
      <c r="C215" s="55" t="s">
        <v>4541</v>
      </c>
      <c r="D215" t="s">
        <v>20</v>
      </c>
    </row>
    <row r="216" spans="1:4" x14ac:dyDescent="0.25">
      <c r="A216" s="11">
        <v>46000.336122685185</v>
      </c>
      <c r="B216" t="s">
        <v>6779</v>
      </c>
      <c r="C216" s="55" t="s">
        <v>4739</v>
      </c>
      <c r="D216" t="s">
        <v>20</v>
      </c>
    </row>
    <row r="217" spans="1:4" x14ac:dyDescent="0.25">
      <c r="A217" s="11">
        <v>46000.369340277779</v>
      </c>
      <c r="B217" t="s">
        <v>6781</v>
      </c>
      <c r="C217" s="55" t="s">
        <v>11</v>
      </c>
      <c r="D217" t="s">
        <v>20</v>
      </c>
    </row>
    <row r="218" spans="1:4" x14ac:dyDescent="0.25">
      <c r="A218" s="11">
        <v>46000.327800925923</v>
      </c>
      <c r="B218" t="s">
        <v>4989</v>
      </c>
      <c r="C218" s="55" t="s">
        <v>4547</v>
      </c>
      <c r="D218" t="s">
        <v>20</v>
      </c>
    </row>
    <row r="219" spans="1:4" x14ac:dyDescent="0.25">
      <c r="A219" s="11">
        <v>46000.318043981482</v>
      </c>
      <c r="B219" t="s">
        <v>6782</v>
      </c>
      <c r="C219" s="55" t="s">
        <v>4543</v>
      </c>
      <c r="D219" t="s">
        <v>20</v>
      </c>
    </row>
    <row r="220" spans="1:4" x14ac:dyDescent="0.25">
      <c r="A220" s="11">
        <v>46000.325219907405</v>
      </c>
      <c r="B220" t="s">
        <v>6783</v>
      </c>
      <c r="C220" s="55" t="s">
        <v>4543</v>
      </c>
      <c r="D220" t="s">
        <v>20</v>
      </c>
    </row>
    <row r="221" spans="1:4" x14ac:dyDescent="0.25">
      <c r="A221" s="11">
        <v>46000.329629629632</v>
      </c>
      <c r="B221" t="s">
        <v>6785</v>
      </c>
      <c r="C221" s="55" t="s">
        <v>11</v>
      </c>
      <c r="D221" t="s">
        <v>20</v>
      </c>
    </row>
    <row r="222" spans="1:4" x14ac:dyDescent="0.25">
      <c r="A222" s="11">
        <v>46000.29546296296</v>
      </c>
      <c r="B222" t="s">
        <v>6784</v>
      </c>
      <c r="C222" s="55" t="s">
        <v>4517</v>
      </c>
      <c r="D222" t="s">
        <v>20</v>
      </c>
    </row>
    <row r="223" spans="1:4" x14ac:dyDescent="0.25">
      <c r="A223" s="11">
        <v>46000.296550925923</v>
      </c>
      <c r="B223" t="s">
        <v>6786</v>
      </c>
      <c r="C223" s="55" t="s">
        <v>5</v>
      </c>
      <c r="D223" t="s">
        <v>20</v>
      </c>
    </row>
    <row r="224" spans="1:4" x14ac:dyDescent="0.25">
      <c r="A224" s="11">
        <v>46000.319050925929</v>
      </c>
      <c r="B224" t="s">
        <v>5474</v>
      </c>
      <c r="C224" s="55" t="s">
        <v>4739</v>
      </c>
      <c r="D224" t="s">
        <v>20</v>
      </c>
    </row>
    <row r="225" spans="1:4" x14ac:dyDescent="0.25">
      <c r="A225" s="11">
        <v>46000.310613425929</v>
      </c>
      <c r="B225" t="s">
        <v>5443</v>
      </c>
      <c r="C225" s="55" t="s">
        <v>4505</v>
      </c>
      <c r="D225" t="s">
        <v>20</v>
      </c>
    </row>
    <row r="226" spans="1:4" x14ac:dyDescent="0.25">
      <c r="A226" s="11">
        <v>46000.304560185185</v>
      </c>
      <c r="B226" t="s">
        <v>6788</v>
      </c>
      <c r="C226" s="55" t="s">
        <v>4543</v>
      </c>
      <c r="D226" t="s">
        <v>20</v>
      </c>
    </row>
    <row r="227" spans="1:4" x14ac:dyDescent="0.25">
      <c r="A227" s="11">
        <v>46000.305150462962</v>
      </c>
      <c r="B227" t="s">
        <v>6787</v>
      </c>
      <c r="C227" s="55" t="s">
        <v>4555</v>
      </c>
      <c r="D227" t="s">
        <v>20</v>
      </c>
    </row>
    <row r="228" spans="1:4" x14ac:dyDescent="0.25">
      <c r="A228" s="11">
        <v>46000.312025462961</v>
      </c>
      <c r="B228" t="s">
        <v>6789</v>
      </c>
      <c r="C228" s="55" t="s">
        <v>4505</v>
      </c>
      <c r="D228" t="s">
        <v>20</v>
      </c>
    </row>
    <row r="229" spans="1:4" x14ac:dyDescent="0.25">
      <c r="A229" s="11">
        <v>46000.261307870373</v>
      </c>
      <c r="B229" t="s">
        <v>6791</v>
      </c>
      <c r="C229" s="55" t="s">
        <v>4505</v>
      </c>
      <c r="D229" t="s">
        <v>20</v>
      </c>
    </row>
    <row r="230" spans="1:4" x14ac:dyDescent="0.25">
      <c r="A230" s="11">
        <v>46000.275231481479</v>
      </c>
      <c r="B230" t="s">
        <v>6792</v>
      </c>
      <c r="C230" s="55" t="s">
        <v>11</v>
      </c>
      <c r="D230" t="s">
        <v>20</v>
      </c>
    </row>
    <row r="231" spans="1:4" x14ac:dyDescent="0.25">
      <c r="A231" s="11">
        <v>46000.246388888889</v>
      </c>
      <c r="B231" t="s">
        <v>6793</v>
      </c>
      <c r="C231" s="55" t="s">
        <v>4505</v>
      </c>
      <c r="D231" t="s">
        <v>20</v>
      </c>
    </row>
    <row r="232" spans="1:4" x14ac:dyDescent="0.25">
      <c r="A232" s="11">
        <v>46005.220520833333</v>
      </c>
      <c r="B232" t="s">
        <v>6794</v>
      </c>
      <c r="C232" s="55" t="s">
        <v>1359</v>
      </c>
      <c r="D232" t="s">
        <v>20</v>
      </c>
    </row>
    <row r="233" spans="1:4" x14ac:dyDescent="0.25">
      <c r="A233" s="11">
        <v>46005.145520833335</v>
      </c>
      <c r="B233" t="s">
        <v>6795</v>
      </c>
      <c r="C233" s="55" t="s">
        <v>4505</v>
      </c>
      <c r="D233" t="s">
        <v>20</v>
      </c>
    </row>
    <row r="234" spans="1:4" x14ac:dyDescent="0.25">
      <c r="A234" s="11">
        <v>46005.143449074072</v>
      </c>
      <c r="B234" t="s">
        <v>6796</v>
      </c>
      <c r="C234" s="55" t="s">
        <v>4505</v>
      </c>
      <c r="D234" t="s">
        <v>20</v>
      </c>
    </row>
    <row r="235" spans="1:4" x14ac:dyDescent="0.25">
      <c r="A235" s="11">
        <v>46000.113136574073</v>
      </c>
      <c r="B235" t="s">
        <v>6797</v>
      </c>
      <c r="C235" s="55" t="s">
        <v>4505</v>
      </c>
      <c r="D235" t="s">
        <v>20</v>
      </c>
    </row>
    <row r="236" spans="1:4" x14ac:dyDescent="0.25">
      <c r="A236" s="11">
        <v>45999.812858796293</v>
      </c>
      <c r="B236" t="s">
        <v>5232</v>
      </c>
      <c r="C236" s="55" t="s">
        <v>4505</v>
      </c>
      <c r="D236" t="s">
        <v>20</v>
      </c>
    </row>
    <row r="237" spans="1:4" x14ac:dyDescent="0.25">
      <c r="A237" s="11">
        <v>45999.761724537035</v>
      </c>
      <c r="B237" t="s">
        <v>5812</v>
      </c>
      <c r="C237" s="55" t="s">
        <v>4505</v>
      </c>
      <c r="D237" t="s">
        <v>20</v>
      </c>
    </row>
    <row r="238" spans="1:4" x14ac:dyDescent="0.25">
      <c r="A238" s="11">
        <v>45999.777002314811</v>
      </c>
      <c r="B238" t="s">
        <v>5312</v>
      </c>
      <c r="C238" s="55" t="s">
        <v>4505</v>
      </c>
      <c r="D238" t="s">
        <v>20</v>
      </c>
    </row>
    <row r="239" spans="1:4" x14ac:dyDescent="0.25">
      <c r="A239" s="11">
        <v>45999.771504629629</v>
      </c>
      <c r="B239" t="s">
        <v>5174</v>
      </c>
      <c r="C239" s="55" t="s">
        <v>4505</v>
      </c>
      <c r="D239" t="s">
        <v>20</v>
      </c>
    </row>
    <row r="240" spans="1:4" x14ac:dyDescent="0.25">
      <c r="A240" s="11">
        <v>45999.775775462964</v>
      </c>
      <c r="B240" t="s">
        <v>5756</v>
      </c>
      <c r="C240" s="55" t="s">
        <v>4505</v>
      </c>
      <c r="D240" t="s">
        <v>20</v>
      </c>
    </row>
    <row r="241" spans="1:4" x14ac:dyDescent="0.25">
      <c r="A241" s="11">
        <v>45999.764236111114</v>
      </c>
      <c r="B241" t="s">
        <v>6802</v>
      </c>
      <c r="C241" s="55" t="s">
        <v>4505</v>
      </c>
      <c r="D241" t="s">
        <v>20</v>
      </c>
    </row>
    <row r="242" spans="1:4" x14ac:dyDescent="0.25">
      <c r="A242" s="11">
        <v>45999.728275462963</v>
      </c>
      <c r="B242" t="s">
        <v>4973</v>
      </c>
      <c r="C242" s="55" t="s">
        <v>4505</v>
      </c>
      <c r="D242" t="s">
        <v>20</v>
      </c>
    </row>
    <row r="243" spans="1:4" x14ac:dyDescent="0.25">
      <c r="A243" s="11">
        <v>45999.712210648147</v>
      </c>
      <c r="B243" t="s">
        <v>6803</v>
      </c>
      <c r="C243" s="55" t="s">
        <v>13</v>
      </c>
      <c r="D243" t="s">
        <v>20</v>
      </c>
    </row>
    <row r="244" spans="1:4" x14ac:dyDescent="0.25">
      <c r="A244" s="11">
        <v>45999.735347222224</v>
      </c>
      <c r="B244" t="s">
        <v>5590</v>
      </c>
      <c r="C244" s="55" t="s">
        <v>4505</v>
      </c>
      <c r="D244" t="s">
        <v>20</v>
      </c>
    </row>
    <row r="245" spans="1:4" x14ac:dyDescent="0.25">
      <c r="A245" s="11">
        <v>45999.73574074074</v>
      </c>
      <c r="B245" t="s">
        <v>5576</v>
      </c>
      <c r="C245" s="55" t="s">
        <v>4505</v>
      </c>
      <c r="D245" t="s">
        <v>20</v>
      </c>
    </row>
    <row r="246" spans="1:4" x14ac:dyDescent="0.25">
      <c r="A246" s="11">
        <v>45999.743668981479</v>
      </c>
      <c r="B246" t="s">
        <v>4764</v>
      </c>
      <c r="C246" s="55" t="s">
        <v>4737</v>
      </c>
      <c r="D246" t="s">
        <v>20</v>
      </c>
    </row>
    <row r="247" spans="1:4" x14ac:dyDescent="0.25">
      <c r="A247" s="11">
        <v>45999.727511574078</v>
      </c>
      <c r="B247" t="s">
        <v>6804</v>
      </c>
      <c r="C247" s="55" t="s">
        <v>12</v>
      </c>
      <c r="D247" t="s">
        <v>20</v>
      </c>
    </row>
    <row r="248" spans="1:4" x14ac:dyDescent="0.25">
      <c r="A248" s="11">
        <v>45999.722048611111</v>
      </c>
      <c r="B248" t="s">
        <v>4701</v>
      </c>
      <c r="C248" s="55" t="s">
        <v>4505</v>
      </c>
      <c r="D248" t="s">
        <v>20</v>
      </c>
    </row>
    <row r="249" spans="1:4" x14ac:dyDescent="0.25">
      <c r="A249" s="11">
        <v>45999.730138888888</v>
      </c>
      <c r="B249" t="s">
        <v>6805</v>
      </c>
      <c r="C249" s="55" t="s">
        <v>13</v>
      </c>
      <c r="D249" t="s">
        <v>20</v>
      </c>
    </row>
    <row r="250" spans="1:4" x14ac:dyDescent="0.25">
      <c r="A250" s="11">
        <v>45999.693715277775</v>
      </c>
      <c r="B250" t="s">
        <v>5358</v>
      </c>
      <c r="C250" s="55" t="s">
        <v>8</v>
      </c>
      <c r="D250" t="s">
        <v>20</v>
      </c>
    </row>
    <row r="251" spans="1:4" x14ac:dyDescent="0.25">
      <c r="A251" s="11">
        <v>45999.667719907404</v>
      </c>
      <c r="B251" t="s">
        <v>6806</v>
      </c>
      <c r="C251" s="55" t="s">
        <v>12</v>
      </c>
      <c r="D251" t="s">
        <v>20</v>
      </c>
    </row>
    <row r="252" spans="1:4" x14ac:dyDescent="0.25">
      <c r="A252" s="11">
        <v>45999.667175925926</v>
      </c>
      <c r="B252" t="s">
        <v>6807</v>
      </c>
      <c r="C252" s="55" t="s">
        <v>4505</v>
      </c>
      <c r="D252" t="s">
        <v>20</v>
      </c>
    </row>
    <row r="253" spans="1:4" x14ac:dyDescent="0.25">
      <c r="A253" s="11">
        <v>45999.696226851855</v>
      </c>
      <c r="B253" t="s">
        <v>6808</v>
      </c>
      <c r="C253" s="55" t="s">
        <v>12</v>
      </c>
      <c r="D253" t="s">
        <v>20</v>
      </c>
    </row>
    <row r="254" spans="1:4" x14ac:dyDescent="0.25">
      <c r="A254" s="11">
        <v>45999.677754629629</v>
      </c>
      <c r="B254" t="s">
        <v>6809</v>
      </c>
      <c r="C254" s="55" t="s">
        <v>12</v>
      </c>
      <c r="D254" t="s">
        <v>20</v>
      </c>
    </row>
    <row r="255" spans="1:4" x14ac:dyDescent="0.25">
      <c r="A255" s="11">
        <v>45999.670567129629</v>
      </c>
      <c r="B255" t="s">
        <v>6810</v>
      </c>
      <c r="C255" s="55" t="s">
        <v>4505</v>
      </c>
      <c r="D255" t="s">
        <v>20</v>
      </c>
    </row>
    <row r="256" spans="1:4" x14ac:dyDescent="0.25">
      <c r="A256" s="11">
        <v>45999.701550925929</v>
      </c>
      <c r="B256" t="s">
        <v>5157</v>
      </c>
      <c r="C256" s="55" t="s">
        <v>8</v>
      </c>
      <c r="D256" t="s">
        <v>20</v>
      </c>
    </row>
    <row r="257" spans="1:4" x14ac:dyDescent="0.25">
      <c r="A257" s="11">
        <v>45999.667222222219</v>
      </c>
      <c r="B257" t="s">
        <v>6811</v>
      </c>
      <c r="C257" s="55" t="s">
        <v>13</v>
      </c>
      <c r="D257" t="s">
        <v>20</v>
      </c>
    </row>
    <row r="258" spans="1:4" x14ac:dyDescent="0.25">
      <c r="A258" s="11">
        <v>45999.677164351851</v>
      </c>
      <c r="B258" t="s">
        <v>6812</v>
      </c>
      <c r="C258" s="55" t="s">
        <v>4505</v>
      </c>
      <c r="D258" t="s">
        <v>20</v>
      </c>
    </row>
    <row r="259" spans="1:4" x14ac:dyDescent="0.25">
      <c r="A259" s="11">
        <v>45999.685300925928</v>
      </c>
      <c r="B259" t="s">
        <v>5177</v>
      </c>
      <c r="C259" s="55" t="s">
        <v>4505</v>
      </c>
      <c r="D259" t="s">
        <v>20</v>
      </c>
    </row>
    <row r="260" spans="1:4" x14ac:dyDescent="0.25">
      <c r="A260" s="11">
        <v>45999.699097222219</v>
      </c>
      <c r="B260" t="s">
        <v>5757</v>
      </c>
      <c r="C260" s="55" t="s">
        <v>8</v>
      </c>
      <c r="D260" t="s">
        <v>20</v>
      </c>
    </row>
    <row r="261" spans="1:4" x14ac:dyDescent="0.25">
      <c r="A261" s="11">
        <v>45999.675069444442</v>
      </c>
      <c r="B261" t="s">
        <v>6813</v>
      </c>
      <c r="C261" s="55" t="s">
        <v>4505</v>
      </c>
      <c r="D261" t="s">
        <v>20</v>
      </c>
    </row>
    <row r="262" spans="1:4" x14ac:dyDescent="0.25">
      <c r="A262" s="11">
        <v>45999.686192129629</v>
      </c>
      <c r="B262" t="s">
        <v>4874</v>
      </c>
      <c r="C262" s="55" t="s">
        <v>12</v>
      </c>
      <c r="D262" t="s">
        <v>20</v>
      </c>
    </row>
    <row r="263" spans="1:4" x14ac:dyDescent="0.25">
      <c r="A263" s="11">
        <v>45999.694826388892</v>
      </c>
      <c r="B263" t="s">
        <v>6814</v>
      </c>
      <c r="C263" s="55" t="s">
        <v>4505</v>
      </c>
      <c r="D263" t="s">
        <v>20</v>
      </c>
    </row>
    <row r="264" spans="1:4" x14ac:dyDescent="0.25">
      <c r="A264" s="11">
        <v>45999.66915509259</v>
      </c>
      <c r="B264" t="s">
        <v>6815</v>
      </c>
      <c r="C264" s="55" t="s">
        <v>4505</v>
      </c>
      <c r="D264" t="s">
        <v>20</v>
      </c>
    </row>
    <row r="265" spans="1:4" x14ac:dyDescent="0.25">
      <c r="A265" s="11">
        <v>45999.672523148147</v>
      </c>
      <c r="B265" t="s">
        <v>6816</v>
      </c>
      <c r="C265" s="55" t="s">
        <v>4505</v>
      </c>
      <c r="D265" t="s">
        <v>20</v>
      </c>
    </row>
    <row r="266" spans="1:4" x14ac:dyDescent="0.25">
      <c r="A266" s="11">
        <v>45999.644050925926</v>
      </c>
      <c r="B266" t="s">
        <v>6820</v>
      </c>
      <c r="C266" s="55" t="s">
        <v>4505</v>
      </c>
      <c r="D266" t="s">
        <v>20</v>
      </c>
    </row>
    <row r="267" spans="1:4" x14ac:dyDescent="0.25">
      <c r="A267" s="11">
        <v>45999.635960648149</v>
      </c>
      <c r="B267" t="s">
        <v>6821</v>
      </c>
      <c r="C267" s="55" t="s">
        <v>8</v>
      </c>
      <c r="D267" t="s">
        <v>20</v>
      </c>
    </row>
    <row r="268" spans="1:4" x14ac:dyDescent="0.25">
      <c r="A268" s="11">
        <v>45999.650648148148</v>
      </c>
      <c r="B268" t="s">
        <v>4918</v>
      </c>
      <c r="C268" s="55" t="s">
        <v>4505</v>
      </c>
      <c r="D268" t="s">
        <v>20</v>
      </c>
    </row>
    <row r="269" spans="1:4" x14ac:dyDescent="0.25">
      <c r="A269" s="11">
        <v>45999.628206018519</v>
      </c>
      <c r="B269" t="s">
        <v>5826</v>
      </c>
      <c r="C269" s="55" t="s">
        <v>4505</v>
      </c>
      <c r="D269" t="s">
        <v>20</v>
      </c>
    </row>
    <row r="270" spans="1:4" x14ac:dyDescent="0.25">
      <c r="A270" s="11">
        <v>45999.633506944447</v>
      </c>
      <c r="B270" t="s">
        <v>6822</v>
      </c>
      <c r="C270" s="55" t="s">
        <v>13</v>
      </c>
      <c r="D270" t="s">
        <v>20</v>
      </c>
    </row>
    <row r="271" spans="1:4" x14ac:dyDescent="0.25">
      <c r="A271" s="11">
        <v>45999.655300925922</v>
      </c>
      <c r="B271" t="s">
        <v>6823</v>
      </c>
      <c r="C271" s="55" t="s">
        <v>4541</v>
      </c>
      <c r="D271" t="s">
        <v>20</v>
      </c>
    </row>
    <row r="272" spans="1:4" x14ac:dyDescent="0.25">
      <c r="A272" s="11">
        <v>45999.655127314814</v>
      </c>
      <c r="B272" t="s">
        <v>6824</v>
      </c>
      <c r="C272" s="55" t="s">
        <v>4505</v>
      </c>
      <c r="D272" t="s">
        <v>20</v>
      </c>
    </row>
    <row r="273" spans="1:4" x14ac:dyDescent="0.25">
      <c r="A273" s="11">
        <v>45999.651076388887</v>
      </c>
      <c r="B273" t="s">
        <v>5596</v>
      </c>
      <c r="C273" s="55" t="s">
        <v>4505</v>
      </c>
      <c r="D273" t="s">
        <v>20</v>
      </c>
    </row>
    <row r="274" spans="1:4" x14ac:dyDescent="0.25">
      <c r="A274" s="11">
        <v>45999.657881944448</v>
      </c>
      <c r="B274" t="s">
        <v>6825</v>
      </c>
      <c r="C274" s="55" t="s">
        <v>4505</v>
      </c>
      <c r="D274" t="s">
        <v>20</v>
      </c>
    </row>
    <row r="275" spans="1:4" x14ac:dyDescent="0.25">
      <c r="A275" s="11">
        <v>45999.659143518518</v>
      </c>
      <c r="B275" t="s">
        <v>6826</v>
      </c>
      <c r="C275" s="55" t="s">
        <v>4505</v>
      </c>
      <c r="D275" t="s">
        <v>20</v>
      </c>
    </row>
    <row r="276" spans="1:4" x14ac:dyDescent="0.25">
      <c r="A276" s="11">
        <v>45999.648379629631</v>
      </c>
      <c r="B276" t="s">
        <v>6828</v>
      </c>
      <c r="C276" s="55" t="s">
        <v>8</v>
      </c>
      <c r="D276" t="s">
        <v>20</v>
      </c>
    </row>
    <row r="277" spans="1:4" x14ac:dyDescent="0.25">
      <c r="A277" s="11">
        <v>45999.650104166663</v>
      </c>
      <c r="B277" t="s">
        <v>6827</v>
      </c>
      <c r="C277" s="55" t="s">
        <v>4505</v>
      </c>
      <c r="D277" t="s">
        <v>20</v>
      </c>
    </row>
    <row r="278" spans="1:4" x14ac:dyDescent="0.25">
      <c r="A278" s="11">
        <v>45999.658356481479</v>
      </c>
      <c r="B278" t="s">
        <v>6829</v>
      </c>
      <c r="C278" s="55" t="s">
        <v>12</v>
      </c>
      <c r="D278" t="s">
        <v>20</v>
      </c>
    </row>
    <row r="279" spans="1:4" x14ac:dyDescent="0.25">
      <c r="A279" s="11">
        <v>45999.651087962964</v>
      </c>
      <c r="B279" t="s">
        <v>6830</v>
      </c>
      <c r="C279" s="55" t="s">
        <v>12</v>
      </c>
      <c r="D279" t="s">
        <v>20</v>
      </c>
    </row>
    <row r="280" spans="1:4" x14ac:dyDescent="0.25">
      <c r="A280" s="11">
        <v>45999.620451388888</v>
      </c>
      <c r="B280" t="s">
        <v>6831</v>
      </c>
      <c r="C280" s="55" t="s">
        <v>4543</v>
      </c>
      <c r="D280" t="s">
        <v>20</v>
      </c>
    </row>
    <row r="281" spans="1:4" x14ac:dyDescent="0.25">
      <c r="A281" s="11">
        <v>45999.612361111111</v>
      </c>
      <c r="B281" t="s">
        <v>6832</v>
      </c>
      <c r="C281" s="55" t="s">
        <v>4505</v>
      </c>
      <c r="D281" t="s">
        <v>20</v>
      </c>
    </row>
    <row r="282" spans="1:4" x14ac:dyDescent="0.25">
      <c r="A282" s="11">
        <v>45999.602199074077</v>
      </c>
      <c r="B282" t="s">
        <v>6834</v>
      </c>
      <c r="C282" s="55" t="s">
        <v>13</v>
      </c>
      <c r="D282" t="s">
        <v>20</v>
      </c>
    </row>
    <row r="283" spans="1:4" x14ac:dyDescent="0.25">
      <c r="A283" s="11">
        <v>45999.59101851852</v>
      </c>
      <c r="B283" t="s">
        <v>6833</v>
      </c>
      <c r="C283" s="55" t="s">
        <v>12</v>
      </c>
      <c r="D283" t="s">
        <v>20</v>
      </c>
    </row>
    <row r="284" spans="1:4" x14ac:dyDescent="0.25">
      <c r="A284" s="11">
        <v>45999.603692129633</v>
      </c>
      <c r="B284" t="s">
        <v>6835</v>
      </c>
      <c r="C284" s="55" t="s">
        <v>4505</v>
      </c>
      <c r="D284" t="s">
        <v>20</v>
      </c>
    </row>
    <row r="285" spans="1:4" x14ac:dyDescent="0.25">
      <c r="A285" s="11">
        <v>45999.607349537036</v>
      </c>
      <c r="B285" t="s">
        <v>6836</v>
      </c>
      <c r="C285" s="55" t="s">
        <v>12</v>
      </c>
      <c r="D285" t="s">
        <v>20</v>
      </c>
    </row>
    <row r="286" spans="1:4" x14ac:dyDescent="0.25">
      <c r="A286" s="11">
        <v>45999.583437499998</v>
      </c>
      <c r="B286" t="s">
        <v>4932</v>
      </c>
      <c r="C286" s="55" t="s">
        <v>4505</v>
      </c>
      <c r="D286" t="s">
        <v>20</v>
      </c>
    </row>
    <row r="287" spans="1:4" x14ac:dyDescent="0.25">
      <c r="A287" s="11">
        <v>45999.613125000003</v>
      </c>
      <c r="B287" t="s">
        <v>6837</v>
      </c>
      <c r="C287" s="55" t="s">
        <v>13</v>
      </c>
      <c r="D287" t="s">
        <v>20</v>
      </c>
    </row>
    <row r="288" spans="1:4" x14ac:dyDescent="0.25">
      <c r="A288" s="11">
        <v>45999.614976851852</v>
      </c>
      <c r="B288" t="s">
        <v>6838</v>
      </c>
      <c r="C288" s="55" t="s">
        <v>13</v>
      </c>
      <c r="D288" t="s">
        <v>20</v>
      </c>
    </row>
    <row r="289" spans="1:4" x14ac:dyDescent="0.25">
      <c r="A289" s="11">
        <v>45999.605636574073</v>
      </c>
      <c r="B289" t="s">
        <v>6839</v>
      </c>
      <c r="C289" s="55" t="s">
        <v>4536</v>
      </c>
      <c r="D289" t="s">
        <v>20</v>
      </c>
    </row>
    <row r="290" spans="1:4" x14ac:dyDescent="0.25">
      <c r="A290" s="11">
        <v>45999.60087962963</v>
      </c>
      <c r="B290" t="s">
        <v>6840</v>
      </c>
      <c r="C290" s="55" t="s">
        <v>4543</v>
      </c>
      <c r="D290" t="s">
        <v>20</v>
      </c>
    </row>
    <row r="291" spans="1:4" x14ac:dyDescent="0.25">
      <c r="A291" s="11">
        <v>45999.623194444444</v>
      </c>
      <c r="B291" t="s">
        <v>6842</v>
      </c>
      <c r="C291" s="55" t="s">
        <v>12</v>
      </c>
      <c r="D291" t="s">
        <v>20</v>
      </c>
    </row>
    <row r="292" spans="1:4" x14ac:dyDescent="0.25">
      <c r="A292" s="11">
        <v>45999.59715277778</v>
      </c>
      <c r="B292" t="s">
        <v>6841</v>
      </c>
      <c r="C292" s="55" t="s">
        <v>12</v>
      </c>
      <c r="D292" t="s">
        <v>20</v>
      </c>
    </row>
    <row r="293" spans="1:4" x14ac:dyDescent="0.25">
      <c r="A293" s="11">
        <v>45999.587118055555</v>
      </c>
      <c r="B293" t="s">
        <v>5248</v>
      </c>
      <c r="C293" s="55" t="s">
        <v>4505</v>
      </c>
      <c r="D293" t="s">
        <v>20</v>
      </c>
    </row>
    <row r="294" spans="1:4" x14ac:dyDescent="0.25">
      <c r="A294" s="11">
        <v>45999.570462962962</v>
      </c>
      <c r="B294" t="s">
        <v>6844</v>
      </c>
      <c r="C294" s="55" t="s">
        <v>4505</v>
      </c>
      <c r="D294" t="s">
        <v>20</v>
      </c>
    </row>
    <row r="295" spans="1:4" x14ac:dyDescent="0.25">
      <c r="A295" s="11">
        <v>45999.575821759259</v>
      </c>
      <c r="B295" t="s">
        <v>5475</v>
      </c>
      <c r="C295" s="55" t="s">
        <v>4505</v>
      </c>
      <c r="D295" t="s">
        <v>20</v>
      </c>
    </row>
    <row r="296" spans="1:4" x14ac:dyDescent="0.25">
      <c r="A296" s="11">
        <v>45999.566076388888</v>
      </c>
      <c r="B296" t="s">
        <v>4971</v>
      </c>
      <c r="C296" s="55" t="s">
        <v>8806</v>
      </c>
      <c r="D296" t="s">
        <v>20</v>
      </c>
    </row>
    <row r="297" spans="1:4" x14ac:dyDescent="0.25">
      <c r="A297" s="11">
        <v>45999.58189814815</v>
      </c>
      <c r="B297" t="s">
        <v>6845</v>
      </c>
      <c r="C297" s="55" t="s">
        <v>4543</v>
      </c>
      <c r="D297" t="s">
        <v>20</v>
      </c>
    </row>
    <row r="298" spans="1:4" x14ac:dyDescent="0.25">
      <c r="A298" s="11">
        <v>45999.581944444442</v>
      </c>
      <c r="B298" t="s">
        <v>6846</v>
      </c>
      <c r="C298" s="55" t="s">
        <v>5</v>
      </c>
      <c r="D298" t="s">
        <v>20</v>
      </c>
    </row>
    <row r="299" spans="1:4" x14ac:dyDescent="0.25">
      <c r="A299" s="11">
        <v>45999.582013888888</v>
      </c>
      <c r="B299" t="s">
        <v>6847</v>
      </c>
      <c r="C299" s="55" t="s">
        <v>5</v>
      </c>
      <c r="D299" t="s">
        <v>20</v>
      </c>
    </row>
    <row r="300" spans="1:4" x14ac:dyDescent="0.25">
      <c r="A300" s="11">
        <v>45999.566342592596</v>
      </c>
      <c r="B300" t="s">
        <v>6848</v>
      </c>
      <c r="C300" s="55" t="s">
        <v>4505</v>
      </c>
      <c r="D300" t="s">
        <v>20</v>
      </c>
    </row>
    <row r="301" spans="1:4" x14ac:dyDescent="0.25">
      <c r="A301" s="11">
        <v>45999.575682870367</v>
      </c>
      <c r="B301" t="s">
        <v>5874</v>
      </c>
      <c r="C301" s="55" t="s">
        <v>4667</v>
      </c>
      <c r="D301" t="s">
        <v>20</v>
      </c>
    </row>
    <row r="302" spans="1:4" x14ac:dyDescent="0.25">
      <c r="A302" s="11">
        <v>45999.569467592592</v>
      </c>
      <c r="B302" t="s">
        <v>6849</v>
      </c>
      <c r="C302" s="55" t="s">
        <v>4505</v>
      </c>
      <c r="D302" t="s">
        <v>20</v>
      </c>
    </row>
    <row r="303" spans="1:4" x14ac:dyDescent="0.25">
      <c r="A303" s="11">
        <v>45999.552488425928</v>
      </c>
      <c r="B303" t="s">
        <v>6851</v>
      </c>
      <c r="C303" s="55" t="s">
        <v>4507</v>
      </c>
      <c r="D303" t="s">
        <v>20</v>
      </c>
    </row>
    <row r="304" spans="1:4" x14ac:dyDescent="0.25">
      <c r="A304" s="11">
        <v>45999.565648148149</v>
      </c>
      <c r="B304" t="s">
        <v>5994</v>
      </c>
      <c r="C304" s="55" t="s">
        <v>4505</v>
      </c>
      <c r="D304" t="s">
        <v>20</v>
      </c>
    </row>
    <row r="305" spans="1:4" x14ac:dyDescent="0.25">
      <c r="A305" s="11">
        <v>45999.579768518517</v>
      </c>
      <c r="B305" t="s">
        <v>6853</v>
      </c>
      <c r="C305" s="55" t="s">
        <v>4505</v>
      </c>
      <c r="D305" t="s">
        <v>20</v>
      </c>
    </row>
    <row r="306" spans="1:4" x14ac:dyDescent="0.25">
      <c r="A306" s="11">
        <v>45999.579884259256</v>
      </c>
      <c r="B306" t="s">
        <v>6854</v>
      </c>
      <c r="C306" s="55" t="s">
        <v>12</v>
      </c>
      <c r="D306" t="s">
        <v>20</v>
      </c>
    </row>
    <row r="307" spans="1:4" x14ac:dyDescent="0.25">
      <c r="A307" s="11">
        <v>45999.582118055558</v>
      </c>
      <c r="B307" t="s">
        <v>6855</v>
      </c>
      <c r="C307" s="55" t="s">
        <v>5</v>
      </c>
      <c r="D307" t="s">
        <v>20</v>
      </c>
    </row>
    <row r="308" spans="1:4" x14ac:dyDescent="0.25">
      <c r="A308" s="11">
        <v>45999.577349537038</v>
      </c>
      <c r="B308" t="s">
        <v>5715</v>
      </c>
      <c r="C308" s="55" t="s">
        <v>4505</v>
      </c>
      <c r="D308" t="s">
        <v>20</v>
      </c>
    </row>
    <row r="309" spans="1:4" x14ac:dyDescent="0.25">
      <c r="A309" s="11">
        <v>45999.570787037039</v>
      </c>
      <c r="B309" t="s">
        <v>5185</v>
      </c>
      <c r="C309" s="55" t="s">
        <v>4505</v>
      </c>
      <c r="D309" t="s">
        <v>20</v>
      </c>
    </row>
    <row r="310" spans="1:4" x14ac:dyDescent="0.25">
      <c r="A310" s="11">
        <v>45999.574363425927</v>
      </c>
      <c r="B310" t="s">
        <v>6856</v>
      </c>
      <c r="C310" s="55" t="s">
        <v>4505</v>
      </c>
      <c r="D310" t="s">
        <v>20</v>
      </c>
    </row>
    <row r="311" spans="1:4" x14ac:dyDescent="0.25">
      <c r="A311" s="11">
        <v>45999.551307870373</v>
      </c>
      <c r="B311" t="s">
        <v>6857</v>
      </c>
      <c r="C311" s="55" t="s">
        <v>13</v>
      </c>
      <c r="D311" t="s">
        <v>20</v>
      </c>
    </row>
    <row r="312" spans="1:4" x14ac:dyDescent="0.25">
      <c r="A312" s="11">
        <v>45999.582187499997</v>
      </c>
      <c r="B312" t="s">
        <v>6858</v>
      </c>
      <c r="C312" s="55" t="s">
        <v>5</v>
      </c>
      <c r="D312" t="s">
        <v>20</v>
      </c>
    </row>
    <row r="313" spans="1:4" x14ac:dyDescent="0.25">
      <c r="A313" s="11">
        <v>45999.576967592591</v>
      </c>
      <c r="B313" t="s">
        <v>6859</v>
      </c>
      <c r="C313" s="55" t="s">
        <v>4505</v>
      </c>
      <c r="D313" t="s">
        <v>20</v>
      </c>
    </row>
    <row r="314" spans="1:4" x14ac:dyDescent="0.25">
      <c r="A314" s="11">
        <v>45999.546666666669</v>
      </c>
      <c r="B314" t="s">
        <v>6860</v>
      </c>
      <c r="C314" s="55" t="s">
        <v>4543</v>
      </c>
      <c r="D314" t="s">
        <v>20</v>
      </c>
    </row>
    <row r="315" spans="1:4" x14ac:dyDescent="0.25">
      <c r="A315" s="11">
        <v>45999.552835648145</v>
      </c>
      <c r="B315" t="s">
        <v>5925</v>
      </c>
      <c r="C315" s="55" t="s">
        <v>4505</v>
      </c>
      <c r="D315" t="s">
        <v>20</v>
      </c>
    </row>
    <row r="316" spans="1:4" x14ac:dyDescent="0.25">
      <c r="A316" s="11">
        <v>45999.581678240742</v>
      </c>
      <c r="B316" t="s">
        <v>4709</v>
      </c>
      <c r="C316" s="55" t="s">
        <v>4505</v>
      </c>
      <c r="D316" t="s">
        <v>20</v>
      </c>
    </row>
    <row r="317" spans="1:4" x14ac:dyDescent="0.25">
      <c r="A317" s="11">
        <v>46004.56212962963</v>
      </c>
      <c r="B317" t="s">
        <v>5614</v>
      </c>
      <c r="C317" s="55" t="s">
        <v>8807</v>
      </c>
      <c r="D317" t="s">
        <v>20</v>
      </c>
    </row>
    <row r="318" spans="1:4" x14ac:dyDescent="0.25">
      <c r="A318" s="11">
        <v>45999.511817129627</v>
      </c>
      <c r="B318" t="s">
        <v>5777</v>
      </c>
      <c r="C318" s="55" t="s">
        <v>4505</v>
      </c>
      <c r="D318" t="s">
        <v>20</v>
      </c>
    </row>
    <row r="319" spans="1:4" x14ac:dyDescent="0.25">
      <c r="A319" s="11">
        <v>45999.515243055554</v>
      </c>
      <c r="B319" t="s">
        <v>6861</v>
      </c>
      <c r="C319" s="55" t="s">
        <v>11</v>
      </c>
      <c r="D319" t="s">
        <v>20</v>
      </c>
    </row>
    <row r="320" spans="1:4" x14ac:dyDescent="0.25">
      <c r="A320" s="11">
        <v>45999.511087962965</v>
      </c>
      <c r="B320" t="s">
        <v>6862</v>
      </c>
      <c r="C320" s="55" t="s">
        <v>4667</v>
      </c>
      <c r="D320" t="s">
        <v>20</v>
      </c>
    </row>
    <row r="321" spans="1:4" x14ac:dyDescent="0.25">
      <c r="A321" s="11">
        <v>45999.530659722222</v>
      </c>
      <c r="B321" t="s">
        <v>6864</v>
      </c>
      <c r="C321" s="55" t="s">
        <v>13</v>
      </c>
      <c r="D321" t="s">
        <v>20</v>
      </c>
    </row>
    <row r="322" spans="1:4" x14ac:dyDescent="0.25">
      <c r="A322" s="11">
        <v>45999.537824074076</v>
      </c>
      <c r="B322" t="s">
        <v>6865</v>
      </c>
      <c r="C322" s="55" t="s">
        <v>4667</v>
      </c>
      <c r="D322" t="s">
        <v>20</v>
      </c>
    </row>
    <row r="323" spans="1:4" x14ac:dyDescent="0.25">
      <c r="A323" s="11">
        <v>45999.507106481484</v>
      </c>
      <c r="B323" t="s">
        <v>6866</v>
      </c>
      <c r="C323" s="55" t="s">
        <v>11</v>
      </c>
      <c r="D323" t="s">
        <v>20</v>
      </c>
    </row>
    <row r="324" spans="1:4" x14ac:dyDescent="0.25">
      <c r="A324" s="11">
        <v>45999.541597222225</v>
      </c>
      <c r="B324" t="s">
        <v>6868</v>
      </c>
      <c r="C324" s="55" t="s">
        <v>4505</v>
      </c>
      <c r="D324" t="s">
        <v>20</v>
      </c>
    </row>
    <row r="325" spans="1:4" x14ac:dyDescent="0.25">
      <c r="A325" s="11">
        <v>45999.531550925924</v>
      </c>
      <c r="B325" t="s">
        <v>5278</v>
      </c>
      <c r="C325" s="55" t="s">
        <v>4551</v>
      </c>
      <c r="D325" t="s">
        <v>20</v>
      </c>
    </row>
    <row r="326" spans="1:4" x14ac:dyDescent="0.25">
      <c r="A326" s="11">
        <v>45999.516053240739</v>
      </c>
      <c r="B326" t="s">
        <v>5723</v>
      </c>
      <c r="C326" s="55" t="s">
        <v>4551</v>
      </c>
      <c r="D326" t="s">
        <v>20</v>
      </c>
    </row>
    <row r="327" spans="1:4" x14ac:dyDescent="0.25">
      <c r="A327" s="11">
        <v>45999.539386574077</v>
      </c>
      <c r="B327" t="s">
        <v>6869</v>
      </c>
      <c r="C327" s="55" t="s">
        <v>4537</v>
      </c>
      <c r="D327" t="s">
        <v>20</v>
      </c>
    </row>
    <row r="328" spans="1:4" x14ac:dyDescent="0.25">
      <c r="A328" s="11">
        <v>45999.501909722225</v>
      </c>
      <c r="B328" t="s">
        <v>5960</v>
      </c>
      <c r="C328" s="55" t="s">
        <v>4547</v>
      </c>
      <c r="D328" t="s">
        <v>20</v>
      </c>
    </row>
    <row r="329" spans="1:4" x14ac:dyDescent="0.25">
      <c r="A329" s="11">
        <v>45999.525543981479</v>
      </c>
      <c r="B329" t="s">
        <v>4858</v>
      </c>
      <c r="C329" s="55" t="s">
        <v>4551</v>
      </c>
      <c r="D329" t="s">
        <v>20</v>
      </c>
    </row>
    <row r="330" spans="1:4" x14ac:dyDescent="0.25">
      <c r="A330" s="11">
        <v>45999.539722222224</v>
      </c>
      <c r="B330" t="s">
        <v>5458</v>
      </c>
      <c r="C330" s="55" t="s">
        <v>4505</v>
      </c>
      <c r="D330" t="s">
        <v>20</v>
      </c>
    </row>
    <row r="331" spans="1:4" x14ac:dyDescent="0.25">
      <c r="A331" s="11">
        <v>45999.515763888892</v>
      </c>
      <c r="B331" t="s">
        <v>5193</v>
      </c>
      <c r="C331" s="55" t="s">
        <v>4505</v>
      </c>
      <c r="D331" t="s">
        <v>20</v>
      </c>
    </row>
    <row r="332" spans="1:4" x14ac:dyDescent="0.25">
      <c r="A332" s="11">
        <v>45999.509363425925</v>
      </c>
      <c r="B332" t="s">
        <v>5675</v>
      </c>
      <c r="C332" s="55" t="s">
        <v>4505</v>
      </c>
      <c r="D332" t="s">
        <v>20</v>
      </c>
    </row>
    <row r="333" spans="1:4" x14ac:dyDescent="0.25">
      <c r="A333" s="11">
        <v>45999.540219907409</v>
      </c>
      <c r="B333" t="s">
        <v>6870</v>
      </c>
      <c r="C333" s="55" t="s">
        <v>4505</v>
      </c>
      <c r="D333" t="s">
        <v>20</v>
      </c>
    </row>
    <row r="334" spans="1:4" x14ac:dyDescent="0.25">
      <c r="A334" s="11">
        <v>45999.512465277781</v>
      </c>
      <c r="B334" t="s">
        <v>5820</v>
      </c>
      <c r="C334" s="55" t="s">
        <v>4505</v>
      </c>
      <c r="D334" t="s">
        <v>20</v>
      </c>
    </row>
    <row r="335" spans="1:4" x14ac:dyDescent="0.25">
      <c r="A335" s="11">
        <v>46004.513136574074</v>
      </c>
      <c r="B335" t="s">
        <v>6871</v>
      </c>
      <c r="C335" s="55" t="s">
        <v>4504</v>
      </c>
      <c r="D335" t="s">
        <v>20</v>
      </c>
    </row>
    <row r="336" spans="1:4" x14ac:dyDescent="0.25">
      <c r="A336" s="11">
        <v>46004.512233796297</v>
      </c>
      <c r="B336" t="s">
        <v>6872</v>
      </c>
      <c r="C336" s="55" t="s">
        <v>208</v>
      </c>
      <c r="D336" t="s">
        <v>20</v>
      </c>
    </row>
    <row r="337" spans="1:4" x14ac:dyDescent="0.25">
      <c r="A337" s="11">
        <v>45999.474351851852</v>
      </c>
      <c r="B337" t="s">
        <v>6874</v>
      </c>
      <c r="C337" s="55" t="s">
        <v>13</v>
      </c>
      <c r="D337" t="s">
        <v>20</v>
      </c>
    </row>
    <row r="338" spans="1:4" x14ac:dyDescent="0.25">
      <c r="A338" s="11">
        <v>45999.493946759256</v>
      </c>
      <c r="B338" t="s">
        <v>6875</v>
      </c>
      <c r="C338" s="55" t="s">
        <v>13</v>
      </c>
      <c r="D338" t="s">
        <v>20</v>
      </c>
    </row>
    <row r="339" spans="1:4" x14ac:dyDescent="0.25">
      <c r="A339" s="11">
        <v>45999.494849537034</v>
      </c>
      <c r="B339" t="s">
        <v>6877</v>
      </c>
      <c r="C339" s="55" t="s">
        <v>11</v>
      </c>
      <c r="D339" t="s">
        <v>20</v>
      </c>
    </row>
    <row r="340" spans="1:4" x14ac:dyDescent="0.25">
      <c r="A340" s="11">
        <v>45999.48578703704</v>
      </c>
      <c r="B340" t="s">
        <v>6876</v>
      </c>
      <c r="C340" s="55" t="s">
        <v>12</v>
      </c>
      <c r="D340" t="s">
        <v>20</v>
      </c>
    </row>
    <row r="341" spans="1:4" x14ac:dyDescent="0.25">
      <c r="A341" s="11">
        <v>45999.495810185188</v>
      </c>
      <c r="B341" t="s">
        <v>6879</v>
      </c>
      <c r="C341" s="55" t="s">
        <v>12</v>
      </c>
      <c r="D341" t="s">
        <v>20</v>
      </c>
    </row>
    <row r="342" spans="1:4" x14ac:dyDescent="0.25">
      <c r="A342" s="11">
        <v>45999.472534722219</v>
      </c>
      <c r="B342" t="s">
        <v>6878</v>
      </c>
      <c r="C342" s="55" t="s">
        <v>8</v>
      </c>
      <c r="D342" t="s">
        <v>20</v>
      </c>
    </row>
    <row r="343" spans="1:4" x14ac:dyDescent="0.25">
      <c r="A343" s="11">
        <v>45999.493831018517</v>
      </c>
      <c r="B343" t="s">
        <v>5267</v>
      </c>
      <c r="C343" s="55" t="s">
        <v>4505</v>
      </c>
      <c r="D343" t="s">
        <v>20</v>
      </c>
    </row>
    <row r="344" spans="1:4" x14ac:dyDescent="0.25">
      <c r="A344" s="11">
        <v>45999.463113425925</v>
      </c>
      <c r="B344" t="s">
        <v>5990</v>
      </c>
      <c r="C344" s="55" t="s">
        <v>4505</v>
      </c>
      <c r="D344" t="s">
        <v>20</v>
      </c>
    </row>
    <row r="345" spans="1:4" x14ac:dyDescent="0.25">
      <c r="A345" s="11">
        <v>45999.474062499998</v>
      </c>
      <c r="B345" t="s">
        <v>6880</v>
      </c>
      <c r="C345" s="55" t="s">
        <v>8</v>
      </c>
      <c r="D345" t="s">
        <v>20</v>
      </c>
    </row>
    <row r="346" spans="1:4" x14ac:dyDescent="0.25">
      <c r="A346" s="11">
        <v>45999.487708333334</v>
      </c>
      <c r="B346" t="s">
        <v>4794</v>
      </c>
      <c r="C346" s="55" t="s">
        <v>4505</v>
      </c>
      <c r="D346" t="s">
        <v>20</v>
      </c>
    </row>
    <row r="347" spans="1:4" x14ac:dyDescent="0.25">
      <c r="A347" s="11">
        <v>45999.458912037036</v>
      </c>
      <c r="B347" t="s">
        <v>6881</v>
      </c>
      <c r="C347" s="55" t="s">
        <v>12</v>
      </c>
      <c r="D347" t="s">
        <v>20</v>
      </c>
    </row>
    <row r="348" spans="1:4" x14ac:dyDescent="0.25">
      <c r="A348" s="11">
        <v>45999.48704861111</v>
      </c>
      <c r="B348" t="s">
        <v>6883</v>
      </c>
      <c r="C348" s="55" t="s">
        <v>12</v>
      </c>
      <c r="D348" t="s">
        <v>20</v>
      </c>
    </row>
    <row r="349" spans="1:4" x14ac:dyDescent="0.25">
      <c r="A349" s="11">
        <v>45999.473726851851</v>
      </c>
      <c r="B349" t="s">
        <v>6882</v>
      </c>
      <c r="C349" s="55" t="s">
        <v>13</v>
      </c>
      <c r="D349" t="s">
        <v>20</v>
      </c>
    </row>
    <row r="350" spans="1:4" x14ac:dyDescent="0.25">
      <c r="A350" s="11">
        <v>45999.472881944443</v>
      </c>
      <c r="B350" t="s">
        <v>6884</v>
      </c>
      <c r="C350" s="55" t="s">
        <v>13</v>
      </c>
      <c r="D350" t="s">
        <v>20</v>
      </c>
    </row>
    <row r="351" spans="1:4" x14ac:dyDescent="0.25">
      <c r="A351" s="11">
        <v>45999.498425925929</v>
      </c>
      <c r="B351" t="s">
        <v>6885</v>
      </c>
      <c r="C351" s="55" t="s">
        <v>4543</v>
      </c>
      <c r="D351" t="s">
        <v>20</v>
      </c>
    </row>
    <row r="352" spans="1:4" x14ac:dyDescent="0.25">
      <c r="A352" s="11">
        <v>45999.473958333336</v>
      </c>
      <c r="B352" t="s">
        <v>6886</v>
      </c>
      <c r="C352" s="55" t="s">
        <v>11</v>
      </c>
      <c r="D352" t="s">
        <v>20</v>
      </c>
    </row>
    <row r="353" spans="1:4" x14ac:dyDescent="0.25">
      <c r="A353" s="11">
        <v>45999.447511574072</v>
      </c>
      <c r="B353" t="s">
        <v>6889</v>
      </c>
      <c r="C353" s="55" t="s">
        <v>11</v>
      </c>
      <c r="D353" t="s">
        <v>20</v>
      </c>
    </row>
    <row r="354" spans="1:4" x14ac:dyDescent="0.25">
      <c r="A354" s="11">
        <v>45999.441087962965</v>
      </c>
      <c r="B354" t="s">
        <v>6891</v>
      </c>
      <c r="C354" s="55" t="s">
        <v>4667</v>
      </c>
      <c r="D354" t="s">
        <v>20</v>
      </c>
    </row>
    <row r="355" spans="1:4" x14ac:dyDescent="0.25">
      <c r="A355" s="11">
        <v>45999.429849537039</v>
      </c>
      <c r="B355" t="s">
        <v>5982</v>
      </c>
      <c r="C355" s="55" t="s">
        <v>4505</v>
      </c>
      <c r="D355" t="s">
        <v>20</v>
      </c>
    </row>
    <row r="356" spans="1:4" x14ac:dyDescent="0.25">
      <c r="A356" s="11">
        <v>45999.433321759258</v>
      </c>
      <c r="B356" t="s">
        <v>6890</v>
      </c>
      <c r="C356" s="55" t="s">
        <v>12</v>
      </c>
      <c r="D356" t="s">
        <v>20</v>
      </c>
    </row>
    <row r="357" spans="1:4" x14ac:dyDescent="0.25">
      <c r="A357" s="11">
        <v>45999.457245370373</v>
      </c>
      <c r="B357" t="s">
        <v>6893</v>
      </c>
      <c r="C357" s="55" t="s">
        <v>11</v>
      </c>
      <c r="D357" t="s">
        <v>20</v>
      </c>
    </row>
    <row r="358" spans="1:4" x14ac:dyDescent="0.25">
      <c r="A358" s="11">
        <v>45999.451423611114</v>
      </c>
      <c r="B358" t="s">
        <v>6892</v>
      </c>
      <c r="C358" s="55" t="s">
        <v>4536</v>
      </c>
      <c r="D358" t="s">
        <v>20</v>
      </c>
    </row>
    <row r="359" spans="1:4" x14ac:dyDescent="0.25">
      <c r="A359" s="11">
        <v>45999.455648148149</v>
      </c>
      <c r="B359" t="s">
        <v>5972</v>
      </c>
      <c r="C359" s="55" t="s">
        <v>4505</v>
      </c>
      <c r="D359" t="s">
        <v>20</v>
      </c>
    </row>
    <row r="360" spans="1:4" x14ac:dyDescent="0.25">
      <c r="A360" s="11">
        <v>45999.421041666668</v>
      </c>
      <c r="B360" t="s">
        <v>6894</v>
      </c>
      <c r="C360" s="55" t="s">
        <v>12</v>
      </c>
      <c r="D360" t="s">
        <v>20</v>
      </c>
    </row>
    <row r="361" spans="1:4" x14ac:dyDescent="0.25">
      <c r="A361" s="11">
        <v>45999.433194444442</v>
      </c>
      <c r="B361" t="s">
        <v>6895</v>
      </c>
      <c r="C361" s="55" t="s">
        <v>13</v>
      </c>
      <c r="D361" t="s">
        <v>20</v>
      </c>
    </row>
    <row r="362" spans="1:4" x14ac:dyDescent="0.25">
      <c r="A362" s="11">
        <v>45999.447129629632</v>
      </c>
      <c r="B362" t="s">
        <v>5992</v>
      </c>
      <c r="C362" s="55" t="s">
        <v>4536</v>
      </c>
      <c r="D362" t="s">
        <v>20</v>
      </c>
    </row>
    <row r="363" spans="1:4" x14ac:dyDescent="0.25">
      <c r="A363" s="11">
        <v>45999.45789351852</v>
      </c>
      <c r="B363" t="s">
        <v>5213</v>
      </c>
      <c r="C363" s="55" t="s">
        <v>4551</v>
      </c>
      <c r="D363" t="s">
        <v>20</v>
      </c>
    </row>
    <row r="364" spans="1:4" x14ac:dyDescent="0.25">
      <c r="A364" s="11">
        <v>45999.443784722222</v>
      </c>
      <c r="B364" t="s">
        <v>6896</v>
      </c>
      <c r="C364" s="55" t="s">
        <v>4505</v>
      </c>
      <c r="D364" t="s">
        <v>20</v>
      </c>
    </row>
    <row r="365" spans="1:4" x14ac:dyDescent="0.25">
      <c r="A365" s="11">
        <v>45999.446585648147</v>
      </c>
      <c r="B365" t="s">
        <v>6897</v>
      </c>
      <c r="C365" s="55" t="s">
        <v>11</v>
      </c>
      <c r="D365" t="s">
        <v>20</v>
      </c>
    </row>
    <row r="366" spans="1:4" x14ac:dyDescent="0.25">
      <c r="A366" s="11">
        <v>45999.418946759259</v>
      </c>
      <c r="B366" t="s">
        <v>6898</v>
      </c>
      <c r="C366" s="55" t="s">
        <v>13</v>
      </c>
      <c r="D366" t="s">
        <v>20</v>
      </c>
    </row>
    <row r="367" spans="1:4" x14ac:dyDescent="0.25">
      <c r="A367" s="11">
        <v>45999.443807870368</v>
      </c>
      <c r="B367" t="s">
        <v>6900</v>
      </c>
      <c r="C367" s="55" t="s">
        <v>4505</v>
      </c>
      <c r="D367" t="s">
        <v>20</v>
      </c>
    </row>
    <row r="368" spans="1:4" x14ac:dyDescent="0.25">
      <c r="A368" s="11">
        <v>45999.446863425925</v>
      </c>
      <c r="B368" t="s">
        <v>6899</v>
      </c>
      <c r="C368" s="55" t="s">
        <v>8</v>
      </c>
      <c r="D368" t="s">
        <v>20</v>
      </c>
    </row>
    <row r="369" spans="1:4" x14ac:dyDescent="0.25">
      <c r="A369" s="11">
        <v>45999.431608796294</v>
      </c>
      <c r="B369" t="s">
        <v>6901</v>
      </c>
      <c r="C369" s="55" t="s">
        <v>13</v>
      </c>
      <c r="D369" t="s">
        <v>20</v>
      </c>
    </row>
    <row r="370" spans="1:4" x14ac:dyDescent="0.25">
      <c r="A370" s="11">
        <v>45999.423634259256</v>
      </c>
      <c r="B370" t="s">
        <v>6902</v>
      </c>
      <c r="C370" s="55" t="s">
        <v>4537</v>
      </c>
      <c r="D370" t="s">
        <v>20</v>
      </c>
    </row>
    <row r="371" spans="1:4" x14ac:dyDescent="0.25">
      <c r="A371" s="11">
        <v>45999.444143518522</v>
      </c>
      <c r="B371" t="s">
        <v>6903</v>
      </c>
      <c r="C371" s="55" t="s">
        <v>4505</v>
      </c>
      <c r="D371" t="s">
        <v>20</v>
      </c>
    </row>
    <row r="372" spans="1:4" x14ac:dyDescent="0.25">
      <c r="A372" s="11">
        <v>46004.457546296297</v>
      </c>
      <c r="B372" t="s">
        <v>6904</v>
      </c>
      <c r="C372" s="55" t="s">
        <v>4504</v>
      </c>
      <c r="D372" t="s">
        <v>20</v>
      </c>
    </row>
    <row r="373" spans="1:4" x14ac:dyDescent="0.25">
      <c r="A373" s="11">
        <v>45999.393217592595</v>
      </c>
      <c r="B373" t="s">
        <v>5156</v>
      </c>
      <c r="C373" s="55" t="s">
        <v>4505</v>
      </c>
      <c r="D373" t="s">
        <v>20</v>
      </c>
    </row>
    <row r="374" spans="1:4" x14ac:dyDescent="0.25">
      <c r="A374" s="11">
        <v>45999.399618055555</v>
      </c>
      <c r="B374" t="s">
        <v>5836</v>
      </c>
      <c r="C374" s="55" t="s">
        <v>4505</v>
      </c>
      <c r="D374" t="s">
        <v>20</v>
      </c>
    </row>
    <row r="375" spans="1:4" x14ac:dyDescent="0.25">
      <c r="A375" s="11">
        <v>45999.405891203707</v>
      </c>
      <c r="B375" t="s">
        <v>6908</v>
      </c>
      <c r="C375" s="55" t="s">
        <v>4541</v>
      </c>
      <c r="D375" t="s">
        <v>20</v>
      </c>
    </row>
    <row r="376" spans="1:4" x14ac:dyDescent="0.25">
      <c r="A376" s="11">
        <v>45999.3903125</v>
      </c>
      <c r="B376" t="s">
        <v>6909</v>
      </c>
      <c r="C376" s="55" t="s">
        <v>11</v>
      </c>
      <c r="D376" t="s">
        <v>20</v>
      </c>
    </row>
    <row r="377" spans="1:4" x14ac:dyDescent="0.25">
      <c r="A377" s="11">
        <v>45999.408090277779</v>
      </c>
      <c r="B377" t="s">
        <v>6910</v>
      </c>
      <c r="C377" s="55" t="s">
        <v>4505</v>
      </c>
      <c r="D377" t="s">
        <v>20</v>
      </c>
    </row>
    <row r="378" spans="1:4" x14ac:dyDescent="0.25">
      <c r="A378" s="11">
        <v>45999.381249999999</v>
      </c>
      <c r="B378" t="s">
        <v>4722</v>
      </c>
      <c r="C378" s="55" t="s">
        <v>4505</v>
      </c>
      <c r="D378" t="s">
        <v>20</v>
      </c>
    </row>
    <row r="379" spans="1:4" x14ac:dyDescent="0.25">
      <c r="A379" s="11">
        <v>45999.381284722222</v>
      </c>
      <c r="B379" t="s">
        <v>5987</v>
      </c>
      <c r="C379" s="55" t="s">
        <v>4736</v>
      </c>
      <c r="D379" t="s">
        <v>20</v>
      </c>
    </row>
    <row r="380" spans="1:4" x14ac:dyDescent="0.25">
      <c r="A380" s="11">
        <v>45999.389502314814</v>
      </c>
      <c r="B380" t="s">
        <v>5379</v>
      </c>
      <c r="C380" s="55" t="s">
        <v>4551</v>
      </c>
      <c r="D380" t="s">
        <v>20</v>
      </c>
    </row>
    <row r="381" spans="1:4" x14ac:dyDescent="0.25">
      <c r="A381" s="11">
        <v>45999.415150462963</v>
      </c>
      <c r="B381" t="s">
        <v>5630</v>
      </c>
      <c r="C381" s="55" t="s">
        <v>4518</v>
      </c>
      <c r="D381" t="s">
        <v>20</v>
      </c>
    </row>
    <row r="382" spans="1:4" x14ac:dyDescent="0.25">
      <c r="A382" s="11">
        <v>45999.357060185182</v>
      </c>
      <c r="B382" t="s">
        <v>5170</v>
      </c>
      <c r="C382" s="55" t="s">
        <v>8</v>
      </c>
      <c r="D382" t="s">
        <v>20</v>
      </c>
    </row>
    <row r="383" spans="1:4" x14ac:dyDescent="0.25">
      <c r="A383" s="11">
        <v>45999.351446759261</v>
      </c>
      <c r="B383" t="s">
        <v>6911</v>
      </c>
      <c r="C383" s="55" t="s">
        <v>4543</v>
      </c>
      <c r="D383" t="s">
        <v>20</v>
      </c>
    </row>
    <row r="384" spans="1:4" x14ac:dyDescent="0.25">
      <c r="A384" s="11">
        <v>45999.348321759258</v>
      </c>
      <c r="B384" t="s">
        <v>5212</v>
      </c>
      <c r="C384" s="55" t="s">
        <v>4505</v>
      </c>
      <c r="D384" t="s">
        <v>20</v>
      </c>
    </row>
    <row r="385" spans="1:4" x14ac:dyDescent="0.25">
      <c r="A385" s="11">
        <v>45999.371967592589</v>
      </c>
      <c r="B385" t="s">
        <v>6912</v>
      </c>
      <c r="C385" s="55" t="s">
        <v>8</v>
      </c>
      <c r="D385" t="s">
        <v>20</v>
      </c>
    </row>
    <row r="386" spans="1:4" x14ac:dyDescent="0.25">
      <c r="A386" s="11">
        <v>45999.342557870368</v>
      </c>
      <c r="B386" t="s">
        <v>4662</v>
      </c>
      <c r="C386" s="55" t="s">
        <v>4505</v>
      </c>
      <c r="D386" t="s">
        <v>20</v>
      </c>
    </row>
    <row r="387" spans="1:4" x14ac:dyDescent="0.25">
      <c r="A387" s="11">
        <v>45999.359259259261</v>
      </c>
      <c r="B387" t="s">
        <v>6913</v>
      </c>
      <c r="C387" s="55" t="s">
        <v>4505</v>
      </c>
      <c r="D387" t="s">
        <v>20</v>
      </c>
    </row>
    <row r="388" spans="1:4" x14ac:dyDescent="0.25">
      <c r="A388" s="11">
        <v>45999.334803240738</v>
      </c>
      <c r="B388" t="s">
        <v>6914</v>
      </c>
      <c r="C388" s="55" t="s">
        <v>11</v>
      </c>
      <c r="D388" t="s">
        <v>20</v>
      </c>
    </row>
    <row r="389" spans="1:4" x14ac:dyDescent="0.25">
      <c r="A389" s="11">
        <v>45999.355439814812</v>
      </c>
      <c r="B389" t="s">
        <v>5603</v>
      </c>
      <c r="C389" s="55" t="s">
        <v>4739</v>
      </c>
      <c r="D389" t="s">
        <v>20</v>
      </c>
    </row>
    <row r="390" spans="1:4" x14ac:dyDescent="0.25">
      <c r="A390" s="11">
        <v>45999.337546296294</v>
      </c>
      <c r="B390" t="s">
        <v>6915</v>
      </c>
      <c r="C390" s="55" t="s">
        <v>11</v>
      </c>
      <c r="D390" t="s">
        <v>20</v>
      </c>
    </row>
    <row r="391" spans="1:4" x14ac:dyDescent="0.25">
      <c r="A391" s="11">
        <v>45999.340902777774</v>
      </c>
      <c r="B391" t="s">
        <v>6916</v>
      </c>
      <c r="C391" s="55" t="s">
        <v>4543</v>
      </c>
      <c r="D391" t="s">
        <v>20</v>
      </c>
    </row>
    <row r="392" spans="1:4" x14ac:dyDescent="0.25">
      <c r="A392" s="11">
        <v>45999.344814814816</v>
      </c>
      <c r="B392" t="s">
        <v>6917</v>
      </c>
      <c r="C392" s="55" t="s">
        <v>11</v>
      </c>
      <c r="D392" t="s">
        <v>20</v>
      </c>
    </row>
    <row r="393" spans="1:4" x14ac:dyDescent="0.25">
      <c r="A393" s="11">
        <v>46004.356099537035</v>
      </c>
      <c r="B393" t="s">
        <v>6920</v>
      </c>
      <c r="C393" s="55" t="s">
        <v>257</v>
      </c>
      <c r="D393" t="s">
        <v>20</v>
      </c>
    </row>
    <row r="394" spans="1:4" x14ac:dyDescent="0.25">
      <c r="A394" s="11">
        <v>45999.310740740744</v>
      </c>
      <c r="B394" t="s">
        <v>6923</v>
      </c>
      <c r="C394" s="55" t="s">
        <v>11</v>
      </c>
      <c r="D394" t="s">
        <v>20</v>
      </c>
    </row>
    <row r="395" spans="1:4" x14ac:dyDescent="0.25">
      <c r="A395" s="11">
        <v>45999.299675925926</v>
      </c>
      <c r="B395" t="s">
        <v>6924</v>
      </c>
      <c r="C395" s="55" t="s">
        <v>5</v>
      </c>
      <c r="D395" t="s">
        <v>20</v>
      </c>
    </row>
    <row r="396" spans="1:4" x14ac:dyDescent="0.25">
      <c r="A396" s="11">
        <v>45999.324537037035</v>
      </c>
      <c r="B396" t="s">
        <v>6925</v>
      </c>
      <c r="C396" s="55" t="s">
        <v>4543</v>
      </c>
      <c r="D396" t="s">
        <v>20</v>
      </c>
    </row>
    <row r="397" spans="1:4" x14ac:dyDescent="0.25">
      <c r="A397" s="11">
        <v>46004.31653935185</v>
      </c>
      <c r="B397" t="s">
        <v>6926</v>
      </c>
      <c r="C397" s="55" t="s">
        <v>4504</v>
      </c>
      <c r="D397" t="s">
        <v>20</v>
      </c>
    </row>
    <row r="398" spans="1:4" x14ac:dyDescent="0.25">
      <c r="A398" s="11">
        <v>45999.254189814812</v>
      </c>
      <c r="B398" t="s">
        <v>5980</v>
      </c>
      <c r="C398" s="55" t="s">
        <v>5</v>
      </c>
      <c r="D398" t="s">
        <v>20</v>
      </c>
    </row>
    <row r="399" spans="1:4" x14ac:dyDescent="0.25">
      <c r="A399" s="11">
        <v>45999.2815625</v>
      </c>
      <c r="B399" t="s">
        <v>5989</v>
      </c>
      <c r="C399" s="55" t="s">
        <v>5</v>
      </c>
      <c r="D399" t="s">
        <v>20</v>
      </c>
    </row>
    <row r="400" spans="1:4" x14ac:dyDescent="0.25">
      <c r="A400" s="11">
        <v>45999.280891203707</v>
      </c>
      <c r="B400" t="s">
        <v>5976</v>
      </c>
      <c r="C400" s="55" t="s">
        <v>5</v>
      </c>
      <c r="D400" t="s">
        <v>20</v>
      </c>
    </row>
    <row r="401" spans="1:4" x14ac:dyDescent="0.25">
      <c r="A401" s="11">
        <v>45999.254479166666</v>
      </c>
      <c r="B401" t="s">
        <v>6929</v>
      </c>
      <c r="C401" s="55" t="s">
        <v>199</v>
      </c>
      <c r="D401" t="s">
        <v>20</v>
      </c>
    </row>
    <row r="402" spans="1:4" x14ac:dyDescent="0.25">
      <c r="A402" s="11">
        <v>45999.254074074073</v>
      </c>
      <c r="B402" t="s">
        <v>5978</v>
      </c>
      <c r="C402" s="55" t="s">
        <v>5</v>
      </c>
      <c r="D402" t="s">
        <v>20</v>
      </c>
    </row>
    <row r="403" spans="1:4" x14ac:dyDescent="0.25">
      <c r="A403" s="11">
        <v>45999.219976851855</v>
      </c>
      <c r="B403" t="s">
        <v>6932</v>
      </c>
      <c r="C403" s="55" t="s">
        <v>25</v>
      </c>
      <c r="D403" t="s">
        <v>20</v>
      </c>
    </row>
    <row r="404" spans="1:4" x14ac:dyDescent="0.25">
      <c r="A404" s="11">
        <v>46004.239583333336</v>
      </c>
      <c r="B404" t="s">
        <v>6936</v>
      </c>
      <c r="C404" s="55" t="s">
        <v>4505</v>
      </c>
      <c r="D404" t="s">
        <v>20</v>
      </c>
    </row>
    <row r="405" spans="1:4" x14ac:dyDescent="0.25">
      <c r="A405" s="11">
        <v>46004.232314814813</v>
      </c>
      <c r="B405" t="s">
        <v>6937</v>
      </c>
      <c r="C405" s="55" t="s">
        <v>4504</v>
      </c>
      <c r="D405" t="s">
        <v>20</v>
      </c>
    </row>
    <row r="406" spans="1:4" x14ac:dyDescent="0.25">
      <c r="A406" s="11">
        <v>46004.178935185184</v>
      </c>
      <c r="B406" t="s">
        <v>6938</v>
      </c>
      <c r="C406" s="55" t="s">
        <v>381</v>
      </c>
      <c r="D406" t="s">
        <v>20</v>
      </c>
    </row>
    <row r="407" spans="1:4" x14ac:dyDescent="0.25">
      <c r="A407" s="11">
        <v>46004.084409722222</v>
      </c>
      <c r="B407" t="s">
        <v>6942</v>
      </c>
      <c r="C407" s="55" t="s">
        <v>4505</v>
      </c>
      <c r="D407" t="s">
        <v>20</v>
      </c>
    </row>
    <row r="408" spans="1:4" x14ac:dyDescent="0.25">
      <c r="A408" s="11">
        <v>46004.072824074072</v>
      </c>
      <c r="B408" t="s">
        <v>6943</v>
      </c>
      <c r="C408" s="55" t="s">
        <v>4505</v>
      </c>
      <c r="D408" t="s">
        <v>20</v>
      </c>
    </row>
    <row r="409" spans="1:4" x14ac:dyDescent="0.25">
      <c r="A409" s="11">
        <v>46004.067141203705</v>
      </c>
      <c r="B409" t="s">
        <v>6944</v>
      </c>
      <c r="C409" s="55" t="s">
        <v>4505</v>
      </c>
      <c r="D409" t="s">
        <v>20</v>
      </c>
    </row>
    <row r="410" spans="1:4" x14ac:dyDescent="0.25">
      <c r="A410" s="11">
        <v>46004.063113425924</v>
      </c>
      <c r="B410" t="s">
        <v>6945</v>
      </c>
      <c r="C410" s="55" t="s">
        <v>4505</v>
      </c>
      <c r="D410" t="s">
        <v>20</v>
      </c>
    </row>
    <row r="411" spans="1:4" x14ac:dyDescent="0.25">
      <c r="A411" s="11">
        <v>46004.061168981483</v>
      </c>
      <c r="B411" t="s">
        <v>6946</v>
      </c>
      <c r="C411" s="55" t="s">
        <v>4505</v>
      </c>
      <c r="D411" t="s">
        <v>20</v>
      </c>
    </row>
    <row r="412" spans="1:4" x14ac:dyDescent="0.25">
      <c r="A412" s="11">
        <v>46004.058946759258</v>
      </c>
      <c r="B412" t="s">
        <v>6947</v>
      </c>
      <c r="C412" s="55" t="s">
        <v>4505</v>
      </c>
      <c r="D412" t="s">
        <v>20</v>
      </c>
    </row>
    <row r="413" spans="1:4" x14ac:dyDescent="0.25">
      <c r="A413" s="11">
        <v>46004.058333333334</v>
      </c>
      <c r="B413" t="s">
        <v>6949</v>
      </c>
      <c r="C413" s="55" t="s">
        <v>4505</v>
      </c>
      <c r="D413" t="s">
        <v>20</v>
      </c>
    </row>
    <row r="414" spans="1:4" x14ac:dyDescent="0.25">
      <c r="A414" s="11">
        <v>46004.043622685182</v>
      </c>
      <c r="B414" t="s">
        <v>6950</v>
      </c>
      <c r="C414" s="55" t="s">
        <v>4505</v>
      </c>
      <c r="D414" t="s">
        <v>20</v>
      </c>
    </row>
    <row r="415" spans="1:4" x14ac:dyDescent="0.25">
      <c r="A415" s="11">
        <v>46004.043032407404</v>
      </c>
      <c r="B415" t="s">
        <v>6951</v>
      </c>
      <c r="C415" s="55" t="s">
        <v>4505</v>
      </c>
      <c r="D415" t="s">
        <v>20</v>
      </c>
    </row>
    <row r="416" spans="1:4" x14ac:dyDescent="0.25">
      <c r="A416" s="11">
        <v>46004.041354166664</v>
      </c>
      <c r="B416" t="s">
        <v>6952</v>
      </c>
      <c r="C416" s="55" t="s">
        <v>4505</v>
      </c>
      <c r="D416" t="s">
        <v>20</v>
      </c>
    </row>
    <row r="417" spans="1:4" x14ac:dyDescent="0.25">
      <c r="A417" s="11">
        <v>46004.041516203702</v>
      </c>
      <c r="B417" t="s">
        <v>6953</v>
      </c>
      <c r="C417" s="55" t="s">
        <v>4505</v>
      </c>
      <c r="D417" t="s">
        <v>20</v>
      </c>
    </row>
    <row r="418" spans="1:4" x14ac:dyDescent="0.25">
      <c r="A418" s="11">
        <v>46004.041192129633</v>
      </c>
      <c r="B418" t="s">
        <v>6954</v>
      </c>
      <c r="C418" s="55" t="s">
        <v>4505</v>
      </c>
      <c r="D418" t="s">
        <v>20</v>
      </c>
    </row>
    <row r="419" spans="1:4" x14ac:dyDescent="0.25">
      <c r="A419" s="11">
        <v>46003.992835648147</v>
      </c>
      <c r="B419" t="s">
        <v>6955</v>
      </c>
      <c r="C419" s="55" t="s">
        <v>4505</v>
      </c>
      <c r="D419" t="s">
        <v>20</v>
      </c>
    </row>
    <row r="420" spans="1:4" x14ac:dyDescent="0.25">
      <c r="A420" s="11">
        <v>46003.910624999997</v>
      </c>
      <c r="B420" t="s">
        <v>6958</v>
      </c>
      <c r="C420" s="55" t="s">
        <v>4504</v>
      </c>
      <c r="D420" t="s">
        <v>20</v>
      </c>
    </row>
    <row r="421" spans="1:4" x14ac:dyDescent="0.25">
      <c r="A421" s="11">
        <v>46003.873472222222</v>
      </c>
      <c r="B421" t="s">
        <v>6962</v>
      </c>
      <c r="C421" s="55" t="s">
        <v>4504</v>
      </c>
      <c r="D421" t="s">
        <v>20</v>
      </c>
    </row>
    <row r="422" spans="1:4" x14ac:dyDescent="0.25">
      <c r="A422" s="11">
        <v>46003.845682870371</v>
      </c>
      <c r="B422" t="s">
        <v>6966</v>
      </c>
      <c r="C422" s="55" t="s">
        <v>4505</v>
      </c>
      <c r="D422" t="s">
        <v>20</v>
      </c>
    </row>
    <row r="423" spans="1:4" x14ac:dyDescent="0.25">
      <c r="A423" s="11">
        <v>46003.837523148148</v>
      </c>
      <c r="B423" t="s">
        <v>6967</v>
      </c>
      <c r="C423" s="55" t="s">
        <v>4504</v>
      </c>
      <c r="D423" t="s">
        <v>20</v>
      </c>
    </row>
    <row r="424" spans="1:4" x14ac:dyDescent="0.25">
      <c r="A424" s="11">
        <v>46003.820821759262</v>
      </c>
      <c r="B424" t="s">
        <v>5640</v>
      </c>
      <c r="C424" s="55" t="s">
        <v>6621</v>
      </c>
      <c r="D424" t="s">
        <v>20</v>
      </c>
    </row>
    <row r="425" spans="1:4" x14ac:dyDescent="0.25">
      <c r="A425" s="11">
        <v>46003.781736111108</v>
      </c>
      <c r="B425" t="s">
        <v>6974</v>
      </c>
      <c r="C425" s="55" t="s">
        <v>4505</v>
      </c>
      <c r="D425" t="s">
        <v>20</v>
      </c>
    </row>
    <row r="426" spans="1:4" x14ac:dyDescent="0.25">
      <c r="A426" s="11">
        <v>46003.780590277776</v>
      </c>
      <c r="B426" t="s">
        <v>6976</v>
      </c>
      <c r="C426" s="55" t="s">
        <v>4505</v>
      </c>
      <c r="D426" t="s">
        <v>20</v>
      </c>
    </row>
    <row r="427" spans="1:4" x14ac:dyDescent="0.25">
      <c r="A427" s="11">
        <v>46003.766782407409</v>
      </c>
      <c r="B427" t="s">
        <v>6978</v>
      </c>
      <c r="C427" s="55" t="s">
        <v>4505</v>
      </c>
      <c r="D427" t="s">
        <v>20</v>
      </c>
    </row>
    <row r="428" spans="1:4" x14ac:dyDescent="0.25">
      <c r="A428" s="11">
        <v>46003.765289351853</v>
      </c>
      <c r="B428" t="s">
        <v>6981</v>
      </c>
      <c r="C428" s="55" t="s">
        <v>4505</v>
      </c>
      <c r="D428" t="s">
        <v>20</v>
      </c>
    </row>
    <row r="429" spans="1:4" x14ac:dyDescent="0.25">
      <c r="A429" s="11">
        <v>46003.757430555554</v>
      </c>
      <c r="B429" t="s">
        <v>6993</v>
      </c>
      <c r="C429" s="55" t="s">
        <v>381</v>
      </c>
      <c r="D429" t="s">
        <v>20</v>
      </c>
    </row>
    <row r="430" spans="1:4" x14ac:dyDescent="0.25">
      <c r="A430" s="11">
        <v>46003.754699074074</v>
      </c>
      <c r="B430" t="s">
        <v>6995</v>
      </c>
      <c r="C430" s="55" t="s">
        <v>4505</v>
      </c>
      <c r="D430" t="s">
        <v>20</v>
      </c>
    </row>
    <row r="431" spans="1:4" x14ac:dyDescent="0.25">
      <c r="A431" s="11">
        <v>46003.753506944442</v>
      </c>
      <c r="B431" t="s">
        <v>6996</v>
      </c>
      <c r="C431" s="55" t="s">
        <v>4505</v>
      </c>
      <c r="D431" t="s">
        <v>20</v>
      </c>
    </row>
    <row r="432" spans="1:4" x14ac:dyDescent="0.25">
      <c r="A432" s="11">
        <v>46003.752060185187</v>
      </c>
      <c r="B432" t="s">
        <v>6998</v>
      </c>
      <c r="C432" s="55" t="s">
        <v>4505</v>
      </c>
      <c r="D432" t="s">
        <v>20</v>
      </c>
    </row>
    <row r="433" spans="1:4" x14ac:dyDescent="0.25">
      <c r="A433" s="11">
        <v>46003.752546296295</v>
      </c>
      <c r="B433" t="s">
        <v>6999</v>
      </c>
      <c r="C433" s="55" t="s">
        <v>13</v>
      </c>
      <c r="D433" t="s">
        <v>20</v>
      </c>
    </row>
    <row r="434" spans="1:4" x14ac:dyDescent="0.25">
      <c r="A434" s="11">
        <v>46003.751550925925</v>
      </c>
      <c r="B434" t="s">
        <v>7000</v>
      </c>
      <c r="C434" s="55" t="s">
        <v>4505</v>
      </c>
      <c r="D434" t="s">
        <v>20</v>
      </c>
    </row>
    <row r="435" spans="1:4" x14ac:dyDescent="0.25">
      <c r="A435" s="11">
        <v>46003.746215277781</v>
      </c>
      <c r="B435" t="s">
        <v>4945</v>
      </c>
      <c r="C435" s="55" t="s">
        <v>4505</v>
      </c>
      <c r="D435" t="s">
        <v>20</v>
      </c>
    </row>
    <row r="436" spans="1:4" x14ac:dyDescent="0.25">
      <c r="A436" s="11">
        <v>46003.744930555556</v>
      </c>
      <c r="B436" t="s">
        <v>4649</v>
      </c>
      <c r="C436" s="55" t="s">
        <v>4505</v>
      </c>
      <c r="D436" t="s">
        <v>20</v>
      </c>
    </row>
    <row r="437" spans="1:4" x14ac:dyDescent="0.25">
      <c r="A437" s="11">
        <v>46003.721388888887</v>
      </c>
      <c r="B437" t="s">
        <v>7040</v>
      </c>
      <c r="C437" s="55" t="s">
        <v>13</v>
      </c>
      <c r="D437" t="s">
        <v>20</v>
      </c>
    </row>
    <row r="438" spans="1:4" x14ac:dyDescent="0.25">
      <c r="A438" s="11">
        <v>46003.719421296293</v>
      </c>
      <c r="B438" t="s">
        <v>7043</v>
      </c>
      <c r="C438" s="55" t="s">
        <v>4505</v>
      </c>
      <c r="D438" t="s">
        <v>20</v>
      </c>
    </row>
    <row r="439" spans="1:4" x14ac:dyDescent="0.25">
      <c r="A439" s="11">
        <v>46003.713877314818</v>
      </c>
      <c r="B439" t="s">
        <v>7054</v>
      </c>
      <c r="C439" s="55" t="s">
        <v>4505</v>
      </c>
      <c r="D439" t="s">
        <v>20</v>
      </c>
    </row>
    <row r="440" spans="1:4" x14ac:dyDescent="0.25">
      <c r="A440" s="11">
        <v>46003.71371527778</v>
      </c>
      <c r="B440" t="s">
        <v>7055</v>
      </c>
      <c r="C440" s="55" t="s">
        <v>4505</v>
      </c>
      <c r="D440" t="s">
        <v>20</v>
      </c>
    </row>
    <row r="441" spans="1:4" x14ac:dyDescent="0.25">
      <c r="A441" s="11">
        <v>46003.710173611114</v>
      </c>
      <c r="B441" t="s">
        <v>7056</v>
      </c>
      <c r="C441" s="55" t="s">
        <v>4505</v>
      </c>
      <c r="D441" t="s">
        <v>20</v>
      </c>
    </row>
    <row r="442" spans="1:4" x14ac:dyDescent="0.25">
      <c r="A442" s="11">
        <v>46003.709988425922</v>
      </c>
      <c r="B442" t="s">
        <v>7057</v>
      </c>
      <c r="C442" s="55" t="s">
        <v>4505</v>
      </c>
      <c r="D442" t="s">
        <v>20</v>
      </c>
    </row>
    <row r="443" spans="1:4" x14ac:dyDescent="0.25">
      <c r="A443" s="11">
        <v>46003.581793981481</v>
      </c>
      <c r="B443" t="s">
        <v>7058</v>
      </c>
      <c r="C443" s="55" t="s">
        <v>8818</v>
      </c>
      <c r="D443" t="s">
        <v>20</v>
      </c>
    </row>
    <row r="444" spans="1:4" x14ac:dyDescent="0.25">
      <c r="A444" s="11">
        <v>46003.548333333332</v>
      </c>
      <c r="B444" t="s">
        <v>7061</v>
      </c>
      <c r="C444" s="55" t="s">
        <v>4667</v>
      </c>
      <c r="D444" t="s">
        <v>20</v>
      </c>
    </row>
    <row r="445" spans="1:4" x14ac:dyDescent="0.25">
      <c r="A445" s="11">
        <v>46003.702013888891</v>
      </c>
      <c r="B445" t="s">
        <v>7062</v>
      </c>
      <c r="C445" s="55" t="s">
        <v>4505</v>
      </c>
      <c r="D445" t="s">
        <v>20</v>
      </c>
    </row>
    <row r="446" spans="1:4" x14ac:dyDescent="0.25">
      <c r="A446" s="11">
        <v>46003.701006944444</v>
      </c>
      <c r="B446" t="s">
        <v>8820</v>
      </c>
      <c r="C446" s="55" t="s">
        <v>4737</v>
      </c>
      <c r="D446" t="s">
        <v>20</v>
      </c>
    </row>
    <row r="447" spans="1:4" x14ac:dyDescent="0.25">
      <c r="A447" s="11">
        <v>46003.700995370367</v>
      </c>
      <c r="B447" t="s">
        <v>8822</v>
      </c>
      <c r="C447" s="55" t="s">
        <v>4737</v>
      </c>
      <c r="D447" t="s">
        <v>20</v>
      </c>
    </row>
    <row r="448" spans="1:4" x14ac:dyDescent="0.25">
      <c r="A448" s="11">
        <v>46003.700983796298</v>
      </c>
      <c r="B448" t="s">
        <v>8824</v>
      </c>
      <c r="C448" s="55" t="s">
        <v>4737</v>
      </c>
      <c r="D448" t="s">
        <v>20</v>
      </c>
    </row>
    <row r="449" spans="1:4" x14ac:dyDescent="0.25">
      <c r="A449" s="11">
        <v>46003.700983796298</v>
      </c>
      <c r="B449" t="s">
        <v>8826</v>
      </c>
      <c r="C449" s="55" t="s">
        <v>4737</v>
      </c>
      <c r="D449" t="s">
        <v>20</v>
      </c>
    </row>
    <row r="450" spans="1:4" x14ac:dyDescent="0.25">
      <c r="A450" s="11">
        <v>46003.700983796298</v>
      </c>
      <c r="B450" t="s">
        <v>8828</v>
      </c>
      <c r="C450" s="55" t="s">
        <v>4737</v>
      </c>
      <c r="D450" t="s">
        <v>20</v>
      </c>
    </row>
    <row r="451" spans="1:4" x14ac:dyDescent="0.25">
      <c r="A451" s="11">
        <v>46003.700972222221</v>
      </c>
      <c r="B451" t="s">
        <v>8830</v>
      </c>
      <c r="C451" s="55" t="s">
        <v>4737</v>
      </c>
      <c r="D451" t="s">
        <v>20</v>
      </c>
    </row>
    <row r="452" spans="1:4" x14ac:dyDescent="0.25">
      <c r="A452" s="11">
        <v>46003.700972222221</v>
      </c>
      <c r="B452" t="s">
        <v>8832</v>
      </c>
      <c r="C452" s="55" t="s">
        <v>4737</v>
      </c>
      <c r="D452" t="s">
        <v>20</v>
      </c>
    </row>
    <row r="453" spans="1:4" x14ac:dyDescent="0.25">
      <c r="A453" s="11">
        <v>46003.700960648152</v>
      </c>
      <c r="B453" t="s">
        <v>8834</v>
      </c>
      <c r="C453" s="55" t="s">
        <v>4737</v>
      </c>
      <c r="D453" t="s">
        <v>20</v>
      </c>
    </row>
    <row r="454" spans="1:4" x14ac:dyDescent="0.25">
      <c r="A454" s="11">
        <v>46003.700960648152</v>
      </c>
      <c r="B454" t="s">
        <v>8836</v>
      </c>
      <c r="C454" s="55" t="s">
        <v>4737</v>
      </c>
      <c r="D454" t="s">
        <v>20</v>
      </c>
    </row>
    <row r="455" spans="1:4" x14ac:dyDescent="0.25">
      <c r="A455" s="11">
        <v>46003.700949074075</v>
      </c>
      <c r="B455" t="s">
        <v>8838</v>
      </c>
      <c r="C455" s="55" t="s">
        <v>4737</v>
      </c>
      <c r="D455" t="s">
        <v>20</v>
      </c>
    </row>
    <row r="456" spans="1:4" x14ac:dyDescent="0.25">
      <c r="A456" s="11">
        <v>46003.700949074075</v>
      </c>
      <c r="B456" t="s">
        <v>8840</v>
      </c>
      <c r="C456" s="55" t="s">
        <v>4737</v>
      </c>
      <c r="D456" t="s">
        <v>20</v>
      </c>
    </row>
    <row r="457" spans="1:4" x14ac:dyDescent="0.25">
      <c r="A457" s="11">
        <v>46003.700937499998</v>
      </c>
      <c r="B457" t="s">
        <v>8842</v>
      </c>
      <c r="C457" s="55" t="s">
        <v>4737</v>
      </c>
      <c r="D457" t="s">
        <v>20</v>
      </c>
    </row>
    <row r="458" spans="1:4" x14ac:dyDescent="0.25">
      <c r="A458" s="11">
        <v>46003.700937499998</v>
      </c>
      <c r="B458" t="s">
        <v>8844</v>
      </c>
      <c r="C458" s="55" t="s">
        <v>4737</v>
      </c>
      <c r="D458" t="s">
        <v>20</v>
      </c>
    </row>
    <row r="459" spans="1:4" x14ac:dyDescent="0.25">
      <c r="A459" s="11">
        <v>46003.700925925928</v>
      </c>
      <c r="B459" t="s">
        <v>8846</v>
      </c>
      <c r="C459" s="55" t="s">
        <v>4737</v>
      </c>
      <c r="D459" t="s">
        <v>20</v>
      </c>
    </row>
    <row r="460" spans="1:4" x14ac:dyDescent="0.25">
      <c r="A460" s="11">
        <v>46003.700925925928</v>
      </c>
      <c r="B460" t="s">
        <v>8848</v>
      </c>
      <c r="C460" s="55" t="s">
        <v>4737</v>
      </c>
      <c r="D460" t="s">
        <v>20</v>
      </c>
    </row>
    <row r="461" spans="1:4" x14ac:dyDescent="0.25">
      <c r="A461" s="11">
        <v>46003.700914351852</v>
      </c>
      <c r="B461" t="s">
        <v>8850</v>
      </c>
      <c r="C461" s="55" t="s">
        <v>4737</v>
      </c>
      <c r="D461" t="s">
        <v>20</v>
      </c>
    </row>
    <row r="462" spans="1:4" x14ac:dyDescent="0.25">
      <c r="A462" s="11">
        <v>46003.700902777775</v>
      </c>
      <c r="B462" t="s">
        <v>8852</v>
      </c>
      <c r="C462" s="55" t="s">
        <v>4737</v>
      </c>
      <c r="D462" t="s">
        <v>20</v>
      </c>
    </row>
    <row r="463" spans="1:4" x14ac:dyDescent="0.25">
      <c r="A463" s="11">
        <v>46003.700891203705</v>
      </c>
      <c r="B463" t="s">
        <v>8854</v>
      </c>
      <c r="C463" s="55" t="s">
        <v>4737</v>
      </c>
      <c r="D463" t="s">
        <v>20</v>
      </c>
    </row>
    <row r="464" spans="1:4" x14ac:dyDescent="0.25">
      <c r="A464" s="11">
        <v>46003.700891203705</v>
      </c>
      <c r="B464" t="s">
        <v>8856</v>
      </c>
      <c r="C464" s="55" t="s">
        <v>4737</v>
      </c>
      <c r="D464" t="s">
        <v>20</v>
      </c>
    </row>
    <row r="465" spans="1:4" x14ac:dyDescent="0.25">
      <c r="A465" s="11">
        <v>46003.700879629629</v>
      </c>
      <c r="B465" t="s">
        <v>8858</v>
      </c>
      <c r="C465" s="55" t="s">
        <v>4737</v>
      </c>
      <c r="D465" t="s">
        <v>20</v>
      </c>
    </row>
    <row r="466" spans="1:4" x14ac:dyDescent="0.25">
      <c r="A466" s="11">
        <v>46003.700879629629</v>
      </c>
      <c r="B466" t="s">
        <v>8860</v>
      </c>
      <c r="C466" s="55" t="s">
        <v>4737</v>
      </c>
      <c r="D466" t="s">
        <v>20</v>
      </c>
    </row>
    <row r="467" spans="1:4" x14ac:dyDescent="0.25">
      <c r="A467" s="11">
        <v>46003.700868055559</v>
      </c>
      <c r="B467" t="s">
        <v>8862</v>
      </c>
      <c r="C467" s="55" t="s">
        <v>4737</v>
      </c>
      <c r="D467" t="s">
        <v>20</v>
      </c>
    </row>
    <row r="468" spans="1:4" x14ac:dyDescent="0.25">
      <c r="A468" s="11">
        <v>46003.700868055559</v>
      </c>
      <c r="B468" t="s">
        <v>8864</v>
      </c>
      <c r="C468" s="55" t="s">
        <v>4737</v>
      </c>
      <c r="D468" t="s">
        <v>20</v>
      </c>
    </row>
    <row r="469" spans="1:4" x14ac:dyDescent="0.25">
      <c r="A469" s="11">
        <v>46003.700856481482</v>
      </c>
      <c r="B469" t="s">
        <v>8866</v>
      </c>
      <c r="C469" s="55" t="s">
        <v>4737</v>
      </c>
      <c r="D469" t="s">
        <v>20</v>
      </c>
    </row>
    <row r="470" spans="1:4" x14ac:dyDescent="0.25">
      <c r="A470" s="11">
        <v>46003.700856481482</v>
      </c>
      <c r="B470" t="s">
        <v>8868</v>
      </c>
      <c r="C470" s="55" t="s">
        <v>4737</v>
      </c>
      <c r="D470" t="s">
        <v>20</v>
      </c>
    </row>
    <row r="471" spans="1:4" x14ac:dyDescent="0.25">
      <c r="A471" s="11">
        <v>46003.700844907406</v>
      </c>
      <c r="B471" t="s">
        <v>8870</v>
      </c>
      <c r="C471" s="55" t="s">
        <v>4737</v>
      </c>
      <c r="D471" t="s">
        <v>20</v>
      </c>
    </row>
    <row r="472" spans="1:4" x14ac:dyDescent="0.25">
      <c r="A472" s="11">
        <v>46003.700833333336</v>
      </c>
      <c r="B472" t="s">
        <v>8872</v>
      </c>
      <c r="C472" s="55" t="s">
        <v>4737</v>
      </c>
      <c r="D472" t="s">
        <v>20</v>
      </c>
    </row>
    <row r="473" spans="1:4" x14ac:dyDescent="0.25">
      <c r="A473" s="11">
        <v>46003.700833333336</v>
      </c>
      <c r="B473" t="s">
        <v>8874</v>
      </c>
      <c r="C473" s="55" t="s">
        <v>4737</v>
      </c>
      <c r="D473" t="s">
        <v>20</v>
      </c>
    </row>
    <row r="474" spans="1:4" x14ac:dyDescent="0.25">
      <c r="A474" s="11">
        <v>46003.700821759259</v>
      </c>
      <c r="B474" t="s">
        <v>8876</v>
      </c>
      <c r="C474" s="55" t="s">
        <v>4737</v>
      </c>
      <c r="D474" t="s">
        <v>20</v>
      </c>
    </row>
    <row r="475" spans="1:4" x14ac:dyDescent="0.25">
      <c r="A475" s="11">
        <v>46003.700729166667</v>
      </c>
      <c r="B475" t="s">
        <v>7064</v>
      </c>
      <c r="C475" s="55" t="s">
        <v>4505</v>
      </c>
      <c r="D475" t="s">
        <v>20</v>
      </c>
    </row>
    <row r="476" spans="1:4" x14ac:dyDescent="0.25">
      <c r="A476" s="11">
        <v>46003.700821759259</v>
      </c>
      <c r="B476" t="s">
        <v>8878</v>
      </c>
      <c r="C476" s="55" t="s">
        <v>4737</v>
      </c>
      <c r="D476" t="s">
        <v>20</v>
      </c>
    </row>
    <row r="477" spans="1:4" x14ac:dyDescent="0.25">
      <c r="A477" s="11">
        <v>46003.700810185182</v>
      </c>
      <c r="B477" t="s">
        <v>5541</v>
      </c>
      <c r="C477" s="55" t="s">
        <v>4737</v>
      </c>
      <c r="D477" t="s">
        <v>20</v>
      </c>
    </row>
    <row r="478" spans="1:4" x14ac:dyDescent="0.25">
      <c r="A478" s="11">
        <v>46003.699965277781</v>
      </c>
      <c r="B478" t="s">
        <v>7065</v>
      </c>
      <c r="C478" s="55" t="s">
        <v>13</v>
      </c>
      <c r="D478" t="s">
        <v>20</v>
      </c>
    </row>
    <row r="479" spans="1:4" x14ac:dyDescent="0.25">
      <c r="A479" s="11">
        <v>46003.694606481484</v>
      </c>
      <c r="B479" t="s">
        <v>7068</v>
      </c>
      <c r="C479" s="55" t="s">
        <v>13</v>
      </c>
      <c r="D479" t="s">
        <v>20</v>
      </c>
    </row>
    <row r="480" spans="1:4" x14ac:dyDescent="0.25">
      <c r="A480" s="11">
        <v>46003.691990740743</v>
      </c>
      <c r="B480" t="s">
        <v>7070</v>
      </c>
      <c r="C480" s="55" t="s">
        <v>13</v>
      </c>
      <c r="D480" t="s">
        <v>20</v>
      </c>
    </row>
    <row r="481" spans="1:4" x14ac:dyDescent="0.25">
      <c r="A481" s="11">
        <v>46003.683877314812</v>
      </c>
      <c r="B481" t="s">
        <v>7075</v>
      </c>
      <c r="C481" s="55" t="s">
        <v>13</v>
      </c>
      <c r="D481" t="s">
        <v>20</v>
      </c>
    </row>
    <row r="482" spans="1:4" x14ac:dyDescent="0.25">
      <c r="A482" s="11">
        <v>46003.683576388888</v>
      </c>
      <c r="B482" t="s">
        <v>5790</v>
      </c>
      <c r="C482" s="55" t="s">
        <v>4637</v>
      </c>
      <c r="D482" t="s">
        <v>20</v>
      </c>
    </row>
    <row r="483" spans="1:4" x14ac:dyDescent="0.25">
      <c r="A483" s="11">
        <v>46002.460138888891</v>
      </c>
      <c r="B483" t="s">
        <v>7079</v>
      </c>
      <c r="C483" s="55" t="s">
        <v>4559</v>
      </c>
      <c r="D483" t="s">
        <v>20</v>
      </c>
    </row>
    <row r="484" spans="1:4" x14ac:dyDescent="0.25">
      <c r="A484" s="11">
        <v>46003.681446759256</v>
      </c>
      <c r="B484" t="s">
        <v>5349</v>
      </c>
      <c r="C484" s="55" t="s">
        <v>8885</v>
      </c>
      <c r="D484" t="s">
        <v>20</v>
      </c>
    </row>
    <row r="485" spans="1:4" x14ac:dyDescent="0.25">
      <c r="A485" s="11">
        <v>46003.680902777778</v>
      </c>
      <c r="B485" t="s">
        <v>4770</v>
      </c>
      <c r="C485" s="55" t="s">
        <v>4505</v>
      </c>
      <c r="D485" t="s">
        <v>20</v>
      </c>
    </row>
    <row r="486" spans="1:4" x14ac:dyDescent="0.25">
      <c r="A486" s="11">
        <v>46003.675995370373</v>
      </c>
      <c r="B486" t="s">
        <v>7087</v>
      </c>
      <c r="C486" s="55" t="s">
        <v>12</v>
      </c>
      <c r="D486" t="s">
        <v>20</v>
      </c>
    </row>
    <row r="487" spans="1:4" x14ac:dyDescent="0.25">
      <c r="A487" s="11">
        <v>46003.675879629627</v>
      </c>
      <c r="B487" t="s">
        <v>7088</v>
      </c>
      <c r="C487" s="55" t="s">
        <v>8</v>
      </c>
      <c r="D487" t="s">
        <v>20</v>
      </c>
    </row>
    <row r="488" spans="1:4" x14ac:dyDescent="0.25">
      <c r="A488" s="11">
        <v>46003.675300925926</v>
      </c>
      <c r="B488" t="s">
        <v>7089</v>
      </c>
      <c r="C488" s="55" t="s">
        <v>4541</v>
      </c>
      <c r="D488" t="s">
        <v>20</v>
      </c>
    </row>
    <row r="489" spans="1:4" x14ac:dyDescent="0.25">
      <c r="A489" s="11">
        <v>46003.671122685184</v>
      </c>
      <c r="B489" t="s">
        <v>7096</v>
      </c>
      <c r="C489" s="55" t="s">
        <v>4505</v>
      </c>
      <c r="D489" t="s">
        <v>20</v>
      </c>
    </row>
    <row r="490" spans="1:4" x14ac:dyDescent="0.25">
      <c r="A490" s="11">
        <v>46003.668368055558</v>
      </c>
      <c r="B490" t="s">
        <v>7100</v>
      </c>
      <c r="C490" s="55" t="s">
        <v>4541</v>
      </c>
      <c r="D490" t="s">
        <v>20</v>
      </c>
    </row>
    <row r="491" spans="1:4" x14ac:dyDescent="0.25">
      <c r="A491" s="11">
        <v>46003.666296296295</v>
      </c>
      <c r="B491" t="s">
        <v>7102</v>
      </c>
      <c r="C491" s="55" t="s">
        <v>12</v>
      </c>
      <c r="D491" t="s">
        <v>20</v>
      </c>
    </row>
    <row r="492" spans="1:4" x14ac:dyDescent="0.25">
      <c r="A492" s="11">
        <v>46003.665798611109</v>
      </c>
      <c r="B492" t="s">
        <v>7104</v>
      </c>
      <c r="C492" s="55" t="s">
        <v>4505</v>
      </c>
      <c r="D492" t="s">
        <v>20</v>
      </c>
    </row>
    <row r="493" spans="1:4" x14ac:dyDescent="0.25">
      <c r="A493" s="11">
        <v>46003.665902777779</v>
      </c>
      <c r="B493" t="s">
        <v>7105</v>
      </c>
      <c r="C493" s="55" t="s">
        <v>8</v>
      </c>
      <c r="D493" t="s">
        <v>20</v>
      </c>
    </row>
    <row r="494" spans="1:4" x14ac:dyDescent="0.25">
      <c r="A494" s="11">
        <v>46003.664722222224</v>
      </c>
      <c r="B494" t="s">
        <v>4969</v>
      </c>
      <c r="C494" s="55" t="s">
        <v>4541</v>
      </c>
      <c r="D494" t="s">
        <v>20</v>
      </c>
    </row>
    <row r="495" spans="1:4" x14ac:dyDescent="0.25">
      <c r="A495" s="11">
        <v>46003.661944444444</v>
      </c>
      <c r="B495" t="s">
        <v>7107</v>
      </c>
      <c r="C495" s="55" t="s">
        <v>4504</v>
      </c>
      <c r="D495" t="s">
        <v>20</v>
      </c>
    </row>
    <row r="496" spans="1:4" x14ac:dyDescent="0.25">
      <c r="A496" s="11">
        <v>46003.66133101852</v>
      </c>
      <c r="B496" t="s">
        <v>7111</v>
      </c>
      <c r="C496" s="55" t="s">
        <v>12</v>
      </c>
      <c r="D496" t="s">
        <v>20</v>
      </c>
    </row>
    <row r="497" spans="1:4" x14ac:dyDescent="0.25">
      <c r="A497" s="11">
        <v>46003.655162037037</v>
      </c>
      <c r="B497" t="s">
        <v>5395</v>
      </c>
      <c r="C497" s="55" t="s">
        <v>4505</v>
      </c>
      <c r="D497" t="s">
        <v>20</v>
      </c>
    </row>
    <row r="498" spans="1:4" x14ac:dyDescent="0.25">
      <c r="A498" s="11">
        <v>46003.653969907406</v>
      </c>
      <c r="B498" t="s">
        <v>7116</v>
      </c>
      <c r="C498" s="55" t="s">
        <v>12</v>
      </c>
      <c r="D498" t="s">
        <v>20</v>
      </c>
    </row>
    <row r="499" spans="1:4" x14ac:dyDescent="0.25">
      <c r="A499" s="11">
        <v>46003.65185185185</v>
      </c>
      <c r="B499" t="s">
        <v>7117</v>
      </c>
      <c r="C499" s="55" t="s">
        <v>13</v>
      </c>
      <c r="D499" t="s">
        <v>20</v>
      </c>
    </row>
    <row r="500" spans="1:4" x14ac:dyDescent="0.25">
      <c r="A500" s="11">
        <v>46003.640787037039</v>
      </c>
      <c r="B500" t="s">
        <v>7134</v>
      </c>
      <c r="C500" s="55" t="s">
        <v>4505</v>
      </c>
      <c r="D500" t="s">
        <v>20</v>
      </c>
    </row>
    <row r="501" spans="1:4" x14ac:dyDescent="0.25">
      <c r="A501" s="11">
        <v>46003.639837962961</v>
      </c>
      <c r="B501" t="s">
        <v>5432</v>
      </c>
      <c r="C501" s="55" t="s">
        <v>4505</v>
      </c>
      <c r="D501" t="s">
        <v>20</v>
      </c>
    </row>
    <row r="502" spans="1:4" x14ac:dyDescent="0.25">
      <c r="A502" s="11">
        <v>46003.638541666667</v>
      </c>
      <c r="B502" t="s">
        <v>7135</v>
      </c>
      <c r="C502" s="55" t="s">
        <v>8894</v>
      </c>
      <c r="D502" t="s">
        <v>20</v>
      </c>
    </row>
    <row r="503" spans="1:4" x14ac:dyDescent="0.25">
      <c r="A503" s="11">
        <v>46003.637569444443</v>
      </c>
      <c r="B503" t="s">
        <v>5628</v>
      </c>
      <c r="C503" s="55" t="s">
        <v>4537</v>
      </c>
      <c r="D503" t="s">
        <v>20</v>
      </c>
    </row>
    <row r="504" spans="1:4" x14ac:dyDescent="0.25">
      <c r="A504" s="11">
        <v>46003.637395833335</v>
      </c>
      <c r="B504" t="s">
        <v>7136</v>
      </c>
      <c r="C504" s="55" t="s">
        <v>8894</v>
      </c>
      <c r="D504" t="s">
        <v>20</v>
      </c>
    </row>
    <row r="505" spans="1:4" x14ac:dyDescent="0.25">
      <c r="A505" s="11">
        <v>46003.633946759262</v>
      </c>
      <c r="B505" t="s">
        <v>7139</v>
      </c>
      <c r="C505" s="55" t="s">
        <v>4505</v>
      </c>
      <c r="D505" t="s">
        <v>20</v>
      </c>
    </row>
    <row r="506" spans="1:4" x14ac:dyDescent="0.25">
      <c r="A506" s="11">
        <v>46003.635636574072</v>
      </c>
      <c r="B506" t="s">
        <v>5733</v>
      </c>
      <c r="C506" s="55" t="s">
        <v>8894</v>
      </c>
      <c r="D506" t="s">
        <v>20</v>
      </c>
    </row>
    <row r="507" spans="1:4" x14ac:dyDescent="0.25">
      <c r="A507" s="11">
        <v>46003.635092592594</v>
      </c>
      <c r="B507" t="s">
        <v>8896</v>
      </c>
      <c r="C507" s="55" t="s">
        <v>8894</v>
      </c>
      <c r="D507" t="s">
        <v>20</v>
      </c>
    </row>
    <row r="508" spans="1:4" x14ac:dyDescent="0.25">
      <c r="A508" s="11">
        <v>46003.634409722225</v>
      </c>
      <c r="B508" t="s">
        <v>7143</v>
      </c>
      <c r="C508" s="55" t="s">
        <v>4543</v>
      </c>
      <c r="D508" t="s">
        <v>20</v>
      </c>
    </row>
    <row r="509" spans="1:4" x14ac:dyDescent="0.25">
      <c r="A509" s="11">
        <v>46003.634166666663</v>
      </c>
      <c r="B509" t="s">
        <v>7144</v>
      </c>
      <c r="C509" s="55" t="s">
        <v>4505</v>
      </c>
      <c r="D509" t="s">
        <v>20</v>
      </c>
    </row>
    <row r="510" spans="1:4" x14ac:dyDescent="0.25">
      <c r="A510" s="11">
        <v>46003.634131944447</v>
      </c>
      <c r="B510" t="s">
        <v>7145</v>
      </c>
      <c r="C510" s="55" t="s">
        <v>4505</v>
      </c>
      <c r="D510" t="s">
        <v>20</v>
      </c>
    </row>
    <row r="511" spans="1:4" x14ac:dyDescent="0.25">
      <c r="A511" s="11">
        <v>46003.634108796294</v>
      </c>
      <c r="B511" t="s">
        <v>7146</v>
      </c>
      <c r="C511" s="55" t="s">
        <v>4505</v>
      </c>
      <c r="D511" t="s">
        <v>20</v>
      </c>
    </row>
    <row r="512" spans="1:4" x14ac:dyDescent="0.25">
      <c r="A512" s="11">
        <v>46003.634131944447</v>
      </c>
      <c r="B512" t="s">
        <v>7147</v>
      </c>
      <c r="C512" s="55" t="s">
        <v>8894</v>
      </c>
      <c r="D512" t="s">
        <v>20</v>
      </c>
    </row>
    <row r="513" spans="1:4" x14ac:dyDescent="0.25">
      <c r="A513" s="11">
        <v>46003.632627314815</v>
      </c>
      <c r="B513" t="s">
        <v>7150</v>
      </c>
      <c r="C513" s="55" t="s">
        <v>12</v>
      </c>
      <c r="D513" t="s">
        <v>20</v>
      </c>
    </row>
    <row r="514" spans="1:4" x14ac:dyDescent="0.25">
      <c r="A514" s="11">
        <v>46003.632118055553</v>
      </c>
      <c r="B514" t="s">
        <v>7152</v>
      </c>
      <c r="C514" s="55" t="s">
        <v>4534</v>
      </c>
      <c r="D514" t="s">
        <v>20</v>
      </c>
    </row>
    <row r="515" spans="1:4" x14ac:dyDescent="0.25">
      <c r="A515" s="11">
        <v>46003.631562499999</v>
      </c>
      <c r="B515" t="s">
        <v>7157</v>
      </c>
      <c r="C515" s="55" t="s">
        <v>4534</v>
      </c>
      <c r="D515" t="s">
        <v>20</v>
      </c>
    </row>
    <row r="516" spans="1:4" x14ac:dyDescent="0.25">
      <c r="A516" s="11">
        <v>46003.63071759259</v>
      </c>
      <c r="B516" t="s">
        <v>7160</v>
      </c>
      <c r="C516" s="55" t="s">
        <v>4541</v>
      </c>
      <c r="D516" t="s">
        <v>20</v>
      </c>
    </row>
    <row r="517" spans="1:4" x14ac:dyDescent="0.25">
      <c r="A517" s="11">
        <v>46003.630104166667</v>
      </c>
      <c r="B517" t="s">
        <v>7161</v>
      </c>
      <c r="C517" s="55" t="s">
        <v>12</v>
      </c>
      <c r="D517" t="s">
        <v>20</v>
      </c>
    </row>
    <row r="518" spans="1:4" x14ac:dyDescent="0.25">
      <c r="A518" s="11">
        <v>46003.629780092589</v>
      </c>
      <c r="B518" t="s">
        <v>7162</v>
      </c>
      <c r="C518" s="55" t="s">
        <v>4513</v>
      </c>
      <c r="D518" t="s">
        <v>20</v>
      </c>
    </row>
    <row r="519" spans="1:4" x14ac:dyDescent="0.25">
      <c r="A519" s="11">
        <v>46003.628888888888</v>
      </c>
      <c r="B519" t="s">
        <v>7163</v>
      </c>
      <c r="C519" s="55" t="s">
        <v>13</v>
      </c>
      <c r="D519" t="s">
        <v>20</v>
      </c>
    </row>
    <row r="520" spans="1:4" x14ac:dyDescent="0.25">
      <c r="A520" s="11">
        <v>46003.627488425926</v>
      </c>
      <c r="B520" t="s">
        <v>7164</v>
      </c>
      <c r="C520" s="55" t="s">
        <v>4505</v>
      </c>
      <c r="D520" t="s">
        <v>20</v>
      </c>
    </row>
    <row r="521" spans="1:4" x14ac:dyDescent="0.25">
      <c r="A521" s="11">
        <v>46003.628009259257</v>
      </c>
      <c r="B521" t="s">
        <v>5612</v>
      </c>
      <c r="C521" s="55" t="s">
        <v>4557</v>
      </c>
      <c r="D521" t="s">
        <v>20</v>
      </c>
    </row>
    <row r="522" spans="1:4" x14ac:dyDescent="0.25">
      <c r="A522" s="11">
        <v>46003.625127314815</v>
      </c>
      <c r="B522" t="s">
        <v>7166</v>
      </c>
      <c r="C522" s="55" t="s">
        <v>4504</v>
      </c>
      <c r="D522" t="s">
        <v>20</v>
      </c>
    </row>
    <row r="523" spans="1:4" x14ac:dyDescent="0.25">
      <c r="A523" s="11">
        <v>46003.624803240738</v>
      </c>
      <c r="B523" t="s">
        <v>7167</v>
      </c>
      <c r="C523" s="55" t="s">
        <v>4505</v>
      </c>
      <c r="D523" t="s">
        <v>20</v>
      </c>
    </row>
    <row r="524" spans="1:4" x14ac:dyDescent="0.25">
      <c r="A524" s="11">
        <v>46003.623159722221</v>
      </c>
      <c r="B524" t="s">
        <v>7168</v>
      </c>
      <c r="C524" s="55" t="s">
        <v>12</v>
      </c>
      <c r="D524" t="s">
        <v>20</v>
      </c>
    </row>
    <row r="525" spans="1:4" x14ac:dyDescent="0.25">
      <c r="A525" s="11">
        <v>46003.622743055559</v>
      </c>
      <c r="B525" t="s">
        <v>8905</v>
      </c>
      <c r="C525" s="55" t="s">
        <v>4505</v>
      </c>
      <c r="D525" t="s">
        <v>20</v>
      </c>
    </row>
    <row r="526" spans="1:4" x14ac:dyDescent="0.25">
      <c r="A526" s="11">
        <v>46003.622557870367</v>
      </c>
      <c r="B526" t="s">
        <v>7171</v>
      </c>
      <c r="C526" s="55" t="s">
        <v>4513</v>
      </c>
      <c r="D526" t="s">
        <v>20</v>
      </c>
    </row>
    <row r="527" spans="1:4" x14ac:dyDescent="0.25">
      <c r="A527" s="11">
        <v>46003.621655092589</v>
      </c>
      <c r="B527" t="s">
        <v>7174</v>
      </c>
      <c r="C527" s="55" t="s">
        <v>4505</v>
      </c>
      <c r="D527" t="s">
        <v>20</v>
      </c>
    </row>
    <row r="528" spans="1:4" x14ac:dyDescent="0.25">
      <c r="A528" s="11">
        <v>46003.619583333333</v>
      </c>
      <c r="B528" t="s">
        <v>5817</v>
      </c>
      <c r="C528" s="55" t="s">
        <v>4505</v>
      </c>
      <c r="D528" t="s">
        <v>20</v>
      </c>
    </row>
    <row r="529" spans="1:4" x14ac:dyDescent="0.25">
      <c r="A529" s="11">
        <v>46003.619363425925</v>
      </c>
      <c r="B529" t="s">
        <v>8908</v>
      </c>
      <c r="C529" s="55" t="s">
        <v>4505</v>
      </c>
      <c r="D529" t="s">
        <v>20</v>
      </c>
    </row>
    <row r="530" spans="1:4" x14ac:dyDescent="0.25">
      <c r="A530" s="11">
        <v>46003.619340277779</v>
      </c>
      <c r="B530" t="s">
        <v>7176</v>
      </c>
      <c r="C530" s="55" t="s">
        <v>4504</v>
      </c>
      <c r="D530" t="s">
        <v>20</v>
      </c>
    </row>
    <row r="531" spans="1:4" x14ac:dyDescent="0.25">
      <c r="A531" s="11">
        <v>46003.613958333335</v>
      </c>
      <c r="B531" t="s">
        <v>7182</v>
      </c>
      <c r="C531" s="55" t="s">
        <v>4505</v>
      </c>
      <c r="D531" t="s">
        <v>20</v>
      </c>
    </row>
    <row r="532" spans="1:4" x14ac:dyDescent="0.25">
      <c r="A532" s="11">
        <v>46003.613506944443</v>
      </c>
      <c r="B532" t="s">
        <v>8910</v>
      </c>
      <c r="C532" s="55" t="s">
        <v>4505</v>
      </c>
      <c r="D532" t="s">
        <v>20</v>
      </c>
    </row>
    <row r="533" spans="1:4" x14ac:dyDescent="0.25">
      <c r="A533" s="11">
        <v>46003.612696759257</v>
      </c>
      <c r="B533" t="s">
        <v>7183</v>
      </c>
      <c r="C533" s="55" t="s">
        <v>4515</v>
      </c>
      <c r="D533" t="s">
        <v>20</v>
      </c>
    </row>
    <row r="534" spans="1:4" x14ac:dyDescent="0.25">
      <c r="A534" s="11">
        <v>46003.611446759256</v>
      </c>
      <c r="B534" t="s">
        <v>7184</v>
      </c>
      <c r="C534" s="55" t="s">
        <v>4505</v>
      </c>
      <c r="D534" t="s">
        <v>20</v>
      </c>
    </row>
    <row r="535" spans="1:4" x14ac:dyDescent="0.25">
      <c r="A535" s="11">
        <v>46003.607731481483</v>
      </c>
      <c r="B535" t="s">
        <v>7192</v>
      </c>
      <c r="C535" s="55" t="s">
        <v>4505</v>
      </c>
      <c r="D535" t="s">
        <v>20</v>
      </c>
    </row>
    <row r="536" spans="1:4" x14ac:dyDescent="0.25">
      <c r="A536" s="11">
        <v>46003.607372685183</v>
      </c>
      <c r="B536" t="s">
        <v>5389</v>
      </c>
      <c r="C536" s="55" t="s">
        <v>5001</v>
      </c>
      <c r="D536" t="s">
        <v>20</v>
      </c>
    </row>
    <row r="537" spans="1:4" x14ac:dyDescent="0.25">
      <c r="A537" s="11">
        <v>46003.606944444444</v>
      </c>
      <c r="B537" t="s">
        <v>7193</v>
      </c>
      <c r="C537" s="55" t="s">
        <v>4558</v>
      </c>
      <c r="D537" t="s">
        <v>20</v>
      </c>
    </row>
    <row r="538" spans="1:4" x14ac:dyDescent="0.25">
      <c r="A538" s="11">
        <v>46003.605474537035</v>
      </c>
      <c r="B538" t="s">
        <v>7198</v>
      </c>
      <c r="C538" s="55" t="s">
        <v>4513</v>
      </c>
      <c r="D538" t="s">
        <v>20</v>
      </c>
    </row>
    <row r="539" spans="1:4" x14ac:dyDescent="0.25">
      <c r="A539" s="11">
        <v>46003.604259259257</v>
      </c>
      <c r="B539" t="s">
        <v>7200</v>
      </c>
      <c r="C539" s="55" t="s">
        <v>13</v>
      </c>
      <c r="D539" t="s">
        <v>20</v>
      </c>
    </row>
    <row r="540" spans="1:4" x14ac:dyDescent="0.25">
      <c r="A540" s="11">
        <v>46003.604212962964</v>
      </c>
      <c r="B540" t="s">
        <v>7201</v>
      </c>
      <c r="C540" s="55" t="s">
        <v>4513</v>
      </c>
      <c r="D540" t="s">
        <v>20</v>
      </c>
    </row>
    <row r="541" spans="1:4" x14ac:dyDescent="0.25">
      <c r="A541" s="11">
        <v>46003.603946759256</v>
      </c>
      <c r="B541" t="s">
        <v>5896</v>
      </c>
      <c r="C541" s="55" t="s">
        <v>6616</v>
      </c>
      <c r="D541" t="s">
        <v>20</v>
      </c>
    </row>
    <row r="542" spans="1:4" x14ac:dyDescent="0.25">
      <c r="A542" s="11">
        <v>46003.603831018518</v>
      </c>
      <c r="B542" t="s">
        <v>7204</v>
      </c>
      <c r="C542" s="55" t="s">
        <v>4504</v>
      </c>
      <c r="D542" t="s">
        <v>20</v>
      </c>
    </row>
    <row r="543" spans="1:4" x14ac:dyDescent="0.25">
      <c r="A543" s="11">
        <v>46003.602650462963</v>
      </c>
      <c r="B543" t="s">
        <v>7215</v>
      </c>
      <c r="C543" s="55" t="s">
        <v>4505</v>
      </c>
      <c r="D543" t="s">
        <v>20</v>
      </c>
    </row>
    <row r="544" spans="1:4" x14ac:dyDescent="0.25">
      <c r="A544" s="11">
        <v>46003.600289351853</v>
      </c>
      <c r="B544" t="s">
        <v>7217</v>
      </c>
      <c r="C544" s="55" t="s">
        <v>4739</v>
      </c>
      <c r="D544" t="s">
        <v>20</v>
      </c>
    </row>
    <row r="545" spans="1:4" x14ac:dyDescent="0.25">
      <c r="A545" s="11">
        <v>46003.600474537037</v>
      </c>
      <c r="B545" t="s">
        <v>5860</v>
      </c>
      <c r="C545" s="55" t="s">
        <v>4505</v>
      </c>
      <c r="D545" t="s">
        <v>20</v>
      </c>
    </row>
    <row r="546" spans="1:4" x14ac:dyDescent="0.25">
      <c r="A546" s="11">
        <v>46003.596493055556</v>
      </c>
      <c r="B546" t="s">
        <v>7216</v>
      </c>
      <c r="C546" s="55" t="s">
        <v>4739</v>
      </c>
      <c r="D546" t="s">
        <v>20</v>
      </c>
    </row>
    <row r="547" spans="1:4" x14ac:dyDescent="0.25">
      <c r="A547" s="11">
        <v>46003.596388888887</v>
      </c>
      <c r="B547" t="s">
        <v>7220</v>
      </c>
      <c r="C547" s="55" t="s">
        <v>4505</v>
      </c>
      <c r="D547" t="s">
        <v>20</v>
      </c>
    </row>
    <row r="548" spans="1:4" x14ac:dyDescent="0.25">
      <c r="A548" s="11">
        <v>46001.507071759261</v>
      </c>
      <c r="B548" t="s">
        <v>7999</v>
      </c>
      <c r="C548" s="55" t="s">
        <v>11</v>
      </c>
      <c r="D548" t="s">
        <v>20</v>
      </c>
    </row>
    <row r="549" spans="1:4" x14ac:dyDescent="0.25">
      <c r="A549" s="11">
        <v>46003.596203703702</v>
      </c>
      <c r="B549" t="s">
        <v>7221</v>
      </c>
      <c r="C549" s="55" t="s">
        <v>4558</v>
      </c>
      <c r="D549" t="s">
        <v>20</v>
      </c>
    </row>
    <row r="550" spans="1:4" x14ac:dyDescent="0.25">
      <c r="A550" s="11">
        <v>46003.594444444447</v>
      </c>
      <c r="B550" t="s">
        <v>7224</v>
      </c>
      <c r="C550" s="55" t="s">
        <v>4505</v>
      </c>
      <c r="D550" t="s">
        <v>20</v>
      </c>
    </row>
    <row r="551" spans="1:4" x14ac:dyDescent="0.25">
      <c r="A551" s="11">
        <v>46002.659270833334</v>
      </c>
      <c r="B551" t="s">
        <v>4791</v>
      </c>
      <c r="C551" s="55" t="s">
        <v>4508</v>
      </c>
      <c r="D551" t="s">
        <v>20</v>
      </c>
    </row>
    <row r="552" spans="1:4" x14ac:dyDescent="0.25">
      <c r="A552" s="11">
        <v>46003.588159722225</v>
      </c>
      <c r="B552" t="s">
        <v>7227</v>
      </c>
      <c r="C552" s="55" t="s">
        <v>4505</v>
      </c>
      <c r="D552" t="s">
        <v>20</v>
      </c>
    </row>
    <row r="553" spans="1:4" x14ac:dyDescent="0.25">
      <c r="A553" s="11">
        <v>46003.587731481479</v>
      </c>
      <c r="B553" t="s">
        <v>7228</v>
      </c>
      <c r="C553" s="55" t="s">
        <v>4541</v>
      </c>
      <c r="D553" t="s">
        <v>20</v>
      </c>
    </row>
    <row r="554" spans="1:4" x14ac:dyDescent="0.25">
      <c r="A554" s="11">
        <v>46003.587604166663</v>
      </c>
      <c r="B554" t="s">
        <v>7231</v>
      </c>
      <c r="C554" s="55" t="s">
        <v>4505</v>
      </c>
      <c r="D554" t="s">
        <v>20</v>
      </c>
    </row>
    <row r="555" spans="1:4" x14ac:dyDescent="0.25">
      <c r="A555" s="11">
        <v>46003.587708333333</v>
      </c>
      <c r="B555" t="s">
        <v>7229</v>
      </c>
      <c r="C555" s="55" t="s">
        <v>4739</v>
      </c>
      <c r="D555" t="s">
        <v>20</v>
      </c>
    </row>
    <row r="556" spans="1:4" x14ac:dyDescent="0.25">
      <c r="A556" s="11">
        <v>46003.586099537039</v>
      </c>
      <c r="B556" t="s">
        <v>7234</v>
      </c>
      <c r="C556" s="55" t="s">
        <v>4505</v>
      </c>
      <c r="D556" t="s">
        <v>20</v>
      </c>
    </row>
    <row r="557" spans="1:4" x14ac:dyDescent="0.25">
      <c r="A557" s="11">
        <v>46003.586053240739</v>
      </c>
      <c r="B557" t="s">
        <v>7235</v>
      </c>
      <c r="C557" s="55" t="s">
        <v>4505</v>
      </c>
      <c r="D557" t="s">
        <v>20</v>
      </c>
    </row>
    <row r="558" spans="1:4" x14ac:dyDescent="0.25">
      <c r="A558" s="11">
        <v>46003.584421296298</v>
      </c>
      <c r="B558" t="s">
        <v>7236</v>
      </c>
      <c r="C558" s="55" t="s">
        <v>8</v>
      </c>
      <c r="D558" t="s">
        <v>20</v>
      </c>
    </row>
    <row r="559" spans="1:4" x14ac:dyDescent="0.25">
      <c r="A559" s="11">
        <v>46003.583067129628</v>
      </c>
      <c r="B559" t="s">
        <v>4564</v>
      </c>
      <c r="C559" s="55" t="s">
        <v>4505</v>
      </c>
      <c r="D559" t="s">
        <v>20</v>
      </c>
    </row>
    <row r="560" spans="1:4" x14ac:dyDescent="0.25">
      <c r="A560" s="11">
        <v>46003.578356481485</v>
      </c>
      <c r="B560" t="s">
        <v>7241</v>
      </c>
      <c r="C560" s="55" t="s">
        <v>8</v>
      </c>
      <c r="D560" t="s">
        <v>20</v>
      </c>
    </row>
    <row r="561" spans="1:4" x14ac:dyDescent="0.25">
      <c r="A561" s="11">
        <v>46003.578113425923</v>
      </c>
      <c r="B561" t="s">
        <v>7243</v>
      </c>
      <c r="C561" s="55" t="s">
        <v>11</v>
      </c>
      <c r="D561" t="s">
        <v>20</v>
      </c>
    </row>
    <row r="562" spans="1:4" x14ac:dyDescent="0.25">
      <c r="A562" s="11">
        <v>46003.578055555554</v>
      </c>
      <c r="B562" t="s">
        <v>5201</v>
      </c>
      <c r="C562" s="55" t="s">
        <v>8927</v>
      </c>
      <c r="D562" t="s">
        <v>20</v>
      </c>
    </row>
    <row r="563" spans="1:4" x14ac:dyDescent="0.25">
      <c r="A563" s="11">
        <v>46003.577719907407</v>
      </c>
      <c r="B563" t="s">
        <v>7245</v>
      </c>
      <c r="C563" s="55" t="s">
        <v>4667</v>
      </c>
      <c r="D563" t="s">
        <v>20</v>
      </c>
    </row>
    <row r="564" spans="1:4" x14ac:dyDescent="0.25">
      <c r="A564" s="11">
        <v>46003.576747685183</v>
      </c>
      <c r="B564" t="s">
        <v>7248</v>
      </c>
      <c r="C564" s="55" t="s">
        <v>8</v>
      </c>
      <c r="D564" t="s">
        <v>20</v>
      </c>
    </row>
    <row r="565" spans="1:4" x14ac:dyDescent="0.25">
      <c r="A565" s="11">
        <v>46003.574224537035</v>
      </c>
      <c r="B565" t="s">
        <v>7249</v>
      </c>
      <c r="C565" s="55" t="s">
        <v>4505</v>
      </c>
      <c r="D565" t="s">
        <v>20</v>
      </c>
    </row>
    <row r="566" spans="1:4" x14ac:dyDescent="0.25">
      <c r="A566" s="11">
        <v>46003.572962962964</v>
      </c>
      <c r="B566" t="s">
        <v>7252</v>
      </c>
      <c r="C566" s="55" t="s">
        <v>4505</v>
      </c>
      <c r="D566" t="s">
        <v>20</v>
      </c>
    </row>
    <row r="567" spans="1:4" x14ac:dyDescent="0.25">
      <c r="A567" s="11">
        <v>46003.57240740741</v>
      </c>
      <c r="B567" t="s">
        <v>7253</v>
      </c>
      <c r="C567" s="55" t="s">
        <v>8</v>
      </c>
      <c r="D567" t="s">
        <v>20</v>
      </c>
    </row>
    <row r="568" spans="1:4" x14ac:dyDescent="0.25">
      <c r="A568" s="11">
        <v>46001.379479166666</v>
      </c>
      <c r="B568" t="s">
        <v>4581</v>
      </c>
      <c r="C568" s="55" t="s">
        <v>4505</v>
      </c>
      <c r="D568" t="s">
        <v>20</v>
      </c>
    </row>
    <row r="569" spans="1:4" x14ac:dyDescent="0.25">
      <c r="A569" s="11">
        <v>46003.571481481478</v>
      </c>
      <c r="B569" t="s">
        <v>7256</v>
      </c>
      <c r="C569" s="55" t="s">
        <v>8</v>
      </c>
      <c r="D569" t="s">
        <v>20</v>
      </c>
    </row>
    <row r="570" spans="1:4" x14ac:dyDescent="0.25">
      <c r="A570" s="11">
        <v>46003.571400462963</v>
      </c>
      <c r="B570" t="s">
        <v>7257</v>
      </c>
      <c r="C570" s="55" t="s">
        <v>11</v>
      </c>
      <c r="D570" t="s">
        <v>20</v>
      </c>
    </row>
    <row r="571" spans="1:4" x14ac:dyDescent="0.25">
      <c r="A571" s="11">
        <v>46003.569155092591</v>
      </c>
      <c r="B571" t="s">
        <v>7263</v>
      </c>
      <c r="C571" s="55" t="s">
        <v>4505</v>
      </c>
      <c r="D571" t="s">
        <v>20</v>
      </c>
    </row>
    <row r="572" spans="1:4" x14ac:dyDescent="0.25">
      <c r="A572" s="11">
        <v>46003.568356481483</v>
      </c>
      <c r="B572" t="s">
        <v>7265</v>
      </c>
      <c r="C572" s="55" t="s">
        <v>4739</v>
      </c>
      <c r="D572" t="s">
        <v>20</v>
      </c>
    </row>
    <row r="573" spans="1:4" x14ac:dyDescent="0.25">
      <c r="A573" s="11">
        <v>46003.567465277774</v>
      </c>
      <c r="B573" t="s">
        <v>7270</v>
      </c>
      <c r="C573" s="55" t="s">
        <v>4505</v>
      </c>
      <c r="D573" t="s">
        <v>20</v>
      </c>
    </row>
    <row r="574" spans="1:4" x14ac:dyDescent="0.25">
      <c r="A574" s="11">
        <v>46003.565509259257</v>
      </c>
      <c r="B574" t="s">
        <v>7272</v>
      </c>
      <c r="C574" s="55" t="s">
        <v>8</v>
      </c>
      <c r="D574" t="s">
        <v>20</v>
      </c>
    </row>
    <row r="575" spans="1:4" x14ac:dyDescent="0.25">
      <c r="A575" s="11">
        <v>46003.558645833335</v>
      </c>
      <c r="B575" t="s">
        <v>7281</v>
      </c>
      <c r="C575" s="55" t="s">
        <v>11</v>
      </c>
      <c r="D575" t="s">
        <v>20</v>
      </c>
    </row>
    <row r="576" spans="1:4" x14ac:dyDescent="0.25">
      <c r="A576" s="11">
        <v>46003.557233796295</v>
      </c>
      <c r="B576" t="s">
        <v>7284</v>
      </c>
      <c r="C576" s="55" t="s">
        <v>4537</v>
      </c>
      <c r="D576" t="s">
        <v>20</v>
      </c>
    </row>
    <row r="577" spans="1:4" x14ac:dyDescent="0.25">
      <c r="A577" s="11">
        <v>46003.556504629632</v>
      </c>
      <c r="B577" t="s">
        <v>7286</v>
      </c>
      <c r="C577" s="55" t="s">
        <v>4541</v>
      </c>
      <c r="D577" t="s">
        <v>20</v>
      </c>
    </row>
    <row r="578" spans="1:4" x14ac:dyDescent="0.25">
      <c r="A578" s="11">
        <v>46003.555335648147</v>
      </c>
      <c r="B578" t="s">
        <v>5447</v>
      </c>
      <c r="C578" s="55" t="s">
        <v>4737</v>
      </c>
      <c r="D578" t="s">
        <v>20</v>
      </c>
    </row>
    <row r="579" spans="1:4" x14ac:dyDescent="0.25">
      <c r="A579" s="11">
        <v>46003.554884259262</v>
      </c>
      <c r="B579" t="s">
        <v>7287</v>
      </c>
      <c r="C579" s="55" t="s">
        <v>4543</v>
      </c>
      <c r="D579" t="s">
        <v>20</v>
      </c>
    </row>
    <row r="580" spans="1:4" x14ac:dyDescent="0.25">
      <c r="A580" s="11">
        <v>46003.553379629629</v>
      </c>
      <c r="B580" t="s">
        <v>7288</v>
      </c>
      <c r="C580" s="55" t="s">
        <v>4541</v>
      </c>
      <c r="D580" t="s">
        <v>20</v>
      </c>
    </row>
    <row r="581" spans="1:4" x14ac:dyDescent="0.25">
      <c r="A581" s="11">
        <v>46003.549513888887</v>
      </c>
      <c r="B581" t="s">
        <v>7292</v>
      </c>
      <c r="C581" s="55" t="s">
        <v>4505</v>
      </c>
      <c r="D581" t="s">
        <v>20</v>
      </c>
    </row>
    <row r="582" spans="1:4" x14ac:dyDescent="0.25">
      <c r="A582" s="11">
        <v>46003.547650462962</v>
      </c>
      <c r="B582" t="s">
        <v>5670</v>
      </c>
      <c r="C582" s="55" t="s">
        <v>4505</v>
      </c>
      <c r="D582" t="s">
        <v>20</v>
      </c>
    </row>
    <row r="583" spans="1:4" x14ac:dyDescent="0.25">
      <c r="A583" s="11">
        <v>46003.544293981482</v>
      </c>
      <c r="B583" t="s">
        <v>7301</v>
      </c>
      <c r="C583" s="55" t="s">
        <v>5</v>
      </c>
      <c r="D583" t="s">
        <v>20</v>
      </c>
    </row>
    <row r="584" spans="1:4" x14ac:dyDescent="0.25">
      <c r="A584" s="11">
        <v>46003.542708333334</v>
      </c>
      <c r="B584" t="s">
        <v>7302</v>
      </c>
      <c r="C584" s="55" t="s">
        <v>4505</v>
      </c>
      <c r="D584" t="s">
        <v>20</v>
      </c>
    </row>
    <row r="585" spans="1:4" x14ac:dyDescent="0.25">
      <c r="A585" s="11">
        <v>46003.542500000003</v>
      </c>
      <c r="B585" t="s">
        <v>7303</v>
      </c>
      <c r="C585" s="55" t="s">
        <v>4558</v>
      </c>
      <c r="D585" t="s">
        <v>20</v>
      </c>
    </row>
    <row r="586" spans="1:4" x14ac:dyDescent="0.25">
      <c r="A586" s="11">
        <v>46003.541226851848</v>
      </c>
      <c r="B586" t="s">
        <v>7305</v>
      </c>
      <c r="C586" s="55" t="s">
        <v>11</v>
      </c>
      <c r="D586" t="s">
        <v>20</v>
      </c>
    </row>
    <row r="587" spans="1:4" x14ac:dyDescent="0.25">
      <c r="A587" s="11">
        <v>46003.540231481478</v>
      </c>
      <c r="B587" t="s">
        <v>7306</v>
      </c>
      <c r="C587" s="55" t="s">
        <v>4505</v>
      </c>
      <c r="D587" t="s">
        <v>20</v>
      </c>
    </row>
    <row r="588" spans="1:4" x14ac:dyDescent="0.25">
      <c r="A588" s="11">
        <v>46003.540243055555</v>
      </c>
      <c r="B588" t="s">
        <v>7307</v>
      </c>
      <c r="C588" s="55" t="s">
        <v>11</v>
      </c>
      <c r="D588" t="s">
        <v>20</v>
      </c>
    </row>
    <row r="589" spans="1:4" x14ac:dyDescent="0.25">
      <c r="A589" s="11">
        <v>46003.524733796294</v>
      </c>
      <c r="B589" t="s">
        <v>7308</v>
      </c>
      <c r="C589" s="55" t="s">
        <v>12</v>
      </c>
      <c r="D589" t="s">
        <v>20</v>
      </c>
    </row>
    <row r="590" spans="1:4" x14ac:dyDescent="0.25">
      <c r="A590" s="11">
        <v>46003.53707175926</v>
      </c>
      <c r="B590" t="s">
        <v>7312</v>
      </c>
      <c r="C590" s="55" t="s">
        <v>4505</v>
      </c>
      <c r="D590" t="s">
        <v>20</v>
      </c>
    </row>
    <row r="591" spans="1:4" x14ac:dyDescent="0.25">
      <c r="A591" s="11">
        <v>46003.535567129627</v>
      </c>
      <c r="B591" t="s">
        <v>7315</v>
      </c>
      <c r="C591" s="55" t="s">
        <v>4505</v>
      </c>
      <c r="D591" t="s">
        <v>20</v>
      </c>
    </row>
    <row r="592" spans="1:4" x14ac:dyDescent="0.25">
      <c r="A592" s="11">
        <v>46003.535937499997</v>
      </c>
      <c r="B592" t="s">
        <v>7316</v>
      </c>
      <c r="C592" s="55" t="s">
        <v>4739</v>
      </c>
      <c r="D592" t="s">
        <v>20</v>
      </c>
    </row>
    <row r="593" spans="1:4" x14ac:dyDescent="0.25">
      <c r="A593" s="11">
        <v>46003.53429398148</v>
      </c>
      <c r="B593" t="s">
        <v>7321</v>
      </c>
      <c r="C593" s="55" t="s">
        <v>4543</v>
      </c>
      <c r="D593" t="s">
        <v>20</v>
      </c>
    </row>
    <row r="594" spans="1:4" x14ac:dyDescent="0.25">
      <c r="A594" s="11">
        <v>46003.532384259262</v>
      </c>
      <c r="B594" t="s">
        <v>7322</v>
      </c>
      <c r="C594" s="55" t="s">
        <v>4505</v>
      </c>
      <c r="D594" t="s">
        <v>20</v>
      </c>
    </row>
    <row r="595" spans="1:4" x14ac:dyDescent="0.25">
      <c r="A595" s="11">
        <v>46003.53224537037</v>
      </c>
      <c r="B595" t="s">
        <v>6127</v>
      </c>
      <c r="C595" s="55" t="s">
        <v>4505</v>
      </c>
      <c r="D595" t="s">
        <v>20</v>
      </c>
    </row>
    <row r="596" spans="1:4" x14ac:dyDescent="0.25">
      <c r="A596" s="11">
        <v>46003.530497685184</v>
      </c>
      <c r="B596" t="s">
        <v>7324</v>
      </c>
      <c r="C596" s="55" t="s">
        <v>12</v>
      </c>
      <c r="D596" t="s">
        <v>20</v>
      </c>
    </row>
    <row r="597" spans="1:4" x14ac:dyDescent="0.25">
      <c r="A597" s="11">
        <v>46003.528935185182</v>
      </c>
      <c r="B597" t="s">
        <v>7326</v>
      </c>
      <c r="C597" s="55" t="s">
        <v>4543</v>
      </c>
      <c r="D597" t="s">
        <v>20</v>
      </c>
    </row>
    <row r="598" spans="1:4" x14ac:dyDescent="0.25">
      <c r="A598" s="11">
        <v>46003.528379629628</v>
      </c>
      <c r="B598" t="s">
        <v>5859</v>
      </c>
      <c r="C598" s="55" t="s">
        <v>4543</v>
      </c>
      <c r="D598" t="s">
        <v>20</v>
      </c>
    </row>
    <row r="599" spans="1:4" x14ac:dyDescent="0.25">
      <c r="A599" s="11">
        <v>46003.52753472222</v>
      </c>
      <c r="B599" t="s">
        <v>4674</v>
      </c>
      <c r="C599" s="55" t="s">
        <v>4737</v>
      </c>
      <c r="D599" t="s">
        <v>20</v>
      </c>
    </row>
    <row r="600" spans="1:4" x14ac:dyDescent="0.25">
      <c r="A600" s="11">
        <v>46003.526354166665</v>
      </c>
      <c r="B600" t="s">
        <v>7330</v>
      </c>
      <c r="C600" s="55" t="s">
        <v>13</v>
      </c>
      <c r="D600" t="s">
        <v>20</v>
      </c>
    </row>
    <row r="601" spans="1:4" x14ac:dyDescent="0.25">
      <c r="A601" s="11">
        <v>46002.410717592589</v>
      </c>
      <c r="B601" t="s">
        <v>7335</v>
      </c>
      <c r="C601" s="55" t="s">
        <v>4762</v>
      </c>
      <c r="D601" t="s">
        <v>20</v>
      </c>
    </row>
    <row r="602" spans="1:4" x14ac:dyDescent="0.25">
      <c r="A602" s="11">
        <v>46003.523043981484</v>
      </c>
      <c r="B602" t="s">
        <v>7336</v>
      </c>
      <c r="C602" s="55" t="s">
        <v>4543</v>
      </c>
      <c r="D602" t="s">
        <v>20</v>
      </c>
    </row>
    <row r="603" spans="1:4" x14ac:dyDescent="0.25">
      <c r="A603" s="11">
        <v>46003.522974537038</v>
      </c>
      <c r="B603" t="s">
        <v>7338</v>
      </c>
      <c r="C603" s="55" t="s">
        <v>4762</v>
      </c>
      <c r="D603" t="s">
        <v>20</v>
      </c>
    </row>
    <row r="604" spans="1:4" x14ac:dyDescent="0.25">
      <c r="A604" s="11">
        <v>46003.522268518522</v>
      </c>
      <c r="B604" t="s">
        <v>7340</v>
      </c>
      <c r="C604" s="55" t="s">
        <v>4513</v>
      </c>
      <c r="D604" t="s">
        <v>20</v>
      </c>
    </row>
    <row r="605" spans="1:4" x14ac:dyDescent="0.25">
      <c r="A605" s="11">
        <v>46003.521562499998</v>
      </c>
      <c r="B605" t="s">
        <v>7342</v>
      </c>
      <c r="C605" s="55" t="s">
        <v>4505</v>
      </c>
      <c r="D605" t="s">
        <v>20</v>
      </c>
    </row>
    <row r="606" spans="1:4" x14ac:dyDescent="0.25">
      <c r="A606" s="11">
        <v>46003.518831018519</v>
      </c>
      <c r="B606" t="s">
        <v>7347</v>
      </c>
      <c r="C606" s="55" t="s">
        <v>4505</v>
      </c>
      <c r="D606" t="s">
        <v>20</v>
      </c>
    </row>
    <row r="607" spans="1:4" x14ac:dyDescent="0.25">
      <c r="A607" s="11">
        <v>46003.517430555556</v>
      </c>
      <c r="B607" t="s">
        <v>7349</v>
      </c>
      <c r="C607" s="55" t="s">
        <v>11</v>
      </c>
      <c r="D607" t="s">
        <v>20</v>
      </c>
    </row>
    <row r="608" spans="1:4" x14ac:dyDescent="0.25">
      <c r="A608" s="11">
        <v>46003.516412037039</v>
      </c>
      <c r="B608" t="s">
        <v>5899</v>
      </c>
      <c r="C608" s="55" t="s">
        <v>4505</v>
      </c>
      <c r="D608" t="s">
        <v>20</v>
      </c>
    </row>
    <row r="609" spans="1:4" x14ac:dyDescent="0.25">
      <c r="A609" s="11">
        <v>46003.516145833331</v>
      </c>
      <c r="B609" t="s">
        <v>8944</v>
      </c>
      <c r="C609" s="55" t="s">
        <v>4505</v>
      </c>
      <c r="D609" t="s">
        <v>20</v>
      </c>
    </row>
    <row r="610" spans="1:4" x14ac:dyDescent="0.25">
      <c r="A610" s="11">
        <v>46003.515636574077</v>
      </c>
      <c r="B610" t="s">
        <v>5565</v>
      </c>
      <c r="C610" s="55" t="s">
        <v>4505</v>
      </c>
      <c r="D610" t="s">
        <v>20</v>
      </c>
    </row>
    <row r="611" spans="1:4" x14ac:dyDescent="0.25">
      <c r="A611" s="11">
        <v>46003.515069444446</v>
      </c>
      <c r="B611" t="s">
        <v>7351</v>
      </c>
      <c r="C611" s="55" t="s">
        <v>4505</v>
      </c>
      <c r="D611" t="s">
        <v>20</v>
      </c>
    </row>
    <row r="612" spans="1:4" x14ac:dyDescent="0.25">
      <c r="A612" s="11">
        <v>46003.513668981483</v>
      </c>
      <c r="B612" t="s">
        <v>5893</v>
      </c>
      <c r="C612" s="55" t="s">
        <v>4505</v>
      </c>
      <c r="D612" t="s">
        <v>20</v>
      </c>
    </row>
    <row r="613" spans="1:4" x14ac:dyDescent="0.25">
      <c r="A613" s="11">
        <v>46003.513009259259</v>
      </c>
      <c r="B613" t="s">
        <v>7352</v>
      </c>
      <c r="C613" s="55" t="s">
        <v>4558</v>
      </c>
      <c r="D613" t="s">
        <v>20</v>
      </c>
    </row>
    <row r="614" spans="1:4" x14ac:dyDescent="0.25">
      <c r="A614" s="11">
        <v>46003.512118055558</v>
      </c>
      <c r="B614" t="s">
        <v>7354</v>
      </c>
      <c r="C614" s="55" t="s">
        <v>4505</v>
      </c>
      <c r="D614" t="s">
        <v>20</v>
      </c>
    </row>
    <row r="615" spans="1:4" x14ac:dyDescent="0.25">
      <c r="A615" s="11">
        <v>46002.501168981478</v>
      </c>
      <c r="B615" t="s">
        <v>7355</v>
      </c>
      <c r="C615" s="55" t="s">
        <v>4555</v>
      </c>
      <c r="D615" t="s">
        <v>20</v>
      </c>
    </row>
    <row r="616" spans="1:4" x14ac:dyDescent="0.25">
      <c r="A616" s="11">
        <v>46003.511203703703</v>
      </c>
      <c r="B616" t="s">
        <v>4891</v>
      </c>
      <c r="C616" s="55" t="s">
        <v>6619</v>
      </c>
      <c r="D616" t="s">
        <v>20</v>
      </c>
    </row>
    <row r="617" spans="1:4" x14ac:dyDescent="0.25">
      <c r="A617" s="11">
        <v>46003.509560185186</v>
      </c>
      <c r="B617" t="s">
        <v>8947</v>
      </c>
      <c r="C617" s="55" t="s">
        <v>4505</v>
      </c>
      <c r="D617" t="s">
        <v>20</v>
      </c>
    </row>
    <row r="618" spans="1:4" x14ac:dyDescent="0.25">
      <c r="A618" s="11">
        <v>46003.508287037039</v>
      </c>
      <c r="B618" t="s">
        <v>7361</v>
      </c>
      <c r="C618" s="55" t="s">
        <v>4505</v>
      </c>
      <c r="D618" t="s">
        <v>20</v>
      </c>
    </row>
    <row r="619" spans="1:4" x14ac:dyDescent="0.25">
      <c r="A619" s="11">
        <v>46002.425833333335</v>
      </c>
      <c r="B619" t="s">
        <v>7362</v>
      </c>
      <c r="C619" s="55" t="s">
        <v>4739</v>
      </c>
      <c r="D619" t="s">
        <v>20</v>
      </c>
    </row>
    <row r="620" spans="1:4" x14ac:dyDescent="0.25">
      <c r="A620" s="11">
        <v>46003.504537037035</v>
      </c>
      <c r="B620" t="s">
        <v>5454</v>
      </c>
      <c r="C620" s="55" t="s">
        <v>4738</v>
      </c>
      <c r="D620" t="s">
        <v>20</v>
      </c>
    </row>
    <row r="621" spans="1:4" x14ac:dyDescent="0.25">
      <c r="A621" s="11">
        <v>46003.504004629627</v>
      </c>
      <c r="B621" t="s">
        <v>7370</v>
      </c>
      <c r="C621" s="55" t="s">
        <v>4505</v>
      </c>
      <c r="D621" t="s">
        <v>20</v>
      </c>
    </row>
    <row r="622" spans="1:4" x14ac:dyDescent="0.25">
      <c r="A622" s="11">
        <v>46003.503750000003</v>
      </c>
      <c r="B622" t="s">
        <v>7371</v>
      </c>
      <c r="C622" s="55" t="s">
        <v>4505</v>
      </c>
      <c r="D622" t="s">
        <v>20</v>
      </c>
    </row>
    <row r="623" spans="1:4" x14ac:dyDescent="0.25">
      <c r="A623" s="11">
        <v>46003.503171296295</v>
      </c>
      <c r="B623" t="s">
        <v>7372</v>
      </c>
      <c r="C623" s="55" t="s">
        <v>4555</v>
      </c>
      <c r="D623" t="s">
        <v>20</v>
      </c>
    </row>
    <row r="624" spans="1:4" x14ac:dyDescent="0.25">
      <c r="A624" s="11">
        <v>46003.502893518518</v>
      </c>
      <c r="B624" t="s">
        <v>4832</v>
      </c>
      <c r="C624" s="55" t="s">
        <v>4508</v>
      </c>
      <c r="D624" t="s">
        <v>20</v>
      </c>
    </row>
    <row r="625" spans="1:4" x14ac:dyDescent="0.25">
      <c r="A625" s="11">
        <v>46003.502314814818</v>
      </c>
      <c r="B625" t="s">
        <v>4654</v>
      </c>
      <c r="C625" s="55" t="s">
        <v>4508</v>
      </c>
      <c r="D625" t="s">
        <v>20</v>
      </c>
    </row>
    <row r="626" spans="1:4" x14ac:dyDescent="0.25">
      <c r="A626" s="11">
        <v>46003.498738425929</v>
      </c>
      <c r="B626" t="s">
        <v>7378</v>
      </c>
      <c r="C626" s="55" t="s">
        <v>8</v>
      </c>
      <c r="D626" t="s">
        <v>20</v>
      </c>
    </row>
    <row r="627" spans="1:4" x14ac:dyDescent="0.25">
      <c r="A627" s="11">
        <v>46003.498067129629</v>
      </c>
      <c r="B627" t="s">
        <v>7379</v>
      </c>
      <c r="C627" s="55" t="s">
        <v>8</v>
      </c>
      <c r="D627" t="s">
        <v>20</v>
      </c>
    </row>
    <row r="628" spans="1:4" x14ac:dyDescent="0.25">
      <c r="A628" s="11">
        <v>46003.497106481482</v>
      </c>
      <c r="B628" t="s">
        <v>7381</v>
      </c>
      <c r="C628" s="55" t="s">
        <v>8</v>
      </c>
      <c r="D628" t="s">
        <v>20</v>
      </c>
    </row>
    <row r="629" spans="1:4" x14ac:dyDescent="0.25">
      <c r="A629" s="11">
        <v>46003.480092592596</v>
      </c>
      <c r="B629" t="s">
        <v>7386</v>
      </c>
      <c r="C629" s="55" t="s">
        <v>4667</v>
      </c>
      <c r="D629" t="s">
        <v>20</v>
      </c>
    </row>
    <row r="630" spans="1:4" x14ac:dyDescent="0.25">
      <c r="A630" s="11">
        <v>46003.495196759257</v>
      </c>
      <c r="B630" t="s">
        <v>7382</v>
      </c>
      <c r="C630" s="55" t="s">
        <v>8</v>
      </c>
      <c r="D630" t="s">
        <v>20</v>
      </c>
    </row>
    <row r="631" spans="1:4" x14ac:dyDescent="0.25">
      <c r="A631" s="11">
        <v>46003.494745370372</v>
      </c>
      <c r="B631" t="s">
        <v>7383</v>
      </c>
      <c r="C631" s="55" t="s">
        <v>12</v>
      </c>
      <c r="D631" t="s">
        <v>20</v>
      </c>
    </row>
    <row r="632" spans="1:4" x14ac:dyDescent="0.25">
      <c r="A632" s="11">
        <v>46003.491296296299</v>
      </c>
      <c r="B632" t="s">
        <v>7389</v>
      </c>
      <c r="C632" s="55" t="s">
        <v>8</v>
      </c>
      <c r="D632" t="s">
        <v>20</v>
      </c>
    </row>
    <row r="633" spans="1:4" x14ac:dyDescent="0.25">
      <c r="A633" s="11">
        <v>46003.489259259259</v>
      </c>
      <c r="B633" t="s">
        <v>7390</v>
      </c>
      <c r="C633" s="55" t="s">
        <v>4762</v>
      </c>
      <c r="D633" t="s">
        <v>20</v>
      </c>
    </row>
    <row r="634" spans="1:4" x14ac:dyDescent="0.25">
      <c r="A634" s="11">
        <v>46003.487974537034</v>
      </c>
      <c r="B634" t="s">
        <v>7391</v>
      </c>
      <c r="C634" s="55" t="s">
        <v>4505</v>
      </c>
      <c r="D634" t="s">
        <v>20</v>
      </c>
    </row>
    <row r="635" spans="1:4" x14ac:dyDescent="0.25">
      <c r="A635" s="11">
        <v>46003.486516203702</v>
      </c>
      <c r="B635" t="s">
        <v>5412</v>
      </c>
      <c r="C635" s="55" t="s">
        <v>4550</v>
      </c>
      <c r="D635" t="s">
        <v>20</v>
      </c>
    </row>
    <row r="636" spans="1:4" x14ac:dyDescent="0.25">
      <c r="A636" s="11">
        <v>46003.48646990741</v>
      </c>
      <c r="B636" t="s">
        <v>7392</v>
      </c>
      <c r="C636" s="55" t="s">
        <v>4504</v>
      </c>
      <c r="D636" t="s">
        <v>20</v>
      </c>
    </row>
    <row r="637" spans="1:4" x14ac:dyDescent="0.25">
      <c r="A637" s="11">
        <v>46003.486273148148</v>
      </c>
      <c r="B637" t="s">
        <v>5414</v>
      </c>
      <c r="C637" s="55" t="s">
        <v>4550</v>
      </c>
      <c r="D637" t="s">
        <v>20</v>
      </c>
    </row>
    <row r="638" spans="1:4" x14ac:dyDescent="0.25">
      <c r="A638" s="11">
        <v>46003.486215277779</v>
      </c>
      <c r="B638" t="s">
        <v>7393</v>
      </c>
      <c r="C638" s="55" t="s">
        <v>12</v>
      </c>
      <c r="D638" t="s">
        <v>20</v>
      </c>
    </row>
    <row r="639" spans="1:4" x14ac:dyDescent="0.25">
      <c r="A639" s="11">
        <v>46003.484571759262</v>
      </c>
      <c r="B639" t="s">
        <v>7396</v>
      </c>
      <c r="C639" s="55" t="s">
        <v>4546</v>
      </c>
      <c r="D639" t="s">
        <v>20</v>
      </c>
    </row>
    <row r="640" spans="1:4" x14ac:dyDescent="0.25">
      <c r="A640" s="11">
        <v>46003.482546296298</v>
      </c>
      <c r="B640" t="s">
        <v>7398</v>
      </c>
      <c r="C640" s="55" t="s">
        <v>4537</v>
      </c>
      <c r="D640" t="s">
        <v>20</v>
      </c>
    </row>
    <row r="641" spans="1:4" x14ac:dyDescent="0.25">
      <c r="A641" s="11">
        <v>46003.479085648149</v>
      </c>
      <c r="B641" t="s">
        <v>7401</v>
      </c>
      <c r="C641" s="55" t="s">
        <v>8</v>
      </c>
      <c r="D641" t="s">
        <v>20</v>
      </c>
    </row>
    <row r="642" spans="1:4" x14ac:dyDescent="0.25">
      <c r="A642" s="11">
        <v>46003.478819444441</v>
      </c>
      <c r="B642" t="s">
        <v>7403</v>
      </c>
      <c r="C642" s="55" t="s">
        <v>4505</v>
      </c>
      <c r="D642" t="s">
        <v>20</v>
      </c>
    </row>
    <row r="643" spans="1:4" x14ac:dyDescent="0.25">
      <c r="A643" s="11">
        <v>46003.478773148148</v>
      </c>
      <c r="B643" t="s">
        <v>7404</v>
      </c>
      <c r="C643" s="55" t="s">
        <v>4505</v>
      </c>
      <c r="D643" t="s">
        <v>20</v>
      </c>
    </row>
    <row r="644" spans="1:4" x14ac:dyDescent="0.25">
      <c r="A644" s="11">
        <v>46003.478680555556</v>
      </c>
      <c r="B644" t="s">
        <v>7405</v>
      </c>
      <c r="C644" s="55" t="s">
        <v>11</v>
      </c>
      <c r="D644" t="s">
        <v>20</v>
      </c>
    </row>
    <row r="645" spans="1:4" x14ac:dyDescent="0.25">
      <c r="A645" s="11">
        <v>46003.478194444448</v>
      </c>
      <c r="B645" t="s">
        <v>7406</v>
      </c>
      <c r="C645" s="55" t="s">
        <v>4505</v>
      </c>
      <c r="D645" t="s">
        <v>20</v>
      </c>
    </row>
    <row r="646" spans="1:4" x14ac:dyDescent="0.25">
      <c r="A646" s="11">
        <v>46003.382407407407</v>
      </c>
      <c r="B646" t="s">
        <v>7557</v>
      </c>
      <c r="C646" s="55" t="s">
        <v>4541</v>
      </c>
      <c r="D646" t="s">
        <v>20</v>
      </c>
    </row>
    <row r="647" spans="1:4" x14ac:dyDescent="0.25">
      <c r="A647" s="11">
        <v>46003.477037037039</v>
      </c>
      <c r="B647" t="s">
        <v>5423</v>
      </c>
      <c r="C647" s="55" t="s">
        <v>4505</v>
      </c>
      <c r="D647" t="s">
        <v>20</v>
      </c>
    </row>
    <row r="648" spans="1:4" x14ac:dyDescent="0.25">
      <c r="A648" s="11">
        <v>46003.476481481484</v>
      </c>
      <c r="B648" t="s">
        <v>7408</v>
      </c>
      <c r="C648" s="55" t="s">
        <v>12</v>
      </c>
      <c r="D648" t="s">
        <v>20</v>
      </c>
    </row>
    <row r="649" spans="1:4" x14ac:dyDescent="0.25">
      <c r="A649" s="11">
        <v>46003.474780092591</v>
      </c>
      <c r="B649" t="s">
        <v>7412</v>
      </c>
      <c r="C649" s="55" t="s">
        <v>11</v>
      </c>
      <c r="D649" t="s">
        <v>20</v>
      </c>
    </row>
    <row r="650" spans="1:4" x14ac:dyDescent="0.25">
      <c r="A650" s="11">
        <v>46003.474710648145</v>
      </c>
      <c r="B650" t="s">
        <v>7411</v>
      </c>
      <c r="C650" s="55" t="s">
        <v>4505</v>
      </c>
      <c r="D650" t="s">
        <v>20</v>
      </c>
    </row>
    <row r="651" spans="1:4" x14ac:dyDescent="0.25">
      <c r="A651" s="11">
        <v>46003.474560185183</v>
      </c>
      <c r="B651" t="s">
        <v>7415</v>
      </c>
      <c r="C651" s="55" t="s">
        <v>8</v>
      </c>
      <c r="D651" t="s">
        <v>20</v>
      </c>
    </row>
    <row r="652" spans="1:4" x14ac:dyDescent="0.25">
      <c r="A652" s="11">
        <v>46003.47347222222</v>
      </c>
      <c r="B652" t="s">
        <v>7418</v>
      </c>
      <c r="C652" s="55" t="s">
        <v>8</v>
      </c>
      <c r="D652" t="s">
        <v>20</v>
      </c>
    </row>
    <row r="653" spans="1:4" x14ac:dyDescent="0.25">
      <c r="A653" s="11">
        <v>46003.472060185188</v>
      </c>
      <c r="B653" t="s">
        <v>7419</v>
      </c>
      <c r="C653" s="55" t="s">
        <v>4541</v>
      </c>
      <c r="D653" t="s">
        <v>20</v>
      </c>
    </row>
    <row r="654" spans="1:4" x14ac:dyDescent="0.25">
      <c r="A654" s="11">
        <v>46003.472002314818</v>
      </c>
      <c r="B654" t="s">
        <v>7421</v>
      </c>
      <c r="C654" s="55" t="s">
        <v>4505</v>
      </c>
      <c r="D654" t="s">
        <v>20</v>
      </c>
    </row>
    <row r="655" spans="1:4" x14ac:dyDescent="0.25">
      <c r="A655" s="11">
        <v>46003.471678240741</v>
      </c>
      <c r="B655" t="s">
        <v>7422</v>
      </c>
      <c r="C655" s="55" t="s">
        <v>13</v>
      </c>
      <c r="D655" t="s">
        <v>20</v>
      </c>
    </row>
    <row r="656" spans="1:4" x14ac:dyDescent="0.25">
      <c r="A656" s="11">
        <v>46003.470821759256</v>
      </c>
      <c r="B656" t="s">
        <v>7423</v>
      </c>
      <c r="C656" s="55" t="s">
        <v>4505</v>
      </c>
      <c r="D656" t="s">
        <v>20</v>
      </c>
    </row>
    <row r="657" spans="1:4" x14ac:dyDescent="0.25">
      <c r="A657" s="11">
        <v>46003.470821759256</v>
      </c>
      <c r="B657" t="s">
        <v>7424</v>
      </c>
      <c r="C657" s="55" t="s">
        <v>5</v>
      </c>
      <c r="D657" t="s">
        <v>20</v>
      </c>
    </row>
    <row r="658" spans="1:4" x14ac:dyDescent="0.25">
      <c r="A658" s="11">
        <v>46003.469814814816</v>
      </c>
      <c r="B658" t="s">
        <v>7425</v>
      </c>
      <c r="C658" s="55" t="s">
        <v>7426</v>
      </c>
      <c r="D658" t="s">
        <v>20</v>
      </c>
    </row>
    <row r="659" spans="1:4" x14ac:dyDescent="0.25">
      <c r="A659" s="11">
        <v>46003.466157407405</v>
      </c>
      <c r="B659" t="s">
        <v>7438</v>
      </c>
      <c r="C659" s="55" t="s">
        <v>4637</v>
      </c>
      <c r="D659" t="s">
        <v>20</v>
      </c>
    </row>
    <row r="660" spans="1:4" x14ac:dyDescent="0.25">
      <c r="A660" s="11">
        <v>46003.464282407411</v>
      </c>
      <c r="B660" t="s">
        <v>7442</v>
      </c>
      <c r="C660" s="55" t="s">
        <v>4505</v>
      </c>
      <c r="D660" t="s">
        <v>20</v>
      </c>
    </row>
    <row r="661" spans="1:4" x14ac:dyDescent="0.25">
      <c r="A661" s="11">
        <v>46003.464421296296</v>
      </c>
      <c r="B661" t="s">
        <v>7443</v>
      </c>
      <c r="C661" s="55" t="s">
        <v>12</v>
      </c>
      <c r="D661" t="s">
        <v>20</v>
      </c>
    </row>
    <row r="662" spans="1:4" x14ac:dyDescent="0.25">
      <c r="A662" s="11">
        <v>46003.464224537034</v>
      </c>
      <c r="B662" t="s">
        <v>7445</v>
      </c>
      <c r="C662" s="55" t="s">
        <v>4513</v>
      </c>
      <c r="D662" t="s">
        <v>20</v>
      </c>
    </row>
    <row r="663" spans="1:4" x14ac:dyDescent="0.25">
      <c r="A663" s="11">
        <v>46003.462141203701</v>
      </c>
      <c r="B663" t="s">
        <v>7450</v>
      </c>
      <c r="C663" s="55" t="s">
        <v>4505</v>
      </c>
      <c r="D663" t="s">
        <v>20</v>
      </c>
    </row>
    <row r="664" spans="1:4" x14ac:dyDescent="0.25">
      <c r="A664" s="11">
        <v>46003.459826388891</v>
      </c>
      <c r="B664" t="s">
        <v>7451</v>
      </c>
      <c r="C664" s="55" t="s">
        <v>13</v>
      </c>
      <c r="D664" t="s">
        <v>20</v>
      </c>
    </row>
    <row r="665" spans="1:4" x14ac:dyDescent="0.25">
      <c r="A665" s="11">
        <v>46003.459270833337</v>
      </c>
      <c r="B665" t="s">
        <v>7453</v>
      </c>
      <c r="C665" s="55" t="s">
        <v>4505</v>
      </c>
      <c r="D665" t="s">
        <v>20</v>
      </c>
    </row>
    <row r="666" spans="1:4" x14ac:dyDescent="0.25">
      <c r="A666" s="11">
        <v>46003.458101851851</v>
      </c>
      <c r="B666" t="s">
        <v>7457</v>
      </c>
      <c r="C666" s="55" t="s">
        <v>13</v>
      </c>
      <c r="D666" t="s">
        <v>20</v>
      </c>
    </row>
    <row r="667" spans="1:4" x14ac:dyDescent="0.25">
      <c r="A667" s="11">
        <v>46003.457395833335</v>
      </c>
      <c r="B667" t="s">
        <v>5825</v>
      </c>
      <c r="C667" s="55" t="s">
        <v>4999</v>
      </c>
      <c r="D667" t="s">
        <v>20</v>
      </c>
    </row>
    <row r="668" spans="1:4" x14ac:dyDescent="0.25">
      <c r="A668" s="11">
        <v>46003.453680555554</v>
      </c>
      <c r="B668" t="s">
        <v>5030</v>
      </c>
      <c r="C668" s="55" t="s">
        <v>8970</v>
      </c>
      <c r="D668" t="s">
        <v>20</v>
      </c>
    </row>
    <row r="669" spans="1:4" x14ac:dyDescent="0.25">
      <c r="A669" s="11">
        <v>46003.453055555554</v>
      </c>
      <c r="B669" t="s">
        <v>7462</v>
      </c>
      <c r="C669" s="55" t="s">
        <v>4637</v>
      </c>
      <c r="D669" t="s">
        <v>20</v>
      </c>
    </row>
    <row r="670" spans="1:4" x14ac:dyDescent="0.25">
      <c r="A670" s="11">
        <v>46003.452361111114</v>
      </c>
      <c r="B670" t="s">
        <v>8973</v>
      </c>
      <c r="C670" s="55" t="s">
        <v>4509</v>
      </c>
      <c r="D670" t="s">
        <v>20</v>
      </c>
    </row>
    <row r="671" spans="1:4" x14ac:dyDescent="0.25">
      <c r="A671" s="11">
        <v>46003.45171296296</v>
      </c>
      <c r="B671" t="s">
        <v>4813</v>
      </c>
      <c r="C671" s="55" t="s">
        <v>4509</v>
      </c>
      <c r="D671" t="s">
        <v>20</v>
      </c>
    </row>
    <row r="672" spans="1:4" x14ac:dyDescent="0.25">
      <c r="A672" s="11">
        <v>46003.45076388889</v>
      </c>
      <c r="B672" t="s">
        <v>7465</v>
      </c>
      <c r="C672" s="55" t="s">
        <v>11</v>
      </c>
      <c r="D672" t="s">
        <v>20</v>
      </c>
    </row>
    <row r="673" spans="1:4" x14ac:dyDescent="0.25">
      <c r="A673" s="11">
        <v>46003.449699074074</v>
      </c>
      <c r="B673" t="s">
        <v>5471</v>
      </c>
      <c r="C673" s="55" t="s">
        <v>4543</v>
      </c>
      <c r="D673" t="s">
        <v>20</v>
      </c>
    </row>
    <row r="674" spans="1:4" x14ac:dyDescent="0.25">
      <c r="A674" s="11">
        <v>46003.449675925927</v>
      </c>
      <c r="B674" t="s">
        <v>7466</v>
      </c>
      <c r="C674" s="55" t="s">
        <v>13</v>
      </c>
      <c r="D674" t="s">
        <v>20</v>
      </c>
    </row>
    <row r="675" spans="1:4" x14ac:dyDescent="0.25">
      <c r="A675" s="11">
        <v>46003.445543981485</v>
      </c>
      <c r="B675" t="s">
        <v>7472</v>
      </c>
      <c r="C675" s="55" t="s">
        <v>12</v>
      </c>
      <c r="D675" t="s">
        <v>20</v>
      </c>
    </row>
    <row r="676" spans="1:4" x14ac:dyDescent="0.25">
      <c r="A676" s="11">
        <v>46003.337245370371</v>
      </c>
      <c r="B676" t="s">
        <v>7476</v>
      </c>
      <c r="C676" s="55" t="s">
        <v>4667</v>
      </c>
      <c r="D676" t="s">
        <v>20</v>
      </c>
    </row>
    <row r="677" spans="1:4" x14ac:dyDescent="0.25">
      <c r="A677" s="11">
        <v>46003.443599537037</v>
      </c>
      <c r="B677" t="s">
        <v>5588</v>
      </c>
      <c r="C677" s="55" t="s">
        <v>8</v>
      </c>
      <c r="D677" t="s">
        <v>20</v>
      </c>
    </row>
    <row r="678" spans="1:4" x14ac:dyDescent="0.25">
      <c r="A678" s="11">
        <v>46003.442106481481</v>
      </c>
      <c r="B678" t="s">
        <v>7478</v>
      </c>
      <c r="C678" s="55" t="s">
        <v>8</v>
      </c>
      <c r="D678" t="s">
        <v>20</v>
      </c>
    </row>
    <row r="679" spans="1:4" x14ac:dyDescent="0.25">
      <c r="A679" s="11">
        <v>46003.441759259258</v>
      </c>
      <c r="B679" t="s">
        <v>7480</v>
      </c>
      <c r="C679" s="55" t="s">
        <v>12</v>
      </c>
      <c r="D679" t="s">
        <v>20</v>
      </c>
    </row>
    <row r="680" spans="1:4" x14ac:dyDescent="0.25">
      <c r="A680" s="11">
        <v>46003.44085648148</v>
      </c>
      <c r="B680" t="s">
        <v>7482</v>
      </c>
      <c r="C680" s="55" t="s">
        <v>4999</v>
      </c>
      <c r="D680" t="s">
        <v>20</v>
      </c>
    </row>
    <row r="681" spans="1:4" x14ac:dyDescent="0.25">
      <c r="A681" s="11">
        <v>46003.437569444446</v>
      </c>
      <c r="B681" t="s">
        <v>5903</v>
      </c>
      <c r="C681" s="55" t="s">
        <v>4505</v>
      </c>
      <c r="D681" t="s">
        <v>20</v>
      </c>
    </row>
    <row r="682" spans="1:4" x14ac:dyDescent="0.25">
      <c r="A682" s="11">
        <v>46001.690300925926</v>
      </c>
      <c r="B682" t="s">
        <v>5903</v>
      </c>
      <c r="C682" s="55" t="s">
        <v>7</v>
      </c>
      <c r="D682" t="s">
        <v>20</v>
      </c>
    </row>
    <row r="683" spans="1:4" x14ac:dyDescent="0.25">
      <c r="A683" s="11">
        <v>46003.435497685183</v>
      </c>
      <c r="B683" t="s">
        <v>7487</v>
      </c>
      <c r="C683" s="55" t="s">
        <v>5</v>
      </c>
      <c r="D683" t="s">
        <v>20</v>
      </c>
    </row>
    <row r="684" spans="1:4" x14ac:dyDescent="0.25">
      <c r="A684" s="11">
        <v>46003.434421296297</v>
      </c>
      <c r="B684" t="s">
        <v>7488</v>
      </c>
      <c r="C684" s="55" t="s">
        <v>5</v>
      </c>
      <c r="D684" t="s">
        <v>20</v>
      </c>
    </row>
    <row r="685" spans="1:4" x14ac:dyDescent="0.25">
      <c r="A685" s="11">
        <v>46003.434363425928</v>
      </c>
      <c r="B685" t="s">
        <v>7489</v>
      </c>
      <c r="C685" s="55" t="s">
        <v>13</v>
      </c>
      <c r="D685" t="s">
        <v>20</v>
      </c>
    </row>
    <row r="686" spans="1:4" x14ac:dyDescent="0.25">
      <c r="A686" s="11">
        <v>46003.433692129627</v>
      </c>
      <c r="B686" t="s">
        <v>7490</v>
      </c>
      <c r="C686" s="55" t="s">
        <v>12</v>
      </c>
      <c r="D686" t="s">
        <v>20</v>
      </c>
    </row>
    <row r="687" spans="1:4" x14ac:dyDescent="0.25">
      <c r="A687" s="11">
        <v>46003.433020833334</v>
      </c>
      <c r="B687" t="s">
        <v>7492</v>
      </c>
      <c r="C687" s="55" t="s">
        <v>13</v>
      </c>
      <c r="D687" t="s">
        <v>20</v>
      </c>
    </row>
    <row r="688" spans="1:4" x14ac:dyDescent="0.25">
      <c r="A688" s="11">
        <v>46003.43241898148</v>
      </c>
      <c r="B688" t="s">
        <v>7493</v>
      </c>
      <c r="C688" s="55" t="s">
        <v>4505</v>
      </c>
      <c r="D688" t="s">
        <v>20</v>
      </c>
    </row>
    <row r="689" spans="1:4" x14ac:dyDescent="0.25">
      <c r="A689" s="11">
        <v>46003.430127314816</v>
      </c>
      <c r="B689" t="s">
        <v>5573</v>
      </c>
      <c r="C689" s="55" t="s">
        <v>4505</v>
      </c>
      <c r="D689" t="s">
        <v>20</v>
      </c>
    </row>
    <row r="690" spans="1:4" x14ac:dyDescent="0.25">
      <c r="A690" s="11">
        <v>46003.429189814815</v>
      </c>
      <c r="B690" t="s">
        <v>7496</v>
      </c>
      <c r="C690" s="55" t="s">
        <v>4541</v>
      </c>
      <c r="D690" t="s">
        <v>20</v>
      </c>
    </row>
    <row r="691" spans="1:4" x14ac:dyDescent="0.25">
      <c r="A691" s="11">
        <v>46003.424097222225</v>
      </c>
      <c r="B691" t="s">
        <v>7499</v>
      </c>
      <c r="C691" s="55" t="s">
        <v>13</v>
      </c>
      <c r="D691" t="s">
        <v>20</v>
      </c>
    </row>
    <row r="692" spans="1:4" x14ac:dyDescent="0.25">
      <c r="A692" s="11">
        <v>46003.420960648145</v>
      </c>
      <c r="B692" t="s">
        <v>6100</v>
      </c>
      <c r="C692" s="55" t="s">
        <v>4505</v>
      </c>
      <c r="D692" t="s">
        <v>20</v>
      </c>
    </row>
    <row r="693" spans="1:4" x14ac:dyDescent="0.25">
      <c r="A693" s="11">
        <v>46003.418819444443</v>
      </c>
      <c r="B693" t="s">
        <v>7500</v>
      </c>
      <c r="C693" s="55" t="s">
        <v>4547</v>
      </c>
      <c r="D693" t="s">
        <v>20</v>
      </c>
    </row>
    <row r="694" spans="1:4" x14ac:dyDescent="0.25">
      <c r="A694" s="11">
        <v>46003.418657407405</v>
      </c>
      <c r="B694" t="s">
        <v>8984</v>
      </c>
      <c r="C694" s="55" t="s">
        <v>4743</v>
      </c>
      <c r="D694" t="s">
        <v>20</v>
      </c>
    </row>
    <row r="695" spans="1:4" x14ac:dyDescent="0.25">
      <c r="A695" s="11">
        <v>46003.416562500002</v>
      </c>
      <c r="B695" t="s">
        <v>7502</v>
      </c>
      <c r="C695" s="55" t="s">
        <v>4624</v>
      </c>
      <c r="D695" t="s">
        <v>20</v>
      </c>
    </row>
    <row r="696" spans="1:4" x14ac:dyDescent="0.25">
      <c r="A696" s="11">
        <v>46003.415960648148</v>
      </c>
      <c r="B696" t="s">
        <v>7504</v>
      </c>
      <c r="C696" s="55" t="s">
        <v>4505</v>
      </c>
      <c r="D696" t="s">
        <v>20</v>
      </c>
    </row>
    <row r="697" spans="1:4" x14ac:dyDescent="0.25">
      <c r="A697" s="11">
        <v>46003.414212962962</v>
      </c>
      <c r="B697" t="s">
        <v>7508</v>
      </c>
      <c r="C697" s="55" t="s">
        <v>12</v>
      </c>
      <c r="D697" t="s">
        <v>20</v>
      </c>
    </row>
    <row r="698" spans="1:4" x14ac:dyDescent="0.25">
      <c r="A698" s="11">
        <v>46003.413275462961</v>
      </c>
      <c r="B698" t="s">
        <v>7509</v>
      </c>
      <c r="C698" s="55" t="s">
        <v>4739</v>
      </c>
      <c r="D698" t="s">
        <v>20</v>
      </c>
    </row>
    <row r="699" spans="1:4" x14ac:dyDescent="0.25">
      <c r="A699" s="11">
        <v>46003.406875000001</v>
      </c>
      <c r="B699" t="s">
        <v>7513</v>
      </c>
      <c r="C699" s="55" t="s">
        <v>4532</v>
      </c>
      <c r="D699" t="s">
        <v>20</v>
      </c>
    </row>
    <row r="700" spans="1:4" x14ac:dyDescent="0.25">
      <c r="A700" s="11">
        <v>46003.405844907407</v>
      </c>
      <c r="B700" t="s">
        <v>5351</v>
      </c>
      <c r="C700" s="55" t="s">
        <v>4505</v>
      </c>
      <c r="D700" t="s">
        <v>20</v>
      </c>
    </row>
    <row r="701" spans="1:4" x14ac:dyDescent="0.25">
      <c r="A701" s="11">
        <v>46003.403969907406</v>
      </c>
      <c r="B701" t="s">
        <v>7516</v>
      </c>
      <c r="C701" s="55" t="s">
        <v>4543</v>
      </c>
      <c r="D701" t="s">
        <v>20</v>
      </c>
    </row>
    <row r="702" spans="1:4" x14ac:dyDescent="0.25">
      <c r="A702" s="11">
        <v>46003.403645833336</v>
      </c>
      <c r="B702" t="s">
        <v>7518</v>
      </c>
      <c r="C702" s="55" t="s">
        <v>4505</v>
      </c>
      <c r="D702" t="s">
        <v>20</v>
      </c>
    </row>
    <row r="703" spans="1:4" x14ac:dyDescent="0.25">
      <c r="A703" s="11">
        <v>46003.403483796297</v>
      </c>
      <c r="B703" t="s">
        <v>7519</v>
      </c>
      <c r="C703" s="55" t="s">
        <v>4543</v>
      </c>
      <c r="D703" t="s">
        <v>20</v>
      </c>
    </row>
    <row r="704" spans="1:4" x14ac:dyDescent="0.25">
      <c r="A704" s="11">
        <v>46003.403287037036</v>
      </c>
      <c r="B704" t="s">
        <v>5543</v>
      </c>
      <c r="C704" s="55" t="s">
        <v>6618</v>
      </c>
      <c r="D704" t="s">
        <v>20</v>
      </c>
    </row>
    <row r="705" spans="1:4" x14ac:dyDescent="0.25">
      <c r="A705" s="11">
        <v>46003.389363425929</v>
      </c>
      <c r="B705" t="s">
        <v>7520</v>
      </c>
      <c r="C705" s="55" t="s">
        <v>4543</v>
      </c>
      <c r="D705" t="s">
        <v>20</v>
      </c>
    </row>
    <row r="706" spans="1:4" x14ac:dyDescent="0.25">
      <c r="A706" s="11">
        <v>46003.402511574073</v>
      </c>
      <c r="B706" t="s">
        <v>7521</v>
      </c>
      <c r="C706" s="55" t="s">
        <v>13</v>
      </c>
      <c r="D706" t="s">
        <v>20</v>
      </c>
    </row>
    <row r="707" spans="1:4" x14ac:dyDescent="0.25">
      <c r="A707" s="11">
        <v>46003.401956018519</v>
      </c>
      <c r="B707" t="s">
        <v>7523</v>
      </c>
      <c r="C707" s="55" t="s">
        <v>4505</v>
      </c>
      <c r="D707" t="s">
        <v>20</v>
      </c>
    </row>
    <row r="708" spans="1:4" x14ac:dyDescent="0.25">
      <c r="A708" s="11">
        <v>46003.401712962965</v>
      </c>
      <c r="B708" t="s">
        <v>6065</v>
      </c>
      <c r="C708" s="55" t="s">
        <v>5730</v>
      </c>
      <c r="D708" t="s">
        <v>20</v>
      </c>
    </row>
    <row r="709" spans="1:4" x14ac:dyDescent="0.25">
      <c r="A709" s="11">
        <v>46003.401712962965</v>
      </c>
      <c r="B709" t="s">
        <v>7524</v>
      </c>
      <c r="C709" s="55" t="s">
        <v>12</v>
      </c>
      <c r="D709" t="s">
        <v>20</v>
      </c>
    </row>
    <row r="710" spans="1:4" x14ac:dyDescent="0.25">
      <c r="A710" s="11">
        <v>46003.401261574072</v>
      </c>
      <c r="B710" t="s">
        <v>5897</v>
      </c>
      <c r="C710" s="55" t="s">
        <v>4505</v>
      </c>
      <c r="D710" t="s">
        <v>20</v>
      </c>
    </row>
    <row r="711" spans="1:4" x14ac:dyDescent="0.25">
      <c r="A711" s="11">
        <v>46003.400960648149</v>
      </c>
      <c r="B711" t="s">
        <v>7526</v>
      </c>
      <c r="C711" s="55" t="s">
        <v>4505</v>
      </c>
      <c r="D711" t="s">
        <v>20</v>
      </c>
    </row>
    <row r="712" spans="1:4" x14ac:dyDescent="0.25">
      <c r="A712" s="11">
        <v>46003.399907407409</v>
      </c>
      <c r="B712" t="s">
        <v>7528</v>
      </c>
      <c r="C712" s="55" t="s">
        <v>4508</v>
      </c>
      <c r="D712" t="s">
        <v>20</v>
      </c>
    </row>
    <row r="713" spans="1:4" x14ac:dyDescent="0.25">
      <c r="A713" s="11">
        <v>46003.399710648147</v>
      </c>
      <c r="B713" t="s">
        <v>7530</v>
      </c>
      <c r="C713" s="55" t="s">
        <v>4508</v>
      </c>
      <c r="D713" t="s">
        <v>20</v>
      </c>
    </row>
    <row r="714" spans="1:4" x14ac:dyDescent="0.25">
      <c r="A714" s="11">
        <v>46003.399421296293</v>
      </c>
      <c r="B714" t="s">
        <v>4650</v>
      </c>
      <c r="C714" s="55" t="s">
        <v>4505</v>
      </c>
      <c r="D714" t="s">
        <v>20</v>
      </c>
    </row>
    <row r="715" spans="1:4" x14ac:dyDescent="0.25">
      <c r="A715" s="11">
        <v>46003.399108796293</v>
      </c>
      <c r="B715" t="s">
        <v>6007</v>
      </c>
      <c r="C715" s="55" t="s">
        <v>4516</v>
      </c>
      <c r="D715" t="s">
        <v>20</v>
      </c>
    </row>
    <row r="716" spans="1:4" x14ac:dyDescent="0.25">
      <c r="A716" s="11">
        <v>46003.398912037039</v>
      </c>
      <c r="B716" t="s">
        <v>5352</v>
      </c>
      <c r="C716" s="55" t="s">
        <v>8799</v>
      </c>
      <c r="D716" t="s">
        <v>20</v>
      </c>
    </row>
    <row r="717" spans="1:4" x14ac:dyDescent="0.25">
      <c r="A717" s="11">
        <v>46003.397546296299</v>
      </c>
      <c r="B717" t="s">
        <v>6007</v>
      </c>
      <c r="C717" s="55" t="s">
        <v>8998</v>
      </c>
      <c r="D717" t="s">
        <v>20</v>
      </c>
    </row>
    <row r="718" spans="1:4" x14ac:dyDescent="0.25">
      <c r="A718" s="11">
        <v>46003.395856481482</v>
      </c>
      <c r="B718" t="s">
        <v>7539</v>
      </c>
      <c r="C718" s="55" t="s">
        <v>4504</v>
      </c>
      <c r="D718" t="s">
        <v>20</v>
      </c>
    </row>
    <row r="719" spans="1:4" x14ac:dyDescent="0.25">
      <c r="A719" s="11">
        <v>46003.391886574071</v>
      </c>
      <c r="B719" t="s">
        <v>7540</v>
      </c>
      <c r="C719" s="55" t="s">
        <v>8</v>
      </c>
      <c r="D719" t="s">
        <v>20</v>
      </c>
    </row>
    <row r="720" spans="1:4" x14ac:dyDescent="0.25">
      <c r="A720" s="11">
        <v>46003.359722222223</v>
      </c>
      <c r="B720" t="s">
        <v>7541</v>
      </c>
      <c r="C720" s="55" t="s">
        <v>5</v>
      </c>
      <c r="D720" t="s">
        <v>20</v>
      </c>
    </row>
    <row r="721" spans="1:4" x14ac:dyDescent="0.25">
      <c r="A721" s="11">
        <v>46003.389467592591</v>
      </c>
      <c r="B721" t="s">
        <v>7542</v>
      </c>
      <c r="C721" s="55" t="s">
        <v>4543</v>
      </c>
      <c r="D721" t="s">
        <v>20</v>
      </c>
    </row>
    <row r="722" spans="1:4" x14ac:dyDescent="0.25">
      <c r="A722" s="11">
        <v>46003.384756944448</v>
      </c>
      <c r="B722" t="s">
        <v>7543</v>
      </c>
      <c r="C722" s="55" t="s">
        <v>8999</v>
      </c>
      <c r="D722" t="s">
        <v>20</v>
      </c>
    </row>
    <row r="723" spans="1:4" x14ac:dyDescent="0.25">
      <c r="A723" s="11">
        <v>46002.607789351852</v>
      </c>
      <c r="B723" t="s">
        <v>7544</v>
      </c>
      <c r="C723" s="55" t="s">
        <v>12</v>
      </c>
      <c r="D723" t="s">
        <v>20</v>
      </c>
    </row>
    <row r="724" spans="1:4" x14ac:dyDescent="0.25">
      <c r="A724" s="11">
        <v>46003.388472222221</v>
      </c>
      <c r="B724" t="s">
        <v>7546</v>
      </c>
      <c r="C724" s="55" t="s">
        <v>4543</v>
      </c>
      <c r="D724" t="s">
        <v>20</v>
      </c>
    </row>
    <row r="725" spans="1:4" x14ac:dyDescent="0.25">
      <c r="A725" s="11">
        <v>46003.38821759259</v>
      </c>
      <c r="B725" t="s">
        <v>7547</v>
      </c>
      <c r="C725" s="55" t="s">
        <v>4504</v>
      </c>
      <c r="D725" t="s">
        <v>20</v>
      </c>
    </row>
    <row r="726" spans="1:4" x14ac:dyDescent="0.25">
      <c r="A726" s="11">
        <v>46003.385057870371</v>
      </c>
      <c r="B726" t="s">
        <v>7552</v>
      </c>
      <c r="C726" s="55" t="s">
        <v>4541</v>
      </c>
      <c r="D726" t="s">
        <v>20</v>
      </c>
    </row>
    <row r="727" spans="1:4" x14ac:dyDescent="0.25">
      <c r="A727" s="11">
        <v>46003.383009259262</v>
      </c>
      <c r="B727" t="s">
        <v>7556</v>
      </c>
      <c r="C727" s="55" t="s">
        <v>4504</v>
      </c>
      <c r="D727" t="s">
        <v>20</v>
      </c>
    </row>
    <row r="728" spans="1:4" x14ac:dyDescent="0.25">
      <c r="A728" s="11">
        <v>46003.382974537039</v>
      </c>
      <c r="B728" t="s">
        <v>7555</v>
      </c>
      <c r="C728" s="55" t="s">
        <v>11</v>
      </c>
      <c r="D728" t="s">
        <v>20</v>
      </c>
    </row>
    <row r="729" spans="1:4" x14ac:dyDescent="0.25">
      <c r="A729" s="11">
        <v>46003.382407407407</v>
      </c>
      <c r="B729" t="s">
        <v>7559</v>
      </c>
      <c r="C729" s="55" t="s">
        <v>4739</v>
      </c>
      <c r="D729" t="s">
        <v>20</v>
      </c>
    </row>
    <row r="730" spans="1:4" x14ac:dyDescent="0.25">
      <c r="A730" s="11">
        <v>46003.380185185182</v>
      </c>
      <c r="B730" t="s">
        <v>7561</v>
      </c>
      <c r="C730" s="55" t="s">
        <v>11</v>
      </c>
      <c r="D730" t="s">
        <v>20</v>
      </c>
    </row>
    <row r="731" spans="1:4" x14ac:dyDescent="0.25">
      <c r="A731" s="11">
        <v>46003.374212962961</v>
      </c>
      <c r="B731" t="s">
        <v>7565</v>
      </c>
      <c r="C731" s="55" t="s">
        <v>4505</v>
      </c>
      <c r="D731" t="s">
        <v>20</v>
      </c>
    </row>
    <row r="732" spans="1:4" x14ac:dyDescent="0.25">
      <c r="A732" s="11">
        <v>46003.371111111112</v>
      </c>
      <c r="B732" t="s">
        <v>5206</v>
      </c>
      <c r="C732" s="55" t="s">
        <v>5003</v>
      </c>
      <c r="D732" t="s">
        <v>20</v>
      </c>
    </row>
    <row r="733" spans="1:4" x14ac:dyDescent="0.25">
      <c r="A733" s="11">
        <v>46001.340381944443</v>
      </c>
      <c r="B733" t="s">
        <v>5341</v>
      </c>
      <c r="C733" s="55" t="s">
        <v>4505</v>
      </c>
      <c r="D733" t="s">
        <v>20</v>
      </c>
    </row>
    <row r="734" spans="1:4" x14ac:dyDescent="0.25">
      <c r="A734" s="11">
        <v>46003.36923611111</v>
      </c>
      <c r="B734" t="s">
        <v>7572</v>
      </c>
      <c r="C734" s="55" t="s">
        <v>4555</v>
      </c>
      <c r="D734" t="s">
        <v>20</v>
      </c>
    </row>
    <row r="735" spans="1:4" x14ac:dyDescent="0.25">
      <c r="A735" s="11">
        <v>46003.368726851855</v>
      </c>
      <c r="B735" t="s">
        <v>7574</v>
      </c>
      <c r="C735" s="55" t="s">
        <v>4555</v>
      </c>
      <c r="D735" t="s">
        <v>20</v>
      </c>
    </row>
    <row r="736" spans="1:4" x14ac:dyDescent="0.25">
      <c r="A736" s="11">
        <v>46003.366967592592</v>
      </c>
      <c r="B736" t="s">
        <v>7575</v>
      </c>
      <c r="C736" s="55" t="s">
        <v>4513</v>
      </c>
      <c r="D736" t="s">
        <v>20</v>
      </c>
    </row>
    <row r="737" spans="1:4" x14ac:dyDescent="0.25">
      <c r="A737" s="11">
        <v>46003.366331018522</v>
      </c>
      <c r="B737" t="s">
        <v>7578</v>
      </c>
      <c r="C737" s="55" t="s">
        <v>4531</v>
      </c>
      <c r="D737" t="s">
        <v>20</v>
      </c>
    </row>
    <row r="738" spans="1:4" x14ac:dyDescent="0.25">
      <c r="A738" s="11">
        <v>46003.36309027778</v>
      </c>
      <c r="B738" t="s">
        <v>7582</v>
      </c>
      <c r="C738" s="55" t="s">
        <v>4513</v>
      </c>
      <c r="D738" t="s">
        <v>20</v>
      </c>
    </row>
    <row r="739" spans="1:4" x14ac:dyDescent="0.25">
      <c r="A739" s="11">
        <v>46003.361666666664</v>
      </c>
      <c r="B739" t="s">
        <v>7583</v>
      </c>
      <c r="C739" s="55" t="s">
        <v>4739</v>
      </c>
      <c r="D739" t="s">
        <v>20</v>
      </c>
    </row>
    <row r="740" spans="1:4" x14ac:dyDescent="0.25">
      <c r="A740" s="11">
        <v>46003.359837962962</v>
      </c>
      <c r="B740" t="s">
        <v>7585</v>
      </c>
      <c r="C740" s="55" t="s">
        <v>11</v>
      </c>
      <c r="D740" t="s">
        <v>20</v>
      </c>
    </row>
    <row r="741" spans="1:4" x14ac:dyDescent="0.25">
      <c r="A741" s="11">
        <v>46003.359722222223</v>
      </c>
      <c r="B741" t="s">
        <v>7586</v>
      </c>
      <c r="C741" s="55" t="s">
        <v>4543</v>
      </c>
      <c r="D741" t="s">
        <v>20</v>
      </c>
    </row>
    <row r="742" spans="1:4" x14ac:dyDescent="0.25">
      <c r="A742" s="11">
        <v>46003.358240740738</v>
      </c>
      <c r="B742" t="s">
        <v>7587</v>
      </c>
      <c r="C742" s="55" t="s">
        <v>11</v>
      </c>
      <c r="D742" t="s">
        <v>20</v>
      </c>
    </row>
    <row r="743" spans="1:4" x14ac:dyDescent="0.25">
      <c r="A743" s="11">
        <v>46003.356168981481</v>
      </c>
      <c r="B743" t="s">
        <v>7588</v>
      </c>
      <c r="C743" s="55" t="s">
        <v>11</v>
      </c>
      <c r="D743" t="s">
        <v>20</v>
      </c>
    </row>
    <row r="744" spans="1:4" x14ac:dyDescent="0.25">
      <c r="A744" s="11">
        <v>46003.352152777778</v>
      </c>
      <c r="B744" t="s">
        <v>7592</v>
      </c>
      <c r="C744" s="55" t="s">
        <v>4505</v>
      </c>
      <c r="D744" t="s">
        <v>20</v>
      </c>
    </row>
    <row r="745" spans="1:4" x14ac:dyDescent="0.25">
      <c r="A745" s="11">
        <v>46003.138136574074</v>
      </c>
      <c r="B745" t="s">
        <v>5319</v>
      </c>
      <c r="C745" s="55" t="s">
        <v>5320</v>
      </c>
      <c r="D745" t="s">
        <v>20</v>
      </c>
    </row>
    <row r="746" spans="1:4" x14ac:dyDescent="0.25">
      <c r="A746" s="11">
        <v>46003.340416666666</v>
      </c>
      <c r="B746" t="s">
        <v>7597</v>
      </c>
      <c r="C746" s="55" t="s">
        <v>5</v>
      </c>
      <c r="D746" t="s">
        <v>20</v>
      </c>
    </row>
    <row r="747" spans="1:4" x14ac:dyDescent="0.25">
      <c r="A747" s="11">
        <v>46003.340185185189</v>
      </c>
      <c r="B747" t="s">
        <v>7598</v>
      </c>
      <c r="C747" s="55" t="s">
        <v>11</v>
      </c>
      <c r="D747" t="s">
        <v>20</v>
      </c>
    </row>
    <row r="748" spans="1:4" x14ac:dyDescent="0.25">
      <c r="A748" s="11">
        <v>46003.337233796294</v>
      </c>
      <c r="B748" t="s">
        <v>7599</v>
      </c>
      <c r="C748" s="55" t="s">
        <v>5003</v>
      </c>
      <c r="D748" t="s">
        <v>20</v>
      </c>
    </row>
    <row r="749" spans="1:4" x14ac:dyDescent="0.25">
      <c r="A749" s="11">
        <v>46003.335023148145</v>
      </c>
      <c r="B749" t="s">
        <v>4696</v>
      </c>
      <c r="C749" s="55" t="s">
        <v>4505</v>
      </c>
      <c r="D749" t="s">
        <v>20</v>
      </c>
    </row>
    <row r="750" spans="1:4" x14ac:dyDescent="0.25">
      <c r="A750" s="11">
        <v>46003.333391203705</v>
      </c>
      <c r="B750" t="s">
        <v>7600</v>
      </c>
      <c r="C750" s="55" t="s">
        <v>5730</v>
      </c>
      <c r="D750" t="s">
        <v>20</v>
      </c>
    </row>
    <row r="751" spans="1:4" x14ac:dyDescent="0.25">
      <c r="A751" s="11">
        <v>46003.332905092589</v>
      </c>
      <c r="B751" t="s">
        <v>7601</v>
      </c>
      <c r="C751" s="55" t="s">
        <v>11</v>
      </c>
      <c r="D751" t="s">
        <v>20</v>
      </c>
    </row>
    <row r="752" spans="1:4" x14ac:dyDescent="0.25">
      <c r="A752" s="11">
        <v>46003.332395833335</v>
      </c>
      <c r="B752" t="s">
        <v>9015</v>
      </c>
      <c r="C752" s="55" t="s">
        <v>5730</v>
      </c>
      <c r="D752" t="s">
        <v>20</v>
      </c>
    </row>
    <row r="753" spans="1:4" x14ac:dyDescent="0.25">
      <c r="A753" s="11">
        <v>46003.331354166665</v>
      </c>
      <c r="B753" t="s">
        <v>7602</v>
      </c>
      <c r="C753" s="55" t="s">
        <v>5</v>
      </c>
      <c r="D753" t="s">
        <v>20</v>
      </c>
    </row>
    <row r="754" spans="1:4" x14ac:dyDescent="0.25">
      <c r="A754" s="11">
        <v>46003.33116898148</v>
      </c>
      <c r="B754" t="s">
        <v>7603</v>
      </c>
      <c r="C754" s="55" t="s">
        <v>4555</v>
      </c>
      <c r="D754" t="s">
        <v>20</v>
      </c>
    </row>
    <row r="755" spans="1:4" x14ac:dyDescent="0.25">
      <c r="A755" s="11">
        <v>46003.33079861111</v>
      </c>
      <c r="B755" t="s">
        <v>7604</v>
      </c>
      <c r="C755" s="55" t="s">
        <v>5730</v>
      </c>
      <c r="D755" t="s">
        <v>20</v>
      </c>
    </row>
    <row r="756" spans="1:4" x14ac:dyDescent="0.25">
      <c r="A756" s="11">
        <v>46003.33021990741</v>
      </c>
      <c r="B756" t="s">
        <v>7606</v>
      </c>
      <c r="C756" s="55" t="s">
        <v>5730</v>
      </c>
      <c r="D756" t="s">
        <v>20</v>
      </c>
    </row>
    <row r="757" spans="1:4" x14ac:dyDescent="0.25">
      <c r="A757" s="11">
        <v>46003.328923611109</v>
      </c>
      <c r="B757" t="s">
        <v>7608</v>
      </c>
      <c r="C757" s="55" t="s">
        <v>4505</v>
      </c>
      <c r="D757" t="s">
        <v>20</v>
      </c>
    </row>
    <row r="758" spans="1:4" x14ac:dyDescent="0.25">
      <c r="A758" s="11">
        <v>46003.328715277778</v>
      </c>
      <c r="B758" t="s">
        <v>7610</v>
      </c>
      <c r="C758" s="55" t="s">
        <v>5730</v>
      </c>
      <c r="D758" t="s">
        <v>20</v>
      </c>
    </row>
    <row r="759" spans="1:4" x14ac:dyDescent="0.25">
      <c r="A759" s="11">
        <v>46003.324756944443</v>
      </c>
      <c r="B759" t="s">
        <v>7616</v>
      </c>
      <c r="C759" s="55" t="s">
        <v>4739</v>
      </c>
      <c r="D759" t="s">
        <v>20</v>
      </c>
    </row>
    <row r="760" spans="1:4" x14ac:dyDescent="0.25">
      <c r="A760" s="11">
        <v>46003.322557870371</v>
      </c>
      <c r="B760" t="s">
        <v>7620</v>
      </c>
      <c r="C760" s="55" t="s">
        <v>11</v>
      </c>
      <c r="D760" t="s">
        <v>20</v>
      </c>
    </row>
    <row r="761" spans="1:4" x14ac:dyDescent="0.25">
      <c r="A761" s="11">
        <v>46003.313993055555</v>
      </c>
      <c r="B761" t="s">
        <v>7622</v>
      </c>
      <c r="C761" s="55" t="s">
        <v>5</v>
      </c>
      <c r="D761" t="s">
        <v>20</v>
      </c>
    </row>
    <row r="762" spans="1:4" x14ac:dyDescent="0.25">
      <c r="A762" s="11">
        <v>46003.30572916667</v>
      </c>
      <c r="B762" t="s">
        <v>7625</v>
      </c>
      <c r="C762" s="55" t="s">
        <v>4667</v>
      </c>
      <c r="D762" t="s">
        <v>20</v>
      </c>
    </row>
    <row r="763" spans="1:4" x14ac:dyDescent="0.25">
      <c r="A763" s="11">
        <v>46003.300381944442</v>
      </c>
      <c r="B763" t="s">
        <v>7626</v>
      </c>
      <c r="C763" s="55" t="s">
        <v>4667</v>
      </c>
      <c r="D763" t="s">
        <v>20</v>
      </c>
    </row>
    <row r="764" spans="1:4" x14ac:dyDescent="0.25">
      <c r="A764" s="11">
        <v>46003.276493055557</v>
      </c>
      <c r="B764" t="s">
        <v>7628</v>
      </c>
      <c r="C764" s="55" t="s">
        <v>11</v>
      </c>
      <c r="D764" t="s">
        <v>20</v>
      </c>
    </row>
    <row r="765" spans="1:4" x14ac:dyDescent="0.25">
      <c r="A765" s="11">
        <v>46003.256539351853</v>
      </c>
      <c r="B765" t="s">
        <v>7631</v>
      </c>
      <c r="C765" s="55" t="s">
        <v>11</v>
      </c>
      <c r="D765" t="s">
        <v>20</v>
      </c>
    </row>
    <row r="766" spans="1:4" x14ac:dyDescent="0.25">
      <c r="A766" s="11">
        <v>46003.245810185188</v>
      </c>
      <c r="B766" t="s">
        <v>7634</v>
      </c>
      <c r="C766" s="55" t="s">
        <v>338</v>
      </c>
      <c r="D766" t="s">
        <v>20</v>
      </c>
    </row>
    <row r="767" spans="1:4" x14ac:dyDescent="0.25">
      <c r="A767" s="11">
        <v>46003.226840277777</v>
      </c>
      <c r="B767" t="s">
        <v>7635</v>
      </c>
      <c r="C767" s="55" t="s">
        <v>4504</v>
      </c>
      <c r="D767" t="s">
        <v>20</v>
      </c>
    </row>
    <row r="768" spans="1:4" x14ac:dyDescent="0.25">
      <c r="A768" s="11">
        <v>46003.225682870368</v>
      </c>
      <c r="B768" t="s">
        <v>7636</v>
      </c>
      <c r="C768" s="55" t="s">
        <v>381</v>
      </c>
      <c r="D768" t="s">
        <v>20</v>
      </c>
    </row>
    <row r="769" spans="1:4" x14ac:dyDescent="0.25">
      <c r="A769" s="11">
        <v>46003.143796296295</v>
      </c>
      <c r="B769" t="s">
        <v>7647</v>
      </c>
      <c r="C769" s="55" t="s">
        <v>4505</v>
      </c>
      <c r="D769" t="s">
        <v>20</v>
      </c>
    </row>
    <row r="770" spans="1:4" x14ac:dyDescent="0.25">
      <c r="A770" s="11">
        <v>46002.600127314814</v>
      </c>
      <c r="B770" t="s">
        <v>7648</v>
      </c>
      <c r="C770" s="55" t="s">
        <v>4505</v>
      </c>
      <c r="D770" t="s">
        <v>20</v>
      </c>
    </row>
    <row r="771" spans="1:4" x14ac:dyDescent="0.25">
      <c r="A771" s="11">
        <v>46002.959467592591</v>
      </c>
      <c r="B771" t="s">
        <v>7649</v>
      </c>
      <c r="C771" s="55" t="s">
        <v>4505</v>
      </c>
      <c r="D771" t="s">
        <v>20</v>
      </c>
    </row>
    <row r="772" spans="1:4" x14ac:dyDescent="0.25">
      <c r="A772" s="11">
        <v>46002.920405092591</v>
      </c>
      <c r="B772" t="s">
        <v>7651</v>
      </c>
      <c r="C772" s="55" t="s">
        <v>4505</v>
      </c>
      <c r="D772" t="s">
        <v>20</v>
      </c>
    </row>
    <row r="773" spans="1:4" x14ac:dyDescent="0.25">
      <c r="A773" s="11">
        <v>46002.920543981483</v>
      </c>
      <c r="B773" t="s">
        <v>7650</v>
      </c>
      <c r="C773" s="55" t="s">
        <v>4505</v>
      </c>
      <c r="D773" t="s">
        <v>20</v>
      </c>
    </row>
    <row r="774" spans="1:4" x14ac:dyDescent="0.25">
      <c r="A774" s="11">
        <v>46002.910682870373</v>
      </c>
      <c r="B774" t="s">
        <v>7652</v>
      </c>
      <c r="C774" s="55" t="s">
        <v>4505</v>
      </c>
      <c r="D774" t="s">
        <v>20</v>
      </c>
    </row>
    <row r="775" spans="1:4" x14ac:dyDescent="0.25">
      <c r="A775" s="11">
        <v>46002.868437500001</v>
      </c>
      <c r="B775" t="s">
        <v>7653</v>
      </c>
      <c r="C775" s="55" t="s">
        <v>381</v>
      </c>
      <c r="D775" t="s">
        <v>20</v>
      </c>
    </row>
    <row r="776" spans="1:4" x14ac:dyDescent="0.25">
      <c r="A776" s="11">
        <v>46002.866122685184</v>
      </c>
      <c r="B776" t="s">
        <v>7654</v>
      </c>
      <c r="C776" s="55" t="s">
        <v>4505</v>
      </c>
      <c r="D776" t="s">
        <v>20</v>
      </c>
    </row>
    <row r="777" spans="1:4" x14ac:dyDescent="0.25">
      <c r="A777" s="11">
        <v>46002.856238425928</v>
      </c>
      <c r="B777" t="s">
        <v>7655</v>
      </c>
      <c r="C777" s="55" t="s">
        <v>4504</v>
      </c>
      <c r="D777" t="s">
        <v>20</v>
      </c>
    </row>
    <row r="778" spans="1:4" x14ac:dyDescent="0.25">
      <c r="A778" s="11">
        <v>46002.848749999997</v>
      </c>
      <c r="B778" t="s">
        <v>7657</v>
      </c>
      <c r="C778" s="55" t="s">
        <v>4546</v>
      </c>
      <c r="D778" t="s">
        <v>20</v>
      </c>
    </row>
    <row r="779" spans="1:4" x14ac:dyDescent="0.25">
      <c r="A779" s="11">
        <v>46002.841284722221</v>
      </c>
      <c r="B779" t="s">
        <v>7659</v>
      </c>
      <c r="C779" s="55" t="s">
        <v>4505</v>
      </c>
      <c r="D779" t="s">
        <v>20</v>
      </c>
    </row>
    <row r="780" spans="1:4" x14ac:dyDescent="0.25">
      <c r="A780" s="11">
        <v>46002.834537037037</v>
      </c>
      <c r="B780" t="s">
        <v>7660</v>
      </c>
      <c r="C780" s="55" t="s">
        <v>381</v>
      </c>
      <c r="D780" t="s">
        <v>20</v>
      </c>
    </row>
    <row r="781" spans="1:4" x14ac:dyDescent="0.25">
      <c r="A781" s="11">
        <v>46002.809270833335</v>
      </c>
      <c r="B781" t="s">
        <v>7661</v>
      </c>
      <c r="C781" s="55" t="s">
        <v>4505</v>
      </c>
      <c r="D781" t="s">
        <v>20</v>
      </c>
    </row>
    <row r="782" spans="1:4" x14ac:dyDescent="0.25">
      <c r="A782" s="11">
        <v>46002.79614583333</v>
      </c>
      <c r="B782" t="s">
        <v>7662</v>
      </c>
      <c r="C782" s="55" t="s">
        <v>4505</v>
      </c>
      <c r="D782" t="s">
        <v>20</v>
      </c>
    </row>
    <row r="783" spans="1:4" x14ac:dyDescent="0.25">
      <c r="A783" s="11">
        <v>46002.792164351849</v>
      </c>
      <c r="B783" t="s">
        <v>7663</v>
      </c>
      <c r="C783" s="55" t="s">
        <v>4505</v>
      </c>
      <c r="D783" t="s">
        <v>20</v>
      </c>
    </row>
    <row r="784" spans="1:4" x14ac:dyDescent="0.25">
      <c r="A784" s="11">
        <v>46002.761932870373</v>
      </c>
      <c r="B784" t="s">
        <v>7665</v>
      </c>
      <c r="C784" s="55" t="s">
        <v>4505</v>
      </c>
      <c r="D784" t="s">
        <v>20</v>
      </c>
    </row>
    <row r="785" spans="1:4" x14ac:dyDescent="0.25">
      <c r="A785" s="11">
        <v>46002.759282407409</v>
      </c>
      <c r="B785" t="s">
        <v>5926</v>
      </c>
      <c r="C785" s="55" t="s">
        <v>4505</v>
      </c>
      <c r="D785" t="s">
        <v>20</v>
      </c>
    </row>
    <row r="786" spans="1:4" x14ac:dyDescent="0.25">
      <c r="A786" s="11">
        <v>46002.746435185189</v>
      </c>
      <c r="B786" t="s">
        <v>7668</v>
      </c>
      <c r="C786" s="55" t="s">
        <v>4505</v>
      </c>
      <c r="D786" t="s">
        <v>20</v>
      </c>
    </row>
    <row r="787" spans="1:4" x14ac:dyDescent="0.25">
      <c r="A787" s="11">
        <v>46002.744351851848</v>
      </c>
      <c r="B787" t="s">
        <v>7669</v>
      </c>
      <c r="C787" s="55" t="s">
        <v>7</v>
      </c>
      <c r="D787" t="s">
        <v>20</v>
      </c>
    </row>
    <row r="788" spans="1:4" x14ac:dyDescent="0.25">
      <c r="A788" s="11">
        <v>46002.739374999997</v>
      </c>
      <c r="B788" t="s">
        <v>5913</v>
      </c>
      <c r="C788" s="55" t="s">
        <v>4505</v>
      </c>
      <c r="D788" t="s">
        <v>20</v>
      </c>
    </row>
    <row r="789" spans="1:4" x14ac:dyDescent="0.25">
      <c r="A789" s="11">
        <v>46002.33630787037</v>
      </c>
      <c r="B789" t="s">
        <v>7671</v>
      </c>
      <c r="C789" s="55" t="s">
        <v>4509</v>
      </c>
      <c r="D789" t="s">
        <v>20</v>
      </c>
    </row>
    <row r="790" spans="1:4" x14ac:dyDescent="0.25">
      <c r="A790" s="11">
        <v>46002.738541666666</v>
      </c>
      <c r="B790" t="s">
        <v>7671</v>
      </c>
      <c r="C790" s="55" t="s">
        <v>7</v>
      </c>
      <c r="D790" t="s">
        <v>20</v>
      </c>
    </row>
    <row r="791" spans="1:4" x14ac:dyDescent="0.25">
      <c r="A791" s="11">
        <v>46002.73574074074</v>
      </c>
      <c r="B791" t="s">
        <v>7672</v>
      </c>
      <c r="C791" s="55" t="s">
        <v>4505</v>
      </c>
      <c r="D791" t="s">
        <v>20</v>
      </c>
    </row>
    <row r="792" spans="1:4" x14ac:dyDescent="0.25">
      <c r="A792" s="11">
        <v>46002.73238425926</v>
      </c>
      <c r="B792" t="s">
        <v>7673</v>
      </c>
      <c r="C792" s="55" t="s">
        <v>4505</v>
      </c>
      <c r="D792" t="s">
        <v>20</v>
      </c>
    </row>
    <row r="793" spans="1:4" x14ac:dyDescent="0.25">
      <c r="A793" s="11">
        <v>46002.719108796293</v>
      </c>
      <c r="B793" t="s">
        <v>7676</v>
      </c>
      <c r="C793" s="55" t="s">
        <v>7</v>
      </c>
      <c r="D793" t="s">
        <v>20</v>
      </c>
    </row>
    <row r="794" spans="1:4" x14ac:dyDescent="0.25">
      <c r="A794" s="11">
        <v>46002.716145833336</v>
      </c>
      <c r="B794" t="s">
        <v>7677</v>
      </c>
      <c r="C794" s="55" t="s">
        <v>7</v>
      </c>
      <c r="D794" t="s">
        <v>20</v>
      </c>
    </row>
    <row r="795" spans="1:4" x14ac:dyDescent="0.25">
      <c r="A795" s="11">
        <v>46002.709872685184</v>
      </c>
      <c r="B795" t="s">
        <v>7678</v>
      </c>
      <c r="C795" s="55" t="s">
        <v>12</v>
      </c>
      <c r="D795" t="s">
        <v>20</v>
      </c>
    </row>
    <row r="796" spans="1:4" x14ac:dyDescent="0.25">
      <c r="A796" s="11">
        <v>46002.696643518517</v>
      </c>
      <c r="B796" t="s">
        <v>9035</v>
      </c>
      <c r="C796" s="55" t="s">
        <v>9036</v>
      </c>
      <c r="D796" t="s">
        <v>20</v>
      </c>
    </row>
    <row r="797" spans="1:4" x14ac:dyDescent="0.25">
      <c r="A797" s="11">
        <v>46002.682152777779</v>
      </c>
      <c r="B797" t="s">
        <v>7681</v>
      </c>
      <c r="C797" s="55" t="s">
        <v>13</v>
      </c>
      <c r="D797" t="s">
        <v>20</v>
      </c>
    </row>
    <row r="798" spans="1:4" x14ac:dyDescent="0.25">
      <c r="A798" s="11">
        <v>46002.694826388892</v>
      </c>
      <c r="B798" t="s">
        <v>7682</v>
      </c>
      <c r="C798" s="55" t="s">
        <v>4541</v>
      </c>
      <c r="D798" t="s">
        <v>20</v>
      </c>
    </row>
    <row r="799" spans="1:4" x14ac:dyDescent="0.25">
      <c r="A799" s="11">
        <v>46002.693738425929</v>
      </c>
      <c r="B799" t="s">
        <v>7684</v>
      </c>
      <c r="C799" s="55" t="s">
        <v>4505</v>
      </c>
      <c r="D799" t="s">
        <v>20</v>
      </c>
    </row>
    <row r="800" spans="1:4" x14ac:dyDescent="0.25">
      <c r="A800" s="11">
        <v>46002.628194444442</v>
      </c>
      <c r="B800" t="s">
        <v>7685</v>
      </c>
      <c r="C800" s="55" t="s">
        <v>7686</v>
      </c>
      <c r="D800" t="s">
        <v>20</v>
      </c>
    </row>
    <row r="801" spans="1:4" x14ac:dyDescent="0.25">
      <c r="A801" s="11">
        <v>46002.691435185188</v>
      </c>
      <c r="B801" t="s">
        <v>7687</v>
      </c>
      <c r="C801" s="55" t="s">
        <v>4505</v>
      </c>
      <c r="D801" t="s">
        <v>20</v>
      </c>
    </row>
    <row r="802" spans="1:4" x14ac:dyDescent="0.25">
      <c r="A802" s="11">
        <v>46002.686412037037</v>
      </c>
      <c r="B802" t="s">
        <v>7688</v>
      </c>
      <c r="C802" s="55" t="s">
        <v>4505</v>
      </c>
      <c r="D802" t="s">
        <v>20</v>
      </c>
    </row>
    <row r="803" spans="1:4" x14ac:dyDescent="0.25">
      <c r="A803" s="11">
        <v>46002.686273148145</v>
      </c>
      <c r="B803" t="s">
        <v>5083</v>
      </c>
      <c r="C803" s="55" t="s">
        <v>4509</v>
      </c>
      <c r="D803" t="s">
        <v>20</v>
      </c>
    </row>
    <row r="804" spans="1:4" x14ac:dyDescent="0.25">
      <c r="A804" s="11">
        <v>46002.68513888889</v>
      </c>
      <c r="B804" t="s">
        <v>7690</v>
      </c>
      <c r="C804" s="55" t="s">
        <v>4505</v>
      </c>
      <c r="D804" t="s">
        <v>20</v>
      </c>
    </row>
    <row r="805" spans="1:4" x14ac:dyDescent="0.25">
      <c r="A805" s="11">
        <v>46002.68074074074</v>
      </c>
      <c r="B805" t="s">
        <v>7694</v>
      </c>
      <c r="C805" s="55" t="s">
        <v>4505</v>
      </c>
      <c r="D805" t="s">
        <v>20</v>
      </c>
    </row>
    <row r="806" spans="1:4" x14ac:dyDescent="0.25">
      <c r="A806" s="11">
        <v>46002.679513888892</v>
      </c>
      <c r="B806" t="s">
        <v>7695</v>
      </c>
      <c r="C806" s="55" t="s">
        <v>4505</v>
      </c>
      <c r="D806" t="s">
        <v>20</v>
      </c>
    </row>
    <row r="807" spans="1:4" x14ac:dyDescent="0.25">
      <c r="A807" s="11">
        <v>46002.664004629631</v>
      </c>
      <c r="B807" t="s">
        <v>7697</v>
      </c>
      <c r="C807" s="55" t="s">
        <v>4508</v>
      </c>
      <c r="D807" t="s">
        <v>20</v>
      </c>
    </row>
    <row r="808" spans="1:4" x14ac:dyDescent="0.25">
      <c r="A808" s="11">
        <v>46002.660879629628</v>
      </c>
      <c r="B808" t="s">
        <v>7698</v>
      </c>
      <c r="C808" s="55" t="s">
        <v>4541</v>
      </c>
      <c r="D808" t="s">
        <v>20</v>
      </c>
    </row>
    <row r="809" spans="1:4" x14ac:dyDescent="0.25">
      <c r="A809" s="11">
        <v>46002.659756944442</v>
      </c>
      <c r="B809" t="s">
        <v>5922</v>
      </c>
      <c r="C809" s="55" t="s">
        <v>4558</v>
      </c>
      <c r="D809" t="s">
        <v>20</v>
      </c>
    </row>
    <row r="810" spans="1:4" x14ac:dyDescent="0.25">
      <c r="A810" s="11">
        <v>46002.658483796295</v>
      </c>
      <c r="B810" t="s">
        <v>7699</v>
      </c>
      <c r="C810" s="55" t="s">
        <v>12</v>
      </c>
      <c r="D810" t="s">
        <v>20</v>
      </c>
    </row>
    <row r="811" spans="1:4" x14ac:dyDescent="0.25">
      <c r="A811" s="11">
        <v>46002.657766203702</v>
      </c>
      <c r="B811" t="s">
        <v>7700</v>
      </c>
      <c r="C811" s="55" t="s">
        <v>4542</v>
      </c>
      <c r="D811" t="s">
        <v>20</v>
      </c>
    </row>
    <row r="812" spans="1:4" x14ac:dyDescent="0.25">
      <c r="A812" s="11">
        <v>46002.656967592593</v>
      </c>
      <c r="B812" t="s">
        <v>7701</v>
      </c>
      <c r="C812" s="55" t="s">
        <v>4505</v>
      </c>
      <c r="D812" t="s">
        <v>20</v>
      </c>
    </row>
    <row r="813" spans="1:4" x14ac:dyDescent="0.25">
      <c r="A813" s="11">
        <v>46002.656064814815</v>
      </c>
      <c r="B813" t="s">
        <v>7702</v>
      </c>
      <c r="C813" s="55" t="s">
        <v>4505</v>
      </c>
      <c r="D813" t="s">
        <v>20</v>
      </c>
    </row>
    <row r="814" spans="1:4" x14ac:dyDescent="0.25">
      <c r="A814" s="11">
        <v>46002.65552083333</v>
      </c>
      <c r="B814" t="s">
        <v>7704</v>
      </c>
      <c r="C814" s="55" t="s">
        <v>4505</v>
      </c>
      <c r="D814" t="s">
        <v>20</v>
      </c>
    </row>
    <row r="815" spans="1:4" x14ac:dyDescent="0.25">
      <c r="A815" s="11">
        <v>46002.654756944445</v>
      </c>
      <c r="B815" t="s">
        <v>4587</v>
      </c>
      <c r="C815" s="55" t="s">
        <v>4508</v>
      </c>
      <c r="D815" t="s">
        <v>20</v>
      </c>
    </row>
    <row r="816" spans="1:4" x14ac:dyDescent="0.25">
      <c r="A816" s="11">
        <v>46002.654583333337</v>
      </c>
      <c r="B816" t="s">
        <v>7705</v>
      </c>
      <c r="C816" s="55" t="s">
        <v>4505</v>
      </c>
      <c r="D816" t="s">
        <v>20</v>
      </c>
    </row>
    <row r="817" spans="1:4" x14ac:dyDescent="0.25">
      <c r="A817" s="11">
        <v>46002.654340277775</v>
      </c>
      <c r="B817" t="s">
        <v>7706</v>
      </c>
      <c r="C817" s="55" t="s">
        <v>13</v>
      </c>
      <c r="D817" t="s">
        <v>20</v>
      </c>
    </row>
    <row r="818" spans="1:4" x14ac:dyDescent="0.25">
      <c r="A818" s="11">
        <v>46002.653611111113</v>
      </c>
      <c r="B818" t="s">
        <v>7707</v>
      </c>
      <c r="C818" s="55" t="s">
        <v>7</v>
      </c>
      <c r="D818" t="s">
        <v>20</v>
      </c>
    </row>
    <row r="819" spans="1:4" x14ac:dyDescent="0.25">
      <c r="A819" s="11">
        <v>46002.652881944443</v>
      </c>
      <c r="B819" t="s">
        <v>7710</v>
      </c>
      <c r="C819" s="55" t="s">
        <v>4504</v>
      </c>
      <c r="D819" t="s">
        <v>20</v>
      </c>
    </row>
    <row r="820" spans="1:4" x14ac:dyDescent="0.25">
      <c r="A820" s="11">
        <v>46002.652106481481</v>
      </c>
      <c r="B820" t="s">
        <v>7711</v>
      </c>
      <c r="C820" s="55" t="s">
        <v>7</v>
      </c>
      <c r="D820" t="s">
        <v>20</v>
      </c>
    </row>
    <row r="821" spans="1:4" x14ac:dyDescent="0.25">
      <c r="A821" s="11">
        <v>46002.647974537038</v>
      </c>
      <c r="B821" t="s">
        <v>9044</v>
      </c>
      <c r="C821" s="55" t="s">
        <v>9045</v>
      </c>
      <c r="D821" t="s">
        <v>20</v>
      </c>
    </row>
    <row r="822" spans="1:4" x14ac:dyDescent="0.25">
      <c r="A822" s="11">
        <v>46002.643136574072</v>
      </c>
      <c r="B822" t="s">
        <v>7715</v>
      </c>
      <c r="C822" s="55" t="s">
        <v>4505</v>
      </c>
      <c r="D822" t="s">
        <v>20</v>
      </c>
    </row>
    <row r="823" spans="1:4" x14ac:dyDescent="0.25">
      <c r="A823" s="11">
        <v>46002.642395833333</v>
      </c>
      <c r="B823" t="s">
        <v>7716</v>
      </c>
      <c r="C823" s="55" t="s">
        <v>13</v>
      </c>
      <c r="D823" t="s">
        <v>20</v>
      </c>
    </row>
    <row r="824" spans="1:4" x14ac:dyDescent="0.25">
      <c r="A824" s="11">
        <v>46002.418206018519</v>
      </c>
      <c r="B824" t="s">
        <v>7718</v>
      </c>
      <c r="C824" s="55" t="s">
        <v>12</v>
      </c>
      <c r="D824" t="s">
        <v>20</v>
      </c>
    </row>
    <row r="825" spans="1:4" x14ac:dyDescent="0.25">
      <c r="A825" s="11">
        <v>46002.638599537036</v>
      </c>
      <c r="B825" t="s">
        <v>7719</v>
      </c>
      <c r="C825" s="55" t="s">
        <v>4541</v>
      </c>
      <c r="D825" t="s">
        <v>20</v>
      </c>
    </row>
    <row r="826" spans="1:4" x14ac:dyDescent="0.25">
      <c r="A826" s="11">
        <v>46002.638599537036</v>
      </c>
      <c r="B826" t="s">
        <v>5661</v>
      </c>
      <c r="C826" s="55" t="s">
        <v>4508</v>
      </c>
      <c r="D826" t="s">
        <v>20</v>
      </c>
    </row>
    <row r="827" spans="1:4" x14ac:dyDescent="0.25">
      <c r="A827" s="11">
        <v>46002.636932870373</v>
      </c>
      <c r="B827" t="s">
        <v>7722</v>
      </c>
      <c r="C827" s="55" t="s">
        <v>4505</v>
      </c>
      <c r="D827" t="s">
        <v>20</v>
      </c>
    </row>
    <row r="828" spans="1:4" x14ac:dyDescent="0.25">
      <c r="A828" s="11">
        <v>46002.636990740742</v>
      </c>
      <c r="B828" t="s">
        <v>7723</v>
      </c>
      <c r="C828" s="55" t="s">
        <v>13</v>
      </c>
      <c r="D828" t="s">
        <v>20</v>
      </c>
    </row>
    <row r="829" spans="1:4" x14ac:dyDescent="0.25">
      <c r="A829" s="11">
        <v>46002.634166666663</v>
      </c>
      <c r="B829" t="s">
        <v>7726</v>
      </c>
      <c r="C829" s="55" t="s">
        <v>4508</v>
      </c>
      <c r="D829" t="s">
        <v>20</v>
      </c>
    </row>
    <row r="830" spans="1:4" x14ac:dyDescent="0.25">
      <c r="A830" s="11">
        <v>46002.633657407408</v>
      </c>
      <c r="B830" t="s">
        <v>4779</v>
      </c>
      <c r="C830" s="55" t="s">
        <v>4505</v>
      </c>
      <c r="D830" t="s">
        <v>20</v>
      </c>
    </row>
    <row r="831" spans="1:4" x14ac:dyDescent="0.25">
      <c r="A831" s="11">
        <v>46002.633368055554</v>
      </c>
      <c r="B831" t="s">
        <v>5985</v>
      </c>
      <c r="C831" s="55" t="s">
        <v>4505</v>
      </c>
      <c r="D831" t="s">
        <v>20</v>
      </c>
    </row>
    <row r="832" spans="1:4" x14ac:dyDescent="0.25">
      <c r="A832" s="11">
        <v>46002.632731481484</v>
      </c>
      <c r="B832" t="s">
        <v>7727</v>
      </c>
      <c r="C832" s="55" t="s">
        <v>4505</v>
      </c>
      <c r="D832" t="s">
        <v>20</v>
      </c>
    </row>
    <row r="833" spans="1:4" x14ac:dyDescent="0.25">
      <c r="A833" s="11">
        <v>46002.630381944444</v>
      </c>
      <c r="B833" t="s">
        <v>7730</v>
      </c>
      <c r="C833" s="55" t="s">
        <v>4508</v>
      </c>
      <c r="D833" t="s">
        <v>20</v>
      </c>
    </row>
    <row r="834" spans="1:4" x14ac:dyDescent="0.25">
      <c r="A834" s="11">
        <v>46002.63003472222</v>
      </c>
      <c r="B834" t="s">
        <v>7731</v>
      </c>
      <c r="C834" s="55" t="s">
        <v>4508</v>
      </c>
      <c r="D834" t="s">
        <v>20</v>
      </c>
    </row>
    <row r="835" spans="1:4" x14ac:dyDescent="0.25">
      <c r="A835" s="11">
        <v>46002.629756944443</v>
      </c>
      <c r="B835" t="s">
        <v>7732</v>
      </c>
      <c r="C835" s="55" t="s">
        <v>4508</v>
      </c>
      <c r="D835" t="s">
        <v>20</v>
      </c>
    </row>
    <row r="836" spans="1:4" x14ac:dyDescent="0.25">
      <c r="A836" s="11">
        <v>46002.629004629627</v>
      </c>
      <c r="B836" t="s">
        <v>7734</v>
      </c>
      <c r="C836" s="55" t="s">
        <v>8</v>
      </c>
      <c r="D836" t="s">
        <v>20</v>
      </c>
    </row>
    <row r="837" spans="1:4" x14ac:dyDescent="0.25">
      <c r="A837" s="11">
        <v>46002.628101851849</v>
      </c>
      <c r="B837" t="s">
        <v>7737</v>
      </c>
      <c r="C837" s="55" t="s">
        <v>8</v>
      </c>
      <c r="D837" t="s">
        <v>20</v>
      </c>
    </row>
    <row r="838" spans="1:4" x14ac:dyDescent="0.25">
      <c r="A838" s="11">
        <v>46002.627881944441</v>
      </c>
      <c r="B838" t="s">
        <v>7739</v>
      </c>
      <c r="C838" s="55" t="s">
        <v>4739</v>
      </c>
      <c r="D838" t="s">
        <v>20</v>
      </c>
    </row>
    <row r="839" spans="1:4" x14ac:dyDescent="0.25">
      <c r="A839" s="11">
        <v>46002.627534722225</v>
      </c>
      <c r="B839" t="s">
        <v>7740</v>
      </c>
      <c r="C839" s="55" t="s">
        <v>4508</v>
      </c>
      <c r="D839" t="s">
        <v>20</v>
      </c>
    </row>
    <row r="840" spans="1:4" x14ac:dyDescent="0.25">
      <c r="A840" s="11">
        <v>46002.627187500002</v>
      </c>
      <c r="B840" t="s">
        <v>7742</v>
      </c>
      <c r="C840" s="55" t="s">
        <v>8</v>
      </c>
      <c r="D840" t="s">
        <v>20</v>
      </c>
    </row>
    <row r="841" spans="1:4" x14ac:dyDescent="0.25">
      <c r="A841" s="11">
        <v>46002.62672453704</v>
      </c>
      <c r="B841" t="s">
        <v>7743</v>
      </c>
      <c r="C841" s="55" t="s">
        <v>4762</v>
      </c>
      <c r="D841" t="s">
        <v>20</v>
      </c>
    </row>
    <row r="842" spans="1:4" x14ac:dyDescent="0.25">
      <c r="A842" s="11">
        <v>46002.624421296299</v>
      </c>
      <c r="B842" t="s">
        <v>7744</v>
      </c>
      <c r="C842" s="55" t="s">
        <v>4506</v>
      </c>
      <c r="D842" t="s">
        <v>20</v>
      </c>
    </row>
    <row r="843" spans="1:4" x14ac:dyDescent="0.25">
      <c r="A843" s="11">
        <v>46002.622407407405</v>
      </c>
      <c r="B843" t="s">
        <v>7746</v>
      </c>
      <c r="C843" s="55" t="s">
        <v>12</v>
      </c>
      <c r="D843" t="s">
        <v>20</v>
      </c>
    </row>
    <row r="844" spans="1:4" x14ac:dyDescent="0.25">
      <c r="A844" s="11">
        <v>46002.621759259258</v>
      </c>
      <c r="B844" t="s">
        <v>7747</v>
      </c>
      <c r="C844" s="55" t="s">
        <v>12</v>
      </c>
      <c r="D844" t="s">
        <v>20</v>
      </c>
    </row>
    <row r="845" spans="1:4" x14ac:dyDescent="0.25">
      <c r="A845" s="11">
        <v>46002.620324074072</v>
      </c>
      <c r="B845" t="s">
        <v>7748</v>
      </c>
      <c r="C845" s="55" t="s">
        <v>4505</v>
      </c>
      <c r="D845" t="s">
        <v>20</v>
      </c>
    </row>
    <row r="846" spans="1:4" x14ac:dyDescent="0.25">
      <c r="A846" s="11">
        <v>46002.619699074072</v>
      </c>
      <c r="B846" t="s">
        <v>7749</v>
      </c>
      <c r="C846" s="55" t="s">
        <v>4505</v>
      </c>
      <c r="D846" t="s">
        <v>20</v>
      </c>
    </row>
    <row r="847" spans="1:4" x14ac:dyDescent="0.25">
      <c r="A847" s="11">
        <v>46002.619421296295</v>
      </c>
      <c r="B847" t="s">
        <v>7750</v>
      </c>
      <c r="C847" s="55" t="s">
        <v>4505</v>
      </c>
      <c r="D847" t="s">
        <v>20</v>
      </c>
    </row>
    <row r="848" spans="1:4" x14ac:dyDescent="0.25">
      <c r="A848" s="11">
        <v>46002.619317129633</v>
      </c>
      <c r="B848" t="s">
        <v>7751</v>
      </c>
      <c r="C848" s="55" t="s">
        <v>6621</v>
      </c>
      <c r="D848" t="s">
        <v>20</v>
      </c>
    </row>
    <row r="849" spans="1:4" x14ac:dyDescent="0.25">
      <c r="A849" s="11">
        <v>46002.619004629632</v>
      </c>
      <c r="B849" t="s">
        <v>7752</v>
      </c>
      <c r="C849" s="55" t="s">
        <v>6621</v>
      </c>
      <c r="D849" t="s">
        <v>20</v>
      </c>
    </row>
    <row r="850" spans="1:4" x14ac:dyDescent="0.25">
      <c r="A850" s="11">
        <v>46002.618275462963</v>
      </c>
      <c r="B850" t="s">
        <v>7753</v>
      </c>
      <c r="C850" s="55" t="s">
        <v>4505</v>
      </c>
      <c r="D850" t="s">
        <v>20</v>
      </c>
    </row>
    <row r="851" spans="1:4" x14ac:dyDescent="0.25">
      <c r="A851" s="11">
        <v>46002.618032407408</v>
      </c>
      <c r="B851" t="s">
        <v>5854</v>
      </c>
      <c r="C851" s="55" t="s">
        <v>12</v>
      </c>
      <c r="D851" t="s">
        <v>20</v>
      </c>
    </row>
    <row r="852" spans="1:4" x14ac:dyDescent="0.25">
      <c r="A852" s="11">
        <v>46002.617800925924</v>
      </c>
      <c r="B852" t="s">
        <v>5462</v>
      </c>
      <c r="C852" s="55" t="s">
        <v>4505</v>
      </c>
      <c r="D852" t="s">
        <v>20</v>
      </c>
    </row>
    <row r="853" spans="1:4" x14ac:dyDescent="0.25">
      <c r="A853" s="11">
        <v>46002.617719907408</v>
      </c>
      <c r="B853" t="s">
        <v>7754</v>
      </c>
      <c r="C853" s="55" t="s">
        <v>4667</v>
      </c>
      <c r="D853" t="s">
        <v>20</v>
      </c>
    </row>
    <row r="854" spans="1:4" x14ac:dyDescent="0.25">
      <c r="A854" s="11">
        <v>46002.616701388892</v>
      </c>
      <c r="B854" t="s">
        <v>7756</v>
      </c>
      <c r="C854" s="55" t="s">
        <v>4505</v>
      </c>
      <c r="D854" t="s">
        <v>20</v>
      </c>
    </row>
    <row r="855" spans="1:4" x14ac:dyDescent="0.25">
      <c r="A855" s="11">
        <v>46002.615601851852</v>
      </c>
      <c r="B855" t="s">
        <v>9061</v>
      </c>
      <c r="C855" s="55" t="s">
        <v>4505</v>
      </c>
      <c r="D855" t="s">
        <v>20</v>
      </c>
    </row>
    <row r="856" spans="1:4" x14ac:dyDescent="0.25">
      <c r="A856" s="11">
        <v>46002.615219907406</v>
      </c>
      <c r="B856" t="s">
        <v>7757</v>
      </c>
      <c r="C856" s="55" t="s">
        <v>4543</v>
      </c>
      <c r="D856" t="s">
        <v>20</v>
      </c>
    </row>
    <row r="857" spans="1:4" x14ac:dyDescent="0.25">
      <c r="A857" s="11">
        <v>46002.614745370367</v>
      </c>
      <c r="B857" t="s">
        <v>7758</v>
      </c>
      <c r="C857" s="55" t="s">
        <v>4505</v>
      </c>
      <c r="D857" t="s">
        <v>20</v>
      </c>
    </row>
    <row r="858" spans="1:4" x14ac:dyDescent="0.25">
      <c r="A858" s="11">
        <v>46002.613564814812</v>
      </c>
      <c r="B858" t="s">
        <v>7760</v>
      </c>
      <c r="C858" s="55" t="s">
        <v>4541</v>
      </c>
      <c r="D858" t="s">
        <v>20</v>
      </c>
    </row>
    <row r="859" spans="1:4" x14ac:dyDescent="0.25">
      <c r="A859" s="11">
        <v>46002.613171296296</v>
      </c>
      <c r="B859" t="s">
        <v>5862</v>
      </c>
      <c r="C859" s="55" t="s">
        <v>4505</v>
      </c>
      <c r="D859" t="s">
        <v>20</v>
      </c>
    </row>
    <row r="860" spans="1:4" x14ac:dyDescent="0.25">
      <c r="A860" s="11">
        <v>46002.613113425927</v>
      </c>
      <c r="B860" t="s">
        <v>7762</v>
      </c>
      <c r="C860" s="55" t="s">
        <v>4505</v>
      </c>
      <c r="D860" t="s">
        <v>20</v>
      </c>
    </row>
    <row r="861" spans="1:4" x14ac:dyDescent="0.25">
      <c r="A861" s="11">
        <v>46002.612372685187</v>
      </c>
      <c r="B861" t="s">
        <v>5316</v>
      </c>
      <c r="C861" s="55" t="s">
        <v>4505</v>
      </c>
      <c r="D861" t="s">
        <v>20</v>
      </c>
    </row>
    <row r="862" spans="1:4" x14ac:dyDescent="0.25">
      <c r="A862" s="11">
        <v>46002.611493055556</v>
      </c>
      <c r="B862" t="s">
        <v>7765</v>
      </c>
      <c r="C862" s="55" t="s">
        <v>8</v>
      </c>
      <c r="D862" t="s">
        <v>20</v>
      </c>
    </row>
    <row r="863" spans="1:4" x14ac:dyDescent="0.25">
      <c r="A863" s="11">
        <v>46002.611446759256</v>
      </c>
      <c r="B863" t="s">
        <v>7766</v>
      </c>
      <c r="C863" s="55" t="s">
        <v>4505</v>
      </c>
      <c r="D863" t="s">
        <v>20</v>
      </c>
    </row>
    <row r="864" spans="1:4" x14ac:dyDescent="0.25">
      <c r="A864" s="11">
        <v>46002.611273148148</v>
      </c>
      <c r="B864" t="s">
        <v>7768</v>
      </c>
      <c r="C864" s="55" t="s">
        <v>4505</v>
      </c>
      <c r="D864" t="s">
        <v>20</v>
      </c>
    </row>
    <row r="865" spans="1:4" x14ac:dyDescent="0.25">
      <c r="A865" s="11">
        <v>46002.609756944446</v>
      </c>
      <c r="B865" t="s">
        <v>7769</v>
      </c>
      <c r="C865" s="55" t="s">
        <v>4505</v>
      </c>
      <c r="D865" t="s">
        <v>20</v>
      </c>
    </row>
    <row r="866" spans="1:4" x14ac:dyDescent="0.25">
      <c r="A866" s="11">
        <v>46002.609560185185</v>
      </c>
      <c r="B866" t="s">
        <v>7771</v>
      </c>
      <c r="C866" s="55" t="s">
        <v>4505</v>
      </c>
      <c r="D866" t="s">
        <v>20</v>
      </c>
    </row>
    <row r="867" spans="1:4" x14ac:dyDescent="0.25">
      <c r="A867" s="11">
        <v>46002.609143518515</v>
      </c>
      <c r="B867" t="s">
        <v>7772</v>
      </c>
      <c r="C867" s="55" t="s">
        <v>4505</v>
      </c>
      <c r="D867" t="s">
        <v>20</v>
      </c>
    </row>
    <row r="868" spans="1:4" x14ac:dyDescent="0.25">
      <c r="A868" s="11">
        <v>46002.60837962963</v>
      </c>
      <c r="B868" t="s">
        <v>7773</v>
      </c>
      <c r="C868" s="55" t="s">
        <v>4505</v>
      </c>
      <c r="D868" t="s">
        <v>20</v>
      </c>
    </row>
    <row r="869" spans="1:4" x14ac:dyDescent="0.25">
      <c r="A869" s="11">
        <v>46002.606909722221</v>
      </c>
      <c r="B869" t="s">
        <v>7775</v>
      </c>
      <c r="C869" s="55" t="s">
        <v>4505</v>
      </c>
      <c r="D869" t="s">
        <v>20</v>
      </c>
    </row>
    <row r="870" spans="1:4" x14ac:dyDescent="0.25">
      <c r="A870" s="11">
        <v>46002.604085648149</v>
      </c>
      <c r="B870" t="s">
        <v>7777</v>
      </c>
      <c r="C870" s="55" t="s">
        <v>4505</v>
      </c>
      <c r="D870" t="s">
        <v>20</v>
      </c>
    </row>
    <row r="871" spans="1:4" x14ac:dyDescent="0.25">
      <c r="A871" s="11">
        <v>46002.604131944441</v>
      </c>
      <c r="B871" t="s">
        <v>7778</v>
      </c>
      <c r="C871" s="55" t="s">
        <v>12</v>
      </c>
      <c r="D871" t="s">
        <v>20</v>
      </c>
    </row>
    <row r="872" spans="1:4" x14ac:dyDescent="0.25">
      <c r="A872" s="11">
        <v>46002.603773148148</v>
      </c>
      <c r="B872" t="s">
        <v>9069</v>
      </c>
      <c r="C872" s="55" t="s">
        <v>4505</v>
      </c>
      <c r="D872" t="s">
        <v>20</v>
      </c>
    </row>
    <row r="873" spans="1:4" x14ac:dyDescent="0.25">
      <c r="A873" s="11">
        <v>46002.603703703702</v>
      </c>
      <c r="B873" t="s">
        <v>7779</v>
      </c>
      <c r="C873" s="55" t="s">
        <v>4505</v>
      </c>
      <c r="D873" t="s">
        <v>20</v>
      </c>
    </row>
    <row r="874" spans="1:4" x14ac:dyDescent="0.25">
      <c r="A874" s="11">
        <v>46001.750543981485</v>
      </c>
      <c r="B874" t="s">
        <v>5537</v>
      </c>
      <c r="C874" s="55" t="s">
        <v>12</v>
      </c>
      <c r="D874" t="s">
        <v>20</v>
      </c>
    </row>
    <row r="875" spans="1:4" x14ac:dyDescent="0.25">
      <c r="A875" s="11">
        <v>46002.602129629631</v>
      </c>
      <c r="B875" t="s">
        <v>7780</v>
      </c>
      <c r="C875" s="55" t="s">
        <v>4505</v>
      </c>
      <c r="D875" t="s">
        <v>20</v>
      </c>
    </row>
    <row r="876" spans="1:4" x14ac:dyDescent="0.25">
      <c r="A876" s="11">
        <v>46002.60087962963</v>
      </c>
      <c r="B876" t="s">
        <v>7781</v>
      </c>
      <c r="C876" s="55" t="s">
        <v>4505</v>
      </c>
      <c r="D876" t="s">
        <v>20</v>
      </c>
    </row>
    <row r="877" spans="1:4" x14ac:dyDescent="0.25">
      <c r="A877" s="11">
        <v>46002.600127314814</v>
      </c>
      <c r="B877" t="s">
        <v>7782</v>
      </c>
      <c r="C877" s="55" t="s">
        <v>4505</v>
      </c>
      <c r="D877" t="s">
        <v>20</v>
      </c>
    </row>
    <row r="878" spans="1:4" x14ac:dyDescent="0.25">
      <c r="A878" s="11">
        <v>46002.599398148152</v>
      </c>
      <c r="B878" t="s">
        <v>7783</v>
      </c>
      <c r="C878" s="55" t="s">
        <v>4505</v>
      </c>
      <c r="D878" t="s">
        <v>20</v>
      </c>
    </row>
    <row r="879" spans="1:4" x14ac:dyDescent="0.25">
      <c r="A879" s="11">
        <v>46002.597210648149</v>
      </c>
      <c r="B879" t="s">
        <v>7785</v>
      </c>
      <c r="C879" s="55" t="s">
        <v>4504</v>
      </c>
      <c r="D879" t="s">
        <v>20</v>
      </c>
    </row>
    <row r="880" spans="1:4" x14ac:dyDescent="0.25">
      <c r="A880" s="11">
        <v>46002.595972222225</v>
      </c>
      <c r="B880" t="s">
        <v>7786</v>
      </c>
      <c r="C880" s="55" t="s">
        <v>12</v>
      </c>
      <c r="D880" t="s">
        <v>20</v>
      </c>
    </row>
    <row r="881" spans="1:4" x14ac:dyDescent="0.25">
      <c r="A881" s="11">
        <v>46002.59574074074</v>
      </c>
      <c r="B881" t="s">
        <v>7787</v>
      </c>
      <c r="C881" s="55" t="s">
        <v>12</v>
      </c>
      <c r="D881" t="s">
        <v>20</v>
      </c>
    </row>
    <row r="882" spans="1:4" x14ac:dyDescent="0.25">
      <c r="A882" s="11">
        <v>46002.386666666665</v>
      </c>
      <c r="B882" t="s">
        <v>7788</v>
      </c>
      <c r="C882" s="55" t="s">
        <v>11</v>
      </c>
      <c r="D882" t="s">
        <v>20</v>
      </c>
    </row>
    <row r="883" spans="1:4" x14ac:dyDescent="0.25">
      <c r="A883" s="11">
        <v>46002.592453703706</v>
      </c>
      <c r="B883" t="s">
        <v>4695</v>
      </c>
      <c r="C883" s="55" t="s">
        <v>4505</v>
      </c>
      <c r="D883" t="s">
        <v>20</v>
      </c>
    </row>
    <row r="884" spans="1:4" x14ac:dyDescent="0.25">
      <c r="A884" s="11">
        <v>46002.589884259258</v>
      </c>
      <c r="B884" t="s">
        <v>7789</v>
      </c>
      <c r="C884" s="55" t="s">
        <v>8</v>
      </c>
      <c r="D884" t="s">
        <v>20</v>
      </c>
    </row>
    <row r="885" spans="1:4" x14ac:dyDescent="0.25">
      <c r="A885" s="11">
        <v>46002.587546296294</v>
      </c>
      <c r="B885" t="s">
        <v>7791</v>
      </c>
      <c r="C885" s="55" t="s">
        <v>13</v>
      </c>
      <c r="D885" t="s">
        <v>20</v>
      </c>
    </row>
    <row r="886" spans="1:4" x14ac:dyDescent="0.25">
      <c r="A886" s="11">
        <v>46002.418124999997</v>
      </c>
      <c r="B886" t="s">
        <v>7792</v>
      </c>
      <c r="C886" s="55" t="s">
        <v>12</v>
      </c>
      <c r="D886" t="s">
        <v>20</v>
      </c>
    </row>
    <row r="887" spans="1:4" x14ac:dyDescent="0.25">
      <c r="A887" s="11">
        <v>46002.583773148152</v>
      </c>
      <c r="B887" t="s">
        <v>7793</v>
      </c>
      <c r="C887" s="55" t="s">
        <v>4518</v>
      </c>
      <c r="D887" t="s">
        <v>20</v>
      </c>
    </row>
    <row r="888" spans="1:4" x14ac:dyDescent="0.25">
      <c r="A888" s="11">
        <v>46002.583599537036</v>
      </c>
      <c r="B888" t="s">
        <v>7795</v>
      </c>
      <c r="C888" s="55" t="s">
        <v>4505</v>
      </c>
      <c r="D888" t="s">
        <v>20</v>
      </c>
    </row>
    <row r="889" spans="1:4" x14ac:dyDescent="0.25">
      <c r="A889" s="11">
        <v>46002.581041666665</v>
      </c>
      <c r="B889" t="s">
        <v>4604</v>
      </c>
      <c r="C889" s="55" t="s">
        <v>4505</v>
      </c>
      <c r="D889" t="s">
        <v>20</v>
      </c>
    </row>
    <row r="890" spans="1:4" x14ac:dyDescent="0.25">
      <c r="A890" s="11">
        <v>46002.578831018516</v>
      </c>
      <c r="B890" t="s">
        <v>7796</v>
      </c>
      <c r="C890" s="55" t="s">
        <v>9076</v>
      </c>
      <c r="D890" t="s">
        <v>20</v>
      </c>
    </row>
    <row r="891" spans="1:4" x14ac:dyDescent="0.25">
      <c r="A891" s="11">
        <v>46002.580821759257</v>
      </c>
      <c r="B891" t="s">
        <v>7797</v>
      </c>
      <c r="C891" s="55" t="s">
        <v>4505</v>
      </c>
      <c r="D891" t="s">
        <v>20</v>
      </c>
    </row>
    <row r="892" spans="1:4" x14ac:dyDescent="0.25">
      <c r="A892" s="11">
        <v>46002.580520833333</v>
      </c>
      <c r="B892" t="s">
        <v>7800</v>
      </c>
      <c r="C892" s="55" t="s">
        <v>8</v>
      </c>
      <c r="D892" t="s">
        <v>20</v>
      </c>
    </row>
    <row r="893" spans="1:4" x14ac:dyDescent="0.25">
      <c r="A893" s="11">
        <v>46002.577187499999</v>
      </c>
      <c r="B893" t="s">
        <v>7801</v>
      </c>
      <c r="C893" s="55" t="s">
        <v>4505</v>
      </c>
      <c r="D893" t="s">
        <v>20</v>
      </c>
    </row>
    <row r="894" spans="1:4" x14ac:dyDescent="0.25">
      <c r="A894" s="11">
        <v>46002.568888888891</v>
      </c>
      <c r="B894" t="s">
        <v>5403</v>
      </c>
      <c r="C894" s="55" t="s">
        <v>8799</v>
      </c>
      <c r="D894" t="s">
        <v>20</v>
      </c>
    </row>
    <row r="895" spans="1:4" x14ac:dyDescent="0.25">
      <c r="A895" s="11">
        <v>46002.568668981483</v>
      </c>
      <c r="B895" t="s">
        <v>7805</v>
      </c>
      <c r="C895" s="55" t="s">
        <v>8</v>
      </c>
      <c r="D895" t="s">
        <v>20</v>
      </c>
    </row>
    <row r="896" spans="1:4" x14ac:dyDescent="0.25">
      <c r="A896" s="11">
        <v>46002.566145833334</v>
      </c>
      <c r="B896" t="s">
        <v>7806</v>
      </c>
      <c r="C896" s="55" t="s">
        <v>4667</v>
      </c>
      <c r="D896" t="s">
        <v>20</v>
      </c>
    </row>
    <row r="897" spans="1:4" x14ac:dyDescent="0.25">
      <c r="A897" s="11">
        <v>46002.564641203702</v>
      </c>
      <c r="B897" t="s">
        <v>5868</v>
      </c>
      <c r="C897" s="55" t="s">
        <v>4505</v>
      </c>
      <c r="D897" t="s">
        <v>20</v>
      </c>
    </row>
    <row r="898" spans="1:4" x14ac:dyDescent="0.25">
      <c r="A898" s="11">
        <v>46002.561840277776</v>
      </c>
      <c r="B898" t="s">
        <v>5694</v>
      </c>
      <c r="C898" s="55" t="s">
        <v>4505</v>
      </c>
      <c r="D898" t="s">
        <v>20</v>
      </c>
    </row>
    <row r="899" spans="1:4" x14ac:dyDescent="0.25">
      <c r="A899" s="11">
        <v>46002.561365740738</v>
      </c>
      <c r="B899" t="s">
        <v>9079</v>
      </c>
      <c r="C899" s="55" t="s">
        <v>9080</v>
      </c>
      <c r="D899" t="s">
        <v>20</v>
      </c>
    </row>
    <row r="900" spans="1:4" x14ac:dyDescent="0.25">
      <c r="A900" s="11">
        <v>46002.559351851851</v>
      </c>
      <c r="B900" t="s">
        <v>7807</v>
      </c>
      <c r="C900" s="55" t="s">
        <v>4543</v>
      </c>
      <c r="D900" t="s">
        <v>20</v>
      </c>
    </row>
    <row r="901" spans="1:4" x14ac:dyDescent="0.25">
      <c r="A901" s="11">
        <v>46002.558935185189</v>
      </c>
      <c r="B901" t="s">
        <v>7808</v>
      </c>
      <c r="C901" s="55" t="s">
        <v>4505</v>
      </c>
      <c r="D901" t="s">
        <v>20</v>
      </c>
    </row>
    <row r="902" spans="1:4" x14ac:dyDescent="0.25">
      <c r="A902" s="11">
        <v>46002.551469907405</v>
      </c>
      <c r="B902" t="s">
        <v>7813</v>
      </c>
      <c r="C902" s="55" t="s">
        <v>4516</v>
      </c>
      <c r="D902" t="s">
        <v>20</v>
      </c>
    </row>
    <row r="903" spans="1:4" x14ac:dyDescent="0.25">
      <c r="A903" s="11">
        <v>46002.548101851855</v>
      </c>
      <c r="B903" t="s">
        <v>7817</v>
      </c>
      <c r="C903" s="55" t="s">
        <v>13</v>
      </c>
      <c r="D903" t="s">
        <v>20</v>
      </c>
    </row>
    <row r="904" spans="1:4" x14ac:dyDescent="0.25">
      <c r="A904" s="11">
        <v>46002.546053240738</v>
      </c>
      <c r="B904" t="s">
        <v>7822</v>
      </c>
      <c r="C904" s="55" t="s">
        <v>7</v>
      </c>
      <c r="D904" t="s">
        <v>20</v>
      </c>
    </row>
    <row r="905" spans="1:4" x14ac:dyDescent="0.25">
      <c r="A905" s="11">
        <v>46002.510578703703</v>
      </c>
      <c r="B905" t="s">
        <v>7823</v>
      </c>
      <c r="C905" s="55" t="s">
        <v>11</v>
      </c>
      <c r="D905" t="s">
        <v>20</v>
      </c>
    </row>
    <row r="906" spans="1:4" x14ac:dyDescent="0.25">
      <c r="A906" s="11">
        <v>46002.545717592591</v>
      </c>
      <c r="B906" t="s">
        <v>7825</v>
      </c>
      <c r="C906" s="55" t="s">
        <v>4505</v>
      </c>
      <c r="D906" t="s">
        <v>20</v>
      </c>
    </row>
    <row r="907" spans="1:4" x14ac:dyDescent="0.25">
      <c r="A907" s="11">
        <v>46002.545300925929</v>
      </c>
      <c r="B907" t="s">
        <v>4919</v>
      </c>
      <c r="C907" s="55" t="s">
        <v>4505</v>
      </c>
      <c r="D907" t="s">
        <v>20</v>
      </c>
    </row>
    <row r="908" spans="1:4" x14ac:dyDescent="0.25">
      <c r="A908" s="11">
        <v>46002.542523148149</v>
      </c>
      <c r="B908" t="s">
        <v>5660</v>
      </c>
      <c r="C908" s="55" t="s">
        <v>4552</v>
      </c>
      <c r="D908" t="s">
        <v>20</v>
      </c>
    </row>
    <row r="909" spans="1:4" x14ac:dyDescent="0.25">
      <c r="A909" s="11">
        <v>46002.471307870372</v>
      </c>
      <c r="B909" t="s">
        <v>9084</v>
      </c>
      <c r="C909" s="55" t="s">
        <v>4559</v>
      </c>
      <c r="D909" t="s">
        <v>20</v>
      </c>
    </row>
    <row r="910" spans="1:4" x14ac:dyDescent="0.25">
      <c r="A910" s="11">
        <v>46002.54215277778</v>
      </c>
      <c r="B910" t="s">
        <v>7828</v>
      </c>
      <c r="C910" s="55" t="s">
        <v>4552</v>
      </c>
      <c r="D910" t="s">
        <v>20</v>
      </c>
    </row>
    <row r="911" spans="1:4" x14ac:dyDescent="0.25">
      <c r="A911" s="11">
        <v>46002.541932870372</v>
      </c>
      <c r="B911" t="s">
        <v>7829</v>
      </c>
      <c r="C911" s="55" t="s">
        <v>4552</v>
      </c>
      <c r="D911" t="s">
        <v>20</v>
      </c>
    </row>
    <row r="912" spans="1:4" x14ac:dyDescent="0.25">
      <c r="A912" s="11">
        <v>46002.541655092595</v>
      </c>
      <c r="B912" t="s">
        <v>7830</v>
      </c>
      <c r="C912" s="55" t="s">
        <v>4552</v>
      </c>
      <c r="D912" t="s">
        <v>20</v>
      </c>
    </row>
    <row r="913" spans="1:4" x14ac:dyDescent="0.25">
      <c r="A913" s="11">
        <v>46002.54142361111</v>
      </c>
      <c r="B913" t="s">
        <v>7831</v>
      </c>
      <c r="C913" s="55" t="s">
        <v>4552</v>
      </c>
      <c r="D913" t="s">
        <v>20</v>
      </c>
    </row>
    <row r="914" spans="1:4" x14ac:dyDescent="0.25">
      <c r="A914" s="11">
        <v>46002.540983796294</v>
      </c>
      <c r="B914" t="s">
        <v>7832</v>
      </c>
      <c r="C914" s="55" t="s">
        <v>4552</v>
      </c>
      <c r="D914" t="s">
        <v>20</v>
      </c>
    </row>
    <row r="915" spans="1:4" x14ac:dyDescent="0.25">
      <c r="A915" s="11">
        <v>46002.540879629632</v>
      </c>
      <c r="B915" t="s">
        <v>4675</v>
      </c>
      <c r="C915" s="55" t="s">
        <v>4505</v>
      </c>
      <c r="D915" t="s">
        <v>20</v>
      </c>
    </row>
    <row r="916" spans="1:4" x14ac:dyDescent="0.25">
      <c r="A916" s="11">
        <v>46000.644548611112</v>
      </c>
      <c r="B916" t="s">
        <v>5347</v>
      </c>
      <c r="C916" s="55" t="s">
        <v>4539</v>
      </c>
      <c r="D916" t="s">
        <v>20</v>
      </c>
    </row>
    <row r="917" spans="1:4" x14ac:dyDescent="0.25">
      <c r="A917" s="11">
        <v>46002.536354166667</v>
      </c>
      <c r="B917" t="s">
        <v>7834</v>
      </c>
      <c r="C917" s="55" t="s">
        <v>4739</v>
      </c>
      <c r="D917" t="s">
        <v>20</v>
      </c>
    </row>
    <row r="918" spans="1:4" x14ac:dyDescent="0.25">
      <c r="A918" s="11">
        <v>46002.532199074078</v>
      </c>
      <c r="B918" t="s">
        <v>7839</v>
      </c>
      <c r="C918" s="55" t="s">
        <v>11</v>
      </c>
      <c r="D918" t="s">
        <v>20</v>
      </c>
    </row>
    <row r="919" spans="1:4" x14ac:dyDescent="0.25">
      <c r="A919" s="11">
        <v>46002.531365740739</v>
      </c>
      <c r="B919" t="s">
        <v>7840</v>
      </c>
      <c r="C919" s="55" t="s">
        <v>4505</v>
      </c>
      <c r="D919" t="s">
        <v>20</v>
      </c>
    </row>
    <row r="920" spans="1:4" x14ac:dyDescent="0.25">
      <c r="A920" s="11">
        <v>46002.52888888889</v>
      </c>
      <c r="B920" t="s">
        <v>7845</v>
      </c>
      <c r="C920" s="55" t="s">
        <v>4541</v>
      </c>
      <c r="D920" t="s">
        <v>20</v>
      </c>
    </row>
    <row r="921" spans="1:4" x14ac:dyDescent="0.25">
      <c r="A921" s="11">
        <v>46002.528738425928</v>
      </c>
      <c r="B921" t="s">
        <v>7846</v>
      </c>
      <c r="C921" s="55" t="s">
        <v>4543</v>
      </c>
      <c r="D921" t="s">
        <v>20</v>
      </c>
    </row>
    <row r="922" spans="1:4" x14ac:dyDescent="0.25">
      <c r="A922" s="11">
        <v>46002.527337962965</v>
      </c>
      <c r="B922" t="s">
        <v>7847</v>
      </c>
      <c r="C922" s="55" t="s">
        <v>4518</v>
      </c>
      <c r="D922" t="s">
        <v>20</v>
      </c>
    </row>
    <row r="923" spans="1:4" x14ac:dyDescent="0.25">
      <c r="A923" s="11">
        <v>46002.526620370372</v>
      </c>
      <c r="B923" t="s">
        <v>4780</v>
      </c>
      <c r="C923" s="55" t="s">
        <v>6619</v>
      </c>
      <c r="D923" t="s">
        <v>20</v>
      </c>
    </row>
    <row r="924" spans="1:4" x14ac:dyDescent="0.25">
      <c r="A924" s="11">
        <v>46002.525590277779</v>
      </c>
      <c r="B924" t="s">
        <v>4706</v>
      </c>
      <c r="C924" s="55" t="s">
        <v>4505</v>
      </c>
      <c r="D924" t="s">
        <v>20</v>
      </c>
    </row>
    <row r="925" spans="1:4" x14ac:dyDescent="0.25">
      <c r="A925" s="11">
        <v>46002.524467592593</v>
      </c>
      <c r="B925" t="s">
        <v>7848</v>
      </c>
      <c r="C925" s="55" t="s">
        <v>4505</v>
      </c>
      <c r="D925" t="s">
        <v>20</v>
      </c>
    </row>
    <row r="926" spans="1:4" x14ac:dyDescent="0.25">
      <c r="A926" s="11">
        <v>46002.5237037037</v>
      </c>
      <c r="B926" t="s">
        <v>7850</v>
      </c>
      <c r="C926" s="55" t="s">
        <v>4505</v>
      </c>
      <c r="D926" t="s">
        <v>20</v>
      </c>
    </row>
    <row r="927" spans="1:4" x14ac:dyDescent="0.25">
      <c r="A927" s="11">
        <v>46002.523796296293</v>
      </c>
      <c r="B927" t="s">
        <v>7849</v>
      </c>
      <c r="C927" s="55" t="s">
        <v>4505</v>
      </c>
      <c r="D927" t="s">
        <v>20</v>
      </c>
    </row>
    <row r="928" spans="1:4" x14ac:dyDescent="0.25">
      <c r="A928" s="11">
        <v>46002.52175925926</v>
      </c>
      <c r="B928" t="s">
        <v>7852</v>
      </c>
      <c r="C928" s="55" t="s">
        <v>11</v>
      </c>
      <c r="D928" t="s">
        <v>20</v>
      </c>
    </row>
    <row r="929" spans="1:4" x14ac:dyDescent="0.25">
      <c r="A929" s="11">
        <v>46002.517199074071</v>
      </c>
      <c r="B929" t="s">
        <v>7853</v>
      </c>
      <c r="C929" s="55" t="s">
        <v>4505</v>
      </c>
      <c r="D929" t="s">
        <v>20</v>
      </c>
    </row>
    <row r="930" spans="1:4" x14ac:dyDescent="0.25">
      <c r="A930" s="11">
        <v>46002.515833333331</v>
      </c>
      <c r="B930" t="s">
        <v>5114</v>
      </c>
      <c r="C930" s="55" t="s">
        <v>4505</v>
      </c>
      <c r="D930" t="s">
        <v>20</v>
      </c>
    </row>
    <row r="931" spans="1:4" x14ac:dyDescent="0.25">
      <c r="A931" s="11">
        <v>46002.513449074075</v>
      </c>
      <c r="B931" t="s">
        <v>5080</v>
      </c>
      <c r="C931" s="55" t="s">
        <v>4509</v>
      </c>
      <c r="D931" t="s">
        <v>20</v>
      </c>
    </row>
    <row r="932" spans="1:4" x14ac:dyDescent="0.25">
      <c r="A932" s="11">
        <v>46002.513032407405</v>
      </c>
      <c r="B932" t="s">
        <v>7854</v>
      </c>
      <c r="C932" s="55" t="s">
        <v>4505</v>
      </c>
      <c r="D932" t="s">
        <v>20</v>
      </c>
    </row>
    <row r="933" spans="1:4" x14ac:dyDescent="0.25">
      <c r="A933" s="11">
        <v>46002.512569444443</v>
      </c>
      <c r="B933" t="s">
        <v>5086</v>
      </c>
      <c r="C933" s="55" t="s">
        <v>4509</v>
      </c>
      <c r="D933" t="s">
        <v>20</v>
      </c>
    </row>
    <row r="934" spans="1:4" x14ac:dyDescent="0.25">
      <c r="A934" s="11">
        <v>46002.512037037035</v>
      </c>
      <c r="B934" t="s">
        <v>7855</v>
      </c>
      <c r="C934" s="55" t="s">
        <v>11</v>
      </c>
      <c r="D934" t="s">
        <v>20</v>
      </c>
    </row>
    <row r="935" spans="1:4" x14ac:dyDescent="0.25">
      <c r="A935" s="11">
        <v>46002.510914351849</v>
      </c>
      <c r="B935" t="s">
        <v>7857</v>
      </c>
      <c r="C935" s="55" t="s">
        <v>4667</v>
      </c>
      <c r="D935" t="s">
        <v>20</v>
      </c>
    </row>
    <row r="936" spans="1:4" x14ac:dyDescent="0.25">
      <c r="A936" s="11">
        <v>46002.509062500001</v>
      </c>
      <c r="B936" t="s">
        <v>7859</v>
      </c>
      <c r="C936" s="55" t="s">
        <v>4505</v>
      </c>
      <c r="D936" t="s">
        <v>20</v>
      </c>
    </row>
    <row r="937" spans="1:4" x14ac:dyDescent="0.25">
      <c r="A937" s="11">
        <v>46002.50849537037</v>
      </c>
      <c r="B937" t="s">
        <v>7860</v>
      </c>
      <c r="C937" s="55" t="s">
        <v>4505</v>
      </c>
      <c r="D937" t="s">
        <v>20</v>
      </c>
    </row>
    <row r="938" spans="1:4" x14ac:dyDescent="0.25">
      <c r="A938" s="11">
        <v>46002.507870370369</v>
      </c>
      <c r="B938" t="s">
        <v>7861</v>
      </c>
      <c r="C938" s="55" t="s">
        <v>4505</v>
      </c>
      <c r="D938" t="s">
        <v>20</v>
      </c>
    </row>
    <row r="939" spans="1:4" x14ac:dyDescent="0.25">
      <c r="A939" s="11">
        <v>46002.507743055554</v>
      </c>
      <c r="B939" t="s">
        <v>7862</v>
      </c>
      <c r="C939" s="55" t="s">
        <v>4505</v>
      </c>
      <c r="D939" t="s">
        <v>20</v>
      </c>
    </row>
    <row r="940" spans="1:4" x14ac:dyDescent="0.25">
      <c r="A940" s="11">
        <v>46002.507187499999</v>
      </c>
      <c r="B940" t="s">
        <v>5973</v>
      </c>
      <c r="C940" s="55" t="s">
        <v>11</v>
      </c>
      <c r="D940" t="s">
        <v>20</v>
      </c>
    </row>
    <row r="941" spans="1:4" x14ac:dyDescent="0.25">
      <c r="A941" s="11">
        <v>46002.50677083333</v>
      </c>
      <c r="B941" t="s">
        <v>4895</v>
      </c>
      <c r="C941" s="55" t="s">
        <v>4505</v>
      </c>
      <c r="D941" t="s">
        <v>20</v>
      </c>
    </row>
    <row r="942" spans="1:4" x14ac:dyDescent="0.25">
      <c r="A942" s="11">
        <v>46002.506701388891</v>
      </c>
      <c r="B942" t="s">
        <v>7863</v>
      </c>
      <c r="C942" s="55" t="s">
        <v>4509</v>
      </c>
      <c r="D942" t="s">
        <v>20</v>
      </c>
    </row>
    <row r="943" spans="1:4" x14ac:dyDescent="0.25">
      <c r="A943" s="11">
        <v>46002.506620370368</v>
      </c>
      <c r="B943" t="s">
        <v>4726</v>
      </c>
      <c r="C943" s="55" t="s">
        <v>4505</v>
      </c>
      <c r="D943" t="s">
        <v>20</v>
      </c>
    </row>
    <row r="944" spans="1:4" x14ac:dyDescent="0.25">
      <c r="A944" s="11">
        <v>46002.505879629629</v>
      </c>
      <c r="B944" t="s">
        <v>7864</v>
      </c>
      <c r="C944" s="55" t="s">
        <v>4505</v>
      </c>
      <c r="D944" t="s">
        <v>20</v>
      </c>
    </row>
    <row r="945" spans="1:4" x14ac:dyDescent="0.25">
      <c r="A945" s="11">
        <v>46002.505208333336</v>
      </c>
      <c r="B945" t="s">
        <v>7865</v>
      </c>
      <c r="C945" s="55" t="s">
        <v>4543</v>
      </c>
      <c r="D945" t="s">
        <v>20</v>
      </c>
    </row>
    <row r="946" spans="1:4" x14ac:dyDescent="0.25">
      <c r="A946" s="11">
        <v>46002.503263888888</v>
      </c>
      <c r="B946" t="s">
        <v>7867</v>
      </c>
      <c r="C946" s="55" t="s">
        <v>4505</v>
      </c>
      <c r="D946" t="s">
        <v>20</v>
      </c>
    </row>
    <row r="947" spans="1:4" x14ac:dyDescent="0.25">
      <c r="A947" s="11">
        <v>46002.502500000002</v>
      </c>
      <c r="B947" t="s">
        <v>7868</v>
      </c>
      <c r="C947" s="55" t="s">
        <v>4505</v>
      </c>
      <c r="D947" t="s">
        <v>20</v>
      </c>
    </row>
    <row r="948" spans="1:4" x14ac:dyDescent="0.25">
      <c r="A948" s="11">
        <v>46002.464861111112</v>
      </c>
      <c r="B948" t="s">
        <v>7869</v>
      </c>
      <c r="C948" s="55" t="s">
        <v>12</v>
      </c>
      <c r="D948" t="s">
        <v>20</v>
      </c>
    </row>
    <row r="949" spans="1:4" x14ac:dyDescent="0.25">
      <c r="A949" s="11">
        <v>46002.499386574076</v>
      </c>
      <c r="B949" t="s">
        <v>7871</v>
      </c>
      <c r="C949" s="55" t="s">
        <v>4509</v>
      </c>
      <c r="D949" t="s">
        <v>20</v>
      </c>
    </row>
    <row r="950" spans="1:4" x14ac:dyDescent="0.25">
      <c r="A950" s="11">
        <v>46002.498831018522</v>
      </c>
      <c r="B950" t="s">
        <v>7873</v>
      </c>
      <c r="C950" s="55" t="s">
        <v>4509</v>
      </c>
      <c r="D950" t="s">
        <v>20</v>
      </c>
    </row>
    <row r="951" spans="1:4" x14ac:dyDescent="0.25">
      <c r="A951" s="11">
        <v>46002.49858796296</v>
      </c>
      <c r="B951" t="s">
        <v>9101</v>
      </c>
      <c r="C951" s="55" t="s">
        <v>8927</v>
      </c>
      <c r="D951" t="s">
        <v>20</v>
      </c>
    </row>
    <row r="952" spans="1:4" x14ac:dyDescent="0.25">
      <c r="A952" s="11">
        <v>46002.49827546296</v>
      </c>
      <c r="B952" t="s">
        <v>5313</v>
      </c>
      <c r="C952" s="55" t="s">
        <v>8927</v>
      </c>
      <c r="D952" t="s">
        <v>20</v>
      </c>
    </row>
    <row r="953" spans="1:4" x14ac:dyDescent="0.25">
      <c r="A953" s="11">
        <v>46002.497754629629</v>
      </c>
      <c r="B953" t="s">
        <v>7875</v>
      </c>
      <c r="C953" s="55" t="s">
        <v>9104</v>
      </c>
      <c r="D953" t="s">
        <v>20</v>
      </c>
    </row>
    <row r="954" spans="1:4" x14ac:dyDescent="0.25">
      <c r="A954" s="11">
        <v>46002.496342592596</v>
      </c>
      <c r="B954" t="s">
        <v>7877</v>
      </c>
      <c r="C954" s="55" t="s">
        <v>8927</v>
      </c>
      <c r="D954" t="s">
        <v>20</v>
      </c>
    </row>
    <row r="955" spans="1:4" x14ac:dyDescent="0.25">
      <c r="A955" s="11">
        <v>46002.491620370369</v>
      </c>
      <c r="B955" t="s">
        <v>7881</v>
      </c>
      <c r="C955" s="55" t="s">
        <v>4505</v>
      </c>
      <c r="D955" t="s">
        <v>20</v>
      </c>
    </row>
    <row r="956" spans="1:4" x14ac:dyDescent="0.25">
      <c r="A956" s="11">
        <v>46002.491527777776</v>
      </c>
      <c r="B956" t="s">
        <v>7882</v>
      </c>
      <c r="C956" s="55" t="s">
        <v>4505</v>
      </c>
      <c r="D956" t="s">
        <v>20</v>
      </c>
    </row>
    <row r="957" spans="1:4" x14ac:dyDescent="0.25">
      <c r="A957" s="11">
        <v>46002.491284722222</v>
      </c>
      <c r="B957" t="s">
        <v>7883</v>
      </c>
      <c r="C957" s="55" t="s">
        <v>4505</v>
      </c>
      <c r="D957" t="s">
        <v>20</v>
      </c>
    </row>
    <row r="958" spans="1:4" x14ac:dyDescent="0.25">
      <c r="A958" s="11">
        <v>46002.490833333337</v>
      </c>
      <c r="B958" t="s">
        <v>7884</v>
      </c>
      <c r="C958" s="55" t="s">
        <v>4509</v>
      </c>
      <c r="D958" t="s">
        <v>20</v>
      </c>
    </row>
    <row r="959" spans="1:4" x14ac:dyDescent="0.25">
      <c r="A959" s="11">
        <v>46002.490162037036</v>
      </c>
      <c r="B959" t="s">
        <v>5128</v>
      </c>
      <c r="C959" s="55" t="s">
        <v>4547</v>
      </c>
      <c r="D959" t="s">
        <v>20</v>
      </c>
    </row>
    <row r="960" spans="1:4" x14ac:dyDescent="0.25">
      <c r="A960" s="11">
        <v>46002.489988425928</v>
      </c>
      <c r="B960" t="s">
        <v>7886</v>
      </c>
      <c r="C960" s="55" t="s">
        <v>4739</v>
      </c>
      <c r="D960" t="s">
        <v>20</v>
      </c>
    </row>
    <row r="961" spans="1:4" x14ac:dyDescent="0.25">
      <c r="A961" s="11">
        <v>46002.488912037035</v>
      </c>
      <c r="B961" t="s">
        <v>7888</v>
      </c>
      <c r="C961" s="55" t="s">
        <v>4505</v>
      </c>
      <c r="D961" t="s">
        <v>20</v>
      </c>
    </row>
    <row r="962" spans="1:4" x14ac:dyDescent="0.25">
      <c r="A962" s="11">
        <v>46002.488310185188</v>
      </c>
      <c r="B962" t="s">
        <v>5308</v>
      </c>
      <c r="C962" s="55" t="s">
        <v>4505</v>
      </c>
      <c r="D962" t="s">
        <v>20</v>
      </c>
    </row>
    <row r="963" spans="1:4" x14ac:dyDescent="0.25">
      <c r="A963" s="11">
        <v>46002.487939814811</v>
      </c>
      <c r="B963" t="s">
        <v>7889</v>
      </c>
      <c r="C963" s="55" t="s">
        <v>4505</v>
      </c>
      <c r="D963" t="s">
        <v>20</v>
      </c>
    </row>
    <row r="964" spans="1:4" x14ac:dyDescent="0.25">
      <c r="A964" s="11">
        <v>46002.486990740741</v>
      </c>
      <c r="B964" t="s">
        <v>5643</v>
      </c>
      <c r="C964" s="55" t="s">
        <v>4545</v>
      </c>
      <c r="D964" t="s">
        <v>20</v>
      </c>
    </row>
    <row r="965" spans="1:4" x14ac:dyDescent="0.25">
      <c r="A965" s="11">
        <v>46002.486388888887</v>
      </c>
      <c r="B965" t="s">
        <v>7890</v>
      </c>
      <c r="C965" s="55" t="s">
        <v>4505</v>
      </c>
      <c r="D965" t="s">
        <v>20</v>
      </c>
    </row>
    <row r="966" spans="1:4" x14ac:dyDescent="0.25">
      <c r="A966" s="11">
        <v>46002.486238425925</v>
      </c>
      <c r="B966" t="s">
        <v>5611</v>
      </c>
      <c r="C966" s="55" t="s">
        <v>11</v>
      </c>
      <c r="D966" t="s">
        <v>20</v>
      </c>
    </row>
    <row r="967" spans="1:4" x14ac:dyDescent="0.25">
      <c r="A967" s="11">
        <v>46002.484270833331</v>
      </c>
      <c r="B967" t="s">
        <v>5446</v>
      </c>
      <c r="C967" s="55" t="s">
        <v>4505</v>
      </c>
      <c r="D967" t="s">
        <v>20</v>
      </c>
    </row>
    <row r="968" spans="1:4" x14ac:dyDescent="0.25">
      <c r="A968" s="11">
        <v>46002.483657407407</v>
      </c>
      <c r="B968" t="s">
        <v>7892</v>
      </c>
      <c r="C968" s="55" t="s">
        <v>4667</v>
      </c>
      <c r="D968" t="s">
        <v>20</v>
      </c>
    </row>
    <row r="969" spans="1:4" x14ac:dyDescent="0.25">
      <c r="A969" s="11">
        <v>46002.483263888891</v>
      </c>
      <c r="B969" t="s">
        <v>5644</v>
      </c>
      <c r="C969" s="55" t="s">
        <v>4505</v>
      </c>
      <c r="D969" t="s">
        <v>20</v>
      </c>
    </row>
    <row r="970" spans="1:4" x14ac:dyDescent="0.25">
      <c r="A970" s="11">
        <v>46002.482118055559</v>
      </c>
      <c r="B970" t="s">
        <v>7895</v>
      </c>
      <c r="C970" s="55" t="s">
        <v>4505</v>
      </c>
      <c r="D970" t="s">
        <v>20</v>
      </c>
    </row>
    <row r="971" spans="1:4" x14ac:dyDescent="0.25">
      <c r="A971" s="11">
        <v>46002.481412037036</v>
      </c>
      <c r="B971" t="s">
        <v>7896</v>
      </c>
      <c r="C971" s="55" t="s">
        <v>11</v>
      </c>
      <c r="D971" t="s">
        <v>20</v>
      </c>
    </row>
    <row r="972" spans="1:4" x14ac:dyDescent="0.25">
      <c r="A972" s="11">
        <v>46002.479062500002</v>
      </c>
      <c r="B972" t="s">
        <v>5262</v>
      </c>
      <c r="C972" s="55" t="s">
        <v>4507</v>
      </c>
      <c r="D972" t="s">
        <v>20</v>
      </c>
    </row>
    <row r="973" spans="1:4" x14ac:dyDescent="0.25">
      <c r="A973" s="11">
        <v>46002.476377314815</v>
      </c>
      <c r="B973" t="s">
        <v>7898</v>
      </c>
      <c r="C973" s="55" t="s">
        <v>11</v>
      </c>
      <c r="D973" t="s">
        <v>20</v>
      </c>
    </row>
    <row r="974" spans="1:4" x14ac:dyDescent="0.25">
      <c r="A974" s="11">
        <v>46002.475254629629</v>
      </c>
      <c r="B974" t="s">
        <v>7900</v>
      </c>
      <c r="C974" s="55" t="s">
        <v>4739</v>
      </c>
      <c r="D974" t="s">
        <v>20</v>
      </c>
    </row>
    <row r="975" spans="1:4" x14ac:dyDescent="0.25">
      <c r="A975" s="11">
        <v>46002.474328703705</v>
      </c>
      <c r="B975" t="s">
        <v>5678</v>
      </c>
      <c r="C975" s="55" t="s">
        <v>9112</v>
      </c>
      <c r="D975" t="s">
        <v>20</v>
      </c>
    </row>
    <row r="976" spans="1:4" x14ac:dyDescent="0.25">
      <c r="A976" s="11">
        <v>46000.582870370374</v>
      </c>
      <c r="B976" t="s">
        <v>9114</v>
      </c>
      <c r="C976" s="55" t="s">
        <v>5730</v>
      </c>
      <c r="D976" t="s">
        <v>20</v>
      </c>
    </row>
    <row r="977" spans="1:4" x14ac:dyDescent="0.25">
      <c r="A977" s="11">
        <v>46002.472199074073</v>
      </c>
      <c r="B977" t="s">
        <v>7902</v>
      </c>
      <c r="C977" s="55" t="s">
        <v>4541</v>
      </c>
      <c r="D977" t="s">
        <v>20</v>
      </c>
    </row>
    <row r="978" spans="1:4" x14ac:dyDescent="0.25">
      <c r="A978" s="11">
        <v>46002.471851851849</v>
      </c>
      <c r="B978" t="s">
        <v>7903</v>
      </c>
      <c r="C978" s="55" t="s">
        <v>4504</v>
      </c>
      <c r="D978" t="s">
        <v>20</v>
      </c>
    </row>
    <row r="979" spans="1:4" x14ac:dyDescent="0.25">
      <c r="A979" s="11">
        <v>46002.471805555557</v>
      </c>
      <c r="B979" t="s">
        <v>7904</v>
      </c>
      <c r="C979" s="55" t="s">
        <v>7</v>
      </c>
      <c r="D979" t="s">
        <v>20</v>
      </c>
    </row>
    <row r="980" spans="1:4" x14ac:dyDescent="0.25">
      <c r="A980" s="11">
        <v>46002.470416666663</v>
      </c>
      <c r="B980" t="s">
        <v>7905</v>
      </c>
      <c r="C980" s="55" t="s">
        <v>11</v>
      </c>
      <c r="D980" t="s">
        <v>20</v>
      </c>
    </row>
    <row r="981" spans="1:4" x14ac:dyDescent="0.25">
      <c r="A981" s="11">
        <v>46002.468993055554</v>
      </c>
      <c r="B981" t="s">
        <v>7908</v>
      </c>
      <c r="C981" s="55" t="s">
        <v>11</v>
      </c>
      <c r="D981" t="s">
        <v>20</v>
      </c>
    </row>
    <row r="982" spans="1:4" x14ac:dyDescent="0.25">
      <c r="A982" s="11">
        <v>46002.467986111114</v>
      </c>
      <c r="B982" t="s">
        <v>7909</v>
      </c>
      <c r="C982" s="55" t="s">
        <v>4505</v>
      </c>
      <c r="D982" t="s">
        <v>20</v>
      </c>
    </row>
    <row r="983" spans="1:4" x14ac:dyDescent="0.25">
      <c r="A983" s="11">
        <v>46002.467719907407</v>
      </c>
      <c r="B983" t="s">
        <v>9117</v>
      </c>
      <c r="C983" s="55" t="s">
        <v>4559</v>
      </c>
      <c r="D983" t="s">
        <v>20</v>
      </c>
    </row>
    <row r="984" spans="1:4" x14ac:dyDescent="0.25">
      <c r="A984" s="11">
        <v>46002.46634259259</v>
      </c>
      <c r="B984" t="s">
        <v>9119</v>
      </c>
      <c r="C984" s="55" t="s">
        <v>4505</v>
      </c>
      <c r="D984" t="s">
        <v>20</v>
      </c>
    </row>
    <row r="985" spans="1:4" x14ac:dyDescent="0.25">
      <c r="A985" s="11">
        <v>46002.46502314815</v>
      </c>
      <c r="B985" t="s">
        <v>7911</v>
      </c>
      <c r="C985" s="55" t="s">
        <v>4504</v>
      </c>
      <c r="D985" t="s">
        <v>20</v>
      </c>
    </row>
    <row r="986" spans="1:4" x14ac:dyDescent="0.25">
      <c r="A986" s="11">
        <v>46002.464907407404</v>
      </c>
      <c r="B986" t="s">
        <v>7912</v>
      </c>
      <c r="C986" s="55" t="s">
        <v>12</v>
      </c>
      <c r="D986" t="s">
        <v>20</v>
      </c>
    </row>
    <row r="987" spans="1:4" x14ac:dyDescent="0.25">
      <c r="A987" s="11">
        <v>46002.418043981481</v>
      </c>
      <c r="B987" t="s">
        <v>7913</v>
      </c>
      <c r="C987" s="55" t="s">
        <v>12</v>
      </c>
      <c r="D987" t="s">
        <v>20</v>
      </c>
    </row>
    <row r="988" spans="1:4" x14ac:dyDescent="0.25">
      <c r="A988" s="11">
        <v>46002.464201388888</v>
      </c>
      <c r="B988" t="s">
        <v>7914</v>
      </c>
      <c r="C988" s="55" t="s">
        <v>4667</v>
      </c>
      <c r="D988" t="s">
        <v>20</v>
      </c>
    </row>
    <row r="989" spans="1:4" x14ac:dyDescent="0.25">
      <c r="A989" s="11">
        <v>46002.46365740741</v>
      </c>
      <c r="B989" t="s">
        <v>7916</v>
      </c>
      <c r="C989" s="55" t="s">
        <v>4505</v>
      </c>
      <c r="D989" t="s">
        <v>20</v>
      </c>
    </row>
    <row r="990" spans="1:4" x14ac:dyDescent="0.25">
      <c r="A990" s="11">
        <v>46002.46334490741</v>
      </c>
      <c r="B990" t="s">
        <v>5409</v>
      </c>
      <c r="C990" s="55" t="s">
        <v>4505</v>
      </c>
      <c r="D990" t="s">
        <v>20</v>
      </c>
    </row>
    <row r="991" spans="1:4" x14ac:dyDescent="0.25">
      <c r="A991" s="11">
        <v>46002.459664351853</v>
      </c>
      <c r="B991" t="s">
        <v>7924</v>
      </c>
      <c r="C991" s="55" t="s">
        <v>11</v>
      </c>
      <c r="D991" t="s">
        <v>20</v>
      </c>
    </row>
    <row r="992" spans="1:4" x14ac:dyDescent="0.25">
      <c r="A992" s="11">
        <v>46002.459340277775</v>
      </c>
      <c r="B992" t="s">
        <v>7925</v>
      </c>
      <c r="C992" s="55" t="s">
        <v>4559</v>
      </c>
      <c r="D992" t="s">
        <v>20</v>
      </c>
    </row>
    <row r="993" spans="1:4" x14ac:dyDescent="0.25">
      <c r="A993" s="11">
        <v>46002.458680555559</v>
      </c>
      <c r="B993" t="s">
        <v>7926</v>
      </c>
      <c r="C993" s="55" t="s">
        <v>4513</v>
      </c>
      <c r="D993" t="s">
        <v>20</v>
      </c>
    </row>
    <row r="994" spans="1:4" x14ac:dyDescent="0.25">
      <c r="A994" s="11">
        <v>46002.458229166667</v>
      </c>
      <c r="B994" t="s">
        <v>7929</v>
      </c>
      <c r="C994" s="55" t="s">
        <v>4504</v>
      </c>
      <c r="D994" t="s">
        <v>20</v>
      </c>
    </row>
    <row r="995" spans="1:4" x14ac:dyDescent="0.25">
      <c r="A995" s="11">
        <v>46002.458020833335</v>
      </c>
      <c r="B995" t="s">
        <v>7930</v>
      </c>
      <c r="C995" s="55" t="s">
        <v>4539</v>
      </c>
      <c r="D995" t="s">
        <v>20</v>
      </c>
    </row>
    <row r="996" spans="1:4" x14ac:dyDescent="0.25">
      <c r="A996" s="11">
        <v>46002.457939814813</v>
      </c>
      <c r="B996" t="s">
        <v>7931</v>
      </c>
      <c r="C996" s="55" t="s">
        <v>7</v>
      </c>
      <c r="D996" t="s">
        <v>20</v>
      </c>
    </row>
    <row r="997" spans="1:4" x14ac:dyDescent="0.25">
      <c r="A997" s="11">
        <v>46002.456689814811</v>
      </c>
      <c r="B997" t="s">
        <v>6088</v>
      </c>
      <c r="C997" s="55" t="s">
        <v>9124</v>
      </c>
      <c r="D997" t="s">
        <v>20</v>
      </c>
    </row>
    <row r="998" spans="1:4" x14ac:dyDescent="0.25">
      <c r="A998" s="11">
        <v>46002.456412037034</v>
      </c>
      <c r="B998" t="s">
        <v>9126</v>
      </c>
      <c r="C998" s="55" t="s">
        <v>4505</v>
      </c>
      <c r="D998" t="s">
        <v>20</v>
      </c>
    </row>
    <row r="999" spans="1:4" x14ac:dyDescent="0.25">
      <c r="A999" s="11">
        <v>46002.455069444448</v>
      </c>
      <c r="B999" t="s">
        <v>7932</v>
      </c>
      <c r="C999" s="55" t="s">
        <v>4506</v>
      </c>
      <c r="D999" t="s">
        <v>20</v>
      </c>
    </row>
    <row r="1000" spans="1:4" x14ac:dyDescent="0.25">
      <c r="A1000" s="11">
        <v>46002.454976851855</v>
      </c>
      <c r="B1000" t="s">
        <v>7933</v>
      </c>
      <c r="C1000" s="55" t="s">
        <v>4505</v>
      </c>
      <c r="D1000" t="s">
        <v>20</v>
      </c>
    </row>
    <row r="1001" spans="1:4" x14ac:dyDescent="0.25">
      <c r="A1001" s="11">
        <v>46002.452916666669</v>
      </c>
      <c r="B1001" t="s">
        <v>7934</v>
      </c>
      <c r="C1001" s="55" t="s">
        <v>11</v>
      </c>
      <c r="D1001" t="s">
        <v>20</v>
      </c>
    </row>
    <row r="1002" spans="1:4" x14ac:dyDescent="0.25">
      <c r="A1002" s="11">
        <v>46002.450474537036</v>
      </c>
      <c r="B1002" t="s">
        <v>5902</v>
      </c>
      <c r="C1002" s="55" t="s">
        <v>4505</v>
      </c>
      <c r="D1002" t="s">
        <v>20</v>
      </c>
    </row>
    <row r="1003" spans="1:4" x14ac:dyDescent="0.25">
      <c r="A1003" s="11">
        <v>46002.438587962963</v>
      </c>
      <c r="B1003" t="s">
        <v>7937</v>
      </c>
      <c r="C1003" s="55" t="s">
        <v>12</v>
      </c>
      <c r="D1003" t="s">
        <v>20</v>
      </c>
    </row>
    <row r="1004" spans="1:4" x14ac:dyDescent="0.25">
      <c r="A1004" s="11">
        <v>46002.447048611109</v>
      </c>
      <c r="B1004" t="s">
        <v>9130</v>
      </c>
      <c r="C1004" s="55" t="s">
        <v>4508</v>
      </c>
      <c r="D1004" t="s">
        <v>20</v>
      </c>
    </row>
    <row r="1005" spans="1:4" x14ac:dyDescent="0.25">
      <c r="A1005" s="11">
        <v>46002.446446759262</v>
      </c>
      <c r="B1005" t="s">
        <v>7940</v>
      </c>
      <c r="C1005" s="55" t="s">
        <v>12</v>
      </c>
      <c r="D1005" t="s">
        <v>20</v>
      </c>
    </row>
    <row r="1006" spans="1:4" x14ac:dyDescent="0.25">
      <c r="A1006" s="11">
        <v>46002.445370370369</v>
      </c>
      <c r="B1006" t="s">
        <v>7941</v>
      </c>
      <c r="C1006" s="55" t="s">
        <v>5</v>
      </c>
      <c r="D1006" t="s">
        <v>20</v>
      </c>
    </row>
    <row r="1007" spans="1:4" x14ac:dyDescent="0.25">
      <c r="A1007" s="11">
        <v>46002.444664351853</v>
      </c>
      <c r="B1007" t="s">
        <v>7942</v>
      </c>
      <c r="C1007" s="55" t="s">
        <v>4504</v>
      </c>
      <c r="D1007" t="s">
        <v>20</v>
      </c>
    </row>
    <row r="1008" spans="1:4" x14ac:dyDescent="0.25">
      <c r="A1008" s="11">
        <v>46002.443599537037</v>
      </c>
      <c r="B1008" t="s">
        <v>7945</v>
      </c>
      <c r="C1008" s="55" t="s">
        <v>4539</v>
      </c>
      <c r="D1008" t="s">
        <v>20</v>
      </c>
    </row>
    <row r="1009" spans="1:4" x14ac:dyDescent="0.25">
      <c r="A1009" s="11">
        <v>46002.442824074074</v>
      </c>
      <c r="B1009" t="s">
        <v>5742</v>
      </c>
      <c r="C1009" s="55" t="s">
        <v>4505</v>
      </c>
      <c r="D1009" t="s">
        <v>20</v>
      </c>
    </row>
    <row r="1010" spans="1:4" x14ac:dyDescent="0.25">
      <c r="A1010" s="11">
        <v>46002.442696759259</v>
      </c>
      <c r="B1010" t="s">
        <v>7947</v>
      </c>
      <c r="C1010" s="55" t="s">
        <v>5</v>
      </c>
      <c r="D1010" t="s">
        <v>20</v>
      </c>
    </row>
    <row r="1011" spans="1:4" x14ac:dyDescent="0.25">
      <c r="A1011" s="11">
        <v>46002.442372685182</v>
      </c>
      <c r="B1011" t="s">
        <v>7948</v>
      </c>
      <c r="C1011" s="55" t="s">
        <v>4539</v>
      </c>
      <c r="D1011" t="s">
        <v>20</v>
      </c>
    </row>
    <row r="1012" spans="1:4" x14ac:dyDescent="0.25">
      <c r="A1012" s="11">
        <v>46002.43855324074</v>
      </c>
      <c r="B1012" t="s">
        <v>7949</v>
      </c>
      <c r="C1012" s="55" t="s">
        <v>12</v>
      </c>
      <c r="D1012" t="s">
        <v>20</v>
      </c>
    </row>
    <row r="1013" spans="1:4" x14ac:dyDescent="0.25">
      <c r="A1013" s="11">
        <v>46002.441782407404</v>
      </c>
      <c r="B1013" t="s">
        <v>7950</v>
      </c>
      <c r="C1013" s="55" t="s">
        <v>5</v>
      </c>
      <c r="D1013" t="s">
        <v>20</v>
      </c>
    </row>
    <row r="1014" spans="1:4" x14ac:dyDescent="0.25">
      <c r="A1014" s="11">
        <v>46002.441504629627</v>
      </c>
      <c r="B1014" t="s">
        <v>7953</v>
      </c>
      <c r="C1014" s="55" t="s">
        <v>7</v>
      </c>
      <c r="D1014" t="s">
        <v>20</v>
      </c>
    </row>
    <row r="1015" spans="1:4" x14ac:dyDescent="0.25">
      <c r="A1015" s="11">
        <v>46002.441342592596</v>
      </c>
      <c r="B1015" t="s">
        <v>7955</v>
      </c>
      <c r="C1015" s="55" t="s">
        <v>8</v>
      </c>
      <c r="D1015" t="s">
        <v>20</v>
      </c>
    </row>
    <row r="1016" spans="1:4" x14ac:dyDescent="0.25">
      <c r="A1016" s="11">
        <v>46002.441041666665</v>
      </c>
      <c r="B1016" t="s">
        <v>7956</v>
      </c>
      <c r="C1016" s="55" t="s">
        <v>4543</v>
      </c>
      <c r="D1016" t="s">
        <v>20</v>
      </c>
    </row>
    <row r="1017" spans="1:4" x14ac:dyDescent="0.25">
      <c r="A1017" s="11">
        <v>46002.440011574072</v>
      </c>
      <c r="B1017" t="s">
        <v>7957</v>
      </c>
      <c r="C1017" s="55" t="s">
        <v>4505</v>
      </c>
      <c r="D1017" t="s">
        <v>20</v>
      </c>
    </row>
    <row r="1018" spans="1:4" x14ac:dyDescent="0.25">
      <c r="A1018" s="11">
        <v>46002.438668981478</v>
      </c>
      <c r="B1018" t="s">
        <v>7958</v>
      </c>
      <c r="C1018" s="55" t="s">
        <v>12</v>
      </c>
      <c r="D1018" t="s">
        <v>20</v>
      </c>
    </row>
    <row r="1019" spans="1:4" x14ac:dyDescent="0.25">
      <c r="A1019" s="11">
        <v>46002.438634259262</v>
      </c>
      <c r="B1019" t="s">
        <v>7959</v>
      </c>
      <c r="C1019" s="55" t="s">
        <v>12</v>
      </c>
      <c r="D1019" t="s">
        <v>20</v>
      </c>
    </row>
    <row r="1020" spans="1:4" x14ac:dyDescent="0.25">
      <c r="A1020" s="11">
        <v>46002.438136574077</v>
      </c>
      <c r="B1020" t="s">
        <v>5766</v>
      </c>
      <c r="C1020" s="55" t="s">
        <v>8</v>
      </c>
      <c r="D1020" t="s">
        <v>20</v>
      </c>
    </row>
    <row r="1021" spans="1:4" x14ac:dyDescent="0.25">
      <c r="A1021" s="11">
        <v>46002.436932870369</v>
      </c>
      <c r="B1021" t="s">
        <v>7961</v>
      </c>
      <c r="C1021" s="55" t="s">
        <v>8</v>
      </c>
      <c r="D1021" t="s">
        <v>20</v>
      </c>
    </row>
    <row r="1022" spans="1:4" x14ac:dyDescent="0.25">
      <c r="A1022" s="11">
        <v>46002.436932870369</v>
      </c>
      <c r="B1022" t="s">
        <v>7962</v>
      </c>
      <c r="C1022" s="55" t="s">
        <v>4543</v>
      </c>
      <c r="D1022" t="s">
        <v>20</v>
      </c>
    </row>
    <row r="1023" spans="1:4" x14ac:dyDescent="0.25">
      <c r="A1023" s="11">
        <v>46002.436782407407</v>
      </c>
      <c r="B1023" t="s">
        <v>7963</v>
      </c>
      <c r="C1023" s="55" t="s">
        <v>13</v>
      </c>
      <c r="D1023" t="s">
        <v>20</v>
      </c>
    </row>
    <row r="1024" spans="1:4" x14ac:dyDescent="0.25">
      <c r="A1024" s="11">
        <v>46002.436157407406</v>
      </c>
      <c r="B1024" t="s">
        <v>5841</v>
      </c>
      <c r="C1024" s="55" t="s">
        <v>4505</v>
      </c>
      <c r="D1024" t="s">
        <v>20</v>
      </c>
    </row>
    <row r="1025" spans="1:4" x14ac:dyDescent="0.25">
      <c r="A1025" s="11">
        <v>46002.434189814812</v>
      </c>
      <c r="B1025" t="s">
        <v>7965</v>
      </c>
      <c r="C1025" s="55" t="s">
        <v>12</v>
      </c>
      <c r="D1025" t="s">
        <v>20</v>
      </c>
    </row>
    <row r="1026" spans="1:4" x14ac:dyDescent="0.25">
      <c r="A1026" s="11">
        <v>46002.433946759258</v>
      </c>
      <c r="B1026" t="s">
        <v>7966</v>
      </c>
      <c r="C1026" s="55" t="s">
        <v>4505</v>
      </c>
      <c r="D1026" t="s">
        <v>20</v>
      </c>
    </row>
    <row r="1027" spans="1:4" x14ac:dyDescent="0.25">
      <c r="A1027" s="11">
        <v>46002.432916666665</v>
      </c>
      <c r="B1027" t="s">
        <v>7967</v>
      </c>
      <c r="C1027" s="55" t="s">
        <v>7</v>
      </c>
      <c r="D1027" t="s">
        <v>20</v>
      </c>
    </row>
    <row r="1028" spans="1:4" x14ac:dyDescent="0.25">
      <c r="A1028" s="11">
        <v>46002.433310185188</v>
      </c>
      <c r="B1028" t="s">
        <v>7968</v>
      </c>
      <c r="C1028" s="55" t="s">
        <v>5</v>
      </c>
      <c r="D1028" t="s">
        <v>20</v>
      </c>
    </row>
    <row r="1029" spans="1:4" x14ac:dyDescent="0.25">
      <c r="A1029" s="11">
        <v>46002.432488425926</v>
      </c>
      <c r="B1029" t="s">
        <v>7971</v>
      </c>
      <c r="C1029" s="55" t="s">
        <v>5</v>
      </c>
      <c r="D1029" t="s">
        <v>20</v>
      </c>
    </row>
    <row r="1030" spans="1:4" x14ac:dyDescent="0.25">
      <c r="A1030" s="11">
        <v>46002.431944444441</v>
      </c>
      <c r="B1030" t="s">
        <v>7972</v>
      </c>
      <c r="C1030" s="55" t="s">
        <v>4505</v>
      </c>
      <c r="D1030" t="s">
        <v>20</v>
      </c>
    </row>
    <row r="1031" spans="1:4" x14ac:dyDescent="0.25">
      <c r="A1031" s="11">
        <v>46002.428240740737</v>
      </c>
      <c r="B1031" t="s">
        <v>7975</v>
      </c>
      <c r="C1031" s="55" t="s">
        <v>4584</v>
      </c>
      <c r="D1031" t="s">
        <v>20</v>
      </c>
    </row>
    <row r="1032" spans="1:4" x14ac:dyDescent="0.25">
      <c r="A1032" s="11">
        <v>46002.424525462964</v>
      </c>
      <c r="B1032" t="s">
        <v>7977</v>
      </c>
      <c r="C1032" s="55" t="s">
        <v>4504</v>
      </c>
      <c r="D1032" t="s">
        <v>20</v>
      </c>
    </row>
    <row r="1033" spans="1:4" x14ac:dyDescent="0.25">
      <c r="A1033" s="11">
        <v>46002.424178240741</v>
      </c>
      <c r="B1033" t="s">
        <v>7978</v>
      </c>
      <c r="C1033" s="55" t="s">
        <v>5</v>
      </c>
      <c r="D1033" t="s">
        <v>20</v>
      </c>
    </row>
    <row r="1034" spans="1:4" x14ac:dyDescent="0.25">
      <c r="A1034" s="11">
        <v>46002.418807870374</v>
      </c>
      <c r="B1034" t="s">
        <v>9144</v>
      </c>
      <c r="C1034" s="55" t="s">
        <v>5</v>
      </c>
      <c r="D1034" t="s">
        <v>20</v>
      </c>
    </row>
    <row r="1035" spans="1:4" x14ac:dyDescent="0.25">
      <c r="A1035" s="11">
        <v>46002.417881944442</v>
      </c>
      <c r="B1035" t="s">
        <v>7983</v>
      </c>
      <c r="C1035" s="55" t="s">
        <v>12</v>
      </c>
      <c r="D1035" t="s">
        <v>20</v>
      </c>
    </row>
    <row r="1036" spans="1:4" x14ac:dyDescent="0.25">
      <c r="A1036" s="11">
        <v>46002.41778935185</v>
      </c>
      <c r="B1036" t="s">
        <v>7984</v>
      </c>
      <c r="C1036" s="55" t="s">
        <v>7</v>
      </c>
      <c r="D1036" t="s">
        <v>20</v>
      </c>
    </row>
    <row r="1037" spans="1:4" x14ac:dyDescent="0.25">
      <c r="A1037" s="11">
        <v>46002.41746527778</v>
      </c>
      <c r="B1037" t="s">
        <v>9146</v>
      </c>
      <c r="C1037" s="55" t="s">
        <v>5</v>
      </c>
      <c r="D1037" t="s">
        <v>20</v>
      </c>
    </row>
    <row r="1038" spans="1:4" x14ac:dyDescent="0.25">
      <c r="A1038" s="11">
        <v>46002.417303240742</v>
      </c>
      <c r="B1038" t="s">
        <v>7985</v>
      </c>
      <c r="C1038" s="55" t="s">
        <v>12</v>
      </c>
      <c r="D1038" t="s">
        <v>20</v>
      </c>
    </row>
    <row r="1039" spans="1:4" x14ac:dyDescent="0.25">
      <c r="A1039" s="11">
        <v>46002.417210648149</v>
      </c>
      <c r="B1039" t="s">
        <v>7986</v>
      </c>
      <c r="C1039" s="55" t="s">
        <v>12</v>
      </c>
      <c r="D1039" t="s">
        <v>20</v>
      </c>
    </row>
    <row r="1040" spans="1:4" x14ac:dyDescent="0.25">
      <c r="A1040" s="11">
        <v>46002.416990740741</v>
      </c>
      <c r="B1040" t="s">
        <v>7987</v>
      </c>
      <c r="C1040" s="55" t="s">
        <v>12</v>
      </c>
      <c r="D1040" t="s">
        <v>20</v>
      </c>
    </row>
    <row r="1041" spans="1:4" x14ac:dyDescent="0.25">
      <c r="A1041" s="11">
        <v>46002.415868055556</v>
      </c>
      <c r="B1041" t="s">
        <v>7988</v>
      </c>
      <c r="C1041" s="55" t="s">
        <v>5</v>
      </c>
      <c r="D1041" t="s">
        <v>20</v>
      </c>
    </row>
    <row r="1042" spans="1:4" x14ac:dyDescent="0.25">
      <c r="A1042" s="11">
        <v>46002.415405092594</v>
      </c>
      <c r="B1042" t="s">
        <v>7990</v>
      </c>
      <c r="C1042" s="55" t="s">
        <v>4762</v>
      </c>
      <c r="D1042" t="s">
        <v>20</v>
      </c>
    </row>
    <row r="1043" spans="1:4" x14ac:dyDescent="0.25">
      <c r="A1043" s="11">
        <v>46002.415092592593</v>
      </c>
      <c r="B1043" t="s">
        <v>9149</v>
      </c>
      <c r="C1043" s="55" t="s">
        <v>9112</v>
      </c>
      <c r="D1043" t="s">
        <v>20</v>
      </c>
    </row>
    <row r="1044" spans="1:4" x14ac:dyDescent="0.25">
      <c r="A1044" s="11">
        <v>46002.410613425927</v>
      </c>
      <c r="B1044" t="s">
        <v>5483</v>
      </c>
      <c r="C1044" s="55" t="s">
        <v>4505</v>
      </c>
      <c r="D1044" t="s">
        <v>20</v>
      </c>
    </row>
    <row r="1045" spans="1:4" x14ac:dyDescent="0.25">
      <c r="A1045" s="11">
        <v>46002.409988425927</v>
      </c>
      <c r="B1045" t="s">
        <v>7992</v>
      </c>
      <c r="C1045" s="55" t="s">
        <v>4543</v>
      </c>
      <c r="D1045" t="s">
        <v>20</v>
      </c>
    </row>
    <row r="1046" spans="1:4" x14ac:dyDescent="0.25">
      <c r="A1046" s="11">
        <v>46002.409953703704</v>
      </c>
      <c r="B1046" t="s">
        <v>7993</v>
      </c>
      <c r="C1046" s="55" t="s">
        <v>5</v>
      </c>
      <c r="D1046" t="s">
        <v>20</v>
      </c>
    </row>
    <row r="1047" spans="1:4" x14ac:dyDescent="0.25">
      <c r="A1047" s="11">
        <v>46002.409895833334</v>
      </c>
      <c r="B1047" t="s">
        <v>7994</v>
      </c>
      <c r="C1047" s="55" t="s">
        <v>5</v>
      </c>
      <c r="D1047" t="s">
        <v>20</v>
      </c>
    </row>
    <row r="1048" spans="1:4" x14ac:dyDescent="0.25">
      <c r="A1048" s="11">
        <v>46002.40898148148</v>
      </c>
      <c r="B1048" t="s">
        <v>7995</v>
      </c>
      <c r="C1048" s="55" t="s">
        <v>4508</v>
      </c>
      <c r="D1048" t="s">
        <v>20</v>
      </c>
    </row>
    <row r="1049" spans="1:4" x14ac:dyDescent="0.25">
      <c r="A1049" s="11">
        <v>46002.407754629632</v>
      </c>
      <c r="B1049" t="s">
        <v>7997</v>
      </c>
      <c r="C1049" s="55" t="s">
        <v>4505</v>
      </c>
      <c r="D1049" t="s">
        <v>20</v>
      </c>
    </row>
    <row r="1050" spans="1:4" x14ac:dyDescent="0.25">
      <c r="A1050" s="11">
        <v>46002.408043981479</v>
      </c>
      <c r="B1050" t="s">
        <v>7998</v>
      </c>
      <c r="C1050" s="55" t="s">
        <v>4505</v>
      </c>
      <c r="D1050" t="s">
        <v>20</v>
      </c>
    </row>
    <row r="1051" spans="1:4" x14ac:dyDescent="0.25">
      <c r="A1051" s="11">
        <v>46002.402719907404</v>
      </c>
      <c r="B1051" t="s">
        <v>8001</v>
      </c>
      <c r="C1051" s="55" t="s">
        <v>11</v>
      </c>
      <c r="D1051" t="s">
        <v>20</v>
      </c>
    </row>
    <row r="1052" spans="1:4" x14ac:dyDescent="0.25">
      <c r="A1052" s="11">
        <v>46002.401365740741</v>
      </c>
      <c r="B1052" t="s">
        <v>8002</v>
      </c>
      <c r="C1052" s="55" t="s">
        <v>4508</v>
      </c>
      <c r="D1052" t="s">
        <v>20</v>
      </c>
    </row>
    <row r="1053" spans="1:4" x14ac:dyDescent="0.25">
      <c r="A1053" s="11">
        <v>46002.399131944447</v>
      </c>
      <c r="B1053" t="s">
        <v>5487</v>
      </c>
      <c r="C1053" s="55" t="s">
        <v>4739</v>
      </c>
      <c r="D1053" t="s">
        <v>20</v>
      </c>
    </row>
    <row r="1054" spans="1:4" x14ac:dyDescent="0.25">
      <c r="A1054" s="11">
        <v>46002.396041666667</v>
      </c>
      <c r="B1054" t="s">
        <v>8005</v>
      </c>
      <c r="C1054" s="55" t="s">
        <v>4543</v>
      </c>
      <c r="D1054" t="s">
        <v>20</v>
      </c>
    </row>
    <row r="1055" spans="1:4" x14ac:dyDescent="0.25">
      <c r="A1055" s="11">
        <v>46002.393506944441</v>
      </c>
      <c r="B1055" t="s">
        <v>8006</v>
      </c>
      <c r="C1055" s="55" t="s">
        <v>11</v>
      </c>
      <c r="D1055" t="s">
        <v>20</v>
      </c>
    </row>
    <row r="1056" spans="1:4" x14ac:dyDescent="0.25">
      <c r="A1056" s="11">
        <v>46002.393043981479</v>
      </c>
      <c r="B1056" t="s">
        <v>8007</v>
      </c>
      <c r="C1056" s="55" t="s">
        <v>4504</v>
      </c>
      <c r="D1056" t="s">
        <v>20</v>
      </c>
    </row>
    <row r="1057" spans="1:4" x14ac:dyDescent="0.25">
      <c r="A1057" s="11">
        <v>46002.374085648145</v>
      </c>
      <c r="B1057" t="s">
        <v>8032</v>
      </c>
      <c r="C1057" s="55" t="s">
        <v>4549</v>
      </c>
      <c r="D1057" t="s">
        <v>20</v>
      </c>
    </row>
    <row r="1058" spans="1:4" x14ac:dyDescent="0.25">
      <c r="A1058" s="11">
        <v>46002.391921296294</v>
      </c>
      <c r="B1058" t="s">
        <v>5442</v>
      </c>
      <c r="C1058" s="55" t="s">
        <v>8</v>
      </c>
      <c r="D1058" t="s">
        <v>20</v>
      </c>
    </row>
    <row r="1059" spans="1:4" x14ac:dyDescent="0.25">
      <c r="A1059" s="11">
        <v>46002.390648148146</v>
      </c>
      <c r="B1059" t="s">
        <v>5589</v>
      </c>
      <c r="C1059" s="55" t="s">
        <v>4505</v>
      </c>
      <c r="D1059" t="s">
        <v>20</v>
      </c>
    </row>
    <row r="1060" spans="1:4" x14ac:dyDescent="0.25">
      <c r="A1060" s="11">
        <v>46002.388182870367</v>
      </c>
      <c r="B1060" t="s">
        <v>8010</v>
      </c>
      <c r="C1060" s="55" t="s">
        <v>11</v>
      </c>
      <c r="D1060" t="s">
        <v>20</v>
      </c>
    </row>
    <row r="1061" spans="1:4" x14ac:dyDescent="0.25">
      <c r="A1061" s="11">
        <v>46002.384143518517</v>
      </c>
      <c r="B1061" t="s">
        <v>8011</v>
      </c>
      <c r="C1061" s="55" t="s">
        <v>4541</v>
      </c>
      <c r="D1061" t="s">
        <v>20</v>
      </c>
    </row>
    <row r="1062" spans="1:4" x14ac:dyDescent="0.25">
      <c r="A1062" s="11">
        <v>46002.383761574078</v>
      </c>
      <c r="B1062" t="s">
        <v>8012</v>
      </c>
      <c r="C1062" s="55" t="s">
        <v>11</v>
      </c>
      <c r="D1062" t="s">
        <v>20</v>
      </c>
    </row>
    <row r="1063" spans="1:4" x14ac:dyDescent="0.25">
      <c r="A1063" s="11">
        <v>46002.383113425924</v>
      </c>
      <c r="B1063" t="s">
        <v>6053</v>
      </c>
      <c r="C1063" s="55" t="s">
        <v>4505</v>
      </c>
      <c r="D1063" t="s">
        <v>20</v>
      </c>
    </row>
    <row r="1064" spans="1:4" x14ac:dyDescent="0.25">
      <c r="A1064" s="11">
        <v>46002.38082175926</v>
      </c>
      <c r="B1064" t="s">
        <v>5975</v>
      </c>
      <c r="C1064" s="55" t="s">
        <v>4514</v>
      </c>
      <c r="D1064" t="s">
        <v>20</v>
      </c>
    </row>
    <row r="1065" spans="1:4" x14ac:dyDescent="0.25">
      <c r="A1065" s="11">
        <v>46002.38008101852</v>
      </c>
      <c r="B1065" t="s">
        <v>9159</v>
      </c>
      <c r="C1065" s="55" t="s">
        <v>8506</v>
      </c>
      <c r="D1065" t="s">
        <v>20</v>
      </c>
    </row>
    <row r="1066" spans="1:4" x14ac:dyDescent="0.25">
      <c r="A1066" s="11">
        <v>46002.37945601852</v>
      </c>
      <c r="B1066" t="s">
        <v>8015</v>
      </c>
      <c r="C1066" s="55" t="s">
        <v>4508</v>
      </c>
      <c r="D1066" t="s">
        <v>20</v>
      </c>
    </row>
    <row r="1067" spans="1:4" x14ac:dyDescent="0.25">
      <c r="A1067" s="11">
        <v>46002.379004629627</v>
      </c>
      <c r="B1067" t="s">
        <v>8016</v>
      </c>
      <c r="C1067" s="55" t="s">
        <v>4508</v>
      </c>
      <c r="D1067" t="s">
        <v>20</v>
      </c>
    </row>
    <row r="1068" spans="1:4" x14ac:dyDescent="0.25">
      <c r="A1068" s="11">
        <v>46002.378750000003</v>
      </c>
      <c r="B1068" t="s">
        <v>8017</v>
      </c>
      <c r="C1068" s="55" t="s">
        <v>11</v>
      </c>
      <c r="D1068" t="s">
        <v>20</v>
      </c>
    </row>
    <row r="1069" spans="1:4" x14ac:dyDescent="0.25">
      <c r="A1069" s="11">
        <v>46002.378541666665</v>
      </c>
      <c r="B1069" t="s">
        <v>8019</v>
      </c>
      <c r="C1069" s="55" t="s">
        <v>4508</v>
      </c>
      <c r="D1069" t="s">
        <v>20</v>
      </c>
    </row>
    <row r="1070" spans="1:4" x14ac:dyDescent="0.25">
      <c r="A1070" s="11">
        <v>46002.378368055557</v>
      </c>
      <c r="B1070" t="s">
        <v>8020</v>
      </c>
      <c r="C1070" s="55" t="s">
        <v>4505</v>
      </c>
      <c r="D1070" t="s">
        <v>20</v>
      </c>
    </row>
    <row r="1071" spans="1:4" x14ac:dyDescent="0.25">
      <c r="A1071" s="11">
        <v>46000.521458333336</v>
      </c>
      <c r="B1071" t="s">
        <v>8020</v>
      </c>
      <c r="C1071" s="55" t="s">
        <v>4541</v>
      </c>
      <c r="D1071" t="s">
        <v>20</v>
      </c>
    </row>
    <row r="1072" spans="1:4" x14ac:dyDescent="0.25">
      <c r="A1072" s="11">
        <v>46002.378159722219</v>
      </c>
      <c r="B1072" t="s">
        <v>8021</v>
      </c>
      <c r="C1072" s="55" t="s">
        <v>4549</v>
      </c>
      <c r="D1072" t="s">
        <v>20</v>
      </c>
    </row>
    <row r="1073" spans="1:4" x14ac:dyDescent="0.25">
      <c r="A1073" s="11">
        <v>46002.377916666665</v>
      </c>
      <c r="B1073" t="s">
        <v>8022</v>
      </c>
      <c r="C1073" s="55" t="s">
        <v>4508</v>
      </c>
      <c r="D1073" t="s">
        <v>20</v>
      </c>
    </row>
    <row r="1074" spans="1:4" x14ac:dyDescent="0.25">
      <c r="A1074" s="11">
        <v>46002.377488425926</v>
      </c>
      <c r="B1074" t="s">
        <v>8023</v>
      </c>
      <c r="C1074" s="55" t="s">
        <v>4508</v>
      </c>
      <c r="D1074" t="s">
        <v>20</v>
      </c>
    </row>
    <row r="1075" spans="1:4" x14ac:dyDescent="0.25">
      <c r="A1075" s="11">
        <v>46002.376851851855</v>
      </c>
      <c r="B1075" t="s">
        <v>8024</v>
      </c>
      <c r="C1075" s="55" t="s">
        <v>4508</v>
      </c>
      <c r="D1075" t="s">
        <v>20</v>
      </c>
    </row>
    <row r="1076" spans="1:4" x14ac:dyDescent="0.25">
      <c r="A1076" s="11">
        <v>46002.376388888886</v>
      </c>
      <c r="B1076" t="s">
        <v>8025</v>
      </c>
      <c r="C1076" s="55" t="s">
        <v>4508</v>
      </c>
      <c r="D1076" t="s">
        <v>20</v>
      </c>
    </row>
    <row r="1077" spans="1:4" x14ac:dyDescent="0.25">
      <c r="A1077" s="11">
        <v>46002.376331018517</v>
      </c>
      <c r="B1077" t="s">
        <v>8026</v>
      </c>
      <c r="C1077" s="55" t="s">
        <v>4736</v>
      </c>
      <c r="D1077" t="s">
        <v>20</v>
      </c>
    </row>
    <row r="1078" spans="1:4" x14ac:dyDescent="0.25">
      <c r="A1078" s="11">
        <v>46002.376018518517</v>
      </c>
      <c r="B1078" t="s">
        <v>8027</v>
      </c>
      <c r="C1078" s="55" t="s">
        <v>11</v>
      </c>
      <c r="D1078" t="s">
        <v>20</v>
      </c>
    </row>
    <row r="1079" spans="1:4" x14ac:dyDescent="0.25">
      <c r="A1079" s="11">
        <v>46002.375856481478</v>
      </c>
      <c r="B1079" t="s">
        <v>8028</v>
      </c>
      <c r="C1079" s="55" t="s">
        <v>4508</v>
      </c>
      <c r="D1079" t="s">
        <v>20</v>
      </c>
    </row>
    <row r="1080" spans="1:4" x14ac:dyDescent="0.25">
      <c r="A1080" s="11">
        <v>46002.375324074077</v>
      </c>
      <c r="B1080" t="s">
        <v>8029</v>
      </c>
      <c r="C1080" s="55" t="s">
        <v>4508</v>
      </c>
      <c r="D1080" t="s">
        <v>20</v>
      </c>
    </row>
    <row r="1081" spans="1:4" x14ac:dyDescent="0.25">
      <c r="A1081" s="11">
        <v>46002.374826388892</v>
      </c>
      <c r="B1081" t="s">
        <v>8030</v>
      </c>
      <c r="C1081" s="55" t="s">
        <v>4508</v>
      </c>
      <c r="D1081" t="s">
        <v>20</v>
      </c>
    </row>
    <row r="1082" spans="1:4" x14ac:dyDescent="0.25">
      <c r="A1082" s="11">
        <v>46002.374351851853</v>
      </c>
      <c r="B1082" t="s">
        <v>8031</v>
      </c>
      <c r="C1082" s="55" t="s">
        <v>4508</v>
      </c>
      <c r="D1082" t="s">
        <v>20</v>
      </c>
    </row>
    <row r="1083" spans="1:4" x14ac:dyDescent="0.25">
      <c r="A1083" s="11">
        <v>46002.373831018522</v>
      </c>
      <c r="B1083" t="s">
        <v>8033</v>
      </c>
      <c r="C1083" s="55" t="s">
        <v>4508</v>
      </c>
      <c r="D1083" t="s">
        <v>20</v>
      </c>
    </row>
    <row r="1084" spans="1:4" x14ac:dyDescent="0.25">
      <c r="A1084" s="11">
        <v>46002.373680555553</v>
      </c>
      <c r="B1084" t="s">
        <v>8034</v>
      </c>
      <c r="C1084" s="55" t="s">
        <v>4555</v>
      </c>
      <c r="D1084" t="s">
        <v>20</v>
      </c>
    </row>
    <row r="1085" spans="1:4" x14ac:dyDescent="0.25">
      <c r="A1085" s="11">
        <v>46002.373344907406</v>
      </c>
      <c r="B1085" t="s">
        <v>8035</v>
      </c>
      <c r="C1085" s="55" t="s">
        <v>4508</v>
      </c>
      <c r="D1085" t="s">
        <v>20</v>
      </c>
    </row>
    <row r="1086" spans="1:4" x14ac:dyDescent="0.25">
      <c r="A1086" s="11">
        <v>46002.372789351852</v>
      </c>
      <c r="B1086" t="s">
        <v>8036</v>
      </c>
      <c r="C1086" s="55" t="s">
        <v>4508</v>
      </c>
      <c r="D1086" t="s">
        <v>20</v>
      </c>
    </row>
    <row r="1087" spans="1:4" x14ac:dyDescent="0.25">
      <c r="A1087" s="11">
        <v>46002.372557870367</v>
      </c>
      <c r="B1087" t="s">
        <v>8037</v>
      </c>
      <c r="C1087" s="55" t="s">
        <v>4504</v>
      </c>
      <c r="D1087" t="s">
        <v>20</v>
      </c>
    </row>
    <row r="1088" spans="1:4" x14ac:dyDescent="0.25">
      <c r="A1088" s="11">
        <v>46002.37228009259</v>
      </c>
      <c r="B1088" t="s">
        <v>8038</v>
      </c>
      <c r="C1088" s="55" t="s">
        <v>4508</v>
      </c>
      <c r="D1088" t="s">
        <v>20</v>
      </c>
    </row>
    <row r="1089" spans="1:4" x14ac:dyDescent="0.25">
      <c r="A1089" s="11">
        <v>46002.371712962966</v>
      </c>
      <c r="B1089" t="s">
        <v>8039</v>
      </c>
      <c r="C1089" s="55" t="s">
        <v>4508</v>
      </c>
      <c r="D1089" t="s">
        <v>20</v>
      </c>
    </row>
    <row r="1090" spans="1:4" x14ac:dyDescent="0.25">
      <c r="A1090" s="11">
        <v>46002.371423611112</v>
      </c>
      <c r="B1090" t="s">
        <v>8040</v>
      </c>
      <c r="C1090" s="55" t="s">
        <v>4543</v>
      </c>
      <c r="D1090" t="s">
        <v>20</v>
      </c>
    </row>
    <row r="1091" spans="1:4" x14ac:dyDescent="0.25">
      <c r="A1091" s="11">
        <v>46002.37128472222</v>
      </c>
      <c r="B1091" t="s">
        <v>8041</v>
      </c>
      <c r="C1091" s="55" t="s">
        <v>4508</v>
      </c>
      <c r="D1091" t="s">
        <v>20</v>
      </c>
    </row>
    <row r="1092" spans="1:4" x14ac:dyDescent="0.25">
      <c r="A1092" s="11">
        <v>46002.370798611111</v>
      </c>
      <c r="B1092" t="s">
        <v>8042</v>
      </c>
      <c r="C1092" s="55" t="s">
        <v>4508</v>
      </c>
      <c r="D1092" t="s">
        <v>20</v>
      </c>
    </row>
    <row r="1093" spans="1:4" x14ac:dyDescent="0.25">
      <c r="A1093" s="11">
        <v>46002.370347222219</v>
      </c>
      <c r="B1093" t="s">
        <v>8043</v>
      </c>
      <c r="C1093" s="55" t="s">
        <v>4555</v>
      </c>
      <c r="D1093" t="s">
        <v>20</v>
      </c>
    </row>
    <row r="1094" spans="1:4" x14ac:dyDescent="0.25">
      <c r="A1094" s="11">
        <v>46002.37023148148</v>
      </c>
      <c r="B1094" t="s">
        <v>8044</v>
      </c>
      <c r="C1094" s="55" t="s">
        <v>4508</v>
      </c>
      <c r="D1094" t="s">
        <v>20</v>
      </c>
    </row>
    <row r="1095" spans="1:4" x14ac:dyDescent="0.25">
      <c r="A1095" s="11">
        <v>46002.369756944441</v>
      </c>
      <c r="B1095" t="s">
        <v>8045</v>
      </c>
      <c r="C1095" s="55" t="s">
        <v>11</v>
      </c>
      <c r="D1095" t="s">
        <v>20</v>
      </c>
    </row>
    <row r="1096" spans="1:4" x14ac:dyDescent="0.25">
      <c r="A1096" s="11">
        <v>46002.368437500001</v>
      </c>
      <c r="B1096" t="s">
        <v>8046</v>
      </c>
      <c r="C1096" s="55" t="s">
        <v>4508</v>
      </c>
      <c r="D1096" t="s">
        <v>20</v>
      </c>
    </row>
    <row r="1097" spans="1:4" x14ac:dyDescent="0.25">
      <c r="A1097" s="11">
        <v>46002.36173611111</v>
      </c>
      <c r="B1097" t="s">
        <v>8047</v>
      </c>
      <c r="C1097" s="55" t="s">
        <v>11</v>
      </c>
      <c r="D1097" t="s">
        <v>20</v>
      </c>
    </row>
    <row r="1098" spans="1:4" x14ac:dyDescent="0.25">
      <c r="A1098" s="11">
        <v>46002.361307870371</v>
      </c>
      <c r="B1098" t="s">
        <v>4976</v>
      </c>
      <c r="C1098" s="55" t="s">
        <v>5</v>
      </c>
      <c r="D1098" t="s">
        <v>20</v>
      </c>
    </row>
    <row r="1099" spans="1:4" x14ac:dyDescent="0.25">
      <c r="A1099" s="11">
        <v>46002.360798611109</v>
      </c>
      <c r="B1099" t="s">
        <v>4929</v>
      </c>
      <c r="C1099" s="55" t="s">
        <v>4505</v>
      </c>
      <c r="D1099" t="s">
        <v>20</v>
      </c>
    </row>
    <row r="1100" spans="1:4" x14ac:dyDescent="0.25">
      <c r="A1100" s="11">
        <v>46002.360682870371</v>
      </c>
      <c r="B1100" t="s">
        <v>8048</v>
      </c>
      <c r="C1100" s="55" t="s">
        <v>4505</v>
      </c>
      <c r="D1100" t="s">
        <v>20</v>
      </c>
    </row>
    <row r="1101" spans="1:4" x14ac:dyDescent="0.25">
      <c r="A1101" s="11">
        <v>46002.358506944445</v>
      </c>
      <c r="B1101" t="s">
        <v>8050</v>
      </c>
      <c r="C1101" s="55" t="s">
        <v>11</v>
      </c>
      <c r="D1101" t="s">
        <v>20</v>
      </c>
    </row>
    <row r="1102" spans="1:4" x14ac:dyDescent="0.25">
      <c r="A1102" s="11">
        <v>46002.357928240737</v>
      </c>
      <c r="B1102" t="s">
        <v>5110</v>
      </c>
      <c r="C1102" s="55" t="s">
        <v>4543</v>
      </c>
      <c r="D1102" t="s">
        <v>20</v>
      </c>
    </row>
    <row r="1103" spans="1:4" x14ac:dyDescent="0.25">
      <c r="A1103" s="11">
        <v>46002.356944444444</v>
      </c>
      <c r="B1103" t="s">
        <v>8051</v>
      </c>
      <c r="C1103" s="55" t="s">
        <v>11</v>
      </c>
      <c r="D1103" t="s">
        <v>20</v>
      </c>
    </row>
    <row r="1104" spans="1:4" x14ac:dyDescent="0.25">
      <c r="A1104" s="11">
        <v>46002.356423611112</v>
      </c>
      <c r="B1104" t="s">
        <v>4690</v>
      </c>
      <c r="C1104" s="55" t="s">
        <v>5</v>
      </c>
      <c r="D1104" t="s">
        <v>20</v>
      </c>
    </row>
    <row r="1105" spans="1:4" x14ac:dyDescent="0.25">
      <c r="A1105" s="11">
        <v>46002.355902777781</v>
      </c>
      <c r="B1105" t="s">
        <v>5607</v>
      </c>
      <c r="C1105" s="55" t="s">
        <v>4739</v>
      </c>
      <c r="D1105" t="s">
        <v>20</v>
      </c>
    </row>
    <row r="1106" spans="1:4" x14ac:dyDescent="0.25">
      <c r="A1106" s="11">
        <v>46002.355636574073</v>
      </c>
      <c r="B1106" t="s">
        <v>8052</v>
      </c>
      <c r="C1106" s="55" t="s">
        <v>4543</v>
      </c>
      <c r="D1106" t="s">
        <v>20</v>
      </c>
    </row>
    <row r="1107" spans="1:4" x14ac:dyDescent="0.25">
      <c r="A1107" s="11">
        <v>46001.688206018516</v>
      </c>
      <c r="B1107" t="s">
        <v>8053</v>
      </c>
      <c r="C1107" s="55" t="s">
        <v>4538</v>
      </c>
      <c r="D1107" t="s">
        <v>20</v>
      </c>
    </row>
    <row r="1108" spans="1:4" x14ac:dyDescent="0.25">
      <c r="A1108" s="11">
        <v>46001.695</v>
      </c>
      <c r="B1108" t="s">
        <v>8055</v>
      </c>
      <c r="C1108" s="55" t="s">
        <v>12</v>
      </c>
      <c r="D1108" t="s">
        <v>20</v>
      </c>
    </row>
    <row r="1109" spans="1:4" x14ac:dyDescent="0.25">
      <c r="A1109" s="11">
        <v>46002.348055555558</v>
      </c>
      <c r="B1109" t="s">
        <v>9189</v>
      </c>
      <c r="C1109" s="55" t="s">
        <v>9190</v>
      </c>
      <c r="D1109" t="s">
        <v>20</v>
      </c>
    </row>
    <row r="1110" spans="1:4" x14ac:dyDescent="0.25">
      <c r="A1110" s="11">
        <v>46002.346666666665</v>
      </c>
      <c r="B1110" t="s">
        <v>5097</v>
      </c>
      <c r="C1110" s="55" t="s">
        <v>4509</v>
      </c>
      <c r="D1110" t="s">
        <v>20</v>
      </c>
    </row>
    <row r="1111" spans="1:4" x14ac:dyDescent="0.25">
      <c r="A1111" s="11">
        <v>46002.345995370371</v>
      </c>
      <c r="B1111" t="s">
        <v>5996</v>
      </c>
      <c r="C1111" s="55" t="s">
        <v>11</v>
      </c>
      <c r="D1111" t="s">
        <v>20</v>
      </c>
    </row>
    <row r="1112" spans="1:4" x14ac:dyDescent="0.25">
      <c r="A1112" s="11">
        <v>46001.369143518517</v>
      </c>
      <c r="B1112" t="s">
        <v>8057</v>
      </c>
      <c r="C1112" s="55" t="s">
        <v>4505</v>
      </c>
      <c r="D1112" t="s">
        <v>20</v>
      </c>
    </row>
    <row r="1113" spans="1:4" x14ac:dyDescent="0.25">
      <c r="A1113" s="11">
        <v>46002.340624999997</v>
      </c>
      <c r="B1113" t="s">
        <v>8058</v>
      </c>
      <c r="C1113" s="55" t="s">
        <v>11</v>
      </c>
      <c r="D1113" t="s">
        <v>20</v>
      </c>
    </row>
    <row r="1114" spans="1:4" x14ac:dyDescent="0.25">
      <c r="A1114" s="11">
        <v>46002.338506944441</v>
      </c>
      <c r="B1114" t="s">
        <v>8059</v>
      </c>
      <c r="C1114" s="55" t="s">
        <v>4505</v>
      </c>
      <c r="D1114" t="s">
        <v>20</v>
      </c>
    </row>
    <row r="1115" spans="1:4" x14ac:dyDescent="0.25">
      <c r="A1115" s="11">
        <v>46002.339803240742</v>
      </c>
      <c r="B1115" t="s">
        <v>8060</v>
      </c>
      <c r="C1115" s="55" t="s">
        <v>11</v>
      </c>
      <c r="D1115" t="s">
        <v>20</v>
      </c>
    </row>
    <row r="1116" spans="1:4" x14ac:dyDescent="0.25">
      <c r="A1116" s="11">
        <v>46002.338240740741</v>
      </c>
      <c r="B1116" t="s">
        <v>8061</v>
      </c>
      <c r="C1116" s="55" t="s">
        <v>4554</v>
      </c>
      <c r="D1116" t="s">
        <v>20</v>
      </c>
    </row>
    <row r="1117" spans="1:4" x14ac:dyDescent="0.25">
      <c r="A1117" s="11">
        <v>46002.337800925925</v>
      </c>
      <c r="B1117" t="s">
        <v>8062</v>
      </c>
      <c r="C1117" s="55" t="s">
        <v>4513</v>
      </c>
      <c r="D1117" t="s">
        <v>20</v>
      </c>
    </row>
    <row r="1118" spans="1:4" x14ac:dyDescent="0.25">
      <c r="A1118" s="11">
        <v>46002.337708333333</v>
      </c>
      <c r="B1118" t="s">
        <v>6067</v>
      </c>
      <c r="C1118" s="55" t="s">
        <v>7923</v>
      </c>
      <c r="D1118" t="s">
        <v>20</v>
      </c>
    </row>
    <row r="1119" spans="1:4" x14ac:dyDescent="0.25">
      <c r="A1119" s="11">
        <v>46002.337557870371</v>
      </c>
      <c r="B1119" t="s">
        <v>6128</v>
      </c>
      <c r="C1119" s="55" t="s">
        <v>7923</v>
      </c>
      <c r="D1119" t="s">
        <v>20</v>
      </c>
    </row>
    <row r="1120" spans="1:4" x14ac:dyDescent="0.25">
      <c r="A1120" s="11">
        <v>46002.336412037039</v>
      </c>
      <c r="B1120" t="s">
        <v>8063</v>
      </c>
      <c r="C1120" s="55" t="s">
        <v>11</v>
      </c>
      <c r="D1120" t="s">
        <v>20</v>
      </c>
    </row>
    <row r="1121" spans="1:4" x14ac:dyDescent="0.25">
      <c r="A1121" s="11">
        <v>46002.336215277777</v>
      </c>
      <c r="B1121" t="s">
        <v>8064</v>
      </c>
      <c r="C1121" s="55" t="s">
        <v>4667</v>
      </c>
      <c r="D1121" t="s">
        <v>20</v>
      </c>
    </row>
    <row r="1122" spans="1:4" x14ac:dyDescent="0.25">
      <c r="A1122" s="11">
        <v>46001.755902777775</v>
      </c>
      <c r="B1122" t="s">
        <v>4962</v>
      </c>
      <c r="C1122" s="55" t="s">
        <v>4505</v>
      </c>
      <c r="D1122" t="s">
        <v>20</v>
      </c>
    </row>
    <row r="1123" spans="1:4" x14ac:dyDescent="0.25">
      <c r="A1123" s="11">
        <v>46001.756111111114</v>
      </c>
      <c r="B1123" t="s">
        <v>4961</v>
      </c>
      <c r="C1123" s="55" t="s">
        <v>4505</v>
      </c>
      <c r="D1123" t="s">
        <v>20</v>
      </c>
    </row>
    <row r="1124" spans="1:4" x14ac:dyDescent="0.25">
      <c r="A1124" s="11">
        <v>46001.557268518518</v>
      </c>
      <c r="B1124" t="s">
        <v>8066</v>
      </c>
      <c r="C1124" s="55" t="s">
        <v>4509</v>
      </c>
      <c r="D1124" t="s">
        <v>20</v>
      </c>
    </row>
    <row r="1125" spans="1:4" x14ac:dyDescent="0.25">
      <c r="A1125" s="11">
        <v>46002.331516203703</v>
      </c>
      <c r="B1125" t="s">
        <v>8066</v>
      </c>
      <c r="C1125" s="55" t="s">
        <v>11</v>
      </c>
      <c r="D1125" t="s">
        <v>20</v>
      </c>
    </row>
    <row r="1126" spans="1:4" x14ac:dyDescent="0.25">
      <c r="A1126" s="11">
        <v>46002.331157407411</v>
      </c>
      <c r="B1126" t="s">
        <v>8067</v>
      </c>
      <c r="C1126" s="55" t="s">
        <v>4739</v>
      </c>
      <c r="D1126" t="s">
        <v>20</v>
      </c>
    </row>
    <row r="1127" spans="1:4" x14ac:dyDescent="0.25">
      <c r="A1127" s="11">
        <v>46002.324953703705</v>
      </c>
      <c r="B1127" t="s">
        <v>6048</v>
      </c>
      <c r="C1127" s="55" t="s">
        <v>4516</v>
      </c>
      <c r="D1127" t="s">
        <v>20</v>
      </c>
    </row>
    <row r="1128" spans="1:4" x14ac:dyDescent="0.25">
      <c r="A1128" s="11">
        <v>46002.327175925922</v>
      </c>
      <c r="B1128" t="s">
        <v>8068</v>
      </c>
      <c r="C1128" s="55" t="s">
        <v>4543</v>
      </c>
      <c r="D1128" t="s">
        <v>20</v>
      </c>
    </row>
    <row r="1129" spans="1:4" x14ac:dyDescent="0.25">
      <c r="A1129" s="11">
        <v>46002.326886574076</v>
      </c>
      <c r="B1129" t="s">
        <v>8069</v>
      </c>
      <c r="C1129" s="55" t="s">
        <v>4543</v>
      </c>
      <c r="D1129" t="s">
        <v>20</v>
      </c>
    </row>
    <row r="1130" spans="1:4" x14ac:dyDescent="0.25">
      <c r="A1130" s="11">
        <v>46002.326342592591</v>
      </c>
      <c r="B1130" t="s">
        <v>8070</v>
      </c>
      <c r="C1130" s="55" t="s">
        <v>4513</v>
      </c>
      <c r="D1130" t="s">
        <v>20</v>
      </c>
    </row>
    <row r="1131" spans="1:4" x14ac:dyDescent="0.25">
      <c r="A1131" s="11">
        <v>46002.323750000003</v>
      </c>
      <c r="B1131" t="s">
        <v>8071</v>
      </c>
      <c r="C1131" s="55" t="s">
        <v>4513</v>
      </c>
      <c r="D1131" t="s">
        <v>20</v>
      </c>
    </row>
    <row r="1132" spans="1:4" x14ac:dyDescent="0.25">
      <c r="A1132" s="11">
        <v>46002.32271990741</v>
      </c>
      <c r="B1132" t="s">
        <v>5981</v>
      </c>
      <c r="C1132" s="55" t="s">
        <v>4505</v>
      </c>
      <c r="D1132" t="s">
        <v>20</v>
      </c>
    </row>
    <row r="1133" spans="1:4" x14ac:dyDescent="0.25">
      <c r="A1133" s="11">
        <v>46001.696712962963</v>
      </c>
      <c r="B1133" t="s">
        <v>8072</v>
      </c>
      <c r="C1133" s="55" t="s">
        <v>12</v>
      </c>
      <c r="D1133" t="s">
        <v>20</v>
      </c>
    </row>
    <row r="1134" spans="1:4" x14ac:dyDescent="0.25">
      <c r="A1134" s="11">
        <v>46002.315706018519</v>
      </c>
      <c r="B1134" t="s">
        <v>5918</v>
      </c>
      <c r="C1134" s="55" t="s">
        <v>5</v>
      </c>
      <c r="D1134" t="s">
        <v>20</v>
      </c>
    </row>
    <row r="1135" spans="1:4" x14ac:dyDescent="0.25">
      <c r="A1135" s="11">
        <v>46002.315497685187</v>
      </c>
      <c r="B1135" t="s">
        <v>8075</v>
      </c>
      <c r="C1135" s="55" t="s">
        <v>11</v>
      </c>
      <c r="D1135" t="s">
        <v>20</v>
      </c>
    </row>
    <row r="1136" spans="1:4" x14ac:dyDescent="0.25">
      <c r="A1136" s="11">
        <v>46002.314687500002</v>
      </c>
      <c r="B1136" t="s">
        <v>8076</v>
      </c>
      <c r="C1136" s="55" t="s">
        <v>4504</v>
      </c>
      <c r="D1136" t="s">
        <v>20</v>
      </c>
    </row>
    <row r="1137" spans="1:4" x14ac:dyDescent="0.25">
      <c r="A1137" s="11">
        <v>46002.311516203707</v>
      </c>
      <c r="B1137" t="s">
        <v>5773</v>
      </c>
      <c r="C1137" s="55" t="s">
        <v>5</v>
      </c>
      <c r="D1137" t="s">
        <v>20</v>
      </c>
    </row>
    <row r="1138" spans="1:4" x14ac:dyDescent="0.25">
      <c r="A1138" s="11">
        <v>46002.311469907407</v>
      </c>
      <c r="B1138" t="s">
        <v>5158</v>
      </c>
      <c r="C1138" s="55" t="s">
        <v>11</v>
      </c>
      <c r="D1138" t="s">
        <v>20</v>
      </c>
    </row>
    <row r="1139" spans="1:4" x14ac:dyDescent="0.25">
      <c r="A1139" s="11">
        <v>46002.311018518521</v>
      </c>
      <c r="B1139" t="s">
        <v>8077</v>
      </c>
      <c r="C1139" s="55" t="s">
        <v>11</v>
      </c>
      <c r="D1139" t="s">
        <v>20</v>
      </c>
    </row>
    <row r="1140" spans="1:4" x14ac:dyDescent="0.25">
      <c r="A1140" s="11">
        <v>46002.31</v>
      </c>
      <c r="B1140" t="s">
        <v>8078</v>
      </c>
      <c r="C1140" s="55" t="s">
        <v>5</v>
      </c>
      <c r="D1140" t="s">
        <v>20</v>
      </c>
    </row>
    <row r="1141" spans="1:4" x14ac:dyDescent="0.25">
      <c r="A1141" s="11">
        <v>46001.405694444446</v>
      </c>
      <c r="B1141" t="s">
        <v>8079</v>
      </c>
      <c r="C1141" s="55" t="s">
        <v>12</v>
      </c>
      <c r="D1141" t="s">
        <v>20</v>
      </c>
    </row>
    <row r="1142" spans="1:4" x14ac:dyDescent="0.25">
      <c r="A1142" s="11">
        <v>46002.309247685182</v>
      </c>
      <c r="B1142" t="s">
        <v>8080</v>
      </c>
      <c r="C1142" s="55" t="s">
        <v>11</v>
      </c>
      <c r="D1142" t="s">
        <v>20</v>
      </c>
    </row>
    <row r="1143" spans="1:4" x14ac:dyDescent="0.25">
      <c r="A1143" s="11">
        <v>46002.307523148149</v>
      </c>
      <c r="B1143" t="s">
        <v>8081</v>
      </c>
      <c r="C1143" s="55" t="s">
        <v>4543</v>
      </c>
      <c r="D1143" t="s">
        <v>20</v>
      </c>
    </row>
    <row r="1144" spans="1:4" x14ac:dyDescent="0.25">
      <c r="A1144" s="11">
        <v>46002.301249999997</v>
      </c>
      <c r="B1144" t="s">
        <v>8083</v>
      </c>
      <c r="C1144" s="55" t="s">
        <v>4504</v>
      </c>
      <c r="D1144" t="s">
        <v>20</v>
      </c>
    </row>
    <row r="1145" spans="1:4" x14ac:dyDescent="0.25">
      <c r="A1145" s="11">
        <v>46002.301238425927</v>
      </c>
      <c r="B1145" t="s">
        <v>5172</v>
      </c>
      <c r="C1145" s="55" t="s">
        <v>5</v>
      </c>
      <c r="D1145" t="s">
        <v>20</v>
      </c>
    </row>
    <row r="1146" spans="1:4" x14ac:dyDescent="0.25">
      <c r="A1146" s="11">
        <v>46002.299166666664</v>
      </c>
      <c r="B1146" t="s">
        <v>8084</v>
      </c>
      <c r="C1146" s="55" t="s">
        <v>4555</v>
      </c>
      <c r="D1146" t="s">
        <v>20</v>
      </c>
    </row>
    <row r="1147" spans="1:4" x14ac:dyDescent="0.25">
      <c r="A1147" s="11">
        <v>46002.294918981483</v>
      </c>
      <c r="B1147" t="s">
        <v>8085</v>
      </c>
      <c r="C1147" s="55" t="s">
        <v>11</v>
      </c>
      <c r="D1147" t="s">
        <v>20</v>
      </c>
    </row>
    <row r="1148" spans="1:4" x14ac:dyDescent="0.25">
      <c r="A1148" s="11">
        <v>46002.285833333335</v>
      </c>
      <c r="B1148" t="s">
        <v>8088</v>
      </c>
      <c r="C1148" s="55" t="s">
        <v>11</v>
      </c>
      <c r="D1148" t="s">
        <v>20</v>
      </c>
    </row>
    <row r="1149" spans="1:4" x14ac:dyDescent="0.25">
      <c r="A1149" s="11">
        <v>46001.455636574072</v>
      </c>
      <c r="B1149" t="s">
        <v>8089</v>
      </c>
      <c r="C1149" s="55" t="s">
        <v>4505</v>
      </c>
      <c r="D1149" t="s">
        <v>20</v>
      </c>
    </row>
    <row r="1150" spans="1:4" x14ac:dyDescent="0.25">
      <c r="A1150" s="11">
        <v>46002.279293981483</v>
      </c>
      <c r="B1150" t="s">
        <v>8090</v>
      </c>
      <c r="C1150" s="55" t="s">
        <v>11</v>
      </c>
      <c r="D1150" t="s">
        <v>20</v>
      </c>
    </row>
    <row r="1151" spans="1:4" x14ac:dyDescent="0.25">
      <c r="A1151" s="11">
        <v>46002.277881944443</v>
      </c>
      <c r="B1151" t="s">
        <v>8092</v>
      </c>
      <c r="C1151" s="55" t="s">
        <v>4504</v>
      </c>
      <c r="D1151" t="s">
        <v>20</v>
      </c>
    </row>
    <row r="1152" spans="1:4" x14ac:dyDescent="0.25">
      <c r="A1152" s="11">
        <v>46002.275810185187</v>
      </c>
      <c r="B1152" t="s">
        <v>8093</v>
      </c>
      <c r="C1152" s="55" t="s">
        <v>4555</v>
      </c>
      <c r="D1152" t="s">
        <v>20</v>
      </c>
    </row>
    <row r="1153" spans="1:4" x14ac:dyDescent="0.25">
      <c r="A1153" s="11">
        <v>46002.265810185185</v>
      </c>
      <c r="B1153" t="s">
        <v>8094</v>
      </c>
      <c r="C1153" s="55" t="s">
        <v>11</v>
      </c>
      <c r="D1153" t="s">
        <v>20</v>
      </c>
    </row>
    <row r="1154" spans="1:4" x14ac:dyDescent="0.25">
      <c r="A1154" s="11">
        <v>46002.263784722221</v>
      </c>
      <c r="B1154" t="s">
        <v>8095</v>
      </c>
      <c r="C1154" s="55" t="s">
        <v>11</v>
      </c>
      <c r="D1154" t="s">
        <v>20</v>
      </c>
    </row>
    <row r="1155" spans="1:4" x14ac:dyDescent="0.25">
      <c r="A1155" s="11">
        <v>46002.256412037037</v>
      </c>
      <c r="B1155" t="s">
        <v>4883</v>
      </c>
      <c r="C1155" s="55" t="s">
        <v>11</v>
      </c>
      <c r="D1155" t="s">
        <v>20</v>
      </c>
    </row>
    <row r="1156" spans="1:4" x14ac:dyDescent="0.25">
      <c r="A1156" s="11">
        <v>46002.254328703704</v>
      </c>
      <c r="B1156" t="s">
        <v>8096</v>
      </c>
      <c r="C1156" s="55" t="s">
        <v>11</v>
      </c>
      <c r="D1156" t="s">
        <v>20</v>
      </c>
    </row>
    <row r="1157" spans="1:4" x14ac:dyDescent="0.25">
      <c r="A1157" s="11">
        <v>46002.233298611114</v>
      </c>
      <c r="B1157" t="s">
        <v>8099</v>
      </c>
      <c r="C1157" s="55" t="s">
        <v>199</v>
      </c>
      <c r="D1157" t="s">
        <v>20</v>
      </c>
    </row>
    <row r="1158" spans="1:4" x14ac:dyDescent="0.25">
      <c r="A1158" s="11">
        <v>46002.229155092595</v>
      </c>
      <c r="B1158" t="s">
        <v>8100</v>
      </c>
      <c r="C1158" s="55" t="s">
        <v>4504</v>
      </c>
      <c r="D1158" t="s">
        <v>20</v>
      </c>
    </row>
    <row r="1159" spans="1:4" x14ac:dyDescent="0.25">
      <c r="A1159" s="11">
        <v>46002.210370370369</v>
      </c>
      <c r="B1159" t="s">
        <v>8101</v>
      </c>
      <c r="C1159" s="55" t="s">
        <v>338</v>
      </c>
      <c r="D1159" t="s">
        <v>20</v>
      </c>
    </row>
    <row r="1160" spans="1:4" x14ac:dyDescent="0.25">
      <c r="A1160" s="11">
        <v>46002.180486111109</v>
      </c>
      <c r="B1160" t="s">
        <v>8102</v>
      </c>
      <c r="C1160" s="55" t="s">
        <v>199</v>
      </c>
      <c r="D1160" t="s">
        <v>20</v>
      </c>
    </row>
    <row r="1161" spans="1:4" x14ac:dyDescent="0.25">
      <c r="A1161" s="11">
        <v>46002.155590277776</v>
      </c>
      <c r="B1161" t="s">
        <v>8103</v>
      </c>
      <c r="C1161" s="55" t="s">
        <v>4505</v>
      </c>
      <c r="D1161" t="s">
        <v>20</v>
      </c>
    </row>
    <row r="1162" spans="1:4" x14ac:dyDescent="0.25">
      <c r="A1162" s="11">
        <v>46002.0934837963</v>
      </c>
      <c r="B1162" t="s">
        <v>8104</v>
      </c>
      <c r="C1162" s="55" t="s">
        <v>4505</v>
      </c>
      <c r="D1162" t="s">
        <v>20</v>
      </c>
    </row>
    <row r="1163" spans="1:4" x14ac:dyDescent="0.25">
      <c r="A1163" s="11">
        <v>46002.053715277776</v>
      </c>
      <c r="B1163" t="s">
        <v>8106</v>
      </c>
      <c r="C1163" s="55" t="s">
        <v>4504</v>
      </c>
      <c r="D1163" t="s">
        <v>20</v>
      </c>
    </row>
    <row r="1164" spans="1:4" x14ac:dyDescent="0.25">
      <c r="A1164" s="11">
        <v>46002.053703703707</v>
      </c>
      <c r="B1164" t="s">
        <v>8107</v>
      </c>
      <c r="C1164" s="55" t="s">
        <v>4504</v>
      </c>
      <c r="D1164" t="s">
        <v>20</v>
      </c>
    </row>
    <row r="1165" spans="1:4" x14ac:dyDescent="0.25">
      <c r="A1165" s="11">
        <v>46002.05369212963</v>
      </c>
      <c r="B1165" t="s">
        <v>8109</v>
      </c>
      <c r="C1165" s="55" t="s">
        <v>4504</v>
      </c>
      <c r="D1165" t="s">
        <v>20</v>
      </c>
    </row>
    <row r="1166" spans="1:4" x14ac:dyDescent="0.25">
      <c r="A1166" s="11">
        <v>46002.05369212963</v>
      </c>
      <c r="B1166" t="s">
        <v>8108</v>
      </c>
      <c r="C1166" s="55" t="s">
        <v>4504</v>
      </c>
      <c r="D1166" t="s">
        <v>20</v>
      </c>
    </row>
    <row r="1167" spans="1:4" x14ac:dyDescent="0.25">
      <c r="A1167" s="11">
        <v>46001.885995370372</v>
      </c>
      <c r="B1167" t="s">
        <v>8110</v>
      </c>
      <c r="C1167" s="55" t="s">
        <v>4505</v>
      </c>
      <c r="D1167" t="s">
        <v>20</v>
      </c>
    </row>
    <row r="1168" spans="1:4" x14ac:dyDescent="0.25">
      <c r="A1168" s="11">
        <v>46001.885150462964</v>
      </c>
      <c r="B1168" t="s">
        <v>8111</v>
      </c>
      <c r="C1168" s="55" t="s">
        <v>4505</v>
      </c>
      <c r="D1168" t="s">
        <v>20</v>
      </c>
    </row>
    <row r="1169" spans="1:4" x14ac:dyDescent="0.25">
      <c r="A1169" s="11">
        <v>46001.882939814815</v>
      </c>
      <c r="B1169" t="s">
        <v>8113</v>
      </c>
      <c r="C1169" s="55" t="s">
        <v>4505</v>
      </c>
      <c r="D1169" t="s">
        <v>20</v>
      </c>
    </row>
    <row r="1170" spans="1:4" x14ac:dyDescent="0.25">
      <c r="A1170" s="11">
        <v>46001.881273148145</v>
      </c>
      <c r="B1170" t="s">
        <v>8114</v>
      </c>
      <c r="C1170" s="55" t="s">
        <v>4505</v>
      </c>
      <c r="D1170" t="s">
        <v>20</v>
      </c>
    </row>
    <row r="1171" spans="1:4" x14ac:dyDescent="0.25">
      <c r="A1171" s="11">
        <v>46001.877743055556</v>
      </c>
      <c r="B1171" t="s">
        <v>8115</v>
      </c>
      <c r="C1171" s="55" t="s">
        <v>4505</v>
      </c>
      <c r="D1171" t="s">
        <v>20</v>
      </c>
    </row>
    <row r="1172" spans="1:4" x14ac:dyDescent="0.25">
      <c r="A1172" s="11">
        <v>46001.872303240743</v>
      </c>
      <c r="B1172" t="s">
        <v>8116</v>
      </c>
      <c r="C1172" s="55" t="s">
        <v>199</v>
      </c>
      <c r="D1172" t="s">
        <v>20</v>
      </c>
    </row>
    <row r="1173" spans="1:4" x14ac:dyDescent="0.25">
      <c r="A1173" s="11">
        <v>46001.860393518517</v>
      </c>
      <c r="B1173" t="s">
        <v>8117</v>
      </c>
      <c r="C1173" s="55" t="s">
        <v>4505</v>
      </c>
      <c r="D1173" t="s">
        <v>20</v>
      </c>
    </row>
    <row r="1174" spans="1:4" x14ac:dyDescent="0.25">
      <c r="A1174" s="11">
        <v>46001.859780092593</v>
      </c>
      <c r="B1174" t="s">
        <v>8118</v>
      </c>
      <c r="C1174" s="55" t="s">
        <v>4505</v>
      </c>
      <c r="D1174" t="s">
        <v>20</v>
      </c>
    </row>
    <row r="1175" spans="1:4" x14ac:dyDescent="0.25">
      <c r="A1175" s="11">
        <v>46001.847187500003</v>
      </c>
      <c r="B1175" t="s">
        <v>8119</v>
      </c>
      <c r="C1175" s="55" t="s">
        <v>25</v>
      </c>
      <c r="D1175" t="s">
        <v>20</v>
      </c>
    </row>
    <row r="1176" spans="1:4" x14ac:dyDescent="0.25">
      <c r="A1176" s="11">
        <v>46001.796759259261</v>
      </c>
      <c r="B1176" t="s">
        <v>8120</v>
      </c>
      <c r="C1176" s="55" t="s">
        <v>4505</v>
      </c>
      <c r="D1176" t="s">
        <v>20</v>
      </c>
    </row>
    <row r="1177" spans="1:4" x14ac:dyDescent="0.25">
      <c r="A1177" s="11">
        <v>46001.787037037036</v>
      </c>
      <c r="B1177" t="s">
        <v>8122</v>
      </c>
      <c r="C1177" s="55" t="s">
        <v>4505</v>
      </c>
      <c r="D1177" t="s">
        <v>20</v>
      </c>
    </row>
    <row r="1178" spans="1:4" x14ac:dyDescent="0.25">
      <c r="A1178" s="11">
        <v>46001.771064814813</v>
      </c>
      <c r="B1178" t="s">
        <v>5584</v>
      </c>
      <c r="C1178" s="55" t="s">
        <v>4505</v>
      </c>
      <c r="D1178" t="s">
        <v>20</v>
      </c>
    </row>
    <row r="1179" spans="1:4" x14ac:dyDescent="0.25">
      <c r="A1179" s="11">
        <v>46001.764965277776</v>
      </c>
      <c r="B1179" t="s">
        <v>9223</v>
      </c>
      <c r="C1179" s="55" t="s">
        <v>4505</v>
      </c>
      <c r="D1179" t="s">
        <v>20</v>
      </c>
    </row>
    <row r="1180" spans="1:4" x14ac:dyDescent="0.25">
      <c r="A1180" s="11">
        <v>46001.751944444448</v>
      </c>
      <c r="B1180" t="s">
        <v>5234</v>
      </c>
      <c r="C1180" s="55" t="s">
        <v>4505</v>
      </c>
      <c r="D1180" t="s">
        <v>20</v>
      </c>
    </row>
    <row r="1181" spans="1:4" x14ac:dyDescent="0.25">
      <c r="A1181" s="11">
        <v>46001.747812499998</v>
      </c>
      <c r="B1181" t="s">
        <v>5326</v>
      </c>
      <c r="C1181" s="55" t="s">
        <v>4505</v>
      </c>
      <c r="D1181" t="s">
        <v>20</v>
      </c>
    </row>
    <row r="1182" spans="1:4" x14ac:dyDescent="0.25">
      <c r="A1182" s="11">
        <v>46001.74695601852</v>
      </c>
      <c r="B1182" t="s">
        <v>8124</v>
      </c>
      <c r="C1182" s="55" t="s">
        <v>12</v>
      </c>
      <c r="D1182" t="s">
        <v>20</v>
      </c>
    </row>
    <row r="1183" spans="1:4" x14ac:dyDescent="0.25">
      <c r="A1183" s="11">
        <v>46001.746203703704</v>
      </c>
      <c r="B1183" t="s">
        <v>8125</v>
      </c>
      <c r="C1183" s="55" t="s">
        <v>4505</v>
      </c>
      <c r="D1183" t="s">
        <v>20</v>
      </c>
    </row>
    <row r="1184" spans="1:4" x14ac:dyDescent="0.25">
      <c r="A1184" s="11">
        <v>46001.744849537034</v>
      </c>
      <c r="B1184" t="s">
        <v>8126</v>
      </c>
      <c r="C1184" s="55" t="s">
        <v>4505</v>
      </c>
      <c r="D1184" t="s">
        <v>20</v>
      </c>
    </row>
    <row r="1185" spans="1:4" x14ac:dyDescent="0.25">
      <c r="A1185" s="11">
        <v>46001.743530092594</v>
      </c>
      <c r="B1185" t="s">
        <v>8127</v>
      </c>
      <c r="C1185" s="55" t="s">
        <v>4505</v>
      </c>
      <c r="D1185" t="s">
        <v>20</v>
      </c>
    </row>
    <row r="1186" spans="1:4" x14ac:dyDescent="0.25">
      <c r="A1186" s="11">
        <v>46001.742037037038</v>
      </c>
      <c r="B1186" t="s">
        <v>8128</v>
      </c>
      <c r="C1186" s="55" t="s">
        <v>4505</v>
      </c>
      <c r="D1186" t="s">
        <v>20</v>
      </c>
    </row>
    <row r="1187" spans="1:4" x14ac:dyDescent="0.25">
      <c r="A1187" s="11">
        <v>46001.741168981483</v>
      </c>
      <c r="B1187" t="s">
        <v>8131</v>
      </c>
      <c r="C1187" s="55" t="s">
        <v>4505</v>
      </c>
      <c r="D1187" t="s">
        <v>20</v>
      </c>
    </row>
    <row r="1188" spans="1:4" x14ac:dyDescent="0.25">
      <c r="A1188" s="11">
        <v>46001.608715277776</v>
      </c>
      <c r="B1188" t="s">
        <v>8132</v>
      </c>
      <c r="C1188" s="55" t="s">
        <v>4505</v>
      </c>
      <c r="D1188" t="s">
        <v>20</v>
      </c>
    </row>
    <row r="1189" spans="1:4" x14ac:dyDescent="0.25">
      <c r="A1189" s="11">
        <v>46001.732569444444</v>
      </c>
      <c r="B1189" t="s">
        <v>8133</v>
      </c>
      <c r="C1189" s="55" t="s">
        <v>12</v>
      </c>
      <c r="D1189" t="s">
        <v>20</v>
      </c>
    </row>
    <row r="1190" spans="1:4" x14ac:dyDescent="0.25">
      <c r="A1190" s="11">
        <v>46001.715312499997</v>
      </c>
      <c r="B1190" t="s">
        <v>8134</v>
      </c>
      <c r="C1190" s="55" t="s">
        <v>12</v>
      </c>
      <c r="D1190" t="s">
        <v>20</v>
      </c>
    </row>
    <row r="1191" spans="1:4" x14ac:dyDescent="0.25">
      <c r="A1191" s="11">
        <v>46001.723726851851</v>
      </c>
      <c r="B1191" t="s">
        <v>8137</v>
      </c>
      <c r="C1191" s="55" t="s">
        <v>4505</v>
      </c>
      <c r="D1191" t="s">
        <v>20</v>
      </c>
    </row>
    <row r="1192" spans="1:4" x14ac:dyDescent="0.25">
      <c r="A1192" s="11">
        <v>46001.720520833333</v>
      </c>
      <c r="B1192" t="s">
        <v>4903</v>
      </c>
      <c r="C1192" s="55" t="s">
        <v>4505</v>
      </c>
      <c r="D1192" t="s">
        <v>20</v>
      </c>
    </row>
    <row r="1193" spans="1:4" x14ac:dyDescent="0.25">
      <c r="A1193" s="11">
        <v>46001.717199074075</v>
      </c>
      <c r="B1193" t="s">
        <v>5850</v>
      </c>
      <c r="C1193" s="55" t="s">
        <v>4505</v>
      </c>
      <c r="D1193" t="s">
        <v>20</v>
      </c>
    </row>
    <row r="1194" spans="1:4" x14ac:dyDescent="0.25">
      <c r="A1194" s="11">
        <v>46001.699664351851</v>
      </c>
      <c r="B1194" t="s">
        <v>8138</v>
      </c>
      <c r="C1194" s="55" t="s">
        <v>4537</v>
      </c>
      <c r="D1194" t="s">
        <v>20</v>
      </c>
    </row>
    <row r="1195" spans="1:4" x14ac:dyDescent="0.25">
      <c r="A1195" s="11">
        <v>46001.714131944442</v>
      </c>
      <c r="B1195" t="s">
        <v>8139</v>
      </c>
      <c r="C1195" s="55" t="s">
        <v>4538</v>
      </c>
      <c r="D1195" t="s">
        <v>20</v>
      </c>
    </row>
    <row r="1196" spans="1:4" x14ac:dyDescent="0.25">
      <c r="A1196" s="11">
        <v>46001.713935185187</v>
      </c>
      <c r="B1196" t="s">
        <v>8141</v>
      </c>
      <c r="C1196" s="55" t="s">
        <v>4505</v>
      </c>
      <c r="D1196" t="s">
        <v>20</v>
      </c>
    </row>
    <row r="1197" spans="1:4" x14ac:dyDescent="0.25">
      <c r="A1197" s="11">
        <v>46001.712731481479</v>
      </c>
      <c r="B1197" t="s">
        <v>5776</v>
      </c>
      <c r="C1197" s="55" t="s">
        <v>4505</v>
      </c>
      <c r="D1197" t="s">
        <v>20</v>
      </c>
    </row>
    <row r="1198" spans="1:4" x14ac:dyDescent="0.25">
      <c r="A1198" s="11">
        <v>46001.711516203701</v>
      </c>
      <c r="B1198" t="s">
        <v>8142</v>
      </c>
      <c r="C1198" s="55" t="s">
        <v>7</v>
      </c>
      <c r="D1198" t="s">
        <v>20</v>
      </c>
    </row>
    <row r="1199" spans="1:4" x14ac:dyDescent="0.25">
      <c r="A1199" s="11">
        <v>46001.710393518515</v>
      </c>
      <c r="B1199" t="s">
        <v>4846</v>
      </c>
      <c r="C1199" s="55" t="s">
        <v>4505</v>
      </c>
      <c r="D1199" t="s">
        <v>20</v>
      </c>
    </row>
    <row r="1200" spans="1:4" x14ac:dyDescent="0.25">
      <c r="A1200" s="11">
        <v>46001.708703703705</v>
      </c>
      <c r="B1200" t="s">
        <v>8143</v>
      </c>
      <c r="C1200" s="55" t="s">
        <v>4505</v>
      </c>
      <c r="D1200" t="s">
        <v>20</v>
      </c>
    </row>
    <row r="1201" spans="1:4" x14ac:dyDescent="0.25">
      <c r="A1201" s="11">
        <v>46000.672349537039</v>
      </c>
      <c r="B1201" t="s">
        <v>8144</v>
      </c>
      <c r="C1201" s="55" t="s">
        <v>8</v>
      </c>
      <c r="D1201" t="s">
        <v>20</v>
      </c>
    </row>
    <row r="1202" spans="1:4" x14ac:dyDescent="0.25">
      <c r="A1202" s="11">
        <v>46001.698541666665</v>
      </c>
      <c r="B1202" t="s">
        <v>8145</v>
      </c>
      <c r="C1202" s="55" t="s">
        <v>7</v>
      </c>
      <c r="D1202" t="s">
        <v>20</v>
      </c>
    </row>
    <row r="1203" spans="1:4" x14ac:dyDescent="0.25">
      <c r="A1203" s="11">
        <v>46001.695150462961</v>
      </c>
      <c r="B1203" t="s">
        <v>8146</v>
      </c>
      <c r="C1203" s="55" t="s">
        <v>12</v>
      </c>
      <c r="D1203" t="s">
        <v>20</v>
      </c>
    </row>
    <row r="1204" spans="1:4" x14ac:dyDescent="0.25">
      <c r="A1204" s="11">
        <v>46001.694861111115</v>
      </c>
      <c r="B1204" t="s">
        <v>8147</v>
      </c>
      <c r="C1204" s="55" t="s">
        <v>12</v>
      </c>
      <c r="D1204" t="s">
        <v>20</v>
      </c>
    </row>
    <row r="1205" spans="1:4" x14ac:dyDescent="0.25">
      <c r="A1205" s="11">
        <v>46001.694652777776</v>
      </c>
      <c r="B1205" t="s">
        <v>5268</v>
      </c>
      <c r="C1205" s="55" t="s">
        <v>12</v>
      </c>
      <c r="D1205" t="s">
        <v>20</v>
      </c>
    </row>
    <row r="1206" spans="1:4" x14ac:dyDescent="0.25">
      <c r="A1206" s="11">
        <v>46001.692615740743</v>
      </c>
      <c r="B1206" t="s">
        <v>8149</v>
      </c>
      <c r="C1206" s="55" t="s">
        <v>7</v>
      </c>
      <c r="D1206" t="s">
        <v>20</v>
      </c>
    </row>
    <row r="1207" spans="1:4" x14ac:dyDescent="0.25">
      <c r="A1207" s="11">
        <v>46001.690300925926</v>
      </c>
      <c r="B1207" t="s">
        <v>8150</v>
      </c>
      <c r="C1207" s="55" t="s">
        <v>13</v>
      </c>
      <c r="D1207" t="s">
        <v>20</v>
      </c>
    </row>
    <row r="1208" spans="1:4" x14ac:dyDescent="0.25">
      <c r="A1208" s="11">
        <v>46001.684641203705</v>
      </c>
      <c r="B1208" t="s">
        <v>8152</v>
      </c>
      <c r="C1208" s="55" t="s">
        <v>4513</v>
      </c>
      <c r="D1208" t="s">
        <v>20</v>
      </c>
    </row>
    <row r="1209" spans="1:4" x14ac:dyDescent="0.25">
      <c r="A1209" s="11">
        <v>46001.682986111111</v>
      </c>
      <c r="B1209" t="s">
        <v>8153</v>
      </c>
      <c r="C1209" s="55" t="s">
        <v>4513</v>
      </c>
      <c r="D1209" t="s">
        <v>20</v>
      </c>
    </row>
    <row r="1210" spans="1:4" x14ac:dyDescent="0.25">
      <c r="A1210" s="11">
        <v>46001.68236111111</v>
      </c>
      <c r="B1210" t="s">
        <v>8154</v>
      </c>
      <c r="C1210" s="55" t="s">
        <v>12</v>
      </c>
      <c r="D1210" t="s">
        <v>20</v>
      </c>
    </row>
    <row r="1211" spans="1:4" x14ac:dyDescent="0.25">
      <c r="A1211" s="11">
        <v>46001.578414351854</v>
      </c>
      <c r="B1211" t="s">
        <v>8157</v>
      </c>
      <c r="C1211" s="55" t="s">
        <v>12</v>
      </c>
      <c r="D1211" t="s">
        <v>20</v>
      </c>
    </row>
    <row r="1212" spans="1:4" x14ac:dyDescent="0.25">
      <c r="A1212" s="11">
        <v>45999.873437499999</v>
      </c>
      <c r="B1212" t="s">
        <v>5456</v>
      </c>
      <c r="C1212" s="55" t="s">
        <v>9233</v>
      </c>
      <c r="D1212" t="s">
        <v>20</v>
      </c>
    </row>
    <row r="1213" spans="1:4" x14ac:dyDescent="0.25">
      <c r="A1213" s="11">
        <v>46001.674212962964</v>
      </c>
      <c r="B1213" t="s">
        <v>8161</v>
      </c>
      <c r="C1213" s="55" t="s">
        <v>4505</v>
      </c>
      <c r="D1213" t="s">
        <v>20</v>
      </c>
    </row>
    <row r="1214" spans="1:4" x14ac:dyDescent="0.25">
      <c r="A1214" s="11">
        <v>46001.671944444446</v>
      </c>
      <c r="B1214" t="s">
        <v>5479</v>
      </c>
      <c r="C1214" s="55" t="s">
        <v>4505</v>
      </c>
      <c r="D1214" t="s">
        <v>20</v>
      </c>
    </row>
    <row r="1215" spans="1:4" x14ac:dyDescent="0.25">
      <c r="A1215" s="11">
        <v>46001.669629629629</v>
      </c>
      <c r="B1215" t="s">
        <v>8162</v>
      </c>
      <c r="C1215" s="55" t="s">
        <v>4505</v>
      </c>
      <c r="D1215" t="s">
        <v>20</v>
      </c>
    </row>
    <row r="1216" spans="1:4" x14ac:dyDescent="0.25">
      <c r="A1216" s="11">
        <v>46001.66574074074</v>
      </c>
      <c r="B1216" t="s">
        <v>8163</v>
      </c>
      <c r="C1216" s="55" t="s">
        <v>4546</v>
      </c>
      <c r="D1216" t="s">
        <v>20</v>
      </c>
    </row>
    <row r="1217" spans="1:4" x14ac:dyDescent="0.25">
      <c r="A1217" s="11">
        <v>46001.665150462963</v>
      </c>
      <c r="B1217" t="s">
        <v>8165</v>
      </c>
      <c r="C1217" s="55" t="s">
        <v>4505</v>
      </c>
      <c r="D1217" t="s">
        <v>20</v>
      </c>
    </row>
    <row r="1218" spans="1:4" x14ac:dyDescent="0.25">
      <c r="A1218" s="11">
        <v>46001.663912037038</v>
      </c>
      <c r="B1218" t="s">
        <v>8167</v>
      </c>
      <c r="C1218" s="55" t="s">
        <v>5345</v>
      </c>
      <c r="D1218" t="s">
        <v>20</v>
      </c>
    </row>
    <row r="1219" spans="1:4" x14ac:dyDescent="0.25">
      <c r="A1219" s="11">
        <v>46001.662893518522</v>
      </c>
      <c r="B1219" t="s">
        <v>5091</v>
      </c>
      <c r="C1219" s="55" t="s">
        <v>4505</v>
      </c>
      <c r="D1219" t="s">
        <v>20</v>
      </c>
    </row>
    <row r="1220" spans="1:4" x14ac:dyDescent="0.25">
      <c r="A1220" s="11">
        <v>46001.660543981481</v>
      </c>
      <c r="B1220" t="s">
        <v>8170</v>
      </c>
      <c r="C1220" s="55" t="s">
        <v>4538</v>
      </c>
      <c r="D1220" t="s">
        <v>20</v>
      </c>
    </row>
    <row r="1221" spans="1:4" x14ac:dyDescent="0.25">
      <c r="A1221" s="11">
        <v>46001.659722222219</v>
      </c>
      <c r="B1221" t="s">
        <v>8171</v>
      </c>
      <c r="C1221" s="55" t="s">
        <v>4505</v>
      </c>
      <c r="D1221" t="s">
        <v>20</v>
      </c>
    </row>
    <row r="1222" spans="1:4" x14ac:dyDescent="0.25">
      <c r="A1222" s="11">
        <v>46001.654178240744</v>
      </c>
      <c r="B1222" t="s">
        <v>8174</v>
      </c>
      <c r="C1222" s="55" t="s">
        <v>4538</v>
      </c>
      <c r="D1222" t="s">
        <v>20</v>
      </c>
    </row>
    <row r="1223" spans="1:4" x14ac:dyDescent="0.25">
      <c r="A1223" s="11">
        <v>46001.652928240743</v>
      </c>
      <c r="B1223" t="s">
        <v>5629</v>
      </c>
      <c r="C1223" s="55" t="s">
        <v>4505</v>
      </c>
      <c r="D1223" t="s">
        <v>20</v>
      </c>
    </row>
    <row r="1224" spans="1:4" x14ac:dyDescent="0.25">
      <c r="A1224" s="11">
        <v>46001.651770833334</v>
      </c>
      <c r="B1224" t="s">
        <v>5848</v>
      </c>
      <c r="C1224" s="55" t="s">
        <v>4557</v>
      </c>
      <c r="D1224" t="s">
        <v>20</v>
      </c>
    </row>
    <row r="1225" spans="1:4" x14ac:dyDescent="0.25">
      <c r="A1225" s="11">
        <v>46001.651435185187</v>
      </c>
      <c r="B1225" t="s">
        <v>8175</v>
      </c>
      <c r="C1225" s="55" t="s">
        <v>4541</v>
      </c>
      <c r="D1225" t="s">
        <v>20</v>
      </c>
    </row>
    <row r="1226" spans="1:4" x14ac:dyDescent="0.25">
      <c r="A1226" s="11">
        <v>46001.644861111112</v>
      </c>
      <c r="B1226" t="s">
        <v>8176</v>
      </c>
      <c r="C1226" s="55" t="s">
        <v>4505</v>
      </c>
      <c r="D1226" t="s">
        <v>20</v>
      </c>
    </row>
    <row r="1227" spans="1:4" x14ac:dyDescent="0.25">
      <c r="A1227" s="11">
        <v>46001.646516203706</v>
      </c>
      <c r="B1227" t="s">
        <v>8177</v>
      </c>
      <c r="C1227" s="55" t="s">
        <v>4505</v>
      </c>
      <c r="D1227" t="s">
        <v>20</v>
      </c>
    </row>
    <row r="1228" spans="1:4" x14ac:dyDescent="0.25">
      <c r="A1228" s="11">
        <v>46001.644976851851</v>
      </c>
      <c r="B1228" t="s">
        <v>8179</v>
      </c>
      <c r="C1228" s="55" t="s">
        <v>5003</v>
      </c>
      <c r="D1228" t="s">
        <v>20</v>
      </c>
    </row>
    <row r="1229" spans="1:4" x14ac:dyDescent="0.25">
      <c r="A1229" s="11">
        <v>46001.644791666666</v>
      </c>
      <c r="B1229" t="s">
        <v>8180</v>
      </c>
      <c r="C1229" s="55" t="s">
        <v>4505</v>
      </c>
      <c r="D1229" t="s">
        <v>20</v>
      </c>
    </row>
    <row r="1230" spans="1:4" x14ac:dyDescent="0.25">
      <c r="A1230" s="11">
        <v>46001.640775462962</v>
      </c>
      <c r="B1230" t="s">
        <v>8181</v>
      </c>
      <c r="C1230" s="55" t="s">
        <v>4505</v>
      </c>
      <c r="D1230" t="s">
        <v>20</v>
      </c>
    </row>
    <row r="1231" spans="1:4" x14ac:dyDescent="0.25">
      <c r="A1231" s="11">
        <v>46001.64298611111</v>
      </c>
      <c r="B1231" t="s">
        <v>8182</v>
      </c>
      <c r="C1231" s="55" t="s">
        <v>4762</v>
      </c>
      <c r="D1231" t="s">
        <v>20</v>
      </c>
    </row>
    <row r="1232" spans="1:4" x14ac:dyDescent="0.25">
      <c r="A1232" s="11">
        <v>46001.639351851853</v>
      </c>
      <c r="B1232" t="s">
        <v>5073</v>
      </c>
      <c r="C1232" s="55" t="s">
        <v>4505</v>
      </c>
      <c r="D1232" t="s">
        <v>20</v>
      </c>
    </row>
    <row r="1233" spans="1:4" x14ac:dyDescent="0.25">
      <c r="A1233" s="11">
        <v>46001.637314814812</v>
      </c>
      <c r="B1233" t="s">
        <v>8183</v>
      </c>
      <c r="C1233" s="55" t="s">
        <v>4513</v>
      </c>
      <c r="D1233" t="s">
        <v>20</v>
      </c>
    </row>
    <row r="1234" spans="1:4" x14ac:dyDescent="0.25">
      <c r="A1234" s="11">
        <v>46001.636678240742</v>
      </c>
      <c r="B1234" t="s">
        <v>8184</v>
      </c>
      <c r="C1234" s="55" t="s">
        <v>4505</v>
      </c>
      <c r="D1234" t="s">
        <v>20</v>
      </c>
    </row>
    <row r="1235" spans="1:4" x14ac:dyDescent="0.25">
      <c r="A1235" s="11">
        <v>46001.636597222219</v>
      </c>
      <c r="B1235" t="s">
        <v>8185</v>
      </c>
      <c r="C1235" s="55" t="s">
        <v>4924</v>
      </c>
      <c r="D1235" t="s">
        <v>20</v>
      </c>
    </row>
    <row r="1236" spans="1:4" x14ac:dyDescent="0.25">
      <c r="A1236" s="11">
        <v>46001.636435185188</v>
      </c>
      <c r="B1236" t="s">
        <v>8186</v>
      </c>
      <c r="C1236" s="55" t="s">
        <v>7</v>
      </c>
      <c r="D1236" t="s">
        <v>20</v>
      </c>
    </row>
    <row r="1237" spans="1:4" x14ac:dyDescent="0.25">
      <c r="A1237" s="11">
        <v>46001.634606481479</v>
      </c>
      <c r="B1237" t="s">
        <v>5771</v>
      </c>
      <c r="C1237" s="55" t="s">
        <v>4505</v>
      </c>
      <c r="D1237" t="s">
        <v>20</v>
      </c>
    </row>
    <row r="1238" spans="1:4" x14ac:dyDescent="0.25">
      <c r="A1238" s="11">
        <v>46001.631585648145</v>
      </c>
      <c r="B1238" t="s">
        <v>8187</v>
      </c>
      <c r="C1238" s="55" t="s">
        <v>12</v>
      </c>
      <c r="D1238" t="s">
        <v>20</v>
      </c>
    </row>
    <row r="1239" spans="1:4" x14ac:dyDescent="0.25">
      <c r="A1239" s="11">
        <v>46001.630289351851</v>
      </c>
      <c r="B1239" t="s">
        <v>8189</v>
      </c>
      <c r="C1239" s="55" t="s">
        <v>7</v>
      </c>
      <c r="D1239" t="s">
        <v>20</v>
      </c>
    </row>
    <row r="1240" spans="1:4" x14ac:dyDescent="0.25">
      <c r="A1240" s="11">
        <v>46001.629930555559</v>
      </c>
      <c r="B1240" t="s">
        <v>8190</v>
      </c>
      <c r="C1240" s="55" t="s">
        <v>7</v>
      </c>
      <c r="D1240" t="s">
        <v>20</v>
      </c>
    </row>
    <row r="1241" spans="1:4" x14ac:dyDescent="0.25">
      <c r="A1241" s="11">
        <v>46001.628993055558</v>
      </c>
      <c r="B1241" t="s">
        <v>8191</v>
      </c>
      <c r="C1241" s="55" t="s">
        <v>4547</v>
      </c>
      <c r="D1241" t="s">
        <v>20</v>
      </c>
    </row>
    <row r="1242" spans="1:4" x14ac:dyDescent="0.25">
      <c r="A1242" s="11">
        <v>46001.622847222221</v>
      </c>
      <c r="B1242" t="s">
        <v>5531</v>
      </c>
      <c r="C1242" s="55" t="s">
        <v>4505</v>
      </c>
      <c r="D1242" t="s">
        <v>20</v>
      </c>
    </row>
    <row r="1243" spans="1:4" x14ac:dyDescent="0.25">
      <c r="A1243" s="11">
        <v>46001.43650462963</v>
      </c>
      <c r="B1243" t="s">
        <v>8192</v>
      </c>
      <c r="C1243" s="55" t="s">
        <v>12</v>
      </c>
      <c r="D1243" t="s">
        <v>20</v>
      </c>
    </row>
    <row r="1244" spans="1:4" x14ac:dyDescent="0.25">
      <c r="A1244" s="11">
        <v>46001.620648148149</v>
      </c>
      <c r="B1244" t="s">
        <v>8193</v>
      </c>
      <c r="C1244" s="55" t="s">
        <v>12</v>
      </c>
      <c r="D1244" t="s">
        <v>20</v>
      </c>
    </row>
    <row r="1245" spans="1:4" x14ac:dyDescent="0.25">
      <c r="A1245" s="11">
        <v>46001.620439814818</v>
      </c>
      <c r="B1245" t="s">
        <v>8195</v>
      </c>
      <c r="C1245" s="55" t="s">
        <v>4737</v>
      </c>
      <c r="D1245" t="s">
        <v>20</v>
      </c>
    </row>
    <row r="1246" spans="1:4" x14ac:dyDescent="0.25">
      <c r="A1246" s="11">
        <v>46001.619421296295</v>
      </c>
      <c r="B1246" t="s">
        <v>8196</v>
      </c>
      <c r="C1246" s="55" t="s">
        <v>4739</v>
      </c>
      <c r="D1246" t="s">
        <v>20</v>
      </c>
    </row>
    <row r="1247" spans="1:4" x14ac:dyDescent="0.25">
      <c r="A1247" s="11">
        <v>46001.616979166669</v>
      </c>
      <c r="B1247" t="s">
        <v>8197</v>
      </c>
      <c r="C1247" s="55" t="s">
        <v>4513</v>
      </c>
      <c r="D1247" t="s">
        <v>20</v>
      </c>
    </row>
    <row r="1248" spans="1:4" x14ac:dyDescent="0.25">
      <c r="A1248" s="11">
        <v>46001.616099537037</v>
      </c>
      <c r="B1248" t="s">
        <v>8198</v>
      </c>
      <c r="C1248" s="55" t="s">
        <v>4543</v>
      </c>
      <c r="D1248" t="s">
        <v>20</v>
      </c>
    </row>
    <row r="1249" spans="1:4" x14ac:dyDescent="0.25">
      <c r="A1249" s="11">
        <v>46001.611689814818</v>
      </c>
      <c r="B1249" t="s">
        <v>8199</v>
      </c>
      <c r="C1249" s="55" t="s">
        <v>4505</v>
      </c>
      <c r="D1249" t="s">
        <v>20</v>
      </c>
    </row>
    <row r="1250" spans="1:4" x14ac:dyDescent="0.25">
      <c r="A1250" s="11">
        <v>46001.611597222225</v>
      </c>
      <c r="B1250" t="s">
        <v>4571</v>
      </c>
      <c r="C1250" s="55" t="s">
        <v>4505</v>
      </c>
      <c r="D1250" t="s">
        <v>20</v>
      </c>
    </row>
    <row r="1251" spans="1:4" x14ac:dyDescent="0.25">
      <c r="A1251" s="11">
        <v>46001.611574074072</v>
      </c>
      <c r="B1251" t="s">
        <v>8200</v>
      </c>
      <c r="C1251" s="55" t="s">
        <v>4546</v>
      </c>
      <c r="D1251" t="s">
        <v>20</v>
      </c>
    </row>
    <row r="1252" spans="1:4" x14ac:dyDescent="0.25">
      <c r="A1252" s="11">
        <v>46001.610995370371</v>
      </c>
      <c r="B1252" t="s">
        <v>4875</v>
      </c>
      <c r="C1252" s="55" t="s">
        <v>12</v>
      </c>
      <c r="D1252" t="s">
        <v>20</v>
      </c>
    </row>
    <row r="1253" spans="1:4" x14ac:dyDescent="0.25">
      <c r="A1253" s="11">
        <v>46001.610868055555</v>
      </c>
      <c r="B1253" t="s">
        <v>8201</v>
      </c>
      <c r="C1253" s="55" t="s">
        <v>4505</v>
      </c>
      <c r="D1253" t="s">
        <v>20</v>
      </c>
    </row>
    <row r="1254" spans="1:4" x14ac:dyDescent="0.25">
      <c r="A1254" s="11">
        <v>46001.610555555555</v>
      </c>
      <c r="B1254" t="s">
        <v>8203</v>
      </c>
      <c r="C1254" s="55" t="s">
        <v>4667</v>
      </c>
      <c r="D1254" t="s">
        <v>20</v>
      </c>
    </row>
    <row r="1255" spans="1:4" x14ac:dyDescent="0.25">
      <c r="A1255" s="11">
        <v>46001.61041666667</v>
      </c>
      <c r="B1255" t="s">
        <v>8205</v>
      </c>
      <c r="C1255" s="55" t="s">
        <v>4504</v>
      </c>
      <c r="D1255" t="s">
        <v>20</v>
      </c>
    </row>
    <row r="1256" spans="1:4" x14ac:dyDescent="0.25">
      <c r="A1256" s="11">
        <v>46001.610405092593</v>
      </c>
      <c r="B1256" t="s">
        <v>8206</v>
      </c>
      <c r="C1256" s="55" t="s">
        <v>4504</v>
      </c>
      <c r="D1256" t="s">
        <v>20</v>
      </c>
    </row>
    <row r="1257" spans="1:4" x14ac:dyDescent="0.25">
      <c r="A1257" s="11">
        <v>46001.610312500001</v>
      </c>
      <c r="B1257" t="s">
        <v>8207</v>
      </c>
      <c r="C1257" s="55" t="s">
        <v>4505</v>
      </c>
      <c r="D1257" t="s">
        <v>20</v>
      </c>
    </row>
    <row r="1258" spans="1:4" x14ac:dyDescent="0.25">
      <c r="A1258" s="11">
        <v>46001.609988425924</v>
      </c>
      <c r="B1258" t="s">
        <v>8208</v>
      </c>
      <c r="C1258" s="55" t="s">
        <v>4505</v>
      </c>
      <c r="D1258" t="s">
        <v>20</v>
      </c>
    </row>
    <row r="1259" spans="1:4" x14ac:dyDescent="0.25">
      <c r="A1259" s="11">
        <v>46001.604710648149</v>
      </c>
      <c r="B1259" t="s">
        <v>5952</v>
      </c>
      <c r="C1259" s="55" t="s">
        <v>4505</v>
      </c>
      <c r="D1259" t="s">
        <v>20</v>
      </c>
    </row>
    <row r="1260" spans="1:4" x14ac:dyDescent="0.25">
      <c r="A1260" s="11">
        <v>46001.603587962964</v>
      </c>
      <c r="B1260" t="s">
        <v>8210</v>
      </c>
      <c r="C1260" s="55" t="s">
        <v>4504</v>
      </c>
      <c r="D1260" t="s">
        <v>20</v>
      </c>
    </row>
    <row r="1261" spans="1:4" x14ac:dyDescent="0.25">
      <c r="A1261" s="11">
        <v>46001.588217592594</v>
      </c>
      <c r="B1261" t="s">
        <v>8211</v>
      </c>
      <c r="C1261" s="55" t="s">
        <v>8212</v>
      </c>
      <c r="D1261" t="s">
        <v>20</v>
      </c>
    </row>
    <row r="1262" spans="1:4" x14ac:dyDescent="0.25">
      <c r="A1262" s="11">
        <v>46001.600231481483</v>
      </c>
      <c r="B1262" t="s">
        <v>5911</v>
      </c>
      <c r="C1262" s="55" t="s">
        <v>4505</v>
      </c>
      <c r="D1262" t="s">
        <v>20</v>
      </c>
    </row>
    <row r="1263" spans="1:4" x14ac:dyDescent="0.25">
      <c r="A1263" s="11">
        <v>46001.599328703705</v>
      </c>
      <c r="B1263" t="s">
        <v>5024</v>
      </c>
      <c r="C1263" s="55" t="s">
        <v>4505</v>
      </c>
      <c r="D1263" t="s">
        <v>20</v>
      </c>
    </row>
    <row r="1264" spans="1:4" x14ac:dyDescent="0.25">
      <c r="A1264" s="11">
        <v>46001.59883101852</v>
      </c>
      <c r="B1264" t="s">
        <v>8215</v>
      </c>
      <c r="C1264" s="55" t="s">
        <v>12</v>
      </c>
      <c r="D1264" t="s">
        <v>20</v>
      </c>
    </row>
    <row r="1265" spans="1:4" x14ac:dyDescent="0.25">
      <c r="A1265" s="11">
        <v>46001.598263888889</v>
      </c>
      <c r="B1265" t="s">
        <v>8216</v>
      </c>
      <c r="C1265" s="55" t="s">
        <v>4515</v>
      </c>
      <c r="D1265" t="s">
        <v>20</v>
      </c>
    </row>
    <row r="1266" spans="1:4" x14ac:dyDescent="0.25">
      <c r="A1266" s="11">
        <v>46001.597951388889</v>
      </c>
      <c r="B1266" t="s">
        <v>8218</v>
      </c>
      <c r="C1266" s="55" t="s">
        <v>11</v>
      </c>
      <c r="D1266" t="s">
        <v>20</v>
      </c>
    </row>
    <row r="1267" spans="1:4" x14ac:dyDescent="0.25">
      <c r="A1267" s="11">
        <v>46001.596087962964</v>
      </c>
      <c r="B1267" t="s">
        <v>5894</v>
      </c>
      <c r="C1267" s="55" t="s">
        <v>4505</v>
      </c>
      <c r="D1267" t="s">
        <v>20</v>
      </c>
    </row>
    <row r="1268" spans="1:4" x14ac:dyDescent="0.25">
      <c r="A1268" s="11">
        <v>46001.595312500001</v>
      </c>
      <c r="B1268" t="s">
        <v>8219</v>
      </c>
      <c r="C1268" s="55" t="s">
        <v>13</v>
      </c>
      <c r="D1268" t="s">
        <v>20</v>
      </c>
    </row>
    <row r="1269" spans="1:4" x14ac:dyDescent="0.25">
      <c r="A1269" s="11">
        <v>46001.593171296299</v>
      </c>
      <c r="B1269" t="s">
        <v>8220</v>
      </c>
      <c r="C1269" s="55" t="s">
        <v>4505</v>
      </c>
      <c r="D1269" t="s">
        <v>20</v>
      </c>
    </row>
    <row r="1270" spans="1:4" x14ac:dyDescent="0.25">
      <c r="A1270" s="11">
        <v>46001.593101851853</v>
      </c>
      <c r="B1270" t="s">
        <v>8221</v>
      </c>
      <c r="C1270" s="55" t="s">
        <v>11</v>
      </c>
      <c r="D1270" t="s">
        <v>20</v>
      </c>
    </row>
    <row r="1271" spans="1:4" x14ac:dyDescent="0.25">
      <c r="A1271" s="11">
        <v>46001.590902777774</v>
      </c>
      <c r="B1271" t="s">
        <v>8222</v>
      </c>
      <c r="C1271" s="55" t="s">
        <v>4505</v>
      </c>
      <c r="D1271" t="s">
        <v>20</v>
      </c>
    </row>
    <row r="1272" spans="1:4" x14ac:dyDescent="0.25">
      <c r="A1272" s="11">
        <v>46001.591817129629</v>
      </c>
      <c r="B1272" t="s">
        <v>8223</v>
      </c>
      <c r="C1272" s="55" t="s">
        <v>4505</v>
      </c>
      <c r="D1272" t="s">
        <v>20</v>
      </c>
    </row>
    <row r="1273" spans="1:4" x14ac:dyDescent="0.25">
      <c r="A1273" s="11">
        <v>46001.590486111112</v>
      </c>
      <c r="B1273" t="s">
        <v>8224</v>
      </c>
      <c r="C1273" s="55" t="s">
        <v>4505</v>
      </c>
      <c r="D1273" t="s">
        <v>20</v>
      </c>
    </row>
    <row r="1274" spans="1:4" x14ac:dyDescent="0.25">
      <c r="A1274" s="11">
        <v>46001.590428240743</v>
      </c>
      <c r="B1274" t="s">
        <v>8225</v>
      </c>
      <c r="C1274" s="55" t="s">
        <v>4558</v>
      </c>
      <c r="D1274" t="s">
        <v>20</v>
      </c>
    </row>
    <row r="1275" spans="1:4" x14ac:dyDescent="0.25">
      <c r="A1275" s="11">
        <v>46001.589618055557</v>
      </c>
      <c r="B1275" t="s">
        <v>8226</v>
      </c>
      <c r="C1275" s="55" t="s">
        <v>4505</v>
      </c>
      <c r="D1275" t="s">
        <v>20</v>
      </c>
    </row>
    <row r="1276" spans="1:4" x14ac:dyDescent="0.25">
      <c r="A1276" s="11">
        <v>46001.588530092595</v>
      </c>
      <c r="B1276" t="s">
        <v>5571</v>
      </c>
      <c r="C1276" s="55" t="s">
        <v>4505</v>
      </c>
      <c r="D1276" t="s">
        <v>20</v>
      </c>
    </row>
    <row r="1277" spans="1:4" x14ac:dyDescent="0.25">
      <c r="A1277" s="11">
        <v>46001.587743055556</v>
      </c>
      <c r="B1277" t="s">
        <v>8227</v>
      </c>
      <c r="C1277" s="55" t="s">
        <v>12</v>
      </c>
      <c r="D1277" t="s">
        <v>20</v>
      </c>
    </row>
    <row r="1278" spans="1:4" x14ac:dyDescent="0.25">
      <c r="A1278" s="11">
        <v>46001.587048611109</v>
      </c>
      <c r="B1278" t="s">
        <v>8228</v>
      </c>
      <c r="C1278" s="55" t="s">
        <v>4505</v>
      </c>
      <c r="D1278" t="s">
        <v>20</v>
      </c>
    </row>
    <row r="1279" spans="1:4" x14ac:dyDescent="0.25">
      <c r="A1279" s="11">
        <v>46001.586817129632</v>
      </c>
      <c r="B1279" t="s">
        <v>8229</v>
      </c>
      <c r="C1279" s="55" t="s">
        <v>8927</v>
      </c>
      <c r="D1279" t="s">
        <v>20</v>
      </c>
    </row>
    <row r="1280" spans="1:4" x14ac:dyDescent="0.25">
      <c r="A1280" s="11">
        <v>46001.58630787037</v>
      </c>
      <c r="B1280" t="s">
        <v>8232</v>
      </c>
      <c r="C1280" s="55" t="s">
        <v>4555</v>
      </c>
      <c r="D1280" t="s">
        <v>20</v>
      </c>
    </row>
    <row r="1281" spans="1:4" x14ac:dyDescent="0.25">
      <c r="A1281" s="11">
        <v>46001.585185185184</v>
      </c>
      <c r="B1281" t="s">
        <v>8234</v>
      </c>
      <c r="C1281" s="55" t="s">
        <v>13</v>
      </c>
      <c r="D1281" t="s">
        <v>20</v>
      </c>
    </row>
    <row r="1282" spans="1:4" x14ac:dyDescent="0.25">
      <c r="A1282" s="11">
        <v>46001.583287037036</v>
      </c>
      <c r="B1282" t="s">
        <v>8235</v>
      </c>
      <c r="C1282" s="55" t="s">
        <v>4505</v>
      </c>
      <c r="D1282" t="s">
        <v>20</v>
      </c>
    </row>
    <row r="1283" spans="1:4" x14ac:dyDescent="0.25">
      <c r="A1283" s="11">
        <v>46001.583449074074</v>
      </c>
      <c r="B1283" t="s">
        <v>8236</v>
      </c>
      <c r="C1283" s="55" t="s">
        <v>4505</v>
      </c>
      <c r="D1283" t="s">
        <v>20</v>
      </c>
    </row>
    <row r="1284" spans="1:4" x14ac:dyDescent="0.25">
      <c r="A1284" s="11">
        <v>46001.582743055558</v>
      </c>
      <c r="B1284" t="s">
        <v>8237</v>
      </c>
      <c r="C1284" s="55" t="s">
        <v>4504</v>
      </c>
      <c r="D1284" t="s">
        <v>20</v>
      </c>
    </row>
    <row r="1285" spans="1:4" x14ac:dyDescent="0.25">
      <c r="A1285" s="11">
        <v>46001.582245370373</v>
      </c>
      <c r="B1285" t="s">
        <v>8238</v>
      </c>
      <c r="C1285" s="55" t="s">
        <v>4538</v>
      </c>
      <c r="D1285" t="s">
        <v>20</v>
      </c>
    </row>
    <row r="1286" spans="1:4" x14ac:dyDescent="0.25">
      <c r="A1286" s="11">
        <v>45999.500543981485</v>
      </c>
      <c r="B1286" t="s">
        <v>5254</v>
      </c>
      <c r="C1286" s="55" t="s">
        <v>4739</v>
      </c>
      <c r="D1286" t="s">
        <v>20</v>
      </c>
    </row>
    <row r="1287" spans="1:4" x14ac:dyDescent="0.25">
      <c r="A1287" s="11">
        <v>46001.581284722219</v>
      </c>
      <c r="B1287" t="s">
        <v>8239</v>
      </c>
      <c r="C1287" s="55" t="s">
        <v>4554</v>
      </c>
      <c r="D1287" t="s">
        <v>20</v>
      </c>
    </row>
    <row r="1288" spans="1:4" x14ac:dyDescent="0.25">
      <c r="A1288" s="11">
        <v>46001.580995370372</v>
      </c>
      <c r="B1288" t="s">
        <v>8240</v>
      </c>
      <c r="C1288" s="55" t="s">
        <v>4505</v>
      </c>
      <c r="D1288" t="s">
        <v>20</v>
      </c>
    </row>
    <row r="1289" spans="1:4" x14ac:dyDescent="0.25">
      <c r="A1289" s="11">
        <v>46001.580949074072</v>
      </c>
      <c r="B1289" t="s">
        <v>9271</v>
      </c>
      <c r="C1289" s="55" t="s">
        <v>4545</v>
      </c>
      <c r="D1289" t="s">
        <v>20</v>
      </c>
    </row>
    <row r="1290" spans="1:4" x14ac:dyDescent="0.25">
      <c r="A1290" s="11">
        <v>46000.468634259261</v>
      </c>
      <c r="B1290" t="s">
        <v>8226</v>
      </c>
      <c r="C1290" s="55" t="s">
        <v>4762</v>
      </c>
      <c r="D1290" t="s">
        <v>20</v>
      </c>
    </row>
    <row r="1291" spans="1:4" x14ac:dyDescent="0.25">
      <c r="A1291" s="11">
        <v>45999.710092592592</v>
      </c>
      <c r="B1291" t="s">
        <v>5629</v>
      </c>
      <c r="C1291" s="55" t="s">
        <v>12</v>
      </c>
      <c r="D1291" t="s">
        <v>20</v>
      </c>
    </row>
    <row r="1292" spans="1:4" x14ac:dyDescent="0.25">
      <c r="A1292" s="11">
        <v>46001.579930555556</v>
      </c>
      <c r="B1292" t="s">
        <v>8244</v>
      </c>
      <c r="C1292" s="55" t="s">
        <v>4505</v>
      </c>
      <c r="D1292" t="s">
        <v>20</v>
      </c>
    </row>
    <row r="1293" spans="1:4" x14ac:dyDescent="0.25">
      <c r="A1293" s="11">
        <v>46001.579247685186</v>
      </c>
      <c r="B1293" t="s">
        <v>8246</v>
      </c>
      <c r="C1293" s="55" t="s">
        <v>4505</v>
      </c>
      <c r="D1293" t="s">
        <v>20</v>
      </c>
    </row>
    <row r="1294" spans="1:4" x14ac:dyDescent="0.25">
      <c r="A1294" s="11">
        <v>46001.578506944446</v>
      </c>
      <c r="B1294" t="s">
        <v>8248</v>
      </c>
      <c r="C1294" s="55" t="s">
        <v>12</v>
      </c>
      <c r="D1294" t="s">
        <v>20</v>
      </c>
    </row>
    <row r="1295" spans="1:4" x14ac:dyDescent="0.25">
      <c r="A1295" s="11">
        <v>46001.577476851853</v>
      </c>
      <c r="B1295" t="s">
        <v>8249</v>
      </c>
      <c r="C1295" s="55" t="s">
        <v>4505</v>
      </c>
      <c r="D1295" t="s">
        <v>20</v>
      </c>
    </row>
    <row r="1296" spans="1:4" x14ac:dyDescent="0.25">
      <c r="A1296" s="11">
        <v>46001.576342592591</v>
      </c>
      <c r="B1296" t="s">
        <v>8250</v>
      </c>
      <c r="C1296" s="55" t="s">
        <v>4505</v>
      </c>
      <c r="D1296" t="s">
        <v>20</v>
      </c>
    </row>
    <row r="1297" spans="1:4" x14ac:dyDescent="0.25">
      <c r="A1297" s="11">
        <v>46001.576423611114</v>
      </c>
      <c r="B1297" t="s">
        <v>5887</v>
      </c>
      <c r="C1297" s="55" t="s">
        <v>4505</v>
      </c>
      <c r="D1297" t="s">
        <v>20</v>
      </c>
    </row>
    <row r="1298" spans="1:4" x14ac:dyDescent="0.25">
      <c r="A1298" s="11">
        <v>46001.576331018521</v>
      </c>
      <c r="B1298" t="s">
        <v>8251</v>
      </c>
      <c r="C1298" s="55" t="s">
        <v>4505</v>
      </c>
      <c r="D1298" t="s">
        <v>20</v>
      </c>
    </row>
    <row r="1299" spans="1:4" x14ac:dyDescent="0.25">
      <c r="A1299" s="11">
        <v>46001.576157407406</v>
      </c>
      <c r="B1299" t="s">
        <v>8252</v>
      </c>
      <c r="C1299" s="55" t="s">
        <v>4505</v>
      </c>
      <c r="D1299" t="s">
        <v>20</v>
      </c>
    </row>
    <row r="1300" spans="1:4" x14ac:dyDescent="0.25">
      <c r="A1300" s="11">
        <v>46001.576099537036</v>
      </c>
      <c r="B1300" t="s">
        <v>8253</v>
      </c>
      <c r="C1300" s="55" t="s">
        <v>13</v>
      </c>
      <c r="D1300" t="s">
        <v>20</v>
      </c>
    </row>
    <row r="1301" spans="1:4" x14ac:dyDescent="0.25">
      <c r="A1301" s="11">
        <v>46001.574479166666</v>
      </c>
      <c r="B1301" t="s">
        <v>8254</v>
      </c>
      <c r="C1301" s="55" t="s">
        <v>11</v>
      </c>
      <c r="D1301" t="s">
        <v>20</v>
      </c>
    </row>
    <row r="1302" spans="1:4" x14ac:dyDescent="0.25">
      <c r="A1302" s="11">
        <v>46001.572106481479</v>
      </c>
      <c r="B1302" t="s">
        <v>8256</v>
      </c>
      <c r="C1302" s="55" t="s">
        <v>4513</v>
      </c>
      <c r="D1302" t="s">
        <v>20</v>
      </c>
    </row>
    <row r="1303" spans="1:4" x14ac:dyDescent="0.25">
      <c r="A1303" s="11">
        <v>46001.571956018517</v>
      </c>
      <c r="B1303" t="s">
        <v>8257</v>
      </c>
      <c r="C1303" s="55" t="s">
        <v>4505</v>
      </c>
      <c r="D1303" t="s">
        <v>20</v>
      </c>
    </row>
    <row r="1304" spans="1:4" x14ac:dyDescent="0.25">
      <c r="A1304" s="11">
        <v>46001.57167824074</v>
      </c>
      <c r="B1304" t="s">
        <v>5368</v>
      </c>
      <c r="C1304" s="55" t="s">
        <v>4505</v>
      </c>
      <c r="D1304" t="s">
        <v>20</v>
      </c>
    </row>
    <row r="1305" spans="1:4" x14ac:dyDescent="0.25">
      <c r="A1305" s="11">
        <v>46001.571469907409</v>
      </c>
      <c r="B1305" t="s">
        <v>5365</v>
      </c>
      <c r="C1305" s="55" t="s">
        <v>4505</v>
      </c>
      <c r="D1305" t="s">
        <v>20</v>
      </c>
    </row>
    <row r="1306" spans="1:4" x14ac:dyDescent="0.25">
      <c r="A1306" s="11">
        <v>46001.571423611109</v>
      </c>
      <c r="B1306" t="s">
        <v>5366</v>
      </c>
      <c r="C1306" s="55" t="s">
        <v>4505</v>
      </c>
      <c r="D1306" t="s">
        <v>20</v>
      </c>
    </row>
    <row r="1307" spans="1:4" x14ac:dyDescent="0.25">
      <c r="A1307" s="11">
        <v>46001.561249999999</v>
      </c>
      <c r="B1307" t="s">
        <v>8258</v>
      </c>
      <c r="C1307" s="55" t="s">
        <v>4505</v>
      </c>
      <c r="D1307" t="s">
        <v>20</v>
      </c>
    </row>
    <row r="1308" spans="1:4" x14ac:dyDescent="0.25">
      <c r="A1308" s="11">
        <v>46001.570925925924</v>
      </c>
      <c r="B1308" t="s">
        <v>5118</v>
      </c>
      <c r="C1308" s="55" t="s">
        <v>4505</v>
      </c>
      <c r="D1308" t="s">
        <v>20</v>
      </c>
    </row>
    <row r="1309" spans="1:4" x14ac:dyDescent="0.25">
      <c r="A1309" s="11">
        <v>46001.570925925924</v>
      </c>
      <c r="B1309" t="s">
        <v>5367</v>
      </c>
      <c r="C1309" s="55" t="s">
        <v>4505</v>
      </c>
      <c r="D1309" t="s">
        <v>20</v>
      </c>
    </row>
    <row r="1310" spans="1:4" x14ac:dyDescent="0.25">
      <c r="A1310" s="11">
        <v>46001.570902777778</v>
      </c>
      <c r="B1310" t="s">
        <v>5370</v>
      </c>
      <c r="C1310" s="55" t="s">
        <v>4505</v>
      </c>
      <c r="D1310" t="s">
        <v>20</v>
      </c>
    </row>
    <row r="1311" spans="1:4" x14ac:dyDescent="0.25">
      <c r="A1311" s="11">
        <v>46001.570821759262</v>
      </c>
      <c r="B1311" t="s">
        <v>8259</v>
      </c>
      <c r="C1311" s="55" t="s">
        <v>13</v>
      </c>
      <c r="D1311" t="s">
        <v>20</v>
      </c>
    </row>
    <row r="1312" spans="1:4" x14ac:dyDescent="0.25">
      <c r="A1312" s="11">
        <v>46001.570162037038</v>
      </c>
      <c r="B1312" t="s">
        <v>5363</v>
      </c>
      <c r="C1312" s="55" t="s">
        <v>4505</v>
      </c>
      <c r="D1312" t="s">
        <v>20</v>
      </c>
    </row>
    <row r="1313" spans="1:4" x14ac:dyDescent="0.25">
      <c r="A1313" s="11">
        <v>46001.567604166667</v>
      </c>
      <c r="B1313" t="s">
        <v>8260</v>
      </c>
      <c r="C1313" s="55" t="s">
        <v>4505</v>
      </c>
      <c r="D1313" t="s">
        <v>20</v>
      </c>
    </row>
    <row r="1314" spans="1:4" x14ac:dyDescent="0.25">
      <c r="A1314" s="11">
        <v>46001.565659722219</v>
      </c>
      <c r="B1314" t="s">
        <v>8261</v>
      </c>
      <c r="C1314" s="55" t="s">
        <v>9286</v>
      </c>
      <c r="D1314" t="s">
        <v>20</v>
      </c>
    </row>
    <row r="1315" spans="1:4" x14ac:dyDescent="0.25">
      <c r="A1315" s="11">
        <v>46001.56355324074</v>
      </c>
      <c r="B1315" t="s">
        <v>8263</v>
      </c>
      <c r="C1315" s="55" t="s">
        <v>4505</v>
      </c>
      <c r="D1315" t="s">
        <v>20</v>
      </c>
    </row>
    <row r="1316" spans="1:4" x14ac:dyDescent="0.25">
      <c r="A1316" s="11">
        <v>46001.563333333332</v>
      </c>
      <c r="B1316" t="s">
        <v>8264</v>
      </c>
      <c r="C1316" s="55" t="s">
        <v>7</v>
      </c>
      <c r="D1316" t="s">
        <v>20</v>
      </c>
    </row>
    <row r="1317" spans="1:4" x14ac:dyDescent="0.25">
      <c r="A1317" s="11">
        <v>46001.562164351853</v>
      </c>
      <c r="B1317" t="s">
        <v>4853</v>
      </c>
      <c r="C1317" s="55" t="s">
        <v>4505</v>
      </c>
      <c r="D1317" t="s">
        <v>20</v>
      </c>
    </row>
    <row r="1318" spans="1:4" x14ac:dyDescent="0.25">
      <c r="A1318" s="11">
        <v>46001.55972222222</v>
      </c>
      <c r="B1318" t="s">
        <v>8267</v>
      </c>
      <c r="C1318" s="55" t="s">
        <v>4505</v>
      </c>
      <c r="D1318" t="s">
        <v>20</v>
      </c>
    </row>
    <row r="1319" spans="1:4" x14ac:dyDescent="0.25">
      <c r="A1319" s="11">
        <v>46001.558958333335</v>
      </c>
      <c r="B1319" t="s">
        <v>4563</v>
      </c>
      <c r="C1319" s="55" t="s">
        <v>4505</v>
      </c>
      <c r="D1319" t="s">
        <v>20</v>
      </c>
    </row>
    <row r="1320" spans="1:4" x14ac:dyDescent="0.25">
      <c r="A1320" s="11">
        <v>46001.558136574073</v>
      </c>
      <c r="B1320" t="s">
        <v>8268</v>
      </c>
      <c r="C1320" s="55" t="s">
        <v>4505</v>
      </c>
      <c r="D1320" t="s">
        <v>20</v>
      </c>
    </row>
    <row r="1321" spans="1:4" x14ac:dyDescent="0.25">
      <c r="A1321" s="11">
        <v>46001.555879629632</v>
      </c>
      <c r="B1321" t="s">
        <v>8269</v>
      </c>
      <c r="C1321" s="55" t="s">
        <v>11</v>
      </c>
      <c r="D1321" t="s">
        <v>20</v>
      </c>
    </row>
    <row r="1322" spans="1:4" x14ac:dyDescent="0.25">
      <c r="A1322" s="11">
        <v>46001.554768518516</v>
      </c>
      <c r="B1322" t="s">
        <v>8270</v>
      </c>
      <c r="C1322" s="55" t="s">
        <v>4762</v>
      </c>
      <c r="D1322" t="s">
        <v>20</v>
      </c>
    </row>
    <row r="1323" spans="1:4" x14ac:dyDescent="0.25">
      <c r="A1323" s="11">
        <v>46001.554201388892</v>
      </c>
      <c r="B1323" t="s">
        <v>8271</v>
      </c>
      <c r="C1323" s="55" t="s">
        <v>4505</v>
      </c>
      <c r="D1323" t="s">
        <v>20</v>
      </c>
    </row>
    <row r="1324" spans="1:4" x14ac:dyDescent="0.25">
      <c r="A1324" s="11">
        <v>46001.554050925923</v>
      </c>
      <c r="B1324" t="s">
        <v>5955</v>
      </c>
      <c r="C1324" s="55" t="s">
        <v>4509</v>
      </c>
      <c r="D1324" t="s">
        <v>20</v>
      </c>
    </row>
    <row r="1325" spans="1:4" x14ac:dyDescent="0.25">
      <c r="A1325" s="11">
        <v>46001.553391203706</v>
      </c>
      <c r="B1325" t="s">
        <v>8272</v>
      </c>
      <c r="C1325" s="55" t="s">
        <v>4541</v>
      </c>
      <c r="D1325" t="s">
        <v>20</v>
      </c>
    </row>
    <row r="1326" spans="1:4" x14ac:dyDescent="0.25">
      <c r="A1326" s="11">
        <v>46001.549421296295</v>
      </c>
      <c r="B1326" t="s">
        <v>5275</v>
      </c>
      <c r="C1326" s="55" t="s">
        <v>4509</v>
      </c>
      <c r="D1326" t="s">
        <v>20</v>
      </c>
    </row>
    <row r="1327" spans="1:4" x14ac:dyDescent="0.25">
      <c r="A1327" s="11">
        <v>46001.545925925922</v>
      </c>
      <c r="B1327" t="s">
        <v>8273</v>
      </c>
      <c r="C1327" s="55" t="s">
        <v>9293</v>
      </c>
      <c r="D1327" t="s">
        <v>20</v>
      </c>
    </row>
    <row r="1328" spans="1:4" x14ac:dyDescent="0.25">
      <c r="A1328" s="11">
        <v>46001.542743055557</v>
      </c>
      <c r="B1328" t="s">
        <v>5783</v>
      </c>
      <c r="C1328" s="55" t="s">
        <v>4505</v>
      </c>
      <c r="D1328" t="s">
        <v>20</v>
      </c>
    </row>
    <row r="1329" spans="1:4" x14ac:dyDescent="0.25">
      <c r="A1329" s="11">
        <v>46001.539212962962</v>
      </c>
      <c r="B1329" t="s">
        <v>8276</v>
      </c>
      <c r="C1329" s="55" t="s">
        <v>4505</v>
      </c>
      <c r="D1329" t="s">
        <v>20</v>
      </c>
    </row>
    <row r="1330" spans="1:4" x14ac:dyDescent="0.25">
      <c r="A1330" s="11">
        <v>46001.53802083333</v>
      </c>
      <c r="B1330" t="s">
        <v>8277</v>
      </c>
      <c r="C1330" s="55" t="s">
        <v>4504</v>
      </c>
      <c r="D1330" t="s">
        <v>20</v>
      </c>
    </row>
    <row r="1331" spans="1:4" x14ac:dyDescent="0.25">
      <c r="A1331" s="11">
        <v>46001.537673611114</v>
      </c>
      <c r="B1331" t="s">
        <v>8278</v>
      </c>
      <c r="C1331" s="55" t="s">
        <v>13</v>
      </c>
      <c r="D1331" t="s">
        <v>20</v>
      </c>
    </row>
    <row r="1332" spans="1:4" x14ac:dyDescent="0.25">
      <c r="A1332" s="11">
        <v>46001.38957175926</v>
      </c>
      <c r="B1332" t="s">
        <v>8279</v>
      </c>
      <c r="C1332" s="55" t="s">
        <v>4739</v>
      </c>
      <c r="D1332" t="s">
        <v>20</v>
      </c>
    </row>
    <row r="1333" spans="1:4" x14ac:dyDescent="0.25">
      <c r="A1333" s="11">
        <v>46001.536504629628</v>
      </c>
      <c r="B1333" t="s">
        <v>4933</v>
      </c>
      <c r="C1333" s="55" t="s">
        <v>4737</v>
      </c>
      <c r="D1333" t="s">
        <v>20</v>
      </c>
    </row>
    <row r="1334" spans="1:4" x14ac:dyDescent="0.25">
      <c r="A1334" s="11">
        <v>46001.536053240743</v>
      </c>
      <c r="B1334" t="s">
        <v>8280</v>
      </c>
      <c r="C1334" s="55" t="s">
        <v>7</v>
      </c>
      <c r="D1334" t="s">
        <v>20</v>
      </c>
    </row>
    <row r="1335" spans="1:4" x14ac:dyDescent="0.25">
      <c r="A1335" s="11">
        <v>46001.535173611112</v>
      </c>
      <c r="B1335" t="s">
        <v>5481</v>
      </c>
      <c r="C1335" s="55" t="s">
        <v>4737</v>
      </c>
      <c r="D1335" t="s">
        <v>20</v>
      </c>
    </row>
    <row r="1336" spans="1:4" x14ac:dyDescent="0.25">
      <c r="A1336" s="11">
        <v>46001.534363425926</v>
      </c>
      <c r="B1336" t="s">
        <v>4680</v>
      </c>
      <c r="C1336" s="55" t="s">
        <v>4737</v>
      </c>
      <c r="D1336" t="s">
        <v>20</v>
      </c>
    </row>
    <row r="1337" spans="1:4" x14ac:dyDescent="0.25">
      <c r="A1337" s="11">
        <v>46001.534351851849</v>
      </c>
      <c r="B1337" t="s">
        <v>8283</v>
      </c>
      <c r="C1337" s="55" t="s">
        <v>4541</v>
      </c>
      <c r="D1337" t="s">
        <v>20</v>
      </c>
    </row>
    <row r="1338" spans="1:4" x14ac:dyDescent="0.25">
      <c r="A1338" s="11">
        <v>46001.533425925925</v>
      </c>
      <c r="B1338" t="s">
        <v>4912</v>
      </c>
      <c r="C1338" s="55" t="s">
        <v>4737</v>
      </c>
      <c r="D1338" t="s">
        <v>20</v>
      </c>
    </row>
    <row r="1339" spans="1:4" x14ac:dyDescent="0.25">
      <c r="A1339" s="11">
        <v>46001.533275462964</v>
      </c>
      <c r="B1339" t="s">
        <v>8284</v>
      </c>
      <c r="C1339" s="55" t="s">
        <v>11</v>
      </c>
      <c r="D1339" t="s">
        <v>20</v>
      </c>
    </row>
    <row r="1340" spans="1:4" x14ac:dyDescent="0.25">
      <c r="A1340" s="11">
        <v>46001.532870370371</v>
      </c>
      <c r="B1340" t="s">
        <v>8285</v>
      </c>
      <c r="C1340" s="55" t="s">
        <v>4505</v>
      </c>
      <c r="D1340" t="s">
        <v>20</v>
      </c>
    </row>
    <row r="1341" spans="1:4" x14ac:dyDescent="0.25">
      <c r="A1341" s="11">
        <v>46001.531585648147</v>
      </c>
      <c r="B1341" t="s">
        <v>5211</v>
      </c>
      <c r="C1341" s="55" t="s">
        <v>4505</v>
      </c>
      <c r="D1341" t="s">
        <v>20</v>
      </c>
    </row>
    <row r="1342" spans="1:4" x14ac:dyDescent="0.25">
      <c r="A1342" s="11">
        <v>46001.530868055554</v>
      </c>
      <c r="B1342" t="s">
        <v>4672</v>
      </c>
      <c r="C1342" s="55" t="s">
        <v>4516</v>
      </c>
      <c r="D1342" t="s">
        <v>20</v>
      </c>
    </row>
    <row r="1343" spans="1:4" x14ac:dyDescent="0.25">
      <c r="A1343" s="11">
        <v>46001.529895833337</v>
      </c>
      <c r="B1343" t="s">
        <v>8286</v>
      </c>
      <c r="C1343" s="55" t="s">
        <v>7</v>
      </c>
      <c r="D1343" t="s">
        <v>20</v>
      </c>
    </row>
    <row r="1344" spans="1:4" x14ac:dyDescent="0.25">
      <c r="A1344" s="11">
        <v>46001.526932870373</v>
      </c>
      <c r="B1344" t="s">
        <v>4747</v>
      </c>
      <c r="C1344" s="55" t="s">
        <v>4505</v>
      </c>
      <c r="D1344" t="s">
        <v>20</v>
      </c>
    </row>
    <row r="1345" spans="1:4" x14ac:dyDescent="0.25">
      <c r="A1345" s="11">
        <v>46001.524155092593</v>
      </c>
      <c r="B1345" t="s">
        <v>8289</v>
      </c>
      <c r="C1345" s="55" t="s">
        <v>4541</v>
      </c>
      <c r="D1345" t="s">
        <v>20</v>
      </c>
    </row>
    <row r="1346" spans="1:4" x14ac:dyDescent="0.25">
      <c r="A1346" s="11">
        <v>46001.522812499999</v>
      </c>
      <c r="B1346" t="s">
        <v>4938</v>
      </c>
      <c r="C1346" s="55" t="s">
        <v>4505</v>
      </c>
      <c r="D1346" t="s">
        <v>20</v>
      </c>
    </row>
    <row r="1347" spans="1:4" x14ac:dyDescent="0.25">
      <c r="A1347" s="11">
        <v>46001.522766203707</v>
      </c>
      <c r="B1347" t="s">
        <v>4948</v>
      </c>
      <c r="C1347" s="55" t="s">
        <v>4505</v>
      </c>
      <c r="D1347" t="s">
        <v>20</v>
      </c>
    </row>
    <row r="1348" spans="1:4" x14ac:dyDescent="0.25">
      <c r="A1348" s="11">
        <v>46001.521493055552</v>
      </c>
      <c r="B1348" t="s">
        <v>8290</v>
      </c>
      <c r="C1348" s="55" t="s">
        <v>4505</v>
      </c>
      <c r="D1348" t="s">
        <v>20</v>
      </c>
    </row>
    <row r="1349" spans="1:4" x14ac:dyDescent="0.25">
      <c r="A1349" s="11">
        <v>46001.52</v>
      </c>
      <c r="B1349" t="s">
        <v>8293</v>
      </c>
      <c r="C1349" s="55" t="s">
        <v>11</v>
      </c>
      <c r="D1349" t="s">
        <v>20</v>
      </c>
    </row>
    <row r="1350" spans="1:4" x14ac:dyDescent="0.25">
      <c r="A1350" s="11">
        <v>46001.517453703702</v>
      </c>
      <c r="B1350" t="s">
        <v>8294</v>
      </c>
      <c r="C1350" s="55" t="s">
        <v>4505</v>
      </c>
      <c r="D1350" t="s">
        <v>20</v>
      </c>
    </row>
    <row r="1351" spans="1:4" x14ac:dyDescent="0.25">
      <c r="A1351" s="11">
        <v>46001.5155787037</v>
      </c>
      <c r="B1351" t="s">
        <v>5829</v>
      </c>
      <c r="C1351" s="55" t="s">
        <v>4505</v>
      </c>
      <c r="D1351" t="s">
        <v>20</v>
      </c>
    </row>
    <row r="1352" spans="1:4" x14ac:dyDescent="0.25">
      <c r="A1352" s="11">
        <v>46001.514618055553</v>
      </c>
      <c r="B1352" t="s">
        <v>8295</v>
      </c>
      <c r="C1352" s="55" t="s">
        <v>4505</v>
      </c>
      <c r="D1352" t="s">
        <v>20</v>
      </c>
    </row>
    <row r="1353" spans="1:4" x14ac:dyDescent="0.25">
      <c r="A1353" s="11">
        <v>46001.514490740738</v>
      </c>
      <c r="B1353" t="s">
        <v>4678</v>
      </c>
      <c r="C1353" s="55" t="s">
        <v>4505</v>
      </c>
      <c r="D1353" t="s">
        <v>20</v>
      </c>
    </row>
    <row r="1354" spans="1:4" x14ac:dyDescent="0.25">
      <c r="A1354" s="11">
        <v>46001.514328703706</v>
      </c>
      <c r="B1354" t="s">
        <v>8296</v>
      </c>
      <c r="C1354" s="55" t="s">
        <v>4504</v>
      </c>
      <c r="D1354" t="s">
        <v>20</v>
      </c>
    </row>
    <row r="1355" spans="1:4" x14ac:dyDescent="0.25">
      <c r="A1355" s="11">
        <v>46001.511747685188</v>
      </c>
      <c r="B1355" t="s">
        <v>4956</v>
      </c>
      <c r="C1355" s="55" t="s">
        <v>4505</v>
      </c>
      <c r="D1355" t="s">
        <v>20</v>
      </c>
    </row>
    <row r="1356" spans="1:4" x14ac:dyDescent="0.25">
      <c r="A1356" s="11">
        <v>46001.511736111112</v>
      </c>
      <c r="B1356" t="s">
        <v>8298</v>
      </c>
      <c r="C1356" s="55" t="s">
        <v>4541</v>
      </c>
      <c r="D1356" t="s">
        <v>20</v>
      </c>
    </row>
    <row r="1357" spans="1:4" x14ac:dyDescent="0.25">
      <c r="A1357" s="11">
        <v>46001.51116898148</v>
      </c>
      <c r="B1357" t="s">
        <v>8299</v>
      </c>
      <c r="C1357" s="55" t="s">
        <v>4505</v>
      </c>
      <c r="D1357" t="s">
        <v>20</v>
      </c>
    </row>
    <row r="1358" spans="1:4" x14ac:dyDescent="0.25">
      <c r="A1358" s="11">
        <v>46001.509236111109</v>
      </c>
      <c r="B1358" t="s">
        <v>4589</v>
      </c>
      <c r="C1358" s="55" t="s">
        <v>4505</v>
      </c>
      <c r="D1358" t="s">
        <v>20</v>
      </c>
    </row>
    <row r="1359" spans="1:4" x14ac:dyDescent="0.25">
      <c r="A1359" s="11">
        <v>46001.509039351855</v>
      </c>
      <c r="B1359" t="s">
        <v>8300</v>
      </c>
      <c r="C1359" s="55" t="s">
        <v>4505</v>
      </c>
      <c r="D1359" t="s">
        <v>20</v>
      </c>
    </row>
    <row r="1360" spans="1:4" x14ac:dyDescent="0.25">
      <c r="A1360" s="11">
        <v>46001.495486111111</v>
      </c>
      <c r="B1360" t="s">
        <v>8301</v>
      </c>
      <c r="C1360" s="55" t="s">
        <v>4555</v>
      </c>
      <c r="D1360" t="s">
        <v>20</v>
      </c>
    </row>
    <row r="1361" spans="1:4" x14ac:dyDescent="0.25">
      <c r="A1361" s="11">
        <v>46001.501388888886</v>
      </c>
      <c r="B1361" t="s">
        <v>8302</v>
      </c>
      <c r="C1361" s="55" t="s">
        <v>8799</v>
      </c>
      <c r="D1361" t="s">
        <v>20</v>
      </c>
    </row>
    <row r="1362" spans="1:4" x14ac:dyDescent="0.25">
      <c r="A1362" s="11">
        <v>46001.500416666669</v>
      </c>
      <c r="B1362" t="s">
        <v>8303</v>
      </c>
      <c r="C1362" s="55" t="s">
        <v>12</v>
      </c>
      <c r="D1362" t="s">
        <v>20</v>
      </c>
    </row>
    <row r="1363" spans="1:4" x14ac:dyDescent="0.25">
      <c r="A1363" s="11">
        <v>46001.496562499997</v>
      </c>
      <c r="B1363" t="s">
        <v>9310</v>
      </c>
      <c r="C1363" s="55" t="s">
        <v>4505</v>
      </c>
      <c r="D1363" t="s">
        <v>20</v>
      </c>
    </row>
    <row r="1364" spans="1:4" x14ac:dyDescent="0.25">
      <c r="A1364" s="11">
        <v>46001.496770833335</v>
      </c>
      <c r="B1364" t="s">
        <v>8304</v>
      </c>
      <c r="C1364" s="55" t="s">
        <v>4505</v>
      </c>
      <c r="D1364" t="s">
        <v>20</v>
      </c>
    </row>
    <row r="1365" spans="1:4" x14ac:dyDescent="0.25">
      <c r="A1365" s="11">
        <v>46001.496354166666</v>
      </c>
      <c r="B1365" t="s">
        <v>8305</v>
      </c>
      <c r="C1365" s="55" t="s">
        <v>4505</v>
      </c>
      <c r="D1365" t="s">
        <v>20</v>
      </c>
    </row>
    <row r="1366" spans="1:4" x14ac:dyDescent="0.25">
      <c r="A1366" s="11">
        <v>46001.495868055557</v>
      </c>
      <c r="B1366" t="s">
        <v>8307</v>
      </c>
      <c r="C1366" s="55" t="s">
        <v>4762</v>
      </c>
      <c r="D1366" t="s">
        <v>20</v>
      </c>
    </row>
    <row r="1367" spans="1:4" x14ac:dyDescent="0.25">
      <c r="A1367" s="11">
        <v>46001.494988425926</v>
      </c>
      <c r="B1367" t="s">
        <v>8308</v>
      </c>
      <c r="C1367" s="55" t="s">
        <v>4543</v>
      </c>
      <c r="D1367" t="s">
        <v>20</v>
      </c>
    </row>
    <row r="1368" spans="1:4" x14ac:dyDescent="0.25">
      <c r="A1368" s="11">
        <v>46001.488182870373</v>
      </c>
      <c r="B1368" t="s">
        <v>8311</v>
      </c>
      <c r="C1368" s="55" t="s">
        <v>4547</v>
      </c>
      <c r="D1368" t="s">
        <v>20</v>
      </c>
    </row>
    <row r="1369" spans="1:4" x14ac:dyDescent="0.25">
      <c r="A1369" s="11">
        <v>46001.487523148149</v>
      </c>
      <c r="B1369" t="s">
        <v>4980</v>
      </c>
      <c r="C1369" s="55" t="s">
        <v>4505</v>
      </c>
      <c r="D1369" t="s">
        <v>20</v>
      </c>
    </row>
    <row r="1370" spans="1:4" x14ac:dyDescent="0.25">
      <c r="A1370" s="11">
        <v>46001.487442129626</v>
      </c>
      <c r="B1370" t="s">
        <v>8312</v>
      </c>
      <c r="C1370" s="55" t="s">
        <v>4505</v>
      </c>
      <c r="D1370" t="s">
        <v>20</v>
      </c>
    </row>
    <row r="1371" spans="1:4" x14ac:dyDescent="0.25">
      <c r="A1371" s="11">
        <v>46001.48609953704</v>
      </c>
      <c r="B1371" t="s">
        <v>8314</v>
      </c>
      <c r="C1371" s="55" t="s">
        <v>4549</v>
      </c>
      <c r="D1371" t="s">
        <v>20</v>
      </c>
    </row>
    <row r="1372" spans="1:4" x14ac:dyDescent="0.25">
      <c r="A1372" s="11">
        <v>46001.483564814815</v>
      </c>
      <c r="B1372" t="s">
        <v>8315</v>
      </c>
      <c r="C1372" s="55" t="s">
        <v>4555</v>
      </c>
      <c r="D1372" t="s">
        <v>20</v>
      </c>
    </row>
    <row r="1373" spans="1:4" x14ac:dyDescent="0.25">
      <c r="A1373" s="11">
        <v>46001.482569444444</v>
      </c>
      <c r="B1373" t="s">
        <v>8316</v>
      </c>
      <c r="C1373" s="55" t="s">
        <v>4505</v>
      </c>
      <c r="D1373" t="s">
        <v>20</v>
      </c>
    </row>
    <row r="1374" spans="1:4" x14ac:dyDescent="0.25">
      <c r="A1374" s="11">
        <v>46001.481666666667</v>
      </c>
      <c r="B1374" t="s">
        <v>8317</v>
      </c>
      <c r="C1374" s="55" t="s">
        <v>11</v>
      </c>
      <c r="D1374" t="s">
        <v>20</v>
      </c>
    </row>
    <row r="1375" spans="1:4" x14ac:dyDescent="0.25">
      <c r="A1375" s="11">
        <v>46001.481539351851</v>
      </c>
      <c r="B1375" t="s">
        <v>8318</v>
      </c>
      <c r="C1375" s="55" t="s">
        <v>4541</v>
      </c>
      <c r="D1375" t="s">
        <v>20</v>
      </c>
    </row>
    <row r="1376" spans="1:4" x14ac:dyDescent="0.25">
      <c r="A1376" s="11">
        <v>46001.48060185185</v>
      </c>
      <c r="B1376" t="s">
        <v>8320</v>
      </c>
      <c r="C1376" s="55" t="s">
        <v>12</v>
      </c>
      <c r="D1376" t="s">
        <v>20</v>
      </c>
    </row>
    <row r="1377" spans="1:4" x14ac:dyDescent="0.25">
      <c r="A1377" s="11">
        <v>46001.478831018518</v>
      </c>
      <c r="B1377" t="s">
        <v>8322</v>
      </c>
      <c r="C1377" s="55" t="s">
        <v>13</v>
      </c>
      <c r="D1377" t="s">
        <v>20</v>
      </c>
    </row>
    <row r="1378" spans="1:4" x14ac:dyDescent="0.25">
      <c r="A1378" s="11">
        <v>46001.478356481479</v>
      </c>
      <c r="B1378" t="s">
        <v>8323</v>
      </c>
      <c r="C1378" s="55" t="s">
        <v>12</v>
      </c>
      <c r="D1378" t="s">
        <v>20</v>
      </c>
    </row>
    <row r="1379" spans="1:4" x14ac:dyDescent="0.25">
      <c r="A1379" s="11">
        <v>46001.475972222222</v>
      </c>
      <c r="B1379" t="s">
        <v>8325</v>
      </c>
      <c r="C1379" s="55" t="s">
        <v>4504</v>
      </c>
      <c r="D1379" t="s">
        <v>20</v>
      </c>
    </row>
    <row r="1380" spans="1:4" x14ac:dyDescent="0.25">
      <c r="A1380" s="11">
        <v>46001.475717592592</v>
      </c>
      <c r="B1380" t="s">
        <v>4576</v>
      </c>
      <c r="C1380" s="55" t="s">
        <v>4550</v>
      </c>
      <c r="D1380" t="s">
        <v>20</v>
      </c>
    </row>
    <row r="1381" spans="1:4" x14ac:dyDescent="0.25">
      <c r="A1381" s="11">
        <v>46001.47556712963</v>
      </c>
      <c r="B1381" t="s">
        <v>8326</v>
      </c>
      <c r="C1381" s="55" t="s">
        <v>4505</v>
      </c>
      <c r="D1381" t="s">
        <v>20</v>
      </c>
    </row>
    <row r="1382" spans="1:4" x14ac:dyDescent="0.25">
      <c r="A1382" s="11">
        <v>46001.474629629629</v>
      </c>
      <c r="B1382" t="s">
        <v>8327</v>
      </c>
      <c r="C1382" s="55" t="s">
        <v>4505</v>
      </c>
      <c r="D1382" t="s">
        <v>20</v>
      </c>
    </row>
    <row r="1383" spans="1:4" x14ac:dyDescent="0.25">
      <c r="A1383" s="11">
        <v>46001.472974537035</v>
      </c>
      <c r="B1383" t="s">
        <v>8328</v>
      </c>
      <c r="C1383" s="55" t="s">
        <v>4505</v>
      </c>
      <c r="D1383" t="s">
        <v>20</v>
      </c>
    </row>
    <row r="1384" spans="1:4" x14ac:dyDescent="0.25">
      <c r="A1384" s="11">
        <v>46001.473136574074</v>
      </c>
      <c r="B1384" t="s">
        <v>4705</v>
      </c>
      <c r="C1384" s="55" t="s">
        <v>4505</v>
      </c>
      <c r="D1384" t="s">
        <v>20</v>
      </c>
    </row>
    <row r="1385" spans="1:4" x14ac:dyDescent="0.25">
      <c r="A1385" s="11">
        <v>46001.47215277778</v>
      </c>
      <c r="B1385" t="s">
        <v>8333</v>
      </c>
      <c r="C1385" s="55" t="s">
        <v>4509</v>
      </c>
      <c r="D1385" t="s">
        <v>20</v>
      </c>
    </row>
    <row r="1386" spans="1:4" x14ac:dyDescent="0.25">
      <c r="A1386" s="11">
        <v>46001.468124999999</v>
      </c>
      <c r="B1386" t="s">
        <v>6019</v>
      </c>
      <c r="C1386" s="55" t="s">
        <v>4639</v>
      </c>
      <c r="D1386" t="s">
        <v>20</v>
      </c>
    </row>
    <row r="1387" spans="1:4" x14ac:dyDescent="0.25">
      <c r="A1387" s="11">
        <v>46001.467118055552</v>
      </c>
      <c r="B1387" t="s">
        <v>8335</v>
      </c>
      <c r="C1387" s="55" t="s">
        <v>12</v>
      </c>
      <c r="D1387" t="s">
        <v>20</v>
      </c>
    </row>
    <row r="1388" spans="1:4" x14ac:dyDescent="0.25">
      <c r="A1388" s="11">
        <v>46001.46675925926</v>
      </c>
      <c r="B1388" t="s">
        <v>8337</v>
      </c>
      <c r="C1388" s="55" t="s">
        <v>11</v>
      </c>
      <c r="D1388" t="s">
        <v>20</v>
      </c>
    </row>
    <row r="1389" spans="1:4" x14ac:dyDescent="0.25">
      <c r="A1389" s="11">
        <v>46001.466041666667</v>
      </c>
      <c r="B1389" t="s">
        <v>8339</v>
      </c>
      <c r="C1389" s="55" t="s">
        <v>4508</v>
      </c>
      <c r="D1389" t="s">
        <v>20</v>
      </c>
    </row>
    <row r="1390" spans="1:4" x14ac:dyDescent="0.25">
      <c r="A1390" s="11">
        <v>46001.465752314813</v>
      </c>
      <c r="B1390" t="s">
        <v>4711</v>
      </c>
      <c r="C1390" s="55" t="s">
        <v>4505</v>
      </c>
      <c r="D1390" t="s">
        <v>20</v>
      </c>
    </row>
    <row r="1391" spans="1:4" x14ac:dyDescent="0.25">
      <c r="A1391" s="11">
        <v>46001.465185185189</v>
      </c>
      <c r="B1391" t="s">
        <v>8340</v>
      </c>
      <c r="C1391" s="55" t="s">
        <v>4537</v>
      </c>
      <c r="D1391" t="s">
        <v>20</v>
      </c>
    </row>
    <row r="1392" spans="1:4" x14ac:dyDescent="0.25">
      <c r="A1392" s="11">
        <v>46001.464629629627</v>
      </c>
      <c r="B1392" t="s">
        <v>8341</v>
      </c>
      <c r="C1392" s="55" t="s">
        <v>4554</v>
      </c>
      <c r="D1392" t="s">
        <v>20</v>
      </c>
    </row>
    <row r="1393" spans="1:4" x14ac:dyDescent="0.25">
      <c r="A1393" s="11">
        <v>46001.464467592596</v>
      </c>
      <c r="B1393" t="s">
        <v>8342</v>
      </c>
      <c r="C1393" s="55" t="s">
        <v>4505</v>
      </c>
      <c r="D1393" t="s">
        <v>20</v>
      </c>
    </row>
    <row r="1394" spans="1:4" x14ac:dyDescent="0.25">
      <c r="A1394" s="11">
        <v>46001.463553240741</v>
      </c>
      <c r="B1394" t="s">
        <v>4669</v>
      </c>
      <c r="C1394" s="55" t="s">
        <v>4508</v>
      </c>
      <c r="D1394" t="s">
        <v>20</v>
      </c>
    </row>
    <row r="1395" spans="1:4" x14ac:dyDescent="0.25">
      <c r="A1395" s="11">
        <v>46001.461122685185</v>
      </c>
      <c r="B1395" t="s">
        <v>8343</v>
      </c>
      <c r="C1395" s="55" t="s">
        <v>4505</v>
      </c>
      <c r="D1395" t="s">
        <v>20</v>
      </c>
    </row>
    <row r="1396" spans="1:4" x14ac:dyDescent="0.25">
      <c r="A1396" s="11">
        <v>46001.460914351854</v>
      </c>
      <c r="B1396" t="s">
        <v>8344</v>
      </c>
      <c r="C1396" s="55" t="s">
        <v>7</v>
      </c>
      <c r="D1396" t="s">
        <v>20</v>
      </c>
    </row>
    <row r="1397" spans="1:4" x14ac:dyDescent="0.25">
      <c r="A1397" s="11">
        <v>46001.456296296295</v>
      </c>
      <c r="B1397" t="s">
        <v>8346</v>
      </c>
      <c r="C1397" s="55" t="s">
        <v>4505</v>
      </c>
      <c r="D1397" t="s">
        <v>20</v>
      </c>
    </row>
    <row r="1398" spans="1:4" x14ac:dyDescent="0.25">
      <c r="A1398" s="11">
        <v>46001.455891203703</v>
      </c>
      <c r="B1398" t="s">
        <v>8348</v>
      </c>
      <c r="C1398" s="55" t="s">
        <v>4505</v>
      </c>
      <c r="D1398" t="s">
        <v>20</v>
      </c>
    </row>
    <row r="1399" spans="1:4" x14ac:dyDescent="0.25">
      <c r="A1399" s="11">
        <v>46001.455509259256</v>
      </c>
      <c r="B1399" t="s">
        <v>8350</v>
      </c>
      <c r="C1399" s="55" t="s">
        <v>4505</v>
      </c>
      <c r="D1399" t="s">
        <v>20</v>
      </c>
    </row>
    <row r="1400" spans="1:4" x14ac:dyDescent="0.25">
      <c r="A1400" s="11">
        <v>46001.455370370371</v>
      </c>
      <c r="B1400" t="s">
        <v>8351</v>
      </c>
      <c r="C1400" s="55" t="s">
        <v>4505</v>
      </c>
      <c r="D1400" t="s">
        <v>20</v>
      </c>
    </row>
    <row r="1401" spans="1:4" x14ac:dyDescent="0.25">
      <c r="A1401" s="11">
        <v>46001.455347222225</v>
      </c>
      <c r="B1401" t="s">
        <v>8352</v>
      </c>
      <c r="C1401" s="55" t="s">
        <v>13</v>
      </c>
      <c r="D1401" t="s">
        <v>20</v>
      </c>
    </row>
    <row r="1402" spans="1:4" x14ac:dyDescent="0.25">
      <c r="A1402" s="11">
        <v>46001.454456018517</v>
      </c>
      <c r="B1402" t="s">
        <v>8353</v>
      </c>
      <c r="C1402" s="55" t="s">
        <v>4504</v>
      </c>
      <c r="D1402" t="s">
        <v>20</v>
      </c>
    </row>
    <row r="1403" spans="1:4" x14ac:dyDescent="0.25">
      <c r="A1403" s="11">
        <v>46001.45349537037</v>
      </c>
      <c r="B1403" t="s">
        <v>8354</v>
      </c>
      <c r="C1403" s="55" t="s">
        <v>4505</v>
      </c>
      <c r="D1403" t="s">
        <v>20</v>
      </c>
    </row>
    <row r="1404" spans="1:4" x14ac:dyDescent="0.25">
      <c r="A1404" s="11">
        <v>46001.449143518519</v>
      </c>
      <c r="B1404" t="s">
        <v>5833</v>
      </c>
      <c r="C1404" s="55" t="s">
        <v>4505</v>
      </c>
      <c r="D1404" t="s">
        <v>20</v>
      </c>
    </row>
    <row r="1405" spans="1:4" x14ac:dyDescent="0.25">
      <c r="A1405" s="11">
        <v>46001.448912037034</v>
      </c>
      <c r="B1405" t="s">
        <v>8357</v>
      </c>
      <c r="C1405" s="55" t="s">
        <v>4537</v>
      </c>
      <c r="D1405" t="s">
        <v>20</v>
      </c>
    </row>
    <row r="1406" spans="1:4" x14ac:dyDescent="0.25">
      <c r="A1406" s="11">
        <v>46001.447546296295</v>
      </c>
      <c r="B1406" t="s">
        <v>5912</v>
      </c>
      <c r="C1406" s="55" t="s">
        <v>4505</v>
      </c>
      <c r="D1406" t="s">
        <v>20</v>
      </c>
    </row>
    <row r="1407" spans="1:4" x14ac:dyDescent="0.25">
      <c r="A1407" s="11">
        <v>46001.442499999997</v>
      </c>
      <c r="B1407" t="s">
        <v>4673</v>
      </c>
      <c r="C1407" s="55" t="s">
        <v>4516</v>
      </c>
      <c r="D1407" t="s">
        <v>20</v>
      </c>
    </row>
    <row r="1408" spans="1:4" x14ac:dyDescent="0.25">
      <c r="A1408" s="11">
        <v>46001.43822916667</v>
      </c>
      <c r="B1408" t="s">
        <v>8361</v>
      </c>
      <c r="C1408" s="55" t="s">
        <v>4541</v>
      </c>
      <c r="D1408" t="s">
        <v>20</v>
      </c>
    </row>
    <row r="1409" spans="1:4" x14ac:dyDescent="0.25">
      <c r="A1409" s="11">
        <v>46001.43822916667</v>
      </c>
      <c r="B1409" t="s">
        <v>8360</v>
      </c>
      <c r="C1409" s="55" t="s">
        <v>4739</v>
      </c>
      <c r="D1409" t="s">
        <v>20</v>
      </c>
    </row>
    <row r="1410" spans="1:4" x14ac:dyDescent="0.25">
      <c r="A1410" s="11">
        <v>46001.4374537037</v>
      </c>
      <c r="B1410" t="s">
        <v>8362</v>
      </c>
      <c r="C1410" s="55" t="s">
        <v>12</v>
      </c>
      <c r="D1410" t="s">
        <v>20</v>
      </c>
    </row>
    <row r="1411" spans="1:4" x14ac:dyDescent="0.25">
      <c r="A1411" s="11">
        <v>46001.436631944445</v>
      </c>
      <c r="B1411" t="s">
        <v>8363</v>
      </c>
      <c r="C1411" s="55" t="s">
        <v>4504</v>
      </c>
      <c r="D1411" t="s">
        <v>20</v>
      </c>
    </row>
    <row r="1412" spans="1:4" x14ac:dyDescent="0.25">
      <c r="A1412" s="11">
        <v>46001.43540509259</v>
      </c>
      <c r="B1412" t="s">
        <v>8364</v>
      </c>
      <c r="C1412" s="55" t="s">
        <v>4543</v>
      </c>
      <c r="D1412" t="s">
        <v>20</v>
      </c>
    </row>
    <row r="1413" spans="1:4" x14ac:dyDescent="0.25">
      <c r="A1413" s="11">
        <v>46001.434166666666</v>
      </c>
      <c r="B1413" t="s">
        <v>8365</v>
      </c>
      <c r="C1413" s="55" t="s">
        <v>12</v>
      </c>
      <c r="D1413" t="s">
        <v>20</v>
      </c>
    </row>
    <row r="1414" spans="1:4" x14ac:dyDescent="0.25">
      <c r="A1414" s="11">
        <v>46001.416331018518</v>
      </c>
      <c r="B1414" t="s">
        <v>8367</v>
      </c>
      <c r="C1414" s="55" t="s">
        <v>9329</v>
      </c>
      <c r="D1414" t="s">
        <v>20</v>
      </c>
    </row>
    <row r="1415" spans="1:4" x14ac:dyDescent="0.25">
      <c r="A1415" s="11">
        <v>46001.409618055557</v>
      </c>
      <c r="B1415" t="s">
        <v>8368</v>
      </c>
      <c r="C1415" s="55" t="s">
        <v>12</v>
      </c>
      <c r="D1415" t="s">
        <v>20</v>
      </c>
    </row>
    <row r="1416" spans="1:4" x14ac:dyDescent="0.25">
      <c r="A1416" s="11">
        <v>46001.407395833332</v>
      </c>
      <c r="B1416" t="s">
        <v>8369</v>
      </c>
      <c r="C1416" s="55" t="s">
        <v>12</v>
      </c>
      <c r="D1416" t="s">
        <v>20</v>
      </c>
    </row>
    <row r="1417" spans="1:4" x14ac:dyDescent="0.25">
      <c r="A1417" s="11">
        <v>46001.431643518517</v>
      </c>
      <c r="B1417" t="s">
        <v>8370</v>
      </c>
      <c r="C1417" s="55" t="s">
        <v>4513</v>
      </c>
      <c r="D1417" t="s">
        <v>20</v>
      </c>
    </row>
    <row r="1418" spans="1:4" x14ac:dyDescent="0.25">
      <c r="A1418" s="11">
        <v>46001.429479166669</v>
      </c>
      <c r="B1418" t="s">
        <v>8372</v>
      </c>
      <c r="C1418" s="55" t="s">
        <v>7</v>
      </c>
      <c r="D1418" t="s">
        <v>20</v>
      </c>
    </row>
    <row r="1419" spans="1:4" x14ac:dyDescent="0.25">
      <c r="A1419" s="11">
        <v>46001.429166666669</v>
      </c>
      <c r="B1419" t="s">
        <v>8373</v>
      </c>
      <c r="C1419" s="55" t="s">
        <v>12</v>
      </c>
      <c r="D1419" t="s">
        <v>20</v>
      </c>
    </row>
    <row r="1420" spans="1:4" x14ac:dyDescent="0.25">
      <c r="A1420" s="11">
        <v>46001.422974537039</v>
      </c>
      <c r="B1420" t="s">
        <v>8374</v>
      </c>
      <c r="C1420" s="55" t="s">
        <v>4555</v>
      </c>
      <c r="D1420" t="s">
        <v>20</v>
      </c>
    </row>
    <row r="1421" spans="1:4" x14ac:dyDescent="0.25">
      <c r="A1421" s="11">
        <v>46001.425127314818</v>
      </c>
      <c r="B1421" t="s">
        <v>8375</v>
      </c>
      <c r="C1421" s="55" t="s">
        <v>12</v>
      </c>
      <c r="D1421" t="s">
        <v>20</v>
      </c>
    </row>
    <row r="1422" spans="1:4" x14ac:dyDescent="0.25">
      <c r="A1422" s="11">
        <v>46001.42454861111</v>
      </c>
      <c r="B1422" t="s">
        <v>8376</v>
      </c>
      <c r="C1422" s="55" t="s">
        <v>4543</v>
      </c>
      <c r="D1422" t="s">
        <v>20</v>
      </c>
    </row>
    <row r="1423" spans="1:4" x14ac:dyDescent="0.25">
      <c r="A1423" s="11">
        <v>46001.421585648146</v>
      </c>
      <c r="B1423" t="s">
        <v>8378</v>
      </c>
      <c r="C1423" s="55" t="s">
        <v>4543</v>
      </c>
      <c r="D1423" t="s">
        <v>20</v>
      </c>
    </row>
    <row r="1424" spans="1:4" x14ac:dyDescent="0.25">
      <c r="A1424" s="11">
        <v>46001.420289351852</v>
      </c>
      <c r="B1424" t="s">
        <v>8379</v>
      </c>
      <c r="C1424" s="55" t="s">
        <v>4543</v>
      </c>
      <c r="D1424" t="s">
        <v>20</v>
      </c>
    </row>
    <row r="1425" spans="1:4" x14ac:dyDescent="0.25">
      <c r="A1425" s="11">
        <v>46001.41982638889</v>
      </c>
      <c r="B1425" t="s">
        <v>8381</v>
      </c>
      <c r="C1425" s="55" t="s">
        <v>6617</v>
      </c>
      <c r="D1425" t="s">
        <v>20</v>
      </c>
    </row>
    <row r="1426" spans="1:4" x14ac:dyDescent="0.25">
      <c r="A1426" s="11">
        <v>46001.419456018521</v>
      </c>
      <c r="B1426" t="s">
        <v>8382</v>
      </c>
      <c r="C1426" s="55" t="s">
        <v>4543</v>
      </c>
      <c r="D1426" t="s">
        <v>20</v>
      </c>
    </row>
    <row r="1427" spans="1:4" x14ac:dyDescent="0.25">
      <c r="A1427" s="11">
        <v>46001.417766203704</v>
      </c>
      <c r="B1427" t="s">
        <v>5949</v>
      </c>
      <c r="C1427" s="55" t="s">
        <v>4762</v>
      </c>
      <c r="D1427" t="s">
        <v>20</v>
      </c>
    </row>
    <row r="1428" spans="1:4" x14ac:dyDescent="0.25">
      <c r="A1428" s="11">
        <v>46001.417175925926</v>
      </c>
      <c r="B1428" t="s">
        <v>8383</v>
      </c>
      <c r="C1428" s="55" t="s">
        <v>12</v>
      </c>
      <c r="D1428" t="s">
        <v>20</v>
      </c>
    </row>
    <row r="1429" spans="1:4" x14ac:dyDescent="0.25">
      <c r="A1429" s="11">
        <v>46001.416875000003</v>
      </c>
      <c r="B1429" t="s">
        <v>8384</v>
      </c>
      <c r="C1429" s="55" t="s">
        <v>7</v>
      </c>
      <c r="D1429" t="s">
        <v>20</v>
      </c>
    </row>
    <row r="1430" spans="1:4" x14ac:dyDescent="0.25">
      <c r="A1430" s="11">
        <v>46001.412766203706</v>
      </c>
      <c r="B1430" t="s">
        <v>8387</v>
      </c>
      <c r="C1430" s="55" t="s">
        <v>7</v>
      </c>
      <c r="D1430" t="s">
        <v>20</v>
      </c>
    </row>
    <row r="1431" spans="1:4" x14ac:dyDescent="0.25">
      <c r="A1431" s="11">
        <v>46001.411585648151</v>
      </c>
      <c r="B1431" t="s">
        <v>8388</v>
      </c>
      <c r="C1431" s="55" t="s">
        <v>4508</v>
      </c>
      <c r="D1431" t="s">
        <v>20</v>
      </c>
    </row>
    <row r="1432" spans="1:4" x14ac:dyDescent="0.25">
      <c r="A1432" s="11">
        <v>46001.41134259259</v>
      </c>
      <c r="B1432" t="s">
        <v>8389</v>
      </c>
      <c r="C1432" s="55" t="s">
        <v>4505</v>
      </c>
      <c r="D1432" t="s">
        <v>20</v>
      </c>
    </row>
    <row r="1433" spans="1:4" x14ac:dyDescent="0.25">
      <c r="A1433" s="11">
        <v>46001.411076388889</v>
      </c>
      <c r="B1433" t="s">
        <v>8390</v>
      </c>
      <c r="C1433" s="55" t="s">
        <v>4508</v>
      </c>
      <c r="D1433" t="s">
        <v>20</v>
      </c>
    </row>
    <row r="1434" spans="1:4" x14ac:dyDescent="0.25">
      <c r="A1434" s="11">
        <v>46001.410798611112</v>
      </c>
      <c r="B1434" t="s">
        <v>8392</v>
      </c>
      <c r="C1434" s="55" t="s">
        <v>4505</v>
      </c>
      <c r="D1434" t="s">
        <v>20</v>
      </c>
    </row>
    <row r="1435" spans="1:4" x14ac:dyDescent="0.25">
      <c r="A1435" s="11">
        <v>46001.407361111109</v>
      </c>
      <c r="B1435" t="s">
        <v>8401</v>
      </c>
      <c r="C1435" s="55" t="s">
        <v>4508</v>
      </c>
      <c r="D1435" t="s">
        <v>20</v>
      </c>
    </row>
    <row r="1436" spans="1:4" x14ac:dyDescent="0.25">
      <c r="A1436" s="11">
        <v>46001.407175925924</v>
      </c>
      <c r="B1436" t="s">
        <v>8402</v>
      </c>
      <c r="C1436" s="55" t="s">
        <v>12</v>
      </c>
      <c r="D1436" t="s">
        <v>20</v>
      </c>
    </row>
    <row r="1437" spans="1:4" x14ac:dyDescent="0.25">
      <c r="A1437" s="11">
        <v>46001.406817129631</v>
      </c>
      <c r="B1437" t="s">
        <v>8403</v>
      </c>
      <c r="C1437" s="55" t="s">
        <v>4508</v>
      </c>
      <c r="D1437" t="s">
        <v>20</v>
      </c>
    </row>
    <row r="1438" spans="1:4" x14ac:dyDescent="0.25">
      <c r="A1438" s="11">
        <v>46001.406574074077</v>
      </c>
      <c r="B1438" t="s">
        <v>8404</v>
      </c>
      <c r="C1438" s="55" t="s">
        <v>4538</v>
      </c>
      <c r="D1438" t="s">
        <v>20</v>
      </c>
    </row>
    <row r="1439" spans="1:4" x14ac:dyDescent="0.25">
      <c r="A1439" s="11">
        <v>46001.379293981481</v>
      </c>
      <c r="B1439" t="s">
        <v>4580</v>
      </c>
      <c r="C1439" s="55" t="s">
        <v>4505</v>
      </c>
      <c r="D1439" t="s">
        <v>20</v>
      </c>
    </row>
    <row r="1440" spans="1:4" x14ac:dyDescent="0.25">
      <c r="A1440" s="11">
        <v>46001.405659722222</v>
      </c>
      <c r="B1440" t="s">
        <v>8405</v>
      </c>
      <c r="C1440" s="55" t="s">
        <v>4508</v>
      </c>
      <c r="D1440" t="s">
        <v>20</v>
      </c>
    </row>
    <row r="1441" spans="1:4" x14ac:dyDescent="0.25">
      <c r="A1441" s="11">
        <v>46001.405324074076</v>
      </c>
      <c r="B1441" t="s">
        <v>8406</v>
      </c>
      <c r="C1441" s="55" t="s">
        <v>12</v>
      </c>
      <c r="D1441" t="s">
        <v>20</v>
      </c>
    </row>
    <row r="1442" spans="1:4" x14ac:dyDescent="0.25">
      <c r="A1442" s="11">
        <v>46001.404895833337</v>
      </c>
      <c r="B1442" t="s">
        <v>8408</v>
      </c>
      <c r="C1442" s="55" t="s">
        <v>4505</v>
      </c>
      <c r="D1442" t="s">
        <v>20</v>
      </c>
    </row>
    <row r="1443" spans="1:4" x14ac:dyDescent="0.25">
      <c r="A1443" s="11">
        <v>46001.404062499998</v>
      </c>
      <c r="B1443" t="s">
        <v>8410</v>
      </c>
      <c r="C1443" s="55" t="s">
        <v>4508</v>
      </c>
      <c r="D1443" t="s">
        <v>20</v>
      </c>
    </row>
    <row r="1444" spans="1:4" x14ac:dyDescent="0.25">
      <c r="A1444" s="11">
        <v>46001.403032407405</v>
      </c>
      <c r="B1444" t="s">
        <v>8412</v>
      </c>
      <c r="C1444" s="55" t="s">
        <v>4516</v>
      </c>
      <c r="D1444" t="s">
        <v>20</v>
      </c>
    </row>
    <row r="1445" spans="1:4" x14ac:dyDescent="0.25">
      <c r="A1445" s="11">
        <v>46001.402905092589</v>
      </c>
      <c r="B1445" t="s">
        <v>8413</v>
      </c>
      <c r="C1445" s="55" t="s">
        <v>4505</v>
      </c>
      <c r="D1445" t="s">
        <v>20</v>
      </c>
    </row>
    <row r="1446" spans="1:4" x14ac:dyDescent="0.25">
      <c r="A1446" s="11">
        <v>46001.402025462965</v>
      </c>
      <c r="B1446" t="s">
        <v>5632</v>
      </c>
      <c r="C1446" s="55" t="s">
        <v>5003</v>
      </c>
      <c r="D1446" t="s">
        <v>20</v>
      </c>
    </row>
    <row r="1447" spans="1:4" x14ac:dyDescent="0.25">
      <c r="A1447" s="11">
        <v>46001.401250000003</v>
      </c>
      <c r="B1447" t="s">
        <v>8416</v>
      </c>
      <c r="C1447" s="55" t="s">
        <v>11</v>
      </c>
      <c r="D1447" t="s">
        <v>20</v>
      </c>
    </row>
    <row r="1448" spans="1:4" x14ac:dyDescent="0.25">
      <c r="A1448" s="11">
        <v>46001.3984375</v>
      </c>
      <c r="B1448" t="s">
        <v>4731</v>
      </c>
      <c r="C1448" s="55" t="s">
        <v>4505</v>
      </c>
      <c r="D1448" t="s">
        <v>20</v>
      </c>
    </row>
    <row r="1449" spans="1:4" x14ac:dyDescent="0.25">
      <c r="A1449" s="11">
        <v>46001.398530092592</v>
      </c>
      <c r="B1449" t="s">
        <v>4988</v>
      </c>
      <c r="C1449" s="55" t="s">
        <v>4505</v>
      </c>
      <c r="D1449" t="s">
        <v>20</v>
      </c>
    </row>
    <row r="1450" spans="1:4" x14ac:dyDescent="0.25">
      <c r="A1450" s="11">
        <v>46001.397557870368</v>
      </c>
      <c r="B1450" t="s">
        <v>5655</v>
      </c>
      <c r="C1450" s="55" t="s">
        <v>4558</v>
      </c>
      <c r="D1450" t="s">
        <v>20</v>
      </c>
    </row>
    <row r="1451" spans="1:4" x14ac:dyDescent="0.25">
      <c r="A1451" s="11">
        <v>46001.39702546296</v>
      </c>
      <c r="B1451" t="s">
        <v>8417</v>
      </c>
      <c r="C1451" s="55" t="s">
        <v>4505</v>
      </c>
      <c r="D1451" t="s">
        <v>20</v>
      </c>
    </row>
    <row r="1452" spans="1:4" x14ac:dyDescent="0.25">
      <c r="A1452" s="11">
        <v>46001.396168981482</v>
      </c>
      <c r="B1452" t="s">
        <v>5184</v>
      </c>
      <c r="C1452" s="55" t="s">
        <v>4505</v>
      </c>
      <c r="D1452" t="s">
        <v>20</v>
      </c>
    </row>
    <row r="1453" spans="1:4" x14ac:dyDescent="0.25">
      <c r="A1453" s="11">
        <v>46001.396041666667</v>
      </c>
      <c r="B1453" t="s">
        <v>5194</v>
      </c>
      <c r="C1453" s="55" t="s">
        <v>4505</v>
      </c>
      <c r="D1453" t="s">
        <v>20</v>
      </c>
    </row>
    <row r="1454" spans="1:4" x14ac:dyDescent="0.25">
      <c r="A1454" s="11">
        <v>46001.394212962965</v>
      </c>
      <c r="B1454" t="s">
        <v>6057</v>
      </c>
      <c r="C1454" s="55" t="s">
        <v>4505</v>
      </c>
      <c r="D1454" t="s">
        <v>20</v>
      </c>
    </row>
    <row r="1455" spans="1:4" x14ac:dyDescent="0.25">
      <c r="A1455" s="11">
        <v>46001.394166666665</v>
      </c>
      <c r="B1455" t="s">
        <v>8418</v>
      </c>
      <c r="C1455" s="55" t="s">
        <v>4508</v>
      </c>
      <c r="D1455" t="s">
        <v>20</v>
      </c>
    </row>
    <row r="1456" spans="1:4" x14ac:dyDescent="0.25">
      <c r="A1456" s="11">
        <v>46001.393541666665</v>
      </c>
      <c r="B1456" t="s">
        <v>8419</v>
      </c>
      <c r="C1456" s="55" t="s">
        <v>4508</v>
      </c>
      <c r="D1456" t="s">
        <v>20</v>
      </c>
    </row>
    <row r="1457" spans="1:4" x14ac:dyDescent="0.25">
      <c r="A1457" s="11">
        <v>46001.392905092594</v>
      </c>
      <c r="B1457" t="s">
        <v>8420</v>
      </c>
      <c r="C1457" s="55" t="s">
        <v>4505</v>
      </c>
      <c r="D1457" t="s">
        <v>20</v>
      </c>
    </row>
    <row r="1458" spans="1:4" x14ac:dyDescent="0.25">
      <c r="A1458" s="11">
        <v>46001.392523148148</v>
      </c>
      <c r="B1458" t="s">
        <v>8422</v>
      </c>
      <c r="C1458" s="55" t="s">
        <v>13</v>
      </c>
      <c r="D1458" t="s">
        <v>20</v>
      </c>
    </row>
    <row r="1459" spans="1:4" x14ac:dyDescent="0.25">
      <c r="A1459" s="11">
        <v>46001.392280092594</v>
      </c>
      <c r="B1459" t="s">
        <v>8423</v>
      </c>
      <c r="C1459" s="55" t="s">
        <v>4505</v>
      </c>
      <c r="D1459" t="s">
        <v>20</v>
      </c>
    </row>
    <row r="1460" spans="1:4" x14ac:dyDescent="0.25">
      <c r="A1460" s="11">
        <v>46001.390810185185</v>
      </c>
      <c r="B1460" t="s">
        <v>5364</v>
      </c>
      <c r="C1460" s="55" t="s">
        <v>4505</v>
      </c>
      <c r="D1460" t="s">
        <v>20</v>
      </c>
    </row>
    <row r="1461" spans="1:4" x14ac:dyDescent="0.25">
      <c r="A1461" s="11">
        <v>46001.388553240744</v>
      </c>
      <c r="B1461" t="s">
        <v>5195</v>
      </c>
      <c r="C1461" s="55" t="s">
        <v>4505</v>
      </c>
      <c r="D1461" t="s">
        <v>20</v>
      </c>
    </row>
    <row r="1462" spans="1:4" x14ac:dyDescent="0.25">
      <c r="A1462" s="11">
        <v>46001.385925925926</v>
      </c>
      <c r="B1462" t="s">
        <v>5227</v>
      </c>
      <c r="C1462" s="55" t="s">
        <v>4505</v>
      </c>
      <c r="D1462" t="s">
        <v>20</v>
      </c>
    </row>
    <row r="1463" spans="1:4" x14ac:dyDescent="0.25">
      <c r="A1463" s="11">
        <v>46001.385775462964</v>
      </c>
      <c r="B1463" t="s">
        <v>8426</v>
      </c>
      <c r="C1463" s="55" t="s">
        <v>11</v>
      </c>
      <c r="D1463" t="s">
        <v>20</v>
      </c>
    </row>
    <row r="1464" spans="1:4" x14ac:dyDescent="0.25">
      <c r="A1464" s="11">
        <v>46001.384143518517</v>
      </c>
      <c r="B1464" t="s">
        <v>4947</v>
      </c>
      <c r="C1464" s="55" t="s">
        <v>4505</v>
      </c>
      <c r="D1464" t="s">
        <v>20</v>
      </c>
    </row>
    <row r="1465" spans="1:4" x14ac:dyDescent="0.25">
      <c r="A1465" s="11">
        <v>46001.382268518515</v>
      </c>
      <c r="B1465" t="s">
        <v>4965</v>
      </c>
      <c r="C1465" s="55" t="s">
        <v>4505</v>
      </c>
      <c r="D1465" t="s">
        <v>20</v>
      </c>
    </row>
    <row r="1466" spans="1:4" x14ac:dyDescent="0.25">
      <c r="A1466" s="11">
        <v>46001.381724537037</v>
      </c>
      <c r="B1466" t="s">
        <v>4954</v>
      </c>
      <c r="C1466" s="55" t="s">
        <v>4505</v>
      </c>
      <c r="D1466" t="s">
        <v>20</v>
      </c>
    </row>
    <row r="1467" spans="1:4" x14ac:dyDescent="0.25">
      <c r="A1467" s="11">
        <v>46001.379988425928</v>
      </c>
      <c r="B1467" t="s">
        <v>4583</v>
      </c>
      <c r="C1467" s="55" t="s">
        <v>4505</v>
      </c>
      <c r="D1467" t="s">
        <v>20</v>
      </c>
    </row>
    <row r="1468" spans="1:4" x14ac:dyDescent="0.25">
      <c r="A1468" s="11">
        <v>46001.379675925928</v>
      </c>
      <c r="B1468" t="s">
        <v>8429</v>
      </c>
      <c r="C1468" s="55" t="s">
        <v>4555</v>
      </c>
      <c r="D1468" t="s">
        <v>20</v>
      </c>
    </row>
    <row r="1469" spans="1:4" x14ac:dyDescent="0.25">
      <c r="A1469" s="11">
        <v>46001.378981481481</v>
      </c>
      <c r="B1469" t="s">
        <v>4641</v>
      </c>
      <c r="C1469" s="55" t="s">
        <v>4505</v>
      </c>
      <c r="D1469" t="s">
        <v>20</v>
      </c>
    </row>
    <row r="1470" spans="1:4" x14ac:dyDescent="0.25">
      <c r="A1470" s="11">
        <v>46001.374189814815</v>
      </c>
      <c r="B1470" t="s">
        <v>9357</v>
      </c>
      <c r="C1470" s="55" t="s">
        <v>5730</v>
      </c>
      <c r="D1470" t="s">
        <v>20</v>
      </c>
    </row>
    <row r="1471" spans="1:4" x14ac:dyDescent="0.25">
      <c r="A1471" s="11">
        <v>46001.372974537036</v>
      </c>
      <c r="B1471" t="s">
        <v>5542</v>
      </c>
      <c r="C1471" s="55" t="s">
        <v>4558</v>
      </c>
      <c r="D1471" t="s">
        <v>20</v>
      </c>
    </row>
    <row r="1472" spans="1:4" x14ac:dyDescent="0.25">
      <c r="A1472" s="11">
        <v>46001.364108796297</v>
      </c>
      <c r="B1472" t="s">
        <v>4730</v>
      </c>
      <c r="C1472" s="55" t="s">
        <v>9293</v>
      </c>
      <c r="D1472" t="s">
        <v>20</v>
      </c>
    </row>
    <row r="1473" spans="1:4" x14ac:dyDescent="0.25">
      <c r="A1473" s="11">
        <v>46001.363506944443</v>
      </c>
      <c r="B1473" t="s">
        <v>8433</v>
      </c>
      <c r="C1473" s="55" t="s">
        <v>13</v>
      </c>
      <c r="D1473" t="s">
        <v>20</v>
      </c>
    </row>
    <row r="1474" spans="1:4" x14ac:dyDescent="0.25">
      <c r="A1474" s="11">
        <v>46001.363217592596</v>
      </c>
      <c r="B1474" t="s">
        <v>8434</v>
      </c>
      <c r="C1474" s="55" t="s">
        <v>4531</v>
      </c>
      <c r="D1474" t="s">
        <v>20</v>
      </c>
    </row>
    <row r="1475" spans="1:4" x14ac:dyDescent="0.25">
      <c r="A1475" s="11">
        <v>46001.362488425926</v>
      </c>
      <c r="B1475" t="s">
        <v>8435</v>
      </c>
      <c r="C1475" s="55" t="s">
        <v>4531</v>
      </c>
      <c r="D1475" t="s">
        <v>20</v>
      </c>
    </row>
    <row r="1476" spans="1:4" x14ac:dyDescent="0.25">
      <c r="A1476" s="11">
        <v>46001.352407407408</v>
      </c>
      <c r="B1476" t="s">
        <v>5101</v>
      </c>
      <c r="C1476" s="55" t="s">
        <v>5003</v>
      </c>
      <c r="D1476" t="s">
        <v>20</v>
      </c>
    </row>
    <row r="1477" spans="1:4" x14ac:dyDescent="0.25">
      <c r="A1477" s="11">
        <v>46001.352118055554</v>
      </c>
      <c r="B1477" t="s">
        <v>8436</v>
      </c>
      <c r="C1477" s="55" t="s">
        <v>11</v>
      </c>
      <c r="D1477" t="s">
        <v>20</v>
      </c>
    </row>
    <row r="1478" spans="1:4" x14ac:dyDescent="0.25">
      <c r="A1478" s="11">
        <v>46001.351724537039</v>
      </c>
      <c r="B1478" t="s">
        <v>8437</v>
      </c>
      <c r="C1478" s="55" t="s">
        <v>4504</v>
      </c>
      <c r="D1478" t="s">
        <v>20</v>
      </c>
    </row>
    <row r="1479" spans="1:4" x14ac:dyDescent="0.25">
      <c r="A1479" s="11">
        <v>46001.351539351854</v>
      </c>
      <c r="B1479" t="s">
        <v>8438</v>
      </c>
      <c r="C1479" s="55" t="s">
        <v>13</v>
      </c>
      <c r="D1479" t="s">
        <v>20</v>
      </c>
    </row>
    <row r="1480" spans="1:4" x14ac:dyDescent="0.25">
      <c r="A1480" s="11">
        <v>46001.349259259259</v>
      </c>
      <c r="B1480" t="s">
        <v>8439</v>
      </c>
      <c r="C1480" s="55" t="s">
        <v>4555</v>
      </c>
      <c r="D1480" t="s">
        <v>20</v>
      </c>
    </row>
    <row r="1481" spans="1:4" x14ac:dyDescent="0.25">
      <c r="A1481" s="11">
        <v>46001.347858796296</v>
      </c>
      <c r="B1481" t="s">
        <v>8440</v>
      </c>
      <c r="C1481" s="55" t="s">
        <v>11</v>
      </c>
      <c r="D1481" t="s">
        <v>20</v>
      </c>
    </row>
    <row r="1482" spans="1:4" x14ac:dyDescent="0.25">
      <c r="A1482" s="11">
        <v>46001.347083333334</v>
      </c>
      <c r="B1482" t="s">
        <v>8441</v>
      </c>
      <c r="C1482" s="55" t="s">
        <v>4517</v>
      </c>
      <c r="D1482" t="s">
        <v>20</v>
      </c>
    </row>
    <row r="1483" spans="1:4" x14ac:dyDescent="0.25">
      <c r="A1483" s="11">
        <v>45999.891145833331</v>
      </c>
      <c r="B1483" t="s">
        <v>4912</v>
      </c>
      <c r="C1483" s="55" t="s">
        <v>9233</v>
      </c>
      <c r="D1483" t="s">
        <v>20</v>
      </c>
    </row>
    <row r="1484" spans="1:4" x14ac:dyDescent="0.25">
      <c r="A1484" s="11">
        <v>46001.342974537038</v>
      </c>
      <c r="B1484" t="s">
        <v>8443</v>
      </c>
      <c r="C1484" s="55" t="s">
        <v>4543</v>
      </c>
      <c r="D1484" t="s">
        <v>20</v>
      </c>
    </row>
    <row r="1485" spans="1:4" x14ac:dyDescent="0.25">
      <c r="A1485" s="11">
        <v>46001.342916666668</v>
      </c>
      <c r="B1485" t="s">
        <v>8445</v>
      </c>
      <c r="C1485" s="55" t="s">
        <v>4543</v>
      </c>
      <c r="D1485" t="s">
        <v>20</v>
      </c>
    </row>
    <row r="1486" spans="1:4" x14ac:dyDescent="0.25">
      <c r="A1486" s="11">
        <v>46001.341944444444</v>
      </c>
      <c r="B1486" t="s">
        <v>5764</v>
      </c>
      <c r="C1486" s="55" t="s">
        <v>4505</v>
      </c>
      <c r="D1486" t="s">
        <v>20</v>
      </c>
    </row>
    <row r="1487" spans="1:4" x14ac:dyDescent="0.25">
      <c r="A1487" s="11">
        <v>46001.341284722221</v>
      </c>
      <c r="B1487" t="s">
        <v>5504</v>
      </c>
      <c r="C1487" s="55" t="s">
        <v>4505</v>
      </c>
      <c r="D1487" t="s">
        <v>20</v>
      </c>
    </row>
    <row r="1488" spans="1:4" x14ac:dyDescent="0.25">
      <c r="A1488" s="11">
        <v>46001.338495370372</v>
      </c>
      <c r="B1488" t="s">
        <v>5451</v>
      </c>
      <c r="C1488" s="55" t="s">
        <v>11</v>
      </c>
      <c r="D1488" t="s">
        <v>20</v>
      </c>
    </row>
    <row r="1489" spans="1:4" x14ac:dyDescent="0.25">
      <c r="A1489" s="11">
        <v>46001.338159722225</v>
      </c>
      <c r="B1489" t="s">
        <v>8446</v>
      </c>
      <c r="C1489" s="55" t="s">
        <v>11</v>
      </c>
      <c r="D1489" t="s">
        <v>20</v>
      </c>
    </row>
    <row r="1490" spans="1:4" x14ac:dyDescent="0.25">
      <c r="A1490" s="11">
        <v>46001.336747685185</v>
      </c>
      <c r="B1490" t="s">
        <v>8447</v>
      </c>
      <c r="C1490" s="55" t="s">
        <v>4504</v>
      </c>
      <c r="D1490" t="s">
        <v>20</v>
      </c>
    </row>
    <row r="1491" spans="1:4" x14ac:dyDescent="0.25">
      <c r="A1491" s="11">
        <v>46001.335150462961</v>
      </c>
      <c r="B1491" t="s">
        <v>5476</v>
      </c>
      <c r="C1491" s="55" t="s">
        <v>4667</v>
      </c>
      <c r="D1491" t="s">
        <v>20</v>
      </c>
    </row>
    <row r="1492" spans="1:4" x14ac:dyDescent="0.25">
      <c r="A1492" s="11">
        <v>46001.33488425926</v>
      </c>
      <c r="B1492" t="s">
        <v>5455</v>
      </c>
      <c r="C1492" s="55" t="s">
        <v>4505</v>
      </c>
      <c r="D1492" t="s">
        <v>20</v>
      </c>
    </row>
    <row r="1493" spans="1:4" x14ac:dyDescent="0.25">
      <c r="A1493" s="11">
        <v>46001.332372685189</v>
      </c>
      <c r="B1493" t="s">
        <v>8448</v>
      </c>
      <c r="C1493" s="55" t="s">
        <v>4543</v>
      </c>
      <c r="D1493" t="s">
        <v>20</v>
      </c>
    </row>
    <row r="1494" spans="1:4" x14ac:dyDescent="0.25">
      <c r="A1494" s="11">
        <v>46001.331655092596</v>
      </c>
      <c r="B1494" t="s">
        <v>8449</v>
      </c>
      <c r="C1494" s="55" t="s">
        <v>4555</v>
      </c>
      <c r="D1494" t="s">
        <v>20</v>
      </c>
    </row>
    <row r="1495" spans="1:4" x14ac:dyDescent="0.25">
      <c r="A1495" s="11">
        <v>46001.331157407411</v>
      </c>
      <c r="B1495" t="s">
        <v>8450</v>
      </c>
      <c r="C1495" s="55" t="s">
        <v>11</v>
      </c>
      <c r="D1495" t="s">
        <v>20</v>
      </c>
    </row>
    <row r="1496" spans="1:4" x14ac:dyDescent="0.25">
      <c r="A1496" s="11">
        <v>46001.33021990741</v>
      </c>
      <c r="B1496" t="s">
        <v>5662</v>
      </c>
      <c r="C1496" s="55" t="s">
        <v>4549</v>
      </c>
      <c r="D1496" t="s">
        <v>20</v>
      </c>
    </row>
    <row r="1497" spans="1:4" x14ac:dyDescent="0.25">
      <c r="A1497" s="11">
        <v>46001.329606481479</v>
      </c>
      <c r="B1497" t="s">
        <v>8451</v>
      </c>
      <c r="C1497" s="55" t="s">
        <v>4739</v>
      </c>
      <c r="D1497" t="s">
        <v>20</v>
      </c>
    </row>
    <row r="1498" spans="1:4" x14ac:dyDescent="0.25">
      <c r="A1498" s="11">
        <v>46001.321435185186</v>
      </c>
      <c r="B1498" t="s">
        <v>5343</v>
      </c>
      <c r="C1498" s="55" t="s">
        <v>4667</v>
      </c>
      <c r="D1498" t="s">
        <v>20</v>
      </c>
    </row>
    <row r="1499" spans="1:4" x14ac:dyDescent="0.25">
      <c r="A1499" s="11">
        <v>46001.319363425922</v>
      </c>
      <c r="B1499" t="s">
        <v>8452</v>
      </c>
      <c r="C1499" s="55" t="s">
        <v>4504</v>
      </c>
      <c r="D1499" t="s">
        <v>20</v>
      </c>
    </row>
    <row r="1500" spans="1:4" x14ac:dyDescent="0.25">
      <c r="A1500" s="11">
        <v>46001.318379629629</v>
      </c>
      <c r="B1500" t="s">
        <v>5249</v>
      </c>
      <c r="C1500" s="55" t="s">
        <v>4739</v>
      </c>
      <c r="D1500" t="s">
        <v>20</v>
      </c>
    </row>
    <row r="1501" spans="1:4" x14ac:dyDescent="0.25">
      <c r="A1501" s="11">
        <v>46001.316921296297</v>
      </c>
      <c r="B1501" t="s">
        <v>5280</v>
      </c>
      <c r="C1501" s="55" t="s">
        <v>4667</v>
      </c>
      <c r="D1501" t="s">
        <v>20</v>
      </c>
    </row>
    <row r="1502" spans="1:4" x14ac:dyDescent="0.25">
      <c r="A1502" s="11">
        <v>46001.314756944441</v>
      </c>
      <c r="B1502" t="s">
        <v>8453</v>
      </c>
      <c r="C1502" s="55" t="s">
        <v>4504</v>
      </c>
      <c r="D1502" t="s">
        <v>20</v>
      </c>
    </row>
    <row r="1503" spans="1:4" x14ac:dyDescent="0.25">
      <c r="A1503" s="11">
        <v>46001.307106481479</v>
      </c>
      <c r="B1503" t="s">
        <v>8454</v>
      </c>
      <c r="C1503" s="55" t="s">
        <v>4547</v>
      </c>
      <c r="D1503" t="s">
        <v>20</v>
      </c>
    </row>
    <row r="1504" spans="1:4" x14ac:dyDescent="0.25">
      <c r="A1504" s="11">
        <v>46001.306203703702</v>
      </c>
      <c r="B1504" t="s">
        <v>8455</v>
      </c>
      <c r="C1504" s="55" t="s">
        <v>11</v>
      </c>
      <c r="D1504" t="s">
        <v>20</v>
      </c>
    </row>
    <row r="1505" spans="1:4" x14ac:dyDescent="0.25">
      <c r="A1505" s="11">
        <v>46001.299687500003</v>
      </c>
      <c r="B1505" t="s">
        <v>8456</v>
      </c>
      <c r="C1505" s="55" t="s">
        <v>4555</v>
      </c>
      <c r="D1505" t="s">
        <v>20</v>
      </c>
    </row>
    <row r="1506" spans="1:4" x14ac:dyDescent="0.25">
      <c r="A1506" s="11">
        <v>46001.297199074077</v>
      </c>
      <c r="B1506" t="s">
        <v>6096</v>
      </c>
      <c r="C1506" s="55" t="s">
        <v>4517</v>
      </c>
      <c r="D1506" t="s">
        <v>20</v>
      </c>
    </row>
    <row r="1507" spans="1:4" x14ac:dyDescent="0.25">
      <c r="A1507" s="11">
        <v>46001.296898148146</v>
      </c>
      <c r="B1507" t="s">
        <v>8457</v>
      </c>
      <c r="C1507" s="55" t="s">
        <v>4517</v>
      </c>
      <c r="D1507" t="s">
        <v>20</v>
      </c>
    </row>
    <row r="1508" spans="1:4" x14ac:dyDescent="0.25">
      <c r="A1508" s="11">
        <v>46001.294317129628</v>
      </c>
      <c r="B1508" t="s">
        <v>8458</v>
      </c>
      <c r="C1508" s="55" t="s">
        <v>4504</v>
      </c>
      <c r="D1508" t="s">
        <v>20</v>
      </c>
    </row>
    <row r="1509" spans="1:4" x14ac:dyDescent="0.25">
      <c r="A1509" s="11">
        <v>46001.29315972222</v>
      </c>
      <c r="B1509" t="s">
        <v>8459</v>
      </c>
      <c r="C1509" s="55" t="s">
        <v>11</v>
      </c>
      <c r="D1509" t="s">
        <v>20</v>
      </c>
    </row>
    <row r="1510" spans="1:4" x14ac:dyDescent="0.25">
      <c r="A1510" s="11">
        <v>46001.285219907404</v>
      </c>
      <c r="B1510" t="s">
        <v>8460</v>
      </c>
      <c r="C1510" s="55" t="s">
        <v>11</v>
      </c>
      <c r="D1510" t="s">
        <v>20</v>
      </c>
    </row>
    <row r="1511" spans="1:4" x14ac:dyDescent="0.25">
      <c r="A1511" s="11">
        <v>46001.281655092593</v>
      </c>
      <c r="B1511" t="s">
        <v>8461</v>
      </c>
      <c r="C1511" s="55" t="s">
        <v>9371</v>
      </c>
      <c r="D1511" t="s">
        <v>20</v>
      </c>
    </row>
    <row r="1512" spans="1:4" x14ac:dyDescent="0.25">
      <c r="A1512" s="11">
        <v>46001.275752314818</v>
      </c>
      <c r="B1512" t="s">
        <v>8463</v>
      </c>
      <c r="C1512" s="55" t="s">
        <v>4505</v>
      </c>
      <c r="D1512" t="s">
        <v>20</v>
      </c>
    </row>
    <row r="1513" spans="1:4" x14ac:dyDescent="0.25">
      <c r="A1513" s="11">
        <v>46001.270752314813</v>
      </c>
      <c r="B1513" t="s">
        <v>8464</v>
      </c>
      <c r="C1513" s="55" t="s">
        <v>4555</v>
      </c>
      <c r="D1513" t="s">
        <v>20</v>
      </c>
    </row>
    <row r="1514" spans="1:4" x14ac:dyDescent="0.25">
      <c r="A1514" s="11">
        <v>46001.266909722224</v>
      </c>
      <c r="B1514" t="s">
        <v>8465</v>
      </c>
      <c r="C1514" s="55" t="s">
        <v>4555</v>
      </c>
      <c r="D1514" t="s">
        <v>20</v>
      </c>
    </row>
    <row r="1515" spans="1:4" x14ac:dyDescent="0.25">
      <c r="A1515" s="11">
        <v>46001.264675925922</v>
      </c>
      <c r="B1515" t="s">
        <v>9374</v>
      </c>
      <c r="C1515" s="55" t="s">
        <v>4554</v>
      </c>
      <c r="D1515" t="s">
        <v>20</v>
      </c>
    </row>
    <row r="1516" spans="1:4" x14ac:dyDescent="0.25">
      <c r="A1516" s="11">
        <v>46001.26363425926</v>
      </c>
      <c r="B1516" t="s">
        <v>8466</v>
      </c>
      <c r="C1516" s="55" t="s">
        <v>4504</v>
      </c>
      <c r="D1516" t="s">
        <v>20</v>
      </c>
    </row>
    <row r="1517" spans="1:4" x14ac:dyDescent="0.25">
      <c r="A1517" s="11">
        <v>46001.263518518521</v>
      </c>
      <c r="B1517" t="s">
        <v>8467</v>
      </c>
      <c r="C1517" s="55" t="s">
        <v>11</v>
      </c>
      <c r="D1517" t="s">
        <v>20</v>
      </c>
    </row>
    <row r="1518" spans="1:4" x14ac:dyDescent="0.25">
      <c r="A1518" s="11">
        <v>46001.256921296299</v>
      </c>
      <c r="B1518" t="s">
        <v>5592</v>
      </c>
      <c r="C1518" s="55" t="s">
        <v>4554</v>
      </c>
      <c r="D1518" t="s">
        <v>20</v>
      </c>
    </row>
    <row r="1519" spans="1:4" x14ac:dyDescent="0.25">
      <c r="A1519" s="11">
        <v>46001.252986111111</v>
      </c>
      <c r="B1519" t="s">
        <v>8468</v>
      </c>
      <c r="C1519" s="55" t="s">
        <v>4504</v>
      </c>
      <c r="D1519" t="s">
        <v>20</v>
      </c>
    </row>
    <row r="1520" spans="1:4" x14ac:dyDescent="0.25">
      <c r="A1520" s="11">
        <v>46001.243125000001</v>
      </c>
      <c r="B1520" t="s">
        <v>8469</v>
      </c>
      <c r="C1520" s="55" t="s">
        <v>199</v>
      </c>
      <c r="D1520" t="s">
        <v>20</v>
      </c>
    </row>
    <row r="1521" spans="1:4" x14ac:dyDescent="0.25">
      <c r="A1521" s="11">
        <v>46001.237916666665</v>
      </c>
      <c r="B1521" t="s">
        <v>8470</v>
      </c>
      <c r="C1521" s="55" t="s">
        <v>4505</v>
      </c>
      <c r="D1521" t="s">
        <v>20</v>
      </c>
    </row>
    <row r="1522" spans="1:4" x14ac:dyDescent="0.25">
      <c r="A1522" s="11">
        <v>46001.237812500003</v>
      </c>
      <c r="B1522" t="s">
        <v>8471</v>
      </c>
      <c r="C1522" s="55" t="s">
        <v>199</v>
      </c>
      <c r="D1522" t="s">
        <v>20</v>
      </c>
    </row>
    <row r="1523" spans="1:4" x14ac:dyDescent="0.25">
      <c r="A1523" s="11">
        <v>46001.167604166665</v>
      </c>
      <c r="B1523" t="s">
        <v>8472</v>
      </c>
      <c r="C1523" s="55" t="s">
        <v>167</v>
      </c>
      <c r="D1523" t="s">
        <v>20</v>
      </c>
    </row>
    <row r="1524" spans="1:4" x14ac:dyDescent="0.25">
      <c r="A1524" s="11">
        <v>46001.003668981481</v>
      </c>
      <c r="B1524" t="s">
        <v>6625</v>
      </c>
      <c r="C1524" s="55" t="s">
        <v>4505</v>
      </c>
      <c r="D1524" t="s">
        <v>20</v>
      </c>
    </row>
    <row r="1525" spans="1:4" x14ac:dyDescent="0.25">
      <c r="A1525" s="11">
        <v>46000.874409722222</v>
      </c>
      <c r="B1525" t="s">
        <v>8473</v>
      </c>
      <c r="C1525" s="55" t="s">
        <v>167</v>
      </c>
      <c r="D1525" t="s">
        <v>20</v>
      </c>
    </row>
    <row r="1526" spans="1:4" x14ac:dyDescent="0.25">
      <c r="A1526" s="11">
        <v>46000.873449074075</v>
      </c>
      <c r="B1526" t="s">
        <v>8474</v>
      </c>
      <c r="C1526" s="55" t="s">
        <v>167</v>
      </c>
      <c r="D1526" t="s">
        <v>20</v>
      </c>
    </row>
    <row r="1527" spans="1:4" x14ac:dyDescent="0.25">
      <c r="A1527" s="11">
        <v>46000.843275462961</v>
      </c>
      <c r="B1527" t="s">
        <v>8475</v>
      </c>
      <c r="C1527" s="55" t="s">
        <v>4515</v>
      </c>
      <c r="D1527" t="s">
        <v>20</v>
      </c>
    </row>
    <row r="1528" spans="1:4" x14ac:dyDescent="0.25">
      <c r="A1528" s="11">
        <v>46000.786435185182</v>
      </c>
      <c r="B1528" t="s">
        <v>5472</v>
      </c>
      <c r="C1528" s="55" t="s">
        <v>4505</v>
      </c>
      <c r="D1528" t="s">
        <v>20</v>
      </c>
    </row>
    <row r="1529" spans="1:4" x14ac:dyDescent="0.25">
      <c r="A1529" s="11">
        <v>46000.736238425925</v>
      </c>
      <c r="B1529" t="s">
        <v>8476</v>
      </c>
      <c r="C1529" s="55" t="s">
        <v>4505</v>
      </c>
      <c r="D1529" t="s">
        <v>20</v>
      </c>
    </row>
    <row r="1530" spans="1:4" x14ac:dyDescent="0.25">
      <c r="A1530" s="11">
        <v>46000.728946759256</v>
      </c>
      <c r="B1530" t="s">
        <v>9383</v>
      </c>
      <c r="C1530" s="55" t="s">
        <v>9384</v>
      </c>
      <c r="D1530" t="s">
        <v>20</v>
      </c>
    </row>
    <row r="1531" spans="1:4" x14ac:dyDescent="0.25">
      <c r="A1531" s="11">
        <v>46000.727893518517</v>
      </c>
      <c r="B1531" t="s">
        <v>7277</v>
      </c>
      <c r="C1531" s="55" t="s">
        <v>9384</v>
      </c>
      <c r="D1531" t="s">
        <v>20</v>
      </c>
    </row>
    <row r="1532" spans="1:4" x14ac:dyDescent="0.25">
      <c r="A1532" s="11">
        <v>46000.7265625</v>
      </c>
      <c r="B1532" t="s">
        <v>7278</v>
      </c>
      <c r="C1532" s="55" t="s">
        <v>9384</v>
      </c>
      <c r="D1532" t="s">
        <v>20</v>
      </c>
    </row>
    <row r="1533" spans="1:4" x14ac:dyDescent="0.25">
      <c r="A1533" s="11">
        <v>46000.724780092591</v>
      </c>
      <c r="B1533" t="s">
        <v>5714</v>
      </c>
      <c r="C1533" s="55" t="s">
        <v>9384</v>
      </c>
      <c r="D1533" t="s">
        <v>20</v>
      </c>
    </row>
    <row r="1534" spans="1:4" x14ac:dyDescent="0.25">
      <c r="A1534" s="11">
        <v>46000.716666666667</v>
      </c>
      <c r="B1534" t="s">
        <v>8477</v>
      </c>
      <c r="C1534" s="55" t="s">
        <v>12</v>
      </c>
      <c r="D1534" t="s">
        <v>20</v>
      </c>
    </row>
    <row r="1535" spans="1:4" x14ac:dyDescent="0.25">
      <c r="A1535" s="11">
        <v>46000.705034722225</v>
      </c>
      <c r="B1535" t="s">
        <v>8479</v>
      </c>
      <c r="C1535" s="55" t="s">
        <v>4508</v>
      </c>
      <c r="D1535" t="s">
        <v>20</v>
      </c>
    </row>
    <row r="1536" spans="1:4" x14ac:dyDescent="0.25">
      <c r="A1536" s="11">
        <v>46000.704976851855</v>
      </c>
      <c r="B1536" t="s">
        <v>8480</v>
      </c>
      <c r="C1536" s="55" t="s">
        <v>4506</v>
      </c>
      <c r="D1536" t="s">
        <v>20</v>
      </c>
    </row>
    <row r="1537" spans="1:4" x14ac:dyDescent="0.25">
      <c r="A1537" s="11">
        <v>46000.703900462962</v>
      </c>
      <c r="B1537" t="s">
        <v>8481</v>
      </c>
      <c r="C1537" s="55" t="s">
        <v>4508</v>
      </c>
      <c r="D1537" t="s">
        <v>20</v>
      </c>
    </row>
    <row r="1538" spans="1:4" x14ac:dyDescent="0.25">
      <c r="A1538" s="11">
        <v>46000.700914351852</v>
      </c>
      <c r="B1538" t="s">
        <v>9393</v>
      </c>
      <c r="C1538" s="55" t="s">
        <v>9384</v>
      </c>
      <c r="D1538" t="s">
        <v>20</v>
      </c>
    </row>
    <row r="1539" spans="1:4" x14ac:dyDescent="0.25">
      <c r="A1539" s="11">
        <v>46000.683113425926</v>
      </c>
      <c r="B1539" t="s">
        <v>6047</v>
      </c>
      <c r="C1539" s="55" t="s">
        <v>5730</v>
      </c>
      <c r="D1539" t="s">
        <v>20</v>
      </c>
    </row>
    <row r="1540" spans="1:4" x14ac:dyDescent="0.25">
      <c r="A1540" s="11">
        <v>46000.680717592593</v>
      </c>
      <c r="B1540" t="s">
        <v>8485</v>
      </c>
      <c r="C1540" s="55" t="s">
        <v>4536</v>
      </c>
      <c r="D1540" t="s">
        <v>20</v>
      </c>
    </row>
    <row r="1541" spans="1:4" x14ac:dyDescent="0.25">
      <c r="A1541" s="11">
        <v>46000.677453703705</v>
      </c>
      <c r="B1541" t="s">
        <v>8486</v>
      </c>
      <c r="C1541" s="55" t="s">
        <v>7</v>
      </c>
      <c r="D1541" t="s">
        <v>20</v>
      </c>
    </row>
    <row r="1542" spans="1:4" x14ac:dyDescent="0.25">
      <c r="A1542" s="11">
        <v>46000.665636574071</v>
      </c>
      <c r="B1542" t="s">
        <v>8489</v>
      </c>
      <c r="C1542" s="55" t="s">
        <v>4541</v>
      </c>
      <c r="D1542" t="s">
        <v>20</v>
      </c>
    </row>
    <row r="1543" spans="1:4" x14ac:dyDescent="0.25">
      <c r="A1543" s="11">
        <v>46000.664259259262</v>
      </c>
      <c r="B1543" t="s">
        <v>8491</v>
      </c>
      <c r="C1543" s="55" t="s">
        <v>4541</v>
      </c>
      <c r="D1543" t="s">
        <v>20</v>
      </c>
    </row>
    <row r="1544" spans="1:4" x14ac:dyDescent="0.25">
      <c r="A1544" s="11">
        <v>46000.662962962961</v>
      </c>
      <c r="B1544" t="s">
        <v>8493</v>
      </c>
      <c r="C1544" s="55" t="s">
        <v>4541</v>
      </c>
      <c r="D1544" t="s">
        <v>20</v>
      </c>
    </row>
    <row r="1545" spans="1:4" x14ac:dyDescent="0.25">
      <c r="A1545" s="11">
        <v>46000.660740740743</v>
      </c>
      <c r="B1545" t="s">
        <v>8495</v>
      </c>
      <c r="C1545" s="55" t="s">
        <v>8</v>
      </c>
      <c r="D1545" t="s">
        <v>20</v>
      </c>
    </row>
    <row r="1546" spans="1:4" x14ac:dyDescent="0.25">
      <c r="A1546" s="11">
        <v>46000.657384259262</v>
      </c>
      <c r="B1546" t="s">
        <v>5027</v>
      </c>
      <c r="C1546" s="55" t="s">
        <v>9402</v>
      </c>
      <c r="D1546" t="s">
        <v>20</v>
      </c>
    </row>
    <row r="1547" spans="1:4" x14ac:dyDescent="0.25">
      <c r="A1547" s="11">
        <v>46000.639664351853</v>
      </c>
      <c r="B1547" t="s">
        <v>8496</v>
      </c>
      <c r="C1547" s="55" t="s">
        <v>12</v>
      </c>
      <c r="D1547" t="s">
        <v>20</v>
      </c>
    </row>
    <row r="1548" spans="1:4" x14ac:dyDescent="0.25">
      <c r="A1548" s="11">
        <v>46000.636423611111</v>
      </c>
      <c r="B1548" t="s">
        <v>8497</v>
      </c>
      <c r="C1548" s="55" t="s">
        <v>4546</v>
      </c>
      <c r="D1548" t="s">
        <v>20</v>
      </c>
    </row>
    <row r="1549" spans="1:4" x14ac:dyDescent="0.25">
      <c r="A1549" s="11">
        <v>46000.635949074072</v>
      </c>
      <c r="B1549" t="s">
        <v>9406</v>
      </c>
      <c r="C1549" s="55" t="s">
        <v>4546</v>
      </c>
      <c r="D1549" t="s">
        <v>20</v>
      </c>
    </row>
    <row r="1550" spans="1:4" x14ac:dyDescent="0.25">
      <c r="A1550" s="11">
        <v>46000.634131944447</v>
      </c>
      <c r="B1550" t="s">
        <v>5055</v>
      </c>
      <c r="C1550" s="55" t="s">
        <v>4505</v>
      </c>
      <c r="D1550" t="s">
        <v>20</v>
      </c>
    </row>
    <row r="1551" spans="1:4" x14ac:dyDescent="0.25">
      <c r="A1551" s="11">
        <v>46000.632523148146</v>
      </c>
      <c r="B1551" t="s">
        <v>8499</v>
      </c>
      <c r="C1551" s="55" t="s">
        <v>8</v>
      </c>
      <c r="D1551" t="s">
        <v>20</v>
      </c>
    </row>
    <row r="1552" spans="1:4" x14ac:dyDescent="0.25">
      <c r="A1552" s="11">
        <v>46000.631689814814</v>
      </c>
      <c r="B1552" t="s">
        <v>8501</v>
      </c>
      <c r="C1552" s="55" t="s">
        <v>8</v>
      </c>
      <c r="D1552" t="s">
        <v>20</v>
      </c>
    </row>
    <row r="1553" spans="1:4" x14ac:dyDescent="0.25">
      <c r="A1553" s="11">
        <v>46000.629814814813</v>
      </c>
      <c r="B1553" t="s">
        <v>8502</v>
      </c>
      <c r="C1553" s="55" t="s">
        <v>12</v>
      </c>
      <c r="D1553" t="s">
        <v>20</v>
      </c>
    </row>
    <row r="1554" spans="1:4" x14ac:dyDescent="0.25">
      <c r="A1554" s="11">
        <v>46000.629062499997</v>
      </c>
      <c r="B1554" t="s">
        <v>9412</v>
      </c>
      <c r="C1554" s="55" t="s">
        <v>12</v>
      </c>
      <c r="D1554" t="s">
        <v>20</v>
      </c>
    </row>
    <row r="1555" spans="1:4" x14ac:dyDescent="0.25">
      <c r="A1555" s="11">
        <v>46000.627245370371</v>
      </c>
      <c r="B1555" t="s">
        <v>5943</v>
      </c>
      <c r="C1555" s="55" t="s">
        <v>4532</v>
      </c>
      <c r="D1555" t="s">
        <v>20</v>
      </c>
    </row>
    <row r="1556" spans="1:4" x14ac:dyDescent="0.25">
      <c r="A1556" s="11">
        <v>46000.625972222224</v>
      </c>
      <c r="B1556" t="s">
        <v>8504</v>
      </c>
      <c r="C1556" s="55" t="s">
        <v>12</v>
      </c>
      <c r="D1556" t="s">
        <v>20</v>
      </c>
    </row>
    <row r="1557" spans="1:4" x14ac:dyDescent="0.25">
      <c r="A1557" s="11">
        <v>46000.615428240744</v>
      </c>
      <c r="B1557" t="s">
        <v>6131</v>
      </c>
      <c r="C1557" s="55" t="s">
        <v>4548</v>
      </c>
      <c r="D1557" t="s">
        <v>20</v>
      </c>
    </row>
    <row r="1558" spans="1:4" x14ac:dyDescent="0.25">
      <c r="A1558" s="11">
        <v>46000.611400462964</v>
      </c>
      <c r="B1558" t="s">
        <v>5910</v>
      </c>
      <c r="C1558" s="55" t="s">
        <v>12</v>
      </c>
      <c r="D1558" t="s">
        <v>20</v>
      </c>
    </row>
    <row r="1559" spans="1:4" x14ac:dyDescent="0.25">
      <c r="A1559" s="11">
        <v>46000.610613425924</v>
      </c>
      <c r="B1559" t="s">
        <v>8509</v>
      </c>
      <c r="C1559" s="55" t="s">
        <v>4762</v>
      </c>
      <c r="D1559" t="s">
        <v>20</v>
      </c>
    </row>
    <row r="1560" spans="1:4" x14ac:dyDescent="0.25">
      <c r="A1560" s="11">
        <v>46000.606585648151</v>
      </c>
      <c r="B1560" t="s">
        <v>8510</v>
      </c>
      <c r="C1560" s="55" t="s">
        <v>4504</v>
      </c>
      <c r="D1560" t="s">
        <v>20</v>
      </c>
    </row>
    <row r="1561" spans="1:4" x14ac:dyDescent="0.25">
      <c r="A1561" s="11">
        <v>46000.394293981481</v>
      </c>
      <c r="B1561" t="s">
        <v>5511</v>
      </c>
      <c r="C1561" s="55" t="s">
        <v>4532</v>
      </c>
      <c r="D1561" t="s">
        <v>20</v>
      </c>
    </row>
    <row r="1562" spans="1:4" x14ac:dyDescent="0.25">
      <c r="A1562" s="11">
        <v>46000.599594907406</v>
      </c>
      <c r="B1562" t="s">
        <v>8514</v>
      </c>
      <c r="C1562" s="55" t="s">
        <v>8</v>
      </c>
      <c r="D1562" t="s">
        <v>20</v>
      </c>
    </row>
    <row r="1563" spans="1:4" x14ac:dyDescent="0.25">
      <c r="A1563" s="11">
        <v>46000.597511574073</v>
      </c>
      <c r="B1563" t="s">
        <v>4920</v>
      </c>
      <c r="C1563" s="55" t="s">
        <v>4505</v>
      </c>
      <c r="D1563" t="s">
        <v>20</v>
      </c>
    </row>
    <row r="1564" spans="1:4" x14ac:dyDescent="0.25">
      <c r="A1564" s="11">
        <v>46000.597268518519</v>
      </c>
      <c r="B1564" t="s">
        <v>5216</v>
      </c>
      <c r="C1564" s="55" t="s">
        <v>4746</v>
      </c>
      <c r="D1564" t="s">
        <v>20</v>
      </c>
    </row>
    <row r="1565" spans="1:4" x14ac:dyDescent="0.25">
      <c r="A1565" s="11">
        <v>46000.595682870371</v>
      </c>
      <c r="B1565" t="s">
        <v>8518</v>
      </c>
      <c r="C1565" s="55" t="s">
        <v>4504</v>
      </c>
      <c r="D1565" t="s">
        <v>20</v>
      </c>
    </row>
    <row r="1566" spans="1:4" x14ac:dyDescent="0.25">
      <c r="A1566" s="11">
        <v>46000.595208333332</v>
      </c>
      <c r="B1566" t="s">
        <v>8519</v>
      </c>
      <c r="C1566" s="55" t="s">
        <v>8</v>
      </c>
      <c r="D1566" t="s">
        <v>20</v>
      </c>
    </row>
    <row r="1567" spans="1:4" x14ac:dyDescent="0.25">
      <c r="A1567" s="11">
        <v>46000.594664351855</v>
      </c>
      <c r="B1567" t="s">
        <v>5070</v>
      </c>
      <c r="C1567" s="55" t="s">
        <v>4517</v>
      </c>
      <c r="D1567" t="s">
        <v>20</v>
      </c>
    </row>
    <row r="1568" spans="1:4" x14ac:dyDescent="0.25">
      <c r="A1568" s="11">
        <v>46000.592233796298</v>
      </c>
      <c r="B1568" t="s">
        <v>5550</v>
      </c>
      <c r="C1568" s="55" t="s">
        <v>4558</v>
      </c>
      <c r="D1568" t="s">
        <v>20</v>
      </c>
    </row>
    <row r="1569" spans="1:4" x14ac:dyDescent="0.25">
      <c r="A1569" s="11">
        <v>46000.591863425929</v>
      </c>
      <c r="B1569" t="s">
        <v>8520</v>
      </c>
      <c r="C1569" s="55" t="s">
        <v>4541</v>
      </c>
      <c r="D1569" t="s">
        <v>20</v>
      </c>
    </row>
    <row r="1570" spans="1:4" x14ac:dyDescent="0.25">
      <c r="A1570" s="11">
        <v>46000.58935185185</v>
      </c>
      <c r="B1570" t="s">
        <v>8521</v>
      </c>
      <c r="C1570" s="55" t="s">
        <v>12</v>
      </c>
      <c r="D1570" t="s">
        <v>20</v>
      </c>
    </row>
    <row r="1571" spans="1:4" x14ac:dyDescent="0.25">
      <c r="A1571" s="11">
        <v>46000.587719907409</v>
      </c>
      <c r="B1571" t="s">
        <v>8523</v>
      </c>
      <c r="C1571" s="55" t="s">
        <v>4504</v>
      </c>
      <c r="D1571" t="s">
        <v>20</v>
      </c>
    </row>
    <row r="1572" spans="1:4" x14ac:dyDescent="0.25">
      <c r="A1572" s="11">
        <v>46000.585231481484</v>
      </c>
      <c r="B1572" t="s">
        <v>8526</v>
      </c>
      <c r="C1572" s="55" t="s">
        <v>11</v>
      </c>
      <c r="D1572" t="s">
        <v>20</v>
      </c>
    </row>
    <row r="1573" spans="1:4" x14ac:dyDescent="0.25">
      <c r="A1573" s="11">
        <v>46000.584988425922</v>
      </c>
      <c r="B1573" t="s">
        <v>8528</v>
      </c>
      <c r="C1573" s="55" t="s">
        <v>4513</v>
      </c>
      <c r="D1573" t="s">
        <v>20</v>
      </c>
    </row>
    <row r="1574" spans="1:4" x14ac:dyDescent="0.25">
      <c r="A1574" s="11">
        <v>46000.583449074074</v>
      </c>
      <c r="B1574" t="s">
        <v>8529</v>
      </c>
      <c r="C1574" s="55" t="s">
        <v>4504</v>
      </c>
      <c r="D1574" t="s">
        <v>20</v>
      </c>
    </row>
    <row r="1575" spans="1:4" x14ac:dyDescent="0.25">
      <c r="A1575" s="11">
        <v>46000.582835648151</v>
      </c>
      <c r="B1575" t="s">
        <v>8530</v>
      </c>
      <c r="C1575" s="55" t="s">
        <v>4517</v>
      </c>
      <c r="D1575" t="s">
        <v>20</v>
      </c>
    </row>
    <row r="1576" spans="1:4" x14ac:dyDescent="0.25">
      <c r="A1576" s="11">
        <v>46000.582303240742</v>
      </c>
      <c r="B1576" t="s">
        <v>8531</v>
      </c>
      <c r="C1576" s="55" t="s">
        <v>11</v>
      </c>
      <c r="D1576" t="s">
        <v>20</v>
      </c>
    </row>
    <row r="1577" spans="1:4" x14ac:dyDescent="0.25">
      <c r="A1577" s="11">
        <v>46000.581331018519</v>
      </c>
      <c r="B1577" t="s">
        <v>8533</v>
      </c>
      <c r="C1577" s="55" t="s">
        <v>4513</v>
      </c>
      <c r="D1577" t="s">
        <v>20</v>
      </c>
    </row>
    <row r="1578" spans="1:4" x14ac:dyDescent="0.25">
      <c r="A1578" s="11">
        <v>46000.577997685185</v>
      </c>
      <c r="B1578" t="s">
        <v>8534</v>
      </c>
      <c r="C1578" s="55" t="s">
        <v>4532</v>
      </c>
      <c r="D1578" t="s">
        <v>20</v>
      </c>
    </row>
    <row r="1579" spans="1:4" x14ac:dyDescent="0.25">
      <c r="A1579" s="11">
        <v>46000.575462962966</v>
      </c>
      <c r="B1579" t="s">
        <v>9434</v>
      </c>
      <c r="C1579" s="55" t="s">
        <v>8</v>
      </c>
      <c r="D1579" t="s">
        <v>20</v>
      </c>
    </row>
    <row r="1580" spans="1:4" x14ac:dyDescent="0.25">
      <c r="A1580" s="11">
        <v>46000.572604166664</v>
      </c>
      <c r="B1580" t="s">
        <v>5251</v>
      </c>
      <c r="C1580" s="55" t="s">
        <v>4955</v>
      </c>
      <c r="D1580" t="s">
        <v>20</v>
      </c>
    </row>
    <row r="1581" spans="1:4" x14ac:dyDescent="0.25">
      <c r="A1581" s="11">
        <v>46000.569618055553</v>
      </c>
      <c r="B1581" t="s">
        <v>5251</v>
      </c>
      <c r="C1581" s="55" t="s">
        <v>4955</v>
      </c>
      <c r="D1581" t="s">
        <v>20</v>
      </c>
    </row>
    <row r="1582" spans="1:4" x14ac:dyDescent="0.25">
      <c r="A1582" s="11">
        <v>46000.56689814815</v>
      </c>
      <c r="B1582" t="s">
        <v>4982</v>
      </c>
      <c r="C1582" s="55" t="s">
        <v>4536</v>
      </c>
      <c r="D1582" t="s">
        <v>20</v>
      </c>
    </row>
    <row r="1583" spans="1:4" x14ac:dyDescent="0.25">
      <c r="A1583" s="11">
        <v>46000.564780092594</v>
      </c>
      <c r="B1583" t="s">
        <v>4562</v>
      </c>
      <c r="C1583" s="55" t="s">
        <v>4505</v>
      </c>
      <c r="D1583" t="s">
        <v>20</v>
      </c>
    </row>
    <row r="1584" spans="1:4" x14ac:dyDescent="0.25">
      <c r="A1584" s="11">
        <v>46000.563946759263</v>
      </c>
      <c r="B1584" t="s">
        <v>9440</v>
      </c>
      <c r="C1584" s="55" t="s">
        <v>4505</v>
      </c>
      <c r="D1584" t="s">
        <v>20</v>
      </c>
    </row>
    <row r="1585" spans="1:4" x14ac:dyDescent="0.25">
      <c r="A1585" s="11">
        <v>46000.563148148147</v>
      </c>
      <c r="B1585" t="s">
        <v>5111</v>
      </c>
      <c r="C1585" s="55" t="s">
        <v>5</v>
      </c>
      <c r="D1585" t="s">
        <v>20</v>
      </c>
    </row>
    <row r="1586" spans="1:4" x14ac:dyDescent="0.25">
      <c r="A1586" s="11">
        <v>46000.563043981485</v>
      </c>
      <c r="B1586" t="s">
        <v>8535</v>
      </c>
      <c r="C1586" s="55" t="s">
        <v>8</v>
      </c>
      <c r="D1586" t="s">
        <v>20</v>
      </c>
    </row>
    <row r="1587" spans="1:4" x14ac:dyDescent="0.25">
      <c r="A1587" s="11">
        <v>46000.562951388885</v>
      </c>
      <c r="B1587" t="s">
        <v>8537</v>
      </c>
      <c r="C1587" s="55" t="s">
        <v>8</v>
      </c>
      <c r="D1587" t="s">
        <v>20</v>
      </c>
    </row>
    <row r="1588" spans="1:4" x14ac:dyDescent="0.25">
      <c r="A1588" s="11">
        <v>46000.561435185184</v>
      </c>
      <c r="B1588" t="s">
        <v>5219</v>
      </c>
      <c r="C1588" s="55" t="s">
        <v>4508</v>
      </c>
      <c r="D1588" t="s">
        <v>20</v>
      </c>
    </row>
    <row r="1589" spans="1:4" x14ac:dyDescent="0.25">
      <c r="A1589" s="11">
        <v>46000.560358796298</v>
      </c>
      <c r="B1589" t="s">
        <v>8539</v>
      </c>
      <c r="C1589" s="55" t="s">
        <v>4504</v>
      </c>
      <c r="D1589" t="s">
        <v>20</v>
      </c>
    </row>
    <row r="1590" spans="1:4" x14ac:dyDescent="0.25">
      <c r="A1590" s="11">
        <v>46000.557673611111</v>
      </c>
      <c r="B1590" t="s">
        <v>9446</v>
      </c>
      <c r="C1590" s="55" t="s">
        <v>6621</v>
      </c>
      <c r="D1590" t="s">
        <v>20</v>
      </c>
    </row>
    <row r="1591" spans="1:4" x14ac:dyDescent="0.25">
      <c r="A1591" s="11">
        <v>46000.555474537039</v>
      </c>
      <c r="B1591" t="s">
        <v>8542</v>
      </c>
      <c r="C1591" s="55" t="s">
        <v>4541</v>
      </c>
      <c r="D1591" t="s">
        <v>20</v>
      </c>
    </row>
    <row r="1592" spans="1:4" x14ac:dyDescent="0.25">
      <c r="A1592" s="11">
        <v>46000.554027777776</v>
      </c>
      <c r="B1592" t="s">
        <v>8543</v>
      </c>
      <c r="C1592" s="55" t="s">
        <v>7</v>
      </c>
      <c r="D1592" t="s">
        <v>20</v>
      </c>
    </row>
    <row r="1593" spans="1:4" x14ac:dyDescent="0.25">
      <c r="A1593" s="11">
        <v>46000.553194444445</v>
      </c>
      <c r="B1593" t="s">
        <v>8544</v>
      </c>
      <c r="C1593" s="55" t="s">
        <v>4505</v>
      </c>
      <c r="D1593" t="s">
        <v>20</v>
      </c>
    </row>
    <row r="1594" spans="1:4" x14ac:dyDescent="0.25">
      <c r="A1594" s="11">
        <v>46000.550717592596</v>
      </c>
      <c r="B1594" t="s">
        <v>8546</v>
      </c>
      <c r="C1594" s="55" t="s">
        <v>4536</v>
      </c>
      <c r="D1594" t="s">
        <v>20</v>
      </c>
    </row>
    <row r="1595" spans="1:4" x14ac:dyDescent="0.25">
      <c r="A1595" s="11">
        <v>46000.544710648152</v>
      </c>
      <c r="B1595" t="s">
        <v>9452</v>
      </c>
      <c r="C1595" s="55" t="s">
        <v>6621</v>
      </c>
      <c r="D1595" t="s">
        <v>20</v>
      </c>
    </row>
    <row r="1596" spans="1:4" x14ac:dyDescent="0.25">
      <c r="A1596" s="11">
        <v>46000.542187500003</v>
      </c>
      <c r="B1596" t="s">
        <v>8548</v>
      </c>
      <c r="C1596" s="55" t="s">
        <v>4533</v>
      </c>
      <c r="D1596" t="s">
        <v>20</v>
      </c>
    </row>
    <row r="1597" spans="1:4" x14ac:dyDescent="0.25">
      <c r="A1597" s="11">
        <v>46000.539652777778</v>
      </c>
      <c r="B1597" t="s">
        <v>8549</v>
      </c>
      <c r="C1597" s="55" t="s">
        <v>4543</v>
      </c>
      <c r="D1597" t="s">
        <v>20</v>
      </c>
    </row>
    <row r="1598" spans="1:4" x14ac:dyDescent="0.25">
      <c r="A1598" s="11">
        <v>46000.538182870368</v>
      </c>
      <c r="B1598" t="s">
        <v>5855</v>
      </c>
      <c r="C1598" s="55" t="s">
        <v>6621</v>
      </c>
      <c r="D1598" t="s">
        <v>20</v>
      </c>
    </row>
    <row r="1599" spans="1:4" x14ac:dyDescent="0.25">
      <c r="A1599" s="11">
        <v>46000.528877314813</v>
      </c>
      <c r="B1599" t="s">
        <v>8551</v>
      </c>
      <c r="C1599" s="55" t="s">
        <v>4504</v>
      </c>
      <c r="D1599" t="s">
        <v>20</v>
      </c>
    </row>
    <row r="1600" spans="1:4" x14ac:dyDescent="0.25">
      <c r="A1600" s="11">
        <v>46000.525706018518</v>
      </c>
      <c r="B1600" t="s">
        <v>8552</v>
      </c>
      <c r="C1600" s="55" t="s">
        <v>4504</v>
      </c>
      <c r="D1600" t="s">
        <v>20</v>
      </c>
    </row>
    <row r="1601" spans="1:4" x14ac:dyDescent="0.25">
      <c r="A1601" s="11">
        <v>46000.525358796294</v>
      </c>
      <c r="B1601" t="s">
        <v>8553</v>
      </c>
      <c r="C1601" s="55" t="s">
        <v>4505</v>
      </c>
      <c r="D1601" t="s">
        <v>20</v>
      </c>
    </row>
    <row r="1602" spans="1:4" x14ac:dyDescent="0.25">
      <c r="A1602" s="11">
        <v>46000.525277777779</v>
      </c>
      <c r="B1602" t="s">
        <v>8554</v>
      </c>
      <c r="C1602" s="55" t="s">
        <v>11</v>
      </c>
      <c r="D1602" t="s">
        <v>20</v>
      </c>
    </row>
    <row r="1603" spans="1:4" x14ac:dyDescent="0.25">
      <c r="A1603" s="11">
        <v>46000.524409722224</v>
      </c>
      <c r="B1603" t="s">
        <v>5274</v>
      </c>
      <c r="C1603" s="55" t="s">
        <v>4508</v>
      </c>
      <c r="D1603" t="s">
        <v>20</v>
      </c>
    </row>
    <row r="1604" spans="1:4" x14ac:dyDescent="0.25">
      <c r="A1604" s="11">
        <v>46000.518020833333</v>
      </c>
      <c r="B1604" t="s">
        <v>8556</v>
      </c>
      <c r="C1604" s="55" t="s">
        <v>11</v>
      </c>
      <c r="D1604" t="s">
        <v>20</v>
      </c>
    </row>
    <row r="1605" spans="1:4" x14ac:dyDescent="0.25">
      <c r="A1605" s="11">
        <v>46000.517824074072</v>
      </c>
      <c r="B1605" t="s">
        <v>4977</v>
      </c>
      <c r="C1605" s="55" t="s">
        <v>4505</v>
      </c>
      <c r="D1605" t="s">
        <v>20</v>
      </c>
    </row>
    <row r="1606" spans="1:4" x14ac:dyDescent="0.25">
      <c r="A1606" s="11">
        <v>46000.515439814815</v>
      </c>
      <c r="B1606" t="s">
        <v>8557</v>
      </c>
      <c r="C1606" s="55" t="s">
        <v>4513</v>
      </c>
      <c r="D1606" t="s">
        <v>20</v>
      </c>
    </row>
    <row r="1607" spans="1:4" x14ac:dyDescent="0.25">
      <c r="A1607" s="11">
        <v>46000.514849537038</v>
      </c>
      <c r="B1607" t="s">
        <v>8558</v>
      </c>
      <c r="C1607" s="55" t="s">
        <v>11</v>
      </c>
      <c r="D1607" t="s">
        <v>20</v>
      </c>
    </row>
    <row r="1608" spans="1:4" x14ac:dyDescent="0.25">
      <c r="A1608" s="11">
        <v>46000.514421296299</v>
      </c>
      <c r="B1608" t="s">
        <v>8559</v>
      </c>
      <c r="C1608" s="55" t="s">
        <v>4543</v>
      </c>
      <c r="D1608" t="s">
        <v>20</v>
      </c>
    </row>
    <row r="1609" spans="1:4" x14ac:dyDescent="0.25">
      <c r="A1609" s="11">
        <v>46000.500659722224</v>
      </c>
      <c r="B1609" t="s">
        <v>6106</v>
      </c>
      <c r="C1609" s="55" t="s">
        <v>6621</v>
      </c>
      <c r="D1609" t="s">
        <v>20</v>
      </c>
    </row>
    <row r="1610" spans="1:4" x14ac:dyDescent="0.25">
      <c r="A1610" s="11">
        <v>46000.500555555554</v>
      </c>
      <c r="B1610" t="s">
        <v>8560</v>
      </c>
      <c r="C1610" s="55" t="s">
        <v>4555</v>
      </c>
      <c r="D1610" t="s">
        <v>20</v>
      </c>
    </row>
    <row r="1611" spans="1:4" x14ac:dyDescent="0.25">
      <c r="A1611" s="11">
        <v>46000.492789351854</v>
      </c>
      <c r="B1611" t="s">
        <v>8561</v>
      </c>
      <c r="C1611" s="55" t="s">
        <v>11</v>
      </c>
      <c r="D1611" t="s">
        <v>20</v>
      </c>
    </row>
    <row r="1612" spans="1:4" x14ac:dyDescent="0.25">
      <c r="A1612" s="11">
        <v>46000.491446759261</v>
      </c>
      <c r="B1612" t="s">
        <v>4677</v>
      </c>
      <c r="C1612" s="55" t="s">
        <v>12</v>
      </c>
      <c r="D1612" t="s">
        <v>20</v>
      </c>
    </row>
    <row r="1613" spans="1:4" x14ac:dyDescent="0.25">
      <c r="A1613" s="11">
        <v>46000.487986111111</v>
      </c>
      <c r="B1613" t="s">
        <v>8562</v>
      </c>
      <c r="C1613" s="55" t="s">
        <v>4543</v>
      </c>
      <c r="D1613" t="s">
        <v>20</v>
      </c>
    </row>
    <row r="1614" spans="1:4" x14ac:dyDescent="0.25">
      <c r="A1614" s="11">
        <v>46000.485208333332</v>
      </c>
      <c r="B1614" t="s">
        <v>8563</v>
      </c>
      <c r="C1614" s="55" t="s">
        <v>12</v>
      </c>
      <c r="D1614" t="s">
        <v>20</v>
      </c>
    </row>
    <row r="1615" spans="1:4" x14ac:dyDescent="0.25">
      <c r="A1615" s="11">
        <v>46000.480474537035</v>
      </c>
      <c r="B1615" t="s">
        <v>5750</v>
      </c>
      <c r="C1615" s="55" t="s">
        <v>4505</v>
      </c>
      <c r="D1615" t="s">
        <v>20</v>
      </c>
    </row>
    <row r="1616" spans="1:4" x14ac:dyDescent="0.25">
      <c r="A1616" s="11">
        <v>46000.480185185188</v>
      </c>
      <c r="B1616" t="s">
        <v>5029</v>
      </c>
      <c r="C1616" s="55" t="s">
        <v>4505</v>
      </c>
      <c r="D1616" t="s">
        <v>20</v>
      </c>
    </row>
    <row r="1617" spans="1:4" x14ac:dyDescent="0.25">
      <c r="A1617" s="11">
        <v>46000.477777777778</v>
      </c>
      <c r="B1617" t="s">
        <v>8564</v>
      </c>
      <c r="C1617" s="55" t="s">
        <v>4513</v>
      </c>
      <c r="D1617" t="s">
        <v>20</v>
      </c>
    </row>
    <row r="1618" spans="1:4" x14ac:dyDescent="0.25">
      <c r="A1618" s="11">
        <v>46000.475358796299</v>
      </c>
      <c r="B1618" t="s">
        <v>5226</v>
      </c>
      <c r="C1618" s="55" t="s">
        <v>4955</v>
      </c>
      <c r="D1618" t="s">
        <v>20</v>
      </c>
    </row>
    <row r="1619" spans="1:4" x14ac:dyDescent="0.25">
      <c r="A1619" s="11">
        <v>46000.472592592596</v>
      </c>
      <c r="B1619" t="s">
        <v>8565</v>
      </c>
      <c r="C1619" s="55" t="s">
        <v>4504</v>
      </c>
      <c r="D1619" t="s">
        <v>20</v>
      </c>
    </row>
    <row r="1620" spans="1:4" x14ac:dyDescent="0.25">
      <c r="A1620" s="11">
        <v>46000.468275462961</v>
      </c>
      <c r="B1620" t="s">
        <v>8566</v>
      </c>
      <c r="C1620" s="55" t="s">
        <v>4739</v>
      </c>
      <c r="D1620" t="s">
        <v>20</v>
      </c>
    </row>
    <row r="1621" spans="1:4" x14ac:dyDescent="0.25">
      <c r="A1621" s="11">
        <v>46000.465752314813</v>
      </c>
      <c r="B1621" t="s">
        <v>8568</v>
      </c>
      <c r="C1621" s="55" t="s">
        <v>4513</v>
      </c>
      <c r="D1621" t="s">
        <v>20</v>
      </c>
    </row>
    <row r="1622" spans="1:4" x14ac:dyDescent="0.25">
      <c r="A1622" s="11">
        <v>46000.464745370373</v>
      </c>
      <c r="B1622" t="s">
        <v>9477</v>
      </c>
      <c r="C1622" s="55" t="s">
        <v>4536</v>
      </c>
      <c r="D1622" t="s">
        <v>20</v>
      </c>
    </row>
    <row r="1623" spans="1:4" x14ac:dyDescent="0.25">
      <c r="A1623" s="11">
        <v>46000.462511574071</v>
      </c>
      <c r="B1623" t="s">
        <v>5709</v>
      </c>
      <c r="C1623" s="55" t="s">
        <v>4955</v>
      </c>
      <c r="D1623" t="s">
        <v>20</v>
      </c>
    </row>
    <row r="1624" spans="1:4" x14ac:dyDescent="0.25">
      <c r="A1624" s="11">
        <v>46000.460405092592</v>
      </c>
      <c r="B1624" t="s">
        <v>8569</v>
      </c>
      <c r="C1624" s="55" t="s">
        <v>4504</v>
      </c>
      <c r="D1624" t="s">
        <v>20</v>
      </c>
    </row>
    <row r="1625" spans="1:4" x14ac:dyDescent="0.25">
      <c r="A1625" s="11">
        <v>46000.460115740738</v>
      </c>
      <c r="B1625" t="s">
        <v>5667</v>
      </c>
      <c r="C1625" s="55" t="s">
        <v>4505</v>
      </c>
      <c r="D1625" t="s">
        <v>20</v>
      </c>
    </row>
    <row r="1626" spans="1:4" x14ac:dyDescent="0.25">
      <c r="A1626" s="11">
        <v>46000.455127314817</v>
      </c>
      <c r="B1626" t="s">
        <v>8570</v>
      </c>
      <c r="C1626" s="55" t="s">
        <v>11</v>
      </c>
      <c r="D1626" t="s">
        <v>20</v>
      </c>
    </row>
    <row r="1627" spans="1:4" x14ac:dyDescent="0.25">
      <c r="A1627" s="11">
        <v>46000.452939814815</v>
      </c>
      <c r="B1627" t="s">
        <v>8572</v>
      </c>
      <c r="C1627" s="55" t="s">
        <v>11</v>
      </c>
      <c r="D1627" t="s">
        <v>20</v>
      </c>
    </row>
    <row r="1628" spans="1:4" x14ac:dyDescent="0.25">
      <c r="A1628" s="11">
        <v>46000.451990740738</v>
      </c>
      <c r="B1628" t="s">
        <v>8573</v>
      </c>
      <c r="C1628" s="55" t="s">
        <v>11</v>
      </c>
      <c r="D1628" t="s">
        <v>20</v>
      </c>
    </row>
    <row r="1629" spans="1:4" x14ac:dyDescent="0.25">
      <c r="A1629" s="11">
        <v>46000.450937499998</v>
      </c>
      <c r="B1629" t="s">
        <v>8574</v>
      </c>
      <c r="C1629" s="55" t="s">
        <v>4541</v>
      </c>
      <c r="D1629" t="s">
        <v>20</v>
      </c>
    </row>
    <row r="1630" spans="1:4" x14ac:dyDescent="0.25">
      <c r="A1630" s="11">
        <v>46000.446793981479</v>
      </c>
      <c r="B1630" t="s">
        <v>8575</v>
      </c>
      <c r="C1630" s="55" t="s">
        <v>4536</v>
      </c>
      <c r="D1630" t="s">
        <v>20</v>
      </c>
    </row>
    <row r="1631" spans="1:4" x14ac:dyDescent="0.25">
      <c r="A1631" s="11">
        <v>46000.445115740738</v>
      </c>
      <c r="B1631" t="s">
        <v>5939</v>
      </c>
      <c r="C1631" s="55" t="s">
        <v>4541</v>
      </c>
      <c r="D1631" t="s">
        <v>20</v>
      </c>
    </row>
    <row r="1632" spans="1:4" x14ac:dyDescent="0.25">
      <c r="A1632" s="11">
        <v>45999.523946759262</v>
      </c>
      <c r="B1632" t="s">
        <v>5906</v>
      </c>
      <c r="C1632" s="55" t="s">
        <v>4505</v>
      </c>
      <c r="D1632" t="s">
        <v>20</v>
      </c>
    </row>
    <row r="1633" spans="1:4" x14ac:dyDescent="0.25">
      <c r="A1633" s="11">
        <v>46000.441620370373</v>
      </c>
      <c r="B1633" t="s">
        <v>4828</v>
      </c>
      <c r="C1633" s="55" t="s">
        <v>4536</v>
      </c>
      <c r="D1633" t="s">
        <v>20</v>
      </c>
    </row>
    <row r="1634" spans="1:4" x14ac:dyDescent="0.25">
      <c r="A1634" s="11">
        <v>46000.43310185185</v>
      </c>
      <c r="B1634" t="s">
        <v>8578</v>
      </c>
      <c r="C1634" s="55" t="s">
        <v>4513</v>
      </c>
      <c r="D1634" t="s">
        <v>20</v>
      </c>
    </row>
    <row r="1635" spans="1:4" x14ac:dyDescent="0.25">
      <c r="A1635" s="11">
        <v>46000.430266203701</v>
      </c>
      <c r="B1635" t="s">
        <v>8580</v>
      </c>
      <c r="C1635" s="55" t="s">
        <v>13</v>
      </c>
      <c r="D1635" t="s">
        <v>20</v>
      </c>
    </row>
    <row r="1636" spans="1:4" x14ac:dyDescent="0.25">
      <c r="A1636" s="11">
        <v>46000.429548611108</v>
      </c>
      <c r="B1636" t="s">
        <v>8582</v>
      </c>
      <c r="C1636" s="55" t="s">
        <v>4513</v>
      </c>
      <c r="D1636" t="s">
        <v>20</v>
      </c>
    </row>
    <row r="1637" spans="1:4" x14ac:dyDescent="0.25">
      <c r="A1637" s="11">
        <v>46000.417094907411</v>
      </c>
      <c r="B1637" t="s">
        <v>6107</v>
      </c>
      <c r="C1637" s="55" t="s">
        <v>4505</v>
      </c>
      <c r="D1637" t="s">
        <v>20</v>
      </c>
    </row>
    <row r="1638" spans="1:4" x14ac:dyDescent="0.25">
      <c r="A1638" s="11">
        <v>46000.416678240741</v>
      </c>
      <c r="B1638" t="s">
        <v>8585</v>
      </c>
      <c r="C1638" s="55" t="s">
        <v>7</v>
      </c>
      <c r="D1638" t="s">
        <v>20</v>
      </c>
    </row>
    <row r="1639" spans="1:4" x14ac:dyDescent="0.25">
      <c r="A1639" s="11">
        <v>46000.413414351853</v>
      </c>
      <c r="B1639" t="s">
        <v>8588</v>
      </c>
      <c r="C1639" s="55" t="s">
        <v>4504</v>
      </c>
      <c r="D1639" t="s">
        <v>20</v>
      </c>
    </row>
    <row r="1640" spans="1:4" x14ac:dyDescent="0.25">
      <c r="A1640" s="11">
        <v>46000.410578703704</v>
      </c>
      <c r="B1640" t="s">
        <v>8589</v>
      </c>
      <c r="C1640" s="55" t="s">
        <v>4504</v>
      </c>
      <c r="D1640" t="s">
        <v>20</v>
      </c>
    </row>
    <row r="1641" spans="1:4" x14ac:dyDescent="0.25">
      <c r="A1641" s="11">
        <v>46000.409432870372</v>
      </c>
      <c r="B1641" t="s">
        <v>8590</v>
      </c>
      <c r="C1641" s="55" t="s">
        <v>4543</v>
      </c>
      <c r="D1641" t="s">
        <v>20</v>
      </c>
    </row>
    <row r="1642" spans="1:4" x14ac:dyDescent="0.25">
      <c r="A1642" s="11">
        <v>46000.407777777778</v>
      </c>
      <c r="B1642" t="s">
        <v>8591</v>
      </c>
      <c r="C1642" s="55" t="s">
        <v>4508</v>
      </c>
      <c r="D1642" t="s">
        <v>20</v>
      </c>
    </row>
    <row r="1643" spans="1:4" x14ac:dyDescent="0.25">
      <c r="A1643" s="11">
        <v>46000.406122685185</v>
      </c>
      <c r="B1643" t="s">
        <v>8592</v>
      </c>
      <c r="C1643" s="55" t="s">
        <v>4504</v>
      </c>
      <c r="D1643" t="s">
        <v>20</v>
      </c>
    </row>
    <row r="1644" spans="1:4" x14ac:dyDescent="0.25">
      <c r="A1644" s="11">
        <v>46000.397199074076</v>
      </c>
      <c r="B1644" t="s">
        <v>5131</v>
      </c>
      <c r="C1644" s="55" t="s">
        <v>4762</v>
      </c>
      <c r="D1644" t="s">
        <v>20</v>
      </c>
    </row>
    <row r="1645" spans="1:4" x14ac:dyDescent="0.25">
      <c r="A1645" s="11">
        <v>46000.394618055558</v>
      </c>
      <c r="B1645" t="s">
        <v>8593</v>
      </c>
      <c r="C1645" s="55" t="s">
        <v>4504</v>
      </c>
      <c r="D1645" t="s">
        <v>20</v>
      </c>
    </row>
    <row r="1646" spans="1:4" x14ac:dyDescent="0.25">
      <c r="A1646" s="11">
        <v>46000.392523148148</v>
      </c>
      <c r="B1646" t="s">
        <v>4684</v>
      </c>
      <c r="C1646" s="55" t="s">
        <v>11</v>
      </c>
      <c r="D1646" t="s">
        <v>20</v>
      </c>
    </row>
    <row r="1647" spans="1:4" x14ac:dyDescent="0.25">
      <c r="A1647" s="11">
        <v>46000.391608796293</v>
      </c>
      <c r="B1647" t="s">
        <v>8594</v>
      </c>
      <c r="C1647" s="55" t="s">
        <v>4504</v>
      </c>
      <c r="D1647" t="s">
        <v>20</v>
      </c>
    </row>
    <row r="1648" spans="1:4" x14ac:dyDescent="0.25">
      <c r="A1648" s="11">
        <v>46000.390162037038</v>
      </c>
      <c r="B1648" t="s">
        <v>8595</v>
      </c>
      <c r="C1648" s="55" t="s">
        <v>4543</v>
      </c>
      <c r="D1648" t="s">
        <v>20</v>
      </c>
    </row>
    <row r="1649" spans="1:4" x14ac:dyDescent="0.25">
      <c r="A1649" s="11">
        <v>46000.381122685183</v>
      </c>
      <c r="B1649" t="s">
        <v>8596</v>
      </c>
      <c r="C1649" s="55" t="s">
        <v>4532</v>
      </c>
      <c r="D1649" t="s">
        <v>20</v>
      </c>
    </row>
    <row r="1650" spans="1:4" x14ac:dyDescent="0.25">
      <c r="A1650" s="11">
        <v>46000.380266203705</v>
      </c>
      <c r="B1650" t="s">
        <v>8597</v>
      </c>
      <c r="C1650" s="55" t="s">
        <v>4506</v>
      </c>
      <c r="D1650" t="s">
        <v>20</v>
      </c>
    </row>
    <row r="1651" spans="1:4" x14ac:dyDescent="0.25">
      <c r="A1651" s="11">
        <v>46000.376377314817</v>
      </c>
      <c r="B1651" t="s">
        <v>8598</v>
      </c>
      <c r="C1651" s="55" t="s">
        <v>4543</v>
      </c>
      <c r="D1651" t="s">
        <v>20</v>
      </c>
    </row>
    <row r="1652" spans="1:4" x14ac:dyDescent="0.25">
      <c r="A1652" s="11">
        <v>46000.36996527778</v>
      </c>
      <c r="B1652" t="s">
        <v>8599</v>
      </c>
      <c r="C1652" s="55" t="s">
        <v>13</v>
      </c>
      <c r="D1652" t="s">
        <v>20</v>
      </c>
    </row>
    <row r="1653" spans="1:4" x14ac:dyDescent="0.25">
      <c r="A1653" s="11">
        <v>46000.369270833333</v>
      </c>
      <c r="B1653" t="s">
        <v>8600</v>
      </c>
      <c r="C1653" s="55" t="s">
        <v>4504</v>
      </c>
      <c r="D1653" t="s">
        <v>20</v>
      </c>
    </row>
    <row r="1654" spans="1:4" x14ac:dyDescent="0.25">
      <c r="A1654" s="11">
        <v>46000.365173611113</v>
      </c>
      <c r="B1654" t="s">
        <v>8601</v>
      </c>
      <c r="C1654" s="55" t="s">
        <v>4543</v>
      </c>
      <c r="D1654" t="s">
        <v>20</v>
      </c>
    </row>
    <row r="1655" spans="1:4" x14ac:dyDescent="0.25">
      <c r="A1655" s="11">
        <v>46000.35701388889</v>
      </c>
      <c r="B1655" t="s">
        <v>5020</v>
      </c>
      <c r="C1655" s="55" t="s">
        <v>7923</v>
      </c>
      <c r="D1655" t="s">
        <v>20</v>
      </c>
    </row>
    <row r="1656" spans="1:4" x14ac:dyDescent="0.25">
      <c r="A1656" s="11">
        <v>46000.353807870371</v>
      </c>
      <c r="B1656" t="s">
        <v>8602</v>
      </c>
      <c r="C1656" s="55" t="s">
        <v>4504</v>
      </c>
      <c r="D1656" t="s">
        <v>20</v>
      </c>
    </row>
    <row r="1657" spans="1:4" x14ac:dyDescent="0.25">
      <c r="A1657" s="11">
        <v>46000.353101851855</v>
      </c>
      <c r="B1657" t="s">
        <v>8603</v>
      </c>
      <c r="C1657" s="55" t="s">
        <v>4504</v>
      </c>
      <c r="D1657" t="s">
        <v>20</v>
      </c>
    </row>
    <row r="1658" spans="1:4" x14ac:dyDescent="0.25">
      <c r="A1658" s="11">
        <v>46000.330775462964</v>
      </c>
      <c r="B1658" t="s">
        <v>8606</v>
      </c>
      <c r="C1658" s="55" t="s">
        <v>4739</v>
      </c>
      <c r="D1658" t="s">
        <v>20</v>
      </c>
    </row>
    <row r="1659" spans="1:4" x14ac:dyDescent="0.25">
      <c r="A1659" s="11">
        <v>45999.872997685183</v>
      </c>
      <c r="B1659" t="s">
        <v>5641</v>
      </c>
      <c r="C1659" s="55" t="s">
        <v>9233</v>
      </c>
      <c r="D1659" t="s">
        <v>20</v>
      </c>
    </row>
    <row r="1660" spans="1:4" x14ac:dyDescent="0.25">
      <c r="A1660" s="11">
        <v>46000.326203703706</v>
      </c>
      <c r="B1660" t="s">
        <v>8607</v>
      </c>
      <c r="C1660" s="55" t="s">
        <v>4513</v>
      </c>
      <c r="D1660" t="s">
        <v>20</v>
      </c>
    </row>
    <row r="1661" spans="1:4" x14ac:dyDescent="0.25">
      <c r="A1661" s="11">
        <v>46000.320787037039</v>
      </c>
      <c r="B1661" t="s">
        <v>5270</v>
      </c>
      <c r="C1661" s="55" t="s">
        <v>4739</v>
      </c>
      <c r="D1661" t="s">
        <v>20</v>
      </c>
    </row>
    <row r="1662" spans="1:4" x14ac:dyDescent="0.25">
      <c r="A1662" s="11">
        <v>46000.316412037035</v>
      </c>
      <c r="B1662" t="s">
        <v>8608</v>
      </c>
      <c r="C1662" s="55" t="s">
        <v>4504</v>
      </c>
      <c r="D1662" t="s">
        <v>20</v>
      </c>
    </row>
    <row r="1663" spans="1:4" x14ac:dyDescent="0.25">
      <c r="A1663" s="11">
        <v>46000.308865740742</v>
      </c>
      <c r="B1663" t="s">
        <v>9509</v>
      </c>
      <c r="C1663" s="55" t="s">
        <v>4505</v>
      </c>
      <c r="D1663" t="s">
        <v>20</v>
      </c>
    </row>
    <row r="1664" spans="1:4" x14ac:dyDescent="0.25">
      <c r="A1664" s="11">
        <v>46000.305381944447</v>
      </c>
      <c r="B1664" t="s">
        <v>8609</v>
      </c>
      <c r="C1664" s="55" t="s">
        <v>4504</v>
      </c>
      <c r="D1664" t="s">
        <v>20</v>
      </c>
    </row>
    <row r="1665" spans="1:4" x14ac:dyDescent="0.25">
      <c r="A1665" s="11">
        <v>46000.3046875</v>
      </c>
      <c r="B1665" t="s">
        <v>8610</v>
      </c>
      <c r="C1665" s="55" t="s">
        <v>4504</v>
      </c>
      <c r="D1665" t="s">
        <v>20</v>
      </c>
    </row>
    <row r="1666" spans="1:4" x14ac:dyDescent="0.25">
      <c r="A1666" s="11">
        <v>46000.287326388891</v>
      </c>
      <c r="B1666" t="s">
        <v>8611</v>
      </c>
      <c r="C1666" s="55" t="s">
        <v>4504</v>
      </c>
      <c r="D1666" t="s">
        <v>20</v>
      </c>
    </row>
    <row r="1667" spans="1:4" x14ac:dyDescent="0.25">
      <c r="A1667" s="11">
        <v>46000.283136574071</v>
      </c>
      <c r="B1667" t="s">
        <v>8612</v>
      </c>
      <c r="C1667" s="55" t="s">
        <v>4554</v>
      </c>
      <c r="D1667" t="s">
        <v>20</v>
      </c>
    </row>
    <row r="1668" spans="1:4" x14ac:dyDescent="0.25">
      <c r="A1668" s="11">
        <v>46000.276261574072</v>
      </c>
      <c r="B1668" t="s">
        <v>8613</v>
      </c>
      <c r="C1668" s="55" t="s">
        <v>4516</v>
      </c>
      <c r="D1668" t="s">
        <v>20</v>
      </c>
    </row>
    <row r="1669" spans="1:4" x14ac:dyDescent="0.25">
      <c r="A1669" s="11">
        <v>46000.274548611109</v>
      </c>
      <c r="B1669" t="s">
        <v>8614</v>
      </c>
      <c r="C1669" s="55" t="s">
        <v>4516</v>
      </c>
      <c r="D1669" t="s">
        <v>20</v>
      </c>
    </row>
    <row r="1670" spans="1:4" x14ac:dyDescent="0.25">
      <c r="A1670" s="11">
        <v>46000.271284722221</v>
      </c>
      <c r="B1670" t="s">
        <v>8615</v>
      </c>
      <c r="C1670" s="55" t="s">
        <v>4555</v>
      </c>
      <c r="D1670" t="s">
        <v>20</v>
      </c>
    </row>
    <row r="1671" spans="1:4" x14ac:dyDescent="0.25">
      <c r="A1671" s="11">
        <v>45999.969328703701</v>
      </c>
      <c r="B1671" t="s">
        <v>4668</v>
      </c>
      <c r="C1671" s="55" t="s">
        <v>9233</v>
      </c>
      <c r="D1671" t="s">
        <v>20</v>
      </c>
    </row>
    <row r="1672" spans="1:4" x14ac:dyDescent="0.25">
      <c r="A1672" s="11">
        <v>45999.954340277778</v>
      </c>
      <c r="B1672" t="s">
        <v>8616</v>
      </c>
      <c r="C1672" s="55" t="s">
        <v>4504</v>
      </c>
      <c r="D1672" t="s">
        <v>20</v>
      </c>
    </row>
    <row r="1673" spans="1:4" x14ac:dyDescent="0.25">
      <c r="A1673" s="11">
        <v>45999.950914351852</v>
      </c>
      <c r="B1673" t="s">
        <v>9516</v>
      </c>
      <c r="C1673" s="55" t="s">
        <v>9233</v>
      </c>
      <c r="D1673" t="s">
        <v>20</v>
      </c>
    </row>
    <row r="1674" spans="1:4" x14ac:dyDescent="0.25">
      <c r="A1674" s="11">
        <v>45999.95039351852</v>
      </c>
      <c r="B1674" t="s">
        <v>9518</v>
      </c>
      <c r="C1674" s="55" t="s">
        <v>9233</v>
      </c>
      <c r="D1674" t="s">
        <v>20</v>
      </c>
    </row>
    <row r="1675" spans="1:4" x14ac:dyDescent="0.25">
      <c r="A1675" s="11">
        <v>45999.949837962966</v>
      </c>
      <c r="B1675" t="s">
        <v>9520</v>
      </c>
      <c r="C1675" s="55" t="s">
        <v>9233</v>
      </c>
      <c r="D1675" t="s">
        <v>20</v>
      </c>
    </row>
    <row r="1676" spans="1:4" x14ac:dyDescent="0.25">
      <c r="A1676" s="11">
        <v>45999.949456018519</v>
      </c>
      <c r="B1676" t="s">
        <v>9522</v>
      </c>
      <c r="C1676" s="55" t="s">
        <v>9233</v>
      </c>
      <c r="D1676" t="s">
        <v>20</v>
      </c>
    </row>
    <row r="1677" spans="1:4" x14ac:dyDescent="0.25">
      <c r="A1677" s="11">
        <v>45999.949178240742</v>
      </c>
      <c r="B1677" t="s">
        <v>9524</v>
      </c>
      <c r="C1677" s="55" t="s">
        <v>9233</v>
      </c>
      <c r="D1677" t="s">
        <v>20</v>
      </c>
    </row>
    <row r="1678" spans="1:4" x14ac:dyDescent="0.25">
      <c r="A1678" s="11">
        <v>45999.948935185188</v>
      </c>
      <c r="B1678" t="s">
        <v>9526</v>
      </c>
      <c r="C1678" s="55" t="s">
        <v>9233</v>
      </c>
      <c r="D1678" t="s">
        <v>20</v>
      </c>
    </row>
    <row r="1679" spans="1:4" x14ac:dyDescent="0.25">
      <c r="A1679" s="11">
        <v>45999.915092592593</v>
      </c>
      <c r="B1679" t="s">
        <v>4775</v>
      </c>
      <c r="C1679" s="55" t="s">
        <v>4505</v>
      </c>
      <c r="D1679" t="s">
        <v>20</v>
      </c>
    </row>
    <row r="1680" spans="1:4" x14ac:dyDescent="0.25">
      <c r="A1680" s="11">
        <v>45999.895277777781</v>
      </c>
      <c r="B1680" t="s">
        <v>4674</v>
      </c>
      <c r="C1680" s="55" t="s">
        <v>9233</v>
      </c>
      <c r="D1680" t="s">
        <v>20</v>
      </c>
    </row>
    <row r="1681" spans="1:4" x14ac:dyDescent="0.25">
      <c r="A1681" s="11">
        <v>45999.89439814815</v>
      </c>
      <c r="B1681" t="s">
        <v>4785</v>
      </c>
      <c r="C1681" s="55" t="s">
        <v>9233</v>
      </c>
      <c r="D1681" t="s">
        <v>20</v>
      </c>
    </row>
    <row r="1682" spans="1:4" x14ac:dyDescent="0.25">
      <c r="A1682" s="11">
        <v>45999.893136574072</v>
      </c>
      <c r="B1682" t="s">
        <v>9531</v>
      </c>
      <c r="C1682" s="55" t="s">
        <v>9233</v>
      </c>
      <c r="D1682" t="s">
        <v>20</v>
      </c>
    </row>
    <row r="1683" spans="1:4" x14ac:dyDescent="0.25">
      <c r="A1683" s="11">
        <v>45999.891261574077</v>
      </c>
      <c r="B1683" t="s">
        <v>8617</v>
      </c>
      <c r="C1683" s="55" t="s">
        <v>4504</v>
      </c>
      <c r="D1683" t="s">
        <v>20</v>
      </c>
    </row>
    <row r="1684" spans="1:4" x14ac:dyDescent="0.25">
      <c r="A1684" s="11">
        <v>45999.873807870368</v>
      </c>
      <c r="B1684" t="s">
        <v>5498</v>
      </c>
      <c r="C1684" s="55" t="s">
        <v>9233</v>
      </c>
      <c r="D1684" t="s">
        <v>20</v>
      </c>
    </row>
    <row r="1685" spans="1:4" x14ac:dyDescent="0.25">
      <c r="A1685" s="11">
        <v>45999.861203703702</v>
      </c>
      <c r="B1685" t="s">
        <v>8618</v>
      </c>
      <c r="C1685" s="55" t="s">
        <v>4504</v>
      </c>
      <c r="D1685" t="s">
        <v>20</v>
      </c>
    </row>
    <row r="1686" spans="1:4" x14ac:dyDescent="0.25">
      <c r="A1686" s="11">
        <v>45999.853981481479</v>
      </c>
      <c r="B1686" t="s">
        <v>8620</v>
      </c>
      <c r="C1686" s="55" t="s">
        <v>4504</v>
      </c>
      <c r="D1686" t="s">
        <v>20</v>
      </c>
    </row>
    <row r="1687" spans="1:4" x14ac:dyDescent="0.25">
      <c r="A1687" s="11">
        <v>45999.852025462962</v>
      </c>
      <c r="B1687" t="s">
        <v>8621</v>
      </c>
      <c r="C1687" s="55" t="s">
        <v>4504</v>
      </c>
      <c r="D1687" t="s">
        <v>20</v>
      </c>
    </row>
    <row r="1688" spans="1:4" x14ac:dyDescent="0.25">
      <c r="A1688" s="11">
        <v>45999.842291666668</v>
      </c>
      <c r="B1688" t="s">
        <v>5762</v>
      </c>
      <c r="C1688" s="55" t="s">
        <v>4505</v>
      </c>
      <c r="D1688" t="s">
        <v>20</v>
      </c>
    </row>
    <row r="1689" spans="1:4" x14ac:dyDescent="0.25">
      <c r="A1689" s="11">
        <v>45999.76730324074</v>
      </c>
      <c r="B1689" t="s">
        <v>8622</v>
      </c>
      <c r="C1689" s="55" t="s">
        <v>4505</v>
      </c>
      <c r="D1689" t="s">
        <v>20</v>
      </c>
    </row>
    <row r="1690" spans="1:4" x14ac:dyDescent="0.25">
      <c r="A1690" s="11">
        <v>45999.744317129633</v>
      </c>
      <c r="B1690" t="s">
        <v>8623</v>
      </c>
      <c r="C1690" s="55" t="s">
        <v>4504</v>
      </c>
      <c r="D1690" t="s">
        <v>20</v>
      </c>
    </row>
    <row r="1691" spans="1:4" x14ac:dyDescent="0.25">
      <c r="A1691" s="11">
        <v>45999.740891203706</v>
      </c>
      <c r="B1691" t="s">
        <v>4860</v>
      </c>
      <c r="C1691" s="55" t="s">
        <v>4737</v>
      </c>
      <c r="D1691" t="s">
        <v>20</v>
      </c>
    </row>
    <row r="1692" spans="1:4" x14ac:dyDescent="0.25">
      <c r="A1692" s="11">
        <v>45999.728368055556</v>
      </c>
      <c r="B1692" t="s">
        <v>9536</v>
      </c>
      <c r="C1692" s="55" t="s">
        <v>5000</v>
      </c>
      <c r="D1692" t="s">
        <v>20</v>
      </c>
    </row>
    <row r="1693" spans="1:4" x14ac:dyDescent="0.25">
      <c r="A1693" s="11">
        <v>45999.723969907405</v>
      </c>
      <c r="B1693" t="s">
        <v>9538</v>
      </c>
      <c r="C1693" s="55" t="s">
        <v>5000</v>
      </c>
      <c r="D1693" t="s">
        <v>20</v>
      </c>
    </row>
    <row r="1694" spans="1:4" x14ac:dyDescent="0.25">
      <c r="A1694" s="11">
        <v>45999.721817129626</v>
      </c>
      <c r="B1694" t="s">
        <v>5155</v>
      </c>
      <c r="C1694" s="55" t="s">
        <v>12</v>
      </c>
      <c r="D1694" t="s">
        <v>20</v>
      </c>
    </row>
    <row r="1695" spans="1:4" x14ac:dyDescent="0.25">
      <c r="A1695" s="11">
        <v>45999.713553240741</v>
      </c>
      <c r="B1695" t="s">
        <v>9541</v>
      </c>
      <c r="C1695" s="55" t="s">
        <v>4505</v>
      </c>
      <c r="D1695" t="s">
        <v>20</v>
      </c>
    </row>
    <row r="1696" spans="1:4" x14ac:dyDescent="0.25">
      <c r="A1696" s="11">
        <v>45999.713356481479</v>
      </c>
      <c r="B1696" t="s">
        <v>9543</v>
      </c>
      <c r="C1696" s="55" t="s">
        <v>5000</v>
      </c>
      <c r="D1696" t="s">
        <v>20</v>
      </c>
    </row>
    <row r="1697" spans="1:4" x14ac:dyDescent="0.25">
      <c r="A1697" s="11">
        <v>45999.71261574074</v>
      </c>
      <c r="B1697" t="s">
        <v>9545</v>
      </c>
      <c r="C1697" s="55" t="s">
        <v>5000</v>
      </c>
      <c r="D1697" t="s">
        <v>20</v>
      </c>
    </row>
    <row r="1698" spans="1:4" x14ac:dyDescent="0.25">
      <c r="A1698" s="11">
        <v>45999.710532407407</v>
      </c>
      <c r="B1698" t="s">
        <v>9547</v>
      </c>
      <c r="C1698" s="55" t="s">
        <v>4505</v>
      </c>
      <c r="D1698" t="s">
        <v>20</v>
      </c>
    </row>
    <row r="1699" spans="1:4" x14ac:dyDescent="0.25">
      <c r="A1699" s="11">
        <v>45999.710034722222</v>
      </c>
      <c r="B1699" t="s">
        <v>5203</v>
      </c>
      <c r="C1699" s="55" t="s">
        <v>4509</v>
      </c>
      <c r="D1699" t="s">
        <v>20</v>
      </c>
    </row>
    <row r="1700" spans="1:4" x14ac:dyDescent="0.25">
      <c r="A1700" s="11">
        <v>45999.709675925929</v>
      </c>
      <c r="B1700" t="s">
        <v>9550</v>
      </c>
      <c r="C1700" s="55" t="s">
        <v>4505</v>
      </c>
      <c r="D1700" t="s">
        <v>20</v>
      </c>
    </row>
    <row r="1701" spans="1:4" x14ac:dyDescent="0.25">
      <c r="A1701" s="11">
        <v>45999.709201388891</v>
      </c>
      <c r="B1701" t="s">
        <v>9552</v>
      </c>
      <c r="C1701" s="55" t="s">
        <v>5000</v>
      </c>
      <c r="D1701" t="s">
        <v>20</v>
      </c>
    </row>
    <row r="1702" spans="1:4" x14ac:dyDescent="0.25">
      <c r="A1702" s="11">
        <v>45999.708483796298</v>
      </c>
      <c r="B1702" t="s">
        <v>9554</v>
      </c>
      <c r="C1702" s="55" t="s">
        <v>5000</v>
      </c>
      <c r="D1702" t="s">
        <v>20</v>
      </c>
    </row>
    <row r="1703" spans="1:4" x14ac:dyDescent="0.25">
      <c r="A1703" s="11">
        <v>45999.707962962966</v>
      </c>
      <c r="B1703" t="s">
        <v>8624</v>
      </c>
      <c r="C1703" s="55" t="s">
        <v>4504</v>
      </c>
      <c r="D1703" t="s">
        <v>20</v>
      </c>
    </row>
    <row r="1704" spans="1:4" x14ac:dyDescent="0.25">
      <c r="A1704" s="11">
        <v>45999.707152777781</v>
      </c>
      <c r="B1704" t="s">
        <v>9556</v>
      </c>
      <c r="C1704" s="55" t="s">
        <v>4505</v>
      </c>
      <c r="D1704" t="s">
        <v>20</v>
      </c>
    </row>
    <row r="1705" spans="1:4" x14ac:dyDescent="0.25">
      <c r="A1705" s="11">
        <v>45999.706747685188</v>
      </c>
      <c r="B1705" t="s">
        <v>5063</v>
      </c>
      <c r="C1705" s="55" t="s">
        <v>4505</v>
      </c>
      <c r="D1705" t="s">
        <v>20</v>
      </c>
    </row>
    <row r="1706" spans="1:4" x14ac:dyDescent="0.25">
      <c r="A1706" s="11">
        <v>45999.70616898148</v>
      </c>
      <c r="B1706" t="s">
        <v>9559</v>
      </c>
      <c r="C1706" s="55" t="s">
        <v>4505</v>
      </c>
      <c r="D1706" t="s">
        <v>20</v>
      </c>
    </row>
    <row r="1707" spans="1:4" x14ac:dyDescent="0.25">
      <c r="A1707" s="11">
        <v>45999.705104166664</v>
      </c>
      <c r="B1707" t="s">
        <v>4986</v>
      </c>
      <c r="C1707" s="55" t="s">
        <v>4505</v>
      </c>
      <c r="D1707" t="s">
        <v>20</v>
      </c>
    </row>
    <row r="1708" spans="1:4" x14ac:dyDescent="0.25">
      <c r="A1708" s="11">
        <v>45999.704143518517</v>
      </c>
      <c r="B1708" t="s">
        <v>6117</v>
      </c>
      <c r="C1708" s="55" t="s">
        <v>4505</v>
      </c>
      <c r="D1708" t="s">
        <v>20</v>
      </c>
    </row>
    <row r="1709" spans="1:4" x14ac:dyDescent="0.25">
      <c r="A1709" s="11">
        <v>45999.7028587963</v>
      </c>
      <c r="B1709" t="s">
        <v>5334</v>
      </c>
      <c r="C1709" s="55" t="s">
        <v>4505</v>
      </c>
      <c r="D1709" t="s">
        <v>20</v>
      </c>
    </row>
    <row r="1710" spans="1:4" x14ac:dyDescent="0.25">
      <c r="A1710" s="11">
        <v>45999.701006944444</v>
      </c>
      <c r="B1710" t="s">
        <v>8625</v>
      </c>
      <c r="C1710" s="55" t="s">
        <v>4536</v>
      </c>
      <c r="D1710" t="s">
        <v>20</v>
      </c>
    </row>
    <row r="1711" spans="1:4" x14ac:dyDescent="0.25">
      <c r="A1711" s="11">
        <v>45999.700520833336</v>
      </c>
      <c r="B1711" t="s">
        <v>8626</v>
      </c>
      <c r="C1711" s="55" t="s">
        <v>4505</v>
      </c>
      <c r="D1711" t="s">
        <v>20</v>
      </c>
    </row>
    <row r="1712" spans="1:4" x14ac:dyDescent="0.25">
      <c r="A1712" s="11">
        <v>45999.699340277781</v>
      </c>
      <c r="B1712" t="s">
        <v>6114</v>
      </c>
      <c r="C1712" s="55" t="s">
        <v>4505</v>
      </c>
      <c r="D1712" t="s">
        <v>20</v>
      </c>
    </row>
    <row r="1713" spans="1:4" x14ac:dyDescent="0.25">
      <c r="A1713" s="11">
        <v>45999.696469907409</v>
      </c>
      <c r="B1713" t="s">
        <v>5381</v>
      </c>
      <c r="C1713" s="55" t="s">
        <v>4505</v>
      </c>
      <c r="D1713" t="s">
        <v>20</v>
      </c>
    </row>
    <row r="1714" spans="1:4" x14ac:dyDescent="0.25">
      <c r="A1714" s="11">
        <v>45999.695659722223</v>
      </c>
      <c r="B1714" t="s">
        <v>4906</v>
      </c>
      <c r="C1714" s="55" t="s">
        <v>4505</v>
      </c>
      <c r="D1714" t="s">
        <v>20</v>
      </c>
    </row>
    <row r="1715" spans="1:4" x14ac:dyDescent="0.25">
      <c r="A1715" s="11">
        <v>45999.694479166668</v>
      </c>
      <c r="B1715" t="s">
        <v>4907</v>
      </c>
      <c r="C1715" s="55" t="s">
        <v>4505</v>
      </c>
      <c r="D1715" t="s">
        <v>20</v>
      </c>
    </row>
    <row r="1716" spans="1:4" x14ac:dyDescent="0.25">
      <c r="A1716" s="11">
        <v>45999.677546296298</v>
      </c>
      <c r="B1716" t="s">
        <v>8632</v>
      </c>
      <c r="C1716" s="55" t="s">
        <v>8</v>
      </c>
      <c r="D1716" t="s">
        <v>20</v>
      </c>
    </row>
    <row r="1717" spans="1:4" x14ac:dyDescent="0.25">
      <c r="A1717" s="11">
        <v>45999.687627314815</v>
      </c>
      <c r="B1717" t="s">
        <v>5792</v>
      </c>
      <c r="C1717" s="55" t="s">
        <v>4536</v>
      </c>
      <c r="D1717" t="s">
        <v>20</v>
      </c>
    </row>
    <row r="1718" spans="1:4" x14ac:dyDescent="0.25">
      <c r="A1718" s="11">
        <v>45999.685833333337</v>
      </c>
      <c r="B1718" t="s">
        <v>4908</v>
      </c>
      <c r="C1718" s="55" t="s">
        <v>4505</v>
      </c>
      <c r="D1718" t="s">
        <v>20</v>
      </c>
    </row>
    <row r="1719" spans="1:4" x14ac:dyDescent="0.25">
      <c r="A1719" s="11">
        <v>45999.681655092594</v>
      </c>
      <c r="B1719" t="s">
        <v>8629</v>
      </c>
      <c r="C1719" s="55" t="s">
        <v>4536</v>
      </c>
      <c r="D1719" t="s">
        <v>20</v>
      </c>
    </row>
    <row r="1720" spans="1:4" x14ac:dyDescent="0.25">
      <c r="A1720" s="11">
        <v>45999.681770833333</v>
      </c>
      <c r="B1720" t="s">
        <v>6124</v>
      </c>
      <c r="C1720" s="55" t="s">
        <v>4505</v>
      </c>
      <c r="D1720" t="s">
        <v>20</v>
      </c>
    </row>
    <row r="1721" spans="1:4" x14ac:dyDescent="0.25">
      <c r="A1721" s="11">
        <v>45999.680509259262</v>
      </c>
      <c r="B1721" t="s">
        <v>8630</v>
      </c>
      <c r="C1721" s="55" t="s">
        <v>4504</v>
      </c>
      <c r="D1721" t="s">
        <v>20</v>
      </c>
    </row>
    <row r="1722" spans="1:4" x14ac:dyDescent="0.25">
      <c r="A1722" s="11">
        <v>45999.678240740737</v>
      </c>
      <c r="B1722" t="s">
        <v>6146</v>
      </c>
      <c r="C1722" s="55" t="s">
        <v>4505</v>
      </c>
      <c r="D1722" t="s">
        <v>20</v>
      </c>
    </row>
    <row r="1723" spans="1:4" x14ac:dyDescent="0.25">
      <c r="A1723" s="11">
        <v>45999.67796296296</v>
      </c>
      <c r="B1723" t="s">
        <v>8631</v>
      </c>
      <c r="C1723" s="55" t="s">
        <v>8</v>
      </c>
      <c r="D1723" t="s">
        <v>20</v>
      </c>
    </row>
    <row r="1724" spans="1:4" x14ac:dyDescent="0.25">
      <c r="A1724" s="11">
        <v>45999.677476851852</v>
      </c>
      <c r="B1724" t="s">
        <v>5534</v>
      </c>
      <c r="C1724" s="55" t="s">
        <v>4549</v>
      </c>
      <c r="D1724" t="s">
        <v>20</v>
      </c>
    </row>
    <row r="1725" spans="1:4" x14ac:dyDescent="0.25">
      <c r="A1725" s="11">
        <v>45999.676874999997</v>
      </c>
      <c r="B1725" t="s">
        <v>8633</v>
      </c>
      <c r="C1725" s="55" t="s">
        <v>4536</v>
      </c>
      <c r="D1725" t="s">
        <v>20</v>
      </c>
    </row>
    <row r="1726" spans="1:4" x14ac:dyDescent="0.25">
      <c r="A1726" s="11">
        <v>45999.676157407404</v>
      </c>
      <c r="B1726" t="s">
        <v>4671</v>
      </c>
      <c r="C1726" s="55" t="s">
        <v>4505</v>
      </c>
      <c r="D1726" t="s">
        <v>20</v>
      </c>
    </row>
    <row r="1727" spans="1:4" x14ac:dyDescent="0.25">
      <c r="A1727" s="11">
        <v>45999.675335648149</v>
      </c>
      <c r="B1727" t="s">
        <v>8635</v>
      </c>
      <c r="C1727" s="55" t="s">
        <v>4518</v>
      </c>
      <c r="D1727" t="s">
        <v>20</v>
      </c>
    </row>
    <row r="1728" spans="1:4" x14ac:dyDescent="0.25">
      <c r="A1728" s="11">
        <v>45999.673877314817</v>
      </c>
      <c r="B1728" t="s">
        <v>4670</v>
      </c>
      <c r="C1728" s="55" t="s">
        <v>4505</v>
      </c>
      <c r="D1728" t="s">
        <v>20</v>
      </c>
    </row>
    <row r="1729" spans="1:4" x14ac:dyDescent="0.25">
      <c r="A1729" s="11">
        <v>45999.672465277778</v>
      </c>
      <c r="B1729" t="s">
        <v>8636</v>
      </c>
      <c r="C1729" s="55" t="s">
        <v>13</v>
      </c>
      <c r="D1729" t="s">
        <v>20</v>
      </c>
    </row>
    <row r="1730" spans="1:4" x14ac:dyDescent="0.25">
      <c r="A1730" s="11">
        <v>45999.670520833337</v>
      </c>
      <c r="B1730" t="s">
        <v>8637</v>
      </c>
      <c r="C1730" s="55" t="s">
        <v>4536</v>
      </c>
      <c r="D1730" t="s">
        <v>20</v>
      </c>
    </row>
    <row r="1731" spans="1:4" x14ac:dyDescent="0.25">
      <c r="A1731" s="11">
        <v>45999.662928240738</v>
      </c>
      <c r="B1731" t="s">
        <v>6075</v>
      </c>
      <c r="C1731" s="55" t="s">
        <v>4505</v>
      </c>
      <c r="D1731" t="s">
        <v>20</v>
      </c>
    </row>
    <row r="1732" spans="1:4" x14ac:dyDescent="0.25">
      <c r="A1732" s="11">
        <v>45999.661932870367</v>
      </c>
      <c r="B1732" t="s">
        <v>5399</v>
      </c>
      <c r="C1732" s="55" t="s">
        <v>4549</v>
      </c>
      <c r="D1732" t="s">
        <v>20</v>
      </c>
    </row>
    <row r="1733" spans="1:4" x14ac:dyDescent="0.25">
      <c r="A1733" s="11">
        <v>45999.661145833335</v>
      </c>
      <c r="B1733" t="s">
        <v>5562</v>
      </c>
      <c r="C1733" s="55" t="s">
        <v>4558</v>
      </c>
      <c r="D1733" t="s">
        <v>20</v>
      </c>
    </row>
    <row r="1734" spans="1:4" x14ac:dyDescent="0.25">
      <c r="A1734" s="11">
        <v>45999.659062500003</v>
      </c>
      <c r="B1734" t="s">
        <v>5306</v>
      </c>
      <c r="C1734" s="55" t="s">
        <v>4549</v>
      </c>
      <c r="D1734" t="s">
        <v>20</v>
      </c>
    </row>
    <row r="1735" spans="1:4" x14ac:dyDescent="0.25">
      <c r="A1735" s="11">
        <v>45999.658819444441</v>
      </c>
      <c r="B1735" t="s">
        <v>9588</v>
      </c>
      <c r="C1735" s="55" t="s">
        <v>4505</v>
      </c>
      <c r="D1735" t="s">
        <v>20</v>
      </c>
    </row>
    <row r="1736" spans="1:4" x14ac:dyDescent="0.25">
      <c r="A1736" s="11">
        <v>45999.657916666663</v>
      </c>
      <c r="B1736" t="s">
        <v>8638</v>
      </c>
      <c r="C1736" s="55" t="s">
        <v>12</v>
      </c>
      <c r="D1736" t="s">
        <v>20</v>
      </c>
    </row>
    <row r="1737" spans="1:4" x14ac:dyDescent="0.25">
      <c r="A1737" s="11">
        <v>45999.653333333335</v>
      </c>
      <c r="B1737" t="s">
        <v>6144</v>
      </c>
      <c r="C1737" s="55" t="s">
        <v>4505</v>
      </c>
      <c r="D1737" t="s">
        <v>20</v>
      </c>
    </row>
    <row r="1738" spans="1:4" x14ac:dyDescent="0.25">
      <c r="A1738" s="11">
        <v>45999.651932870373</v>
      </c>
      <c r="B1738" t="s">
        <v>5256</v>
      </c>
      <c r="C1738" s="55" t="s">
        <v>4505</v>
      </c>
      <c r="D1738" t="s">
        <v>20</v>
      </c>
    </row>
    <row r="1739" spans="1:4" x14ac:dyDescent="0.25">
      <c r="A1739" s="11">
        <v>45999.649363425924</v>
      </c>
      <c r="B1739" t="s">
        <v>4689</v>
      </c>
      <c r="C1739" s="55" t="s">
        <v>4505</v>
      </c>
      <c r="D1739" t="s">
        <v>20</v>
      </c>
    </row>
    <row r="1740" spans="1:4" x14ac:dyDescent="0.25">
      <c r="A1740" s="11">
        <v>45999.645520833335</v>
      </c>
      <c r="B1740" t="s">
        <v>6084</v>
      </c>
      <c r="C1740" s="55" t="s">
        <v>4505</v>
      </c>
      <c r="D1740" t="s">
        <v>20</v>
      </c>
    </row>
    <row r="1741" spans="1:4" x14ac:dyDescent="0.25">
      <c r="A1741" s="11">
        <v>45999.642233796294</v>
      </c>
      <c r="B1741" t="s">
        <v>4974</v>
      </c>
      <c r="C1741" s="55" t="s">
        <v>4505</v>
      </c>
      <c r="D1741" t="s">
        <v>20</v>
      </c>
    </row>
    <row r="1742" spans="1:4" x14ac:dyDescent="0.25">
      <c r="A1742" s="11">
        <v>45999.642071759263</v>
      </c>
      <c r="B1742" t="s">
        <v>8639</v>
      </c>
      <c r="C1742" s="55" t="s">
        <v>4504</v>
      </c>
      <c r="D1742" t="s">
        <v>20</v>
      </c>
    </row>
    <row r="1743" spans="1:4" x14ac:dyDescent="0.25">
      <c r="A1743" s="11">
        <v>45999.641168981485</v>
      </c>
      <c r="B1743" t="s">
        <v>4975</v>
      </c>
      <c r="C1743" s="55" t="s">
        <v>4505</v>
      </c>
      <c r="D1743" t="s">
        <v>20</v>
      </c>
    </row>
    <row r="1744" spans="1:4" x14ac:dyDescent="0.25">
      <c r="A1744" s="11">
        <v>45999.640370370369</v>
      </c>
      <c r="B1744" t="s">
        <v>4862</v>
      </c>
      <c r="C1744" s="55" t="s">
        <v>4558</v>
      </c>
      <c r="D1744" t="s">
        <v>20</v>
      </c>
    </row>
    <row r="1745" spans="1:4" x14ac:dyDescent="0.25">
      <c r="A1745" s="11">
        <v>45999.638842592591</v>
      </c>
      <c r="B1745" t="s">
        <v>8640</v>
      </c>
      <c r="C1745" s="55" t="s">
        <v>4505</v>
      </c>
      <c r="D1745" t="s">
        <v>20</v>
      </c>
    </row>
    <row r="1746" spans="1:4" x14ac:dyDescent="0.25">
      <c r="A1746" s="11">
        <v>45999.638472222221</v>
      </c>
      <c r="B1746" t="s">
        <v>8641</v>
      </c>
      <c r="C1746" s="55" t="s">
        <v>4505</v>
      </c>
      <c r="D1746" t="s">
        <v>20</v>
      </c>
    </row>
    <row r="1747" spans="1:4" x14ac:dyDescent="0.25">
      <c r="A1747" s="11">
        <v>45999.63690972222</v>
      </c>
      <c r="B1747" t="s">
        <v>8642</v>
      </c>
      <c r="C1747" s="55" t="s">
        <v>4505</v>
      </c>
      <c r="D1747" t="s">
        <v>20</v>
      </c>
    </row>
    <row r="1748" spans="1:4" x14ac:dyDescent="0.25">
      <c r="A1748" s="11">
        <v>45999.633194444446</v>
      </c>
      <c r="B1748" t="s">
        <v>5509</v>
      </c>
      <c r="C1748" s="55" t="s">
        <v>4558</v>
      </c>
      <c r="D1748" t="s">
        <v>20</v>
      </c>
    </row>
    <row r="1749" spans="1:4" x14ac:dyDescent="0.25">
      <c r="A1749" s="11">
        <v>45999.632418981484</v>
      </c>
      <c r="B1749" t="s">
        <v>8643</v>
      </c>
      <c r="C1749" s="55" t="s">
        <v>4536</v>
      </c>
      <c r="D1749" t="s">
        <v>20</v>
      </c>
    </row>
    <row r="1750" spans="1:4" x14ac:dyDescent="0.25">
      <c r="A1750" s="11">
        <v>45999.627627314818</v>
      </c>
      <c r="B1750" t="s">
        <v>8644</v>
      </c>
      <c r="C1750" s="55" t="s">
        <v>4518</v>
      </c>
      <c r="D1750" t="s">
        <v>20</v>
      </c>
    </row>
    <row r="1751" spans="1:4" x14ac:dyDescent="0.25">
      <c r="A1751" s="11">
        <v>45999.625347222223</v>
      </c>
      <c r="B1751" t="s">
        <v>6072</v>
      </c>
      <c r="C1751" s="55" t="s">
        <v>4505</v>
      </c>
      <c r="D1751" t="s">
        <v>20</v>
      </c>
    </row>
    <row r="1752" spans="1:4" x14ac:dyDescent="0.25">
      <c r="A1752" s="11">
        <v>45999.624525462961</v>
      </c>
      <c r="B1752" t="s">
        <v>6082</v>
      </c>
      <c r="C1752" s="55" t="s">
        <v>4505</v>
      </c>
      <c r="D1752" t="s">
        <v>20</v>
      </c>
    </row>
    <row r="1753" spans="1:4" x14ac:dyDescent="0.25">
      <c r="A1753" s="11">
        <v>45999.622488425928</v>
      </c>
      <c r="B1753" t="s">
        <v>6149</v>
      </c>
      <c r="C1753" s="55" t="s">
        <v>4505</v>
      </c>
      <c r="D1753" t="s">
        <v>20</v>
      </c>
    </row>
    <row r="1754" spans="1:4" x14ac:dyDescent="0.25">
      <c r="A1754" s="11">
        <v>45999.621168981481</v>
      </c>
      <c r="B1754" t="s">
        <v>4777</v>
      </c>
      <c r="C1754" s="55" t="s">
        <v>4505</v>
      </c>
      <c r="D1754" t="s">
        <v>20</v>
      </c>
    </row>
    <row r="1755" spans="1:4" x14ac:dyDescent="0.25">
      <c r="A1755" s="11">
        <v>45999.618356481478</v>
      </c>
      <c r="B1755" t="s">
        <v>5377</v>
      </c>
      <c r="C1755" s="55" t="s">
        <v>4505</v>
      </c>
      <c r="D1755" t="s">
        <v>20</v>
      </c>
    </row>
    <row r="1756" spans="1:4" x14ac:dyDescent="0.25">
      <c r="A1756" s="11">
        <v>45999.616724537038</v>
      </c>
      <c r="B1756" t="s">
        <v>5026</v>
      </c>
      <c r="C1756" s="55" t="s">
        <v>4505</v>
      </c>
      <c r="D1756" t="s">
        <v>20</v>
      </c>
    </row>
    <row r="1757" spans="1:4" x14ac:dyDescent="0.25">
      <c r="A1757" s="11">
        <v>45999.616331018522</v>
      </c>
      <c r="B1757" t="s">
        <v>5376</v>
      </c>
      <c r="C1757" s="55" t="s">
        <v>4505</v>
      </c>
      <c r="D1757" t="s">
        <v>20</v>
      </c>
    </row>
    <row r="1758" spans="1:4" x14ac:dyDescent="0.25">
      <c r="A1758" s="11">
        <v>45999.615370370368</v>
      </c>
      <c r="B1758" t="s">
        <v>5374</v>
      </c>
      <c r="C1758" s="55" t="s">
        <v>4505</v>
      </c>
      <c r="D1758" t="s">
        <v>20</v>
      </c>
    </row>
    <row r="1759" spans="1:4" x14ac:dyDescent="0.25">
      <c r="A1759" s="11">
        <v>45999.611342592594</v>
      </c>
      <c r="B1759" t="s">
        <v>8647</v>
      </c>
      <c r="C1759" s="55" t="s">
        <v>4504</v>
      </c>
      <c r="D1759" t="s">
        <v>20</v>
      </c>
    </row>
    <row r="1760" spans="1:4" x14ac:dyDescent="0.25">
      <c r="A1760" s="11">
        <v>45999.608611111114</v>
      </c>
      <c r="B1760" t="s">
        <v>8648</v>
      </c>
      <c r="C1760" s="55" t="s">
        <v>4513</v>
      </c>
      <c r="D1760" t="s">
        <v>20</v>
      </c>
    </row>
    <row r="1761" spans="1:4" x14ac:dyDescent="0.25">
      <c r="A1761" s="11">
        <v>45999.602199074077</v>
      </c>
      <c r="B1761" t="s">
        <v>5636</v>
      </c>
      <c r="C1761" s="55" t="s">
        <v>8</v>
      </c>
      <c r="D1761" t="s">
        <v>20</v>
      </c>
    </row>
    <row r="1762" spans="1:4" x14ac:dyDescent="0.25">
      <c r="A1762" s="11">
        <v>45999.602152777778</v>
      </c>
      <c r="B1762" t="s">
        <v>5890</v>
      </c>
      <c r="C1762" s="55" t="s">
        <v>8</v>
      </c>
      <c r="D1762" t="s">
        <v>20</v>
      </c>
    </row>
    <row r="1763" spans="1:4" x14ac:dyDescent="0.25">
      <c r="A1763" s="11">
        <v>45999.602141203701</v>
      </c>
      <c r="B1763" t="s">
        <v>5892</v>
      </c>
      <c r="C1763" s="55" t="s">
        <v>8</v>
      </c>
      <c r="D1763" t="s">
        <v>20</v>
      </c>
    </row>
    <row r="1764" spans="1:4" x14ac:dyDescent="0.25">
      <c r="A1764" s="11">
        <v>45999.602129629631</v>
      </c>
      <c r="B1764" t="s">
        <v>8649</v>
      </c>
      <c r="C1764" s="55" t="s">
        <v>8</v>
      </c>
      <c r="D1764" t="s">
        <v>20</v>
      </c>
    </row>
    <row r="1765" spans="1:4" x14ac:dyDescent="0.25">
      <c r="A1765" s="11">
        <v>45999.59746527778</v>
      </c>
      <c r="B1765" t="s">
        <v>4972</v>
      </c>
      <c r="C1765" s="55" t="s">
        <v>4737</v>
      </c>
      <c r="D1765" t="s">
        <v>20</v>
      </c>
    </row>
    <row r="1766" spans="1:4" x14ac:dyDescent="0.25">
      <c r="A1766" s="11">
        <v>45999.596400462964</v>
      </c>
      <c r="B1766" t="s">
        <v>9618</v>
      </c>
      <c r="C1766" s="55" t="s">
        <v>4737</v>
      </c>
      <c r="D1766" t="s">
        <v>20</v>
      </c>
    </row>
    <row r="1767" spans="1:4" x14ac:dyDescent="0.25">
      <c r="A1767" s="11">
        <v>45999.595312500001</v>
      </c>
      <c r="B1767" t="s">
        <v>4803</v>
      </c>
      <c r="C1767" s="55" t="s">
        <v>4737</v>
      </c>
      <c r="D1767" t="s">
        <v>20</v>
      </c>
    </row>
    <row r="1768" spans="1:4" x14ac:dyDescent="0.25">
      <c r="A1768" s="11">
        <v>45999.594768518517</v>
      </c>
      <c r="B1768" t="s">
        <v>4800</v>
      </c>
      <c r="C1768" s="55" t="s">
        <v>4737</v>
      </c>
      <c r="D1768" t="s">
        <v>20</v>
      </c>
    </row>
    <row r="1769" spans="1:4" x14ac:dyDescent="0.25">
      <c r="A1769" s="11">
        <v>45999.594687500001</v>
      </c>
      <c r="B1769" t="s">
        <v>4802</v>
      </c>
      <c r="C1769" s="55" t="s">
        <v>4737</v>
      </c>
      <c r="D1769" t="s">
        <v>20</v>
      </c>
    </row>
    <row r="1770" spans="1:4" x14ac:dyDescent="0.25">
      <c r="A1770" s="11">
        <v>45999.592048611114</v>
      </c>
      <c r="B1770" t="s">
        <v>5891</v>
      </c>
      <c r="C1770" s="55" t="s">
        <v>4737</v>
      </c>
      <c r="D1770" t="s">
        <v>20</v>
      </c>
    </row>
    <row r="1771" spans="1:4" x14ac:dyDescent="0.25">
      <c r="A1771" s="11">
        <v>45999.591793981483</v>
      </c>
      <c r="B1771" t="s">
        <v>8652</v>
      </c>
      <c r="C1771" s="55" t="s">
        <v>4554</v>
      </c>
      <c r="D1771" t="s">
        <v>20</v>
      </c>
    </row>
    <row r="1772" spans="1:4" x14ac:dyDescent="0.25">
      <c r="A1772" s="11">
        <v>45999.587476851855</v>
      </c>
      <c r="B1772" t="s">
        <v>5078</v>
      </c>
      <c r="C1772" s="55" t="s">
        <v>4509</v>
      </c>
      <c r="D1772" t="s">
        <v>20</v>
      </c>
    </row>
    <row r="1773" spans="1:4" x14ac:dyDescent="0.25">
      <c r="A1773" s="11">
        <v>45999.584155092591</v>
      </c>
      <c r="B1773" t="s">
        <v>8655</v>
      </c>
      <c r="C1773" s="55" t="s">
        <v>4505</v>
      </c>
      <c r="D1773" t="s">
        <v>20</v>
      </c>
    </row>
    <row r="1774" spans="1:4" x14ac:dyDescent="0.25">
      <c r="A1774" s="11">
        <v>45999.583321759259</v>
      </c>
      <c r="B1774" t="s">
        <v>8657</v>
      </c>
      <c r="C1774" s="55" t="s">
        <v>4504</v>
      </c>
      <c r="D1774" t="s">
        <v>20</v>
      </c>
    </row>
    <row r="1775" spans="1:4" x14ac:dyDescent="0.25">
      <c r="A1775" s="11">
        <v>45999.578530092593</v>
      </c>
      <c r="B1775" t="s">
        <v>5348</v>
      </c>
      <c r="C1775" s="55" t="s">
        <v>4505</v>
      </c>
      <c r="D1775" t="s">
        <v>20</v>
      </c>
    </row>
    <row r="1776" spans="1:4" x14ac:dyDescent="0.25">
      <c r="A1776" s="11">
        <v>45999.57576388889</v>
      </c>
      <c r="B1776" t="s">
        <v>5169</v>
      </c>
      <c r="C1776" s="55" t="s">
        <v>4508</v>
      </c>
      <c r="D1776" t="s">
        <v>20</v>
      </c>
    </row>
    <row r="1777" spans="1:4" x14ac:dyDescent="0.25">
      <c r="A1777" s="11">
        <v>45999.575370370374</v>
      </c>
      <c r="B1777" t="s">
        <v>5713</v>
      </c>
      <c r="C1777" s="55" t="s">
        <v>4508</v>
      </c>
      <c r="D1777" t="s">
        <v>20</v>
      </c>
    </row>
    <row r="1778" spans="1:4" x14ac:dyDescent="0.25">
      <c r="A1778" s="11">
        <v>45999.575057870374</v>
      </c>
      <c r="B1778" t="s">
        <v>8658</v>
      </c>
      <c r="C1778" s="55" t="s">
        <v>4504</v>
      </c>
      <c r="D1778" t="s">
        <v>20</v>
      </c>
    </row>
    <row r="1779" spans="1:4" x14ac:dyDescent="0.25">
      <c r="A1779" s="11">
        <v>45999.566018518519</v>
      </c>
      <c r="B1779" t="s">
        <v>5315</v>
      </c>
      <c r="C1779" s="55" t="s">
        <v>4558</v>
      </c>
      <c r="D1779" t="s">
        <v>20</v>
      </c>
    </row>
    <row r="1780" spans="1:4" x14ac:dyDescent="0.25">
      <c r="A1780" s="11">
        <v>45999.565532407411</v>
      </c>
      <c r="B1780" t="s">
        <v>8659</v>
      </c>
      <c r="C1780" s="55" t="s">
        <v>4543</v>
      </c>
      <c r="D1780" t="s">
        <v>20</v>
      </c>
    </row>
    <row r="1781" spans="1:4" x14ac:dyDescent="0.25">
      <c r="A1781" s="11">
        <v>45999.564930555556</v>
      </c>
      <c r="B1781" t="s">
        <v>8660</v>
      </c>
      <c r="C1781" s="55" t="s">
        <v>4532</v>
      </c>
      <c r="D1781" t="s">
        <v>20</v>
      </c>
    </row>
    <row r="1782" spans="1:4" x14ac:dyDescent="0.25">
      <c r="A1782" s="11">
        <v>45999.564097222225</v>
      </c>
      <c r="B1782" t="s">
        <v>8661</v>
      </c>
      <c r="C1782" s="55" t="s">
        <v>4762</v>
      </c>
      <c r="D1782" t="s">
        <v>20</v>
      </c>
    </row>
    <row r="1783" spans="1:4" x14ac:dyDescent="0.25">
      <c r="A1783" s="11">
        <v>45999.562754629631</v>
      </c>
      <c r="B1783" t="s">
        <v>5744</v>
      </c>
      <c r="C1783" s="55" t="s">
        <v>4536</v>
      </c>
      <c r="D1783" t="s">
        <v>20</v>
      </c>
    </row>
    <row r="1784" spans="1:4" x14ac:dyDescent="0.25">
      <c r="A1784" s="11">
        <v>45999.562106481484</v>
      </c>
      <c r="B1784" t="s">
        <v>8662</v>
      </c>
      <c r="C1784" s="55" t="s">
        <v>11</v>
      </c>
      <c r="D1784" t="s">
        <v>20</v>
      </c>
    </row>
    <row r="1785" spans="1:4" x14ac:dyDescent="0.25">
      <c r="A1785" s="11">
        <v>45999.558946759258</v>
      </c>
      <c r="B1785" t="s">
        <v>8663</v>
      </c>
      <c r="C1785" s="55" t="s">
        <v>4505</v>
      </c>
      <c r="D1785" t="s">
        <v>20</v>
      </c>
    </row>
    <row r="1786" spans="1:4" x14ac:dyDescent="0.25">
      <c r="A1786" s="11">
        <v>45999.557337962964</v>
      </c>
      <c r="B1786" t="s">
        <v>6037</v>
      </c>
      <c r="C1786" s="55" t="s">
        <v>4505</v>
      </c>
      <c r="D1786" t="s">
        <v>20</v>
      </c>
    </row>
    <row r="1787" spans="1:4" x14ac:dyDescent="0.25">
      <c r="A1787" s="11">
        <v>45999.556481481479</v>
      </c>
      <c r="B1787" t="s">
        <v>6035</v>
      </c>
      <c r="C1787" s="55" t="s">
        <v>4505</v>
      </c>
      <c r="D1787" t="s">
        <v>20</v>
      </c>
    </row>
    <row r="1788" spans="1:4" x14ac:dyDescent="0.25">
      <c r="A1788" s="11">
        <v>45999.555590277778</v>
      </c>
      <c r="B1788" t="s">
        <v>5243</v>
      </c>
      <c r="C1788" s="55" t="s">
        <v>4505</v>
      </c>
      <c r="D1788" t="s">
        <v>20</v>
      </c>
    </row>
    <row r="1789" spans="1:4" x14ac:dyDescent="0.25">
      <c r="A1789" s="11">
        <v>45999.554479166669</v>
      </c>
      <c r="B1789" t="s">
        <v>5125</v>
      </c>
      <c r="C1789" s="55" t="s">
        <v>4505</v>
      </c>
      <c r="D1789" t="s">
        <v>20</v>
      </c>
    </row>
    <row r="1790" spans="1:4" x14ac:dyDescent="0.25">
      <c r="A1790" s="11">
        <v>45999.554155092592</v>
      </c>
      <c r="B1790" t="s">
        <v>8666</v>
      </c>
      <c r="C1790" s="55" t="s">
        <v>4739</v>
      </c>
      <c r="D1790" t="s">
        <v>20</v>
      </c>
    </row>
    <row r="1791" spans="1:4" x14ac:dyDescent="0.25">
      <c r="A1791" s="11">
        <v>45999.553553240738</v>
      </c>
      <c r="B1791" t="s">
        <v>4599</v>
      </c>
      <c r="C1791" s="55" t="s">
        <v>4505</v>
      </c>
      <c r="D1791" t="s">
        <v>20</v>
      </c>
    </row>
    <row r="1792" spans="1:4" x14ac:dyDescent="0.25">
      <c r="A1792" s="11">
        <v>45999.546782407408</v>
      </c>
      <c r="B1792" t="s">
        <v>5545</v>
      </c>
      <c r="C1792" s="55" t="s">
        <v>4558</v>
      </c>
      <c r="D1792" t="s">
        <v>20</v>
      </c>
    </row>
    <row r="1793" spans="1:4" x14ac:dyDescent="0.25">
      <c r="A1793" s="11">
        <v>45999.544861111113</v>
      </c>
      <c r="B1793" t="s">
        <v>8669</v>
      </c>
      <c r="C1793" s="55" t="s">
        <v>5002</v>
      </c>
      <c r="D1793" t="s">
        <v>20</v>
      </c>
    </row>
    <row r="1794" spans="1:4" x14ac:dyDescent="0.25">
      <c r="A1794" s="11">
        <v>45999.543796296297</v>
      </c>
      <c r="B1794" t="s">
        <v>5258</v>
      </c>
      <c r="C1794" s="55" t="s">
        <v>4505</v>
      </c>
      <c r="D1794" t="s">
        <v>20</v>
      </c>
    </row>
    <row r="1795" spans="1:4" x14ac:dyDescent="0.25">
      <c r="A1795" s="11">
        <v>45999.542372685188</v>
      </c>
      <c r="B1795" t="s">
        <v>4681</v>
      </c>
      <c r="C1795" s="55" t="s">
        <v>4505</v>
      </c>
      <c r="D1795" t="s">
        <v>20</v>
      </c>
    </row>
    <row r="1796" spans="1:4" x14ac:dyDescent="0.25">
      <c r="A1796" s="11">
        <v>45999.541261574072</v>
      </c>
      <c r="B1796" t="s">
        <v>4917</v>
      </c>
      <c r="C1796" s="55" t="s">
        <v>4505</v>
      </c>
      <c r="D1796" t="s">
        <v>20</v>
      </c>
    </row>
    <row r="1797" spans="1:4" x14ac:dyDescent="0.25">
      <c r="A1797" s="11">
        <v>45999.537789351853</v>
      </c>
      <c r="B1797" t="s">
        <v>4944</v>
      </c>
      <c r="C1797" s="55" t="s">
        <v>4505</v>
      </c>
      <c r="D1797" t="s">
        <v>20</v>
      </c>
    </row>
    <row r="1798" spans="1:4" x14ac:dyDescent="0.25">
      <c r="A1798" s="11">
        <v>45999.53634259259</v>
      </c>
      <c r="B1798" t="s">
        <v>5546</v>
      </c>
      <c r="C1798" s="55" t="s">
        <v>4558</v>
      </c>
      <c r="D1798" t="s">
        <v>20</v>
      </c>
    </row>
    <row r="1799" spans="1:4" x14ac:dyDescent="0.25">
      <c r="A1799" s="11">
        <v>45999.536319444444</v>
      </c>
      <c r="B1799" t="s">
        <v>8670</v>
      </c>
      <c r="C1799" s="55" t="s">
        <v>4536</v>
      </c>
      <c r="D1799" t="s">
        <v>20</v>
      </c>
    </row>
    <row r="1800" spans="1:4" x14ac:dyDescent="0.25">
      <c r="A1800" s="11">
        <v>45999.534317129626</v>
      </c>
      <c r="B1800" t="s">
        <v>5071</v>
      </c>
      <c r="C1800" s="55" t="s">
        <v>4505</v>
      </c>
      <c r="D1800" t="s">
        <v>20</v>
      </c>
    </row>
    <row r="1801" spans="1:4" x14ac:dyDescent="0.25">
      <c r="A1801" s="11">
        <v>45999.533275462964</v>
      </c>
      <c r="B1801" t="s">
        <v>4979</v>
      </c>
      <c r="C1801" s="55" t="s">
        <v>4505</v>
      </c>
      <c r="D1801" t="s">
        <v>20</v>
      </c>
    </row>
    <row r="1802" spans="1:4" x14ac:dyDescent="0.25">
      <c r="A1802" s="11">
        <v>45999.528460648151</v>
      </c>
      <c r="B1802" t="s">
        <v>8671</v>
      </c>
      <c r="C1802" s="55" t="s">
        <v>4739</v>
      </c>
      <c r="D1802" t="s">
        <v>20</v>
      </c>
    </row>
    <row r="1803" spans="1:4" x14ac:dyDescent="0.25">
      <c r="A1803" s="11">
        <v>45999.526990740742</v>
      </c>
      <c r="B1803" t="s">
        <v>8672</v>
      </c>
      <c r="C1803" s="55" t="s">
        <v>4513</v>
      </c>
      <c r="D1803" t="s">
        <v>20</v>
      </c>
    </row>
    <row r="1804" spans="1:4" x14ac:dyDescent="0.25">
      <c r="A1804" s="11">
        <v>45999.526585648149</v>
      </c>
      <c r="B1804" t="s">
        <v>8673</v>
      </c>
      <c r="C1804" s="55" t="s">
        <v>12</v>
      </c>
      <c r="D1804" t="s">
        <v>20</v>
      </c>
    </row>
    <row r="1805" spans="1:4" x14ac:dyDescent="0.25">
      <c r="A1805" s="11">
        <v>45999.52447916667</v>
      </c>
      <c r="B1805" t="s">
        <v>8674</v>
      </c>
      <c r="C1805" s="55" t="s">
        <v>4513</v>
      </c>
      <c r="D1805" t="s">
        <v>20</v>
      </c>
    </row>
    <row r="1806" spans="1:4" x14ac:dyDescent="0.25">
      <c r="A1806" s="11">
        <v>45999.523668981485</v>
      </c>
      <c r="B1806" t="s">
        <v>8675</v>
      </c>
      <c r="C1806" s="55" t="s">
        <v>4504</v>
      </c>
      <c r="D1806" t="s">
        <v>20</v>
      </c>
    </row>
    <row r="1807" spans="1:4" x14ac:dyDescent="0.25">
      <c r="A1807" s="11">
        <v>45999.523194444446</v>
      </c>
      <c r="B1807" t="s">
        <v>8676</v>
      </c>
      <c r="C1807" s="55" t="s">
        <v>4513</v>
      </c>
      <c r="D1807" t="s">
        <v>20</v>
      </c>
    </row>
    <row r="1808" spans="1:4" x14ac:dyDescent="0.25">
      <c r="A1808" s="11">
        <v>45999.522499999999</v>
      </c>
      <c r="B1808" t="s">
        <v>5760</v>
      </c>
      <c r="C1808" s="55" t="s">
        <v>4508</v>
      </c>
      <c r="D1808" t="s">
        <v>20</v>
      </c>
    </row>
    <row r="1809" spans="1:4" x14ac:dyDescent="0.25">
      <c r="A1809" s="11">
        <v>45999.52207175926</v>
      </c>
      <c r="B1809" t="s">
        <v>8677</v>
      </c>
      <c r="C1809" s="55" t="s">
        <v>4504</v>
      </c>
      <c r="D1809" t="s">
        <v>20</v>
      </c>
    </row>
    <row r="1810" spans="1:4" x14ac:dyDescent="0.25">
      <c r="A1810" s="11">
        <v>45999.521782407406</v>
      </c>
      <c r="B1810" t="s">
        <v>8679</v>
      </c>
      <c r="C1810" s="55" t="s">
        <v>4505</v>
      </c>
      <c r="D1810" t="s">
        <v>20</v>
      </c>
    </row>
    <row r="1811" spans="1:4" x14ac:dyDescent="0.25">
      <c r="A1811" s="11">
        <v>45999.521666666667</v>
      </c>
      <c r="B1811" t="s">
        <v>8680</v>
      </c>
      <c r="C1811" s="55" t="s">
        <v>12</v>
      </c>
      <c r="D1811" t="s">
        <v>20</v>
      </c>
    </row>
    <row r="1812" spans="1:4" x14ac:dyDescent="0.25">
      <c r="A1812" s="11">
        <v>45999.521157407406</v>
      </c>
      <c r="B1812" t="s">
        <v>6095</v>
      </c>
      <c r="C1812" s="55" t="s">
        <v>4508</v>
      </c>
      <c r="D1812" t="s">
        <v>20</v>
      </c>
    </row>
    <row r="1813" spans="1:4" x14ac:dyDescent="0.25">
      <c r="A1813" s="11">
        <v>45999.519525462965</v>
      </c>
      <c r="B1813" t="s">
        <v>4676</v>
      </c>
      <c r="C1813" s="55" t="s">
        <v>4505</v>
      </c>
      <c r="D1813" t="s">
        <v>20</v>
      </c>
    </row>
    <row r="1814" spans="1:4" x14ac:dyDescent="0.25">
      <c r="A1814" s="11">
        <v>45999.517881944441</v>
      </c>
      <c r="B1814" t="s">
        <v>5406</v>
      </c>
      <c r="C1814" s="55" t="s">
        <v>4505</v>
      </c>
      <c r="D1814" t="s">
        <v>20</v>
      </c>
    </row>
    <row r="1815" spans="1:4" x14ac:dyDescent="0.25">
      <c r="A1815" s="11">
        <v>45999.514652777776</v>
      </c>
      <c r="B1815" t="s">
        <v>8682</v>
      </c>
      <c r="C1815" s="55" t="s">
        <v>4543</v>
      </c>
      <c r="D1815" t="s">
        <v>20</v>
      </c>
    </row>
    <row r="1816" spans="1:4" x14ac:dyDescent="0.25">
      <c r="A1816" s="11">
        <v>45999.513749999998</v>
      </c>
      <c r="B1816" t="s">
        <v>8683</v>
      </c>
      <c r="C1816" s="55" t="s">
        <v>4504</v>
      </c>
      <c r="D1816" t="s">
        <v>20</v>
      </c>
    </row>
    <row r="1817" spans="1:4" x14ac:dyDescent="0.25">
      <c r="A1817" s="11">
        <v>45999.505995370368</v>
      </c>
      <c r="B1817" t="s">
        <v>8684</v>
      </c>
      <c r="C1817" s="55" t="s">
        <v>4504</v>
      </c>
      <c r="D1817" t="s">
        <v>20</v>
      </c>
    </row>
    <row r="1818" spans="1:4" x14ac:dyDescent="0.25">
      <c r="A1818" s="11">
        <v>45999.498101851852</v>
      </c>
      <c r="B1818" t="s">
        <v>5657</v>
      </c>
      <c r="C1818" s="55" t="s">
        <v>12</v>
      </c>
      <c r="D1818" t="s">
        <v>20</v>
      </c>
    </row>
    <row r="1819" spans="1:4" x14ac:dyDescent="0.25">
      <c r="A1819" s="11">
        <v>45999.497060185182</v>
      </c>
      <c r="B1819" t="s">
        <v>5181</v>
      </c>
      <c r="C1819" s="55" t="s">
        <v>4505</v>
      </c>
      <c r="D1819" t="s">
        <v>20</v>
      </c>
    </row>
    <row r="1820" spans="1:4" x14ac:dyDescent="0.25">
      <c r="A1820" s="11">
        <v>45999.497048611112</v>
      </c>
      <c r="B1820" t="s">
        <v>8685</v>
      </c>
      <c r="C1820" s="55" t="s">
        <v>13</v>
      </c>
      <c r="D1820" t="s">
        <v>20</v>
      </c>
    </row>
    <row r="1821" spans="1:4" x14ac:dyDescent="0.25">
      <c r="A1821" s="11">
        <v>45999.496840277781</v>
      </c>
      <c r="B1821" t="s">
        <v>5866</v>
      </c>
      <c r="C1821" s="55" t="s">
        <v>4999</v>
      </c>
      <c r="D1821" t="s">
        <v>20</v>
      </c>
    </row>
    <row r="1822" spans="1:4" x14ac:dyDescent="0.25">
      <c r="A1822" s="11">
        <v>45999.495972222219</v>
      </c>
      <c r="B1822" t="s">
        <v>6016</v>
      </c>
      <c r="C1822" s="55" t="s">
        <v>4505</v>
      </c>
      <c r="D1822" t="s">
        <v>20</v>
      </c>
    </row>
    <row r="1823" spans="1:4" x14ac:dyDescent="0.25">
      <c r="A1823" s="11">
        <v>45999.494351851848</v>
      </c>
      <c r="B1823" t="s">
        <v>8686</v>
      </c>
      <c r="C1823" s="55" t="s">
        <v>8</v>
      </c>
      <c r="D1823" t="s">
        <v>20</v>
      </c>
    </row>
    <row r="1824" spans="1:4" x14ac:dyDescent="0.25">
      <c r="A1824" s="11">
        <v>45999.494351851848</v>
      </c>
      <c r="B1824" t="s">
        <v>8687</v>
      </c>
      <c r="C1824" s="55" t="s">
        <v>8</v>
      </c>
      <c r="D1824" t="s">
        <v>20</v>
      </c>
    </row>
    <row r="1825" spans="1:4" x14ac:dyDescent="0.25">
      <c r="A1825" s="11">
        <v>45999.494340277779</v>
      </c>
      <c r="B1825" t="s">
        <v>8688</v>
      </c>
      <c r="C1825" s="55" t="s">
        <v>8</v>
      </c>
      <c r="D1825" t="s">
        <v>20</v>
      </c>
    </row>
    <row r="1826" spans="1:4" x14ac:dyDescent="0.25">
      <c r="A1826" s="11">
        <v>45999.494328703702</v>
      </c>
      <c r="B1826" t="s">
        <v>8690</v>
      </c>
      <c r="C1826" s="55" t="s">
        <v>8</v>
      </c>
      <c r="D1826" t="s">
        <v>20</v>
      </c>
    </row>
    <row r="1827" spans="1:4" x14ac:dyDescent="0.25">
      <c r="A1827" s="11">
        <v>45999.494328703702</v>
      </c>
      <c r="B1827" t="s">
        <v>8689</v>
      </c>
      <c r="C1827" s="55" t="s">
        <v>8</v>
      </c>
      <c r="D1827" t="s">
        <v>20</v>
      </c>
    </row>
    <row r="1828" spans="1:4" x14ac:dyDescent="0.25">
      <c r="A1828" s="11">
        <v>45999.494317129633</v>
      </c>
      <c r="B1828" t="s">
        <v>8691</v>
      </c>
      <c r="C1828" s="55" t="s">
        <v>8</v>
      </c>
      <c r="D1828" t="s">
        <v>20</v>
      </c>
    </row>
    <row r="1829" spans="1:4" x14ac:dyDescent="0.25">
      <c r="A1829" s="11">
        <v>45999.494305555556</v>
      </c>
      <c r="B1829" t="s">
        <v>8692</v>
      </c>
      <c r="C1829" s="55" t="s">
        <v>8</v>
      </c>
      <c r="D1829" t="s">
        <v>20</v>
      </c>
    </row>
    <row r="1830" spans="1:4" x14ac:dyDescent="0.25">
      <c r="A1830" s="11">
        <v>45999.494189814817</v>
      </c>
      <c r="B1830" t="s">
        <v>8693</v>
      </c>
      <c r="C1830" s="55" t="s">
        <v>8</v>
      </c>
      <c r="D1830" t="s">
        <v>20</v>
      </c>
    </row>
    <row r="1831" spans="1:4" x14ac:dyDescent="0.25">
      <c r="A1831" s="11">
        <v>45999.494155092594</v>
      </c>
      <c r="B1831" t="s">
        <v>8694</v>
      </c>
      <c r="C1831" s="55" t="s">
        <v>8</v>
      </c>
      <c r="D1831" t="s">
        <v>20</v>
      </c>
    </row>
    <row r="1832" spans="1:4" x14ac:dyDescent="0.25">
      <c r="A1832" s="11">
        <v>45999.494143518517</v>
      </c>
      <c r="B1832" t="s">
        <v>8696</v>
      </c>
      <c r="C1832" s="55" t="s">
        <v>8</v>
      </c>
      <c r="D1832" t="s">
        <v>20</v>
      </c>
    </row>
    <row r="1833" spans="1:4" x14ac:dyDescent="0.25">
      <c r="A1833" s="11">
        <v>45999.494143518517</v>
      </c>
      <c r="B1833" t="s">
        <v>8695</v>
      </c>
      <c r="C1833" s="55" t="s">
        <v>8</v>
      </c>
      <c r="D1833" t="s">
        <v>20</v>
      </c>
    </row>
    <row r="1834" spans="1:4" x14ac:dyDescent="0.25">
      <c r="A1834" s="11">
        <v>45999.494120370371</v>
      </c>
      <c r="B1834" t="s">
        <v>8697</v>
      </c>
      <c r="C1834" s="55" t="s">
        <v>8</v>
      </c>
      <c r="D1834" t="s">
        <v>20</v>
      </c>
    </row>
    <row r="1835" spans="1:4" x14ac:dyDescent="0.25">
      <c r="A1835" s="11">
        <v>45999.493923611109</v>
      </c>
      <c r="B1835" t="s">
        <v>5167</v>
      </c>
      <c r="C1835" s="55" t="s">
        <v>4505</v>
      </c>
      <c r="D1835" t="s">
        <v>20</v>
      </c>
    </row>
    <row r="1836" spans="1:4" x14ac:dyDescent="0.25">
      <c r="A1836" s="11">
        <v>45999.493437500001</v>
      </c>
      <c r="B1836" t="s">
        <v>9683</v>
      </c>
      <c r="C1836" s="55" t="s">
        <v>4505</v>
      </c>
      <c r="D1836" t="s">
        <v>20</v>
      </c>
    </row>
    <row r="1837" spans="1:4" x14ac:dyDescent="0.25">
      <c r="A1837" s="11">
        <v>45999.492569444446</v>
      </c>
      <c r="B1837" t="s">
        <v>4848</v>
      </c>
      <c r="C1837" s="55" t="s">
        <v>4505</v>
      </c>
      <c r="D1837" t="s">
        <v>20</v>
      </c>
    </row>
    <row r="1838" spans="1:4" x14ac:dyDescent="0.25">
      <c r="A1838" s="11">
        <v>45999.491342592592</v>
      </c>
      <c r="B1838" t="s">
        <v>8698</v>
      </c>
      <c r="C1838" s="55" t="s">
        <v>4505</v>
      </c>
      <c r="D1838" t="s">
        <v>20</v>
      </c>
    </row>
    <row r="1839" spans="1:4" x14ac:dyDescent="0.25">
      <c r="A1839" s="11">
        <v>45999.490914351853</v>
      </c>
      <c r="B1839" t="s">
        <v>6005</v>
      </c>
      <c r="C1839" s="55" t="s">
        <v>4505</v>
      </c>
      <c r="D1839" t="s">
        <v>20</v>
      </c>
    </row>
    <row r="1840" spans="1:4" x14ac:dyDescent="0.25">
      <c r="A1840" s="11">
        <v>45999.490613425929</v>
      </c>
      <c r="B1840" t="s">
        <v>9688</v>
      </c>
      <c r="C1840" s="55" t="s">
        <v>4505</v>
      </c>
      <c r="D1840" t="s">
        <v>20</v>
      </c>
    </row>
    <row r="1841" spans="1:4" x14ac:dyDescent="0.25">
      <c r="A1841" s="11">
        <v>45999.48982638889</v>
      </c>
      <c r="B1841" t="s">
        <v>4851</v>
      </c>
      <c r="C1841" s="55" t="s">
        <v>4505</v>
      </c>
      <c r="D1841" t="s">
        <v>20</v>
      </c>
    </row>
    <row r="1842" spans="1:4" x14ac:dyDescent="0.25">
      <c r="A1842" s="11">
        <v>45999.488680555558</v>
      </c>
      <c r="B1842" t="s">
        <v>5048</v>
      </c>
      <c r="C1842" s="55" t="s">
        <v>4505</v>
      </c>
      <c r="D1842" t="s">
        <v>20</v>
      </c>
    </row>
    <row r="1843" spans="1:4" x14ac:dyDescent="0.25">
      <c r="A1843" s="11">
        <v>45999.488263888888</v>
      </c>
      <c r="B1843" t="s">
        <v>8700</v>
      </c>
      <c r="C1843" s="55" t="s">
        <v>11</v>
      </c>
      <c r="D1843" t="s">
        <v>20</v>
      </c>
    </row>
    <row r="1844" spans="1:4" x14ac:dyDescent="0.25">
      <c r="A1844" s="11">
        <v>45999.487800925926</v>
      </c>
      <c r="B1844" t="s">
        <v>5045</v>
      </c>
      <c r="C1844" s="55" t="s">
        <v>4505</v>
      </c>
      <c r="D1844" t="s">
        <v>20</v>
      </c>
    </row>
    <row r="1845" spans="1:4" x14ac:dyDescent="0.25">
      <c r="A1845" s="11">
        <v>45999.487673611111</v>
      </c>
      <c r="B1845" t="s">
        <v>8701</v>
      </c>
      <c r="C1845" s="55" t="s">
        <v>11</v>
      </c>
      <c r="D1845" t="s">
        <v>20</v>
      </c>
    </row>
    <row r="1846" spans="1:4" x14ac:dyDescent="0.25">
      <c r="A1846" s="11">
        <v>45999.487430555557</v>
      </c>
      <c r="B1846" t="s">
        <v>8702</v>
      </c>
      <c r="C1846" s="55" t="s">
        <v>11</v>
      </c>
      <c r="D1846" t="s">
        <v>20</v>
      </c>
    </row>
    <row r="1847" spans="1:4" x14ac:dyDescent="0.25">
      <c r="A1847" s="11">
        <v>45999.486909722225</v>
      </c>
      <c r="B1847" t="s">
        <v>5047</v>
      </c>
      <c r="C1847" s="55" t="s">
        <v>4505</v>
      </c>
      <c r="D1847" t="s">
        <v>20</v>
      </c>
    </row>
    <row r="1848" spans="1:4" x14ac:dyDescent="0.25">
      <c r="A1848" s="11">
        <v>45999.486041666663</v>
      </c>
      <c r="B1848" t="s">
        <v>5046</v>
      </c>
      <c r="C1848" s="55" t="s">
        <v>4505</v>
      </c>
      <c r="D1848" t="s">
        <v>20</v>
      </c>
    </row>
    <row r="1849" spans="1:4" x14ac:dyDescent="0.25">
      <c r="A1849" s="11">
        <v>45999.485138888886</v>
      </c>
      <c r="B1849" t="s">
        <v>9698</v>
      </c>
      <c r="C1849" s="55" t="s">
        <v>4505</v>
      </c>
      <c r="D1849" t="s">
        <v>20</v>
      </c>
    </row>
    <row r="1850" spans="1:4" x14ac:dyDescent="0.25">
      <c r="A1850" s="11">
        <v>45999.483946759261</v>
      </c>
      <c r="B1850" t="s">
        <v>9700</v>
      </c>
      <c r="C1850" s="55" t="s">
        <v>4505</v>
      </c>
      <c r="D1850" t="s">
        <v>20</v>
      </c>
    </row>
    <row r="1851" spans="1:4" x14ac:dyDescent="0.25">
      <c r="A1851" s="11">
        <v>45999.483819444446</v>
      </c>
      <c r="B1851" t="s">
        <v>5688</v>
      </c>
      <c r="C1851" s="55" t="s">
        <v>4505</v>
      </c>
      <c r="D1851" t="s">
        <v>20</v>
      </c>
    </row>
    <row r="1852" spans="1:4" x14ac:dyDescent="0.25">
      <c r="A1852" s="11">
        <v>45999.478993055556</v>
      </c>
      <c r="B1852" t="s">
        <v>8703</v>
      </c>
      <c r="C1852" s="55" t="s">
        <v>11</v>
      </c>
      <c r="D1852" t="s">
        <v>20</v>
      </c>
    </row>
    <row r="1853" spans="1:4" x14ac:dyDescent="0.25">
      <c r="A1853" s="11">
        <v>45999.473703703705</v>
      </c>
      <c r="B1853" t="s">
        <v>4682</v>
      </c>
      <c r="C1853" s="55" t="s">
        <v>4505</v>
      </c>
      <c r="D1853" t="s">
        <v>20</v>
      </c>
    </row>
    <row r="1854" spans="1:4" x14ac:dyDescent="0.25">
      <c r="A1854" s="11">
        <v>45999.472546296296</v>
      </c>
      <c r="B1854" t="s">
        <v>8704</v>
      </c>
      <c r="C1854" s="55" t="s">
        <v>11</v>
      </c>
      <c r="D1854" t="s">
        <v>20</v>
      </c>
    </row>
    <row r="1855" spans="1:4" x14ac:dyDescent="0.25">
      <c r="A1855" s="11">
        <v>45999.472418981481</v>
      </c>
      <c r="B1855" t="s">
        <v>9706</v>
      </c>
      <c r="C1855" s="55" t="s">
        <v>4505</v>
      </c>
      <c r="D1855" t="s">
        <v>20</v>
      </c>
    </row>
    <row r="1856" spans="1:4" x14ac:dyDescent="0.25">
      <c r="A1856" s="11">
        <v>45999.471053240741</v>
      </c>
      <c r="B1856" t="s">
        <v>4823</v>
      </c>
      <c r="C1856" s="55" t="s">
        <v>4505</v>
      </c>
      <c r="D1856" t="s">
        <v>20</v>
      </c>
    </row>
    <row r="1857" spans="1:4" x14ac:dyDescent="0.25">
      <c r="A1857" s="11">
        <v>45999.469537037039</v>
      </c>
      <c r="B1857" t="s">
        <v>9709</v>
      </c>
      <c r="C1857" s="55" t="s">
        <v>4505</v>
      </c>
      <c r="D1857" t="s">
        <v>20</v>
      </c>
    </row>
    <row r="1858" spans="1:4" x14ac:dyDescent="0.25">
      <c r="A1858" s="11">
        <v>45999.468587962961</v>
      </c>
      <c r="B1858" t="s">
        <v>9711</v>
      </c>
      <c r="C1858" s="55" t="s">
        <v>4505</v>
      </c>
      <c r="D1858" t="s">
        <v>20</v>
      </c>
    </row>
    <row r="1859" spans="1:4" x14ac:dyDescent="0.25">
      <c r="A1859" s="11">
        <v>45999.468252314815</v>
      </c>
      <c r="B1859" t="s">
        <v>5755</v>
      </c>
      <c r="C1859" s="55" t="s">
        <v>4508</v>
      </c>
      <c r="D1859" t="s">
        <v>20</v>
      </c>
    </row>
    <row r="1860" spans="1:4" x14ac:dyDescent="0.25">
      <c r="A1860" s="11">
        <v>45999.466249999998</v>
      </c>
      <c r="B1860" t="s">
        <v>8707</v>
      </c>
      <c r="C1860" s="55" t="s">
        <v>4504</v>
      </c>
      <c r="D1860" t="s">
        <v>20</v>
      </c>
    </row>
    <row r="1861" spans="1:4" x14ac:dyDescent="0.25">
      <c r="A1861" s="11">
        <v>45999.463900462964</v>
      </c>
      <c r="B1861" t="s">
        <v>9714</v>
      </c>
      <c r="C1861" s="55" t="s">
        <v>4505</v>
      </c>
      <c r="D1861" t="s">
        <v>20</v>
      </c>
    </row>
    <row r="1862" spans="1:4" x14ac:dyDescent="0.25">
      <c r="A1862" s="11">
        <v>45999.460289351853</v>
      </c>
      <c r="B1862" t="s">
        <v>8709</v>
      </c>
      <c r="C1862" s="55" t="s">
        <v>4515</v>
      </c>
      <c r="D1862" t="s">
        <v>20</v>
      </c>
    </row>
    <row r="1863" spans="1:4" x14ac:dyDescent="0.25">
      <c r="A1863" s="11">
        <v>45999.458032407405</v>
      </c>
      <c r="B1863" t="s">
        <v>9717</v>
      </c>
      <c r="C1863" s="55" t="s">
        <v>4505</v>
      </c>
      <c r="D1863" t="s">
        <v>20</v>
      </c>
    </row>
    <row r="1864" spans="1:4" x14ac:dyDescent="0.25">
      <c r="A1864" s="11">
        <v>45999.456574074073</v>
      </c>
      <c r="B1864" t="s">
        <v>8713</v>
      </c>
      <c r="C1864" s="55" t="s">
        <v>4513</v>
      </c>
      <c r="D1864" t="s">
        <v>20</v>
      </c>
    </row>
    <row r="1865" spans="1:4" x14ac:dyDescent="0.25">
      <c r="A1865" s="11">
        <v>45999.456516203703</v>
      </c>
      <c r="B1865" t="s">
        <v>9720</v>
      </c>
      <c r="C1865" s="55" t="s">
        <v>4505</v>
      </c>
      <c r="D1865" t="s">
        <v>20</v>
      </c>
    </row>
    <row r="1866" spans="1:4" x14ac:dyDescent="0.25">
      <c r="A1866" s="11">
        <v>45999.455208333333</v>
      </c>
      <c r="B1866" t="s">
        <v>9722</v>
      </c>
      <c r="C1866" s="55" t="s">
        <v>4505</v>
      </c>
      <c r="D1866" t="s">
        <v>20</v>
      </c>
    </row>
    <row r="1867" spans="1:4" x14ac:dyDescent="0.25">
      <c r="A1867" s="11">
        <v>45999.454351851855</v>
      </c>
      <c r="B1867" t="s">
        <v>8714</v>
      </c>
      <c r="C1867" s="55" t="s">
        <v>4739</v>
      </c>
      <c r="D1867" t="s">
        <v>20</v>
      </c>
    </row>
    <row r="1868" spans="1:4" x14ac:dyDescent="0.25">
      <c r="A1868" s="11">
        <v>45999.452546296299</v>
      </c>
      <c r="B1868" t="s">
        <v>9725</v>
      </c>
      <c r="C1868" s="55" t="s">
        <v>4505</v>
      </c>
      <c r="D1868" t="s">
        <v>20</v>
      </c>
    </row>
    <row r="1869" spans="1:4" x14ac:dyDescent="0.25">
      <c r="A1869" s="11">
        <v>45999.450671296298</v>
      </c>
      <c r="B1869" t="s">
        <v>9727</v>
      </c>
      <c r="C1869" s="55" t="s">
        <v>4505</v>
      </c>
      <c r="D1869" t="s">
        <v>20</v>
      </c>
    </row>
    <row r="1870" spans="1:4" x14ac:dyDescent="0.25">
      <c r="A1870" s="11">
        <v>45999.449594907404</v>
      </c>
      <c r="B1870" t="s">
        <v>9729</v>
      </c>
      <c r="C1870" s="55" t="s">
        <v>4505</v>
      </c>
      <c r="D1870" t="s">
        <v>20</v>
      </c>
    </row>
    <row r="1871" spans="1:4" x14ac:dyDescent="0.25">
      <c r="A1871" s="11">
        <v>45999.447280092594</v>
      </c>
      <c r="B1871" t="s">
        <v>9731</v>
      </c>
      <c r="C1871" s="55" t="s">
        <v>4505</v>
      </c>
      <c r="D1871" t="s">
        <v>20</v>
      </c>
    </row>
    <row r="1872" spans="1:4" x14ac:dyDescent="0.25">
      <c r="A1872" s="11">
        <v>45999.44226851852</v>
      </c>
      <c r="B1872" t="s">
        <v>8718</v>
      </c>
      <c r="C1872" s="55" t="s">
        <v>4548</v>
      </c>
      <c r="D1872" t="s">
        <v>20</v>
      </c>
    </row>
    <row r="1873" spans="1:4" x14ac:dyDescent="0.25">
      <c r="A1873" s="11">
        <v>45999.441747685189</v>
      </c>
      <c r="B1873" t="s">
        <v>8719</v>
      </c>
      <c r="C1873" s="55" t="s">
        <v>13</v>
      </c>
      <c r="D1873" t="s">
        <v>20</v>
      </c>
    </row>
    <row r="1874" spans="1:4" x14ac:dyDescent="0.25">
      <c r="A1874" s="11">
        <v>45999.441747685189</v>
      </c>
      <c r="B1874" t="s">
        <v>9735</v>
      </c>
      <c r="C1874" s="55" t="s">
        <v>4505</v>
      </c>
      <c r="D1874" t="s">
        <v>20</v>
      </c>
    </row>
    <row r="1875" spans="1:4" x14ac:dyDescent="0.25">
      <c r="A1875" s="11">
        <v>45999.440706018519</v>
      </c>
      <c r="B1875" t="s">
        <v>4688</v>
      </c>
      <c r="C1875" s="55" t="s">
        <v>4505</v>
      </c>
      <c r="D1875" t="s">
        <v>20</v>
      </c>
    </row>
    <row r="1876" spans="1:4" x14ac:dyDescent="0.25">
      <c r="A1876" s="11">
        <v>45999.440462962964</v>
      </c>
      <c r="B1876" t="s">
        <v>5803</v>
      </c>
      <c r="C1876" s="55" t="s">
        <v>4508</v>
      </c>
      <c r="D1876" t="s">
        <v>20</v>
      </c>
    </row>
    <row r="1877" spans="1:4" x14ac:dyDescent="0.25">
      <c r="A1877" s="11">
        <v>45999.439560185187</v>
      </c>
      <c r="B1877" t="s">
        <v>5119</v>
      </c>
      <c r="C1877" s="55" t="s">
        <v>4508</v>
      </c>
      <c r="D1877" t="s">
        <v>20</v>
      </c>
    </row>
    <row r="1878" spans="1:4" x14ac:dyDescent="0.25">
      <c r="A1878" s="11">
        <v>45999.439004629632</v>
      </c>
      <c r="B1878" t="s">
        <v>8720</v>
      </c>
      <c r="C1878" s="55" t="s">
        <v>4504</v>
      </c>
      <c r="D1878" t="s">
        <v>20</v>
      </c>
    </row>
    <row r="1879" spans="1:4" x14ac:dyDescent="0.25">
      <c r="A1879" s="11">
        <v>45999.438275462962</v>
      </c>
      <c r="B1879" t="s">
        <v>4687</v>
      </c>
      <c r="C1879" s="55" t="s">
        <v>4508</v>
      </c>
      <c r="D1879" t="s">
        <v>20</v>
      </c>
    </row>
    <row r="1880" spans="1:4" x14ac:dyDescent="0.25">
      <c r="A1880" s="11">
        <v>45999.437557870369</v>
      </c>
      <c r="B1880" t="s">
        <v>4691</v>
      </c>
      <c r="C1880" s="55" t="s">
        <v>4505</v>
      </c>
      <c r="D1880" t="s">
        <v>20</v>
      </c>
    </row>
    <row r="1881" spans="1:4" x14ac:dyDescent="0.25">
      <c r="A1881" s="11">
        <v>45999.434907407405</v>
      </c>
      <c r="B1881" t="s">
        <v>4886</v>
      </c>
      <c r="C1881" s="55" t="s">
        <v>4508</v>
      </c>
      <c r="D1881" t="s">
        <v>20</v>
      </c>
    </row>
    <row r="1882" spans="1:4" x14ac:dyDescent="0.25">
      <c r="A1882" s="11">
        <v>45999.434247685182</v>
      </c>
      <c r="B1882" t="s">
        <v>8721</v>
      </c>
      <c r="C1882" s="55" t="s">
        <v>8</v>
      </c>
      <c r="D1882" t="s">
        <v>20</v>
      </c>
    </row>
    <row r="1883" spans="1:4" x14ac:dyDescent="0.25">
      <c r="A1883" s="11">
        <v>45999.434120370373</v>
      </c>
      <c r="B1883" t="s">
        <v>5513</v>
      </c>
      <c r="C1883" s="55" t="s">
        <v>4508</v>
      </c>
      <c r="D1883" t="s">
        <v>20</v>
      </c>
    </row>
    <row r="1884" spans="1:4" x14ac:dyDescent="0.25">
      <c r="A1884" s="11">
        <v>45999.433206018519</v>
      </c>
      <c r="B1884" t="s">
        <v>5333</v>
      </c>
      <c r="C1884" s="55" t="s">
        <v>4508</v>
      </c>
      <c r="D1884" t="s">
        <v>20</v>
      </c>
    </row>
    <row r="1885" spans="1:4" x14ac:dyDescent="0.25">
      <c r="A1885" s="11">
        <v>45999.432245370372</v>
      </c>
      <c r="B1885" t="s">
        <v>5305</v>
      </c>
      <c r="C1885" s="55" t="s">
        <v>4508</v>
      </c>
      <c r="D1885" t="s">
        <v>20</v>
      </c>
    </row>
    <row r="1886" spans="1:4" x14ac:dyDescent="0.25">
      <c r="A1886" s="11">
        <v>45999.431909722225</v>
      </c>
      <c r="B1886" t="s">
        <v>9747</v>
      </c>
      <c r="C1886" s="55" t="s">
        <v>4505</v>
      </c>
      <c r="D1886" t="s">
        <v>20</v>
      </c>
    </row>
    <row r="1887" spans="1:4" x14ac:dyDescent="0.25">
      <c r="A1887" s="11">
        <v>45999.431574074071</v>
      </c>
      <c r="B1887" t="s">
        <v>8722</v>
      </c>
      <c r="C1887" s="55" t="s">
        <v>4543</v>
      </c>
      <c r="D1887" t="s">
        <v>20</v>
      </c>
    </row>
    <row r="1888" spans="1:4" x14ac:dyDescent="0.25">
      <c r="A1888" s="11">
        <v>45999.428622685184</v>
      </c>
      <c r="B1888" t="s">
        <v>9750</v>
      </c>
      <c r="C1888" s="55" t="s">
        <v>4505</v>
      </c>
      <c r="D1888" t="s">
        <v>20</v>
      </c>
    </row>
    <row r="1889" spans="1:4" x14ac:dyDescent="0.25">
      <c r="A1889" s="11">
        <v>45999.426805555559</v>
      </c>
      <c r="B1889" t="s">
        <v>9752</v>
      </c>
      <c r="C1889" s="55" t="s">
        <v>4505</v>
      </c>
      <c r="D1889" t="s">
        <v>20</v>
      </c>
    </row>
    <row r="1890" spans="1:4" x14ac:dyDescent="0.25">
      <c r="A1890" s="11">
        <v>45999.425081018519</v>
      </c>
      <c r="B1890" t="s">
        <v>9754</v>
      </c>
      <c r="C1890" s="55" t="s">
        <v>4505</v>
      </c>
      <c r="D1890" t="s">
        <v>20</v>
      </c>
    </row>
    <row r="1891" spans="1:4" x14ac:dyDescent="0.25">
      <c r="A1891" s="11">
        <v>45999.424768518518</v>
      </c>
      <c r="B1891" t="s">
        <v>9756</v>
      </c>
      <c r="C1891" s="55" t="s">
        <v>4505</v>
      </c>
      <c r="D1891" t="s">
        <v>20</v>
      </c>
    </row>
    <row r="1892" spans="1:4" x14ac:dyDescent="0.25">
      <c r="A1892" s="11">
        <v>45999.424502314818</v>
      </c>
      <c r="B1892" t="s">
        <v>8723</v>
      </c>
      <c r="C1892" s="55" t="s">
        <v>5</v>
      </c>
      <c r="D1892" t="s">
        <v>20</v>
      </c>
    </row>
    <row r="1893" spans="1:4" x14ac:dyDescent="0.25">
      <c r="A1893" s="11">
        <v>45999.423807870371</v>
      </c>
      <c r="B1893" t="s">
        <v>9759</v>
      </c>
      <c r="C1893" s="55" t="s">
        <v>4505</v>
      </c>
      <c r="D1893" t="s">
        <v>20</v>
      </c>
    </row>
    <row r="1894" spans="1:4" x14ac:dyDescent="0.25">
      <c r="A1894" s="11">
        <v>45999.422592592593</v>
      </c>
      <c r="B1894" t="s">
        <v>5622</v>
      </c>
      <c r="C1894" s="55" t="s">
        <v>4513</v>
      </c>
      <c r="D1894" t="s">
        <v>20</v>
      </c>
    </row>
    <row r="1895" spans="1:4" x14ac:dyDescent="0.25">
      <c r="A1895" s="11">
        <v>45999.417037037034</v>
      </c>
      <c r="B1895" t="s">
        <v>9762</v>
      </c>
      <c r="C1895" s="55" t="s">
        <v>4505</v>
      </c>
      <c r="D1895" t="s">
        <v>20</v>
      </c>
    </row>
    <row r="1896" spans="1:4" x14ac:dyDescent="0.25">
      <c r="A1896" s="11">
        <v>45999.415995370371</v>
      </c>
      <c r="B1896" t="s">
        <v>9764</v>
      </c>
      <c r="C1896" s="55" t="s">
        <v>4505</v>
      </c>
      <c r="D1896" t="s">
        <v>20</v>
      </c>
    </row>
    <row r="1897" spans="1:4" x14ac:dyDescent="0.25">
      <c r="A1897" s="11">
        <v>45999.415717592594</v>
      </c>
      <c r="B1897" t="s">
        <v>8724</v>
      </c>
      <c r="C1897" s="55" t="s">
        <v>4543</v>
      </c>
      <c r="D1897" t="s">
        <v>20</v>
      </c>
    </row>
    <row r="1898" spans="1:4" x14ac:dyDescent="0.25">
      <c r="A1898" s="11">
        <v>45999.411886574075</v>
      </c>
      <c r="B1898" t="s">
        <v>8725</v>
      </c>
      <c r="C1898" s="55" t="s">
        <v>4504</v>
      </c>
      <c r="D1898" t="s">
        <v>20</v>
      </c>
    </row>
    <row r="1899" spans="1:4" x14ac:dyDescent="0.25">
      <c r="A1899" s="11">
        <v>45999.409884259258</v>
      </c>
      <c r="B1899" t="s">
        <v>8726</v>
      </c>
      <c r="C1899" s="55" t="s">
        <v>4504</v>
      </c>
      <c r="D1899" t="s">
        <v>20</v>
      </c>
    </row>
    <row r="1900" spans="1:4" x14ac:dyDescent="0.25">
      <c r="A1900" s="11">
        <v>45999.404768518521</v>
      </c>
      <c r="B1900" t="s">
        <v>5684</v>
      </c>
      <c r="C1900" s="55" t="s">
        <v>4544</v>
      </c>
      <c r="D1900" t="s">
        <v>20</v>
      </c>
    </row>
    <row r="1901" spans="1:4" x14ac:dyDescent="0.25">
      <c r="A1901" s="11">
        <v>45999.400625000002</v>
      </c>
      <c r="B1901" t="s">
        <v>8727</v>
      </c>
      <c r="C1901" s="55" t="s">
        <v>4746</v>
      </c>
      <c r="D1901" t="s">
        <v>20</v>
      </c>
    </row>
    <row r="1902" spans="1:4" x14ac:dyDescent="0.25">
      <c r="A1902" s="11">
        <v>45999.399270833332</v>
      </c>
      <c r="B1902" t="s">
        <v>8729</v>
      </c>
      <c r="C1902" s="55" t="s">
        <v>5</v>
      </c>
      <c r="D1902" t="s">
        <v>20</v>
      </c>
    </row>
    <row r="1903" spans="1:4" x14ac:dyDescent="0.25">
      <c r="A1903" s="11">
        <v>45999.396724537037</v>
      </c>
      <c r="B1903" t="s">
        <v>4877</v>
      </c>
      <c r="C1903" s="55" t="s">
        <v>4505</v>
      </c>
      <c r="D1903" t="s">
        <v>20</v>
      </c>
    </row>
    <row r="1904" spans="1:4" x14ac:dyDescent="0.25">
      <c r="A1904" s="11">
        <v>45999.391770833332</v>
      </c>
      <c r="B1904" t="s">
        <v>8730</v>
      </c>
      <c r="C1904" s="55" t="s">
        <v>8</v>
      </c>
      <c r="D1904" t="s">
        <v>20</v>
      </c>
    </row>
    <row r="1905" spans="1:4" x14ac:dyDescent="0.25">
      <c r="A1905" s="11">
        <v>45999.38994212963</v>
      </c>
      <c r="B1905" t="s">
        <v>5074</v>
      </c>
      <c r="C1905" s="55" t="s">
        <v>4505</v>
      </c>
      <c r="D1905" t="s">
        <v>20</v>
      </c>
    </row>
    <row r="1906" spans="1:4" x14ac:dyDescent="0.25">
      <c r="A1906" s="11">
        <v>45999.386747685188</v>
      </c>
      <c r="B1906" t="s">
        <v>8731</v>
      </c>
      <c r="C1906" s="55" t="s">
        <v>4504</v>
      </c>
      <c r="D1906" t="s">
        <v>20</v>
      </c>
    </row>
    <row r="1907" spans="1:4" x14ac:dyDescent="0.25">
      <c r="A1907" s="11">
        <v>45999.382847222223</v>
      </c>
      <c r="B1907" t="s">
        <v>5075</v>
      </c>
      <c r="C1907" s="55" t="s">
        <v>4505</v>
      </c>
      <c r="D1907" t="s">
        <v>20</v>
      </c>
    </row>
    <row r="1908" spans="1:4" x14ac:dyDescent="0.25">
      <c r="A1908" s="11">
        <v>45999.381469907406</v>
      </c>
      <c r="B1908" t="s">
        <v>8732</v>
      </c>
      <c r="C1908" s="55" t="s">
        <v>4504</v>
      </c>
      <c r="D1908" t="s">
        <v>20</v>
      </c>
    </row>
    <row r="1909" spans="1:4" x14ac:dyDescent="0.25">
      <c r="A1909" s="11">
        <v>45999.381157407406</v>
      </c>
      <c r="B1909" t="s">
        <v>5837</v>
      </c>
      <c r="C1909" s="55" t="s">
        <v>4746</v>
      </c>
      <c r="D1909" t="s">
        <v>20</v>
      </c>
    </row>
    <row r="1910" spans="1:4" x14ac:dyDescent="0.25">
      <c r="A1910" s="11">
        <v>45999.379490740743</v>
      </c>
      <c r="B1910" t="s">
        <v>8733</v>
      </c>
      <c r="C1910" s="55" t="s">
        <v>4504</v>
      </c>
      <c r="D1910" t="s">
        <v>20</v>
      </c>
    </row>
    <row r="1911" spans="1:4" x14ac:dyDescent="0.25">
      <c r="A1911" s="11">
        <v>45999.378692129627</v>
      </c>
      <c r="B1911" t="s">
        <v>8734</v>
      </c>
      <c r="C1911" s="55" t="s">
        <v>4504</v>
      </c>
      <c r="D1911" t="s">
        <v>20</v>
      </c>
    </row>
    <row r="1912" spans="1:4" x14ac:dyDescent="0.25">
      <c r="A1912" s="11">
        <v>45999.374745370369</v>
      </c>
      <c r="B1912" t="s">
        <v>8735</v>
      </c>
      <c r="C1912" s="55" t="s">
        <v>4504</v>
      </c>
      <c r="D1912" t="s">
        <v>20</v>
      </c>
    </row>
    <row r="1913" spans="1:4" x14ac:dyDescent="0.25">
      <c r="A1913" s="11">
        <v>45999.37363425926</v>
      </c>
      <c r="B1913" t="s">
        <v>5786</v>
      </c>
      <c r="C1913" s="55" t="s">
        <v>4541</v>
      </c>
      <c r="D1913" t="s">
        <v>20</v>
      </c>
    </row>
    <row r="1914" spans="1:4" x14ac:dyDescent="0.25">
      <c r="A1914" s="11">
        <v>45999.371331018519</v>
      </c>
      <c r="B1914" t="s">
        <v>8736</v>
      </c>
      <c r="C1914" s="55" t="s">
        <v>8</v>
      </c>
      <c r="D1914" t="s">
        <v>20</v>
      </c>
    </row>
    <row r="1915" spans="1:4" x14ac:dyDescent="0.25">
      <c r="A1915" s="11">
        <v>45999.371041666665</v>
      </c>
      <c r="B1915" t="s">
        <v>8737</v>
      </c>
      <c r="C1915" s="55" t="s">
        <v>8</v>
      </c>
      <c r="D1915" t="s">
        <v>20</v>
      </c>
    </row>
    <row r="1916" spans="1:4" x14ac:dyDescent="0.25">
      <c r="A1916" s="11">
        <v>45999.371018518519</v>
      </c>
      <c r="B1916" t="s">
        <v>8738</v>
      </c>
      <c r="C1916" s="55" t="s">
        <v>8</v>
      </c>
      <c r="D1916" t="s">
        <v>20</v>
      </c>
    </row>
    <row r="1917" spans="1:4" x14ac:dyDescent="0.25">
      <c r="A1917" s="11">
        <v>45999.366782407407</v>
      </c>
      <c r="B1917" t="s">
        <v>8739</v>
      </c>
      <c r="C1917" s="55" t="s">
        <v>11</v>
      </c>
      <c r="D1917" t="s">
        <v>20</v>
      </c>
    </row>
    <row r="1918" spans="1:4" x14ac:dyDescent="0.25">
      <c r="A1918" s="11">
        <v>45999.364606481482</v>
      </c>
      <c r="B1918" t="s">
        <v>8740</v>
      </c>
      <c r="C1918" s="55" t="s">
        <v>5</v>
      </c>
      <c r="D1918" t="s">
        <v>20</v>
      </c>
    </row>
    <row r="1919" spans="1:4" x14ac:dyDescent="0.25">
      <c r="A1919" s="11">
        <v>45999.363125000003</v>
      </c>
      <c r="B1919" t="s">
        <v>4845</v>
      </c>
      <c r="C1919" s="55" t="s">
        <v>4505</v>
      </c>
      <c r="D1919" t="s">
        <v>20</v>
      </c>
    </row>
    <row r="1920" spans="1:4" x14ac:dyDescent="0.25">
      <c r="A1920" s="11">
        <v>45999.361215277779</v>
      </c>
      <c r="B1920" t="s">
        <v>8741</v>
      </c>
      <c r="C1920" s="55" t="s">
        <v>11</v>
      </c>
      <c r="D1920" t="s">
        <v>20</v>
      </c>
    </row>
    <row r="1921" spans="1:4" x14ac:dyDescent="0.25">
      <c r="A1921" s="11">
        <v>45999.359942129631</v>
      </c>
      <c r="B1921" t="s">
        <v>8742</v>
      </c>
      <c r="C1921" s="55" t="s">
        <v>4504</v>
      </c>
      <c r="D1921" t="s">
        <v>20</v>
      </c>
    </row>
    <row r="1922" spans="1:4" x14ac:dyDescent="0.25">
      <c r="A1922" s="11">
        <v>45999.359930555554</v>
      </c>
      <c r="B1922" t="s">
        <v>8743</v>
      </c>
      <c r="C1922" s="55" t="s">
        <v>4504</v>
      </c>
      <c r="D1922" t="s">
        <v>20</v>
      </c>
    </row>
    <row r="1923" spans="1:4" x14ac:dyDescent="0.25">
      <c r="A1923" s="11">
        <v>45999.358194444445</v>
      </c>
      <c r="B1923" t="s">
        <v>8744</v>
      </c>
      <c r="C1923" s="55" t="s">
        <v>4504</v>
      </c>
      <c r="D1923" t="s">
        <v>20</v>
      </c>
    </row>
    <row r="1924" spans="1:4" x14ac:dyDescent="0.25">
      <c r="A1924" s="11">
        <v>45999.356388888889</v>
      </c>
      <c r="B1924" t="s">
        <v>8745</v>
      </c>
      <c r="C1924" s="55" t="s">
        <v>11</v>
      </c>
      <c r="D1924" t="s">
        <v>20</v>
      </c>
    </row>
    <row r="1925" spans="1:4" x14ac:dyDescent="0.25">
      <c r="A1925" s="11">
        <v>45999.352835648147</v>
      </c>
      <c r="B1925" t="s">
        <v>8747</v>
      </c>
      <c r="C1925" s="55" t="s">
        <v>4504</v>
      </c>
      <c r="D1925" t="s">
        <v>20</v>
      </c>
    </row>
    <row r="1926" spans="1:4" x14ac:dyDescent="0.25">
      <c r="A1926" s="11">
        <v>45999.351493055554</v>
      </c>
      <c r="B1926" t="s">
        <v>8748</v>
      </c>
      <c r="C1926" s="55" t="s">
        <v>4504</v>
      </c>
      <c r="D1926" t="s">
        <v>20</v>
      </c>
    </row>
    <row r="1927" spans="1:4" x14ac:dyDescent="0.25">
      <c r="A1927" s="11">
        <v>45999.347210648149</v>
      </c>
      <c r="B1927" t="s">
        <v>8749</v>
      </c>
      <c r="C1927" s="55" t="s">
        <v>11</v>
      </c>
      <c r="D1927" t="s">
        <v>20</v>
      </c>
    </row>
    <row r="1928" spans="1:4" x14ac:dyDescent="0.25">
      <c r="A1928" s="11">
        <v>45999.344965277778</v>
      </c>
      <c r="B1928" t="s">
        <v>8750</v>
      </c>
      <c r="C1928" s="55" t="s">
        <v>4504</v>
      </c>
      <c r="D1928" t="s">
        <v>20</v>
      </c>
    </row>
    <row r="1929" spans="1:4" x14ac:dyDescent="0.25">
      <c r="A1929" s="11">
        <v>45999.343611111108</v>
      </c>
      <c r="B1929" t="s">
        <v>4991</v>
      </c>
      <c r="C1929" s="55" t="s">
        <v>4554</v>
      </c>
      <c r="D1929" t="s">
        <v>20</v>
      </c>
    </row>
    <row r="1930" spans="1:4" x14ac:dyDescent="0.25">
      <c r="A1930" s="11">
        <v>45999.343182870369</v>
      </c>
      <c r="B1930" t="s">
        <v>8751</v>
      </c>
      <c r="C1930" s="55" t="s">
        <v>5</v>
      </c>
      <c r="D1930" t="s">
        <v>20</v>
      </c>
    </row>
    <row r="1931" spans="1:4" x14ac:dyDescent="0.25">
      <c r="A1931" s="11">
        <v>45999.340567129628</v>
      </c>
      <c r="B1931" t="s">
        <v>8752</v>
      </c>
      <c r="C1931" s="55" t="s">
        <v>4504</v>
      </c>
      <c r="D1931" t="s">
        <v>20</v>
      </c>
    </row>
    <row r="1932" spans="1:4" x14ac:dyDescent="0.25">
      <c r="A1932" s="11">
        <v>45999.335057870368</v>
      </c>
      <c r="B1932" t="s">
        <v>8753</v>
      </c>
      <c r="C1932" s="55" t="s">
        <v>4504</v>
      </c>
      <c r="D1932" t="s">
        <v>20</v>
      </c>
    </row>
    <row r="1933" spans="1:4" x14ac:dyDescent="0.25">
      <c r="A1933" s="11">
        <v>45999.332280092596</v>
      </c>
      <c r="B1933" t="s">
        <v>8754</v>
      </c>
      <c r="C1933" s="55" t="s">
        <v>4504</v>
      </c>
      <c r="D1933" t="s">
        <v>20</v>
      </c>
    </row>
    <row r="1934" spans="1:4" x14ac:dyDescent="0.25">
      <c r="A1934" s="11">
        <v>45999.331006944441</v>
      </c>
      <c r="B1934" t="s">
        <v>4788</v>
      </c>
      <c r="C1934" s="55" t="s">
        <v>4999</v>
      </c>
      <c r="D1934" t="s">
        <v>20</v>
      </c>
    </row>
    <row r="1935" spans="1:4" x14ac:dyDescent="0.25">
      <c r="A1935" s="11">
        <v>45999.329039351855</v>
      </c>
      <c r="B1935" t="s">
        <v>8755</v>
      </c>
      <c r="C1935" s="55" t="s">
        <v>4504</v>
      </c>
      <c r="D1935" t="s">
        <v>20</v>
      </c>
    </row>
    <row r="1936" spans="1:4" x14ac:dyDescent="0.25">
      <c r="A1936" s="11">
        <v>45999.325300925928</v>
      </c>
      <c r="B1936" t="s">
        <v>8756</v>
      </c>
      <c r="C1936" s="55" t="s">
        <v>4543</v>
      </c>
      <c r="D1936" t="s">
        <v>20</v>
      </c>
    </row>
    <row r="1937" spans="1:4" x14ac:dyDescent="0.25">
      <c r="A1937" s="11">
        <v>45999.325046296297</v>
      </c>
      <c r="B1937" t="s">
        <v>8757</v>
      </c>
      <c r="C1937" s="55" t="s">
        <v>4504</v>
      </c>
      <c r="D1937" t="s">
        <v>20</v>
      </c>
    </row>
    <row r="1938" spans="1:4" x14ac:dyDescent="0.25">
      <c r="A1938" s="11">
        <v>45999.324988425928</v>
      </c>
      <c r="B1938" t="s">
        <v>8758</v>
      </c>
      <c r="C1938" s="55" t="s">
        <v>4504</v>
      </c>
      <c r="D1938" t="s">
        <v>20</v>
      </c>
    </row>
    <row r="1939" spans="1:4" x14ac:dyDescent="0.25">
      <c r="A1939" s="11">
        <v>45999.323877314811</v>
      </c>
      <c r="B1939" t="s">
        <v>5633</v>
      </c>
      <c r="C1939" s="55" t="s">
        <v>4505</v>
      </c>
      <c r="D1939" t="s">
        <v>20</v>
      </c>
    </row>
    <row r="1940" spans="1:4" x14ac:dyDescent="0.25">
      <c r="A1940" s="11">
        <v>45999.323333333334</v>
      </c>
      <c r="B1940" t="s">
        <v>8759</v>
      </c>
      <c r="C1940" s="55" t="s">
        <v>5</v>
      </c>
      <c r="D1940" t="s">
        <v>20</v>
      </c>
    </row>
    <row r="1941" spans="1:4" x14ac:dyDescent="0.25">
      <c r="A1941" s="11">
        <v>45999.321504629632</v>
      </c>
      <c r="B1941" t="s">
        <v>8760</v>
      </c>
      <c r="C1941" s="55" t="s">
        <v>4504</v>
      </c>
      <c r="D1941" t="s">
        <v>20</v>
      </c>
    </row>
    <row r="1942" spans="1:4" x14ac:dyDescent="0.25">
      <c r="A1942" s="11">
        <v>45999.318796296298</v>
      </c>
      <c r="B1942" t="s">
        <v>8761</v>
      </c>
      <c r="C1942" s="55" t="s">
        <v>4504</v>
      </c>
      <c r="D1942" t="s">
        <v>20</v>
      </c>
    </row>
    <row r="1943" spans="1:4" x14ac:dyDescent="0.25">
      <c r="A1943" s="11">
        <v>45999.314872685187</v>
      </c>
      <c r="B1943" t="s">
        <v>8762</v>
      </c>
      <c r="C1943" s="55" t="s">
        <v>4504</v>
      </c>
      <c r="D1943" t="s">
        <v>20</v>
      </c>
    </row>
    <row r="1944" spans="1:4" x14ac:dyDescent="0.25">
      <c r="A1944" s="11">
        <v>45999.298483796294</v>
      </c>
      <c r="B1944" t="s">
        <v>8763</v>
      </c>
      <c r="C1944" s="55" t="s">
        <v>5</v>
      </c>
      <c r="D1944" t="s">
        <v>20</v>
      </c>
    </row>
    <row r="1945" spans="1:4" x14ac:dyDescent="0.25">
      <c r="A1945" s="11">
        <v>45999.292557870373</v>
      </c>
      <c r="B1945" t="s">
        <v>8764</v>
      </c>
      <c r="C1945" s="55" t="s">
        <v>4504</v>
      </c>
      <c r="D1945" t="s">
        <v>20</v>
      </c>
    </row>
    <row r="1946" spans="1:4" x14ac:dyDescent="0.25">
      <c r="A1946" s="11">
        <v>45999.287824074076</v>
      </c>
      <c r="B1946" t="s">
        <v>8765</v>
      </c>
      <c r="C1946" s="55" t="s">
        <v>4504</v>
      </c>
      <c r="D1946" t="s">
        <v>20</v>
      </c>
    </row>
    <row r="1947" spans="1:4" x14ac:dyDescent="0.25">
      <c r="A1947" s="11">
        <v>45999.276898148149</v>
      </c>
      <c r="B1947" t="s">
        <v>8766</v>
      </c>
      <c r="C1947" s="55" t="s">
        <v>4504</v>
      </c>
      <c r="D1947" t="s">
        <v>20</v>
      </c>
    </row>
    <row r="1948" spans="1:4" x14ac:dyDescent="0.25">
      <c r="A1948" s="11">
        <v>45999.25885416667</v>
      </c>
      <c r="B1948" t="s">
        <v>8767</v>
      </c>
      <c r="C1948" s="55" t="s">
        <v>4504</v>
      </c>
      <c r="D1948" t="s">
        <v>20</v>
      </c>
    </row>
    <row r="1949" spans="1:4" x14ac:dyDescent="0.25">
      <c r="A1949" s="11">
        <v>45999.24015046296</v>
      </c>
      <c r="B1949" t="s">
        <v>8768</v>
      </c>
      <c r="C1949" s="55" t="s">
        <v>4504</v>
      </c>
      <c r="D1949" t="s">
        <v>20</v>
      </c>
    </row>
    <row r="1950" spans="1:4" x14ac:dyDescent="0.25">
      <c r="A1950" s="11">
        <v>45999.234710648147</v>
      </c>
      <c r="B1950" t="s">
        <v>8769</v>
      </c>
      <c r="C1950" s="55" t="s">
        <v>4504</v>
      </c>
      <c r="D1950" t="s">
        <v>20</v>
      </c>
    </row>
    <row r="1951" spans="1:4" x14ac:dyDescent="0.25">
      <c r="A1951" s="11">
        <v>45999.231689814813</v>
      </c>
      <c r="B1951" t="s">
        <v>8770</v>
      </c>
      <c r="C1951" s="55" t="s">
        <v>4504</v>
      </c>
      <c r="D1951" t="s">
        <v>20</v>
      </c>
    </row>
    <row r="1952" spans="1:4" x14ac:dyDescent="0.25">
      <c r="A1952" s="11">
        <v>45999.214062500003</v>
      </c>
      <c r="B1952" t="s">
        <v>8771</v>
      </c>
      <c r="C1952" s="55" t="s">
        <v>4504</v>
      </c>
      <c r="D1952" t="s">
        <v>20</v>
      </c>
    </row>
    <row r="1953" spans="1:4" x14ac:dyDescent="0.25">
      <c r="A1953" s="11">
        <v>45999.176087962966</v>
      </c>
      <c r="B1953" t="s">
        <v>8772</v>
      </c>
      <c r="C1953" s="55" t="s">
        <v>4504</v>
      </c>
      <c r="D1953" t="s">
        <v>20</v>
      </c>
    </row>
    <row r="1954" spans="1:4" x14ac:dyDescent="0.25">
      <c r="A1954" s="11">
        <v>45999.088993055557</v>
      </c>
      <c r="B1954" t="s">
        <v>5223</v>
      </c>
      <c r="C1954" s="55" t="s">
        <v>6616</v>
      </c>
      <c r="D1954" t="s">
        <v>20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DF50-3683-4135-86BD-30BCFFF19170}">
  <dimension ref="A1:E2"/>
  <sheetViews>
    <sheetView workbookViewId="0"/>
  </sheetViews>
  <sheetFormatPr defaultRowHeight="15" x14ac:dyDescent="0.25"/>
  <cols>
    <col min="1" max="1" width="10.5703125" bestFit="1" customWidth="1"/>
    <col min="2" max="2" width="7.42578125" bestFit="1" customWidth="1"/>
    <col min="3" max="3" width="8.5703125" bestFit="1" customWidth="1"/>
    <col min="4" max="4" width="27.85546875" bestFit="1" customWidth="1"/>
    <col min="5" max="5" width="21.85546875" bestFit="1" customWidth="1"/>
  </cols>
  <sheetData>
    <row r="1" spans="1:5" x14ac:dyDescent="0.25">
      <c r="A1" t="s">
        <v>4501</v>
      </c>
      <c r="B1" t="s">
        <v>68</v>
      </c>
      <c r="C1" t="s">
        <v>15</v>
      </c>
      <c r="D1" t="s">
        <v>4502</v>
      </c>
      <c r="E1" t="s">
        <v>4503</v>
      </c>
    </row>
    <row r="2" spans="1:5" x14ac:dyDescent="0.25">
      <c r="B2" s="5"/>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42AB9-B7FB-479D-9D5E-A2A5D8A0630C}">
  <sheetPr>
    <tabColor rgb="FFFF0000"/>
  </sheetPr>
  <dimension ref="A1:BM628"/>
  <sheetViews>
    <sheetView tabSelected="1" topLeftCell="AC1" zoomScaleNormal="100" workbookViewId="0">
      <pane ySplit="2" topLeftCell="A598" activePane="bottomLeft" state="frozen"/>
      <selection pane="bottomLeft" activeCell="R630" sqref="R630"/>
    </sheetView>
  </sheetViews>
  <sheetFormatPr defaultRowHeight="15" x14ac:dyDescent="0.25"/>
  <cols>
    <col min="1" max="1" width="10.5703125" customWidth="1"/>
    <col min="4" max="4" width="7.7109375" customWidth="1"/>
    <col min="6" max="7" width="9.85546875" customWidth="1"/>
    <col min="9" max="9" width="9.85546875" customWidth="1"/>
    <col min="10" max="11" width="9.85546875" hidden="1" customWidth="1"/>
    <col min="12" max="12" width="9.140625" hidden="1" customWidth="1"/>
    <col min="13" max="13" width="9.5703125" hidden="1" customWidth="1"/>
    <col min="14" max="14" width="9.140625" hidden="1" customWidth="1"/>
    <col min="15" max="15" width="9.85546875" hidden="1" customWidth="1"/>
    <col min="16" max="16" width="9.42578125" hidden="1" customWidth="1"/>
    <col min="17" max="18" width="9.85546875" customWidth="1"/>
    <col min="19" max="19" width="11.5703125" customWidth="1"/>
    <col min="20" max="20" width="7.7109375" customWidth="1"/>
    <col min="21" max="21" width="7.42578125" customWidth="1"/>
    <col min="23" max="23" width="7.42578125" customWidth="1"/>
    <col min="26" max="38" width="11.5703125" customWidth="1"/>
    <col min="41" max="41" width="11.5703125" hidden="1" customWidth="1"/>
    <col min="42" max="45" width="9.140625" hidden="1" customWidth="1"/>
    <col min="46" max="46" width="7.7109375" hidden="1" customWidth="1"/>
    <col min="47" max="48" width="9.140625" hidden="1" customWidth="1"/>
    <col min="49" max="52" width="9.140625" customWidth="1"/>
    <col min="53" max="53" width="7.7109375" customWidth="1"/>
    <col min="54" max="54" width="9.140625" customWidth="1"/>
    <col min="55" max="56" width="7.7109375" customWidth="1"/>
    <col min="58" max="58" width="7.7109375" customWidth="1"/>
    <col min="59" max="60" width="7.7109375" hidden="1" customWidth="1"/>
    <col min="61" max="61" width="6.85546875" hidden="1" customWidth="1"/>
    <col min="62" max="62" width="9.5703125" hidden="1" customWidth="1"/>
    <col min="63" max="63" width="9.85546875" hidden="1" customWidth="1"/>
    <col min="64" max="64" width="7.42578125" hidden="1" customWidth="1"/>
    <col min="65" max="65" width="7.7109375" hidden="1" customWidth="1"/>
    <col min="66" max="66" width="9.5703125" customWidth="1"/>
    <col min="67" max="67" width="9.140625" customWidth="1"/>
    <col min="68" max="68" width="9.85546875" customWidth="1"/>
    <col min="69" max="69" width="9.140625" customWidth="1"/>
    <col min="71" max="72" width="9.140625" customWidth="1"/>
    <col min="73" max="73" width="7" customWidth="1"/>
    <col min="75" max="76" width="9.140625" customWidth="1"/>
    <col min="77" max="81" width="11.5703125" customWidth="1"/>
    <col min="82" max="82" width="9.5703125" customWidth="1"/>
    <col min="83" max="84" width="8.85546875" customWidth="1"/>
    <col min="85" max="85" width="9.85546875" customWidth="1"/>
    <col min="86" max="86" width="7.7109375" customWidth="1"/>
    <col min="87" max="87" width="9.140625" customWidth="1"/>
    <col min="88" max="88" width="8.85546875" customWidth="1"/>
    <col min="89" max="89" width="9.85546875" customWidth="1"/>
    <col min="90" max="90" width="8.7109375" customWidth="1"/>
    <col min="91" max="91" width="8.85546875" customWidth="1"/>
  </cols>
  <sheetData>
    <row r="1" spans="1:65" x14ac:dyDescent="0.25">
      <c r="A1" s="30" t="s">
        <v>65</v>
      </c>
      <c r="B1" s="30"/>
      <c r="C1" s="30"/>
      <c r="D1" s="30"/>
      <c r="E1" s="30"/>
      <c r="F1" s="30"/>
      <c r="G1" s="30"/>
      <c r="H1" s="30"/>
      <c r="I1" s="30"/>
      <c r="J1" s="30"/>
      <c r="K1" s="30"/>
      <c r="L1" s="30"/>
      <c r="M1" s="30"/>
      <c r="N1" s="30"/>
      <c r="O1" s="30"/>
      <c r="P1" s="30"/>
      <c r="Q1" s="30"/>
      <c r="S1" s="30" t="s">
        <v>66</v>
      </c>
      <c r="T1" s="30"/>
      <c r="U1" s="30"/>
      <c r="V1" s="30"/>
      <c r="W1" s="30"/>
      <c r="X1" s="30"/>
      <c r="Y1" s="30"/>
      <c r="Z1" s="30"/>
      <c r="AA1" s="30"/>
      <c r="AB1" s="30"/>
      <c r="AC1" s="30"/>
      <c r="AD1" s="30"/>
      <c r="AE1" s="30"/>
      <c r="AF1" s="30"/>
      <c r="AG1" s="30"/>
      <c r="AH1" s="30"/>
      <c r="AI1" s="30"/>
      <c r="AJ1" s="30"/>
      <c r="AK1" s="30"/>
      <c r="AL1" s="30"/>
      <c r="AM1" s="44"/>
      <c r="AN1" s="44"/>
      <c r="AO1" s="30"/>
      <c r="AP1" s="30"/>
      <c r="AQ1" s="30"/>
      <c r="AR1" s="30"/>
      <c r="AS1" s="30"/>
      <c r="AT1" s="30"/>
      <c r="AU1" s="30"/>
      <c r="AV1" s="30"/>
      <c r="AX1" s="30" t="s">
        <v>67</v>
      </c>
      <c r="AY1" s="30"/>
      <c r="AZ1" s="30"/>
      <c r="BA1" s="30"/>
      <c r="BB1" s="30"/>
      <c r="BC1" s="30"/>
      <c r="BD1" s="30"/>
      <c r="BE1" s="30"/>
      <c r="BF1" s="30"/>
      <c r="BH1" s="30"/>
      <c r="BI1" s="30"/>
      <c r="BJ1" s="30"/>
      <c r="BK1" s="30"/>
      <c r="BL1" s="30"/>
      <c r="BM1" s="30"/>
    </row>
    <row r="2" spans="1:65" x14ac:dyDescent="0.25">
      <c r="A2" t="s">
        <v>68</v>
      </c>
      <c r="B2" t="s">
        <v>69</v>
      </c>
      <c r="C2" t="s">
        <v>70</v>
      </c>
      <c r="D2" t="s">
        <v>71</v>
      </c>
      <c r="E2" t="s">
        <v>72</v>
      </c>
      <c r="F2" t="s">
        <v>73</v>
      </c>
      <c r="G2" t="s">
        <v>4560</v>
      </c>
      <c r="H2" t="s">
        <v>75</v>
      </c>
      <c r="I2" t="s">
        <v>76</v>
      </c>
      <c r="J2" t="s">
        <v>77</v>
      </c>
      <c r="K2" t="s">
        <v>78</v>
      </c>
      <c r="L2" t="s">
        <v>79</v>
      </c>
      <c r="M2" t="s">
        <v>80</v>
      </c>
      <c r="N2" t="s">
        <v>81</v>
      </c>
      <c r="O2" t="s">
        <v>82</v>
      </c>
      <c r="P2" t="s">
        <v>74</v>
      </c>
      <c r="S2" t="s">
        <v>68</v>
      </c>
      <c r="T2" t="s">
        <v>69</v>
      </c>
      <c r="U2" t="s">
        <v>70</v>
      </c>
      <c r="V2" t="s">
        <v>71</v>
      </c>
      <c r="W2" t="s">
        <v>72</v>
      </c>
      <c r="X2" t="s">
        <v>73</v>
      </c>
      <c r="Y2" t="s">
        <v>4540</v>
      </c>
      <c r="Z2" t="s">
        <v>4536</v>
      </c>
      <c r="AA2" t="s">
        <v>4539</v>
      </c>
      <c r="AB2" t="s">
        <v>4537</v>
      </c>
      <c r="AC2" t="s">
        <v>4538</v>
      </c>
      <c r="AD2" t="s">
        <v>4753</v>
      </c>
      <c r="AE2" t="s">
        <v>4755</v>
      </c>
      <c r="AF2" t="s">
        <v>4754</v>
      </c>
      <c r="AG2" t="s">
        <v>4541</v>
      </c>
      <c r="AH2" t="s">
        <v>6623</v>
      </c>
      <c r="AI2" t="s">
        <v>6624</v>
      </c>
      <c r="AJ2" t="s">
        <v>4560</v>
      </c>
      <c r="AK2" t="s">
        <v>75</v>
      </c>
      <c r="AL2" t="s">
        <v>76</v>
      </c>
      <c r="AM2" t="s">
        <v>83</v>
      </c>
      <c r="AN2" t="s">
        <v>84</v>
      </c>
      <c r="AO2" t="s">
        <v>4666</v>
      </c>
      <c r="AP2" t="s">
        <v>74</v>
      </c>
      <c r="AQ2" t="s">
        <v>77</v>
      </c>
      <c r="AR2" t="s">
        <v>78</v>
      </c>
      <c r="AS2" t="s">
        <v>79</v>
      </c>
      <c r="AT2" t="s">
        <v>81</v>
      </c>
      <c r="AU2" t="s">
        <v>80</v>
      </c>
      <c r="AV2" t="s">
        <v>82</v>
      </c>
      <c r="AX2" t="s">
        <v>68</v>
      </c>
      <c r="AY2" t="s">
        <v>69</v>
      </c>
      <c r="AZ2" t="s">
        <v>70</v>
      </c>
      <c r="BA2" t="s">
        <v>71</v>
      </c>
      <c r="BB2" t="s">
        <v>72</v>
      </c>
      <c r="BC2" t="s">
        <v>73</v>
      </c>
      <c r="BD2" t="s">
        <v>4560</v>
      </c>
      <c r="BE2" t="s">
        <v>75</v>
      </c>
      <c r="BF2" t="s">
        <v>76</v>
      </c>
      <c r="BG2" t="s">
        <v>74</v>
      </c>
      <c r="BH2" t="s">
        <v>77</v>
      </c>
      <c r="BI2" t="s">
        <v>78</v>
      </c>
      <c r="BJ2" t="s">
        <v>79</v>
      </c>
      <c r="BK2" t="s">
        <v>81</v>
      </c>
      <c r="BL2" t="s">
        <v>80</v>
      </c>
      <c r="BM2" t="s">
        <v>82</v>
      </c>
    </row>
    <row r="3" spans="1:65" ht="15" customHeight="1" x14ac:dyDescent="0.25">
      <c r="A3" s="26">
        <v>45110</v>
      </c>
      <c r="B3">
        <v>22</v>
      </c>
      <c r="C3">
        <v>25</v>
      </c>
      <c r="I3">
        <v>20</v>
      </c>
      <c r="K3">
        <v>20</v>
      </c>
      <c r="N3">
        <v>16</v>
      </c>
      <c r="S3" s="26">
        <v>45110</v>
      </c>
      <c r="T3">
        <v>49</v>
      </c>
      <c r="U3">
        <v>38</v>
      </c>
      <c r="AL3">
        <v>50</v>
      </c>
      <c r="AR3">
        <v>67</v>
      </c>
      <c r="AT3">
        <v>46</v>
      </c>
      <c r="AX3" s="26">
        <v>45110</v>
      </c>
      <c r="AY3">
        <f>IF(AND(ISBLANK(Table33[[#This Row],[Gilbert]]),ISBLANK(Table3[[#This Row],[Gilbert]])),"",Table33[[#This Row],[Gilbert]]-Table3[[#This Row],[Gilbert]])</f>
        <v>27</v>
      </c>
      <c r="AZ3">
        <f>IF(AND(ISBLANK(Table33[[#This Row],[Fred]]),ISBLANK(Table3[[#This Row],[Fred]])),"",Table33[[#This Row],[Fred]]-Table3[[#This Row],[Fred]])</f>
        <v>13</v>
      </c>
      <c r="BA3" t="str">
        <f>IF(AND(ISBLANK(Table33[[#This Row],[Zoe]]),ISBLANK(Table3[[#This Row],[Zoe]])),"",Table33[[#This Row],[Zoe]]-Table3[[#This Row],[Zoe]])</f>
        <v/>
      </c>
      <c r="BB3" t="str">
        <f>IF(AND(ISBLANK(Table33[[#This Row],[George]]),ISBLANK(Table3[[#This Row],[George]])),"",Table33[[#This Row],[George]]-Table3[[#This Row],[George]])</f>
        <v/>
      </c>
      <c r="BC3" t="str">
        <f>IF(AND(ISBLANK(Table33[[#This Row],[Raegan]]),ISBLANK(Table3[[#This Row],[Raegan]])),"",Table33[[#This Row],[Raegan]]-Table3[[#This Row],[Raegan]])</f>
        <v/>
      </c>
      <c r="BD3" t="str">
        <f>IF(AND(ISBLANK(Table33[[#This Row],[Liam]]),ISBLANK(Table3[[#This Row],[Liam]])),"",Table33[[#This Row],[Liam]]-Table3[[#This Row],[Liam]])</f>
        <v/>
      </c>
      <c r="BE3" t="str">
        <f>IF(AND(ISBLANK(Table33[[#This Row],[Shane]]),ISBLANK(Table3[[#This Row],[Shane]])),"",Table33[[#This Row],[Shane]]-Table3[[#This Row],[Shane]])</f>
        <v/>
      </c>
      <c r="BF3">
        <f>IF(AND(ISBLANK(Table33[[#This Row],[Cameron]]),ISBLANK(Table3[[#This Row],[Cameron]])),"",Table33[[#This Row],[Cameron]]-Table3[[#This Row],[Cameron]])</f>
        <v>30</v>
      </c>
      <c r="BG3" t="str">
        <f>IF(AND(ISBLANK(Table33[[#This Row],[Alex]]),ISBLANK(Table3[[#This Row],[Alex]])),"",Table33[[#This Row],[Alex]]-Table3[[#This Row],[Alex]])</f>
        <v/>
      </c>
      <c r="BH3" t="str">
        <f>IF(AND(ISBLANK(Table33[[#This Row],[Scott]]),ISBLANK(Table3[[#This Row],[Scott]])),"",Table33[[#This Row],[Scott]]-Table3[[#This Row],[Scott]])</f>
        <v/>
      </c>
      <c r="BI3">
        <f>IF(AND(ISBLANK(Table33[[#This Row],[Light]]),ISBLANK(Table3[[#This Row],[Light]])),"",Table33[[#This Row],[Light]]-Table3[[#This Row],[Light]])</f>
        <v>47</v>
      </c>
      <c r="BJ3" t="str">
        <f>IF(AND(ISBLANK(Table33[[#This Row],[Jarred]]),ISBLANK(Table3[[#This Row],[Jarred]])),"",Table33[[#This Row],[Jarred]]-Table3[[#This Row],[Jarred]])</f>
        <v/>
      </c>
      <c r="BK3">
        <f>IF(AND(ISBLANK(Table33[[#This Row],[Joel]]),ISBLANK(Table3[[#This Row],[Joel]])),"",Table33[[#This Row],[Joel]]-Table3[[#This Row],[Joel]])</f>
        <v>30</v>
      </c>
      <c r="BL3" t="str">
        <f>IF(AND(ISBLANK(Table33[[#This Row],[Rob]]),ISBLANK(Table3[[#This Row],[Rob]])),"",Table33[[#This Row],[Rob]]-Table3[[#This Row],[Rob]])</f>
        <v/>
      </c>
      <c r="BM3" t="str">
        <f>IF(AND(ISBLANK(Table33[[#This Row],[Xander]]),ISBLANK(Table3[[#This Row],[Xander]])),"",Table33[[#This Row],[Xander]]-Table3[[#This Row],[Xander]])</f>
        <v/>
      </c>
    </row>
    <row r="4" spans="1:65" ht="15" customHeight="1" x14ac:dyDescent="0.25">
      <c r="A4" s="26">
        <v>45111</v>
      </c>
      <c r="B4">
        <v>27</v>
      </c>
      <c r="C4">
        <v>31</v>
      </c>
      <c r="I4">
        <v>23</v>
      </c>
      <c r="K4">
        <v>7</v>
      </c>
      <c r="N4">
        <v>21</v>
      </c>
      <c r="S4" s="26">
        <v>45111</v>
      </c>
      <c r="T4">
        <v>43</v>
      </c>
      <c r="U4">
        <v>37</v>
      </c>
      <c r="AL4">
        <v>54</v>
      </c>
      <c r="AR4">
        <v>51</v>
      </c>
      <c r="AT4">
        <v>44</v>
      </c>
      <c r="AX4" s="26">
        <v>45111</v>
      </c>
      <c r="AY4">
        <f>IF(AND(ISBLANK(Table33[[#This Row],[Gilbert]]),ISBLANK(Table3[[#This Row],[Gilbert]])),"",Table33[[#This Row],[Gilbert]]-Table3[[#This Row],[Gilbert]])</f>
        <v>16</v>
      </c>
      <c r="AZ4">
        <f>IF(AND(ISBLANK(Table33[[#This Row],[Fred]]),ISBLANK(Table3[[#This Row],[Fred]])),"",Table33[[#This Row],[Fred]]-Table3[[#This Row],[Fred]])</f>
        <v>6</v>
      </c>
      <c r="BA4" t="str">
        <f>IF(AND(ISBLANK(Table33[[#This Row],[Zoe]]),ISBLANK(Table3[[#This Row],[Zoe]])),"",Table33[[#This Row],[Zoe]]-Table3[[#This Row],[Zoe]])</f>
        <v/>
      </c>
      <c r="BB4" t="str">
        <f>IF(AND(ISBLANK(Table33[[#This Row],[George]]),ISBLANK(Table3[[#This Row],[George]])),"",Table33[[#This Row],[George]]-Table3[[#This Row],[George]])</f>
        <v/>
      </c>
      <c r="BC4" t="str">
        <f>IF(AND(ISBLANK(Table33[[#This Row],[Raegan]]),ISBLANK(Table3[[#This Row],[Raegan]])),"",Table33[[#This Row],[Raegan]]-Table3[[#This Row],[Raegan]])</f>
        <v/>
      </c>
      <c r="BD4" t="str">
        <f>IF(AND(ISBLANK(Table33[[#This Row],[Liam]]),ISBLANK(Table3[[#This Row],[Liam]])),"",Table33[[#This Row],[Liam]]-Table3[[#This Row],[Liam]])</f>
        <v/>
      </c>
      <c r="BE4" t="str">
        <f>IF(AND(ISBLANK(Table33[[#This Row],[Shane]]),ISBLANK(Table3[[#This Row],[Shane]])),"",Table33[[#This Row],[Shane]]-Table3[[#This Row],[Shane]])</f>
        <v/>
      </c>
      <c r="BF4">
        <f>IF(AND(ISBLANK(Table33[[#This Row],[Cameron]]),ISBLANK(Table3[[#This Row],[Cameron]])),"",Table33[[#This Row],[Cameron]]-Table3[[#This Row],[Cameron]])</f>
        <v>31</v>
      </c>
      <c r="BG4" t="str">
        <f>IF(AND(ISBLANK(Table33[[#This Row],[Alex]]),ISBLANK(Table3[[#This Row],[Alex]])),"",Table33[[#This Row],[Alex]]-Table3[[#This Row],[Alex]])</f>
        <v/>
      </c>
      <c r="BH4" t="str">
        <f>IF(AND(ISBLANK(Table33[[#This Row],[Scott]]),ISBLANK(Table3[[#This Row],[Scott]])),"",Table33[[#This Row],[Scott]]-Table3[[#This Row],[Scott]])</f>
        <v/>
      </c>
      <c r="BI4">
        <f>IF(AND(ISBLANK(Table33[[#This Row],[Light]]),ISBLANK(Table3[[#This Row],[Light]])),"",Table33[[#This Row],[Light]]-Table3[[#This Row],[Light]])</f>
        <v>44</v>
      </c>
      <c r="BJ4" t="str">
        <f>IF(AND(ISBLANK(Table33[[#This Row],[Jarred]]),ISBLANK(Table3[[#This Row],[Jarred]])),"",Table33[[#This Row],[Jarred]]-Table3[[#This Row],[Jarred]])</f>
        <v/>
      </c>
      <c r="BK4">
        <f>IF(AND(ISBLANK(Table33[[#This Row],[Joel]]),ISBLANK(Table3[[#This Row],[Joel]])),"",Table33[[#This Row],[Joel]]-Table3[[#This Row],[Joel]])</f>
        <v>23</v>
      </c>
      <c r="BL4" t="str">
        <f>IF(AND(ISBLANK(Table33[[#This Row],[Rob]]),ISBLANK(Table3[[#This Row],[Rob]])),"",Table33[[#This Row],[Rob]]-Table3[[#This Row],[Rob]])</f>
        <v/>
      </c>
      <c r="BM4" t="str">
        <f>IF(AND(ISBLANK(Table33[[#This Row],[Xander]]),ISBLANK(Table3[[#This Row],[Xander]])),"",Table33[[#This Row],[Xander]]-Table3[[#This Row],[Xander]])</f>
        <v/>
      </c>
    </row>
    <row r="5" spans="1:65" ht="15" customHeight="1" x14ac:dyDescent="0.25">
      <c r="A5" s="26">
        <v>45112</v>
      </c>
      <c r="B5">
        <v>26</v>
      </c>
      <c r="C5">
        <v>26</v>
      </c>
      <c r="I5">
        <v>17</v>
      </c>
      <c r="K5">
        <v>6</v>
      </c>
      <c r="N5">
        <v>16</v>
      </c>
      <c r="S5" s="26">
        <v>45112</v>
      </c>
      <c r="T5">
        <v>53</v>
      </c>
      <c r="U5">
        <v>32</v>
      </c>
      <c r="AL5">
        <v>68</v>
      </c>
      <c r="AR5">
        <v>44</v>
      </c>
      <c r="AT5">
        <v>42</v>
      </c>
      <c r="AX5" s="26">
        <v>45112</v>
      </c>
      <c r="AY5">
        <f>IF(AND(ISBLANK(Table33[[#This Row],[Gilbert]]),ISBLANK(Table3[[#This Row],[Gilbert]])),"",Table33[[#This Row],[Gilbert]]-Table3[[#This Row],[Gilbert]])</f>
        <v>27</v>
      </c>
      <c r="AZ5">
        <f>IF(AND(ISBLANK(Table33[[#This Row],[Fred]]),ISBLANK(Table3[[#This Row],[Fred]])),"",Table33[[#This Row],[Fred]]-Table3[[#This Row],[Fred]])</f>
        <v>6</v>
      </c>
      <c r="BA5" t="str">
        <f>IF(AND(ISBLANK(Table33[[#This Row],[Zoe]]),ISBLANK(Table3[[#This Row],[Zoe]])),"",Table33[[#This Row],[Zoe]]-Table3[[#This Row],[Zoe]])</f>
        <v/>
      </c>
      <c r="BB5" t="str">
        <f>IF(AND(ISBLANK(Table33[[#This Row],[George]]),ISBLANK(Table3[[#This Row],[George]])),"",Table33[[#This Row],[George]]-Table3[[#This Row],[George]])</f>
        <v/>
      </c>
      <c r="BC5" t="str">
        <f>IF(AND(ISBLANK(Table33[[#This Row],[Raegan]]),ISBLANK(Table3[[#This Row],[Raegan]])),"",Table33[[#This Row],[Raegan]]-Table3[[#This Row],[Raegan]])</f>
        <v/>
      </c>
      <c r="BD5" t="str">
        <f>IF(AND(ISBLANK(Table33[[#This Row],[Liam]]),ISBLANK(Table3[[#This Row],[Liam]])),"",Table33[[#This Row],[Liam]]-Table3[[#This Row],[Liam]])</f>
        <v/>
      </c>
      <c r="BE5" t="str">
        <f>IF(AND(ISBLANK(Table33[[#This Row],[Shane]]),ISBLANK(Table3[[#This Row],[Shane]])),"",Table33[[#This Row],[Shane]]-Table3[[#This Row],[Shane]])</f>
        <v/>
      </c>
      <c r="BF5">
        <f>IF(AND(ISBLANK(Table33[[#This Row],[Cameron]]),ISBLANK(Table3[[#This Row],[Cameron]])),"",Table33[[#This Row],[Cameron]]-Table3[[#This Row],[Cameron]])</f>
        <v>51</v>
      </c>
      <c r="BG5" t="str">
        <f>IF(AND(ISBLANK(Table33[[#This Row],[Alex]]),ISBLANK(Table3[[#This Row],[Alex]])),"",Table33[[#This Row],[Alex]]-Table3[[#This Row],[Alex]])</f>
        <v/>
      </c>
      <c r="BH5" t="str">
        <f>IF(AND(ISBLANK(Table33[[#This Row],[Scott]]),ISBLANK(Table3[[#This Row],[Scott]])),"",Table33[[#This Row],[Scott]]-Table3[[#This Row],[Scott]])</f>
        <v/>
      </c>
      <c r="BI5">
        <f>IF(AND(ISBLANK(Table33[[#This Row],[Light]]),ISBLANK(Table3[[#This Row],[Light]])),"",Table33[[#This Row],[Light]]-Table3[[#This Row],[Light]])</f>
        <v>38</v>
      </c>
      <c r="BJ5" t="str">
        <f>IF(AND(ISBLANK(Table33[[#This Row],[Jarred]]),ISBLANK(Table3[[#This Row],[Jarred]])),"",Table33[[#This Row],[Jarred]]-Table3[[#This Row],[Jarred]])</f>
        <v/>
      </c>
      <c r="BK5">
        <f>IF(AND(ISBLANK(Table33[[#This Row],[Joel]]),ISBLANK(Table3[[#This Row],[Joel]])),"",Table33[[#This Row],[Joel]]-Table3[[#This Row],[Joel]])</f>
        <v>26</v>
      </c>
      <c r="BL5" t="str">
        <f>IF(AND(ISBLANK(Table33[[#This Row],[Rob]]),ISBLANK(Table3[[#This Row],[Rob]])),"",Table33[[#This Row],[Rob]]-Table3[[#This Row],[Rob]])</f>
        <v/>
      </c>
      <c r="BM5" t="str">
        <f>IF(AND(ISBLANK(Table33[[#This Row],[Xander]]),ISBLANK(Table3[[#This Row],[Xander]])),"",Table33[[#This Row],[Xander]]-Table3[[#This Row],[Xander]])</f>
        <v/>
      </c>
    </row>
    <row r="6" spans="1:65" ht="15" customHeight="1" x14ac:dyDescent="0.25">
      <c r="A6" s="26">
        <v>45113</v>
      </c>
      <c r="B6">
        <v>30</v>
      </c>
      <c r="C6">
        <v>25</v>
      </c>
      <c r="I6">
        <v>14</v>
      </c>
      <c r="K6">
        <v>8</v>
      </c>
      <c r="N6">
        <v>15</v>
      </c>
      <c r="S6" s="26">
        <v>45113</v>
      </c>
      <c r="T6">
        <v>45</v>
      </c>
      <c r="U6">
        <v>41</v>
      </c>
      <c r="AL6">
        <v>67</v>
      </c>
      <c r="AR6">
        <v>62</v>
      </c>
      <c r="AT6">
        <v>50</v>
      </c>
      <c r="AX6" s="26">
        <v>45113</v>
      </c>
      <c r="AY6">
        <f>IF(AND(ISBLANK(Table33[[#This Row],[Gilbert]]),ISBLANK(Table3[[#This Row],[Gilbert]])),"",Table33[[#This Row],[Gilbert]]-Table3[[#This Row],[Gilbert]])</f>
        <v>15</v>
      </c>
      <c r="AZ6">
        <f>IF(AND(ISBLANK(Table33[[#This Row],[Fred]]),ISBLANK(Table3[[#This Row],[Fred]])),"",Table33[[#This Row],[Fred]]-Table3[[#This Row],[Fred]])</f>
        <v>16</v>
      </c>
      <c r="BA6" t="str">
        <f>IF(AND(ISBLANK(Table33[[#This Row],[Zoe]]),ISBLANK(Table3[[#This Row],[Zoe]])),"",Table33[[#This Row],[Zoe]]-Table3[[#This Row],[Zoe]])</f>
        <v/>
      </c>
      <c r="BB6" t="str">
        <f>IF(AND(ISBLANK(Table33[[#This Row],[George]]),ISBLANK(Table3[[#This Row],[George]])),"",Table33[[#This Row],[George]]-Table3[[#This Row],[George]])</f>
        <v/>
      </c>
      <c r="BC6" t="str">
        <f>IF(AND(ISBLANK(Table33[[#This Row],[Raegan]]),ISBLANK(Table3[[#This Row],[Raegan]])),"",Table33[[#This Row],[Raegan]]-Table3[[#This Row],[Raegan]])</f>
        <v/>
      </c>
      <c r="BD6" t="str">
        <f>IF(AND(ISBLANK(Table33[[#This Row],[Liam]]),ISBLANK(Table3[[#This Row],[Liam]])),"",Table33[[#This Row],[Liam]]-Table3[[#This Row],[Liam]])</f>
        <v/>
      </c>
      <c r="BE6" t="str">
        <f>IF(AND(ISBLANK(Table33[[#This Row],[Shane]]),ISBLANK(Table3[[#This Row],[Shane]])),"",Table33[[#This Row],[Shane]]-Table3[[#This Row],[Shane]])</f>
        <v/>
      </c>
      <c r="BF6">
        <f>IF(AND(ISBLANK(Table33[[#This Row],[Cameron]]),ISBLANK(Table3[[#This Row],[Cameron]])),"",Table33[[#This Row],[Cameron]]-Table3[[#This Row],[Cameron]])</f>
        <v>53</v>
      </c>
      <c r="BG6" t="str">
        <f>IF(AND(ISBLANK(Table33[[#This Row],[Alex]]),ISBLANK(Table3[[#This Row],[Alex]])),"",Table33[[#This Row],[Alex]]-Table3[[#This Row],[Alex]])</f>
        <v/>
      </c>
      <c r="BH6" t="str">
        <f>IF(AND(ISBLANK(Table33[[#This Row],[Scott]]),ISBLANK(Table3[[#This Row],[Scott]])),"",Table33[[#This Row],[Scott]]-Table3[[#This Row],[Scott]])</f>
        <v/>
      </c>
      <c r="BI6">
        <f>IF(AND(ISBLANK(Table33[[#This Row],[Light]]),ISBLANK(Table3[[#This Row],[Light]])),"",Table33[[#This Row],[Light]]-Table3[[#This Row],[Light]])</f>
        <v>54</v>
      </c>
      <c r="BJ6" t="str">
        <f>IF(AND(ISBLANK(Table33[[#This Row],[Jarred]]),ISBLANK(Table3[[#This Row],[Jarred]])),"",Table33[[#This Row],[Jarred]]-Table3[[#This Row],[Jarred]])</f>
        <v/>
      </c>
      <c r="BK6">
        <f>IF(AND(ISBLANK(Table33[[#This Row],[Joel]]),ISBLANK(Table3[[#This Row],[Joel]])),"",Table33[[#This Row],[Joel]]-Table3[[#This Row],[Joel]])</f>
        <v>35</v>
      </c>
      <c r="BL6" t="str">
        <f>IF(AND(ISBLANK(Table33[[#This Row],[Rob]]),ISBLANK(Table3[[#This Row],[Rob]])),"",Table33[[#This Row],[Rob]]-Table3[[#This Row],[Rob]])</f>
        <v/>
      </c>
      <c r="BM6" t="str">
        <f>IF(AND(ISBLANK(Table33[[#This Row],[Xander]]),ISBLANK(Table3[[#This Row],[Xander]])),"",Table33[[#This Row],[Xander]]-Table3[[#This Row],[Xander]])</f>
        <v/>
      </c>
    </row>
    <row r="7" spans="1:65" ht="15" customHeight="1" x14ac:dyDescent="0.25">
      <c r="A7" s="26">
        <v>45114</v>
      </c>
      <c r="B7">
        <v>20</v>
      </c>
      <c r="C7">
        <v>22</v>
      </c>
      <c r="I7">
        <v>15</v>
      </c>
      <c r="K7">
        <v>2</v>
      </c>
      <c r="N7">
        <v>10</v>
      </c>
      <c r="S7" s="26">
        <v>45114</v>
      </c>
      <c r="T7">
        <v>51</v>
      </c>
      <c r="U7">
        <v>27</v>
      </c>
      <c r="AL7">
        <v>68</v>
      </c>
      <c r="AR7">
        <v>38</v>
      </c>
      <c r="AT7">
        <v>37</v>
      </c>
      <c r="AX7" s="26">
        <v>45114</v>
      </c>
      <c r="AY7">
        <f>IF(AND(ISBLANK(Table33[[#This Row],[Gilbert]]),ISBLANK(Table3[[#This Row],[Gilbert]])),"",Table33[[#This Row],[Gilbert]]-Table3[[#This Row],[Gilbert]])</f>
        <v>31</v>
      </c>
      <c r="AZ7">
        <f>IF(AND(ISBLANK(Table33[[#This Row],[Fred]]),ISBLANK(Table3[[#This Row],[Fred]])),"",Table33[[#This Row],[Fred]]-Table3[[#This Row],[Fred]])</f>
        <v>5</v>
      </c>
      <c r="BA7" t="str">
        <f>IF(AND(ISBLANK(Table33[[#This Row],[Zoe]]),ISBLANK(Table3[[#This Row],[Zoe]])),"",Table33[[#This Row],[Zoe]]-Table3[[#This Row],[Zoe]])</f>
        <v/>
      </c>
      <c r="BB7" t="str">
        <f>IF(AND(ISBLANK(Table33[[#This Row],[George]]),ISBLANK(Table3[[#This Row],[George]])),"",Table33[[#This Row],[George]]-Table3[[#This Row],[George]])</f>
        <v/>
      </c>
      <c r="BC7" t="str">
        <f>IF(AND(ISBLANK(Table33[[#This Row],[Raegan]]),ISBLANK(Table3[[#This Row],[Raegan]])),"",Table33[[#This Row],[Raegan]]-Table3[[#This Row],[Raegan]])</f>
        <v/>
      </c>
      <c r="BD7" t="str">
        <f>IF(AND(ISBLANK(Table33[[#This Row],[Liam]]),ISBLANK(Table3[[#This Row],[Liam]])),"",Table33[[#This Row],[Liam]]-Table3[[#This Row],[Liam]])</f>
        <v/>
      </c>
      <c r="BE7" t="str">
        <f>IF(AND(ISBLANK(Table33[[#This Row],[Shane]]),ISBLANK(Table3[[#This Row],[Shane]])),"",Table33[[#This Row],[Shane]]-Table3[[#This Row],[Shane]])</f>
        <v/>
      </c>
      <c r="BF7">
        <f>IF(AND(ISBLANK(Table33[[#This Row],[Cameron]]),ISBLANK(Table3[[#This Row],[Cameron]])),"",Table33[[#This Row],[Cameron]]-Table3[[#This Row],[Cameron]])</f>
        <v>53</v>
      </c>
      <c r="BG7" t="str">
        <f>IF(AND(ISBLANK(Table33[[#This Row],[Alex]]),ISBLANK(Table3[[#This Row],[Alex]])),"",Table33[[#This Row],[Alex]]-Table3[[#This Row],[Alex]])</f>
        <v/>
      </c>
      <c r="BH7" t="str">
        <f>IF(AND(ISBLANK(Table33[[#This Row],[Scott]]),ISBLANK(Table3[[#This Row],[Scott]])),"",Table33[[#This Row],[Scott]]-Table3[[#This Row],[Scott]])</f>
        <v/>
      </c>
      <c r="BI7">
        <f>IF(AND(ISBLANK(Table33[[#This Row],[Light]]),ISBLANK(Table3[[#This Row],[Light]])),"",Table33[[#This Row],[Light]]-Table3[[#This Row],[Light]])</f>
        <v>36</v>
      </c>
      <c r="BJ7" t="str">
        <f>IF(AND(ISBLANK(Table33[[#This Row],[Jarred]]),ISBLANK(Table3[[#This Row],[Jarred]])),"",Table33[[#This Row],[Jarred]]-Table3[[#This Row],[Jarred]])</f>
        <v/>
      </c>
      <c r="BK7">
        <f>IF(AND(ISBLANK(Table33[[#This Row],[Joel]]),ISBLANK(Table3[[#This Row],[Joel]])),"",Table33[[#This Row],[Joel]]-Table3[[#This Row],[Joel]])</f>
        <v>27</v>
      </c>
      <c r="BL7" t="str">
        <f>IF(AND(ISBLANK(Table33[[#This Row],[Rob]]),ISBLANK(Table3[[#This Row],[Rob]])),"",Table33[[#This Row],[Rob]]-Table3[[#This Row],[Rob]])</f>
        <v/>
      </c>
      <c r="BM7" t="str">
        <f>IF(AND(ISBLANK(Table33[[#This Row],[Xander]]),ISBLANK(Table3[[#This Row],[Xander]])),"",Table33[[#This Row],[Xander]]-Table3[[#This Row],[Xander]])</f>
        <v/>
      </c>
    </row>
    <row r="8" spans="1:65" ht="15" customHeight="1" x14ac:dyDescent="0.25">
      <c r="A8" s="26">
        <v>45117</v>
      </c>
      <c r="B8">
        <v>25</v>
      </c>
      <c r="C8">
        <v>27</v>
      </c>
      <c r="I8">
        <v>39</v>
      </c>
      <c r="K8">
        <v>17</v>
      </c>
      <c r="N8">
        <v>26</v>
      </c>
      <c r="S8" s="26">
        <v>45117</v>
      </c>
      <c r="T8">
        <v>54</v>
      </c>
      <c r="U8">
        <v>39</v>
      </c>
      <c r="AL8">
        <v>73</v>
      </c>
      <c r="AR8">
        <v>63</v>
      </c>
      <c r="AT8">
        <v>62</v>
      </c>
      <c r="AX8" s="26">
        <v>45117</v>
      </c>
      <c r="AY8">
        <f>IF(AND(ISBLANK(Table33[[#This Row],[Gilbert]]),ISBLANK(Table3[[#This Row],[Gilbert]])),"",Table33[[#This Row],[Gilbert]]-Table3[[#This Row],[Gilbert]])</f>
        <v>29</v>
      </c>
      <c r="AZ8">
        <f>IF(AND(ISBLANK(Table33[[#This Row],[Fred]]),ISBLANK(Table3[[#This Row],[Fred]])),"",Table33[[#This Row],[Fred]]-Table3[[#This Row],[Fred]])</f>
        <v>12</v>
      </c>
      <c r="BA8" t="str">
        <f>IF(AND(ISBLANK(Table33[[#This Row],[Zoe]]),ISBLANK(Table3[[#This Row],[Zoe]])),"",Table33[[#This Row],[Zoe]]-Table3[[#This Row],[Zoe]])</f>
        <v/>
      </c>
      <c r="BB8" t="str">
        <f>IF(AND(ISBLANK(Table33[[#This Row],[George]]),ISBLANK(Table3[[#This Row],[George]])),"",Table33[[#This Row],[George]]-Table3[[#This Row],[George]])</f>
        <v/>
      </c>
      <c r="BC8" t="str">
        <f>IF(AND(ISBLANK(Table33[[#This Row],[Raegan]]),ISBLANK(Table3[[#This Row],[Raegan]])),"",Table33[[#This Row],[Raegan]]-Table3[[#This Row],[Raegan]])</f>
        <v/>
      </c>
      <c r="BD8" t="str">
        <f>IF(AND(ISBLANK(Table33[[#This Row],[Liam]]),ISBLANK(Table3[[#This Row],[Liam]])),"",Table33[[#This Row],[Liam]]-Table3[[#This Row],[Liam]])</f>
        <v/>
      </c>
      <c r="BE8" t="str">
        <f>IF(AND(ISBLANK(Table33[[#This Row],[Shane]]),ISBLANK(Table3[[#This Row],[Shane]])),"",Table33[[#This Row],[Shane]]-Table3[[#This Row],[Shane]])</f>
        <v/>
      </c>
      <c r="BF8">
        <f>IF(AND(ISBLANK(Table33[[#This Row],[Cameron]]),ISBLANK(Table3[[#This Row],[Cameron]])),"",Table33[[#This Row],[Cameron]]-Table3[[#This Row],[Cameron]])</f>
        <v>34</v>
      </c>
      <c r="BG8" t="str">
        <f>IF(AND(ISBLANK(Table33[[#This Row],[Alex]]),ISBLANK(Table3[[#This Row],[Alex]])),"",Table33[[#This Row],[Alex]]-Table3[[#This Row],[Alex]])</f>
        <v/>
      </c>
      <c r="BH8" t="str">
        <f>IF(AND(ISBLANK(Table33[[#This Row],[Scott]]),ISBLANK(Table3[[#This Row],[Scott]])),"",Table33[[#This Row],[Scott]]-Table3[[#This Row],[Scott]])</f>
        <v/>
      </c>
      <c r="BI8">
        <f>IF(AND(ISBLANK(Table33[[#This Row],[Light]]),ISBLANK(Table3[[#This Row],[Light]])),"",Table33[[#This Row],[Light]]-Table3[[#This Row],[Light]])</f>
        <v>46</v>
      </c>
      <c r="BJ8" t="str">
        <f>IF(AND(ISBLANK(Table33[[#This Row],[Jarred]]),ISBLANK(Table3[[#This Row],[Jarred]])),"",Table33[[#This Row],[Jarred]]-Table3[[#This Row],[Jarred]])</f>
        <v/>
      </c>
      <c r="BK8">
        <f>IF(AND(ISBLANK(Table33[[#This Row],[Joel]]),ISBLANK(Table3[[#This Row],[Joel]])),"",Table33[[#This Row],[Joel]]-Table3[[#This Row],[Joel]])</f>
        <v>36</v>
      </c>
      <c r="BL8" t="str">
        <f>IF(AND(ISBLANK(Table33[[#This Row],[Rob]]),ISBLANK(Table3[[#This Row],[Rob]])),"",Table33[[#This Row],[Rob]]-Table3[[#This Row],[Rob]])</f>
        <v/>
      </c>
      <c r="BM8" t="str">
        <f>IF(AND(ISBLANK(Table33[[#This Row],[Xander]]),ISBLANK(Table3[[#This Row],[Xander]])),"",Table33[[#This Row],[Xander]]-Table3[[#This Row],[Xander]])</f>
        <v/>
      </c>
    </row>
    <row r="9" spans="1:65" ht="15" customHeight="1" x14ac:dyDescent="0.25">
      <c r="A9" s="26">
        <v>45118</v>
      </c>
      <c r="B9">
        <v>21</v>
      </c>
      <c r="C9">
        <v>27</v>
      </c>
      <c r="I9">
        <v>14</v>
      </c>
      <c r="K9">
        <v>18</v>
      </c>
      <c r="N9">
        <v>22</v>
      </c>
      <c r="S9" s="26">
        <v>45118</v>
      </c>
      <c r="T9">
        <v>45</v>
      </c>
      <c r="U9">
        <v>29</v>
      </c>
      <c r="AL9">
        <v>44</v>
      </c>
      <c r="AR9">
        <v>54</v>
      </c>
      <c r="AT9">
        <v>59</v>
      </c>
      <c r="AX9" s="26">
        <v>45118</v>
      </c>
      <c r="AY9">
        <f>IF(AND(ISBLANK(Table33[[#This Row],[Gilbert]]),ISBLANK(Table3[[#This Row],[Gilbert]])),"",Table33[[#This Row],[Gilbert]]-Table3[[#This Row],[Gilbert]])</f>
        <v>24</v>
      </c>
      <c r="AZ9">
        <f>IF(AND(ISBLANK(Table33[[#This Row],[Fred]]),ISBLANK(Table3[[#This Row],[Fred]])),"",Table33[[#This Row],[Fred]]-Table3[[#This Row],[Fred]])</f>
        <v>2</v>
      </c>
      <c r="BA9" t="str">
        <f>IF(AND(ISBLANK(Table33[[#This Row],[Zoe]]),ISBLANK(Table3[[#This Row],[Zoe]])),"",Table33[[#This Row],[Zoe]]-Table3[[#This Row],[Zoe]])</f>
        <v/>
      </c>
      <c r="BB9" t="str">
        <f>IF(AND(ISBLANK(Table33[[#This Row],[George]]),ISBLANK(Table3[[#This Row],[George]])),"",Table33[[#This Row],[George]]-Table3[[#This Row],[George]])</f>
        <v/>
      </c>
      <c r="BC9" t="str">
        <f>IF(AND(ISBLANK(Table33[[#This Row],[Raegan]]),ISBLANK(Table3[[#This Row],[Raegan]])),"",Table33[[#This Row],[Raegan]]-Table3[[#This Row],[Raegan]])</f>
        <v/>
      </c>
      <c r="BD9" t="str">
        <f>IF(AND(ISBLANK(Table33[[#This Row],[Liam]]),ISBLANK(Table3[[#This Row],[Liam]])),"",Table33[[#This Row],[Liam]]-Table3[[#This Row],[Liam]])</f>
        <v/>
      </c>
      <c r="BE9" t="str">
        <f>IF(AND(ISBLANK(Table33[[#This Row],[Shane]]),ISBLANK(Table3[[#This Row],[Shane]])),"",Table33[[#This Row],[Shane]]-Table3[[#This Row],[Shane]])</f>
        <v/>
      </c>
      <c r="BF9">
        <f>IF(AND(ISBLANK(Table33[[#This Row],[Cameron]]),ISBLANK(Table3[[#This Row],[Cameron]])),"",Table33[[#This Row],[Cameron]]-Table3[[#This Row],[Cameron]])</f>
        <v>30</v>
      </c>
      <c r="BG9" t="str">
        <f>IF(AND(ISBLANK(Table33[[#This Row],[Alex]]),ISBLANK(Table3[[#This Row],[Alex]])),"",Table33[[#This Row],[Alex]]-Table3[[#This Row],[Alex]])</f>
        <v/>
      </c>
      <c r="BH9" t="str">
        <f>IF(AND(ISBLANK(Table33[[#This Row],[Scott]]),ISBLANK(Table3[[#This Row],[Scott]])),"",Table33[[#This Row],[Scott]]-Table3[[#This Row],[Scott]])</f>
        <v/>
      </c>
      <c r="BI9">
        <f>IF(AND(ISBLANK(Table33[[#This Row],[Light]]),ISBLANK(Table3[[#This Row],[Light]])),"",Table33[[#This Row],[Light]]-Table3[[#This Row],[Light]])</f>
        <v>36</v>
      </c>
      <c r="BJ9" t="str">
        <f>IF(AND(ISBLANK(Table33[[#This Row],[Jarred]]),ISBLANK(Table3[[#This Row],[Jarred]])),"",Table33[[#This Row],[Jarred]]-Table3[[#This Row],[Jarred]])</f>
        <v/>
      </c>
      <c r="BK9">
        <f>IF(AND(ISBLANK(Table33[[#This Row],[Joel]]),ISBLANK(Table3[[#This Row],[Joel]])),"",Table33[[#This Row],[Joel]]-Table3[[#This Row],[Joel]])</f>
        <v>37</v>
      </c>
      <c r="BL9" t="str">
        <f>IF(AND(ISBLANK(Table33[[#This Row],[Rob]]),ISBLANK(Table3[[#This Row],[Rob]])),"",Table33[[#This Row],[Rob]]-Table3[[#This Row],[Rob]])</f>
        <v/>
      </c>
      <c r="BM9" t="str">
        <f>IF(AND(ISBLANK(Table33[[#This Row],[Xander]]),ISBLANK(Table3[[#This Row],[Xander]])),"",Table33[[#This Row],[Xander]]-Table3[[#This Row],[Xander]])</f>
        <v/>
      </c>
    </row>
    <row r="10" spans="1:65" ht="15" customHeight="1" x14ac:dyDescent="0.25">
      <c r="A10" s="26">
        <v>45119</v>
      </c>
      <c r="B10">
        <v>25</v>
      </c>
      <c r="C10">
        <v>30</v>
      </c>
      <c r="I10">
        <v>23</v>
      </c>
      <c r="K10">
        <v>17</v>
      </c>
      <c r="N10">
        <v>25</v>
      </c>
      <c r="S10" s="26">
        <v>45119</v>
      </c>
      <c r="T10">
        <v>42</v>
      </c>
      <c r="U10">
        <v>38</v>
      </c>
      <c r="AL10">
        <v>38</v>
      </c>
      <c r="AR10">
        <v>92</v>
      </c>
      <c r="AT10">
        <v>65</v>
      </c>
      <c r="AX10" s="26">
        <v>45119</v>
      </c>
      <c r="AY10">
        <f>IF(AND(ISBLANK(Table33[[#This Row],[Gilbert]]),ISBLANK(Table3[[#This Row],[Gilbert]])),"",Table33[[#This Row],[Gilbert]]-Table3[[#This Row],[Gilbert]])</f>
        <v>17</v>
      </c>
      <c r="AZ10">
        <f>IF(AND(ISBLANK(Table33[[#This Row],[Fred]]),ISBLANK(Table3[[#This Row],[Fred]])),"",Table33[[#This Row],[Fred]]-Table3[[#This Row],[Fred]])</f>
        <v>8</v>
      </c>
      <c r="BA10" t="str">
        <f>IF(AND(ISBLANK(Table33[[#This Row],[Zoe]]),ISBLANK(Table3[[#This Row],[Zoe]])),"",Table33[[#This Row],[Zoe]]-Table3[[#This Row],[Zoe]])</f>
        <v/>
      </c>
      <c r="BB10" t="str">
        <f>IF(AND(ISBLANK(Table33[[#This Row],[George]]),ISBLANK(Table3[[#This Row],[George]])),"",Table33[[#This Row],[George]]-Table3[[#This Row],[George]])</f>
        <v/>
      </c>
      <c r="BC10" t="str">
        <f>IF(AND(ISBLANK(Table33[[#This Row],[Raegan]]),ISBLANK(Table3[[#This Row],[Raegan]])),"",Table33[[#This Row],[Raegan]]-Table3[[#This Row],[Raegan]])</f>
        <v/>
      </c>
      <c r="BD10" t="str">
        <f>IF(AND(ISBLANK(Table33[[#This Row],[Liam]]),ISBLANK(Table3[[#This Row],[Liam]])),"",Table33[[#This Row],[Liam]]-Table3[[#This Row],[Liam]])</f>
        <v/>
      </c>
      <c r="BE10" t="str">
        <f>IF(AND(ISBLANK(Table33[[#This Row],[Shane]]),ISBLANK(Table3[[#This Row],[Shane]])),"",Table33[[#This Row],[Shane]]-Table3[[#This Row],[Shane]])</f>
        <v/>
      </c>
      <c r="BF10">
        <f>IF(AND(ISBLANK(Table33[[#This Row],[Cameron]]),ISBLANK(Table3[[#This Row],[Cameron]])),"",Table33[[#This Row],[Cameron]]-Table3[[#This Row],[Cameron]])</f>
        <v>15</v>
      </c>
      <c r="BG10" t="str">
        <f>IF(AND(ISBLANK(Table33[[#This Row],[Alex]]),ISBLANK(Table3[[#This Row],[Alex]])),"",Table33[[#This Row],[Alex]]-Table3[[#This Row],[Alex]])</f>
        <v/>
      </c>
      <c r="BH10" t="str">
        <f>IF(AND(ISBLANK(Table33[[#This Row],[Scott]]),ISBLANK(Table3[[#This Row],[Scott]])),"",Table33[[#This Row],[Scott]]-Table3[[#This Row],[Scott]])</f>
        <v/>
      </c>
      <c r="BI10">
        <f>IF(AND(ISBLANK(Table33[[#This Row],[Light]]),ISBLANK(Table3[[#This Row],[Light]])),"",Table33[[#This Row],[Light]]-Table3[[#This Row],[Light]])</f>
        <v>75</v>
      </c>
      <c r="BJ10" t="str">
        <f>IF(AND(ISBLANK(Table33[[#This Row],[Jarred]]),ISBLANK(Table3[[#This Row],[Jarred]])),"",Table33[[#This Row],[Jarred]]-Table3[[#This Row],[Jarred]])</f>
        <v/>
      </c>
      <c r="BK10">
        <f>IF(AND(ISBLANK(Table33[[#This Row],[Joel]]),ISBLANK(Table3[[#This Row],[Joel]])),"",Table33[[#This Row],[Joel]]-Table3[[#This Row],[Joel]])</f>
        <v>40</v>
      </c>
      <c r="BL10" t="str">
        <f>IF(AND(ISBLANK(Table33[[#This Row],[Rob]]),ISBLANK(Table3[[#This Row],[Rob]])),"",Table33[[#This Row],[Rob]]-Table3[[#This Row],[Rob]])</f>
        <v/>
      </c>
      <c r="BM10" t="str">
        <f>IF(AND(ISBLANK(Table33[[#This Row],[Xander]]),ISBLANK(Table3[[#This Row],[Xander]])),"",Table33[[#This Row],[Xander]]-Table3[[#This Row],[Xander]])</f>
        <v/>
      </c>
    </row>
    <row r="11" spans="1:65" ht="15" customHeight="1" x14ac:dyDescent="0.25">
      <c r="A11" s="26">
        <v>45120</v>
      </c>
      <c r="B11">
        <v>22</v>
      </c>
      <c r="I11">
        <v>27</v>
      </c>
      <c r="K11">
        <v>6</v>
      </c>
      <c r="N11">
        <v>19</v>
      </c>
      <c r="S11" s="26">
        <v>45120</v>
      </c>
      <c r="T11">
        <v>39</v>
      </c>
      <c r="AL11">
        <v>77</v>
      </c>
      <c r="AR11">
        <v>64</v>
      </c>
      <c r="AT11">
        <v>44</v>
      </c>
      <c r="AX11" s="26">
        <v>45120</v>
      </c>
      <c r="AY11">
        <f>IF(AND(ISBLANK(Table33[[#This Row],[Gilbert]]),ISBLANK(Table3[[#This Row],[Gilbert]])),"",Table33[[#This Row],[Gilbert]]-Table3[[#This Row],[Gilbert]])</f>
        <v>17</v>
      </c>
      <c r="AZ11" t="str">
        <f>IF(AND(ISBLANK(Table33[[#This Row],[Fred]]),ISBLANK(Table3[[#This Row],[Fred]])),"",Table33[[#This Row],[Fred]]-Table3[[#This Row],[Fred]])</f>
        <v/>
      </c>
      <c r="BA11" t="str">
        <f>IF(AND(ISBLANK(Table33[[#This Row],[Zoe]]),ISBLANK(Table3[[#This Row],[Zoe]])),"",Table33[[#This Row],[Zoe]]-Table3[[#This Row],[Zoe]])</f>
        <v/>
      </c>
      <c r="BB11" t="str">
        <f>IF(AND(ISBLANK(Table33[[#This Row],[George]]),ISBLANK(Table3[[#This Row],[George]])),"",Table33[[#This Row],[George]]-Table3[[#This Row],[George]])</f>
        <v/>
      </c>
      <c r="BC11" t="str">
        <f>IF(AND(ISBLANK(Table33[[#This Row],[Raegan]]),ISBLANK(Table3[[#This Row],[Raegan]])),"",Table33[[#This Row],[Raegan]]-Table3[[#This Row],[Raegan]])</f>
        <v/>
      </c>
      <c r="BD11" t="str">
        <f>IF(AND(ISBLANK(Table33[[#This Row],[Liam]]),ISBLANK(Table3[[#This Row],[Liam]])),"",Table33[[#This Row],[Liam]]-Table3[[#This Row],[Liam]])</f>
        <v/>
      </c>
      <c r="BE11" t="str">
        <f>IF(AND(ISBLANK(Table33[[#This Row],[Shane]]),ISBLANK(Table3[[#This Row],[Shane]])),"",Table33[[#This Row],[Shane]]-Table3[[#This Row],[Shane]])</f>
        <v/>
      </c>
      <c r="BF11">
        <f>IF(AND(ISBLANK(Table33[[#This Row],[Cameron]]),ISBLANK(Table3[[#This Row],[Cameron]])),"",Table33[[#This Row],[Cameron]]-Table3[[#This Row],[Cameron]])</f>
        <v>50</v>
      </c>
      <c r="BG11" t="str">
        <f>IF(AND(ISBLANK(Table33[[#This Row],[Alex]]),ISBLANK(Table3[[#This Row],[Alex]])),"",Table33[[#This Row],[Alex]]-Table3[[#This Row],[Alex]])</f>
        <v/>
      </c>
      <c r="BH11" t="str">
        <f>IF(AND(ISBLANK(Table33[[#This Row],[Scott]]),ISBLANK(Table3[[#This Row],[Scott]])),"",Table33[[#This Row],[Scott]]-Table3[[#This Row],[Scott]])</f>
        <v/>
      </c>
      <c r="BI11">
        <f>IF(AND(ISBLANK(Table33[[#This Row],[Light]]),ISBLANK(Table3[[#This Row],[Light]])),"",Table33[[#This Row],[Light]]-Table3[[#This Row],[Light]])</f>
        <v>58</v>
      </c>
      <c r="BJ11" t="str">
        <f>IF(AND(ISBLANK(Table33[[#This Row],[Jarred]]),ISBLANK(Table3[[#This Row],[Jarred]])),"",Table33[[#This Row],[Jarred]]-Table3[[#This Row],[Jarred]])</f>
        <v/>
      </c>
      <c r="BK11">
        <f>IF(AND(ISBLANK(Table33[[#This Row],[Joel]]),ISBLANK(Table3[[#This Row],[Joel]])),"",Table33[[#This Row],[Joel]]-Table3[[#This Row],[Joel]])</f>
        <v>25</v>
      </c>
      <c r="BL11" t="str">
        <f>IF(AND(ISBLANK(Table33[[#This Row],[Rob]]),ISBLANK(Table3[[#This Row],[Rob]])),"",Table33[[#This Row],[Rob]]-Table3[[#This Row],[Rob]])</f>
        <v/>
      </c>
      <c r="BM11" t="str">
        <f>IF(AND(ISBLANK(Table33[[#This Row],[Xander]]),ISBLANK(Table3[[#This Row],[Xander]])),"",Table33[[#This Row],[Xander]]-Table3[[#This Row],[Xander]])</f>
        <v/>
      </c>
    </row>
    <row r="12" spans="1:65" ht="15" customHeight="1" x14ac:dyDescent="0.25">
      <c r="A12" s="26">
        <v>45121</v>
      </c>
      <c r="B12">
        <v>9</v>
      </c>
      <c r="C12">
        <v>22</v>
      </c>
      <c r="I12">
        <v>31</v>
      </c>
      <c r="N12">
        <v>19</v>
      </c>
      <c r="S12" s="26">
        <v>45121</v>
      </c>
      <c r="T12">
        <v>32</v>
      </c>
      <c r="U12">
        <v>33</v>
      </c>
      <c r="AL12">
        <v>85</v>
      </c>
      <c r="AT12">
        <v>45</v>
      </c>
      <c r="AX12" s="26">
        <v>45121</v>
      </c>
      <c r="AY12">
        <f>IF(AND(ISBLANK(Table33[[#This Row],[Gilbert]]),ISBLANK(Table3[[#This Row],[Gilbert]])),"",Table33[[#This Row],[Gilbert]]-Table3[[#This Row],[Gilbert]])</f>
        <v>23</v>
      </c>
      <c r="AZ12">
        <f>IF(AND(ISBLANK(Table33[[#This Row],[Fred]]),ISBLANK(Table3[[#This Row],[Fred]])),"",Table33[[#This Row],[Fred]]-Table3[[#This Row],[Fred]])</f>
        <v>11</v>
      </c>
      <c r="BA12" t="str">
        <f>IF(AND(ISBLANK(Table33[[#This Row],[Zoe]]),ISBLANK(Table3[[#This Row],[Zoe]])),"",Table33[[#This Row],[Zoe]]-Table3[[#This Row],[Zoe]])</f>
        <v/>
      </c>
      <c r="BB12" t="str">
        <f>IF(AND(ISBLANK(Table33[[#This Row],[George]]),ISBLANK(Table3[[#This Row],[George]])),"",Table33[[#This Row],[George]]-Table3[[#This Row],[George]])</f>
        <v/>
      </c>
      <c r="BC12" t="str">
        <f>IF(AND(ISBLANK(Table33[[#This Row],[Raegan]]),ISBLANK(Table3[[#This Row],[Raegan]])),"",Table33[[#This Row],[Raegan]]-Table3[[#This Row],[Raegan]])</f>
        <v/>
      </c>
      <c r="BD12" t="str">
        <f>IF(AND(ISBLANK(Table33[[#This Row],[Liam]]),ISBLANK(Table3[[#This Row],[Liam]])),"",Table33[[#This Row],[Liam]]-Table3[[#This Row],[Liam]])</f>
        <v/>
      </c>
      <c r="BE12" t="str">
        <f>IF(AND(ISBLANK(Table33[[#This Row],[Shane]]),ISBLANK(Table3[[#This Row],[Shane]])),"",Table33[[#This Row],[Shane]]-Table3[[#This Row],[Shane]])</f>
        <v/>
      </c>
      <c r="BF12">
        <f>IF(AND(ISBLANK(Table33[[#This Row],[Cameron]]),ISBLANK(Table3[[#This Row],[Cameron]])),"",Table33[[#This Row],[Cameron]]-Table3[[#This Row],[Cameron]])</f>
        <v>54</v>
      </c>
      <c r="BG12" t="str">
        <f>IF(AND(ISBLANK(Table33[[#This Row],[Alex]]),ISBLANK(Table3[[#This Row],[Alex]])),"",Table33[[#This Row],[Alex]]-Table3[[#This Row],[Alex]])</f>
        <v/>
      </c>
      <c r="BH12" t="str">
        <f>IF(AND(ISBLANK(Table33[[#This Row],[Scott]]),ISBLANK(Table3[[#This Row],[Scott]])),"",Table33[[#This Row],[Scott]]-Table3[[#This Row],[Scott]])</f>
        <v/>
      </c>
      <c r="BI12" t="str">
        <f>IF(AND(ISBLANK(Table33[[#This Row],[Light]]),ISBLANK(Table3[[#This Row],[Light]])),"",Table33[[#This Row],[Light]]-Table3[[#This Row],[Light]])</f>
        <v/>
      </c>
      <c r="BJ12" t="str">
        <f>IF(AND(ISBLANK(Table33[[#This Row],[Jarred]]),ISBLANK(Table3[[#This Row],[Jarred]])),"",Table33[[#This Row],[Jarred]]-Table3[[#This Row],[Jarred]])</f>
        <v/>
      </c>
      <c r="BK12">
        <f>IF(AND(ISBLANK(Table33[[#This Row],[Joel]]),ISBLANK(Table3[[#This Row],[Joel]])),"",Table33[[#This Row],[Joel]]-Table3[[#This Row],[Joel]])</f>
        <v>26</v>
      </c>
      <c r="BL12" t="str">
        <f>IF(AND(ISBLANK(Table33[[#This Row],[Rob]]),ISBLANK(Table3[[#This Row],[Rob]])),"",Table33[[#This Row],[Rob]]-Table3[[#This Row],[Rob]])</f>
        <v/>
      </c>
      <c r="BM12" t="str">
        <f>IF(AND(ISBLANK(Table33[[#This Row],[Xander]]),ISBLANK(Table3[[#This Row],[Xander]])),"",Table33[[#This Row],[Xander]]-Table3[[#This Row],[Xander]])</f>
        <v/>
      </c>
    </row>
    <row r="13" spans="1:65" ht="15" customHeight="1" x14ac:dyDescent="0.25">
      <c r="A13" s="26">
        <v>45124</v>
      </c>
      <c r="B13">
        <v>32</v>
      </c>
      <c r="I13">
        <v>27</v>
      </c>
      <c r="K13">
        <v>16</v>
      </c>
      <c r="N13">
        <v>7</v>
      </c>
      <c r="S13" s="26">
        <v>45124</v>
      </c>
      <c r="T13">
        <v>66</v>
      </c>
      <c r="AL13">
        <v>29</v>
      </c>
      <c r="AR13">
        <v>63</v>
      </c>
      <c r="AT13">
        <v>47</v>
      </c>
      <c r="AU13">
        <v>27</v>
      </c>
      <c r="AX13" s="26">
        <v>45124</v>
      </c>
      <c r="AY13">
        <f>IF(AND(ISBLANK(Table33[[#This Row],[Gilbert]]),ISBLANK(Table3[[#This Row],[Gilbert]])),"",Table33[[#This Row],[Gilbert]]-Table3[[#This Row],[Gilbert]])</f>
        <v>34</v>
      </c>
      <c r="AZ13" t="str">
        <f>IF(AND(ISBLANK(Table33[[#This Row],[Fred]]),ISBLANK(Table3[[#This Row],[Fred]])),"",Table33[[#This Row],[Fred]]-Table3[[#This Row],[Fred]])</f>
        <v/>
      </c>
      <c r="BA13" t="str">
        <f>IF(AND(ISBLANK(Table33[[#This Row],[Zoe]]),ISBLANK(Table3[[#This Row],[Zoe]])),"",Table33[[#This Row],[Zoe]]-Table3[[#This Row],[Zoe]])</f>
        <v/>
      </c>
      <c r="BB13" t="str">
        <f>IF(AND(ISBLANK(Table33[[#This Row],[George]]),ISBLANK(Table3[[#This Row],[George]])),"",Table33[[#This Row],[George]]-Table3[[#This Row],[George]])</f>
        <v/>
      </c>
      <c r="BC13" t="str">
        <f>IF(AND(ISBLANK(Table33[[#This Row],[Raegan]]),ISBLANK(Table3[[#This Row],[Raegan]])),"",Table33[[#This Row],[Raegan]]-Table3[[#This Row],[Raegan]])</f>
        <v/>
      </c>
      <c r="BD13" t="str">
        <f>IF(AND(ISBLANK(Table33[[#This Row],[Liam]]),ISBLANK(Table3[[#This Row],[Liam]])),"",Table33[[#This Row],[Liam]]-Table3[[#This Row],[Liam]])</f>
        <v/>
      </c>
      <c r="BE13" t="str">
        <f>IF(AND(ISBLANK(Table33[[#This Row],[Shane]]),ISBLANK(Table3[[#This Row],[Shane]])),"",Table33[[#This Row],[Shane]]-Table3[[#This Row],[Shane]])</f>
        <v/>
      </c>
      <c r="BF13">
        <f>IF(AND(ISBLANK(Table33[[#This Row],[Cameron]]),ISBLANK(Table3[[#This Row],[Cameron]])),"",Table33[[#This Row],[Cameron]]-Table3[[#This Row],[Cameron]])</f>
        <v>2</v>
      </c>
      <c r="BG13" t="str">
        <f>IF(AND(ISBLANK(Table33[[#This Row],[Alex]]),ISBLANK(Table3[[#This Row],[Alex]])),"",Table33[[#This Row],[Alex]]-Table3[[#This Row],[Alex]])</f>
        <v/>
      </c>
      <c r="BH13" t="str">
        <f>IF(AND(ISBLANK(Table33[[#This Row],[Scott]]),ISBLANK(Table3[[#This Row],[Scott]])),"",Table33[[#This Row],[Scott]]-Table3[[#This Row],[Scott]])</f>
        <v/>
      </c>
      <c r="BI13">
        <f>IF(AND(ISBLANK(Table33[[#This Row],[Light]]),ISBLANK(Table3[[#This Row],[Light]])),"",Table33[[#This Row],[Light]]-Table3[[#This Row],[Light]])</f>
        <v>47</v>
      </c>
      <c r="BJ13" t="str">
        <f>IF(AND(ISBLANK(Table33[[#This Row],[Jarred]]),ISBLANK(Table3[[#This Row],[Jarred]])),"",Table33[[#This Row],[Jarred]]-Table3[[#This Row],[Jarred]])</f>
        <v/>
      </c>
      <c r="BK13">
        <f>IF(AND(ISBLANK(Table33[[#This Row],[Joel]]),ISBLANK(Table3[[#This Row],[Joel]])),"",Table33[[#This Row],[Joel]]-Table3[[#This Row],[Joel]])</f>
        <v>40</v>
      </c>
      <c r="BL13">
        <f>IF(AND(ISBLANK(Table33[[#This Row],[Rob]]),ISBLANK(Table3[[#This Row],[Rob]])),"",Table33[[#This Row],[Rob]]-Table3[[#This Row],[Rob]])</f>
        <v>27</v>
      </c>
      <c r="BM13" t="str">
        <f>IF(AND(ISBLANK(Table33[[#This Row],[Xander]]),ISBLANK(Table3[[#This Row],[Xander]])),"",Table33[[#This Row],[Xander]]-Table3[[#This Row],[Xander]])</f>
        <v/>
      </c>
    </row>
    <row r="14" spans="1:65" ht="15" customHeight="1" x14ac:dyDescent="0.25">
      <c r="A14" s="26">
        <v>45125</v>
      </c>
      <c r="B14">
        <v>7</v>
      </c>
      <c r="I14">
        <v>32</v>
      </c>
      <c r="K14">
        <v>22</v>
      </c>
      <c r="N14">
        <v>31</v>
      </c>
      <c r="S14" s="26">
        <v>45125</v>
      </c>
      <c r="T14">
        <v>45</v>
      </c>
      <c r="AL14">
        <v>47</v>
      </c>
      <c r="AR14">
        <v>75</v>
      </c>
      <c r="AT14">
        <v>54</v>
      </c>
      <c r="AU14">
        <v>29</v>
      </c>
      <c r="AX14" s="26">
        <v>45125</v>
      </c>
      <c r="AY14">
        <f>IF(AND(ISBLANK(Table33[[#This Row],[Gilbert]]),ISBLANK(Table3[[#This Row],[Gilbert]])),"",Table33[[#This Row],[Gilbert]]-Table3[[#This Row],[Gilbert]])</f>
        <v>38</v>
      </c>
      <c r="AZ14" t="str">
        <f>IF(AND(ISBLANK(Table33[[#This Row],[Fred]]),ISBLANK(Table3[[#This Row],[Fred]])),"",Table33[[#This Row],[Fred]]-Table3[[#This Row],[Fred]])</f>
        <v/>
      </c>
      <c r="BA14" t="str">
        <f>IF(AND(ISBLANK(Table33[[#This Row],[Zoe]]),ISBLANK(Table3[[#This Row],[Zoe]])),"",Table33[[#This Row],[Zoe]]-Table3[[#This Row],[Zoe]])</f>
        <v/>
      </c>
      <c r="BB14" t="str">
        <f>IF(AND(ISBLANK(Table33[[#This Row],[George]]),ISBLANK(Table3[[#This Row],[George]])),"",Table33[[#This Row],[George]]-Table3[[#This Row],[George]])</f>
        <v/>
      </c>
      <c r="BC14" t="str">
        <f>IF(AND(ISBLANK(Table33[[#This Row],[Raegan]]),ISBLANK(Table3[[#This Row],[Raegan]])),"",Table33[[#This Row],[Raegan]]-Table3[[#This Row],[Raegan]])</f>
        <v/>
      </c>
      <c r="BD14" t="str">
        <f>IF(AND(ISBLANK(Table33[[#This Row],[Liam]]),ISBLANK(Table3[[#This Row],[Liam]])),"",Table33[[#This Row],[Liam]]-Table3[[#This Row],[Liam]])</f>
        <v/>
      </c>
      <c r="BE14" t="str">
        <f>IF(AND(ISBLANK(Table33[[#This Row],[Shane]]),ISBLANK(Table3[[#This Row],[Shane]])),"",Table33[[#This Row],[Shane]]-Table3[[#This Row],[Shane]])</f>
        <v/>
      </c>
      <c r="BF14">
        <f>IF(AND(ISBLANK(Table33[[#This Row],[Cameron]]),ISBLANK(Table3[[#This Row],[Cameron]])),"",Table33[[#This Row],[Cameron]]-Table3[[#This Row],[Cameron]])</f>
        <v>15</v>
      </c>
      <c r="BG14" t="str">
        <f>IF(AND(ISBLANK(Table33[[#This Row],[Alex]]),ISBLANK(Table3[[#This Row],[Alex]])),"",Table33[[#This Row],[Alex]]-Table3[[#This Row],[Alex]])</f>
        <v/>
      </c>
      <c r="BH14" t="str">
        <f>IF(AND(ISBLANK(Table33[[#This Row],[Scott]]),ISBLANK(Table3[[#This Row],[Scott]])),"",Table33[[#This Row],[Scott]]-Table3[[#This Row],[Scott]])</f>
        <v/>
      </c>
      <c r="BI14">
        <f>IF(AND(ISBLANK(Table33[[#This Row],[Light]]),ISBLANK(Table3[[#This Row],[Light]])),"",Table33[[#This Row],[Light]]-Table3[[#This Row],[Light]])</f>
        <v>53</v>
      </c>
      <c r="BJ14" t="str">
        <f>IF(AND(ISBLANK(Table33[[#This Row],[Jarred]]),ISBLANK(Table3[[#This Row],[Jarred]])),"",Table33[[#This Row],[Jarred]]-Table3[[#This Row],[Jarred]])</f>
        <v/>
      </c>
      <c r="BK14">
        <f>IF(AND(ISBLANK(Table33[[#This Row],[Joel]]),ISBLANK(Table3[[#This Row],[Joel]])),"",Table33[[#This Row],[Joel]]-Table3[[#This Row],[Joel]])</f>
        <v>23</v>
      </c>
      <c r="BL14">
        <f>IF(AND(ISBLANK(Table33[[#This Row],[Rob]]),ISBLANK(Table3[[#This Row],[Rob]])),"",Table33[[#This Row],[Rob]]-Table3[[#This Row],[Rob]])</f>
        <v>29</v>
      </c>
      <c r="BM14" t="str">
        <f>IF(AND(ISBLANK(Table33[[#This Row],[Xander]]),ISBLANK(Table3[[#This Row],[Xander]])),"",Table33[[#This Row],[Xander]]-Table3[[#This Row],[Xander]])</f>
        <v/>
      </c>
    </row>
    <row r="15" spans="1:65" ht="15" customHeight="1" x14ac:dyDescent="0.25">
      <c r="A15" s="26">
        <v>45126</v>
      </c>
      <c r="B15">
        <v>18</v>
      </c>
      <c r="I15">
        <v>34</v>
      </c>
      <c r="K15">
        <v>21</v>
      </c>
      <c r="M15">
        <v>6</v>
      </c>
      <c r="N15">
        <v>37</v>
      </c>
      <c r="S15" s="26">
        <v>45126</v>
      </c>
      <c r="T15">
        <v>45</v>
      </c>
      <c r="AL15">
        <v>45</v>
      </c>
      <c r="AR15">
        <v>60</v>
      </c>
      <c r="AT15">
        <v>81</v>
      </c>
      <c r="AU15">
        <v>20</v>
      </c>
      <c r="AX15" s="26">
        <v>45126</v>
      </c>
      <c r="AY15">
        <f>IF(AND(ISBLANK(Table33[[#This Row],[Gilbert]]),ISBLANK(Table3[[#This Row],[Gilbert]])),"",Table33[[#This Row],[Gilbert]]-Table3[[#This Row],[Gilbert]])</f>
        <v>27</v>
      </c>
      <c r="AZ15" t="str">
        <f>IF(AND(ISBLANK(Table33[[#This Row],[Fred]]),ISBLANK(Table3[[#This Row],[Fred]])),"",Table33[[#This Row],[Fred]]-Table3[[#This Row],[Fred]])</f>
        <v/>
      </c>
      <c r="BA15" t="str">
        <f>IF(AND(ISBLANK(Table33[[#This Row],[Zoe]]),ISBLANK(Table3[[#This Row],[Zoe]])),"",Table33[[#This Row],[Zoe]]-Table3[[#This Row],[Zoe]])</f>
        <v/>
      </c>
      <c r="BB15" t="str">
        <f>IF(AND(ISBLANK(Table33[[#This Row],[George]]),ISBLANK(Table3[[#This Row],[George]])),"",Table33[[#This Row],[George]]-Table3[[#This Row],[George]])</f>
        <v/>
      </c>
      <c r="BC15" t="str">
        <f>IF(AND(ISBLANK(Table33[[#This Row],[Raegan]]),ISBLANK(Table3[[#This Row],[Raegan]])),"",Table33[[#This Row],[Raegan]]-Table3[[#This Row],[Raegan]])</f>
        <v/>
      </c>
      <c r="BD15" t="str">
        <f>IF(AND(ISBLANK(Table33[[#This Row],[Liam]]),ISBLANK(Table3[[#This Row],[Liam]])),"",Table33[[#This Row],[Liam]]-Table3[[#This Row],[Liam]])</f>
        <v/>
      </c>
      <c r="BE15" t="str">
        <f>IF(AND(ISBLANK(Table33[[#This Row],[Shane]]),ISBLANK(Table3[[#This Row],[Shane]])),"",Table33[[#This Row],[Shane]]-Table3[[#This Row],[Shane]])</f>
        <v/>
      </c>
      <c r="BF15">
        <f>IF(AND(ISBLANK(Table33[[#This Row],[Cameron]]),ISBLANK(Table3[[#This Row],[Cameron]])),"",Table33[[#This Row],[Cameron]]-Table3[[#This Row],[Cameron]])</f>
        <v>11</v>
      </c>
      <c r="BG15" t="str">
        <f>IF(AND(ISBLANK(Table33[[#This Row],[Alex]]),ISBLANK(Table3[[#This Row],[Alex]])),"",Table33[[#This Row],[Alex]]-Table3[[#This Row],[Alex]])</f>
        <v/>
      </c>
      <c r="BH15" t="str">
        <f>IF(AND(ISBLANK(Table33[[#This Row],[Scott]]),ISBLANK(Table3[[#This Row],[Scott]])),"",Table33[[#This Row],[Scott]]-Table3[[#This Row],[Scott]])</f>
        <v/>
      </c>
      <c r="BI15">
        <f>IF(AND(ISBLANK(Table33[[#This Row],[Light]]),ISBLANK(Table3[[#This Row],[Light]])),"",Table33[[#This Row],[Light]]-Table3[[#This Row],[Light]])</f>
        <v>39</v>
      </c>
      <c r="BJ15" t="str">
        <f>IF(AND(ISBLANK(Table33[[#This Row],[Jarred]]),ISBLANK(Table3[[#This Row],[Jarred]])),"",Table33[[#This Row],[Jarred]]-Table3[[#This Row],[Jarred]])</f>
        <v/>
      </c>
      <c r="BK15">
        <f>IF(AND(ISBLANK(Table33[[#This Row],[Joel]]),ISBLANK(Table3[[#This Row],[Joel]])),"",Table33[[#This Row],[Joel]]-Table3[[#This Row],[Joel]])</f>
        <v>44</v>
      </c>
      <c r="BL15">
        <f>IF(AND(ISBLANK(Table33[[#This Row],[Rob]]),ISBLANK(Table3[[#This Row],[Rob]])),"",Table33[[#This Row],[Rob]]-Table3[[#This Row],[Rob]])</f>
        <v>14</v>
      </c>
      <c r="BM15" t="str">
        <f>IF(AND(ISBLANK(Table33[[#This Row],[Xander]]),ISBLANK(Table3[[#This Row],[Xander]])),"",Table33[[#This Row],[Xander]]-Table3[[#This Row],[Xander]])</f>
        <v/>
      </c>
    </row>
    <row r="16" spans="1:65" ht="15" customHeight="1" x14ac:dyDescent="0.25">
      <c r="A16" s="26">
        <v>45127</v>
      </c>
      <c r="B16">
        <v>6</v>
      </c>
      <c r="I16">
        <v>26</v>
      </c>
      <c r="K16">
        <v>23</v>
      </c>
      <c r="M16">
        <v>7</v>
      </c>
      <c r="N16">
        <v>30</v>
      </c>
      <c r="S16" s="26">
        <v>45127</v>
      </c>
      <c r="T16">
        <v>51</v>
      </c>
      <c r="AL16">
        <v>41</v>
      </c>
      <c r="AR16">
        <v>52</v>
      </c>
      <c r="AT16">
        <v>69</v>
      </c>
      <c r="AU16">
        <v>21</v>
      </c>
      <c r="AX16" s="26">
        <v>45127</v>
      </c>
      <c r="AY16">
        <f>IF(AND(ISBLANK(Table33[[#This Row],[Gilbert]]),ISBLANK(Table3[[#This Row],[Gilbert]])),"",Table33[[#This Row],[Gilbert]]-Table3[[#This Row],[Gilbert]])</f>
        <v>45</v>
      </c>
      <c r="AZ16" t="str">
        <f>IF(AND(ISBLANK(Table33[[#This Row],[Fred]]),ISBLANK(Table3[[#This Row],[Fred]])),"",Table33[[#This Row],[Fred]]-Table3[[#This Row],[Fred]])</f>
        <v/>
      </c>
      <c r="BA16" t="str">
        <f>IF(AND(ISBLANK(Table33[[#This Row],[Zoe]]),ISBLANK(Table3[[#This Row],[Zoe]])),"",Table33[[#This Row],[Zoe]]-Table3[[#This Row],[Zoe]])</f>
        <v/>
      </c>
      <c r="BB16" t="str">
        <f>IF(AND(ISBLANK(Table33[[#This Row],[George]]),ISBLANK(Table3[[#This Row],[George]])),"",Table33[[#This Row],[George]]-Table3[[#This Row],[George]])</f>
        <v/>
      </c>
      <c r="BC16" t="str">
        <f>IF(AND(ISBLANK(Table33[[#This Row],[Raegan]]),ISBLANK(Table3[[#This Row],[Raegan]])),"",Table33[[#This Row],[Raegan]]-Table3[[#This Row],[Raegan]])</f>
        <v/>
      </c>
      <c r="BD16" t="str">
        <f>IF(AND(ISBLANK(Table33[[#This Row],[Liam]]),ISBLANK(Table3[[#This Row],[Liam]])),"",Table33[[#This Row],[Liam]]-Table3[[#This Row],[Liam]])</f>
        <v/>
      </c>
      <c r="BE16" t="str">
        <f>IF(AND(ISBLANK(Table33[[#This Row],[Shane]]),ISBLANK(Table3[[#This Row],[Shane]])),"",Table33[[#This Row],[Shane]]-Table3[[#This Row],[Shane]])</f>
        <v/>
      </c>
      <c r="BF16">
        <f>IF(AND(ISBLANK(Table33[[#This Row],[Cameron]]),ISBLANK(Table3[[#This Row],[Cameron]])),"",Table33[[#This Row],[Cameron]]-Table3[[#This Row],[Cameron]])</f>
        <v>15</v>
      </c>
      <c r="BG16" t="str">
        <f>IF(AND(ISBLANK(Table33[[#This Row],[Alex]]),ISBLANK(Table3[[#This Row],[Alex]])),"",Table33[[#This Row],[Alex]]-Table3[[#This Row],[Alex]])</f>
        <v/>
      </c>
      <c r="BH16" t="str">
        <f>IF(AND(ISBLANK(Table33[[#This Row],[Scott]]),ISBLANK(Table3[[#This Row],[Scott]])),"",Table33[[#This Row],[Scott]]-Table3[[#This Row],[Scott]])</f>
        <v/>
      </c>
      <c r="BI16">
        <f>IF(AND(ISBLANK(Table33[[#This Row],[Light]]),ISBLANK(Table3[[#This Row],[Light]])),"",Table33[[#This Row],[Light]]-Table3[[#This Row],[Light]])</f>
        <v>29</v>
      </c>
      <c r="BJ16" t="str">
        <f>IF(AND(ISBLANK(Table33[[#This Row],[Jarred]]),ISBLANK(Table3[[#This Row],[Jarred]])),"",Table33[[#This Row],[Jarred]]-Table3[[#This Row],[Jarred]])</f>
        <v/>
      </c>
      <c r="BK16">
        <f>IF(AND(ISBLANK(Table33[[#This Row],[Joel]]),ISBLANK(Table3[[#This Row],[Joel]])),"",Table33[[#This Row],[Joel]]-Table3[[#This Row],[Joel]])</f>
        <v>39</v>
      </c>
      <c r="BL16">
        <f>IF(AND(ISBLANK(Table33[[#This Row],[Rob]]),ISBLANK(Table3[[#This Row],[Rob]])),"",Table33[[#This Row],[Rob]]-Table3[[#This Row],[Rob]])</f>
        <v>14</v>
      </c>
      <c r="BM16" t="str">
        <f>IF(AND(ISBLANK(Table33[[#This Row],[Xander]]),ISBLANK(Table3[[#This Row],[Xander]])),"",Table33[[#This Row],[Xander]]-Table3[[#This Row],[Xander]])</f>
        <v/>
      </c>
    </row>
    <row r="17" spans="1:65" ht="15" customHeight="1" x14ac:dyDescent="0.25">
      <c r="A17" s="26">
        <v>45128</v>
      </c>
      <c r="B17">
        <v>6</v>
      </c>
      <c r="I17">
        <v>21</v>
      </c>
      <c r="K17">
        <v>21</v>
      </c>
      <c r="M17">
        <v>6</v>
      </c>
      <c r="N17">
        <v>26</v>
      </c>
      <c r="S17" s="26">
        <v>45128</v>
      </c>
      <c r="T17">
        <v>38</v>
      </c>
      <c r="AL17">
        <v>49</v>
      </c>
      <c r="AR17">
        <v>44</v>
      </c>
      <c r="AT17">
        <v>51</v>
      </c>
      <c r="AU17">
        <v>20</v>
      </c>
      <c r="AX17" s="26">
        <v>45128</v>
      </c>
      <c r="AY17">
        <f>IF(AND(ISBLANK(Table33[[#This Row],[Gilbert]]),ISBLANK(Table3[[#This Row],[Gilbert]])),"",Table33[[#This Row],[Gilbert]]-Table3[[#This Row],[Gilbert]])</f>
        <v>32</v>
      </c>
      <c r="AZ17" t="str">
        <f>IF(AND(ISBLANK(Table33[[#This Row],[Fred]]),ISBLANK(Table3[[#This Row],[Fred]])),"",Table33[[#This Row],[Fred]]-Table3[[#This Row],[Fred]])</f>
        <v/>
      </c>
      <c r="BA17" t="str">
        <f>IF(AND(ISBLANK(Table33[[#This Row],[Zoe]]),ISBLANK(Table3[[#This Row],[Zoe]])),"",Table33[[#This Row],[Zoe]]-Table3[[#This Row],[Zoe]])</f>
        <v/>
      </c>
      <c r="BB17" t="str">
        <f>IF(AND(ISBLANK(Table33[[#This Row],[George]]),ISBLANK(Table3[[#This Row],[George]])),"",Table33[[#This Row],[George]]-Table3[[#This Row],[George]])</f>
        <v/>
      </c>
      <c r="BC17" t="str">
        <f>IF(AND(ISBLANK(Table33[[#This Row],[Raegan]]),ISBLANK(Table3[[#This Row],[Raegan]])),"",Table33[[#This Row],[Raegan]]-Table3[[#This Row],[Raegan]])</f>
        <v/>
      </c>
      <c r="BD17" t="str">
        <f>IF(AND(ISBLANK(Table33[[#This Row],[Liam]]),ISBLANK(Table3[[#This Row],[Liam]])),"",Table33[[#This Row],[Liam]]-Table3[[#This Row],[Liam]])</f>
        <v/>
      </c>
      <c r="BE17" t="str">
        <f>IF(AND(ISBLANK(Table33[[#This Row],[Shane]]),ISBLANK(Table3[[#This Row],[Shane]])),"",Table33[[#This Row],[Shane]]-Table3[[#This Row],[Shane]])</f>
        <v/>
      </c>
      <c r="BF17">
        <f>IF(AND(ISBLANK(Table33[[#This Row],[Cameron]]),ISBLANK(Table3[[#This Row],[Cameron]])),"",Table33[[#This Row],[Cameron]]-Table3[[#This Row],[Cameron]])</f>
        <v>28</v>
      </c>
      <c r="BG17" t="str">
        <f>IF(AND(ISBLANK(Table33[[#This Row],[Alex]]),ISBLANK(Table3[[#This Row],[Alex]])),"",Table33[[#This Row],[Alex]]-Table3[[#This Row],[Alex]])</f>
        <v/>
      </c>
      <c r="BH17" t="str">
        <f>IF(AND(ISBLANK(Table33[[#This Row],[Scott]]),ISBLANK(Table3[[#This Row],[Scott]])),"",Table33[[#This Row],[Scott]]-Table3[[#This Row],[Scott]])</f>
        <v/>
      </c>
      <c r="BI17">
        <f>IF(AND(ISBLANK(Table33[[#This Row],[Light]]),ISBLANK(Table3[[#This Row],[Light]])),"",Table33[[#This Row],[Light]]-Table3[[#This Row],[Light]])</f>
        <v>23</v>
      </c>
      <c r="BJ17" t="str">
        <f>IF(AND(ISBLANK(Table33[[#This Row],[Jarred]]),ISBLANK(Table3[[#This Row],[Jarred]])),"",Table33[[#This Row],[Jarred]]-Table3[[#This Row],[Jarred]])</f>
        <v/>
      </c>
      <c r="BK17">
        <f>IF(AND(ISBLANK(Table33[[#This Row],[Joel]]),ISBLANK(Table3[[#This Row],[Joel]])),"",Table33[[#This Row],[Joel]]-Table3[[#This Row],[Joel]])</f>
        <v>25</v>
      </c>
      <c r="BL17">
        <f>IF(AND(ISBLANK(Table33[[#This Row],[Rob]]),ISBLANK(Table3[[#This Row],[Rob]])),"",Table33[[#This Row],[Rob]]-Table3[[#This Row],[Rob]])</f>
        <v>14</v>
      </c>
      <c r="BM17" t="str">
        <f>IF(AND(ISBLANK(Table33[[#This Row],[Xander]]),ISBLANK(Table3[[#This Row],[Xander]])),"",Table33[[#This Row],[Xander]]-Table3[[#This Row],[Xander]])</f>
        <v/>
      </c>
    </row>
    <row r="18" spans="1:65" ht="15" customHeight="1" x14ac:dyDescent="0.25">
      <c r="A18" s="26">
        <v>45131</v>
      </c>
      <c r="B18">
        <v>25</v>
      </c>
      <c r="C18">
        <v>17</v>
      </c>
      <c r="I18">
        <v>20</v>
      </c>
      <c r="K18">
        <v>11</v>
      </c>
      <c r="M18">
        <v>9</v>
      </c>
      <c r="N18">
        <v>22</v>
      </c>
      <c r="S18" s="26">
        <v>45131</v>
      </c>
      <c r="T18">
        <v>45</v>
      </c>
      <c r="U18">
        <v>28</v>
      </c>
      <c r="AL18">
        <v>46</v>
      </c>
      <c r="AR18">
        <v>70</v>
      </c>
      <c r="AT18">
        <v>70</v>
      </c>
      <c r="AU18">
        <v>30</v>
      </c>
      <c r="AX18" s="26">
        <v>45131</v>
      </c>
      <c r="AY18">
        <f>IF(AND(ISBLANK(Table33[[#This Row],[Gilbert]]),ISBLANK(Table3[[#This Row],[Gilbert]])),"",Table33[[#This Row],[Gilbert]]-Table3[[#This Row],[Gilbert]])</f>
        <v>20</v>
      </c>
      <c r="AZ18">
        <f>IF(AND(ISBLANK(Table33[[#This Row],[Fred]]),ISBLANK(Table3[[#This Row],[Fred]])),"",Table33[[#This Row],[Fred]]-Table3[[#This Row],[Fred]])</f>
        <v>11</v>
      </c>
      <c r="BA18" t="str">
        <f>IF(AND(ISBLANK(Table33[[#This Row],[Zoe]]),ISBLANK(Table3[[#This Row],[Zoe]])),"",Table33[[#This Row],[Zoe]]-Table3[[#This Row],[Zoe]])</f>
        <v/>
      </c>
      <c r="BB18" t="str">
        <f>IF(AND(ISBLANK(Table33[[#This Row],[George]]),ISBLANK(Table3[[#This Row],[George]])),"",Table33[[#This Row],[George]]-Table3[[#This Row],[George]])</f>
        <v/>
      </c>
      <c r="BC18" t="str">
        <f>IF(AND(ISBLANK(Table33[[#This Row],[Raegan]]),ISBLANK(Table3[[#This Row],[Raegan]])),"",Table33[[#This Row],[Raegan]]-Table3[[#This Row],[Raegan]])</f>
        <v/>
      </c>
      <c r="BD18" t="str">
        <f>IF(AND(ISBLANK(Table33[[#This Row],[Liam]]),ISBLANK(Table3[[#This Row],[Liam]])),"",Table33[[#This Row],[Liam]]-Table3[[#This Row],[Liam]])</f>
        <v/>
      </c>
      <c r="BE18" t="str">
        <f>IF(AND(ISBLANK(Table33[[#This Row],[Shane]]),ISBLANK(Table3[[#This Row],[Shane]])),"",Table33[[#This Row],[Shane]]-Table3[[#This Row],[Shane]])</f>
        <v/>
      </c>
      <c r="BF18">
        <f>IF(AND(ISBLANK(Table33[[#This Row],[Cameron]]),ISBLANK(Table3[[#This Row],[Cameron]])),"",Table33[[#This Row],[Cameron]]-Table3[[#This Row],[Cameron]])</f>
        <v>26</v>
      </c>
      <c r="BG18" t="str">
        <f>IF(AND(ISBLANK(Table33[[#This Row],[Alex]]),ISBLANK(Table3[[#This Row],[Alex]])),"",Table33[[#This Row],[Alex]]-Table3[[#This Row],[Alex]])</f>
        <v/>
      </c>
      <c r="BH18" t="str">
        <f>IF(AND(ISBLANK(Table33[[#This Row],[Scott]]),ISBLANK(Table3[[#This Row],[Scott]])),"",Table33[[#This Row],[Scott]]-Table3[[#This Row],[Scott]])</f>
        <v/>
      </c>
      <c r="BI18">
        <f>IF(AND(ISBLANK(Table33[[#This Row],[Light]]),ISBLANK(Table3[[#This Row],[Light]])),"",Table33[[#This Row],[Light]]-Table3[[#This Row],[Light]])</f>
        <v>59</v>
      </c>
      <c r="BJ18" t="str">
        <f>IF(AND(ISBLANK(Table33[[#This Row],[Jarred]]),ISBLANK(Table3[[#This Row],[Jarred]])),"",Table33[[#This Row],[Jarred]]-Table3[[#This Row],[Jarred]])</f>
        <v/>
      </c>
      <c r="BK18">
        <f>IF(AND(ISBLANK(Table33[[#This Row],[Joel]]),ISBLANK(Table3[[#This Row],[Joel]])),"",Table33[[#This Row],[Joel]]-Table3[[#This Row],[Joel]])</f>
        <v>48</v>
      </c>
      <c r="BL18">
        <f>IF(AND(ISBLANK(Table33[[#This Row],[Rob]]),ISBLANK(Table3[[#This Row],[Rob]])),"",Table33[[#This Row],[Rob]]-Table3[[#This Row],[Rob]])</f>
        <v>21</v>
      </c>
      <c r="BM18" t="str">
        <f>IF(AND(ISBLANK(Table33[[#This Row],[Xander]]),ISBLANK(Table3[[#This Row],[Xander]])),"",Table33[[#This Row],[Xander]]-Table3[[#This Row],[Xander]])</f>
        <v/>
      </c>
    </row>
    <row r="19" spans="1:65" ht="15" customHeight="1" x14ac:dyDescent="0.25">
      <c r="A19" s="26">
        <v>45132</v>
      </c>
      <c r="B19">
        <v>19</v>
      </c>
      <c r="C19">
        <v>14</v>
      </c>
      <c r="I19">
        <v>18</v>
      </c>
      <c r="K19">
        <v>9</v>
      </c>
      <c r="M19">
        <v>17</v>
      </c>
      <c r="N19">
        <v>29</v>
      </c>
      <c r="S19" s="26">
        <v>45132</v>
      </c>
      <c r="T19">
        <v>31</v>
      </c>
      <c r="U19">
        <v>28</v>
      </c>
      <c r="AL19">
        <v>52</v>
      </c>
      <c r="AR19">
        <v>57</v>
      </c>
      <c r="AT19">
        <v>69</v>
      </c>
      <c r="AU19">
        <v>30</v>
      </c>
      <c r="AX19" s="26">
        <v>45132</v>
      </c>
      <c r="AY19">
        <f>IF(AND(ISBLANK(Table33[[#This Row],[Gilbert]]),ISBLANK(Table3[[#This Row],[Gilbert]])),"",Table33[[#This Row],[Gilbert]]-Table3[[#This Row],[Gilbert]])</f>
        <v>12</v>
      </c>
      <c r="AZ19">
        <f>IF(AND(ISBLANK(Table33[[#This Row],[Fred]]),ISBLANK(Table3[[#This Row],[Fred]])),"",Table33[[#This Row],[Fred]]-Table3[[#This Row],[Fred]])</f>
        <v>14</v>
      </c>
      <c r="BA19" t="str">
        <f>IF(AND(ISBLANK(Table33[[#This Row],[Zoe]]),ISBLANK(Table3[[#This Row],[Zoe]])),"",Table33[[#This Row],[Zoe]]-Table3[[#This Row],[Zoe]])</f>
        <v/>
      </c>
      <c r="BB19" t="str">
        <f>IF(AND(ISBLANK(Table33[[#This Row],[George]]),ISBLANK(Table3[[#This Row],[George]])),"",Table33[[#This Row],[George]]-Table3[[#This Row],[George]])</f>
        <v/>
      </c>
      <c r="BC19" t="str">
        <f>IF(AND(ISBLANK(Table33[[#This Row],[Raegan]]),ISBLANK(Table3[[#This Row],[Raegan]])),"",Table33[[#This Row],[Raegan]]-Table3[[#This Row],[Raegan]])</f>
        <v/>
      </c>
      <c r="BD19" t="str">
        <f>IF(AND(ISBLANK(Table33[[#This Row],[Liam]]),ISBLANK(Table3[[#This Row],[Liam]])),"",Table33[[#This Row],[Liam]]-Table3[[#This Row],[Liam]])</f>
        <v/>
      </c>
      <c r="BE19" t="str">
        <f>IF(AND(ISBLANK(Table33[[#This Row],[Shane]]),ISBLANK(Table3[[#This Row],[Shane]])),"",Table33[[#This Row],[Shane]]-Table3[[#This Row],[Shane]])</f>
        <v/>
      </c>
      <c r="BF19">
        <f>IF(AND(ISBLANK(Table33[[#This Row],[Cameron]]),ISBLANK(Table3[[#This Row],[Cameron]])),"",Table33[[#This Row],[Cameron]]-Table3[[#This Row],[Cameron]])</f>
        <v>34</v>
      </c>
      <c r="BG19" t="str">
        <f>IF(AND(ISBLANK(Table33[[#This Row],[Alex]]),ISBLANK(Table3[[#This Row],[Alex]])),"",Table33[[#This Row],[Alex]]-Table3[[#This Row],[Alex]])</f>
        <v/>
      </c>
      <c r="BH19" t="str">
        <f>IF(AND(ISBLANK(Table33[[#This Row],[Scott]]),ISBLANK(Table3[[#This Row],[Scott]])),"",Table33[[#This Row],[Scott]]-Table3[[#This Row],[Scott]])</f>
        <v/>
      </c>
      <c r="BI19">
        <f>IF(AND(ISBLANK(Table33[[#This Row],[Light]]),ISBLANK(Table3[[#This Row],[Light]])),"",Table33[[#This Row],[Light]]-Table3[[#This Row],[Light]])</f>
        <v>48</v>
      </c>
      <c r="BJ19" t="str">
        <f>IF(AND(ISBLANK(Table33[[#This Row],[Jarred]]),ISBLANK(Table3[[#This Row],[Jarred]])),"",Table33[[#This Row],[Jarred]]-Table3[[#This Row],[Jarred]])</f>
        <v/>
      </c>
      <c r="BK19">
        <f>IF(AND(ISBLANK(Table33[[#This Row],[Joel]]),ISBLANK(Table3[[#This Row],[Joel]])),"",Table33[[#This Row],[Joel]]-Table3[[#This Row],[Joel]])</f>
        <v>40</v>
      </c>
      <c r="BL19">
        <f>IF(AND(ISBLANK(Table33[[#This Row],[Rob]]),ISBLANK(Table3[[#This Row],[Rob]])),"",Table33[[#This Row],[Rob]]-Table3[[#This Row],[Rob]])</f>
        <v>13</v>
      </c>
      <c r="BM19" t="str">
        <f>IF(AND(ISBLANK(Table33[[#This Row],[Xander]]),ISBLANK(Table3[[#This Row],[Xander]])),"",Table33[[#This Row],[Xander]]-Table3[[#This Row],[Xander]])</f>
        <v/>
      </c>
    </row>
    <row r="20" spans="1:65" ht="15" customHeight="1" x14ac:dyDescent="0.25">
      <c r="A20" s="26">
        <v>45133</v>
      </c>
      <c r="C20">
        <v>16</v>
      </c>
      <c r="I20">
        <v>29</v>
      </c>
      <c r="K20">
        <v>34</v>
      </c>
      <c r="M20">
        <v>18</v>
      </c>
      <c r="S20" s="26">
        <v>45133</v>
      </c>
      <c r="U20">
        <v>50</v>
      </c>
      <c r="AL20">
        <v>56</v>
      </c>
      <c r="AR20">
        <v>93</v>
      </c>
      <c r="AU20">
        <v>35</v>
      </c>
      <c r="AX20" s="26">
        <v>45133</v>
      </c>
      <c r="AY20" t="str">
        <f>IF(AND(ISBLANK(Table33[[#This Row],[Gilbert]]),ISBLANK(Table3[[#This Row],[Gilbert]])),"",Table33[[#This Row],[Gilbert]]-Table3[[#This Row],[Gilbert]])</f>
        <v/>
      </c>
      <c r="AZ20">
        <f>IF(AND(ISBLANK(Table33[[#This Row],[Fred]]),ISBLANK(Table3[[#This Row],[Fred]])),"",Table33[[#This Row],[Fred]]-Table3[[#This Row],[Fred]])</f>
        <v>34</v>
      </c>
      <c r="BA20" t="str">
        <f>IF(AND(ISBLANK(Table33[[#This Row],[Zoe]]),ISBLANK(Table3[[#This Row],[Zoe]])),"",Table33[[#This Row],[Zoe]]-Table3[[#This Row],[Zoe]])</f>
        <v/>
      </c>
      <c r="BB20" t="str">
        <f>IF(AND(ISBLANK(Table33[[#This Row],[George]]),ISBLANK(Table3[[#This Row],[George]])),"",Table33[[#This Row],[George]]-Table3[[#This Row],[George]])</f>
        <v/>
      </c>
      <c r="BC20" t="str">
        <f>IF(AND(ISBLANK(Table33[[#This Row],[Raegan]]),ISBLANK(Table3[[#This Row],[Raegan]])),"",Table33[[#This Row],[Raegan]]-Table3[[#This Row],[Raegan]])</f>
        <v/>
      </c>
      <c r="BD20" t="str">
        <f>IF(AND(ISBLANK(Table33[[#This Row],[Liam]]),ISBLANK(Table3[[#This Row],[Liam]])),"",Table33[[#This Row],[Liam]]-Table3[[#This Row],[Liam]])</f>
        <v/>
      </c>
      <c r="BE20" t="str">
        <f>IF(AND(ISBLANK(Table33[[#This Row],[Shane]]),ISBLANK(Table3[[#This Row],[Shane]])),"",Table33[[#This Row],[Shane]]-Table3[[#This Row],[Shane]])</f>
        <v/>
      </c>
      <c r="BF20">
        <f>IF(AND(ISBLANK(Table33[[#This Row],[Cameron]]),ISBLANK(Table3[[#This Row],[Cameron]])),"",Table33[[#This Row],[Cameron]]-Table3[[#This Row],[Cameron]])</f>
        <v>27</v>
      </c>
      <c r="BG20" t="str">
        <f>IF(AND(ISBLANK(Table33[[#This Row],[Alex]]),ISBLANK(Table3[[#This Row],[Alex]])),"",Table33[[#This Row],[Alex]]-Table3[[#This Row],[Alex]])</f>
        <v/>
      </c>
      <c r="BH20" t="str">
        <f>IF(AND(ISBLANK(Table33[[#This Row],[Scott]]),ISBLANK(Table3[[#This Row],[Scott]])),"",Table33[[#This Row],[Scott]]-Table3[[#This Row],[Scott]])</f>
        <v/>
      </c>
      <c r="BI20">
        <f>IF(AND(ISBLANK(Table33[[#This Row],[Light]]),ISBLANK(Table3[[#This Row],[Light]])),"",Table33[[#This Row],[Light]]-Table3[[#This Row],[Light]])</f>
        <v>59</v>
      </c>
      <c r="BJ20" t="str">
        <f>IF(AND(ISBLANK(Table33[[#This Row],[Jarred]]),ISBLANK(Table3[[#This Row],[Jarred]])),"",Table33[[#This Row],[Jarred]]-Table3[[#This Row],[Jarred]])</f>
        <v/>
      </c>
      <c r="BK20" t="str">
        <f>IF(AND(ISBLANK(Table33[[#This Row],[Joel]]),ISBLANK(Table3[[#This Row],[Joel]])),"",Table33[[#This Row],[Joel]]-Table3[[#This Row],[Joel]])</f>
        <v/>
      </c>
      <c r="BL20">
        <f>IF(AND(ISBLANK(Table33[[#This Row],[Rob]]),ISBLANK(Table3[[#This Row],[Rob]])),"",Table33[[#This Row],[Rob]]-Table3[[#This Row],[Rob]])</f>
        <v>17</v>
      </c>
      <c r="BM20" t="str">
        <f>IF(AND(ISBLANK(Table33[[#This Row],[Xander]]),ISBLANK(Table3[[#This Row],[Xander]])),"",Table33[[#This Row],[Xander]]-Table3[[#This Row],[Xander]])</f>
        <v/>
      </c>
    </row>
    <row r="21" spans="1:65" ht="15" customHeight="1" x14ac:dyDescent="0.25">
      <c r="A21" s="26">
        <v>45134</v>
      </c>
      <c r="B21">
        <v>21</v>
      </c>
      <c r="C21">
        <v>4</v>
      </c>
      <c r="I21">
        <v>9</v>
      </c>
      <c r="M21">
        <v>18</v>
      </c>
      <c r="N21">
        <v>20</v>
      </c>
      <c r="S21" s="26">
        <v>45134</v>
      </c>
      <c r="T21">
        <v>37</v>
      </c>
      <c r="U21">
        <v>38</v>
      </c>
      <c r="AL21">
        <v>44</v>
      </c>
      <c r="AT21">
        <v>51</v>
      </c>
      <c r="AU21">
        <v>24</v>
      </c>
      <c r="AX21" s="26">
        <v>45134</v>
      </c>
      <c r="AY21">
        <f>IF(AND(ISBLANK(Table33[[#This Row],[Gilbert]]),ISBLANK(Table3[[#This Row],[Gilbert]])),"",Table33[[#This Row],[Gilbert]]-Table3[[#This Row],[Gilbert]])</f>
        <v>16</v>
      </c>
      <c r="AZ21">
        <f>IF(AND(ISBLANK(Table33[[#This Row],[Fred]]),ISBLANK(Table3[[#This Row],[Fred]])),"",Table33[[#This Row],[Fred]]-Table3[[#This Row],[Fred]])</f>
        <v>34</v>
      </c>
      <c r="BA21" t="str">
        <f>IF(AND(ISBLANK(Table33[[#This Row],[Zoe]]),ISBLANK(Table3[[#This Row],[Zoe]])),"",Table33[[#This Row],[Zoe]]-Table3[[#This Row],[Zoe]])</f>
        <v/>
      </c>
      <c r="BB21" t="str">
        <f>IF(AND(ISBLANK(Table33[[#This Row],[George]]),ISBLANK(Table3[[#This Row],[George]])),"",Table33[[#This Row],[George]]-Table3[[#This Row],[George]])</f>
        <v/>
      </c>
      <c r="BC21" t="str">
        <f>IF(AND(ISBLANK(Table33[[#This Row],[Raegan]]),ISBLANK(Table3[[#This Row],[Raegan]])),"",Table33[[#This Row],[Raegan]]-Table3[[#This Row],[Raegan]])</f>
        <v/>
      </c>
      <c r="BD21" t="str">
        <f>IF(AND(ISBLANK(Table33[[#This Row],[Liam]]),ISBLANK(Table3[[#This Row],[Liam]])),"",Table33[[#This Row],[Liam]]-Table3[[#This Row],[Liam]])</f>
        <v/>
      </c>
      <c r="BE21" t="str">
        <f>IF(AND(ISBLANK(Table33[[#This Row],[Shane]]),ISBLANK(Table3[[#This Row],[Shane]])),"",Table33[[#This Row],[Shane]]-Table3[[#This Row],[Shane]])</f>
        <v/>
      </c>
      <c r="BF21">
        <f>IF(AND(ISBLANK(Table33[[#This Row],[Cameron]]),ISBLANK(Table3[[#This Row],[Cameron]])),"",Table33[[#This Row],[Cameron]]-Table3[[#This Row],[Cameron]])</f>
        <v>35</v>
      </c>
      <c r="BG21" t="str">
        <f>IF(AND(ISBLANK(Table33[[#This Row],[Alex]]),ISBLANK(Table3[[#This Row],[Alex]])),"",Table33[[#This Row],[Alex]]-Table3[[#This Row],[Alex]])</f>
        <v/>
      </c>
      <c r="BH21" t="str">
        <f>IF(AND(ISBLANK(Table33[[#This Row],[Scott]]),ISBLANK(Table3[[#This Row],[Scott]])),"",Table33[[#This Row],[Scott]]-Table3[[#This Row],[Scott]])</f>
        <v/>
      </c>
      <c r="BI21" t="str">
        <f>IF(AND(ISBLANK(Table33[[#This Row],[Light]]),ISBLANK(Table3[[#This Row],[Light]])),"",Table33[[#This Row],[Light]]-Table3[[#This Row],[Light]])</f>
        <v/>
      </c>
      <c r="BJ21" t="str">
        <f>IF(AND(ISBLANK(Table33[[#This Row],[Jarred]]),ISBLANK(Table3[[#This Row],[Jarred]])),"",Table33[[#This Row],[Jarred]]-Table3[[#This Row],[Jarred]])</f>
        <v/>
      </c>
      <c r="BK21">
        <f>IF(AND(ISBLANK(Table33[[#This Row],[Joel]]),ISBLANK(Table3[[#This Row],[Joel]])),"",Table33[[#This Row],[Joel]]-Table3[[#This Row],[Joel]])</f>
        <v>31</v>
      </c>
      <c r="BL21">
        <f>IF(AND(ISBLANK(Table33[[#This Row],[Rob]]),ISBLANK(Table3[[#This Row],[Rob]])),"",Table33[[#This Row],[Rob]]-Table3[[#This Row],[Rob]])</f>
        <v>6</v>
      </c>
      <c r="BM21" t="str">
        <f>IF(AND(ISBLANK(Table33[[#This Row],[Xander]]),ISBLANK(Table3[[#This Row],[Xander]])),"",Table33[[#This Row],[Xander]]-Table3[[#This Row],[Xander]])</f>
        <v/>
      </c>
    </row>
    <row r="22" spans="1:65" ht="15" customHeight="1" x14ac:dyDescent="0.25">
      <c r="A22" s="26">
        <v>45135</v>
      </c>
      <c r="B22">
        <v>23</v>
      </c>
      <c r="C22">
        <v>11</v>
      </c>
      <c r="I22">
        <v>12</v>
      </c>
      <c r="K22">
        <v>2</v>
      </c>
      <c r="M22">
        <v>13</v>
      </c>
      <c r="N22">
        <v>17</v>
      </c>
      <c r="S22" s="26">
        <v>45135</v>
      </c>
      <c r="T22">
        <v>44</v>
      </c>
      <c r="U22">
        <v>33</v>
      </c>
      <c r="AL22">
        <v>31</v>
      </c>
      <c r="AR22">
        <v>30</v>
      </c>
      <c r="AT22">
        <v>54</v>
      </c>
      <c r="AU22">
        <v>36</v>
      </c>
      <c r="AX22" s="26">
        <v>45135</v>
      </c>
      <c r="AY22">
        <f>IF(AND(ISBLANK(Table33[[#This Row],[Gilbert]]),ISBLANK(Table3[[#This Row],[Gilbert]])),"",Table33[[#This Row],[Gilbert]]-Table3[[#This Row],[Gilbert]])</f>
        <v>21</v>
      </c>
      <c r="AZ22">
        <f>IF(AND(ISBLANK(Table33[[#This Row],[Fred]]),ISBLANK(Table3[[#This Row],[Fred]])),"",Table33[[#This Row],[Fred]]-Table3[[#This Row],[Fred]])</f>
        <v>22</v>
      </c>
      <c r="BA22" t="str">
        <f>IF(AND(ISBLANK(Table33[[#This Row],[Zoe]]),ISBLANK(Table3[[#This Row],[Zoe]])),"",Table33[[#This Row],[Zoe]]-Table3[[#This Row],[Zoe]])</f>
        <v/>
      </c>
      <c r="BB22" t="str">
        <f>IF(AND(ISBLANK(Table33[[#This Row],[George]]),ISBLANK(Table3[[#This Row],[George]])),"",Table33[[#This Row],[George]]-Table3[[#This Row],[George]])</f>
        <v/>
      </c>
      <c r="BC22" t="str">
        <f>IF(AND(ISBLANK(Table33[[#This Row],[Raegan]]),ISBLANK(Table3[[#This Row],[Raegan]])),"",Table33[[#This Row],[Raegan]]-Table3[[#This Row],[Raegan]])</f>
        <v/>
      </c>
      <c r="BD22" t="str">
        <f>IF(AND(ISBLANK(Table33[[#This Row],[Liam]]),ISBLANK(Table3[[#This Row],[Liam]])),"",Table33[[#This Row],[Liam]]-Table3[[#This Row],[Liam]])</f>
        <v/>
      </c>
      <c r="BE22" t="str">
        <f>IF(AND(ISBLANK(Table33[[#This Row],[Shane]]),ISBLANK(Table3[[#This Row],[Shane]])),"",Table33[[#This Row],[Shane]]-Table3[[#This Row],[Shane]])</f>
        <v/>
      </c>
      <c r="BF22">
        <f>IF(AND(ISBLANK(Table33[[#This Row],[Cameron]]),ISBLANK(Table3[[#This Row],[Cameron]])),"",Table33[[#This Row],[Cameron]]-Table3[[#This Row],[Cameron]])</f>
        <v>19</v>
      </c>
      <c r="BG22" t="str">
        <f>IF(AND(ISBLANK(Table33[[#This Row],[Alex]]),ISBLANK(Table3[[#This Row],[Alex]])),"",Table33[[#This Row],[Alex]]-Table3[[#This Row],[Alex]])</f>
        <v/>
      </c>
      <c r="BH22" t="str">
        <f>IF(AND(ISBLANK(Table33[[#This Row],[Scott]]),ISBLANK(Table3[[#This Row],[Scott]])),"",Table33[[#This Row],[Scott]]-Table3[[#This Row],[Scott]])</f>
        <v/>
      </c>
      <c r="BI22">
        <f>IF(AND(ISBLANK(Table33[[#This Row],[Light]]),ISBLANK(Table3[[#This Row],[Light]])),"",Table33[[#This Row],[Light]]-Table3[[#This Row],[Light]])</f>
        <v>28</v>
      </c>
      <c r="BJ22" t="str">
        <f>IF(AND(ISBLANK(Table33[[#This Row],[Jarred]]),ISBLANK(Table3[[#This Row],[Jarred]])),"",Table33[[#This Row],[Jarred]]-Table3[[#This Row],[Jarred]])</f>
        <v/>
      </c>
      <c r="BK22">
        <f>IF(AND(ISBLANK(Table33[[#This Row],[Joel]]),ISBLANK(Table3[[#This Row],[Joel]])),"",Table33[[#This Row],[Joel]]-Table3[[#This Row],[Joel]])</f>
        <v>37</v>
      </c>
      <c r="BL22">
        <f>IF(AND(ISBLANK(Table33[[#This Row],[Rob]]),ISBLANK(Table3[[#This Row],[Rob]])),"",Table33[[#This Row],[Rob]]-Table3[[#This Row],[Rob]])</f>
        <v>23</v>
      </c>
      <c r="BM22" t="str">
        <f>IF(AND(ISBLANK(Table33[[#This Row],[Xander]]),ISBLANK(Table3[[#This Row],[Xander]])),"",Table33[[#This Row],[Xander]]-Table3[[#This Row],[Xander]])</f>
        <v/>
      </c>
    </row>
    <row r="23" spans="1:65" ht="15" customHeight="1" x14ac:dyDescent="0.25">
      <c r="A23" s="26">
        <v>45138</v>
      </c>
      <c r="B23">
        <v>29</v>
      </c>
      <c r="C23">
        <v>10</v>
      </c>
      <c r="I23">
        <v>23</v>
      </c>
      <c r="K23">
        <v>6</v>
      </c>
      <c r="M23">
        <v>19</v>
      </c>
      <c r="N23">
        <v>34</v>
      </c>
      <c r="S23" s="26">
        <v>45138</v>
      </c>
      <c r="T23">
        <v>54</v>
      </c>
      <c r="U23">
        <v>20</v>
      </c>
      <c r="AL23">
        <v>62</v>
      </c>
      <c r="AR23">
        <v>63</v>
      </c>
      <c r="AT23">
        <v>79</v>
      </c>
      <c r="AU23">
        <v>25</v>
      </c>
      <c r="AX23" s="26">
        <v>45138</v>
      </c>
      <c r="AY23">
        <f>IF(AND(ISBLANK(Table33[[#This Row],[Gilbert]]),ISBLANK(Table3[[#This Row],[Gilbert]])),"",Table33[[#This Row],[Gilbert]]-Table3[[#This Row],[Gilbert]])</f>
        <v>25</v>
      </c>
      <c r="AZ23">
        <f>IF(AND(ISBLANK(Table33[[#This Row],[Fred]]),ISBLANK(Table3[[#This Row],[Fred]])),"",Table33[[#This Row],[Fred]]-Table3[[#This Row],[Fred]])</f>
        <v>10</v>
      </c>
      <c r="BA23" t="str">
        <f>IF(AND(ISBLANK(Table33[[#This Row],[Zoe]]),ISBLANK(Table3[[#This Row],[Zoe]])),"",Table33[[#This Row],[Zoe]]-Table3[[#This Row],[Zoe]])</f>
        <v/>
      </c>
      <c r="BB23" t="str">
        <f>IF(AND(ISBLANK(Table33[[#This Row],[George]]),ISBLANK(Table3[[#This Row],[George]])),"",Table33[[#This Row],[George]]-Table3[[#This Row],[George]])</f>
        <v/>
      </c>
      <c r="BC23" t="str">
        <f>IF(AND(ISBLANK(Table33[[#This Row],[Raegan]]),ISBLANK(Table3[[#This Row],[Raegan]])),"",Table33[[#This Row],[Raegan]]-Table3[[#This Row],[Raegan]])</f>
        <v/>
      </c>
      <c r="BD23" t="str">
        <f>IF(AND(ISBLANK(Table33[[#This Row],[Liam]]),ISBLANK(Table3[[#This Row],[Liam]])),"",Table33[[#This Row],[Liam]]-Table3[[#This Row],[Liam]])</f>
        <v/>
      </c>
      <c r="BE23" t="str">
        <f>IF(AND(ISBLANK(Table33[[#This Row],[Shane]]),ISBLANK(Table3[[#This Row],[Shane]])),"",Table33[[#This Row],[Shane]]-Table3[[#This Row],[Shane]])</f>
        <v/>
      </c>
      <c r="BF23">
        <f>IF(AND(ISBLANK(Table33[[#This Row],[Cameron]]),ISBLANK(Table3[[#This Row],[Cameron]])),"",Table33[[#This Row],[Cameron]]-Table3[[#This Row],[Cameron]])</f>
        <v>39</v>
      </c>
      <c r="BG23" t="str">
        <f>IF(AND(ISBLANK(Table33[[#This Row],[Alex]]),ISBLANK(Table3[[#This Row],[Alex]])),"",Table33[[#This Row],[Alex]]-Table3[[#This Row],[Alex]])</f>
        <v/>
      </c>
      <c r="BH23" t="str">
        <f>IF(AND(ISBLANK(Table33[[#This Row],[Scott]]),ISBLANK(Table3[[#This Row],[Scott]])),"",Table33[[#This Row],[Scott]]-Table3[[#This Row],[Scott]])</f>
        <v/>
      </c>
      <c r="BI23">
        <f>IF(AND(ISBLANK(Table33[[#This Row],[Light]]),ISBLANK(Table3[[#This Row],[Light]])),"",Table33[[#This Row],[Light]]-Table3[[#This Row],[Light]])</f>
        <v>57</v>
      </c>
      <c r="BJ23" t="str">
        <f>IF(AND(ISBLANK(Table33[[#This Row],[Jarred]]),ISBLANK(Table3[[#This Row],[Jarred]])),"",Table33[[#This Row],[Jarred]]-Table3[[#This Row],[Jarred]])</f>
        <v/>
      </c>
      <c r="BK23">
        <f>IF(AND(ISBLANK(Table33[[#This Row],[Joel]]),ISBLANK(Table3[[#This Row],[Joel]])),"",Table33[[#This Row],[Joel]]-Table3[[#This Row],[Joel]])</f>
        <v>45</v>
      </c>
      <c r="BL23">
        <f>IF(AND(ISBLANK(Table33[[#This Row],[Rob]]),ISBLANK(Table3[[#This Row],[Rob]])),"",Table33[[#This Row],[Rob]]-Table3[[#This Row],[Rob]])</f>
        <v>6</v>
      </c>
      <c r="BM23" t="str">
        <f>IF(AND(ISBLANK(Table33[[#This Row],[Xander]]),ISBLANK(Table3[[#This Row],[Xander]])),"",Table33[[#This Row],[Xander]]-Table3[[#This Row],[Xander]])</f>
        <v/>
      </c>
    </row>
    <row r="24" spans="1:65" ht="15" customHeight="1" x14ac:dyDescent="0.25">
      <c r="A24" s="26">
        <v>45139</v>
      </c>
      <c r="B24">
        <v>26</v>
      </c>
      <c r="I24">
        <v>23</v>
      </c>
      <c r="K24">
        <v>13</v>
      </c>
      <c r="M24">
        <v>14</v>
      </c>
      <c r="N24">
        <v>36</v>
      </c>
      <c r="S24" s="26">
        <v>45139</v>
      </c>
      <c r="T24">
        <v>50</v>
      </c>
      <c r="AL24">
        <v>56</v>
      </c>
      <c r="AR24">
        <v>66</v>
      </c>
      <c r="AT24">
        <v>70</v>
      </c>
      <c r="AU24">
        <v>25</v>
      </c>
      <c r="AX24" s="26">
        <v>45139</v>
      </c>
      <c r="AY24">
        <f>IF(AND(ISBLANK(Table33[[#This Row],[Gilbert]]),ISBLANK(Table3[[#This Row],[Gilbert]])),"",Table33[[#This Row],[Gilbert]]-Table3[[#This Row],[Gilbert]])</f>
        <v>24</v>
      </c>
      <c r="AZ24" t="str">
        <f>IF(AND(ISBLANK(Table33[[#This Row],[Fred]]),ISBLANK(Table3[[#This Row],[Fred]])),"",Table33[[#This Row],[Fred]]-Table3[[#This Row],[Fred]])</f>
        <v/>
      </c>
      <c r="BA24" t="str">
        <f>IF(AND(ISBLANK(Table33[[#This Row],[Zoe]]),ISBLANK(Table3[[#This Row],[Zoe]])),"",Table33[[#This Row],[Zoe]]-Table3[[#This Row],[Zoe]])</f>
        <v/>
      </c>
      <c r="BB24" t="str">
        <f>IF(AND(ISBLANK(Table33[[#This Row],[George]]),ISBLANK(Table3[[#This Row],[George]])),"",Table33[[#This Row],[George]]-Table3[[#This Row],[George]])</f>
        <v/>
      </c>
      <c r="BC24" t="str">
        <f>IF(AND(ISBLANK(Table33[[#This Row],[Raegan]]),ISBLANK(Table3[[#This Row],[Raegan]])),"",Table33[[#This Row],[Raegan]]-Table3[[#This Row],[Raegan]])</f>
        <v/>
      </c>
      <c r="BD24" t="str">
        <f>IF(AND(ISBLANK(Table33[[#This Row],[Liam]]),ISBLANK(Table3[[#This Row],[Liam]])),"",Table33[[#This Row],[Liam]]-Table3[[#This Row],[Liam]])</f>
        <v/>
      </c>
      <c r="BE24" t="str">
        <f>IF(AND(ISBLANK(Table33[[#This Row],[Shane]]),ISBLANK(Table3[[#This Row],[Shane]])),"",Table33[[#This Row],[Shane]]-Table3[[#This Row],[Shane]])</f>
        <v/>
      </c>
      <c r="BF24">
        <f>IF(AND(ISBLANK(Table33[[#This Row],[Cameron]]),ISBLANK(Table3[[#This Row],[Cameron]])),"",Table33[[#This Row],[Cameron]]-Table3[[#This Row],[Cameron]])</f>
        <v>33</v>
      </c>
      <c r="BG24" t="str">
        <f>IF(AND(ISBLANK(Table33[[#This Row],[Alex]]),ISBLANK(Table3[[#This Row],[Alex]])),"",Table33[[#This Row],[Alex]]-Table3[[#This Row],[Alex]])</f>
        <v/>
      </c>
      <c r="BH24" t="str">
        <f>IF(AND(ISBLANK(Table33[[#This Row],[Scott]]),ISBLANK(Table3[[#This Row],[Scott]])),"",Table33[[#This Row],[Scott]]-Table3[[#This Row],[Scott]])</f>
        <v/>
      </c>
      <c r="BI24">
        <f>IF(AND(ISBLANK(Table33[[#This Row],[Light]]),ISBLANK(Table3[[#This Row],[Light]])),"",Table33[[#This Row],[Light]]-Table3[[#This Row],[Light]])</f>
        <v>53</v>
      </c>
      <c r="BJ24" t="str">
        <f>IF(AND(ISBLANK(Table33[[#This Row],[Jarred]]),ISBLANK(Table3[[#This Row],[Jarred]])),"",Table33[[#This Row],[Jarred]]-Table3[[#This Row],[Jarred]])</f>
        <v/>
      </c>
      <c r="BK24">
        <f>IF(AND(ISBLANK(Table33[[#This Row],[Joel]]),ISBLANK(Table3[[#This Row],[Joel]])),"",Table33[[#This Row],[Joel]]-Table3[[#This Row],[Joel]])</f>
        <v>34</v>
      </c>
      <c r="BL24">
        <f>IF(AND(ISBLANK(Table33[[#This Row],[Rob]]),ISBLANK(Table3[[#This Row],[Rob]])),"",Table33[[#This Row],[Rob]]-Table3[[#This Row],[Rob]])</f>
        <v>11</v>
      </c>
      <c r="BM24" t="str">
        <f>IF(AND(ISBLANK(Table33[[#This Row],[Xander]]),ISBLANK(Table3[[#This Row],[Xander]])),"",Table33[[#This Row],[Xander]]-Table3[[#This Row],[Xander]])</f>
        <v/>
      </c>
    </row>
    <row r="25" spans="1:65" ht="15" customHeight="1" x14ac:dyDescent="0.25">
      <c r="A25" s="26">
        <v>45140</v>
      </c>
      <c r="B25">
        <v>23</v>
      </c>
      <c r="C25">
        <v>14</v>
      </c>
      <c r="I25">
        <v>16</v>
      </c>
      <c r="K25">
        <v>5</v>
      </c>
      <c r="M25">
        <v>20</v>
      </c>
      <c r="N25">
        <v>24</v>
      </c>
      <c r="S25" s="26">
        <v>45140</v>
      </c>
      <c r="T25">
        <v>47</v>
      </c>
      <c r="U25">
        <v>22</v>
      </c>
      <c r="AL25">
        <v>59</v>
      </c>
      <c r="AR25">
        <v>56</v>
      </c>
      <c r="AT25">
        <v>52</v>
      </c>
      <c r="AU25">
        <v>34</v>
      </c>
      <c r="AX25" s="26">
        <v>45140</v>
      </c>
      <c r="AY25">
        <f>IF(AND(ISBLANK(Table33[[#This Row],[Gilbert]]),ISBLANK(Table3[[#This Row],[Gilbert]])),"",Table33[[#This Row],[Gilbert]]-Table3[[#This Row],[Gilbert]])</f>
        <v>24</v>
      </c>
      <c r="AZ25">
        <f>IF(AND(ISBLANK(Table33[[#This Row],[Fred]]),ISBLANK(Table3[[#This Row],[Fred]])),"",Table33[[#This Row],[Fred]]-Table3[[#This Row],[Fred]])</f>
        <v>8</v>
      </c>
      <c r="BA25" t="str">
        <f>IF(AND(ISBLANK(Table33[[#This Row],[Zoe]]),ISBLANK(Table3[[#This Row],[Zoe]])),"",Table33[[#This Row],[Zoe]]-Table3[[#This Row],[Zoe]])</f>
        <v/>
      </c>
      <c r="BB25" t="str">
        <f>IF(AND(ISBLANK(Table33[[#This Row],[George]]),ISBLANK(Table3[[#This Row],[George]])),"",Table33[[#This Row],[George]]-Table3[[#This Row],[George]])</f>
        <v/>
      </c>
      <c r="BC25" t="str">
        <f>IF(AND(ISBLANK(Table33[[#This Row],[Raegan]]),ISBLANK(Table3[[#This Row],[Raegan]])),"",Table33[[#This Row],[Raegan]]-Table3[[#This Row],[Raegan]])</f>
        <v/>
      </c>
      <c r="BD25" t="str">
        <f>IF(AND(ISBLANK(Table33[[#This Row],[Liam]]),ISBLANK(Table3[[#This Row],[Liam]])),"",Table33[[#This Row],[Liam]]-Table3[[#This Row],[Liam]])</f>
        <v/>
      </c>
      <c r="BE25" t="str">
        <f>IF(AND(ISBLANK(Table33[[#This Row],[Shane]]),ISBLANK(Table3[[#This Row],[Shane]])),"",Table33[[#This Row],[Shane]]-Table3[[#This Row],[Shane]])</f>
        <v/>
      </c>
      <c r="BF25">
        <f>IF(AND(ISBLANK(Table33[[#This Row],[Cameron]]),ISBLANK(Table3[[#This Row],[Cameron]])),"",Table33[[#This Row],[Cameron]]-Table3[[#This Row],[Cameron]])</f>
        <v>43</v>
      </c>
      <c r="BG25" t="str">
        <f>IF(AND(ISBLANK(Table33[[#This Row],[Alex]]),ISBLANK(Table3[[#This Row],[Alex]])),"",Table33[[#This Row],[Alex]]-Table3[[#This Row],[Alex]])</f>
        <v/>
      </c>
      <c r="BH25" t="str">
        <f>IF(AND(ISBLANK(Table33[[#This Row],[Scott]]),ISBLANK(Table3[[#This Row],[Scott]])),"",Table33[[#This Row],[Scott]]-Table3[[#This Row],[Scott]])</f>
        <v/>
      </c>
      <c r="BI25">
        <f>IF(AND(ISBLANK(Table33[[#This Row],[Light]]),ISBLANK(Table3[[#This Row],[Light]])),"",Table33[[#This Row],[Light]]-Table3[[#This Row],[Light]])</f>
        <v>51</v>
      </c>
      <c r="BJ25" t="str">
        <f>IF(AND(ISBLANK(Table33[[#This Row],[Jarred]]),ISBLANK(Table3[[#This Row],[Jarred]])),"",Table33[[#This Row],[Jarred]]-Table3[[#This Row],[Jarred]])</f>
        <v/>
      </c>
      <c r="BK25">
        <f>IF(AND(ISBLANK(Table33[[#This Row],[Joel]]),ISBLANK(Table3[[#This Row],[Joel]])),"",Table33[[#This Row],[Joel]]-Table3[[#This Row],[Joel]])</f>
        <v>28</v>
      </c>
      <c r="BL25">
        <f>IF(AND(ISBLANK(Table33[[#This Row],[Rob]]),ISBLANK(Table3[[#This Row],[Rob]])),"",Table33[[#This Row],[Rob]]-Table3[[#This Row],[Rob]])</f>
        <v>14</v>
      </c>
      <c r="BM25" t="str">
        <f>IF(AND(ISBLANK(Table33[[#This Row],[Xander]]),ISBLANK(Table3[[#This Row],[Xander]])),"",Table33[[#This Row],[Xander]]-Table3[[#This Row],[Xander]])</f>
        <v/>
      </c>
    </row>
    <row r="26" spans="1:65" ht="15" customHeight="1" x14ac:dyDescent="0.25">
      <c r="A26" s="26">
        <v>45141</v>
      </c>
      <c r="B26">
        <v>28</v>
      </c>
      <c r="C26">
        <v>18</v>
      </c>
      <c r="I26">
        <v>3</v>
      </c>
      <c r="K26">
        <v>5</v>
      </c>
      <c r="M26">
        <v>11</v>
      </c>
      <c r="N26">
        <v>28</v>
      </c>
      <c r="S26" s="26">
        <v>45141</v>
      </c>
      <c r="T26">
        <v>51</v>
      </c>
      <c r="U26">
        <v>27</v>
      </c>
      <c r="AL26">
        <v>12</v>
      </c>
      <c r="AR26">
        <v>58</v>
      </c>
      <c r="AT26">
        <v>54</v>
      </c>
      <c r="AU26">
        <v>25</v>
      </c>
      <c r="AX26" s="26">
        <v>45141</v>
      </c>
      <c r="AY26">
        <f>IF(AND(ISBLANK(Table33[[#This Row],[Gilbert]]),ISBLANK(Table3[[#This Row],[Gilbert]])),"",Table33[[#This Row],[Gilbert]]-Table3[[#This Row],[Gilbert]])</f>
        <v>23</v>
      </c>
      <c r="AZ26">
        <f>IF(AND(ISBLANK(Table33[[#This Row],[Fred]]),ISBLANK(Table3[[#This Row],[Fred]])),"",Table33[[#This Row],[Fred]]-Table3[[#This Row],[Fred]])</f>
        <v>9</v>
      </c>
      <c r="BA26" t="str">
        <f>IF(AND(ISBLANK(Table33[[#This Row],[Zoe]]),ISBLANK(Table3[[#This Row],[Zoe]])),"",Table33[[#This Row],[Zoe]]-Table3[[#This Row],[Zoe]])</f>
        <v/>
      </c>
      <c r="BB26" t="str">
        <f>IF(AND(ISBLANK(Table33[[#This Row],[George]]),ISBLANK(Table3[[#This Row],[George]])),"",Table33[[#This Row],[George]]-Table3[[#This Row],[George]])</f>
        <v/>
      </c>
      <c r="BC26" t="str">
        <f>IF(AND(ISBLANK(Table33[[#This Row],[Raegan]]),ISBLANK(Table3[[#This Row],[Raegan]])),"",Table33[[#This Row],[Raegan]]-Table3[[#This Row],[Raegan]])</f>
        <v/>
      </c>
      <c r="BD26" t="str">
        <f>IF(AND(ISBLANK(Table33[[#This Row],[Liam]]),ISBLANK(Table3[[#This Row],[Liam]])),"",Table33[[#This Row],[Liam]]-Table3[[#This Row],[Liam]])</f>
        <v/>
      </c>
      <c r="BE26" t="str">
        <f>IF(AND(ISBLANK(Table33[[#This Row],[Shane]]),ISBLANK(Table3[[#This Row],[Shane]])),"",Table33[[#This Row],[Shane]]-Table3[[#This Row],[Shane]])</f>
        <v/>
      </c>
      <c r="BF26">
        <f>IF(AND(ISBLANK(Table33[[#This Row],[Cameron]]),ISBLANK(Table3[[#This Row],[Cameron]])),"",Table33[[#This Row],[Cameron]]-Table3[[#This Row],[Cameron]])</f>
        <v>9</v>
      </c>
      <c r="BG26" t="str">
        <f>IF(AND(ISBLANK(Table33[[#This Row],[Alex]]),ISBLANK(Table3[[#This Row],[Alex]])),"",Table33[[#This Row],[Alex]]-Table3[[#This Row],[Alex]])</f>
        <v/>
      </c>
      <c r="BH26" t="str">
        <f>IF(AND(ISBLANK(Table33[[#This Row],[Scott]]),ISBLANK(Table3[[#This Row],[Scott]])),"",Table33[[#This Row],[Scott]]-Table3[[#This Row],[Scott]])</f>
        <v/>
      </c>
      <c r="BI26">
        <f>IF(AND(ISBLANK(Table33[[#This Row],[Light]]),ISBLANK(Table3[[#This Row],[Light]])),"",Table33[[#This Row],[Light]]-Table3[[#This Row],[Light]])</f>
        <v>53</v>
      </c>
      <c r="BJ26" t="str">
        <f>IF(AND(ISBLANK(Table33[[#This Row],[Jarred]]),ISBLANK(Table3[[#This Row],[Jarred]])),"",Table33[[#This Row],[Jarred]]-Table3[[#This Row],[Jarred]])</f>
        <v/>
      </c>
      <c r="BK26">
        <f>IF(AND(ISBLANK(Table33[[#This Row],[Joel]]),ISBLANK(Table3[[#This Row],[Joel]])),"",Table33[[#This Row],[Joel]]-Table3[[#This Row],[Joel]])</f>
        <v>26</v>
      </c>
      <c r="BL26">
        <f>IF(AND(ISBLANK(Table33[[#This Row],[Rob]]),ISBLANK(Table3[[#This Row],[Rob]])),"",Table33[[#This Row],[Rob]]-Table3[[#This Row],[Rob]])</f>
        <v>14</v>
      </c>
      <c r="BM26" t="str">
        <f>IF(AND(ISBLANK(Table33[[#This Row],[Xander]]),ISBLANK(Table3[[#This Row],[Xander]])),"",Table33[[#This Row],[Xander]]-Table3[[#This Row],[Xander]])</f>
        <v/>
      </c>
    </row>
    <row r="27" spans="1:65" ht="15" customHeight="1" x14ac:dyDescent="0.25">
      <c r="A27" s="26">
        <v>45142</v>
      </c>
      <c r="B27">
        <v>17</v>
      </c>
      <c r="C27">
        <v>16</v>
      </c>
      <c r="D27" s="27"/>
      <c r="E27" s="27"/>
      <c r="F27" s="27"/>
      <c r="G27" s="27"/>
      <c r="H27" s="27"/>
      <c r="I27">
        <v>28</v>
      </c>
      <c r="J27" s="27"/>
      <c r="K27">
        <v>9</v>
      </c>
      <c r="L27" s="27"/>
      <c r="M27" s="27"/>
      <c r="N27">
        <v>25</v>
      </c>
      <c r="O27" s="27"/>
      <c r="P27" s="27"/>
      <c r="S27" s="26">
        <v>45142</v>
      </c>
      <c r="T27">
        <v>29</v>
      </c>
      <c r="U27">
        <v>27</v>
      </c>
      <c r="AL27">
        <v>55</v>
      </c>
      <c r="AR27">
        <v>47</v>
      </c>
      <c r="AT27">
        <v>68</v>
      </c>
      <c r="AX27" s="26">
        <v>45142</v>
      </c>
      <c r="AY27">
        <f>IF(AND(ISBLANK(Table33[[#This Row],[Gilbert]]),ISBLANK(Table3[[#This Row],[Gilbert]])),"",Table33[[#This Row],[Gilbert]]-Table3[[#This Row],[Gilbert]])</f>
        <v>12</v>
      </c>
      <c r="AZ27">
        <f>IF(AND(ISBLANK(Table33[[#This Row],[Fred]]),ISBLANK(Table3[[#This Row],[Fred]])),"",Table33[[#This Row],[Fred]]-Table3[[#This Row],[Fred]])</f>
        <v>11</v>
      </c>
      <c r="BA27" t="str">
        <f>IF(AND(ISBLANK(Table33[[#This Row],[Zoe]]),ISBLANK(Table3[[#This Row],[Zoe]])),"",Table33[[#This Row],[Zoe]]-Table3[[#This Row],[Zoe]])</f>
        <v/>
      </c>
      <c r="BB27" t="str">
        <f>IF(AND(ISBLANK(Table33[[#This Row],[George]]),ISBLANK(Table3[[#This Row],[George]])),"",Table33[[#This Row],[George]]-Table3[[#This Row],[George]])</f>
        <v/>
      </c>
      <c r="BC27" t="str">
        <f>IF(AND(ISBLANK(Table33[[#This Row],[Raegan]]),ISBLANK(Table3[[#This Row],[Raegan]])),"",Table33[[#This Row],[Raegan]]-Table3[[#This Row],[Raegan]])</f>
        <v/>
      </c>
      <c r="BD27" t="str">
        <f>IF(AND(ISBLANK(Table33[[#This Row],[Liam]]),ISBLANK(Table3[[#This Row],[Liam]])),"",Table33[[#This Row],[Liam]]-Table3[[#This Row],[Liam]])</f>
        <v/>
      </c>
      <c r="BE27" t="str">
        <f>IF(AND(ISBLANK(Table33[[#This Row],[Shane]]),ISBLANK(Table3[[#This Row],[Shane]])),"",Table33[[#This Row],[Shane]]-Table3[[#This Row],[Shane]])</f>
        <v/>
      </c>
      <c r="BF27">
        <f>IF(AND(ISBLANK(Table33[[#This Row],[Cameron]]),ISBLANK(Table3[[#This Row],[Cameron]])),"",Table33[[#This Row],[Cameron]]-Table3[[#This Row],[Cameron]])</f>
        <v>27</v>
      </c>
      <c r="BG27" t="str">
        <f>IF(AND(ISBLANK(Table33[[#This Row],[Alex]]),ISBLANK(Table3[[#This Row],[Alex]])),"",Table33[[#This Row],[Alex]]-Table3[[#This Row],[Alex]])</f>
        <v/>
      </c>
      <c r="BH27" t="str">
        <f>IF(AND(ISBLANK(Table33[[#This Row],[Scott]]),ISBLANK(Table3[[#This Row],[Scott]])),"",Table33[[#This Row],[Scott]]-Table3[[#This Row],[Scott]])</f>
        <v/>
      </c>
      <c r="BI27">
        <f>IF(AND(ISBLANK(Table33[[#This Row],[Light]]),ISBLANK(Table3[[#This Row],[Light]])),"",Table33[[#This Row],[Light]]-Table3[[#This Row],[Light]])</f>
        <v>38</v>
      </c>
      <c r="BJ27" t="str">
        <f>IF(AND(ISBLANK(Table33[[#This Row],[Jarred]]),ISBLANK(Table3[[#This Row],[Jarred]])),"",Table33[[#This Row],[Jarred]]-Table3[[#This Row],[Jarred]])</f>
        <v/>
      </c>
      <c r="BK27">
        <f>IF(AND(ISBLANK(Table33[[#This Row],[Joel]]),ISBLANK(Table3[[#This Row],[Joel]])),"",Table33[[#This Row],[Joel]]-Table3[[#This Row],[Joel]])</f>
        <v>43</v>
      </c>
      <c r="BL27" t="str">
        <f>IF(AND(ISBLANK(Table33[[#This Row],[Rob]]),ISBLANK(Table3[[#This Row],[Rob]])),"",Table33[[#This Row],[Rob]]-Table3[[#This Row],[Rob]])</f>
        <v/>
      </c>
      <c r="BM27" t="str">
        <f>IF(AND(ISBLANK(Table33[[#This Row],[Xander]]),ISBLANK(Table3[[#This Row],[Xander]])),"",Table33[[#This Row],[Xander]]-Table3[[#This Row],[Xander]])</f>
        <v/>
      </c>
    </row>
    <row r="28" spans="1:65" ht="15" customHeight="1" x14ac:dyDescent="0.25">
      <c r="A28" s="26">
        <v>45145</v>
      </c>
      <c r="B28">
        <v>20</v>
      </c>
      <c r="C28">
        <v>29</v>
      </c>
      <c r="I28">
        <v>27</v>
      </c>
      <c r="K28">
        <v>8</v>
      </c>
      <c r="M28">
        <v>15</v>
      </c>
      <c r="S28" s="26">
        <v>45145</v>
      </c>
      <c r="T28" s="27">
        <v>51</v>
      </c>
      <c r="U28" s="27">
        <v>60</v>
      </c>
      <c r="V28" s="27"/>
      <c r="W28" s="27"/>
      <c r="X28" s="27"/>
      <c r="Y28" s="27"/>
      <c r="Z28" s="27"/>
      <c r="AA28" s="27"/>
      <c r="AB28" s="27"/>
      <c r="AC28" s="27"/>
      <c r="AD28" s="27"/>
      <c r="AE28" s="27"/>
      <c r="AF28" s="27"/>
      <c r="AG28" s="27"/>
      <c r="AH28" s="27"/>
      <c r="AI28" s="27"/>
      <c r="AJ28" s="27"/>
      <c r="AK28" s="27"/>
      <c r="AL28" s="27">
        <v>75</v>
      </c>
      <c r="AM28" s="27"/>
      <c r="AN28" s="27"/>
      <c r="AO28" s="27"/>
      <c r="AP28" s="27"/>
      <c r="AQ28" s="27"/>
      <c r="AR28" s="27">
        <v>58</v>
      </c>
      <c r="AS28" s="27"/>
      <c r="AU28" s="27">
        <v>45</v>
      </c>
      <c r="AV28" s="27"/>
      <c r="AX28" s="26">
        <v>45145</v>
      </c>
      <c r="AY28">
        <f>IF(AND(ISBLANK(Table33[[#This Row],[Gilbert]]),ISBLANK(Table3[[#This Row],[Gilbert]])),"",Table33[[#This Row],[Gilbert]]-Table3[[#This Row],[Gilbert]])</f>
        <v>31</v>
      </c>
      <c r="AZ28">
        <f>IF(AND(ISBLANK(Table33[[#This Row],[Fred]]),ISBLANK(Table3[[#This Row],[Fred]])),"",Table33[[#This Row],[Fred]]-Table3[[#This Row],[Fred]])</f>
        <v>31</v>
      </c>
      <c r="BA28" t="str">
        <f>IF(AND(ISBLANK(Table33[[#This Row],[Zoe]]),ISBLANK(Table3[[#This Row],[Zoe]])),"",Table33[[#This Row],[Zoe]]-Table3[[#This Row],[Zoe]])</f>
        <v/>
      </c>
      <c r="BB28" t="str">
        <f>IF(AND(ISBLANK(Table33[[#This Row],[George]]),ISBLANK(Table3[[#This Row],[George]])),"",Table33[[#This Row],[George]]-Table3[[#This Row],[George]])</f>
        <v/>
      </c>
      <c r="BC28" t="str">
        <f>IF(AND(ISBLANK(Table33[[#This Row],[Raegan]]),ISBLANK(Table3[[#This Row],[Raegan]])),"",Table33[[#This Row],[Raegan]]-Table3[[#This Row],[Raegan]])</f>
        <v/>
      </c>
      <c r="BD28" t="str">
        <f>IF(AND(ISBLANK(Table33[[#This Row],[Liam]]),ISBLANK(Table3[[#This Row],[Liam]])),"",Table33[[#This Row],[Liam]]-Table3[[#This Row],[Liam]])</f>
        <v/>
      </c>
      <c r="BE28" t="str">
        <f>IF(AND(ISBLANK(Table33[[#This Row],[Shane]]),ISBLANK(Table3[[#This Row],[Shane]])),"",Table33[[#This Row],[Shane]]-Table3[[#This Row],[Shane]])</f>
        <v/>
      </c>
      <c r="BF28">
        <f>IF(AND(ISBLANK(Table33[[#This Row],[Cameron]]),ISBLANK(Table3[[#This Row],[Cameron]])),"",Table33[[#This Row],[Cameron]]-Table3[[#This Row],[Cameron]])</f>
        <v>48</v>
      </c>
      <c r="BG28" t="str">
        <f>IF(AND(ISBLANK(Table33[[#This Row],[Alex]]),ISBLANK(Table3[[#This Row],[Alex]])),"",Table33[[#This Row],[Alex]]-Table3[[#This Row],[Alex]])</f>
        <v/>
      </c>
      <c r="BH28" t="str">
        <f>IF(AND(ISBLANK(Table33[[#This Row],[Scott]]),ISBLANK(Table3[[#This Row],[Scott]])),"",Table33[[#This Row],[Scott]]-Table3[[#This Row],[Scott]])</f>
        <v/>
      </c>
      <c r="BI28">
        <f>IF(AND(ISBLANK(Table33[[#This Row],[Light]]),ISBLANK(Table3[[#This Row],[Light]])),"",Table33[[#This Row],[Light]]-Table3[[#This Row],[Light]])</f>
        <v>50</v>
      </c>
      <c r="BJ28" t="str">
        <f>IF(AND(ISBLANK(Table33[[#This Row],[Jarred]]),ISBLANK(Table3[[#This Row],[Jarred]])),"",Table33[[#This Row],[Jarred]]-Table3[[#This Row],[Jarred]])</f>
        <v/>
      </c>
      <c r="BK28" t="str">
        <f>IF(AND(ISBLANK(Table33[[#This Row],[Joel]]),ISBLANK(Table3[[#This Row],[Joel]])),"",Table33[[#This Row],[Joel]]-Table3[[#This Row],[Joel]])</f>
        <v/>
      </c>
      <c r="BL28">
        <f>IF(AND(ISBLANK(Table33[[#This Row],[Rob]]),ISBLANK(Table3[[#This Row],[Rob]])),"",Table33[[#This Row],[Rob]]-Table3[[#This Row],[Rob]])</f>
        <v>30</v>
      </c>
      <c r="BM28" t="str">
        <f>IF(AND(ISBLANK(Table33[[#This Row],[Xander]]),ISBLANK(Table3[[#This Row],[Xander]])),"",Table33[[#This Row],[Xander]]-Table3[[#This Row],[Xander]])</f>
        <v/>
      </c>
    </row>
    <row r="29" spans="1:65" ht="15" customHeight="1" x14ac:dyDescent="0.25">
      <c r="A29" s="26">
        <v>45146</v>
      </c>
      <c r="B29">
        <v>16</v>
      </c>
      <c r="C29">
        <v>24</v>
      </c>
      <c r="I29">
        <v>25</v>
      </c>
      <c r="K29">
        <v>6</v>
      </c>
      <c r="M29">
        <v>14</v>
      </c>
      <c r="S29" s="26">
        <v>45146</v>
      </c>
      <c r="T29" s="27">
        <v>46</v>
      </c>
      <c r="U29" s="27">
        <v>33</v>
      </c>
      <c r="V29" s="27"/>
      <c r="W29" s="27"/>
      <c r="X29" s="27"/>
      <c r="Y29" s="27"/>
      <c r="Z29" s="27"/>
      <c r="AA29" s="27"/>
      <c r="AB29" s="27"/>
      <c r="AC29" s="27"/>
      <c r="AD29" s="27"/>
      <c r="AE29" s="27"/>
      <c r="AF29" s="27"/>
      <c r="AG29" s="27"/>
      <c r="AH29" s="27"/>
      <c r="AI29" s="27"/>
      <c r="AJ29" s="27"/>
      <c r="AK29" s="27"/>
      <c r="AL29" s="27">
        <v>58</v>
      </c>
      <c r="AM29" s="27"/>
      <c r="AN29" s="27"/>
      <c r="AO29" s="27"/>
      <c r="AP29" s="27"/>
      <c r="AQ29" s="27"/>
      <c r="AR29" s="27">
        <v>69</v>
      </c>
      <c r="AS29" s="27"/>
      <c r="AU29" s="27">
        <v>40</v>
      </c>
      <c r="AV29" s="27"/>
      <c r="AX29" s="26">
        <v>45146</v>
      </c>
      <c r="AY29">
        <f>IF(AND(ISBLANK(Table33[[#This Row],[Gilbert]]),ISBLANK(Table3[[#This Row],[Gilbert]])),"",Table33[[#This Row],[Gilbert]]-Table3[[#This Row],[Gilbert]])</f>
        <v>30</v>
      </c>
      <c r="AZ29">
        <f>IF(AND(ISBLANK(Table33[[#This Row],[Fred]]),ISBLANK(Table3[[#This Row],[Fred]])),"",Table33[[#This Row],[Fred]]-Table3[[#This Row],[Fred]])</f>
        <v>9</v>
      </c>
      <c r="BA29" t="str">
        <f>IF(AND(ISBLANK(Table33[[#This Row],[Zoe]]),ISBLANK(Table3[[#This Row],[Zoe]])),"",Table33[[#This Row],[Zoe]]-Table3[[#This Row],[Zoe]])</f>
        <v/>
      </c>
      <c r="BB29" t="str">
        <f>IF(AND(ISBLANK(Table33[[#This Row],[George]]),ISBLANK(Table3[[#This Row],[George]])),"",Table33[[#This Row],[George]]-Table3[[#This Row],[George]])</f>
        <v/>
      </c>
      <c r="BC29" t="str">
        <f>IF(AND(ISBLANK(Table33[[#This Row],[Raegan]]),ISBLANK(Table3[[#This Row],[Raegan]])),"",Table33[[#This Row],[Raegan]]-Table3[[#This Row],[Raegan]])</f>
        <v/>
      </c>
      <c r="BD29" t="str">
        <f>IF(AND(ISBLANK(Table33[[#This Row],[Liam]]),ISBLANK(Table3[[#This Row],[Liam]])),"",Table33[[#This Row],[Liam]]-Table3[[#This Row],[Liam]])</f>
        <v/>
      </c>
      <c r="BE29" t="str">
        <f>IF(AND(ISBLANK(Table33[[#This Row],[Shane]]),ISBLANK(Table3[[#This Row],[Shane]])),"",Table33[[#This Row],[Shane]]-Table3[[#This Row],[Shane]])</f>
        <v/>
      </c>
      <c r="BF29">
        <f>IF(AND(ISBLANK(Table33[[#This Row],[Cameron]]),ISBLANK(Table3[[#This Row],[Cameron]])),"",Table33[[#This Row],[Cameron]]-Table3[[#This Row],[Cameron]])</f>
        <v>33</v>
      </c>
      <c r="BG29" t="str">
        <f>IF(AND(ISBLANK(Table33[[#This Row],[Alex]]),ISBLANK(Table3[[#This Row],[Alex]])),"",Table33[[#This Row],[Alex]]-Table3[[#This Row],[Alex]])</f>
        <v/>
      </c>
      <c r="BH29" t="str">
        <f>IF(AND(ISBLANK(Table33[[#This Row],[Scott]]),ISBLANK(Table3[[#This Row],[Scott]])),"",Table33[[#This Row],[Scott]]-Table3[[#This Row],[Scott]])</f>
        <v/>
      </c>
      <c r="BI29">
        <f>IF(AND(ISBLANK(Table33[[#This Row],[Light]]),ISBLANK(Table3[[#This Row],[Light]])),"",Table33[[#This Row],[Light]]-Table3[[#This Row],[Light]])</f>
        <v>63</v>
      </c>
      <c r="BJ29" t="str">
        <f>IF(AND(ISBLANK(Table33[[#This Row],[Jarred]]),ISBLANK(Table3[[#This Row],[Jarred]])),"",Table33[[#This Row],[Jarred]]-Table3[[#This Row],[Jarred]])</f>
        <v/>
      </c>
      <c r="BK29" t="str">
        <f>IF(AND(ISBLANK(Table33[[#This Row],[Joel]]),ISBLANK(Table3[[#This Row],[Joel]])),"",Table33[[#This Row],[Joel]]-Table3[[#This Row],[Joel]])</f>
        <v/>
      </c>
      <c r="BL29">
        <f>IF(AND(ISBLANK(Table33[[#This Row],[Rob]]),ISBLANK(Table3[[#This Row],[Rob]])),"",Table33[[#This Row],[Rob]]-Table3[[#This Row],[Rob]])</f>
        <v>26</v>
      </c>
      <c r="BM29" t="str">
        <f>IF(AND(ISBLANK(Table33[[#This Row],[Xander]]),ISBLANK(Table3[[#This Row],[Xander]])),"",Table33[[#This Row],[Xander]]-Table3[[#This Row],[Xander]])</f>
        <v/>
      </c>
    </row>
    <row r="30" spans="1:65" ht="15" customHeight="1" x14ac:dyDescent="0.25">
      <c r="A30" s="26">
        <v>45147</v>
      </c>
      <c r="B30">
        <v>27</v>
      </c>
      <c r="C30">
        <v>23</v>
      </c>
      <c r="K30">
        <v>12</v>
      </c>
      <c r="M30">
        <v>19</v>
      </c>
      <c r="S30" s="26">
        <v>45147</v>
      </c>
      <c r="T30" s="27">
        <v>65</v>
      </c>
      <c r="U30" s="27">
        <v>36</v>
      </c>
      <c r="V30" s="27"/>
      <c r="W30" s="27"/>
      <c r="X30" s="27"/>
      <c r="Y30" s="27"/>
      <c r="Z30" s="27"/>
      <c r="AA30" s="27"/>
      <c r="AB30" s="27"/>
      <c r="AC30" s="27"/>
      <c r="AD30" s="27"/>
      <c r="AE30" s="27"/>
      <c r="AF30" s="27"/>
      <c r="AG30" s="27"/>
      <c r="AH30" s="27"/>
      <c r="AI30" s="27"/>
      <c r="AJ30" s="27"/>
      <c r="AK30" s="27"/>
      <c r="AL30" s="27"/>
      <c r="AM30" s="27"/>
      <c r="AN30" s="27"/>
      <c r="AO30" s="27"/>
      <c r="AP30" s="27"/>
      <c r="AQ30" s="27"/>
      <c r="AR30" s="27">
        <v>57</v>
      </c>
      <c r="AS30" s="27"/>
      <c r="AU30" s="27">
        <v>39</v>
      </c>
      <c r="AV30" s="27"/>
      <c r="AX30" s="26">
        <v>45147</v>
      </c>
      <c r="AY30">
        <f>IF(AND(ISBLANK(Table33[[#This Row],[Gilbert]]),ISBLANK(Table3[[#This Row],[Gilbert]])),"",Table33[[#This Row],[Gilbert]]-Table3[[#This Row],[Gilbert]])</f>
        <v>38</v>
      </c>
      <c r="AZ30">
        <f>IF(AND(ISBLANK(Table33[[#This Row],[Fred]]),ISBLANK(Table3[[#This Row],[Fred]])),"",Table33[[#This Row],[Fred]]-Table3[[#This Row],[Fred]])</f>
        <v>13</v>
      </c>
      <c r="BA30" t="str">
        <f>IF(AND(ISBLANK(Table33[[#This Row],[Zoe]]),ISBLANK(Table3[[#This Row],[Zoe]])),"",Table33[[#This Row],[Zoe]]-Table3[[#This Row],[Zoe]])</f>
        <v/>
      </c>
      <c r="BB30" t="str">
        <f>IF(AND(ISBLANK(Table33[[#This Row],[George]]),ISBLANK(Table3[[#This Row],[George]])),"",Table33[[#This Row],[George]]-Table3[[#This Row],[George]])</f>
        <v/>
      </c>
      <c r="BC30" t="str">
        <f>IF(AND(ISBLANK(Table33[[#This Row],[Raegan]]),ISBLANK(Table3[[#This Row],[Raegan]])),"",Table33[[#This Row],[Raegan]]-Table3[[#This Row],[Raegan]])</f>
        <v/>
      </c>
      <c r="BD30" t="str">
        <f>IF(AND(ISBLANK(Table33[[#This Row],[Liam]]),ISBLANK(Table3[[#This Row],[Liam]])),"",Table33[[#This Row],[Liam]]-Table3[[#This Row],[Liam]])</f>
        <v/>
      </c>
      <c r="BE30" t="str">
        <f>IF(AND(ISBLANK(Table33[[#This Row],[Shane]]),ISBLANK(Table3[[#This Row],[Shane]])),"",Table33[[#This Row],[Shane]]-Table3[[#This Row],[Shane]])</f>
        <v/>
      </c>
      <c r="BF30" t="str">
        <f>IF(AND(ISBLANK(Table33[[#This Row],[Cameron]]),ISBLANK(Table3[[#This Row],[Cameron]])),"",Table33[[#This Row],[Cameron]]-Table3[[#This Row],[Cameron]])</f>
        <v/>
      </c>
      <c r="BG30" t="str">
        <f>IF(AND(ISBLANK(Table33[[#This Row],[Alex]]),ISBLANK(Table3[[#This Row],[Alex]])),"",Table33[[#This Row],[Alex]]-Table3[[#This Row],[Alex]])</f>
        <v/>
      </c>
      <c r="BH30" t="str">
        <f>IF(AND(ISBLANK(Table33[[#This Row],[Scott]]),ISBLANK(Table3[[#This Row],[Scott]])),"",Table33[[#This Row],[Scott]]-Table3[[#This Row],[Scott]])</f>
        <v/>
      </c>
      <c r="BI30">
        <f>IF(AND(ISBLANK(Table33[[#This Row],[Light]]),ISBLANK(Table3[[#This Row],[Light]])),"",Table33[[#This Row],[Light]]-Table3[[#This Row],[Light]])</f>
        <v>45</v>
      </c>
      <c r="BJ30" t="str">
        <f>IF(AND(ISBLANK(Table33[[#This Row],[Jarred]]),ISBLANK(Table3[[#This Row],[Jarred]])),"",Table33[[#This Row],[Jarred]]-Table3[[#This Row],[Jarred]])</f>
        <v/>
      </c>
      <c r="BK30" t="str">
        <f>IF(AND(ISBLANK(Table33[[#This Row],[Joel]]),ISBLANK(Table3[[#This Row],[Joel]])),"",Table33[[#This Row],[Joel]]-Table3[[#This Row],[Joel]])</f>
        <v/>
      </c>
      <c r="BL30">
        <f>IF(AND(ISBLANK(Table33[[#This Row],[Rob]]),ISBLANK(Table3[[#This Row],[Rob]])),"",Table33[[#This Row],[Rob]]-Table3[[#This Row],[Rob]])</f>
        <v>20</v>
      </c>
      <c r="BM30" t="str">
        <f>IF(AND(ISBLANK(Table33[[#This Row],[Xander]]),ISBLANK(Table3[[#This Row],[Xander]])),"",Table33[[#This Row],[Xander]]-Table3[[#This Row],[Xander]])</f>
        <v/>
      </c>
    </row>
    <row r="31" spans="1:65" ht="15" customHeight="1" x14ac:dyDescent="0.25">
      <c r="A31" s="26">
        <v>45148</v>
      </c>
      <c r="C31">
        <v>34</v>
      </c>
      <c r="I31">
        <v>36</v>
      </c>
      <c r="S31" s="26">
        <v>45148</v>
      </c>
      <c r="T31" s="27"/>
      <c r="U31" s="27">
        <v>38</v>
      </c>
      <c r="AL31" s="27">
        <v>92</v>
      </c>
      <c r="AR31" s="27"/>
      <c r="AX31" s="26">
        <v>45148</v>
      </c>
      <c r="AY31" t="str">
        <f>IF(AND(ISBLANK(Table33[[#This Row],[Gilbert]]),ISBLANK(Table3[[#This Row],[Gilbert]])),"",Table33[[#This Row],[Gilbert]]-Table3[[#This Row],[Gilbert]])</f>
        <v/>
      </c>
      <c r="AZ31">
        <f>IF(AND(ISBLANK(Table33[[#This Row],[Fred]]),ISBLANK(Table3[[#This Row],[Fred]])),"",Table33[[#This Row],[Fred]]-Table3[[#This Row],[Fred]])</f>
        <v>4</v>
      </c>
      <c r="BA31" t="str">
        <f>IF(AND(ISBLANK(Table33[[#This Row],[Zoe]]),ISBLANK(Table3[[#This Row],[Zoe]])),"",Table33[[#This Row],[Zoe]]-Table3[[#This Row],[Zoe]])</f>
        <v/>
      </c>
      <c r="BB31" t="str">
        <f>IF(AND(ISBLANK(Table33[[#This Row],[George]]),ISBLANK(Table3[[#This Row],[George]])),"",Table33[[#This Row],[George]]-Table3[[#This Row],[George]])</f>
        <v/>
      </c>
      <c r="BC31" t="str">
        <f>IF(AND(ISBLANK(Table33[[#This Row],[Raegan]]),ISBLANK(Table3[[#This Row],[Raegan]])),"",Table33[[#This Row],[Raegan]]-Table3[[#This Row],[Raegan]])</f>
        <v/>
      </c>
      <c r="BD31" t="str">
        <f>IF(AND(ISBLANK(Table33[[#This Row],[Liam]]),ISBLANK(Table3[[#This Row],[Liam]])),"",Table33[[#This Row],[Liam]]-Table3[[#This Row],[Liam]])</f>
        <v/>
      </c>
      <c r="BE31" t="str">
        <f>IF(AND(ISBLANK(Table33[[#This Row],[Shane]]),ISBLANK(Table3[[#This Row],[Shane]])),"",Table33[[#This Row],[Shane]]-Table3[[#This Row],[Shane]])</f>
        <v/>
      </c>
      <c r="BF31">
        <f>IF(AND(ISBLANK(Table33[[#This Row],[Cameron]]),ISBLANK(Table3[[#This Row],[Cameron]])),"",Table33[[#This Row],[Cameron]]-Table3[[#This Row],[Cameron]])</f>
        <v>56</v>
      </c>
      <c r="BG31" t="str">
        <f>IF(AND(ISBLANK(Table33[[#This Row],[Alex]]),ISBLANK(Table3[[#This Row],[Alex]])),"",Table33[[#This Row],[Alex]]-Table3[[#This Row],[Alex]])</f>
        <v/>
      </c>
      <c r="BH31" t="str">
        <f>IF(AND(ISBLANK(Table33[[#This Row],[Scott]]),ISBLANK(Table3[[#This Row],[Scott]])),"",Table33[[#This Row],[Scott]]-Table3[[#This Row],[Scott]])</f>
        <v/>
      </c>
      <c r="BI31" t="str">
        <f>IF(AND(ISBLANK(Table33[[#This Row],[Light]]),ISBLANK(Table3[[#This Row],[Light]])),"",Table33[[#This Row],[Light]]-Table3[[#This Row],[Light]])</f>
        <v/>
      </c>
      <c r="BJ31" t="str">
        <f>IF(AND(ISBLANK(Table33[[#This Row],[Jarred]]),ISBLANK(Table3[[#This Row],[Jarred]])),"",Table33[[#This Row],[Jarred]]-Table3[[#This Row],[Jarred]])</f>
        <v/>
      </c>
      <c r="BK31" t="str">
        <f>IF(AND(ISBLANK(Table33[[#This Row],[Joel]]),ISBLANK(Table3[[#This Row],[Joel]])),"",Table33[[#This Row],[Joel]]-Table3[[#This Row],[Joel]])</f>
        <v/>
      </c>
      <c r="BL31" t="str">
        <f>IF(AND(ISBLANK(Table33[[#This Row],[Rob]]),ISBLANK(Table3[[#This Row],[Rob]])),"",Table33[[#This Row],[Rob]]-Table3[[#This Row],[Rob]])</f>
        <v/>
      </c>
      <c r="BM31" t="str">
        <f>IF(AND(ISBLANK(Table33[[#This Row],[Xander]]),ISBLANK(Table3[[#This Row],[Xander]])),"",Table33[[#This Row],[Xander]]-Table3[[#This Row],[Xander]])</f>
        <v/>
      </c>
    </row>
    <row r="32" spans="1:65" ht="15" customHeight="1" x14ac:dyDescent="0.25">
      <c r="A32" s="26">
        <v>45149</v>
      </c>
      <c r="B32">
        <v>18</v>
      </c>
      <c r="I32">
        <v>15</v>
      </c>
      <c r="K32">
        <v>13</v>
      </c>
      <c r="S32" s="26">
        <v>45149</v>
      </c>
      <c r="T32" s="27">
        <v>50</v>
      </c>
      <c r="U32" s="27"/>
      <c r="AL32" s="27">
        <v>27</v>
      </c>
      <c r="AR32" s="27">
        <v>97</v>
      </c>
      <c r="AX32" s="26">
        <v>45149</v>
      </c>
      <c r="AY32">
        <f>IF(AND(ISBLANK(Table33[[#This Row],[Gilbert]]),ISBLANK(Table3[[#This Row],[Gilbert]])),"",Table33[[#This Row],[Gilbert]]-Table3[[#This Row],[Gilbert]])</f>
        <v>32</v>
      </c>
      <c r="AZ32" t="str">
        <f>IF(AND(ISBLANK(Table33[[#This Row],[Fred]]),ISBLANK(Table3[[#This Row],[Fred]])),"",Table33[[#This Row],[Fred]]-Table3[[#This Row],[Fred]])</f>
        <v/>
      </c>
      <c r="BA32" t="str">
        <f>IF(AND(ISBLANK(Table33[[#This Row],[Zoe]]),ISBLANK(Table3[[#This Row],[Zoe]])),"",Table33[[#This Row],[Zoe]]-Table3[[#This Row],[Zoe]])</f>
        <v/>
      </c>
      <c r="BB32" t="str">
        <f>IF(AND(ISBLANK(Table33[[#This Row],[George]]),ISBLANK(Table3[[#This Row],[George]])),"",Table33[[#This Row],[George]]-Table3[[#This Row],[George]])</f>
        <v/>
      </c>
      <c r="BC32" t="str">
        <f>IF(AND(ISBLANK(Table33[[#This Row],[Raegan]]),ISBLANK(Table3[[#This Row],[Raegan]])),"",Table33[[#This Row],[Raegan]]-Table3[[#This Row],[Raegan]])</f>
        <v/>
      </c>
      <c r="BD32" t="str">
        <f>IF(AND(ISBLANK(Table33[[#This Row],[Liam]]),ISBLANK(Table3[[#This Row],[Liam]])),"",Table33[[#This Row],[Liam]]-Table3[[#This Row],[Liam]])</f>
        <v/>
      </c>
      <c r="BE32" t="str">
        <f>IF(AND(ISBLANK(Table33[[#This Row],[Shane]]),ISBLANK(Table3[[#This Row],[Shane]])),"",Table33[[#This Row],[Shane]]-Table3[[#This Row],[Shane]])</f>
        <v/>
      </c>
      <c r="BF32">
        <f>IF(AND(ISBLANK(Table33[[#This Row],[Cameron]]),ISBLANK(Table3[[#This Row],[Cameron]])),"",Table33[[#This Row],[Cameron]]-Table3[[#This Row],[Cameron]])</f>
        <v>12</v>
      </c>
      <c r="BG32" t="str">
        <f>IF(AND(ISBLANK(Table33[[#This Row],[Alex]]),ISBLANK(Table3[[#This Row],[Alex]])),"",Table33[[#This Row],[Alex]]-Table3[[#This Row],[Alex]])</f>
        <v/>
      </c>
      <c r="BH32" t="str">
        <f>IF(AND(ISBLANK(Table33[[#This Row],[Scott]]),ISBLANK(Table3[[#This Row],[Scott]])),"",Table33[[#This Row],[Scott]]-Table3[[#This Row],[Scott]])</f>
        <v/>
      </c>
      <c r="BI32">
        <f>IF(AND(ISBLANK(Table33[[#This Row],[Light]]),ISBLANK(Table3[[#This Row],[Light]])),"",Table33[[#This Row],[Light]]-Table3[[#This Row],[Light]])</f>
        <v>84</v>
      </c>
      <c r="BJ32" t="str">
        <f>IF(AND(ISBLANK(Table33[[#This Row],[Jarred]]),ISBLANK(Table3[[#This Row],[Jarred]])),"",Table33[[#This Row],[Jarred]]-Table3[[#This Row],[Jarred]])</f>
        <v/>
      </c>
      <c r="BK32" t="str">
        <f>IF(AND(ISBLANK(Table33[[#This Row],[Joel]]),ISBLANK(Table3[[#This Row],[Joel]])),"",Table33[[#This Row],[Joel]]-Table3[[#This Row],[Joel]])</f>
        <v/>
      </c>
      <c r="BL32" t="str">
        <f>IF(AND(ISBLANK(Table33[[#This Row],[Rob]]),ISBLANK(Table3[[#This Row],[Rob]])),"",Table33[[#This Row],[Rob]]-Table3[[#This Row],[Rob]])</f>
        <v/>
      </c>
      <c r="BM32" t="str">
        <f>IF(AND(ISBLANK(Table33[[#This Row],[Xander]]),ISBLANK(Table3[[#This Row],[Xander]])),"",Table33[[#This Row],[Xander]]-Table3[[#This Row],[Xander]])</f>
        <v/>
      </c>
    </row>
    <row r="33" spans="1:65" ht="15" customHeight="1" x14ac:dyDescent="0.25">
      <c r="A33" s="26">
        <v>45152</v>
      </c>
      <c r="B33">
        <v>24</v>
      </c>
      <c r="C33">
        <v>20</v>
      </c>
      <c r="I33">
        <v>33</v>
      </c>
      <c r="K33">
        <v>10</v>
      </c>
      <c r="S33" s="26">
        <v>45152</v>
      </c>
      <c r="T33">
        <v>50</v>
      </c>
      <c r="U33">
        <v>20</v>
      </c>
      <c r="AL33">
        <v>72</v>
      </c>
      <c r="AR33">
        <v>59</v>
      </c>
      <c r="AX33" s="26">
        <v>45152</v>
      </c>
      <c r="AY33">
        <f>IF(AND(ISBLANK(Table33[[#This Row],[Gilbert]]),ISBLANK(Table3[[#This Row],[Gilbert]])),"",Table33[[#This Row],[Gilbert]]-Table3[[#This Row],[Gilbert]])</f>
        <v>26</v>
      </c>
      <c r="AZ33">
        <f>IF(AND(ISBLANK(Table33[[#This Row],[Fred]]),ISBLANK(Table3[[#This Row],[Fred]])),"",Table33[[#This Row],[Fred]]-Table3[[#This Row],[Fred]])</f>
        <v>0</v>
      </c>
      <c r="BA33" t="str">
        <f>IF(AND(ISBLANK(Table33[[#This Row],[Zoe]]),ISBLANK(Table3[[#This Row],[Zoe]])),"",Table33[[#This Row],[Zoe]]-Table3[[#This Row],[Zoe]])</f>
        <v/>
      </c>
      <c r="BB33" t="str">
        <f>IF(AND(ISBLANK(Table33[[#This Row],[George]]),ISBLANK(Table3[[#This Row],[George]])),"",Table33[[#This Row],[George]]-Table3[[#This Row],[George]])</f>
        <v/>
      </c>
      <c r="BC33" t="str">
        <f>IF(AND(ISBLANK(Table33[[#This Row],[Raegan]]),ISBLANK(Table3[[#This Row],[Raegan]])),"",Table33[[#This Row],[Raegan]]-Table3[[#This Row],[Raegan]])</f>
        <v/>
      </c>
      <c r="BD33" t="str">
        <f>IF(AND(ISBLANK(Table33[[#This Row],[Liam]]),ISBLANK(Table3[[#This Row],[Liam]])),"",Table33[[#This Row],[Liam]]-Table3[[#This Row],[Liam]])</f>
        <v/>
      </c>
      <c r="BE33" t="str">
        <f>IF(AND(ISBLANK(Table33[[#This Row],[Shane]]),ISBLANK(Table3[[#This Row],[Shane]])),"",Table33[[#This Row],[Shane]]-Table3[[#This Row],[Shane]])</f>
        <v/>
      </c>
      <c r="BF33">
        <f>IF(AND(ISBLANK(Table33[[#This Row],[Cameron]]),ISBLANK(Table3[[#This Row],[Cameron]])),"",Table33[[#This Row],[Cameron]]-Table3[[#This Row],[Cameron]])</f>
        <v>39</v>
      </c>
      <c r="BG33" t="str">
        <f>IF(AND(ISBLANK(Table33[[#This Row],[Alex]]),ISBLANK(Table3[[#This Row],[Alex]])),"",Table33[[#This Row],[Alex]]-Table3[[#This Row],[Alex]])</f>
        <v/>
      </c>
      <c r="BH33" t="str">
        <f>IF(AND(ISBLANK(Table33[[#This Row],[Scott]]),ISBLANK(Table3[[#This Row],[Scott]])),"",Table33[[#This Row],[Scott]]-Table3[[#This Row],[Scott]])</f>
        <v/>
      </c>
      <c r="BI33">
        <f>IF(AND(ISBLANK(Table33[[#This Row],[Light]]),ISBLANK(Table3[[#This Row],[Light]])),"",Table33[[#This Row],[Light]]-Table3[[#This Row],[Light]])</f>
        <v>49</v>
      </c>
      <c r="BJ33" t="str">
        <f>IF(AND(ISBLANK(Table33[[#This Row],[Jarred]]),ISBLANK(Table3[[#This Row],[Jarred]])),"",Table33[[#This Row],[Jarred]]-Table3[[#This Row],[Jarred]])</f>
        <v/>
      </c>
      <c r="BK33" t="str">
        <f>IF(AND(ISBLANK(Table33[[#This Row],[Joel]]),ISBLANK(Table3[[#This Row],[Joel]])),"",Table33[[#This Row],[Joel]]-Table3[[#This Row],[Joel]])</f>
        <v/>
      </c>
      <c r="BL33" t="str">
        <f>IF(AND(ISBLANK(Table33[[#This Row],[Rob]]),ISBLANK(Table3[[#This Row],[Rob]])),"",Table33[[#This Row],[Rob]]-Table3[[#This Row],[Rob]])</f>
        <v/>
      </c>
      <c r="BM33" t="str">
        <f>IF(AND(ISBLANK(Table33[[#This Row],[Xander]]),ISBLANK(Table3[[#This Row],[Xander]])),"",Table33[[#This Row],[Xander]]-Table3[[#This Row],[Xander]])</f>
        <v/>
      </c>
    </row>
    <row r="34" spans="1:65" ht="15" customHeight="1" x14ac:dyDescent="0.25">
      <c r="A34" s="26">
        <v>45153</v>
      </c>
      <c r="B34">
        <v>26</v>
      </c>
      <c r="I34">
        <v>39</v>
      </c>
      <c r="K34">
        <v>17</v>
      </c>
      <c r="S34" s="26">
        <v>45153</v>
      </c>
      <c r="T34">
        <v>49</v>
      </c>
      <c r="AL34">
        <v>69</v>
      </c>
      <c r="AR34">
        <v>56</v>
      </c>
      <c r="AX34" s="26">
        <v>45153</v>
      </c>
      <c r="AY34">
        <f>IF(AND(ISBLANK(Table33[[#This Row],[Gilbert]]),ISBLANK(Table3[[#This Row],[Gilbert]])),"",Table33[[#This Row],[Gilbert]]-Table3[[#This Row],[Gilbert]])</f>
        <v>23</v>
      </c>
      <c r="AZ34" t="str">
        <f>IF(AND(ISBLANK(Table33[[#This Row],[Fred]]),ISBLANK(Table3[[#This Row],[Fred]])),"",Table33[[#This Row],[Fred]]-Table3[[#This Row],[Fred]])</f>
        <v/>
      </c>
      <c r="BA34" t="str">
        <f>IF(AND(ISBLANK(Table33[[#This Row],[Zoe]]),ISBLANK(Table3[[#This Row],[Zoe]])),"",Table33[[#This Row],[Zoe]]-Table3[[#This Row],[Zoe]])</f>
        <v/>
      </c>
      <c r="BB34" t="str">
        <f>IF(AND(ISBLANK(Table33[[#This Row],[George]]),ISBLANK(Table3[[#This Row],[George]])),"",Table33[[#This Row],[George]]-Table3[[#This Row],[George]])</f>
        <v/>
      </c>
      <c r="BC34" t="str">
        <f>IF(AND(ISBLANK(Table33[[#This Row],[Raegan]]),ISBLANK(Table3[[#This Row],[Raegan]])),"",Table33[[#This Row],[Raegan]]-Table3[[#This Row],[Raegan]])</f>
        <v/>
      </c>
      <c r="BD34" t="str">
        <f>IF(AND(ISBLANK(Table33[[#This Row],[Liam]]),ISBLANK(Table3[[#This Row],[Liam]])),"",Table33[[#This Row],[Liam]]-Table3[[#This Row],[Liam]])</f>
        <v/>
      </c>
      <c r="BE34" t="str">
        <f>IF(AND(ISBLANK(Table33[[#This Row],[Shane]]),ISBLANK(Table3[[#This Row],[Shane]])),"",Table33[[#This Row],[Shane]]-Table3[[#This Row],[Shane]])</f>
        <v/>
      </c>
      <c r="BF34">
        <f>IF(AND(ISBLANK(Table33[[#This Row],[Cameron]]),ISBLANK(Table3[[#This Row],[Cameron]])),"",Table33[[#This Row],[Cameron]]-Table3[[#This Row],[Cameron]])</f>
        <v>30</v>
      </c>
      <c r="BG34" t="str">
        <f>IF(AND(ISBLANK(Table33[[#This Row],[Alex]]),ISBLANK(Table3[[#This Row],[Alex]])),"",Table33[[#This Row],[Alex]]-Table3[[#This Row],[Alex]])</f>
        <v/>
      </c>
      <c r="BH34" t="str">
        <f>IF(AND(ISBLANK(Table33[[#This Row],[Scott]]),ISBLANK(Table3[[#This Row],[Scott]])),"",Table33[[#This Row],[Scott]]-Table3[[#This Row],[Scott]])</f>
        <v/>
      </c>
      <c r="BI34">
        <f>IF(AND(ISBLANK(Table33[[#This Row],[Light]]),ISBLANK(Table3[[#This Row],[Light]])),"",Table33[[#This Row],[Light]]-Table3[[#This Row],[Light]])</f>
        <v>39</v>
      </c>
      <c r="BJ34" t="str">
        <f>IF(AND(ISBLANK(Table33[[#This Row],[Jarred]]),ISBLANK(Table3[[#This Row],[Jarred]])),"",Table33[[#This Row],[Jarred]]-Table3[[#This Row],[Jarred]])</f>
        <v/>
      </c>
      <c r="BK34" t="str">
        <f>IF(AND(ISBLANK(Table33[[#This Row],[Joel]]),ISBLANK(Table3[[#This Row],[Joel]])),"",Table33[[#This Row],[Joel]]-Table3[[#This Row],[Joel]])</f>
        <v/>
      </c>
      <c r="BL34" t="str">
        <f>IF(AND(ISBLANK(Table33[[#This Row],[Rob]]),ISBLANK(Table3[[#This Row],[Rob]])),"",Table33[[#This Row],[Rob]]-Table3[[#This Row],[Rob]])</f>
        <v/>
      </c>
      <c r="BM34" t="str">
        <f>IF(AND(ISBLANK(Table33[[#This Row],[Xander]]),ISBLANK(Table3[[#This Row],[Xander]])),"",Table33[[#This Row],[Xander]]-Table3[[#This Row],[Xander]])</f>
        <v/>
      </c>
    </row>
    <row r="35" spans="1:65" ht="15" customHeight="1" x14ac:dyDescent="0.25">
      <c r="A35" s="26">
        <v>45154</v>
      </c>
      <c r="B35">
        <v>12</v>
      </c>
      <c r="C35">
        <v>10</v>
      </c>
      <c r="I35">
        <v>8</v>
      </c>
      <c r="K35">
        <v>2</v>
      </c>
      <c r="S35" s="26">
        <v>45154</v>
      </c>
      <c r="T35">
        <v>17</v>
      </c>
      <c r="U35">
        <v>16</v>
      </c>
      <c r="AL35">
        <v>30</v>
      </c>
      <c r="AR35">
        <v>47</v>
      </c>
      <c r="AX35" s="26">
        <v>45154</v>
      </c>
      <c r="AY35">
        <f>IF(AND(ISBLANK(Table33[[#This Row],[Gilbert]]),ISBLANK(Table3[[#This Row],[Gilbert]])),"",Table33[[#This Row],[Gilbert]]-Table3[[#This Row],[Gilbert]])</f>
        <v>5</v>
      </c>
      <c r="AZ35">
        <f>IF(AND(ISBLANK(Table33[[#This Row],[Fred]]),ISBLANK(Table3[[#This Row],[Fred]])),"",Table33[[#This Row],[Fred]]-Table3[[#This Row],[Fred]])</f>
        <v>6</v>
      </c>
      <c r="BA35" t="str">
        <f>IF(AND(ISBLANK(Table33[[#This Row],[Zoe]]),ISBLANK(Table3[[#This Row],[Zoe]])),"",Table33[[#This Row],[Zoe]]-Table3[[#This Row],[Zoe]])</f>
        <v/>
      </c>
      <c r="BB35" t="str">
        <f>IF(AND(ISBLANK(Table33[[#This Row],[George]]),ISBLANK(Table3[[#This Row],[George]])),"",Table33[[#This Row],[George]]-Table3[[#This Row],[George]])</f>
        <v/>
      </c>
      <c r="BC35" t="str">
        <f>IF(AND(ISBLANK(Table33[[#This Row],[Raegan]]),ISBLANK(Table3[[#This Row],[Raegan]])),"",Table33[[#This Row],[Raegan]]-Table3[[#This Row],[Raegan]])</f>
        <v/>
      </c>
      <c r="BD35" t="str">
        <f>IF(AND(ISBLANK(Table33[[#This Row],[Liam]]),ISBLANK(Table3[[#This Row],[Liam]])),"",Table33[[#This Row],[Liam]]-Table3[[#This Row],[Liam]])</f>
        <v/>
      </c>
      <c r="BE35" t="str">
        <f>IF(AND(ISBLANK(Table33[[#This Row],[Shane]]),ISBLANK(Table3[[#This Row],[Shane]])),"",Table33[[#This Row],[Shane]]-Table3[[#This Row],[Shane]])</f>
        <v/>
      </c>
      <c r="BF35">
        <f>IF(AND(ISBLANK(Table33[[#This Row],[Cameron]]),ISBLANK(Table3[[#This Row],[Cameron]])),"",Table33[[#This Row],[Cameron]]-Table3[[#This Row],[Cameron]])</f>
        <v>22</v>
      </c>
      <c r="BG35" t="str">
        <f>IF(AND(ISBLANK(Table33[[#This Row],[Alex]]),ISBLANK(Table3[[#This Row],[Alex]])),"",Table33[[#This Row],[Alex]]-Table3[[#This Row],[Alex]])</f>
        <v/>
      </c>
      <c r="BH35" t="str">
        <f>IF(AND(ISBLANK(Table33[[#This Row],[Scott]]),ISBLANK(Table3[[#This Row],[Scott]])),"",Table33[[#This Row],[Scott]]-Table3[[#This Row],[Scott]])</f>
        <v/>
      </c>
      <c r="BI35">
        <f>IF(AND(ISBLANK(Table33[[#This Row],[Light]]),ISBLANK(Table3[[#This Row],[Light]])),"",Table33[[#This Row],[Light]]-Table3[[#This Row],[Light]])</f>
        <v>45</v>
      </c>
      <c r="BJ35" t="str">
        <f>IF(AND(ISBLANK(Table33[[#This Row],[Jarred]]),ISBLANK(Table3[[#This Row],[Jarred]])),"",Table33[[#This Row],[Jarred]]-Table3[[#This Row],[Jarred]])</f>
        <v/>
      </c>
      <c r="BK35" t="str">
        <f>IF(AND(ISBLANK(Table33[[#This Row],[Joel]]),ISBLANK(Table3[[#This Row],[Joel]])),"",Table33[[#This Row],[Joel]]-Table3[[#This Row],[Joel]])</f>
        <v/>
      </c>
      <c r="BL35" t="str">
        <f>IF(AND(ISBLANK(Table33[[#This Row],[Rob]]),ISBLANK(Table3[[#This Row],[Rob]])),"",Table33[[#This Row],[Rob]]-Table3[[#This Row],[Rob]])</f>
        <v/>
      </c>
      <c r="BM35" t="str">
        <f>IF(AND(ISBLANK(Table33[[#This Row],[Xander]]),ISBLANK(Table3[[#This Row],[Xander]])),"",Table33[[#This Row],[Xander]]-Table3[[#This Row],[Xander]])</f>
        <v/>
      </c>
    </row>
    <row r="36" spans="1:65" ht="15" customHeight="1" x14ac:dyDescent="0.25">
      <c r="A36" s="26">
        <v>45155</v>
      </c>
      <c r="B36">
        <v>19</v>
      </c>
      <c r="C36">
        <v>17</v>
      </c>
      <c r="I36">
        <v>22</v>
      </c>
      <c r="K36">
        <v>9</v>
      </c>
      <c r="S36" s="26">
        <v>45155</v>
      </c>
      <c r="T36">
        <v>54</v>
      </c>
      <c r="U36">
        <v>24</v>
      </c>
      <c r="AL36">
        <v>60</v>
      </c>
      <c r="AR36">
        <v>64</v>
      </c>
      <c r="AX36" s="26">
        <v>45155</v>
      </c>
      <c r="AY36">
        <f>IF(AND(ISBLANK(Table33[[#This Row],[Gilbert]]),ISBLANK(Table3[[#This Row],[Gilbert]])),"",Table33[[#This Row],[Gilbert]]-Table3[[#This Row],[Gilbert]])</f>
        <v>35</v>
      </c>
      <c r="AZ36">
        <f>IF(AND(ISBLANK(Table33[[#This Row],[Fred]]),ISBLANK(Table3[[#This Row],[Fred]])),"",Table33[[#This Row],[Fred]]-Table3[[#This Row],[Fred]])</f>
        <v>7</v>
      </c>
      <c r="BA36" t="str">
        <f>IF(AND(ISBLANK(Table33[[#This Row],[Zoe]]),ISBLANK(Table3[[#This Row],[Zoe]])),"",Table33[[#This Row],[Zoe]]-Table3[[#This Row],[Zoe]])</f>
        <v/>
      </c>
      <c r="BB36" t="str">
        <f>IF(AND(ISBLANK(Table33[[#This Row],[George]]),ISBLANK(Table3[[#This Row],[George]])),"",Table33[[#This Row],[George]]-Table3[[#This Row],[George]])</f>
        <v/>
      </c>
      <c r="BC36" t="str">
        <f>IF(AND(ISBLANK(Table33[[#This Row],[Raegan]]),ISBLANK(Table3[[#This Row],[Raegan]])),"",Table33[[#This Row],[Raegan]]-Table3[[#This Row],[Raegan]])</f>
        <v/>
      </c>
      <c r="BD36" t="str">
        <f>IF(AND(ISBLANK(Table33[[#This Row],[Liam]]),ISBLANK(Table3[[#This Row],[Liam]])),"",Table33[[#This Row],[Liam]]-Table3[[#This Row],[Liam]])</f>
        <v/>
      </c>
      <c r="BE36" t="str">
        <f>IF(AND(ISBLANK(Table33[[#This Row],[Shane]]),ISBLANK(Table3[[#This Row],[Shane]])),"",Table33[[#This Row],[Shane]]-Table3[[#This Row],[Shane]])</f>
        <v/>
      </c>
      <c r="BF36">
        <f>IF(AND(ISBLANK(Table33[[#This Row],[Cameron]]),ISBLANK(Table3[[#This Row],[Cameron]])),"",Table33[[#This Row],[Cameron]]-Table3[[#This Row],[Cameron]])</f>
        <v>38</v>
      </c>
      <c r="BG36" t="str">
        <f>IF(AND(ISBLANK(Table33[[#This Row],[Alex]]),ISBLANK(Table3[[#This Row],[Alex]])),"",Table33[[#This Row],[Alex]]-Table3[[#This Row],[Alex]])</f>
        <v/>
      </c>
      <c r="BH36" t="str">
        <f>IF(AND(ISBLANK(Table33[[#This Row],[Scott]]),ISBLANK(Table3[[#This Row],[Scott]])),"",Table33[[#This Row],[Scott]]-Table3[[#This Row],[Scott]])</f>
        <v/>
      </c>
      <c r="BI36">
        <f>IF(AND(ISBLANK(Table33[[#This Row],[Light]]),ISBLANK(Table3[[#This Row],[Light]])),"",Table33[[#This Row],[Light]]-Table3[[#This Row],[Light]])</f>
        <v>55</v>
      </c>
      <c r="BJ36" t="str">
        <f>IF(AND(ISBLANK(Table33[[#This Row],[Jarred]]),ISBLANK(Table3[[#This Row],[Jarred]])),"",Table33[[#This Row],[Jarred]]-Table3[[#This Row],[Jarred]])</f>
        <v/>
      </c>
      <c r="BK36" t="str">
        <f>IF(AND(ISBLANK(Table33[[#This Row],[Joel]]),ISBLANK(Table3[[#This Row],[Joel]])),"",Table33[[#This Row],[Joel]]-Table3[[#This Row],[Joel]])</f>
        <v/>
      </c>
      <c r="BL36" t="str">
        <f>IF(AND(ISBLANK(Table33[[#This Row],[Rob]]),ISBLANK(Table3[[#This Row],[Rob]])),"",Table33[[#This Row],[Rob]]-Table3[[#This Row],[Rob]])</f>
        <v/>
      </c>
      <c r="BM36" t="str">
        <f>IF(AND(ISBLANK(Table33[[#This Row],[Xander]]),ISBLANK(Table3[[#This Row],[Xander]])),"",Table33[[#This Row],[Xander]]-Table3[[#This Row],[Xander]])</f>
        <v/>
      </c>
    </row>
    <row r="37" spans="1:65" ht="15" customHeight="1" x14ac:dyDescent="0.25">
      <c r="A37" s="26">
        <v>45156</v>
      </c>
      <c r="B37">
        <v>22</v>
      </c>
      <c r="C37">
        <v>10</v>
      </c>
      <c r="I37">
        <v>33</v>
      </c>
      <c r="K37">
        <v>22</v>
      </c>
      <c r="S37" s="26">
        <v>45156</v>
      </c>
      <c r="T37">
        <v>43</v>
      </c>
      <c r="U37">
        <v>28</v>
      </c>
      <c r="AL37">
        <v>50</v>
      </c>
      <c r="AR37">
        <v>59</v>
      </c>
      <c r="AX37" s="26">
        <v>45156</v>
      </c>
      <c r="AY37">
        <f>IF(AND(ISBLANK(Table33[[#This Row],[Gilbert]]),ISBLANK(Table3[[#This Row],[Gilbert]])),"",Table33[[#This Row],[Gilbert]]-Table3[[#This Row],[Gilbert]])</f>
        <v>21</v>
      </c>
      <c r="AZ37">
        <f>IF(AND(ISBLANK(Table33[[#This Row],[Fred]]),ISBLANK(Table3[[#This Row],[Fred]])),"",Table33[[#This Row],[Fred]]-Table3[[#This Row],[Fred]])</f>
        <v>18</v>
      </c>
      <c r="BA37" t="str">
        <f>IF(AND(ISBLANK(Table33[[#This Row],[Zoe]]),ISBLANK(Table3[[#This Row],[Zoe]])),"",Table33[[#This Row],[Zoe]]-Table3[[#This Row],[Zoe]])</f>
        <v/>
      </c>
      <c r="BB37" t="str">
        <f>IF(AND(ISBLANK(Table33[[#This Row],[George]]),ISBLANK(Table3[[#This Row],[George]])),"",Table33[[#This Row],[George]]-Table3[[#This Row],[George]])</f>
        <v/>
      </c>
      <c r="BC37" t="str">
        <f>IF(AND(ISBLANK(Table33[[#This Row],[Raegan]]),ISBLANK(Table3[[#This Row],[Raegan]])),"",Table33[[#This Row],[Raegan]]-Table3[[#This Row],[Raegan]])</f>
        <v/>
      </c>
      <c r="BD37" t="str">
        <f>IF(AND(ISBLANK(Table33[[#This Row],[Liam]]),ISBLANK(Table3[[#This Row],[Liam]])),"",Table33[[#This Row],[Liam]]-Table3[[#This Row],[Liam]])</f>
        <v/>
      </c>
      <c r="BE37" t="str">
        <f>IF(AND(ISBLANK(Table33[[#This Row],[Shane]]),ISBLANK(Table3[[#This Row],[Shane]])),"",Table33[[#This Row],[Shane]]-Table3[[#This Row],[Shane]])</f>
        <v/>
      </c>
      <c r="BF37">
        <f>IF(AND(ISBLANK(Table33[[#This Row],[Cameron]]),ISBLANK(Table3[[#This Row],[Cameron]])),"",Table33[[#This Row],[Cameron]]-Table3[[#This Row],[Cameron]])</f>
        <v>17</v>
      </c>
      <c r="BG37" t="str">
        <f>IF(AND(ISBLANK(Table33[[#This Row],[Alex]]),ISBLANK(Table3[[#This Row],[Alex]])),"",Table33[[#This Row],[Alex]]-Table3[[#This Row],[Alex]])</f>
        <v/>
      </c>
      <c r="BH37" t="str">
        <f>IF(AND(ISBLANK(Table33[[#This Row],[Scott]]),ISBLANK(Table3[[#This Row],[Scott]])),"",Table33[[#This Row],[Scott]]-Table3[[#This Row],[Scott]])</f>
        <v/>
      </c>
      <c r="BI37">
        <f>IF(AND(ISBLANK(Table33[[#This Row],[Light]]),ISBLANK(Table3[[#This Row],[Light]])),"",Table33[[#This Row],[Light]]-Table3[[#This Row],[Light]])</f>
        <v>37</v>
      </c>
      <c r="BJ37" t="str">
        <f>IF(AND(ISBLANK(Table33[[#This Row],[Jarred]]),ISBLANK(Table3[[#This Row],[Jarred]])),"",Table33[[#This Row],[Jarred]]-Table3[[#This Row],[Jarred]])</f>
        <v/>
      </c>
      <c r="BK37" t="str">
        <f>IF(AND(ISBLANK(Table33[[#This Row],[Joel]]),ISBLANK(Table3[[#This Row],[Joel]])),"",Table33[[#This Row],[Joel]]-Table3[[#This Row],[Joel]])</f>
        <v/>
      </c>
      <c r="BL37" t="str">
        <f>IF(AND(ISBLANK(Table33[[#This Row],[Rob]]),ISBLANK(Table3[[#This Row],[Rob]])),"",Table33[[#This Row],[Rob]]-Table3[[#This Row],[Rob]])</f>
        <v/>
      </c>
      <c r="BM37" t="str">
        <f>IF(AND(ISBLANK(Table33[[#This Row],[Xander]]),ISBLANK(Table3[[#This Row],[Xander]])),"",Table33[[#This Row],[Xander]]-Table3[[#This Row],[Xander]])</f>
        <v/>
      </c>
    </row>
    <row r="38" spans="1:65" ht="15" customHeight="1" x14ac:dyDescent="0.25">
      <c r="A38" s="26">
        <v>45159</v>
      </c>
      <c r="B38">
        <v>32</v>
      </c>
      <c r="C38">
        <v>6</v>
      </c>
      <c r="I38">
        <v>24</v>
      </c>
      <c r="K38">
        <v>34</v>
      </c>
      <c r="S38" s="26">
        <v>45159</v>
      </c>
      <c r="T38">
        <v>56</v>
      </c>
      <c r="U38">
        <v>40</v>
      </c>
      <c r="AL38">
        <v>58</v>
      </c>
      <c r="AR38">
        <v>79</v>
      </c>
      <c r="AX38" s="26">
        <v>45159</v>
      </c>
      <c r="AY38">
        <f>IF(AND(ISBLANK(Table33[[#This Row],[Gilbert]]),ISBLANK(Table3[[#This Row],[Gilbert]])),"",Table33[[#This Row],[Gilbert]]-Table3[[#This Row],[Gilbert]])</f>
        <v>24</v>
      </c>
      <c r="AZ38">
        <f>IF(AND(ISBLANK(Table33[[#This Row],[Fred]]),ISBLANK(Table3[[#This Row],[Fred]])),"",Table33[[#This Row],[Fred]]-Table3[[#This Row],[Fred]])</f>
        <v>34</v>
      </c>
      <c r="BA38" t="str">
        <f>IF(AND(ISBLANK(Table33[[#This Row],[Zoe]]),ISBLANK(Table3[[#This Row],[Zoe]])),"",Table33[[#This Row],[Zoe]]-Table3[[#This Row],[Zoe]])</f>
        <v/>
      </c>
      <c r="BB38" t="str">
        <f>IF(AND(ISBLANK(Table33[[#This Row],[George]]),ISBLANK(Table3[[#This Row],[George]])),"",Table33[[#This Row],[George]]-Table3[[#This Row],[George]])</f>
        <v/>
      </c>
      <c r="BC38" t="str">
        <f>IF(AND(ISBLANK(Table33[[#This Row],[Raegan]]),ISBLANK(Table3[[#This Row],[Raegan]])),"",Table33[[#This Row],[Raegan]]-Table3[[#This Row],[Raegan]])</f>
        <v/>
      </c>
      <c r="BD38" t="str">
        <f>IF(AND(ISBLANK(Table33[[#This Row],[Liam]]),ISBLANK(Table3[[#This Row],[Liam]])),"",Table33[[#This Row],[Liam]]-Table3[[#This Row],[Liam]])</f>
        <v/>
      </c>
      <c r="BE38" t="str">
        <f>IF(AND(ISBLANK(Table33[[#This Row],[Shane]]),ISBLANK(Table3[[#This Row],[Shane]])),"",Table33[[#This Row],[Shane]]-Table3[[#This Row],[Shane]])</f>
        <v/>
      </c>
      <c r="BF38">
        <f>IF(AND(ISBLANK(Table33[[#This Row],[Cameron]]),ISBLANK(Table3[[#This Row],[Cameron]])),"",Table33[[#This Row],[Cameron]]-Table3[[#This Row],[Cameron]])</f>
        <v>34</v>
      </c>
      <c r="BG38" t="str">
        <f>IF(AND(ISBLANK(Table33[[#This Row],[Alex]]),ISBLANK(Table3[[#This Row],[Alex]])),"",Table33[[#This Row],[Alex]]-Table3[[#This Row],[Alex]])</f>
        <v/>
      </c>
      <c r="BH38" t="str">
        <f>IF(AND(ISBLANK(Table33[[#This Row],[Scott]]),ISBLANK(Table3[[#This Row],[Scott]])),"",Table33[[#This Row],[Scott]]-Table3[[#This Row],[Scott]])</f>
        <v/>
      </c>
      <c r="BI38">
        <f>IF(AND(ISBLANK(Table33[[#This Row],[Light]]),ISBLANK(Table3[[#This Row],[Light]])),"",Table33[[#This Row],[Light]]-Table3[[#This Row],[Light]])</f>
        <v>45</v>
      </c>
      <c r="BJ38" t="str">
        <f>IF(AND(ISBLANK(Table33[[#This Row],[Jarred]]),ISBLANK(Table3[[#This Row],[Jarred]])),"",Table33[[#This Row],[Jarred]]-Table3[[#This Row],[Jarred]])</f>
        <v/>
      </c>
      <c r="BK38" t="str">
        <f>IF(AND(ISBLANK(Table33[[#This Row],[Joel]]),ISBLANK(Table3[[#This Row],[Joel]])),"",Table33[[#This Row],[Joel]]-Table3[[#This Row],[Joel]])</f>
        <v/>
      </c>
      <c r="BL38" t="str">
        <f>IF(AND(ISBLANK(Table33[[#This Row],[Rob]]),ISBLANK(Table3[[#This Row],[Rob]])),"",Table33[[#This Row],[Rob]]-Table3[[#This Row],[Rob]])</f>
        <v/>
      </c>
      <c r="BM38" t="str">
        <f>IF(AND(ISBLANK(Table33[[#This Row],[Xander]]),ISBLANK(Table3[[#This Row],[Xander]])),"",Table33[[#This Row],[Xander]]-Table3[[#This Row],[Xander]])</f>
        <v/>
      </c>
    </row>
    <row r="39" spans="1:65" ht="15" customHeight="1" x14ac:dyDescent="0.25">
      <c r="A39" s="26">
        <v>45160</v>
      </c>
      <c r="B39">
        <v>27</v>
      </c>
      <c r="C39">
        <v>7</v>
      </c>
      <c r="I39">
        <v>16</v>
      </c>
      <c r="K39">
        <v>34</v>
      </c>
      <c r="S39" s="26">
        <v>45160</v>
      </c>
      <c r="T39">
        <v>55</v>
      </c>
      <c r="U39">
        <v>33</v>
      </c>
      <c r="AL39">
        <v>54</v>
      </c>
      <c r="AR39">
        <v>80</v>
      </c>
      <c r="AX39" s="26">
        <v>45160</v>
      </c>
      <c r="AY39">
        <f>IF(AND(ISBLANK(Table33[[#This Row],[Gilbert]]),ISBLANK(Table3[[#This Row],[Gilbert]])),"",Table33[[#This Row],[Gilbert]]-Table3[[#This Row],[Gilbert]])</f>
        <v>28</v>
      </c>
      <c r="AZ39">
        <f>IF(AND(ISBLANK(Table33[[#This Row],[Fred]]),ISBLANK(Table3[[#This Row],[Fred]])),"",Table33[[#This Row],[Fred]]-Table3[[#This Row],[Fred]])</f>
        <v>26</v>
      </c>
      <c r="BA39" t="str">
        <f>IF(AND(ISBLANK(Table33[[#This Row],[Zoe]]),ISBLANK(Table3[[#This Row],[Zoe]])),"",Table33[[#This Row],[Zoe]]-Table3[[#This Row],[Zoe]])</f>
        <v/>
      </c>
      <c r="BB39" t="str">
        <f>IF(AND(ISBLANK(Table33[[#This Row],[George]]),ISBLANK(Table3[[#This Row],[George]])),"",Table33[[#This Row],[George]]-Table3[[#This Row],[George]])</f>
        <v/>
      </c>
      <c r="BC39" t="str">
        <f>IF(AND(ISBLANK(Table33[[#This Row],[Raegan]]),ISBLANK(Table3[[#This Row],[Raegan]])),"",Table33[[#This Row],[Raegan]]-Table3[[#This Row],[Raegan]])</f>
        <v/>
      </c>
      <c r="BD39" t="str">
        <f>IF(AND(ISBLANK(Table33[[#This Row],[Liam]]),ISBLANK(Table3[[#This Row],[Liam]])),"",Table33[[#This Row],[Liam]]-Table3[[#This Row],[Liam]])</f>
        <v/>
      </c>
      <c r="BE39" t="str">
        <f>IF(AND(ISBLANK(Table33[[#This Row],[Shane]]),ISBLANK(Table3[[#This Row],[Shane]])),"",Table33[[#This Row],[Shane]]-Table3[[#This Row],[Shane]])</f>
        <v/>
      </c>
      <c r="BF39">
        <f>IF(AND(ISBLANK(Table33[[#This Row],[Cameron]]),ISBLANK(Table3[[#This Row],[Cameron]])),"",Table33[[#This Row],[Cameron]]-Table3[[#This Row],[Cameron]])</f>
        <v>38</v>
      </c>
      <c r="BG39" t="str">
        <f>IF(AND(ISBLANK(Table33[[#This Row],[Alex]]),ISBLANK(Table3[[#This Row],[Alex]])),"",Table33[[#This Row],[Alex]]-Table3[[#This Row],[Alex]])</f>
        <v/>
      </c>
      <c r="BH39" t="str">
        <f>IF(AND(ISBLANK(Table33[[#This Row],[Scott]]),ISBLANK(Table3[[#This Row],[Scott]])),"",Table33[[#This Row],[Scott]]-Table3[[#This Row],[Scott]])</f>
        <v/>
      </c>
      <c r="BI39">
        <f>IF(AND(ISBLANK(Table33[[#This Row],[Light]]),ISBLANK(Table3[[#This Row],[Light]])),"",Table33[[#This Row],[Light]]-Table3[[#This Row],[Light]])</f>
        <v>46</v>
      </c>
      <c r="BJ39" t="str">
        <f>IF(AND(ISBLANK(Table33[[#This Row],[Jarred]]),ISBLANK(Table3[[#This Row],[Jarred]])),"",Table33[[#This Row],[Jarred]]-Table3[[#This Row],[Jarred]])</f>
        <v/>
      </c>
      <c r="BK39" t="str">
        <f>IF(AND(ISBLANK(Table33[[#This Row],[Joel]]),ISBLANK(Table3[[#This Row],[Joel]])),"",Table33[[#This Row],[Joel]]-Table3[[#This Row],[Joel]])</f>
        <v/>
      </c>
      <c r="BL39" t="str">
        <f>IF(AND(ISBLANK(Table33[[#This Row],[Rob]]),ISBLANK(Table3[[#This Row],[Rob]])),"",Table33[[#This Row],[Rob]]-Table3[[#This Row],[Rob]])</f>
        <v/>
      </c>
      <c r="BM39" t="str">
        <f>IF(AND(ISBLANK(Table33[[#This Row],[Xander]]),ISBLANK(Table3[[#This Row],[Xander]])),"",Table33[[#This Row],[Xander]]-Table3[[#This Row],[Xander]])</f>
        <v/>
      </c>
    </row>
    <row r="40" spans="1:65" ht="15" customHeight="1" x14ac:dyDescent="0.25">
      <c r="A40" s="26">
        <v>45161</v>
      </c>
      <c r="C40">
        <v>8</v>
      </c>
      <c r="I40">
        <v>21</v>
      </c>
      <c r="K40">
        <v>30</v>
      </c>
      <c r="S40" s="26">
        <v>45161</v>
      </c>
      <c r="U40">
        <v>32</v>
      </c>
      <c r="AL40">
        <v>79</v>
      </c>
      <c r="AR40">
        <v>55</v>
      </c>
      <c r="AX40" s="26">
        <v>45161</v>
      </c>
      <c r="AY40" t="str">
        <f>IF(AND(ISBLANK(Table33[[#This Row],[Gilbert]]),ISBLANK(Table3[[#This Row],[Gilbert]])),"",Table33[[#This Row],[Gilbert]]-Table3[[#This Row],[Gilbert]])</f>
        <v/>
      </c>
      <c r="AZ40">
        <f>IF(AND(ISBLANK(Table33[[#This Row],[Fred]]),ISBLANK(Table3[[#This Row],[Fred]])),"",Table33[[#This Row],[Fred]]-Table3[[#This Row],[Fred]])</f>
        <v>24</v>
      </c>
      <c r="BA40" t="str">
        <f>IF(AND(ISBLANK(Table33[[#This Row],[Zoe]]),ISBLANK(Table3[[#This Row],[Zoe]])),"",Table33[[#This Row],[Zoe]]-Table3[[#This Row],[Zoe]])</f>
        <v/>
      </c>
      <c r="BB40" t="str">
        <f>IF(AND(ISBLANK(Table33[[#This Row],[George]]),ISBLANK(Table3[[#This Row],[George]])),"",Table33[[#This Row],[George]]-Table3[[#This Row],[George]])</f>
        <v/>
      </c>
      <c r="BC40" t="str">
        <f>IF(AND(ISBLANK(Table33[[#This Row],[Raegan]]),ISBLANK(Table3[[#This Row],[Raegan]])),"",Table33[[#This Row],[Raegan]]-Table3[[#This Row],[Raegan]])</f>
        <v/>
      </c>
      <c r="BD40" t="str">
        <f>IF(AND(ISBLANK(Table33[[#This Row],[Liam]]),ISBLANK(Table3[[#This Row],[Liam]])),"",Table33[[#This Row],[Liam]]-Table3[[#This Row],[Liam]])</f>
        <v/>
      </c>
      <c r="BE40" t="str">
        <f>IF(AND(ISBLANK(Table33[[#This Row],[Shane]]),ISBLANK(Table3[[#This Row],[Shane]])),"",Table33[[#This Row],[Shane]]-Table3[[#This Row],[Shane]])</f>
        <v/>
      </c>
      <c r="BF40">
        <f>IF(AND(ISBLANK(Table33[[#This Row],[Cameron]]),ISBLANK(Table3[[#This Row],[Cameron]])),"",Table33[[#This Row],[Cameron]]-Table3[[#This Row],[Cameron]])</f>
        <v>58</v>
      </c>
      <c r="BG40" t="str">
        <f>IF(AND(ISBLANK(Table33[[#This Row],[Alex]]),ISBLANK(Table3[[#This Row],[Alex]])),"",Table33[[#This Row],[Alex]]-Table3[[#This Row],[Alex]])</f>
        <v/>
      </c>
      <c r="BH40" t="str">
        <f>IF(AND(ISBLANK(Table33[[#This Row],[Scott]]),ISBLANK(Table3[[#This Row],[Scott]])),"",Table33[[#This Row],[Scott]]-Table3[[#This Row],[Scott]])</f>
        <v/>
      </c>
      <c r="BI40">
        <f>IF(AND(ISBLANK(Table33[[#This Row],[Light]]),ISBLANK(Table3[[#This Row],[Light]])),"",Table33[[#This Row],[Light]]-Table3[[#This Row],[Light]])</f>
        <v>25</v>
      </c>
      <c r="BJ40" t="str">
        <f>IF(AND(ISBLANK(Table33[[#This Row],[Jarred]]),ISBLANK(Table3[[#This Row],[Jarred]])),"",Table33[[#This Row],[Jarred]]-Table3[[#This Row],[Jarred]])</f>
        <v/>
      </c>
      <c r="BK40" t="str">
        <f>IF(AND(ISBLANK(Table33[[#This Row],[Joel]]),ISBLANK(Table3[[#This Row],[Joel]])),"",Table33[[#This Row],[Joel]]-Table3[[#This Row],[Joel]])</f>
        <v/>
      </c>
      <c r="BL40" t="str">
        <f>IF(AND(ISBLANK(Table33[[#This Row],[Rob]]),ISBLANK(Table3[[#This Row],[Rob]])),"",Table33[[#This Row],[Rob]]-Table3[[#This Row],[Rob]])</f>
        <v/>
      </c>
      <c r="BM40" t="str">
        <f>IF(AND(ISBLANK(Table33[[#This Row],[Xander]]),ISBLANK(Table3[[#This Row],[Xander]])),"",Table33[[#This Row],[Xander]]-Table3[[#This Row],[Xander]])</f>
        <v/>
      </c>
    </row>
    <row r="41" spans="1:65" ht="15" customHeight="1" x14ac:dyDescent="0.25">
      <c r="A41" s="26">
        <v>45162</v>
      </c>
      <c r="B41">
        <v>41</v>
      </c>
      <c r="C41">
        <v>11</v>
      </c>
      <c r="I41">
        <v>5</v>
      </c>
      <c r="K41">
        <v>39</v>
      </c>
      <c r="S41" s="26">
        <v>45162</v>
      </c>
      <c r="T41">
        <v>50</v>
      </c>
      <c r="U41">
        <v>29</v>
      </c>
      <c r="AL41">
        <v>40</v>
      </c>
      <c r="AR41">
        <v>69</v>
      </c>
      <c r="AX41" s="26">
        <v>45162</v>
      </c>
      <c r="AY41">
        <f>IF(AND(ISBLANK(Table33[[#This Row],[Gilbert]]),ISBLANK(Table3[[#This Row],[Gilbert]])),"",Table33[[#This Row],[Gilbert]]-Table3[[#This Row],[Gilbert]])</f>
        <v>9</v>
      </c>
      <c r="AZ41">
        <f>IF(AND(ISBLANK(Table33[[#This Row],[Fred]]),ISBLANK(Table3[[#This Row],[Fred]])),"",Table33[[#This Row],[Fred]]-Table3[[#This Row],[Fred]])</f>
        <v>18</v>
      </c>
      <c r="BA41" t="str">
        <f>IF(AND(ISBLANK(Table33[[#This Row],[Zoe]]),ISBLANK(Table3[[#This Row],[Zoe]])),"",Table33[[#This Row],[Zoe]]-Table3[[#This Row],[Zoe]])</f>
        <v/>
      </c>
      <c r="BB41" t="str">
        <f>IF(AND(ISBLANK(Table33[[#This Row],[George]]),ISBLANK(Table3[[#This Row],[George]])),"",Table33[[#This Row],[George]]-Table3[[#This Row],[George]])</f>
        <v/>
      </c>
      <c r="BC41" t="str">
        <f>IF(AND(ISBLANK(Table33[[#This Row],[Raegan]]),ISBLANK(Table3[[#This Row],[Raegan]])),"",Table33[[#This Row],[Raegan]]-Table3[[#This Row],[Raegan]])</f>
        <v/>
      </c>
      <c r="BD41" t="str">
        <f>IF(AND(ISBLANK(Table33[[#This Row],[Liam]]),ISBLANK(Table3[[#This Row],[Liam]])),"",Table33[[#This Row],[Liam]]-Table3[[#This Row],[Liam]])</f>
        <v/>
      </c>
      <c r="BE41" t="str">
        <f>IF(AND(ISBLANK(Table33[[#This Row],[Shane]]),ISBLANK(Table3[[#This Row],[Shane]])),"",Table33[[#This Row],[Shane]]-Table3[[#This Row],[Shane]])</f>
        <v/>
      </c>
      <c r="BF41">
        <f>IF(AND(ISBLANK(Table33[[#This Row],[Cameron]]),ISBLANK(Table3[[#This Row],[Cameron]])),"",Table33[[#This Row],[Cameron]]-Table3[[#This Row],[Cameron]])</f>
        <v>35</v>
      </c>
      <c r="BG41" t="str">
        <f>IF(AND(ISBLANK(Table33[[#This Row],[Alex]]),ISBLANK(Table3[[#This Row],[Alex]])),"",Table33[[#This Row],[Alex]]-Table3[[#This Row],[Alex]])</f>
        <v/>
      </c>
      <c r="BH41" t="str">
        <f>IF(AND(ISBLANK(Table33[[#This Row],[Scott]]),ISBLANK(Table3[[#This Row],[Scott]])),"",Table33[[#This Row],[Scott]]-Table3[[#This Row],[Scott]])</f>
        <v/>
      </c>
      <c r="BI41">
        <f>IF(AND(ISBLANK(Table33[[#This Row],[Light]]),ISBLANK(Table3[[#This Row],[Light]])),"",Table33[[#This Row],[Light]]-Table3[[#This Row],[Light]])</f>
        <v>30</v>
      </c>
      <c r="BJ41" t="str">
        <f>IF(AND(ISBLANK(Table33[[#This Row],[Jarred]]),ISBLANK(Table3[[#This Row],[Jarred]])),"",Table33[[#This Row],[Jarred]]-Table3[[#This Row],[Jarred]])</f>
        <v/>
      </c>
      <c r="BK41" t="str">
        <f>IF(AND(ISBLANK(Table33[[#This Row],[Joel]]),ISBLANK(Table3[[#This Row],[Joel]])),"",Table33[[#This Row],[Joel]]-Table3[[#This Row],[Joel]])</f>
        <v/>
      </c>
      <c r="BL41" t="str">
        <f>IF(AND(ISBLANK(Table33[[#This Row],[Rob]]),ISBLANK(Table3[[#This Row],[Rob]])),"",Table33[[#This Row],[Rob]]-Table3[[#This Row],[Rob]])</f>
        <v/>
      </c>
      <c r="BM41" t="str">
        <f>IF(AND(ISBLANK(Table33[[#This Row],[Xander]]),ISBLANK(Table3[[#This Row],[Xander]])),"",Table33[[#This Row],[Xander]]-Table3[[#This Row],[Xander]])</f>
        <v/>
      </c>
    </row>
    <row r="42" spans="1:65" ht="15" customHeight="1" x14ac:dyDescent="0.25">
      <c r="A42" s="26">
        <v>45163</v>
      </c>
      <c r="B42">
        <v>22</v>
      </c>
      <c r="C42">
        <v>8</v>
      </c>
      <c r="I42">
        <v>17</v>
      </c>
      <c r="K42">
        <v>23</v>
      </c>
      <c r="S42" s="26">
        <v>45163</v>
      </c>
      <c r="T42">
        <v>65</v>
      </c>
      <c r="U42">
        <v>30</v>
      </c>
      <c r="AL42">
        <v>75</v>
      </c>
      <c r="AR42">
        <v>69</v>
      </c>
      <c r="AX42" s="26">
        <v>45163</v>
      </c>
      <c r="AY42">
        <f>IF(AND(ISBLANK(Table33[[#This Row],[Gilbert]]),ISBLANK(Table3[[#This Row],[Gilbert]])),"",Table33[[#This Row],[Gilbert]]-Table3[[#This Row],[Gilbert]])</f>
        <v>43</v>
      </c>
      <c r="AZ42">
        <f>IF(AND(ISBLANK(Table33[[#This Row],[Fred]]),ISBLANK(Table3[[#This Row],[Fred]])),"",Table33[[#This Row],[Fred]]-Table3[[#This Row],[Fred]])</f>
        <v>22</v>
      </c>
      <c r="BA42" t="str">
        <f>IF(AND(ISBLANK(Table33[[#This Row],[Zoe]]),ISBLANK(Table3[[#This Row],[Zoe]])),"",Table33[[#This Row],[Zoe]]-Table3[[#This Row],[Zoe]])</f>
        <v/>
      </c>
      <c r="BB42" t="str">
        <f>IF(AND(ISBLANK(Table33[[#This Row],[George]]),ISBLANK(Table3[[#This Row],[George]])),"",Table33[[#This Row],[George]]-Table3[[#This Row],[George]])</f>
        <v/>
      </c>
      <c r="BC42" t="str">
        <f>IF(AND(ISBLANK(Table33[[#This Row],[Raegan]]),ISBLANK(Table3[[#This Row],[Raegan]])),"",Table33[[#This Row],[Raegan]]-Table3[[#This Row],[Raegan]])</f>
        <v/>
      </c>
      <c r="BD42" t="str">
        <f>IF(AND(ISBLANK(Table33[[#This Row],[Liam]]),ISBLANK(Table3[[#This Row],[Liam]])),"",Table33[[#This Row],[Liam]]-Table3[[#This Row],[Liam]])</f>
        <v/>
      </c>
      <c r="BE42" t="str">
        <f>IF(AND(ISBLANK(Table33[[#This Row],[Shane]]),ISBLANK(Table3[[#This Row],[Shane]])),"",Table33[[#This Row],[Shane]]-Table3[[#This Row],[Shane]])</f>
        <v/>
      </c>
      <c r="BF42">
        <f>IF(AND(ISBLANK(Table33[[#This Row],[Cameron]]),ISBLANK(Table3[[#This Row],[Cameron]])),"",Table33[[#This Row],[Cameron]]-Table3[[#This Row],[Cameron]])</f>
        <v>58</v>
      </c>
      <c r="BG42" t="str">
        <f>IF(AND(ISBLANK(Table33[[#This Row],[Alex]]),ISBLANK(Table3[[#This Row],[Alex]])),"",Table33[[#This Row],[Alex]]-Table3[[#This Row],[Alex]])</f>
        <v/>
      </c>
      <c r="BH42" t="str">
        <f>IF(AND(ISBLANK(Table33[[#This Row],[Scott]]),ISBLANK(Table3[[#This Row],[Scott]])),"",Table33[[#This Row],[Scott]]-Table3[[#This Row],[Scott]])</f>
        <v/>
      </c>
      <c r="BI42">
        <f>IF(AND(ISBLANK(Table33[[#This Row],[Light]]),ISBLANK(Table3[[#This Row],[Light]])),"",Table33[[#This Row],[Light]]-Table3[[#This Row],[Light]])</f>
        <v>46</v>
      </c>
      <c r="BJ42" t="str">
        <f>IF(AND(ISBLANK(Table33[[#This Row],[Jarred]]),ISBLANK(Table3[[#This Row],[Jarred]])),"",Table33[[#This Row],[Jarred]]-Table3[[#This Row],[Jarred]])</f>
        <v/>
      </c>
      <c r="BK42" t="str">
        <f>IF(AND(ISBLANK(Table33[[#This Row],[Joel]]),ISBLANK(Table3[[#This Row],[Joel]])),"",Table33[[#This Row],[Joel]]-Table3[[#This Row],[Joel]])</f>
        <v/>
      </c>
      <c r="BL42" t="str">
        <f>IF(AND(ISBLANK(Table33[[#This Row],[Rob]]),ISBLANK(Table3[[#This Row],[Rob]])),"",Table33[[#This Row],[Rob]]-Table3[[#This Row],[Rob]])</f>
        <v/>
      </c>
      <c r="BM42" t="str">
        <f>IF(AND(ISBLANK(Table33[[#This Row],[Xander]]),ISBLANK(Table3[[#This Row],[Xander]])),"",Table33[[#This Row],[Xander]]-Table3[[#This Row],[Xander]])</f>
        <v/>
      </c>
    </row>
    <row r="43" spans="1:65" ht="15" customHeight="1" x14ac:dyDescent="0.25">
      <c r="A43" s="26">
        <v>45166</v>
      </c>
      <c r="B43">
        <v>40</v>
      </c>
      <c r="C43">
        <v>34</v>
      </c>
      <c r="I43">
        <v>17</v>
      </c>
      <c r="S43" s="26">
        <v>45166</v>
      </c>
      <c r="T43">
        <v>72</v>
      </c>
      <c r="U43">
        <v>42</v>
      </c>
      <c r="AL43">
        <v>95</v>
      </c>
      <c r="AX43" s="26">
        <v>45166</v>
      </c>
      <c r="AY43">
        <f>IF(AND(ISBLANK(Table33[[#This Row],[Gilbert]]),ISBLANK(Table3[[#This Row],[Gilbert]])),"",Table33[[#This Row],[Gilbert]]-Table3[[#This Row],[Gilbert]])</f>
        <v>32</v>
      </c>
      <c r="AZ43">
        <f>IF(AND(ISBLANK(Table33[[#This Row],[Fred]]),ISBLANK(Table3[[#This Row],[Fred]])),"",Table33[[#This Row],[Fred]]-Table3[[#This Row],[Fred]])</f>
        <v>8</v>
      </c>
      <c r="BA43" t="str">
        <f>IF(AND(ISBLANK(Table33[[#This Row],[Zoe]]),ISBLANK(Table3[[#This Row],[Zoe]])),"",Table33[[#This Row],[Zoe]]-Table3[[#This Row],[Zoe]])</f>
        <v/>
      </c>
      <c r="BB43" t="str">
        <f>IF(AND(ISBLANK(Table33[[#This Row],[George]]),ISBLANK(Table3[[#This Row],[George]])),"",Table33[[#This Row],[George]]-Table3[[#This Row],[George]])</f>
        <v/>
      </c>
      <c r="BC43" t="str">
        <f>IF(AND(ISBLANK(Table33[[#This Row],[Raegan]]),ISBLANK(Table3[[#This Row],[Raegan]])),"",Table33[[#This Row],[Raegan]]-Table3[[#This Row],[Raegan]])</f>
        <v/>
      </c>
      <c r="BD43" t="str">
        <f>IF(AND(ISBLANK(Table33[[#This Row],[Liam]]),ISBLANK(Table3[[#This Row],[Liam]])),"",Table33[[#This Row],[Liam]]-Table3[[#This Row],[Liam]])</f>
        <v/>
      </c>
      <c r="BE43" t="str">
        <f>IF(AND(ISBLANK(Table33[[#This Row],[Shane]]),ISBLANK(Table3[[#This Row],[Shane]])),"",Table33[[#This Row],[Shane]]-Table3[[#This Row],[Shane]])</f>
        <v/>
      </c>
      <c r="BF43">
        <f>IF(AND(ISBLANK(Table33[[#This Row],[Cameron]]),ISBLANK(Table3[[#This Row],[Cameron]])),"",Table33[[#This Row],[Cameron]]-Table3[[#This Row],[Cameron]])</f>
        <v>78</v>
      </c>
      <c r="BG43" t="str">
        <f>IF(AND(ISBLANK(Table33[[#This Row],[Alex]]),ISBLANK(Table3[[#This Row],[Alex]])),"",Table33[[#This Row],[Alex]]-Table3[[#This Row],[Alex]])</f>
        <v/>
      </c>
      <c r="BH43" t="str">
        <f>IF(AND(ISBLANK(Table33[[#This Row],[Scott]]),ISBLANK(Table3[[#This Row],[Scott]])),"",Table33[[#This Row],[Scott]]-Table3[[#This Row],[Scott]])</f>
        <v/>
      </c>
      <c r="BI43" t="str">
        <f>IF(AND(ISBLANK(Table33[[#This Row],[Light]]),ISBLANK(Table3[[#This Row],[Light]])),"",Table33[[#This Row],[Light]]-Table3[[#This Row],[Light]])</f>
        <v/>
      </c>
      <c r="BJ43" t="str">
        <f>IF(AND(ISBLANK(Table33[[#This Row],[Jarred]]),ISBLANK(Table3[[#This Row],[Jarred]])),"",Table33[[#This Row],[Jarred]]-Table3[[#This Row],[Jarred]])</f>
        <v/>
      </c>
      <c r="BK43" t="str">
        <f>IF(AND(ISBLANK(Table33[[#This Row],[Joel]]),ISBLANK(Table3[[#This Row],[Joel]])),"",Table33[[#This Row],[Joel]]-Table3[[#This Row],[Joel]])</f>
        <v/>
      </c>
      <c r="BL43" t="str">
        <f>IF(AND(ISBLANK(Table33[[#This Row],[Rob]]),ISBLANK(Table3[[#This Row],[Rob]])),"",Table33[[#This Row],[Rob]]-Table3[[#This Row],[Rob]])</f>
        <v/>
      </c>
      <c r="BM43" t="str">
        <f>IF(AND(ISBLANK(Table33[[#This Row],[Xander]]),ISBLANK(Table3[[#This Row],[Xander]])),"",Table33[[#This Row],[Xander]]-Table3[[#This Row],[Xander]])</f>
        <v/>
      </c>
    </row>
    <row r="44" spans="1:65" ht="15" customHeight="1" x14ac:dyDescent="0.25">
      <c r="A44" s="26">
        <v>45167</v>
      </c>
      <c r="B44">
        <v>32</v>
      </c>
      <c r="C44">
        <v>28</v>
      </c>
      <c r="I44">
        <v>29</v>
      </c>
      <c r="K44">
        <v>13</v>
      </c>
      <c r="S44" s="26">
        <v>45167</v>
      </c>
      <c r="T44">
        <v>49</v>
      </c>
      <c r="U44">
        <v>36</v>
      </c>
      <c r="AL44">
        <v>85</v>
      </c>
      <c r="AR44">
        <v>69</v>
      </c>
      <c r="AX44" s="26">
        <v>45167</v>
      </c>
      <c r="AY44">
        <f>IF(AND(ISBLANK(Table33[[#This Row],[Gilbert]]),ISBLANK(Table3[[#This Row],[Gilbert]])),"",Table33[[#This Row],[Gilbert]]-Table3[[#This Row],[Gilbert]])</f>
        <v>17</v>
      </c>
      <c r="AZ44">
        <f>IF(AND(ISBLANK(Table33[[#This Row],[Fred]]),ISBLANK(Table3[[#This Row],[Fred]])),"",Table33[[#This Row],[Fred]]-Table3[[#This Row],[Fred]])</f>
        <v>8</v>
      </c>
      <c r="BA44" t="str">
        <f>IF(AND(ISBLANK(Table33[[#This Row],[Zoe]]),ISBLANK(Table3[[#This Row],[Zoe]])),"",Table33[[#This Row],[Zoe]]-Table3[[#This Row],[Zoe]])</f>
        <v/>
      </c>
      <c r="BB44" t="str">
        <f>IF(AND(ISBLANK(Table33[[#This Row],[George]]),ISBLANK(Table3[[#This Row],[George]])),"",Table33[[#This Row],[George]]-Table3[[#This Row],[George]])</f>
        <v/>
      </c>
      <c r="BC44" t="str">
        <f>IF(AND(ISBLANK(Table33[[#This Row],[Raegan]]),ISBLANK(Table3[[#This Row],[Raegan]])),"",Table33[[#This Row],[Raegan]]-Table3[[#This Row],[Raegan]])</f>
        <v/>
      </c>
      <c r="BD44" t="str">
        <f>IF(AND(ISBLANK(Table33[[#This Row],[Liam]]),ISBLANK(Table3[[#This Row],[Liam]])),"",Table33[[#This Row],[Liam]]-Table3[[#This Row],[Liam]])</f>
        <v/>
      </c>
      <c r="BE44" t="str">
        <f>IF(AND(ISBLANK(Table33[[#This Row],[Shane]]),ISBLANK(Table3[[#This Row],[Shane]])),"",Table33[[#This Row],[Shane]]-Table3[[#This Row],[Shane]])</f>
        <v/>
      </c>
      <c r="BF44">
        <f>IF(AND(ISBLANK(Table33[[#This Row],[Cameron]]),ISBLANK(Table3[[#This Row],[Cameron]])),"",Table33[[#This Row],[Cameron]]-Table3[[#This Row],[Cameron]])</f>
        <v>56</v>
      </c>
      <c r="BG44" t="str">
        <f>IF(AND(ISBLANK(Table33[[#This Row],[Alex]]),ISBLANK(Table3[[#This Row],[Alex]])),"",Table33[[#This Row],[Alex]]-Table3[[#This Row],[Alex]])</f>
        <v/>
      </c>
      <c r="BH44" t="str">
        <f>IF(AND(ISBLANK(Table33[[#This Row],[Scott]]),ISBLANK(Table3[[#This Row],[Scott]])),"",Table33[[#This Row],[Scott]]-Table3[[#This Row],[Scott]])</f>
        <v/>
      </c>
      <c r="BI44">
        <f>IF(AND(ISBLANK(Table33[[#This Row],[Light]]),ISBLANK(Table3[[#This Row],[Light]])),"",Table33[[#This Row],[Light]]-Table3[[#This Row],[Light]])</f>
        <v>56</v>
      </c>
      <c r="BJ44" t="str">
        <f>IF(AND(ISBLANK(Table33[[#This Row],[Jarred]]),ISBLANK(Table3[[#This Row],[Jarred]])),"",Table33[[#This Row],[Jarred]]-Table3[[#This Row],[Jarred]])</f>
        <v/>
      </c>
      <c r="BK44" t="str">
        <f>IF(AND(ISBLANK(Table33[[#This Row],[Joel]]),ISBLANK(Table3[[#This Row],[Joel]])),"",Table33[[#This Row],[Joel]]-Table3[[#This Row],[Joel]])</f>
        <v/>
      </c>
      <c r="BL44" t="str">
        <f>IF(AND(ISBLANK(Table33[[#This Row],[Rob]]),ISBLANK(Table3[[#This Row],[Rob]])),"",Table33[[#This Row],[Rob]]-Table3[[#This Row],[Rob]])</f>
        <v/>
      </c>
      <c r="BM44" t="str">
        <f>IF(AND(ISBLANK(Table33[[#This Row],[Xander]]),ISBLANK(Table3[[#This Row],[Xander]])),"",Table33[[#This Row],[Xander]]-Table3[[#This Row],[Xander]])</f>
        <v/>
      </c>
    </row>
    <row r="45" spans="1:65" ht="15" customHeight="1" x14ac:dyDescent="0.25">
      <c r="A45" s="26">
        <v>45168</v>
      </c>
      <c r="B45">
        <v>46</v>
      </c>
      <c r="C45">
        <v>37</v>
      </c>
      <c r="I45">
        <v>8</v>
      </c>
      <c r="K45">
        <v>26</v>
      </c>
      <c r="S45" s="26">
        <v>45168</v>
      </c>
      <c r="T45">
        <v>53</v>
      </c>
      <c r="U45">
        <v>30</v>
      </c>
      <c r="AL45">
        <v>71</v>
      </c>
      <c r="AR45">
        <v>67</v>
      </c>
      <c r="AX45" s="26">
        <v>45168</v>
      </c>
      <c r="AY45">
        <f>IF(AND(ISBLANK(Table33[[#This Row],[Gilbert]]),ISBLANK(Table3[[#This Row],[Gilbert]])),"",Table33[[#This Row],[Gilbert]]-Table3[[#This Row],[Gilbert]])</f>
        <v>7</v>
      </c>
      <c r="AZ45">
        <f>IF(AND(ISBLANK(Table33[[#This Row],[Fred]]),ISBLANK(Table3[[#This Row],[Fred]])),"",Table33[[#This Row],[Fred]]-Table3[[#This Row],[Fred]])</f>
        <v>-7</v>
      </c>
      <c r="BA45" t="str">
        <f>IF(AND(ISBLANK(Table33[[#This Row],[Zoe]]),ISBLANK(Table3[[#This Row],[Zoe]])),"",Table33[[#This Row],[Zoe]]-Table3[[#This Row],[Zoe]])</f>
        <v/>
      </c>
      <c r="BB45" t="str">
        <f>IF(AND(ISBLANK(Table33[[#This Row],[George]]),ISBLANK(Table3[[#This Row],[George]])),"",Table33[[#This Row],[George]]-Table3[[#This Row],[George]])</f>
        <v/>
      </c>
      <c r="BC45" t="str">
        <f>IF(AND(ISBLANK(Table33[[#This Row],[Raegan]]),ISBLANK(Table3[[#This Row],[Raegan]])),"",Table33[[#This Row],[Raegan]]-Table3[[#This Row],[Raegan]])</f>
        <v/>
      </c>
      <c r="BD45" t="str">
        <f>IF(AND(ISBLANK(Table33[[#This Row],[Liam]]),ISBLANK(Table3[[#This Row],[Liam]])),"",Table33[[#This Row],[Liam]]-Table3[[#This Row],[Liam]])</f>
        <v/>
      </c>
      <c r="BE45" t="str">
        <f>IF(AND(ISBLANK(Table33[[#This Row],[Shane]]),ISBLANK(Table3[[#This Row],[Shane]])),"",Table33[[#This Row],[Shane]]-Table3[[#This Row],[Shane]])</f>
        <v/>
      </c>
      <c r="BF45">
        <f>IF(AND(ISBLANK(Table33[[#This Row],[Cameron]]),ISBLANK(Table3[[#This Row],[Cameron]])),"",Table33[[#This Row],[Cameron]]-Table3[[#This Row],[Cameron]])</f>
        <v>63</v>
      </c>
      <c r="BG45" t="str">
        <f>IF(AND(ISBLANK(Table33[[#This Row],[Alex]]),ISBLANK(Table3[[#This Row],[Alex]])),"",Table33[[#This Row],[Alex]]-Table3[[#This Row],[Alex]])</f>
        <v/>
      </c>
      <c r="BH45" t="str">
        <f>IF(AND(ISBLANK(Table33[[#This Row],[Scott]]),ISBLANK(Table3[[#This Row],[Scott]])),"",Table33[[#This Row],[Scott]]-Table3[[#This Row],[Scott]])</f>
        <v/>
      </c>
      <c r="BI45">
        <f>IF(AND(ISBLANK(Table33[[#This Row],[Light]]),ISBLANK(Table3[[#This Row],[Light]])),"",Table33[[#This Row],[Light]]-Table3[[#This Row],[Light]])</f>
        <v>41</v>
      </c>
      <c r="BJ45" t="str">
        <f>IF(AND(ISBLANK(Table33[[#This Row],[Jarred]]),ISBLANK(Table3[[#This Row],[Jarred]])),"",Table33[[#This Row],[Jarred]]-Table3[[#This Row],[Jarred]])</f>
        <v/>
      </c>
      <c r="BK45" t="str">
        <f>IF(AND(ISBLANK(Table33[[#This Row],[Joel]]),ISBLANK(Table3[[#This Row],[Joel]])),"",Table33[[#This Row],[Joel]]-Table3[[#This Row],[Joel]])</f>
        <v/>
      </c>
      <c r="BL45" t="str">
        <f>IF(AND(ISBLANK(Table33[[#This Row],[Rob]]),ISBLANK(Table3[[#This Row],[Rob]])),"",Table33[[#This Row],[Rob]]-Table3[[#This Row],[Rob]])</f>
        <v/>
      </c>
      <c r="BM45" t="str">
        <f>IF(AND(ISBLANK(Table33[[#This Row],[Xander]]),ISBLANK(Table3[[#This Row],[Xander]])),"",Table33[[#This Row],[Xander]]-Table3[[#This Row],[Xander]])</f>
        <v/>
      </c>
    </row>
    <row r="46" spans="1:65" ht="15" customHeight="1" x14ac:dyDescent="0.25">
      <c r="A46" s="26">
        <v>45169</v>
      </c>
      <c r="B46">
        <v>32</v>
      </c>
      <c r="C46">
        <v>33</v>
      </c>
      <c r="I46">
        <v>24</v>
      </c>
      <c r="K46">
        <v>16</v>
      </c>
      <c r="S46" s="26">
        <v>45169</v>
      </c>
      <c r="T46">
        <v>44</v>
      </c>
      <c r="U46">
        <v>31</v>
      </c>
      <c r="AL46">
        <v>87</v>
      </c>
      <c r="AR46">
        <v>67</v>
      </c>
      <c r="AX46" s="26">
        <v>45169</v>
      </c>
      <c r="AY46">
        <f>IF(AND(ISBLANK(Table33[[#This Row],[Gilbert]]),ISBLANK(Table3[[#This Row],[Gilbert]])),"",Table33[[#This Row],[Gilbert]]-Table3[[#This Row],[Gilbert]])</f>
        <v>12</v>
      </c>
      <c r="AZ46">
        <f>IF(AND(ISBLANK(Table33[[#This Row],[Fred]]),ISBLANK(Table3[[#This Row],[Fred]])),"",Table33[[#This Row],[Fred]]-Table3[[#This Row],[Fred]])</f>
        <v>-2</v>
      </c>
      <c r="BA46" t="str">
        <f>IF(AND(ISBLANK(Table33[[#This Row],[Zoe]]),ISBLANK(Table3[[#This Row],[Zoe]])),"",Table33[[#This Row],[Zoe]]-Table3[[#This Row],[Zoe]])</f>
        <v/>
      </c>
      <c r="BB46" t="str">
        <f>IF(AND(ISBLANK(Table33[[#This Row],[George]]),ISBLANK(Table3[[#This Row],[George]])),"",Table33[[#This Row],[George]]-Table3[[#This Row],[George]])</f>
        <v/>
      </c>
      <c r="BC46" t="str">
        <f>IF(AND(ISBLANK(Table33[[#This Row],[Raegan]]),ISBLANK(Table3[[#This Row],[Raegan]])),"",Table33[[#This Row],[Raegan]]-Table3[[#This Row],[Raegan]])</f>
        <v/>
      </c>
      <c r="BD46" t="str">
        <f>IF(AND(ISBLANK(Table33[[#This Row],[Liam]]),ISBLANK(Table3[[#This Row],[Liam]])),"",Table33[[#This Row],[Liam]]-Table3[[#This Row],[Liam]])</f>
        <v/>
      </c>
      <c r="BE46" t="str">
        <f>IF(AND(ISBLANK(Table33[[#This Row],[Shane]]),ISBLANK(Table3[[#This Row],[Shane]])),"",Table33[[#This Row],[Shane]]-Table3[[#This Row],[Shane]])</f>
        <v/>
      </c>
      <c r="BF46">
        <f>IF(AND(ISBLANK(Table33[[#This Row],[Cameron]]),ISBLANK(Table3[[#This Row],[Cameron]])),"",Table33[[#This Row],[Cameron]]-Table3[[#This Row],[Cameron]])</f>
        <v>63</v>
      </c>
      <c r="BG46" t="str">
        <f>IF(AND(ISBLANK(Table33[[#This Row],[Alex]]),ISBLANK(Table3[[#This Row],[Alex]])),"",Table33[[#This Row],[Alex]]-Table3[[#This Row],[Alex]])</f>
        <v/>
      </c>
      <c r="BH46" t="str">
        <f>IF(AND(ISBLANK(Table33[[#This Row],[Scott]]),ISBLANK(Table3[[#This Row],[Scott]])),"",Table33[[#This Row],[Scott]]-Table3[[#This Row],[Scott]])</f>
        <v/>
      </c>
      <c r="BI46">
        <f>IF(AND(ISBLANK(Table33[[#This Row],[Light]]),ISBLANK(Table3[[#This Row],[Light]])),"",Table33[[#This Row],[Light]]-Table3[[#This Row],[Light]])</f>
        <v>51</v>
      </c>
      <c r="BJ46" t="str">
        <f>IF(AND(ISBLANK(Table33[[#This Row],[Jarred]]),ISBLANK(Table3[[#This Row],[Jarred]])),"",Table33[[#This Row],[Jarred]]-Table3[[#This Row],[Jarred]])</f>
        <v/>
      </c>
      <c r="BK46" t="str">
        <f>IF(AND(ISBLANK(Table33[[#This Row],[Joel]]),ISBLANK(Table3[[#This Row],[Joel]])),"",Table33[[#This Row],[Joel]]-Table3[[#This Row],[Joel]])</f>
        <v/>
      </c>
      <c r="BL46" t="str">
        <f>IF(AND(ISBLANK(Table33[[#This Row],[Rob]]),ISBLANK(Table3[[#This Row],[Rob]])),"",Table33[[#This Row],[Rob]]-Table3[[#This Row],[Rob]])</f>
        <v/>
      </c>
      <c r="BM46" t="str">
        <f>IF(AND(ISBLANK(Table33[[#This Row],[Xander]]),ISBLANK(Table3[[#This Row],[Xander]])),"",Table33[[#This Row],[Xander]]-Table3[[#This Row],[Xander]])</f>
        <v/>
      </c>
    </row>
    <row r="47" spans="1:65" ht="15" customHeight="1" x14ac:dyDescent="0.25">
      <c r="A47" s="26">
        <v>45170</v>
      </c>
      <c r="B47">
        <v>32</v>
      </c>
      <c r="C47">
        <v>25</v>
      </c>
      <c r="I47">
        <v>7</v>
      </c>
      <c r="S47" s="26">
        <v>45170</v>
      </c>
      <c r="T47">
        <v>40</v>
      </c>
      <c r="U47">
        <v>33</v>
      </c>
      <c r="AL47">
        <v>85</v>
      </c>
      <c r="AX47" s="26">
        <v>45170</v>
      </c>
      <c r="AY47">
        <f>IF(AND(ISBLANK(Table33[[#This Row],[Gilbert]]),ISBLANK(Table3[[#This Row],[Gilbert]])),"",Table33[[#This Row],[Gilbert]]-Table3[[#This Row],[Gilbert]])</f>
        <v>8</v>
      </c>
      <c r="AZ47">
        <f>IF(AND(ISBLANK(Table33[[#This Row],[Fred]]),ISBLANK(Table3[[#This Row],[Fred]])),"",Table33[[#This Row],[Fred]]-Table3[[#This Row],[Fred]])</f>
        <v>8</v>
      </c>
      <c r="BA47" t="str">
        <f>IF(AND(ISBLANK(Table33[[#This Row],[Zoe]]),ISBLANK(Table3[[#This Row],[Zoe]])),"",Table33[[#This Row],[Zoe]]-Table3[[#This Row],[Zoe]])</f>
        <v/>
      </c>
      <c r="BB47" t="str">
        <f>IF(AND(ISBLANK(Table33[[#This Row],[George]]),ISBLANK(Table3[[#This Row],[George]])),"",Table33[[#This Row],[George]]-Table3[[#This Row],[George]])</f>
        <v/>
      </c>
      <c r="BC47" t="str">
        <f>IF(AND(ISBLANK(Table33[[#This Row],[Raegan]]),ISBLANK(Table3[[#This Row],[Raegan]])),"",Table33[[#This Row],[Raegan]]-Table3[[#This Row],[Raegan]])</f>
        <v/>
      </c>
      <c r="BD47" t="str">
        <f>IF(AND(ISBLANK(Table33[[#This Row],[Liam]]),ISBLANK(Table3[[#This Row],[Liam]])),"",Table33[[#This Row],[Liam]]-Table3[[#This Row],[Liam]])</f>
        <v/>
      </c>
      <c r="BE47" t="str">
        <f>IF(AND(ISBLANK(Table33[[#This Row],[Shane]]),ISBLANK(Table3[[#This Row],[Shane]])),"",Table33[[#This Row],[Shane]]-Table3[[#This Row],[Shane]])</f>
        <v/>
      </c>
      <c r="BF47">
        <f>IF(AND(ISBLANK(Table33[[#This Row],[Cameron]]),ISBLANK(Table3[[#This Row],[Cameron]])),"",Table33[[#This Row],[Cameron]]-Table3[[#This Row],[Cameron]])</f>
        <v>78</v>
      </c>
      <c r="BG47" t="str">
        <f>IF(AND(ISBLANK(Table33[[#This Row],[Alex]]),ISBLANK(Table3[[#This Row],[Alex]])),"",Table33[[#This Row],[Alex]]-Table3[[#This Row],[Alex]])</f>
        <v/>
      </c>
      <c r="BH47" t="str">
        <f>IF(AND(ISBLANK(Table33[[#This Row],[Scott]]),ISBLANK(Table3[[#This Row],[Scott]])),"",Table33[[#This Row],[Scott]]-Table3[[#This Row],[Scott]])</f>
        <v/>
      </c>
      <c r="BI47" t="str">
        <f>IF(AND(ISBLANK(Table33[[#This Row],[Light]]),ISBLANK(Table3[[#This Row],[Light]])),"",Table33[[#This Row],[Light]]-Table3[[#This Row],[Light]])</f>
        <v/>
      </c>
      <c r="BJ47" t="str">
        <f>IF(AND(ISBLANK(Table33[[#This Row],[Jarred]]),ISBLANK(Table3[[#This Row],[Jarred]])),"",Table33[[#This Row],[Jarred]]-Table3[[#This Row],[Jarred]])</f>
        <v/>
      </c>
      <c r="BK47" t="str">
        <f>IF(AND(ISBLANK(Table33[[#This Row],[Joel]]),ISBLANK(Table3[[#This Row],[Joel]])),"",Table33[[#This Row],[Joel]]-Table3[[#This Row],[Joel]])</f>
        <v/>
      </c>
      <c r="BL47" t="str">
        <f>IF(AND(ISBLANK(Table33[[#This Row],[Rob]]),ISBLANK(Table3[[#This Row],[Rob]])),"",Table33[[#This Row],[Rob]]-Table3[[#This Row],[Rob]])</f>
        <v/>
      </c>
      <c r="BM47" t="str">
        <f>IF(AND(ISBLANK(Table33[[#This Row],[Xander]]),ISBLANK(Table3[[#This Row],[Xander]])),"",Table33[[#This Row],[Xander]]-Table3[[#This Row],[Xander]])</f>
        <v/>
      </c>
    </row>
    <row r="48" spans="1:65" ht="15" customHeight="1" x14ac:dyDescent="0.25">
      <c r="A48" s="26">
        <v>45173</v>
      </c>
      <c r="C48">
        <v>31</v>
      </c>
      <c r="I48">
        <v>44</v>
      </c>
      <c r="K48">
        <v>28</v>
      </c>
      <c r="S48" s="26">
        <v>45173</v>
      </c>
      <c r="U48">
        <v>40</v>
      </c>
      <c r="AL48">
        <v>85</v>
      </c>
      <c r="AR48">
        <v>73</v>
      </c>
      <c r="AV48">
        <v>19</v>
      </c>
      <c r="AX48" s="26">
        <v>45173</v>
      </c>
      <c r="AY48" t="str">
        <f>IF(AND(ISBLANK(Table33[[#This Row],[Gilbert]]),ISBLANK(Table3[[#This Row],[Gilbert]])),"",Table33[[#This Row],[Gilbert]]-Table3[[#This Row],[Gilbert]])</f>
        <v/>
      </c>
      <c r="AZ48">
        <f>IF(AND(ISBLANK(Table33[[#This Row],[Fred]]),ISBLANK(Table3[[#This Row],[Fred]])),"",Table33[[#This Row],[Fred]]-Table3[[#This Row],[Fred]])</f>
        <v>9</v>
      </c>
      <c r="BA48" t="str">
        <f>IF(AND(ISBLANK(Table33[[#This Row],[Zoe]]),ISBLANK(Table3[[#This Row],[Zoe]])),"",Table33[[#This Row],[Zoe]]-Table3[[#This Row],[Zoe]])</f>
        <v/>
      </c>
      <c r="BB48" t="str">
        <f>IF(AND(ISBLANK(Table33[[#This Row],[George]]),ISBLANK(Table3[[#This Row],[George]])),"",Table33[[#This Row],[George]]-Table3[[#This Row],[George]])</f>
        <v/>
      </c>
      <c r="BC48" t="str">
        <f>IF(AND(ISBLANK(Table33[[#This Row],[Raegan]]),ISBLANK(Table3[[#This Row],[Raegan]])),"",Table33[[#This Row],[Raegan]]-Table3[[#This Row],[Raegan]])</f>
        <v/>
      </c>
      <c r="BD48" t="str">
        <f>IF(AND(ISBLANK(Table33[[#This Row],[Liam]]),ISBLANK(Table3[[#This Row],[Liam]])),"",Table33[[#This Row],[Liam]]-Table3[[#This Row],[Liam]])</f>
        <v/>
      </c>
      <c r="BE48" t="str">
        <f>IF(AND(ISBLANK(Table33[[#This Row],[Shane]]),ISBLANK(Table3[[#This Row],[Shane]])),"",Table33[[#This Row],[Shane]]-Table3[[#This Row],[Shane]])</f>
        <v/>
      </c>
      <c r="BF48">
        <f>IF(AND(ISBLANK(Table33[[#This Row],[Cameron]]),ISBLANK(Table3[[#This Row],[Cameron]])),"",Table33[[#This Row],[Cameron]]-Table3[[#This Row],[Cameron]])</f>
        <v>41</v>
      </c>
      <c r="BG48" t="str">
        <f>IF(AND(ISBLANK(Table33[[#This Row],[Alex]]),ISBLANK(Table3[[#This Row],[Alex]])),"",Table33[[#This Row],[Alex]]-Table3[[#This Row],[Alex]])</f>
        <v/>
      </c>
      <c r="BH48" t="str">
        <f>IF(AND(ISBLANK(Table33[[#This Row],[Scott]]),ISBLANK(Table3[[#This Row],[Scott]])),"",Table33[[#This Row],[Scott]]-Table3[[#This Row],[Scott]])</f>
        <v/>
      </c>
      <c r="BI48">
        <f>IF(AND(ISBLANK(Table33[[#This Row],[Light]]),ISBLANK(Table3[[#This Row],[Light]])),"",Table33[[#This Row],[Light]]-Table3[[#This Row],[Light]])</f>
        <v>45</v>
      </c>
      <c r="BJ48" t="str">
        <f>IF(AND(ISBLANK(Table33[[#This Row],[Jarred]]),ISBLANK(Table3[[#This Row],[Jarred]])),"",Table33[[#This Row],[Jarred]]-Table3[[#This Row],[Jarred]])</f>
        <v/>
      </c>
      <c r="BK48" t="str">
        <f>IF(AND(ISBLANK(Table33[[#This Row],[Joel]]),ISBLANK(Table3[[#This Row],[Joel]])),"",Table33[[#This Row],[Joel]]-Table3[[#This Row],[Joel]])</f>
        <v/>
      </c>
      <c r="BL48" t="str">
        <f>IF(AND(ISBLANK(Table33[[#This Row],[Rob]]),ISBLANK(Table3[[#This Row],[Rob]])),"",Table33[[#This Row],[Rob]]-Table3[[#This Row],[Rob]])</f>
        <v/>
      </c>
      <c r="BM48">
        <f>IF(AND(ISBLANK(Table33[[#This Row],[Xander]]),ISBLANK(Table3[[#This Row],[Xander]])),"",Table33[[#This Row],[Xander]]-Table3[[#This Row],[Xander]])</f>
        <v>19</v>
      </c>
    </row>
    <row r="49" spans="1:65" ht="15" customHeight="1" x14ac:dyDescent="0.25">
      <c r="A49" s="26">
        <v>45174</v>
      </c>
      <c r="C49">
        <v>29</v>
      </c>
      <c r="I49">
        <v>38</v>
      </c>
      <c r="K49">
        <v>42</v>
      </c>
      <c r="S49" s="26">
        <v>45174</v>
      </c>
      <c r="U49">
        <v>30</v>
      </c>
      <c r="AL49">
        <v>73</v>
      </c>
      <c r="AR49">
        <v>117</v>
      </c>
      <c r="AV49">
        <v>22</v>
      </c>
      <c r="AX49" s="26">
        <v>45174</v>
      </c>
      <c r="AY49" t="str">
        <f>IF(AND(ISBLANK(Table33[[#This Row],[Gilbert]]),ISBLANK(Table3[[#This Row],[Gilbert]])),"",Table33[[#This Row],[Gilbert]]-Table3[[#This Row],[Gilbert]])</f>
        <v/>
      </c>
      <c r="AZ49">
        <f>IF(AND(ISBLANK(Table33[[#This Row],[Fred]]),ISBLANK(Table3[[#This Row],[Fred]])),"",Table33[[#This Row],[Fred]]-Table3[[#This Row],[Fred]])</f>
        <v>1</v>
      </c>
      <c r="BA49" t="str">
        <f>IF(AND(ISBLANK(Table33[[#This Row],[Zoe]]),ISBLANK(Table3[[#This Row],[Zoe]])),"",Table33[[#This Row],[Zoe]]-Table3[[#This Row],[Zoe]])</f>
        <v/>
      </c>
      <c r="BB49" t="str">
        <f>IF(AND(ISBLANK(Table33[[#This Row],[George]]),ISBLANK(Table3[[#This Row],[George]])),"",Table33[[#This Row],[George]]-Table3[[#This Row],[George]])</f>
        <v/>
      </c>
      <c r="BC49" t="str">
        <f>IF(AND(ISBLANK(Table33[[#This Row],[Raegan]]),ISBLANK(Table3[[#This Row],[Raegan]])),"",Table33[[#This Row],[Raegan]]-Table3[[#This Row],[Raegan]])</f>
        <v/>
      </c>
      <c r="BD49" t="str">
        <f>IF(AND(ISBLANK(Table33[[#This Row],[Liam]]),ISBLANK(Table3[[#This Row],[Liam]])),"",Table33[[#This Row],[Liam]]-Table3[[#This Row],[Liam]])</f>
        <v/>
      </c>
      <c r="BE49" t="str">
        <f>IF(AND(ISBLANK(Table33[[#This Row],[Shane]]),ISBLANK(Table3[[#This Row],[Shane]])),"",Table33[[#This Row],[Shane]]-Table3[[#This Row],[Shane]])</f>
        <v/>
      </c>
      <c r="BF49">
        <f>IF(AND(ISBLANK(Table33[[#This Row],[Cameron]]),ISBLANK(Table3[[#This Row],[Cameron]])),"",Table33[[#This Row],[Cameron]]-Table3[[#This Row],[Cameron]])</f>
        <v>35</v>
      </c>
      <c r="BG49" t="str">
        <f>IF(AND(ISBLANK(Table33[[#This Row],[Alex]]),ISBLANK(Table3[[#This Row],[Alex]])),"",Table33[[#This Row],[Alex]]-Table3[[#This Row],[Alex]])</f>
        <v/>
      </c>
      <c r="BH49" t="str">
        <f>IF(AND(ISBLANK(Table33[[#This Row],[Scott]]),ISBLANK(Table3[[#This Row],[Scott]])),"",Table33[[#This Row],[Scott]]-Table3[[#This Row],[Scott]])</f>
        <v/>
      </c>
      <c r="BI49">
        <f>IF(AND(ISBLANK(Table33[[#This Row],[Light]]),ISBLANK(Table3[[#This Row],[Light]])),"",Table33[[#This Row],[Light]]-Table3[[#This Row],[Light]])</f>
        <v>75</v>
      </c>
      <c r="BJ49" t="str">
        <f>IF(AND(ISBLANK(Table33[[#This Row],[Jarred]]),ISBLANK(Table3[[#This Row],[Jarred]])),"",Table33[[#This Row],[Jarred]]-Table3[[#This Row],[Jarred]])</f>
        <v/>
      </c>
      <c r="BK49" t="str">
        <f>IF(AND(ISBLANK(Table33[[#This Row],[Joel]]),ISBLANK(Table3[[#This Row],[Joel]])),"",Table33[[#This Row],[Joel]]-Table3[[#This Row],[Joel]])</f>
        <v/>
      </c>
      <c r="BL49" t="str">
        <f>IF(AND(ISBLANK(Table33[[#This Row],[Rob]]),ISBLANK(Table3[[#This Row],[Rob]])),"",Table33[[#This Row],[Rob]]-Table3[[#This Row],[Rob]])</f>
        <v/>
      </c>
      <c r="BM49">
        <f>IF(AND(ISBLANK(Table33[[#This Row],[Xander]]),ISBLANK(Table3[[#This Row],[Xander]])),"",Table33[[#This Row],[Xander]]-Table3[[#This Row],[Xander]])</f>
        <v>22</v>
      </c>
    </row>
    <row r="50" spans="1:65" ht="15" customHeight="1" x14ac:dyDescent="0.25">
      <c r="A50" s="26">
        <v>45175</v>
      </c>
      <c r="C50">
        <v>4</v>
      </c>
      <c r="I50">
        <v>38</v>
      </c>
      <c r="K50">
        <v>36</v>
      </c>
      <c r="S50" s="26">
        <v>45175</v>
      </c>
      <c r="U50">
        <v>2</v>
      </c>
      <c r="AL50">
        <v>70</v>
      </c>
      <c r="AR50">
        <v>95</v>
      </c>
      <c r="AV50">
        <v>30</v>
      </c>
      <c r="AX50" s="26">
        <v>45175</v>
      </c>
      <c r="AY50" t="str">
        <f>IF(AND(ISBLANK(Table33[[#This Row],[Gilbert]]),ISBLANK(Table3[[#This Row],[Gilbert]])),"",Table33[[#This Row],[Gilbert]]-Table3[[#This Row],[Gilbert]])</f>
        <v/>
      </c>
      <c r="AZ50">
        <f>IF(AND(ISBLANK(Table33[[#This Row],[Fred]]),ISBLANK(Table3[[#This Row],[Fred]])),"",Table33[[#This Row],[Fred]]-Table3[[#This Row],[Fred]])</f>
        <v>-2</v>
      </c>
      <c r="BA50" t="str">
        <f>IF(AND(ISBLANK(Table33[[#This Row],[Zoe]]),ISBLANK(Table3[[#This Row],[Zoe]])),"",Table33[[#This Row],[Zoe]]-Table3[[#This Row],[Zoe]])</f>
        <v/>
      </c>
      <c r="BB50" t="str">
        <f>IF(AND(ISBLANK(Table33[[#This Row],[George]]),ISBLANK(Table3[[#This Row],[George]])),"",Table33[[#This Row],[George]]-Table3[[#This Row],[George]])</f>
        <v/>
      </c>
      <c r="BC50" t="str">
        <f>IF(AND(ISBLANK(Table33[[#This Row],[Raegan]]),ISBLANK(Table3[[#This Row],[Raegan]])),"",Table33[[#This Row],[Raegan]]-Table3[[#This Row],[Raegan]])</f>
        <v/>
      </c>
      <c r="BD50" t="str">
        <f>IF(AND(ISBLANK(Table33[[#This Row],[Liam]]),ISBLANK(Table3[[#This Row],[Liam]])),"",Table33[[#This Row],[Liam]]-Table3[[#This Row],[Liam]])</f>
        <v/>
      </c>
      <c r="BE50" t="str">
        <f>IF(AND(ISBLANK(Table33[[#This Row],[Shane]]),ISBLANK(Table3[[#This Row],[Shane]])),"",Table33[[#This Row],[Shane]]-Table3[[#This Row],[Shane]])</f>
        <v/>
      </c>
      <c r="BF50">
        <f>IF(AND(ISBLANK(Table33[[#This Row],[Cameron]]),ISBLANK(Table3[[#This Row],[Cameron]])),"",Table33[[#This Row],[Cameron]]-Table3[[#This Row],[Cameron]])</f>
        <v>32</v>
      </c>
      <c r="BG50" t="str">
        <f>IF(AND(ISBLANK(Table33[[#This Row],[Alex]]),ISBLANK(Table3[[#This Row],[Alex]])),"",Table33[[#This Row],[Alex]]-Table3[[#This Row],[Alex]])</f>
        <v/>
      </c>
      <c r="BH50" t="str">
        <f>IF(AND(ISBLANK(Table33[[#This Row],[Scott]]),ISBLANK(Table3[[#This Row],[Scott]])),"",Table33[[#This Row],[Scott]]-Table3[[#This Row],[Scott]])</f>
        <v/>
      </c>
      <c r="BI50">
        <f>IF(AND(ISBLANK(Table33[[#This Row],[Light]]),ISBLANK(Table3[[#This Row],[Light]])),"",Table33[[#This Row],[Light]]-Table3[[#This Row],[Light]])</f>
        <v>59</v>
      </c>
      <c r="BJ50" t="str">
        <f>IF(AND(ISBLANK(Table33[[#This Row],[Jarred]]),ISBLANK(Table3[[#This Row],[Jarred]])),"",Table33[[#This Row],[Jarred]]-Table3[[#This Row],[Jarred]])</f>
        <v/>
      </c>
      <c r="BK50" t="str">
        <f>IF(AND(ISBLANK(Table33[[#This Row],[Joel]]),ISBLANK(Table3[[#This Row],[Joel]])),"",Table33[[#This Row],[Joel]]-Table3[[#This Row],[Joel]])</f>
        <v/>
      </c>
      <c r="BL50" t="str">
        <f>IF(AND(ISBLANK(Table33[[#This Row],[Rob]]),ISBLANK(Table3[[#This Row],[Rob]])),"",Table33[[#This Row],[Rob]]-Table3[[#This Row],[Rob]])</f>
        <v/>
      </c>
      <c r="BM50">
        <f>IF(AND(ISBLANK(Table33[[#This Row],[Xander]]),ISBLANK(Table3[[#This Row],[Xander]])),"",Table33[[#This Row],[Xander]]-Table3[[#This Row],[Xander]])</f>
        <v>30</v>
      </c>
    </row>
    <row r="51" spans="1:65" ht="15" customHeight="1" x14ac:dyDescent="0.25">
      <c r="A51" s="26">
        <v>45176</v>
      </c>
      <c r="C51">
        <v>19</v>
      </c>
      <c r="I51">
        <v>39</v>
      </c>
      <c r="K51">
        <v>27</v>
      </c>
      <c r="O51">
        <v>19</v>
      </c>
      <c r="S51" s="26">
        <v>45176</v>
      </c>
      <c r="U51">
        <v>34</v>
      </c>
      <c r="AL51">
        <v>90</v>
      </c>
      <c r="AR51">
        <v>80</v>
      </c>
      <c r="AV51">
        <v>43</v>
      </c>
      <c r="AX51" s="26">
        <v>45176</v>
      </c>
      <c r="AY51" t="str">
        <f>IF(AND(ISBLANK(Table33[[#This Row],[Gilbert]]),ISBLANK(Table3[[#This Row],[Gilbert]])),"",Table33[[#This Row],[Gilbert]]-Table3[[#This Row],[Gilbert]])</f>
        <v/>
      </c>
      <c r="AZ51">
        <f>IF(AND(ISBLANK(Table33[[#This Row],[Fred]]),ISBLANK(Table3[[#This Row],[Fred]])),"",Table33[[#This Row],[Fred]]-Table3[[#This Row],[Fred]])</f>
        <v>15</v>
      </c>
      <c r="BA51" t="str">
        <f>IF(AND(ISBLANK(Table33[[#This Row],[Zoe]]),ISBLANK(Table3[[#This Row],[Zoe]])),"",Table33[[#This Row],[Zoe]]-Table3[[#This Row],[Zoe]])</f>
        <v/>
      </c>
      <c r="BB51" t="str">
        <f>IF(AND(ISBLANK(Table33[[#This Row],[George]]),ISBLANK(Table3[[#This Row],[George]])),"",Table33[[#This Row],[George]]-Table3[[#This Row],[George]])</f>
        <v/>
      </c>
      <c r="BC51" t="str">
        <f>IF(AND(ISBLANK(Table33[[#This Row],[Raegan]]),ISBLANK(Table3[[#This Row],[Raegan]])),"",Table33[[#This Row],[Raegan]]-Table3[[#This Row],[Raegan]])</f>
        <v/>
      </c>
      <c r="BD51" t="str">
        <f>IF(AND(ISBLANK(Table33[[#This Row],[Liam]]),ISBLANK(Table3[[#This Row],[Liam]])),"",Table33[[#This Row],[Liam]]-Table3[[#This Row],[Liam]])</f>
        <v/>
      </c>
      <c r="BE51" t="str">
        <f>IF(AND(ISBLANK(Table33[[#This Row],[Shane]]),ISBLANK(Table3[[#This Row],[Shane]])),"",Table33[[#This Row],[Shane]]-Table3[[#This Row],[Shane]])</f>
        <v/>
      </c>
      <c r="BF51">
        <f>IF(AND(ISBLANK(Table33[[#This Row],[Cameron]]),ISBLANK(Table3[[#This Row],[Cameron]])),"",Table33[[#This Row],[Cameron]]-Table3[[#This Row],[Cameron]])</f>
        <v>51</v>
      </c>
      <c r="BG51" t="str">
        <f>IF(AND(ISBLANK(Table33[[#This Row],[Alex]]),ISBLANK(Table3[[#This Row],[Alex]])),"",Table33[[#This Row],[Alex]]-Table3[[#This Row],[Alex]])</f>
        <v/>
      </c>
      <c r="BH51" t="str">
        <f>IF(AND(ISBLANK(Table33[[#This Row],[Scott]]),ISBLANK(Table3[[#This Row],[Scott]])),"",Table33[[#This Row],[Scott]]-Table3[[#This Row],[Scott]])</f>
        <v/>
      </c>
      <c r="BI51">
        <f>IF(AND(ISBLANK(Table33[[#This Row],[Light]]),ISBLANK(Table3[[#This Row],[Light]])),"",Table33[[#This Row],[Light]]-Table3[[#This Row],[Light]])</f>
        <v>53</v>
      </c>
      <c r="BJ51" t="str">
        <f>IF(AND(ISBLANK(Table33[[#This Row],[Jarred]]),ISBLANK(Table3[[#This Row],[Jarred]])),"",Table33[[#This Row],[Jarred]]-Table3[[#This Row],[Jarred]])</f>
        <v/>
      </c>
      <c r="BK51" t="str">
        <f>IF(AND(ISBLANK(Table33[[#This Row],[Joel]]),ISBLANK(Table3[[#This Row],[Joel]])),"",Table33[[#This Row],[Joel]]-Table3[[#This Row],[Joel]])</f>
        <v/>
      </c>
      <c r="BL51" t="str">
        <f>IF(AND(ISBLANK(Table33[[#This Row],[Rob]]),ISBLANK(Table3[[#This Row],[Rob]])),"",Table33[[#This Row],[Rob]]-Table3[[#This Row],[Rob]])</f>
        <v/>
      </c>
      <c r="BM51">
        <f>IF(AND(ISBLANK(Table33[[#This Row],[Xander]]),ISBLANK(Table3[[#This Row],[Xander]])),"",Table33[[#This Row],[Xander]]-Table3[[#This Row],[Xander]])</f>
        <v>24</v>
      </c>
    </row>
    <row r="52" spans="1:65" ht="15" customHeight="1" x14ac:dyDescent="0.25">
      <c r="A52" s="26">
        <v>45177</v>
      </c>
      <c r="C52">
        <v>23</v>
      </c>
      <c r="I52">
        <v>27</v>
      </c>
      <c r="K52">
        <v>30</v>
      </c>
      <c r="O52">
        <v>20</v>
      </c>
      <c r="S52" s="26">
        <v>45177</v>
      </c>
      <c r="U52">
        <v>33</v>
      </c>
      <c r="AL52">
        <v>56</v>
      </c>
      <c r="AR52">
        <v>69</v>
      </c>
      <c r="AV52">
        <v>27</v>
      </c>
      <c r="AX52" s="26">
        <v>45177</v>
      </c>
      <c r="AY52" t="str">
        <f>IF(AND(ISBLANK(Table33[[#This Row],[Gilbert]]),ISBLANK(Table3[[#This Row],[Gilbert]])),"",Table33[[#This Row],[Gilbert]]-Table3[[#This Row],[Gilbert]])</f>
        <v/>
      </c>
      <c r="AZ52">
        <f>IF(AND(ISBLANK(Table33[[#This Row],[Fred]]),ISBLANK(Table3[[#This Row],[Fred]])),"",Table33[[#This Row],[Fred]]-Table3[[#This Row],[Fred]])</f>
        <v>10</v>
      </c>
      <c r="BA52" t="str">
        <f>IF(AND(ISBLANK(Table33[[#This Row],[Zoe]]),ISBLANK(Table3[[#This Row],[Zoe]])),"",Table33[[#This Row],[Zoe]]-Table3[[#This Row],[Zoe]])</f>
        <v/>
      </c>
      <c r="BB52" t="str">
        <f>IF(AND(ISBLANK(Table33[[#This Row],[George]]),ISBLANK(Table3[[#This Row],[George]])),"",Table33[[#This Row],[George]]-Table3[[#This Row],[George]])</f>
        <v/>
      </c>
      <c r="BC52" t="str">
        <f>IF(AND(ISBLANK(Table33[[#This Row],[Raegan]]),ISBLANK(Table3[[#This Row],[Raegan]])),"",Table33[[#This Row],[Raegan]]-Table3[[#This Row],[Raegan]])</f>
        <v/>
      </c>
      <c r="BD52" t="str">
        <f>IF(AND(ISBLANK(Table33[[#This Row],[Liam]]),ISBLANK(Table3[[#This Row],[Liam]])),"",Table33[[#This Row],[Liam]]-Table3[[#This Row],[Liam]])</f>
        <v/>
      </c>
      <c r="BE52" t="str">
        <f>IF(AND(ISBLANK(Table33[[#This Row],[Shane]]),ISBLANK(Table3[[#This Row],[Shane]])),"",Table33[[#This Row],[Shane]]-Table3[[#This Row],[Shane]])</f>
        <v/>
      </c>
      <c r="BF52">
        <f>IF(AND(ISBLANK(Table33[[#This Row],[Cameron]]),ISBLANK(Table3[[#This Row],[Cameron]])),"",Table33[[#This Row],[Cameron]]-Table3[[#This Row],[Cameron]])</f>
        <v>29</v>
      </c>
      <c r="BG52" t="str">
        <f>IF(AND(ISBLANK(Table33[[#This Row],[Alex]]),ISBLANK(Table3[[#This Row],[Alex]])),"",Table33[[#This Row],[Alex]]-Table3[[#This Row],[Alex]])</f>
        <v/>
      </c>
      <c r="BH52" t="str">
        <f>IF(AND(ISBLANK(Table33[[#This Row],[Scott]]),ISBLANK(Table3[[#This Row],[Scott]])),"",Table33[[#This Row],[Scott]]-Table3[[#This Row],[Scott]])</f>
        <v/>
      </c>
      <c r="BI52">
        <f>IF(AND(ISBLANK(Table33[[#This Row],[Light]]),ISBLANK(Table3[[#This Row],[Light]])),"",Table33[[#This Row],[Light]]-Table3[[#This Row],[Light]])</f>
        <v>39</v>
      </c>
      <c r="BJ52" t="str">
        <f>IF(AND(ISBLANK(Table33[[#This Row],[Jarred]]),ISBLANK(Table3[[#This Row],[Jarred]])),"",Table33[[#This Row],[Jarred]]-Table3[[#This Row],[Jarred]])</f>
        <v/>
      </c>
      <c r="BK52" t="str">
        <f>IF(AND(ISBLANK(Table33[[#This Row],[Joel]]),ISBLANK(Table3[[#This Row],[Joel]])),"",Table33[[#This Row],[Joel]]-Table3[[#This Row],[Joel]])</f>
        <v/>
      </c>
      <c r="BL52" t="str">
        <f>IF(AND(ISBLANK(Table33[[#This Row],[Rob]]),ISBLANK(Table3[[#This Row],[Rob]])),"",Table33[[#This Row],[Rob]]-Table3[[#This Row],[Rob]])</f>
        <v/>
      </c>
      <c r="BM52">
        <f>IF(AND(ISBLANK(Table33[[#This Row],[Xander]]),ISBLANK(Table3[[#This Row],[Xander]])),"",Table33[[#This Row],[Xander]]-Table3[[#This Row],[Xander]])</f>
        <v>7</v>
      </c>
    </row>
    <row r="53" spans="1:65" ht="15" customHeight="1" x14ac:dyDescent="0.25">
      <c r="A53" s="26">
        <v>45180</v>
      </c>
      <c r="B53">
        <v>21</v>
      </c>
      <c r="C53">
        <v>22</v>
      </c>
      <c r="I53">
        <v>46</v>
      </c>
      <c r="K53">
        <v>51</v>
      </c>
      <c r="S53" s="26">
        <v>45180</v>
      </c>
      <c r="T53">
        <v>55</v>
      </c>
      <c r="U53">
        <v>40</v>
      </c>
      <c r="V53">
        <v>14</v>
      </c>
      <c r="W53">
        <v>4</v>
      </c>
      <c r="AL53">
        <v>63</v>
      </c>
      <c r="AR53">
        <v>69</v>
      </c>
      <c r="AX53" s="26">
        <v>45180</v>
      </c>
      <c r="AY53">
        <f>IF(AND(ISBLANK(Table33[[#This Row],[Gilbert]]),ISBLANK(Table3[[#This Row],[Gilbert]])),"",Table33[[#This Row],[Gilbert]]-Table3[[#This Row],[Gilbert]])</f>
        <v>34</v>
      </c>
      <c r="AZ53">
        <f>IF(AND(ISBLANK(Table33[[#This Row],[Fred]]),ISBLANK(Table3[[#This Row],[Fred]])),"",Table33[[#This Row],[Fred]]-Table3[[#This Row],[Fred]])</f>
        <v>18</v>
      </c>
      <c r="BA53">
        <f>IF(AND(ISBLANK(Table33[[#This Row],[Zoe]]),ISBLANK(Table3[[#This Row],[Zoe]])),"",Table33[[#This Row],[Zoe]]-Table3[[#This Row],[Zoe]])</f>
        <v>14</v>
      </c>
      <c r="BB53">
        <f>IF(AND(ISBLANK(Table33[[#This Row],[George]]),ISBLANK(Table3[[#This Row],[George]])),"",Table33[[#This Row],[George]]-Table3[[#This Row],[George]])</f>
        <v>4</v>
      </c>
      <c r="BC53" t="str">
        <f>IF(AND(ISBLANK(Table33[[#This Row],[Raegan]]),ISBLANK(Table3[[#This Row],[Raegan]])),"",Table33[[#This Row],[Raegan]]-Table3[[#This Row],[Raegan]])</f>
        <v/>
      </c>
      <c r="BD53" t="str">
        <f>IF(AND(ISBLANK(Table33[[#This Row],[Liam]]),ISBLANK(Table3[[#This Row],[Liam]])),"",Table33[[#This Row],[Liam]]-Table3[[#This Row],[Liam]])</f>
        <v/>
      </c>
      <c r="BE53" t="str">
        <f>IF(AND(ISBLANK(Table33[[#This Row],[Shane]]),ISBLANK(Table3[[#This Row],[Shane]])),"",Table33[[#This Row],[Shane]]-Table3[[#This Row],[Shane]])</f>
        <v/>
      </c>
      <c r="BF53">
        <f>IF(AND(ISBLANK(Table33[[#This Row],[Cameron]]),ISBLANK(Table3[[#This Row],[Cameron]])),"",Table33[[#This Row],[Cameron]]-Table3[[#This Row],[Cameron]])</f>
        <v>17</v>
      </c>
      <c r="BG53" t="str">
        <f>IF(AND(ISBLANK(Table33[[#This Row],[Alex]]),ISBLANK(Table3[[#This Row],[Alex]])),"",Table33[[#This Row],[Alex]]-Table3[[#This Row],[Alex]])</f>
        <v/>
      </c>
      <c r="BH53" t="str">
        <f>IF(AND(ISBLANK(Table33[[#This Row],[Scott]]),ISBLANK(Table3[[#This Row],[Scott]])),"",Table33[[#This Row],[Scott]]-Table3[[#This Row],[Scott]])</f>
        <v/>
      </c>
      <c r="BI53">
        <f>IF(AND(ISBLANK(Table33[[#This Row],[Light]]),ISBLANK(Table3[[#This Row],[Light]])),"",Table33[[#This Row],[Light]]-Table3[[#This Row],[Light]])</f>
        <v>18</v>
      </c>
      <c r="BJ53" t="str">
        <f>IF(AND(ISBLANK(Table33[[#This Row],[Jarred]]),ISBLANK(Table3[[#This Row],[Jarred]])),"",Table33[[#This Row],[Jarred]]-Table3[[#This Row],[Jarred]])</f>
        <v/>
      </c>
      <c r="BK53" t="str">
        <f>IF(AND(ISBLANK(Table33[[#This Row],[Joel]]),ISBLANK(Table3[[#This Row],[Joel]])),"",Table33[[#This Row],[Joel]]-Table3[[#This Row],[Joel]])</f>
        <v/>
      </c>
      <c r="BL53" t="str">
        <f>IF(AND(ISBLANK(Table33[[#This Row],[Rob]]),ISBLANK(Table3[[#This Row],[Rob]])),"",Table33[[#This Row],[Rob]]-Table3[[#This Row],[Rob]])</f>
        <v/>
      </c>
      <c r="BM53" t="str">
        <f>IF(AND(ISBLANK(Table33[[#This Row],[Xander]]),ISBLANK(Table3[[#This Row],[Xander]])),"",Table33[[#This Row],[Xander]]-Table3[[#This Row],[Xander]])</f>
        <v/>
      </c>
    </row>
    <row r="54" spans="1:65" ht="15" customHeight="1" x14ac:dyDescent="0.25">
      <c r="A54" s="26">
        <v>45181</v>
      </c>
      <c r="B54">
        <v>14</v>
      </c>
      <c r="C54">
        <v>24</v>
      </c>
      <c r="I54">
        <v>35</v>
      </c>
      <c r="K54">
        <v>31</v>
      </c>
      <c r="O54">
        <v>27</v>
      </c>
      <c r="S54" s="26">
        <v>45181</v>
      </c>
      <c r="T54">
        <v>52</v>
      </c>
      <c r="U54">
        <v>38</v>
      </c>
      <c r="V54">
        <v>40</v>
      </c>
      <c r="W54">
        <v>12</v>
      </c>
      <c r="AL54">
        <v>60</v>
      </c>
      <c r="AR54">
        <v>73</v>
      </c>
      <c r="AV54">
        <v>26</v>
      </c>
      <c r="AX54" s="26">
        <v>45181</v>
      </c>
      <c r="AY54">
        <f>IF(AND(ISBLANK(Table33[[#This Row],[Gilbert]]),ISBLANK(Table3[[#This Row],[Gilbert]])),"",Table33[[#This Row],[Gilbert]]-Table3[[#This Row],[Gilbert]])</f>
        <v>38</v>
      </c>
      <c r="AZ54">
        <f>IF(AND(ISBLANK(Table33[[#This Row],[Fred]]),ISBLANK(Table3[[#This Row],[Fred]])),"",Table33[[#This Row],[Fred]]-Table3[[#This Row],[Fred]])</f>
        <v>14</v>
      </c>
      <c r="BA54">
        <f>IF(AND(ISBLANK(Table33[[#This Row],[Zoe]]),ISBLANK(Table3[[#This Row],[Zoe]])),"",Table33[[#This Row],[Zoe]]-Table3[[#This Row],[Zoe]])</f>
        <v>40</v>
      </c>
      <c r="BB54">
        <f>IF(AND(ISBLANK(Table33[[#This Row],[George]]),ISBLANK(Table3[[#This Row],[George]])),"",Table33[[#This Row],[George]]-Table3[[#This Row],[George]])</f>
        <v>12</v>
      </c>
      <c r="BC54" t="str">
        <f>IF(AND(ISBLANK(Table33[[#This Row],[Raegan]]),ISBLANK(Table3[[#This Row],[Raegan]])),"",Table33[[#This Row],[Raegan]]-Table3[[#This Row],[Raegan]])</f>
        <v/>
      </c>
      <c r="BD54" t="str">
        <f>IF(AND(ISBLANK(Table33[[#This Row],[Liam]]),ISBLANK(Table3[[#This Row],[Liam]])),"",Table33[[#This Row],[Liam]]-Table3[[#This Row],[Liam]])</f>
        <v/>
      </c>
      <c r="BE54" t="str">
        <f>IF(AND(ISBLANK(Table33[[#This Row],[Shane]]),ISBLANK(Table3[[#This Row],[Shane]])),"",Table33[[#This Row],[Shane]]-Table3[[#This Row],[Shane]])</f>
        <v/>
      </c>
      <c r="BF54">
        <f>IF(AND(ISBLANK(Table33[[#This Row],[Cameron]]),ISBLANK(Table3[[#This Row],[Cameron]])),"",Table33[[#This Row],[Cameron]]-Table3[[#This Row],[Cameron]])</f>
        <v>25</v>
      </c>
      <c r="BG54" t="str">
        <f>IF(AND(ISBLANK(Table33[[#This Row],[Alex]]),ISBLANK(Table3[[#This Row],[Alex]])),"",Table33[[#This Row],[Alex]]-Table3[[#This Row],[Alex]])</f>
        <v/>
      </c>
      <c r="BH54" t="str">
        <f>IF(AND(ISBLANK(Table33[[#This Row],[Scott]]),ISBLANK(Table3[[#This Row],[Scott]])),"",Table33[[#This Row],[Scott]]-Table3[[#This Row],[Scott]])</f>
        <v/>
      </c>
      <c r="BI54">
        <f>IF(AND(ISBLANK(Table33[[#This Row],[Light]]),ISBLANK(Table3[[#This Row],[Light]])),"",Table33[[#This Row],[Light]]-Table3[[#This Row],[Light]])</f>
        <v>42</v>
      </c>
      <c r="BJ54" t="str">
        <f>IF(AND(ISBLANK(Table33[[#This Row],[Jarred]]),ISBLANK(Table3[[#This Row],[Jarred]])),"",Table33[[#This Row],[Jarred]]-Table3[[#This Row],[Jarred]])</f>
        <v/>
      </c>
      <c r="BK54" t="str">
        <f>IF(AND(ISBLANK(Table33[[#This Row],[Joel]]),ISBLANK(Table3[[#This Row],[Joel]])),"",Table33[[#This Row],[Joel]]-Table3[[#This Row],[Joel]])</f>
        <v/>
      </c>
      <c r="BL54" t="str">
        <f>IF(AND(ISBLANK(Table33[[#This Row],[Rob]]),ISBLANK(Table3[[#This Row],[Rob]])),"",Table33[[#This Row],[Rob]]-Table3[[#This Row],[Rob]])</f>
        <v/>
      </c>
      <c r="BM54">
        <f>IF(AND(ISBLANK(Table33[[#This Row],[Xander]]),ISBLANK(Table3[[#This Row],[Xander]])),"",Table33[[#This Row],[Xander]]-Table3[[#This Row],[Xander]])</f>
        <v>-1</v>
      </c>
    </row>
    <row r="55" spans="1:65" ht="15" customHeight="1" x14ac:dyDescent="0.25">
      <c r="A55" s="26">
        <v>45182</v>
      </c>
      <c r="B55">
        <v>4</v>
      </c>
      <c r="C55">
        <v>16</v>
      </c>
      <c r="E55">
        <v>10</v>
      </c>
      <c r="I55">
        <v>35</v>
      </c>
      <c r="K55">
        <v>33</v>
      </c>
      <c r="O55">
        <v>19</v>
      </c>
      <c r="S55" s="26">
        <v>45182</v>
      </c>
      <c r="T55">
        <v>45</v>
      </c>
      <c r="U55">
        <v>29</v>
      </c>
      <c r="W55">
        <v>16</v>
      </c>
      <c r="AL55">
        <v>75</v>
      </c>
      <c r="AR55">
        <v>77</v>
      </c>
      <c r="AV55">
        <v>23</v>
      </c>
      <c r="AX55" s="26">
        <v>45182</v>
      </c>
      <c r="AY55">
        <f>IF(AND(ISBLANK(Table33[[#This Row],[Gilbert]]),ISBLANK(Table3[[#This Row],[Gilbert]])),"",Table33[[#This Row],[Gilbert]]-Table3[[#This Row],[Gilbert]])</f>
        <v>41</v>
      </c>
      <c r="AZ55">
        <f>IF(AND(ISBLANK(Table33[[#This Row],[Fred]]),ISBLANK(Table3[[#This Row],[Fred]])),"",Table33[[#This Row],[Fred]]-Table3[[#This Row],[Fred]])</f>
        <v>13</v>
      </c>
      <c r="BA55" t="str">
        <f>IF(AND(ISBLANK(Table33[[#This Row],[Zoe]]),ISBLANK(Table3[[#This Row],[Zoe]])),"",Table33[[#This Row],[Zoe]]-Table3[[#This Row],[Zoe]])</f>
        <v/>
      </c>
      <c r="BB55">
        <f>IF(AND(ISBLANK(Table33[[#This Row],[George]]),ISBLANK(Table3[[#This Row],[George]])),"",Table33[[#This Row],[George]]-Table3[[#This Row],[George]])</f>
        <v>6</v>
      </c>
      <c r="BC55" t="str">
        <f>IF(AND(ISBLANK(Table33[[#This Row],[Raegan]]),ISBLANK(Table3[[#This Row],[Raegan]])),"",Table33[[#This Row],[Raegan]]-Table3[[#This Row],[Raegan]])</f>
        <v/>
      </c>
      <c r="BD55" t="str">
        <f>IF(AND(ISBLANK(Table33[[#This Row],[Liam]]),ISBLANK(Table3[[#This Row],[Liam]])),"",Table33[[#This Row],[Liam]]-Table3[[#This Row],[Liam]])</f>
        <v/>
      </c>
      <c r="BE55" t="str">
        <f>IF(AND(ISBLANK(Table33[[#This Row],[Shane]]),ISBLANK(Table3[[#This Row],[Shane]])),"",Table33[[#This Row],[Shane]]-Table3[[#This Row],[Shane]])</f>
        <v/>
      </c>
      <c r="BF55">
        <f>IF(AND(ISBLANK(Table33[[#This Row],[Cameron]]),ISBLANK(Table3[[#This Row],[Cameron]])),"",Table33[[#This Row],[Cameron]]-Table3[[#This Row],[Cameron]])</f>
        <v>40</v>
      </c>
      <c r="BG55" t="str">
        <f>IF(AND(ISBLANK(Table33[[#This Row],[Alex]]),ISBLANK(Table3[[#This Row],[Alex]])),"",Table33[[#This Row],[Alex]]-Table3[[#This Row],[Alex]])</f>
        <v/>
      </c>
      <c r="BH55" t="str">
        <f>IF(AND(ISBLANK(Table33[[#This Row],[Scott]]),ISBLANK(Table3[[#This Row],[Scott]])),"",Table33[[#This Row],[Scott]]-Table3[[#This Row],[Scott]])</f>
        <v/>
      </c>
      <c r="BI55">
        <f>IF(AND(ISBLANK(Table33[[#This Row],[Light]]),ISBLANK(Table3[[#This Row],[Light]])),"",Table33[[#This Row],[Light]]-Table3[[#This Row],[Light]])</f>
        <v>44</v>
      </c>
      <c r="BJ55" t="str">
        <f>IF(AND(ISBLANK(Table33[[#This Row],[Jarred]]),ISBLANK(Table3[[#This Row],[Jarred]])),"",Table33[[#This Row],[Jarred]]-Table3[[#This Row],[Jarred]])</f>
        <v/>
      </c>
      <c r="BK55" t="str">
        <f>IF(AND(ISBLANK(Table33[[#This Row],[Joel]]),ISBLANK(Table3[[#This Row],[Joel]])),"",Table33[[#This Row],[Joel]]-Table3[[#This Row],[Joel]])</f>
        <v/>
      </c>
      <c r="BL55" t="str">
        <f>IF(AND(ISBLANK(Table33[[#This Row],[Rob]]),ISBLANK(Table3[[#This Row],[Rob]])),"",Table33[[#This Row],[Rob]]-Table3[[#This Row],[Rob]])</f>
        <v/>
      </c>
      <c r="BM55">
        <f>IF(AND(ISBLANK(Table33[[#This Row],[Xander]]),ISBLANK(Table3[[#This Row],[Xander]])),"",Table33[[#This Row],[Xander]]-Table3[[#This Row],[Xander]])</f>
        <v>4</v>
      </c>
    </row>
    <row r="56" spans="1:65" ht="15" customHeight="1" x14ac:dyDescent="0.25">
      <c r="A56" s="26">
        <v>45183</v>
      </c>
      <c r="B56">
        <v>15</v>
      </c>
      <c r="C56">
        <v>23</v>
      </c>
      <c r="D56">
        <v>6</v>
      </c>
      <c r="I56">
        <v>35</v>
      </c>
      <c r="O56">
        <v>25</v>
      </c>
      <c r="S56" s="26">
        <v>45183</v>
      </c>
      <c r="T56">
        <v>44</v>
      </c>
      <c r="U56">
        <v>33</v>
      </c>
      <c r="V56">
        <v>22</v>
      </c>
      <c r="AL56">
        <v>61</v>
      </c>
      <c r="AV56">
        <v>31</v>
      </c>
      <c r="AX56" s="26">
        <v>45183</v>
      </c>
      <c r="AY56">
        <f>IF(AND(ISBLANK(Table33[[#This Row],[Gilbert]]),ISBLANK(Table3[[#This Row],[Gilbert]])),"",Table33[[#This Row],[Gilbert]]-Table3[[#This Row],[Gilbert]])</f>
        <v>29</v>
      </c>
      <c r="AZ56">
        <f>IF(AND(ISBLANK(Table33[[#This Row],[Fred]]),ISBLANK(Table3[[#This Row],[Fred]])),"",Table33[[#This Row],[Fred]]-Table3[[#This Row],[Fred]])</f>
        <v>10</v>
      </c>
      <c r="BA56">
        <f>IF(AND(ISBLANK(Table33[[#This Row],[Zoe]]),ISBLANK(Table3[[#This Row],[Zoe]])),"",Table33[[#This Row],[Zoe]]-Table3[[#This Row],[Zoe]])</f>
        <v>16</v>
      </c>
      <c r="BB56" t="str">
        <f>IF(AND(ISBLANK(Table33[[#This Row],[George]]),ISBLANK(Table3[[#This Row],[George]])),"",Table33[[#This Row],[George]]-Table3[[#This Row],[George]])</f>
        <v/>
      </c>
      <c r="BC56" t="str">
        <f>IF(AND(ISBLANK(Table33[[#This Row],[Raegan]]),ISBLANK(Table3[[#This Row],[Raegan]])),"",Table33[[#This Row],[Raegan]]-Table3[[#This Row],[Raegan]])</f>
        <v/>
      </c>
      <c r="BD56" t="str">
        <f>IF(AND(ISBLANK(Table33[[#This Row],[Liam]]),ISBLANK(Table3[[#This Row],[Liam]])),"",Table33[[#This Row],[Liam]]-Table3[[#This Row],[Liam]])</f>
        <v/>
      </c>
      <c r="BE56" t="str">
        <f>IF(AND(ISBLANK(Table33[[#This Row],[Shane]]),ISBLANK(Table3[[#This Row],[Shane]])),"",Table33[[#This Row],[Shane]]-Table3[[#This Row],[Shane]])</f>
        <v/>
      </c>
      <c r="BF56">
        <f>IF(AND(ISBLANK(Table33[[#This Row],[Cameron]]),ISBLANK(Table3[[#This Row],[Cameron]])),"",Table33[[#This Row],[Cameron]]-Table3[[#This Row],[Cameron]])</f>
        <v>26</v>
      </c>
      <c r="BG56" t="str">
        <f>IF(AND(ISBLANK(Table33[[#This Row],[Alex]]),ISBLANK(Table3[[#This Row],[Alex]])),"",Table33[[#This Row],[Alex]]-Table3[[#This Row],[Alex]])</f>
        <v/>
      </c>
      <c r="BH56" t="str">
        <f>IF(AND(ISBLANK(Table33[[#This Row],[Scott]]),ISBLANK(Table3[[#This Row],[Scott]])),"",Table33[[#This Row],[Scott]]-Table3[[#This Row],[Scott]])</f>
        <v/>
      </c>
      <c r="BI56" t="str">
        <f>IF(AND(ISBLANK(Table33[[#This Row],[Light]]),ISBLANK(Table3[[#This Row],[Light]])),"",Table33[[#This Row],[Light]]-Table3[[#This Row],[Light]])</f>
        <v/>
      </c>
      <c r="BJ56" t="str">
        <f>IF(AND(ISBLANK(Table33[[#This Row],[Jarred]]),ISBLANK(Table3[[#This Row],[Jarred]])),"",Table33[[#This Row],[Jarred]]-Table3[[#This Row],[Jarred]])</f>
        <v/>
      </c>
      <c r="BK56" t="str">
        <f>IF(AND(ISBLANK(Table33[[#This Row],[Joel]]),ISBLANK(Table3[[#This Row],[Joel]])),"",Table33[[#This Row],[Joel]]-Table3[[#This Row],[Joel]])</f>
        <v/>
      </c>
      <c r="BL56" t="str">
        <f>IF(AND(ISBLANK(Table33[[#This Row],[Rob]]),ISBLANK(Table3[[#This Row],[Rob]])),"",Table33[[#This Row],[Rob]]-Table3[[#This Row],[Rob]])</f>
        <v/>
      </c>
      <c r="BM56">
        <f>IF(AND(ISBLANK(Table33[[#This Row],[Xander]]),ISBLANK(Table3[[#This Row],[Xander]])),"",Table33[[#This Row],[Xander]]-Table3[[#This Row],[Xander]])</f>
        <v>6</v>
      </c>
    </row>
    <row r="57" spans="1:65" ht="15" customHeight="1" x14ac:dyDescent="0.25">
      <c r="A57" s="26">
        <v>45184</v>
      </c>
      <c r="B57">
        <v>5</v>
      </c>
      <c r="C57">
        <v>13</v>
      </c>
      <c r="D57">
        <v>9</v>
      </c>
      <c r="E57">
        <v>6</v>
      </c>
      <c r="I57">
        <v>17</v>
      </c>
      <c r="K57">
        <v>19</v>
      </c>
      <c r="O57">
        <v>16</v>
      </c>
      <c r="S57" s="26">
        <v>45184</v>
      </c>
      <c r="T57">
        <v>57</v>
      </c>
      <c r="U57">
        <v>28</v>
      </c>
      <c r="V57">
        <v>19</v>
      </c>
      <c r="W57">
        <v>17</v>
      </c>
      <c r="AL57">
        <v>50</v>
      </c>
      <c r="AR57">
        <v>63</v>
      </c>
      <c r="AV57">
        <v>25</v>
      </c>
      <c r="AX57" s="26">
        <v>45184</v>
      </c>
      <c r="AY57">
        <f>IF(AND(ISBLANK(Table33[[#This Row],[Gilbert]]),ISBLANK(Table3[[#This Row],[Gilbert]])),"",Table33[[#This Row],[Gilbert]]-Table3[[#This Row],[Gilbert]])</f>
        <v>52</v>
      </c>
      <c r="AZ57">
        <f>IF(AND(ISBLANK(Table33[[#This Row],[Fred]]),ISBLANK(Table3[[#This Row],[Fred]])),"",Table33[[#This Row],[Fred]]-Table3[[#This Row],[Fred]])</f>
        <v>15</v>
      </c>
      <c r="BA57">
        <f>IF(AND(ISBLANK(Table33[[#This Row],[Zoe]]),ISBLANK(Table3[[#This Row],[Zoe]])),"",Table33[[#This Row],[Zoe]]-Table3[[#This Row],[Zoe]])</f>
        <v>10</v>
      </c>
      <c r="BB57">
        <f>IF(AND(ISBLANK(Table33[[#This Row],[George]]),ISBLANK(Table3[[#This Row],[George]])),"",Table33[[#This Row],[George]]-Table3[[#This Row],[George]])</f>
        <v>11</v>
      </c>
      <c r="BC57" t="str">
        <f>IF(AND(ISBLANK(Table33[[#This Row],[Raegan]]),ISBLANK(Table3[[#This Row],[Raegan]])),"",Table33[[#This Row],[Raegan]]-Table3[[#This Row],[Raegan]])</f>
        <v/>
      </c>
      <c r="BD57" t="str">
        <f>IF(AND(ISBLANK(Table33[[#This Row],[Liam]]),ISBLANK(Table3[[#This Row],[Liam]])),"",Table33[[#This Row],[Liam]]-Table3[[#This Row],[Liam]])</f>
        <v/>
      </c>
      <c r="BE57" t="str">
        <f>IF(AND(ISBLANK(Table33[[#This Row],[Shane]]),ISBLANK(Table3[[#This Row],[Shane]])),"",Table33[[#This Row],[Shane]]-Table3[[#This Row],[Shane]])</f>
        <v/>
      </c>
      <c r="BF57">
        <f>IF(AND(ISBLANK(Table33[[#This Row],[Cameron]]),ISBLANK(Table3[[#This Row],[Cameron]])),"",Table33[[#This Row],[Cameron]]-Table3[[#This Row],[Cameron]])</f>
        <v>33</v>
      </c>
      <c r="BG57" t="str">
        <f>IF(AND(ISBLANK(Table33[[#This Row],[Alex]]),ISBLANK(Table3[[#This Row],[Alex]])),"",Table33[[#This Row],[Alex]]-Table3[[#This Row],[Alex]])</f>
        <v/>
      </c>
      <c r="BH57" t="str">
        <f>IF(AND(ISBLANK(Table33[[#This Row],[Scott]]),ISBLANK(Table3[[#This Row],[Scott]])),"",Table33[[#This Row],[Scott]]-Table3[[#This Row],[Scott]])</f>
        <v/>
      </c>
      <c r="BI57">
        <f>IF(AND(ISBLANK(Table33[[#This Row],[Light]]),ISBLANK(Table3[[#This Row],[Light]])),"",Table33[[#This Row],[Light]]-Table3[[#This Row],[Light]])</f>
        <v>44</v>
      </c>
      <c r="BJ57" t="str">
        <f>IF(AND(ISBLANK(Table33[[#This Row],[Jarred]]),ISBLANK(Table3[[#This Row],[Jarred]])),"",Table33[[#This Row],[Jarred]]-Table3[[#This Row],[Jarred]])</f>
        <v/>
      </c>
      <c r="BK57" t="str">
        <f>IF(AND(ISBLANK(Table33[[#This Row],[Joel]]),ISBLANK(Table3[[#This Row],[Joel]])),"",Table33[[#This Row],[Joel]]-Table3[[#This Row],[Joel]])</f>
        <v/>
      </c>
      <c r="BL57" t="str">
        <f>IF(AND(ISBLANK(Table33[[#This Row],[Rob]]),ISBLANK(Table3[[#This Row],[Rob]])),"",Table33[[#This Row],[Rob]]-Table3[[#This Row],[Rob]])</f>
        <v/>
      </c>
      <c r="BM57">
        <f>IF(AND(ISBLANK(Table33[[#This Row],[Xander]]),ISBLANK(Table3[[#This Row],[Xander]])),"",Table33[[#This Row],[Xander]]-Table3[[#This Row],[Xander]])</f>
        <v>9</v>
      </c>
    </row>
    <row r="58" spans="1:65" ht="15" customHeight="1" x14ac:dyDescent="0.25">
      <c r="A58" s="26">
        <v>45187</v>
      </c>
      <c r="B58">
        <v>26</v>
      </c>
      <c r="C58">
        <v>3</v>
      </c>
      <c r="D58">
        <v>16</v>
      </c>
      <c r="E58">
        <v>14</v>
      </c>
      <c r="I58">
        <v>15</v>
      </c>
      <c r="K58">
        <v>22</v>
      </c>
      <c r="O58">
        <v>19</v>
      </c>
      <c r="S58" s="26">
        <v>45187</v>
      </c>
      <c r="T58">
        <v>59</v>
      </c>
      <c r="U58">
        <v>37</v>
      </c>
      <c r="V58">
        <v>24</v>
      </c>
      <c r="W58">
        <v>25</v>
      </c>
      <c r="AL58">
        <v>68</v>
      </c>
      <c r="AR58">
        <v>57</v>
      </c>
      <c r="AV58">
        <v>33</v>
      </c>
      <c r="AX58" s="26">
        <v>45187</v>
      </c>
      <c r="AY58">
        <f>IF(AND(ISBLANK(Table33[[#This Row],[Gilbert]]),ISBLANK(Table3[[#This Row],[Gilbert]])),"",Table33[[#This Row],[Gilbert]]-Table3[[#This Row],[Gilbert]])</f>
        <v>33</v>
      </c>
      <c r="AZ58">
        <f>IF(AND(ISBLANK(Table33[[#This Row],[Fred]]),ISBLANK(Table3[[#This Row],[Fred]])),"",Table33[[#This Row],[Fred]]-Table3[[#This Row],[Fred]])</f>
        <v>34</v>
      </c>
      <c r="BA58">
        <f>IF(AND(ISBLANK(Table33[[#This Row],[Zoe]]),ISBLANK(Table3[[#This Row],[Zoe]])),"",Table33[[#This Row],[Zoe]]-Table3[[#This Row],[Zoe]])</f>
        <v>8</v>
      </c>
      <c r="BB58">
        <f>IF(AND(ISBLANK(Table33[[#This Row],[George]]),ISBLANK(Table3[[#This Row],[George]])),"",Table33[[#This Row],[George]]-Table3[[#This Row],[George]])</f>
        <v>11</v>
      </c>
      <c r="BC58" t="str">
        <f>IF(AND(ISBLANK(Table33[[#This Row],[Raegan]]),ISBLANK(Table3[[#This Row],[Raegan]])),"",Table33[[#This Row],[Raegan]]-Table3[[#This Row],[Raegan]])</f>
        <v/>
      </c>
      <c r="BD58" t="str">
        <f>IF(AND(ISBLANK(Table33[[#This Row],[Liam]]),ISBLANK(Table3[[#This Row],[Liam]])),"",Table33[[#This Row],[Liam]]-Table3[[#This Row],[Liam]])</f>
        <v/>
      </c>
      <c r="BE58" t="str">
        <f>IF(AND(ISBLANK(Table33[[#This Row],[Shane]]),ISBLANK(Table3[[#This Row],[Shane]])),"",Table33[[#This Row],[Shane]]-Table3[[#This Row],[Shane]])</f>
        <v/>
      </c>
      <c r="BF58">
        <f>IF(AND(ISBLANK(Table33[[#This Row],[Cameron]]),ISBLANK(Table3[[#This Row],[Cameron]])),"",Table33[[#This Row],[Cameron]]-Table3[[#This Row],[Cameron]])</f>
        <v>53</v>
      </c>
      <c r="BG58" t="str">
        <f>IF(AND(ISBLANK(Table33[[#This Row],[Alex]]),ISBLANK(Table3[[#This Row],[Alex]])),"",Table33[[#This Row],[Alex]]-Table3[[#This Row],[Alex]])</f>
        <v/>
      </c>
      <c r="BH58" t="str">
        <f>IF(AND(ISBLANK(Table33[[#This Row],[Scott]]),ISBLANK(Table3[[#This Row],[Scott]])),"",Table33[[#This Row],[Scott]]-Table3[[#This Row],[Scott]])</f>
        <v/>
      </c>
      <c r="BI58">
        <f>IF(AND(ISBLANK(Table33[[#This Row],[Light]]),ISBLANK(Table3[[#This Row],[Light]])),"",Table33[[#This Row],[Light]]-Table3[[#This Row],[Light]])</f>
        <v>35</v>
      </c>
      <c r="BJ58" t="str">
        <f>IF(AND(ISBLANK(Table33[[#This Row],[Jarred]]),ISBLANK(Table3[[#This Row],[Jarred]])),"",Table33[[#This Row],[Jarred]]-Table3[[#This Row],[Jarred]])</f>
        <v/>
      </c>
      <c r="BK58" t="str">
        <f>IF(AND(ISBLANK(Table33[[#This Row],[Joel]]),ISBLANK(Table3[[#This Row],[Joel]])),"",Table33[[#This Row],[Joel]]-Table3[[#This Row],[Joel]])</f>
        <v/>
      </c>
      <c r="BL58" t="str">
        <f>IF(AND(ISBLANK(Table33[[#This Row],[Rob]]),ISBLANK(Table3[[#This Row],[Rob]])),"",Table33[[#This Row],[Rob]]-Table3[[#This Row],[Rob]])</f>
        <v/>
      </c>
      <c r="BM58">
        <f>IF(AND(ISBLANK(Table33[[#This Row],[Xander]]),ISBLANK(Table3[[#This Row],[Xander]])),"",Table33[[#This Row],[Xander]]-Table3[[#This Row],[Xander]])</f>
        <v>14</v>
      </c>
    </row>
    <row r="59" spans="1:65" ht="15" customHeight="1" x14ac:dyDescent="0.25">
      <c r="A59" s="26">
        <v>45188</v>
      </c>
      <c r="B59">
        <v>23</v>
      </c>
      <c r="C59">
        <v>2</v>
      </c>
      <c r="D59">
        <v>14</v>
      </c>
      <c r="E59">
        <v>16</v>
      </c>
      <c r="I59">
        <v>12</v>
      </c>
      <c r="K59">
        <v>22</v>
      </c>
      <c r="S59" s="26">
        <v>45188</v>
      </c>
      <c r="T59">
        <v>48</v>
      </c>
      <c r="U59">
        <v>22</v>
      </c>
      <c r="V59">
        <v>26</v>
      </c>
      <c r="W59">
        <v>30</v>
      </c>
      <c r="AL59">
        <v>87</v>
      </c>
      <c r="AR59">
        <v>57</v>
      </c>
      <c r="AX59" s="26">
        <v>45188</v>
      </c>
      <c r="AY59">
        <f>IF(AND(ISBLANK(Table33[[#This Row],[Gilbert]]),ISBLANK(Table3[[#This Row],[Gilbert]])),"",Table33[[#This Row],[Gilbert]]-Table3[[#This Row],[Gilbert]])</f>
        <v>25</v>
      </c>
      <c r="AZ59">
        <f>IF(AND(ISBLANK(Table33[[#This Row],[Fred]]),ISBLANK(Table3[[#This Row],[Fred]])),"",Table33[[#This Row],[Fred]]-Table3[[#This Row],[Fred]])</f>
        <v>20</v>
      </c>
      <c r="BA59">
        <f>IF(AND(ISBLANK(Table33[[#This Row],[Zoe]]),ISBLANK(Table3[[#This Row],[Zoe]])),"",Table33[[#This Row],[Zoe]]-Table3[[#This Row],[Zoe]])</f>
        <v>12</v>
      </c>
      <c r="BB59">
        <f>IF(AND(ISBLANK(Table33[[#This Row],[George]]),ISBLANK(Table3[[#This Row],[George]])),"",Table33[[#This Row],[George]]-Table3[[#This Row],[George]])</f>
        <v>14</v>
      </c>
      <c r="BC59" t="str">
        <f>IF(AND(ISBLANK(Table33[[#This Row],[Raegan]]),ISBLANK(Table3[[#This Row],[Raegan]])),"",Table33[[#This Row],[Raegan]]-Table3[[#This Row],[Raegan]])</f>
        <v/>
      </c>
      <c r="BD59" t="str">
        <f>IF(AND(ISBLANK(Table33[[#This Row],[Liam]]),ISBLANK(Table3[[#This Row],[Liam]])),"",Table33[[#This Row],[Liam]]-Table3[[#This Row],[Liam]])</f>
        <v/>
      </c>
      <c r="BE59" t="str">
        <f>IF(AND(ISBLANK(Table33[[#This Row],[Shane]]),ISBLANK(Table3[[#This Row],[Shane]])),"",Table33[[#This Row],[Shane]]-Table3[[#This Row],[Shane]])</f>
        <v/>
      </c>
      <c r="BF59">
        <f>IF(AND(ISBLANK(Table33[[#This Row],[Cameron]]),ISBLANK(Table3[[#This Row],[Cameron]])),"",Table33[[#This Row],[Cameron]]-Table3[[#This Row],[Cameron]])</f>
        <v>75</v>
      </c>
      <c r="BG59" t="str">
        <f>IF(AND(ISBLANK(Table33[[#This Row],[Alex]]),ISBLANK(Table3[[#This Row],[Alex]])),"",Table33[[#This Row],[Alex]]-Table3[[#This Row],[Alex]])</f>
        <v/>
      </c>
      <c r="BH59" t="str">
        <f>IF(AND(ISBLANK(Table33[[#This Row],[Scott]]),ISBLANK(Table3[[#This Row],[Scott]])),"",Table33[[#This Row],[Scott]]-Table3[[#This Row],[Scott]])</f>
        <v/>
      </c>
      <c r="BI59">
        <f>IF(AND(ISBLANK(Table33[[#This Row],[Light]]),ISBLANK(Table3[[#This Row],[Light]])),"",Table33[[#This Row],[Light]]-Table3[[#This Row],[Light]])</f>
        <v>35</v>
      </c>
      <c r="BJ59" t="str">
        <f>IF(AND(ISBLANK(Table33[[#This Row],[Jarred]]),ISBLANK(Table3[[#This Row],[Jarred]])),"",Table33[[#This Row],[Jarred]]-Table3[[#This Row],[Jarred]])</f>
        <v/>
      </c>
      <c r="BK59" t="str">
        <f>IF(AND(ISBLANK(Table33[[#This Row],[Joel]]),ISBLANK(Table3[[#This Row],[Joel]])),"",Table33[[#This Row],[Joel]]-Table3[[#This Row],[Joel]])</f>
        <v/>
      </c>
      <c r="BL59" t="str">
        <f>IF(AND(ISBLANK(Table33[[#This Row],[Rob]]),ISBLANK(Table3[[#This Row],[Rob]])),"",Table33[[#This Row],[Rob]]-Table3[[#This Row],[Rob]])</f>
        <v/>
      </c>
      <c r="BM59" t="str">
        <f>IF(AND(ISBLANK(Table33[[#This Row],[Xander]]),ISBLANK(Table3[[#This Row],[Xander]])),"",Table33[[#This Row],[Xander]]-Table3[[#This Row],[Xander]])</f>
        <v/>
      </c>
    </row>
    <row r="60" spans="1:65" ht="15" customHeight="1" x14ac:dyDescent="0.25">
      <c r="A60" s="26">
        <v>45189</v>
      </c>
      <c r="B60">
        <v>30</v>
      </c>
      <c r="C60">
        <v>14</v>
      </c>
      <c r="E60">
        <v>23</v>
      </c>
      <c r="I60">
        <v>24</v>
      </c>
      <c r="K60">
        <v>35</v>
      </c>
      <c r="S60" s="26">
        <v>45189</v>
      </c>
      <c r="T60">
        <v>48</v>
      </c>
      <c r="U60">
        <v>42</v>
      </c>
      <c r="W60">
        <v>33</v>
      </c>
      <c r="AL60">
        <v>61</v>
      </c>
      <c r="AR60">
        <v>68</v>
      </c>
      <c r="AX60" s="26">
        <v>45189</v>
      </c>
      <c r="AY60">
        <f>IF(AND(ISBLANK(Table33[[#This Row],[Gilbert]]),ISBLANK(Table3[[#This Row],[Gilbert]])),"",Table33[[#This Row],[Gilbert]]-Table3[[#This Row],[Gilbert]])</f>
        <v>18</v>
      </c>
      <c r="AZ60">
        <f>IF(AND(ISBLANK(Table33[[#This Row],[Fred]]),ISBLANK(Table3[[#This Row],[Fred]])),"",Table33[[#This Row],[Fred]]-Table3[[#This Row],[Fred]])</f>
        <v>28</v>
      </c>
      <c r="BA60" t="str">
        <f>IF(AND(ISBLANK(Table33[[#This Row],[Zoe]]),ISBLANK(Table3[[#This Row],[Zoe]])),"",Table33[[#This Row],[Zoe]]-Table3[[#This Row],[Zoe]])</f>
        <v/>
      </c>
      <c r="BB60">
        <f>IF(AND(ISBLANK(Table33[[#This Row],[George]]),ISBLANK(Table3[[#This Row],[George]])),"",Table33[[#This Row],[George]]-Table3[[#This Row],[George]])</f>
        <v>10</v>
      </c>
      <c r="BC60" t="str">
        <f>IF(AND(ISBLANK(Table33[[#This Row],[Raegan]]),ISBLANK(Table3[[#This Row],[Raegan]])),"",Table33[[#This Row],[Raegan]]-Table3[[#This Row],[Raegan]])</f>
        <v/>
      </c>
      <c r="BD60" t="str">
        <f>IF(AND(ISBLANK(Table33[[#This Row],[Liam]]),ISBLANK(Table3[[#This Row],[Liam]])),"",Table33[[#This Row],[Liam]]-Table3[[#This Row],[Liam]])</f>
        <v/>
      </c>
      <c r="BE60" t="str">
        <f>IF(AND(ISBLANK(Table33[[#This Row],[Shane]]),ISBLANK(Table3[[#This Row],[Shane]])),"",Table33[[#This Row],[Shane]]-Table3[[#This Row],[Shane]])</f>
        <v/>
      </c>
      <c r="BF60">
        <f>IF(AND(ISBLANK(Table33[[#This Row],[Cameron]]),ISBLANK(Table3[[#This Row],[Cameron]])),"",Table33[[#This Row],[Cameron]]-Table3[[#This Row],[Cameron]])</f>
        <v>37</v>
      </c>
      <c r="BG60" t="str">
        <f>IF(AND(ISBLANK(Table33[[#This Row],[Alex]]),ISBLANK(Table3[[#This Row],[Alex]])),"",Table33[[#This Row],[Alex]]-Table3[[#This Row],[Alex]])</f>
        <v/>
      </c>
      <c r="BH60" t="str">
        <f>IF(AND(ISBLANK(Table33[[#This Row],[Scott]]),ISBLANK(Table3[[#This Row],[Scott]])),"",Table33[[#This Row],[Scott]]-Table3[[#This Row],[Scott]])</f>
        <v/>
      </c>
      <c r="BI60">
        <f>IF(AND(ISBLANK(Table33[[#This Row],[Light]]),ISBLANK(Table3[[#This Row],[Light]])),"",Table33[[#This Row],[Light]]-Table3[[#This Row],[Light]])</f>
        <v>33</v>
      </c>
      <c r="BJ60" t="str">
        <f>IF(AND(ISBLANK(Table33[[#This Row],[Jarred]]),ISBLANK(Table3[[#This Row],[Jarred]])),"",Table33[[#This Row],[Jarred]]-Table3[[#This Row],[Jarred]])</f>
        <v/>
      </c>
      <c r="BK60" t="str">
        <f>IF(AND(ISBLANK(Table33[[#This Row],[Joel]]),ISBLANK(Table3[[#This Row],[Joel]])),"",Table33[[#This Row],[Joel]]-Table3[[#This Row],[Joel]])</f>
        <v/>
      </c>
      <c r="BL60" t="str">
        <f>IF(AND(ISBLANK(Table33[[#This Row],[Rob]]),ISBLANK(Table3[[#This Row],[Rob]])),"",Table33[[#This Row],[Rob]]-Table3[[#This Row],[Rob]])</f>
        <v/>
      </c>
      <c r="BM60" t="str">
        <f>IF(AND(ISBLANK(Table33[[#This Row],[Xander]]),ISBLANK(Table3[[#This Row],[Xander]])),"",Table33[[#This Row],[Xander]]-Table3[[#This Row],[Xander]])</f>
        <v/>
      </c>
    </row>
    <row r="61" spans="1:65" ht="15" customHeight="1" x14ac:dyDescent="0.25">
      <c r="A61" s="26">
        <v>45190</v>
      </c>
      <c r="B61">
        <v>27</v>
      </c>
      <c r="C61">
        <v>3</v>
      </c>
      <c r="D61">
        <v>16</v>
      </c>
      <c r="I61">
        <v>19</v>
      </c>
      <c r="K61">
        <v>24</v>
      </c>
      <c r="O61">
        <v>20</v>
      </c>
      <c r="S61" s="26">
        <v>45190</v>
      </c>
      <c r="T61">
        <v>47</v>
      </c>
      <c r="U61">
        <v>24</v>
      </c>
      <c r="V61">
        <v>19</v>
      </c>
      <c r="AL61">
        <v>59</v>
      </c>
      <c r="AR61">
        <v>43</v>
      </c>
      <c r="AV61">
        <v>30</v>
      </c>
      <c r="AX61" s="26">
        <v>45190</v>
      </c>
      <c r="AY61">
        <f>IF(AND(ISBLANK(Table33[[#This Row],[Gilbert]]),ISBLANK(Table3[[#This Row],[Gilbert]])),"",Table33[[#This Row],[Gilbert]]-Table3[[#This Row],[Gilbert]])</f>
        <v>20</v>
      </c>
      <c r="AZ61">
        <f>IF(AND(ISBLANK(Table33[[#This Row],[Fred]]),ISBLANK(Table3[[#This Row],[Fred]])),"",Table33[[#This Row],[Fred]]-Table3[[#This Row],[Fred]])</f>
        <v>21</v>
      </c>
      <c r="BA61">
        <f>IF(AND(ISBLANK(Table33[[#This Row],[Zoe]]),ISBLANK(Table3[[#This Row],[Zoe]])),"",Table33[[#This Row],[Zoe]]-Table3[[#This Row],[Zoe]])</f>
        <v>3</v>
      </c>
      <c r="BB61" t="str">
        <f>IF(AND(ISBLANK(Table33[[#This Row],[George]]),ISBLANK(Table3[[#This Row],[George]])),"",Table33[[#This Row],[George]]-Table3[[#This Row],[George]])</f>
        <v/>
      </c>
      <c r="BC61" t="str">
        <f>IF(AND(ISBLANK(Table33[[#This Row],[Raegan]]),ISBLANK(Table3[[#This Row],[Raegan]])),"",Table33[[#This Row],[Raegan]]-Table3[[#This Row],[Raegan]])</f>
        <v/>
      </c>
      <c r="BD61" t="str">
        <f>IF(AND(ISBLANK(Table33[[#This Row],[Liam]]),ISBLANK(Table3[[#This Row],[Liam]])),"",Table33[[#This Row],[Liam]]-Table3[[#This Row],[Liam]])</f>
        <v/>
      </c>
      <c r="BE61" t="str">
        <f>IF(AND(ISBLANK(Table33[[#This Row],[Shane]]),ISBLANK(Table3[[#This Row],[Shane]])),"",Table33[[#This Row],[Shane]]-Table3[[#This Row],[Shane]])</f>
        <v/>
      </c>
      <c r="BF61">
        <f>IF(AND(ISBLANK(Table33[[#This Row],[Cameron]]),ISBLANK(Table3[[#This Row],[Cameron]])),"",Table33[[#This Row],[Cameron]]-Table3[[#This Row],[Cameron]])</f>
        <v>40</v>
      </c>
      <c r="BG61" t="str">
        <f>IF(AND(ISBLANK(Table33[[#This Row],[Alex]]),ISBLANK(Table3[[#This Row],[Alex]])),"",Table33[[#This Row],[Alex]]-Table3[[#This Row],[Alex]])</f>
        <v/>
      </c>
      <c r="BH61" t="str">
        <f>IF(AND(ISBLANK(Table33[[#This Row],[Scott]]),ISBLANK(Table3[[#This Row],[Scott]])),"",Table33[[#This Row],[Scott]]-Table3[[#This Row],[Scott]])</f>
        <v/>
      </c>
      <c r="BI61">
        <f>IF(AND(ISBLANK(Table33[[#This Row],[Light]]),ISBLANK(Table3[[#This Row],[Light]])),"",Table33[[#This Row],[Light]]-Table3[[#This Row],[Light]])</f>
        <v>19</v>
      </c>
      <c r="BJ61" t="str">
        <f>IF(AND(ISBLANK(Table33[[#This Row],[Jarred]]),ISBLANK(Table3[[#This Row],[Jarred]])),"",Table33[[#This Row],[Jarred]]-Table3[[#This Row],[Jarred]])</f>
        <v/>
      </c>
      <c r="BK61" t="str">
        <f>IF(AND(ISBLANK(Table33[[#This Row],[Joel]]),ISBLANK(Table3[[#This Row],[Joel]])),"",Table33[[#This Row],[Joel]]-Table3[[#This Row],[Joel]])</f>
        <v/>
      </c>
      <c r="BL61" t="str">
        <f>IF(AND(ISBLANK(Table33[[#This Row],[Rob]]),ISBLANK(Table3[[#This Row],[Rob]])),"",Table33[[#This Row],[Rob]]-Table3[[#This Row],[Rob]])</f>
        <v/>
      </c>
      <c r="BM61">
        <f>IF(AND(ISBLANK(Table33[[#This Row],[Xander]]),ISBLANK(Table3[[#This Row],[Xander]])),"",Table33[[#This Row],[Xander]]-Table3[[#This Row],[Xander]])</f>
        <v>10</v>
      </c>
    </row>
    <row r="62" spans="1:65" ht="15" customHeight="1" x14ac:dyDescent="0.25">
      <c r="A62" s="26">
        <v>45191</v>
      </c>
      <c r="B62">
        <v>18</v>
      </c>
      <c r="C62">
        <v>4</v>
      </c>
      <c r="D62">
        <v>14</v>
      </c>
      <c r="E62">
        <v>12</v>
      </c>
      <c r="I62">
        <v>9</v>
      </c>
      <c r="K62">
        <v>24</v>
      </c>
      <c r="O62">
        <v>13</v>
      </c>
      <c r="S62" s="26">
        <v>45191</v>
      </c>
      <c r="T62">
        <v>43</v>
      </c>
      <c r="U62">
        <v>19</v>
      </c>
      <c r="V62">
        <v>28</v>
      </c>
      <c r="W62">
        <v>19</v>
      </c>
      <c r="AL62">
        <v>50</v>
      </c>
      <c r="AR62">
        <v>52</v>
      </c>
      <c r="AV62">
        <v>32</v>
      </c>
      <c r="AX62" s="26">
        <v>45191</v>
      </c>
      <c r="AY62">
        <f>IF(AND(ISBLANK(Table33[[#This Row],[Gilbert]]),ISBLANK(Table3[[#This Row],[Gilbert]])),"",Table33[[#This Row],[Gilbert]]-Table3[[#This Row],[Gilbert]])</f>
        <v>25</v>
      </c>
      <c r="AZ62">
        <f>IF(AND(ISBLANK(Table33[[#This Row],[Fred]]),ISBLANK(Table3[[#This Row],[Fred]])),"",Table33[[#This Row],[Fred]]-Table3[[#This Row],[Fred]])</f>
        <v>15</v>
      </c>
      <c r="BA62">
        <f>IF(AND(ISBLANK(Table33[[#This Row],[Zoe]]),ISBLANK(Table3[[#This Row],[Zoe]])),"",Table33[[#This Row],[Zoe]]-Table3[[#This Row],[Zoe]])</f>
        <v>14</v>
      </c>
      <c r="BB62">
        <f>IF(AND(ISBLANK(Table33[[#This Row],[George]]),ISBLANK(Table3[[#This Row],[George]])),"",Table33[[#This Row],[George]]-Table3[[#This Row],[George]])</f>
        <v>7</v>
      </c>
      <c r="BC62" t="str">
        <f>IF(AND(ISBLANK(Table33[[#This Row],[Raegan]]),ISBLANK(Table3[[#This Row],[Raegan]])),"",Table33[[#This Row],[Raegan]]-Table3[[#This Row],[Raegan]])</f>
        <v/>
      </c>
      <c r="BD62" t="str">
        <f>IF(AND(ISBLANK(Table33[[#This Row],[Liam]]),ISBLANK(Table3[[#This Row],[Liam]])),"",Table33[[#This Row],[Liam]]-Table3[[#This Row],[Liam]])</f>
        <v/>
      </c>
      <c r="BE62" t="str">
        <f>IF(AND(ISBLANK(Table33[[#This Row],[Shane]]),ISBLANK(Table3[[#This Row],[Shane]])),"",Table33[[#This Row],[Shane]]-Table3[[#This Row],[Shane]])</f>
        <v/>
      </c>
      <c r="BF62">
        <f>IF(AND(ISBLANK(Table33[[#This Row],[Cameron]]),ISBLANK(Table3[[#This Row],[Cameron]])),"",Table33[[#This Row],[Cameron]]-Table3[[#This Row],[Cameron]])</f>
        <v>41</v>
      </c>
      <c r="BG62" t="str">
        <f>IF(AND(ISBLANK(Table33[[#This Row],[Alex]]),ISBLANK(Table3[[#This Row],[Alex]])),"",Table33[[#This Row],[Alex]]-Table3[[#This Row],[Alex]])</f>
        <v/>
      </c>
      <c r="BH62" t="str">
        <f>IF(AND(ISBLANK(Table33[[#This Row],[Scott]]),ISBLANK(Table3[[#This Row],[Scott]])),"",Table33[[#This Row],[Scott]]-Table3[[#This Row],[Scott]])</f>
        <v/>
      </c>
      <c r="BI62">
        <f>IF(AND(ISBLANK(Table33[[#This Row],[Light]]),ISBLANK(Table3[[#This Row],[Light]])),"",Table33[[#This Row],[Light]]-Table3[[#This Row],[Light]])</f>
        <v>28</v>
      </c>
      <c r="BJ62" t="str">
        <f>IF(AND(ISBLANK(Table33[[#This Row],[Jarred]]),ISBLANK(Table3[[#This Row],[Jarred]])),"",Table33[[#This Row],[Jarred]]-Table3[[#This Row],[Jarred]])</f>
        <v/>
      </c>
      <c r="BK62" t="str">
        <f>IF(AND(ISBLANK(Table33[[#This Row],[Joel]]),ISBLANK(Table3[[#This Row],[Joel]])),"",Table33[[#This Row],[Joel]]-Table3[[#This Row],[Joel]])</f>
        <v/>
      </c>
      <c r="BL62" t="str">
        <f>IF(AND(ISBLANK(Table33[[#This Row],[Rob]]),ISBLANK(Table3[[#This Row],[Rob]])),"",Table33[[#This Row],[Rob]]-Table3[[#This Row],[Rob]])</f>
        <v/>
      </c>
      <c r="BM62">
        <f>IF(AND(ISBLANK(Table33[[#This Row],[Xander]]),ISBLANK(Table3[[#This Row],[Xander]])),"",Table33[[#This Row],[Xander]]-Table3[[#This Row],[Xander]])</f>
        <v>19</v>
      </c>
    </row>
    <row r="63" spans="1:65" ht="15" customHeight="1" x14ac:dyDescent="0.25">
      <c r="A63" s="26">
        <v>45193</v>
      </c>
      <c r="B63">
        <v>25</v>
      </c>
      <c r="C63">
        <v>22</v>
      </c>
      <c r="D63">
        <v>14</v>
      </c>
      <c r="E63">
        <v>14</v>
      </c>
      <c r="I63">
        <v>1</v>
      </c>
      <c r="K63">
        <v>11</v>
      </c>
      <c r="O63">
        <v>19</v>
      </c>
      <c r="S63" s="26">
        <v>45193</v>
      </c>
      <c r="T63">
        <v>43</v>
      </c>
      <c r="U63">
        <v>33</v>
      </c>
      <c r="V63">
        <v>21</v>
      </c>
      <c r="W63">
        <v>30</v>
      </c>
      <c r="AL63">
        <v>50</v>
      </c>
      <c r="AR63">
        <v>66</v>
      </c>
      <c r="AV63">
        <v>33</v>
      </c>
      <c r="AX63" s="26">
        <v>45193</v>
      </c>
      <c r="AY63">
        <f>IF(AND(ISBLANK(Table33[[#This Row],[Gilbert]]),ISBLANK(Table3[[#This Row],[Gilbert]])),"",Table33[[#This Row],[Gilbert]]-Table3[[#This Row],[Gilbert]])</f>
        <v>18</v>
      </c>
      <c r="AZ63">
        <f>IF(AND(ISBLANK(Table33[[#This Row],[Fred]]),ISBLANK(Table3[[#This Row],[Fred]])),"",Table33[[#This Row],[Fred]]-Table3[[#This Row],[Fred]])</f>
        <v>11</v>
      </c>
      <c r="BA63">
        <f>IF(AND(ISBLANK(Table33[[#This Row],[Zoe]]),ISBLANK(Table3[[#This Row],[Zoe]])),"",Table33[[#This Row],[Zoe]]-Table3[[#This Row],[Zoe]])</f>
        <v>7</v>
      </c>
      <c r="BB63">
        <f>IF(AND(ISBLANK(Table33[[#This Row],[George]]),ISBLANK(Table3[[#This Row],[George]])),"",Table33[[#This Row],[George]]-Table3[[#This Row],[George]])</f>
        <v>16</v>
      </c>
      <c r="BC63" t="str">
        <f>IF(AND(ISBLANK(Table33[[#This Row],[Raegan]]),ISBLANK(Table3[[#This Row],[Raegan]])),"",Table33[[#This Row],[Raegan]]-Table3[[#This Row],[Raegan]])</f>
        <v/>
      </c>
      <c r="BD63" t="str">
        <f>IF(AND(ISBLANK(Table33[[#This Row],[Liam]]),ISBLANK(Table3[[#This Row],[Liam]])),"",Table33[[#This Row],[Liam]]-Table3[[#This Row],[Liam]])</f>
        <v/>
      </c>
      <c r="BE63" t="str">
        <f>IF(AND(ISBLANK(Table33[[#This Row],[Shane]]),ISBLANK(Table3[[#This Row],[Shane]])),"",Table33[[#This Row],[Shane]]-Table3[[#This Row],[Shane]])</f>
        <v/>
      </c>
      <c r="BF63">
        <f>IF(AND(ISBLANK(Table33[[#This Row],[Cameron]]),ISBLANK(Table3[[#This Row],[Cameron]])),"",Table33[[#This Row],[Cameron]]-Table3[[#This Row],[Cameron]])</f>
        <v>49</v>
      </c>
      <c r="BG63" t="str">
        <f>IF(AND(ISBLANK(Table33[[#This Row],[Alex]]),ISBLANK(Table3[[#This Row],[Alex]])),"",Table33[[#This Row],[Alex]]-Table3[[#This Row],[Alex]])</f>
        <v/>
      </c>
      <c r="BH63" t="str">
        <f>IF(AND(ISBLANK(Table33[[#This Row],[Scott]]),ISBLANK(Table3[[#This Row],[Scott]])),"",Table33[[#This Row],[Scott]]-Table3[[#This Row],[Scott]])</f>
        <v/>
      </c>
      <c r="BI63">
        <f>IF(AND(ISBLANK(Table33[[#This Row],[Light]]),ISBLANK(Table3[[#This Row],[Light]])),"",Table33[[#This Row],[Light]]-Table3[[#This Row],[Light]])</f>
        <v>55</v>
      </c>
      <c r="BJ63" t="str">
        <f>IF(AND(ISBLANK(Table33[[#This Row],[Jarred]]),ISBLANK(Table3[[#This Row],[Jarred]])),"",Table33[[#This Row],[Jarred]]-Table3[[#This Row],[Jarred]])</f>
        <v/>
      </c>
      <c r="BK63" t="str">
        <f>IF(AND(ISBLANK(Table33[[#This Row],[Joel]]),ISBLANK(Table3[[#This Row],[Joel]])),"",Table33[[#This Row],[Joel]]-Table3[[#This Row],[Joel]])</f>
        <v/>
      </c>
      <c r="BL63" t="str">
        <f>IF(AND(ISBLANK(Table33[[#This Row],[Rob]]),ISBLANK(Table3[[#This Row],[Rob]])),"",Table33[[#This Row],[Rob]]-Table3[[#This Row],[Rob]])</f>
        <v/>
      </c>
      <c r="BM63">
        <f>IF(AND(ISBLANK(Table33[[#This Row],[Xander]]),ISBLANK(Table3[[#This Row],[Xander]])),"",Table33[[#This Row],[Xander]]-Table3[[#This Row],[Xander]])</f>
        <v>14</v>
      </c>
    </row>
    <row r="64" spans="1:65" ht="15" customHeight="1" x14ac:dyDescent="0.25">
      <c r="A64" s="26">
        <v>45194</v>
      </c>
      <c r="B64">
        <v>20</v>
      </c>
      <c r="C64">
        <v>28</v>
      </c>
      <c r="D64">
        <v>17</v>
      </c>
      <c r="E64">
        <v>18</v>
      </c>
      <c r="K64">
        <v>26</v>
      </c>
      <c r="O64">
        <v>22</v>
      </c>
      <c r="S64" s="26">
        <v>45194</v>
      </c>
      <c r="T64">
        <v>53</v>
      </c>
      <c r="U64">
        <v>34</v>
      </c>
      <c r="V64">
        <v>23</v>
      </c>
      <c r="W64">
        <v>25</v>
      </c>
      <c r="AR64">
        <v>47</v>
      </c>
      <c r="AV64">
        <v>30</v>
      </c>
      <c r="AX64" s="26">
        <v>45194</v>
      </c>
      <c r="AY64">
        <f>IF(AND(ISBLANK(Table33[[#This Row],[Gilbert]]),ISBLANK(Table3[[#This Row],[Gilbert]])),"",Table33[[#This Row],[Gilbert]]-Table3[[#This Row],[Gilbert]])</f>
        <v>33</v>
      </c>
      <c r="AZ64">
        <f>IF(AND(ISBLANK(Table33[[#This Row],[Fred]]),ISBLANK(Table3[[#This Row],[Fred]])),"",Table33[[#This Row],[Fred]]-Table3[[#This Row],[Fred]])</f>
        <v>6</v>
      </c>
      <c r="BA64">
        <f>IF(AND(ISBLANK(Table33[[#This Row],[Zoe]]),ISBLANK(Table3[[#This Row],[Zoe]])),"",Table33[[#This Row],[Zoe]]-Table3[[#This Row],[Zoe]])</f>
        <v>6</v>
      </c>
      <c r="BB64">
        <f>IF(AND(ISBLANK(Table33[[#This Row],[George]]),ISBLANK(Table3[[#This Row],[George]])),"",Table33[[#This Row],[George]]-Table3[[#This Row],[George]])</f>
        <v>7</v>
      </c>
      <c r="BC64" t="str">
        <f>IF(AND(ISBLANK(Table33[[#This Row],[Raegan]]),ISBLANK(Table3[[#This Row],[Raegan]])),"",Table33[[#This Row],[Raegan]]-Table3[[#This Row],[Raegan]])</f>
        <v/>
      </c>
      <c r="BD64" t="str">
        <f>IF(AND(ISBLANK(Table33[[#This Row],[Liam]]),ISBLANK(Table3[[#This Row],[Liam]])),"",Table33[[#This Row],[Liam]]-Table3[[#This Row],[Liam]])</f>
        <v/>
      </c>
      <c r="BE64" t="str">
        <f>IF(AND(ISBLANK(Table33[[#This Row],[Shane]]),ISBLANK(Table3[[#This Row],[Shane]])),"",Table33[[#This Row],[Shane]]-Table3[[#This Row],[Shane]])</f>
        <v/>
      </c>
      <c r="BF64" t="str">
        <f>IF(AND(ISBLANK(Table33[[#This Row],[Cameron]]),ISBLANK(Table3[[#This Row],[Cameron]])),"",Table33[[#This Row],[Cameron]]-Table3[[#This Row],[Cameron]])</f>
        <v/>
      </c>
      <c r="BG64" t="str">
        <f>IF(AND(ISBLANK(Table33[[#This Row],[Alex]]),ISBLANK(Table3[[#This Row],[Alex]])),"",Table33[[#This Row],[Alex]]-Table3[[#This Row],[Alex]])</f>
        <v/>
      </c>
      <c r="BH64" t="str">
        <f>IF(AND(ISBLANK(Table33[[#This Row],[Scott]]),ISBLANK(Table3[[#This Row],[Scott]])),"",Table33[[#This Row],[Scott]]-Table3[[#This Row],[Scott]])</f>
        <v/>
      </c>
      <c r="BI64">
        <f>IF(AND(ISBLANK(Table33[[#This Row],[Light]]),ISBLANK(Table3[[#This Row],[Light]])),"",Table33[[#This Row],[Light]]-Table3[[#This Row],[Light]])</f>
        <v>21</v>
      </c>
      <c r="BJ64" t="str">
        <f>IF(AND(ISBLANK(Table33[[#This Row],[Jarred]]),ISBLANK(Table3[[#This Row],[Jarred]])),"",Table33[[#This Row],[Jarred]]-Table3[[#This Row],[Jarred]])</f>
        <v/>
      </c>
      <c r="BK64" t="str">
        <f>IF(AND(ISBLANK(Table33[[#This Row],[Joel]]),ISBLANK(Table3[[#This Row],[Joel]])),"",Table33[[#This Row],[Joel]]-Table3[[#This Row],[Joel]])</f>
        <v/>
      </c>
      <c r="BL64" t="str">
        <f>IF(AND(ISBLANK(Table33[[#This Row],[Rob]]),ISBLANK(Table3[[#This Row],[Rob]])),"",Table33[[#This Row],[Rob]]-Table3[[#This Row],[Rob]])</f>
        <v/>
      </c>
      <c r="BM64">
        <f>IF(AND(ISBLANK(Table33[[#This Row],[Xander]]),ISBLANK(Table3[[#This Row],[Xander]])),"",Table33[[#This Row],[Xander]]-Table3[[#This Row],[Xander]])</f>
        <v>8</v>
      </c>
    </row>
    <row r="65" spans="1:65" ht="15" customHeight="1" x14ac:dyDescent="0.25">
      <c r="A65" s="26">
        <v>45195</v>
      </c>
      <c r="B65">
        <v>33</v>
      </c>
      <c r="E65">
        <v>18</v>
      </c>
      <c r="I65">
        <v>7</v>
      </c>
      <c r="K65">
        <v>19</v>
      </c>
      <c r="O65">
        <v>25</v>
      </c>
      <c r="S65" s="26">
        <v>45195</v>
      </c>
      <c r="T65">
        <v>52</v>
      </c>
      <c r="W65">
        <v>25</v>
      </c>
      <c r="AL65">
        <v>57</v>
      </c>
      <c r="AR65">
        <v>49</v>
      </c>
      <c r="AV65">
        <v>36</v>
      </c>
      <c r="AX65" s="26">
        <v>45195</v>
      </c>
      <c r="AY65">
        <f>IF(AND(ISBLANK(Table33[[#This Row],[Gilbert]]),ISBLANK(Table3[[#This Row],[Gilbert]])),"",Table33[[#This Row],[Gilbert]]-Table3[[#This Row],[Gilbert]])</f>
        <v>19</v>
      </c>
      <c r="AZ65" t="str">
        <f>IF(AND(ISBLANK(Table33[[#This Row],[Fred]]),ISBLANK(Table3[[#This Row],[Fred]])),"",Table33[[#This Row],[Fred]]-Table3[[#This Row],[Fred]])</f>
        <v/>
      </c>
      <c r="BA65" t="str">
        <f>IF(AND(ISBLANK(Table33[[#This Row],[Zoe]]),ISBLANK(Table3[[#This Row],[Zoe]])),"",Table33[[#This Row],[Zoe]]-Table3[[#This Row],[Zoe]])</f>
        <v/>
      </c>
      <c r="BB65">
        <f>IF(AND(ISBLANK(Table33[[#This Row],[George]]),ISBLANK(Table3[[#This Row],[George]])),"",Table33[[#This Row],[George]]-Table3[[#This Row],[George]])</f>
        <v>7</v>
      </c>
      <c r="BC65" t="str">
        <f>IF(AND(ISBLANK(Table33[[#This Row],[Raegan]]),ISBLANK(Table3[[#This Row],[Raegan]])),"",Table33[[#This Row],[Raegan]]-Table3[[#This Row],[Raegan]])</f>
        <v/>
      </c>
      <c r="BD65" t="str">
        <f>IF(AND(ISBLANK(Table33[[#This Row],[Liam]]),ISBLANK(Table3[[#This Row],[Liam]])),"",Table33[[#This Row],[Liam]]-Table3[[#This Row],[Liam]])</f>
        <v/>
      </c>
      <c r="BE65" t="str">
        <f>IF(AND(ISBLANK(Table33[[#This Row],[Shane]]),ISBLANK(Table3[[#This Row],[Shane]])),"",Table33[[#This Row],[Shane]]-Table3[[#This Row],[Shane]])</f>
        <v/>
      </c>
      <c r="BF65">
        <f>IF(AND(ISBLANK(Table33[[#This Row],[Cameron]]),ISBLANK(Table3[[#This Row],[Cameron]])),"",Table33[[#This Row],[Cameron]]-Table3[[#This Row],[Cameron]])</f>
        <v>50</v>
      </c>
      <c r="BG65" t="str">
        <f>IF(AND(ISBLANK(Table33[[#This Row],[Alex]]),ISBLANK(Table3[[#This Row],[Alex]])),"",Table33[[#This Row],[Alex]]-Table3[[#This Row],[Alex]])</f>
        <v/>
      </c>
      <c r="BH65" t="str">
        <f>IF(AND(ISBLANK(Table33[[#This Row],[Scott]]),ISBLANK(Table3[[#This Row],[Scott]])),"",Table33[[#This Row],[Scott]]-Table3[[#This Row],[Scott]])</f>
        <v/>
      </c>
      <c r="BI65">
        <f>IF(AND(ISBLANK(Table33[[#This Row],[Light]]),ISBLANK(Table3[[#This Row],[Light]])),"",Table33[[#This Row],[Light]]-Table3[[#This Row],[Light]])</f>
        <v>30</v>
      </c>
      <c r="BJ65" t="str">
        <f>IF(AND(ISBLANK(Table33[[#This Row],[Jarred]]),ISBLANK(Table3[[#This Row],[Jarred]])),"",Table33[[#This Row],[Jarred]]-Table3[[#This Row],[Jarred]])</f>
        <v/>
      </c>
      <c r="BK65" t="str">
        <f>IF(AND(ISBLANK(Table33[[#This Row],[Joel]]),ISBLANK(Table3[[#This Row],[Joel]])),"",Table33[[#This Row],[Joel]]-Table3[[#This Row],[Joel]])</f>
        <v/>
      </c>
      <c r="BL65" t="str">
        <f>IF(AND(ISBLANK(Table33[[#This Row],[Rob]]),ISBLANK(Table3[[#This Row],[Rob]])),"",Table33[[#This Row],[Rob]]-Table3[[#This Row],[Rob]])</f>
        <v/>
      </c>
      <c r="BM65">
        <f>IF(AND(ISBLANK(Table33[[#This Row],[Xander]]),ISBLANK(Table3[[#This Row],[Xander]])),"",Table33[[#This Row],[Xander]]-Table3[[#This Row],[Xander]])</f>
        <v>11</v>
      </c>
    </row>
    <row r="66" spans="1:65" ht="15" customHeight="1" x14ac:dyDescent="0.25">
      <c r="A66" s="26">
        <v>45196</v>
      </c>
      <c r="B66">
        <v>21</v>
      </c>
      <c r="C66">
        <v>20</v>
      </c>
      <c r="D66">
        <v>14</v>
      </c>
      <c r="K66">
        <v>11</v>
      </c>
      <c r="O66">
        <v>18</v>
      </c>
      <c r="S66" s="26">
        <v>45196</v>
      </c>
      <c r="T66">
        <v>49</v>
      </c>
      <c r="U66">
        <v>23</v>
      </c>
      <c r="V66">
        <v>24</v>
      </c>
      <c r="AL66">
        <v>53</v>
      </c>
      <c r="AR66">
        <v>50</v>
      </c>
      <c r="AV66">
        <v>32</v>
      </c>
      <c r="AX66" s="26">
        <v>45196</v>
      </c>
      <c r="AY66">
        <f>IF(AND(ISBLANK(Table33[[#This Row],[Gilbert]]),ISBLANK(Table3[[#This Row],[Gilbert]])),"",Table33[[#This Row],[Gilbert]]-Table3[[#This Row],[Gilbert]])</f>
        <v>28</v>
      </c>
      <c r="AZ66">
        <f>IF(AND(ISBLANK(Table33[[#This Row],[Fred]]),ISBLANK(Table3[[#This Row],[Fred]])),"",Table33[[#This Row],[Fred]]-Table3[[#This Row],[Fred]])</f>
        <v>3</v>
      </c>
      <c r="BA66">
        <f>IF(AND(ISBLANK(Table33[[#This Row],[Zoe]]),ISBLANK(Table3[[#This Row],[Zoe]])),"",Table33[[#This Row],[Zoe]]-Table3[[#This Row],[Zoe]])</f>
        <v>10</v>
      </c>
      <c r="BB66" t="str">
        <f>IF(AND(ISBLANK(Table33[[#This Row],[George]]),ISBLANK(Table3[[#This Row],[George]])),"",Table33[[#This Row],[George]]-Table3[[#This Row],[George]])</f>
        <v/>
      </c>
      <c r="BC66" t="str">
        <f>IF(AND(ISBLANK(Table33[[#This Row],[Raegan]]),ISBLANK(Table3[[#This Row],[Raegan]])),"",Table33[[#This Row],[Raegan]]-Table3[[#This Row],[Raegan]])</f>
        <v/>
      </c>
      <c r="BD66" t="str">
        <f>IF(AND(ISBLANK(Table33[[#This Row],[Liam]]),ISBLANK(Table3[[#This Row],[Liam]])),"",Table33[[#This Row],[Liam]]-Table3[[#This Row],[Liam]])</f>
        <v/>
      </c>
      <c r="BE66" t="str">
        <f>IF(AND(ISBLANK(Table33[[#This Row],[Shane]]),ISBLANK(Table3[[#This Row],[Shane]])),"",Table33[[#This Row],[Shane]]-Table3[[#This Row],[Shane]])</f>
        <v/>
      </c>
      <c r="BF66">
        <f>IF(AND(ISBLANK(Table33[[#This Row],[Cameron]]),ISBLANK(Table3[[#This Row],[Cameron]])),"",Table33[[#This Row],[Cameron]]-Table3[[#This Row],[Cameron]])</f>
        <v>53</v>
      </c>
      <c r="BG66" t="str">
        <f>IF(AND(ISBLANK(Table33[[#This Row],[Alex]]),ISBLANK(Table3[[#This Row],[Alex]])),"",Table33[[#This Row],[Alex]]-Table3[[#This Row],[Alex]])</f>
        <v/>
      </c>
      <c r="BH66" t="str">
        <f>IF(AND(ISBLANK(Table33[[#This Row],[Scott]]),ISBLANK(Table3[[#This Row],[Scott]])),"",Table33[[#This Row],[Scott]]-Table3[[#This Row],[Scott]])</f>
        <v/>
      </c>
      <c r="BI66">
        <f>IF(AND(ISBLANK(Table33[[#This Row],[Light]]),ISBLANK(Table3[[#This Row],[Light]])),"",Table33[[#This Row],[Light]]-Table3[[#This Row],[Light]])</f>
        <v>39</v>
      </c>
      <c r="BJ66" t="str">
        <f>IF(AND(ISBLANK(Table33[[#This Row],[Jarred]]),ISBLANK(Table3[[#This Row],[Jarred]])),"",Table33[[#This Row],[Jarred]]-Table3[[#This Row],[Jarred]])</f>
        <v/>
      </c>
      <c r="BK66" t="str">
        <f>IF(AND(ISBLANK(Table33[[#This Row],[Joel]]),ISBLANK(Table3[[#This Row],[Joel]])),"",Table33[[#This Row],[Joel]]-Table3[[#This Row],[Joel]])</f>
        <v/>
      </c>
      <c r="BL66" t="str">
        <f>IF(AND(ISBLANK(Table33[[#This Row],[Rob]]),ISBLANK(Table3[[#This Row],[Rob]])),"",Table33[[#This Row],[Rob]]-Table3[[#This Row],[Rob]])</f>
        <v/>
      </c>
      <c r="BM66">
        <f>IF(AND(ISBLANK(Table33[[#This Row],[Xander]]),ISBLANK(Table3[[#This Row],[Xander]])),"",Table33[[#This Row],[Xander]]-Table3[[#This Row],[Xander]])</f>
        <v>14</v>
      </c>
    </row>
    <row r="67" spans="1:65" ht="15" customHeight="1" x14ac:dyDescent="0.25">
      <c r="A67" s="26">
        <v>45197</v>
      </c>
      <c r="B67">
        <v>15</v>
      </c>
      <c r="C67">
        <v>10</v>
      </c>
      <c r="D67">
        <v>12</v>
      </c>
      <c r="K67">
        <v>16</v>
      </c>
      <c r="O67">
        <v>11</v>
      </c>
      <c r="S67" s="26">
        <v>45197</v>
      </c>
      <c r="T67">
        <v>39</v>
      </c>
      <c r="U67">
        <v>26</v>
      </c>
      <c r="V67">
        <v>19</v>
      </c>
      <c r="AR67">
        <v>28</v>
      </c>
      <c r="AV67">
        <v>24</v>
      </c>
      <c r="AX67" s="26">
        <v>45197</v>
      </c>
      <c r="AY67">
        <f>IF(AND(ISBLANK(Table33[[#This Row],[Gilbert]]),ISBLANK(Table3[[#This Row],[Gilbert]])),"",Table33[[#This Row],[Gilbert]]-Table3[[#This Row],[Gilbert]])</f>
        <v>24</v>
      </c>
      <c r="AZ67">
        <f>IF(AND(ISBLANK(Table33[[#This Row],[Fred]]),ISBLANK(Table3[[#This Row],[Fred]])),"",Table33[[#This Row],[Fred]]-Table3[[#This Row],[Fred]])</f>
        <v>16</v>
      </c>
      <c r="BA67">
        <f>IF(AND(ISBLANK(Table33[[#This Row],[Zoe]]),ISBLANK(Table3[[#This Row],[Zoe]])),"",Table33[[#This Row],[Zoe]]-Table3[[#This Row],[Zoe]])</f>
        <v>7</v>
      </c>
      <c r="BB67" t="str">
        <f>IF(AND(ISBLANK(Table33[[#This Row],[George]]),ISBLANK(Table3[[#This Row],[George]])),"",Table33[[#This Row],[George]]-Table3[[#This Row],[George]])</f>
        <v/>
      </c>
      <c r="BC67" t="str">
        <f>IF(AND(ISBLANK(Table33[[#This Row],[Raegan]]),ISBLANK(Table3[[#This Row],[Raegan]])),"",Table33[[#This Row],[Raegan]]-Table3[[#This Row],[Raegan]])</f>
        <v/>
      </c>
      <c r="BD67" t="str">
        <f>IF(AND(ISBLANK(Table33[[#This Row],[Liam]]),ISBLANK(Table3[[#This Row],[Liam]])),"",Table33[[#This Row],[Liam]]-Table3[[#This Row],[Liam]])</f>
        <v/>
      </c>
      <c r="BE67" t="str">
        <f>IF(AND(ISBLANK(Table33[[#This Row],[Shane]]),ISBLANK(Table3[[#This Row],[Shane]])),"",Table33[[#This Row],[Shane]]-Table3[[#This Row],[Shane]])</f>
        <v/>
      </c>
      <c r="BF67" t="str">
        <f>IF(AND(ISBLANK(Table33[[#This Row],[Cameron]]),ISBLANK(Table3[[#This Row],[Cameron]])),"",Table33[[#This Row],[Cameron]]-Table3[[#This Row],[Cameron]])</f>
        <v/>
      </c>
      <c r="BG67" t="str">
        <f>IF(AND(ISBLANK(Table33[[#This Row],[Alex]]),ISBLANK(Table3[[#This Row],[Alex]])),"",Table33[[#This Row],[Alex]]-Table3[[#This Row],[Alex]])</f>
        <v/>
      </c>
      <c r="BH67" t="str">
        <f>IF(AND(ISBLANK(Table33[[#This Row],[Scott]]),ISBLANK(Table3[[#This Row],[Scott]])),"",Table33[[#This Row],[Scott]]-Table3[[#This Row],[Scott]])</f>
        <v/>
      </c>
      <c r="BI67">
        <f>IF(AND(ISBLANK(Table33[[#This Row],[Light]]),ISBLANK(Table3[[#This Row],[Light]])),"",Table33[[#This Row],[Light]]-Table3[[#This Row],[Light]])</f>
        <v>12</v>
      </c>
      <c r="BJ67" t="str">
        <f>IF(AND(ISBLANK(Table33[[#This Row],[Jarred]]),ISBLANK(Table3[[#This Row],[Jarred]])),"",Table33[[#This Row],[Jarred]]-Table3[[#This Row],[Jarred]])</f>
        <v/>
      </c>
      <c r="BK67" t="str">
        <f>IF(AND(ISBLANK(Table33[[#This Row],[Joel]]),ISBLANK(Table3[[#This Row],[Joel]])),"",Table33[[#This Row],[Joel]]-Table3[[#This Row],[Joel]])</f>
        <v/>
      </c>
      <c r="BL67" t="str">
        <f>IF(AND(ISBLANK(Table33[[#This Row],[Rob]]),ISBLANK(Table3[[#This Row],[Rob]])),"",Table33[[#This Row],[Rob]]-Table3[[#This Row],[Rob]])</f>
        <v/>
      </c>
      <c r="BM67">
        <f>IF(AND(ISBLANK(Table33[[#This Row],[Xander]]),ISBLANK(Table3[[#This Row],[Xander]])),"",Table33[[#This Row],[Xander]]-Table3[[#This Row],[Xander]])</f>
        <v>13</v>
      </c>
    </row>
    <row r="68" spans="1:65" ht="15" customHeight="1" x14ac:dyDescent="0.25">
      <c r="A68" s="26">
        <v>45201</v>
      </c>
      <c r="C68">
        <v>7</v>
      </c>
      <c r="D68">
        <v>6</v>
      </c>
      <c r="O68">
        <v>1</v>
      </c>
      <c r="S68" s="26">
        <v>45201</v>
      </c>
      <c r="U68">
        <v>14</v>
      </c>
      <c r="V68">
        <v>21</v>
      </c>
      <c r="AV68">
        <v>7</v>
      </c>
      <c r="AX68" s="26">
        <v>45201</v>
      </c>
      <c r="AY68" t="str">
        <f>IF(AND(ISBLANK(Table33[[#This Row],[Gilbert]]),ISBLANK(Table3[[#This Row],[Gilbert]])),"",Table33[[#This Row],[Gilbert]]-Table3[[#This Row],[Gilbert]])</f>
        <v/>
      </c>
      <c r="AZ68">
        <f>IF(AND(ISBLANK(Table33[[#This Row],[Fred]]),ISBLANK(Table3[[#This Row],[Fred]])),"",Table33[[#This Row],[Fred]]-Table3[[#This Row],[Fred]])</f>
        <v>7</v>
      </c>
      <c r="BA68">
        <f>IF(AND(ISBLANK(Table33[[#This Row],[Zoe]]),ISBLANK(Table3[[#This Row],[Zoe]])),"",Table33[[#This Row],[Zoe]]-Table3[[#This Row],[Zoe]])</f>
        <v>15</v>
      </c>
      <c r="BB68" t="str">
        <f>IF(AND(ISBLANK(Table33[[#This Row],[George]]),ISBLANK(Table3[[#This Row],[George]])),"",Table33[[#This Row],[George]]-Table3[[#This Row],[George]])</f>
        <v/>
      </c>
      <c r="BC68" t="str">
        <f>IF(AND(ISBLANK(Table33[[#This Row],[Raegan]]),ISBLANK(Table3[[#This Row],[Raegan]])),"",Table33[[#This Row],[Raegan]]-Table3[[#This Row],[Raegan]])</f>
        <v/>
      </c>
      <c r="BD68" t="str">
        <f>IF(AND(ISBLANK(Table33[[#This Row],[Liam]]),ISBLANK(Table3[[#This Row],[Liam]])),"",Table33[[#This Row],[Liam]]-Table3[[#This Row],[Liam]])</f>
        <v/>
      </c>
      <c r="BE68" t="str">
        <f>IF(AND(ISBLANK(Table33[[#This Row],[Shane]]),ISBLANK(Table3[[#This Row],[Shane]])),"",Table33[[#This Row],[Shane]]-Table3[[#This Row],[Shane]])</f>
        <v/>
      </c>
      <c r="BF68" t="str">
        <f>IF(AND(ISBLANK(Table33[[#This Row],[Cameron]]),ISBLANK(Table3[[#This Row],[Cameron]])),"",Table33[[#This Row],[Cameron]]-Table3[[#This Row],[Cameron]])</f>
        <v/>
      </c>
      <c r="BG68" t="str">
        <f>IF(AND(ISBLANK(Table33[[#This Row],[Alex]]),ISBLANK(Table3[[#This Row],[Alex]])),"",Table33[[#This Row],[Alex]]-Table3[[#This Row],[Alex]])</f>
        <v/>
      </c>
      <c r="BH68" t="str">
        <f>IF(AND(ISBLANK(Table33[[#This Row],[Scott]]),ISBLANK(Table3[[#This Row],[Scott]])),"",Table33[[#This Row],[Scott]]-Table3[[#This Row],[Scott]])</f>
        <v/>
      </c>
      <c r="BI68" t="str">
        <f>IF(AND(ISBLANK(Table33[[#This Row],[Light]]),ISBLANK(Table3[[#This Row],[Light]])),"",Table33[[#This Row],[Light]]-Table3[[#This Row],[Light]])</f>
        <v/>
      </c>
      <c r="BJ68" t="str">
        <f>IF(AND(ISBLANK(Table33[[#This Row],[Jarred]]),ISBLANK(Table3[[#This Row],[Jarred]])),"",Table33[[#This Row],[Jarred]]-Table3[[#This Row],[Jarred]])</f>
        <v/>
      </c>
      <c r="BK68" t="str">
        <f>IF(AND(ISBLANK(Table33[[#This Row],[Joel]]),ISBLANK(Table3[[#This Row],[Joel]])),"",Table33[[#This Row],[Joel]]-Table3[[#This Row],[Joel]])</f>
        <v/>
      </c>
      <c r="BL68" t="str">
        <f>IF(AND(ISBLANK(Table33[[#This Row],[Rob]]),ISBLANK(Table3[[#This Row],[Rob]])),"",Table33[[#This Row],[Rob]]-Table3[[#This Row],[Rob]])</f>
        <v/>
      </c>
      <c r="BM68">
        <f>IF(AND(ISBLANK(Table33[[#This Row],[Xander]]),ISBLANK(Table3[[#This Row],[Xander]])),"",Table33[[#This Row],[Xander]]-Table3[[#This Row],[Xander]])</f>
        <v>6</v>
      </c>
    </row>
    <row r="69" spans="1:65" ht="15" customHeight="1" x14ac:dyDescent="0.25">
      <c r="A69" s="26">
        <v>45202</v>
      </c>
      <c r="B69">
        <v>34</v>
      </c>
      <c r="C69">
        <v>26</v>
      </c>
      <c r="D69">
        <v>20</v>
      </c>
      <c r="I69">
        <v>38</v>
      </c>
      <c r="K69">
        <v>29</v>
      </c>
      <c r="O69">
        <v>7</v>
      </c>
      <c r="S69" s="26">
        <v>45202</v>
      </c>
      <c r="T69">
        <v>51</v>
      </c>
      <c r="U69">
        <v>33</v>
      </c>
      <c r="V69">
        <v>27</v>
      </c>
      <c r="AL69">
        <v>88</v>
      </c>
      <c r="AR69">
        <v>59</v>
      </c>
      <c r="AV69">
        <v>8</v>
      </c>
      <c r="AX69" s="26">
        <v>45202</v>
      </c>
      <c r="AY69">
        <f>IF(AND(ISBLANK(Table33[[#This Row],[Gilbert]]),ISBLANK(Table3[[#This Row],[Gilbert]])),"",Table33[[#This Row],[Gilbert]]-Table3[[#This Row],[Gilbert]])</f>
        <v>17</v>
      </c>
      <c r="AZ69">
        <f>IF(AND(ISBLANK(Table33[[#This Row],[Fred]]),ISBLANK(Table3[[#This Row],[Fred]])),"",Table33[[#This Row],[Fred]]-Table3[[#This Row],[Fred]])</f>
        <v>7</v>
      </c>
      <c r="BA69">
        <f>IF(AND(ISBLANK(Table33[[#This Row],[Zoe]]),ISBLANK(Table3[[#This Row],[Zoe]])),"",Table33[[#This Row],[Zoe]]-Table3[[#This Row],[Zoe]])</f>
        <v>7</v>
      </c>
      <c r="BB69" t="str">
        <f>IF(AND(ISBLANK(Table33[[#This Row],[George]]),ISBLANK(Table3[[#This Row],[George]])),"",Table33[[#This Row],[George]]-Table3[[#This Row],[George]])</f>
        <v/>
      </c>
      <c r="BC69" t="str">
        <f>IF(AND(ISBLANK(Table33[[#This Row],[Raegan]]),ISBLANK(Table3[[#This Row],[Raegan]])),"",Table33[[#This Row],[Raegan]]-Table3[[#This Row],[Raegan]])</f>
        <v/>
      </c>
      <c r="BD69" t="str">
        <f>IF(AND(ISBLANK(Table33[[#This Row],[Liam]]),ISBLANK(Table3[[#This Row],[Liam]])),"",Table33[[#This Row],[Liam]]-Table3[[#This Row],[Liam]])</f>
        <v/>
      </c>
      <c r="BE69" t="str">
        <f>IF(AND(ISBLANK(Table33[[#This Row],[Shane]]),ISBLANK(Table3[[#This Row],[Shane]])),"",Table33[[#This Row],[Shane]]-Table3[[#This Row],[Shane]])</f>
        <v/>
      </c>
      <c r="BF69">
        <f>IF(AND(ISBLANK(Table33[[#This Row],[Cameron]]),ISBLANK(Table3[[#This Row],[Cameron]])),"",Table33[[#This Row],[Cameron]]-Table3[[#This Row],[Cameron]])</f>
        <v>50</v>
      </c>
      <c r="BG69" t="str">
        <f>IF(AND(ISBLANK(Table33[[#This Row],[Alex]]),ISBLANK(Table3[[#This Row],[Alex]])),"",Table33[[#This Row],[Alex]]-Table3[[#This Row],[Alex]])</f>
        <v/>
      </c>
      <c r="BH69" t="str">
        <f>IF(AND(ISBLANK(Table33[[#This Row],[Scott]]),ISBLANK(Table3[[#This Row],[Scott]])),"",Table33[[#This Row],[Scott]]-Table3[[#This Row],[Scott]])</f>
        <v/>
      </c>
      <c r="BI69">
        <f>IF(AND(ISBLANK(Table33[[#This Row],[Light]]),ISBLANK(Table3[[#This Row],[Light]])),"",Table33[[#This Row],[Light]]-Table3[[#This Row],[Light]])</f>
        <v>30</v>
      </c>
      <c r="BJ69" t="str">
        <f>IF(AND(ISBLANK(Table33[[#This Row],[Jarred]]),ISBLANK(Table3[[#This Row],[Jarred]])),"",Table33[[#This Row],[Jarred]]-Table3[[#This Row],[Jarred]])</f>
        <v/>
      </c>
      <c r="BK69" t="str">
        <f>IF(AND(ISBLANK(Table33[[#This Row],[Joel]]),ISBLANK(Table3[[#This Row],[Joel]])),"",Table33[[#This Row],[Joel]]-Table3[[#This Row],[Joel]])</f>
        <v/>
      </c>
      <c r="BL69" t="str">
        <f>IF(AND(ISBLANK(Table33[[#This Row],[Rob]]),ISBLANK(Table3[[#This Row],[Rob]])),"",Table33[[#This Row],[Rob]]-Table3[[#This Row],[Rob]])</f>
        <v/>
      </c>
      <c r="BM69">
        <f>IF(AND(ISBLANK(Table33[[#This Row],[Xander]]),ISBLANK(Table3[[#This Row],[Xander]])),"",Table33[[#This Row],[Xander]]-Table3[[#This Row],[Xander]])</f>
        <v>1</v>
      </c>
    </row>
    <row r="70" spans="1:65" ht="15" customHeight="1" x14ac:dyDescent="0.25">
      <c r="A70" s="26">
        <v>45203</v>
      </c>
      <c r="B70">
        <v>14</v>
      </c>
      <c r="C70">
        <v>26</v>
      </c>
      <c r="D70">
        <v>24</v>
      </c>
      <c r="I70">
        <v>35</v>
      </c>
      <c r="K70">
        <v>32</v>
      </c>
      <c r="S70" s="26">
        <v>45203</v>
      </c>
      <c r="T70">
        <v>62</v>
      </c>
      <c r="U70">
        <v>33</v>
      </c>
      <c r="V70">
        <v>26</v>
      </c>
      <c r="AL70">
        <v>76</v>
      </c>
      <c r="AR70">
        <v>62</v>
      </c>
      <c r="AX70" s="26">
        <v>45203</v>
      </c>
      <c r="AY70">
        <f>IF(AND(ISBLANK(Table33[[#This Row],[Gilbert]]),ISBLANK(Table3[[#This Row],[Gilbert]])),"",Table33[[#This Row],[Gilbert]]-Table3[[#This Row],[Gilbert]])</f>
        <v>48</v>
      </c>
      <c r="AZ70">
        <f>IF(AND(ISBLANK(Table33[[#This Row],[Fred]]),ISBLANK(Table3[[#This Row],[Fred]])),"",Table33[[#This Row],[Fred]]-Table3[[#This Row],[Fred]])</f>
        <v>7</v>
      </c>
      <c r="BA70">
        <f>IF(AND(ISBLANK(Table33[[#This Row],[Zoe]]),ISBLANK(Table3[[#This Row],[Zoe]])),"",Table33[[#This Row],[Zoe]]-Table3[[#This Row],[Zoe]])</f>
        <v>2</v>
      </c>
      <c r="BB70" t="str">
        <f>IF(AND(ISBLANK(Table33[[#This Row],[George]]),ISBLANK(Table3[[#This Row],[George]])),"",Table33[[#This Row],[George]]-Table3[[#This Row],[George]])</f>
        <v/>
      </c>
      <c r="BC70" t="str">
        <f>IF(AND(ISBLANK(Table33[[#This Row],[Raegan]]),ISBLANK(Table3[[#This Row],[Raegan]])),"",Table33[[#This Row],[Raegan]]-Table3[[#This Row],[Raegan]])</f>
        <v/>
      </c>
      <c r="BD70" t="str">
        <f>IF(AND(ISBLANK(Table33[[#This Row],[Liam]]),ISBLANK(Table3[[#This Row],[Liam]])),"",Table33[[#This Row],[Liam]]-Table3[[#This Row],[Liam]])</f>
        <v/>
      </c>
      <c r="BE70" t="str">
        <f>IF(AND(ISBLANK(Table33[[#This Row],[Shane]]),ISBLANK(Table3[[#This Row],[Shane]])),"",Table33[[#This Row],[Shane]]-Table3[[#This Row],[Shane]])</f>
        <v/>
      </c>
      <c r="BF70">
        <f>IF(AND(ISBLANK(Table33[[#This Row],[Cameron]]),ISBLANK(Table3[[#This Row],[Cameron]])),"",Table33[[#This Row],[Cameron]]-Table3[[#This Row],[Cameron]])</f>
        <v>41</v>
      </c>
      <c r="BG70" t="str">
        <f>IF(AND(ISBLANK(Table33[[#This Row],[Alex]]),ISBLANK(Table3[[#This Row],[Alex]])),"",Table33[[#This Row],[Alex]]-Table3[[#This Row],[Alex]])</f>
        <v/>
      </c>
      <c r="BH70" t="str">
        <f>IF(AND(ISBLANK(Table33[[#This Row],[Scott]]),ISBLANK(Table3[[#This Row],[Scott]])),"",Table33[[#This Row],[Scott]]-Table3[[#This Row],[Scott]])</f>
        <v/>
      </c>
      <c r="BI70">
        <f>IF(AND(ISBLANK(Table33[[#This Row],[Light]]),ISBLANK(Table3[[#This Row],[Light]])),"",Table33[[#This Row],[Light]]-Table3[[#This Row],[Light]])</f>
        <v>30</v>
      </c>
      <c r="BJ70" t="str">
        <f>IF(AND(ISBLANK(Table33[[#This Row],[Jarred]]),ISBLANK(Table3[[#This Row],[Jarred]])),"",Table33[[#This Row],[Jarred]]-Table3[[#This Row],[Jarred]])</f>
        <v/>
      </c>
      <c r="BK70" t="str">
        <f>IF(AND(ISBLANK(Table33[[#This Row],[Joel]]),ISBLANK(Table3[[#This Row],[Joel]])),"",Table33[[#This Row],[Joel]]-Table3[[#This Row],[Joel]])</f>
        <v/>
      </c>
      <c r="BL70" t="str">
        <f>IF(AND(ISBLANK(Table33[[#This Row],[Rob]]),ISBLANK(Table3[[#This Row],[Rob]])),"",Table33[[#This Row],[Rob]]-Table3[[#This Row],[Rob]])</f>
        <v/>
      </c>
      <c r="BM70" t="str">
        <f>IF(AND(ISBLANK(Table33[[#This Row],[Xander]]),ISBLANK(Table3[[#This Row],[Xander]])),"",Table33[[#This Row],[Xander]]-Table3[[#This Row],[Xander]])</f>
        <v/>
      </c>
    </row>
    <row r="71" spans="1:65" ht="15" customHeight="1" x14ac:dyDescent="0.25">
      <c r="A71" s="26">
        <v>45204</v>
      </c>
      <c r="B71">
        <v>34</v>
      </c>
      <c r="C71">
        <v>28</v>
      </c>
      <c r="D71">
        <v>4</v>
      </c>
      <c r="I71">
        <v>30</v>
      </c>
      <c r="K71">
        <v>15</v>
      </c>
      <c r="O71">
        <v>9</v>
      </c>
      <c r="S71" s="26">
        <v>45204</v>
      </c>
      <c r="T71">
        <v>46</v>
      </c>
      <c r="U71">
        <v>31</v>
      </c>
      <c r="V71">
        <v>7</v>
      </c>
      <c r="AL71">
        <v>66</v>
      </c>
      <c r="AR71">
        <v>34</v>
      </c>
      <c r="AV71">
        <v>34</v>
      </c>
      <c r="AX71" s="26">
        <v>45204</v>
      </c>
      <c r="AY71">
        <f>IF(AND(ISBLANK(Table33[[#This Row],[Gilbert]]),ISBLANK(Table3[[#This Row],[Gilbert]])),"",Table33[[#This Row],[Gilbert]]-Table3[[#This Row],[Gilbert]])</f>
        <v>12</v>
      </c>
      <c r="AZ71">
        <f>IF(AND(ISBLANK(Table33[[#This Row],[Fred]]),ISBLANK(Table3[[#This Row],[Fred]])),"",Table33[[#This Row],[Fred]]-Table3[[#This Row],[Fred]])</f>
        <v>3</v>
      </c>
      <c r="BA71">
        <f>IF(AND(ISBLANK(Table33[[#This Row],[Zoe]]),ISBLANK(Table3[[#This Row],[Zoe]])),"",Table33[[#This Row],[Zoe]]-Table3[[#This Row],[Zoe]])</f>
        <v>3</v>
      </c>
      <c r="BB71" t="str">
        <f>IF(AND(ISBLANK(Table33[[#This Row],[George]]),ISBLANK(Table3[[#This Row],[George]])),"",Table33[[#This Row],[George]]-Table3[[#This Row],[George]])</f>
        <v/>
      </c>
      <c r="BC71" t="str">
        <f>IF(AND(ISBLANK(Table33[[#This Row],[Raegan]]),ISBLANK(Table3[[#This Row],[Raegan]])),"",Table33[[#This Row],[Raegan]]-Table3[[#This Row],[Raegan]])</f>
        <v/>
      </c>
      <c r="BD71" t="str">
        <f>IF(AND(ISBLANK(Table33[[#This Row],[Liam]]),ISBLANK(Table3[[#This Row],[Liam]])),"",Table33[[#This Row],[Liam]]-Table3[[#This Row],[Liam]])</f>
        <v/>
      </c>
      <c r="BE71" t="str">
        <f>IF(AND(ISBLANK(Table33[[#This Row],[Shane]]),ISBLANK(Table3[[#This Row],[Shane]])),"",Table33[[#This Row],[Shane]]-Table3[[#This Row],[Shane]])</f>
        <v/>
      </c>
      <c r="BF71">
        <f>IF(AND(ISBLANK(Table33[[#This Row],[Cameron]]),ISBLANK(Table3[[#This Row],[Cameron]])),"",Table33[[#This Row],[Cameron]]-Table3[[#This Row],[Cameron]])</f>
        <v>36</v>
      </c>
      <c r="BG71" t="str">
        <f>IF(AND(ISBLANK(Table33[[#This Row],[Alex]]),ISBLANK(Table3[[#This Row],[Alex]])),"",Table33[[#This Row],[Alex]]-Table3[[#This Row],[Alex]])</f>
        <v/>
      </c>
      <c r="BH71" t="str">
        <f>IF(AND(ISBLANK(Table33[[#This Row],[Scott]]),ISBLANK(Table3[[#This Row],[Scott]])),"",Table33[[#This Row],[Scott]]-Table3[[#This Row],[Scott]])</f>
        <v/>
      </c>
      <c r="BI71">
        <f>IF(AND(ISBLANK(Table33[[#This Row],[Light]]),ISBLANK(Table3[[#This Row],[Light]])),"",Table33[[#This Row],[Light]]-Table3[[#This Row],[Light]])</f>
        <v>19</v>
      </c>
      <c r="BJ71" t="str">
        <f>IF(AND(ISBLANK(Table33[[#This Row],[Jarred]]),ISBLANK(Table3[[#This Row],[Jarred]])),"",Table33[[#This Row],[Jarred]]-Table3[[#This Row],[Jarred]])</f>
        <v/>
      </c>
      <c r="BK71" t="str">
        <f>IF(AND(ISBLANK(Table33[[#This Row],[Joel]]),ISBLANK(Table3[[#This Row],[Joel]])),"",Table33[[#This Row],[Joel]]-Table3[[#This Row],[Joel]])</f>
        <v/>
      </c>
      <c r="BL71" t="str">
        <f>IF(AND(ISBLANK(Table33[[#This Row],[Rob]]),ISBLANK(Table3[[#This Row],[Rob]])),"",Table33[[#This Row],[Rob]]-Table3[[#This Row],[Rob]])</f>
        <v/>
      </c>
      <c r="BM71">
        <f>IF(AND(ISBLANK(Table33[[#This Row],[Xander]]),ISBLANK(Table3[[#This Row],[Xander]])),"",Table33[[#This Row],[Xander]]-Table3[[#This Row],[Xander]])</f>
        <v>25</v>
      </c>
    </row>
    <row r="72" spans="1:65" ht="15" customHeight="1" x14ac:dyDescent="0.25">
      <c r="A72" s="26">
        <v>45205</v>
      </c>
      <c r="B72">
        <v>14</v>
      </c>
      <c r="C72">
        <v>28</v>
      </c>
      <c r="D72">
        <v>20</v>
      </c>
      <c r="I72">
        <v>30</v>
      </c>
      <c r="S72" s="26">
        <v>45205</v>
      </c>
      <c r="T72">
        <v>42</v>
      </c>
      <c r="U72">
        <v>37</v>
      </c>
      <c r="V72">
        <v>24</v>
      </c>
      <c r="AL72">
        <v>56</v>
      </c>
      <c r="AX72" s="26">
        <v>45205</v>
      </c>
      <c r="AY72">
        <f>IF(AND(ISBLANK(Table33[[#This Row],[Gilbert]]),ISBLANK(Table3[[#This Row],[Gilbert]])),"",Table33[[#This Row],[Gilbert]]-Table3[[#This Row],[Gilbert]])</f>
        <v>28</v>
      </c>
      <c r="AZ72">
        <f>IF(AND(ISBLANK(Table33[[#This Row],[Fred]]),ISBLANK(Table3[[#This Row],[Fred]])),"",Table33[[#This Row],[Fred]]-Table3[[#This Row],[Fred]])</f>
        <v>9</v>
      </c>
      <c r="BA72">
        <f>IF(AND(ISBLANK(Table33[[#This Row],[Zoe]]),ISBLANK(Table3[[#This Row],[Zoe]])),"",Table33[[#This Row],[Zoe]]-Table3[[#This Row],[Zoe]])</f>
        <v>4</v>
      </c>
      <c r="BB72" t="str">
        <f>IF(AND(ISBLANK(Table33[[#This Row],[George]]),ISBLANK(Table3[[#This Row],[George]])),"",Table33[[#This Row],[George]]-Table3[[#This Row],[George]])</f>
        <v/>
      </c>
      <c r="BC72" t="str">
        <f>IF(AND(ISBLANK(Table33[[#This Row],[Raegan]]),ISBLANK(Table3[[#This Row],[Raegan]])),"",Table33[[#This Row],[Raegan]]-Table3[[#This Row],[Raegan]])</f>
        <v/>
      </c>
      <c r="BD72" t="str">
        <f>IF(AND(ISBLANK(Table33[[#This Row],[Liam]]),ISBLANK(Table3[[#This Row],[Liam]])),"",Table33[[#This Row],[Liam]]-Table3[[#This Row],[Liam]])</f>
        <v/>
      </c>
      <c r="BE72" t="str">
        <f>IF(AND(ISBLANK(Table33[[#This Row],[Shane]]),ISBLANK(Table3[[#This Row],[Shane]])),"",Table33[[#This Row],[Shane]]-Table3[[#This Row],[Shane]])</f>
        <v/>
      </c>
      <c r="BF72">
        <f>IF(AND(ISBLANK(Table33[[#This Row],[Cameron]]),ISBLANK(Table3[[#This Row],[Cameron]])),"",Table33[[#This Row],[Cameron]]-Table3[[#This Row],[Cameron]])</f>
        <v>26</v>
      </c>
      <c r="BG72" t="str">
        <f>IF(AND(ISBLANK(Table33[[#This Row],[Alex]]),ISBLANK(Table3[[#This Row],[Alex]])),"",Table33[[#This Row],[Alex]]-Table3[[#This Row],[Alex]])</f>
        <v/>
      </c>
      <c r="BH72" t="str">
        <f>IF(AND(ISBLANK(Table33[[#This Row],[Scott]]),ISBLANK(Table3[[#This Row],[Scott]])),"",Table33[[#This Row],[Scott]]-Table3[[#This Row],[Scott]])</f>
        <v/>
      </c>
      <c r="BI72" t="str">
        <f>IF(AND(ISBLANK(Table33[[#This Row],[Light]]),ISBLANK(Table3[[#This Row],[Light]])),"",Table33[[#This Row],[Light]]-Table3[[#This Row],[Light]])</f>
        <v/>
      </c>
      <c r="BJ72" t="str">
        <f>IF(AND(ISBLANK(Table33[[#This Row],[Jarred]]),ISBLANK(Table3[[#This Row],[Jarred]])),"",Table33[[#This Row],[Jarred]]-Table3[[#This Row],[Jarred]])</f>
        <v/>
      </c>
      <c r="BK72" t="str">
        <f>IF(AND(ISBLANK(Table33[[#This Row],[Joel]]),ISBLANK(Table3[[#This Row],[Joel]])),"",Table33[[#This Row],[Joel]]-Table3[[#This Row],[Joel]])</f>
        <v/>
      </c>
      <c r="BL72" t="str">
        <f>IF(AND(ISBLANK(Table33[[#This Row],[Rob]]),ISBLANK(Table3[[#This Row],[Rob]])),"",Table33[[#This Row],[Rob]]-Table3[[#This Row],[Rob]])</f>
        <v/>
      </c>
      <c r="BM72" t="str">
        <f>IF(AND(ISBLANK(Table33[[#This Row],[Xander]]),ISBLANK(Table3[[#This Row],[Xander]])),"",Table33[[#This Row],[Xander]]-Table3[[#This Row],[Xander]])</f>
        <v/>
      </c>
    </row>
    <row r="73" spans="1:65" ht="15" customHeight="1" x14ac:dyDescent="0.25">
      <c r="A73" s="26">
        <v>45208</v>
      </c>
      <c r="B73">
        <v>38</v>
      </c>
      <c r="C73">
        <v>25</v>
      </c>
      <c r="D73">
        <v>26</v>
      </c>
      <c r="I73">
        <v>29</v>
      </c>
      <c r="K73">
        <v>25</v>
      </c>
      <c r="S73" s="26">
        <v>45208</v>
      </c>
      <c r="T73">
        <v>55</v>
      </c>
      <c r="U73">
        <v>47</v>
      </c>
      <c r="V73">
        <v>33</v>
      </c>
      <c r="AL73">
        <v>71</v>
      </c>
      <c r="AR73">
        <v>69</v>
      </c>
      <c r="AX73" s="26">
        <v>45208</v>
      </c>
      <c r="AY73">
        <f>IF(AND(ISBLANK(Table33[[#This Row],[Gilbert]]),ISBLANK(Table3[[#This Row],[Gilbert]])),"",Table33[[#This Row],[Gilbert]]-Table3[[#This Row],[Gilbert]])</f>
        <v>17</v>
      </c>
      <c r="AZ73">
        <f>IF(AND(ISBLANK(Table33[[#This Row],[Fred]]),ISBLANK(Table3[[#This Row],[Fred]])),"",Table33[[#This Row],[Fred]]-Table3[[#This Row],[Fred]])</f>
        <v>22</v>
      </c>
      <c r="BA73">
        <f>IF(AND(ISBLANK(Table33[[#This Row],[Zoe]]),ISBLANK(Table3[[#This Row],[Zoe]])),"",Table33[[#This Row],[Zoe]]-Table3[[#This Row],[Zoe]])</f>
        <v>7</v>
      </c>
      <c r="BB73" t="str">
        <f>IF(AND(ISBLANK(Table33[[#This Row],[George]]),ISBLANK(Table3[[#This Row],[George]])),"",Table33[[#This Row],[George]]-Table3[[#This Row],[George]])</f>
        <v/>
      </c>
      <c r="BC73" t="str">
        <f>IF(AND(ISBLANK(Table33[[#This Row],[Raegan]]),ISBLANK(Table3[[#This Row],[Raegan]])),"",Table33[[#This Row],[Raegan]]-Table3[[#This Row],[Raegan]])</f>
        <v/>
      </c>
      <c r="BD73" t="str">
        <f>IF(AND(ISBLANK(Table33[[#This Row],[Liam]]),ISBLANK(Table3[[#This Row],[Liam]])),"",Table33[[#This Row],[Liam]]-Table3[[#This Row],[Liam]])</f>
        <v/>
      </c>
      <c r="BE73" t="str">
        <f>IF(AND(ISBLANK(Table33[[#This Row],[Shane]]),ISBLANK(Table3[[#This Row],[Shane]])),"",Table33[[#This Row],[Shane]]-Table3[[#This Row],[Shane]])</f>
        <v/>
      </c>
      <c r="BF73">
        <f>IF(AND(ISBLANK(Table33[[#This Row],[Cameron]]),ISBLANK(Table3[[#This Row],[Cameron]])),"",Table33[[#This Row],[Cameron]]-Table3[[#This Row],[Cameron]])</f>
        <v>42</v>
      </c>
      <c r="BG73" t="str">
        <f>IF(AND(ISBLANK(Table33[[#This Row],[Alex]]),ISBLANK(Table3[[#This Row],[Alex]])),"",Table33[[#This Row],[Alex]]-Table3[[#This Row],[Alex]])</f>
        <v/>
      </c>
      <c r="BH73" t="str">
        <f>IF(AND(ISBLANK(Table33[[#This Row],[Scott]]),ISBLANK(Table3[[#This Row],[Scott]])),"",Table33[[#This Row],[Scott]]-Table3[[#This Row],[Scott]])</f>
        <v/>
      </c>
      <c r="BI73">
        <f>IF(AND(ISBLANK(Table33[[#This Row],[Light]]),ISBLANK(Table3[[#This Row],[Light]])),"",Table33[[#This Row],[Light]]-Table3[[#This Row],[Light]])</f>
        <v>44</v>
      </c>
      <c r="BJ73" t="str">
        <f>IF(AND(ISBLANK(Table33[[#This Row],[Jarred]]),ISBLANK(Table3[[#This Row],[Jarred]])),"",Table33[[#This Row],[Jarred]]-Table3[[#This Row],[Jarred]])</f>
        <v/>
      </c>
      <c r="BK73" t="str">
        <f>IF(AND(ISBLANK(Table33[[#This Row],[Joel]]),ISBLANK(Table3[[#This Row],[Joel]])),"",Table33[[#This Row],[Joel]]-Table3[[#This Row],[Joel]])</f>
        <v/>
      </c>
      <c r="BL73" t="str">
        <f>IF(AND(ISBLANK(Table33[[#This Row],[Rob]]),ISBLANK(Table3[[#This Row],[Rob]])),"",Table33[[#This Row],[Rob]]-Table3[[#This Row],[Rob]])</f>
        <v/>
      </c>
      <c r="BM73" t="str">
        <f>IF(AND(ISBLANK(Table33[[#This Row],[Xander]]),ISBLANK(Table3[[#This Row],[Xander]])),"",Table33[[#This Row],[Xander]]-Table3[[#This Row],[Xander]])</f>
        <v/>
      </c>
    </row>
    <row r="74" spans="1:65" ht="15" customHeight="1" x14ac:dyDescent="0.25">
      <c r="A74" s="26">
        <v>45209</v>
      </c>
      <c r="B74">
        <v>25</v>
      </c>
      <c r="C74">
        <v>5</v>
      </c>
      <c r="D74">
        <v>20</v>
      </c>
      <c r="E74">
        <v>20</v>
      </c>
      <c r="I74">
        <v>24</v>
      </c>
      <c r="K74">
        <v>24</v>
      </c>
      <c r="O74">
        <v>26</v>
      </c>
      <c r="S74" s="26">
        <v>45209</v>
      </c>
      <c r="T74">
        <v>50</v>
      </c>
      <c r="U74">
        <v>36</v>
      </c>
      <c r="V74">
        <v>28</v>
      </c>
      <c r="W74">
        <v>29</v>
      </c>
      <c r="AL74">
        <v>66</v>
      </c>
      <c r="AR74">
        <v>50</v>
      </c>
      <c r="AV74">
        <v>38</v>
      </c>
      <c r="AX74" s="26">
        <v>45209</v>
      </c>
      <c r="AY74">
        <f>IF(AND(ISBLANK(Table33[[#This Row],[Gilbert]]),ISBLANK(Table3[[#This Row],[Gilbert]])),"",Table33[[#This Row],[Gilbert]]-Table3[[#This Row],[Gilbert]])</f>
        <v>25</v>
      </c>
      <c r="AZ74">
        <f>IF(AND(ISBLANK(Table33[[#This Row],[Fred]]),ISBLANK(Table3[[#This Row],[Fred]])),"",Table33[[#This Row],[Fred]]-Table3[[#This Row],[Fred]])</f>
        <v>31</v>
      </c>
      <c r="BA74">
        <f>IF(AND(ISBLANK(Table33[[#This Row],[Zoe]]),ISBLANK(Table3[[#This Row],[Zoe]])),"",Table33[[#This Row],[Zoe]]-Table3[[#This Row],[Zoe]])</f>
        <v>8</v>
      </c>
      <c r="BB74">
        <f>IF(AND(ISBLANK(Table33[[#This Row],[George]]),ISBLANK(Table3[[#This Row],[George]])),"",Table33[[#This Row],[George]]-Table3[[#This Row],[George]])</f>
        <v>9</v>
      </c>
      <c r="BC74" t="str">
        <f>IF(AND(ISBLANK(Table33[[#This Row],[Raegan]]),ISBLANK(Table3[[#This Row],[Raegan]])),"",Table33[[#This Row],[Raegan]]-Table3[[#This Row],[Raegan]])</f>
        <v/>
      </c>
      <c r="BD74" t="str">
        <f>IF(AND(ISBLANK(Table33[[#This Row],[Liam]]),ISBLANK(Table3[[#This Row],[Liam]])),"",Table33[[#This Row],[Liam]]-Table3[[#This Row],[Liam]])</f>
        <v/>
      </c>
      <c r="BE74" t="str">
        <f>IF(AND(ISBLANK(Table33[[#This Row],[Shane]]),ISBLANK(Table3[[#This Row],[Shane]])),"",Table33[[#This Row],[Shane]]-Table3[[#This Row],[Shane]])</f>
        <v/>
      </c>
      <c r="BF74">
        <f>IF(AND(ISBLANK(Table33[[#This Row],[Cameron]]),ISBLANK(Table3[[#This Row],[Cameron]])),"",Table33[[#This Row],[Cameron]]-Table3[[#This Row],[Cameron]])</f>
        <v>42</v>
      </c>
      <c r="BG74" t="str">
        <f>IF(AND(ISBLANK(Table33[[#This Row],[Alex]]),ISBLANK(Table3[[#This Row],[Alex]])),"",Table33[[#This Row],[Alex]]-Table3[[#This Row],[Alex]])</f>
        <v/>
      </c>
      <c r="BH74" t="str">
        <f>IF(AND(ISBLANK(Table33[[#This Row],[Scott]]),ISBLANK(Table3[[#This Row],[Scott]])),"",Table33[[#This Row],[Scott]]-Table3[[#This Row],[Scott]])</f>
        <v/>
      </c>
      <c r="BI74">
        <f>IF(AND(ISBLANK(Table33[[#This Row],[Light]]),ISBLANK(Table3[[#This Row],[Light]])),"",Table33[[#This Row],[Light]]-Table3[[#This Row],[Light]])</f>
        <v>26</v>
      </c>
      <c r="BJ74" t="str">
        <f>IF(AND(ISBLANK(Table33[[#This Row],[Jarred]]),ISBLANK(Table3[[#This Row],[Jarred]])),"",Table33[[#This Row],[Jarred]]-Table3[[#This Row],[Jarred]])</f>
        <v/>
      </c>
      <c r="BK74" t="str">
        <f>IF(AND(ISBLANK(Table33[[#This Row],[Joel]]),ISBLANK(Table3[[#This Row],[Joel]])),"",Table33[[#This Row],[Joel]]-Table3[[#This Row],[Joel]])</f>
        <v/>
      </c>
      <c r="BL74" t="str">
        <f>IF(AND(ISBLANK(Table33[[#This Row],[Rob]]),ISBLANK(Table3[[#This Row],[Rob]])),"",Table33[[#This Row],[Rob]]-Table3[[#This Row],[Rob]])</f>
        <v/>
      </c>
      <c r="BM74">
        <f>IF(AND(ISBLANK(Table33[[#This Row],[Xander]]),ISBLANK(Table3[[#This Row],[Xander]])),"",Table33[[#This Row],[Xander]]-Table3[[#This Row],[Xander]])</f>
        <v>12</v>
      </c>
    </row>
    <row r="75" spans="1:65" ht="15" customHeight="1" x14ac:dyDescent="0.25">
      <c r="A75" s="26">
        <v>45210</v>
      </c>
      <c r="B75">
        <v>24</v>
      </c>
      <c r="C75">
        <v>7</v>
      </c>
      <c r="D75">
        <v>22</v>
      </c>
      <c r="E75">
        <v>18</v>
      </c>
      <c r="I75">
        <v>31</v>
      </c>
      <c r="K75">
        <v>26</v>
      </c>
      <c r="O75">
        <v>26</v>
      </c>
      <c r="S75" s="26">
        <v>45210</v>
      </c>
      <c r="T75">
        <v>53</v>
      </c>
      <c r="U75">
        <v>37</v>
      </c>
      <c r="V75">
        <v>27</v>
      </c>
      <c r="W75">
        <v>25</v>
      </c>
      <c r="AL75">
        <v>73</v>
      </c>
      <c r="AR75">
        <v>49</v>
      </c>
      <c r="AV75">
        <v>51</v>
      </c>
      <c r="AX75" s="26">
        <v>45210</v>
      </c>
      <c r="AY75">
        <f>IF(AND(ISBLANK(Table33[[#This Row],[Gilbert]]),ISBLANK(Table3[[#This Row],[Gilbert]])),"",Table33[[#This Row],[Gilbert]]-Table3[[#This Row],[Gilbert]])</f>
        <v>29</v>
      </c>
      <c r="AZ75">
        <f>IF(AND(ISBLANK(Table33[[#This Row],[Fred]]),ISBLANK(Table3[[#This Row],[Fred]])),"",Table33[[#This Row],[Fred]]-Table3[[#This Row],[Fred]])</f>
        <v>30</v>
      </c>
      <c r="BA75">
        <f>IF(AND(ISBLANK(Table33[[#This Row],[Zoe]]),ISBLANK(Table3[[#This Row],[Zoe]])),"",Table33[[#This Row],[Zoe]]-Table3[[#This Row],[Zoe]])</f>
        <v>5</v>
      </c>
      <c r="BB75">
        <f>IF(AND(ISBLANK(Table33[[#This Row],[George]]),ISBLANK(Table3[[#This Row],[George]])),"",Table33[[#This Row],[George]]-Table3[[#This Row],[George]])</f>
        <v>7</v>
      </c>
      <c r="BC75" t="str">
        <f>IF(AND(ISBLANK(Table33[[#This Row],[Raegan]]),ISBLANK(Table3[[#This Row],[Raegan]])),"",Table33[[#This Row],[Raegan]]-Table3[[#This Row],[Raegan]])</f>
        <v/>
      </c>
      <c r="BD75" t="str">
        <f>IF(AND(ISBLANK(Table33[[#This Row],[Liam]]),ISBLANK(Table3[[#This Row],[Liam]])),"",Table33[[#This Row],[Liam]]-Table3[[#This Row],[Liam]])</f>
        <v/>
      </c>
      <c r="BE75" t="str">
        <f>IF(AND(ISBLANK(Table33[[#This Row],[Shane]]),ISBLANK(Table3[[#This Row],[Shane]])),"",Table33[[#This Row],[Shane]]-Table3[[#This Row],[Shane]])</f>
        <v/>
      </c>
      <c r="BF75">
        <f>IF(AND(ISBLANK(Table33[[#This Row],[Cameron]]),ISBLANK(Table3[[#This Row],[Cameron]])),"",Table33[[#This Row],[Cameron]]-Table3[[#This Row],[Cameron]])</f>
        <v>42</v>
      </c>
      <c r="BG75" t="str">
        <f>IF(AND(ISBLANK(Table33[[#This Row],[Alex]]),ISBLANK(Table3[[#This Row],[Alex]])),"",Table33[[#This Row],[Alex]]-Table3[[#This Row],[Alex]])</f>
        <v/>
      </c>
      <c r="BH75" t="str">
        <f>IF(AND(ISBLANK(Table33[[#This Row],[Scott]]),ISBLANK(Table3[[#This Row],[Scott]])),"",Table33[[#This Row],[Scott]]-Table3[[#This Row],[Scott]])</f>
        <v/>
      </c>
      <c r="BI75">
        <f>IF(AND(ISBLANK(Table33[[#This Row],[Light]]),ISBLANK(Table3[[#This Row],[Light]])),"",Table33[[#This Row],[Light]]-Table3[[#This Row],[Light]])</f>
        <v>23</v>
      </c>
      <c r="BJ75" t="str">
        <f>IF(AND(ISBLANK(Table33[[#This Row],[Jarred]]),ISBLANK(Table3[[#This Row],[Jarred]])),"",Table33[[#This Row],[Jarred]]-Table3[[#This Row],[Jarred]])</f>
        <v/>
      </c>
      <c r="BK75" t="str">
        <f>IF(AND(ISBLANK(Table33[[#This Row],[Joel]]),ISBLANK(Table3[[#This Row],[Joel]])),"",Table33[[#This Row],[Joel]]-Table3[[#This Row],[Joel]])</f>
        <v/>
      </c>
      <c r="BL75" t="str">
        <f>IF(AND(ISBLANK(Table33[[#This Row],[Rob]]),ISBLANK(Table3[[#This Row],[Rob]])),"",Table33[[#This Row],[Rob]]-Table3[[#This Row],[Rob]])</f>
        <v/>
      </c>
      <c r="BM75">
        <f>IF(AND(ISBLANK(Table33[[#This Row],[Xander]]),ISBLANK(Table3[[#This Row],[Xander]])),"",Table33[[#This Row],[Xander]]-Table3[[#This Row],[Xander]])</f>
        <v>25</v>
      </c>
    </row>
    <row r="76" spans="1:65" ht="15" customHeight="1" x14ac:dyDescent="0.25">
      <c r="A76" s="26">
        <v>45211</v>
      </c>
      <c r="B76">
        <v>26</v>
      </c>
      <c r="C76">
        <v>6</v>
      </c>
      <c r="D76">
        <v>25</v>
      </c>
      <c r="I76">
        <v>20</v>
      </c>
      <c r="K76">
        <v>19</v>
      </c>
      <c r="O76">
        <v>24</v>
      </c>
      <c r="S76" s="26">
        <v>45211</v>
      </c>
      <c r="T76">
        <v>49</v>
      </c>
      <c r="U76">
        <v>36</v>
      </c>
      <c r="V76">
        <v>40</v>
      </c>
      <c r="AL76">
        <v>64</v>
      </c>
      <c r="AR76">
        <v>39</v>
      </c>
      <c r="AV76">
        <v>41</v>
      </c>
      <c r="AX76" s="26">
        <v>45211</v>
      </c>
      <c r="AY76">
        <f>IF(AND(ISBLANK(Table33[[#This Row],[Gilbert]]),ISBLANK(Table3[[#This Row],[Gilbert]])),"",Table33[[#This Row],[Gilbert]]-Table3[[#This Row],[Gilbert]])</f>
        <v>23</v>
      </c>
      <c r="AZ76">
        <f>IF(AND(ISBLANK(Table33[[#This Row],[Fred]]),ISBLANK(Table3[[#This Row],[Fred]])),"",Table33[[#This Row],[Fred]]-Table3[[#This Row],[Fred]])</f>
        <v>30</v>
      </c>
      <c r="BA76">
        <f>IF(AND(ISBLANK(Table33[[#This Row],[Zoe]]),ISBLANK(Table3[[#This Row],[Zoe]])),"",Table33[[#This Row],[Zoe]]-Table3[[#This Row],[Zoe]])</f>
        <v>15</v>
      </c>
      <c r="BB76" t="str">
        <f>IF(AND(ISBLANK(Table33[[#This Row],[George]]),ISBLANK(Table3[[#This Row],[George]])),"",Table33[[#This Row],[George]]-Table3[[#This Row],[George]])</f>
        <v/>
      </c>
      <c r="BC76" t="str">
        <f>IF(AND(ISBLANK(Table33[[#This Row],[Raegan]]),ISBLANK(Table3[[#This Row],[Raegan]])),"",Table33[[#This Row],[Raegan]]-Table3[[#This Row],[Raegan]])</f>
        <v/>
      </c>
      <c r="BD76" t="str">
        <f>IF(AND(ISBLANK(Table33[[#This Row],[Liam]]),ISBLANK(Table3[[#This Row],[Liam]])),"",Table33[[#This Row],[Liam]]-Table3[[#This Row],[Liam]])</f>
        <v/>
      </c>
      <c r="BE76" t="str">
        <f>IF(AND(ISBLANK(Table33[[#This Row],[Shane]]),ISBLANK(Table3[[#This Row],[Shane]])),"",Table33[[#This Row],[Shane]]-Table3[[#This Row],[Shane]])</f>
        <v/>
      </c>
      <c r="BF76">
        <f>IF(AND(ISBLANK(Table33[[#This Row],[Cameron]]),ISBLANK(Table3[[#This Row],[Cameron]])),"",Table33[[#This Row],[Cameron]]-Table3[[#This Row],[Cameron]])</f>
        <v>44</v>
      </c>
      <c r="BG76" t="str">
        <f>IF(AND(ISBLANK(Table33[[#This Row],[Alex]]),ISBLANK(Table3[[#This Row],[Alex]])),"",Table33[[#This Row],[Alex]]-Table3[[#This Row],[Alex]])</f>
        <v/>
      </c>
      <c r="BH76" t="str">
        <f>IF(AND(ISBLANK(Table33[[#This Row],[Scott]]),ISBLANK(Table3[[#This Row],[Scott]])),"",Table33[[#This Row],[Scott]]-Table3[[#This Row],[Scott]])</f>
        <v/>
      </c>
      <c r="BI76">
        <f>IF(AND(ISBLANK(Table33[[#This Row],[Light]]),ISBLANK(Table3[[#This Row],[Light]])),"",Table33[[#This Row],[Light]]-Table3[[#This Row],[Light]])</f>
        <v>20</v>
      </c>
      <c r="BJ76" t="str">
        <f>IF(AND(ISBLANK(Table33[[#This Row],[Jarred]]),ISBLANK(Table3[[#This Row],[Jarred]])),"",Table33[[#This Row],[Jarred]]-Table3[[#This Row],[Jarred]])</f>
        <v/>
      </c>
      <c r="BK76" t="str">
        <f>IF(AND(ISBLANK(Table33[[#This Row],[Joel]]),ISBLANK(Table3[[#This Row],[Joel]])),"",Table33[[#This Row],[Joel]]-Table3[[#This Row],[Joel]])</f>
        <v/>
      </c>
      <c r="BL76" t="str">
        <f>IF(AND(ISBLANK(Table33[[#This Row],[Rob]]),ISBLANK(Table3[[#This Row],[Rob]])),"",Table33[[#This Row],[Rob]]-Table3[[#This Row],[Rob]])</f>
        <v/>
      </c>
      <c r="BM76">
        <f>IF(AND(ISBLANK(Table33[[#This Row],[Xander]]),ISBLANK(Table3[[#This Row],[Xander]])),"",Table33[[#This Row],[Xander]]-Table3[[#This Row],[Xander]])</f>
        <v>17</v>
      </c>
    </row>
    <row r="77" spans="1:65" ht="15" customHeight="1" x14ac:dyDescent="0.25">
      <c r="A77" s="26">
        <v>45212</v>
      </c>
      <c r="B77">
        <v>21</v>
      </c>
      <c r="C77">
        <v>6</v>
      </c>
      <c r="D77">
        <v>18</v>
      </c>
      <c r="E77">
        <v>16</v>
      </c>
      <c r="I77">
        <v>19</v>
      </c>
      <c r="O77">
        <v>25</v>
      </c>
      <c r="S77" s="26">
        <v>45212</v>
      </c>
      <c r="T77">
        <v>52</v>
      </c>
      <c r="U77">
        <v>31</v>
      </c>
      <c r="V77">
        <v>25</v>
      </c>
      <c r="W77">
        <v>29</v>
      </c>
      <c r="AL77">
        <v>57</v>
      </c>
      <c r="AV77">
        <v>36</v>
      </c>
      <c r="AX77" s="26">
        <v>45212</v>
      </c>
      <c r="AY77">
        <f>IF(AND(ISBLANK(Table33[[#This Row],[Gilbert]]),ISBLANK(Table3[[#This Row],[Gilbert]])),"",Table33[[#This Row],[Gilbert]]-Table3[[#This Row],[Gilbert]])</f>
        <v>31</v>
      </c>
      <c r="AZ77">
        <f>IF(AND(ISBLANK(Table33[[#This Row],[Fred]]),ISBLANK(Table3[[#This Row],[Fred]])),"",Table33[[#This Row],[Fred]]-Table3[[#This Row],[Fred]])</f>
        <v>25</v>
      </c>
      <c r="BA77">
        <f>IF(AND(ISBLANK(Table33[[#This Row],[Zoe]]),ISBLANK(Table3[[#This Row],[Zoe]])),"",Table33[[#This Row],[Zoe]]-Table3[[#This Row],[Zoe]])</f>
        <v>7</v>
      </c>
      <c r="BB77">
        <f>IF(AND(ISBLANK(Table33[[#This Row],[George]]),ISBLANK(Table3[[#This Row],[George]])),"",Table33[[#This Row],[George]]-Table3[[#This Row],[George]])</f>
        <v>13</v>
      </c>
      <c r="BC77" t="str">
        <f>IF(AND(ISBLANK(Table33[[#This Row],[Raegan]]),ISBLANK(Table3[[#This Row],[Raegan]])),"",Table33[[#This Row],[Raegan]]-Table3[[#This Row],[Raegan]])</f>
        <v/>
      </c>
      <c r="BD77" t="str">
        <f>IF(AND(ISBLANK(Table33[[#This Row],[Liam]]),ISBLANK(Table3[[#This Row],[Liam]])),"",Table33[[#This Row],[Liam]]-Table3[[#This Row],[Liam]])</f>
        <v/>
      </c>
      <c r="BE77" t="str">
        <f>IF(AND(ISBLANK(Table33[[#This Row],[Shane]]),ISBLANK(Table3[[#This Row],[Shane]])),"",Table33[[#This Row],[Shane]]-Table3[[#This Row],[Shane]])</f>
        <v/>
      </c>
      <c r="BF77">
        <f>IF(AND(ISBLANK(Table33[[#This Row],[Cameron]]),ISBLANK(Table3[[#This Row],[Cameron]])),"",Table33[[#This Row],[Cameron]]-Table3[[#This Row],[Cameron]])</f>
        <v>38</v>
      </c>
      <c r="BG77" t="str">
        <f>IF(AND(ISBLANK(Table33[[#This Row],[Alex]]),ISBLANK(Table3[[#This Row],[Alex]])),"",Table33[[#This Row],[Alex]]-Table3[[#This Row],[Alex]])</f>
        <v/>
      </c>
      <c r="BH77" t="str">
        <f>IF(AND(ISBLANK(Table33[[#This Row],[Scott]]),ISBLANK(Table3[[#This Row],[Scott]])),"",Table33[[#This Row],[Scott]]-Table3[[#This Row],[Scott]])</f>
        <v/>
      </c>
      <c r="BI77" t="str">
        <f>IF(AND(ISBLANK(Table33[[#This Row],[Light]]),ISBLANK(Table3[[#This Row],[Light]])),"",Table33[[#This Row],[Light]]-Table3[[#This Row],[Light]])</f>
        <v/>
      </c>
      <c r="BJ77" t="str">
        <f>IF(AND(ISBLANK(Table33[[#This Row],[Jarred]]),ISBLANK(Table3[[#This Row],[Jarred]])),"",Table33[[#This Row],[Jarred]]-Table3[[#This Row],[Jarred]])</f>
        <v/>
      </c>
      <c r="BK77" t="str">
        <f>IF(AND(ISBLANK(Table33[[#This Row],[Joel]]),ISBLANK(Table3[[#This Row],[Joel]])),"",Table33[[#This Row],[Joel]]-Table3[[#This Row],[Joel]])</f>
        <v/>
      </c>
      <c r="BL77" t="str">
        <f>IF(AND(ISBLANK(Table33[[#This Row],[Rob]]),ISBLANK(Table3[[#This Row],[Rob]])),"",Table33[[#This Row],[Rob]]-Table3[[#This Row],[Rob]])</f>
        <v/>
      </c>
      <c r="BM77">
        <f>IF(AND(ISBLANK(Table33[[#This Row],[Xander]]),ISBLANK(Table3[[#This Row],[Xander]])),"",Table33[[#This Row],[Xander]]-Table3[[#This Row],[Xander]])</f>
        <v>11</v>
      </c>
    </row>
    <row r="78" spans="1:65" ht="15" customHeight="1" x14ac:dyDescent="0.25">
      <c r="A78" s="26">
        <v>45215</v>
      </c>
      <c r="B78">
        <v>24</v>
      </c>
      <c r="D78">
        <v>20</v>
      </c>
      <c r="E78">
        <v>12</v>
      </c>
      <c r="K78">
        <v>35</v>
      </c>
      <c r="O78">
        <v>30</v>
      </c>
      <c r="S78" s="26">
        <v>45215</v>
      </c>
      <c r="T78">
        <v>49</v>
      </c>
      <c r="U78">
        <v>29</v>
      </c>
      <c r="V78">
        <v>33</v>
      </c>
      <c r="W78">
        <v>30</v>
      </c>
      <c r="AR78">
        <v>53</v>
      </c>
      <c r="AV78">
        <v>46</v>
      </c>
      <c r="AX78" s="26">
        <v>45215</v>
      </c>
      <c r="AY78">
        <f>IF(AND(ISBLANK(Table33[[#This Row],[Gilbert]]),ISBLANK(Table3[[#This Row],[Gilbert]])),"",Table33[[#This Row],[Gilbert]]-Table3[[#This Row],[Gilbert]])</f>
        <v>25</v>
      </c>
      <c r="AZ78">
        <f>IF(AND(ISBLANK(Table33[[#This Row],[Fred]]),ISBLANK(Table3[[#This Row],[Fred]])),"",Table33[[#This Row],[Fred]]-Table3[[#This Row],[Fred]])</f>
        <v>29</v>
      </c>
      <c r="BA78">
        <f>IF(AND(ISBLANK(Table33[[#This Row],[Zoe]]),ISBLANK(Table3[[#This Row],[Zoe]])),"",Table33[[#This Row],[Zoe]]-Table3[[#This Row],[Zoe]])</f>
        <v>13</v>
      </c>
      <c r="BB78">
        <f>IF(AND(ISBLANK(Table33[[#This Row],[George]]),ISBLANK(Table3[[#This Row],[George]])),"",Table33[[#This Row],[George]]-Table3[[#This Row],[George]])</f>
        <v>18</v>
      </c>
      <c r="BC78" t="str">
        <f>IF(AND(ISBLANK(Table33[[#This Row],[Raegan]]),ISBLANK(Table3[[#This Row],[Raegan]])),"",Table33[[#This Row],[Raegan]]-Table3[[#This Row],[Raegan]])</f>
        <v/>
      </c>
      <c r="BD78" t="str">
        <f>IF(AND(ISBLANK(Table33[[#This Row],[Liam]]),ISBLANK(Table3[[#This Row],[Liam]])),"",Table33[[#This Row],[Liam]]-Table3[[#This Row],[Liam]])</f>
        <v/>
      </c>
      <c r="BE78" t="str">
        <f>IF(AND(ISBLANK(Table33[[#This Row],[Shane]]),ISBLANK(Table3[[#This Row],[Shane]])),"",Table33[[#This Row],[Shane]]-Table3[[#This Row],[Shane]])</f>
        <v/>
      </c>
      <c r="BF78" t="str">
        <f>IF(AND(ISBLANK(Table33[[#This Row],[Cameron]]),ISBLANK(Table3[[#This Row],[Cameron]])),"",Table33[[#This Row],[Cameron]]-Table3[[#This Row],[Cameron]])</f>
        <v/>
      </c>
      <c r="BG78" t="str">
        <f>IF(AND(ISBLANK(Table33[[#This Row],[Alex]]),ISBLANK(Table3[[#This Row],[Alex]])),"",Table33[[#This Row],[Alex]]-Table3[[#This Row],[Alex]])</f>
        <v/>
      </c>
      <c r="BH78" t="str">
        <f>IF(AND(ISBLANK(Table33[[#This Row],[Scott]]),ISBLANK(Table3[[#This Row],[Scott]])),"",Table33[[#This Row],[Scott]]-Table3[[#This Row],[Scott]])</f>
        <v/>
      </c>
      <c r="BI78">
        <f>IF(AND(ISBLANK(Table33[[#This Row],[Light]]),ISBLANK(Table3[[#This Row],[Light]])),"",Table33[[#This Row],[Light]]-Table3[[#This Row],[Light]])</f>
        <v>18</v>
      </c>
      <c r="BJ78" t="str">
        <f>IF(AND(ISBLANK(Table33[[#This Row],[Jarred]]),ISBLANK(Table3[[#This Row],[Jarred]])),"",Table33[[#This Row],[Jarred]]-Table3[[#This Row],[Jarred]])</f>
        <v/>
      </c>
      <c r="BK78" t="str">
        <f>IF(AND(ISBLANK(Table33[[#This Row],[Joel]]),ISBLANK(Table3[[#This Row],[Joel]])),"",Table33[[#This Row],[Joel]]-Table3[[#This Row],[Joel]])</f>
        <v/>
      </c>
      <c r="BL78" t="str">
        <f>IF(AND(ISBLANK(Table33[[#This Row],[Rob]]),ISBLANK(Table3[[#This Row],[Rob]])),"",Table33[[#This Row],[Rob]]-Table3[[#This Row],[Rob]])</f>
        <v/>
      </c>
      <c r="BM78">
        <f>IF(AND(ISBLANK(Table33[[#This Row],[Xander]]),ISBLANK(Table3[[#This Row],[Xander]])),"",Table33[[#This Row],[Xander]]-Table3[[#This Row],[Xander]])</f>
        <v>16</v>
      </c>
    </row>
    <row r="79" spans="1:65" ht="15" customHeight="1" x14ac:dyDescent="0.25">
      <c r="A79" s="26">
        <v>45216</v>
      </c>
      <c r="D79">
        <v>21</v>
      </c>
      <c r="E79">
        <v>9</v>
      </c>
      <c r="I79">
        <v>25</v>
      </c>
      <c r="K79">
        <v>29</v>
      </c>
      <c r="O79">
        <v>34</v>
      </c>
      <c r="S79" s="26">
        <v>45216</v>
      </c>
      <c r="U79">
        <v>33</v>
      </c>
      <c r="V79">
        <v>40</v>
      </c>
      <c r="W79">
        <v>28</v>
      </c>
      <c r="AL79">
        <v>63</v>
      </c>
      <c r="AR79">
        <v>55</v>
      </c>
      <c r="AV79">
        <v>45</v>
      </c>
      <c r="AX79" s="26">
        <v>45216</v>
      </c>
      <c r="AY79" t="str">
        <f>IF(AND(ISBLANK(Table33[[#This Row],[Gilbert]]),ISBLANK(Table3[[#This Row],[Gilbert]])),"",Table33[[#This Row],[Gilbert]]-Table3[[#This Row],[Gilbert]])</f>
        <v/>
      </c>
      <c r="AZ79">
        <f>IF(AND(ISBLANK(Table33[[#This Row],[Fred]]),ISBLANK(Table3[[#This Row],[Fred]])),"",Table33[[#This Row],[Fred]]-Table3[[#This Row],[Fred]])</f>
        <v>33</v>
      </c>
      <c r="BA79">
        <f>IF(AND(ISBLANK(Table33[[#This Row],[Zoe]]),ISBLANK(Table3[[#This Row],[Zoe]])),"",Table33[[#This Row],[Zoe]]-Table3[[#This Row],[Zoe]])</f>
        <v>19</v>
      </c>
      <c r="BB79">
        <f>IF(AND(ISBLANK(Table33[[#This Row],[George]]),ISBLANK(Table3[[#This Row],[George]])),"",Table33[[#This Row],[George]]-Table3[[#This Row],[George]])</f>
        <v>19</v>
      </c>
      <c r="BC79" t="str">
        <f>IF(AND(ISBLANK(Table33[[#This Row],[Raegan]]),ISBLANK(Table3[[#This Row],[Raegan]])),"",Table33[[#This Row],[Raegan]]-Table3[[#This Row],[Raegan]])</f>
        <v/>
      </c>
      <c r="BD79" t="str">
        <f>IF(AND(ISBLANK(Table33[[#This Row],[Liam]]),ISBLANK(Table3[[#This Row],[Liam]])),"",Table33[[#This Row],[Liam]]-Table3[[#This Row],[Liam]])</f>
        <v/>
      </c>
      <c r="BE79" t="str">
        <f>IF(AND(ISBLANK(Table33[[#This Row],[Shane]]),ISBLANK(Table3[[#This Row],[Shane]])),"",Table33[[#This Row],[Shane]]-Table3[[#This Row],[Shane]])</f>
        <v/>
      </c>
      <c r="BF79">
        <f>IF(AND(ISBLANK(Table33[[#This Row],[Cameron]]),ISBLANK(Table3[[#This Row],[Cameron]])),"",Table33[[#This Row],[Cameron]]-Table3[[#This Row],[Cameron]])</f>
        <v>38</v>
      </c>
      <c r="BG79" t="str">
        <f>IF(AND(ISBLANK(Table33[[#This Row],[Alex]]),ISBLANK(Table3[[#This Row],[Alex]])),"",Table33[[#This Row],[Alex]]-Table3[[#This Row],[Alex]])</f>
        <v/>
      </c>
      <c r="BH79" t="str">
        <f>IF(AND(ISBLANK(Table33[[#This Row],[Scott]]),ISBLANK(Table3[[#This Row],[Scott]])),"",Table33[[#This Row],[Scott]]-Table3[[#This Row],[Scott]])</f>
        <v/>
      </c>
      <c r="BI79">
        <f>IF(AND(ISBLANK(Table33[[#This Row],[Light]]),ISBLANK(Table3[[#This Row],[Light]])),"",Table33[[#This Row],[Light]]-Table3[[#This Row],[Light]])</f>
        <v>26</v>
      </c>
      <c r="BJ79" t="str">
        <f>IF(AND(ISBLANK(Table33[[#This Row],[Jarred]]),ISBLANK(Table3[[#This Row],[Jarred]])),"",Table33[[#This Row],[Jarred]]-Table3[[#This Row],[Jarred]])</f>
        <v/>
      </c>
      <c r="BK79" t="str">
        <f>IF(AND(ISBLANK(Table33[[#This Row],[Joel]]),ISBLANK(Table3[[#This Row],[Joel]])),"",Table33[[#This Row],[Joel]]-Table3[[#This Row],[Joel]])</f>
        <v/>
      </c>
      <c r="BL79" t="str">
        <f>IF(AND(ISBLANK(Table33[[#This Row],[Rob]]),ISBLANK(Table3[[#This Row],[Rob]])),"",Table33[[#This Row],[Rob]]-Table3[[#This Row],[Rob]])</f>
        <v/>
      </c>
      <c r="BM79">
        <f>IF(AND(ISBLANK(Table33[[#This Row],[Xander]]),ISBLANK(Table3[[#This Row],[Xander]])),"",Table33[[#This Row],[Xander]]-Table3[[#This Row],[Xander]])</f>
        <v>11</v>
      </c>
    </row>
    <row r="80" spans="1:65" ht="15" customHeight="1" x14ac:dyDescent="0.25">
      <c r="A80" s="26">
        <v>45217</v>
      </c>
      <c r="B80">
        <v>27</v>
      </c>
      <c r="E80">
        <v>13</v>
      </c>
      <c r="I80">
        <v>38</v>
      </c>
      <c r="O80">
        <v>29</v>
      </c>
      <c r="S80" s="26">
        <v>45217</v>
      </c>
      <c r="T80">
        <v>39</v>
      </c>
      <c r="U80">
        <v>30</v>
      </c>
      <c r="W80">
        <v>24</v>
      </c>
      <c r="AL80">
        <v>68</v>
      </c>
      <c r="AV80">
        <v>49</v>
      </c>
      <c r="AX80" s="26">
        <v>45217</v>
      </c>
      <c r="AY80">
        <f>IF(AND(ISBLANK(Table33[[#This Row],[Gilbert]]),ISBLANK(Table3[[#This Row],[Gilbert]])),"",Table33[[#This Row],[Gilbert]]-Table3[[#This Row],[Gilbert]])</f>
        <v>12</v>
      </c>
      <c r="AZ80">
        <f>IF(AND(ISBLANK(Table33[[#This Row],[Fred]]),ISBLANK(Table3[[#This Row],[Fred]])),"",Table33[[#This Row],[Fred]]-Table3[[#This Row],[Fred]])</f>
        <v>30</v>
      </c>
      <c r="BA80" t="str">
        <f>IF(AND(ISBLANK(Table33[[#This Row],[Zoe]]),ISBLANK(Table3[[#This Row],[Zoe]])),"",Table33[[#This Row],[Zoe]]-Table3[[#This Row],[Zoe]])</f>
        <v/>
      </c>
      <c r="BB80">
        <f>IF(AND(ISBLANK(Table33[[#This Row],[George]]),ISBLANK(Table3[[#This Row],[George]])),"",Table33[[#This Row],[George]]-Table3[[#This Row],[George]])</f>
        <v>11</v>
      </c>
      <c r="BC80" t="str">
        <f>IF(AND(ISBLANK(Table33[[#This Row],[Raegan]]),ISBLANK(Table3[[#This Row],[Raegan]])),"",Table33[[#This Row],[Raegan]]-Table3[[#This Row],[Raegan]])</f>
        <v/>
      </c>
      <c r="BD80" t="str">
        <f>IF(AND(ISBLANK(Table33[[#This Row],[Liam]]),ISBLANK(Table3[[#This Row],[Liam]])),"",Table33[[#This Row],[Liam]]-Table3[[#This Row],[Liam]])</f>
        <v/>
      </c>
      <c r="BE80" t="str">
        <f>IF(AND(ISBLANK(Table33[[#This Row],[Shane]]),ISBLANK(Table3[[#This Row],[Shane]])),"",Table33[[#This Row],[Shane]]-Table3[[#This Row],[Shane]])</f>
        <v/>
      </c>
      <c r="BF80">
        <f>IF(AND(ISBLANK(Table33[[#This Row],[Cameron]]),ISBLANK(Table3[[#This Row],[Cameron]])),"",Table33[[#This Row],[Cameron]]-Table3[[#This Row],[Cameron]])</f>
        <v>30</v>
      </c>
      <c r="BG80" t="str">
        <f>IF(AND(ISBLANK(Table33[[#This Row],[Alex]]),ISBLANK(Table3[[#This Row],[Alex]])),"",Table33[[#This Row],[Alex]]-Table3[[#This Row],[Alex]])</f>
        <v/>
      </c>
      <c r="BH80" t="str">
        <f>IF(AND(ISBLANK(Table33[[#This Row],[Scott]]),ISBLANK(Table3[[#This Row],[Scott]])),"",Table33[[#This Row],[Scott]]-Table3[[#This Row],[Scott]])</f>
        <v/>
      </c>
      <c r="BI80" t="str">
        <f>IF(AND(ISBLANK(Table33[[#This Row],[Light]]),ISBLANK(Table3[[#This Row],[Light]])),"",Table33[[#This Row],[Light]]-Table3[[#This Row],[Light]])</f>
        <v/>
      </c>
      <c r="BJ80" t="str">
        <f>IF(AND(ISBLANK(Table33[[#This Row],[Jarred]]),ISBLANK(Table3[[#This Row],[Jarred]])),"",Table33[[#This Row],[Jarred]]-Table3[[#This Row],[Jarred]])</f>
        <v/>
      </c>
      <c r="BK80" t="str">
        <f>IF(AND(ISBLANK(Table33[[#This Row],[Joel]]),ISBLANK(Table3[[#This Row],[Joel]])),"",Table33[[#This Row],[Joel]]-Table3[[#This Row],[Joel]])</f>
        <v/>
      </c>
      <c r="BL80" t="str">
        <f>IF(AND(ISBLANK(Table33[[#This Row],[Rob]]),ISBLANK(Table3[[#This Row],[Rob]])),"",Table33[[#This Row],[Rob]]-Table3[[#This Row],[Rob]])</f>
        <v/>
      </c>
      <c r="BM80">
        <f>IF(AND(ISBLANK(Table33[[#This Row],[Xander]]),ISBLANK(Table3[[#This Row],[Xander]])),"",Table33[[#This Row],[Xander]]-Table3[[#This Row],[Xander]])</f>
        <v>20</v>
      </c>
    </row>
    <row r="81" spans="1:65" ht="15" customHeight="1" x14ac:dyDescent="0.25">
      <c r="A81" s="26">
        <v>45218</v>
      </c>
      <c r="B81">
        <v>34</v>
      </c>
      <c r="D81">
        <v>20</v>
      </c>
      <c r="I81">
        <v>22</v>
      </c>
      <c r="K81">
        <v>11</v>
      </c>
      <c r="O81">
        <v>28</v>
      </c>
      <c r="S81" s="26">
        <v>45218</v>
      </c>
      <c r="T81">
        <v>58</v>
      </c>
      <c r="U81">
        <v>32</v>
      </c>
      <c r="V81">
        <v>36</v>
      </c>
      <c r="AL81">
        <v>65</v>
      </c>
      <c r="AR81">
        <v>56</v>
      </c>
      <c r="AV81">
        <v>59</v>
      </c>
      <c r="AX81" s="26">
        <v>45218</v>
      </c>
      <c r="AY81">
        <f>IF(AND(ISBLANK(Table33[[#This Row],[Gilbert]]),ISBLANK(Table3[[#This Row],[Gilbert]])),"",Table33[[#This Row],[Gilbert]]-Table3[[#This Row],[Gilbert]])</f>
        <v>24</v>
      </c>
      <c r="AZ81">
        <f>IF(AND(ISBLANK(Table33[[#This Row],[Fred]]),ISBLANK(Table3[[#This Row],[Fred]])),"",Table33[[#This Row],[Fred]]-Table3[[#This Row],[Fred]])</f>
        <v>32</v>
      </c>
      <c r="BA81">
        <f>IF(AND(ISBLANK(Table33[[#This Row],[Zoe]]),ISBLANK(Table3[[#This Row],[Zoe]])),"",Table33[[#This Row],[Zoe]]-Table3[[#This Row],[Zoe]])</f>
        <v>16</v>
      </c>
      <c r="BB81" t="str">
        <f>IF(AND(ISBLANK(Table33[[#This Row],[George]]),ISBLANK(Table3[[#This Row],[George]])),"",Table33[[#This Row],[George]]-Table3[[#This Row],[George]])</f>
        <v/>
      </c>
      <c r="BC81" t="str">
        <f>IF(AND(ISBLANK(Table33[[#This Row],[Raegan]]),ISBLANK(Table3[[#This Row],[Raegan]])),"",Table33[[#This Row],[Raegan]]-Table3[[#This Row],[Raegan]])</f>
        <v/>
      </c>
      <c r="BD81" t="str">
        <f>IF(AND(ISBLANK(Table33[[#This Row],[Liam]]),ISBLANK(Table3[[#This Row],[Liam]])),"",Table33[[#This Row],[Liam]]-Table3[[#This Row],[Liam]])</f>
        <v/>
      </c>
      <c r="BE81" t="str">
        <f>IF(AND(ISBLANK(Table33[[#This Row],[Shane]]),ISBLANK(Table3[[#This Row],[Shane]])),"",Table33[[#This Row],[Shane]]-Table3[[#This Row],[Shane]])</f>
        <v/>
      </c>
      <c r="BF81">
        <f>IF(AND(ISBLANK(Table33[[#This Row],[Cameron]]),ISBLANK(Table3[[#This Row],[Cameron]])),"",Table33[[#This Row],[Cameron]]-Table3[[#This Row],[Cameron]])</f>
        <v>43</v>
      </c>
      <c r="BG81" t="str">
        <f>IF(AND(ISBLANK(Table33[[#This Row],[Alex]]),ISBLANK(Table3[[#This Row],[Alex]])),"",Table33[[#This Row],[Alex]]-Table3[[#This Row],[Alex]])</f>
        <v/>
      </c>
      <c r="BH81" t="str">
        <f>IF(AND(ISBLANK(Table33[[#This Row],[Scott]]),ISBLANK(Table3[[#This Row],[Scott]])),"",Table33[[#This Row],[Scott]]-Table3[[#This Row],[Scott]])</f>
        <v/>
      </c>
      <c r="BI81">
        <f>IF(AND(ISBLANK(Table33[[#This Row],[Light]]),ISBLANK(Table3[[#This Row],[Light]])),"",Table33[[#This Row],[Light]]-Table3[[#This Row],[Light]])</f>
        <v>45</v>
      </c>
      <c r="BJ81" t="str">
        <f>IF(AND(ISBLANK(Table33[[#This Row],[Jarred]]),ISBLANK(Table3[[#This Row],[Jarred]])),"",Table33[[#This Row],[Jarred]]-Table3[[#This Row],[Jarred]])</f>
        <v/>
      </c>
      <c r="BK81" t="str">
        <f>IF(AND(ISBLANK(Table33[[#This Row],[Joel]]),ISBLANK(Table3[[#This Row],[Joel]])),"",Table33[[#This Row],[Joel]]-Table3[[#This Row],[Joel]])</f>
        <v/>
      </c>
      <c r="BL81" t="str">
        <f>IF(AND(ISBLANK(Table33[[#This Row],[Rob]]),ISBLANK(Table3[[#This Row],[Rob]])),"",Table33[[#This Row],[Rob]]-Table3[[#This Row],[Rob]])</f>
        <v/>
      </c>
      <c r="BM81">
        <f>IF(AND(ISBLANK(Table33[[#This Row],[Xander]]),ISBLANK(Table3[[#This Row],[Xander]])),"",Table33[[#This Row],[Xander]]-Table3[[#This Row],[Xander]])</f>
        <v>31</v>
      </c>
    </row>
    <row r="82" spans="1:65" ht="15" customHeight="1" x14ac:dyDescent="0.25">
      <c r="A82" s="26">
        <v>45219</v>
      </c>
      <c r="B82">
        <v>22</v>
      </c>
      <c r="D82">
        <v>19</v>
      </c>
      <c r="E82">
        <v>7</v>
      </c>
      <c r="I82">
        <v>22</v>
      </c>
      <c r="K82">
        <v>27</v>
      </c>
      <c r="S82" s="26">
        <v>45219</v>
      </c>
      <c r="T82">
        <v>40</v>
      </c>
      <c r="V82">
        <v>35</v>
      </c>
      <c r="W82">
        <v>31</v>
      </c>
      <c r="AL82">
        <v>85</v>
      </c>
      <c r="AR82">
        <v>65</v>
      </c>
      <c r="AX82" s="26">
        <v>45219</v>
      </c>
      <c r="AY82">
        <f>IF(AND(ISBLANK(Table33[[#This Row],[Gilbert]]),ISBLANK(Table3[[#This Row],[Gilbert]])),"",Table33[[#This Row],[Gilbert]]-Table3[[#This Row],[Gilbert]])</f>
        <v>18</v>
      </c>
      <c r="AZ82" t="str">
        <f>IF(AND(ISBLANK(Table33[[#This Row],[Fred]]),ISBLANK(Table3[[#This Row],[Fred]])),"",Table33[[#This Row],[Fred]]-Table3[[#This Row],[Fred]])</f>
        <v/>
      </c>
      <c r="BA82">
        <f>IF(AND(ISBLANK(Table33[[#This Row],[Zoe]]),ISBLANK(Table3[[#This Row],[Zoe]])),"",Table33[[#This Row],[Zoe]]-Table3[[#This Row],[Zoe]])</f>
        <v>16</v>
      </c>
      <c r="BB82">
        <f>IF(AND(ISBLANK(Table33[[#This Row],[George]]),ISBLANK(Table3[[#This Row],[George]])),"",Table33[[#This Row],[George]]-Table3[[#This Row],[George]])</f>
        <v>24</v>
      </c>
      <c r="BC82" t="str">
        <f>IF(AND(ISBLANK(Table33[[#This Row],[Raegan]]),ISBLANK(Table3[[#This Row],[Raegan]])),"",Table33[[#This Row],[Raegan]]-Table3[[#This Row],[Raegan]])</f>
        <v/>
      </c>
      <c r="BD82" t="str">
        <f>IF(AND(ISBLANK(Table33[[#This Row],[Liam]]),ISBLANK(Table3[[#This Row],[Liam]])),"",Table33[[#This Row],[Liam]]-Table3[[#This Row],[Liam]])</f>
        <v/>
      </c>
      <c r="BE82" t="str">
        <f>IF(AND(ISBLANK(Table33[[#This Row],[Shane]]),ISBLANK(Table3[[#This Row],[Shane]])),"",Table33[[#This Row],[Shane]]-Table3[[#This Row],[Shane]])</f>
        <v/>
      </c>
      <c r="BF82">
        <f>IF(AND(ISBLANK(Table33[[#This Row],[Cameron]]),ISBLANK(Table3[[#This Row],[Cameron]])),"",Table33[[#This Row],[Cameron]]-Table3[[#This Row],[Cameron]])</f>
        <v>63</v>
      </c>
      <c r="BG82" t="str">
        <f>IF(AND(ISBLANK(Table33[[#This Row],[Alex]]),ISBLANK(Table3[[#This Row],[Alex]])),"",Table33[[#This Row],[Alex]]-Table3[[#This Row],[Alex]])</f>
        <v/>
      </c>
      <c r="BH82" t="str">
        <f>IF(AND(ISBLANK(Table33[[#This Row],[Scott]]),ISBLANK(Table3[[#This Row],[Scott]])),"",Table33[[#This Row],[Scott]]-Table3[[#This Row],[Scott]])</f>
        <v/>
      </c>
      <c r="BI82">
        <f>IF(AND(ISBLANK(Table33[[#This Row],[Light]]),ISBLANK(Table3[[#This Row],[Light]])),"",Table33[[#This Row],[Light]]-Table3[[#This Row],[Light]])</f>
        <v>38</v>
      </c>
      <c r="BJ82" t="str">
        <f>IF(AND(ISBLANK(Table33[[#This Row],[Jarred]]),ISBLANK(Table3[[#This Row],[Jarred]])),"",Table33[[#This Row],[Jarred]]-Table3[[#This Row],[Jarred]])</f>
        <v/>
      </c>
      <c r="BK82" t="str">
        <f>IF(AND(ISBLANK(Table33[[#This Row],[Joel]]),ISBLANK(Table3[[#This Row],[Joel]])),"",Table33[[#This Row],[Joel]]-Table3[[#This Row],[Joel]])</f>
        <v/>
      </c>
      <c r="BL82" t="str">
        <f>IF(AND(ISBLANK(Table33[[#This Row],[Rob]]),ISBLANK(Table3[[#This Row],[Rob]])),"",Table33[[#This Row],[Rob]]-Table3[[#This Row],[Rob]])</f>
        <v/>
      </c>
      <c r="BM82" t="str">
        <f>IF(AND(ISBLANK(Table33[[#This Row],[Xander]]),ISBLANK(Table3[[#This Row],[Xander]])),"",Table33[[#This Row],[Xander]]-Table3[[#This Row],[Xander]])</f>
        <v/>
      </c>
    </row>
    <row r="83" spans="1:65" ht="15" customHeight="1" x14ac:dyDescent="0.25">
      <c r="A83" s="26">
        <v>45222</v>
      </c>
      <c r="B83">
        <v>20</v>
      </c>
      <c r="C83">
        <v>23</v>
      </c>
      <c r="D83">
        <v>19</v>
      </c>
      <c r="E83">
        <v>21</v>
      </c>
      <c r="I83">
        <v>6</v>
      </c>
      <c r="K83">
        <v>32</v>
      </c>
      <c r="O83">
        <v>29</v>
      </c>
      <c r="S83" s="26">
        <v>45222</v>
      </c>
      <c r="T83">
        <v>72</v>
      </c>
      <c r="U83">
        <v>36</v>
      </c>
      <c r="V83">
        <v>40</v>
      </c>
      <c r="W83">
        <v>33</v>
      </c>
      <c r="AL83">
        <v>72</v>
      </c>
      <c r="AR83">
        <v>74</v>
      </c>
      <c r="AV83">
        <v>46</v>
      </c>
      <c r="AX83" s="26">
        <v>45222</v>
      </c>
      <c r="AY83">
        <f>IF(AND(ISBLANK(Table33[[#This Row],[Gilbert]]),ISBLANK(Table3[[#This Row],[Gilbert]])),"",Table33[[#This Row],[Gilbert]]-Table3[[#This Row],[Gilbert]])</f>
        <v>52</v>
      </c>
      <c r="AZ83">
        <f>IF(AND(ISBLANK(Table33[[#This Row],[Fred]]),ISBLANK(Table3[[#This Row],[Fred]])),"",Table33[[#This Row],[Fred]]-Table3[[#This Row],[Fred]])</f>
        <v>13</v>
      </c>
      <c r="BA83">
        <f>IF(AND(ISBLANK(Table33[[#This Row],[Zoe]]),ISBLANK(Table3[[#This Row],[Zoe]])),"",Table33[[#This Row],[Zoe]]-Table3[[#This Row],[Zoe]])</f>
        <v>21</v>
      </c>
      <c r="BB83">
        <f>IF(AND(ISBLANK(Table33[[#This Row],[George]]),ISBLANK(Table3[[#This Row],[George]])),"",Table33[[#This Row],[George]]-Table3[[#This Row],[George]])</f>
        <v>12</v>
      </c>
      <c r="BC83" t="str">
        <f>IF(AND(ISBLANK(Table33[[#This Row],[Raegan]]),ISBLANK(Table3[[#This Row],[Raegan]])),"",Table33[[#This Row],[Raegan]]-Table3[[#This Row],[Raegan]])</f>
        <v/>
      </c>
      <c r="BD83" t="str">
        <f>IF(AND(ISBLANK(Table33[[#This Row],[Liam]]),ISBLANK(Table3[[#This Row],[Liam]])),"",Table33[[#This Row],[Liam]]-Table3[[#This Row],[Liam]])</f>
        <v/>
      </c>
      <c r="BE83" t="str">
        <f>IF(AND(ISBLANK(Table33[[#This Row],[Shane]]),ISBLANK(Table3[[#This Row],[Shane]])),"",Table33[[#This Row],[Shane]]-Table3[[#This Row],[Shane]])</f>
        <v/>
      </c>
      <c r="BF83">
        <f>IF(AND(ISBLANK(Table33[[#This Row],[Cameron]]),ISBLANK(Table3[[#This Row],[Cameron]])),"",Table33[[#This Row],[Cameron]]-Table3[[#This Row],[Cameron]])</f>
        <v>66</v>
      </c>
      <c r="BG83" t="str">
        <f>IF(AND(ISBLANK(Table33[[#This Row],[Alex]]),ISBLANK(Table3[[#This Row],[Alex]])),"",Table33[[#This Row],[Alex]]-Table3[[#This Row],[Alex]])</f>
        <v/>
      </c>
      <c r="BH83" t="str">
        <f>IF(AND(ISBLANK(Table33[[#This Row],[Scott]]),ISBLANK(Table3[[#This Row],[Scott]])),"",Table33[[#This Row],[Scott]]-Table3[[#This Row],[Scott]])</f>
        <v/>
      </c>
      <c r="BI83">
        <f>IF(AND(ISBLANK(Table33[[#This Row],[Light]]),ISBLANK(Table3[[#This Row],[Light]])),"",Table33[[#This Row],[Light]]-Table3[[#This Row],[Light]])</f>
        <v>42</v>
      </c>
      <c r="BJ83" t="str">
        <f>IF(AND(ISBLANK(Table33[[#This Row],[Jarred]]),ISBLANK(Table3[[#This Row],[Jarred]])),"",Table33[[#This Row],[Jarred]]-Table3[[#This Row],[Jarred]])</f>
        <v/>
      </c>
      <c r="BK83" t="str">
        <f>IF(AND(ISBLANK(Table33[[#This Row],[Joel]]),ISBLANK(Table3[[#This Row],[Joel]])),"",Table33[[#This Row],[Joel]]-Table3[[#This Row],[Joel]])</f>
        <v/>
      </c>
      <c r="BL83" t="str">
        <f>IF(AND(ISBLANK(Table33[[#This Row],[Rob]]),ISBLANK(Table3[[#This Row],[Rob]])),"",Table33[[#This Row],[Rob]]-Table3[[#This Row],[Rob]])</f>
        <v/>
      </c>
      <c r="BM83">
        <f>IF(AND(ISBLANK(Table33[[#This Row],[Xander]]),ISBLANK(Table3[[#This Row],[Xander]])),"",Table33[[#This Row],[Xander]]-Table3[[#This Row],[Xander]])</f>
        <v>17</v>
      </c>
    </row>
    <row r="84" spans="1:65" ht="15" customHeight="1" x14ac:dyDescent="0.25">
      <c r="A84" s="26">
        <v>45223</v>
      </c>
      <c r="B84">
        <v>15</v>
      </c>
      <c r="C84">
        <v>20</v>
      </c>
      <c r="D84">
        <v>15</v>
      </c>
      <c r="E84">
        <v>17</v>
      </c>
      <c r="I84">
        <v>3</v>
      </c>
      <c r="K84">
        <v>22</v>
      </c>
      <c r="O84">
        <v>22</v>
      </c>
      <c r="S84" s="26">
        <v>45223</v>
      </c>
      <c r="T84">
        <v>37</v>
      </c>
      <c r="U84">
        <v>33</v>
      </c>
      <c r="V84">
        <v>27</v>
      </c>
      <c r="W84">
        <v>42</v>
      </c>
      <c r="AL84">
        <v>44</v>
      </c>
      <c r="AR84">
        <v>57</v>
      </c>
      <c r="AV84">
        <v>68</v>
      </c>
      <c r="AX84" s="26">
        <v>45223</v>
      </c>
      <c r="AY84">
        <f>IF(AND(ISBLANK(Table33[[#This Row],[Gilbert]]),ISBLANK(Table3[[#This Row],[Gilbert]])),"",Table33[[#This Row],[Gilbert]]-Table3[[#This Row],[Gilbert]])</f>
        <v>22</v>
      </c>
      <c r="AZ84">
        <f>IF(AND(ISBLANK(Table33[[#This Row],[Fred]]),ISBLANK(Table3[[#This Row],[Fred]])),"",Table33[[#This Row],[Fred]]-Table3[[#This Row],[Fred]])</f>
        <v>13</v>
      </c>
      <c r="BA84">
        <f>IF(AND(ISBLANK(Table33[[#This Row],[Zoe]]),ISBLANK(Table3[[#This Row],[Zoe]])),"",Table33[[#This Row],[Zoe]]-Table3[[#This Row],[Zoe]])</f>
        <v>12</v>
      </c>
      <c r="BB84">
        <f>IF(AND(ISBLANK(Table33[[#This Row],[George]]),ISBLANK(Table3[[#This Row],[George]])),"",Table33[[#This Row],[George]]-Table3[[#This Row],[George]])</f>
        <v>25</v>
      </c>
      <c r="BC84" t="str">
        <f>IF(AND(ISBLANK(Table33[[#This Row],[Raegan]]),ISBLANK(Table3[[#This Row],[Raegan]])),"",Table33[[#This Row],[Raegan]]-Table3[[#This Row],[Raegan]])</f>
        <v/>
      </c>
      <c r="BD84" t="str">
        <f>IF(AND(ISBLANK(Table33[[#This Row],[Liam]]),ISBLANK(Table3[[#This Row],[Liam]])),"",Table33[[#This Row],[Liam]]-Table3[[#This Row],[Liam]])</f>
        <v/>
      </c>
      <c r="BE84" t="str">
        <f>IF(AND(ISBLANK(Table33[[#This Row],[Shane]]),ISBLANK(Table3[[#This Row],[Shane]])),"",Table33[[#This Row],[Shane]]-Table3[[#This Row],[Shane]])</f>
        <v/>
      </c>
      <c r="BF84">
        <f>IF(AND(ISBLANK(Table33[[#This Row],[Cameron]]),ISBLANK(Table3[[#This Row],[Cameron]])),"",Table33[[#This Row],[Cameron]]-Table3[[#This Row],[Cameron]])</f>
        <v>41</v>
      </c>
      <c r="BG84" t="str">
        <f>IF(AND(ISBLANK(Table33[[#This Row],[Alex]]),ISBLANK(Table3[[#This Row],[Alex]])),"",Table33[[#This Row],[Alex]]-Table3[[#This Row],[Alex]])</f>
        <v/>
      </c>
      <c r="BH84" t="str">
        <f>IF(AND(ISBLANK(Table33[[#This Row],[Scott]]),ISBLANK(Table3[[#This Row],[Scott]])),"",Table33[[#This Row],[Scott]]-Table3[[#This Row],[Scott]])</f>
        <v/>
      </c>
      <c r="BI84">
        <f>IF(AND(ISBLANK(Table33[[#This Row],[Light]]),ISBLANK(Table3[[#This Row],[Light]])),"",Table33[[#This Row],[Light]]-Table3[[#This Row],[Light]])</f>
        <v>35</v>
      </c>
      <c r="BJ84" t="str">
        <f>IF(AND(ISBLANK(Table33[[#This Row],[Jarred]]),ISBLANK(Table3[[#This Row],[Jarred]])),"",Table33[[#This Row],[Jarred]]-Table3[[#This Row],[Jarred]])</f>
        <v/>
      </c>
      <c r="BK84" t="str">
        <f>IF(AND(ISBLANK(Table33[[#This Row],[Joel]]),ISBLANK(Table3[[#This Row],[Joel]])),"",Table33[[#This Row],[Joel]]-Table3[[#This Row],[Joel]])</f>
        <v/>
      </c>
      <c r="BL84" t="str">
        <f>IF(AND(ISBLANK(Table33[[#This Row],[Rob]]),ISBLANK(Table3[[#This Row],[Rob]])),"",Table33[[#This Row],[Rob]]-Table3[[#This Row],[Rob]])</f>
        <v/>
      </c>
      <c r="BM84">
        <f>IF(AND(ISBLANK(Table33[[#This Row],[Xander]]),ISBLANK(Table3[[#This Row],[Xander]])),"",Table33[[#This Row],[Xander]]-Table3[[#This Row],[Xander]])</f>
        <v>46</v>
      </c>
    </row>
    <row r="85" spans="1:65" ht="15" customHeight="1" x14ac:dyDescent="0.25">
      <c r="A85" s="26">
        <v>45224</v>
      </c>
      <c r="B85">
        <v>16</v>
      </c>
      <c r="C85">
        <v>16</v>
      </c>
      <c r="E85">
        <v>19</v>
      </c>
      <c r="I85">
        <v>6</v>
      </c>
      <c r="K85">
        <v>23</v>
      </c>
      <c r="O85">
        <v>22</v>
      </c>
      <c r="S85" s="26">
        <v>45224</v>
      </c>
      <c r="T85">
        <v>31</v>
      </c>
      <c r="U85">
        <v>22</v>
      </c>
      <c r="W85">
        <v>30</v>
      </c>
      <c r="AL85">
        <v>69</v>
      </c>
      <c r="AR85">
        <v>57</v>
      </c>
      <c r="AV85">
        <v>43</v>
      </c>
      <c r="AX85" s="26">
        <v>45224</v>
      </c>
      <c r="AY85">
        <f>IF(AND(ISBLANK(Table33[[#This Row],[Gilbert]]),ISBLANK(Table3[[#This Row],[Gilbert]])),"",Table33[[#This Row],[Gilbert]]-Table3[[#This Row],[Gilbert]])</f>
        <v>15</v>
      </c>
      <c r="AZ85">
        <f>IF(AND(ISBLANK(Table33[[#This Row],[Fred]]),ISBLANK(Table3[[#This Row],[Fred]])),"",Table33[[#This Row],[Fred]]-Table3[[#This Row],[Fred]])</f>
        <v>6</v>
      </c>
      <c r="BA85" t="str">
        <f>IF(AND(ISBLANK(Table33[[#This Row],[Zoe]]),ISBLANK(Table3[[#This Row],[Zoe]])),"",Table33[[#This Row],[Zoe]]-Table3[[#This Row],[Zoe]])</f>
        <v/>
      </c>
      <c r="BB85">
        <f>IF(AND(ISBLANK(Table33[[#This Row],[George]]),ISBLANK(Table3[[#This Row],[George]])),"",Table33[[#This Row],[George]]-Table3[[#This Row],[George]])</f>
        <v>11</v>
      </c>
      <c r="BC85" t="str">
        <f>IF(AND(ISBLANK(Table33[[#This Row],[Raegan]]),ISBLANK(Table3[[#This Row],[Raegan]])),"",Table33[[#This Row],[Raegan]]-Table3[[#This Row],[Raegan]])</f>
        <v/>
      </c>
      <c r="BD85" t="str">
        <f>IF(AND(ISBLANK(Table33[[#This Row],[Liam]]),ISBLANK(Table3[[#This Row],[Liam]])),"",Table33[[#This Row],[Liam]]-Table3[[#This Row],[Liam]])</f>
        <v/>
      </c>
      <c r="BE85" t="str">
        <f>IF(AND(ISBLANK(Table33[[#This Row],[Shane]]),ISBLANK(Table3[[#This Row],[Shane]])),"",Table33[[#This Row],[Shane]]-Table3[[#This Row],[Shane]])</f>
        <v/>
      </c>
      <c r="BF85">
        <f>IF(AND(ISBLANK(Table33[[#This Row],[Cameron]]),ISBLANK(Table3[[#This Row],[Cameron]])),"",Table33[[#This Row],[Cameron]]-Table3[[#This Row],[Cameron]])</f>
        <v>63</v>
      </c>
      <c r="BG85" t="str">
        <f>IF(AND(ISBLANK(Table33[[#This Row],[Alex]]),ISBLANK(Table3[[#This Row],[Alex]])),"",Table33[[#This Row],[Alex]]-Table3[[#This Row],[Alex]])</f>
        <v/>
      </c>
      <c r="BH85" t="str">
        <f>IF(AND(ISBLANK(Table33[[#This Row],[Scott]]),ISBLANK(Table3[[#This Row],[Scott]])),"",Table33[[#This Row],[Scott]]-Table3[[#This Row],[Scott]])</f>
        <v/>
      </c>
      <c r="BI85">
        <f>IF(AND(ISBLANK(Table33[[#This Row],[Light]]),ISBLANK(Table3[[#This Row],[Light]])),"",Table33[[#This Row],[Light]]-Table3[[#This Row],[Light]])</f>
        <v>34</v>
      </c>
      <c r="BJ85" t="str">
        <f>IF(AND(ISBLANK(Table33[[#This Row],[Jarred]]),ISBLANK(Table3[[#This Row],[Jarred]])),"",Table33[[#This Row],[Jarred]]-Table3[[#This Row],[Jarred]])</f>
        <v/>
      </c>
      <c r="BK85" t="str">
        <f>IF(AND(ISBLANK(Table33[[#This Row],[Joel]]),ISBLANK(Table3[[#This Row],[Joel]])),"",Table33[[#This Row],[Joel]]-Table3[[#This Row],[Joel]])</f>
        <v/>
      </c>
      <c r="BL85" t="str">
        <f>IF(AND(ISBLANK(Table33[[#This Row],[Rob]]),ISBLANK(Table3[[#This Row],[Rob]])),"",Table33[[#This Row],[Rob]]-Table3[[#This Row],[Rob]])</f>
        <v/>
      </c>
      <c r="BM85">
        <f>IF(AND(ISBLANK(Table33[[#This Row],[Xander]]),ISBLANK(Table3[[#This Row],[Xander]])),"",Table33[[#This Row],[Xander]]-Table3[[#This Row],[Xander]])</f>
        <v>21</v>
      </c>
    </row>
    <row r="86" spans="1:65" ht="15" customHeight="1" x14ac:dyDescent="0.25">
      <c r="A86" s="26">
        <v>45225</v>
      </c>
      <c r="B86">
        <v>17</v>
      </c>
      <c r="C86">
        <v>22</v>
      </c>
      <c r="D86">
        <v>15</v>
      </c>
      <c r="I86">
        <v>2</v>
      </c>
      <c r="K86">
        <v>24</v>
      </c>
      <c r="O86">
        <v>20</v>
      </c>
      <c r="S86" s="26">
        <v>45225</v>
      </c>
      <c r="T86">
        <v>33</v>
      </c>
      <c r="U86">
        <v>29</v>
      </c>
      <c r="V86">
        <v>23</v>
      </c>
      <c r="AL86">
        <v>49</v>
      </c>
      <c r="AR86">
        <v>47</v>
      </c>
      <c r="AV86">
        <v>49</v>
      </c>
      <c r="AX86" s="26">
        <v>45225</v>
      </c>
      <c r="AY86">
        <f>IF(AND(ISBLANK(Table33[[#This Row],[Gilbert]]),ISBLANK(Table3[[#This Row],[Gilbert]])),"",Table33[[#This Row],[Gilbert]]-Table3[[#This Row],[Gilbert]])</f>
        <v>16</v>
      </c>
      <c r="AZ86">
        <f>IF(AND(ISBLANK(Table33[[#This Row],[Fred]]),ISBLANK(Table3[[#This Row],[Fred]])),"",Table33[[#This Row],[Fred]]-Table3[[#This Row],[Fred]])</f>
        <v>7</v>
      </c>
      <c r="BA86">
        <f>IF(AND(ISBLANK(Table33[[#This Row],[Zoe]]),ISBLANK(Table3[[#This Row],[Zoe]])),"",Table33[[#This Row],[Zoe]]-Table3[[#This Row],[Zoe]])</f>
        <v>8</v>
      </c>
      <c r="BB86" t="str">
        <f>IF(AND(ISBLANK(Table33[[#This Row],[George]]),ISBLANK(Table3[[#This Row],[George]])),"",Table33[[#This Row],[George]]-Table3[[#This Row],[George]])</f>
        <v/>
      </c>
      <c r="BC86" t="str">
        <f>IF(AND(ISBLANK(Table33[[#This Row],[Raegan]]),ISBLANK(Table3[[#This Row],[Raegan]])),"",Table33[[#This Row],[Raegan]]-Table3[[#This Row],[Raegan]])</f>
        <v/>
      </c>
      <c r="BD86" t="str">
        <f>IF(AND(ISBLANK(Table33[[#This Row],[Liam]]),ISBLANK(Table3[[#This Row],[Liam]])),"",Table33[[#This Row],[Liam]]-Table3[[#This Row],[Liam]])</f>
        <v/>
      </c>
      <c r="BE86" t="str">
        <f>IF(AND(ISBLANK(Table33[[#This Row],[Shane]]),ISBLANK(Table3[[#This Row],[Shane]])),"",Table33[[#This Row],[Shane]]-Table3[[#This Row],[Shane]])</f>
        <v/>
      </c>
      <c r="BF86">
        <f>IF(AND(ISBLANK(Table33[[#This Row],[Cameron]]),ISBLANK(Table3[[#This Row],[Cameron]])),"",Table33[[#This Row],[Cameron]]-Table3[[#This Row],[Cameron]])</f>
        <v>47</v>
      </c>
      <c r="BG86" t="str">
        <f>IF(AND(ISBLANK(Table33[[#This Row],[Alex]]),ISBLANK(Table3[[#This Row],[Alex]])),"",Table33[[#This Row],[Alex]]-Table3[[#This Row],[Alex]])</f>
        <v/>
      </c>
      <c r="BH86" t="str">
        <f>IF(AND(ISBLANK(Table33[[#This Row],[Scott]]),ISBLANK(Table3[[#This Row],[Scott]])),"",Table33[[#This Row],[Scott]]-Table3[[#This Row],[Scott]])</f>
        <v/>
      </c>
      <c r="BI86">
        <f>IF(AND(ISBLANK(Table33[[#This Row],[Light]]),ISBLANK(Table3[[#This Row],[Light]])),"",Table33[[#This Row],[Light]]-Table3[[#This Row],[Light]])</f>
        <v>23</v>
      </c>
      <c r="BJ86" t="str">
        <f>IF(AND(ISBLANK(Table33[[#This Row],[Jarred]]),ISBLANK(Table3[[#This Row],[Jarred]])),"",Table33[[#This Row],[Jarred]]-Table3[[#This Row],[Jarred]])</f>
        <v/>
      </c>
      <c r="BK86" t="str">
        <f>IF(AND(ISBLANK(Table33[[#This Row],[Joel]]),ISBLANK(Table3[[#This Row],[Joel]])),"",Table33[[#This Row],[Joel]]-Table3[[#This Row],[Joel]])</f>
        <v/>
      </c>
      <c r="BL86" t="str">
        <f>IF(AND(ISBLANK(Table33[[#This Row],[Rob]]),ISBLANK(Table3[[#This Row],[Rob]])),"",Table33[[#This Row],[Rob]]-Table3[[#This Row],[Rob]])</f>
        <v/>
      </c>
      <c r="BM86">
        <f>IF(AND(ISBLANK(Table33[[#This Row],[Xander]]),ISBLANK(Table3[[#This Row],[Xander]])),"",Table33[[#This Row],[Xander]]-Table3[[#This Row],[Xander]])</f>
        <v>29</v>
      </c>
    </row>
    <row r="87" spans="1:65" ht="15" customHeight="1" x14ac:dyDescent="0.25">
      <c r="A87" s="26">
        <v>45226</v>
      </c>
      <c r="B87">
        <v>12</v>
      </c>
      <c r="C87">
        <v>12</v>
      </c>
      <c r="D87">
        <v>12</v>
      </c>
      <c r="E87">
        <v>11</v>
      </c>
      <c r="I87">
        <v>9</v>
      </c>
      <c r="K87">
        <v>14</v>
      </c>
      <c r="O87">
        <v>11</v>
      </c>
      <c r="S87" s="26">
        <v>45226</v>
      </c>
      <c r="T87">
        <v>34</v>
      </c>
      <c r="U87">
        <v>18</v>
      </c>
      <c r="V87">
        <v>25</v>
      </c>
      <c r="W87">
        <v>19</v>
      </c>
      <c r="AL87">
        <v>36</v>
      </c>
      <c r="AR87">
        <v>42</v>
      </c>
      <c r="AV87">
        <v>48</v>
      </c>
      <c r="AX87" s="26">
        <v>45226</v>
      </c>
      <c r="AY87">
        <f>IF(AND(ISBLANK(Table33[[#This Row],[Gilbert]]),ISBLANK(Table3[[#This Row],[Gilbert]])),"",Table33[[#This Row],[Gilbert]]-Table3[[#This Row],[Gilbert]])</f>
        <v>22</v>
      </c>
      <c r="AZ87">
        <f>IF(AND(ISBLANK(Table33[[#This Row],[Fred]]),ISBLANK(Table3[[#This Row],[Fred]])),"",Table33[[#This Row],[Fred]]-Table3[[#This Row],[Fred]])</f>
        <v>6</v>
      </c>
      <c r="BA87">
        <f>IF(AND(ISBLANK(Table33[[#This Row],[Zoe]]),ISBLANK(Table3[[#This Row],[Zoe]])),"",Table33[[#This Row],[Zoe]]-Table3[[#This Row],[Zoe]])</f>
        <v>13</v>
      </c>
      <c r="BB87">
        <f>IF(AND(ISBLANK(Table33[[#This Row],[George]]),ISBLANK(Table3[[#This Row],[George]])),"",Table33[[#This Row],[George]]-Table3[[#This Row],[George]])</f>
        <v>8</v>
      </c>
      <c r="BC87" t="str">
        <f>IF(AND(ISBLANK(Table33[[#This Row],[Raegan]]),ISBLANK(Table3[[#This Row],[Raegan]])),"",Table33[[#This Row],[Raegan]]-Table3[[#This Row],[Raegan]])</f>
        <v/>
      </c>
      <c r="BD87" t="str">
        <f>IF(AND(ISBLANK(Table33[[#This Row],[Liam]]),ISBLANK(Table3[[#This Row],[Liam]])),"",Table33[[#This Row],[Liam]]-Table3[[#This Row],[Liam]])</f>
        <v/>
      </c>
      <c r="BE87" t="str">
        <f>IF(AND(ISBLANK(Table33[[#This Row],[Shane]]),ISBLANK(Table3[[#This Row],[Shane]])),"",Table33[[#This Row],[Shane]]-Table3[[#This Row],[Shane]])</f>
        <v/>
      </c>
      <c r="BF87">
        <f>IF(AND(ISBLANK(Table33[[#This Row],[Cameron]]),ISBLANK(Table3[[#This Row],[Cameron]])),"",Table33[[#This Row],[Cameron]]-Table3[[#This Row],[Cameron]])</f>
        <v>27</v>
      </c>
      <c r="BG87" t="str">
        <f>IF(AND(ISBLANK(Table33[[#This Row],[Alex]]),ISBLANK(Table3[[#This Row],[Alex]])),"",Table33[[#This Row],[Alex]]-Table3[[#This Row],[Alex]])</f>
        <v/>
      </c>
      <c r="BH87" t="str">
        <f>IF(AND(ISBLANK(Table33[[#This Row],[Scott]]),ISBLANK(Table3[[#This Row],[Scott]])),"",Table33[[#This Row],[Scott]]-Table3[[#This Row],[Scott]])</f>
        <v/>
      </c>
      <c r="BI87">
        <f>IF(AND(ISBLANK(Table33[[#This Row],[Light]]),ISBLANK(Table3[[#This Row],[Light]])),"",Table33[[#This Row],[Light]]-Table3[[#This Row],[Light]])</f>
        <v>28</v>
      </c>
      <c r="BJ87" t="str">
        <f>IF(AND(ISBLANK(Table33[[#This Row],[Jarred]]),ISBLANK(Table3[[#This Row],[Jarred]])),"",Table33[[#This Row],[Jarred]]-Table3[[#This Row],[Jarred]])</f>
        <v/>
      </c>
      <c r="BK87" t="str">
        <f>IF(AND(ISBLANK(Table33[[#This Row],[Joel]]),ISBLANK(Table3[[#This Row],[Joel]])),"",Table33[[#This Row],[Joel]]-Table3[[#This Row],[Joel]])</f>
        <v/>
      </c>
      <c r="BL87" t="str">
        <f>IF(AND(ISBLANK(Table33[[#This Row],[Rob]]),ISBLANK(Table3[[#This Row],[Rob]])),"",Table33[[#This Row],[Rob]]-Table3[[#This Row],[Rob]])</f>
        <v/>
      </c>
      <c r="BM87">
        <f>IF(AND(ISBLANK(Table33[[#This Row],[Xander]]),ISBLANK(Table3[[#This Row],[Xander]])),"",Table33[[#This Row],[Xander]]-Table3[[#This Row],[Xander]])</f>
        <v>37</v>
      </c>
    </row>
    <row r="88" spans="1:65" ht="15" customHeight="1" x14ac:dyDescent="0.25">
      <c r="A88" s="26">
        <v>45229</v>
      </c>
      <c r="B88">
        <v>21</v>
      </c>
      <c r="C88">
        <v>23</v>
      </c>
      <c r="D88">
        <v>9</v>
      </c>
      <c r="E88">
        <v>19</v>
      </c>
      <c r="I88">
        <v>23</v>
      </c>
      <c r="K88">
        <v>22</v>
      </c>
      <c r="O88">
        <v>19</v>
      </c>
      <c r="S88" s="26">
        <v>45229</v>
      </c>
      <c r="T88">
        <v>50</v>
      </c>
      <c r="U88">
        <v>37</v>
      </c>
      <c r="V88">
        <v>27</v>
      </c>
      <c r="W88">
        <v>29</v>
      </c>
      <c r="AL88">
        <v>39</v>
      </c>
      <c r="AR88">
        <v>48</v>
      </c>
      <c r="AV88">
        <v>47</v>
      </c>
      <c r="AX88" s="26">
        <v>45229</v>
      </c>
      <c r="AY88">
        <f>IF(AND(ISBLANK(Table33[[#This Row],[Gilbert]]),ISBLANK(Table3[[#This Row],[Gilbert]])),"",Table33[[#This Row],[Gilbert]]-Table3[[#This Row],[Gilbert]])</f>
        <v>29</v>
      </c>
      <c r="AZ88">
        <f>IF(AND(ISBLANK(Table33[[#This Row],[Fred]]),ISBLANK(Table3[[#This Row],[Fred]])),"",Table33[[#This Row],[Fred]]-Table3[[#This Row],[Fred]])</f>
        <v>14</v>
      </c>
      <c r="BA88">
        <f>IF(AND(ISBLANK(Table33[[#This Row],[Zoe]]),ISBLANK(Table3[[#This Row],[Zoe]])),"",Table33[[#This Row],[Zoe]]-Table3[[#This Row],[Zoe]])</f>
        <v>18</v>
      </c>
      <c r="BB88">
        <f>IF(AND(ISBLANK(Table33[[#This Row],[George]]),ISBLANK(Table3[[#This Row],[George]])),"",Table33[[#This Row],[George]]-Table3[[#This Row],[George]])</f>
        <v>10</v>
      </c>
      <c r="BC88" t="str">
        <f>IF(AND(ISBLANK(Table33[[#This Row],[Raegan]]),ISBLANK(Table3[[#This Row],[Raegan]])),"",Table33[[#This Row],[Raegan]]-Table3[[#This Row],[Raegan]])</f>
        <v/>
      </c>
      <c r="BD88" t="str">
        <f>IF(AND(ISBLANK(Table33[[#This Row],[Liam]]),ISBLANK(Table3[[#This Row],[Liam]])),"",Table33[[#This Row],[Liam]]-Table3[[#This Row],[Liam]])</f>
        <v/>
      </c>
      <c r="BE88" t="str">
        <f>IF(AND(ISBLANK(Table33[[#This Row],[Shane]]),ISBLANK(Table3[[#This Row],[Shane]])),"",Table33[[#This Row],[Shane]]-Table3[[#This Row],[Shane]])</f>
        <v/>
      </c>
      <c r="BF88">
        <f>IF(AND(ISBLANK(Table33[[#This Row],[Cameron]]),ISBLANK(Table3[[#This Row],[Cameron]])),"",Table33[[#This Row],[Cameron]]-Table3[[#This Row],[Cameron]])</f>
        <v>16</v>
      </c>
      <c r="BG88" t="str">
        <f>IF(AND(ISBLANK(Table33[[#This Row],[Alex]]),ISBLANK(Table3[[#This Row],[Alex]])),"",Table33[[#This Row],[Alex]]-Table3[[#This Row],[Alex]])</f>
        <v/>
      </c>
      <c r="BH88" t="str">
        <f>IF(AND(ISBLANK(Table33[[#This Row],[Scott]]),ISBLANK(Table3[[#This Row],[Scott]])),"",Table33[[#This Row],[Scott]]-Table3[[#This Row],[Scott]])</f>
        <v/>
      </c>
      <c r="BI88">
        <f>IF(AND(ISBLANK(Table33[[#This Row],[Light]]),ISBLANK(Table3[[#This Row],[Light]])),"",Table33[[#This Row],[Light]]-Table3[[#This Row],[Light]])</f>
        <v>26</v>
      </c>
      <c r="BJ88" t="str">
        <f>IF(AND(ISBLANK(Table33[[#This Row],[Jarred]]),ISBLANK(Table3[[#This Row],[Jarred]])),"",Table33[[#This Row],[Jarred]]-Table3[[#This Row],[Jarred]])</f>
        <v/>
      </c>
      <c r="BK88" t="str">
        <f>IF(AND(ISBLANK(Table33[[#This Row],[Joel]]),ISBLANK(Table3[[#This Row],[Joel]])),"",Table33[[#This Row],[Joel]]-Table3[[#This Row],[Joel]])</f>
        <v/>
      </c>
      <c r="BL88" t="str">
        <f>IF(AND(ISBLANK(Table33[[#This Row],[Rob]]),ISBLANK(Table3[[#This Row],[Rob]])),"",Table33[[#This Row],[Rob]]-Table3[[#This Row],[Rob]])</f>
        <v/>
      </c>
      <c r="BM88">
        <f>IF(AND(ISBLANK(Table33[[#This Row],[Xander]]),ISBLANK(Table3[[#This Row],[Xander]])),"",Table33[[#This Row],[Xander]]-Table3[[#This Row],[Xander]])</f>
        <v>28</v>
      </c>
    </row>
    <row r="89" spans="1:65" ht="15" customHeight="1" x14ac:dyDescent="0.25">
      <c r="A89" s="26">
        <v>45230</v>
      </c>
      <c r="B89">
        <v>18</v>
      </c>
      <c r="C89">
        <v>25</v>
      </c>
      <c r="D89">
        <v>4</v>
      </c>
      <c r="E89">
        <v>18</v>
      </c>
      <c r="I89">
        <v>20</v>
      </c>
      <c r="O89">
        <v>25</v>
      </c>
      <c r="S89" s="26">
        <v>45230</v>
      </c>
      <c r="T89">
        <v>58</v>
      </c>
      <c r="U89">
        <v>30</v>
      </c>
      <c r="V89">
        <v>25</v>
      </c>
      <c r="W89">
        <v>28</v>
      </c>
      <c r="AL89">
        <v>42</v>
      </c>
      <c r="AV89">
        <v>48</v>
      </c>
      <c r="AX89" s="26">
        <v>45230</v>
      </c>
      <c r="AY89">
        <f>IF(AND(ISBLANK(Table33[[#This Row],[Gilbert]]),ISBLANK(Table3[[#This Row],[Gilbert]])),"",Table33[[#This Row],[Gilbert]]-Table3[[#This Row],[Gilbert]])</f>
        <v>40</v>
      </c>
      <c r="AZ89">
        <f>IF(AND(ISBLANK(Table33[[#This Row],[Fred]]),ISBLANK(Table3[[#This Row],[Fred]])),"",Table33[[#This Row],[Fred]]-Table3[[#This Row],[Fred]])</f>
        <v>5</v>
      </c>
      <c r="BA89">
        <f>IF(AND(ISBLANK(Table33[[#This Row],[Zoe]]),ISBLANK(Table3[[#This Row],[Zoe]])),"",Table33[[#This Row],[Zoe]]-Table3[[#This Row],[Zoe]])</f>
        <v>21</v>
      </c>
      <c r="BB89">
        <f>IF(AND(ISBLANK(Table33[[#This Row],[George]]),ISBLANK(Table3[[#This Row],[George]])),"",Table33[[#This Row],[George]]-Table3[[#This Row],[George]])</f>
        <v>10</v>
      </c>
      <c r="BC89" t="str">
        <f>IF(AND(ISBLANK(Table33[[#This Row],[Raegan]]),ISBLANK(Table3[[#This Row],[Raegan]])),"",Table33[[#This Row],[Raegan]]-Table3[[#This Row],[Raegan]])</f>
        <v/>
      </c>
      <c r="BD89" t="str">
        <f>IF(AND(ISBLANK(Table33[[#This Row],[Liam]]),ISBLANK(Table3[[#This Row],[Liam]])),"",Table33[[#This Row],[Liam]]-Table3[[#This Row],[Liam]])</f>
        <v/>
      </c>
      <c r="BE89" t="str">
        <f>IF(AND(ISBLANK(Table33[[#This Row],[Shane]]),ISBLANK(Table3[[#This Row],[Shane]])),"",Table33[[#This Row],[Shane]]-Table3[[#This Row],[Shane]])</f>
        <v/>
      </c>
      <c r="BF89">
        <f>IF(AND(ISBLANK(Table33[[#This Row],[Cameron]]),ISBLANK(Table3[[#This Row],[Cameron]])),"",Table33[[#This Row],[Cameron]]-Table3[[#This Row],[Cameron]])</f>
        <v>22</v>
      </c>
      <c r="BG89" t="str">
        <f>IF(AND(ISBLANK(Table33[[#This Row],[Alex]]),ISBLANK(Table3[[#This Row],[Alex]])),"",Table33[[#This Row],[Alex]]-Table3[[#This Row],[Alex]])</f>
        <v/>
      </c>
      <c r="BH89" t="str">
        <f>IF(AND(ISBLANK(Table33[[#This Row],[Scott]]),ISBLANK(Table3[[#This Row],[Scott]])),"",Table33[[#This Row],[Scott]]-Table3[[#This Row],[Scott]])</f>
        <v/>
      </c>
      <c r="BI89" t="str">
        <f>IF(AND(ISBLANK(Table33[[#This Row],[Light]]),ISBLANK(Table3[[#This Row],[Light]])),"",Table33[[#This Row],[Light]]-Table3[[#This Row],[Light]])</f>
        <v/>
      </c>
      <c r="BJ89" t="str">
        <f>IF(AND(ISBLANK(Table33[[#This Row],[Jarred]]),ISBLANK(Table3[[#This Row],[Jarred]])),"",Table33[[#This Row],[Jarred]]-Table3[[#This Row],[Jarred]])</f>
        <v/>
      </c>
      <c r="BK89" t="str">
        <f>IF(AND(ISBLANK(Table33[[#This Row],[Joel]]),ISBLANK(Table3[[#This Row],[Joel]])),"",Table33[[#This Row],[Joel]]-Table3[[#This Row],[Joel]])</f>
        <v/>
      </c>
      <c r="BL89" t="str">
        <f>IF(AND(ISBLANK(Table33[[#This Row],[Rob]]),ISBLANK(Table3[[#This Row],[Rob]])),"",Table33[[#This Row],[Rob]]-Table3[[#This Row],[Rob]])</f>
        <v/>
      </c>
      <c r="BM89">
        <f>IF(AND(ISBLANK(Table33[[#This Row],[Xander]]),ISBLANK(Table3[[#This Row],[Xander]])),"",Table33[[#This Row],[Xander]]-Table3[[#This Row],[Xander]])</f>
        <v>23</v>
      </c>
    </row>
    <row r="90" spans="1:65" ht="15" customHeight="1" x14ac:dyDescent="0.25">
      <c r="A90" s="26">
        <v>45231</v>
      </c>
      <c r="B90">
        <v>19</v>
      </c>
      <c r="E90">
        <v>18</v>
      </c>
      <c r="I90">
        <v>26</v>
      </c>
      <c r="K90">
        <v>10</v>
      </c>
      <c r="O90">
        <v>24</v>
      </c>
      <c r="S90" s="26">
        <v>45231</v>
      </c>
      <c r="T90">
        <v>51</v>
      </c>
      <c r="W90">
        <v>23</v>
      </c>
      <c r="AL90">
        <v>54</v>
      </c>
      <c r="AR90">
        <v>79</v>
      </c>
      <c r="AV90">
        <v>43</v>
      </c>
      <c r="AX90" s="26">
        <v>45231</v>
      </c>
      <c r="AY90">
        <f>IF(AND(ISBLANK(Table33[[#This Row],[Gilbert]]),ISBLANK(Table3[[#This Row],[Gilbert]])),"",Table33[[#This Row],[Gilbert]]-Table3[[#This Row],[Gilbert]])</f>
        <v>32</v>
      </c>
      <c r="AZ90" t="str">
        <f>IF(AND(ISBLANK(Table33[[#This Row],[Fred]]),ISBLANK(Table3[[#This Row],[Fred]])),"",Table33[[#This Row],[Fred]]-Table3[[#This Row],[Fred]])</f>
        <v/>
      </c>
      <c r="BA90" t="str">
        <f>IF(AND(ISBLANK(Table33[[#This Row],[Zoe]]),ISBLANK(Table3[[#This Row],[Zoe]])),"",Table33[[#This Row],[Zoe]]-Table3[[#This Row],[Zoe]])</f>
        <v/>
      </c>
      <c r="BB90">
        <f>IF(AND(ISBLANK(Table33[[#This Row],[George]]),ISBLANK(Table3[[#This Row],[George]])),"",Table33[[#This Row],[George]]-Table3[[#This Row],[George]])</f>
        <v>5</v>
      </c>
      <c r="BC90" t="str">
        <f>IF(AND(ISBLANK(Table33[[#This Row],[Raegan]]),ISBLANK(Table3[[#This Row],[Raegan]])),"",Table33[[#This Row],[Raegan]]-Table3[[#This Row],[Raegan]])</f>
        <v/>
      </c>
      <c r="BD90" t="str">
        <f>IF(AND(ISBLANK(Table33[[#This Row],[Liam]]),ISBLANK(Table3[[#This Row],[Liam]])),"",Table33[[#This Row],[Liam]]-Table3[[#This Row],[Liam]])</f>
        <v/>
      </c>
      <c r="BE90" t="str">
        <f>IF(AND(ISBLANK(Table33[[#This Row],[Shane]]),ISBLANK(Table3[[#This Row],[Shane]])),"",Table33[[#This Row],[Shane]]-Table3[[#This Row],[Shane]])</f>
        <v/>
      </c>
      <c r="BF90">
        <f>IF(AND(ISBLANK(Table33[[#This Row],[Cameron]]),ISBLANK(Table3[[#This Row],[Cameron]])),"",Table33[[#This Row],[Cameron]]-Table3[[#This Row],[Cameron]])</f>
        <v>28</v>
      </c>
      <c r="BG90" t="str">
        <f>IF(AND(ISBLANK(Table33[[#This Row],[Alex]]),ISBLANK(Table3[[#This Row],[Alex]])),"",Table33[[#This Row],[Alex]]-Table3[[#This Row],[Alex]])</f>
        <v/>
      </c>
      <c r="BH90" t="str">
        <f>IF(AND(ISBLANK(Table33[[#This Row],[Scott]]),ISBLANK(Table3[[#This Row],[Scott]])),"",Table33[[#This Row],[Scott]]-Table3[[#This Row],[Scott]])</f>
        <v/>
      </c>
      <c r="BI90">
        <f>IF(AND(ISBLANK(Table33[[#This Row],[Light]]),ISBLANK(Table3[[#This Row],[Light]])),"",Table33[[#This Row],[Light]]-Table3[[#This Row],[Light]])</f>
        <v>69</v>
      </c>
      <c r="BJ90" t="str">
        <f>IF(AND(ISBLANK(Table33[[#This Row],[Jarred]]),ISBLANK(Table3[[#This Row],[Jarred]])),"",Table33[[#This Row],[Jarred]]-Table3[[#This Row],[Jarred]])</f>
        <v/>
      </c>
      <c r="BK90" t="str">
        <f>IF(AND(ISBLANK(Table33[[#This Row],[Joel]]),ISBLANK(Table3[[#This Row],[Joel]])),"",Table33[[#This Row],[Joel]]-Table3[[#This Row],[Joel]])</f>
        <v/>
      </c>
      <c r="BL90" t="str">
        <f>IF(AND(ISBLANK(Table33[[#This Row],[Rob]]),ISBLANK(Table3[[#This Row],[Rob]])),"",Table33[[#This Row],[Rob]]-Table3[[#This Row],[Rob]])</f>
        <v/>
      </c>
      <c r="BM90">
        <f>IF(AND(ISBLANK(Table33[[#This Row],[Xander]]),ISBLANK(Table3[[#This Row],[Xander]])),"",Table33[[#This Row],[Xander]]-Table3[[#This Row],[Xander]])</f>
        <v>19</v>
      </c>
    </row>
    <row r="91" spans="1:65" ht="15" customHeight="1" x14ac:dyDescent="0.25">
      <c r="A91" s="26">
        <v>45232</v>
      </c>
      <c r="B91">
        <v>25</v>
      </c>
      <c r="D91">
        <v>8</v>
      </c>
      <c r="I91">
        <v>37</v>
      </c>
      <c r="O91">
        <v>23</v>
      </c>
      <c r="S91" s="26">
        <v>45232</v>
      </c>
      <c r="T91">
        <v>41</v>
      </c>
      <c r="V91">
        <v>24</v>
      </c>
      <c r="AL91">
        <v>69</v>
      </c>
      <c r="AV91">
        <v>49</v>
      </c>
      <c r="AX91" s="26">
        <v>45232</v>
      </c>
      <c r="AY91">
        <f>IF(AND(ISBLANK(Table33[[#This Row],[Gilbert]]),ISBLANK(Table3[[#This Row],[Gilbert]])),"",Table33[[#This Row],[Gilbert]]-Table3[[#This Row],[Gilbert]])</f>
        <v>16</v>
      </c>
      <c r="AZ91" t="str">
        <f>IF(AND(ISBLANK(Table33[[#This Row],[Fred]]),ISBLANK(Table3[[#This Row],[Fred]])),"",Table33[[#This Row],[Fred]]-Table3[[#This Row],[Fred]])</f>
        <v/>
      </c>
      <c r="BA91">
        <f>IF(AND(ISBLANK(Table33[[#This Row],[Zoe]]),ISBLANK(Table3[[#This Row],[Zoe]])),"",Table33[[#This Row],[Zoe]]-Table3[[#This Row],[Zoe]])</f>
        <v>16</v>
      </c>
      <c r="BB91" t="str">
        <f>IF(AND(ISBLANK(Table33[[#This Row],[George]]),ISBLANK(Table3[[#This Row],[George]])),"",Table33[[#This Row],[George]]-Table3[[#This Row],[George]])</f>
        <v/>
      </c>
      <c r="BC91" t="str">
        <f>IF(AND(ISBLANK(Table33[[#This Row],[Raegan]]),ISBLANK(Table3[[#This Row],[Raegan]])),"",Table33[[#This Row],[Raegan]]-Table3[[#This Row],[Raegan]])</f>
        <v/>
      </c>
      <c r="BD91" t="str">
        <f>IF(AND(ISBLANK(Table33[[#This Row],[Liam]]),ISBLANK(Table3[[#This Row],[Liam]])),"",Table33[[#This Row],[Liam]]-Table3[[#This Row],[Liam]])</f>
        <v/>
      </c>
      <c r="BE91" t="str">
        <f>IF(AND(ISBLANK(Table33[[#This Row],[Shane]]),ISBLANK(Table3[[#This Row],[Shane]])),"",Table33[[#This Row],[Shane]]-Table3[[#This Row],[Shane]])</f>
        <v/>
      </c>
      <c r="BF91">
        <f>IF(AND(ISBLANK(Table33[[#This Row],[Cameron]]),ISBLANK(Table3[[#This Row],[Cameron]])),"",Table33[[#This Row],[Cameron]]-Table3[[#This Row],[Cameron]])</f>
        <v>32</v>
      </c>
      <c r="BG91" t="str">
        <f>IF(AND(ISBLANK(Table33[[#This Row],[Alex]]),ISBLANK(Table3[[#This Row],[Alex]])),"",Table33[[#This Row],[Alex]]-Table3[[#This Row],[Alex]])</f>
        <v/>
      </c>
      <c r="BH91" t="str">
        <f>IF(AND(ISBLANK(Table33[[#This Row],[Scott]]),ISBLANK(Table3[[#This Row],[Scott]])),"",Table33[[#This Row],[Scott]]-Table3[[#This Row],[Scott]])</f>
        <v/>
      </c>
      <c r="BI91" t="str">
        <f>IF(AND(ISBLANK(Table33[[#This Row],[Light]]),ISBLANK(Table3[[#This Row],[Light]])),"",Table33[[#This Row],[Light]]-Table3[[#This Row],[Light]])</f>
        <v/>
      </c>
      <c r="BJ91" t="str">
        <f>IF(AND(ISBLANK(Table33[[#This Row],[Jarred]]),ISBLANK(Table3[[#This Row],[Jarred]])),"",Table33[[#This Row],[Jarred]]-Table3[[#This Row],[Jarred]])</f>
        <v/>
      </c>
      <c r="BK91" t="str">
        <f>IF(AND(ISBLANK(Table33[[#This Row],[Joel]]),ISBLANK(Table3[[#This Row],[Joel]])),"",Table33[[#This Row],[Joel]]-Table3[[#This Row],[Joel]])</f>
        <v/>
      </c>
      <c r="BL91" t="str">
        <f>IF(AND(ISBLANK(Table33[[#This Row],[Rob]]),ISBLANK(Table3[[#This Row],[Rob]])),"",Table33[[#This Row],[Rob]]-Table3[[#This Row],[Rob]])</f>
        <v/>
      </c>
      <c r="BM91">
        <f>IF(AND(ISBLANK(Table33[[#This Row],[Xander]]),ISBLANK(Table3[[#This Row],[Xander]])),"",Table33[[#This Row],[Xander]]-Table3[[#This Row],[Xander]])</f>
        <v>26</v>
      </c>
    </row>
    <row r="92" spans="1:65" ht="15" customHeight="1" x14ac:dyDescent="0.25">
      <c r="A92" s="26">
        <v>45233</v>
      </c>
      <c r="B92">
        <v>17</v>
      </c>
      <c r="D92">
        <v>11</v>
      </c>
      <c r="E92">
        <v>9</v>
      </c>
      <c r="I92">
        <v>17</v>
      </c>
      <c r="O92">
        <v>17</v>
      </c>
      <c r="S92" s="26">
        <v>45233</v>
      </c>
      <c r="T92">
        <v>46</v>
      </c>
      <c r="V92">
        <v>31</v>
      </c>
      <c r="W92">
        <v>22</v>
      </c>
      <c r="AL92">
        <v>44</v>
      </c>
      <c r="AV92">
        <v>61</v>
      </c>
      <c r="AX92" s="26">
        <v>45233</v>
      </c>
      <c r="AY92">
        <f>IF(AND(ISBLANK(Table33[[#This Row],[Gilbert]]),ISBLANK(Table3[[#This Row],[Gilbert]])),"",Table33[[#This Row],[Gilbert]]-Table3[[#This Row],[Gilbert]])</f>
        <v>29</v>
      </c>
      <c r="AZ92" t="str">
        <f>IF(AND(ISBLANK(Table33[[#This Row],[Fred]]),ISBLANK(Table3[[#This Row],[Fred]])),"",Table33[[#This Row],[Fred]]-Table3[[#This Row],[Fred]])</f>
        <v/>
      </c>
      <c r="BA92">
        <f>IF(AND(ISBLANK(Table33[[#This Row],[Zoe]]),ISBLANK(Table3[[#This Row],[Zoe]])),"",Table33[[#This Row],[Zoe]]-Table3[[#This Row],[Zoe]])</f>
        <v>20</v>
      </c>
      <c r="BB92">
        <f>IF(AND(ISBLANK(Table33[[#This Row],[George]]),ISBLANK(Table3[[#This Row],[George]])),"",Table33[[#This Row],[George]]-Table3[[#This Row],[George]])</f>
        <v>13</v>
      </c>
      <c r="BC92" t="str">
        <f>IF(AND(ISBLANK(Table33[[#This Row],[Raegan]]),ISBLANK(Table3[[#This Row],[Raegan]])),"",Table33[[#This Row],[Raegan]]-Table3[[#This Row],[Raegan]])</f>
        <v/>
      </c>
      <c r="BD92" t="str">
        <f>IF(AND(ISBLANK(Table33[[#This Row],[Liam]]),ISBLANK(Table3[[#This Row],[Liam]])),"",Table33[[#This Row],[Liam]]-Table3[[#This Row],[Liam]])</f>
        <v/>
      </c>
      <c r="BE92" t="str">
        <f>IF(AND(ISBLANK(Table33[[#This Row],[Shane]]),ISBLANK(Table3[[#This Row],[Shane]])),"",Table33[[#This Row],[Shane]]-Table3[[#This Row],[Shane]])</f>
        <v/>
      </c>
      <c r="BF92">
        <f>IF(AND(ISBLANK(Table33[[#This Row],[Cameron]]),ISBLANK(Table3[[#This Row],[Cameron]])),"",Table33[[#This Row],[Cameron]]-Table3[[#This Row],[Cameron]])</f>
        <v>27</v>
      </c>
      <c r="BG92" t="str">
        <f>IF(AND(ISBLANK(Table33[[#This Row],[Alex]]),ISBLANK(Table3[[#This Row],[Alex]])),"",Table33[[#This Row],[Alex]]-Table3[[#This Row],[Alex]])</f>
        <v/>
      </c>
      <c r="BH92" t="str">
        <f>IF(AND(ISBLANK(Table33[[#This Row],[Scott]]),ISBLANK(Table3[[#This Row],[Scott]])),"",Table33[[#This Row],[Scott]]-Table3[[#This Row],[Scott]])</f>
        <v/>
      </c>
      <c r="BI92" t="str">
        <f>IF(AND(ISBLANK(Table33[[#This Row],[Light]]),ISBLANK(Table3[[#This Row],[Light]])),"",Table33[[#This Row],[Light]]-Table3[[#This Row],[Light]])</f>
        <v/>
      </c>
      <c r="BJ92" t="str">
        <f>IF(AND(ISBLANK(Table33[[#This Row],[Jarred]]),ISBLANK(Table3[[#This Row],[Jarred]])),"",Table33[[#This Row],[Jarred]]-Table3[[#This Row],[Jarred]])</f>
        <v/>
      </c>
      <c r="BK92" t="str">
        <f>IF(AND(ISBLANK(Table33[[#This Row],[Joel]]),ISBLANK(Table3[[#This Row],[Joel]])),"",Table33[[#This Row],[Joel]]-Table3[[#This Row],[Joel]])</f>
        <v/>
      </c>
      <c r="BL92" t="str">
        <f>IF(AND(ISBLANK(Table33[[#This Row],[Rob]]),ISBLANK(Table3[[#This Row],[Rob]])),"",Table33[[#This Row],[Rob]]-Table3[[#This Row],[Rob]])</f>
        <v/>
      </c>
      <c r="BM92">
        <f>IF(AND(ISBLANK(Table33[[#This Row],[Xander]]),ISBLANK(Table3[[#This Row],[Xander]])),"",Table33[[#This Row],[Xander]]-Table3[[#This Row],[Xander]])</f>
        <v>44</v>
      </c>
    </row>
    <row r="93" spans="1:65" ht="15" customHeight="1" x14ac:dyDescent="0.25">
      <c r="A93" s="26">
        <v>45236</v>
      </c>
      <c r="B93">
        <v>13</v>
      </c>
      <c r="C93">
        <v>19</v>
      </c>
      <c r="D93">
        <v>28</v>
      </c>
      <c r="E93">
        <v>22</v>
      </c>
      <c r="I93">
        <v>38</v>
      </c>
      <c r="K93">
        <v>32</v>
      </c>
      <c r="S93" s="26">
        <v>45236</v>
      </c>
      <c r="T93">
        <v>53</v>
      </c>
      <c r="U93">
        <v>41</v>
      </c>
      <c r="V93">
        <v>38</v>
      </c>
      <c r="W93">
        <v>33</v>
      </c>
      <c r="AL93">
        <v>91</v>
      </c>
      <c r="AR93">
        <v>67</v>
      </c>
      <c r="AX93" s="26">
        <v>45236</v>
      </c>
      <c r="AY93">
        <f>IF(AND(ISBLANK(Table33[[#This Row],[Gilbert]]),ISBLANK(Table3[[#This Row],[Gilbert]])),"",Table33[[#This Row],[Gilbert]]-Table3[[#This Row],[Gilbert]])</f>
        <v>40</v>
      </c>
      <c r="AZ93">
        <f>IF(AND(ISBLANK(Table33[[#This Row],[Fred]]),ISBLANK(Table3[[#This Row],[Fred]])),"",Table33[[#This Row],[Fred]]-Table3[[#This Row],[Fred]])</f>
        <v>22</v>
      </c>
      <c r="BA93">
        <f>IF(AND(ISBLANK(Table33[[#This Row],[Zoe]]),ISBLANK(Table3[[#This Row],[Zoe]])),"",Table33[[#This Row],[Zoe]]-Table3[[#This Row],[Zoe]])</f>
        <v>10</v>
      </c>
      <c r="BB93">
        <f>IF(AND(ISBLANK(Table33[[#This Row],[George]]),ISBLANK(Table3[[#This Row],[George]])),"",Table33[[#This Row],[George]]-Table3[[#This Row],[George]])</f>
        <v>11</v>
      </c>
      <c r="BC93" t="str">
        <f>IF(AND(ISBLANK(Table33[[#This Row],[Raegan]]),ISBLANK(Table3[[#This Row],[Raegan]])),"",Table33[[#This Row],[Raegan]]-Table3[[#This Row],[Raegan]])</f>
        <v/>
      </c>
      <c r="BD93" t="str">
        <f>IF(AND(ISBLANK(Table33[[#This Row],[Liam]]),ISBLANK(Table3[[#This Row],[Liam]])),"",Table33[[#This Row],[Liam]]-Table3[[#This Row],[Liam]])</f>
        <v/>
      </c>
      <c r="BE93" t="str">
        <f>IF(AND(ISBLANK(Table33[[#This Row],[Shane]]),ISBLANK(Table3[[#This Row],[Shane]])),"",Table33[[#This Row],[Shane]]-Table3[[#This Row],[Shane]])</f>
        <v/>
      </c>
      <c r="BF93">
        <f>IF(AND(ISBLANK(Table33[[#This Row],[Cameron]]),ISBLANK(Table3[[#This Row],[Cameron]])),"",Table33[[#This Row],[Cameron]]-Table3[[#This Row],[Cameron]])</f>
        <v>53</v>
      </c>
      <c r="BG93" t="str">
        <f>IF(AND(ISBLANK(Table33[[#This Row],[Alex]]),ISBLANK(Table3[[#This Row],[Alex]])),"",Table33[[#This Row],[Alex]]-Table3[[#This Row],[Alex]])</f>
        <v/>
      </c>
      <c r="BH93" t="str">
        <f>IF(AND(ISBLANK(Table33[[#This Row],[Scott]]),ISBLANK(Table3[[#This Row],[Scott]])),"",Table33[[#This Row],[Scott]]-Table3[[#This Row],[Scott]])</f>
        <v/>
      </c>
      <c r="BI93">
        <f>IF(AND(ISBLANK(Table33[[#This Row],[Light]]),ISBLANK(Table3[[#This Row],[Light]])),"",Table33[[#This Row],[Light]]-Table3[[#This Row],[Light]])</f>
        <v>35</v>
      </c>
      <c r="BJ93" t="str">
        <f>IF(AND(ISBLANK(Table33[[#This Row],[Jarred]]),ISBLANK(Table3[[#This Row],[Jarred]])),"",Table33[[#This Row],[Jarred]]-Table3[[#This Row],[Jarred]])</f>
        <v/>
      </c>
      <c r="BK93" t="str">
        <f>IF(AND(ISBLANK(Table33[[#This Row],[Joel]]),ISBLANK(Table3[[#This Row],[Joel]])),"",Table33[[#This Row],[Joel]]-Table3[[#This Row],[Joel]])</f>
        <v/>
      </c>
      <c r="BL93" t="str">
        <f>IF(AND(ISBLANK(Table33[[#This Row],[Rob]]),ISBLANK(Table3[[#This Row],[Rob]])),"",Table33[[#This Row],[Rob]]-Table3[[#This Row],[Rob]])</f>
        <v/>
      </c>
      <c r="BM93" t="str">
        <f>IF(AND(ISBLANK(Table33[[#This Row],[Xander]]),ISBLANK(Table3[[#This Row],[Xander]])),"",Table33[[#This Row],[Xander]]-Table3[[#This Row],[Xander]])</f>
        <v/>
      </c>
    </row>
    <row r="94" spans="1:65" ht="15" customHeight="1" x14ac:dyDescent="0.25">
      <c r="A94" s="26">
        <v>45237</v>
      </c>
      <c r="B94">
        <v>4</v>
      </c>
      <c r="C94">
        <v>16</v>
      </c>
      <c r="D94">
        <v>18</v>
      </c>
      <c r="E94">
        <v>19</v>
      </c>
      <c r="I94">
        <v>18</v>
      </c>
      <c r="K94">
        <v>19</v>
      </c>
      <c r="S94" s="26">
        <v>45237</v>
      </c>
      <c r="T94">
        <v>46</v>
      </c>
      <c r="U94">
        <v>43</v>
      </c>
      <c r="V94">
        <v>34</v>
      </c>
      <c r="W94">
        <v>35</v>
      </c>
      <c r="AL94">
        <v>77</v>
      </c>
      <c r="AR94">
        <v>56</v>
      </c>
      <c r="AX94" s="26">
        <v>45237</v>
      </c>
      <c r="AY94">
        <f>IF(AND(ISBLANK(Table33[[#This Row],[Gilbert]]),ISBLANK(Table3[[#This Row],[Gilbert]])),"",Table33[[#This Row],[Gilbert]]-Table3[[#This Row],[Gilbert]])</f>
        <v>42</v>
      </c>
      <c r="AZ94">
        <f>IF(AND(ISBLANK(Table33[[#This Row],[Fred]]),ISBLANK(Table3[[#This Row],[Fred]])),"",Table33[[#This Row],[Fred]]-Table3[[#This Row],[Fred]])</f>
        <v>27</v>
      </c>
      <c r="BA94">
        <f>IF(AND(ISBLANK(Table33[[#This Row],[Zoe]]),ISBLANK(Table3[[#This Row],[Zoe]])),"",Table33[[#This Row],[Zoe]]-Table3[[#This Row],[Zoe]])</f>
        <v>16</v>
      </c>
      <c r="BB94">
        <f>IF(AND(ISBLANK(Table33[[#This Row],[George]]),ISBLANK(Table3[[#This Row],[George]])),"",Table33[[#This Row],[George]]-Table3[[#This Row],[George]])</f>
        <v>16</v>
      </c>
      <c r="BC94" t="str">
        <f>IF(AND(ISBLANK(Table33[[#This Row],[Raegan]]),ISBLANK(Table3[[#This Row],[Raegan]])),"",Table33[[#This Row],[Raegan]]-Table3[[#This Row],[Raegan]])</f>
        <v/>
      </c>
      <c r="BD94" t="str">
        <f>IF(AND(ISBLANK(Table33[[#This Row],[Liam]]),ISBLANK(Table3[[#This Row],[Liam]])),"",Table33[[#This Row],[Liam]]-Table3[[#This Row],[Liam]])</f>
        <v/>
      </c>
      <c r="BE94" t="str">
        <f>IF(AND(ISBLANK(Table33[[#This Row],[Shane]]),ISBLANK(Table3[[#This Row],[Shane]])),"",Table33[[#This Row],[Shane]]-Table3[[#This Row],[Shane]])</f>
        <v/>
      </c>
      <c r="BF94">
        <f>IF(AND(ISBLANK(Table33[[#This Row],[Cameron]]),ISBLANK(Table3[[#This Row],[Cameron]])),"",Table33[[#This Row],[Cameron]]-Table3[[#This Row],[Cameron]])</f>
        <v>59</v>
      </c>
      <c r="BG94" t="str">
        <f>IF(AND(ISBLANK(Table33[[#This Row],[Alex]]),ISBLANK(Table3[[#This Row],[Alex]])),"",Table33[[#This Row],[Alex]]-Table3[[#This Row],[Alex]])</f>
        <v/>
      </c>
      <c r="BH94" t="str">
        <f>IF(AND(ISBLANK(Table33[[#This Row],[Scott]]),ISBLANK(Table3[[#This Row],[Scott]])),"",Table33[[#This Row],[Scott]]-Table3[[#This Row],[Scott]])</f>
        <v/>
      </c>
      <c r="BI94">
        <f>IF(AND(ISBLANK(Table33[[#This Row],[Light]]),ISBLANK(Table3[[#This Row],[Light]])),"",Table33[[#This Row],[Light]]-Table3[[#This Row],[Light]])</f>
        <v>37</v>
      </c>
      <c r="BJ94" t="str">
        <f>IF(AND(ISBLANK(Table33[[#This Row],[Jarred]]),ISBLANK(Table3[[#This Row],[Jarred]])),"",Table33[[#This Row],[Jarred]]-Table3[[#This Row],[Jarred]])</f>
        <v/>
      </c>
      <c r="BK94" t="str">
        <f>IF(AND(ISBLANK(Table33[[#This Row],[Joel]]),ISBLANK(Table3[[#This Row],[Joel]])),"",Table33[[#This Row],[Joel]]-Table3[[#This Row],[Joel]])</f>
        <v/>
      </c>
      <c r="BL94" t="str">
        <f>IF(AND(ISBLANK(Table33[[#This Row],[Rob]]),ISBLANK(Table3[[#This Row],[Rob]])),"",Table33[[#This Row],[Rob]]-Table3[[#This Row],[Rob]])</f>
        <v/>
      </c>
      <c r="BM94" t="str">
        <f>IF(AND(ISBLANK(Table33[[#This Row],[Xander]]),ISBLANK(Table3[[#This Row],[Xander]])),"",Table33[[#This Row],[Xander]]-Table3[[#This Row],[Xander]])</f>
        <v/>
      </c>
    </row>
    <row r="95" spans="1:65" ht="15" customHeight="1" x14ac:dyDescent="0.25">
      <c r="A95" s="26">
        <v>45238</v>
      </c>
      <c r="C95">
        <v>23</v>
      </c>
      <c r="E95">
        <v>20</v>
      </c>
      <c r="K95">
        <v>19</v>
      </c>
      <c r="O95">
        <v>27</v>
      </c>
      <c r="S95" s="26">
        <v>45238</v>
      </c>
      <c r="U95">
        <v>38</v>
      </c>
      <c r="W95">
        <v>24</v>
      </c>
      <c r="AR95">
        <v>71</v>
      </c>
      <c r="AV95">
        <v>34</v>
      </c>
      <c r="AX95" s="26">
        <v>45238</v>
      </c>
      <c r="AY95" t="str">
        <f>IF(AND(ISBLANK(Table33[[#This Row],[Gilbert]]),ISBLANK(Table3[[#This Row],[Gilbert]])),"",Table33[[#This Row],[Gilbert]]-Table3[[#This Row],[Gilbert]])</f>
        <v/>
      </c>
      <c r="AZ95">
        <f>IF(AND(ISBLANK(Table33[[#This Row],[Fred]]),ISBLANK(Table3[[#This Row],[Fred]])),"",Table33[[#This Row],[Fred]]-Table3[[#This Row],[Fred]])</f>
        <v>15</v>
      </c>
      <c r="BA95" t="str">
        <f>IF(AND(ISBLANK(Table33[[#This Row],[Zoe]]),ISBLANK(Table3[[#This Row],[Zoe]])),"",Table33[[#This Row],[Zoe]]-Table3[[#This Row],[Zoe]])</f>
        <v/>
      </c>
      <c r="BB95">
        <f>IF(AND(ISBLANK(Table33[[#This Row],[George]]),ISBLANK(Table3[[#This Row],[George]])),"",Table33[[#This Row],[George]]-Table3[[#This Row],[George]])</f>
        <v>4</v>
      </c>
      <c r="BC95" t="str">
        <f>IF(AND(ISBLANK(Table33[[#This Row],[Raegan]]),ISBLANK(Table3[[#This Row],[Raegan]])),"",Table33[[#This Row],[Raegan]]-Table3[[#This Row],[Raegan]])</f>
        <v/>
      </c>
      <c r="BD95" t="str">
        <f>IF(AND(ISBLANK(Table33[[#This Row],[Liam]]),ISBLANK(Table3[[#This Row],[Liam]])),"",Table33[[#This Row],[Liam]]-Table3[[#This Row],[Liam]])</f>
        <v/>
      </c>
      <c r="BE95" t="str">
        <f>IF(AND(ISBLANK(Table33[[#This Row],[Shane]]),ISBLANK(Table3[[#This Row],[Shane]])),"",Table33[[#This Row],[Shane]]-Table3[[#This Row],[Shane]])</f>
        <v/>
      </c>
      <c r="BF95" t="str">
        <f>IF(AND(ISBLANK(Table33[[#This Row],[Cameron]]),ISBLANK(Table3[[#This Row],[Cameron]])),"",Table33[[#This Row],[Cameron]]-Table3[[#This Row],[Cameron]])</f>
        <v/>
      </c>
      <c r="BG95" t="str">
        <f>IF(AND(ISBLANK(Table33[[#This Row],[Alex]]),ISBLANK(Table3[[#This Row],[Alex]])),"",Table33[[#This Row],[Alex]]-Table3[[#This Row],[Alex]])</f>
        <v/>
      </c>
      <c r="BH95" t="str">
        <f>IF(AND(ISBLANK(Table33[[#This Row],[Scott]]),ISBLANK(Table3[[#This Row],[Scott]])),"",Table33[[#This Row],[Scott]]-Table3[[#This Row],[Scott]])</f>
        <v/>
      </c>
      <c r="BI95">
        <f>IF(AND(ISBLANK(Table33[[#This Row],[Light]]),ISBLANK(Table3[[#This Row],[Light]])),"",Table33[[#This Row],[Light]]-Table3[[#This Row],[Light]])</f>
        <v>52</v>
      </c>
      <c r="BJ95" t="str">
        <f>IF(AND(ISBLANK(Table33[[#This Row],[Jarred]]),ISBLANK(Table3[[#This Row],[Jarred]])),"",Table33[[#This Row],[Jarred]]-Table3[[#This Row],[Jarred]])</f>
        <v/>
      </c>
      <c r="BK95" t="str">
        <f>IF(AND(ISBLANK(Table33[[#This Row],[Joel]]),ISBLANK(Table3[[#This Row],[Joel]])),"",Table33[[#This Row],[Joel]]-Table3[[#This Row],[Joel]])</f>
        <v/>
      </c>
      <c r="BL95" t="str">
        <f>IF(AND(ISBLANK(Table33[[#This Row],[Rob]]),ISBLANK(Table3[[#This Row],[Rob]])),"",Table33[[#This Row],[Rob]]-Table3[[#This Row],[Rob]])</f>
        <v/>
      </c>
      <c r="BM95">
        <f>IF(AND(ISBLANK(Table33[[#This Row],[Xander]]),ISBLANK(Table3[[#This Row],[Xander]])),"",Table33[[#This Row],[Xander]]-Table3[[#This Row],[Xander]])</f>
        <v>7</v>
      </c>
    </row>
    <row r="96" spans="1:65" ht="15" customHeight="1" x14ac:dyDescent="0.25">
      <c r="A96" s="26">
        <v>45239</v>
      </c>
      <c r="B96">
        <v>7</v>
      </c>
      <c r="C96">
        <v>22</v>
      </c>
      <c r="D96">
        <v>19</v>
      </c>
      <c r="I96">
        <v>5</v>
      </c>
      <c r="K96">
        <v>23</v>
      </c>
      <c r="O96">
        <v>22</v>
      </c>
      <c r="S96" s="26">
        <v>45239</v>
      </c>
      <c r="T96">
        <v>58</v>
      </c>
      <c r="U96">
        <v>41</v>
      </c>
      <c r="V96">
        <v>27</v>
      </c>
      <c r="AL96">
        <v>83</v>
      </c>
      <c r="AR96">
        <v>33</v>
      </c>
      <c r="AV96">
        <v>38</v>
      </c>
      <c r="AX96" s="26">
        <v>45239</v>
      </c>
      <c r="AY96">
        <f>IF(AND(ISBLANK(Table33[[#This Row],[Gilbert]]),ISBLANK(Table3[[#This Row],[Gilbert]])),"",Table33[[#This Row],[Gilbert]]-Table3[[#This Row],[Gilbert]])</f>
        <v>51</v>
      </c>
      <c r="AZ96">
        <f>IF(AND(ISBLANK(Table33[[#This Row],[Fred]]),ISBLANK(Table3[[#This Row],[Fred]])),"",Table33[[#This Row],[Fred]]-Table3[[#This Row],[Fred]])</f>
        <v>19</v>
      </c>
      <c r="BA96">
        <f>IF(AND(ISBLANK(Table33[[#This Row],[Zoe]]),ISBLANK(Table3[[#This Row],[Zoe]])),"",Table33[[#This Row],[Zoe]]-Table3[[#This Row],[Zoe]])</f>
        <v>8</v>
      </c>
      <c r="BB96" t="str">
        <f>IF(AND(ISBLANK(Table33[[#This Row],[George]]),ISBLANK(Table3[[#This Row],[George]])),"",Table33[[#This Row],[George]]-Table3[[#This Row],[George]])</f>
        <v/>
      </c>
      <c r="BC96" t="str">
        <f>IF(AND(ISBLANK(Table33[[#This Row],[Raegan]]),ISBLANK(Table3[[#This Row],[Raegan]])),"",Table33[[#This Row],[Raegan]]-Table3[[#This Row],[Raegan]])</f>
        <v/>
      </c>
      <c r="BD96" t="str">
        <f>IF(AND(ISBLANK(Table33[[#This Row],[Liam]]),ISBLANK(Table3[[#This Row],[Liam]])),"",Table33[[#This Row],[Liam]]-Table3[[#This Row],[Liam]])</f>
        <v/>
      </c>
      <c r="BE96" t="str">
        <f>IF(AND(ISBLANK(Table33[[#This Row],[Shane]]),ISBLANK(Table3[[#This Row],[Shane]])),"",Table33[[#This Row],[Shane]]-Table3[[#This Row],[Shane]])</f>
        <v/>
      </c>
      <c r="BF96">
        <f>IF(AND(ISBLANK(Table33[[#This Row],[Cameron]]),ISBLANK(Table3[[#This Row],[Cameron]])),"",Table33[[#This Row],[Cameron]]-Table3[[#This Row],[Cameron]])</f>
        <v>78</v>
      </c>
      <c r="BG96" t="str">
        <f>IF(AND(ISBLANK(Table33[[#This Row],[Alex]]),ISBLANK(Table3[[#This Row],[Alex]])),"",Table33[[#This Row],[Alex]]-Table3[[#This Row],[Alex]])</f>
        <v/>
      </c>
      <c r="BH96" t="str">
        <f>IF(AND(ISBLANK(Table33[[#This Row],[Scott]]),ISBLANK(Table3[[#This Row],[Scott]])),"",Table33[[#This Row],[Scott]]-Table3[[#This Row],[Scott]])</f>
        <v/>
      </c>
      <c r="BI96">
        <f>IF(AND(ISBLANK(Table33[[#This Row],[Light]]),ISBLANK(Table3[[#This Row],[Light]])),"",Table33[[#This Row],[Light]]-Table3[[#This Row],[Light]])</f>
        <v>10</v>
      </c>
      <c r="BJ96" t="str">
        <f>IF(AND(ISBLANK(Table33[[#This Row],[Jarred]]),ISBLANK(Table3[[#This Row],[Jarred]])),"",Table33[[#This Row],[Jarred]]-Table3[[#This Row],[Jarred]])</f>
        <v/>
      </c>
      <c r="BK96" t="str">
        <f>IF(AND(ISBLANK(Table33[[#This Row],[Joel]]),ISBLANK(Table3[[#This Row],[Joel]])),"",Table33[[#This Row],[Joel]]-Table3[[#This Row],[Joel]])</f>
        <v/>
      </c>
      <c r="BL96" t="str">
        <f>IF(AND(ISBLANK(Table33[[#This Row],[Rob]]),ISBLANK(Table3[[#This Row],[Rob]])),"",Table33[[#This Row],[Rob]]-Table3[[#This Row],[Rob]])</f>
        <v/>
      </c>
      <c r="BM96">
        <f>IF(AND(ISBLANK(Table33[[#This Row],[Xander]]),ISBLANK(Table3[[#This Row],[Xander]])),"",Table33[[#This Row],[Xander]]-Table3[[#This Row],[Xander]])</f>
        <v>16</v>
      </c>
    </row>
    <row r="97" spans="1:65" ht="15" customHeight="1" x14ac:dyDescent="0.25">
      <c r="A97" s="26">
        <v>45240</v>
      </c>
      <c r="B97">
        <v>4</v>
      </c>
      <c r="C97">
        <v>14</v>
      </c>
      <c r="D97">
        <v>13</v>
      </c>
      <c r="E97">
        <v>14</v>
      </c>
      <c r="I97">
        <v>12</v>
      </c>
      <c r="O97">
        <v>13</v>
      </c>
      <c r="S97" s="26">
        <v>45240</v>
      </c>
      <c r="T97">
        <v>55</v>
      </c>
      <c r="U97">
        <v>41</v>
      </c>
      <c r="V97">
        <v>25</v>
      </c>
      <c r="W97">
        <v>25</v>
      </c>
      <c r="AL97">
        <v>60</v>
      </c>
      <c r="AV97">
        <v>32</v>
      </c>
      <c r="AX97" s="26">
        <v>45240</v>
      </c>
      <c r="AY97">
        <f>IF(AND(ISBLANK(Table33[[#This Row],[Gilbert]]),ISBLANK(Table3[[#This Row],[Gilbert]])),"",Table33[[#This Row],[Gilbert]]-Table3[[#This Row],[Gilbert]])</f>
        <v>51</v>
      </c>
      <c r="AZ97">
        <f>IF(AND(ISBLANK(Table33[[#This Row],[Fred]]),ISBLANK(Table3[[#This Row],[Fred]])),"",Table33[[#This Row],[Fred]]-Table3[[#This Row],[Fred]])</f>
        <v>27</v>
      </c>
      <c r="BA97">
        <f>IF(AND(ISBLANK(Table33[[#This Row],[Zoe]]),ISBLANK(Table3[[#This Row],[Zoe]])),"",Table33[[#This Row],[Zoe]]-Table3[[#This Row],[Zoe]])</f>
        <v>12</v>
      </c>
      <c r="BB97">
        <f>IF(AND(ISBLANK(Table33[[#This Row],[George]]),ISBLANK(Table3[[#This Row],[George]])),"",Table33[[#This Row],[George]]-Table3[[#This Row],[George]])</f>
        <v>11</v>
      </c>
      <c r="BC97" t="str">
        <f>IF(AND(ISBLANK(Table33[[#This Row],[Raegan]]),ISBLANK(Table3[[#This Row],[Raegan]])),"",Table33[[#This Row],[Raegan]]-Table3[[#This Row],[Raegan]])</f>
        <v/>
      </c>
      <c r="BD97" t="str">
        <f>IF(AND(ISBLANK(Table33[[#This Row],[Liam]]),ISBLANK(Table3[[#This Row],[Liam]])),"",Table33[[#This Row],[Liam]]-Table3[[#This Row],[Liam]])</f>
        <v/>
      </c>
      <c r="BE97" t="str">
        <f>IF(AND(ISBLANK(Table33[[#This Row],[Shane]]),ISBLANK(Table3[[#This Row],[Shane]])),"",Table33[[#This Row],[Shane]]-Table3[[#This Row],[Shane]])</f>
        <v/>
      </c>
      <c r="BF97">
        <f>IF(AND(ISBLANK(Table33[[#This Row],[Cameron]]),ISBLANK(Table3[[#This Row],[Cameron]])),"",Table33[[#This Row],[Cameron]]-Table3[[#This Row],[Cameron]])</f>
        <v>48</v>
      </c>
      <c r="BG97" t="str">
        <f>IF(AND(ISBLANK(Table33[[#This Row],[Alex]]),ISBLANK(Table3[[#This Row],[Alex]])),"",Table33[[#This Row],[Alex]]-Table3[[#This Row],[Alex]])</f>
        <v/>
      </c>
      <c r="BH97" t="str">
        <f>IF(AND(ISBLANK(Table33[[#This Row],[Scott]]),ISBLANK(Table3[[#This Row],[Scott]])),"",Table33[[#This Row],[Scott]]-Table3[[#This Row],[Scott]])</f>
        <v/>
      </c>
      <c r="BI97" t="str">
        <f>IF(AND(ISBLANK(Table33[[#This Row],[Light]]),ISBLANK(Table3[[#This Row],[Light]])),"",Table33[[#This Row],[Light]]-Table3[[#This Row],[Light]])</f>
        <v/>
      </c>
      <c r="BJ97" t="str">
        <f>IF(AND(ISBLANK(Table33[[#This Row],[Jarred]]),ISBLANK(Table3[[#This Row],[Jarred]])),"",Table33[[#This Row],[Jarred]]-Table3[[#This Row],[Jarred]])</f>
        <v/>
      </c>
      <c r="BK97" t="str">
        <f>IF(AND(ISBLANK(Table33[[#This Row],[Joel]]),ISBLANK(Table3[[#This Row],[Joel]])),"",Table33[[#This Row],[Joel]]-Table3[[#This Row],[Joel]])</f>
        <v/>
      </c>
      <c r="BL97" t="str">
        <f>IF(AND(ISBLANK(Table33[[#This Row],[Rob]]),ISBLANK(Table3[[#This Row],[Rob]])),"",Table33[[#This Row],[Rob]]-Table3[[#This Row],[Rob]])</f>
        <v/>
      </c>
      <c r="BM97">
        <f>IF(AND(ISBLANK(Table33[[#This Row],[Xander]]),ISBLANK(Table3[[#This Row],[Xander]])),"",Table33[[#This Row],[Xander]]-Table3[[#This Row],[Xander]])</f>
        <v>19</v>
      </c>
    </row>
    <row r="98" spans="1:65" ht="15" customHeight="1" x14ac:dyDescent="0.25">
      <c r="A98" s="26">
        <v>45243</v>
      </c>
      <c r="B98">
        <v>20</v>
      </c>
      <c r="C98">
        <v>17</v>
      </c>
      <c r="D98">
        <v>19</v>
      </c>
      <c r="E98">
        <v>16</v>
      </c>
      <c r="I98">
        <v>25</v>
      </c>
      <c r="K98">
        <v>23</v>
      </c>
      <c r="O98">
        <v>4</v>
      </c>
      <c r="S98" s="26">
        <v>45243</v>
      </c>
      <c r="T98">
        <v>52</v>
      </c>
      <c r="U98">
        <v>39</v>
      </c>
      <c r="V98">
        <v>35</v>
      </c>
      <c r="W98">
        <v>28</v>
      </c>
      <c r="AL98">
        <v>78</v>
      </c>
      <c r="AR98">
        <v>51</v>
      </c>
      <c r="AV98">
        <v>18</v>
      </c>
      <c r="AX98" s="26">
        <v>45243</v>
      </c>
      <c r="AY98">
        <f>IF(AND(ISBLANK(Table33[[#This Row],[Gilbert]]),ISBLANK(Table3[[#This Row],[Gilbert]])),"",Table33[[#This Row],[Gilbert]]-Table3[[#This Row],[Gilbert]])</f>
        <v>32</v>
      </c>
      <c r="AZ98">
        <f>IF(AND(ISBLANK(Table33[[#This Row],[Fred]]),ISBLANK(Table3[[#This Row],[Fred]])),"",Table33[[#This Row],[Fred]]-Table3[[#This Row],[Fred]])</f>
        <v>22</v>
      </c>
      <c r="BA98">
        <f>IF(AND(ISBLANK(Table33[[#This Row],[Zoe]]),ISBLANK(Table3[[#This Row],[Zoe]])),"",Table33[[#This Row],[Zoe]]-Table3[[#This Row],[Zoe]])</f>
        <v>16</v>
      </c>
      <c r="BB98">
        <f>IF(AND(ISBLANK(Table33[[#This Row],[George]]),ISBLANK(Table3[[#This Row],[George]])),"",Table33[[#This Row],[George]]-Table3[[#This Row],[George]])</f>
        <v>12</v>
      </c>
      <c r="BC98" t="str">
        <f>IF(AND(ISBLANK(Table33[[#This Row],[Raegan]]),ISBLANK(Table3[[#This Row],[Raegan]])),"",Table33[[#This Row],[Raegan]]-Table3[[#This Row],[Raegan]])</f>
        <v/>
      </c>
      <c r="BD98" t="str">
        <f>IF(AND(ISBLANK(Table33[[#This Row],[Liam]]),ISBLANK(Table3[[#This Row],[Liam]])),"",Table33[[#This Row],[Liam]]-Table3[[#This Row],[Liam]])</f>
        <v/>
      </c>
      <c r="BE98" t="str">
        <f>IF(AND(ISBLANK(Table33[[#This Row],[Shane]]),ISBLANK(Table3[[#This Row],[Shane]])),"",Table33[[#This Row],[Shane]]-Table3[[#This Row],[Shane]])</f>
        <v/>
      </c>
      <c r="BF98">
        <f>IF(AND(ISBLANK(Table33[[#This Row],[Cameron]]),ISBLANK(Table3[[#This Row],[Cameron]])),"",Table33[[#This Row],[Cameron]]-Table3[[#This Row],[Cameron]])</f>
        <v>53</v>
      </c>
      <c r="BG98" t="str">
        <f>IF(AND(ISBLANK(Table33[[#This Row],[Alex]]),ISBLANK(Table3[[#This Row],[Alex]])),"",Table33[[#This Row],[Alex]]-Table3[[#This Row],[Alex]])</f>
        <v/>
      </c>
      <c r="BH98" t="str">
        <f>IF(AND(ISBLANK(Table33[[#This Row],[Scott]]),ISBLANK(Table3[[#This Row],[Scott]])),"",Table33[[#This Row],[Scott]]-Table3[[#This Row],[Scott]])</f>
        <v/>
      </c>
      <c r="BI98">
        <f>IF(AND(ISBLANK(Table33[[#This Row],[Light]]),ISBLANK(Table3[[#This Row],[Light]])),"",Table33[[#This Row],[Light]]-Table3[[#This Row],[Light]])</f>
        <v>28</v>
      </c>
      <c r="BJ98" t="str">
        <f>IF(AND(ISBLANK(Table33[[#This Row],[Jarred]]),ISBLANK(Table3[[#This Row],[Jarred]])),"",Table33[[#This Row],[Jarred]]-Table3[[#This Row],[Jarred]])</f>
        <v/>
      </c>
      <c r="BK98" t="str">
        <f>IF(AND(ISBLANK(Table33[[#This Row],[Joel]]),ISBLANK(Table3[[#This Row],[Joel]])),"",Table33[[#This Row],[Joel]]-Table3[[#This Row],[Joel]])</f>
        <v/>
      </c>
      <c r="BL98" t="str">
        <f>IF(AND(ISBLANK(Table33[[#This Row],[Rob]]),ISBLANK(Table3[[#This Row],[Rob]])),"",Table33[[#This Row],[Rob]]-Table3[[#This Row],[Rob]])</f>
        <v/>
      </c>
      <c r="BM98">
        <f>IF(AND(ISBLANK(Table33[[#This Row],[Xander]]),ISBLANK(Table3[[#This Row],[Xander]])),"",Table33[[#This Row],[Xander]]-Table3[[#This Row],[Xander]])</f>
        <v>14</v>
      </c>
    </row>
    <row r="99" spans="1:65" ht="15" customHeight="1" x14ac:dyDescent="0.25">
      <c r="A99" s="26">
        <v>45244</v>
      </c>
      <c r="B99">
        <v>22</v>
      </c>
      <c r="C99">
        <v>23</v>
      </c>
      <c r="D99">
        <v>21</v>
      </c>
      <c r="E99">
        <v>19</v>
      </c>
      <c r="I99">
        <v>30</v>
      </c>
      <c r="K99">
        <v>7</v>
      </c>
      <c r="S99" s="26">
        <v>45244</v>
      </c>
      <c r="T99">
        <v>39</v>
      </c>
      <c r="U99">
        <v>38</v>
      </c>
      <c r="V99">
        <v>27</v>
      </c>
      <c r="W99">
        <v>32</v>
      </c>
      <c r="AL99">
        <v>50</v>
      </c>
      <c r="AR99">
        <v>58</v>
      </c>
      <c r="AX99" s="26">
        <v>45244</v>
      </c>
      <c r="AY99">
        <f>IF(AND(ISBLANK(Table33[[#This Row],[Gilbert]]),ISBLANK(Table3[[#This Row],[Gilbert]])),"",Table33[[#This Row],[Gilbert]]-Table3[[#This Row],[Gilbert]])</f>
        <v>17</v>
      </c>
      <c r="AZ99">
        <f>IF(AND(ISBLANK(Table33[[#This Row],[Fred]]),ISBLANK(Table3[[#This Row],[Fred]])),"",Table33[[#This Row],[Fred]]-Table3[[#This Row],[Fred]])</f>
        <v>15</v>
      </c>
      <c r="BA99">
        <f>IF(AND(ISBLANK(Table33[[#This Row],[Zoe]]),ISBLANK(Table3[[#This Row],[Zoe]])),"",Table33[[#This Row],[Zoe]]-Table3[[#This Row],[Zoe]])</f>
        <v>6</v>
      </c>
      <c r="BB99">
        <f>IF(AND(ISBLANK(Table33[[#This Row],[George]]),ISBLANK(Table3[[#This Row],[George]])),"",Table33[[#This Row],[George]]-Table3[[#This Row],[George]])</f>
        <v>13</v>
      </c>
      <c r="BC99" t="str">
        <f>IF(AND(ISBLANK(Table33[[#This Row],[Raegan]]),ISBLANK(Table3[[#This Row],[Raegan]])),"",Table33[[#This Row],[Raegan]]-Table3[[#This Row],[Raegan]])</f>
        <v/>
      </c>
      <c r="BD99" t="str">
        <f>IF(AND(ISBLANK(Table33[[#This Row],[Liam]]),ISBLANK(Table3[[#This Row],[Liam]])),"",Table33[[#This Row],[Liam]]-Table3[[#This Row],[Liam]])</f>
        <v/>
      </c>
      <c r="BE99" t="str">
        <f>IF(AND(ISBLANK(Table33[[#This Row],[Shane]]),ISBLANK(Table3[[#This Row],[Shane]])),"",Table33[[#This Row],[Shane]]-Table3[[#This Row],[Shane]])</f>
        <v/>
      </c>
      <c r="BF99">
        <f>IF(AND(ISBLANK(Table33[[#This Row],[Cameron]]),ISBLANK(Table3[[#This Row],[Cameron]])),"",Table33[[#This Row],[Cameron]]-Table3[[#This Row],[Cameron]])</f>
        <v>20</v>
      </c>
      <c r="BG99" t="str">
        <f>IF(AND(ISBLANK(Table33[[#This Row],[Alex]]),ISBLANK(Table3[[#This Row],[Alex]])),"",Table33[[#This Row],[Alex]]-Table3[[#This Row],[Alex]])</f>
        <v/>
      </c>
      <c r="BH99" t="str">
        <f>IF(AND(ISBLANK(Table33[[#This Row],[Scott]]),ISBLANK(Table3[[#This Row],[Scott]])),"",Table33[[#This Row],[Scott]]-Table3[[#This Row],[Scott]])</f>
        <v/>
      </c>
      <c r="BI99">
        <f>IF(AND(ISBLANK(Table33[[#This Row],[Light]]),ISBLANK(Table3[[#This Row],[Light]])),"",Table33[[#This Row],[Light]]-Table3[[#This Row],[Light]])</f>
        <v>51</v>
      </c>
      <c r="BJ99" t="str">
        <f>IF(AND(ISBLANK(Table33[[#This Row],[Jarred]]),ISBLANK(Table3[[#This Row],[Jarred]])),"",Table33[[#This Row],[Jarred]]-Table3[[#This Row],[Jarred]])</f>
        <v/>
      </c>
      <c r="BK99" t="str">
        <f>IF(AND(ISBLANK(Table33[[#This Row],[Joel]]),ISBLANK(Table3[[#This Row],[Joel]])),"",Table33[[#This Row],[Joel]]-Table3[[#This Row],[Joel]])</f>
        <v/>
      </c>
      <c r="BL99" t="str">
        <f>IF(AND(ISBLANK(Table33[[#This Row],[Rob]]),ISBLANK(Table3[[#This Row],[Rob]])),"",Table33[[#This Row],[Rob]]-Table3[[#This Row],[Rob]])</f>
        <v/>
      </c>
      <c r="BM99" t="str">
        <f>IF(AND(ISBLANK(Table33[[#This Row],[Xander]]),ISBLANK(Table3[[#This Row],[Xander]])),"",Table33[[#This Row],[Xander]]-Table3[[#This Row],[Xander]])</f>
        <v/>
      </c>
    </row>
    <row r="100" spans="1:65" ht="15" customHeight="1" x14ac:dyDescent="0.25">
      <c r="A100" s="26">
        <v>45245</v>
      </c>
      <c r="B100">
        <v>17</v>
      </c>
      <c r="C100">
        <v>23</v>
      </c>
      <c r="E100">
        <v>16</v>
      </c>
      <c r="I100">
        <v>27</v>
      </c>
      <c r="K100">
        <v>28</v>
      </c>
      <c r="O100">
        <v>10</v>
      </c>
      <c r="S100" s="26">
        <v>45245</v>
      </c>
      <c r="T100">
        <v>46</v>
      </c>
      <c r="U100">
        <v>37</v>
      </c>
      <c r="W100">
        <v>27</v>
      </c>
      <c r="AL100">
        <v>80</v>
      </c>
      <c r="AR100">
        <v>60</v>
      </c>
      <c r="AV100">
        <v>41</v>
      </c>
      <c r="AX100" s="26">
        <v>45245</v>
      </c>
      <c r="AY100">
        <f>IF(AND(ISBLANK(Table33[[#This Row],[Gilbert]]),ISBLANK(Table3[[#This Row],[Gilbert]])),"",Table33[[#This Row],[Gilbert]]-Table3[[#This Row],[Gilbert]])</f>
        <v>29</v>
      </c>
      <c r="AZ100">
        <f>IF(AND(ISBLANK(Table33[[#This Row],[Fred]]),ISBLANK(Table3[[#This Row],[Fred]])),"",Table33[[#This Row],[Fred]]-Table3[[#This Row],[Fred]])</f>
        <v>14</v>
      </c>
      <c r="BA100" t="str">
        <f>IF(AND(ISBLANK(Table33[[#This Row],[Zoe]]),ISBLANK(Table3[[#This Row],[Zoe]])),"",Table33[[#This Row],[Zoe]]-Table3[[#This Row],[Zoe]])</f>
        <v/>
      </c>
      <c r="BB100">
        <f>IF(AND(ISBLANK(Table33[[#This Row],[George]]),ISBLANK(Table3[[#This Row],[George]])),"",Table33[[#This Row],[George]]-Table3[[#This Row],[George]])</f>
        <v>11</v>
      </c>
      <c r="BC100" t="str">
        <f>IF(AND(ISBLANK(Table33[[#This Row],[Raegan]]),ISBLANK(Table3[[#This Row],[Raegan]])),"",Table33[[#This Row],[Raegan]]-Table3[[#This Row],[Raegan]])</f>
        <v/>
      </c>
      <c r="BD100" t="str">
        <f>IF(AND(ISBLANK(Table33[[#This Row],[Liam]]),ISBLANK(Table3[[#This Row],[Liam]])),"",Table33[[#This Row],[Liam]]-Table3[[#This Row],[Liam]])</f>
        <v/>
      </c>
      <c r="BE100" t="str">
        <f>IF(AND(ISBLANK(Table33[[#This Row],[Shane]]),ISBLANK(Table3[[#This Row],[Shane]])),"",Table33[[#This Row],[Shane]]-Table3[[#This Row],[Shane]])</f>
        <v/>
      </c>
      <c r="BF100">
        <f>IF(AND(ISBLANK(Table33[[#This Row],[Cameron]]),ISBLANK(Table3[[#This Row],[Cameron]])),"",Table33[[#This Row],[Cameron]]-Table3[[#This Row],[Cameron]])</f>
        <v>53</v>
      </c>
      <c r="BG100" t="str">
        <f>IF(AND(ISBLANK(Table33[[#This Row],[Alex]]),ISBLANK(Table3[[#This Row],[Alex]])),"",Table33[[#This Row],[Alex]]-Table3[[#This Row],[Alex]])</f>
        <v/>
      </c>
      <c r="BH100" t="str">
        <f>IF(AND(ISBLANK(Table33[[#This Row],[Scott]]),ISBLANK(Table3[[#This Row],[Scott]])),"",Table33[[#This Row],[Scott]]-Table3[[#This Row],[Scott]])</f>
        <v/>
      </c>
      <c r="BI100">
        <f>IF(AND(ISBLANK(Table33[[#This Row],[Light]]),ISBLANK(Table3[[#This Row],[Light]])),"",Table33[[#This Row],[Light]]-Table3[[#This Row],[Light]])</f>
        <v>32</v>
      </c>
      <c r="BJ100" t="str">
        <f>IF(AND(ISBLANK(Table33[[#This Row],[Jarred]]),ISBLANK(Table3[[#This Row],[Jarred]])),"",Table33[[#This Row],[Jarred]]-Table3[[#This Row],[Jarred]])</f>
        <v/>
      </c>
      <c r="BK100" t="str">
        <f>IF(AND(ISBLANK(Table33[[#This Row],[Joel]]),ISBLANK(Table3[[#This Row],[Joel]])),"",Table33[[#This Row],[Joel]]-Table3[[#This Row],[Joel]])</f>
        <v/>
      </c>
      <c r="BL100" t="str">
        <f>IF(AND(ISBLANK(Table33[[#This Row],[Rob]]),ISBLANK(Table3[[#This Row],[Rob]])),"",Table33[[#This Row],[Rob]]-Table3[[#This Row],[Rob]])</f>
        <v/>
      </c>
      <c r="BM100">
        <f>IF(AND(ISBLANK(Table33[[#This Row],[Xander]]),ISBLANK(Table3[[#This Row],[Xander]])),"",Table33[[#This Row],[Xander]]-Table3[[#This Row],[Xander]])</f>
        <v>31</v>
      </c>
    </row>
    <row r="101" spans="1:65" ht="15" customHeight="1" x14ac:dyDescent="0.25">
      <c r="A101" s="26">
        <v>45246</v>
      </c>
      <c r="B101">
        <v>7</v>
      </c>
      <c r="C101">
        <v>17</v>
      </c>
      <c r="D101">
        <v>20</v>
      </c>
      <c r="I101">
        <v>27</v>
      </c>
      <c r="K101">
        <v>19</v>
      </c>
      <c r="O101">
        <v>1</v>
      </c>
      <c r="S101" s="26">
        <v>45246</v>
      </c>
      <c r="T101">
        <v>39</v>
      </c>
      <c r="U101">
        <v>35</v>
      </c>
      <c r="V101">
        <v>31</v>
      </c>
      <c r="AL101">
        <v>62</v>
      </c>
      <c r="AR101">
        <v>56</v>
      </c>
      <c r="AV101">
        <v>40</v>
      </c>
      <c r="AX101" s="26">
        <v>45246</v>
      </c>
      <c r="AY101">
        <f>IF(AND(ISBLANK(Table33[[#This Row],[Gilbert]]),ISBLANK(Table3[[#This Row],[Gilbert]])),"",Table33[[#This Row],[Gilbert]]-Table3[[#This Row],[Gilbert]])</f>
        <v>32</v>
      </c>
      <c r="AZ101">
        <f>IF(AND(ISBLANK(Table33[[#This Row],[Fred]]),ISBLANK(Table3[[#This Row],[Fred]])),"",Table33[[#This Row],[Fred]]-Table3[[#This Row],[Fred]])</f>
        <v>18</v>
      </c>
      <c r="BA101">
        <f>IF(AND(ISBLANK(Table33[[#This Row],[Zoe]]),ISBLANK(Table3[[#This Row],[Zoe]])),"",Table33[[#This Row],[Zoe]]-Table3[[#This Row],[Zoe]])</f>
        <v>11</v>
      </c>
      <c r="BB101" t="str">
        <f>IF(AND(ISBLANK(Table33[[#This Row],[George]]),ISBLANK(Table3[[#This Row],[George]])),"",Table33[[#This Row],[George]]-Table3[[#This Row],[George]])</f>
        <v/>
      </c>
      <c r="BC101" t="str">
        <f>IF(AND(ISBLANK(Table33[[#This Row],[Raegan]]),ISBLANK(Table3[[#This Row],[Raegan]])),"",Table33[[#This Row],[Raegan]]-Table3[[#This Row],[Raegan]])</f>
        <v/>
      </c>
      <c r="BD101" t="str">
        <f>IF(AND(ISBLANK(Table33[[#This Row],[Liam]]),ISBLANK(Table3[[#This Row],[Liam]])),"",Table33[[#This Row],[Liam]]-Table3[[#This Row],[Liam]])</f>
        <v/>
      </c>
      <c r="BE101" t="str">
        <f>IF(AND(ISBLANK(Table33[[#This Row],[Shane]]),ISBLANK(Table3[[#This Row],[Shane]])),"",Table33[[#This Row],[Shane]]-Table3[[#This Row],[Shane]])</f>
        <v/>
      </c>
      <c r="BF101">
        <f>IF(AND(ISBLANK(Table33[[#This Row],[Cameron]]),ISBLANK(Table3[[#This Row],[Cameron]])),"",Table33[[#This Row],[Cameron]]-Table3[[#This Row],[Cameron]])</f>
        <v>35</v>
      </c>
      <c r="BG101" t="str">
        <f>IF(AND(ISBLANK(Table33[[#This Row],[Alex]]),ISBLANK(Table3[[#This Row],[Alex]])),"",Table33[[#This Row],[Alex]]-Table3[[#This Row],[Alex]])</f>
        <v/>
      </c>
      <c r="BH101" t="str">
        <f>IF(AND(ISBLANK(Table33[[#This Row],[Scott]]),ISBLANK(Table3[[#This Row],[Scott]])),"",Table33[[#This Row],[Scott]]-Table3[[#This Row],[Scott]])</f>
        <v/>
      </c>
      <c r="BI101">
        <f>IF(AND(ISBLANK(Table33[[#This Row],[Light]]),ISBLANK(Table3[[#This Row],[Light]])),"",Table33[[#This Row],[Light]]-Table3[[#This Row],[Light]])</f>
        <v>37</v>
      </c>
      <c r="BJ101" t="str">
        <f>IF(AND(ISBLANK(Table33[[#This Row],[Jarred]]),ISBLANK(Table3[[#This Row],[Jarred]])),"",Table33[[#This Row],[Jarred]]-Table3[[#This Row],[Jarred]])</f>
        <v/>
      </c>
      <c r="BK101" t="str">
        <f>IF(AND(ISBLANK(Table33[[#This Row],[Joel]]),ISBLANK(Table3[[#This Row],[Joel]])),"",Table33[[#This Row],[Joel]]-Table3[[#This Row],[Joel]])</f>
        <v/>
      </c>
      <c r="BL101" t="str">
        <f>IF(AND(ISBLANK(Table33[[#This Row],[Rob]]),ISBLANK(Table3[[#This Row],[Rob]])),"",Table33[[#This Row],[Rob]]-Table3[[#This Row],[Rob]])</f>
        <v/>
      </c>
      <c r="BM101">
        <f>IF(AND(ISBLANK(Table33[[#This Row],[Xander]]),ISBLANK(Table3[[#This Row],[Xander]])),"",Table33[[#This Row],[Xander]]-Table3[[#This Row],[Xander]])</f>
        <v>39</v>
      </c>
    </row>
    <row r="102" spans="1:65" ht="15" customHeight="1" x14ac:dyDescent="0.25">
      <c r="A102" s="26">
        <v>45247</v>
      </c>
      <c r="B102">
        <v>11</v>
      </c>
      <c r="C102">
        <v>15</v>
      </c>
      <c r="D102">
        <v>16</v>
      </c>
      <c r="E102">
        <v>14</v>
      </c>
      <c r="I102">
        <v>15</v>
      </c>
      <c r="O102">
        <v>3</v>
      </c>
      <c r="S102" s="26">
        <v>45247</v>
      </c>
      <c r="T102">
        <v>30</v>
      </c>
      <c r="U102">
        <v>29</v>
      </c>
      <c r="V102">
        <v>31</v>
      </c>
      <c r="W102">
        <v>24</v>
      </c>
      <c r="AL102">
        <v>57</v>
      </c>
      <c r="AV102">
        <v>29</v>
      </c>
      <c r="AX102" s="26">
        <v>45247</v>
      </c>
      <c r="AY102">
        <f>IF(AND(ISBLANK(Table33[[#This Row],[Gilbert]]),ISBLANK(Table3[[#This Row],[Gilbert]])),"",Table33[[#This Row],[Gilbert]]-Table3[[#This Row],[Gilbert]])</f>
        <v>19</v>
      </c>
      <c r="AZ102">
        <f>IF(AND(ISBLANK(Table33[[#This Row],[Fred]]),ISBLANK(Table3[[#This Row],[Fred]])),"",Table33[[#This Row],[Fred]]-Table3[[#This Row],[Fred]])</f>
        <v>14</v>
      </c>
      <c r="BA102">
        <f>IF(AND(ISBLANK(Table33[[#This Row],[Zoe]]),ISBLANK(Table3[[#This Row],[Zoe]])),"",Table33[[#This Row],[Zoe]]-Table3[[#This Row],[Zoe]])</f>
        <v>15</v>
      </c>
      <c r="BB102">
        <f>IF(AND(ISBLANK(Table33[[#This Row],[George]]),ISBLANK(Table3[[#This Row],[George]])),"",Table33[[#This Row],[George]]-Table3[[#This Row],[George]])</f>
        <v>10</v>
      </c>
      <c r="BC102" t="str">
        <f>IF(AND(ISBLANK(Table33[[#This Row],[Raegan]]),ISBLANK(Table3[[#This Row],[Raegan]])),"",Table33[[#This Row],[Raegan]]-Table3[[#This Row],[Raegan]])</f>
        <v/>
      </c>
      <c r="BD102" t="str">
        <f>IF(AND(ISBLANK(Table33[[#This Row],[Liam]]),ISBLANK(Table3[[#This Row],[Liam]])),"",Table33[[#This Row],[Liam]]-Table3[[#This Row],[Liam]])</f>
        <v/>
      </c>
      <c r="BE102" t="str">
        <f>IF(AND(ISBLANK(Table33[[#This Row],[Shane]]),ISBLANK(Table3[[#This Row],[Shane]])),"",Table33[[#This Row],[Shane]]-Table3[[#This Row],[Shane]])</f>
        <v/>
      </c>
      <c r="BF102">
        <f>IF(AND(ISBLANK(Table33[[#This Row],[Cameron]]),ISBLANK(Table3[[#This Row],[Cameron]])),"",Table33[[#This Row],[Cameron]]-Table3[[#This Row],[Cameron]])</f>
        <v>42</v>
      </c>
      <c r="BG102" t="str">
        <f>IF(AND(ISBLANK(Table33[[#This Row],[Alex]]),ISBLANK(Table3[[#This Row],[Alex]])),"",Table33[[#This Row],[Alex]]-Table3[[#This Row],[Alex]])</f>
        <v/>
      </c>
      <c r="BH102" t="str">
        <f>IF(AND(ISBLANK(Table33[[#This Row],[Scott]]),ISBLANK(Table3[[#This Row],[Scott]])),"",Table33[[#This Row],[Scott]]-Table3[[#This Row],[Scott]])</f>
        <v/>
      </c>
      <c r="BI102" t="str">
        <f>IF(AND(ISBLANK(Table33[[#This Row],[Light]]),ISBLANK(Table3[[#This Row],[Light]])),"",Table33[[#This Row],[Light]]-Table3[[#This Row],[Light]])</f>
        <v/>
      </c>
      <c r="BJ102" t="str">
        <f>IF(AND(ISBLANK(Table33[[#This Row],[Jarred]]),ISBLANK(Table3[[#This Row],[Jarred]])),"",Table33[[#This Row],[Jarred]]-Table3[[#This Row],[Jarred]])</f>
        <v/>
      </c>
      <c r="BK102" t="str">
        <f>IF(AND(ISBLANK(Table33[[#This Row],[Joel]]),ISBLANK(Table3[[#This Row],[Joel]])),"",Table33[[#This Row],[Joel]]-Table3[[#This Row],[Joel]])</f>
        <v/>
      </c>
      <c r="BL102" t="str">
        <f>IF(AND(ISBLANK(Table33[[#This Row],[Rob]]),ISBLANK(Table3[[#This Row],[Rob]])),"",Table33[[#This Row],[Rob]]-Table3[[#This Row],[Rob]])</f>
        <v/>
      </c>
      <c r="BM102">
        <f>IF(AND(ISBLANK(Table33[[#This Row],[Xander]]),ISBLANK(Table3[[#This Row],[Xander]])),"",Table33[[#This Row],[Xander]]-Table3[[#This Row],[Xander]])</f>
        <v>26</v>
      </c>
    </row>
    <row r="103" spans="1:65" ht="15" customHeight="1" x14ac:dyDescent="0.25">
      <c r="A103" s="26">
        <v>45250</v>
      </c>
      <c r="B103">
        <v>12</v>
      </c>
      <c r="C103">
        <v>10</v>
      </c>
      <c r="D103">
        <v>25</v>
      </c>
      <c r="E103">
        <v>19</v>
      </c>
      <c r="I103">
        <v>26</v>
      </c>
      <c r="K103">
        <v>23</v>
      </c>
      <c r="O103">
        <v>14</v>
      </c>
      <c r="S103" s="26">
        <v>45250</v>
      </c>
      <c r="T103">
        <v>45</v>
      </c>
      <c r="U103">
        <v>38</v>
      </c>
      <c r="V103">
        <v>29</v>
      </c>
      <c r="W103">
        <v>31</v>
      </c>
      <c r="AL103">
        <v>83</v>
      </c>
      <c r="AR103">
        <v>55</v>
      </c>
      <c r="AV103">
        <v>20</v>
      </c>
      <c r="AX103" s="26">
        <v>45250</v>
      </c>
      <c r="AY103">
        <f>IF(AND(ISBLANK(Table33[[#This Row],[Gilbert]]),ISBLANK(Table3[[#This Row],[Gilbert]])),"",Table33[[#This Row],[Gilbert]]-Table3[[#This Row],[Gilbert]])</f>
        <v>33</v>
      </c>
      <c r="AZ103">
        <f>IF(AND(ISBLANK(Table33[[#This Row],[Fred]]),ISBLANK(Table3[[#This Row],[Fred]])),"",Table33[[#This Row],[Fred]]-Table3[[#This Row],[Fred]])</f>
        <v>28</v>
      </c>
      <c r="BA103">
        <f>IF(AND(ISBLANK(Table33[[#This Row],[Zoe]]),ISBLANK(Table3[[#This Row],[Zoe]])),"",Table33[[#This Row],[Zoe]]-Table3[[#This Row],[Zoe]])</f>
        <v>4</v>
      </c>
      <c r="BB103">
        <f>IF(AND(ISBLANK(Table33[[#This Row],[George]]),ISBLANK(Table3[[#This Row],[George]])),"",Table33[[#This Row],[George]]-Table3[[#This Row],[George]])</f>
        <v>12</v>
      </c>
      <c r="BC103" t="str">
        <f>IF(AND(ISBLANK(Table33[[#This Row],[Raegan]]),ISBLANK(Table3[[#This Row],[Raegan]])),"",Table33[[#This Row],[Raegan]]-Table3[[#This Row],[Raegan]])</f>
        <v/>
      </c>
      <c r="BD103" t="str">
        <f>IF(AND(ISBLANK(Table33[[#This Row],[Liam]]),ISBLANK(Table3[[#This Row],[Liam]])),"",Table33[[#This Row],[Liam]]-Table3[[#This Row],[Liam]])</f>
        <v/>
      </c>
      <c r="BE103" t="str">
        <f>IF(AND(ISBLANK(Table33[[#This Row],[Shane]]),ISBLANK(Table3[[#This Row],[Shane]])),"",Table33[[#This Row],[Shane]]-Table3[[#This Row],[Shane]])</f>
        <v/>
      </c>
      <c r="BF103">
        <f>IF(AND(ISBLANK(Table33[[#This Row],[Cameron]]),ISBLANK(Table3[[#This Row],[Cameron]])),"",Table33[[#This Row],[Cameron]]-Table3[[#This Row],[Cameron]])</f>
        <v>57</v>
      </c>
      <c r="BG103" t="str">
        <f>IF(AND(ISBLANK(Table33[[#This Row],[Alex]]),ISBLANK(Table3[[#This Row],[Alex]])),"",Table33[[#This Row],[Alex]]-Table3[[#This Row],[Alex]])</f>
        <v/>
      </c>
      <c r="BH103" t="str">
        <f>IF(AND(ISBLANK(Table33[[#This Row],[Scott]]),ISBLANK(Table3[[#This Row],[Scott]])),"",Table33[[#This Row],[Scott]]-Table3[[#This Row],[Scott]])</f>
        <v/>
      </c>
      <c r="BI103">
        <f>IF(AND(ISBLANK(Table33[[#This Row],[Light]]),ISBLANK(Table3[[#This Row],[Light]])),"",Table33[[#This Row],[Light]]-Table3[[#This Row],[Light]])</f>
        <v>32</v>
      </c>
      <c r="BJ103" t="str">
        <f>IF(AND(ISBLANK(Table33[[#This Row],[Jarred]]),ISBLANK(Table3[[#This Row],[Jarred]])),"",Table33[[#This Row],[Jarred]]-Table3[[#This Row],[Jarred]])</f>
        <v/>
      </c>
      <c r="BK103" t="str">
        <f>IF(AND(ISBLANK(Table33[[#This Row],[Joel]]),ISBLANK(Table3[[#This Row],[Joel]])),"",Table33[[#This Row],[Joel]]-Table3[[#This Row],[Joel]])</f>
        <v/>
      </c>
      <c r="BL103" t="str">
        <f>IF(AND(ISBLANK(Table33[[#This Row],[Rob]]),ISBLANK(Table3[[#This Row],[Rob]])),"",Table33[[#This Row],[Rob]]-Table3[[#This Row],[Rob]])</f>
        <v/>
      </c>
      <c r="BM103">
        <f>IF(AND(ISBLANK(Table33[[#This Row],[Xander]]),ISBLANK(Table3[[#This Row],[Xander]])),"",Table33[[#This Row],[Xander]]-Table3[[#This Row],[Xander]])</f>
        <v>6</v>
      </c>
    </row>
    <row r="104" spans="1:65" ht="15" customHeight="1" x14ac:dyDescent="0.25">
      <c r="A104" s="26">
        <v>45251</v>
      </c>
      <c r="B104">
        <v>29</v>
      </c>
      <c r="C104">
        <v>6</v>
      </c>
      <c r="D104">
        <v>28</v>
      </c>
      <c r="E104">
        <v>16</v>
      </c>
      <c r="I104">
        <v>8</v>
      </c>
      <c r="K104">
        <v>2</v>
      </c>
      <c r="O104">
        <v>23</v>
      </c>
      <c r="S104" s="26">
        <v>45251</v>
      </c>
      <c r="T104">
        <v>51</v>
      </c>
      <c r="U104">
        <v>38</v>
      </c>
      <c r="V104">
        <v>31</v>
      </c>
      <c r="W104">
        <v>26</v>
      </c>
      <c r="AL104">
        <v>18</v>
      </c>
      <c r="AR104">
        <v>60</v>
      </c>
      <c r="AV104">
        <v>37</v>
      </c>
      <c r="AX104" s="26">
        <v>45251</v>
      </c>
      <c r="AY104">
        <f>IF(AND(ISBLANK(Table33[[#This Row],[Gilbert]]),ISBLANK(Table3[[#This Row],[Gilbert]])),"",Table33[[#This Row],[Gilbert]]-Table3[[#This Row],[Gilbert]])</f>
        <v>22</v>
      </c>
      <c r="AZ104">
        <f>IF(AND(ISBLANK(Table33[[#This Row],[Fred]]),ISBLANK(Table3[[#This Row],[Fred]])),"",Table33[[#This Row],[Fred]]-Table3[[#This Row],[Fred]])</f>
        <v>32</v>
      </c>
      <c r="BA104">
        <f>IF(AND(ISBLANK(Table33[[#This Row],[Zoe]]),ISBLANK(Table3[[#This Row],[Zoe]])),"",Table33[[#This Row],[Zoe]]-Table3[[#This Row],[Zoe]])</f>
        <v>3</v>
      </c>
      <c r="BB104">
        <f>IF(AND(ISBLANK(Table33[[#This Row],[George]]),ISBLANK(Table3[[#This Row],[George]])),"",Table33[[#This Row],[George]]-Table3[[#This Row],[George]])</f>
        <v>10</v>
      </c>
      <c r="BC104" t="str">
        <f>IF(AND(ISBLANK(Table33[[#This Row],[Raegan]]),ISBLANK(Table3[[#This Row],[Raegan]])),"",Table33[[#This Row],[Raegan]]-Table3[[#This Row],[Raegan]])</f>
        <v/>
      </c>
      <c r="BD104" t="str">
        <f>IF(AND(ISBLANK(Table33[[#This Row],[Liam]]),ISBLANK(Table3[[#This Row],[Liam]])),"",Table33[[#This Row],[Liam]]-Table3[[#This Row],[Liam]])</f>
        <v/>
      </c>
      <c r="BE104" t="str">
        <f>IF(AND(ISBLANK(Table33[[#This Row],[Shane]]),ISBLANK(Table3[[#This Row],[Shane]])),"",Table33[[#This Row],[Shane]]-Table3[[#This Row],[Shane]])</f>
        <v/>
      </c>
      <c r="BF104">
        <f>IF(AND(ISBLANK(Table33[[#This Row],[Cameron]]),ISBLANK(Table3[[#This Row],[Cameron]])),"",Table33[[#This Row],[Cameron]]-Table3[[#This Row],[Cameron]])</f>
        <v>10</v>
      </c>
      <c r="BG104" t="str">
        <f>IF(AND(ISBLANK(Table33[[#This Row],[Alex]]),ISBLANK(Table3[[#This Row],[Alex]])),"",Table33[[#This Row],[Alex]]-Table3[[#This Row],[Alex]])</f>
        <v/>
      </c>
      <c r="BH104" t="str">
        <f>IF(AND(ISBLANK(Table33[[#This Row],[Scott]]),ISBLANK(Table3[[#This Row],[Scott]])),"",Table33[[#This Row],[Scott]]-Table3[[#This Row],[Scott]])</f>
        <v/>
      </c>
      <c r="BI104">
        <f>IF(AND(ISBLANK(Table33[[#This Row],[Light]]),ISBLANK(Table3[[#This Row],[Light]])),"",Table33[[#This Row],[Light]]-Table3[[#This Row],[Light]])</f>
        <v>58</v>
      </c>
      <c r="BJ104" t="str">
        <f>IF(AND(ISBLANK(Table33[[#This Row],[Jarred]]),ISBLANK(Table3[[#This Row],[Jarred]])),"",Table33[[#This Row],[Jarred]]-Table3[[#This Row],[Jarred]])</f>
        <v/>
      </c>
      <c r="BK104" t="str">
        <f>IF(AND(ISBLANK(Table33[[#This Row],[Joel]]),ISBLANK(Table3[[#This Row],[Joel]])),"",Table33[[#This Row],[Joel]]-Table3[[#This Row],[Joel]])</f>
        <v/>
      </c>
      <c r="BL104" t="str">
        <f>IF(AND(ISBLANK(Table33[[#This Row],[Rob]]),ISBLANK(Table3[[#This Row],[Rob]])),"",Table33[[#This Row],[Rob]]-Table3[[#This Row],[Rob]])</f>
        <v/>
      </c>
      <c r="BM104">
        <f>IF(AND(ISBLANK(Table33[[#This Row],[Xander]]),ISBLANK(Table3[[#This Row],[Xander]])),"",Table33[[#This Row],[Xander]]-Table3[[#This Row],[Xander]])</f>
        <v>14</v>
      </c>
    </row>
    <row r="105" spans="1:65" ht="15" customHeight="1" x14ac:dyDescent="0.25">
      <c r="A105" s="26">
        <v>45252</v>
      </c>
      <c r="B105">
        <v>37</v>
      </c>
      <c r="C105">
        <v>20</v>
      </c>
      <c r="E105">
        <v>24</v>
      </c>
      <c r="K105">
        <v>15</v>
      </c>
      <c r="O105">
        <v>34</v>
      </c>
      <c r="S105" s="26">
        <v>45252</v>
      </c>
      <c r="T105">
        <v>55</v>
      </c>
      <c r="U105">
        <v>47</v>
      </c>
      <c r="W105">
        <v>30</v>
      </c>
      <c r="AR105">
        <v>64</v>
      </c>
      <c r="AV105">
        <v>43</v>
      </c>
      <c r="AX105" s="26">
        <v>45252</v>
      </c>
      <c r="AY105">
        <f>IF(AND(ISBLANK(Table33[[#This Row],[Gilbert]]),ISBLANK(Table3[[#This Row],[Gilbert]])),"",Table33[[#This Row],[Gilbert]]-Table3[[#This Row],[Gilbert]])</f>
        <v>18</v>
      </c>
      <c r="AZ105">
        <f>IF(AND(ISBLANK(Table33[[#This Row],[Fred]]),ISBLANK(Table3[[#This Row],[Fred]])),"",Table33[[#This Row],[Fred]]-Table3[[#This Row],[Fred]])</f>
        <v>27</v>
      </c>
      <c r="BA105" t="str">
        <f>IF(AND(ISBLANK(Table33[[#This Row],[Zoe]]),ISBLANK(Table3[[#This Row],[Zoe]])),"",Table33[[#This Row],[Zoe]]-Table3[[#This Row],[Zoe]])</f>
        <v/>
      </c>
      <c r="BB105">
        <f>IF(AND(ISBLANK(Table33[[#This Row],[George]]),ISBLANK(Table3[[#This Row],[George]])),"",Table33[[#This Row],[George]]-Table3[[#This Row],[George]])</f>
        <v>6</v>
      </c>
      <c r="BC105" t="str">
        <f>IF(AND(ISBLANK(Table33[[#This Row],[Raegan]]),ISBLANK(Table3[[#This Row],[Raegan]])),"",Table33[[#This Row],[Raegan]]-Table3[[#This Row],[Raegan]])</f>
        <v/>
      </c>
      <c r="BD105" t="str">
        <f>IF(AND(ISBLANK(Table33[[#This Row],[Liam]]),ISBLANK(Table3[[#This Row],[Liam]])),"",Table33[[#This Row],[Liam]]-Table3[[#This Row],[Liam]])</f>
        <v/>
      </c>
      <c r="BE105" t="str">
        <f>IF(AND(ISBLANK(Table33[[#This Row],[Shane]]),ISBLANK(Table3[[#This Row],[Shane]])),"",Table33[[#This Row],[Shane]]-Table3[[#This Row],[Shane]])</f>
        <v/>
      </c>
      <c r="BF105" t="str">
        <f>IF(AND(ISBLANK(Table33[[#This Row],[Cameron]]),ISBLANK(Table3[[#This Row],[Cameron]])),"",Table33[[#This Row],[Cameron]]-Table3[[#This Row],[Cameron]])</f>
        <v/>
      </c>
      <c r="BG105" t="str">
        <f>IF(AND(ISBLANK(Table33[[#This Row],[Alex]]),ISBLANK(Table3[[#This Row],[Alex]])),"",Table33[[#This Row],[Alex]]-Table3[[#This Row],[Alex]])</f>
        <v/>
      </c>
      <c r="BH105" t="str">
        <f>IF(AND(ISBLANK(Table33[[#This Row],[Scott]]),ISBLANK(Table3[[#This Row],[Scott]])),"",Table33[[#This Row],[Scott]]-Table3[[#This Row],[Scott]])</f>
        <v/>
      </c>
      <c r="BI105">
        <f>IF(AND(ISBLANK(Table33[[#This Row],[Light]]),ISBLANK(Table3[[#This Row],[Light]])),"",Table33[[#This Row],[Light]]-Table3[[#This Row],[Light]])</f>
        <v>49</v>
      </c>
      <c r="BJ105" t="str">
        <f>IF(AND(ISBLANK(Table33[[#This Row],[Jarred]]),ISBLANK(Table3[[#This Row],[Jarred]])),"",Table33[[#This Row],[Jarred]]-Table3[[#This Row],[Jarred]])</f>
        <v/>
      </c>
      <c r="BK105" t="str">
        <f>IF(AND(ISBLANK(Table33[[#This Row],[Joel]]),ISBLANK(Table3[[#This Row],[Joel]])),"",Table33[[#This Row],[Joel]]-Table3[[#This Row],[Joel]])</f>
        <v/>
      </c>
      <c r="BL105" t="str">
        <f>IF(AND(ISBLANK(Table33[[#This Row],[Rob]]),ISBLANK(Table3[[#This Row],[Rob]])),"",Table33[[#This Row],[Rob]]-Table3[[#This Row],[Rob]])</f>
        <v/>
      </c>
      <c r="BM105">
        <f>IF(AND(ISBLANK(Table33[[#This Row],[Xander]]),ISBLANK(Table3[[#This Row],[Xander]])),"",Table33[[#This Row],[Xander]]-Table3[[#This Row],[Xander]])</f>
        <v>9</v>
      </c>
    </row>
    <row r="106" spans="1:65" ht="15" customHeight="1" x14ac:dyDescent="0.25">
      <c r="A106" s="26">
        <v>45253</v>
      </c>
      <c r="B106">
        <v>9</v>
      </c>
      <c r="C106">
        <v>13</v>
      </c>
      <c r="D106">
        <v>30</v>
      </c>
      <c r="I106">
        <v>29</v>
      </c>
      <c r="K106">
        <v>14</v>
      </c>
      <c r="O106">
        <v>19</v>
      </c>
      <c r="S106" s="26">
        <v>45253</v>
      </c>
      <c r="T106">
        <v>50</v>
      </c>
      <c r="U106">
        <v>47</v>
      </c>
      <c r="V106">
        <v>31</v>
      </c>
      <c r="AL106">
        <v>66</v>
      </c>
      <c r="AR106">
        <v>31</v>
      </c>
      <c r="AV106">
        <v>34</v>
      </c>
      <c r="AX106" s="26">
        <v>45253</v>
      </c>
      <c r="AY106">
        <f>IF(AND(ISBLANK(Table33[[#This Row],[Gilbert]]),ISBLANK(Table3[[#This Row],[Gilbert]])),"",Table33[[#This Row],[Gilbert]]-Table3[[#This Row],[Gilbert]])</f>
        <v>41</v>
      </c>
      <c r="AZ106">
        <f>IF(AND(ISBLANK(Table33[[#This Row],[Fred]]),ISBLANK(Table3[[#This Row],[Fred]])),"",Table33[[#This Row],[Fred]]-Table3[[#This Row],[Fred]])</f>
        <v>34</v>
      </c>
      <c r="BA106">
        <f>IF(AND(ISBLANK(Table33[[#This Row],[Zoe]]),ISBLANK(Table3[[#This Row],[Zoe]])),"",Table33[[#This Row],[Zoe]]-Table3[[#This Row],[Zoe]])</f>
        <v>1</v>
      </c>
      <c r="BB106" t="str">
        <f>IF(AND(ISBLANK(Table33[[#This Row],[George]]),ISBLANK(Table3[[#This Row],[George]])),"",Table33[[#This Row],[George]]-Table3[[#This Row],[George]])</f>
        <v/>
      </c>
      <c r="BC106" t="str">
        <f>IF(AND(ISBLANK(Table33[[#This Row],[Raegan]]),ISBLANK(Table3[[#This Row],[Raegan]])),"",Table33[[#This Row],[Raegan]]-Table3[[#This Row],[Raegan]])</f>
        <v/>
      </c>
      <c r="BD106" t="str">
        <f>IF(AND(ISBLANK(Table33[[#This Row],[Liam]]),ISBLANK(Table3[[#This Row],[Liam]])),"",Table33[[#This Row],[Liam]]-Table3[[#This Row],[Liam]])</f>
        <v/>
      </c>
      <c r="BE106" t="str">
        <f>IF(AND(ISBLANK(Table33[[#This Row],[Shane]]),ISBLANK(Table3[[#This Row],[Shane]])),"",Table33[[#This Row],[Shane]]-Table3[[#This Row],[Shane]])</f>
        <v/>
      </c>
      <c r="BF106">
        <f>IF(AND(ISBLANK(Table33[[#This Row],[Cameron]]),ISBLANK(Table3[[#This Row],[Cameron]])),"",Table33[[#This Row],[Cameron]]-Table3[[#This Row],[Cameron]])</f>
        <v>37</v>
      </c>
      <c r="BG106" t="str">
        <f>IF(AND(ISBLANK(Table33[[#This Row],[Alex]]),ISBLANK(Table3[[#This Row],[Alex]])),"",Table33[[#This Row],[Alex]]-Table3[[#This Row],[Alex]])</f>
        <v/>
      </c>
      <c r="BH106" t="str">
        <f>IF(AND(ISBLANK(Table33[[#This Row],[Scott]]),ISBLANK(Table3[[#This Row],[Scott]])),"",Table33[[#This Row],[Scott]]-Table3[[#This Row],[Scott]])</f>
        <v/>
      </c>
      <c r="BI106">
        <f>IF(AND(ISBLANK(Table33[[#This Row],[Light]]),ISBLANK(Table3[[#This Row],[Light]])),"",Table33[[#This Row],[Light]]-Table3[[#This Row],[Light]])</f>
        <v>17</v>
      </c>
      <c r="BJ106" t="str">
        <f>IF(AND(ISBLANK(Table33[[#This Row],[Jarred]]),ISBLANK(Table3[[#This Row],[Jarred]])),"",Table33[[#This Row],[Jarred]]-Table3[[#This Row],[Jarred]])</f>
        <v/>
      </c>
      <c r="BK106" t="str">
        <f>IF(AND(ISBLANK(Table33[[#This Row],[Joel]]),ISBLANK(Table3[[#This Row],[Joel]])),"",Table33[[#This Row],[Joel]]-Table3[[#This Row],[Joel]])</f>
        <v/>
      </c>
      <c r="BL106" t="str">
        <f>IF(AND(ISBLANK(Table33[[#This Row],[Rob]]),ISBLANK(Table3[[#This Row],[Rob]])),"",Table33[[#This Row],[Rob]]-Table3[[#This Row],[Rob]])</f>
        <v/>
      </c>
      <c r="BM106">
        <f>IF(AND(ISBLANK(Table33[[#This Row],[Xander]]),ISBLANK(Table3[[#This Row],[Xander]])),"",Table33[[#This Row],[Xander]]-Table3[[#This Row],[Xander]])</f>
        <v>15</v>
      </c>
    </row>
    <row r="107" spans="1:65" ht="15" customHeight="1" x14ac:dyDescent="0.25">
      <c r="A107" s="26">
        <v>45254</v>
      </c>
      <c r="B107">
        <v>20</v>
      </c>
      <c r="C107">
        <v>5</v>
      </c>
      <c r="D107">
        <v>23</v>
      </c>
      <c r="E107">
        <v>17</v>
      </c>
      <c r="I107">
        <v>20</v>
      </c>
      <c r="S107" s="26">
        <v>45254</v>
      </c>
      <c r="T107">
        <v>53</v>
      </c>
      <c r="U107">
        <v>27</v>
      </c>
      <c r="V107">
        <v>31</v>
      </c>
      <c r="W107">
        <v>31</v>
      </c>
      <c r="AL107">
        <v>110</v>
      </c>
      <c r="AX107" s="26">
        <v>45254</v>
      </c>
      <c r="AY107">
        <f>IF(AND(ISBLANK(Table33[[#This Row],[Gilbert]]),ISBLANK(Table3[[#This Row],[Gilbert]])),"",Table33[[#This Row],[Gilbert]]-Table3[[#This Row],[Gilbert]])</f>
        <v>33</v>
      </c>
      <c r="AZ107">
        <f>IF(AND(ISBLANK(Table33[[#This Row],[Fred]]),ISBLANK(Table3[[#This Row],[Fred]])),"",Table33[[#This Row],[Fred]]-Table3[[#This Row],[Fred]])</f>
        <v>22</v>
      </c>
      <c r="BA107">
        <f>IF(AND(ISBLANK(Table33[[#This Row],[Zoe]]),ISBLANK(Table3[[#This Row],[Zoe]])),"",Table33[[#This Row],[Zoe]]-Table3[[#This Row],[Zoe]])</f>
        <v>8</v>
      </c>
      <c r="BB107">
        <f>IF(AND(ISBLANK(Table33[[#This Row],[George]]),ISBLANK(Table3[[#This Row],[George]])),"",Table33[[#This Row],[George]]-Table3[[#This Row],[George]])</f>
        <v>14</v>
      </c>
      <c r="BC107" t="str">
        <f>IF(AND(ISBLANK(Table33[[#This Row],[Raegan]]),ISBLANK(Table3[[#This Row],[Raegan]])),"",Table33[[#This Row],[Raegan]]-Table3[[#This Row],[Raegan]])</f>
        <v/>
      </c>
      <c r="BD107" t="str">
        <f>IF(AND(ISBLANK(Table33[[#This Row],[Liam]]),ISBLANK(Table3[[#This Row],[Liam]])),"",Table33[[#This Row],[Liam]]-Table3[[#This Row],[Liam]])</f>
        <v/>
      </c>
      <c r="BE107" t="str">
        <f>IF(AND(ISBLANK(Table33[[#This Row],[Shane]]),ISBLANK(Table3[[#This Row],[Shane]])),"",Table33[[#This Row],[Shane]]-Table3[[#This Row],[Shane]])</f>
        <v/>
      </c>
      <c r="BF107">
        <f>IF(AND(ISBLANK(Table33[[#This Row],[Cameron]]),ISBLANK(Table3[[#This Row],[Cameron]])),"",Table33[[#This Row],[Cameron]]-Table3[[#This Row],[Cameron]])</f>
        <v>90</v>
      </c>
      <c r="BG107" t="str">
        <f>IF(AND(ISBLANK(Table33[[#This Row],[Alex]]),ISBLANK(Table3[[#This Row],[Alex]])),"",Table33[[#This Row],[Alex]]-Table3[[#This Row],[Alex]])</f>
        <v/>
      </c>
      <c r="BH107" t="str">
        <f>IF(AND(ISBLANK(Table33[[#This Row],[Scott]]),ISBLANK(Table3[[#This Row],[Scott]])),"",Table33[[#This Row],[Scott]]-Table3[[#This Row],[Scott]])</f>
        <v/>
      </c>
      <c r="BI107" t="str">
        <f>IF(AND(ISBLANK(Table33[[#This Row],[Light]]),ISBLANK(Table3[[#This Row],[Light]])),"",Table33[[#This Row],[Light]]-Table3[[#This Row],[Light]])</f>
        <v/>
      </c>
      <c r="BJ107" t="str">
        <f>IF(AND(ISBLANK(Table33[[#This Row],[Jarred]]),ISBLANK(Table3[[#This Row],[Jarred]])),"",Table33[[#This Row],[Jarred]]-Table3[[#This Row],[Jarred]])</f>
        <v/>
      </c>
      <c r="BK107" t="str">
        <f>IF(AND(ISBLANK(Table33[[#This Row],[Joel]]),ISBLANK(Table3[[#This Row],[Joel]])),"",Table33[[#This Row],[Joel]]-Table3[[#This Row],[Joel]])</f>
        <v/>
      </c>
      <c r="BL107" t="str">
        <f>IF(AND(ISBLANK(Table33[[#This Row],[Rob]]),ISBLANK(Table3[[#This Row],[Rob]])),"",Table33[[#This Row],[Rob]]-Table3[[#This Row],[Rob]])</f>
        <v/>
      </c>
      <c r="BM107" t="str">
        <f>IF(AND(ISBLANK(Table33[[#This Row],[Xander]]),ISBLANK(Table3[[#This Row],[Xander]])),"",Table33[[#This Row],[Xander]]-Table3[[#This Row],[Xander]])</f>
        <v/>
      </c>
    </row>
    <row r="108" spans="1:65" ht="15" customHeight="1" x14ac:dyDescent="0.25">
      <c r="A108" s="26">
        <v>45257</v>
      </c>
      <c r="B108">
        <v>35</v>
      </c>
      <c r="C108">
        <v>33</v>
      </c>
      <c r="D108">
        <v>22</v>
      </c>
      <c r="E108">
        <v>18</v>
      </c>
      <c r="I108">
        <v>28</v>
      </c>
      <c r="K108">
        <v>39</v>
      </c>
      <c r="S108" s="26">
        <v>45257</v>
      </c>
      <c r="T108">
        <v>47</v>
      </c>
      <c r="U108">
        <v>41</v>
      </c>
      <c r="V108">
        <v>32</v>
      </c>
      <c r="W108">
        <v>32</v>
      </c>
      <c r="AL108">
        <v>54</v>
      </c>
      <c r="AR108">
        <v>68</v>
      </c>
      <c r="AX108" s="26">
        <v>45257</v>
      </c>
      <c r="AY108">
        <f>IF(AND(ISBLANK(Table33[[#This Row],[Gilbert]]),ISBLANK(Table3[[#This Row],[Gilbert]])),"",Table33[[#This Row],[Gilbert]]-Table3[[#This Row],[Gilbert]])</f>
        <v>12</v>
      </c>
      <c r="AZ108">
        <f>IF(AND(ISBLANK(Table33[[#This Row],[Fred]]),ISBLANK(Table3[[#This Row],[Fred]])),"",Table33[[#This Row],[Fred]]-Table3[[#This Row],[Fred]])</f>
        <v>8</v>
      </c>
      <c r="BA108">
        <f>IF(AND(ISBLANK(Table33[[#This Row],[Zoe]]),ISBLANK(Table3[[#This Row],[Zoe]])),"",Table33[[#This Row],[Zoe]]-Table3[[#This Row],[Zoe]])</f>
        <v>10</v>
      </c>
      <c r="BB108">
        <f>IF(AND(ISBLANK(Table33[[#This Row],[George]]),ISBLANK(Table3[[#This Row],[George]])),"",Table33[[#This Row],[George]]-Table3[[#This Row],[George]])</f>
        <v>14</v>
      </c>
      <c r="BC108" t="str">
        <f>IF(AND(ISBLANK(Table33[[#This Row],[Raegan]]),ISBLANK(Table3[[#This Row],[Raegan]])),"",Table33[[#This Row],[Raegan]]-Table3[[#This Row],[Raegan]])</f>
        <v/>
      </c>
      <c r="BD108" t="str">
        <f>IF(AND(ISBLANK(Table33[[#This Row],[Liam]]),ISBLANK(Table3[[#This Row],[Liam]])),"",Table33[[#This Row],[Liam]]-Table3[[#This Row],[Liam]])</f>
        <v/>
      </c>
      <c r="BE108" t="str">
        <f>IF(AND(ISBLANK(Table33[[#This Row],[Shane]]),ISBLANK(Table3[[#This Row],[Shane]])),"",Table33[[#This Row],[Shane]]-Table3[[#This Row],[Shane]])</f>
        <v/>
      </c>
      <c r="BF108">
        <f>IF(AND(ISBLANK(Table33[[#This Row],[Cameron]]),ISBLANK(Table3[[#This Row],[Cameron]])),"",Table33[[#This Row],[Cameron]]-Table3[[#This Row],[Cameron]])</f>
        <v>26</v>
      </c>
      <c r="BG108" t="str">
        <f>IF(AND(ISBLANK(Table33[[#This Row],[Alex]]),ISBLANK(Table3[[#This Row],[Alex]])),"",Table33[[#This Row],[Alex]]-Table3[[#This Row],[Alex]])</f>
        <v/>
      </c>
      <c r="BH108" t="str">
        <f>IF(AND(ISBLANK(Table33[[#This Row],[Scott]]),ISBLANK(Table3[[#This Row],[Scott]])),"",Table33[[#This Row],[Scott]]-Table3[[#This Row],[Scott]])</f>
        <v/>
      </c>
      <c r="BI108">
        <f>IF(AND(ISBLANK(Table33[[#This Row],[Light]]),ISBLANK(Table3[[#This Row],[Light]])),"",Table33[[#This Row],[Light]]-Table3[[#This Row],[Light]])</f>
        <v>29</v>
      </c>
      <c r="BJ108" t="str">
        <f>IF(AND(ISBLANK(Table33[[#This Row],[Jarred]]),ISBLANK(Table3[[#This Row],[Jarred]])),"",Table33[[#This Row],[Jarred]]-Table3[[#This Row],[Jarred]])</f>
        <v/>
      </c>
      <c r="BK108" t="str">
        <f>IF(AND(ISBLANK(Table33[[#This Row],[Joel]]),ISBLANK(Table3[[#This Row],[Joel]])),"",Table33[[#This Row],[Joel]]-Table3[[#This Row],[Joel]])</f>
        <v/>
      </c>
      <c r="BL108" t="str">
        <f>IF(AND(ISBLANK(Table33[[#This Row],[Rob]]),ISBLANK(Table3[[#This Row],[Rob]])),"",Table33[[#This Row],[Rob]]-Table3[[#This Row],[Rob]])</f>
        <v/>
      </c>
      <c r="BM108" t="str">
        <f>IF(AND(ISBLANK(Table33[[#This Row],[Xander]]),ISBLANK(Table3[[#This Row],[Xander]])),"",Table33[[#This Row],[Xander]]-Table3[[#This Row],[Xander]])</f>
        <v/>
      </c>
    </row>
    <row r="109" spans="1:65" ht="15" customHeight="1" x14ac:dyDescent="0.25">
      <c r="A109" s="26">
        <v>45258</v>
      </c>
      <c r="C109">
        <v>34</v>
      </c>
      <c r="D109">
        <v>26</v>
      </c>
      <c r="E109">
        <v>24</v>
      </c>
      <c r="I109">
        <v>38</v>
      </c>
      <c r="K109">
        <v>42</v>
      </c>
      <c r="S109" s="26">
        <v>45258</v>
      </c>
      <c r="U109">
        <v>42</v>
      </c>
      <c r="V109">
        <v>38</v>
      </c>
      <c r="W109">
        <v>36</v>
      </c>
      <c r="AL109">
        <v>55</v>
      </c>
      <c r="AR109">
        <v>53</v>
      </c>
      <c r="AX109" s="26">
        <v>45258</v>
      </c>
      <c r="AY109" t="str">
        <f>IF(AND(ISBLANK(Table33[[#This Row],[Gilbert]]),ISBLANK(Table3[[#This Row],[Gilbert]])),"",Table33[[#This Row],[Gilbert]]-Table3[[#This Row],[Gilbert]])</f>
        <v/>
      </c>
      <c r="AZ109">
        <f>IF(AND(ISBLANK(Table33[[#This Row],[Fred]]),ISBLANK(Table3[[#This Row],[Fred]])),"",Table33[[#This Row],[Fred]]-Table3[[#This Row],[Fred]])</f>
        <v>8</v>
      </c>
      <c r="BA109">
        <f>IF(AND(ISBLANK(Table33[[#This Row],[Zoe]]),ISBLANK(Table3[[#This Row],[Zoe]])),"",Table33[[#This Row],[Zoe]]-Table3[[#This Row],[Zoe]])</f>
        <v>12</v>
      </c>
      <c r="BB109">
        <f>IF(AND(ISBLANK(Table33[[#This Row],[George]]),ISBLANK(Table3[[#This Row],[George]])),"",Table33[[#This Row],[George]]-Table3[[#This Row],[George]])</f>
        <v>12</v>
      </c>
      <c r="BC109" t="str">
        <f>IF(AND(ISBLANK(Table33[[#This Row],[Raegan]]),ISBLANK(Table3[[#This Row],[Raegan]])),"",Table33[[#This Row],[Raegan]]-Table3[[#This Row],[Raegan]])</f>
        <v/>
      </c>
      <c r="BD109" t="str">
        <f>IF(AND(ISBLANK(Table33[[#This Row],[Liam]]),ISBLANK(Table3[[#This Row],[Liam]])),"",Table33[[#This Row],[Liam]]-Table3[[#This Row],[Liam]])</f>
        <v/>
      </c>
      <c r="BE109" t="str">
        <f>IF(AND(ISBLANK(Table33[[#This Row],[Shane]]),ISBLANK(Table3[[#This Row],[Shane]])),"",Table33[[#This Row],[Shane]]-Table3[[#This Row],[Shane]])</f>
        <v/>
      </c>
      <c r="BF109">
        <f>IF(AND(ISBLANK(Table33[[#This Row],[Cameron]]),ISBLANK(Table3[[#This Row],[Cameron]])),"",Table33[[#This Row],[Cameron]]-Table3[[#This Row],[Cameron]])</f>
        <v>17</v>
      </c>
      <c r="BG109" t="str">
        <f>IF(AND(ISBLANK(Table33[[#This Row],[Alex]]),ISBLANK(Table3[[#This Row],[Alex]])),"",Table33[[#This Row],[Alex]]-Table3[[#This Row],[Alex]])</f>
        <v/>
      </c>
      <c r="BH109" t="str">
        <f>IF(AND(ISBLANK(Table33[[#This Row],[Scott]]),ISBLANK(Table3[[#This Row],[Scott]])),"",Table33[[#This Row],[Scott]]-Table3[[#This Row],[Scott]])</f>
        <v/>
      </c>
      <c r="BI109">
        <f>IF(AND(ISBLANK(Table33[[#This Row],[Light]]),ISBLANK(Table3[[#This Row],[Light]])),"",Table33[[#This Row],[Light]]-Table3[[#This Row],[Light]])</f>
        <v>11</v>
      </c>
      <c r="BJ109" t="str">
        <f>IF(AND(ISBLANK(Table33[[#This Row],[Jarred]]),ISBLANK(Table3[[#This Row],[Jarred]])),"",Table33[[#This Row],[Jarred]]-Table3[[#This Row],[Jarred]])</f>
        <v/>
      </c>
      <c r="BK109" t="str">
        <f>IF(AND(ISBLANK(Table33[[#This Row],[Joel]]),ISBLANK(Table3[[#This Row],[Joel]])),"",Table33[[#This Row],[Joel]]-Table3[[#This Row],[Joel]])</f>
        <v/>
      </c>
      <c r="BL109" t="str">
        <f>IF(AND(ISBLANK(Table33[[#This Row],[Rob]]),ISBLANK(Table3[[#This Row],[Rob]])),"",Table33[[#This Row],[Rob]]-Table3[[#This Row],[Rob]])</f>
        <v/>
      </c>
      <c r="BM109" t="str">
        <f>IF(AND(ISBLANK(Table33[[#This Row],[Xander]]),ISBLANK(Table3[[#This Row],[Xander]])),"",Table33[[#This Row],[Xander]]-Table3[[#This Row],[Xander]])</f>
        <v/>
      </c>
    </row>
    <row r="110" spans="1:65" ht="15" customHeight="1" x14ac:dyDescent="0.25">
      <c r="A110" s="26">
        <v>45259</v>
      </c>
      <c r="C110">
        <v>33</v>
      </c>
      <c r="E110">
        <v>17</v>
      </c>
      <c r="I110">
        <v>35</v>
      </c>
      <c r="K110">
        <v>32</v>
      </c>
      <c r="S110" s="26">
        <v>45259</v>
      </c>
      <c r="U110">
        <v>54</v>
      </c>
      <c r="W110">
        <v>34</v>
      </c>
      <c r="AL110">
        <v>58</v>
      </c>
      <c r="AR110">
        <v>88</v>
      </c>
      <c r="AX110" s="26">
        <v>45259</v>
      </c>
      <c r="AY110" t="str">
        <f>IF(AND(ISBLANK(Table33[[#This Row],[Gilbert]]),ISBLANK(Table3[[#This Row],[Gilbert]])),"",Table33[[#This Row],[Gilbert]]-Table3[[#This Row],[Gilbert]])</f>
        <v/>
      </c>
      <c r="AZ110">
        <f>IF(AND(ISBLANK(Table33[[#This Row],[Fred]]),ISBLANK(Table3[[#This Row],[Fred]])),"",Table33[[#This Row],[Fred]]-Table3[[#This Row],[Fred]])</f>
        <v>21</v>
      </c>
      <c r="BA110" t="str">
        <f>IF(AND(ISBLANK(Table33[[#This Row],[Zoe]]),ISBLANK(Table3[[#This Row],[Zoe]])),"",Table33[[#This Row],[Zoe]]-Table3[[#This Row],[Zoe]])</f>
        <v/>
      </c>
      <c r="BB110">
        <f>IF(AND(ISBLANK(Table33[[#This Row],[George]]),ISBLANK(Table3[[#This Row],[George]])),"",Table33[[#This Row],[George]]-Table3[[#This Row],[George]])</f>
        <v>17</v>
      </c>
      <c r="BC110" t="str">
        <f>IF(AND(ISBLANK(Table33[[#This Row],[Raegan]]),ISBLANK(Table3[[#This Row],[Raegan]])),"",Table33[[#This Row],[Raegan]]-Table3[[#This Row],[Raegan]])</f>
        <v/>
      </c>
      <c r="BD110" t="str">
        <f>IF(AND(ISBLANK(Table33[[#This Row],[Liam]]),ISBLANK(Table3[[#This Row],[Liam]])),"",Table33[[#This Row],[Liam]]-Table3[[#This Row],[Liam]])</f>
        <v/>
      </c>
      <c r="BE110" t="str">
        <f>IF(AND(ISBLANK(Table33[[#This Row],[Shane]]),ISBLANK(Table3[[#This Row],[Shane]])),"",Table33[[#This Row],[Shane]]-Table3[[#This Row],[Shane]])</f>
        <v/>
      </c>
      <c r="BF110">
        <f>IF(AND(ISBLANK(Table33[[#This Row],[Cameron]]),ISBLANK(Table3[[#This Row],[Cameron]])),"",Table33[[#This Row],[Cameron]]-Table3[[#This Row],[Cameron]])</f>
        <v>23</v>
      </c>
      <c r="BG110" t="str">
        <f>IF(AND(ISBLANK(Table33[[#This Row],[Alex]]),ISBLANK(Table3[[#This Row],[Alex]])),"",Table33[[#This Row],[Alex]]-Table3[[#This Row],[Alex]])</f>
        <v/>
      </c>
      <c r="BH110" t="str">
        <f>IF(AND(ISBLANK(Table33[[#This Row],[Scott]]),ISBLANK(Table3[[#This Row],[Scott]])),"",Table33[[#This Row],[Scott]]-Table3[[#This Row],[Scott]])</f>
        <v/>
      </c>
      <c r="BI110">
        <f>IF(AND(ISBLANK(Table33[[#This Row],[Light]]),ISBLANK(Table3[[#This Row],[Light]])),"",Table33[[#This Row],[Light]]-Table3[[#This Row],[Light]])</f>
        <v>56</v>
      </c>
      <c r="BJ110" t="str">
        <f>IF(AND(ISBLANK(Table33[[#This Row],[Jarred]]),ISBLANK(Table3[[#This Row],[Jarred]])),"",Table33[[#This Row],[Jarred]]-Table3[[#This Row],[Jarred]])</f>
        <v/>
      </c>
      <c r="BK110" t="str">
        <f>IF(AND(ISBLANK(Table33[[#This Row],[Joel]]),ISBLANK(Table3[[#This Row],[Joel]])),"",Table33[[#This Row],[Joel]]-Table3[[#This Row],[Joel]])</f>
        <v/>
      </c>
      <c r="BL110" t="str">
        <f>IF(AND(ISBLANK(Table33[[#This Row],[Rob]]),ISBLANK(Table3[[#This Row],[Rob]])),"",Table33[[#This Row],[Rob]]-Table3[[#This Row],[Rob]])</f>
        <v/>
      </c>
      <c r="BM110" t="str">
        <f>IF(AND(ISBLANK(Table33[[#This Row],[Xander]]),ISBLANK(Table3[[#This Row],[Xander]])),"",Table33[[#This Row],[Xander]]-Table3[[#This Row],[Xander]])</f>
        <v/>
      </c>
    </row>
    <row r="111" spans="1:65" ht="15" customHeight="1" x14ac:dyDescent="0.25">
      <c r="A111" s="26">
        <v>45260</v>
      </c>
      <c r="B111">
        <v>41</v>
      </c>
      <c r="C111">
        <v>31</v>
      </c>
      <c r="D111">
        <v>27</v>
      </c>
      <c r="I111">
        <v>10</v>
      </c>
      <c r="K111">
        <v>22</v>
      </c>
      <c r="S111" s="26">
        <v>45260</v>
      </c>
      <c r="T111">
        <v>45</v>
      </c>
      <c r="U111">
        <v>39</v>
      </c>
      <c r="V111">
        <v>35</v>
      </c>
      <c r="AL111">
        <v>87</v>
      </c>
      <c r="AR111">
        <v>62</v>
      </c>
      <c r="AX111" s="26">
        <v>45260</v>
      </c>
      <c r="AY111">
        <f>IF(AND(ISBLANK(Table33[[#This Row],[Gilbert]]),ISBLANK(Table3[[#This Row],[Gilbert]])),"",Table33[[#This Row],[Gilbert]]-Table3[[#This Row],[Gilbert]])</f>
        <v>4</v>
      </c>
      <c r="AZ111">
        <f>IF(AND(ISBLANK(Table33[[#This Row],[Fred]]),ISBLANK(Table3[[#This Row],[Fred]])),"",Table33[[#This Row],[Fred]]-Table3[[#This Row],[Fred]])</f>
        <v>8</v>
      </c>
      <c r="BA111">
        <f>IF(AND(ISBLANK(Table33[[#This Row],[Zoe]]),ISBLANK(Table3[[#This Row],[Zoe]])),"",Table33[[#This Row],[Zoe]]-Table3[[#This Row],[Zoe]])</f>
        <v>8</v>
      </c>
      <c r="BB111" t="str">
        <f>IF(AND(ISBLANK(Table33[[#This Row],[George]]),ISBLANK(Table3[[#This Row],[George]])),"",Table33[[#This Row],[George]]-Table3[[#This Row],[George]])</f>
        <v/>
      </c>
      <c r="BC111" t="str">
        <f>IF(AND(ISBLANK(Table33[[#This Row],[Raegan]]),ISBLANK(Table3[[#This Row],[Raegan]])),"",Table33[[#This Row],[Raegan]]-Table3[[#This Row],[Raegan]])</f>
        <v/>
      </c>
      <c r="BD111" t="str">
        <f>IF(AND(ISBLANK(Table33[[#This Row],[Liam]]),ISBLANK(Table3[[#This Row],[Liam]])),"",Table33[[#This Row],[Liam]]-Table3[[#This Row],[Liam]])</f>
        <v/>
      </c>
      <c r="BE111" t="str">
        <f>IF(AND(ISBLANK(Table33[[#This Row],[Shane]]),ISBLANK(Table3[[#This Row],[Shane]])),"",Table33[[#This Row],[Shane]]-Table3[[#This Row],[Shane]])</f>
        <v/>
      </c>
      <c r="BF111">
        <f>IF(AND(ISBLANK(Table33[[#This Row],[Cameron]]),ISBLANK(Table3[[#This Row],[Cameron]])),"",Table33[[#This Row],[Cameron]]-Table3[[#This Row],[Cameron]])</f>
        <v>77</v>
      </c>
      <c r="BG111" t="str">
        <f>IF(AND(ISBLANK(Table33[[#This Row],[Alex]]),ISBLANK(Table3[[#This Row],[Alex]])),"",Table33[[#This Row],[Alex]]-Table3[[#This Row],[Alex]])</f>
        <v/>
      </c>
      <c r="BH111" t="str">
        <f>IF(AND(ISBLANK(Table33[[#This Row],[Scott]]),ISBLANK(Table3[[#This Row],[Scott]])),"",Table33[[#This Row],[Scott]]-Table3[[#This Row],[Scott]])</f>
        <v/>
      </c>
      <c r="BI111">
        <f>IF(AND(ISBLANK(Table33[[#This Row],[Light]]),ISBLANK(Table3[[#This Row],[Light]])),"",Table33[[#This Row],[Light]]-Table3[[#This Row],[Light]])</f>
        <v>40</v>
      </c>
      <c r="BJ111" t="str">
        <f>IF(AND(ISBLANK(Table33[[#This Row],[Jarred]]),ISBLANK(Table3[[#This Row],[Jarred]])),"",Table33[[#This Row],[Jarred]]-Table3[[#This Row],[Jarred]])</f>
        <v/>
      </c>
      <c r="BK111" t="str">
        <f>IF(AND(ISBLANK(Table33[[#This Row],[Joel]]),ISBLANK(Table3[[#This Row],[Joel]])),"",Table33[[#This Row],[Joel]]-Table3[[#This Row],[Joel]])</f>
        <v/>
      </c>
      <c r="BL111" t="str">
        <f>IF(AND(ISBLANK(Table33[[#This Row],[Rob]]),ISBLANK(Table3[[#This Row],[Rob]])),"",Table33[[#This Row],[Rob]]-Table3[[#This Row],[Rob]])</f>
        <v/>
      </c>
      <c r="BM111" t="str">
        <f>IF(AND(ISBLANK(Table33[[#This Row],[Xander]]),ISBLANK(Table3[[#This Row],[Xander]])),"",Table33[[#This Row],[Xander]]-Table3[[#This Row],[Xander]])</f>
        <v/>
      </c>
    </row>
    <row r="112" spans="1:65" ht="15" customHeight="1" x14ac:dyDescent="0.25">
      <c r="A112" s="26">
        <v>45261</v>
      </c>
      <c r="B112">
        <v>32</v>
      </c>
      <c r="C112">
        <v>23</v>
      </c>
      <c r="D112">
        <v>22</v>
      </c>
      <c r="E112">
        <v>8</v>
      </c>
      <c r="I112">
        <v>1</v>
      </c>
      <c r="K112">
        <v>23</v>
      </c>
      <c r="S112" s="26">
        <v>45261</v>
      </c>
      <c r="T112">
        <v>43</v>
      </c>
      <c r="U112">
        <v>32</v>
      </c>
      <c r="V112">
        <v>34</v>
      </c>
      <c r="W112">
        <v>22</v>
      </c>
      <c r="AL112">
        <v>60</v>
      </c>
      <c r="AR112">
        <v>48</v>
      </c>
      <c r="AX112" s="26">
        <v>45261</v>
      </c>
      <c r="AY112">
        <f>IF(AND(ISBLANK(Table33[[#This Row],[Gilbert]]),ISBLANK(Table3[[#This Row],[Gilbert]])),"",Table33[[#This Row],[Gilbert]]-Table3[[#This Row],[Gilbert]])</f>
        <v>11</v>
      </c>
      <c r="AZ112">
        <f>IF(AND(ISBLANK(Table33[[#This Row],[Fred]]),ISBLANK(Table3[[#This Row],[Fred]])),"",Table33[[#This Row],[Fred]]-Table3[[#This Row],[Fred]])</f>
        <v>9</v>
      </c>
      <c r="BA112">
        <f>IF(AND(ISBLANK(Table33[[#This Row],[Zoe]]),ISBLANK(Table3[[#This Row],[Zoe]])),"",Table33[[#This Row],[Zoe]]-Table3[[#This Row],[Zoe]])</f>
        <v>12</v>
      </c>
      <c r="BB112">
        <f>IF(AND(ISBLANK(Table33[[#This Row],[George]]),ISBLANK(Table3[[#This Row],[George]])),"",Table33[[#This Row],[George]]-Table3[[#This Row],[George]])</f>
        <v>14</v>
      </c>
      <c r="BC112" t="str">
        <f>IF(AND(ISBLANK(Table33[[#This Row],[Raegan]]),ISBLANK(Table3[[#This Row],[Raegan]])),"",Table33[[#This Row],[Raegan]]-Table3[[#This Row],[Raegan]])</f>
        <v/>
      </c>
      <c r="BD112" t="str">
        <f>IF(AND(ISBLANK(Table33[[#This Row],[Liam]]),ISBLANK(Table3[[#This Row],[Liam]])),"",Table33[[#This Row],[Liam]]-Table3[[#This Row],[Liam]])</f>
        <v/>
      </c>
      <c r="BE112" t="str">
        <f>IF(AND(ISBLANK(Table33[[#This Row],[Shane]]),ISBLANK(Table3[[#This Row],[Shane]])),"",Table33[[#This Row],[Shane]]-Table3[[#This Row],[Shane]])</f>
        <v/>
      </c>
      <c r="BF112">
        <f>IF(AND(ISBLANK(Table33[[#This Row],[Cameron]]),ISBLANK(Table3[[#This Row],[Cameron]])),"",Table33[[#This Row],[Cameron]]-Table3[[#This Row],[Cameron]])</f>
        <v>59</v>
      </c>
      <c r="BG112" t="str">
        <f>IF(AND(ISBLANK(Table33[[#This Row],[Alex]]),ISBLANK(Table3[[#This Row],[Alex]])),"",Table33[[#This Row],[Alex]]-Table3[[#This Row],[Alex]])</f>
        <v/>
      </c>
      <c r="BH112" t="str">
        <f>IF(AND(ISBLANK(Table33[[#This Row],[Scott]]),ISBLANK(Table3[[#This Row],[Scott]])),"",Table33[[#This Row],[Scott]]-Table3[[#This Row],[Scott]])</f>
        <v/>
      </c>
      <c r="BI112">
        <f>IF(AND(ISBLANK(Table33[[#This Row],[Light]]),ISBLANK(Table3[[#This Row],[Light]])),"",Table33[[#This Row],[Light]]-Table3[[#This Row],[Light]])</f>
        <v>25</v>
      </c>
      <c r="BJ112" t="str">
        <f>IF(AND(ISBLANK(Table33[[#This Row],[Jarred]]),ISBLANK(Table3[[#This Row],[Jarred]])),"",Table33[[#This Row],[Jarred]]-Table3[[#This Row],[Jarred]])</f>
        <v/>
      </c>
      <c r="BK112" t="str">
        <f>IF(AND(ISBLANK(Table33[[#This Row],[Joel]]),ISBLANK(Table3[[#This Row],[Joel]])),"",Table33[[#This Row],[Joel]]-Table3[[#This Row],[Joel]])</f>
        <v/>
      </c>
      <c r="BL112" t="str">
        <f>IF(AND(ISBLANK(Table33[[#This Row],[Rob]]),ISBLANK(Table3[[#This Row],[Rob]])),"",Table33[[#This Row],[Rob]]-Table3[[#This Row],[Rob]])</f>
        <v/>
      </c>
      <c r="BM112" t="str">
        <f>IF(AND(ISBLANK(Table33[[#This Row],[Xander]]),ISBLANK(Table3[[#This Row],[Xander]])),"",Table33[[#This Row],[Xander]]-Table3[[#This Row],[Xander]])</f>
        <v/>
      </c>
    </row>
    <row r="113" spans="1:65" ht="15" customHeight="1" x14ac:dyDescent="0.25">
      <c r="A113" s="26">
        <v>45264</v>
      </c>
      <c r="B113">
        <v>39</v>
      </c>
      <c r="C113">
        <v>35</v>
      </c>
      <c r="D113">
        <v>34</v>
      </c>
      <c r="E113">
        <v>31</v>
      </c>
      <c r="I113">
        <v>30</v>
      </c>
      <c r="S113" s="26">
        <v>45264</v>
      </c>
      <c r="AX113" s="26">
        <v>45264</v>
      </c>
      <c r="AY113">
        <f>IF(AND(ISBLANK(Table33[[#This Row],[Gilbert]]),ISBLANK(Table3[[#This Row],[Gilbert]])),"",Table33[[#This Row],[Gilbert]]-Table3[[#This Row],[Gilbert]])</f>
        <v>-39</v>
      </c>
      <c r="AZ113">
        <f>IF(AND(ISBLANK(Table33[[#This Row],[Fred]]),ISBLANK(Table3[[#This Row],[Fred]])),"",Table33[[#This Row],[Fred]]-Table3[[#This Row],[Fred]])</f>
        <v>-35</v>
      </c>
      <c r="BA113">
        <f>IF(AND(ISBLANK(Table33[[#This Row],[Zoe]]),ISBLANK(Table3[[#This Row],[Zoe]])),"",Table33[[#This Row],[Zoe]]-Table3[[#This Row],[Zoe]])</f>
        <v>-34</v>
      </c>
      <c r="BB113">
        <f>IF(AND(ISBLANK(Table33[[#This Row],[George]]),ISBLANK(Table3[[#This Row],[George]])),"",Table33[[#This Row],[George]]-Table3[[#This Row],[George]])</f>
        <v>-31</v>
      </c>
      <c r="BC113" t="str">
        <f>IF(AND(ISBLANK(Table33[[#This Row],[Raegan]]),ISBLANK(Table3[[#This Row],[Raegan]])),"",Table33[[#This Row],[Raegan]]-Table3[[#This Row],[Raegan]])</f>
        <v/>
      </c>
      <c r="BD113" t="str">
        <f>IF(AND(ISBLANK(Table33[[#This Row],[Liam]]),ISBLANK(Table3[[#This Row],[Liam]])),"",Table33[[#This Row],[Liam]]-Table3[[#This Row],[Liam]])</f>
        <v/>
      </c>
      <c r="BE113" t="str">
        <f>IF(AND(ISBLANK(Table33[[#This Row],[Shane]]),ISBLANK(Table3[[#This Row],[Shane]])),"",Table33[[#This Row],[Shane]]-Table3[[#This Row],[Shane]])</f>
        <v/>
      </c>
      <c r="BF113">
        <f>IF(AND(ISBLANK(Table33[[#This Row],[Cameron]]),ISBLANK(Table3[[#This Row],[Cameron]])),"",Table33[[#This Row],[Cameron]]-Table3[[#This Row],[Cameron]])</f>
        <v>-30</v>
      </c>
      <c r="BG113" t="str">
        <f>IF(AND(ISBLANK(Table33[[#This Row],[Alex]]),ISBLANK(Table3[[#This Row],[Alex]])),"",Table33[[#This Row],[Alex]]-Table3[[#This Row],[Alex]])</f>
        <v/>
      </c>
      <c r="BH113" t="str">
        <f>IF(AND(ISBLANK(Table33[[#This Row],[Scott]]),ISBLANK(Table3[[#This Row],[Scott]])),"",Table33[[#This Row],[Scott]]-Table3[[#This Row],[Scott]])</f>
        <v/>
      </c>
      <c r="BI113" t="str">
        <f>IF(AND(ISBLANK(Table33[[#This Row],[Light]]),ISBLANK(Table3[[#This Row],[Light]])),"",Table33[[#This Row],[Light]]-Table3[[#This Row],[Light]])</f>
        <v/>
      </c>
      <c r="BJ113" t="str">
        <f>IF(AND(ISBLANK(Table33[[#This Row],[Jarred]]),ISBLANK(Table3[[#This Row],[Jarred]])),"",Table33[[#This Row],[Jarred]]-Table3[[#This Row],[Jarred]])</f>
        <v/>
      </c>
      <c r="BK113" t="str">
        <f>IF(AND(ISBLANK(Table33[[#This Row],[Joel]]),ISBLANK(Table3[[#This Row],[Joel]])),"",Table33[[#This Row],[Joel]]-Table3[[#This Row],[Joel]])</f>
        <v/>
      </c>
      <c r="BL113" t="str">
        <f>IF(AND(ISBLANK(Table33[[#This Row],[Rob]]),ISBLANK(Table3[[#This Row],[Rob]])),"",Table33[[#This Row],[Rob]]-Table3[[#This Row],[Rob]])</f>
        <v/>
      </c>
      <c r="BM113" t="str">
        <f>IF(AND(ISBLANK(Table33[[#This Row],[Xander]]),ISBLANK(Table3[[#This Row],[Xander]])),"",Table33[[#This Row],[Xander]]-Table3[[#This Row],[Xander]])</f>
        <v/>
      </c>
    </row>
    <row r="114" spans="1:65" ht="15" customHeight="1" x14ac:dyDescent="0.25">
      <c r="A114" s="26">
        <v>45265</v>
      </c>
      <c r="B114">
        <v>21</v>
      </c>
      <c r="C114">
        <v>30</v>
      </c>
      <c r="D114">
        <v>24</v>
      </c>
      <c r="E114">
        <v>27</v>
      </c>
      <c r="I114">
        <v>12</v>
      </c>
      <c r="K114">
        <v>29</v>
      </c>
      <c r="S114" s="26">
        <v>45265</v>
      </c>
      <c r="AX114" s="26">
        <v>45265</v>
      </c>
      <c r="AY114">
        <f>IF(AND(ISBLANK(Table33[[#This Row],[Gilbert]]),ISBLANK(Table3[[#This Row],[Gilbert]])),"",Table33[[#This Row],[Gilbert]]-Table3[[#This Row],[Gilbert]])</f>
        <v>-21</v>
      </c>
      <c r="AZ114">
        <f>IF(AND(ISBLANK(Table33[[#This Row],[Fred]]),ISBLANK(Table3[[#This Row],[Fred]])),"",Table33[[#This Row],[Fred]]-Table3[[#This Row],[Fred]])</f>
        <v>-30</v>
      </c>
      <c r="BA114">
        <f>IF(AND(ISBLANK(Table33[[#This Row],[Zoe]]),ISBLANK(Table3[[#This Row],[Zoe]])),"",Table33[[#This Row],[Zoe]]-Table3[[#This Row],[Zoe]])</f>
        <v>-24</v>
      </c>
      <c r="BB114">
        <f>IF(AND(ISBLANK(Table33[[#This Row],[George]]),ISBLANK(Table3[[#This Row],[George]])),"",Table33[[#This Row],[George]]-Table3[[#This Row],[George]])</f>
        <v>-27</v>
      </c>
      <c r="BC114" t="str">
        <f>IF(AND(ISBLANK(Table33[[#This Row],[Raegan]]),ISBLANK(Table3[[#This Row],[Raegan]])),"",Table33[[#This Row],[Raegan]]-Table3[[#This Row],[Raegan]])</f>
        <v/>
      </c>
      <c r="BD114" t="str">
        <f>IF(AND(ISBLANK(Table33[[#This Row],[Liam]]),ISBLANK(Table3[[#This Row],[Liam]])),"",Table33[[#This Row],[Liam]]-Table3[[#This Row],[Liam]])</f>
        <v/>
      </c>
      <c r="BE114" t="str">
        <f>IF(AND(ISBLANK(Table33[[#This Row],[Shane]]),ISBLANK(Table3[[#This Row],[Shane]])),"",Table33[[#This Row],[Shane]]-Table3[[#This Row],[Shane]])</f>
        <v/>
      </c>
      <c r="BF114">
        <f>IF(AND(ISBLANK(Table33[[#This Row],[Cameron]]),ISBLANK(Table3[[#This Row],[Cameron]])),"",Table33[[#This Row],[Cameron]]-Table3[[#This Row],[Cameron]])</f>
        <v>-12</v>
      </c>
      <c r="BG114" t="str">
        <f>IF(AND(ISBLANK(Table33[[#This Row],[Alex]]),ISBLANK(Table3[[#This Row],[Alex]])),"",Table33[[#This Row],[Alex]]-Table3[[#This Row],[Alex]])</f>
        <v/>
      </c>
      <c r="BH114" t="str">
        <f>IF(AND(ISBLANK(Table33[[#This Row],[Scott]]),ISBLANK(Table3[[#This Row],[Scott]])),"",Table33[[#This Row],[Scott]]-Table3[[#This Row],[Scott]])</f>
        <v/>
      </c>
      <c r="BI114">
        <f>IF(AND(ISBLANK(Table33[[#This Row],[Light]]),ISBLANK(Table3[[#This Row],[Light]])),"",Table33[[#This Row],[Light]]-Table3[[#This Row],[Light]])</f>
        <v>-29</v>
      </c>
      <c r="BJ114" t="str">
        <f>IF(AND(ISBLANK(Table33[[#This Row],[Jarred]]),ISBLANK(Table3[[#This Row],[Jarred]])),"",Table33[[#This Row],[Jarred]]-Table3[[#This Row],[Jarred]])</f>
        <v/>
      </c>
      <c r="BK114" t="str">
        <f>IF(AND(ISBLANK(Table33[[#This Row],[Joel]]),ISBLANK(Table3[[#This Row],[Joel]])),"",Table33[[#This Row],[Joel]]-Table3[[#This Row],[Joel]])</f>
        <v/>
      </c>
      <c r="BL114" t="str">
        <f>IF(AND(ISBLANK(Table33[[#This Row],[Rob]]),ISBLANK(Table3[[#This Row],[Rob]])),"",Table33[[#This Row],[Rob]]-Table3[[#This Row],[Rob]])</f>
        <v/>
      </c>
      <c r="BM114" t="str">
        <f>IF(AND(ISBLANK(Table33[[#This Row],[Xander]]),ISBLANK(Table3[[#This Row],[Xander]])),"",Table33[[#This Row],[Xander]]-Table3[[#This Row],[Xander]])</f>
        <v/>
      </c>
    </row>
    <row r="115" spans="1:65" ht="15" customHeight="1" x14ac:dyDescent="0.25">
      <c r="A115" s="26">
        <v>45266</v>
      </c>
      <c r="B115">
        <v>30</v>
      </c>
      <c r="E115">
        <v>35</v>
      </c>
      <c r="I115">
        <v>14</v>
      </c>
      <c r="K115">
        <v>30</v>
      </c>
      <c r="S115" s="26">
        <v>45266</v>
      </c>
      <c r="AX115" s="26">
        <v>45266</v>
      </c>
      <c r="AY115">
        <f>IF(AND(ISBLANK(Table33[[#This Row],[Gilbert]]),ISBLANK(Table3[[#This Row],[Gilbert]])),"",Table33[[#This Row],[Gilbert]]-Table3[[#This Row],[Gilbert]])</f>
        <v>-30</v>
      </c>
      <c r="AZ115" t="str">
        <f>IF(AND(ISBLANK(Table33[[#This Row],[Fred]]),ISBLANK(Table3[[#This Row],[Fred]])),"",Table33[[#This Row],[Fred]]-Table3[[#This Row],[Fred]])</f>
        <v/>
      </c>
      <c r="BA115" t="str">
        <f>IF(AND(ISBLANK(Table33[[#This Row],[Zoe]]),ISBLANK(Table3[[#This Row],[Zoe]])),"",Table33[[#This Row],[Zoe]]-Table3[[#This Row],[Zoe]])</f>
        <v/>
      </c>
      <c r="BB115">
        <f>IF(AND(ISBLANK(Table33[[#This Row],[George]]),ISBLANK(Table3[[#This Row],[George]])),"",Table33[[#This Row],[George]]-Table3[[#This Row],[George]])</f>
        <v>-35</v>
      </c>
      <c r="BC115" t="str">
        <f>IF(AND(ISBLANK(Table33[[#This Row],[Raegan]]),ISBLANK(Table3[[#This Row],[Raegan]])),"",Table33[[#This Row],[Raegan]]-Table3[[#This Row],[Raegan]])</f>
        <v/>
      </c>
      <c r="BD115" t="str">
        <f>IF(AND(ISBLANK(Table33[[#This Row],[Liam]]),ISBLANK(Table3[[#This Row],[Liam]])),"",Table33[[#This Row],[Liam]]-Table3[[#This Row],[Liam]])</f>
        <v/>
      </c>
      <c r="BE115" t="str">
        <f>IF(AND(ISBLANK(Table33[[#This Row],[Shane]]),ISBLANK(Table3[[#This Row],[Shane]])),"",Table33[[#This Row],[Shane]]-Table3[[#This Row],[Shane]])</f>
        <v/>
      </c>
      <c r="BF115">
        <f>IF(AND(ISBLANK(Table33[[#This Row],[Cameron]]),ISBLANK(Table3[[#This Row],[Cameron]])),"",Table33[[#This Row],[Cameron]]-Table3[[#This Row],[Cameron]])</f>
        <v>-14</v>
      </c>
      <c r="BG115" t="str">
        <f>IF(AND(ISBLANK(Table33[[#This Row],[Alex]]),ISBLANK(Table3[[#This Row],[Alex]])),"",Table33[[#This Row],[Alex]]-Table3[[#This Row],[Alex]])</f>
        <v/>
      </c>
      <c r="BH115" t="str">
        <f>IF(AND(ISBLANK(Table33[[#This Row],[Scott]]),ISBLANK(Table3[[#This Row],[Scott]])),"",Table33[[#This Row],[Scott]]-Table3[[#This Row],[Scott]])</f>
        <v/>
      </c>
      <c r="BI115">
        <f>IF(AND(ISBLANK(Table33[[#This Row],[Light]]),ISBLANK(Table3[[#This Row],[Light]])),"",Table33[[#This Row],[Light]]-Table3[[#This Row],[Light]])</f>
        <v>-30</v>
      </c>
      <c r="BJ115" t="str">
        <f>IF(AND(ISBLANK(Table33[[#This Row],[Jarred]]),ISBLANK(Table3[[#This Row],[Jarred]])),"",Table33[[#This Row],[Jarred]]-Table3[[#This Row],[Jarred]])</f>
        <v/>
      </c>
      <c r="BK115" t="str">
        <f>IF(AND(ISBLANK(Table33[[#This Row],[Joel]]),ISBLANK(Table3[[#This Row],[Joel]])),"",Table33[[#This Row],[Joel]]-Table3[[#This Row],[Joel]])</f>
        <v/>
      </c>
      <c r="BL115" t="str">
        <f>IF(AND(ISBLANK(Table33[[#This Row],[Rob]]),ISBLANK(Table3[[#This Row],[Rob]])),"",Table33[[#This Row],[Rob]]-Table3[[#This Row],[Rob]])</f>
        <v/>
      </c>
      <c r="BM115" t="str">
        <f>IF(AND(ISBLANK(Table33[[#This Row],[Xander]]),ISBLANK(Table3[[#This Row],[Xander]])),"",Table33[[#This Row],[Xander]]-Table3[[#This Row],[Xander]])</f>
        <v/>
      </c>
    </row>
    <row r="116" spans="1:65" ht="15" customHeight="1" x14ac:dyDescent="0.25">
      <c r="A116" s="26">
        <v>45267</v>
      </c>
      <c r="B116">
        <v>17</v>
      </c>
      <c r="C116">
        <v>19</v>
      </c>
      <c r="D116">
        <v>21</v>
      </c>
      <c r="I116">
        <v>8</v>
      </c>
      <c r="K116">
        <v>32</v>
      </c>
      <c r="S116" s="26">
        <v>45267</v>
      </c>
      <c r="AX116" s="26">
        <v>45267</v>
      </c>
      <c r="AY116">
        <f>IF(AND(ISBLANK(Table33[[#This Row],[Gilbert]]),ISBLANK(Table3[[#This Row],[Gilbert]])),"",Table33[[#This Row],[Gilbert]]-Table3[[#This Row],[Gilbert]])</f>
        <v>-17</v>
      </c>
      <c r="AZ116">
        <f>IF(AND(ISBLANK(Table33[[#This Row],[Fred]]),ISBLANK(Table3[[#This Row],[Fred]])),"",Table33[[#This Row],[Fred]]-Table3[[#This Row],[Fred]])</f>
        <v>-19</v>
      </c>
      <c r="BA116">
        <f>IF(AND(ISBLANK(Table33[[#This Row],[Zoe]]),ISBLANK(Table3[[#This Row],[Zoe]])),"",Table33[[#This Row],[Zoe]]-Table3[[#This Row],[Zoe]])</f>
        <v>-21</v>
      </c>
      <c r="BB116" t="str">
        <f>IF(AND(ISBLANK(Table33[[#This Row],[George]]),ISBLANK(Table3[[#This Row],[George]])),"",Table33[[#This Row],[George]]-Table3[[#This Row],[George]])</f>
        <v/>
      </c>
      <c r="BC116" t="str">
        <f>IF(AND(ISBLANK(Table33[[#This Row],[Raegan]]),ISBLANK(Table3[[#This Row],[Raegan]])),"",Table33[[#This Row],[Raegan]]-Table3[[#This Row],[Raegan]])</f>
        <v/>
      </c>
      <c r="BD116" t="str">
        <f>IF(AND(ISBLANK(Table33[[#This Row],[Liam]]),ISBLANK(Table3[[#This Row],[Liam]])),"",Table33[[#This Row],[Liam]]-Table3[[#This Row],[Liam]])</f>
        <v/>
      </c>
      <c r="BE116" t="str">
        <f>IF(AND(ISBLANK(Table33[[#This Row],[Shane]]),ISBLANK(Table3[[#This Row],[Shane]])),"",Table33[[#This Row],[Shane]]-Table3[[#This Row],[Shane]])</f>
        <v/>
      </c>
      <c r="BF116">
        <f>IF(AND(ISBLANK(Table33[[#This Row],[Cameron]]),ISBLANK(Table3[[#This Row],[Cameron]])),"",Table33[[#This Row],[Cameron]]-Table3[[#This Row],[Cameron]])</f>
        <v>-8</v>
      </c>
      <c r="BG116" t="str">
        <f>IF(AND(ISBLANK(Table33[[#This Row],[Alex]]),ISBLANK(Table3[[#This Row],[Alex]])),"",Table33[[#This Row],[Alex]]-Table3[[#This Row],[Alex]])</f>
        <v/>
      </c>
      <c r="BH116" t="str">
        <f>IF(AND(ISBLANK(Table33[[#This Row],[Scott]]),ISBLANK(Table3[[#This Row],[Scott]])),"",Table33[[#This Row],[Scott]]-Table3[[#This Row],[Scott]])</f>
        <v/>
      </c>
      <c r="BI116">
        <f>IF(AND(ISBLANK(Table33[[#This Row],[Light]]),ISBLANK(Table3[[#This Row],[Light]])),"",Table33[[#This Row],[Light]]-Table3[[#This Row],[Light]])</f>
        <v>-32</v>
      </c>
      <c r="BJ116" t="str">
        <f>IF(AND(ISBLANK(Table33[[#This Row],[Jarred]]),ISBLANK(Table3[[#This Row],[Jarred]])),"",Table33[[#This Row],[Jarred]]-Table3[[#This Row],[Jarred]])</f>
        <v/>
      </c>
      <c r="BK116" t="str">
        <f>IF(AND(ISBLANK(Table33[[#This Row],[Joel]]),ISBLANK(Table3[[#This Row],[Joel]])),"",Table33[[#This Row],[Joel]]-Table3[[#This Row],[Joel]])</f>
        <v/>
      </c>
      <c r="BL116" t="str">
        <f>IF(AND(ISBLANK(Table33[[#This Row],[Rob]]),ISBLANK(Table3[[#This Row],[Rob]])),"",Table33[[#This Row],[Rob]]-Table3[[#This Row],[Rob]])</f>
        <v/>
      </c>
      <c r="BM116" t="str">
        <f>IF(AND(ISBLANK(Table33[[#This Row],[Xander]]),ISBLANK(Table3[[#This Row],[Xander]])),"",Table33[[#This Row],[Xander]]-Table3[[#This Row],[Xander]])</f>
        <v/>
      </c>
    </row>
    <row r="117" spans="1:65" ht="15" customHeight="1" x14ac:dyDescent="0.25">
      <c r="A117" s="26">
        <v>45268</v>
      </c>
      <c r="B117">
        <v>21</v>
      </c>
      <c r="C117">
        <v>18</v>
      </c>
      <c r="D117">
        <v>19</v>
      </c>
      <c r="E117">
        <v>15</v>
      </c>
      <c r="I117">
        <v>9</v>
      </c>
      <c r="K117">
        <v>22</v>
      </c>
      <c r="S117" s="26">
        <v>45268</v>
      </c>
      <c r="AX117" s="26">
        <v>45268</v>
      </c>
      <c r="AY117">
        <f>IF(AND(ISBLANK(Table33[[#This Row],[Gilbert]]),ISBLANK(Table3[[#This Row],[Gilbert]])),"",Table33[[#This Row],[Gilbert]]-Table3[[#This Row],[Gilbert]])</f>
        <v>-21</v>
      </c>
      <c r="AZ117">
        <f>IF(AND(ISBLANK(Table33[[#This Row],[Fred]]),ISBLANK(Table3[[#This Row],[Fred]])),"",Table33[[#This Row],[Fred]]-Table3[[#This Row],[Fred]])</f>
        <v>-18</v>
      </c>
      <c r="BA117">
        <f>IF(AND(ISBLANK(Table33[[#This Row],[Zoe]]),ISBLANK(Table3[[#This Row],[Zoe]])),"",Table33[[#This Row],[Zoe]]-Table3[[#This Row],[Zoe]])</f>
        <v>-19</v>
      </c>
      <c r="BB117">
        <f>IF(AND(ISBLANK(Table33[[#This Row],[George]]),ISBLANK(Table3[[#This Row],[George]])),"",Table33[[#This Row],[George]]-Table3[[#This Row],[George]])</f>
        <v>-15</v>
      </c>
      <c r="BC117" t="str">
        <f>IF(AND(ISBLANK(Table33[[#This Row],[Raegan]]),ISBLANK(Table3[[#This Row],[Raegan]])),"",Table33[[#This Row],[Raegan]]-Table3[[#This Row],[Raegan]])</f>
        <v/>
      </c>
      <c r="BD117" t="str">
        <f>IF(AND(ISBLANK(Table33[[#This Row],[Liam]]),ISBLANK(Table3[[#This Row],[Liam]])),"",Table33[[#This Row],[Liam]]-Table3[[#This Row],[Liam]])</f>
        <v/>
      </c>
      <c r="BE117" t="str">
        <f>IF(AND(ISBLANK(Table33[[#This Row],[Shane]]),ISBLANK(Table3[[#This Row],[Shane]])),"",Table33[[#This Row],[Shane]]-Table3[[#This Row],[Shane]])</f>
        <v/>
      </c>
      <c r="BF117">
        <f>IF(AND(ISBLANK(Table33[[#This Row],[Cameron]]),ISBLANK(Table3[[#This Row],[Cameron]])),"",Table33[[#This Row],[Cameron]]-Table3[[#This Row],[Cameron]])</f>
        <v>-9</v>
      </c>
      <c r="BG117" t="str">
        <f>IF(AND(ISBLANK(Table33[[#This Row],[Alex]]),ISBLANK(Table3[[#This Row],[Alex]])),"",Table33[[#This Row],[Alex]]-Table3[[#This Row],[Alex]])</f>
        <v/>
      </c>
      <c r="BH117" t="str">
        <f>IF(AND(ISBLANK(Table33[[#This Row],[Scott]]),ISBLANK(Table3[[#This Row],[Scott]])),"",Table33[[#This Row],[Scott]]-Table3[[#This Row],[Scott]])</f>
        <v/>
      </c>
      <c r="BI117">
        <f>IF(AND(ISBLANK(Table33[[#This Row],[Light]]),ISBLANK(Table3[[#This Row],[Light]])),"",Table33[[#This Row],[Light]]-Table3[[#This Row],[Light]])</f>
        <v>-22</v>
      </c>
      <c r="BJ117" t="str">
        <f>IF(AND(ISBLANK(Table33[[#This Row],[Jarred]]),ISBLANK(Table3[[#This Row],[Jarred]])),"",Table33[[#This Row],[Jarred]]-Table3[[#This Row],[Jarred]])</f>
        <v/>
      </c>
      <c r="BK117" t="str">
        <f>IF(AND(ISBLANK(Table33[[#This Row],[Joel]]),ISBLANK(Table3[[#This Row],[Joel]])),"",Table33[[#This Row],[Joel]]-Table3[[#This Row],[Joel]])</f>
        <v/>
      </c>
      <c r="BL117" t="str">
        <f>IF(AND(ISBLANK(Table33[[#This Row],[Rob]]),ISBLANK(Table3[[#This Row],[Rob]])),"",Table33[[#This Row],[Rob]]-Table3[[#This Row],[Rob]])</f>
        <v/>
      </c>
      <c r="BM117" t="str">
        <f>IF(AND(ISBLANK(Table33[[#This Row],[Xander]]),ISBLANK(Table3[[#This Row],[Xander]])),"",Table33[[#This Row],[Xander]]-Table3[[#This Row],[Xander]])</f>
        <v/>
      </c>
    </row>
    <row r="118" spans="1:65" ht="15" customHeight="1" x14ac:dyDescent="0.25">
      <c r="A118" s="26">
        <v>45271</v>
      </c>
      <c r="B118">
        <v>21</v>
      </c>
      <c r="C118">
        <v>22</v>
      </c>
      <c r="D118">
        <v>10</v>
      </c>
      <c r="E118">
        <v>19</v>
      </c>
      <c r="I118">
        <v>27</v>
      </c>
      <c r="K118">
        <v>31</v>
      </c>
      <c r="S118" s="26">
        <v>45271</v>
      </c>
      <c r="AX118" s="26">
        <v>45271</v>
      </c>
      <c r="AY118">
        <f>IF(AND(ISBLANK(Table33[[#This Row],[Gilbert]]),ISBLANK(Table3[[#This Row],[Gilbert]])),"",Table33[[#This Row],[Gilbert]]-Table3[[#This Row],[Gilbert]])</f>
        <v>-21</v>
      </c>
      <c r="AZ118">
        <f>IF(AND(ISBLANK(Table33[[#This Row],[Fred]]),ISBLANK(Table3[[#This Row],[Fred]])),"",Table33[[#This Row],[Fred]]-Table3[[#This Row],[Fred]])</f>
        <v>-22</v>
      </c>
      <c r="BA118">
        <f>IF(AND(ISBLANK(Table33[[#This Row],[Zoe]]),ISBLANK(Table3[[#This Row],[Zoe]])),"",Table33[[#This Row],[Zoe]]-Table3[[#This Row],[Zoe]])</f>
        <v>-10</v>
      </c>
      <c r="BB118">
        <f>IF(AND(ISBLANK(Table33[[#This Row],[George]]),ISBLANK(Table3[[#This Row],[George]])),"",Table33[[#This Row],[George]]-Table3[[#This Row],[George]])</f>
        <v>-19</v>
      </c>
      <c r="BC118" t="str">
        <f>IF(AND(ISBLANK(Table33[[#This Row],[Raegan]]),ISBLANK(Table3[[#This Row],[Raegan]])),"",Table33[[#This Row],[Raegan]]-Table3[[#This Row],[Raegan]])</f>
        <v/>
      </c>
      <c r="BD118" t="str">
        <f>IF(AND(ISBLANK(Table33[[#This Row],[Liam]]),ISBLANK(Table3[[#This Row],[Liam]])),"",Table33[[#This Row],[Liam]]-Table3[[#This Row],[Liam]])</f>
        <v/>
      </c>
      <c r="BE118" t="str">
        <f>IF(AND(ISBLANK(Table33[[#This Row],[Shane]]),ISBLANK(Table3[[#This Row],[Shane]])),"",Table33[[#This Row],[Shane]]-Table3[[#This Row],[Shane]])</f>
        <v/>
      </c>
      <c r="BF118">
        <f>IF(AND(ISBLANK(Table33[[#This Row],[Cameron]]),ISBLANK(Table3[[#This Row],[Cameron]])),"",Table33[[#This Row],[Cameron]]-Table3[[#This Row],[Cameron]])</f>
        <v>-27</v>
      </c>
      <c r="BG118" t="str">
        <f>IF(AND(ISBLANK(Table33[[#This Row],[Alex]]),ISBLANK(Table3[[#This Row],[Alex]])),"",Table33[[#This Row],[Alex]]-Table3[[#This Row],[Alex]])</f>
        <v/>
      </c>
      <c r="BH118" t="str">
        <f>IF(AND(ISBLANK(Table33[[#This Row],[Scott]]),ISBLANK(Table3[[#This Row],[Scott]])),"",Table33[[#This Row],[Scott]]-Table3[[#This Row],[Scott]])</f>
        <v/>
      </c>
      <c r="BI118">
        <f>IF(AND(ISBLANK(Table33[[#This Row],[Light]]),ISBLANK(Table3[[#This Row],[Light]])),"",Table33[[#This Row],[Light]]-Table3[[#This Row],[Light]])</f>
        <v>-31</v>
      </c>
      <c r="BJ118" t="str">
        <f>IF(AND(ISBLANK(Table33[[#This Row],[Jarred]]),ISBLANK(Table3[[#This Row],[Jarred]])),"",Table33[[#This Row],[Jarred]]-Table3[[#This Row],[Jarred]])</f>
        <v/>
      </c>
      <c r="BK118" t="str">
        <f>IF(AND(ISBLANK(Table33[[#This Row],[Joel]]),ISBLANK(Table3[[#This Row],[Joel]])),"",Table33[[#This Row],[Joel]]-Table3[[#This Row],[Joel]])</f>
        <v/>
      </c>
      <c r="BL118" t="str">
        <f>IF(AND(ISBLANK(Table33[[#This Row],[Rob]]),ISBLANK(Table3[[#This Row],[Rob]])),"",Table33[[#This Row],[Rob]]-Table3[[#This Row],[Rob]])</f>
        <v/>
      </c>
      <c r="BM118" t="str">
        <f>IF(AND(ISBLANK(Table33[[#This Row],[Xander]]),ISBLANK(Table3[[#This Row],[Xander]])),"",Table33[[#This Row],[Xander]]-Table3[[#This Row],[Xander]])</f>
        <v/>
      </c>
    </row>
    <row r="119" spans="1:65" ht="15" customHeight="1" x14ac:dyDescent="0.25">
      <c r="A119" s="26">
        <v>45272</v>
      </c>
      <c r="B119">
        <v>22</v>
      </c>
      <c r="C119">
        <v>27</v>
      </c>
      <c r="D119">
        <v>10</v>
      </c>
      <c r="E119">
        <v>25</v>
      </c>
      <c r="I119">
        <v>30</v>
      </c>
      <c r="K119">
        <v>29</v>
      </c>
      <c r="S119" s="26">
        <v>45272</v>
      </c>
      <c r="AX119" s="26">
        <v>45272</v>
      </c>
      <c r="AY119">
        <f>IF(AND(ISBLANK(Table33[[#This Row],[Gilbert]]),ISBLANK(Table3[[#This Row],[Gilbert]])),"",Table33[[#This Row],[Gilbert]]-Table3[[#This Row],[Gilbert]])</f>
        <v>-22</v>
      </c>
      <c r="AZ119">
        <f>IF(AND(ISBLANK(Table33[[#This Row],[Fred]]),ISBLANK(Table3[[#This Row],[Fred]])),"",Table33[[#This Row],[Fred]]-Table3[[#This Row],[Fred]])</f>
        <v>-27</v>
      </c>
      <c r="BA119">
        <f>IF(AND(ISBLANK(Table33[[#This Row],[Zoe]]),ISBLANK(Table3[[#This Row],[Zoe]])),"",Table33[[#This Row],[Zoe]]-Table3[[#This Row],[Zoe]])</f>
        <v>-10</v>
      </c>
      <c r="BB119">
        <f>IF(AND(ISBLANK(Table33[[#This Row],[George]]),ISBLANK(Table3[[#This Row],[George]])),"",Table33[[#This Row],[George]]-Table3[[#This Row],[George]])</f>
        <v>-25</v>
      </c>
      <c r="BC119" t="str">
        <f>IF(AND(ISBLANK(Table33[[#This Row],[Raegan]]),ISBLANK(Table3[[#This Row],[Raegan]])),"",Table33[[#This Row],[Raegan]]-Table3[[#This Row],[Raegan]])</f>
        <v/>
      </c>
      <c r="BD119" t="str">
        <f>IF(AND(ISBLANK(Table33[[#This Row],[Liam]]),ISBLANK(Table3[[#This Row],[Liam]])),"",Table33[[#This Row],[Liam]]-Table3[[#This Row],[Liam]])</f>
        <v/>
      </c>
      <c r="BE119" t="str">
        <f>IF(AND(ISBLANK(Table33[[#This Row],[Shane]]),ISBLANK(Table3[[#This Row],[Shane]])),"",Table33[[#This Row],[Shane]]-Table3[[#This Row],[Shane]])</f>
        <v/>
      </c>
      <c r="BF119">
        <f>IF(AND(ISBLANK(Table33[[#This Row],[Cameron]]),ISBLANK(Table3[[#This Row],[Cameron]])),"",Table33[[#This Row],[Cameron]]-Table3[[#This Row],[Cameron]])</f>
        <v>-30</v>
      </c>
      <c r="BG119" t="str">
        <f>IF(AND(ISBLANK(Table33[[#This Row],[Alex]]),ISBLANK(Table3[[#This Row],[Alex]])),"",Table33[[#This Row],[Alex]]-Table3[[#This Row],[Alex]])</f>
        <v/>
      </c>
      <c r="BH119" t="str">
        <f>IF(AND(ISBLANK(Table33[[#This Row],[Scott]]),ISBLANK(Table3[[#This Row],[Scott]])),"",Table33[[#This Row],[Scott]]-Table3[[#This Row],[Scott]])</f>
        <v/>
      </c>
      <c r="BI119">
        <f>IF(AND(ISBLANK(Table33[[#This Row],[Light]]),ISBLANK(Table3[[#This Row],[Light]])),"",Table33[[#This Row],[Light]]-Table3[[#This Row],[Light]])</f>
        <v>-29</v>
      </c>
      <c r="BJ119" t="str">
        <f>IF(AND(ISBLANK(Table33[[#This Row],[Jarred]]),ISBLANK(Table3[[#This Row],[Jarred]])),"",Table33[[#This Row],[Jarred]]-Table3[[#This Row],[Jarred]])</f>
        <v/>
      </c>
      <c r="BK119" t="str">
        <f>IF(AND(ISBLANK(Table33[[#This Row],[Joel]]),ISBLANK(Table3[[#This Row],[Joel]])),"",Table33[[#This Row],[Joel]]-Table3[[#This Row],[Joel]])</f>
        <v/>
      </c>
      <c r="BL119" t="str">
        <f>IF(AND(ISBLANK(Table33[[#This Row],[Rob]]),ISBLANK(Table3[[#This Row],[Rob]])),"",Table33[[#This Row],[Rob]]-Table3[[#This Row],[Rob]])</f>
        <v/>
      </c>
      <c r="BM119" t="str">
        <f>IF(AND(ISBLANK(Table33[[#This Row],[Xander]]),ISBLANK(Table3[[#This Row],[Xander]])),"",Table33[[#This Row],[Xander]]-Table3[[#This Row],[Xander]])</f>
        <v/>
      </c>
    </row>
    <row r="120" spans="1:65" ht="15" customHeight="1" x14ac:dyDescent="0.25">
      <c r="A120" s="26">
        <v>45273</v>
      </c>
      <c r="B120">
        <v>22</v>
      </c>
      <c r="C120">
        <v>21</v>
      </c>
      <c r="D120">
        <v>11</v>
      </c>
      <c r="E120">
        <v>19</v>
      </c>
      <c r="I120">
        <v>30</v>
      </c>
      <c r="K120">
        <v>29</v>
      </c>
      <c r="S120" s="26">
        <v>45273</v>
      </c>
      <c r="AX120" s="26">
        <v>45273</v>
      </c>
      <c r="AY120">
        <f>IF(AND(ISBLANK(Table33[[#This Row],[Gilbert]]),ISBLANK(Table3[[#This Row],[Gilbert]])),"",Table33[[#This Row],[Gilbert]]-Table3[[#This Row],[Gilbert]])</f>
        <v>-22</v>
      </c>
      <c r="AZ120">
        <f>IF(AND(ISBLANK(Table33[[#This Row],[Fred]]),ISBLANK(Table3[[#This Row],[Fred]])),"",Table33[[#This Row],[Fred]]-Table3[[#This Row],[Fred]])</f>
        <v>-21</v>
      </c>
      <c r="BA120">
        <f>IF(AND(ISBLANK(Table33[[#This Row],[Zoe]]),ISBLANK(Table3[[#This Row],[Zoe]])),"",Table33[[#This Row],[Zoe]]-Table3[[#This Row],[Zoe]])</f>
        <v>-11</v>
      </c>
      <c r="BB120">
        <f>IF(AND(ISBLANK(Table33[[#This Row],[George]]),ISBLANK(Table3[[#This Row],[George]])),"",Table33[[#This Row],[George]]-Table3[[#This Row],[George]])</f>
        <v>-19</v>
      </c>
      <c r="BC120" t="str">
        <f>IF(AND(ISBLANK(Table33[[#This Row],[Raegan]]),ISBLANK(Table3[[#This Row],[Raegan]])),"",Table33[[#This Row],[Raegan]]-Table3[[#This Row],[Raegan]])</f>
        <v/>
      </c>
      <c r="BD120" t="str">
        <f>IF(AND(ISBLANK(Table33[[#This Row],[Liam]]),ISBLANK(Table3[[#This Row],[Liam]])),"",Table33[[#This Row],[Liam]]-Table3[[#This Row],[Liam]])</f>
        <v/>
      </c>
      <c r="BE120" t="str">
        <f>IF(AND(ISBLANK(Table33[[#This Row],[Shane]]),ISBLANK(Table3[[#This Row],[Shane]])),"",Table33[[#This Row],[Shane]]-Table3[[#This Row],[Shane]])</f>
        <v/>
      </c>
      <c r="BF120">
        <f>IF(AND(ISBLANK(Table33[[#This Row],[Cameron]]),ISBLANK(Table3[[#This Row],[Cameron]])),"",Table33[[#This Row],[Cameron]]-Table3[[#This Row],[Cameron]])</f>
        <v>-30</v>
      </c>
      <c r="BG120" t="str">
        <f>IF(AND(ISBLANK(Table33[[#This Row],[Alex]]),ISBLANK(Table3[[#This Row],[Alex]])),"",Table33[[#This Row],[Alex]]-Table3[[#This Row],[Alex]])</f>
        <v/>
      </c>
      <c r="BH120" t="str">
        <f>IF(AND(ISBLANK(Table33[[#This Row],[Scott]]),ISBLANK(Table3[[#This Row],[Scott]])),"",Table33[[#This Row],[Scott]]-Table3[[#This Row],[Scott]])</f>
        <v/>
      </c>
      <c r="BI120">
        <f>IF(AND(ISBLANK(Table33[[#This Row],[Light]]),ISBLANK(Table3[[#This Row],[Light]])),"",Table33[[#This Row],[Light]]-Table3[[#This Row],[Light]])</f>
        <v>-29</v>
      </c>
      <c r="BJ120" t="str">
        <f>IF(AND(ISBLANK(Table33[[#This Row],[Jarred]]),ISBLANK(Table3[[#This Row],[Jarred]])),"",Table33[[#This Row],[Jarred]]-Table3[[#This Row],[Jarred]])</f>
        <v/>
      </c>
      <c r="BK120" t="str">
        <f>IF(AND(ISBLANK(Table33[[#This Row],[Joel]]),ISBLANK(Table3[[#This Row],[Joel]])),"",Table33[[#This Row],[Joel]]-Table3[[#This Row],[Joel]])</f>
        <v/>
      </c>
      <c r="BL120" t="str">
        <f>IF(AND(ISBLANK(Table33[[#This Row],[Rob]]),ISBLANK(Table3[[#This Row],[Rob]])),"",Table33[[#This Row],[Rob]]-Table3[[#This Row],[Rob]])</f>
        <v/>
      </c>
      <c r="BM120" t="str">
        <f>IF(AND(ISBLANK(Table33[[#This Row],[Xander]]),ISBLANK(Table3[[#This Row],[Xander]])),"",Table33[[#This Row],[Xander]]-Table3[[#This Row],[Xander]])</f>
        <v/>
      </c>
    </row>
    <row r="121" spans="1:65" ht="15" customHeight="1" x14ac:dyDescent="0.25">
      <c r="A121" s="26">
        <v>45274</v>
      </c>
      <c r="B121">
        <v>20</v>
      </c>
      <c r="C121">
        <v>19</v>
      </c>
      <c r="D121">
        <v>4</v>
      </c>
      <c r="E121">
        <v>19</v>
      </c>
      <c r="I121">
        <v>27</v>
      </c>
      <c r="K121">
        <v>23</v>
      </c>
      <c r="S121" s="26">
        <v>45274</v>
      </c>
      <c r="AX121" s="26">
        <v>45274</v>
      </c>
      <c r="AY121">
        <f>IF(AND(ISBLANK(Table33[[#This Row],[Gilbert]]),ISBLANK(Table3[[#This Row],[Gilbert]])),"",Table33[[#This Row],[Gilbert]]-Table3[[#This Row],[Gilbert]])</f>
        <v>-20</v>
      </c>
      <c r="AZ121">
        <f>IF(AND(ISBLANK(Table33[[#This Row],[Fred]]),ISBLANK(Table3[[#This Row],[Fred]])),"",Table33[[#This Row],[Fred]]-Table3[[#This Row],[Fred]])</f>
        <v>-19</v>
      </c>
      <c r="BA121">
        <f>IF(AND(ISBLANK(Table33[[#This Row],[Zoe]]),ISBLANK(Table3[[#This Row],[Zoe]])),"",Table33[[#This Row],[Zoe]]-Table3[[#This Row],[Zoe]])</f>
        <v>-4</v>
      </c>
      <c r="BB121">
        <f>IF(AND(ISBLANK(Table33[[#This Row],[George]]),ISBLANK(Table3[[#This Row],[George]])),"",Table33[[#This Row],[George]]-Table3[[#This Row],[George]])</f>
        <v>-19</v>
      </c>
      <c r="BC121" t="str">
        <f>IF(AND(ISBLANK(Table33[[#This Row],[Raegan]]),ISBLANK(Table3[[#This Row],[Raegan]])),"",Table33[[#This Row],[Raegan]]-Table3[[#This Row],[Raegan]])</f>
        <v/>
      </c>
      <c r="BD121" t="str">
        <f>IF(AND(ISBLANK(Table33[[#This Row],[Liam]]),ISBLANK(Table3[[#This Row],[Liam]])),"",Table33[[#This Row],[Liam]]-Table3[[#This Row],[Liam]])</f>
        <v/>
      </c>
      <c r="BE121" t="str">
        <f>IF(AND(ISBLANK(Table33[[#This Row],[Shane]]),ISBLANK(Table3[[#This Row],[Shane]])),"",Table33[[#This Row],[Shane]]-Table3[[#This Row],[Shane]])</f>
        <v/>
      </c>
      <c r="BF121">
        <f>IF(AND(ISBLANK(Table33[[#This Row],[Cameron]]),ISBLANK(Table3[[#This Row],[Cameron]])),"",Table33[[#This Row],[Cameron]]-Table3[[#This Row],[Cameron]])</f>
        <v>-27</v>
      </c>
      <c r="BG121" t="str">
        <f>IF(AND(ISBLANK(Table33[[#This Row],[Alex]]),ISBLANK(Table3[[#This Row],[Alex]])),"",Table33[[#This Row],[Alex]]-Table3[[#This Row],[Alex]])</f>
        <v/>
      </c>
      <c r="BH121" t="str">
        <f>IF(AND(ISBLANK(Table33[[#This Row],[Scott]]),ISBLANK(Table3[[#This Row],[Scott]])),"",Table33[[#This Row],[Scott]]-Table3[[#This Row],[Scott]])</f>
        <v/>
      </c>
      <c r="BI121">
        <f>IF(AND(ISBLANK(Table33[[#This Row],[Light]]),ISBLANK(Table3[[#This Row],[Light]])),"",Table33[[#This Row],[Light]]-Table3[[#This Row],[Light]])</f>
        <v>-23</v>
      </c>
      <c r="BJ121" t="str">
        <f>IF(AND(ISBLANK(Table33[[#This Row],[Jarred]]),ISBLANK(Table3[[#This Row],[Jarred]])),"",Table33[[#This Row],[Jarred]]-Table3[[#This Row],[Jarred]])</f>
        <v/>
      </c>
      <c r="BK121" t="str">
        <f>IF(AND(ISBLANK(Table33[[#This Row],[Joel]]),ISBLANK(Table3[[#This Row],[Joel]])),"",Table33[[#This Row],[Joel]]-Table3[[#This Row],[Joel]])</f>
        <v/>
      </c>
      <c r="BL121" t="str">
        <f>IF(AND(ISBLANK(Table33[[#This Row],[Rob]]),ISBLANK(Table3[[#This Row],[Rob]])),"",Table33[[#This Row],[Rob]]-Table3[[#This Row],[Rob]])</f>
        <v/>
      </c>
      <c r="BM121" t="str">
        <f>IF(AND(ISBLANK(Table33[[#This Row],[Xander]]),ISBLANK(Table3[[#This Row],[Xander]])),"",Table33[[#This Row],[Xander]]-Table3[[#This Row],[Xander]])</f>
        <v/>
      </c>
    </row>
    <row r="122" spans="1:65" ht="15" customHeight="1" x14ac:dyDescent="0.25">
      <c r="A122" s="26">
        <v>45275</v>
      </c>
      <c r="B122">
        <v>25</v>
      </c>
      <c r="C122">
        <v>20</v>
      </c>
      <c r="D122">
        <v>6</v>
      </c>
      <c r="E122">
        <v>20</v>
      </c>
      <c r="I122">
        <v>9</v>
      </c>
      <c r="K122">
        <v>23</v>
      </c>
      <c r="S122" s="26">
        <v>45275</v>
      </c>
      <c r="AX122" s="26">
        <v>45275</v>
      </c>
      <c r="AY122">
        <f>IF(AND(ISBLANK(Table33[[#This Row],[Gilbert]]),ISBLANK(Table3[[#This Row],[Gilbert]])),"",Table33[[#This Row],[Gilbert]]-Table3[[#This Row],[Gilbert]])</f>
        <v>-25</v>
      </c>
      <c r="AZ122">
        <f>IF(AND(ISBLANK(Table33[[#This Row],[Fred]]),ISBLANK(Table3[[#This Row],[Fred]])),"",Table33[[#This Row],[Fred]]-Table3[[#This Row],[Fred]])</f>
        <v>-20</v>
      </c>
      <c r="BA122">
        <f>IF(AND(ISBLANK(Table33[[#This Row],[Zoe]]),ISBLANK(Table3[[#This Row],[Zoe]])),"",Table33[[#This Row],[Zoe]]-Table3[[#This Row],[Zoe]])</f>
        <v>-6</v>
      </c>
      <c r="BB122">
        <f>IF(AND(ISBLANK(Table33[[#This Row],[George]]),ISBLANK(Table3[[#This Row],[George]])),"",Table33[[#This Row],[George]]-Table3[[#This Row],[George]])</f>
        <v>-20</v>
      </c>
      <c r="BC122" t="str">
        <f>IF(AND(ISBLANK(Table33[[#This Row],[Raegan]]),ISBLANK(Table3[[#This Row],[Raegan]])),"",Table33[[#This Row],[Raegan]]-Table3[[#This Row],[Raegan]])</f>
        <v/>
      </c>
      <c r="BD122" t="str">
        <f>IF(AND(ISBLANK(Table33[[#This Row],[Liam]]),ISBLANK(Table3[[#This Row],[Liam]])),"",Table33[[#This Row],[Liam]]-Table3[[#This Row],[Liam]])</f>
        <v/>
      </c>
      <c r="BE122" t="str">
        <f>IF(AND(ISBLANK(Table33[[#This Row],[Shane]]),ISBLANK(Table3[[#This Row],[Shane]])),"",Table33[[#This Row],[Shane]]-Table3[[#This Row],[Shane]])</f>
        <v/>
      </c>
      <c r="BF122">
        <f>IF(AND(ISBLANK(Table33[[#This Row],[Cameron]]),ISBLANK(Table3[[#This Row],[Cameron]])),"",Table33[[#This Row],[Cameron]]-Table3[[#This Row],[Cameron]])</f>
        <v>-9</v>
      </c>
      <c r="BG122" t="str">
        <f>IF(AND(ISBLANK(Table33[[#This Row],[Alex]]),ISBLANK(Table3[[#This Row],[Alex]])),"",Table33[[#This Row],[Alex]]-Table3[[#This Row],[Alex]])</f>
        <v/>
      </c>
      <c r="BH122" t="str">
        <f>IF(AND(ISBLANK(Table33[[#This Row],[Scott]]),ISBLANK(Table3[[#This Row],[Scott]])),"",Table33[[#This Row],[Scott]]-Table3[[#This Row],[Scott]])</f>
        <v/>
      </c>
      <c r="BI122">
        <f>IF(AND(ISBLANK(Table33[[#This Row],[Light]]),ISBLANK(Table3[[#This Row],[Light]])),"",Table33[[#This Row],[Light]]-Table3[[#This Row],[Light]])</f>
        <v>-23</v>
      </c>
      <c r="BJ122" t="str">
        <f>IF(AND(ISBLANK(Table33[[#This Row],[Jarred]]),ISBLANK(Table3[[#This Row],[Jarred]])),"",Table33[[#This Row],[Jarred]]-Table3[[#This Row],[Jarred]])</f>
        <v/>
      </c>
      <c r="BK122" t="str">
        <f>IF(AND(ISBLANK(Table33[[#This Row],[Joel]]),ISBLANK(Table3[[#This Row],[Joel]])),"",Table33[[#This Row],[Joel]]-Table3[[#This Row],[Joel]])</f>
        <v/>
      </c>
      <c r="BL122" t="str">
        <f>IF(AND(ISBLANK(Table33[[#This Row],[Rob]]),ISBLANK(Table3[[#This Row],[Rob]])),"",Table33[[#This Row],[Rob]]-Table3[[#This Row],[Rob]])</f>
        <v/>
      </c>
      <c r="BM122" t="str">
        <f>IF(AND(ISBLANK(Table33[[#This Row],[Xander]]),ISBLANK(Table3[[#This Row],[Xander]])),"",Table33[[#This Row],[Xander]]-Table3[[#This Row],[Xander]])</f>
        <v/>
      </c>
    </row>
    <row r="123" spans="1:65" ht="15" customHeight="1" x14ac:dyDescent="0.25">
      <c r="A123" s="26">
        <v>45278</v>
      </c>
      <c r="C123">
        <v>22</v>
      </c>
      <c r="E123">
        <v>21</v>
      </c>
      <c r="I123">
        <v>48</v>
      </c>
      <c r="S123" s="26">
        <v>45278</v>
      </c>
      <c r="AX123" s="26">
        <v>45278</v>
      </c>
      <c r="AY123" t="str">
        <f>IF(AND(ISBLANK(Table33[[#This Row],[Gilbert]]),ISBLANK(Table3[[#This Row],[Gilbert]])),"",Table33[[#This Row],[Gilbert]]-Table3[[#This Row],[Gilbert]])</f>
        <v/>
      </c>
      <c r="AZ123">
        <f>IF(AND(ISBLANK(Table33[[#This Row],[Fred]]),ISBLANK(Table3[[#This Row],[Fred]])),"",Table33[[#This Row],[Fred]]-Table3[[#This Row],[Fred]])</f>
        <v>-22</v>
      </c>
      <c r="BA123" t="str">
        <f>IF(AND(ISBLANK(Table33[[#This Row],[Zoe]]),ISBLANK(Table3[[#This Row],[Zoe]])),"",Table33[[#This Row],[Zoe]]-Table3[[#This Row],[Zoe]])</f>
        <v/>
      </c>
      <c r="BB123">
        <f>IF(AND(ISBLANK(Table33[[#This Row],[George]]),ISBLANK(Table3[[#This Row],[George]])),"",Table33[[#This Row],[George]]-Table3[[#This Row],[George]])</f>
        <v>-21</v>
      </c>
      <c r="BC123" t="str">
        <f>IF(AND(ISBLANK(Table33[[#This Row],[Raegan]]),ISBLANK(Table3[[#This Row],[Raegan]])),"",Table33[[#This Row],[Raegan]]-Table3[[#This Row],[Raegan]])</f>
        <v/>
      </c>
      <c r="BD123" t="str">
        <f>IF(AND(ISBLANK(Table33[[#This Row],[Liam]]),ISBLANK(Table3[[#This Row],[Liam]])),"",Table33[[#This Row],[Liam]]-Table3[[#This Row],[Liam]])</f>
        <v/>
      </c>
      <c r="BE123" t="str">
        <f>IF(AND(ISBLANK(Table33[[#This Row],[Shane]]),ISBLANK(Table3[[#This Row],[Shane]])),"",Table33[[#This Row],[Shane]]-Table3[[#This Row],[Shane]])</f>
        <v/>
      </c>
      <c r="BF123">
        <f>IF(AND(ISBLANK(Table33[[#This Row],[Cameron]]),ISBLANK(Table3[[#This Row],[Cameron]])),"",Table33[[#This Row],[Cameron]]-Table3[[#This Row],[Cameron]])</f>
        <v>-48</v>
      </c>
      <c r="BG123" t="str">
        <f>IF(AND(ISBLANK(Table33[[#This Row],[Alex]]),ISBLANK(Table3[[#This Row],[Alex]])),"",Table33[[#This Row],[Alex]]-Table3[[#This Row],[Alex]])</f>
        <v/>
      </c>
      <c r="BH123" t="str">
        <f>IF(AND(ISBLANK(Table33[[#This Row],[Scott]]),ISBLANK(Table3[[#This Row],[Scott]])),"",Table33[[#This Row],[Scott]]-Table3[[#This Row],[Scott]])</f>
        <v/>
      </c>
      <c r="BI123" t="str">
        <f>IF(AND(ISBLANK(Table33[[#This Row],[Light]]),ISBLANK(Table3[[#This Row],[Light]])),"",Table33[[#This Row],[Light]]-Table3[[#This Row],[Light]])</f>
        <v/>
      </c>
      <c r="BJ123" t="str">
        <f>IF(AND(ISBLANK(Table33[[#This Row],[Jarred]]),ISBLANK(Table3[[#This Row],[Jarred]])),"",Table33[[#This Row],[Jarred]]-Table3[[#This Row],[Jarred]])</f>
        <v/>
      </c>
      <c r="BK123" t="str">
        <f>IF(AND(ISBLANK(Table33[[#This Row],[Joel]]),ISBLANK(Table3[[#This Row],[Joel]])),"",Table33[[#This Row],[Joel]]-Table3[[#This Row],[Joel]])</f>
        <v/>
      </c>
      <c r="BL123" t="str">
        <f>IF(AND(ISBLANK(Table33[[#This Row],[Rob]]),ISBLANK(Table3[[#This Row],[Rob]])),"",Table33[[#This Row],[Rob]]-Table3[[#This Row],[Rob]])</f>
        <v/>
      </c>
      <c r="BM123" t="str">
        <f>IF(AND(ISBLANK(Table33[[#This Row],[Xander]]),ISBLANK(Table3[[#This Row],[Xander]])),"",Table33[[#This Row],[Xander]]-Table3[[#This Row],[Xander]])</f>
        <v/>
      </c>
    </row>
    <row r="124" spans="1:65" ht="15" customHeight="1" x14ac:dyDescent="0.25">
      <c r="A124" s="26">
        <v>45279</v>
      </c>
      <c r="C124">
        <v>26</v>
      </c>
      <c r="E124">
        <v>18</v>
      </c>
      <c r="I124">
        <v>47</v>
      </c>
      <c r="S124" s="26">
        <v>45279</v>
      </c>
      <c r="AX124" s="26">
        <v>45279</v>
      </c>
      <c r="AY124" t="str">
        <f>IF(AND(ISBLANK(Table33[[#This Row],[Gilbert]]),ISBLANK(Table3[[#This Row],[Gilbert]])),"",Table33[[#This Row],[Gilbert]]-Table3[[#This Row],[Gilbert]])</f>
        <v/>
      </c>
      <c r="AZ124">
        <f>IF(AND(ISBLANK(Table33[[#This Row],[Fred]]),ISBLANK(Table3[[#This Row],[Fred]])),"",Table33[[#This Row],[Fred]]-Table3[[#This Row],[Fred]])</f>
        <v>-26</v>
      </c>
      <c r="BA124" t="str">
        <f>IF(AND(ISBLANK(Table33[[#This Row],[Zoe]]),ISBLANK(Table3[[#This Row],[Zoe]])),"",Table33[[#This Row],[Zoe]]-Table3[[#This Row],[Zoe]])</f>
        <v/>
      </c>
      <c r="BB124">
        <f>IF(AND(ISBLANK(Table33[[#This Row],[George]]),ISBLANK(Table3[[#This Row],[George]])),"",Table33[[#This Row],[George]]-Table3[[#This Row],[George]])</f>
        <v>-18</v>
      </c>
      <c r="BC124" t="str">
        <f>IF(AND(ISBLANK(Table33[[#This Row],[Raegan]]),ISBLANK(Table3[[#This Row],[Raegan]])),"",Table33[[#This Row],[Raegan]]-Table3[[#This Row],[Raegan]])</f>
        <v/>
      </c>
      <c r="BD124" t="str">
        <f>IF(AND(ISBLANK(Table33[[#This Row],[Liam]]),ISBLANK(Table3[[#This Row],[Liam]])),"",Table33[[#This Row],[Liam]]-Table3[[#This Row],[Liam]])</f>
        <v/>
      </c>
      <c r="BE124" t="str">
        <f>IF(AND(ISBLANK(Table33[[#This Row],[Shane]]),ISBLANK(Table3[[#This Row],[Shane]])),"",Table33[[#This Row],[Shane]]-Table3[[#This Row],[Shane]])</f>
        <v/>
      </c>
      <c r="BF124">
        <f>IF(AND(ISBLANK(Table33[[#This Row],[Cameron]]),ISBLANK(Table3[[#This Row],[Cameron]])),"",Table33[[#This Row],[Cameron]]-Table3[[#This Row],[Cameron]])</f>
        <v>-47</v>
      </c>
      <c r="BG124" t="str">
        <f>IF(AND(ISBLANK(Table33[[#This Row],[Alex]]),ISBLANK(Table3[[#This Row],[Alex]])),"",Table33[[#This Row],[Alex]]-Table3[[#This Row],[Alex]])</f>
        <v/>
      </c>
      <c r="BH124" t="str">
        <f>IF(AND(ISBLANK(Table33[[#This Row],[Scott]]),ISBLANK(Table3[[#This Row],[Scott]])),"",Table33[[#This Row],[Scott]]-Table3[[#This Row],[Scott]])</f>
        <v/>
      </c>
      <c r="BI124" t="str">
        <f>IF(AND(ISBLANK(Table33[[#This Row],[Light]]),ISBLANK(Table3[[#This Row],[Light]])),"",Table33[[#This Row],[Light]]-Table3[[#This Row],[Light]])</f>
        <v/>
      </c>
      <c r="BJ124" t="str">
        <f>IF(AND(ISBLANK(Table33[[#This Row],[Jarred]]),ISBLANK(Table3[[#This Row],[Jarred]])),"",Table33[[#This Row],[Jarred]]-Table3[[#This Row],[Jarred]])</f>
        <v/>
      </c>
      <c r="BK124" t="str">
        <f>IF(AND(ISBLANK(Table33[[#This Row],[Joel]]),ISBLANK(Table3[[#This Row],[Joel]])),"",Table33[[#This Row],[Joel]]-Table3[[#This Row],[Joel]])</f>
        <v/>
      </c>
      <c r="BL124" t="str">
        <f>IF(AND(ISBLANK(Table33[[#This Row],[Rob]]),ISBLANK(Table3[[#This Row],[Rob]])),"",Table33[[#This Row],[Rob]]-Table3[[#This Row],[Rob]])</f>
        <v/>
      </c>
      <c r="BM124" t="str">
        <f>IF(AND(ISBLANK(Table33[[#This Row],[Xander]]),ISBLANK(Table3[[#This Row],[Xander]])),"",Table33[[#This Row],[Xander]]-Table3[[#This Row],[Xander]])</f>
        <v/>
      </c>
    </row>
    <row r="125" spans="1:65" ht="15" customHeight="1" x14ac:dyDescent="0.25">
      <c r="A125" s="26">
        <v>45280</v>
      </c>
      <c r="C125">
        <v>24</v>
      </c>
      <c r="E125">
        <v>23</v>
      </c>
      <c r="I125">
        <v>37</v>
      </c>
      <c r="S125" s="26">
        <v>45280</v>
      </c>
      <c r="AX125" s="26">
        <v>45280</v>
      </c>
      <c r="AY125" t="str">
        <f>IF(AND(ISBLANK(Table33[[#This Row],[Gilbert]]),ISBLANK(Table3[[#This Row],[Gilbert]])),"",Table33[[#This Row],[Gilbert]]-Table3[[#This Row],[Gilbert]])</f>
        <v/>
      </c>
      <c r="AZ125">
        <f>IF(AND(ISBLANK(Table33[[#This Row],[Fred]]),ISBLANK(Table3[[#This Row],[Fred]])),"",Table33[[#This Row],[Fred]]-Table3[[#This Row],[Fred]])</f>
        <v>-24</v>
      </c>
      <c r="BA125" t="str">
        <f>IF(AND(ISBLANK(Table33[[#This Row],[Zoe]]),ISBLANK(Table3[[#This Row],[Zoe]])),"",Table33[[#This Row],[Zoe]]-Table3[[#This Row],[Zoe]])</f>
        <v/>
      </c>
      <c r="BB125">
        <f>IF(AND(ISBLANK(Table33[[#This Row],[George]]),ISBLANK(Table3[[#This Row],[George]])),"",Table33[[#This Row],[George]]-Table3[[#This Row],[George]])</f>
        <v>-23</v>
      </c>
      <c r="BC125" t="str">
        <f>IF(AND(ISBLANK(Table33[[#This Row],[Raegan]]),ISBLANK(Table3[[#This Row],[Raegan]])),"",Table33[[#This Row],[Raegan]]-Table3[[#This Row],[Raegan]])</f>
        <v/>
      </c>
      <c r="BD125" t="str">
        <f>IF(AND(ISBLANK(Table33[[#This Row],[Liam]]),ISBLANK(Table3[[#This Row],[Liam]])),"",Table33[[#This Row],[Liam]]-Table3[[#This Row],[Liam]])</f>
        <v/>
      </c>
      <c r="BE125" t="str">
        <f>IF(AND(ISBLANK(Table33[[#This Row],[Shane]]),ISBLANK(Table3[[#This Row],[Shane]])),"",Table33[[#This Row],[Shane]]-Table3[[#This Row],[Shane]])</f>
        <v/>
      </c>
      <c r="BF125">
        <f>IF(AND(ISBLANK(Table33[[#This Row],[Cameron]]),ISBLANK(Table3[[#This Row],[Cameron]])),"",Table33[[#This Row],[Cameron]]-Table3[[#This Row],[Cameron]])</f>
        <v>-37</v>
      </c>
      <c r="BG125" t="str">
        <f>IF(AND(ISBLANK(Table33[[#This Row],[Alex]]),ISBLANK(Table3[[#This Row],[Alex]])),"",Table33[[#This Row],[Alex]]-Table3[[#This Row],[Alex]])</f>
        <v/>
      </c>
      <c r="BH125" t="str">
        <f>IF(AND(ISBLANK(Table33[[#This Row],[Scott]]),ISBLANK(Table3[[#This Row],[Scott]])),"",Table33[[#This Row],[Scott]]-Table3[[#This Row],[Scott]])</f>
        <v/>
      </c>
      <c r="BI125" t="str">
        <f>IF(AND(ISBLANK(Table33[[#This Row],[Light]]),ISBLANK(Table3[[#This Row],[Light]])),"",Table33[[#This Row],[Light]]-Table3[[#This Row],[Light]])</f>
        <v/>
      </c>
      <c r="BJ125" t="str">
        <f>IF(AND(ISBLANK(Table33[[#This Row],[Jarred]]),ISBLANK(Table3[[#This Row],[Jarred]])),"",Table33[[#This Row],[Jarred]]-Table3[[#This Row],[Jarred]])</f>
        <v/>
      </c>
      <c r="BK125" t="str">
        <f>IF(AND(ISBLANK(Table33[[#This Row],[Joel]]),ISBLANK(Table3[[#This Row],[Joel]])),"",Table33[[#This Row],[Joel]]-Table3[[#This Row],[Joel]])</f>
        <v/>
      </c>
      <c r="BL125" t="str">
        <f>IF(AND(ISBLANK(Table33[[#This Row],[Rob]]),ISBLANK(Table3[[#This Row],[Rob]])),"",Table33[[#This Row],[Rob]]-Table3[[#This Row],[Rob]])</f>
        <v/>
      </c>
      <c r="BM125" t="str">
        <f>IF(AND(ISBLANK(Table33[[#This Row],[Xander]]),ISBLANK(Table3[[#This Row],[Xander]])),"",Table33[[#This Row],[Xander]]-Table3[[#This Row],[Xander]])</f>
        <v/>
      </c>
    </row>
    <row r="126" spans="1:65" ht="15" customHeight="1" x14ac:dyDescent="0.25">
      <c r="A126" s="26">
        <v>45281</v>
      </c>
      <c r="C126">
        <v>16</v>
      </c>
      <c r="E126">
        <v>17</v>
      </c>
      <c r="I126">
        <v>29</v>
      </c>
      <c r="S126" s="26">
        <v>45281</v>
      </c>
      <c r="AX126" s="26">
        <v>45281</v>
      </c>
      <c r="AY126" t="str">
        <f>IF(AND(ISBLANK(Table33[[#This Row],[Gilbert]]),ISBLANK(Table3[[#This Row],[Gilbert]])),"",Table33[[#This Row],[Gilbert]]-Table3[[#This Row],[Gilbert]])</f>
        <v/>
      </c>
      <c r="AZ126">
        <f>IF(AND(ISBLANK(Table33[[#This Row],[Fred]]),ISBLANK(Table3[[#This Row],[Fred]])),"",Table33[[#This Row],[Fred]]-Table3[[#This Row],[Fred]])</f>
        <v>-16</v>
      </c>
      <c r="BA126" t="str">
        <f>IF(AND(ISBLANK(Table33[[#This Row],[Zoe]]),ISBLANK(Table3[[#This Row],[Zoe]])),"",Table33[[#This Row],[Zoe]]-Table3[[#This Row],[Zoe]])</f>
        <v/>
      </c>
      <c r="BB126">
        <f>IF(AND(ISBLANK(Table33[[#This Row],[George]]),ISBLANK(Table3[[#This Row],[George]])),"",Table33[[#This Row],[George]]-Table3[[#This Row],[George]])</f>
        <v>-17</v>
      </c>
      <c r="BC126" t="str">
        <f>IF(AND(ISBLANK(Table33[[#This Row],[Raegan]]),ISBLANK(Table3[[#This Row],[Raegan]])),"",Table33[[#This Row],[Raegan]]-Table3[[#This Row],[Raegan]])</f>
        <v/>
      </c>
      <c r="BD126" t="str">
        <f>IF(AND(ISBLANK(Table33[[#This Row],[Liam]]),ISBLANK(Table3[[#This Row],[Liam]])),"",Table33[[#This Row],[Liam]]-Table3[[#This Row],[Liam]])</f>
        <v/>
      </c>
      <c r="BE126" t="str">
        <f>IF(AND(ISBLANK(Table33[[#This Row],[Shane]]),ISBLANK(Table3[[#This Row],[Shane]])),"",Table33[[#This Row],[Shane]]-Table3[[#This Row],[Shane]])</f>
        <v/>
      </c>
      <c r="BF126">
        <f>IF(AND(ISBLANK(Table33[[#This Row],[Cameron]]),ISBLANK(Table3[[#This Row],[Cameron]])),"",Table33[[#This Row],[Cameron]]-Table3[[#This Row],[Cameron]])</f>
        <v>-29</v>
      </c>
      <c r="BG126" t="str">
        <f>IF(AND(ISBLANK(Table33[[#This Row],[Alex]]),ISBLANK(Table3[[#This Row],[Alex]])),"",Table33[[#This Row],[Alex]]-Table3[[#This Row],[Alex]])</f>
        <v/>
      </c>
      <c r="BH126" t="str">
        <f>IF(AND(ISBLANK(Table33[[#This Row],[Scott]]),ISBLANK(Table3[[#This Row],[Scott]])),"",Table33[[#This Row],[Scott]]-Table3[[#This Row],[Scott]])</f>
        <v/>
      </c>
      <c r="BI126" t="str">
        <f>IF(AND(ISBLANK(Table33[[#This Row],[Light]]),ISBLANK(Table3[[#This Row],[Light]])),"",Table33[[#This Row],[Light]]-Table3[[#This Row],[Light]])</f>
        <v/>
      </c>
      <c r="BJ126" t="str">
        <f>IF(AND(ISBLANK(Table33[[#This Row],[Jarred]]),ISBLANK(Table3[[#This Row],[Jarred]])),"",Table33[[#This Row],[Jarred]]-Table3[[#This Row],[Jarred]])</f>
        <v/>
      </c>
      <c r="BK126" t="str">
        <f>IF(AND(ISBLANK(Table33[[#This Row],[Joel]]),ISBLANK(Table3[[#This Row],[Joel]])),"",Table33[[#This Row],[Joel]]-Table3[[#This Row],[Joel]])</f>
        <v/>
      </c>
      <c r="BL126" t="str">
        <f>IF(AND(ISBLANK(Table33[[#This Row],[Rob]]),ISBLANK(Table3[[#This Row],[Rob]])),"",Table33[[#This Row],[Rob]]-Table3[[#This Row],[Rob]])</f>
        <v/>
      </c>
      <c r="BM126" t="str">
        <f>IF(AND(ISBLANK(Table33[[#This Row],[Xander]]),ISBLANK(Table3[[#This Row],[Xander]])),"",Table33[[#This Row],[Xander]]-Table3[[#This Row],[Xander]])</f>
        <v/>
      </c>
    </row>
    <row r="127" spans="1:65" ht="15" customHeight="1" x14ac:dyDescent="0.25">
      <c r="A127" s="26">
        <v>45282</v>
      </c>
      <c r="C127">
        <v>11</v>
      </c>
      <c r="E127">
        <v>15</v>
      </c>
      <c r="I127">
        <v>32</v>
      </c>
      <c r="S127" s="26">
        <v>45282</v>
      </c>
      <c r="AX127" s="26">
        <v>45282</v>
      </c>
      <c r="AY127" t="str">
        <f>IF(AND(ISBLANK(Table33[[#This Row],[Gilbert]]),ISBLANK(Table3[[#This Row],[Gilbert]])),"",Table33[[#This Row],[Gilbert]]-Table3[[#This Row],[Gilbert]])</f>
        <v/>
      </c>
      <c r="AZ127">
        <f>IF(AND(ISBLANK(Table33[[#This Row],[Fred]]),ISBLANK(Table3[[#This Row],[Fred]])),"",Table33[[#This Row],[Fred]]-Table3[[#This Row],[Fred]])</f>
        <v>-11</v>
      </c>
      <c r="BA127" t="str">
        <f>IF(AND(ISBLANK(Table33[[#This Row],[Zoe]]),ISBLANK(Table3[[#This Row],[Zoe]])),"",Table33[[#This Row],[Zoe]]-Table3[[#This Row],[Zoe]])</f>
        <v/>
      </c>
      <c r="BB127">
        <f>IF(AND(ISBLANK(Table33[[#This Row],[George]]),ISBLANK(Table3[[#This Row],[George]])),"",Table33[[#This Row],[George]]-Table3[[#This Row],[George]])</f>
        <v>-15</v>
      </c>
      <c r="BC127" t="str">
        <f>IF(AND(ISBLANK(Table33[[#This Row],[Raegan]]),ISBLANK(Table3[[#This Row],[Raegan]])),"",Table33[[#This Row],[Raegan]]-Table3[[#This Row],[Raegan]])</f>
        <v/>
      </c>
      <c r="BD127" t="str">
        <f>IF(AND(ISBLANK(Table33[[#This Row],[Liam]]),ISBLANK(Table3[[#This Row],[Liam]])),"",Table33[[#This Row],[Liam]]-Table3[[#This Row],[Liam]])</f>
        <v/>
      </c>
      <c r="BE127" t="str">
        <f>IF(AND(ISBLANK(Table33[[#This Row],[Shane]]),ISBLANK(Table3[[#This Row],[Shane]])),"",Table33[[#This Row],[Shane]]-Table3[[#This Row],[Shane]])</f>
        <v/>
      </c>
      <c r="BF127">
        <f>IF(AND(ISBLANK(Table33[[#This Row],[Cameron]]),ISBLANK(Table3[[#This Row],[Cameron]])),"",Table33[[#This Row],[Cameron]]-Table3[[#This Row],[Cameron]])</f>
        <v>-32</v>
      </c>
      <c r="BG127" t="str">
        <f>IF(AND(ISBLANK(Table33[[#This Row],[Alex]]),ISBLANK(Table3[[#This Row],[Alex]])),"",Table33[[#This Row],[Alex]]-Table3[[#This Row],[Alex]])</f>
        <v/>
      </c>
      <c r="BH127" t="str">
        <f>IF(AND(ISBLANK(Table33[[#This Row],[Scott]]),ISBLANK(Table3[[#This Row],[Scott]])),"",Table33[[#This Row],[Scott]]-Table3[[#This Row],[Scott]])</f>
        <v/>
      </c>
      <c r="BI127" t="str">
        <f>IF(AND(ISBLANK(Table33[[#This Row],[Light]]),ISBLANK(Table3[[#This Row],[Light]])),"",Table33[[#This Row],[Light]]-Table3[[#This Row],[Light]])</f>
        <v/>
      </c>
      <c r="BJ127" t="str">
        <f>IF(AND(ISBLANK(Table33[[#This Row],[Jarred]]),ISBLANK(Table3[[#This Row],[Jarred]])),"",Table33[[#This Row],[Jarred]]-Table3[[#This Row],[Jarred]])</f>
        <v/>
      </c>
      <c r="BK127" t="str">
        <f>IF(AND(ISBLANK(Table33[[#This Row],[Joel]]),ISBLANK(Table3[[#This Row],[Joel]])),"",Table33[[#This Row],[Joel]]-Table3[[#This Row],[Joel]])</f>
        <v/>
      </c>
      <c r="BL127" t="str">
        <f>IF(AND(ISBLANK(Table33[[#This Row],[Rob]]),ISBLANK(Table3[[#This Row],[Rob]])),"",Table33[[#This Row],[Rob]]-Table3[[#This Row],[Rob]])</f>
        <v/>
      </c>
      <c r="BM127" t="str">
        <f>IF(AND(ISBLANK(Table33[[#This Row],[Xander]]),ISBLANK(Table3[[#This Row],[Xander]])),"",Table33[[#This Row],[Xander]]-Table3[[#This Row],[Xander]])</f>
        <v/>
      </c>
    </row>
    <row r="128" spans="1:65" ht="15" customHeight="1" x14ac:dyDescent="0.25">
      <c r="A128" s="26">
        <v>45299</v>
      </c>
      <c r="B128">
        <v>44</v>
      </c>
      <c r="D128">
        <v>41</v>
      </c>
      <c r="E128">
        <v>31</v>
      </c>
      <c r="K128">
        <v>40</v>
      </c>
      <c r="S128" s="26">
        <v>45299</v>
      </c>
      <c r="AX128" s="26">
        <v>45299</v>
      </c>
      <c r="AY128">
        <f>IF(AND(ISBLANK(Table33[[#This Row],[Gilbert]]),ISBLANK(Table3[[#This Row],[Gilbert]])),"",Table33[[#This Row],[Gilbert]]-Table3[[#This Row],[Gilbert]])</f>
        <v>-44</v>
      </c>
      <c r="AZ128" t="str">
        <f>IF(AND(ISBLANK(Table33[[#This Row],[Fred]]),ISBLANK(Table3[[#This Row],[Fred]])),"",Table33[[#This Row],[Fred]]-Table3[[#This Row],[Fred]])</f>
        <v/>
      </c>
      <c r="BA128">
        <f>IF(AND(ISBLANK(Table33[[#This Row],[Zoe]]),ISBLANK(Table3[[#This Row],[Zoe]])),"",Table33[[#This Row],[Zoe]]-Table3[[#This Row],[Zoe]])</f>
        <v>-41</v>
      </c>
      <c r="BB128">
        <f>IF(AND(ISBLANK(Table33[[#This Row],[George]]),ISBLANK(Table3[[#This Row],[George]])),"",Table33[[#This Row],[George]]-Table3[[#This Row],[George]])</f>
        <v>-31</v>
      </c>
      <c r="BC128" t="str">
        <f>IF(AND(ISBLANK(Table33[[#This Row],[Raegan]]),ISBLANK(Table3[[#This Row],[Raegan]])),"",Table33[[#This Row],[Raegan]]-Table3[[#This Row],[Raegan]])</f>
        <v/>
      </c>
      <c r="BD128" t="str">
        <f>IF(AND(ISBLANK(Table33[[#This Row],[Liam]]),ISBLANK(Table3[[#This Row],[Liam]])),"",Table33[[#This Row],[Liam]]-Table3[[#This Row],[Liam]])</f>
        <v/>
      </c>
      <c r="BE128" t="str">
        <f>IF(AND(ISBLANK(Table33[[#This Row],[Shane]]),ISBLANK(Table3[[#This Row],[Shane]])),"",Table33[[#This Row],[Shane]]-Table3[[#This Row],[Shane]])</f>
        <v/>
      </c>
      <c r="BF128" t="str">
        <f>IF(AND(ISBLANK(Table33[[#This Row],[Cameron]]),ISBLANK(Table3[[#This Row],[Cameron]])),"",Table33[[#This Row],[Cameron]]-Table3[[#This Row],[Cameron]])</f>
        <v/>
      </c>
      <c r="BG128" t="str">
        <f>IF(AND(ISBLANK(Table33[[#This Row],[Alex]]),ISBLANK(Table3[[#This Row],[Alex]])),"",Table33[[#This Row],[Alex]]-Table3[[#This Row],[Alex]])</f>
        <v/>
      </c>
      <c r="BH128" t="str">
        <f>IF(AND(ISBLANK(Table33[[#This Row],[Scott]]),ISBLANK(Table3[[#This Row],[Scott]])),"",Table33[[#This Row],[Scott]]-Table3[[#This Row],[Scott]])</f>
        <v/>
      </c>
      <c r="BI128">
        <f>IF(AND(ISBLANK(Table33[[#This Row],[Light]]),ISBLANK(Table3[[#This Row],[Light]])),"",Table33[[#This Row],[Light]]-Table3[[#This Row],[Light]])</f>
        <v>-40</v>
      </c>
      <c r="BJ128" t="str">
        <f>IF(AND(ISBLANK(Table33[[#This Row],[Jarred]]),ISBLANK(Table3[[#This Row],[Jarred]])),"",Table33[[#This Row],[Jarred]]-Table3[[#This Row],[Jarred]])</f>
        <v/>
      </c>
      <c r="BK128" t="str">
        <f>IF(AND(ISBLANK(Table33[[#This Row],[Joel]]),ISBLANK(Table3[[#This Row],[Joel]])),"",Table33[[#This Row],[Joel]]-Table3[[#This Row],[Joel]])</f>
        <v/>
      </c>
      <c r="BL128" t="str">
        <f>IF(AND(ISBLANK(Table33[[#This Row],[Rob]]),ISBLANK(Table3[[#This Row],[Rob]])),"",Table33[[#This Row],[Rob]]-Table3[[#This Row],[Rob]])</f>
        <v/>
      </c>
      <c r="BM128" t="str">
        <f>IF(AND(ISBLANK(Table33[[#This Row],[Xander]]),ISBLANK(Table3[[#This Row],[Xander]])),"",Table33[[#This Row],[Xander]]-Table3[[#This Row],[Xander]])</f>
        <v/>
      </c>
    </row>
    <row r="129" spans="1:65" ht="15" customHeight="1" x14ac:dyDescent="0.25">
      <c r="A129" s="26">
        <v>45300</v>
      </c>
      <c r="B129">
        <v>23</v>
      </c>
      <c r="D129">
        <v>25</v>
      </c>
      <c r="E129">
        <v>16</v>
      </c>
      <c r="I129">
        <v>20</v>
      </c>
      <c r="K129">
        <v>14</v>
      </c>
      <c r="O129">
        <v>15</v>
      </c>
      <c r="S129" s="26">
        <v>45300</v>
      </c>
      <c r="AX129" s="26">
        <v>45300</v>
      </c>
      <c r="AY129">
        <f>IF(AND(ISBLANK(Table33[[#This Row],[Gilbert]]),ISBLANK(Table3[[#This Row],[Gilbert]])),"",Table33[[#This Row],[Gilbert]]-Table3[[#This Row],[Gilbert]])</f>
        <v>-23</v>
      </c>
      <c r="AZ129" t="str">
        <f>IF(AND(ISBLANK(Table33[[#This Row],[Fred]]),ISBLANK(Table3[[#This Row],[Fred]])),"",Table33[[#This Row],[Fred]]-Table3[[#This Row],[Fred]])</f>
        <v/>
      </c>
      <c r="BA129">
        <f>IF(AND(ISBLANK(Table33[[#This Row],[Zoe]]),ISBLANK(Table3[[#This Row],[Zoe]])),"",Table33[[#This Row],[Zoe]]-Table3[[#This Row],[Zoe]])</f>
        <v>-25</v>
      </c>
      <c r="BB129">
        <f>IF(AND(ISBLANK(Table33[[#This Row],[George]]),ISBLANK(Table3[[#This Row],[George]])),"",Table33[[#This Row],[George]]-Table3[[#This Row],[George]])</f>
        <v>-16</v>
      </c>
      <c r="BC129" t="str">
        <f>IF(AND(ISBLANK(Table33[[#This Row],[Raegan]]),ISBLANK(Table3[[#This Row],[Raegan]])),"",Table33[[#This Row],[Raegan]]-Table3[[#This Row],[Raegan]])</f>
        <v/>
      </c>
      <c r="BD129" t="str">
        <f>IF(AND(ISBLANK(Table33[[#This Row],[Liam]]),ISBLANK(Table3[[#This Row],[Liam]])),"",Table33[[#This Row],[Liam]]-Table3[[#This Row],[Liam]])</f>
        <v/>
      </c>
      <c r="BE129" t="str">
        <f>IF(AND(ISBLANK(Table33[[#This Row],[Shane]]),ISBLANK(Table3[[#This Row],[Shane]])),"",Table33[[#This Row],[Shane]]-Table3[[#This Row],[Shane]])</f>
        <v/>
      </c>
      <c r="BF129">
        <f>IF(AND(ISBLANK(Table33[[#This Row],[Cameron]]),ISBLANK(Table3[[#This Row],[Cameron]])),"",Table33[[#This Row],[Cameron]]-Table3[[#This Row],[Cameron]])</f>
        <v>-20</v>
      </c>
      <c r="BG129" t="str">
        <f>IF(AND(ISBLANK(Table33[[#This Row],[Alex]]),ISBLANK(Table3[[#This Row],[Alex]])),"",Table33[[#This Row],[Alex]]-Table3[[#This Row],[Alex]])</f>
        <v/>
      </c>
      <c r="BH129" t="str">
        <f>IF(AND(ISBLANK(Table33[[#This Row],[Scott]]),ISBLANK(Table3[[#This Row],[Scott]])),"",Table33[[#This Row],[Scott]]-Table3[[#This Row],[Scott]])</f>
        <v/>
      </c>
      <c r="BI129">
        <f>IF(AND(ISBLANK(Table33[[#This Row],[Light]]),ISBLANK(Table3[[#This Row],[Light]])),"",Table33[[#This Row],[Light]]-Table3[[#This Row],[Light]])</f>
        <v>-14</v>
      </c>
      <c r="BJ129" t="str">
        <f>IF(AND(ISBLANK(Table33[[#This Row],[Jarred]]),ISBLANK(Table3[[#This Row],[Jarred]])),"",Table33[[#This Row],[Jarred]]-Table3[[#This Row],[Jarred]])</f>
        <v/>
      </c>
      <c r="BK129" t="str">
        <f>IF(AND(ISBLANK(Table33[[#This Row],[Joel]]),ISBLANK(Table3[[#This Row],[Joel]])),"",Table33[[#This Row],[Joel]]-Table3[[#This Row],[Joel]])</f>
        <v/>
      </c>
      <c r="BL129" t="str">
        <f>IF(AND(ISBLANK(Table33[[#This Row],[Rob]]),ISBLANK(Table3[[#This Row],[Rob]])),"",Table33[[#This Row],[Rob]]-Table3[[#This Row],[Rob]])</f>
        <v/>
      </c>
      <c r="BM129">
        <f>IF(AND(ISBLANK(Table33[[#This Row],[Xander]]),ISBLANK(Table3[[#This Row],[Xander]])),"",Table33[[#This Row],[Xander]]-Table3[[#This Row],[Xander]])</f>
        <v>-15</v>
      </c>
    </row>
    <row r="130" spans="1:65" ht="15" customHeight="1" x14ac:dyDescent="0.25">
      <c r="A130" s="26">
        <v>45301</v>
      </c>
      <c r="B130">
        <v>22</v>
      </c>
      <c r="D130">
        <v>25</v>
      </c>
      <c r="E130">
        <v>18</v>
      </c>
      <c r="I130">
        <v>21</v>
      </c>
      <c r="K130">
        <v>10</v>
      </c>
      <c r="O130">
        <v>18</v>
      </c>
      <c r="S130" s="26">
        <v>45301</v>
      </c>
      <c r="AX130" s="26">
        <v>45301</v>
      </c>
      <c r="AY130">
        <f>IF(AND(ISBLANK(Table33[[#This Row],[Gilbert]]),ISBLANK(Table3[[#This Row],[Gilbert]])),"",Table33[[#This Row],[Gilbert]]-Table3[[#This Row],[Gilbert]])</f>
        <v>-22</v>
      </c>
      <c r="AZ130" t="str">
        <f>IF(AND(ISBLANK(Table33[[#This Row],[Fred]]),ISBLANK(Table3[[#This Row],[Fred]])),"",Table33[[#This Row],[Fred]]-Table3[[#This Row],[Fred]])</f>
        <v/>
      </c>
      <c r="BA130">
        <f>IF(AND(ISBLANK(Table33[[#This Row],[Zoe]]),ISBLANK(Table3[[#This Row],[Zoe]])),"",Table33[[#This Row],[Zoe]]-Table3[[#This Row],[Zoe]])</f>
        <v>-25</v>
      </c>
      <c r="BB130">
        <f>IF(AND(ISBLANK(Table33[[#This Row],[George]]),ISBLANK(Table3[[#This Row],[George]])),"",Table33[[#This Row],[George]]-Table3[[#This Row],[George]])</f>
        <v>-18</v>
      </c>
      <c r="BC130" t="str">
        <f>IF(AND(ISBLANK(Table33[[#This Row],[Raegan]]),ISBLANK(Table3[[#This Row],[Raegan]])),"",Table33[[#This Row],[Raegan]]-Table3[[#This Row],[Raegan]])</f>
        <v/>
      </c>
      <c r="BD130" t="str">
        <f>IF(AND(ISBLANK(Table33[[#This Row],[Liam]]),ISBLANK(Table3[[#This Row],[Liam]])),"",Table33[[#This Row],[Liam]]-Table3[[#This Row],[Liam]])</f>
        <v/>
      </c>
      <c r="BE130" t="str">
        <f>IF(AND(ISBLANK(Table33[[#This Row],[Shane]]),ISBLANK(Table3[[#This Row],[Shane]])),"",Table33[[#This Row],[Shane]]-Table3[[#This Row],[Shane]])</f>
        <v/>
      </c>
      <c r="BF130">
        <f>IF(AND(ISBLANK(Table33[[#This Row],[Cameron]]),ISBLANK(Table3[[#This Row],[Cameron]])),"",Table33[[#This Row],[Cameron]]-Table3[[#This Row],[Cameron]])</f>
        <v>-21</v>
      </c>
      <c r="BG130" t="str">
        <f>IF(AND(ISBLANK(Table33[[#This Row],[Alex]]),ISBLANK(Table3[[#This Row],[Alex]])),"",Table33[[#This Row],[Alex]]-Table3[[#This Row],[Alex]])</f>
        <v/>
      </c>
      <c r="BH130" t="str">
        <f>IF(AND(ISBLANK(Table33[[#This Row],[Scott]]),ISBLANK(Table3[[#This Row],[Scott]])),"",Table33[[#This Row],[Scott]]-Table3[[#This Row],[Scott]])</f>
        <v/>
      </c>
      <c r="BI130">
        <f>IF(AND(ISBLANK(Table33[[#This Row],[Light]]),ISBLANK(Table3[[#This Row],[Light]])),"",Table33[[#This Row],[Light]]-Table3[[#This Row],[Light]])</f>
        <v>-10</v>
      </c>
      <c r="BJ130" t="str">
        <f>IF(AND(ISBLANK(Table33[[#This Row],[Jarred]]),ISBLANK(Table3[[#This Row],[Jarred]])),"",Table33[[#This Row],[Jarred]]-Table3[[#This Row],[Jarred]])</f>
        <v/>
      </c>
      <c r="BK130" t="str">
        <f>IF(AND(ISBLANK(Table33[[#This Row],[Joel]]),ISBLANK(Table3[[#This Row],[Joel]])),"",Table33[[#This Row],[Joel]]-Table3[[#This Row],[Joel]])</f>
        <v/>
      </c>
      <c r="BL130" t="str">
        <f>IF(AND(ISBLANK(Table33[[#This Row],[Rob]]),ISBLANK(Table3[[#This Row],[Rob]])),"",Table33[[#This Row],[Rob]]-Table3[[#This Row],[Rob]])</f>
        <v/>
      </c>
      <c r="BM130">
        <f>IF(AND(ISBLANK(Table33[[#This Row],[Xander]]),ISBLANK(Table3[[#This Row],[Xander]])),"",Table33[[#This Row],[Xander]]-Table3[[#This Row],[Xander]])</f>
        <v>-18</v>
      </c>
    </row>
    <row r="131" spans="1:65" ht="15" customHeight="1" x14ac:dyDescent="0.25">
      <c r="A131" s="26">
        <v>45302</v>
      </c>
      <c r="B131">
        <v>11</v>
      </c>
      <c r="D131">
        <v>25</v>
      </c>
      <c r="E131">
        <v>16</v>
      </c>
      <c r="I131">
        <v>18</v>
      </c>
      <c r="K131">
        <v>4</v>
      </c>
      <c r="O131">
        <v>15</v>
      </c>
      <c r="S131" s="26">
        <v>45302</v>
      </c>
      <c r="AX131" s="26">
        <v>45302</v>
      </c>
      <c r="AY131">
        <f>IF(AND(ISBLANK(Table33[[#This Row],[Gilbert]]),ISBLANK(Table3[[#This Row],[Gilbert]])),"",Table33[[#This Row],[Gilbert]]-Table3[[#This Row],[Gilbert]])</f>
        <v>-11</v>
      </c>
      <c r="AZ131" t="str">
        <f>IF(AND(ISBLANK(Table33[[#This Row],[Fred]]),ISBLANK(Table3[[#This Row],[Fred]])),"",Table33[[#This Row],[Fred]]-Table3[[#This Row],[Fred]])</f>
        <v/>
      </c>
      <c r="BA131">
        <f>IF(AND(ISBLANK(Table33[[#This Row],[Zoe]]),ISBLANK(Table3[[#This Row],[Zoe]])),"",Table33[[#This Row],[Zoe]]-Table3[[#This Row],[Zoe]])</f>
        <v>-25</v>
      </c>
      <c r="BB131">
        <f>IF(AND(ISBLANK(Table33[[#This Row],[George]]),ISBLANK(Table3[[#This Row],[George]])),"",Table33[[#This Row],[George]]-Table3[[#This Row],[George]])</f>
        <v>-16</v>
      </c>
      <c r="BC131" t="str">
        <f>IF(AND(ISBLANK(Table33[[#This Row],[Raegan]]),ISBLANK(Table3[[#This Row],[Raegan]])),"",Table33[[#This Row],[Raegan]]-Table3[[#This Row],[Raegan]])</f>
        <v/>
      </c>
      <c r="BD131" t="str">
        <f>IF(AND(ISBLANK(Table33[[#This Row],[Liam]]),ISBLANK(Table3[[#This Row],[Liam]])),"",Table33[[#This Row],[Liam]]-Table3[[#This Row],[Liam]])</f>
        <v/>
      </c>
      <c r="BE131" t="str">
        <f>IF(AND(ISBLANK(Table33[[#This Row],[Shane]]),ISBLANK(Table3[[#This Row],[Shane]])),"",Table33[[#This Row],[Shane]]-Table3[[#This Row],[Shane]])</f>
        <v/>
      </c>
      <c r="BF131">
        <f>IF(AND(ISBLANK(Table33[[#This Row],[Cameron]]),ISBLANK(Table3[[#This Row],[Cameron]])),"",Table33[[#This Row],[Cameron]]-Table3[[#This Row],[Cameron]])</f>
        <v>-18</v>
      </c>
      <c r="BG131" t="str">
        <f>IF(AND(ISBLANK(Table33[[#This Row],[Alex]]),ISBLANK(Table3[[#This Row],[Alex]])),"",Table33[[#This Row],[Alex]]-Table3[[#This Row],[Alex]])</f>
        <v/>
      </c>
      <c r="BH131" t="str">
        <f>IF(AND(ISBLANK(Table33[[#This Row],[Scott]]),ISBLANK(Table3[[#This Row],[Scott]])),"",Table33[[#This Row],[Scott]]-Table3[[#This Row],[Scott]])</f>
        <v/>
      </c>
      <c r="BI131">
        <f>IF(AND(ISBLANK(Table33[[#This Row],[Light]]),ISBLANK(Table3[[#This Row],[Light]])),"",Table33[[#This Row],[Light]]-Table3[[#This Row],[Light]])</f>
        <v>-4</v>
      </c>
      <c r="BJ131" t="str">
        <f>IF(AND(ISBLANK(Table33[[#This Row],[Jarred]]),ISBLANK(Table3[[#This Row],[Jarred]])),"",Table33[[#This Row],[Jarred]]-Table3[[#This Row],[Jarred]])</f>
        <v/>
      </c>
      <c r="BK131" t="str">
        <f>IF(AND(ISBLANK(Table33[[#This Row],[Joel]]),ISBLANK(Table3[[#This Row],[Joel]])),"",Table33[[#This Row],[Joel]]-Table3[[#This Row],[Joel]])</f>
        <v/>
      </c>
      <c r="BL131" t="str">
        <f>IF(AND(ISBLANK(Table33[[#This Row],[Rob]]),ISBLANK(Table3[[#This Row],[Rob]])),"",Table33[[#This Row],[Rob]]-Table3[[#This Row],[Rob]])</f>
        <v/>
      </c>
      <c r="BM131">
        <f>IF(AND(ISBLANK(Table33[[#This Row],[Xander]]),ISBLANK(Table3[[#This Row],[Xander]])),"",Table33[[#This Row],[Xander]]-Table3[[#This Row],[Xander]])</f>
        <v>-15</v>
      </c>
    </row>
    <row r="132" spans="1:65" ht="15" customHeight="1" x14ac:dyDescent="0.25">
      <c r="A132" s="26">
        <v>45303</v>
      </c>
      <c r="B132">
        <v>10</v>
      </c>
      <c r="D132">
        <v>27</v>
      </c>
      <c r="E132">
        <v>23</v>
      </c>
      <c r="I132">
        <v>12</v>
      </c>
      <c r="O132">
        <v>23</v>
      </c>
      <c r="S132" s="26">
        <v>45303</v>
      </c>
      <c r="AX132" s="26">
        <v>45303</v>
      </c>
      <c r="AY132">
        <f>IF(AND(ISBLANK(Table33[[#This Row],[Gilbert]]),ISBLANK(Table3[[#This Row],[Gilbert]])),"",Table33[[#This Row],[Gilbert]]-Table3[[#This Row],[Gilbert]])</f>
        <v>-10</v>
      </c>
      <c r="AZ132" t="str">
        <f>IF(AND(ISBLANK(Table33[[#This Row],[Fred]]),ISBLANK(Table3[[#This Row],[Fred]])),"",Table33[[#This Row],[Fred]]-Table3[[#This Row],[Fred]])</f>
        <v/>
      </c>
      <c r="BA132">
        <f>IF(AND(ISBLANK(Table33[[#This Row],[Zoe]]),ISBLANK(Table3[[#This Row],[Zoe]])),"",Table33[[#This Row],[Zoe]]-Table3[[#This Row],[Zoe]])</f>
        <v>-27</v>
      </c>
      <c r="BB132">
        <f>IF(AND(ISBLANK(Table33[[#This Row],[George]]),ISBLANK(Table3[[#This Row],[George]])),"",Table33[[#This Row],[George]]-Table3[[#This Row],[George]])</f>
        <v>-23</v>
      </c>
      <c r="BC132" t="str">
        <f>IF(AND(ISBLANK(Table33[[#This Row],[Raegan]]),ISBLANK(Table3[[#This Row],[Raegan]])),"",Table33[[#This Row],[Raegan]]-Table3[[#This Row],[Raegan]])</f>
        <v/>
      </c>
      <c r="BD132" t="str">
        <f>IF(AND(ISBLANK(Table33[[#This Row],[Liam]]),ISBLANK(Table3[[#This Row],[Liam]])),"",Table33[[#This Row],[Liam]]-Table3[[#This Row],[Liam]])</f>
        <v/>
      </c>
      <c r="BE132" t="str">
        <f>IF(AND(ISBLANK(Table33[[#This Row],[Shane]]),ISBLANK(Table3[[#This Row],[Shane]])),"",Table33[[#This Row],[Shane]]-Table3[[#This Row],[Shane]])</f>
        <v/>
      </c>
      <c r="BF132">
        <f>IF(AND(ISBLANK(Table33[[#This Row],[Cameron]]),ISBLANK(Table3[[#This Row],[Cameron]])),"",Table33[[#This Row],[Cameron]]-Table3[[#This Row],[Cameron]])</f>
        <v>-12</v>
      </c>
      <c r="BG132" t="str">
        <f>IF(AND(ISBLANK(Table33[[#This Row],[Alex]]),ISBLANK(Table3[[#This Row],[Alex]])),"",Table33[[#This Row],[Alex]]-Table3[[#This Row],[Alex]])</f>
        <v/>
      </c>
      <c r="BH132" t="str">
        <f>IF(AND(ISBLANK(Table33[[#This Row],[Scott]]),ISBLANK(Table3[[#This Row],[Scott]])),"",Table33[[#This Row],[Scott]]-Table3[[#This Row],[Scott]])</f>
        <v/>
      </c>
      <c r="BI132" t="str">
        <f>IF(AND(ISBLANK(Table33[[#This Row],[Light]]),ISBLANK(Table3[[#This Row],[Light]])),"",Table33[[#This Row],[Light]]-Table3[[#This Row],[Light]])</f>
        <v/>
      </c>
      <c r="BJ132" t="str">
        <f>IF(AND(ISBLANK(Table33[[#This Row],[Jarred]]),ISBLANK(Table3[[#This Row],[Jarred]])),"",Table33[[#This Row],[Jarred]]-Table3[[#This Row],[Jarred]])</f>
        <v/>
      </c>
      <c r="BK132" t="str">
        <f>IF(AND(ISBLANK(Table33[[#This Row],[Joel]]),ISBLANK(Table3[[#This Row],[Joel]])),"",Table33[[#This Row],[Joel]]-Table3[[#This Row],[Joel]])</f>
        <v/>
      </c>
      <c r="BL132" t="str">
        <f>IF(AND(ISBLANK(Table33[[#This Row],[Rob]]),ISBLANK(Table3[[#This Row],[Rob]])),"",Table33[[#This Row],[Rob]]-Table3[[#This Row],[Rob]])</f>
        <v/>
      </c>
      <c r="BM132">
        <f>IF(AND(ISBLANK(Table33[[#This Row],[Xander]]),ISBLANK(Table3[[#This Row],[Xander]])),"",Table33[[#This Row],[Xander]]-Table3[[#This Row],[Xander]])</f>
        <v>-23</v>
      </c>
    </row>
    <row r="133" spans="1:65" ht="15" customHeight="1" x14ac:dyDescent="0.25">
      <c r="A133" s="26">
        <v>45306</v>
      </c>
      <c r="B133">
        <v>19</v>
      </c>
      <c r="C133">
        <v>30</v>
      </c>
      <c r="D133">
        <v>20</v>
      </c>
      <c r="E133">
        <v>28</v>
      </c>
      <c r="I133">
        <v>9</v>
      </c>
      <c r="K133">
        <v>37</v>
      </c>
      <c r="O133">
        <v>21</v>
      </c>
      <c r="S133" s="26">
        <v>45306</v>
      </c>
      <c r="AX133" s="26">
        <v>45306</v>
      </c>
      <c r="AY133">
        <f>IF(AND(ISBLANK(Table33[[#This Row],[Gilbert]]),ISBLANK(Table3[[#This Row],[Gilbert]])),"",Table33[[#This Row],[Gilbert]]-Table3[[#This Row],[Gilbert]])</f>
        <v>-19</v>
      </c>
      <c r="AZ133">
        <f>IF(AND(ISBLANK(Table33[[#This Row],[Fred]]),ISBLANK(Table3[[#This Row],[Fred]])),"",Table33[[#This Row],[Fred]]-Table3[[#This Row],[Fred]])</f>
        <v>-30</v>
      </c>
      <c r="BA133">
        <f>IF(AND(ISBLANK(Table33[[#This Row],[Zoe]]),ISBLANK(Table3[[#This Row],[Zoe]])),"",Table33[[#This Row],[Zoe]]-Table3[[#This Row],[Zoe]])</f>
        <v>-20</v>
      </c>
      <c r="BB133">
        <f>IF(AND(ISBLANK(Table33[[#This Row],[George]]),ISBLANK(Table3[[#This Row],[George]])),"",Table33[[#This Row],[George]]-Table3[[#This Row],[George]])</f>
        <v>-28</v>
      </c>
      <c r="BC133" t="str">
        <f>IF(AND(ISBLANK(Table33[[#This Row],[Raegan]]),ISBLANK(Table3[[#This Row],[Raegan]])),"",Table33[[#This Row],[Raegan]]-Table3[[#This Row],[Raegan]])</f>
        <v/>
      </c>
      <c r="BD133" t="str">
        <f>IF(AND(ISBLANK(Table33[[#This Row],[Liam]]),ISBLANK(Table3[[#This Row],[Liam]])),"",Table33[[#This Row],[Liam]]-Table3[[#This Row],[Liam]])</f>
        <v/>
      </c>
      <c r="BE133" t="str">
        <f>IF(AND(ISBLANK(Table33[[#This Row],[Shane]]),ISBLANK(Table3[[#This Row],[Shane]])),"",Table33[[#This Row],[Shane]]-Table3[[#This Row],[Shane]])</f>
        <v/>
      </c>
      <c r="BF133">
        <f>IF(AND(ISBLANK(Table33[[#This Row],[Cameron]]),ISBLANK(Table3[[#This Row],[Cameron]])),"",Table33[[#This Row],[Cameron]]-Table3[[#This Row],[Cameron]])</f>
        <v>-9</v>
      </c>
      <c r="BG133" t="str">
        <f>IF(AND(ISBLANK(Table33[[#This Row],[Alex]]),ISBLANK(Table3[[#This Row],[Alex]])),"",Table33[[#This Row],[Alex]]-Table3[[#This Row],[Alex]])</f>
        <v/>
      </c>
      <c r="BH133" t="str">
        <f>IF(AND(ISBLANK(Table33[[#This Row],[Scott]]),ISBLANK(Table3[[#This Row],[Scott]])),"",Table33[[#This Row],[Scott]]-Table3[[#This Row],[Scott]])</f>
        <v/>
      </c>
      <c r="BI133">
        <f>IF(AND(ISBLANK(Table33[[#This Row],[Light]]),ISBLANK(Table3[[#This Row],[Light]])),"",Table33[[#This Row],[Light]]-Table3[[#This Row],[Light]])</f>
        <v>-37</v>
      </c>
      <c r="BJ133" t="str">
        <f>IF(AND(ISBLANK(Table33[[#This Row],[Jarred]]),ISBLANK(Table3[[#This Row],[Jarred]])),"",Table33[[#This Row],[Jarred]]-Table3[[#This Row],[Jarred]])</f>
        <v/>
      </c>
      <c r="BK133" t="str">
        <f>IF(AND(ISBLANK(Table33[[#This Row],[Joel]]),ISBLANK(Table3[[#This Row],[Joel]])),"",Table33[[#This Row],[Joel]]-Table3[[#This Row],[Joel]])</f>
        <v/>
      </c>
      <c r="BL133" t="str">
        <f>IF(AND(ISBLANK(Table33[[#This Row],[Rob]]),ISBLANK(Table3[[#This Row],[Rob]])),"",Table33[[#This Row],[Rob]]-Table3[[#This Row],[Rob]])</f>
        <v/>
      </c>
      <c r="BM133">
        <f>IF(AND(ISBLANK(Table33[[#This Row],[Xander]]),ISBLANK(Table3[[#This Row],[Xander]])),"",Table33[[#This Row],[Xander]]-Table3[[#This Row],[Xander]])</f>
        <v>-21</v>
      </c>
    </row>
    <row r="134" spans="1:65" ht="15" customHeight="1" x14ac:dyDescent="0.25">
      <c r="A134" s="26">
        <v>45307</v>
      </c>
      <c r="B134">
        <v>9</v>
      </c>
      <c r="C134">
        <v>22</v>
      </c>
      <c r="D134">
        <v>22</v>
      </c>
      <c r="E134">
        <v>20</v>
      </c>
      <c r="I134">
        <v>3</v>
      </c>
      <c r="K134">
        <v>28</v>
      </c>
      <c r="O134">
        <v>19</v>
      </c>
      <c r="S134" s="26">
        <v>45307</v>
      </c>
      <c r="AX134" s="26">
        <v>45307</v>
      </c>
      <c r="AY134">
        <f>IF(AND(ISBLANK(Table33[[#This Row],[Gilbert]]),ISBLANK(Table3[[#This Row],[Gilbert]])),"",Table33[[#This Row],[Gilbert]]-Table3[[#This Row],[Gilbert]])</f>
        <v>-9</v>
      </c>
      <c r="AZ134">
        <f>IF(AND(ISBLANK(Table33[[#This Row],[Fred]]),ISBLANK(Table3[[#This Row],[Fred]])),"",Table33[[#This Row],[Fred]]-Table3[[#This Row],[Fred]])</f>
        <v>-22</v>
      </c>
      <c r="BA134">
        <f>IF(AND(ISBLANK(Table33[[#This Row],[Zoe]]),ISBLANK(Table3[[#This Row],[Zoe]])),"",Table33[[#This Row],[Zoe]]-Table3[[#This Row],[Zoe]])</f>
        <v>-22</v>
      </c>
      <c r="BB134">
        <f>IF(AND(ISBLANK(Table33[[#This Row],[George]]),ISBLANK(Table3[[#This Row],[George]])),"",Table33[[#This Row],[George]]-Table3[[#This Row],[George]])</f>
        <v>-20</v>
      </c>
      <c r="BC134" t="str">
        <f>IF(AND(ISBLANK(Table33[[#This Row],[Raegan]]),ISBLANK(Table3[[#This Row],[Raegan]])),"",Table33[[#This Row],[Raegan]]-Table3[[#This Row],[Raegan]])</f>
        <v/>
      </c>
      <c r="BD134" t="str">
        <f>IF(AND(ISBLANK(Table33[[#This Row],[Liam]]),ISBLANK(Table3[[#This Row],[Liam]])),"",Table33[[#This Row],[Liam]]-Table3[[#This Row],[Liam]])</f>
        <v/>
      </c>
      <c r="BE134" t="str">
        <f>IF(AND(ISBLANK(Table33[[#This Row],[Shane]]),ISBLANK(Table3[[#This Row],[Shane]])),"",Table33[[#This Row],[Shane]]-Table3[[#This Row],[Shane]])</f>
        <v/>
      </c>
      <c r="BF134">
        <f>IF(AND(ISBLANK(Table33[[#This Row],[Cameron]]),ISBLANK(Table3[[#This Row],[Cameron]])),"",Table33[[#This Row],[Cameron]]-Table3[[#This Row],[Cameron]])</f>
        <v>-3</v>
      </c>
      <c r="BG134" t="str">
        <f>IF(AND(ISBLANK(Table33[[#This Row],[Alex]]),ISBLANK(Table3[[#This Row],[Alex]])),"",Table33[[#This Row],[Alex]]-Table3[[#This Row],[Alex]])</f>
        <v/>
      </c>
      <c r="BH134" t="str">
        <f>IF(AND(ISBLANK(Table33[[#This Row],[Scott]]),ISBLANK(Table3[[#This Row],[Scott]])),"",Table33[[#This Row],[Scott]]-Table3[[#This Row],[Scott]])</f>
        <v/>
      </c>
      <c r="BI134">
        <f>IF(AND(ISBLANK(Table33[[#This Row],[Light]]),ISBLANK(Table3[[#This Row],[Light]])),"",Table33[[#This Row],[Light]]-Table3[[#This Row],[Light]])</f>
        <v>-28</v>
      </c>
      <c r="BJ134" t="str">
        <f>IF(AND(ISBLANK(Table33[[#This Row],[Jarred]]),ISBLANK(Table3[[#This Row],[Jarred]])),"",Table33[[#This Row],[Jarred]]-Table3[[#This Row],[Jarred]])</f>
        <v/>
      </c>
      <c r="BK134" t="str">
        <f>IF(AND(ISBLANK(Table33[[#This Row],[Joel]]),ISBLANK(Table3[[#This Row],[Joel]])),"",Table33[[#This Row],[Joel]]-Table3[[#This Row],[Joel]])</f>
        <v/>
      </c>
      <c r="BL134" t="str">
        <f>IF(AND(ISBLANK(Table33[[#This Row],[Rob]]),ISBLANK(Table3[[#This Row],[Rob]])),"",Table33[[#This Row],[Rob]]-Table3[[#This Row],[Rob]])</f>
        <v/>
      </c>
      <c r="BM134">
        <f>IF(AND(ISBLANK(Table33[[#This Row],[Xander]]),ISBLANK(Table3[[#This Row],[Xander]])),"",Table33[[#This Row],[Xander]]-Table3[[#This Row],[Xander]])</f>
        <v>-19</v>
      </c>
    </row>
    <row r="135" spans="1:65" ht="15" customHeight="1" x14ac:dyDescent="0.25">
      <c r="A135" s="26">
        <v>45308</v>
      </c>
      <c r="B135">
        <v>4</v>
      </c>
      <c r="C135">
        <v>22</v>
      </c>
      <c r="D135">
        <v>24</v>
      </c>
      <c r="E135">
        <v>21</v>
      </c>
      <c r="I135">
        <v>7</v>
      </c>
      <c r="K135">
        <v>27</v>
      </c>
      <c r="O135">
        <v>16</v>
      </c>
      <c r="S135" s="26">
        <v>45308</v>
      </c>
      <c r="AX135" s="26">
        <v>45308</v>
      </c>
      <c r="AY135">
        <f>IF(AND(ISBLANK(Table33[[#This Row],[Gilbert]]),ISBLANK(Table3[[#This Row],[Gilbert]])),"",Table33[[#This Row],[Gilbert]]-Table3[[#This Row],[Gilbert]])</f>
        <v>-4</v>
      </c>
      <c r="AZ135">
        <f>IF(AND(ISBLANK(Table33[[#This Row],[Fred]]),ISBLANK(Table3[[#This Row],[Fred]])),"",Table33[[#This Row],[Fred]]-Table3[[#This Row],[Fred]])</f>
        <v>-22</v>
      </c>
      <c r="BA135">
        <f>IF(AND(ISBLANK(Table33[[#This Row],[Zoe]]),ISBLANK(Table3[[#This Row],[Zoe]])),"",Table33[[#This Row],[Zoe]]-Table3[[#This Row],[Zoe]])</f>
        <v>-24</v>
      </c>
      <c r="BB135">
        <f>IF(AND(ISBLANK(Table33[[#This Row],[George]]),ISBLANK(Table3[[#This Row],[George]])),"",Table33[[#This Row],[George]]-Table3[[#This Row],[George]])</f>
        <v>-21</v>
      </c>
      <c r="BC135" t="str">
        <f>IF(AND(ISBLANK(Table33[[#This Row],[Raegan]]),ISBLANK(Table3[[#This Row],[Raegan]])),"",Table33[[#This Row],[Raegan]]-Table3[[#This Row],[Raegan]])</f>
        <v/>
      </c>
      <c r="BD135" t="str">
        <f>IF(AND(ISBLANK(Table33[[#This Row],[Liam]]),ISBLANK(Table3[[#This Row],[Liam]])),"",Table33[[#This Row],[Liam]]-Table3[[#This Row],[Liam]])</f>
        <v/>
      </c>
      <c r="BE135" t="str">
        <f>IF(AND(ISBLANK(Table33[[#This Row],[Shane]]),ISBLANK(Table3[[#This Row],[Shane]])),"",Table33[[#This Row],[Shane]]-Table3[[#This Row],[Shane]])</f>
        <v/>
      </c>
      <c r="BF135">
        <f>IF(AND(ISBLANK(Table33[[#This Row],[Cameron]]),ISBLANK(Table3[[#This Row],[Cameron]])),"",Table33[[#This Row],[Cameron]]-Table3[[#This Row],[Cameron]])</f>
        <v>-7</v>
      </c>
      <c r="BG135" t="str">
        <f>IF(AND(ISBLANK(Table33[[#This Row],[Alex]]),ISBLANK(Table3[[#This Row],[Alex]])),"",Table33[[#This Row],[Alex]]-Table3[[#This Row],[Alex]])</f>
        <v/>
      </c>
      <c r="BH135" t="str">
        <f>IF(AND(ISBLANK(Table33[[#This Row],[Scott]]),ISBLANK(Table3[[#This Row],[Scott]])),"",Table33[[#This Row],[Scott]]-Table3[[#This Row],[Scott]])</f>
        <v/>
      </c>
      <c r="BI135">
        <f>IF(AND(ISBLANK(Table33[[#This Row],[Light]]),ISBLANK(Table3[[#This Row],[Light]])),"",Table33[[#This Row],[Light]]-Table3[[#This Row],[Light]])</f>
        <v>-27</v>
      </c>
      <c r="BJ135" t="str">
        <f>IF(AND(ISBLANK(Table33[[#This Row],[Jarred]]),ISBLANK(Table3[[#This Row],[Jarred]])),"",Table33[[#This Row],[Jarred]]-Table3[[#This Row],[Jarred]])</f>
        <v/>
      </c>
      <c r="BK135" t="str">
        <f>IF(AND(ISBLANK(Table33[[#This Row],[Joel]]),ISBLANK(Table3[[#This Row],[Joel]])),"",Table33[[#This Row],[Joel]]-Table3[[#This Row],[Joel]])</f>
        <v/>
      </c>
      <c r="BL135" t="str">
        <f>IF(AND(ISBLANK(Table33[[#This Row],[Rob]]),ISBLANK(Table3[[#This Row],[Rob]])),"",Table33[[#This Row],[Rob]]-Table3[[#This Row],[Rob]])</f>
        <v/>
      </c>
      <c r="BM135">
        <f>IF(AND(ISBLANK(Table33[[#This Row],[Xander]]),ISBLANK(Table3[[#This Row],[Xander]])),"",Table33[[#This Row],[Xander]]-Table3[[#This Row],[Xander]])</f>
        <v>-16</v>
      </c>
    </row>
    <row r="136" spans="1:65" ht="15" customHeight="1" x14ac:dyDescent="0.25">
      <c r="A136" s="26">
        <v>45309</v>
      </c>
      <c r="B136">
        <v>7</v>
      </c>
      <c r="C136">
        <v>30</v>
      </c>
      <c r="D136">
        <v>25</v>
      </c>
      <c r="E136">
        <v>25</v>
      </c>
      <c r="I136">
        <v>12</v>
      </c>
      <c r="K136">
        <v>31</v>
      </c>
      <c r="S136" s="26">
        <v>45309</v>
      </c>
      <c r="AX136" s="26">
        <v>45309</v>
      </c>
      <c r="AY136">
        <f>IF(AND(ISBLANK(Table33[[#This Row],[Gilbert]]),ISBLANK(Table3[[#This Row],[Gilbert]])),"",Table33[[#This Row],[Gilbert]]-Table3[[#This Row],[Gilbert]])</f>
        <v>-7</v>
      </c>
      <c r="AZ136">
        <f>IF(AND(ISBLANK(Table33[[#This Row],[Fred]]),ISBLANK(Table3[[#This Row],[Fred]])),"",Table33[[#This Row],[Fred]]-Table3[[#This Row],[Fred]])</f>
        <v>-30</v>
      </c>
      <c r="BA136">
        <f>IF(AND(ISBLANK(Table33[[#This Row],[Zoe]]),ISBLANK(Table3[[#This Row],[Zoe]])),"",Table33[[#This Row],[Zoe]]-Table3[[#This Row],[Zoe]])</f>
        <v>-25</v>
      </c>
      <c r="BB136">
        <f>IF(AND(ISBLANK(Table33[[#This Row],[George]]),ISBLANK(Table3[[#This Row],[George]])),"",Table33[[#This Row],[George]]-Table3[[#This Row],[George]])</f>
        <v>-25</v>
      </c>
      <c r="BC136" t="str">
        <f>IF(AND(ISBLANK(Table33[[#This Row],[Raegan]]),ISBLANK(Table3[[#This Row],[Raegan]])),"",Table33[[#This Row],[Raegan]]-Table3[[#This Row],[Raegan]])</f>
        <v/>
      </c>
      <c r="BD136" t="str">
        <f>IF(AND(ISBLANK(Table33[[#This Row],[Liam]]),ISBLANK(Table3[[#This Row],[Liam]])),"",Table33[[#This Row],[Liam]]-Table3[[#This Row],[Liam]])</f>
        <v/>
      </c>
      <c r="BE136" t="str">
        <f>IF(AND(ISBLANK(Table33[[#This Row],[Shane]]),ISBLANK(Table3[[#This Row],[Shane]])),"",Table33[[#This Row],[Shane]]-Table3[[#This Row],[Shane]])</f>
        <v/>
      </c>
      <c r="BF136">
        <f>IF(AND(ISBLANK(Table33[[#This Row],[Cameron]]),ISBLANK(Table3[[#This Row],[Cameron]])),"",Table33[[#This Row],[Cameron]]-Table3[[#This Row],[Cameron]])</f>
        <v>-12</v>
      </c>
      <c r="BG136" t="str">
        <f>IF(AND(ISBLANK(Table33[[#This Row],[Alex]]),ISBLANK(Table3[[#This Row],[Alex]])),"",Table33[[#This Row],[Alex]]-Table3[[#This Row],[Alex]])</f>
        <v/>
      </c>
      <c r="BH136" t="str">
        <f>IF(AND(ISBLANK(Table33[[#This Row],[Scott]]),ISBLANK(Table3[[#This Row],[Scott]])),"",Table33[[#This Row],[Scott]]-Table3[[#This Row],[Scott]])</f>
        <v/>
      </c>
      <c r="BI136">
        <f>IF(AND(ISBLANK(Table33[[#This Row],[Light]]),ISBLANK(Table3[[#This Row],[Light]])),"",Table33[[#This Row],[Light]]-Table3[[#This Row],[Light]])</f>
        <v>-31</v>
      </c>
      <c r="BJ136" t="str">
        <f>IF(AND(ISBLANK(Table33[[#This Row],[Jarred]]),ISBLANK(Table3[[#This Row],[Jarred]])),"",Table33[[#This Row],[Jarred]]-Table3[[#This Row],[Jarred]])</f>
        <v/>
      </c>
      <c r="BK136" t="str">
        <f>IF(AND(ISBLANK(Table33[[#This Row],[Joel]]),ISBLANK(Table3[[#This Row],[Joel]])),"",Table33[[#This Row],[Joel]]-Table3[[#This Row],[Joel]])</f>
        <v/>
      </c>
      <c r="BL136" t="str">
        <f>IF(AND(ISBLANK(Table33[[#This Row],[Rob]]),ISBLANK(Table3[[#This Row],[Rob]])),"",Table33[[#This Row],[Rob]]-Table3[[#This Row],[Rob]])</f>
        <v/>
      </c>
      <c r="BM136" t="str">
        <f>IF(AND(ISBLANK(Table33[[#This Row],[Xander]]),ISBLANK(Table3[[#This Row],[Xander]])),"",Table33[[#This Row],[Xander]]-Table3[[#This Row],[Xander]])</f>
        <v/>
      </c>
    </row>
    <row r="137" spans="1:65" ht="15" customHeight="1" x14ac:dyDescent="0.25">
      <c r="A137" s="26">
        <v>45310</v>
      </c>
      <c r="B137">
        <v>3</v>
      </c>
      <c r="C137">
        <v>19</v>
      </c>
      <c r="D137">
        <v>16</v>
      </c>
      <c r="E137">
        <v>20</v>
      </c>
      <c r="I137">
        <v>8</v>
      </c>
      <c r="K137">
        <v>23</v>
      </c>
      <c r="O137">
        <v>15</v>
      </c>
      <c r="S137" s="26">
        <v>45310</v>
      </c>
      <c r="AX137" s="26">
        <v>45310</v>
      </c>
      <c r="AY137">
        <f>IF(AND(ISBLANK(Table33[[#This Row],[Gilbert]]),ISBLANK(Table3[[#This Row],[Gilbert]])),"",Table33[[#This Row],[Gilbert]]-Table3[[#This Row],[Gilbert]])</f>
        <v>-3</v>
      </c>
      <c r="AZ137">
        <f>IF(AND(ISBLANK(Table33[[#This Row],[Fred]]),ISBLANK(Table3[[#This Row],[Fred]])),"",Table33[[#This Row],[Fred]]-Table3[[#This Row],[Fred]])</f>
        <v>-19</v>
      </c>
      <c r="BA137">
        <f>IF(AND(ISBLANK(Table33[[#This Row],[Zoe]]),ISBLANK(Table3[[#This Row],[Zoe]])),"",Table33[[#This Row],[Zoe]]-Table3[[#This Row],[Zoe]])</f>
        <v>-16</v>
      </c>
      <c r="BB137">
        <f>IF(AND(ISBLANK(Table33[[#This Row],[George]]),ISBLANK(Table3[[#This Row],[George]])),"",Table33[[#This Row],[George]]-Table3[[#This Row],[George]])</f>
        <v>-20</v>
      </c>
      <c r="BC137" t="str">
        <f>IF(AND(ISBLANK(Table33[[#This Row],[Raegan]]),ISBLANK(Table3[[#This Row],[Raegan]])),"",Table33[[#This Row],[Raegan]]-Table3[[#This Row],[Raegan]])</f>
        <v/>
      </c>
      <c r="BD137" t="str">
        <f>IF(AND(ISBLANK(Table33[[#This Row],[Liam]]),ISBLANK(Table3[[#This Row],[Liam]])),"",Table33[[#This Row],[Liam]]-Table3[[#This Row],[Liam]])</f>
        <v/>
      </c>
      <c r="BE137" t="str">
        <f>IF(AND(ISBLANK(Table33[[#This Row],[Shane]]),ISBLANK(Table3[[#This Row],[Shane]])),"",Table33[[#This Row],[Shane]]-Table3[[#This Row],[Shane]])</f>
        <v/>
      </c>
      <c r="BF137">
        <f>IF(AND(ISBLANK(Table33[[#This Row],[Cameron]]),ISBLANK(Table3[[#This Row],[Cameron]])),"",Table33[[#This Row],[Cameron]]-Table3[[#This Row],[Cameron]])</f>
        <v>-8</v>
      </c>
      <c r="BG137" t="str">
        <f>IF(AND(ISBLANK(Table33[[#This Row],[Alex]]),ISBLANK(Table3[[#This Row],[Alex]])),"",Table33[[#This Row],[Alex]]-Table3[[#This Row],[Alex]])</f>
        <v/>
      </c>
      <c r="BH137" t="str">
        <f>IF(AND(ISBLANK(Table33[[#This Row],[Scott]]),ISBLANK(Table3[[#This Row],[Scott]])),"",Table33[[#This Row],[Scott]]-Table3[[#This Row],[Scott]])</f>
        <v/>
      </c>
      <c r="BI137">
        <f>IF(AND(ISBLANK(Table33[[#This Row],[Light]]),ISBLANK(Table3[[#This Row],[Light]])),"",Table33[[#This Row],[Light]]-Table3[[#This Row],[Light]])</f>
        <v>-23</v>
      </c>
      <c r="BJ137" t="str">
        <f>IF(AND(ISBLANK(Table33[[#This Row],[Jarred]]),ISBLANK(Table3[[#This Row],[Jarred]])),"",Table33[[#This Row],[Jarred]]-Table3[[#This Row],[Jarred]])</f>
        <v/>
      </c>
      <c r="BK137" t="str">
        <f>IF(AND(ISBLANK(Table33[[#This Row],[Joel]]),ISBLANK(Table3[[#This Row],[Joel]])),"",Table33[[#This Row],[Joel]]-Table3[[#This Row],[Joel]])</f>
        <v/>
      </c>
      <c r="BL137" t="str">
        <f>IF(AND(ISBLANK(Table33[[#This Row],[Rob]]),ISBLANK(Table3[[#This Row],[Rob]])),"",Table33[[#This Row],[Rob]]-Table3[[#This Row],[Rob]])</f>
        <v/>
      </c>
      <c r="BM137">
        <f>IF(AND(ISBLANK(Table33[[#This Row],[Xander]]),ISBLANK(Table3[[#This Row],[Xander]])),"",Table33[[#This Row],[Xander]]-Table3[[#This Row],[Xander]])</f>
        <v>-15</v>
      </c>
    </row>
    <row r="138" spans="1:65" ht="15" customHeight="1" x14ac:dyDescent="0.25">
      <c r="A138" s="26">
        <v>45313</v>
      </c>
      <c r="B138">
        <v>38</v>
      </c>
      <c r="D138">
        <v>24</v>
      </c>
      <c r="E138">
        <v>32</v>
      </c>
      <c r="I138">
        <v>17</v>
      </c>
      <c r="K138">
        <v>40</v>
      </c>
      <c r="S138" s="26">
        <v>45313</v>
      </c>
      <c r="T138">
        <v>62</v>
      </c>
      <c r="V138">
        <v>51</v>
      </c>
      <c r="W138">
        <v>44</v>
      </c>
      <c r="AL138">
        <v>23</v>
      </c>
      <c r="AR138">
        <v>59</v>
      </c>
      <c r="AX138" s="26">
        <v>45313</v>
      </c>
      <c r="AY138">
        <f>IF(AND(ISBLANK(Table33[[#This Row],[Gilbert]]),ISBLANK(Table3[[#This Row],[Gilbert]])),"",Table33[[#This Row],[Gilbert]]-Table3[[#This Row],[Gilbert]])</f>
        <v>24</v>
      </c>
      <c r="AZ138" t="str">
        <f>IF(AND(ISBLANK(Table33[[#This Row],[Fred]]),ISBLANK(Table3[[#This Row],[Fred]])),"",Table33[[#This Row],[Fred]]-Table3[[#This Row],[Fred]])</f>
        <v/>
      </c>
      <c r="BA138">
        <f>IF(AND(ISBLANK(Table33[[#This Row],[Zoe]]),ISBLANK(Table3[[#This Row],[Zoe]])),"",Table33[[#This Row],[Zoe]]-Table3[[#This Row],[Zoe]])</f>
        <v>27</v>
      </c>
      <c r="BB138">
        <f>IF(AND(ISBLANK(Table33[[#This Row],[George]]),ISBLANK(Table3[[#This Row],[George]])),"",Table33[[#This Row],[George]]-Table3[[#This Row],[George]])</f>
        <v>12</v>
      </c>
      <c r="BC138" t="str">
        <f>IF(AND(ISBLANK(Table33[[#This Row],[Raegan]]),ISBLANK(Table3[[#This Row],[Raegan]])),"",Table33[[#This Row],[Raegan]]-Table3[[#This Row],[Raegan]])</f>
        <v/>
      </c>
      <c r="BD138" t="str">
        <f>IF(AND(ISBLANK(Table33[[#This Row],[Liam]]),ISBLANK(Table3[[#This Row],[Liam]])),"",Table33[[#This Row],[Liam]]-Table3[[#This Row],[Liam]])</f>
        <v/>
      </c>
      <c r="BE138" t="str">
        <f>IF(AND(ISBLANK(Table33[[#This Row],[Shane]]),ISBLANK(Table3[[#This Row],[Shane]])),"",Table33[[#This Row],[Shane]]-Table3[[#This Row],[Shane]])</f>
        <v/>
      </c>
      <c r="BF138">
        <f>IF(AND(ISBLANK(Table33[[#This Row],[Cameron]]),ISBLANK(Table3[[#This Row],[Cameron]])),"",Table33[[#This Row],[Cameron]]-Table3[[#This Row],[Cameron]])</f>
        <v>6</v>
      </c>
      <c r="BG138" t="str">
        <f>IF(AND(ISBLANK(Table33[[#This Row],[Alex]]),ISBLANK(Table3[[#This Row],[Alex]])),"",Table33[[#This Row],[Alex]]-Table3[[#This Row],[Alex]])</f>
        <v/>
      </c>
      <c r="BH138" t="str">
        <f>IF(AND(ISBLANK(Table33[[#This Row],[Scott]]),ISBLANK(Table3[[#This Row],[Scott]])),"",Table33[[#This Row],[Scott]]-Table3[[#This Row],[Scott]])</f>
        <v/>
      </c>
      <c r="BI138">
        <f>IF(AND(ISBLANK(Table33[[#This Row],[Light]]),ISBLANK(Table3[[#This Row],[Light]])),"",Table33[[#This Row],[Light]]-Table3[[#This Row],[Light]])</f>
        <v>19</v>
      </c>
      <c r="BJ138" t="str">
        <f>IF(AND(ISBLANK(Table33[[#This Row],[Jarred]]),ISBLANK(Table3[[#This Row],[Jarred]])),"",Table33[[#This Row],[Jarred]]-Table3[[#This Row],[Jarred]])</f>
        <v/>
      </c>
      <c r="BK138" t="str">
        <f>IF(AND(ISBLANK(Table33[[#This Row],[Joel]]),ISBLANK(Table3[[#This Row],[Joel]])),"",Table33[[#This Row],[Joel]]-Table3[[#This Row],[Joel]])</f>
        <v/>
      </c>
      <c r="BL138" t="str">
        <f>IF(AND(ISBLANK(Table33[[#This Row],[Rob]]),ISBLANK(Table3[[#This Row],[Rob]])),"",Table33[[#This Row],[Rob]]-Table3[[#This Row],[Rob]])</f>
        <v/>
      </c>
      <c r="BM138" t="str">
        <f>IF(AND(ISBLANK(Table33[[#This Row],[Xander]]),ISBLANK(Table3[[#This Row],[Xander]])),"",Table33[[#This Row],[Xander]]-Table3[[#This Row],[Xander]])</f>
        <v/>
      </c>
    </row>
    <row r="139" spans="1:65" ht="15" customHeight="1" x14ac:dyDescent="0.25">
      <c r="A139" s="26">
        <v>45314</v>
      </c>
      <c r="B139">
        <v>32</v>
      </c>
      <c r="C139">
        <v>29</v>
      </c>
      <c r="D139">
        <v>19</v>
      </c>
      <c r="E139">
        <v>26</v>
      </c>
      <c r="I139">
        <v>35</v>
      </c>
      <c r="S139" s="26">
        <v>45314</v>
      </c>
      <c r="T139">
        <v>65</v>
      </c>
      <c r="U139">
        <v>36</v>
      </c>
      <c r="V139">
        <v>31</v>
      </c>
      <c r="W139">
        <v>40</v>
      </c>
      <c r="AL139">
        <v>75</v>
      </c>
      <c r="AX139" s="26">
        <v>45314</v>
      </c>
      <c r="AY139">
        <f>IF(AND(ISBLANK(Table33[[#This Row],[Gilbert]]),ISBLANK(Table3[[#This Row],[Gilbert]])),"",Table33[[#This Row],[Gilbert]]-Table3[[#This Row],[Gilbert]])</f>
        <v>33</v>
      </c>
      <c r="AZ139">
        <f>IF(AND(ISBLANK(Table33[[#This Row],[Fred]]),ISBLANK(Table3[[#This Row],[Fred]])),"",Table33[[#This Row],[Fred]]-Table3[[#This Row],[Fred]])</f>
        <v>7</v>
      </c>
      <c r="BA139">
        <f>IF(AND(ISBLANK(Table33[[#This Row],[Zoe]]),ISBLANK(Table3[[#This Row],[Zoe]])),"",Table33[[#This Row],[Zoe]]-Table3[[#This Row],[Zoe]])</f>
        <v>12</v>
      </c>
      <c r="BB139">
        <f>IF(AND(ISBLANK(Table33[[#This Row],[George]]),ISBLANK(Table3[[#This Row],[George]])),"",Table33[[#This Row],[George]]-Table3[[#This Row],[George]])</f>
        <v>14</v>
      </c>
      <c r="BC139" t="str">
        <f>IF(AND(ISBLANK(Table33[[#This Row],[Raegan]]),ISBLANK(Table3[[#This Row],[Raegan]])),"",Table33[[#This Row],[Raegan]]-Table3[[#This Row],[Raegan]])</f>
        <v/>
      </c>
      <c r="BD139" t="str">
        <f>IF(AND(ISBLANK(Table33[[#This Row],[Liam]]),ISBLANK(Table3[[#This Row],[Liam]])),"",Table33[[#This Row],[Liam]]-Table3[[#This Row],[Liam]])</f>
        <v/>
      </c>
      <c r="BE139" t="str">
        <f>IF(AND(ISBLANK(Table33[[#This Row],[Shane]]),ISBLANK(Table3[[#This Row],[Shane]])),"",Table33[[#This Row],[Shane]]-Table3[[#This Row],[Shane]])</f>
        <v/>
      </c>
      <c r="BF139">
        <f>IF(AND(ISBLANK(Table33[[#This Row],[Cameron]]),ISBLANK(Table3[[#This Row],[Cameron]])),"",Table33[[#This Row],[Cameron]]-Table3[[#This Row],[Cameron]])</f>
        <v>40</v>
      </c>
      <c r="BG139" t="str">
        <f>IF(AND(ISBLANK(Table33[[#This Row],[Alex]]),ISBLANK(Table3[[#This Row],[Alex]])),"",Table33[[#This Row],[Alex]]-Table3[[#This Row],[Alex]])</f>
        <v/>
      </c>
      <c r="BH139" t="str">
        <f>IF(AND(ISBLANK(Table33[[#This Row],[Scott]]),ISBLANK(Table3[[#This Row],[Scott]])),"",Table33[[#This Row],[Scott]]-Table3[[#This Row],[Scott]])</f>
        <v/>
      </c>
      <c r="BI139" t="str">
        <f>IF(AND(ISBLANK(Table33[[#This Row],[Light]]),ISBLANK(Table3[[#This Row],[Light]])),"",Table33[[#This Row],[Light]]-Table3[[#This Row],[Light]])</f>
        <v/>
      </c>
      <c r="BJ139" t="str">
        <f>IF(AND(ISBLANK(Table33[[#This Row],[Jarred]]),ISBLANK(Table3[[#This Row],[Jarred]])),"",Table33[[#This Row],[Jarred]]-Table3[[#This Row],[Jarred]])</f>
        <v/>
      </c>
      <c r="BK139" t="str">
        <f>IF(AND(ISBLANK(Table33[[#This Row],[Joel]]),ISBLANK(Table3[[#This Row],[Joel]])),"",Table33[[#This Row],[Joel]]-Table3[[#This Row],[Joel]])</f>
        <v/>
      </c>
      <c r="BL139" t="str">
        <f>IF(AND(ISBLANK(Table33[[#This Row],[Rob]]),ISBLANK(Table3[[#This Row],[Rob]])),"",Table33[[#This Row],[Rob]]-Table3[[#This Row],[Rob]])</f>
        <v/>
      </c>
      <c r="BM139" t="str">
        <f>IF(AND(ISBLANK(Table33[[#This Row],[Xander]]),ISBLANK(Table3[[#This Row],[Xander]])),"",Table33[[#This Row],[Xander]]-Table3[[#This Row],[Xander]])</f>
        <v/>
      </c>
    </row>
    <row r="140" spans="1:65" ht="15" customHeight="1" x14ac:dyDescent="0.25">
      <c r="A140" s="26">
        <v>45315</v>
      </c>
      <c r="B140">
        <v>18</v>
      </c>
      <c r="C140">
        <v>18</v>
      </c>
      <c r="D140">
        <v>6</v>
      </c>
      <c r="E140">
        <v>20</v>
      </c>
      <c r="I140">
        <v>26</v>
      </c>
      <c r="K140">
        <v>28</v>
      </c>
      <c r="S140" s="26">
        <v>45315</v>
      </c>
      <c r="T140">
        <v>40</v>
      </c>
      <c r="U140">
        <v>34</v>
      </c>
      <c r="V140">
        <v>35</v>
      </c>
      <c r="W140">
        <v>38</v>
      </c>
      <c r="AL140">
        <v>70</v>
      </c>
      <c r="AR140">
        <v>60</v>
      </c>
      <c r="AX140" s="26">
        <v>45315</v>
      </c>
      <c r="AY140">
        <f>IF(AND(ISBLANK(Table33[[#This Row],[Gilbert]]),ISBLANK(Table3[[#This Row],[Gilbert]])),"",Table33[[#This Row],[Gilbert]]-Table3[[#This Row],[Gilbert]])</f>
        <v>22</v>
      </c>
      <c r="AZ140">
        <f>IF(AND(ISBLANK(Table33[[#This Row],[Fred]]),ISBLANK(Table3[[#This Row],[Fred]])),"",Table33[[#This Row],[Fred]]-Table3[[#This Row],[Fred]])</f>
        <v>16</v>
      </c>
      <c r="BA140">
        <f>IF(AND(ISBLANK(Table33[[#This Row],[Zoe]]),ISBLANK(Table3[[#This Row],[Zoe]])),"",Table33[[#This Row],[Zoe]]-Table3[[#This Row],[Zoe]])</f>
        <v>29</v>
      </c>
      <c r="BB140">
        <f>IF(AND(ISBLANK(Table33[[#This Row],[George]]),ISBLANK(Table3[[#This Row],[George]])),"",Table33[[#This Row],[George]]-Table3[[#This Row],[George]])</f>
        <v>18</v>
      </c>
      <c r="BC140" t="str">
        <f>IF(AND(ISBLANK(Table33[[#This Row],[Raegan]]),ISBLANK(Table3[[#This Row],[Raegan]])),"",Table33[[#This Row],[Raegan]]-Table3[[#This Row],[Raegan]])</f>
        <v/>
      </c>
      <c r="BD140" t="str">
        <f>IF(AND(ISBLANK(Table33[[#This Row],[Liam]]),ISBLANK(Table3[[#This Row],[Liam]])),"",Table33[[#This Row],[Liam]]-Table3[[#This Row],[Liam]])</f>
        <v/>
      </c>
      <c r="BE140" t="str">
        <f>IF(AND(ISBLANK(Table33[[#This Row],[Shane]]),ISBLANK(Table3[[#This Row],[Shane]])),"",Table33[[#This Row],[Shane]]-Table3[[#This Row],[Shane]])</f>
        <v/>
      </c>
      <c r="BF140">
        <f>IF(AND(ISBLANK(Table33[[#This Row],[Cameron]]),ISBLANK(Table3[[#This Row],[Cameron]])),"",Table33[[#This Row],[Cameron]]-Table3[[#This Row],[Cameron]])</f>
        <v>44</v>
      </c>
      <c r="BG140" t="str">
        <f>IF(AND(ISBLANK(Table33[[#This Row],[Alex]]),ISBLANK(Table3[[#This Row],[Alex]])),"",Table33[[#This Row],[Alex]]-Table3[[#This Row],[Alex]])</f>
        <v/>
      </c>
      <c r="BH140" t="str">
        <f>IF(AND(ISBLANK(Table33[[#This Row],[Scott]]),ISBLANK(Table3[[#This Row],[Scott]])),"",Table33[[#This Row],[Scott]]-Table3[[#This Row],[Scott]])</f>
        <v/>
      </c>
      <c r="BI140">
        <f>IF(AND(ISBLANK(Table33[[#This Row],[Light]]),ISBLANK(Table3[[#This Row],[Light]])),"",Table33[[#This Row],[Light]]-Table3[[#This Row],[Light]])</f>
        <v>32</v>
      </c>
      <c r="BJ140" t="str">
        <f>IF(AND(ISBLANK(Table33[[#This Row],[Jarred]]),ISBLANK(Table3[[#This Row],[Jarred]])),"",Table33[[#This Row],[Jarred]]-Table3[[#This Row],[Jarred]])</f>
        <v/>
      </c>
      <c r="BK140" t="str">
        <f>IF(AND(ISBLANK(Table33[[#This Row],[Joel]]),ISBLANK(Table3[[#This Row],[Joel]])),"",Table33[[#This Row],[Joel]]-Table3[[#This Row],[Joel]])</f>
        <v/>
      </c>
      <c r="BL140" t="str">
        <f>IF(AND(ISBLANK(Table33[[#This Row],[Rob]]),ISBLANK(Table3[[#This Row],[Rob]])),"",Table33[[#This Row],[Rob]]-Table3[[#This Row],[Rob]])</f>
        <v/>
      </c>
      <c r="BM140" t="str">
        <f>IF(AND(ISBLANK(Table33[[#This Row],[Xander]]),ISBLANK(Table3[[#This Row],[Xander]])),"",Table33[[#This Row],[Xander]]-Table3[[#This Row],[Xander]])</f>
        <v/>
      </c>
    </row>
    <row r="141" spans="1:65" ht="15" customHeight="1" x14ac:dyDescent="0.25">
      <c r="A141" s="26">
        <v>45316</v>
      </c>
      <c r="B141">
        <v>18</v>
      </c>
      <c r="C141">
        <v>20</v>
      </c>
      <c r="D141">
        <v>4</v>
      </c>
      <c r="E141">
        <v>12</v>
      </c>
      <c r="I141">
        <v>15</v>
      </c>
      <c r="K141">
        <v>22</v>
      </c>
      <c r="O141">
        <v>16</v>
      </c>
      <c r="S141" s="26">
        <v>45316</v>
      </c>
      <c r="T141">
        <v>41</v>
      </c>
      <c r="U141">
        <v>34</v>
      </c>
      <c r="V141">
        <v>30</v>
      </c>
      <c r="W141">
        <v>27</v>
      </c>
      <c r="AL141">
        <v>46</v>
      </c>
      <c r="AR141">
        <v>52</v>
      </c>
      <c r="AV141">
        <v>28</v>
      </c>
      <c r="AX141" s="26">
        <v>45316</v>
      </c>
      <c r="AY141">
        <f>IF(AND(ISBLANK(Table33[[#This Row],[Gilbert]]),ISBLANK(Table3[[#This Row],[Gilbert]])),"",Table33[[#This Row],[Gilbert]]-Table3[[#This Row],[Gilbert]])</f>
        <v>23</v>
      </c>
      <c r="AZ141">
        <f>IF(AND(ISBLANK(Table33[[#This Row],[Fred]]),ISBLANK(Table3[[#This Row],[Fred]])),"",Table33[[#This Row],[Fred]]-Table3[[#This Row],[Fred]])</f>
        <v>14</v>
      </c>
      <c r="BA141">
        <f>IF(AND(ISBLANK(Table33[[#This Row],[Zoe]]),ISBLANK(Table3[[#This Row],[Zoe]])),"",Table33[[#This Row],[Zoe]]-Table3[[#This Row],[Zoe]])</f>
        <v>26</v>
      </c>
      <c r="BB141">
        <f>IF(AND(ISBLANK(Table33[[#This Row],[George]]),ISBLANK(Table3[[#This Row],[George]])),"",Table33[[#This Row],[George]]-Table3[[#This Row],[George]])</f>
        <v>15</v>
      </c>
      <c r="BC141" t="str">
        <f>IF(AND(ISBLANK(Table33[[#This Row],[Raegan]]),ISBLANK(Table3[[#This Row],[Raegan]])),"",Table33[[#This Row],[Raegan]]-Table3[[#This Row],[Raegan]])</f>
        <v/>
      </c>
      <c r="BD141" t="str">
        <f>IF(AND(ISBLANK(Table33[[#This Row],[Liam]]),ISBLANK(Table3[[#This Row],[Liam]])),"",Table33[[#This Row],[Liam]]-Table3[[#This Row],[Liam]])</f>
        <v/>
      </c>
      <c r="BE141" t="str">
        <f>IF(AND(ISBLANK(Table33[[#This Row],[Shane]]),ISBLANK(Table3[[#This Row],[Shane]])),"",Table33[[#This Row],[Shane]]-Table3[[#This Row],[Shane]])</f>
        <v/>
      </c>
      <c r="BF141">
        <f>IF(AND(ISBLANK(Table33[[#This Row],[Cameron]]),ISBLANK(Table3[[#This Row],[Cameron]])),"",Table33[[#This Row],[Cameron]]-Table3[[#This Row],[Cameron]])</f>
        <v>31</v>
      </c>
      <c r="BG141" t="str">
        <f>IF(AND(ISBLANK(Table33[[#This Row],[Alex]]),ISBLANK(Table3[[#This Row],[Alex]])),"",Table33[[#This Row],[Alex]]-Table3[[#This Row],[Alex]])</f>
        <v/>
      </c>
      <c r="BH141" t="str">
        <f>IF(AND(ISBLANK(Table33[[#This Row],[Scott]]),ISBLANK(Table3[[#This Row],[Scott]])),"",Table33[[#This Row],[Scott]]-Table3[[#This Row],[Scott]])</f>
        <v/>
      </c>
      <c r="BI141">
        <f>IF(AND(ISBLANK(Table33[[#This Row],[Light]]),ISBLANK(Table3[[#This Row],[Light]])),"",Table33[[#This Row],[Light]]-Table3[[#This Row],[Light]])</f>
        <v>30</v>
      </c>
      <c r="BJ141" t="str">
        <f>IF(AND(ISBLANK(Table33[[#This Row],[Jarred]]),ISBLANK(Table3[[#This Row],[Jarred]])),"",Table33[[#This Row],[Jarred]]-Table3[[#This Row],[Jarred]])</f>
        <v/>
      </c>
      <c r="BK141" t="str">
        <f>IF(AND(ISBLANK(Table33[[#This Row],[Joel]]),ISBLANK(Table3[[#This Row],[Joel]])),"",Table33[[#This Row],[Joel]]-Table3[[#This Row],[Joel]])</f>
        <v/>
      </c>
      <c r="BL141" t="str">
        <f>IF(AND(ISBLANK(Table33[[#This Row],[Rob]]),ISBLANK(Table3[[#This Row],[Rob]])),"",Table33[[#This Row],[Rob]]-Table3[[#This Row],[Rob]])</f>
        <v/>
      </c>
      <c r="BM141">
        <f>IF(AND(ISBLANK(Table33[[#This Row],[Xander]]),ISBLANK(Table3[[#This Row],[Xander]])),"",Table33[[#This Row],[Xander]]-Table3[[#This Row],[Xander]])</f>
        <v>12</v>
      </c>
    </row>
    <row r="142" spans="1:65" ht="15" customHeight="1" x14ac:dyDescent="0.25">
      <c r="A142" s="26">
        <v>45317</v>
      </c>
      <c r="K142">
        <v>8</v>
      </c>
      <c r="S142" s="26">
        <v>45317</v>
      </c>
      <c r="AR142">
        <v>76</v>
      </c>
      <c r="AX142" s="26">
        <v>45317</v>
      </c>
      <c r="AY142" t="str">
        <f>IF(AND(ISBLANK(Table33[[#This Row],[Gilbert]]),ISBLANK(Table3[[#This Row],[Gilbert]])),"",Table33[[#This Row],[Gilbert]]-Table3[[#This Row],[Gilbert]])</f>
        <v/>
      </c>
      <c r="AZ142" t="str">
        <f>IF(AND(ISBLANK(Table33[[#This Row],[Fred]]),ISBLANK(Table3[[#This Row],[Fred]])),"",Table33[[#This Row],[Fred]]-Table3[[#This Row],[Fred]])</f>
        <v/>
      </c>
      <c r="BA142" t="str">
        <f>IF(AND(ISBLANK(Table33[[#This Row],[Zoe]]),ISBLANK(Table3[[#This Row],[Zoe]])),"",Table33[[#This Row],[Zoe]]-Table3[[#This Row],[Zoe]])</f>
        <v/>
      </c>
      <c r="BB142" t="str">
        <f>IF(AND(ISBLANK(Table33[[#This Row],[George]]),ISBLANK(Table3[[#This Row],[George]])),"",Table33[[#This Row],[George]]-Table3[[#This Row],[George]])</f>
        <v/>
      </c>
      <c r="BC142" t="str">
        <f>IF(AND(ISBLANK(Table33[[#This Row],[Raegan]]),ISBLANK(Table3[[#This Row],[Raegan]])),"",Table33[[#This Row],[Raegan]]-Table3[[#This Row],[Raegan]])</f>
        <v/>
      </c>
      <c r="BD142" t="str">
        <f>IF(AND(ISBLANK(Table33[[#This Row],[Liam]]),ISBLANK(Table3[[#This Row],[Liam]])),"",Table33[[#This Row],[Liam]]-Table3[[#This Row],[Liam]])</f>
        <v/>
      </c>
      <c r="BE142" t="str">
        <f>IF(AND(ISBLANK(Table33[[#This Row],[Shane]]),ISBLANK(Table3[[#This Row],[Shane]])),"",Table33[[#This Row],[Shane]]-Table3[[#This Row],[Shane]])</f>
        <v/>
      </c>
      <c r="BF142" t="str">
        <f>IF(AND(ISBLANK(Table33[[#This Row],[Cameron]]),ISBLANK(Table3[[#This Row],[Cameron]])),"",Table33[[#This Row],[Cameron]]-Table3[[#This Row],[Cameron]])</f>
        <v/>
      </c>
      <c r="BG142" t="str">
        <f>IF(AND(ISBLANK(Table33[[#This Row],[Alex]]),ISBLANK(Table3[[#This Row],[Alex]])),"",Table33[[#This Row],[Alex]]-Table3[[#This Row],[Alex]])</f>
        <v/>
      </c>
      <c r="BH142" t="str">
        <f>IF(AND(ISBLANK(Table33[[#This Row],[Scott]]),ISBLANK(Table3[[#This Row],[Scott]])),"",Table33[[#This Row],[Scott]]-Table3[[#This Row],[Scott]])</f>
        <v/>
      </c>
      <c r="BI142">
        <f>IF(AND(ISBLANK(Table33[[#This Row],[Light]]),ISBLANK(Table3[[#This Row],[Light]])),"",Table33[[#This Row],[Light]]-Table3[[#This Row],[Light]])</f>
        <v>68</v>
      </c>
      <c r="BJ142" t="str">
        <f>IF(AND(ISBLANK(Table33[[#This Row],[Jarred]]),ISBLANK(Table3[[#This Row],[Jarred]])),"",Table33[[#This Row],[Jarred]]-Table3[[#This Row],[Jarred]])</f>
        <v/>
      </c>
      <c r="BK142" t="str">
        <f>IF(AND(ISBLANK(Table33[[#This Row],[Joel]]),ISBLANK(Table3[[#This Row],[Joel]])),"",Table33[[#This Row],[Joel]]-Table3[[#This Row],[Joel]])</f>
        <v/>
      </c>
      <c r="BL142" t="str">
        <f>IF(AND(ISBLANK(Table33[[#This Row],[Rob]]),ISBLANK(Table3[[#This Row],[Rob]])),"",Table33[[#This Row],[Rob]]-Table3[[#This Row],[Rob]])</f>
        <v/>
      </c>
      <c r="BM142" t="str">
        <f>IF(AND(ISBLANK(Table33[[#This Row],[Xander]]),ISBLANK(Table3[[#This Row],[Xander]])),"",Table33[[#This Row],[Xander]]-Table3[[#This Row],[Xander]])</f>
        <v/>
      </c>
    </row>
    <row r="143" spans="1:65" ht="15" customHeight="1" x14ac:dyDescent="0.25">
      <c r="A143" s="26">
        <v>45320</v>
      </c>
      <c r="B143">
        <v>30</v>
      </c>
      <c r="C143">
        <v>27</v>
      </c>
      <c r="D143">
        <v>36</v>
      </c>
      <c r="E143">
        <v>16</v>
      </c>
      <c r="I143">
        <v>32</v>
      </c>
      <c r="K143">
        <v>26</v>
      </c>
      <c r="O143">
        <v>13</v>
      </c>
      <c r="S143" s="26">
        <v>45320</v>
      </c>
      <c r="T143">
        <v>38</v>
      </c>
      <c r="U143">
        <v>47</v>
      </c>
      <c r="V143">
        <v>33</v>
      </c>
      <c r="W143">
        <v>43</v>
      </c>
      <c r="AL143">
        <v>82</v>
      </c>
      <c r="AR143">
        <v>51</v>
      </c>
      <c r="AV143">
        <v>42</v>
      </c>
      <c r="AX143" s="26">
        <v>45320</v>
      </c>
      <c r="AY143">
        <f>IF(AND(ISBLANK(Table33[[#This Row],[Gilbert]]),ISBLANK(Table3[[#This Row],[Gilbert]])),"",Table33[[#This Row],[Gilbert]]-Table3[[#This Row],[Gilbert]])</f>
        <v>8</v>
      </c>
      <c r="AZ143">
        <f>IF(AND(ISBLANK(Table33[[#This Row],[Fred]]),ISBLANK(Table3[[#This Row],[Fred]])),"",Table33[[#This Row],[Fred]]-Table3[[#This Row],[Fred]])</f>
        <v>20</v>
      </c>
      <c r="BA143">
        <f>IF(AND(ISBLANK(Table33[[#This Row],[Zoe]]),ISBLANK(Table3[[#This Row],[Zoe]])),"",Table33[[#This Row],[Zoe]]-Table3[[#This Row],[Zoe]])</f>
        <v>-3</v>
      </c>
      <c r="BB143">
        <f>IF(AND(ISBLANK(Table33[[#This Row],[George]]),ISBLANK(Table3[[#This Row],[George]])),"",Table33[[#This Row],[George]]-Table3[[#This Row],[George]])</f>
        <v>27</v>
      </c>
      <c r="BC143" t="str">
        <f>IF(AND(ISBLANK(Table33[[#This Row],[Raegan]]),ISBLANK(Table3[[#This Row],[Raegan]])),"",Table33[[#This Row],[Raegan]]-Table3[[#This Row],[Raegan]])</f>
        <v/>
      </c>
      <c r="BD143" t="str">
        <f>IF(AND(ISBLANK(Table33[[#This Row],[Liam]]),ISBLANK(Table3[[#This Row],[Liam]])),"",Table33[[#This Row],[Liam]]-Table3[[#This Row],[Liam]])</f>
        <v/>
      </c>
      <c r="BE143" t="str">
        <f>IF(AND(ISBLANK(Table33[[#This Row],[Shane]]),ISBLANK(Table3[[#This Row],[Shane]])),"",Table33[[#This Row],[Shane]]-Table3[[#This Row],[Shane]])</f>
        <v/>
      </c>
      <c r="BF143">
        <f>IF(AND(ISBLANK(Table33[[#This Row],[Cameron]]),ISBLANK(Table3[[#This Row],[Cameron]])),"",Table33[[#This Row],[Cameron]]-Table3[[#This Row],[Cameron]])</f>
        <v>50</v>
      </c>
      <c r="BG143" t="str">
        <f>IF(AND(ISBLANK(Table33[[#This Row],[Alex]]),ISBLANK(Table3[[#This Row],[Alex]])),"",Table33[[#This Row],[Alex]]-Table3[[#This Row],[Alex]])</f>
        <v/>
      </c>
      <c r="BH143" t="str">
        <f>IF(AND(ISBLANK(Table33[[#This Row],[Scott]]),ISBLANK(Table3[[#This Row],[Scott]])),"",Table33[[#This Row],[Scott]]-Table3[[#This Row],[Scott]])</f>
        <v/>
      </c>
      <c r="BI143">
        <f>IF(AND(ISBLANK(Table33[[#This Row],[Light]]),ISBLANK(Table3[[#This Row],[Light]])),"",Table33[[#This Row],[Light]]-Table3[[#This Row],[Light]])</f>
        <v>25</v>
      </c>
      <c r="BJ143" t="str">
        <f>IF(AND(ISBLANK(Table33[[#This Row],[Jarred]]),ISBLANK(Table3[[#This Row],[Jarred]])),"",Table33[[#This Row],[Jarred]]-Table3[[#This Row],[Jarred]])</f>
        <v/>
      </c>
      <c r="BK143" t="str">
        <f>IF(AND(ISBLANK(Table33[[#This Row],[Joel]]),ISBLANK(Table3[[#This Row],[Joel]])),"",Table33[[#This Row],[Joel]]-Table3[[#This Row],[Joel]])</f>
        <v/>
      </c>
      <c r="BL143" t="str">
        <f>IF(AND(ISBLANK(Table33[[#This Row],[Rob]]),ISBLANK(Table3[[#This Row],[Rob]])),"",Table33[[#This Row],[Rob]]-Table3[[#This Row],[Rob]])</f>
        <v/>
      </c>
      <c r="BM143">
        <f>IF(AND(ISBLANK(Table33[[#This Row],[Xander]]),ISBLANK(Table3[[#This Row],[Xander]])),"",Table33[[#This Row],[Xander]]-Table3[[#This Row],[Xander]])</f>
        <v>29</v>
      </c>
    </row>
    <row r="144" spans="1:65" ht="15" customHeight="1" x14ac:dyDescent="0.25">
      <c r="A144" s="26">
        <v>45321</v>
      </c>
      <c r="C144">
        <v>22</v>
      </c>
      <c r="D144">
        <v>22</v>
      </c>
      <c r="E144">
        <v>24</v>
      </c>
      <c r="I144">
        <v>31</v>
      </c>
      <c r="K144">
        <v>31</v>
      </c>
      <c r="O144">
        <v>8</v>
      </c>
      <c r="S144" s="26">
        <v>45321</v>
      </c>
      <c r="U144">
        <v>31</v>
      </c>
      <c r="V144">
        <v>29</v>
      </c>
      <c r="W144">
        <v>41</v>
      </c>
      <c r="AL144">
        <v>64</v>
      </c>
      <c r="AR144">
        <v>40</v>
      </c>
      <c r="AV144">
        <v>30</v>
      </c>
      <c r="AX144" s="26">
        <v>45321</v>
      </c>
      <c r="AY144" t="str">
        <f>IF(AND(ISBLANK(Table33[[#This Row],[Gilbert]]),ISBLANK(Table3[[#This Row],[Gilbert]])),"",Table33[[#This Row],[Gilbert]]-Table3[[#This Row],[Gilbert]])</f>
        <v/>
      </c>
      <c r="AZ144">
        <f>IF(AND(ISBLANK(Table33[[#This Row],[Fred]]),ISBLANK(Table3[[#This Row],[Fred]])),"",Table33[[#This Row],[Fred]]-Table3[[#This Row],[Fred]])</f>
        <v>9</v>
      </c>
      <c r="BA144">
        <f>IF(AND(ISBLANK(Table33[[#This Row],[Zoe]]),ISBLANK(Table3[[#This Row],[Zoe]])),"",Table33[[#This Row],[Zoe]]-Table3[[#This Row],[Zoe]])</f>
        <v>7</v>
      </c>
      <c r="BB144">
        <f>IF(AND(ISBLANK(Table33[[#This Row],[George]]),ISBLANK(Table3[[#This Row],[George]])),"",Table33[[#This Row],[George]]-Table3[[#This Row],[George]])</f>
        <v>17</v>
      </c>
      <c r="BC144" t="str">
        <f>IF(AND(ISBLANK(Table33[[#This Row],[Raegan]]),ISBLANK(Table3[[#This Row],[Raegan]])),"",Table33[[#This Row],[Raegan]]-Table3[[#This Row],[Raegan]])</f>
        <v/>
      </c>
      <c r="BD144" t="str">
        <f>IF(AND(ISBLANK(Table33[[#This Row],[Liam]]),ISBLANK(Table3[[#This Row],[Liam]])),"",Table33[[#This Row],[Liam]]-Table3[[#This Row],[Liam]])</f>
        <v/>
      </c>
      <c r="BE144" t="str">
        <f>IF(AND(ISBLANK(Table33[[#This Row],[Shane]]),ISBLANK(Table3[[#This Row],[Shane]])),"",Table33[[#This Row],[Shane]]-Table3[[#This Row],[Shane]])</f>
        <v/>
      </c>
      <c r="BF144">
        <f>IF(AND(ISBLANK(Table33[[#This Row],[Cameron]]),ISBLANK(Table3[[#This Row],[Cameron]])),"",Table33[[#This Row],[Cameron]]-Table3[[#This Row],[Cameron]])</f>
        <v>33</v>
      </c>
      <c r="BG144" t="str">
        <f>IF(AND(ISBLANK(Table33[[#This Row],[Alex]]),ISBLANK(Table3[[#This Row],[Alex]])),"",Table33[[#This Row],[Alex]]-Table3[[#This Row],[Alex]])</f>
        <v/>
      </c>
      <c r="BH144" t="str">
        <f>IF(AND(ISBLANK(Table33[[#This Row],[Scott]]),ISBLANK(Table3[[#This Row],[Scott]])),"",Table33[[#This Row],[Scott]]-Table3[[#This Row],[Scott]])</f>
        <v/>
      </c>
      <c r="BI144">
        <f>IF(AND(ISBLANK(Table33[[#This Row],[Light]]),ISBLANK(Table3[[#This Row],[Light]])),"",Table33[[#This Row],[Light]]-Table3[[#This Row],[Light]])</f>
        <v>9</v>
      </c>
      <c r="BJ144" t="str">
        <f>IF(AND(ISBLANK(Table33[[#This Row],[Jarred]]),ISBLANK(Table3[[#This Row],[Jarred]])),"",Table33[[#This Row],[Jarred]]-Table3[[#This Row],[Jarred]])</f>
        <v/>
      </c>
      <c r="BK144" t="str">
        <f>IF(AND(ISBLANK(Table33[[#This Row],[Joel]]),ISBLANK(Table3[[#This Row],[Joel]])),"",Table33[[#This Row],[Joel]]-Table3[[#This Row],[Joel]])</f>
        <v/>
      </c>
      <c r="BL144" t="str">
        <f>IF(AND(ISBLANK(Table33[[#This Row],[Rob]]),ISBLANK(Table3[[#This Row],[Rob]])),"",Table33[[#This Row],[Rob]]-Table3[[#This Row],[Rob]])</f>
        <v/>
      </c>
      <c r="BM144">
        <f>IF(AND(ISBLANK(Table33[[#This Row],[Xander]]),ISBLANK(Table3[[#This Row],[Xander]])),"",Table33[[#This Row],[Xander]]-Table3[[#This Row],[Xander]])</f>
        <v>22</v>
      </c>
    </row>
    <row r="145" spans="1:65" ht="15" customHeight="1" x14ac:dyDescent="0.25">
      <c r="A145" s="26">
        <v>45322</v>
      </c>
      <c r="B145">
        <v>22</v>
      </c>
      <c r="C145">
        <v>17</v>
      </c>
      <c r="D145">
        <v>18</v>
      </c>
      <c r="E145">
        <v>12</v>
      </c>
      <c r="I145">
        <v>22</v>
      </c>
      <c r="K145">
        <v>22</v>
      </c>
      <c r="O145">
        <v>1</v>
      </c>
      <c r="S145" s="26">
        <v>45322</v>
      </c>
      <c r="T145">
        <v>38</v>
      </c>
      <c r="U145">
        <v>37</v>
      </c>
      <c r="V145">
        <v>27</v>
      </c>
      <c r="W145">
        <v>34</v>
      </c>
      <c r="AL145">
        <v>68</v>
      </c>
      <c r="AR145">
        <v>56</v>
      </c>
      <c r="AV145">
        <v>35</v>
      </c>
      <c r="AX145" s="26">
        <v>45322</v>
      </c>
      <c r="AY145">
        <f>IF(AND(ISBLANK(Table33[[#This Row],[Gilbert]]),ISBLANK(Table3[[#This Row],[Gilbert]])),"",Table33[[#This Row],[Gilbert]]-Table3[[#This Row],[Gilbert]])</f>
        <v>16</v>
      </c>
      <c r="AZ145">
        <f>IF(AND(ISBLANK(Table33[[#This Row],[Fred]]),ISBLANK(Table3[[#This Row],[Fred]])),"",Table33[[#This Row],[Fred]]-Table3[[#This Row],[Fred]])</f>
        <v>20</v>
      </c>
      <c r="BA145">
        <f>IF(AND(ISBLANK(Table33[[#This Row],[Zoe]]),ISBLANK(Table3[[#This Row],[Zoe]])),"",Table33[[#This Row],[Zoe]]-Table3[[#This Row],[Zoe]])</f>
        <v>9</v>
      </c>
      <c r="BB145">
        <f>IF(AND(ISBLANK(Table33[[#This Row],[George]]),ISBLANK(Table3[[#This Row],[George]])),"",Table33[[#This Row],[George]]-Table3[[#This Row],[George]])</f>
        <v>22</v>
      </c>
      <c r="BC145" t="str">
        <f>IF(AND(ISBLANK(Table33[[#This Row],[Raegan]]),ISBLANK(Table3[[#This Row],[Raegan]])),"",Table33[[#This Row],[Raegan]]-Table3[[#This Row],[Raegan]])</f>
        <v/>
      </c>
      <c r="BD145" t="str">
        <f>IF(AND(ISBLANK(Table33[[#This Row],[Liam]]),ISBLANK(Table3[[#This Row],[Liam]])),"",Table33[[#This Row],[Liam]]-Table3[[#This Row],[Liam]])</f>
        <v/>
      </c>
      <c r="BE145" t="str">
        <f>IF(AND(ISBLANK(Table33[[#This Row],[Shane]]),ISBLANK(Table3[[#This Row],[Shane]])),"",Table33[[#This Row],[Shane]]-Table3[[#This Row],[Shane]])</f>
        <v/>
      </c>
      <c r="BF145">
        <f>IF(AND(ISBLANK(Table33[[#This Row],[Cameron]]),ISBLANK(Table3[[#This Row],[Cameron]])),"",Table33[[#This Row],[Cameron]]-Table3[[#This Row],[Cameron]])</f>
        <v>46</v>
      </c>
      <c r="BG145" t="str">
        <f>IF(AND(ISBLANK(Table33[[#This Row],[Alex]]),ISBLANK(Table3[[#This Row],[Alex]])),"",Table33[[#This Row],[Alex]]-Table3[[#This Row],[Alex]])</f>
        <v/>
      </c>
      <c r="BH145" t="str">
        <f>IF(AND(ISBLANK(Table33[[#This Row],[Scott]]),ISBLANK(Table3[[#This Row],[Scott]])),"",Table33[[#This Row],[Scott]]-Table3[[#This Row],[Scott]])</f>
        <v/>
      </c>
      <c r="BI145">
        <f>IF(AND(ISBLANK(Table33[[#This Row],[Light]]),ISBLANK(Table3[[#This Row],[Light]])),"",Table33[[#This Row],[Light]]-Table3[[#This Row],[Light]])</f>
        <v>34</v>
      </c>
      <c r="BJ145" t="str">
        <f>IF(AND(ISBLANK(Table33[[#This Row],[Jarred]]),ISBLANK(Table3[[#This Row],[Jarred]])),"",Table33[[#This Row],[Jarred]]-Table3[[#This Row],[Jarred]])</f>
        <v/>
      </c>
      <c r="BK145" t="str">
        <f>IF(AND(ISBLANK(Table33[[#This Row],[Joel]]),ISBLANK(Table3[[#This Row],[Joel]])),"",Table33[[#This Row],[Joel]]-Table3[[#This Row],[Joel]])</f>
        <v/>
      </c>
      <c r="BL145" t="str">
        <f>IF(AND(ISBLANK(Table33[[#This Row],[Rob]]),ISBLANK(Table3[[#This Row],[Rob]])),"",Table33[[#This Row],[Rob]]-Table3[[#This Row],[Rob]])</f>
        <v/>
      </c>
      <c r="BM145">
        <f>IF(AND(ISBLANK(Table33[[#This Row],[Xander]]),ISBLANK(Table3[[#This Row],[Xander]])),"",Table33[[#This Row],[Xander]]-Table3[[#This Row],[Xander]])</f>
        <v>34</v>
      </c>
    </row>
    <row r="146" spans="1:65" ht="15" customHeight="1" x14ac:dyDescent="0.25">
      <c r="A146" s="26">
        <v>45323</v>
      </c>
      <c r="B146">
        <v>11</v>
      </c>
      <c r="C146">
        <v>19</v>
      </c>
      <c r="D146">
        <v>17</v>
      </c>
      <c r="E146">
        <v>15</v>
      </c>
      <c r="I146">
        <v>19</v>
      </c>
      <c r="K146">
        <v>20</v>
      </c>
      <c r="O146">
        <v>2</v>
      </c>
      <c r="S146" s="26">
        <v>45323</v>
      </c>
      <c r="T146">
        <v>15</v>
      </c>
      <c r="U146">
        <v>26</v>
      </c>
      <c r="V146">
        <v>19</v>
      </c>
      <c r="W146">
        <v>20</v>
      </c>
      <c r="AK146" s="31">
        <v>35</v>
      </c>
      <c r="AL146">
        <v>66</v>
      </c>
      <c r="AM146" s="31"/>
      <c r="AN146" s="31">
        <v>2</v>
      </c>
      <c r="AQ146" s="31"/>
      <c r="AR146">
        <v>31</v>
      </c>
      <c r="AS146" s="31">
        <v>22</v>
      </c>
      <c r="AV146">
        <v>26</v>
      </c>
      <c r="AX146" s="26">
        <v>45323</v>
      </c>
      <c r="AY146">
        <f>IF(AND(ISBLANK(Table33[[#This Row],[Gilbert]]),ISBLANK(Table3[[#This Row],[Gilbert]])),"",Table33[[#This Row],[Gilbert]]-Table3[[#This Row],[Gilbert]])</f>
        <v>4</v>
      </c>
      <c r="AZ146">
        <f>IF(AND(ISBLANK(Table33[[#This Row],[Fred]]),ISBLANK(Table3[[#This Row],[Fred]])),"",Table33[[#This Row],[Fred]]-Table3[[#This Row],[Fred]])</f>
        <v>7</v>
      </c>
      <c r="BA146">
        <f>IF(AND(ISBLANK(Table33[[#This Row],[Zoe]]),ISBLANK(Table3[[#This Row],[Zoe]])),"",Table33[[#This Row],[Zoe]]-Table3[[#This Row],[Zoe]])</f>
        <v>2</v>
      </c>
      <c r="BB146">
        <f>IF(AND(ISBLANK(Table33[[#This Row],[George]]),ISBLANK(Table3[[#This Row],[George]])),"",Table33[[#This Row],[George]]-Table3[[#This Row],[George]])</f>
        <v>5</v>
      </c>
      <c r="BC146" t="str">
        <f>IF(AND(ISBLANK(Table33[[#This Row],[Raegan]]),ISBLANK(Table3[[#This Row],[Raegan]])),"",Table33[[#This Row],[Raegan]]-Table3[[#This Row],[Raegan]])</f>
        <v/>
      </c>
      <c r="BD146" t="str">
        <f>IF(AND(ISBLANK(Table33[[#This Row],[Liam]]),ISBLANK(Table3[[#This Row],[Liam]])),"",Table33[[#This Row],[Liam]]-Table3[[#This Row],[Liam]])</f>
        <v/>
      </c>
      <c r="BE146">
        <f>IF(AND(ISBLANK(Table33[[#This Row],[Shane]]),ISBLANK(Table3[[#This Row],[Shane]])),"",Table33[[#This Row],[Shane]]-Table3[[#This Row],[Shane]])</f>
        <v>35</v>
      </c>
      <c r="BF146">
        <f>IF(AND(ISBLANK(Table33[[#This Row],[Cameron]]),ISBLANK(Table3[[#This Row],[Cameron]])),"",Table33[[#This Row],[Cameron]]-Table3[[#This Row],[Cameron]])</f>
        <v>47</v>
      </c>
      <c r="BG146" t="str">
        <f>IF(AND(ISBLANK(Table33[[#This Row],[Alex]]),ISBLANK(Table3[[#This Row],[Alex]])),"",Table33[[#This Row],[Alex]]-Table3[[#This Row],[Alex]])</f>
        <v/>
      </c>
      <c r="BH146" t="str">
        <f>IF(AND(ISBLANK(Table33[[#This Row],[Scott]]),ISBLANK(Table3[[#This Row],[Scott]])),"",Table33[[#This Row],[Scott]]-Table3[[#This Row],[Scott]])</f>
        <v/>
      </c>
      <c r="BI146">
        <f>IF(AND(ISBLANK(Table33[[#This Row],[Light]]),ISBLANK(Table3[[#This Row],[Light]])),"",Table33[[#This Row],[Light]]-Table3[[#This Row],[Light]])</f>
        <v>11</v>
      </c>
      <c r="BJ146">
        <f>IF(AND(ISBLANK(Table33[[#This Row],[Jarred]]),ISBLANK(Table3[[#This Row],[Jarred]])),"",Table33[[#This Row],[Jarred]]-Table3[[#This Row],[Jarred]])</f>
        <v>22</v>
      </c>
      <c r="BK146" t="str">
        <f>IF(AND(ISBLANK(Table33[[#This Row],[Joel]]),ISBLANK(Table3[[#This Row],[Joel]])),"",Table33[[#This Row],[Joel]]-Table3[[#This Row],[Joel]])</f>
        <v/>
      </c>
      <c r="BL146" t="str">
        <f>IF(AND(ISBLANK(Table33[[#This Row],[Rob]]),ISBLANK(Table3[[#This Row],[Rob]])),"",Table33[[#This Row],[Rob]]-Table3[[#This Row],[Rob]])</f>
        <v/>
      </c>
      <c r="BM146">
        <f>IF(AND(ISBLANK(Table33[[#This Row],[Xander]]),ISBLANK(Table3[[#This Row],[Xander]])),"",Table33[[#This Row],[Xander]]-Table3[[#This Row],[Xander]])</f>
        <v>24</v>
      </c>
    </row>
    <row r="147" spans="1:65" ht="15" customHeight="1" x14ac:dyDescent="0.25">
      <c r="A147" s="26">
        <v>45324</v>
      </c>
      <c r="B147">
        <v>13</v>
      </c>
      <c r="C147">
        <v>13</v>
      </c>
      <c r="D147">
        <v>16</v>
      </c>
      <c r="E147">
        <v>9</v>
      </c>
      <c r="I147">
        <v>17</v>
      </c>
      <c r="K147">
        <v>9</v>
      </c>
      <c r="O147">
        <v>4</v>
      </c>
      <c r="S147" s="26">
        <v>45324</v>
      </c>
      <c r="T147">
        <v>29</v>
      </c>
      <c r="U147">
        <v>27</v>
      </c>
      <c r="V147">
        <v>36</v>
      </c>
      <c r="W147">
        <v>25</v>
      </c>
      <c r="AK147" s="31">
        <v>33</v>
      </c>
      <c r="AL147">
        <v>60</v>
      </c>
      <c r="AM147" s="31">
        <v>5</v>
      </c>
      <c r="AN147" s="31"/>
      <c r="AQ147" s="31"/>
      <c r="AR147">
        <v>31</v>
      </c>
      <c r="AS147" s="31">
        <v>24</v>
      </c>
      <c r="AV147">
        <v>32</v>
      </c>
      <c r="AX147" s="26">
        <v>45324</v>
      </c>
      <c r="AY147">
        <f>IF(AND(ISBLANK(Table33[[#This Row],[Gilbert]]),ISBLANK(Table3[[#This Row],[Gilbert]])),"",Table33[[#This Row],[Gilbert]]-Table3[[#This Row],[Gilbert]])</f>
        <v>16</v>
      </c>
      <c r="AZ147">
        <f>IF(AND(ISBLANK(Table33[[#This Row],[Fred]]),ISBLANK(Table3[[#This Row],[Fred]])),"",Table33[[#This Row],[Fred]]-Table3[[#This Row],[Fred]])</f>
        <v>14</v>
      </c>
      <c r="BA147">
        <f>IF(AND(ISBLANK(Table33[[#This Row],[Zoe]]),ISBLANK(Table3[[#This Row],[Zoe]])),"",Table33[[#This Row],[Zoe]]-Table3[[#This Row],[Zoe]])</f>
        <v>20</v>
      </c>
      <c r="BB147">
        <f>IF(AND(ISBLANK(Table33[[#This Row],[George]]),ISBLANK(Table3[[#This Row],[George]])),"",Table33[[#This Row],[George]]-Table3[[#This Row],[George]])</f>
        <v>16</v>
      </c>
      <c r="BC147" t="str">
        <f>IF(AND(ISBLANK(Table33[[#This Row],[Raegan]]),ISBLANK(Table3[[#This Row],[Raegan]])),"",Table33[[#This Row],[Raegan]]-Table3[[#This Row],[Raegan]])</f>
        <v/>
      </c>
      <c r="BD147" t="str">
        <f>IF(AND(ISBLANK(Table33[[#This Row],[Liam]]),ISBLANK(Table3[[#This Row],[Liam]])),"",Table33[[#This Row],[Liam]]-Table3[[#This Row],[Liam]])</f>
        <v/>
      </c>
      <c r="BE147">
        <f>IF(AND(ISBLANK(Table33[[#This Row],[Shane]]),ISBLANK(Table3[[#This Row],[Shane]])),"",Table33[[#This Row],[Shane]]-Table3[[#This Row],[Shane]])</f>
        <v>33</v>
      </c>
      <c r="BF147">
        <f>IF(AND(ISBLANK(Table33[[#This Row],[Cameron]]),ISBLANK(Table3[[#This Row],[Cameron]])),"",Table33[[#This Row],[Cameron]]-Table3[[#This Row],[Cameron]])</f>
        <v>43</v>
      </c>
      <c r="BG147" t="str">
        <f>IF(AND(ISBLANK(Table33[[#This Row],[Alex]]),ISBLANK(Table3[[#This Row],[Alex]])),"",Table33[[#This Row],[Alex]]-Table3[[#This Row],[Alex]])</f>
        <v/>
      </c>
      <c r="BH147" t="str">
        <f>IF(AND(ISBLANK(Table33[[#This Row],[Scott]]),ISBLANK(Table3[[#This Row],[Scott]])),"",Table33[[#This Row],[Scott]]-Table3[[#This Row],[Scott]])</f>
        <v/>
      </c>
      <c r="BI147">
        <f>IF(AND(ISBLANK(Table33[[#This Row],[Light]]),ISBLANK(Table3[[#This Row],[Light]])),"",Table33[[#This Row],[Light]]-Table3[[#This Row],[Light]])</f>
        <v>22</v>
      </c>
      <c r="BJ147">
        <f>IF(AND(ISBLANK(Table33[[#This Row],[Jarred]]),ISBLANK(Table3[[#This Row],[Jarred]])),"",Table33[[#This Row],[Jarred]]-Table3[[#This Row],[Jarred]])</f>
        <v>24</v>
      </c>
      <c r="BK147" t="str">
        <f>IF(AND(ISBLANK(Table33[[#This Row],[Joel]]),ISBLANK(Table3[[#This Row],[Joel]])),"",Table33[[#This Row],[Joel]]-Table3[[#This Row],[Joel]])</f>
        <v/>
      </c>
      <c r="BL147" t="str">
        <f>IF(AND(ISBLANK(Table33[[#This Row],[Rob]]),ISBLANK(Table3[[#This Row],[Rob]])),"",Table33[[#This Row],[Rob]]-Table3[[#This Row],[Rob]])</f>
        <v/>
      </c>
      <c r="BM147">
        <f>IF(AND(ISBLANK(Table33[[#This Row],[Xander]]),ISBLANK(Table3[[#This Row],[Xander]])),"",Table33[[#This Row],[Xander]]-Table3[[#This Row],[Xander]])</f>
        <v>28</v>
      </c>
    </row>
    <row r="148" spans="1:65" ht="15" customHeight="1" x14ac:dyDescent="0.25">
      <c r="A148" s="26">
        <v>45327</v>
      </c>
      <c r="B148">
        <v>28</v>
      </c>
      <c r="C148">
        <v>7</v>
      </c>
      <c r="D148">
        <v>32</v>
      </c>
      <c r="E148">
        <v>16</v>
      </c>
      <c r="I148">
        <v>24</v>
      </c>
      <c r="K148">
        <v>35</v>
      </c>
      <c r="S148" s="26">
        <v>45327</v>
      </c>
      <c r="T148">
        <v>40</v>
      </c>
      <c r="U148">
        <v>43</v>
      </c>
      <c r="V148">
        <v>45</v>
      </c>
      <c r="W148">
        <v>35</v>
      </c>
      <c r="AK148" s="31">
        <v>48</v>
      </c>
      <c r="AL148">
        <v>57</v>
      </c>
      <c r="AM148" s="31">
        <v>6</v>
      </c>
      <c r="AN148" s="31">
        <v>1</v>
      </c>
      <c r="AQ148" s="31"/>
      <c r="AR148">
        <v>52</v>
      </c>
      <c r="AS148" s="31">
        <v>30</v>
      </c>
      <c r="AX148" s="26">
        <v>45327</v>
      </c>
      <c r="AY148">
        <f>IF(AND(ISBLANK(Table33[[#This Row],[Gilbert]]),ISBLANK(Table3[[#This Row],[Gilbert]])),"",Table33[[#This Row],[Gilbert]]-Table3[[#This Row],[Gilbert]])</f>
        <v>12</v>
      </c>
      <c r="AZ148">
        <f>IF(AND(ISBLANK(Table33[[#This Row],[Fred]]),ISBLANK(Table3[[#This Row],[Fred]])),"",Table33[[#This Row],[Fred]]-Table3[[#This Row],[Fred]])</f>
        <v>36</v>
      </c>
      <c r="BA148">
        <f>IF(AND(ISBLANK(Table33[[#This Row],[Zoe]]),ISBLANK(Table3[[#This Row],[Zoe]])),"",Table33[[#This Row],[Zoe]]-Table3[[#This Row],[Zoe]])</f>
        <v>13</v>
      </c>
      <c r="BB148">
        <f>IF(AND(ISBLANK(Table33[[#This Row],[George]]),ISBLANK(Table3[[#This Row],[George]])),"",Table33[[#This Row],[George]]-Table3[[#This Row],[George]])</f>
        <v>19</v>
      </c>
      <c r="BC148" t="str">
        <f>IF(AND(ISBLANK(Table33[[#This Row],[Raegan]]),ISBLANK(Table3[[#This Row],[Raegan]])),"",Table33[[#This Row],[Raegan]]-Table3[[#This Row],[Raegan]])</f>
        <v/>
      </c>
      <c r="BD148" t="str">
        <f>IF(AND(ISBLANK(Table33[[#This Row],[Liam]]),ISBLANK(Table3[[#This Row],[Liam]])),"",Table33[[#This Row],[Liam]]-Table3[[#This Row],[Liam]])</f>
        <v/>
      </c>
      <c r="BE148">
        <f>IF(AND(ISBLANK(Table33[[#This Row],[Shane]]),ISBLANK(Table3[[#This Row],[Shane]])),"",Table33[[#This Row],[Shane]]-Table3[[#This Row],[Shane]])</f>
        <v>48</v>
      </c>
      <c r="BF148">
        <f>IF(AND(ISBLANK(Table33[[#This Row],[Cameron]]),ISBLANK(Table3[[#This Row],[Cameron]])),"",Table33[[#This Row],[Cameron]]-Table3[[#This Row],[Cameron]])</f>
        <v>33</v>
      </c>
      <c r="BG148" t="str">
        <f>IF(AND(ISBLANK(Table33[[#This Row],[Alex]]),ISBLANK(Table3[[#This Row],[Alex]])),"",Table33[[#This Row],[Alex]]-Table3[[#This Row],[Alex]])</f>
        <v/>
      </c>
      <c r="BH148" t="str">
        <f>IF(AND(ISBLANK(Table33[[#This Row],[Scott]]),ISBLANK(Table3[[#This Row],[Scott]])),"",Table33[[#This Row],[Scott]]-Table3[[#This Row],[Scott]])</f>
        <v/>
      </c>
      <c r="BI148">
        <f>IF(AND(ISBLANK(Table33[[#This Row],[Light]]),ISBLANK(Table3[[#This Row],[Light]])),"",Table33[[#This Row],[Light]]-Table3[[#This Row],[Light]])</f>
        <v>17</v>
      </c>
      <c r="BJ148">
        <f>IF(AND(ISBLANK(Table33[[#This Row],[Jarred]]),ISBLANK(Table3[[#This Row],[Jarred]])),"",Table33[[#This Row],[Jarred]]-Table3[[#This Row],[Jarred]])</f>
        <v>30</v>
      </c>
      <c r="BK148" t="str">
        <f>IF(AND(ISBLANK(Table33[[#This Row],[Joel]]),ISBLANK(Table3[[#This Row],[Joel]])),"",Table33[[#This Row],[Joel]]-Table3[[#This Row],[Joel]])</f>
        <v/>
      </c>
      <c r="BL148" t="str">
        <f>IF(AND(ISBLANK(Table33[[#This Row],[Rob]]),ISBLANK(Table3[[#This Row],[Rob]])),"",Table33[[#This Row],[Rob]]-Table3[[#This Row],[Rob]])</f>
        <v/>
      </c>
      <c r="BM148" t="str">
        <f>IF(AND(ISBLANK(Table33[[#This Row],[Xander]]),ISBLANK(Table3[[#This Row],[Xander]])),"",Table33[[#This Row],[Xander]]-Table3[[#This Row],[Xander]])</f>
        <v/>
      </c>
    </row>
    <row r="149" spans="1:65" ht="15" customHeight="1" x14ac:dyDescent="0.25">
      <c r="A149" s="26">
        <v>45328</v>
      </c>
      <c r="B149">
        <v>18</v>
      </c>
      <c r="C149">
        <v>10</v>
      </c>
      <c r="D149">
        <v>27</v>
      </c>
      <c r="E149">
        <v>23</v>
      </c>
      <c r="I149">
        <v>24</v>
      </c>
      <c r="K149">
        <v>27</v>
      </c>
      <c r="O149">
        <v>33</v>
      </c>
      <c r="S149" s="26">
        <v>45328</v>
      </c>
      <c r="T149">
        <v>26</v>
      </c>
      <c r="U149">
        <v>43</v>
      </c>
      <c r="V149">
        <v>35</v>
      </c>
      <c r="W149">
        <v>44</v>
      </c>
      <c r="AK149" s="31">
        <v>37</v>
      </c>
      <c r="AL149">
        <v>51</v>
      </c>
      <c r="AM149" s="31">
        <v>11</v>
      </c>
      <c r="AN149" s="31">
        <v>4</v>
      </c>
      <c r="AQ149" s="31"/>
      <c r="AR149">
        <v>54</v>
      </c>
      <c r="AS149" s="31">
        <v>23</v>
      </c>
      <c r="AV149">
        <v>41</v>
      </c>
      <c r="AX149" s="26">
        <v>45328</v>
      </c>
      <c r="AY149">
        <f>IF(AND(ISBLANK(Table33[[#This Row],[Gilbert]]),ISBLANK(Table3[[#This Row],[Gilbert]])),"",Table33[[#This Row],[Gilbert]]-Table3[[#This Row],[Gilbert]])</f>
        <v>8</v>
      </c>
      <c r="AZ149">
        <f>IF(AND(ISBLANK(Table33[[#This Row],[Fred]]),ISBLANK(Table3[[#This Row],[Fred]])),"",Table33[[#This Row],[Fred]]-Table3[[#This Row],[Fred]])</f>
        <v>33</v>
      </c>
      <c r="BA149">
        <f>IF(AND(ISBLANK(Table33[[#This Row],[Zoe]]),ISBLANK(Table3[[#This Row],[Zoe]])),"",Table33[[#This Row],[Zoe]]-Table3[[#This Row],[Zoe]])</f>
        <v>8</v>
      </c>
      <c r="BB149">
        <f>IF(AND(ISBLANK(Table33[[#This Row],[George]]),ISBLANK(Table3[[#This Row],[George]])),"",Table33[[#This Row],[George]]-Table3[[#This Row],[George]])</f>
        <v>21</v>
      </c>
      <c r="BC149" t="str">
        <f>IF(AND(ISBLANK(Table33[[#This Row],[Raegan]]),ISBLANK(Table3[[#This Row],[Raegan]])),"",Table33[[#This Row],[Raegan]]-Table3[[#This Row],[Raegan]])</f>
        <v/>
      </c>
      <c r="BD149" t="str">
        <f>IF(AND(ISBLANK(Table33[[#This Row],[Liam]]),ISBLANK(Table3[[#This Row],[Liam]])),"",Table33[[#This Row],[Liam]]-Table3[[#This Row],[Liam]])</f>
        <v/>
      </c>
      <c r="BE149">
        <f>IF(AND(ISBLANK(Table33[[#This Row],[Shane]]),ISBLANK(Table3[[#This Row],[Shane]])),"",Table33[[#This Row],[Shane]]-Table3[[#This Row],[Shane]])</f>
        <v>37</v>
      </c>
      <c r="BF149">
        <f>IF(AND(ISBLANK(Table33[[#This Row],[Cameron]]),ISBLANK(Table3[[#This Row],[Cameron]])),"",Table33[[#This Row],[Cameron]]-Table3[[#This Row],[Cameron]])</f>
        <v>27</v>
      </c>
      <c r="BG149" t="str">
        <f>IF(AND(ISBLANK(Table33[[#This Row],[Alex]]),ISBLANK(Table3[[#This Row],[Alex]])),"",Table33[[#This Row],[Alex]]-Table3[[#This Row],[Alex]])</f>
        <v/>
      </c>
      <c r="BH149" t="str">
        <f>IF(AND(ISBLANK(Table33[[#This Row],[Scott]]),ISBLANK(Table3[[#This Row],[Scott]])),"",Table33[[#This Row],[Scott]]-Table3[[#This Row],[Scott]])</f>
        <v/>
      </c>
      <c r="BI149">
        <f>IF(AND(ISBLANK(Table33[[#This Row],[Light]]),ISBLANK(Table3[[#This Row],[Light]])),"",Table33[[#This Row],[Light]]-Table3[[#This Row],[Light]])</f>
        <v>27</v>
      </c>
      <c r="BJ149">
        <f>IF(AND(ISBLANK(Table33[[#This Row],[Jarred]]),ISBLANK(Table3[[#This Row],[Jarred]])),"",Table33[[#This Row],[Jarred]]-Table3[[#This Row],[Jarred]])</f>
        <v>23</v>
      </c>
      <c r="BK149" t="str">
        <f>IF(AND(ISBLANK(Table33[[#This Row],[Joel]]),ISBLANK(Table3[[#This Row],[Joel]])),"",Table33[[#This Row],[Joel]]-Table3[[#This Row],[Joel]])</f>
        <v/>
      </c>
      <c r="BL149" t="str">
        <f>IF(AND(ISBLANK(Table33[[#This Row],[Rob]]),ISBLANK(Table3[[#This Row],[Rob]])),"",Table33[[#This Row],[Rob]]-Table3[[#This Row],[Rob]])</f>
        <v/>
      </c>
      <c r="BM149">
        <f>IF(AND(ISBLANK(Table33[[#This Row],[Xander]]),ISBLANK(Table3[[#This Row],[Xander]])),"",Table33[[#This Row],[Xander]]-Table3[[#This Row],[Xander]])</f>
        <v>8</v>
      </c>
    </row>
    <row r="150" spans="1:65" ht="15" customHeight="1" x14ac:dyDescent="0.25">
      <c r="A150" s="26">
        <v>45329</v>
      </c>
      <c r="B150">
        <v>30</v>
      </c>
      <c r="C150">
        <v>10</v>
      </c>
      <c r="E150">
        <v>26</v>
      </c>
      <c r="K150">
        <v>34</v>
      </c>
      <c r="O150">
        <v>29</v>
      </c>
      <c r="S150" s="26">
        <v>45329</v>
      </c>
      <c r="T150">
        <v>46</v>
      </c>
      <c r="U150">
        <v>36</v>
      </c>
      <c r="W150">
        <v>45</v>
      </c>
      <c r="AK150" s="31">
        <v>37</v>
      </c>
      <c r="AM150" s="31">
        <v>10</v>
      </c>
      <c r="AN150" s="31">
        <v>6</v>
      </c>
      <c r="AQ150" s="31">
        <v>21</v>
      </c>
      <c r="AR150">
        <v>58</v>
      </c>
      <c r="AS150" s="31">
        <v>29</v>
      </c>
      <c r="AV150">
        <v>35</v>
      </c>
      <c r="AX150" s="26">
        <v>45329</v>
      </c>
      <c r="AY150">
        <f>IF(AND(ISBLANK(Table33[[#This Row],[Gilbert]]),ISBLANK(Table3[[#This Row],[Gilbert]])),"",Table33[[#This Row],[Gilbert]]-Table3[[#This Row],[Gilbert]])</f>
        <v>16</v>
      </c>
      <c r="AZ150">
        <f>IF(AND(ISBLANK(Table33[[#This Row],[Fred]]),ISBLANK(Table3[[#This Row],[Fred]])),"",Table33[[#This Row],[Fred]]-Table3[[#This Row],[Fred]])</f>
        <v>26</v>
      </c>
      <c r="BA150" t="str">
        <f>IF(AND(ISBLANK(Table33[[#This Row],[Zoe]]),ISBLANK(Table3[[#This Row],[Zoe]])),"",Table33[[#This Row],[Zoe]]-Table3[[#This Row],[Zoe]])</f>
        <v/>
      </c>
      <c r="BB150">
        <f>IF(AND(ISBLANK(Table33[[#This Row],[George]]),ISBLANK(Table3[[#This Row],[George]])),"",Table33[[#This Row],[George]]-Table3[[#This Row],[George]])</f>
        <v>19</v>
      </c>
      <c r="BC150" t="str">
        <f>IF(AND(ISBLANK(Table33[[#This Row],[Raegan]]),ISBLANK(Table3[[#This Row],[Raegan]])),"",Table33[[#This Row],[Raegan]]-Table3[[#This Row],[Raegan]])</f>
        <v/>
      </c>
      <c r="BD150" t="str">
        <f>IF(AND(ISBLANK(Table33[[#This Row],[Liam]]),ISBLANK(Table3[[#This Row],[Liam]])),"",Table33[[#This Row],[Liam]]-Table3[[#This Row],[Liam]])</f>
        <v/>
      </c>
      <c r="BE150">
        <f>IF(AND(ISBLANK(Table33[[#This Row],[Shane]]),ISBLANK(Table3[[#This Row],[Shane]])),"",Table33[[#This Row],[Shane]]-Table3[[#This Row],[Shane]])</f>
        <v>37</v>
      </c>
      <c r="BF150" t="str">
        <f>IF(AND(ISBLANK(Table33[[#This Row],[Cameron]]),ISBLANK(Table3[[#This Row],[Cameron]])),"",Table33[[#This Row],[Cameron]]-Table3[[#This Row],[Cameron]])</f>
        <v/>
      </c>
      <c r="BG150" t="str">
        <f>IF(AND(ISBLANK(Table33[[#This Row],[Alex]]),ISBLANK(Table3[[#This Row],[Alex]])),"",Table33[[#This Row],[Alex]]-Table3[[#This Row],[Alex]])</f>
        <v/>
      </c>
      <c r="BH150">
        <f>IF(AND(ISBLANK(Table33[[#This Row],[Scott]]),ISBLANK(Table3[[#This Row],[Scott]])),"",Table33[[#This Row],[Scott]]-Table3[[#This Row],[Scott]])</f>
        <v>21</v>
      </c>
      <c r="BI150">
        <f>IF(AND(ISBLANK(Table33[[#This Row],[Light]]),ISBLANK(Table3[[#This Row],[Light]])),"",Table33[[#This Row],[Light]]-Table3[[#This Row],[Light]])</f>
        <v>24</v>
      </c>
      <c r="BJ150">
        <f>IF(AND(ISBLANK(Table33[[#This Row],[Jarred]]),ISBLANK(Table3[[#This Row],[Jarred]])),"",Table33[[#This Row],[Jarred]]-Table3[[#This Row],[Jarred]])</f>
        <v>29</v>
      </c>
      <c r="BK150" t="str">
        <f>IF(AND(ISBLANK(Table33[[#This Row],[Joel]]),ISBLANK(Table3[[#This Row],[Joel]])),"",Table33[[#This Row],[Joel]]-Table3[[#This Row],[Joel]])</f>
        <v/>
      </c>
      <c r="BL150" t="str">
        <f>IF(AND(ISBLANK(Table33[[#This Row],[Rob]]),ISBLANK(Table3[[#This Row],[Rob]])),"",Table33[[#This Row],[Rob]]-Table3[[#This Row],[Rob]])</f>
        <v/>
      </c>
      <c r="BM150">
        <f>IF(AND(ISBLANK(Table33[[#This Row],[Xander]]),ISBLANK(Table3[[#This Row],[Xander]])),"",Table33[[#This Row],[Xander]]-Table3[[#This Row],[Xander]])</f>
        <v>6</v>
      </c>
    </row>
    <row r="151" spans="1:65" ht="15" customHeight="1" x14ac:dyDescent="0.25">
      <c r="A151" s="26">
        <v>45330</v>
      </c>
      <c r="B151">
        <v>19</v>
      </c>
      <c r="C151">
        <v>5</v>
      </c>
      <c r="D151">
        <v>24</v>
      </c>
      <c r="I151">
        <v>20</v>
      </c>
      <c r="K151">
        <v>20</v>
      </c>
      <c r="O151">
        <v>24</v>
      </c>
      <c r="S151" s="26">
        <v>45330</v>
      </c>
      <c r="T151">
        <v>28</v>
      </c>
      <c r="U151">
        <v>30</v>
      </c>
      <c r="V151">
        <v>33</v>
      </c>
      <c r="AK151" s="31">
        <v>42</v>
      </c>
      <c r="AL151">
        <v>93</v>
      </c>
      <c r="AM151" s="31"/>
      <c r="AN151" s="31">
        <v>1</v>
      </c>
      <c r="AQ151" s="31"/>
      <c r="AR151">
        <v>55</v>
      </c>
      <c r="AS151" s="31">
        <v>24</v>
      </c>
      <c r="AV151">
        <v>41</v>
      </c>
      <c r="AX151" s="26">
        <v>45330</v>
      </c>
      <c r="AY151">
        <f>IF(AND(ISBLANK(Table33[[#This Row],[Gilbert]]),ISBLANK(Table3[[#This Row],[Gilbert]])),"",Table33[[#This Row],[Gilbert]]-Table3[[#This Row],[Gilbert]])</f>
        <v>9</v>
      </c>
      <c r="AZ151">
        <f>IF(AND(ISBLANK(Table33[[#This Row],[Fred]]),ISBLANK(Table3[[#This Row],[Fred]])),"",Table33[[#This Row],[Fred]]-Table3[[#This Row],[Fred]])</f>
        <v>25</v>
      </c>
      <c r="BA151">
        <f>IF(AND(ISBLANK(Table33[[#This Row],[Zoe]]),ISBLANK(Table3[[#This Row],[Zoe]])),"",Table33[[#This Row],[Zoe]]-Table3[[#This Row],[Zoe]])</f>
        <v>9</v>
      </c>
      <c r="BB151" t="str">
        <f>IF(AND(ISBLANK(Table33[[#This Row],[George]]),ISBLANK(Table3[[#This Row],[George]])),"",Table33[[#This Row],[George]]-Table3[[#This Row],[George]])</f>
        <v/>
      </c>
      <c r="BC151" t="str">
        <f>IF(AND(ISBLANK(Table33[[#This Row],[Raegan]]),ISBLANK(Table3[[#This Row],[Raegan]])),"",Table33[[#This Row],[Raegan]]-Table3[[#This Row],[Raegan]])</f>
        <v/>
      </c>
      <c r="BD151" t="str">
        <f>IF(AND(ISBLANK(Table33[[#This Row],[Liam]]),ISBLANK(Table3[[#This Row],[Liam]])),"",Table33[[#This Row],[Liam]]-Table3[[#This Row],[Liam]])</f>
        <v/>
      </c>
      <c r="BE151">
        <f>IF(AND(ISBLANK(Table33[[#This Row],[Shane]]),ISBLANK(Table3[[#This Row],[Shane]])),"",Table33[[#This Row],[Shane]]-Table3[[#This Row],[Shane]])</f>
        <v>42</v>
      </c>
      <c r="BF151">
        <f>IF(AND(ISBLANK(Table33[[#This Row],[Cameron]]),ISBLANK(Table3[[#This Row],[Cameron]])),"",Table33[[#This Row],[Cameron]]-Table3[[#This Row],[Cameron]])</f>
        <v>73</v>
      </c>
      <c r="BG151" t="str">
        <f>IF(AND(ISBLANK(Table33[[#This Row],[Alex]]),ISBLANK(Table3[[#This Row],[Alex]])),"",Table33[[#This Row],[Alex]]-Table3[[#This Row],[Alex]])</f>
        <v/>
      </c>
      <c r="BH151" t="str">
        <f>IF(AND(ISBLANK(Table33[[#This Row],[Scott]]),ISBLANK(Table3[[#This Row],[Scott]])),"",Table33[[#This Row],[Scott]]-Table3[[#This Row],[Scott]])</f>
        <v/>
      </c>
      <c r="BI151">
        <f>IF(AND(ISBLANK(Table33[[#This Row],[Light]]),ISBLANK(Table3[[#This Row],[Light]])),"",Table33[[#This Row],[Light]]-Table3[[#This Row],[Light]])</f>
        <v>35</v>
      </c>
      <c r="BJ151">
        <f>IF(AND(ISBLANK(Table33[[#This Row],[Jarred]]),ISBLANK(Table3[[#This Row],[Jarred]])),"",Table33[[#This Row],[Jarred]]-Table3[[#This Row],[Jarred]])</f>
        <v>24</v>
      </c>
      <c r="BK151" t="str">
        <f>IF(AND(ISBLANK(Table33[[#This Row],[Joel]]),ISBLANK(Table3[[#This Row],[Joel]])),"",Table33[[#This Row],[Joel]]-Table3[[#This Row],[Joel]])</f>
        <v/>
      </c>
      <c r="BL151" t="str">
        <f>IF(AND(ISBLANK(Table33[[#This Row],[Rob]]),ISBLANK(Table3[[#This Row],[Rob]])),"",Table33[[#This Row],[Rob]]-Table3[[#This Row],[Rob]])</f>
        <v/>
      </c>
      <c r="BM151">
        <f>IF(AND(ISBLANK(Table33[[#This Row],[Xander]]),ISBLANK(Table3[[#This Row],[Xander]])),"",Table33[[#This Row],[Xander]]-Table3[[#This Row],[Xander]])</f>
        <v>17</v>
      </c>
    </row>
    <row r="152" spans="1:65" ht="15" customHeight="1" x14ac:dyDescent="0.25">
      <c r="A152" s="26">
        <v>45331</v>
      </c>
      <c r="B152">
        <v>18</v>
      </c>
      <c r="C152">
        <v>2</v>
      </c>
      <c r="D152">
        <v>14</v>
      </c>
      <c r="E152">
        <v>14</v>
      </c>
      <c r="I152">
        <v>19</v>
      </c>
      <c r="O152">
        <v>13</v>
      </c>
      <c r="S152" s="26">
        <v>45331</v>
      </c>
      <c r="T152">
        <v>39</v>
      </c>
      <c r="U152">
        <v>29</v>
      </c>
      <c r="V152">
        <v>26</v>
      </c>
      <c r="W152">
        <v>26</v>
      </c>
      <c r="AK152" s="31">
        <v>44</v>
      </c>
      <c r="AL152">
        <v>47</v>
      </c>
      <c r="AM152" s="31">
        <v>13</v>
      </c>
      <c r="AN152" s="31"/>
      <c r="AQ152" s="31">
        <v>15</v>
      </c>
      <c r="AS152" s="31">
        <v>15</v>
      </c>
      <c r="AV152">
        <v>37</v>
      </c>
      <c r="AX152" s="26">
        <v>45331</v>
      </c>
      <c r="AY152">
        <f>IF(AND(ISBLANK(Table33[[#This Row],[Gilbert]]),ISBLANK(Table3[[#This Row],[Gilbert]])),"",Table33[[#This Row],[Gilbert]]-Table3[[#This Row],[Gilbert]])</f>
        <v>21</v>
      </c>
      <c r="AZ152">
        <f>IF(AND(ISBLANK(Table33[[#This Row],[Fred]]),ISBLANK(Table3[[#This Row],[Fred]])),"",Table33[[#This Row],[Fred]]-Table3[[#This Row],[Fred]])</f>
        <v>27</v>
      </c>
      <c r="BA152">
        <f>IF(AND(ISBLANK(Table33[[#This Row],[Zoe]]),ISBLANK(Table3[[#This Row],[Zoe]])),"",Table33[[#This Row],[Zoe]]-Table3[[#This Row],[Zoe]])</f>
        <v>12</v>
      </c>
      <c r="BB152">
        <f>IF(AND(ISBLANK(Table33[[#This Row],[George]]),ISBLANK(Table3[[#This Row],[George]])),"",Table33[[#This Row],[George]]-Table3[[#This Row],[George]])</f>
        <v>12</v>
      </c>
      <c r="BC152" t="str">
        <f>IF(AND(ISBLANK(Table33[[#This Row],[Raegan]]),ISBLANK(Table3[[#This Row],[Raegan]])),"",Table33[[#This Row],[Raegan]]-Table3[[#This Row],[Raegan]])</f>
        <v/>
      </c>
      <c r="BD152" t="str">
        <f>IF(AND(ISBLANK(Table33[[#This Row],[Liam]]),ISBLANK(Table3[[#This Row],[Liam]])),"",Table33[[#This Row],[Liam]]-Table3[[#This Row],[Liam]])</f>
        <v/>
      </c>
      <c r="BE152">
        <f>IF(AND(ISBLANK(Table33[[#This Row],[Shane]]),ISBLANK(Table3[[#This Row],[Shane]])),"",Table33[[#This Row],[Shane]]-Table3[[#This Row],[Shane]])</f>
        <v>44</v>
      </c>
      <c r="BF152">
        <f>IF(AND(ISBLANK(Table33[[#This Row],[Cameron]]),ISBLANK(Table3[[#This Row],[Cameron]])),"",Table33[[#This Row],[Cameron]]-Table3[[#This Row],[Cameron]])</f>
        <v>28</v>
      </c>
      <c r="BG152" t="str">
        <f>IF(AND(ISBLANK(Table33[[#This Row],[Alex]]),ISBLANK(Table3[[#This Row],[Alex]])),"",Table33[[#This Row],[Alex]]-Table3[[#This Row],[Alex]])</f>
        <v/>
      </c>
      <c r="BH152">
        <f>IF(AND(ISBLANK(Table33[[#This Row],[Scott]]),ISBLANK(Table3[[#This Row],[Scott]])),"",Table33[[#This Row],[Scott]]-Table3[[#This Row],[Scott]])</f>
        <v>15</v>
      </c>
      <c r="BI152" t="str">
        <f>IF(AND(ISBLANK(Table33[[#This Row],[Light]]),ISBLANK(Table3[[#This Row],[Light]])),"",Table33[[#This Row],[Light]]-Table3[[#This Row],[Light]])</f>
        <v/>
      </c>
      <c r="BJ152">
        <f>IF(AND(ISBLANK(Table33[[#This Row],[Jarred]]),ISBLANK(Table3[[#This Row],[Jarred]])),"",Table33[[#This Row],[Jarred]]-Table3[[#This Row],[Jarred]])</f>
        <v>15</v>
      </c>
      <c r="BK152" t="str">
        <f>IF(AND(ISBLANK(Table33[[#This Row],[Joel]]),ISBLANK(Table3[[#This Row],[Joel]])),"",Table33[[#This Row],[Joel]]-Table3[[#This Row],[Joel]])</f>
        <v/>
      </c>
      <c r="BL152" t="str">
        <f>IF(AND(ISBLANK(Table33[[#This Row],[Rob]]),ISBLANK(Table3[[#This Row],[Rob]])),"",Table33[[#This Row],[Rob]]-Table3[[#This Row],[Rob]])</f>
        <v/>
      </c>
      <c r="BM152">
        <f>IF(AND(ISBLANK(Table33[[#This Row],[Xander]]),ISBLANK(Table3[[#This Row],[Xander]])),"",Table33[[#This Row],[Xander]]-Table3[[#This Row],[Xander]])</f>
        <v>24</v>
      </c>
    </row>
    <row r="153" spans="1:65" ht="15" customHeight="1" x14ac:dyDescent="0.25">
      <c r="A153" s="26">
        <v>45334</v>
      </c>
      <c r="B153">
        <v>35</v>
      </c>
      <c r="D153">
        <v>15</v>
      </c>
      <c r="E153">
        <v>11</v>
      </c>
      <c r="I153">
        <v>31</v>
      </c>
      <c r="K153">
        <v>38</v>
      </c>
      <c r="O153">
        <v>19</v>
      </c>
      <c r="S153" s="26">
        <v>45334</v>
      </c>
      <c r="T153">
        <v>49</v>
      </c>
      <c r="V153">
        <v>34</v>
      </c>
      <c r="W153">
        <v>39</v>
      </c>
      <c r="AK153" s="31">
        <v>49</v>
      </c>
      <c r="AL153">
        <v>107</v>
      </c>
      <c r="AM153" s="31"/>
      <c r="AN153" s="31">
        <v>7</v>
      </c>
      <c r="AQ153" s="31"/>
      <c r="AR153">
        <v>55</v>
      </c>
      <c r="AS153" s="31">
        <v>43</v>
      </c>
      <c r="AV153">
        <v>18</v>
      </c>
      <c r="AX153" s="26">
        <v>45334</v>
      </c>
      <c r="AY153">
        <f>IF(AND(ISBLANK(Table33[[#This Row],[Gilbert]]),ISBLANK(Table3[[#This Row],[Gilbert]])),"",Table33[[#This Row],[Gilbert]]-Table3[[#This Row],[Gilbert]])</f>
        <v>14</v>
      </c>
      <c r="AZ153" t="str">
        <f>IF(AND(ISBLANK(Table33[[#This Row],[Fred]]),ISBLANK(Table3[[#This Row],[Fred]])),"",Table33[[#This Row],[Fred]]-Table3[[#This Row],[Fred]])</f>
        <v/>
      </c>
      <c r="BA153">
        <f>IF(AND(ISBLANK(Table33[[#This Row],[Zoe]]),ISBLANK(Table3[[#This Row],[Zoe]])),"",Table33[[#This Row],[Zoe]]-Table3[[#This Row],[Zoe]])</f>
        <v>19</v>
      </c>
      <c r="BB153">
        <f>IF(AND(ISBLANK(Table33[[#This Row],[George]]),ISBLANK(Table3[[#This Row],[George]])),"",Table33[[#This Row],[George]]-Table3[[#This Row],[George]])</f>
        <v>28</v>
      </c>
      <c r="BC153" t="str">
        <f>IF(AND(ISBLANK(Table33[[#This Row],[Raegan]]),ISBLANK(Table3[[#This Row],[Raegan]])),"",Table33[[#This Row],[Raegan]]-Table3[[#This Row],[Raegan]])</f>
        <v/>
      </c>
      <c r="BD153" t="str">
        <f>IF(AND(ISBLANK(Table33[[#This Row],[Liam]]),ISBLANK(Table3[[#This Row],[Liam]])),"",Table33[[#This Row],[Liam]]-Table3[[#This Row],[Liam]])</f>
        <v/>
      </c>
      <c r="BE153">
        <f>IF(AND(ISBLANK(Table33[[#This Row],[Shane]]),ISBLANK(Table3[[#This Row],[Shane]])),"",Table33[[#This Row],[Shane]]-Table3[[#This Row],[Shane]])</f>
        <v>49</v>
      </c>
      <c r="BF153">
        <f>IF(AND(ISBLANK(Table33[[#This Row],[Cameron]]),ISBLANK(Table3[[#This Row],[Cameron]])),"",Table33[[#This Row],[Cameron]]-Table3[[#This Row],[Cameron]])</f>
        <v>76</v>
      </c>
      <c r="BG153" t="str">
        <f>IF(AND(ISBLANK(Table33[[#This Row],[Alex]]),ISBLANK(Table3[[#This Row],[Alex]])),"",Table33[[#This Row],[Alex]]-Table3[[#This Row],[Alex]])</f>
        <v/>
      </c>
      <c r="BH153" t="str">
        <f>IF(AND(ISBLANK(Table33[[#This Row],[Scott]]),ISBLANK(Table3[[#This Row],[Scott]])),"",Table33[[#This Row],[Scott]]-Table3[[#This Row],[Scott]])</f>
        <v/>
      </c>
      <c r="BI153">
        <f>IF(AND(ISBLANK(Table33[[#This Row],[Light]]),ISBLANK(Table3[[#This Row],[Light]])),"",Table33[[#This Row],[Light]]-Table3[[#This Row],[Light]])</f>
        <v>17</v>
      </c>
      <c r="BJ153">
        <f>IF(AND(ISBLANK(Table33[[#This Row],[Jarred]]),ISBLANK(Table3[[#This Row],[Jarred]])),"",Table33[[#This Row],[Jarred]]-Table3[[#This Row],[Jarred]])</f>
        <v>43</v>
      </c>
      <c r="BK153" t="str">
        <f>IF(AND(ISBLANK(Table33[[#This Row],[Joel]]),ISBLANK(Table3[[#This Row],[Joel]])),"",Table33[[#This Row],[Joel]]-Table3[[#This Row],[Joel]])</f>
        <v/>
      </c>
      <c r="BL153" t="str">
        <f>IF(AND(ISBLANK(Table33[[#This Row],[Rob]]),ISBLANK(Table3[[#This Row],[Rob]])),"",Table33[[#This Row],[Rob]]-Table3[[#This Row],[Rob]])</f>
        <v/>
      </c>
      <c r="BM153">
        <f>IF(AND(ISBLANK(Table33[[#This Row],[Xander]]),ISBLANK(Table3[[#This Row],[Xander]])),"",Table33[[#This Row],[Xander]]-Table3[[#This Row],[Xander]])</f>
        <v>-1</v>
      </c>
    </row>
    <row r="154" spans="1:65" ht="15" customHeight="1" x14ac:dyDescent="0.25">
      <c r="A154" s="26">
        <v>45335</v>
      </c>
      <c r="C154">
        <v>21</v>
      </c>
      <c r="D154">
        <v>19</v>
      </c>
      <c r="E154">
        <v>5</v>
      </c>
      <c r="I154">
        <v>25</v>
      </c>
      <c r="K154">
        <v>27</v>
      </c>
      <c r="S154" s="26">
        <v>45335</v>
      </c>
      <c r="U154">
        <v>39</v>
      </c>
      <c r="V154">
        <v>34</v>
      </c>
      <c r="W154">
        <v>39</v>
      </c>
      <c r="AK154" s="31">
        <v>28</v>
      </c>
      <c r="AL154">
        <v>67</v>
      </c>
      <c r="AM154" s="31">
        <v>3</v>
      </c>
      <c r="AN154" s="31">
        <v>2</v>
      </c>
      <c r="AQ154" s="31"/>
      <c r="AR154">
        <v>59</v>
      </c>
      <c r="AS154" s="31">
        <v>37</v>
      </c>
      <c r="AX154" s="26">
        <v>45335</v>
      </c>
      <c r="AY154" t="str">
        <f>IF(AND(ISBLANK(Table33[[#This Row],[Gilbert]]),ISBLANK(Table3[[#This Row],[Gilbert]])),"",Table33[[#This Row],[Gilbert]]-Table3[[#This Row],[Gilbert]])</f>
        <v/>
      </c>
      <c r="AZ154">
        <f>IF(AND(ISBLANK(Table33[[#This Row],[Fred]]),ISBLANK(Table3[[#This Row],[Fred]])),"",Table33[[#This Row],[Fred]]-Table3[[#This Row],[Fred]])</f>
        <v>18</v>
      </c>
      <c r="BA154">
        <f>IF(AND(ISBLANK(Table33[[#This Row],[Zoe]]),ISBLANK(Table3[[#This Row],[Zoe]])),"",Table33[[#This Row],[Zoe]]-Table3[[#This Row],[Zoe]])</f>
        <v>15</v>
      </c>
      <c r="BB154">
        <f>IF(AND(ISBLANK(Table33[[#This Row],[George]]),ISBLANK(Table3[[#This Row],[George]])),"",Table33[[#This Row],[George]]-Table3[[#This Row],[George]])</f>
        <v>34</v>
      </c>
      <c r="BC154" t="str">
        <f>IF(AND(ISBLANK(Table33[[#This Row],[Raegan]]),ISBLANK(Table3[[#This Row],[Raegan]])),"",Table33[[#This Row],[Raegan]]-Table3[[#This Row],[Raegan]])</f>
        <v/>
      </c>
      <c r="BD154" t="str">
        <f>IF(AND(ISBLANK(Table33[[#This Row],[Liam]]),ISBLANK(Table3[[#This Row],[Liam]])),"",Table33[[#This Row],[Liam]]-Table3[[#This Row],[Liam]])</f>
        <v/>
      </c>
      <c r="BE154">
        <f>IF(AND(ISBLANK(Table33[[#This Row],[Shane]]),ISBLANK(Table3[[#This Row],[Shane]])),"",Table33[[#This Row],[Shane]]-Table3[[#This Row],[Shane]])</f>
        <v>28</v>
      </c>
      <c r="BF154">
        <f>IF(AND(ISBLANK(Table33[[#This Row],[Cameron]]),ISBLANK(Table3[[#This Row],[Cameron]])),"",Table33[[#This Row],[Cameron]]-Table3[[#This Row],[Cameron]])</f>
        <v>42</v>
      </c>
      <c r="BG154" t="str">
        <f>IF(AND(ISBLANK(Table33[[#This Row],[Alex]]),ISBLANK(Table3[[#This Row],[Alex]])),"",Table33[[#This Row],[Alex]]-Table3[[#This Row],[Alex]])</f>
        <v/>
      </c>
      <c r="BH154" t="str">
        <f>IF(AND(ISBLANK(Table33[[#This Row],[Scott]]),ISBLANK(Table3[[#This Row],[Scott]])),"",Table33[[#This Row],[Scott]]-Table3[[#This Row],[Scott]])</f>
        <v/>
      </c>
      <c r="BI154">
        <f>IF(AND(ISBLANK(Table33[[#This Row],[Light]]),ISBLANK(Table3[[#This Row],[Light]])),"",Table33[[#This Row],[Light]]-Table3[[#This Row],[Light]])</f>
        <v>32</v>
      </c>
      <c r="BJ154">
        <f>IF(AND(ISBLANK(Table33[[#This Row],[Jarred]]),ISBLANK(Table3[[#This Row],[Jarred]])),"",Table33[[#This Row],[Jarred]]-Table3[[#This Row],[Jarred]])</f>
        <v>37</v>
      </c>
      <c r="BK154" t="str">
        <f>IF(AND(ISBLANK(Table33[[#This Row],[Joel]]),ISBLANK(Table3[[#This Row],[Joel]])),"",Table33[[#This Row],[Joel]]-Table3[[#This Row],[Joel]])</f>
        <v/>
      </c>
      <c r="BL154" t="str">
        <f>IF(AND(ISBLANK(Table33[[#This Row],[Rob]]),ISBLANK(Table3[[#This Row],[Rob]])),"",Table33[[#This Row],[Rob]]-Table3[[#This Row],[Rob]])</f>
        <v/>
      </c>
      <c r="BM154" t="str">
        <f>IF(AND(ISBLANK(Table33[[#This Row],[Xander]]),ISBLANK(Table3[[#This Row],[Xander]])),"",Table33[[#This Row],[Xander]]-Table3[[#This Row],[Xander]])</f>
        <v/>
      </c>
    </row>
    <row r="155" spans="1:65" ht="15" customHeight="1" x14ac:dyDescent="0.25">
      <c r="A155" s="26">
        <v>45336</v>
      </c>
      <c r="B155">
        <v>26</v>
      </c>
      <c r="C155">
        <v>23</v>
      </c>
      <c r="D155">
        <v>20</v>
      </c>
      <c r="I155">
        <v>20</v>
      </c>
      <c r="K155">
        <v>6</v>
      </c>
      <c r="O155">
        <v>29</v>
      </c>
      <c r="S155" s="26">
        <v>45336</v>
      </c>
      <c r="T155">
        <v>51</v>
      </c>
      <c r="U155">
        <v>35</v>
      </c>
      <c r="V155">
        <v>40</v>
      </c>
      <c r="AK155" s="31">
        <v>40</v>
      </c>
      <c r="AL155">
        <v>68</v>
      </c>
      <c r="AM155" s="31">
        <v>8</v>
      </c>
      <c r="AN155" s="31"/>
      <c r="AQ155" s="31"/>
      <c r="AR155">
        <v>25</v>
      </c>
      <c r="AS155" s="31">
        <v>20</v>
      </c>
      <c r="AV155">
        <v>31</v>
      </c>
      <c r="AX155" s="26">
        <v>45336</v>
      </c>
      <c r="AY155">
        <f>IF(AND(ISBLANK(Table33[[#This Row],[Gilbert]]),ISBLANK(Table3[[#This Row],[Gilbert]])),"",Table33[[#This Row],[Gilbert]]-Table3[[#This Row],[Gilbert]])</f>
        <v>25</v>
      </c>
      <c r="AZ155">
        <f>IF(AND(ISBLANK(Table33[[#This Row],[Fred]]),ISBLANK(Table3[[#This Row],[Fred]])),"",Table33[[#This Row],[Fred]]-Table3[[#This Row],[Fred]])</f>
        <v>12</v>
      </c>
      <c r="BA155">
        <f>IF(AND(ISBLANK(Table33[[#This Row],[Zoe]]),ISBLANK(Table3[[#This Row],[Zoe]])),"",Table33[[#This Row],[Zoe]]-Table3[[#This Row],[Zoe]])</f>
        <v>20</v>
      </c>
      <c r="BB155" t="str">
        <f>IF(AND(ISBLANK(Table33[[#This Row],[George]]),ISBLANK(Table3[[#This Row],[George]])),"",Table33[[#This Row],[George]]-Table3[[#This Row],[George]])</f>
        <v/>
      </c>
      <c r="BC155" t="str">
        <f>IF(AND(ISBLANK(Table33[[#This Row],[Raegan]]),ISBLANK(Table3[[#This Row],[Raegan]])),"",Table33[[#This Row],[Raegan]]-Table3[[#This Row],[Raegan]])</f>
        <v/>
      </c>
      <c r="BD155" t="str">
        <f>IF(AND(ISBLANK(Table33[[#This Row],[Liam]]),ISBLANK(Table3[[#This Row],[Liam]])),"",Table33[[#This Row],[Liam]]-Table3[[#This Row],[Liam]])</f>
        <v/>
      </c>
      <c r="BE155">
        <f>IF(AND(ISBLANK(Table33[[#This Row],[Shane]]),ISBLANK(Table3[[#This Row],[Shane]])),"",Table33[[#This Row],[Shane]]-Table3[[#This Row],[Shane]])</f>
        <v>40</v>
      </c>
      <c r="BF155">
        <f>IF(AND(ISBLANK(Table33[[#This Row],[Cameron]]),ISBLANK(Table3[[#This Row],[Cameron]])),"",Table33[[#This Row],[Cameron]]-Table3[[#This Row],[Cameron]])</f>
        <v>48</v>
      </c>
      <c r="BG155" t="str">
        <f>IF(AND(ISBLANK(Table33[[#This Row],[Alex]]),ISBLANK(Table3[[#This Row],[Alex]])),"",Table33[[#This Row],[Alex]]-Table3[[#This Row],[Alex]])</f>
        <v/>
      </c>
      <c r="BH155" t="str">
        <f>IF(AND(ISBLANK(Table33[[#This Row],[Scott]]),ISBLANK(Table3[[#This Row],[Scott]])),"",Table33[[#This Row],[Scott]]-Table3[[#This Row],[Scott]])</f>
        <v/>
      </c>
      <c r="BI155">
        <f>IF(AND(ISBLANK(Table33[[#This Row],[Light]]),ISBLANK(Table3[[#This Row],[Light]])),"",Table33[[#This Row],[Light]]-Table3[[#This Row],[Light]])</f>
        <v>19</v>
      </c>
      <c r="BJ155">
        <f>IF(AND(ISBLANK(Table33[[#This Row],[Jarred]]),ISBLANK(Table3[[#This Row],[Jarred]])),"",Table33[[#This Row],[Jarred]]-Table3[[#This Row],[Jarred]])</f>
        <v>20</v>
      </c>
      <c r="BK155" t="str">
        <f>IF(AND(ISBLANK(Table33[[#This Row],[Joel]]),ISBLANK(Table3[[#This Row],[Joel]])),"",Table33[[#This Row],[Joel]]-Table3[[#This Row],[Joel]])</f>
        <v/>
      </c>
      <c r="BL155" t="str">
        <f>IF(AND(ISBLANK(Table33[[#This Row],[Rob]]),ISBLANK(Table3[[#This Row],[Rob]])),"",Table33[[#This Row],[Rob]]-Table3[[#This Row],[Rob]])</f>
        <v/>
      </c>
      <c r="BM155">
        <f>IF(AND(ISBLANK(Table33[[#This Row],[Xander]]),ISBLANK(Table3[[#This Row],[Xander]])),"",Table33[[#This Row],[Xander]]-Table3[[#This Row],[Xander]])</f>
        <v>2</v>
      </c>
    </row>
    <row r="156" spans="1:65" ht="15" customHeight="1" x14ac:dyDescent="0.25">
      <c r="A156" s="26">
        <v>45337</v>
      </c>
      <c r="B156">
        <v>39</v>
      </c>
      <c r="C156">
        <v>30</v>
      </c>
      <c r="E156">
        <v>15</v>
      </c>
      <c r="I156">
        <v>29</v>
      </c>
      <c r="S156" s="26">
        <v>45337</v>
      </c>
      <c r="T156">
        <v>47</v>
      </c>
      <c r="U156">
        <v>48</v>
      </c>
      <c r="W156">
        <v>37</v>
      </c>
      <c r="AK156" s="31">
        <v>40</v>
      </c>
      <c r="AL156">
        <v>68</v>
      </c>
      <c r="AM156" s="31">
        <v>5</v>
      </c>
      <c r="AN156" s="31"/>
      <c r="AQ156" s="31"/>
      <c r="AS156" s="31">
        <v>42</v>
      </c>
      <c r="AX156" s="26">
        <v>45337</v>
      </c>
      <c r="AY156">
        <f>IF(AND(ISBLANK(Table33[[#This Row],[Gilbert]]),ISBLANK(Table3[[#This Row],[Gilbert]])),"",Table33[[#This Row],[Gilbert]]-Table3[[#This Row],[Gilbert]])</f>
        <v>8</v>
      </c>
      <c r="AZ156">
        <f>IF(AND(ISBLANK(Table33[[#This Row],[Fred]]),ISBLANK(Table3[[#This Row],[Fred]])),"",Table33[[#This Row],[Fred]]-Table3[[#This Row],[Fred]])</f>
        <v>18</v>
      </c>
      <c r="BA156" t="str">
        <f>IF(AND(ISBLANK(Table33[[#This Row],[Zoe]]),ISBLANK(Table3[[#This Row],[Zoe]])),"",Table33[[#This Row],[Zoe]]-Table3[[#This Row],[Zoe]])</f>
        <v/>
      </c>
      <c r="BB156">
        <f>IF(AND(ISBLANK(Table33[[#This Row],[George]]),ISBLANK(Table3[[#This Row],[George]])),"",Table33[[#This Row],[George]]-Table3[[#This Row],[George]])</f>
        <v>22</v>
      </c>
      <c r="BC156" t="str">
        <f>IF(AND(ISBLANK(Table33[[#This Row],[Raegan]]),ISBLANK(Table3[[#This Row],[Raegan]])),"",Table33[[#This Row],[Raegan]]-Table3[[#This Row],[Raegan]])</f>
        <v/>
      </c>
      <c r="BD156" t="str">
        <f>IF(AND(ISBLANK(Table33[[#This Row],[Liam]]),ISBLANK(Table3[[#This Row],[Liam]])),"",Table33[[#This Row],[Liam]]-Table3[[#This Row],[Liam]])</f>
        <v/>
      </c>
      <c r="BE156">
        <f>IF(AND(ISBLANK(Table33[[#This Row],[Shane]]),ISBLANK(Table3[[#This Row],[Shane]])),"",Table33[[#This Row],[Shane]]-Table3[[#This Row],[Shane]])</f>
        <v>40</v>
      </c>
      <c r="BF156">
        <f>IF(AND(ISBLANK(Table33[[#This Row],[Cameron]]),ISBLANK(Table3[[#This Row],[Cameron]])),"",Table33[[#This Row],[Cameron]]-Table3[[#This Row],[Cameron]])</f>
        <v>39</v>
      </c>
      <c r="BG156" t="str">
        <f>IF(AND(ISBLANK(Table33[[#This Row],[Alex]]),ISBLANK(Table3[[#This Row],[Alex]])),"",Table33[[#This Row],[Alex]]-Table3[[#This Row],[Alex]])</f>
        <v/>
      </c>
      <c r="BH156" t="str">
        <f>IF(AND(ISBLANK(Table33[[#This Row],[Scott]]),ISBLANK(Table3[[#This Row],[Scott]])),"",Table33[[#This Row],[Scott]]-Table3[[#This Row],[Scott]])</f>
        <v/>
      </c>
      <c r="BI156" t="str">
        <f>IF(AND(ISBLANK(Table33[[#This Row],[Light]]),ISBLANK(Table3[[#This Row],[Light]])),"",Table33[[#This Row],[Light]]-Table3[[#This Row],[Light]])</f>
        <v/>
      </c>
      <c r="BJ156">
        <f>IF(AND(ISBLANK(Table33[[#This Row],[Jarred]]),ISBLANK(Table3[[#This Row],[Jarred]])),"",Table33[[#This Row],[Jarred]]-Table3[[#This Row],[Jarred]])</f>
        <v>42</v>
      </c>
      <c r="BK156" t="str">
        <f>IF(AND(ISBLANK(Table33[[#This Row],[Joel]]),ISBLANK(Table3[[#This Row],[Joel]])),"",Table33[[#This Row],[Joel]]-Table3[[#This Row],[Joel]])</f>
        <v/>
      </c>
      <c r="BL156" t="str">
        <f>IF(AND(ISBLANK(Table33[[#This Row],[Rob]]),ISBLANK(Table3[[#This Row],[Rob]])),"",Table33[[#This Row],[Rob]]-Table3[[#This Row],[Rob]])</f>
        <v/>
      </c>
      <c r="BM156" t="str">
        <f>IF(AND(ISBLANK(Table33[[#This Row],[Xander]]),ISBLANK(Table3[[#This Row],[Xander]])),"",Table33[[#This Row],[Xander]]-Table3[[#This Row],[Xander]])</f>
        <v/>
      </c>
    </row>
    <row r="157" spans="1:65" ht="15" customHeight="1" x14ac:dyDescent="0.25">
      <c r="A157" s="26">
        <v>45338</v>
      </c>
      <c r="B157">
        <v>20</v>
      </c>
      <c r="C157">
        <v>15</v>
      </c>
      <c r="E157">
        <v>4</v>
      </c>
      <c r="I157">
        <v>8</v>
      </c>
      <c r="K157">
        <v>23</v>
      </c>
      <c r="O157">
        <v>14</v>
      </c>
      <c r="S157" s="26">
        <v>45338</v>
      </c>
      <c r="T157">
        <v>34</v>
      </c>
      <c r="U157">
        <v>25</v>
      </c>
      <c r="W157">
        <v>26</v>
      </c>
      <c r="AK157" s="31">
        <v>35</v>
      </c>
      <c r="AL157">
        <v>28</v>
      </c>
      <c r="AM157" s="31">
        <v>1</v>
      </c>
      <c r="AN157" s="31">
        <v>1</v>
      </c>
      <c r="AQ157" s="31"/>
      <c r="AR157">
        <v>35</v>
      </c>
      <c r="AS157" s="31">
        <v>16</v>
      </c>
      <c r="AV157">
        <v>25</v>
      </c>
      <c r="AX157" s="26">
        <v>45338</v>
      </c>
      <c r="AY157">
        <f>IF(AND(ISBLANK(Table33[[#This Row],[Gilbert]]),ISBLANK(Table3[[#This Row],[Gilbert]])),"",Table33[[#This Row],[Gilbert]]-Table3[[#This Row],[Gilbert]])</f>
        <v>14</v>
      </c>
      <c r="AZ157">
        <f>IF(AND(ISBLANK(Table33[[#This Row],[Fred]]),ISBLANK(Table3[[#This Row],[Fred]])),"",Table33[[#This Row],[Fred]]-Table3[[#This Row],[Fred]])</f>
        <v>10</v>
      </c>
      <c r="BA157" t="str">
        <f>IF(AND(ISBLANK(Table33[[#This Row],[Zoe]]),ISBLANK(Table3[[#This Row],[Zoe]])),"",Table33[[#This Row],[Zoe]]-Table3[[#This Row],[Zoe]])</f>
        <v/>
      </c>
      <c r="BB157">
        <f>IF(AND(ISBLANK(Table33[[#This Row],[George]]),ISBLANK(Table3[[#This Row],[George]])),"",Table33[[#This Row],[George]]-Table3[[#This Row],[George]])</f>
        <v>22</v>
      </c>
      <c r="BC157" t="str">
        <f>IF(AND(ISBLANK(Table33[[#This Row],[Raegan]]),ISBLANK(Table3[[#This Row],[Raegan]])),"",Table33[[#This Row],[Raegan]]-Table3[[#This Row],[Raegan]])</f>
        <v/>
      </c>
      <c r="BD157" t="str">
        <f>IF(AND(ISBLANK(Table33[[#This Row],[Liam]]),ISBLANK(Table3[[#This Row],[Liam]])),"",Table33[[#This Row],[Liam]]-Table3[[#This Row],[Liam]])</f>
        <v/>
      </c>
      <c r="BE157">
        <f>IF(AND(ISBLANK(Table33[[#This Row],[Shane]]),ISBLANK(Table3[[#This Row],[Shane]])),"",Table33[[#This Row],[Shane]]-Table3[[#This Row],[Shane]])</f>
        <v>35</v>
      </c>
      <c r="BF157">
        <f>IF(AND(ISBLANK(Table33[[#This Row],[Cameron]]),ISBLANK(Table3[[#This Row],[Cameron]])),"",Table33[[#This Row],[Cameron]]-Table3[[#This Row],[Cameron]])</f>
        <v>20</v>
      </c>
      <c r="BG157" t="str">
        <f>IF(AND(ISBLANK(Table33[[#This Row],[Alex]]),ISBLANK(Table3[[#This Row],[Alex]])),"",Table33[[#This Row],[Alex]]-Table3[[#This Row],[Alex]])</f>
        <v/>
      </c>
      <c r="BH157" t="str">
        <f>IF(AND(ISBLANK(Table33[[#This Row],[Scott]]),ISBLANK(Table3[[#This Row],[Scott]])),"",Table33[[#This Row],[Scott]]-Table3[[#This Row],[Scott]])</f>
        <v/>
      </c>
      <c r="BI157">
        <f>IF(AND(ISBLANK(Table33[[#This Row],[Light]]),ISBLANK(Table3[[#This Row],[Light]])),"",Table33[[#This Row],[Light]]-Table3[[#This Row],[Light]])</f>
        <v>12</v>
      </c>
      <c r="BJ157">
        <f>IF(AND(ISBLANK(Table33[[#This Row],[Jarred]]),ISBLANK(Table3[[#This Row],[Jarred]])),"",Table33[[#This Row],[Jarred]]-Table3[[#This Row],[Jarred]])</f>
        <v>16</v>
      </c>
      <c r="BK157" t="str">
        <f>IF(AND(ISBLANK(Table33[[#This Row],[Joel]]),ISBLANK(Table3[[#This Row],[Joel]])),"",Table33[[#This Row],[Joel]]-Table3[[#This Row],[Joel]])</f>
        <v/>
      </c>
      <c r="BL157" t="str">
        <f>IF(AND(ISBLANK(Table33[[#This Row],[Rob]]),ISBLANK(Table3[[#This Row],[Rob]])),"",Table33[[#This Row],[Rob]]-Table3[[#This Row],[Rob]])</f>
        <v/>
      </c>
      <c r="BM157">
        <f>IF(AND(ISBLANK(Table33[[#This Row],[Xander]]),ISBLANK(Table3[[#This Row],[Xander]])),"",Table33[[#This Row],[Xander]]-Table3[[#This Row],[Xander]])</f>
        <v>11</v>
      </c>
    </row>
    <row r="158" spans="1:65" ht="15" customHeight="1" x14ac:dyDescent="0.25">
      <c r="A158" s="26">
        <v>45341</v>
      </c>
      <c r="B158">
        <v>37</v>
      </c>
      <c r="C158">
        <v>27</v>
      </c>
      <c r="E158">
        <v>22</v>
      </c>
      <c r="K158">
        <v>26</v>
      </c>
      <c r="O158">
        <v>8</v>
      </c>
      <c r="S158" s="26">
        <v>45341</v>
      </c>
      <c r="T158">
        <v>47</v>
      </c>
      <c r="U158">
        <v>39</v>
      </c>
      <c r="W158">
        <v>34</v>
      </c>
      <c r="AK158" s="31">
        <v>37</v>
      </c>
      <c r="AM158" s="31">
        <v>20</v>
      </c>
      <c r="AN158" s="31"/>
      <c r="AQ158" s="31"/>
      <c r="AR158">
        <v>46</v>
      </c>
      <c r="AS158" s="31"/>
      <c r="AV158">
        <v>28</v>
      </c>
      <c r="AX158" s="26">
        <v>45341</v>
      </c>
      <c r="AY158">
        <f>IF(AND(ISBLANK(Table33[[#This Row],[Gilbert]]),ISBLANK(Table3[[#This Row],[Gilbert]])),"",Table33[[#This Row],[Gilbert]]-Table3[[#This Row],[Gilbert]])</f>
        <v>10</v>
      </c>
      <c r="AZ158">
        <f>IF(AND(ISBLANK(Table33[[#This Row],[Fred]]),ISBLANK(Table3[[#This Row],[Fred]])),"",Table33[[#This Row],[Fred]]-Table3[[#This Row],[Fred]])</f>
        <v>12</v>
      </c>
      <c r="BA158" t="str">
        <f>IF(AND(ISBLANK(Table33[[#This Row],[Zoe]]),ISBLANK(Table3[[#This Row],[Zoe]])),"",Table33[[#This Row],[Zoe]]-Table3[[#This Row],[Zoe]])</f>
        <v/>
      </c>
      <c r="BB158">
        <f>IF(AND(ISBLANK(Table33[[#This Row],[George]]),ISBLANK(Table3[[#This Row],[George]])),"",Table33[[#This Row],[George]]-Table3[[#This Row],[George]])</f>
        <v>12</v>
      </c>
      <c r="BC158" t="str">
        <f>IF(AND(ISBLANK(Table33[[#This Row],[Raegan]]),ISBLANK(Table3[[#This Row],[Raegan]])),"",Table33[[#This Row],[Raegan]]-Table3[[#This Row],[Raegan]])</f>
        <v/>
      </c>
      <c r="BD158" t="str">
        <f>IF(AND(ISBLANK(Table33[[#This Row],[Liam]]),ISBLANK(Table3[[#This Row],[Liam]])),"",Table33[[#This Row],[Liam]]-Table3[[#This Row],[Liam]])</f>
        <v/>
      </c>
      <c r="BE158">
        <f>IF(AND(ISBLANK(Table33[[#This Row],[Shane]]),ISBLANK(Table3[[#This Row],[Shane]])),"",Table33[[#This Row],[Shane]]-Table3[[#This Row],[Shane]])</f>
        <v>37</v>
      </c>
      <c r="BF158" t="str">
        <f>IF(AND(ISBLANK(Table33[[#This Row],[Cameron]]),ISBLANK(Table3[[#This Row],[Cameron]])),"",Table33[[#This Row],[Cameron]]-Table3[[#This Row],[Cameron]])</f>
        <v/>
      </c>
      <c r="BG158" t="str">
        <f>IF(AND(ISBLANK(Table33[[#This Row],[Alex]]),ISBLANK(Table3[[#This Row],[Alex]])),"",Table33[[#This Row],[Alex]]-Table3[[#This Row],[Alex]])</f>
        <v/>
      </c>
      <c r="BH158" t="str">
        <f>IF(AND(ISBLANK(Table33[[#This Row],[Scott]]),ISBLANK(Table3[[#This Row],[Scott]])),"",Table33[[#This Row],[Scott]]-Table3[[#This Row],[Scott]])</f>
        <v/>
      </c>
      <c r="BI158">
        <f>IF(AND(ISBLANK(Table33[[#This Row],[Light]]),ISBLANK(Table3[[#This Row],[Light]])),"",Table33[[#This Row],[Light]]-Table3[[#This Row],[Light]])</f>
        <v>20</v>
      </c>
      <c r="BJ158" t="str">
        <f>IF(AND(ISBLANK(Table33[[#This Row],[Jarred]]),ISBLANK(Table3[[#This Row],[Jarred]])),"",Table33[[#This Row],[Jarred]]-Table3[[#This Row],[Jarred]])</f>
        <v/>
      </c>
      <c r="BK158" t="str">
        <f>IF(AND(ISBLANK(Table33[[#This Row],[Joel]]),ISBLANK(Table3[[#This Row],[Joel]])),"",Table33[[#This Row],[Joel]]-Table3[[#This Row],[Joel]])</f>
        <v/>
      </c>
      <c r="BL158" t="str">
        <f>IF(AND(ISBLANK(Table33[[#This Row],[Rob]]),ISBLANK(Table3[[#This Row],[Rob]])),"",Table33[[#This Row],[Rob]]-Table3[[#This Row],[Rob]])</f>
        <v/>
      </c>
      <c r="BM158">
        <f>IF(AND(ISBLANK(Table33[[#This Row],[Xander]]),ISBLANK(Table3[[#This Row],[Xander]])),"",Table33[[#This Row],[Xander]]-Table3[[#This Row],[Xander]])</f>
        <v>20</v>
      </c>
    </row>
    <row r="159" spans="1:65" ht="15" customHeight="1" x14ac:dyDescent="0.25">
      <c r="A159" s="26">
        <v>45342</v>
      </c>
      <c r="B159">
        <v>32</v>
      </c>
      <c r="C159">
        <v>32</v>
      </c>
      <c r="E159">
        <v>30</v>
      </c>
      <c r="O159">
        <v>27</v>
      </c>
      <c r="S159" s="26">
        <v>45342</v>
      </c>
      <c r="T159">
        <v>59</v>
      </c>
      <c r="U159">
        <v>46</v>
      </c>
      <c r="W159">
        <v>38</v>
      </c>
      <c r="AK159" s="31">
        <v>61</v>
      </c>
      <c r="AM159" s="31">
        <v>57</v>
      </c>
      <c r="AN159" s="31"/>
      <c r="AQ159" s="31"/>
      <c r="AS159" s="31"/>
      <c r="AV159">
        <v>43</v>
      </c>
      <c r="AX159" s="26">
        <v>45342</v>
      </c>
      <c r="AY159">
        <f>IF(AND(ISBLANK(Table33[[#This Row],[Gilbert]]),ISBLANK(Table3[[#This Row],[Gilbert]])),"",Table33[[#This Row],[Gilbert]]-Table3[[#This Row],[Gilbert]])</f>
        <v>27</v>
      </c>
      <c r="AZ159">
        <f>IF(AND(ISBLANK(Table33[[#This Row],[Fred]]),ISBLANK(Table3[[#This Row],[Fred]])),"",Table33[[#This Row],[Fred]]-Table3[[#This Row],[Fred]])</f>
        <v>14</v>
      </c>
      <c r="BA159" t="str">
        <f>IF(AND(ISBLANK(Table33[[#This Row],[Zoe]]),ISBLANK(Table3[[#This Row],[Zoe]])),"",Table33[[#This Row],[Zoe]]-Table3[[#This Row],[Zoe]])</f>
        <v/>
      </c>
      <c r="BB159">
        <f>IF(AND(ISBLANK(Table33[[#This Row],[George]]),ISBLANK(Table3[[#This Row],[George]])),"",Table33[[#This Row],[George]]-Table3[[#This Row],[George]])</f>
        <v>8</v>
      </c>
      <c r="BC159" t="str">
        <f>IF(AND(ISBLANK(Table33[[#This Row],[Raegan]]),ISBLANK(Table3[[#This Row],[Raegan]])),"",Table33[[#This Row],[Raegan]]-Table3[[#This Row],[Raegan]])</f>
        <v/>
      </c>
      <c r="BD159" t="str">
        <f>IF(AND(ISBLANK(Table33[[#This Row],[Liam]]),ISBLANK(Table3[[#This Row],[Liam]])),"",Table33[[#This Row],[Liam]]-Table3[[#This Row],[Liam]])</f>
        <v/>
      </c>
      <c r="BE159">
        <f>IF(AND(ISBLANK(Table33[[#This Row],[Shane]]),ISBLANK(Table3[[#This Row],[Shane]])),"",Table33[[#This Row],[Shane]]-Table3[[#This Row],[Shane]])</f>
        <v>61</v>
      </c>
      <c r="BF159" t="str">
        <f>IF(AND(ISBLANK(Table33[[#This Row],[Cameron]]),ISBLANK(Table3[[#This Row],[Cameron]])),"",Table33[[#This Row],[Cameron]]-Table3[[#This Row],[Cameron]])</f>
        <v/>
      </c>
      <c r="BG159" t="str">
        <f>IF(AND(ISBLANK(Table33[[#This Row],[Alex]]),ISBLANK(Table3[[#This Row],[Alex]])),"",Table33[[#This Row],[Alex]]-Table3[[#This Row],[Alex]])</f>
        <v/>
      </c>
      <c r="BH159" t="str">
        <f>IF(AND(ISBLANK(Table33[[#This Row],[Scott]]),ISBLANK(Table3[[#This Row],[Scott]])),"",Table33[[#This Row],[Scott]]-Table3[[#This Row],[Scott]])</f>
        <v/>
      </c>
      <c r="BI159" t="str">
        <f>IF(AND(ISBLANK(Table33[[#This Row],[Light]]),ISBLANK(Table3[[#This Row],[Light]])),"",Table33[[#This Row],[Light]]-Table3[[#This Row],[Light]])</f>
        <v/>
      </c>
      <c r="BJ159" t="str">
        <f>IF(AND(ISBLANK(Table33[[#This Row],[Jarred]]),ISBLANK(Table3[[#This Row],[Jarred]])),"",Table33[[#This Row],[Jarred]]-Table3[[#This Row],[Jarred]])</f>
        <v/>
      </c>
      <c r="BK159" t="str">
        <f>IF(AND(ISBLANK(Table33[[#This Row],[Joel]]),ISBLANK(Table3[[#This Row],[Joel]])),"",Table33[[#This Row],[Joel]]-Table3[[#This Row],[Joel]])</f>
        <v/>
      </c>
      <c r="BL159" t="str">
        <f>IF(AND(ISBLANK(Table33[[#This Row],[Rob]]),ISBLANK(Table3[[#This Row],[Rob]])),"",Table33[[#This Row],[Rob]]-Table3[[#This Row],[Rob]])</f>
        <v/>
      </c>
      <c r="BM159">
        <f>IF(AND(ISBLANK(Table33[[#This Row],[Xander]]),ISBLANK(Table3[[#This Row],[Xander]])),"",Table33[[#This Row],[Xander]]-Table3[[#This Row],[Xander]])</f>
        <v>16</v>
      </c>
    </row>
    <row r="160" spans="1:65" ht="15" customHeight="1" x14ac:dyDescent="0.25">
      <c r="A160" s="26">
        <v>45343</v>
      </c>
      <c r="B160">
        <v>26</v>
      </c>
      <c r="C160">
        <v>25</v>
      </c>
      <c r="E160">
        <v>23</v>
      </c>
      <c r="K160">
        <v>32</v>
      </c>
      <c r="O160">
        <v>16</v>
      </c>
      <c r="S160" s="26">
        <v>45343</v>
      </c>
      <c r="T160">
        <v>44</v>
      </c>
      <c r="U160">
        <v>35</v>
      </c>
      <c r="W160">
        <v>41</v>
      </c>
      <c r="AK160" s="31">
        <v>42</v>
      </c>
      <c r="AM160" s="31">
        <v>23</v>
      </c>
      <c r="AN160" s="31">
        <v>2</v>
      </c>
      <c r="AQ160" s="31"/>
      <c r="AR160">
        <v>50</v>
      </c>
      <c r="AS160" s="31"/>
      <c r="AV160">
        <v>36</v>
      </c>
      <c r="AX160" s="26">
        <v>45343</v>
      </c>
      <c r="AY160">
        <f>IF(AND(ISBLANK(Table33[[#This Row],[Gilbert]]),ISBLANK(Table3[[#This Row],[Gilbert]])),"",Table33[[#This Row],[Gilbert]]-Table3[[#This Row],[Gilbert]])</f>
        <v>18</v>
      </c>
      <c r="AZ160">
        <f>IF(AND(ISBLANK(Table33[[#This Row],[Fred]]),ISBLANK(Table3[[#This Row],[Fred]])),"",Table33[[#This Row],[Fred]]-Table3[[#This Row],[Fred]])</f>
        <v>10</v>
      </c>
      <c r="BA160" t="str">
        <f>IF(AND(ISBLANK(Table33[[#This Row],[Zoe]]),ISBLANK(Table3[[#This Row],[Zoe]])),"",Table33[[#This Row],[Zoe]]-Table3[[#This Row],[Zoe]])</f>
        <v/>
      </c>
      <c r="BB160">
        <f>IF(AND(ISBLANK(Table33[[#This Row],[George]]),ISBLANK(Table3[[#This Row],[George]])),"",Table33[[#This Row],[George]]-Table3[[#This Row],[George]])</f>
        <v>18</v>
      </c>
      <c r="BC160" t="str">
        <f>IF(AND(ISBLANK(Table33[[#This Row],[Raegan]]),ISBLANK(Table3[[#This Row],[Raegan]])),"",Table33[[#This Row],[Raegan]]-Table3[[#This Row],[Raegan]])</f>
        <v/>
      </c>
      <c r="BD160" t="str">
        <f>IF(AND(ISBLANK(Table33[[#This Row],[Liam]]),ISBLANK(Table3[[#This Row],[Liam]])),"",Table33[[#This Row],[Liam]]-Table3[[#This Row],[Liam]])</f>
        <v/>
      </c>
      <c r="BE160">
        <f>IF(AND(ISBLANK(Table33[[#This Row],[Shane]]),ISBLANK(Table3[[#This Row],[Shane]])),"",Table33[[#This Row],[Shane]]-Table3[[#This Row],[Shane]])</f>
        <v>42</v>
      </c>
      <c r="BF160" t="str">
        <f>IF(AND(ISBLANK(Table33[[#This Row],[Cameron]]),ISBLANK(Table3[[#This Row],[Cameron]])),"",Table33[[#This Row],[Cameron]]-Table3[[#This Row],[Cameron]])</f>
        <v/>
      </c>
      <c r="BG160" t="str">
        <f>IF(AND(ISBLANK(Table33[[#This Row],[Alex]]),ISBLANK(Table3[[#This Row],[Alex]])),"",Table33[[#This Row],[Alex]]-Table3[[#This Row],[Alex]])</f>
        <v/>
      </c>
      <c r="BH160" t="str">
        <f>IF(AND(ISBLANK(Table33[[#This Row],[Scott]]),ISBLANK(Table3[[#This Row],[Scott]])),"",Table33[[#This Row],[Scott]]-Table3[[#This Row],[Scott]])</f>
        <v/>
      </c>
      <c r="BI160">
        <f>IF(AND(ISBLANK(Table33[[#This Row],[Light]]),ISBLANK(Table3[[#This Row],[Light]])),"",Table33[[#This Row],[Light]]-Table3[[#This Row],[Light]])</f>
        <v>18</v>
      </c>
      <c r="BJ160" t="str">
        <f>IF(AND(ISBLANK(Table33[[#This Row],[Jarred]]),ISBLANK(Table3[[#This Row],[Jarred]])),"",Table33[[#This Row],[Jarred]]-Table3[[#This Row],[Jarred]])</f>
        <v/>
      </c>
      <c r="BK160" t="str">
        <f>IF(AND(ISBLANK(Table33[[#This Row],[Joel]]),ISBLANK(Table3[[#This Row],[Joel]])),"",Table33[[#This Row],[Joel]]-Table3[[#This Row],[Joel]])</f>
        <v/>
      </c>
      <c r="BL160" t="str">
        <f>IF(AND(ISBLANK(Table33[[#This Row],[Rob]]),ISBLANK(Table3[[#This Row],[Rob]])),"",Table33[[#This Row],[Rob]]-Table3[[#This Row],[Rob]])</f>
        <v/>
      </c>
      <c r="BM160">
        <f>IF(AND(ISBLANK(Table33[[#This Row],[Xander]]),ISBLANK(Table3[[#This Row],[Xander]])),"",Table33[[#This Row],[Xander]]-Table3[[#This Row],[Xander]])</f>
        <v>20</v>
      </c>
    </row>
    <row r="161" spans="1:65" ht="15" customHeight="1" x14ac:dyDescent="0.25">
      <c r="A161" s="26">
        <v>45344</v>
      </c>
      <c r="B161">
        <v>23</v>
      </c>
      <c r="C161">
        <v>25</v>
      </c>
      <c r="D161">
        <v>28</v>
      </c>
      <c r="K161">
        <v>33</v>
      </c>
      <c r="O161">
        <v>10</v>
      </c>
      <c r="S161" s="26">
        <v>45344</v>
      </c>
      <c r="T161">
        <v>41</v>
      </c>
      <c r="U161">
        <v>36</v>
      </c>
      <c r="V161">
        <v>42</v>
      </c>
      <c r="AK161" s="31">
        <v>35</v>
      </c>
      <c r="AM161" s="31">
        <v>27</v>
      </c>
      <c r="AN161" s="31">
        <v>4</v>
      </c>
      <c r="AQ161" s="31"/>
      <c r="AR161">
        <v>53</v>
      </c>
      <c r="AS161" s="31">
        <v>37</v>
      </c>
      <c r="AV161">
        <v>45</v>
      </c>
      <c r="AX161" s="26">
        <v>45344</v>
      </c>
      <c r="AY161">
        <f>IF(AND(ISBLANK(Table33[[#This Row],[Gilbert]]),ISBLANK(Table3[[#This Row],[Gilbert]])),"",Table33[[#This Row],[Gilbert]]-Table3[[#This Row],[Gilbert]])</f>
        <v>18</v>
      </c>
      <c r="AZ161">
        <f>IF(AND(ISBLANK(Table33[[#This Row],[Fred]]),ISBLANK(Table3[[#This Row],[Fred]])),"",Table33[[#This Row],[Fred]]-Table3[[#This Row],[Fred]])</f>
        <v>11</v>
      </c>
      <c r="BA161">
        <f>IF(AND(ISBLANK(Table33[[#This Row],[Zoe]]),ISBLANK(Table3[[#This Row],[Zoe]])),"",Table33[[#This Row],[Zoe]]-Table3[[#This Row],[Zoe]])</f>
        <v>14</v>
      </c>
      <c r="BB161" t="str">
        <f>IF(AND(ISBLANK(Table33[[#This Row],[George]]),ISBLANK(Table3[[#This Row],[George]])),"",Table33[[#This Row],[George]]-Table3[[#This Row],[George]])</f>
        <v/>
      </c>
      <c r="BC161" t="str">
        <f>IF(AND(ISBLANK(Table33[[#This Row],[Raegan]]),ISBLANK(Table3[[#This Row],[Raegan]])),"",Table33[[#This Row],[Raegan]]-Table3[[#This Row],[Raegan]])</f>
        <v/>
      </c>
      <c r="BD161" t="str">
        <f>IF(AND(ISBLANK(Table33[[#This Row],[Liam]]),ISBLANK(Table3[[#This Row],[Liam]])),"",Table33[[#This Row],[Liam]]-Table3[[#This Row],[Liam]])</f>
        <v/>
      </c>
      <c r="BE161">
        <f>IF(AND(ISBLANK(Table33[[#This Row],[Shane]]),ISBLANK(Table3[[#This Row],[Shane]])),"",Table33[[#This Row],[Shane]]-Table3[[#This Row],[Shane]])</f>
        <v>35</v>
      </c>
      <c r="BF161" t="str">
        <f>IF(AND(ISBLANK(Table33[[#This Row],[Cameron]]),ISBLANK(Table3[[#This Row],[Cameron]])),"",Table33[[#This Row],[Cameron]]-Table3[[#This Row],[Cameron]])</f>
        <v/>
      </c>
      <c r="BG161" t="str">
        <f>IF(AND(ISBLANK(Table33[[#This Row],[Alex]]),ISBLANK(Table3[[#This Row],[Alex]])),"",Table33[[#This Row],[Alex]]-Table3[[#This Row],[Alex]])</f>
        <v/>
      </c>
      <c r="BH161" t="str">
        <f>IF(AND(ISBLANK(Table33[[#This Row],[Scott]]),ISBLANK(Table3[[#This Row],[Scott]])),"",Table33[[#This Row],[Scott]]-Table3[[#This Row],[Scott]])</f>
        <v/>
      </c>
      <c r="BI161">
        <f>IF(AND(ISBLANK(Table33[[#This Row],[Light]]),ISBLANK(Table3[[#This Row],[Light]])),"",Table33[[#This Row],[Light]]-Table3[[#This Row],[Light]])</f>
        <v>20</v>
      </c>
      <c r="BJ161">
        <f>IF(AND(ISBLANK(Table33[[#This Row],[Jarred]]),ISBLANK(Table3[[#This Row],[Jarred]])),"",Table33[[#This Row],[Jarred]]-Table3[[#This Row],[Jarred]])</f>
        <v>37</v>
      </c>
      <c r="BK161" t="str">
        <f>IF(AND(ISBLANK(Table33[[#This Row],[Joel]]),ISBLANK(Table3[[#This Row],[Joel]])),"",Table33[[#This Row],[Joel]]-Table3[[#This Row],[Joel]])</f>
        <v/>
      </c>
      <c r="BL161" t="str">
        <f>IF(AND(ISBLANK(Table33[[#This Row],[Rob]]),ISBLANK(Table3[[#This Row],[Rob]])),"",Table33[[#This Row],[Rob]]-Table3[[#This Row],[Rob]])</f>
        <v/>
      </c>
      <c r="BM161">
        <f>IF(AND(ISBLANK(Table33[[#This Row],[Xander]]),ISBLANK(Table3[[#This Row],[Xander]])),"",Table33[[#This Row],[Xander]]-Table3[[#This Row],[Xander]])</f>
        <v>35</v>
      </c>
    </row>
    <row r="162" spans="1:65" ht="15" customHeight="1" x14ac:dyDescent="0.25">
      <c r="A162" s="26">
        <v>45345</v>
      </c>
      <c r="B162">
        <v>23</v>
      </c>
      <c r="C162">
        <v>16</v>
      </c>
      <c r="D162">
        <v>13</v>
      </c>
      <c r="E162">
        <v>12</v>
      </c>
      <c r="K162">
        <v>24</v>
      </c>
      <c r="O162">
        <v>5</v>
      </c>
      <c r="S162" s="26">
        <v>45345</v>
      </c>
      <c r="T162">
        <v>47</v>
      </c>
      <c r="U162">
        <v>22</v>
      </c>
      <c r="V162">
        <v>28</v>
      </c>
      <c r="W162">
        <v>28</v>
      </c>
      <c r="AK162" s="31">
        <v>24</v>
      </c>
      <c r="AM162" s="31">
        <v>5</v>
      </c>
      <c r="AN162" s="31">
        <v>4</v>
      </c>
      <c r="AQ162" s="31"/>
      <c r="AR162">
        <v>56</v>
      </c>
      <c r="AS162" s="31">
        <v>23</v>
      </c>
      <c r="AV162">
        <v>27</v>
      </c>
      <c r="AX162" s="26">
        <v>45345</v>
      </c>
      <c r="AY162">
        <f>IF(AND(ISBLANK(Table33[[#This Row],[Gilbert]]),ISBLANK(Table3[[#This Row],[Gilbert]])),"",Table33[[#This Row],[Gilbert]]-Table3[[#This Row],[Gilbert]])</f>
        <v>24</v>
      </c>
      <c r="AZ162">
        <f>IF(AND(ISBLANK(Table33[[#This Row],[Fred]]),ISBLANK(Table3[[#This Row],[Fred]])),"",Table33[[#This Row],[Fred]]-Table3[[#This Row],[Fred]])</f>
        <v>6</v>
      </c>
      <c r="BA162">
        <f>IF(AND(ISBLANK(Table33[[#This Row],[Zoe]]),ISBLANK(Table3[[#This Row],[Zoe]])),"",Table33[[#This Row],[Zoe]]-Table3[[#This Row],[Zoe]])</f>
        <v>15</v>
      </c>
      <c r="BB162">
        <f>IF(AND(ISBLANK(Table33[[#This Row],[George]]),ISBLANK(Table3[[#This Row],[George]])),"",Table33[[#This Row],[George]]-Table3[[#This Row],[George]])</f>
        <v>16</v>
      </c>
      <c r="BC162" t="str">
        <f>IF(AND(ISBLANK(Table33[[#This Row],[Raegan]]),ISBLANK(Table3[[#This Row],[Raegan]])),"",Table33[[#This Row],[Raegan]]-Table3[[#This Row],[Raegan]])</f>
        <v/>
      </c>
      <c r="BD162" t="str">
        <f>IF(AND(ISBLANK(Table33[[#This Row],[Liam]]),ISBLANK(Table3[[#This Row],[Liam]])),"",Table33[[#This Row],[Liam]]-Table3[[#This Row],[Liam]])</f>
        <v/>
      </c>
      <c r="BE162">
        <f>IF(AND(ISBLANK(Table33[[#This Row],[Shane]]),ISBLANK(Table3[[#This Row],[Shane]])),"",Table33[[#This Row],[Shane]]-Table3[[#This Row],[Shane]])</f>
        <v>24</v>
      </c>
      <c r="BF162" t="str">
        <f>IF(AND(ISBLANK(Table33[[#This Row],[Cameron]]),ISBLANK(Table3[[#This Row],[Cameron]])),"",Table33[[#This Row],[Cameron]]-Table3[[#This Row],[Cameron]])</f>
        <v/>
      </c>
      <c r="BG162" t="str">
        <f>IF(AND(ISBLANK(Table33[[#This Row],[Alex]]),ISBLANK(Table3[[#This Row],[Alex]])),"",Table33[[#This Row],[Alex]]-Table3[[#This Row],[Alex]])</f>
        <v/>
      </c>
      <c r="BH162" t="str">
        <f>IF(AND(ISBLANK(Table33[[#This Row],[Scott]]),ISBLANK(Table3[[#This Row],[Scott]])),"",Table33[[#This Row],[Scott]]-Table3[[#This Row],[Scott]])</f>
        <v/>
      </c>
      <c r="BI162">
        <f>IF(AND(ISBLANK(Table33[[#This Row],[Light]]),ISBLANK(Table3[[#This Row],[Light]])),"",Table33[[#This Row],[Light]]-Table3[[#This Row],[Light]])</f>
        <v>32</v>
      </c>
      <c r="BJ162">
        <f>IF(AND(ISBLANK(Table33[[#This Row],[Jarred]]),ISBLANK(Table3[[#This Row],[Jarred]])),"",Table33[[#This Row],[Jarred]]-Table3[[#This Row],[Jarred]])</f>
        <v>23</v>
      </c>
      <c r="BK162" t="str">
        <f>IF(AND(ISBLANK(Table33[[#This Row],[Joel]]),ISBLANK(Table3[[#This Row],[Joel]])),"",Table33[[#This Row],[Joel]]-Table3[[#This Row],[Joel]])</f>
        <v/>
      </c>
      <c r="BL162" t="str">
        <f>IF(AND(ISBLANK(Table33[[#This Row],[Rob]]),ISBLANK(Table3[[#This Row],[Rob]])),"",Table33[[#This Row],[Rob]]-Table3[[#This Row],[Rob]])</f>
        <v/>
      </c>
      <c r="BM162">
        <f>IF(AND(ISBLANK(Table33[[#This Row],[Xander]]),ISBLANK(Table3[[#This Row],[Xander]])),"",Table33[[#This Row],[Xander]]-Table3[[#This Row],[Xander]])</f>
        <v>22</v>
      </c>
    </row>
    <row r="163" spans="1:65" ht="15" customHeight="1" x14ac:dyDescent="0.25">
      <c r="A163" s="26">
        <v>45348</v>
      </c>
      <c r="B163">
        <v>24</v>
      </c>
      <c r="C163">
        <v>29</v>
      </c>
      <c r="D163">
        <v>15</v>
      </c>
      <c r="E163">
        <v>24</v>
      </c>
      <c r="K163">
        <v>34</v>
      </c>
      <c r="O163">
        <v>24</v>
      </c>
      <c r="S163" s="26">
        <v>45348</v>
      </c>
      <c r="T163">
        <v>53</v>
      </c>
      <c r="U163">
        <v>39</v>
      </c>
      <c r="V163">
        <v>35</v>
      </c>
      <c r="W163">
        <v>46</v>
      </c>
      <c r="AK163" s="31"/>
      <c r="AM163" s="31">
        <v>34</v>
      </c>
      <c r="AN163" s="31">
        <v>2</v>
      </c>
      <c r="AQ163" s="31"/>
      <c r="AR163">
        <v>55</v>
      </c>
      <c r="AS163" s="31">
        <v>26</v>
      </c>
      <c r="AV163">
        <v>35</v>
      </c>
      <c r="AX163" s="26">
        <v>45348</v>
      </c>
      <c r="AY163">
        <f>IF(AND(ISBLANK(Table33[[#This Row],[Gilbert]]),ISBLANK(Table3[[#This Row],[Gilbert]])),"",Table33[[#This Row],[Gilbert]]-Table3[[#This Row],[Gilbert]])</f>
        <v>29</v>
      </c>
      <c r="AZ163">
        <f>IF(AND(ISBLANK(Table33[[#This Row],[Fred]]),ISBLANK(Table3[[#This Row],[Fred]])),"",Table33[[#This Row],[Fred]]-Table3[[#This Row],[Fred]])</f>
        <v>10</v>
      </c>
      <c r="BA163">
        <f>IF(AND(ISBLANK(Table33[[#This Row],[Zoe]]),ISBLANK(Table3[[#This Row],[Zoe]])),"",Table33[[#This Row],[Zoe]]-Table3[[#This Row],[Zoe]])</f>
        <v>20</v>
      </c>
      <c r="BB163">
        <f>IF(AND(ISBLANK(Table33[[#This Row],[George]]),ISBLANK(Table3[[#This Row],[George]])),"",Table33[[#This Row],[George]]-Table3[[#This Row],[George]])</f>
        <v>22</v>
      </c>
      <c r="BC163" t="str">
        <f>IF(AND(ISBLANK(Table33[[#This Row],[Raegan]]),ISBLANK(Table3[[#This Row],[Raegan]])),"",Table33[[#This Row],[Raegan]]-Table3[[#This Row],[Raegan]])</f>
        <v/>
      </c>
      <c r="BD163" t="str">
        <f>IF(AND(ISBLANK(Table33[[#This Row],[Liam]]),ISBLANK(Table3[[#This Row],[Liam]])),"",Table33[[#This Row],[Liam]]-Table3[[#This Row],[Liam]])</f>
        <v/>
      </c>
      <c r="BE163" t="str">
        <f>IF(AND(ISBLANK(Table33[[#This Row],[Shane]]),ISBLANK(Table3[[#This Row],[Shane]])),"",Table33[[#This Row],[Shane]]-Table3[[#This Row],[Shane]])</f>
        <v/>
      </c>
      <c r="BF163" t="str">
        <f>IF(AND(ISBLANK(Table33[[#This Row],[Cameron]]),ISBLANK(Table3[[#This Row],[Cameron]])),"",Table33[[#This Row],[Cameron]]-Table3[[#This Row],[Cameron]])</f>
        <v/>
      </c>
      <c r="BG163" t="str">
        <f>IF(AND(ISBLANK(Table33[[#This Row],[Alex]]),ISBLANK(Table3[[#This Row],[Alex]])),"",Table33[[#This Row],[Alex]]-Table3[[#This Row],[Alex]])</f>
        <v/>
      </c>
      <c r="BH163" t="str">
        <f>IF(AND(ISBLANK(Table33[[#This Row],[Scott]]),ISBLANK(Table3[[#This Row],[Scott]])),"",Table33[[#This Row],[Scott]]-Table3[[#This Row],[Scott]])</f>
        <v/>
      </c>
      <c r="BI163">
        <f>IF(AND(ISBLANK(Table33[[#This Row],[Light]]),ISBLANK(Table3[[#This Row],[Light]])),"",Table33[[#This Row],[Light]]-Table3[[#This Row],[Light]])</f>
        <v>21</v>
      </c>
      <c r="BJ163">
        <f>IF(AND(ISBLANK(Table33[[#This Row],[Jarred]]),ISBLANK(Table3[[#This Row],[Jarred]])),"",Table33[[#This Row],[Jarred]]-Table3[[#This Row],[Jarred]])</f>
        <v>26</v>
      </c>
      <c r="BK163" t="str">
        <f>IF(AND(ISBLANK(Table33[[#This Row],[Joel]]),ISBLANK(Table3[[#This Row],[Joel]])),"",Table33[[#This Row],[Joel]]-Table3[[#This Row],[Joel]])</f>
        <v/>
      </c>
      <c r="BL163" t="str">
        <f>IF(AND(ISBLANK(Table33[[#This Row],[Rob]]),ISBLANK(Table3[[#This Row],[Rob]])),"",Table33[[#This Row],[Rob]]-Table3[[#This Row],[Rob]])</f>
        <v/>
      </c>
      <c r="BM163">
        <f>IF(AND(ISBLANK(Table33[[#This Row],[Xander]]),ISBLANK(Table3[[#This Row],[Xander]])),"",Table33[[#This Row],[Xander]]-Table3[[#This Row],[Xander]])</f>
        <v>11</v>
      </c>
    </row>
    <row r="164" spans="1:65" ht="15" customHeight="1" x14ac:dyDescent="0.25">
      <c r="A164" s="26">
        <v>45349</v>
      </c>
      <c r="B164">
        <v>3</v>
      </c>
      <c r="C164">
        <v>24</v>
      </c>
      <c r="D164">
        <v>8</v>
      </c>
      <c r="E164">
        <v>25</v>
      </c>
      <c r="K164">
        <v>29</v>
      </c>
      <c r="O164">
        <v>18</v>
      </c>
      <c r="S164" s="26">
        <v>45349</v>
      </c>
      <c r="T164">
        <v>5</v>
      </c>
      <c r="U164">
        <v>32</v>
      </c>
      <c r="V164">
        <v>29</v>
      </c>
      <c r="W164">
        <v>42</v>
      </c>
      <c r="AK164" s="31">
        <v>29</v>
      </c>
      <c r="AM164" s="31">
        <v>11</v>
      </c>
      <c r="AN164" s="31">
        <v>2</v>
      </c>
      <c r="AQ164" s="31">
        <v>45</v>
      </c>
      <c r="AR164">
        <v>49</v>
      </c>
      <c r="AS164" s="31">
        <v>19</v>
      </c>
      <c r="AV164">
        <v>28</v>
      </c>
      <c r="AX164" s="26">
        <v>45349</v>
      </c>
      <c r="AY164">
        <f>IF(AND(ISBLANK(Table33[[#This Row],[Gilbert]]),ISBLANK(Table3[[#This Row],[Gilbert]])),"",Table33[[#This Row],[Gilbert]]-Table3[[#This Row],[Gilbert]])</f>
        <v>2</v>
      </c>
      <c r="AZ164">
        <f>IF(AND(ISBLANK(Table33[[#This Row],[Fred]]),ISBLANK(Table3[[#This Row],[Fred]])),"",Table33[[#This Row],[Fred]]-Table3[[#This Row],[Fred]])</f>
        <v>8</v>
      </c>
      <c r="BA164">
        <f>IF(AND(ISBLANK(Table33[[#This Row],[Zoe]]),ISBLANK(Table3[[#This Row],[Zoe]])),"",Table33[[#This Row],[Zoe]]-Table3[[#This Row],[Zoe]])</f>
        <v>21</v>
      </c>
      <c r="BB164">
        <f>IF(AND(ISBLANK(Table33[[#This Row],[George]]),ISBLANK(Table3[[#This Row],[George]])),"",Table33[[#This Row],[George]]-Table3[[#This Row],[George]])</f>
        <v>17</v>
      </c>
      <c r="BC164" t="str">
        <f>IF(AND(ISBLANK(Table33[[#This Row],[Raegan]]),ISBLANK(Table3[[#This Row],[Raegan]])),"",Table33[[#This Row],[Raegan]]-Table3[[#This Row],[Raegan]])</f>
        <v/>
      </c>
      <c r="BD164" t="str">
        <f>IF(AND(ISBLANK(Table33[[#This Row],[Liam]]),ISBLANK(Table3[[#This Row],[Liam]])),"",Table33[[#This Row],[Liam]]-Table3[[#This Row],[Liam]])</f>
        <v/>
      </c>
      <c r="BE164">
        <f>IF(AND(ISBLANK(Table33[[#This Row],[Shane]]),ISBLANK(Table3[[#This Row],[Shane]])),"",Table33[[#This Row],[Shane]]-Table3[[#This Row],[Shane]])</f>
        <v>29</v>
      </c>
      <c r="BF164" t="str">
        <f>IF(AND(ISBLANK(Table33[[#This Row],[Cameron]]),ISBLANK(Table3[[#This Row],[Cameron]])),"",Table33[[#This Row],[Cameron]]-Table3[[#This Row],[Cameron]])</f>
        <v/>
      </c>
      <c r="BG164" t="str">
        <f>IF(AND(ISBLANK(Table33[[#This Row],[Alex]]),ISBLANK(Table3[[#This Row],[Alex]])),"",Table33[[#This Row],[Alex]]-Table3[[#This Row],[Alex]])</f>
        <v/>
      </c>
      <c r="BH164">
        <f>IF(AND(ISBLANK(Table33[[#This Row],[Scott]]),ISBLANK(Table3[[#This Row],[Scott]])),"",Table33[[#This Row],[Scott]]-Table3[[#This Row],[Scott]])</f>
        <v>45</v>
      </c>
      <c r="BI164">
        <f>IF(AND(ISBLANK(Table33[[#This Row],[Light]]),ISBLANK(Table3[[#This Row],[Light]])),"",Table33[[#This Row],[Light]]-Table3[[#This Row],[Light]])</f>
        <v>20</v>
      </c>
      <c r="BJ164">
        <f>IF(AND(ISBLANK(Table33[[#This Row],[Jarred]]),ISBLANK(Table3[[#This Row],[Jarred]])),"",Table33[[#This Row],[Jarred]]-Table3[[#This Row],[Jarred]])</f>
        <v>19</v>
      </c>
      <c r="BK164" t="str">
        <f>IF(AND(ISBLANK(Table33[[#This Row],[Joel]]),ISBLANK(Table3[[#This Row],[Joel]])),"",Table33[[#This Row],[Joel]]-Table3[[#This Row],[Joel]])</f>
        <v/>
      </c>
      <c r="BL164" t="str">
        <f>IF(AND(ISBLANK(Table33[[#This Row],[Rob]]),ISBLANK(Table3[[#This Row],[Rob]])),"",Table33[[#This Row],[Rob]]-Table3[[#This Row],[Rob]])</f>
        <v/>
      </c>
      <c r="BM164">
        <f>IF(AND(ISBLANK(Table33[[#This Row],[Xander]]),ISBLANK(Table3[[#This Row],[Xander]])),"",Table33[[#This Row],[Xander]]-Table3[[#This Row],[Xander]])</f>
        <v>10</v>
      </c>
    </row>
    <row r="165" spans="1:65" ht="15" customHeight="1" x14ac:dyDescent="0.25">
      <c r="A165" s="26">
        <v>45350</v>
      </c>
      <c r="B165">
        <v>30</v>
      </c>
      <c r="C165">
        <v>25</v>
      </c>
      <c r="D165">
        <v>11</v>
      </c>
      <c r="K165">
        <v>33</v>
      </c>
      <c r="S165" s="26">
        <v>45350</v>
      </c>
      <c r="T165">
        <v>54</v>
      </c>
      <c r="U165">
        <v>35</v>
      </c>
      <c r="V165">
        <v>42</v>
      </c>
      <c r="AK165" s="31">
        <v>36</v>
      </c>
      <c r="AM165" s="31">
        <v>12</v>
      </c>
      <c r="AN165" s="31">
        <v>3</v>
      </c>
      <c r="AQ165" s="31">
        <v>36</v>
      </c>
      <c r="AR165">
        <v>61</v>
      </c>
      <c r="AS165" s="31">
        <v>35</v>
      </c>
      <c r="AX165" s="26">
        <v>45350</v>
      </c>
      <c r="AY165">
        <f>IF(AND(ISBLANK(Table33[[#This Row],[Gilbert]]),ISBLANK(Table3[[#This Row],[Gilbert]])),"",Table33[[#This Row],[Gilbert]]-Table3[[#This Row],[Gilbert]])</f>
        <v>24</v>
      </c>
      <c r="AZ165">
        <f>IF(AND(ISBLANK(Table33[[#This Row],[Fred]]),ISBLANK(Table3[[#This Row],[Fred]])),"",Table33[[#This Row],[Fred]]-Table3[[#This Row],[Fred]])</f>
        <v>10</v>
      </c>
      <c r="BA165">
        <f>IF(AND(ISBLANK(Table33[[#This Row],[Zoe]]),ISBLANK(Table3[[#This Row],[Zoe]])),"",Table33[[#This Row],[Zoe]]-Table3[[#This Row],[Zoe]])</f>
        <v>31</v>
      </c>
      <c r="BB165" t="str">
        <f>IF(AND(ISBLANK(Table33[[#This Row],[George]]),ISBLANK(Table3[[#This Row],[George]])),"",Table33[[#This Row],[George]]-Table3[[#This Row],[George]])</f>
        <v/>
      </c>
      <c r="BC165" t="str">
        <f>IF(AND(ISBLANK(Table33[[#This Row],[Raegan]]),ISBLANK(Table3[[#This Row],[Raegan]])),"",Table33[[#This Row],[Raegan]]-Table3[[#This Row],[Raegan]])</f>
        <v/>
      </c>
      <c r="BD165" t="str">
        <f>IF(AND(ISBLANK(Table33[[#This Row],[Liam]]),ISBLANK(Table3[[#This Row],[Liam]])),"",Table33[[#This Row],[Liam]]-Table3[[#This Row],[Liam]])</f>
        <v/>
      </c>
      <c r="BE165">
        <f>IF(AND(ISBLANK(Table33[[#This Row],[Shane]]),ISBLANK(Table3[[#This Row],[Shane]])),"",Table33[[#This Row],[Shane]]-Table3[[#This Row],[Shane]])</f>
        <v>36</v>
      </c>
      <c r="BF165" t="str">
        <f>IF(AND(ISBLANK(Table33[[#This Row],[Cameron]]),ISBLANK(Table3[[#This Row],[Cameron]])),"",Table33[[#This Row],[Cameron]]-Table3[[#This Row],[Cameron]])</f>
        <v/>
      </c>
      <c r="BG165" t="str">
        <f>IF(AND(ISBLANK(Table33[[#This Row],[Alex]]),ISBLANK(Table3[[#This Row],[Alex]])),"",Table33[[#This Row],[Alex]]-Table3[[#This Row],[Alex]])</f>
        <v/>
      </c>
      <c r="BH165">
        <f>IF(AND(ISBLANK(Table33[[#This Row],[Scott]]),ISBLANK(Table3[[#This Row],[Scott]])),"",Table33[[#This Row],[Scott]]-Table3[[#This Row],[Scott]])</f>
        <v>36</v>
      </c>
      <c r="BI165">
        <f>IF(AND(ISBLANK(Table33[[#This Row],[Light]]),ISBLANK(Table3[[#This Row],[Light]])),"",Table33[[#This Row],[Light]]-Table3[[#This Row],[Light]])</f>
        <v>28</v>
      </c>
      <c r="BJ165">
        <f>IF(AND(ISBLANK(Table33[[#This Row],[Jarred]]),ISBLANK(Table3[[#This Row],[Jarred]])),"",Table33[[#This Row],[Jarred]]-Table3[[#This Row],[Jarred]])</f>
        <v>35</v>
      </c>
      <c r="BK165" t="str">
        <f>IF(AND(ISBLANK(Table33[[#This Row],[Joel]]),ISBLANK(Table3[[#This Row],[Joel]])),"",Table33[[#This Row],[Joel]]-Table3[[#This Row],[Joel]])</f>
        <v/>
      </c>
      <c r="BL165" t="str">
        <f>IF(AND(ISBLANK(Table33[[#This Row],[Rob]]),ISBLANK(Table3[[#This Row],[Rob]])),"",Table33[[#This Row],[Rob]]-Table3[[#This Row],[Rob]])</f>
        <v/>
      </c>
      <c r="BM165" t="str">
        <f>IF(AND(ISBLANK(Table33[[#This Row],[Xander]]),ISBLANK(Table3[[#This Row],[Xander]])),"",Table33[[#This Row],[Xander]]-Table3[[#This Row],[Xander]])</f>
        <v/>
      </c>
    </row>
    <row r="166" spans="1:65" ht="15" customHeight="1" x14ac:dyDescent="0.25">
      <c r="A166" s="26">
        <v>45351</v>
      </c>
      <c r="B166">
        <v>27</v>
      </c>
      <c r="E166">
        <v>23</v>
      </c>
      <c r="K166">
        <v>16</v>
      </c>
      <c r="S166" s="26">
        <v>45351</v>
      </c>
      <c r="T166">
        <v>47</v>
      </c>
      <c r="W166">
        <v>32</v>
      </c>
      <c r="AK166" s="31">
        <v>33</v>
      </c>
      <c r="AM166" s="31">
        <v>20</v>
      </c>
      <c r="AN166" s="31">
        <v>2</v>
      </c>
      <c r="AQ166" s="31">
        <v>36</v>
      </c>
      <c r="AR166">
        <v>46</v>
      </c>
      <c r="AS166" s="31">
        <v>22</v>
      </c>
      <c r="AX166" s="26">
        <v>45351</v>
      </c>
      <c r="AY166">
        <f>IF(AND(ISBLANK(Table33[[#This Row],[Gilbert]]),ISBLANK(Table3[[#This Row],[Gilbert]])),"",Table33[[#This Row],[Gilbert]]-Table3[[#This Row],[Gilbert]])</f>
        <v>20</v>
      </c>
      <c r="AZ166" t="str">
        <f>IF(AND(ISBLANK(Table33[[#This Row],[Fred]]),ISBLANK(Table3[[#This Row],[Fred]])),"",Table33[[#This Row],[Fred]]-Table3[[#This Row],[Fred]])</f>
        <v/>
      </c>
      <c r="BA166" t="str">
        <f>IF(AND(ISBLANK(Table33[[#This Row],[Zoe]]),ISBLANK(Table3[[#This Row],[Zoe]])),"",Table33[[#This Row],[Zoe]]-Table3[[#This Row],[Zoe]])</f>
        <v/>
      </c>
      <c r="BB166">
        <f>IF(AND(ISBLANK(Table33[[#This Row],[George]]),ISBLANK(Table3[[#This Row],[George]])),"",Table33[[#This Row],[George]]-Table3[[#This Row],[George]])</f>
        <v>9</v>
      </c>
      <c r="BC166" t="str">
        <f>IF(AND(ISBLANK(Table33[[#This Row],[Raegan]]),ISBLANK(Table3[[#This Row],[Raegan]])),"",Table33[[#This Row],[Raegan]]-Table3[[#This Row],[Raegan]])</f>
        <v/>
      </c>
      <c r="BD166" t="str">
        <f>IF(AND(ISBLANK(Table33[[#This Row],[Liam]]),ISBLANK(Table3[[#This Row],[Liam]])),"",Table33[[#This Row],[Liam]]-Table3[[#This Row],[Liam]])</f>
        <v/>
      </c>
      <c r="BE166">
        <f>IF(AND(ISBLANK(Table33[[#This Row],[Shane]]),ISBLANK(Table3[[#This Row],[Shane]])),"",Table33[[#This Row],[Shane]]-Table3[[#This Row],[Shane]])</f>
        <v>33</v>
      </c>
      <c r="BF166" t="str">
        <f>IF(AND(ISBLANK(Table33[[#This Row],[Cameron]]),ISBLANK(Table3[[#This Row],[Cameron]])),"",Table33[[#This Row],[Cameron]]-Table3[[#This Row],[Cameron]])</f>
        <v/>
      </c>
      <c r="BG166" t="str">
        <f>IF(AND(ISBLANK(Table33[[#This Row],[Alex]]),ISBLANK(Table3[[#This Row],[Alex]])),"",Table33[[#This Row],[Alex]]-Table3[[#This Row],[Alex]])</f>
        <v/>
      </c>
      <c r="BH166">
        <f>IF(AND(ISBLANK(Table33[[#This Row],[Scott]]),ISBLANK(Table3[[#This Row],[Scott]])),"",Table33[[#This Row],[Scott]]-Table3[[#This Row],[Scott]])</f>
        <v>36</v>
      </c>
      <c r="BI166">
        <f>IF(AND(ISBLANK(Table33[[#This Row],[Light]]),ISBLANK(Table3[[#This Row],[Light]])),"",Table33[[#This Row],[Light]]-Table3[[#This Row],[Light]])</f>
        <v>30</v>
      </c>
      <c r="BJ166">
        <f>IF(AND(ISBLANK(Table33[[#This Row],[Jarred]]),ISBLANK(Table3[[#This Row],[Jarred]])),"",Table33[[#This Row],[Jarred]]-Table3[[#This Row],[Jarred]])</f>
        <v>22</v>
      </c>
      <c r="BK166" t="str">
        <f>IF(AND(ISBLANK(Table33[[#This Row],[Joel]]),ISBLANK(Table3[[#This Row],[Joel]])),"",Table33[[#This Row],[Joel]]-Table3[[#This Row],[Joel]])</f>
        <v/>
      </c>
      <c r="BL166" t="str">
        <f>IF(AND(ISBLANK(Table33[[#This Row],[Rob]]),ISBLANK(Table3[[#This Row],[Rob]])),"",Table33[[#This Row],[Rob]]-Table3[[#This Row],[Rob]])</f>
        <v/>
      </c>
      <c r="BM166" t="str">
        <f>IF(AND(ISBLANK(Table33[[#This Row],[Xander]]),ISBLANK(Table3[[#This Row],[Xander]])),"",Table33[[#This Row],[Xander]]-Table3[[#This Row],[Xander]])</f>
        <v/>
      </c>
    </row>
    <row r="167" spans="1:65" ht="15" customHeight="1" x14ac:dyDescent="0.25">
      <c r="A167" s="26">
        <v>45352</v>
      </c>
      <c r="B167">
        <v>24</v>
      </c>
      <c r="C167">
        <v>20</v>
      </c>
      <c r="D167">
        <v>12</v>
      </c>
      <c r="E167">
        <v>21</v>
      </c>
      <c r="K167">
        <v>26</v>
      </c>
      <c r="S167" s="26">
        <v>45352</v>
      </c>
      <c r="T167">
        <v>43</v>
      </c>
      <c r="U167">
        <v>30</v>
      </c>
      <c r="V167">
        <v>38</v>
      </c>
      <c r="W167">
        <v>38</v>
      </c>
      <c r="AK167" s="31">
        <v>39</v>
      </c>
      <c r="AM167" s="31">
        <v>29</v>
      </c>
      <c r="AN167" s="31">
        <v>3</v>
      </c>
      <c r="AQ167" s="31">
        <v>34</v>
      </c>
      <c r="AR167">
        <v>48</v>
      </c>
      <c r="AS167" s="31">
        <v>16</v>
      </c>
      <c r="AX167" s="26">
        <v>45352</v>
      </c>
      <c r="AY167">
        <f>IF(AND(ISBLANK(Table33[[#This Row],[Gilbert]]),ISBLANK(Table3[[#This Row],[Gilbert]])),"",Table33[[#This Row],[Gilbert]]-Table3[[#This Row],[Gilbert]])</f>
        <v>19</v>
      </c>
      <c r="AZ167">
        <f>IF(AND(ISBLANK(Table33[[#This Row],[Fred]]),ISBLANK(Table3[[#This Row],[Fred]])),"",Table33[[#This Row],[Fred]]-Table3[[#This Row],[Fred]])</f>
        <v>10</v>
      </c>
      <c r="BA167">
        <f>IF(AND(ISBLANK(Table33[[#This Row],[Zoe]]),ISBLANK(Table3[[#This Row],[Zoe]])),"",Table33[[#This Row],[Zoe]]-Table3[[#This Row],[Zoe]])</f>
        <v>26</v>
      </c>
      <c r="BB167">
        <f>IF(AND(ISBLANK(Table33[[#This Row],[George]]),ISBLANK(Table3[[#This Row],[George]])),"",Table33[[#This Row],[George]]-Table3[[#This Row],[George]])</f>
        <v>17</v>
      </c>
      <c r="BC167" t="str">
        <f>IF(AND(ISBLANK(Table33[[#This Row],[Raegan]]),ISBLANK(Table3[[#This Row],[Raegan]])),"",Table33[[#This Row],[Raegan]]-Table3[[#This Row],[Raegan]])</f>
        <v/>
      </c>
      <c r="BD167" t="str">
        <f>IF(AND(ISBLANK(Table33[[#This Row],[Liam]]),ISBLANK(Table3[[#This Row],[Liam]])),"",Table33[[#This Row],[Liam]]-Table3[[#This Row],[Liam]])</f>
        <v/>
      </c>
      <c r="BE167">
        <f>IF(AND(ISBLANK(Table33[[#This Row],[Shane]]),ISBLANK(Table3[[#This Row],[Shane]])),"",Table33[[#This Row],[Shane]]-Table3[[#This Row],[Shane]])</f>
        <v>39</v>
      </c>
      <c r="BF167" t="str">
        <f>IF(AND(ISBLANK(Table33[[#This Row],[Cameron]]),ISBLANK(Table3[[#This Row],[Cameron]])),"",Table33[[#This Row],[Cameron]]-Table3[[#This Row],[Cameron]])</f>
        <v/>
      </c>
      <c r="BG167" t="str">
        <f>IF(AND(ISBLANK(Table33[[#This Row],[Alex]]),ISBLANK(Table3[[#This Row],[Alex]])),"",Table33[[#This Row],[Alex]]-Table3[[#This Row],[Alex]])</f>
        <v/>
      </c>
      <c r="BH167">
        <f>IF(AND(ISBLANK(Table33[[#This Row],[Scott]]),ISBLANK(Table3[[#This Row],[Scott]])),"",Table33[[#This Row],[Scott]]-Table3[[#This Row],[Scott]])</f>
        <v>34</v>
      </c>
      <c r="BI167">
        <f>IF(AND(ISBLANK(Table33[[#This Row],[Light]]),ISBLANK(Table3[[#This Row],[Light]])),"",Table33[[#This Row],[Light]]-Table3[[#This Row],[Light]])</f>
        <v>22</v>
      </c>
      <c r="BJ167">
        <f>IF(AND(ISBLANK(Table33[[#This Row],[Jarred]]),ISBLANK(Table3[[#This Row],[Jarred]])),"",Table33[[#This Row],[Jarred]]-Table3[[#This Row],[Jarred]])</f>
        <v>16</v>
      </c>
      <c r="BK167" t="str">
        <f>IF(AND(ISBLANK(Table33[[#This Row],[Joel]]),ISBLANK(Table3[[#This Row],[Joel]])),"",Table33[[#This Row],[Joel]]-Table3[[#This Row],[Joel]])</f>
        <v/>
      </c>
      <c r="BL167" t="str">
        <f>IF(AND(ISBLANK(Table33[[#This Row],[Rob]]),ISBLANK(Table3[[#This Row],[Rob]])),"",Table33[[#This Row],[Rob]]-Table3[[#This Row],[Rob]])</f>
        <v/>
      </c>
      <c r="BM167" t="str">
        <f>IF(AND(ISBLANK(Table33[[#This Row],[Xander]]),ISBLANK(Table3[[#This Row],[Xander]])),"",Table33[[#This Row],[Xander]]-Table3[[#This Row],[Xander]])</f>
        <v/>
      </c>
    </row>
    <row r="168" spans="1:65" ht="15" customHeight="1" x14ac:dyDescent="0.25">
      <c r="A168" s="26">
        <v>45355</v>
      </c>
      <c r="B168">
        <v>14</v>
      </c>
      <c r="C168">
        <v>23</v>
      </c>
      <c r="D168">
        <v>24</v>
      </c>
      <c r="E168">
        <v>25</v>
      </c>
      <c r="K168">
        <v>35</v>
      </c>
      <c r="S168" s="26">
        <v>45355</v>
      </c>
      <c r="T168">
        <v>71</v>
      </c>
      <c r="U168">
        <v>38</v>
      </c>
      <c r="V168">
        <v>28</v>
      </c>
      <c r="W168">
        <v>32</v>
      </c>
      <c r="AK168" s="31">
        <v>50</v>
      </c>
      <c r="AM168" s="31">
        <v>30</v>
      </c>
      <c r="AN168" s="31">
        <v>5</v>
      </c>
      <c r="AQ168" s="31">
        <v>23</v>
      </c>
      <c r="AR168">
        <v>61</v>
      </c>
      <c r="AS168" s="31">
        <v>45</v>
      </c>
      <c r="AX168" s="26">
        <v>45355</v>
      </c>
      <c r="AY168">
        <f>IF(AND(ISBLANK(Table33[[#This Row],[Gilbert]]),ISBLANK(Table3[[#This Row],[Gilbert]])),"",Table33[[#This Row],[Gilbert]]-Table3[[#This Row],[Gilbert]])</f>
        <v>57</v>
      </c>
      <c r="AZ168">
        <f>IF(AND(ISBLANK(Table33[[#This Row],[Fred]]),ISBLANK(Table3[[#This Row],[Fred]])),"",Table33[[#This Row],[Fred]]-Table3[[#This Row],[Fred]])</f>
        <v>15</v>
      </c>
      <c r="BA168">
        <f>IF(AND(ISBLANK(Table33[[#This Row],[Zoe]]),ISBLANK(Table3[[#This Row],[Zoe]])),"",Table33[[#This Row],[Zoe]]-Table3[[#This Row],[Zoe]])</f>
        <v>4</v>
      </c>
      <c r="BB168">
        <f>IF(AND(ISBLANK(Table33[[#This Row],[George]]),ISBLANK(Table3[[#This Row],[George]])),"",Table33[[#This Row],[George]]-Table3[[#This Row],[George]])</f>
        <v>7</v>
      </c>
      <c r="BC168" t="str">
        <f>IF(AND(ISBLANK(Table33[[#This Row],[Raegan]]),ISBLANK(Table3[[#This Row],[Raegan]])),"",Table33[[#This Row],[Raegan]]-Table3[[#This Row],[Raegan]])</f>
        <v/>
      </c>
      <c r="BD168" t="str">
        <f>IF(AND(ISBLANK(Table33[[#This Row],[Liam]]),ISBLANK(Table3[[#This Row],[Liam]])),"",Table33[[#This Row],[Liam]]-Table3[[#This Row],[Liam]])</f>
        <v/>
      </c>
      <c r="BE168">
        <f>IF(AND(ISBLANK(Table33[[#This Row],[Shane]]),ISBLANK(Table3[[#This Row],[Shane]])),"",Table33[[#This Row],[Shane]]-Table3[[#This Row],[Shane]])</f>
        <v>50</v>
      </c>
      <c r="BF168" t="str">
        <f>IF(AND(ISBLANK(Table33[[#This Row],[Cameron]]),ISBLANK(Table3[[#This Row],[Cameron]])),"",Table33[[#This Row],[Cameron]]-Table3[[#This Row],[Cameron]])</f>
        <v/>
      </c>
      <c r="BG168" t="str">
        <f>IF(AND(ISBLANK(Table33[[#This Row],[Alex]]),ISBLANK(Table3[[#This Row],[Alex]])),"",Table33[[#This Row],[Alex]]-Table3[[#This Row],[Alex]])</f>
        <v/>
      </c>
      <c r="BH168">
        <f>IF(AND(ISBLANK(Table33[[#This Row],[Scott]]),ISBLANK(Table3[[#This Row],[Scott]])),"",Table33[[#This Row],[Scott]]-Table3[[#This Row],[Scott]])</f>
        <v>23</v>
      </c>
      <c r="BI168">
        <f>IF(AND(ISBLANK(Table33[[#This Row],[Light]]),ISBLANK(Table3[[#This Row],[Light]])),"",Table33[[#This Row],[Light]]-Table3[[#This Row],[Light]])</f>
        <v>26</v>
      </c>
      <c r="BJ168">
        <f>IF(AND(ISBLANK(Table33[[#This Row],[Jarred]]),ISBLANK(Table3[[#This Row],[Jarred]])),"",Table33[[#This Row],[Jarred]]-Table3[[#This Row],[Jarred]])</f>
        <v>45</v>
      </c>
      <c r="BK168" t="str">
        <f>IF(AND(ISBLANK(Table33[[#This Row],[Joel]]),ISBLANK(Table3[[#This Row],[Joel]])),"",Table33[[#This Row],[Joel]]-Table3[[#This Row],[Joel]])</f>
        <v/>
      </c>
      <c r="BL168" t="str">
        <f>IF(AND(ISBLANK(Table33[[#This Row],[Rob]]),ISBLANK(Table3[[#This Row],[Rob]])),"",Table33[[#This Row],[Rob]]-Table3[[#This Row],[Rob]])</f>
        <v/>
      </c>
      <c r="BM168" t="str">
        <f>IF(AND(ISBLANK(Table33[[#This Row],[Xander]]),ISBLANK(Table3[[#This Row],[Xander]])),"",Table33[[#This Row],[Xander]]-Table3[[#This Row],[Xander]])</f>
        <v/>
      </c>
    </row>
    <row r="169" spans="1:65" ht="15" customHeight="1" x14ac:dyDescent="0.25">
      <c r="A169" s="26">
        <v>45356</v>
      </c>
      <c r="C169">
        <v>20</v>
      </c>
      <c r="D169">
        <v>25</v>
      </c>
      <c r="E169">
        <v>16</v>
      </c>
      <c r="K169">
        <v>16</v>
      </c>
      <c r="O169">
        <v>16</v>
      </c>
      <c r="S169" s="26">
        <v>45356</v>
      </c>
      <c r="U169">
        <v>41</v>
      </c>
      <c r="V169">
        <v>34</v>
      </c>
      <c r="W169">
        <v>34</v>
      </c>
      <c r="AK169" s="31">
        <v>44</v>
      </c>
      <c r="AM169" s="31">
        <v>35</v>
      </c>
      <c r="AN169" s="31">
        <v>1</v>
      </c>
      <c r="AQ169" s="31"/>
      <c r="AR169">
        <v>50</v>
      </c>
      <c r="AS169" s="31">
        <v>32</v>
      </c>
      <c r="AV169">
        <v>15</v>
      </c>
      <c r="AX169" s="26">
        <v>45356</v>
      </c>
      <c r="AY169" t="str">
        <f>IF(AND(ISBLANK(Table33[[#This Row],[Gilbert]]),ISBLANK(Table3[[#This Row],[Gilbert]])),"",Table33[[#This Row],[Gilbert]]-Table3[[#This Row],[Gilbert]])</f>
        <v/>
      </c>
      <c r="AZ169">
        <f>IF(AND(ISBLANK(Table33[[#This Row],[Fred]]),ISBLANK(Table3[[#This Row],[Fred]])),"",Table33[[#This Row],[Fred]]-Table3[[#This Row],[Fred]])</f>
        <v>21</v>
      </c>
      <c r="BA169">
        <f>IF(AND(ISBLANK(Table33[[#This Row],[Zoe]]),ISBLANK(Table3[[#This Row],[Zoe]])),"",Table33[[#This Row],[Zoe]]-Table3[[#This Row],[Zoe]])</f>
        <v>9</v>
      </c>
      <c r="BB169">
        <f>IF(AND(ISBLANK(Table33[[#This Row],[George]]),ISBLANK(Table3[[#This Row],[George]])),"",Table33[[#This Row],[George]]-Table3[[#This Row],[George]])</f>
        <v>18</v>
      </c>
      <c r="BC169" t="str">
        <f>IF(AND(ISBLANK(Table33[[#This Row],[Raegan]]),ISBLANK(Table3[[#This Row],[Raegan]])),"",Table33[[#This Row],[Raegan]]-Table3[[#This Row],[Raegan]])</f>
        <v/>
      </c>
      <c r="BD169" t="str">
        <f>IF(AND(ISBLANK(Table33[[#This Row],[Liam]]),ISBLANK(Table3[[#This Row],[Liam]])),"",Table33[[#This Row],[Liam]]-Table3[[#This Row],[Liam]])</f>
        <v/>
      </c>
      <c r="BE169">
        <f>IF(AND(ISBLANK(Table33[[#This Row],[Shane]]),ISBLANK(Table3[[#This Row],[Shane]])),"",Table33[[#This Row],[Shane]]-Table3[[#This Row],[Shane]])</f>
        <v>44</v>
      </c>
      <c r="BF169" t="str">
        <f>IF(AND(ISBLANK(Table33[[#This Row],[Cameron]]),ISBLANK(Table3[[#This Row],[Cameron]])),"",Table33[[#This Row],[Cameron]]-Table3[[#This Row],[Cameron]])</f>
        <v/>
      </c>
      <c r="BG169" t="str">
        <f>IF(AND(ISBLANK(Table33[[#This Row],[Alex]]),ISBLANK(Table3[[#This Row],[Alex]])),"",Table33[[#This Row],[Alex]]-Table3[[#This Row],[Alex]])</f>
        <v/>
      </c>
      <c r="BH169" t="str">
        <f>IF(AND(ISBLANK(Table33[[#This Row],[Scott]]),ISBLANK(Table3[[#This Row],[Scott]])),"",Table33[[#This Row],[Scott]]-Table3[[#This Row],[Scott]])</f>
        <v/>
      </c>
      <c r="BI169">
        <f>IF(AND(ISBLANK(Table33[[#This Row],[Light]]),ISBLANK(Table3[[#This Row],[Light]])),"",Table33[[#This Row],[Light]]-Table3[[#This Row],[Light]])</f>
        <v>34</v>
      </c>
      <c r="BJ169">
        <f>IF(AND(ISBLANK(Table33[[#This Row],[Jarred]]),ISBLANK(Table3[[#This Row],[Jarred]])),"",Table33[[#This Row],[Jarred]]-Table3[[#This Row],[Jarred]])</f>
        <v>32</v>
      </c>
      <c r="BK169" t="str">
        <f>IF(AND(ISBLANK(Table33[[#This Row],[Joel]]),ISBLANK(Table3[[#This Row],[Joel]])),"",Table33[[#This Row],[Joel]]-Table3[[#This Row],[Joel]])</f>
        <v/>
      </c>
      <c r="BL169" t="str">
        <f>IF(AND(ISBLANK(Table33[[#This Row],[Rob]]),ISBLANK(Table3[[#This Row],[Rob]])),"",Table33[[#This Row],[Rob]]-Table3[[#This Row],[Rob]])</f>
        <v/>
      </c>
      <c r="BM169">
        <f>IF(AND(ISBLANK(Table33[[#This Row],[Xander]]),ISBLANK(Table3[[#This Row],[Xander]])),"",Table33[[#This Row],[Xander]]-Table3[[#This Row],[Xander]])</f>
        <v>-1</v>
      </c>
    </row>
    <row r="170" spans="1:65" ht="15" customHeight="1" x14ac:dyDescent="0.25">
      <c r="A170" s="26">
        <v>45357</v>
      </c>
      <c r="B170">
        <v>21</v>
      </c>
      <c r="C170">
        <v>26</v>
      </c>
      <c r="E170">
        <v>30</v>
      </c>
      <c r="K170">
        <v>40</v>
      </c>
      <c r="S170" s="26">
        <v>45357</v>
      </c>
      <c r="T170">
        <v>56</v>
      </c>
      <c r="U170">
        <v>31</v>
      </c>
      <c r="W170">
        <v>45</v>
      </c>
      <c r="AK170">
        <v>51</v>
      </c>
      <c r="AM170" s="31">
        <v>50</v>
      </c>
      <c r="AQ170">
        <v>28</v>
      </c>
      <c r="AR170">
        <v>58</v>
      </c>
      <c r="AX170" s="26">
        <v>45357</v>
      </c>
      <c r="AY170">
        <f>IF(AND(ISBLANK(Table33[[#This Row],[Gilbert]]),ISBLANK(Table3[[#This Row],[Gilbert]])),"",Table33[[#This Row],[Gilbert]]-Table3[[#This Row],[Gilbert]])</f>
        <v>35</v>
      </c>
      <c r="AZ170">
        <f>IF(AND(ISBLANK(Table33[[#This Row],[Fred]]),ISBLANK(Table3[[#This Row],[Fred]])),"",Table33[[#This Row],[Fred]]-Table3[[#This Row],[Fred]])</f>
        <v>5</v>
      </c>
      <c r="BA170" t="str">
        <f>IF(AND(ISBLANK(Table33[[#This Row],[Zoe]]),ISBLANK(Table3[[#This Row],[Zoe]])),"",Table33[[#This Row],[Zoe]]-Table3[[#This Row],[Zoe]])</f>
        <v/>
      </c>
      <c r="BB170">
        <f>IF(AND(ISBLANK(Table33[[#This Row],[George]]),ISBLANK(Table3[[#This Row],[George]])),"",Table33[[#This Row],[George]]-Table3[[#This Row],[George]])</f>
        <v>15</v>
      </c>
      <c r="BC170" t="str">
        <f>IF(AND(ISBLANK(Table33[[#This Row],[Raegan]]),ISBLANK(Table3[[#This Row],[Raegan]])),"",Table33[[#This Row],[Raegan]]-Table3[[#This Row],[Raegan]])</f>
        <v/>
      </c>
      <c r="BD170" t="str">
        <f>IF(AND(ISBLANK(Table33[[#This Row],[Liam]]),ISBLANK(Table3[[#This Row],[Liam]])),"",Table33[[#This Row],[Liam]]-Table3[[#This Row],[Liam]])</f>
        <v/>
      </c>
      <c r="BE170">
        <f>IF(AND(ISBLANK(Table33[[#This Row],[Shane]]),ISBLANK(Table3[[#This Row],[Shane]])),"",Table33[[#This Row],[Shane]]-Table3[[#This Row],[Shane]])</f>
        <v>51</v>
      </c>
      <c r="BF170" t="str">
        <f>IF(AND(ISBLANK(Table33[[#This Row],[Cameron]]),ISBLANK(Table3[[#This Row],[Cameron]])),"",Table33[[#This Row],[Cameron]]-Table3[[#This Row],[Cameron]])</f>
        <v/>
      </c>
      <c r="BG170" t="str">
        <f>IF(AND(ISBLANK(Table33[[#This Row],[Alex]]),ISBLANK(Table3[[#This Row],[Alex]])),"",Table33[[#This Row],[Alex]]-Table3[[#This Row],[Alex]])</f>
        <v/>
      </c>
      <c r="BH170">
        <f>IF(AND(ISBLANK(Table33[[#This Row],[Scott]]),ISBLANK(Table3[[#This Row],[Scott]])),"",Table33[[#This Row],[Scott]]-Table3[[#This Row],[Scott]])</f>
        <v>28</v>
      </c>
      <c r="BI170">
        <f>IF(AND(ISBLANK(Table33[[#This Row],[Light]]),ISBLANK(Table3[[#This Row],[Light]])),"",Table33[[#This Row],[Light]]-Table3[[#This Row],[Light]])</f>
        <v>18</v>
      </c>
      <c r="BJ170" t="str">
        <f>IF(AND(ISBLANK(Table33[[#This Row],[Jarred]]),ISBLANK(Table3[[#This Row],[Jarred]])),"",Table33[[#This Row],[Jarred]]-Table3[[#This Row],[Jarred]])</f>
        <v/>
      </c>
      <c r="BK170" t="str">
        <f>IF(AND(ISBLANK(Table33[[#This Row],[Joel]]),ISBLANK(Table3[[#This Row],[Joel]])),"",Table33[[#This Row],[Joel]]-Table3[[#This Row],[Joel]])</f>
        <v/>
      </c>
      <c r="BL170" t="str">
        <f>IF(AND(ISBLANK(Table33[[#This Row],[Rob]]),ISBLANK(Table3[[#This Row],[Rob]])),"",Table33[[#This Row],[Rob]]-Table3[[#This Row],[Rob]])</f>
        <v/>
      </c>
      <c r="BM170" t="str">
        <f>IF(AND(ISBLANK(Table33[[#This Row],[Xander]]),ISBLANK(Table3[[#This Row],[Xander]])),"",Table33[[#This Row],[Xander]]-Table3[[#This Row],[Xander]])</f>
        <v/>
      </c>
    </row>
    <row r="171" spans="1:65" ht="15" customHeight="1" x14ac:dyDescent="0.25">
      <c r="A171" s="26">
        <v>45358</v>
      </c>
      <c r="B171">
        <v>12</v>
      </c>
      <c r="C171">
        <v>19</v>
      </c>
      <c r="E171">
        <v>21</v>
      </c>
      <c r="K171">
        <v>28</v>
      </c>
      <c r="S171" s="26">
        <v>45358</v>
      </c>
      <c r="T171">
        <v>44</v>
      </c>
      <c r="U171">
        <v>39</v>
      </c>
      <c r="W171">
        <v>31</v>
      </c>
      <c r="AK171">
        <v>42</v>
      </c>
      <c r="AM171" s="31">
        <v>39</v>
      </c>
      <c r="AN171">
        <v>3</v>
      </c>
      <c r="AQ171">
        <v>31</v>
      </c>
      <c r="AR171">
        <v>39</v>
      </c>
      <c r="AS171">
        <v>41</v>
      </c>
      <c r="AX171" s="26">
        <v>45358</v>
      </c>
      <c r="AY171">
        <f>IF(AND(ISBLANK(Table33[[#This Row],[Gilbert]]),ISBLANK(Table3[[#This Row],[Gilbert]])),"",Table33[[#This Row],[Gilbert]]-Table3[[#This Row],[Gilbert]])</f>
        <v>32</v>
      </c>
      <c r="AZ171">
        <f>IF(AND(ISBLANK(Table33[[#This Row],[Fred]]),ISBLANK(Table3[[#This Row],[Fred]])),"",Table33[[#This Row],[Fred]]-Table3[[#This Row],[Fred]])</f>
        <v>20</v>
      </c>
      <c r="BA171" t="str">
        <f>IF(AND(ISBLANK(Table33[[#This Row],[Zoe]]),ISBLANK(Table3[[#This Row],[Zoe]])),"",Table33[[#This Row],[Zoe]]-Table3[[#This Row],[Zoe]])</f>
        <v/>
      </c>
      <c r="BB171">
        <f>IF(AND(ISBLANK(Table33[[#This Row],[George]]),ISBLANK(Table3[[#This Row],[George]])),"",Table33[[#This Row],[George]]-Table3[[#This Row],[George]])</f>
        <v>10</v>
      </c>
      <c r="BC171" t="str">
        <f>IF(AND(ISBLANK(Table33[[#This Row],[Raegan]]),ISBLANK(Table3[[#This Row],[Raegan]])),"",Table33[[#This Row],[Raegan]]-Table3[[#This Row],[Raegan]])</f>
        <v/>
      </c>
      <c r="BD171" t="str">
        <f>IF(AND(ISBLANK(Table33[[#This Row],[Liam]]),ISBLANK(Table3[[#This Row],[Liam]])),"",Table33[[#This Row],[Liam]]-Table3[[#This Row],[Liam]])</f>
        <v/>
      </c>
      <c r="BE171">
        <f>IF(AND(ISBLANK(Table33[[#This Row],[Shane]]),ISBLANK(Table3[[#This Row],[Shane]])),"",Table33[[#This Row],[Shane]]-Table3[[#This Row],[Shane]])</f>
        <v>42</v>
      </c>
      <c r="BF171" t="str">
        <f>IF(AND(ISBLANK(Table33[[#This Row],[Cameron]]),ISBLANK(Table3[[#This Row],[Cameron]])),"",Table33[[#This Row],[Cameron]]-Table3[[#This Row],[Cameron]])</f>
        <v/>
      </c>
      <c r="BG171" t="str">
        <f>IF(AND(ISBLANK(Table33[[#This Row],[Alex]]),ISBLANK(Table3[[#This Row],[Alex]])),"",Table33[[#This Row],[Alex]]-Table3[[#This Row],[Alex]])</f>
        <v/>
      </c>
      <c r="BH171">
        <f>IF(AND(ISBLANK(Table33[[#This Row],[Scott]]),ISBLANK(Table3[[#This Row],[Scott]])),"",Table33[[#This Row],[Scott]]-Table3[[#This Row],[Scott]])</f>
        <v>31</v>
      </c>
      <c r="BI171">
        <f>IF(AND(ISBLANK(Table33[[#This Row],[Light]]),ISBLANK(Table3[[#This Row],[Light]])),"",Table33[[#This Row],[Light]]-Table3[[#This Row],[Light]])</f>
        <v>11</v>
      </c>
      <c r="BJ171">
        <f>IF(AND(ISBLANK(Table33[[#This Row],[Jarred]]),ISBLANK(Table3[[#This Row],[Jarred]])),"",Table33[[#This Row],[Jarred]]-Table3[[#This Row],[Jarred]])</f>
        <v>41</v>
      </c>
      <c r="BK171" t="str">
        <f>IF(AND(ISBLANK(Table33[[#This Row],[Joel]]),ISBLANK(Table3[[#This Row],[Joel]])),"",Table33[[#This Row],[Joel]]-Table3[[#This Row],[Joel]])</f>
        <v/>
      </c>
      <c r="BL171" t="str">
        <f>IF(AND(ISBLANK(Table33[[#This Row],[Rob]]),ISBLANK(Table3[[#This Row],[Rob]])),"",Table33[[#This Row],[Rob]]-Table3[[#This Row],[Rob]])</f>
        <v/>
      </c>
      <c r="BM171" t="str">
        <f>IF(AND(ISBLANK(Table33[[#This Row],[Xander]]),ISBLANK(Table3[[#This Row],[Xander]])),"",Table33[[#This Row],[Xander]]-Table3[[#This Row],[Xander]])</f>
        <v/>
      </c>
    </row>
    <row r="172" spans="1:65" ht="15" customHeight="1" x14ac:dyDescent="0.25">
      <c r="A172" s="26">
        <v>45359</v>
      </c>
      <c r="B172">
        <v>5</v>
      </c>
      <c r="C172">
        <v>15</v>
      </c>
      <c r="D172">
        <v>17</v>
      </c>
      <c r="E172">
        <v>16</v>
      </c>
      <c r="K172">
        <v>20</v>
      </c>
      <c r="S172" s="26">
        <v>45359</v>
      </c>
      <c r="T172">
        <v>43</v>
      </c>
      <c r="U172">
        <v>22</v>
      </c>
      <c r="V172">
        <v>21</v>
      </c>
      <c r="W172">
        <v>30</v>
      </c>
      <c r="AK172">
        <v>45</v>
      </c>
      <c r="AM172" s="31">
        <v>25</v>
      </c>
      <c r="AQ172">
        <v>20</v>
      </c>
      <c r="AR172">
        <v>42</v>
      </c>
      <c r="AS172">
        <v>13</v>
      </c>
      <c r="AX172" s="26">
        <v>45359</v>
      </c>
      <c r="AY172">
        <f>IF(AND(ISBLANK(Table33[[#This Row],[Gilbert]]),ISBLANK(Table3[[#This Row],[Gilbert]])),"",Table33[[#This Row],[Gilbert]]-Table3[[#This Row],[Gilbert]])</f>
        <v>38</v>
      </c>
      <c r="AZ172">
        <f>IF(AND(ISBLANK(Table33[[#This Row],[Fred]]),ISBLANK(Table3[[#This Row],[Fred]])),"",Table33[[#This Row],[Fred]]-Table3[[#This Row],[Fred]])</f>
        <v>7</v>
      </c>
      <c r="BA172">
        <f>IF(AND(ISBLANK(Table33[[#This Row],[Zoe]]),ISBLANK(Table3[[#This Row],[Zoe]])),"",Table33[[#This Row],[Zoe]]-Table3[[#This Row],[Zoe]])</f>
        <v>4</v>
      </c>
      <c r="BB172">
        <f>IF(AND(ISBLANK(Table33[[#This Row],[George]]),ISBLANK(Table3[[#This Row],[George]])),"",Table33[[#This Row],[George]]-Table3[[#This Row],[George]])</f>
        <v>14</v>
      </c>
      <c r="BC172" t="str">
        <f>IF(AND(ISBLANK(Table33[[#This Row],[Raegan]]),ISBLANK(Table3[[#This Row],[Raegan]])),"",Table33[[#This Row],[Raegan]]-Table3[[#This Row],[Raegan]])</f>
        <v/>
      </c>
      <c r="BD172" t="str">
        <f>IF(AND(ISBLANK(Table33[[#This Row],[Liam]]),ISBLANK(Table3[[#This Row],[Liam]])),"",Table33[[#This Row],[Liam]]-Table3[[#This Row],[Liam]])</f>
        <v/>
      </c>
      <c r="BE172">
        <f>IF(AND(ISBLANK(Table33[[#This Row],[Shane]]),ISBLANK(Table3[[#This Row],[Shane]])),"",Table33[[#This Row],[Shane]]-Table3[[#This Row],[Shane]])</f>
        <v>45</v>
      </c>
      <c r="BF172" t="str">
        <f>IF(AND(ISBLANK(Table33[[#This Row],[Cameron]]),ISBLANK(Table3[[#This Row],[Cameron]])),"",Table33[[#This Row],[Cameron]]-Table3[[#This Row],[Cameron]])</f>
        <v/>
      </c>
      <c r="BG172" t="str">
        <f>IF(AND(ISBLANK(Table33[[#This Row],[Alex]]),ISBLANK(Table3[[#This Row],[Alex]])),"",Table33[[#This Row],[Alex]]-Table3[[#This Row],[Alex]])</f>
        <v/>
      </c>
      <c r="BH172">
        <f>IF(AND(ISBLANK(Table33[[#This Row],[Scott]]),ISBLANK(Table3[[#This Row],[Scott]])),"",Table33[[#This Row],[Scott]]-Table3[[#This Row],[Scott]])</f>
        <v>20</v>
      </c>
      <c r="BI172">
        <f>IF(AND(ISBLANK(Table33[[#This Row],[Light]]),ISBLANK(Table3[[#This Row],[Light]])),"",Table33[[#This Row],[Light]]-Table3[[#This Row],[Light]])</f>
        <v>22</v>
      </c>
      <c r="BJ172">
        <f>IF(AND(ISBLANK(Table33[[#This Row],[Jarred]]),ISBLANK(Table3[[#This Row],[Jarred]])),"",Table33[[#This Row],[Jarred]]-Table3[[#This Row],[Jarred]])</f>
        <v>13</v>
      </c>
      <c r="BK172" t="str">
        <f>IF(AND(ISBLANK(Table33[[#This Row],[Joel]]),ISBLANK(Table3[[#This Row],[Joel]])),"",Table33[[#This Row],[Joel]]-Table3[[#This Row],[Joel]])</f>
        <v/>
      </c>
      <c r="BL172" t="str">
        <f>IF(AND(ISBLANK(Table33[[#This Row],[Rob]]),ISBLANK(Table3[[#This Row],[Rob]])),"",Table33[[#This Row],[Rob]]-Table3[[#This Row],[Rob]])</f>
        <v/>
      </c>
      <c r="BM172" t="str">
        <f>IF(AND(ISBLANK(Table33[[#This Row],[Xander]]),ISBLANK(Table3[[#This Row],[Xander]])),"",Table33[[#This Row],[Xander]]-Table3[[#This Row],[Xander]])</f>
        <v/>
      </c>
    </row>
    <row r="173" spans="1:65" ht="15" customHeight="1" x14ac:dyDescent="0.25">
      <c r="A173" s="26">
        <v>45362</v>
      </c>
      <c r="B173">
        <v>37</v>
      </c>
      <c r="C173">
        <v>23</v>
      </c>
      <c r="E173">
        <v>21</v>
      </c>
      <c r="K173">
        <v>37</v>
      </c>
      <c r="O173">
        <v>7</v>
      </c>
      <c r="S173" s="26">
        <v>45362</v>
      </c>
      <c r="T173">
        <v>63</v>
      </c>
      <c r="U173">
        <v>36</v>
      </c>
      <c r="W173">
        <v>42</v>
      </c>
      <c r="AK173">
        <v>40</v>
      </c>
      <c r="AM173" s="31">
        <v>38</v>
      </c>
      <c r="AN173">
        <v>2</v>
      </c>
      <c r="AQ173">
        <v>30</v>
      </c>
      <c r="AR173">
        <v>55</v>
      </c>
      <c r="AV173">
        <v>37</v>
      </c>
      <c r="AX173" s="26">
        <v>45362</v>
      </c>
      <c r="AY173">
        <f>IF(AND(ISBLANK(Table33[[#This Row],[Gilbert]]),ISBLANK(Table3[[#This Row],[Gilbert]])),"",Table33[[#This Row],[Gilbert]]-Table3[[#This Row],[Gilbert]])</f>
        <v>26</v>
      </c>
      <c r="AZ173">
        <f>IF(AND(ISBLANK(Table33[[#This Row],[Fred]]),ISBLANK(Table3[[#This Row],[Fred]])),"",Table33[[#This Row],[Fred]]-Table3[[#This Row],[Fred]])</f>
        <v>13</v>
      </c>
      <c r="BA173" t="str">
        <f>IF(AND(ISBLANK(Table33[[#This Row],[Zoe]]),ISBLANK(Table3[[#This Row],[Zoe]])),"",Table33[[#This Row],[Zoe]]-Table3[[#This Row],[Zoe]])</f>
        <v/>
      </c>
      <c r="BB173">
        <f>IF(AND(ISBLANK(Table33[[#This Row],[George]]),ISBLANK(Table3[[#This Row],[George]])),"",Table33[[#This Row],[George]]-Table3[[#This Row],[George]])</f>
        <v>21</v>
      </c>
      <c r="BC173" t="str">
        <f>IF(AND(ISBLANK(Table33[[#This Row],[Raegan]]),ISBLANK(Table3[[#This Row],[Raegan]])),"",Table33[[#This Row],[Raegan]]-Table3[[#This Row],[Raegan]])</f>
        <v/>
      </c>
      <c r="BD173" t="str">
        <f>IF(AND(ISBLANK(Table33[[#This Row],[Liam]]),ISBLANK(Table3[[#This Row],[Liam]])),"",Table33[[#This Row],[Liam]]-Table3[[#This Row],[Liam]])</f>
        <v/>
      </c>
      <c r="BE173">
        <f>IF(AND(ISBLANK(Table33[[#This Row],[Shane]]),ISBLANK(Table3[[#This Row],[Shane]])),"",Table33[[#This Row],[Shane]]-Table3[[#This Row],[Shane]])</f>
        <v>40</v>
      </c>
      <c r="BF173" t="str">
        <f>IF(AND(ISBLANK(Table33[[#This Row],[Cameron]]),ISBLANK(Table3[[#This Row],[Cameron]])),"",Table33[[#This Row],[Cameron]]-Table3[[#This Row],[Cameron]])</f>
        <v/>
      </c>
      <c r="BG173" t="str">
        <f>IF(AND(ISBLANK(Table33[[#This Row],[Alex]]),ISBLANK(Table3[[#This Row],[Alex]])),"",Table33[[#This Row],[Alex]]-Table3[[#This Row],[Alex]])</f>
        <v/>
      </c>
      <c r="BH173">
        <f>IF(AND(ISBLANK(Table33[[#This Row],[Scott]]),ISBLANK(Table3[[#This Row],[Scott]])),"",Table33[[#This Row],[Scott]]-Table3[[#This Row],[Scott]])</f>
        <v>30</v>
      </c>
      <c r="BI173">
        <f>IF(AND(ISBLANK(Table33[[#This Row],[Light]]),ISBLANK(Table3[[#This Row],[Light]])),"",Table33[[#This Row],[Light]]-Table3[[#This Row],[Light]])</f>
        <v>18</v>
      </c>
      <c r="BJ173" t="str">
        <f>IF(AND(ISBLANK(Table33[[#This Row],[Jarred]]),ISBLANK(Table3[[#This Row],[Jarred]])),"",Table33[[#This Row],[Jarred]]-Table3[[#This Row],[Jarred]])</f>
        <v/>
      </c>
      <c r="BK173" t="str">
        <f>IF(AND(ISBLANK(Table33[[#This Row],[Joel]]),ISBLANK(Table3[[#This Row],[Joel]])),"",Table33[[#This Row],[Joel]]-Table3[[#This Row],[Joel]])</f>
        <v/>
      </c>
      <c r="BL173" t="str">
        <f>IF(AND(ISBLANK(Table33[[#This Row],[Rob]]),ISBLANK(Table3[[#This Row],[Rob]])),"",Table33[[#This Row],[Rob]]-Table3[[#This Row],[Rob]])</f>
        <v/>
      </c>
      <c r="BM173">
        <f>IF(AND(ISBLANK(Table33[[#This Row],[Xander]]),ISBLANK(Table3[[#This Row],[Xander]])),"",Table33[[#This Row],[Xander]]-Table3[[#This Row],[Xander]])</f>
        <v>30</v>
      </c>
    </row>
    <row r="174" spans="1:65" ht="15" customHeight="1" x14ac:dyDescent="0.25">
      <c r="A174" s="26">
        <v>45363</v>
      </c>
      <c r="B174">
        <v>26</v>
      </c>
      <c r="C174">
        <v>20</v>
      </c>
      <c r="E174">
        <v>24</v>
      </c>
      <c r="K174">
        <v>15</v>
      </c>
      <c r="O174">
        <v>7</v>
      </c>
      <c r="S174" s="26">
        <v>45363</v>
      </c>
      <c r="T174">
        <v>47</v>
      </c>
      <c r="U174">
        <v>33</v>
      </c>
      <c r="W174">
        <v>38</v>
      </c>
      <c r="AK174">
        <v>41</v>
      </c>
      <c r="AM174" s="31">
        <v>43</v>
      </c>
      <c r="AN174">
        <v>18</v>
      </c>
      <c r="AQ174">
        <v>29</v>
      </c>
      <c r="AR174">
        <v>27</v>
      </c>
      <c r="AS174">
        <v>33</v>
      </c>
      <c r="AV174">
        <v>37</v>
      </c>
      <c r="AX174" s="26">
        <v>45363</v>
      </c>
      <c r="AY174">
        <f>IF(AND(ISBLANK(Table33[[#This Row],[Gilbert]]),ISBLANK(Table3[[#This Row],[Gilbert]])),"",Table33[[#This Row],[Gilbert]]-Table3[[#This Row],[Gilbert]])</f>
        <v>21</v>
      </c>
      <c r="AZ174">
        <f>IF(AND(ISBLANK(Table33[[#This Row],[Fred]]),ISBLANK(Table3[[#This Row],[Fred]])),"",Table33[[#This Row],[Fred]]-Table3[[#This Row],[Fred]])</f>
        <v>13</v>
      </c>
      <c r="BA174" t="str">
        <f>IF(AND(ISBLANK(Table33[[#This Row],[Zoe]]),ISBLANK(Table3[[#This Row],[Zoe]])),"",Table33[[#This Row],[Zoe]]-Table3[[#This Row],[Zoe]])</f>
        <v/>
      </c>
      <c r="BB174">
        <f>IF(AND(ISBLANK(Table33[[#This Row],[George]]),ISBLANK(Table3[[#This Row],[George]])),"",Table33[[#This Row],[George]]-Table3[[#This Row],[George]])</f>
        <v>14</v>
      </c>
      <c r="BC174" t="str">
        <f>IF(AND(ISBLANK(Table33[[#This Row],[Raegan]]),ISBLANK(Table3[[#This Row],[Raegan]])),"",Table33[[#This Row],[Raegan]]-Table3[[#This Row],[Raegan]])</f>
        <v/>
      </c>
      <c r="BD174" t="str">
        <f>IF(AND(ISBLANK(Table33[[#This Row],[Liam]]),ISBLANK(Table3[[#This Row],[Liam]])),"",Table33[[#This Row],[Liam]]-Table3[[#This Row],[Liam]])</f>
        <v/>
      </c>
      <c r="BE174">
        <f>IF(AND(ISBLANK(Table33[[#This Row],[Shane]]),ISBLANK(Table3[[#This Row],[Shane]])),"",Table33[[#This Row],[Shane]]-Table3[[#This Row],[Shane]])</f>
        <v>41</v>
      </c>
      <c r="BF174" t="str">
        <f>IF(AND(ISBLANK(Table33[[#This Row],[Cameron]]),ISBLANK(Table3[[#This Row],[Cameron]])),"",Table33[[#This Row],[Cameron]]-Table3[[#This Row],[Cameron]])</f>
        <v/>
      </c>
      <c r="BG174" t="str">
        <f>IF(AND(ISBLANK(Table33[[#This Row],[Alex]]),ISBLANK(Table3[[#This Row],[Alex]])),"",Table33[[#This Row],[Alex]]-Table3[[#This Row],[Alex]])</f>
        <v/>
      </c>
      <c r="BH174">
        <f>IF(AND(ISBLANK(Table33[[#This Row],[Scott]]),ISBLANK(Table3[[#This Row],[Scott]])),"",Table33[[#This Row],[Scott]]-Table3[[#This Row],[Scott]])</f>
        <v>29</v>
      </c>
      <c r="BI174">
        <f>IF(AND(ISBLANK(Table33[[#This Row],[Light]]),ISBLANK(Table3[[#This Row],[Light]])),"",Table33[[#This Row],[Light]]-Table3[[#This Row],[Light]])</f>
        <v>12</v>
      </c>
      <c r="BJ174">
        <f>IF(AND(ISBLANK(Table33[[#This Row],[Jarred]]),ISBLANK(Table3[[#This Row],[Jarred]])),"",Table33[[#This Row],[Jarred]]-Table3[[#This Row],[Jarred]])</f>
        <v>33</v>
      </c>
      <c r="BK174" t="str">
        <f>IF(AND(ISBLANK(Table33[[#This Row],[Joel]]),ISBLANK(Table3[[#This Row],[Joel]])),"",Table33[[#This Row],[Joel]]-Table3[[#This Row],[Joel]])</f>
        <v/>
      </c>
      <c r="BL174" t="str">
        <f>IF(AND(ISBLANK(Table33[[#This Row],[Rob]]),ISBLANK(Table3[[#This Row],[Rob]])),"",Table33[[#This Row],[Rob]]-Table3[[#This Row],[Rob]])</f>
        <v/>
      </c>
      <c r="BM174">
        <f>IF(AND(ISBLANK(Table33[[#This Row],[Xander]]),ISBLANK(Table3[[#This Row],[Xander]])),"",Table33[[#This Row],[Xander]]-Table3[[#This Row],[Xander]])</f>
        <v>30</v>
      </c>
    </row>
    <row r="175" spans="1:65" ht="15" customHeight="1" x14ac:dyDescent="0.25">
      <c r="A175" s="26">
        <v>45364</v>
      </c>
      <c r="B175">
        <v>25</v>
      </c>
      <c r="C175">
        <v>16</v>
      </c>
      <c r="E175">
        <v>20</v>
      </c>
      <c r="O175">
        <v>7</v>
      </c>
      <c r="S175" s="26">
        <v>45364</v>
      </c>
      <c r="T175">
        <v>45</v>
      </c>
      <c r="U175">
        <v>30</v>
      </c>
      <c r="W175">
        <v>30</v>
      </c>
      <c r="AK175">
        <v>41</v>
      </c>
      <c r="AM175" s="31"/>
      <c r="AN175">
        <v>2</v>
      </c>
      <c r="AQ175">
        <v>36</v>
      </c>
      <c r="AS175">
        <v>38</v>
      </c>
      <c r="AV175">
        <v>31</v>
      </c>
      <c r="AX175" s="26">
        <v>45364</v>
      </c>
      <c r="AY175">
        <f>IF(AND(ISBLANK(Table33[[#This Row],[Gilbert]]),ISBLANK(Table3[[#This Row],[Gilbert]])),"",Table33[[#This Row],[Gilbert]]-Table3[[#This Row],[Gilbert]])</f>
        <v>20</v>
      </c>
      <c r="AZ175">
        <f>IF(AND(ISBLANK(Table33[[#This Row],[Fred]]),ISBLANK(Table3[[#This Row],[Fred]])),"",Table33[[#This Row],[Fred]]-Table3[[#This Row],[Fred]])</f>
        <v>14</v>
      </c>
      <c r="BA175" t="str">
        <f>IF(AND(ISBLANK(Table33[[#This Row],[Zoe]]),ISBLANK(Table3[[#This Row],[Zoe]])),"",Table33[[#This Row],[Zoe]]-Table3[[#This Row],[Zoe]])</f>
        <v/>
      </c>
      <c r="BB175">
        <f>IF(AND(ISBLANK(Table33[[#This Row],[George]]),ISBLANK(Table3[[#This Row],[George]])),"",Table33[[#This Row],[George]]-Table3[[#This Row],[George]])</f>
        <v>10</v>
      </c>
      <c r="BC175" t="str">
        <f>IF(AND(ISBLANK(Table33[[#This Row],[Raegan]]),ISBLANK(Table3[[#This Row],[Raegan]])),"",Table33[[#This Row],[Raegan]]-Table3[[#This Row],[Raegan]])</f>
        <v/>
      </c>
      <c r="BD175" t="str">
        <f>IF(AND(ISBLANK(Table33[[#This Row],[Liam]]),ISBLANK(Table3[[#This Row],[Liam]])),"",Table33[[#This Row],[Liam]]-Table3[[#This Row],[Liam]])</f>
        <v/>
      </c>
      <c r="BE175">
        <f>IF(AND(ISBLANK(Table33[[#This Row],[Shane]]),ISBLANK(Table3[[#This Row],[Shane]])),"",Table33[[#This Row],[Shane]]-Table3[[#This Row],[Shane]])</f>
        <v>41</v>
      </c>
      <c r="BF175" t="str">
        <f>IF(AND(ISBLANK(Table33[[#This Row],[Cameron]]),ISBLANK(Table3[[#This Row],[Cameron]])),"",Table33[[#This Row],[Cameron]]-Table3[[#This Row],[Cameron]])</f>
        <v/>
      </c>
      <c r="BG175" t="str">
        <f>IF(AND(ISBLANK(Table33[[#This Row],[Alex]]),ISBLANK(Table3[[#This Row],[Alex]])),"",Table33[[#This Row],[Alex]]-Table3[[#This Row],[Alex]])</f>
        <v/>
      </c>
      <c r="BH175">
        <f>IF(AND(ISBLANK(Table33[[#This Row],[Scott]]),ISBLANK(Table3[[#This Row],[Scott]])),"",Table33[[#This Row],[Scott]]-Table3[[#This Row],[Scott]])</f>
        <v>36</v>
      </c>
      <c r="BI175" t="str">
        <f>IF(AND(ISBLANK(Table33[[#This Row],[Light]]),ISBLANK(Table3[[#This Row],[Light]])),"",Table33[[#This Row],[Light]]-Table3[[#This Row],[Light]])</f>
        <v/>
      </c>
      <c r="BJ175">
        <f>IF(AND(ISBLANK(Table33[[#This Row],[Jarred]]),ISBLANK(Table3[[#This Row],[Jarred]])),"",Table33[[#This Row],[Jarred]]-Table3[[#This Row],[Jarred]])</f>
        <v>38</v>
      </c>
      <c r="BK175" t="str">
        <f>IF(AND(ISBLANK(Table33[[#This Row],[Joel]]),ISBLANK(Table3[[#This Row],[Joel]])),"",Table33[[#This Row],[Joel]]-Table3[[#This Row],[Joel]])</f>
        <v/>
      </c>
      <c r="BL175" t="str">
        <f>IF(AND(ISBLANK(Table33[[#This Row],[Rob]]),ISBLANK(Table3[[#This Row],[Rob]])),"",Table33[[#This Row],[Rob]]-Table3[[#This Row],[Rob]])</f>
        <v/>
      </c>
      <c r="BM175">
        <f>IF(AND(ISBLANK(Table33[[#This Row],[Xander]]),ISBLANK(Table3[[#This Row],[Xander]])),"",Table33[[#This Row],[Xander]]-Table3[[#This Row],[Xander]])</f>
        <v>24</v>
      </c>
    </row>
    <row r="176" spans="1:65" ht="15" customHeight="1" x14ac:dyDescent="0.25">
      <c r="A176" s="26">
        <v>45365</v>
      </c>
      <c r="C176">
        <v>24</v>
      </c>
      <c r="E176">
        <v>19</v>
      </c>
      <c r="K176">
        <v>36</v>
      </c>
      <c r="O176">
        <v>12</v>
      </c>
      <c r="S176" s="26">
        <v>45365</v>
      </c>
      <c r="U176">
        <v>33</v>
      </c>
      <c r="W176">
        <v>37</v>
      </c>
      <c r="AK176">
        <v>50</v>
      </c>
      <c r="AM176" s="31">
        <v>23</v>
      </c>
      <c r="AN176">
        <v>1</v>
      </c>
      <c r="AR176">
        <v>49</v>
      </c>
      <c r="AS176">
        <v>49</v>
      </c>
      <c r="AV176">
        <v>34</v>
      </c>
      <c r="AX176" s="26">
        <v>45365</v>
      </c>
      <c r="AY176" t="str">
        <f>IF(AND(ISBLANK(Table33[[#This Row],[Gilbert]]),ISBLANK(Table3[[#This Row],[Gilbert]])),"",Table33[[#This Row],[Gilbert]]-Table3[[#This Row],[Gilbert]])</f>
        <v/>
      </c>
      <c r="AZ176">
        <f>IF(AND(ISBLANK(Table33[[#This Row],[Fred]]),ISBLANK(Table3[[#This Row],[Fred]])),"",Table33[[#This Row],[Fred]]-Table3[[#This Row],[Fred]])</f>
        <v>9</v>
      </c>
      <c r="BA176" t="str">
        <f>IF(AND(ISBLANK(Table33[[#This Row],[Zoe]]),ISBLANK(Table3[[#This Row],[Zoe]])),"",Table33[[#This Row],[Zoe]]-Table3[[#This Row],[Zoe]])</f>
        <v/>
      </c>
      <c r="BB176">
        <f>IF(AND(ISBLANK(Table33[[#This Row],[George]]),ISBLANK(Table3[[#This Row],[George]])),"",Table33[[#This Row],[George]]-Table3[[#This Row],[George]])</f>
        <v>18</v>
      </c>
      <c r="BC176" t="str">
        <f>IF(AND(ISBLANK(Table33[[#This Row],[Raegan]]),ISBLANK(Table3[[#This Row],[Raegan]])),"",Table33[[#This Row],[Raegan]]-Table3[[#This Row],[Raegan]])</f>
        <v/>
      </c>
      <c r="BD176" t="str">
        <f>IF(AND(ISBLANK(Table33[[#This Row],[Liam]]),ISBLANK(Table3[[#This Row],[Liam]])),"",Table33[[#This Row],[Liam]]-Table3[[#This Row],[Liam]])</f>
        <v/>
      </c>
      <c r="BE176">
        <f>IF(AND(ISBLANK(Table33[[#This Row],[Shane]]),ISBLANK(Table3[[#This Row],[Shane]])),"",Table33[[#This Row],[Shane]]-Table3[[#This Row],[Shane]])</f>
        <v>50</v>
      </c>
      <c r="BF176" t="str">
        <f>IF(AND(ISBLANK(Table33[[#This Row],[Cameron]]),ISBLANK(Table3[[#This Row],[Cameron]])),"",Table33[[#This Row],[Cameron]]-Table3[[#This Row],[Cameron]])</f>
        <v/>
      </c>
      <c r="BG176" t="str">
        <f>IF(AND(ISBLANK(Table33[[#This Row],[Alex]]),ISBLANK(Table3[[#This Row],[Alex]])),"",Table33[[#This Row],[Alex]]-Table3[[#This Row],[Alex]])</f>
        <v/>
      </c>
      <c r="BH176" t="str">
        <f>IF(AND(ISBLANK(Table33[[#This Row],[Scott]]),ISBLANK(Table3[[#This Row],[Scott]])),"",Table33[[#This Row],[Scott]]-Table3[[#This Row],[Scott]])</f>
        <v/>
      </c>
      <c r="BI176">
        <f>IF(AND(ISBLANK(Table33[[#This Row],[Light]]),ISBLANK(Table3[[#This Row],[Light]])),"",Table33[[#This Row],[Light]]-Table3[[#This Row],[Light]])</f>
        <v>13</v>
      </c>
      <c r="BJ176">
        <f>IF(AND(ISBLANK(Table33[[#This Row],[Jarred]]),ISBLANK(Table3[[#This Row],[Jarred]])),"",Table33[[#This Row],[Jarred]]-Table3[[#This Row],[Jarred]])</f>
        <v>49</v>
      </c>
      <c r="BK176" t="str">
        <f>IF(AND(ISBLANK(Table33[[#This Row],[Joel]]),ISBLANK(Table3[[#This Row],[Joel]])),"",Table33[[#This Row],[Joel]]-Table3[[#This Row],[Joel]])</f>
        <v/>
      </c>
      <c r="BL176" t="str">
        <f>IF(AND(ISBLANK(Table33[[#This Row],[Rob]]),ISBLANK(Table3[[#This Row],[Rob]])),"",Table33[[#This Row],[Rob]]-Table3[[#This Row],[Rob]])</f>
        <v/>
      </c>
      <c r="BM176">
        <f>IF(AND(ISBLANK(Table33[[#This Row],[Xander]]),ISBLANK(Table3[[#This Row],[Xander]])),"",Table33[[#This Row],[Xander]]-Table3[[#This Row],[Xander]])</f>
        <v>22</v>
      </c>
    </row>
    <row r="177" spans="1:65" ht="15" customHeight="1" x14ac:dyDescent="0.25">
      <c r="A177" s="26">
        <v>45366</v>
      </c>
      <c r="B177">
        <v>26</v>
      </c>
      <c r="E177">
        <v>17</v>
      </c>
      <c r="K177">
        <v>28</v>
      </c>
      <c r="O177">
        <v>5</v>
      </c>
      <c r="S177" s="26">
        <v>45366</v>
      </c>
      <c r="T177">
        <v>53</v>
      </c>
      <c r="W177">
        <v>34</v>
      </c>
      <c r="AK177">
        <v>37</v>
      </c>
      <c r="AM177" s="31">
        <v>29</v>
      </c>
      <c r="AN177">
        <v>1</v>
      </c>
      <c r="AQ177">
        <v>42</v>
      </c>
      <c r="AR177">
        <v>46</v>
      </c>
      <c r="AS177">
        <v>42</v>
      </c>
      <c r="AV177">
        <v>24</v>
      </c>
      <c r="AX177" s="26">
        <v>45366</v>
      </c>
      <c r="AY177">
        <f>IF(AND(ISBLANK(Table33[[#This Row],[Gilbert]]),ISBLANK(Table3[[#This Row],[Gilbert]])),"",Table33[[#This Row],[Gilbert]]-Table3[[#This Row],[Gilbert]])</f>
        <v>27</v>
      </c>
      <c r="AZ177" t="str">
        <f>IF(AND(ISBLANK(Table33[[#This Row],[Fred]]),ISBLANK(Table3[[#This Row],[Fred]])),"",Table33[[#This Row],[Fred]]-Table3[[#This Row],[Fred]])</f>
        <v/>
      </c>
      <c r="BA177" t="str">
        <f>IF(AND(ISBLANK(Table33[[#This Row],[Zoe]]),ISBLANK(Table3[[#This Row],[Zoe]])),"",Table33[[#This Row],[Zoe]]-Table3[[#This Row],[Zoe]])</f>
        <v/>
      </c>
      <c r="BB177">
        <f>IF(AND(ISBLANK(Table33[[#This Row],[George]]),ISBLANK(Table3[[#This Row],[George]])),"",Table33[[#This Row],[George]]-Table3[[#This Row],[George]])</f>
        <v>17</v>
      </c>
      <c r="BC177" t="str">
        <f>IF(AND(ISBLANK(Table33[[#This Row],[Raegan]]),ISBLANK(Table3[[#This Row],[Raegan]])),"",Table33[[#This Row],[Raegan]]-Table3[[#This Row],[Raegan]])</f>
        <v/>
      </c>
      <c r="BD177" t="str">
        <f>IF(AND(ISBLANK(Table33[[#This Row],[Liam]]),ISBLANK(Table3[[#This Row],[Liam]])),"",Table33[[#This Row],[Liam]]-Table3[[#This Row],[Liam]])</f>
        <v/>
      </c>
      <c r="BE177">
        <f>IF(AND(ISBLANK(Table33[[#This Row],[Shane]]),ISBLANK(Table3[[#This Row],[Shane]])),"",Table33[[#This Row],[Shane]]-Table3[[#This Row],[Shane]])</f>
        <v>37</v>
      </c>
      <c r="BF177" t="str">
        <f>IF(AND(ISBLANK(Table33[[#This Row],[Cameron]]),ISBLANK(Table3[[#This Row],[Cameron]])),"",Table33[[#This Row],[Cameron]]-Table3[[#This Row],[Cameron]])</f>
        <v/>
      </c>
      <c r="BG177" t="str">
        <f>IF(AND(ISBLANK(Table33[[#This Row],[Alex]]),ISBLANK(Table3[[#This Row],[Alex]])),"",Table33[[#This Row],[Alex]]-Table3[[#This Row],[Alex]])</f>
        <v/>
      </c>
      <c r="BH177">
        <f>IF(AND(ISBLANK(Table33[[#This Row],[Scott]]),ISBLANK(Table3[[#This Row],[Scott]])),"",Table33[[#This Row],[Scott]]-Table3[[#This Row],[Scott]])</f>
        <v>42</v>
      </c>
      <c r="BI177">
        <f>IF(AND(ISBLANK(Table33[[#This Row],[Light]]),ISBLANK(Table3[[#This Row],[Light]])),"",Table33[[#This Row],[Light]]-Table3[[#This Row],[Light]])</f>
        <v>18</v>
      </c>
      <c r="BJ177">
        <f>IF(AND(ISBLANK(Table33[[#This Row],[Jarred]]),ISBLANK(Table3[[#This Row],[Jarred]])),"",Table33[[#This Row],[Jarred]]-Table3[[#This Row],[Jarred]])</f>
        <v>42</v>
      </c>
      <c r="BK177" t="str">
        <f>IF(AND(ISBLANK(Table33[[#This Row],[Joel]]),ISBLANK(Table3[[#This Row],[Joel]])),"",Table33[[#This Row],[Joel]]-Table3[[#This Row],[Joel]])</f>
        <v/>
      </c>
      <c r="BL177" t="str">
        <f>IF(AND(ISBLANK(Table33[[#This Row],[Rob]]),ISBLANK(Table3[[#This Row],[Rob]])),"",Table33[[#This Row],[Rob]]-Table3[[#This Row],[Rob]])</f>
        <v/>
      </c>
      <c r="BM177">
        <f>IF(AND(ISBLANK(Table33[[#This Row],[Xander]]),ISBLANK(Table3[[#This Row],[Xander]])),"",Table33[[#This Row],[Xander]]-Table3[[#This Row],[Xander]])</f>
        <v>19</v>
      </c>
    </row>
    <row r="178" spans="1:65" ht="15" customHeight="1" x14ac:dyDescent="0.25">
      <c r="A178" s="26">
        <v>45369</v>
      </c>
      <c r="B178">
        <v>33</v>
      </c>
      <c r="C178">
        <v>8</v>
      </c>
      <c r="D178">
        <v>27</v>
      </c>
      <c r="E178">
        <v>18</v>
      </c>
      <c r="K178">
        <v>23</v>
      </c>
      <c r="S178" s="26">
        <v>45369</v>
      </c>
      <c r="T178">
        <v>48</v>
      </c>
      <c r="U178">
        <v>27</v>
      </c>
      <c r="V178">
        <v>32</v>
      </c>
      <c r="W178">
        <v>33</v>
      </c>
      <c r="AK178">
        <v>44</v>
      </c>
      <c r="AM178" s="31">
        <v>16</v>
      </c>
      <c r="AN178">
        <v>4</v>
      </c>
      <c r="AQ178">
        <v>30</v>
      </c>
      <c r="AR178">
        <v>44</v>
      </c>
      <c r="AS178">
        <v>35</v>
      </c>
      <c r="AX178" s="26">
        <v>45369</v>
      </c>
      <c r="AY178">
        <f>IF(AND(ISBLANK(Table33[[#This Row],[Gilbert]]),ISBLANK(Table3[[#This Row],[Gilbert]])),"",Table33[[#This Row],[Gilbert]]-Table3[[#This Row],[Gilbert]])</f>
        <v>15</v>
      </c>
      <c r="AZ178">
        <f>IF(AND(ISBLANK(Table33[[#This Row],[Fred]]),ISBLANK(Table3[[#This Row],[Fred]])),"",Table33[[#This Row],[Fred]]-Table3[[#This Row],[Fred]])</f>
        <v>19</v>
      </c>
      <c r="BA178">
        <f>IF(AND(ISBLANK(Table33[[#This Row],[Zoe]]),ISBLANK(Table3[[#This Row],[Zoe]])),"",Table33[[#This Row],[Zoe]]-Table3[[#This Row],[Zoe]])</f>
        <v>5</v>
      </c>
      <c r="BB178">
        <f>IF(AND(ISBLANK(Table33[[#This Row],[George]]),ISBLANK(Table3[[#This Row],[George]])),"",Table33[[#This Row],[George]]-Table3[[#This Row],[George]])</f>
        <v>15</v>
      </c>
      <c r="BC178" t="str">
        <f>IF(AND(ISBLANK(Table33[[#This Row],[Raegan]]),ISBLANK(Table3[[#This Row],[Raegan]])),"",Table33[[#This Row],[Raegan]]-Table3[[#This Row],[Raegan]])</f>
        <v/>
      </c>
      <c r="BD178" t="str">
        <f>IF(AND(ISBLANK(Table33[[#This Row],[Liam]]),ISBLANK(Table3[[#This Row],[Liam]])),"",Table33[[#This Row],[Liam]]-Table3[[#This Row],[Liam]])</f>
        <v/>
      </c>
      <c r="BE178">
        <f>IF(AND(ISBLANK(Table33[[#This Row],[Shane]]),ISBLANK(Table3[[#This Row],[Shane]])),"",Table33[[#This Row],[Shane]]-Table3[[#This Row],[Shane]])</f>
        <v>44</v>
      </c>
      <c r="BF178" t="str">
        <f>IF(AND(ISBLANK(Table33[[#This Row],[Cameron]]),ISBLANK(Table3[[#This Row],[Cameron]])),"",Table33[[#This Row],[Cameron]]-Table3[[#This Row],[Cameron]])</f>
        <v/>
      </c>
      <c r="BG178" t="str">
        <f>IF(AND(ISBLANK(Table33[[#This Row],[Alex]]),ISBLANK(Table3[[#This Row],[Alex]])),"",Table33[[#This Row],[Alex]]-Table3[[#This Row],[Alex]])</f>
        <v/>
      </c>
      <c r="BH178">
        <f>IF(AND(ISBLANK(Table33[[#This Row],[Scott]]),ISBLANK(Table3[[#This Row],[Scott]])),"",Table33[[#This Row],[Scott]]-Table3[[#This Row],[Scott]])</f>
        <v>30</v>
      </c>
      <c r="BI178">
        <f>IF(AND(ISBLANK(Table33[[#This Row],[Light]]),ISBLANK(Table3[[#This Row],[Light]])),"",Table33[[#This Row],[Light]]-Table3[[#This Row],[Light]])</f>
        <v>21</v>
      </c>
      <c r="BJ178">
        <f>IF(AND(ISBLANK(Table33[[#This Row],[Jarred]]),ISBLANK(Table3[[#This Row],[Jarred]])),"",Table33[[#This Row],[Jarred]]-Table3[[#This Row],[Jarred]])</f>
        <v>35</v>
      </c>
      <c r="BK178" t="str">
        <f>IF(AND(ISBLANK(Table33[[#This Row],[Joel]]),ISBLANK(Table3[[#This Row],[Joel]])),"",Table33[[#This Row],[Joel]]-Table3[[#This Row],[Joel]])</f>
        <v/>
      </c>
      <c r="BL178" t="str">
        <f>IF(AND(ISBLANK(Table33[[#This Row],[Rob]]),ISBLANK(Table3[[#This Row],[Rob]])),"",Table33[[#This Row],[Rob]]-Table3[[#This Row],[Rob]])</f>
        <v/>
      </c>
      <c r="BM178" t="str">
        <f>IF(AND(ISBLANK(Table33[[#This Row],[Xander]]),ISBLANK(Table3[[#This Row],[Xander]])),"",Table33[[#This Row],[Xander]]-Table3[[#This Row],[Xander]])</f>
        <v/>
      </c>
    </row>
    <row r="179" spans="1:65" ht="15" customHeight="1" x14ac:dyDescent="0.25">
      <c r="A179" s="26">
        <v>45370</v>
      </c>
      <c r="B179">
        <v>22</v>
      </c>
      <c r="C179">
        <v>4</v>
      </c>
      <c r="D179">
        <v>19</v>
      </c>
      <c r="E179">
        <v>19</v>
      </c>
      <c r="K179">
        <v>27</v>
      </c>
      <c r="O179">
        <v>32</v>
      </c>
      <c r="S179" s="26">
        <v>45370</v>
      </c>
      <c r="T179">
        <v>33</v>
      </c>
      <c r="U179">
        <v>25</v>
      </c>
      <c r="V179">
        <v>28</v>
      </c>
      <c r="W179">
        <v>35</v>
      </c>
      <c r="AK179">
        <v>39</v>
      </c>
      <c r="AM179" s="31">
        <v>1</v>
      </c>
      <c r="AN179">
        <v>1</v>
      </c>
      <c r="AQ179">
        <v>38</v>
      </c>
      <c r="AR179">
        <v>44</v>
      </c>
      <c r="AS179">
        <v>38</v>
      </c>
      <c r="AV179">
        <v>42</v>
      </c>
      <c r="AX179" s="26">
        <v>45370</v>
      </c>
      <c r="AY179">
        <f>IF(AND(ISBLANK(Table33[[#This Row],[Gilbert]]),ISBLANK(Table3[[#This Row],[Gilbert]])),"",Table33[[#This Row],[Gilbert]]-Table3[[#This Row],[Gilbert]])</f>
        <v>11</v>
      </c>
      <c r="AZ179">
        <f>IF(AND(ISBLANK(Table33[[#This Row],[Fred]]),ISBLANK(Table3[[#This Row],[Fred]])),"",Table33[[#This Row],[Fred]]-Table3[[#This Row],[Fred]])</f>
        <v>21</v>
      </c>
      <c r="BA179">
        <f>IF(AND(ISBLANK(Table33[[#This Row],[Zoe]]),ISBLANK(Table3[[#This Row],[Zoe]])),"",Table33[[#This Row],[Zoe]]-Table3[[#This Row],[Zoe]])</f>
        <v>9</v>
      </c>
      <c r="BB179">
        <f>IF(AND(ISBLANK(Table33[[#This Row],[George]]),ISBLANK(Table3[[#This Row],[George]])),"",Table33[[#This Row],[George]]-Table3[[#This Row],[George]])</f>
        <v>16</v>
      </c>
      <c r="BC179" t="str">
        <f>IF(AND(ISBLANK(Table33[[#This Row],[Raegan]]),ISBLANK(Table3[[#This Row],[Raegan]])),"",Table33[[#This Row],[Raegan]]-Table3[[#This Row],[Raegan]])</f>
        <v/>
      </c>
      <c r="BD179" t="str">
        <f>IF(AND(ISBLANK(Table33[[#This Row],[Liam]]),ISBLANK(Table3[[#This Row],[Liam]])),"",Table33[[#This Row],[Liam]]-Table3[[#This Row],[Liam]])</f>
        <v/>
      </c>
      <c r="BE179">
        <f>IF(AND(ISBLANK(Table33[[#This Row],[Shane]]),ISBLANK(Table3[[#This Row],[Shane]])),"",Table33[[#This Row],[Shane]]-Table3[[#This Row],[Shane]])</f>
        <v>39</v>
      </c>
      <c r="BF179" t="str">
        <f>IF(AND(ISBLANK(Table33[[#This Row],[Cameron]]),ISBLANK(Table3[[#This Row],[Cameron]])),"",Table33[[#This Row],[Cameron]]-Table3[[#This Row],[Cameron]])</f>
        <v/>
      </c>
      <c r="BG179" t="str">
        <f>IF(AND(ISBLANK(Table33[[#This Row],[Alex]]),ISBLANK(Table3[[#This Row],[Alex]])),"",Table33[[#This Row],[Alex]]-Table3[[#This Row],[Alex]])</f>
        <v/>
      </c>
      <c r="BH179">
        <f>IF(AND(ISBLANK(Table33[[#This Row],[Scott]]),ISBLANK(Table3[[#This Row],[Scott]])),"",Table33[[#This Row],[Scott]]-Table3[[#This Row],[Scott]])</f>
        <v>38</v>
      </c>
      <c r="BI179">
        <f>IF(AND(ISBLANK(Table33[[#This Row],[Light]]),ISBLANK(Table3[[#This Row],[Light]])),"",Table33[[#This Row],[Light]]-Table3[[#This Row],[Light]])</f>
        <v>17</v>
      </c>
      <c r="BJ179">
        <f>IF(AND(ISBLANK(Table33[[#This Row],[Jarred]]),ISBLANK(Table3[[#This Row],[Jarred]])),"",Table33[[#This Row],[Jarred]]-Table3[[#This Row],[Jarred]])</f>
        <v>38</v>
      </c>
      <c r="BK179" t="str">
        <f>IF(AND(ISBLANK(Table33[[#This Row],[Joel]]),ISBLANK(Table3[[#This Row],[Joel]])),"",Table33[[#This Row],[Joel]]-Table3[[#This Row],[Joel]])</f>
        <v/>
      </c>
      <c r="BL179" t="str">
        <f>IF(AND(ISBLANK(Table33[[#This Row],[Rob]]),ISBLANK(Table3[[#This Row],[Rob]])),"",Table33[[#This Row],[Rob]]-Table3[[#This Row],[Rob]])</f>
        <v/>
      </c>
      <c r="BM179">
        <f>IF(AND(ISBLANK(Table33[[#This Row],[Xander]]),ISBLANK(Table3[[#This Row],[Xander]])),"",Table33[[#This Row],[Xander]]-Table3[[#This Row],[Xander]])</f>
        <v>10</v>
      </c>
    </row>
    <row r="180" spans="1:65" ht="15" customHeight="1" x14ac:dyDescent="0.25">
      <c r="A180" s="26">
        <v>45371</v>
      </c>
      <c r="B180">
        <v>25</v>
      </c>
      <c r="C180">
        <v>8</v>
      </c>
      <c r="E180">
        <v>21</v>
      </c>
      <c r="K180">
        <v>21</v>
      </c>
      <c r="O180">
        <v>25</v>
      </c>
      <c r="S180" s="26">
        <v>45371</v>
      </c>
      <c r="T180">
        <v>40</v>
      </c>
      <c r="U180">
        <v>25</v>
      </c>
      <c r="W180">
        <v>34</v>
      </c>
      <c r="AK180">
        <v>37</v>
      </c>
      <c r="AM180" s="31">
        <v>15</v>
      </c>
      <c r="AN180">
        <v>1</v>
      </c>
      <c r="AQ180">
        <v>35</v>
      </c>
      <c r="AR180">
        <v>56</v>
      </c>
      <c r="AS180">
        <v>25</v>
      </c>
      <c r="AV180">
        <v>41</v>
      </c>
      <c r="AX180" s="26">
        <v>45371</v>
      </c>
      <c r="AY180">
        <f>IF(AND(ISBLANK(Table33[[#This Row],[Gilbert]]),ISBLANK(Table3[[#This Row],[Gilbert]])),"",Table33[[#This Row],[Gilbert]]-Table3[[#This Row],[Gilbert]])</f>
        <v>15</v>
      </c>
      <c r="AZ180">
        <f>IF(AND(ISBLANK(Table33[[#This Row],[Fred]]),ISBLANK(Table3[[#This Row],[Fred]])),"",Table33[[#This Row],[Fred]]-Table3[[#This Row],[Fred]])</f>
        <v>17</v>
      </c>
      <c r="BA180" t="str">
        <f>IF(AND(ISBLANK(Table33[[#This Row],[Zoe]]),ISBLANK(Table3[[#This Row],[Zoe]])),"",Table33[[#This Row],[Zoe]]-Table3[[#This Row],[Zoe]])</f>
        <v/>
      </c>
      <c r="BB180">
        <f>IF(AND(ISBLANK(Table33[[#This Row],[George]]),ISBLANK(Table3[[#This Row],[George]])),"",Table33[[#This Row],[George]]-Table3[[#This Row],[George]])</f>
        <v>13</v>
      </c>
      <c r="BC180" t="str">
        <f>IF(AND(ISBLANK(Table33[[#This Row],[Raegan]]),ISBLANK(Table3[[#This Row],[Raegan]])),"",Table33[[#This Row],[Raegan]]-Table3[[#This Row],[Raegan]])</f>
        <v/>
      </c>
      <c r="BD180" t="str">
        <f>IF(AND(ISBLANK(Table33[[#This Row],[Liam]]),ISBLANK(Table3[[#This Row],[Liam]])),"",Table33[[#This Row],[Liam]]-Table3[[#This Row],[Liam]])</f>
        <v/>
      </c>
      <c r="BE180">
        <f>IF(AND(ISBLANK(Table33[[#This Row],[Shane]]),ISBLANK(Table3[[#This Row],[Shane]])),"",Table33[[#This Row],[Shane]]-Table3[[#This Row],[Shane]])</f>
        <v>37</v>
      </c>
      <c r="BF180" t="str">
        <f>IF(AND(ISBLANK(Table33[[#This Row],[Cameron]]),ISBLANK(Table3[[#This Row],[Cameron]])),"",Table33[[#This Row],[Cameron]]-Table3[[#This Row],[Cameron]])</f>
        <v/>
      </c>
      <c r="BG180" t="str">
        <f>IF(AND(ISBLANK(Table33[[#This Row],[Alex]]),ISBLANK(Table3[[#This Row],[Alex]])),"",Table33[[#This Row],[Alex]]-Table3[[#This Row],[Alex]])</f>
        <v/>
      </c>
      <c r="BH180">
        <f>IF(AND(ISBLANK(Table33[[#This Row],[Scott]]),ISBLANK(Table3[[#This Row],[Scott]])),"",Table33[[#This Row],[Scott]]-Table3[[#This Row],[Scott]])</f>
        <v>35</v>
      </c>
      <c r="BI180">
        <f>IF(AND(ISBLANK(Table33[[#This Row],[Light]]),ISBLANK(Table3[[#This Row],[Light]])),"",Table33[[#This Row],[Light]]-Table3[[#This Row],[Light]])</f>
        <v>35</v>
      </c>
      <c r="BJ180">
        <f>IF(AND(ISBLANK(Table33[[#This Row],[Jarred]]),ISBLANK(Table3[[#This Row],[Jarred]])),"",Table33[[#This Row],[Jarred]]-Table3[[#This Row],[Jarred]])</f>
        <v>25</v>
      </c>
      <c r="BK180" t="str">
        <f>IF(AND(ISBLANK(Table33[[#This Row],[Joel]]),ISBLANK(Table3[[#This Row],[Joel]])),"",Table33[[#This Row],[Joel]]-Table3[[#This Row],[Joel]])</f>
        <v/>
      </c>
      <c r="BL180" t="str">
        <f>IF(AND(ISBLANK(Table33[[#This Row],[Rob]]),ISBLANK(Table3[[#This Row],[Rob]])),"",Table33[[#This Row],[Rob]]-Table3[[#This Row],[Rob]])</f>
        <v/>
      </c>
      <c r="BM180">
        <f>IF(AND(ISBLANK(Table33[[#This Row],[Xander]]),ISBLANK(Table3[[#This Row],[Xander]])),"",Table33[[#This Row],[Xander]]-Table3[[#This Row],[Xander]])</f>
        <v>16</v>
      </c>
    </row>
    <row r="181" spans="1:65" ht="15" customHeight="1" x14ac:dyDescent="0.25">
      <c r="A181" s="26">
        <v>45372</v>
      </c>
      <c r="B181">
        <v>25</v>
      </c>
      <c r="C181">
        <v>6</v>
      </c>
      <c r="E181">
        <v>13</v>
      </c>
      <c r="K181">
        <v>21</v>
      </c>
      <c r="O181">
        <v>30</v>
      </c>
      <c r="S181" s="26">
        <v>45372</v>
      </c>
      <c r="T181">
        <v>44</v>
      </c>
      <c r="U181">
        <v>27</v>
      </c>
      <c r="W181">
        <v>36</v>
      </c>
      <c r="AK181">
        <v>32</v>
      </c>
      <c r="AM181" s="31">
        <v>11</v>
      </c>
      <c r="AN181">
        <v>1</v>
      </c>
      <c r="AQ181">
        <v>28</v>
      </c>
      <c r="AR181">
        <v>50</v>
      </c>
      <c r="AS181">
        <v>25</v>
      </c>
      <c r="AV181">
        <v>35</v>
      </c>
      <c r="AX181" s="26">
        <v>45372</v>
      </c>
      <c r="AY181">
        <f>IF(AND(ISBLANK(Table33[[#This Row],[Gilbert]]),ISBLANK(Table3[[#This Row],[Gilbert]])),"",Table33[[#This Row],[Gilbert]]-Table3[[#This Row],[Gilbert]])</f>
        <v>19</v>
      </c>
      <c r="AZ181">
        <f>IF(AND(ISBLANK(Table33[[#This Row],[Fred]]),ISBLANK(Table3[[#This Row],[Fred]])),"",Table33[[#This Row],[Fred]]-Table3[[#This Row],[Fred]])</f>
        <v>21</v>
      </c>
      <c r="BA181" t="str">
        <f>IF(AND(ISBLANK(Table33[[#This Row],[Zoe]]),ISBLANK(Table3[[#This Row],[Zoe]])),"",Table33[[#This Row],[Zoe]]-Table3[[#This Row],[Zoe]])</f>
        <v/>
      </c>
      <c r="BB181">
        <f>IF(AND(ISBLANK(Table33[[#This Row],[George]]),ISBLANK(Table3[[#This Row],[George]])),"",Table33[[#This Row],[George]]-Table3[[#This Row],[George]])</f>
        <v>23</v>
      </c>
      <c r="BC181" t="str">
        <f>IF(AND(ISBLANK(Table33[[#This Row],[Raegan]]),ISBLANK(Table3[[#This Row],[Raegan]])),"",Table33[[#This Row],[Raegan]]-Table3[[#This Row],[Raegan]])</f>
        <v/>
      </c>
      <c r="BD181" t="str">
        <f>IF(AND(ISBLANK(Table33[[#This Row],[Liam]]),ISBLANK(Table3[[#This Row],[Liam]])),"",Table33[[#This Row],[Liam]]-Table3[[#This Row],[Liam]])</f>
        <v/>
      </c>
      <c r="BE181">
        <f>IF(AND(ISBLANK(Table33[[#This Row],[Shane]]),ISBLANK(Table3[[#This Row],[Shane]])),"",Table33[[#This Row],[Shane]]-Table3[[#This Row],[Shane]])</f>
        <v>32</v>
      </c>
      <c r="BF181" t="str">
        <f>IF(AND(ISBLANK(Table33[[#This Row],[Cameron]]),ISBLANK(Table3[[#This Row],[Cameron]])),"",Table33[[#This Row],[Cameron]]-Table3[[#This Row],[Cameron]])</f>
        <v/>
      </c>
      <c r="BG181" t="str">
        <f>IF(AND(ISBLANK(Table33[[#This Row],[Alex]]),ISBLANK(Table3[[#This Row],[Alex]])),"",Table33[[#This Row],[Alex]]-Table3[[#This Row],[Alex]])</f>
        <v/>
      </c>
      <c r="BH181">
        <f>IF(AND(ISBLANK(Table33[[#This Row],[Scott]]),ISBLANK(Table3[[#This Row],[Scott]])),"",Table33[[#This Row],[Scott]]-Table3[[#This Row],[Scott]])</f>
        <v>28</v>
      </c>
      <c r="BI181">
        <f>IF(AND(ISBLANK(Table33[[#This Row],[Light]]),ISBLANK(Table3[[#This Row],[Light]])),"",Table33[[#This Row],[Light]]-Table3[[#This Row],[Light]])</f>
        <v>29</v>
      </c>
      <c r="BJ181">
        <f>IF(AND(ISBLANK(Table33[[#This Row],[Jarred]]),ISBLANK(Table3[[#This Row],[Jarred]])),"",Table33[[#This Row],[Jarred]]-Table3[[#This Row],[Jarred]])</f>
        <v>25</v>
      </c>
      <c r="BK181" t="str">
        <f>IF(AND(ISBLANK(Table33[[#This Row],[Joel]]),ISBLANK(Table3[[#This Row],[Joel]])),"",Table33[[#This Row],[Joel]]-Table3[[#This Row],[Joel]])</f>
        <v/>
      </c>
      <c r="BL181" t="str">
        <f>IF(AND(ISBLANK(Table33[[#This Row],[Rob]]),ISBLANK(Table3[[#This Row],[Rob]])),"",Table33[[#This Row],[Rob]]-Table3[[#This Row],[Rob]])</f>
        <v/>
      </c>
      <c r="BM181">
        <f>IF(AND(ISBLANK(Table33[[#This Row],[Xander]]),ISBLANK(Table3[[#This Row],[Xander]])),"",Table33[[#This Row],[Xander]]-Table3[[#This Row],[Xander]])</f>
        <v>5</v>
      </c>
    </row>
    <row r="182" spans="1:65" ht="15" customHeight="1" x14ac:dyDescent="0.25">
      <c r="A182" s="26">
        <v>45373</v>
      </c>
      <c r="B182">
        <v>19</v>
      </c>
      <c r="C182">
        <v>8</v>
      </c>
      <c r="D182">
        <v>21</v>
      </c>
      <c r="E182">
        <v>17</v>
      </c>
      <c r="S182" s="26">
        <v>45373</v>
      </c>
      <c r="T182">
        <v>32</v>
      </c>
      <c r="U182">
        <v>37</v>
      </c>
      <c r="V182">
        <v>30</v>
      </c>
      <c r="W182">
        <v>31</v>
      </c>
      <c r="AK182">
        <v>39</v>
      </c>
      <c r="AM182" s="31">
        <v>1</v>
      </c>
      <c r="AN182">
        <v>3</v>
      </c>
      <c r="AQ182">
        <v>26</v>
      </c>
      <c r="AS182">
        <v>39</v>
      </c>
      <c r="AX182" s="26">
        <v>45373</v>
      </c>
      <c r="AY182">
        <f>IF(AND(ISBLANK(Table33[[#This Row],[Gilbert]]),ISBLANK(Table3[[#This Row],[Gilbert]])),"",Table33[[#This Row],[Gilbert]]-Table3[[#This Row],[Gilbert]])</f>
        <v>13</v>
      </c>
      <c r="AZ182">
        <f>IF(AND(ISBLANK(Table33[[#This Row],[Fred]]),ISBLANK(Table3[[#This Row],[Fred]])),"",Table33[[#This Row],[Fred]]-Table3[[#This Row],[Fred]])</f>
        <v>29</v>
      </c>
      <c r="BA182">
        <f>IF(AND(ISBLANK(Table33[[#This Row],[Zoe]]),ISBLANK(Table3[[#This Row],[Zoe]])),"",Table33[[#This Row],[Zoe]]-Table3[[#This Row],[Zoe]])</f>
        <v>9</v>
      </c>
      <c r="BB182">
        <f>IF(AND(ISBLANK(Table33[[#This Row],[George]]),ISBLANK(Table3[[#This Row],[George]])),"",Table33[[#This Row],[George]]-Table3[[#This Row],[George]])</f>
        <v>14</v>
      </c>
      <c r="BC182" t="str">
        <f>IF(AND(ISBLANK(Table33[[#This Row],[Raegan]]),ISBLANK(Table3[[#This Row],[Raegan]])),"",Table33[[#This Row],[Raegan]]-Table3[[#This Row],[Raegan]])</f>
        <v/>
      </c>
      <c r="BD182" t="str">
        <f>IF(AND(ISBLANK(Table33[[#This Row],[Liam]]),ISBLANK(Table3[[#This Row],[Liam]])),"",Table33[[#This Row],[Liam]]-Table3[[#This Row],[Liam]])</f>
        <v/>
      </c>
      <c r="BE182">
        <f>IF(AND(ISBLANK(Table33[[#This Row],[Shane]]),ISBLANK(Table3[[#This Row],[Shane]])),"",Table33[[#This Row],[Shane]]-Table3[[#This Row],[Shane]])</f>
        <v>39</v>
      </c>
      <c r="BF182" t="str">
        <f>IF(AND(ISBLANK(Table33[[#This Row],[Cameron]]),ISBLANK(Table3[[#This Row],[Cameron]])),"",Table33[[#This Row],[Cameron]]-Table3[[#This Row],[Cameron]])</f>
        <v/>
      </c>
      <c r="BG182" t="str">
        <f>IF(AND(ISBLANK(Table33[[#This Row],[Alex]]),ISBLANK(Table3[[#This Row],[Alex]])),"",Table33[[#This Row],[Alex]]-Table3[[#This Row],[Alex]])</f>
        <v/>
      </c>
      <c r="BH182">
        <f>IF(AND(ISBLANK(Table33[[#This Row],[Scott]]),ISBLANK(Table3[[#This Row],[Scott]])),"",Table33[[#This Row],[Scott]]-Table3[[#This Row],[Scott]])</f>
        <v>26</v>
      </c>
      <c r="BI182" t="str">
        <f>IF(AND(ISBLANK(Table33[[#This Row],[Light]]),ISBLANK(Table3[[#This Row],[Light]])),"",Table33[[#This Row],[Light]]-Table3[[#This Row],[Light]])</f>
        <v/>
      </c>
      <c r="BJ182">
        <f>IF(AND(ISBLANK(Table33[[#This Row],[Jarred]]),ISBLANK(Table3[[#This Row],[Jarred]])),"",Table33[[#This Row],[Jarred]]-Table3[[#This Row],[Jarred]])</f>
        <v>39</v>
      </c>
      <c r="BK182" t="str">
        <f>IF(AND(ISBLANK(Table33[[#This Row],[Joel]]),ISBLANK(Table3[[#This Row],[Joel]])),"",Table33[[#This Row],[Joel]]-Table3[[#This Row],[Joel]])</f>
        <v/>
      </c>
      <c r="BL182" t="str">
        <f>IF(AND(ISBLANK(Table33[[#This Row],[Rob]]),ISBLANK(Table3[[#This Row],[Rob]])),"",Table33[[#This Row],[Rob]]-Table3[[#This Row],[Rob]])</f>
        <v/>
      </c>
      <c r="BM182" t="str">
        <f>IF(AND(ISBLANK(Table33[[#This Row],[Xander]]),ISBLANK(Table3[[#This Row],[Xander]])),"",Table33[[#This Row],[Xander]]-Table3[[#This Row],[Xander]])</f>
        <v/>
      </c>
    </row>
    <row r="183" spans="1:65" ht="15" customHeight="1" x14ac:dyDescent="0.25">
      <c r="A183" s="26">
        <v>45376</v>
      </c>
      <c r="B183">
        <v>34</v>
      </c>
      <c r="D183">
        <v>25</v>
      </c>
      <c r="E183">
        <v>8</v>
      </c>
      <c r="K183">
        <v>25</v>
      </c>
      <c r="S183" s="26">
        <v>45376</v>
      </c>
      <c r="T183">
        <v>63</v>
      </c>
      <c r="U183">
        <v>40</v>
      </c>
      <c r="V183">
        <v>34</v>
      </c>
      <c r="W183">
        <v>37</v>
      </c>
      <c r="AK183">
        <v>30</v>
      </c>
      <c r="AM183" s="31">
        <v>15</v>
      </c>
      <c r="AN183">
        <v>1</v>
      </c>
      <c r="AQ183">
        <v>51</v>
      </c>
      <c r="AR183">
        <v>50</v>
      </c>
      <c r="AS183">
        <v>53</v>
      </c>
      <c r="AX183" s="26">
        <v>45376</v>
      </c>
      <c r="AY183">
        <f>IF(AND(ISBLANK(Table33[[#This Row],[Gilbert]]),ISBLANK(Table3[[#This Row],[Gilbert]])),"",Table33[[#This Row],[Gilbert]]-Table3[[#This Row],[Gilbert]])</f>
        <v>29</v>
      </c>
      <c r="AZ183">
        <f>IF(AND(ISBLANK(Table33[[#This Row],[Fred]]),ISBLANK(Table3[[#This Row],[Fred]])),"",Table33[[#This Row],[Fred]]-Table3[[#This Row],[Fred]])</f>
        <v>40</v>
      </c>
      <c r="BA183">
        <f>IF(AND(ISBLANK(Table33[[#This Row],[Zoe]]),ISBLANK(Table3[[#This Row],[Zoe]])),"",Table33[[#This Row],[Zoe]]-Table3[[#This Row],[Zoe]])</f>
        <v>9</v>
      </c>
      <c r="BB183">
        <f>IF(AND(ISBLANK(Table33[[#This Row],[George]]),ISBLANK(Table3[[#This Row],[George]])),"",Table33[[#This Row],[George]]-Table3[[#This Row],[George]])</f>
        <v>29</v>
      </c>
      <c r="BC183" t="str">
        <f>IF(AND(ISBLANK(Table33[[#This Row],[Raegan]]),ISBLANK(Table3[[#This Row],[Raegan]])),"",Table33[[#This Row],[Raegan]]-Table3[[#This Row],[Raegan]])</f>
        <v/>
      </c>
      <c r="BD183" t="str">
        <f>IF(AND(ISBLANK(Table33[[#This Row],[Liam]]),ISBLANK(Table3[[#This Row],[Liam]])),"",Table33[[#This Row],[Liam]]-Table3[[#This Row],[Liam]])</f>
        <v/>
      </c>
      <c r="BE183">
        <f>IF(AND(ISBLANK(Table33[[#This Row],[Shane]]),ISBLANK(Table3[[#This Row],[Shane]])),"",Table33[[#This Row],[Shane]]-Table3[[#This Row],[Shane]])</f>
        <v>30</v>
      </c>
      <c r="BF183" t="str">
        <f>IF(AND(ISBLANK(Table33[[#This Row],[Cameron]]),ISBLANK(Table3[[#This Row],[Cameron]])),"",Table33[[#This Row],[Cameron]]-Table3[[#This Row],[Cameron]])</f>
        <v/>
      </c>
      <c r="BG183" t="str">
        <f>IF(AND(ISBLANK(Table33[[#This Row],[Alex]]),ISBLANK(Table3[[#This Row],[Alex]])),"",Table33[[#This Row],[Alex]]-Table3[[#This Row],[Alex]])</f>
        <v/>
      </c>
      <c r="BH183">
        <f>IF(AND(ISBLANK(Table33[[#This Row],[Scott]]),ISBLANK(Table3[[#This Row],[Scott]])),"",Table33[[#This Row],[Scott]]-Table3[[#This Row],[Scott]])</f>
        <v>51</v>
      </c>
      <c r="BI183">
        <f>IF(AND(ISBLANK(Table33[[#This Row],[Light]]),ISBLANK(Table3[[#This Row],[Light]])),"",Table33[[#This Row],[Light]]-Table3[[#This Row],[Light]])</f>
        <v>25</v>
      </c>
      <c r="BJ183">
        <f>IF(AND(ISBLANK(Table33[[#This Row],[Jarred]]),ISBLANK(Table3[[#This Row],[Jarred]])),"",Table33[[#This Row],[Jarred]]-Table3[[#This Row],[Jarred]])</f>
        <v>53</v>
      </c>
      <c r="BK183" t="str">
        <f>IF(AND(ISBLANK(Table33[[#This Row],[Joel]]),ISBLANK(Table3[[#This Row],[Joel]])),"",Table33[[#This Row],[Joel]]-Table3[[#This Row],[Joel]])</f>
        <v/>
      </c>
      <c r="BL183" t="str">
        <f>IF(AND(ISBLANK(Table33[[#This Row],[Rob]]),ISBLANK(Table3[[#This Row],[Rob]])),"",Table33[[#This Row],[Rob]]-Table3[[#This Row],[Rob]])</f>
        <v/>
      </c>
      <c r="BM183" t="str">
        <f>IF(AND(ISBLANK(Table33[[#This Row],[Xander]]),ISBLANK(Table3[[#This Row],[Xander]])),"",Table33[[#This Row],[Xander]]-Table3[[#This Row],[Xander]])</f>
        <v/>
      </c>
    </row>
    <row r="184" spans="1:65" ht="15" customHeight="1" x14ac:dyDescent="0.25">
      <c r="A184" s="26">
        <v>45377</v>
      </c>
      <c r="B184">
        <v>25</v>
      </c>
      <c r="D184">
        <v>23</v>
      </c>
      <c r="E184">
        <v>3</v>
      </c>
      <c r="K184">
        <v>29</v>
      </c>
      <c r="O184">
        <v>21</v>
      </c>
      <c r="S184" s="26">
        <v>45377</v>
      </c>
      <c r="T184">
        <v>39</v>
      </c>
      <c r="U184">
        <v>31</v>
      </c>
      <c r="V184">
        <v>34</v>
      </c>
      <c r="W184">
        <v>31</v>
      </c>
      <c r="AK184">
        <v>23</v>
      </c>
      <c r="AM184" s="31"/>
      <c r="AN184">
        <v>9</v>
      </c>
      <c r="AQ184">
        <v>47</v>
      </c>
      <c r="AR184">
        <v>58</v>
      </c>
      <c r="AS184">
        <v>27</v>
      </c>
      <c r="AV184">
        <v>29</v>
      </c>
      <c r="AX184" s="26">
        <v>45377</v>
      </c>
      <c r="AY184">
        <f>IF(AND(ISBLANK(Table33[[#This Row],[Gilbert]]),ISBLANK(Table3[[#This Row],[Gilbert]])),"",Table33[[#This Row],[Gilbert]]-Table3[[#This Row],[Gilbert]])</f>
        <v>14</v>
      </c>
      <c r="AZ184">
        <f>IF(AND(ISBLANK(Table33[[#This Row],[Fred]]),ISBLANK(Table3[[#This Row],[Fred]])),"",Table33[[#This Row],[Fred]]-Table3[[#This Row],[Fred]])</f>
        <v>31</v>
      </c>
      <c r="BA184">
        <f>IF(AND(ISBLANK(Table33[[#This Row],[Zoe]]),ISBLANK(Table3[[#This Row],[Zoe]])),"",Table33[[#This Row],[Zoe]]-Table3[[#This Row],[Zoe]])</f>
        <v>11</v>
      </c>
      <c r="BB184">
        <f>IF(AND(ISBLANK(Table33[[#This Row],[George]]),ISBLANK(Table3[[#This Row],[George]])),"",Table33[[#This Row],[George]]-Table3[[#This Row],[George]])</f>
        <v>28</v>
      </c>
      <c r="BC184" t="str">
        <f>IF(AND(ISBLANK(Table33[[#This Row],[Raegan]]),ISBLANK(Table3[[#This Row],[Raegan]])),"",Table33[[#This Row],[Raegan]]-Table3[[#This Row],[Raegan]])</f>
        <v/>
      </c>
      <c r="BD184" t="str">
        <f>IF(AND(ISBLANK(Table33[[#This Row],[Liam]]),ISBLANK(Table3[[#This Row],[Liam]])),"",Table33[[#This Row],[Liam]]-Table3[[#This Row],[Liam]])</f>
        <v/>
      </c>
      <c r="BE184">
        <f>IF(AND(ISBLANK(Table33[[#This Row],[Shane]]),ISBLANK(Table3[[#This Row],[Shane]])),"",Table33[[#This Row],[Shane]]-Table3[[#This Row],[Shane]])</f>
        <v>23</v>
      </c>
      <c r="BF184" t="str">
        <f>IF(AND(ISBLANK(Table33[[#This Row],[Cameron]]),ISBLANK(Table3[[#This Row],[Cameron]])),"",Table33[[#This Row],[Cameron]]-Table3[[#This Row],[Cameron]])</f>
        <v/>
      </c>
      <c r="BG184" t="str">
        <f>IF(AND(ISBLANK(Table33[[#This Row],[Alex]]),ISBLANK(Table3[[#This Row],[Alex]])),"",Table33[[#This Row],[Alex]]-Table3[[#This Row],[Alex]])</f>
        <v/>
      </c>
      <c r="BH184">
        <f>IF(AND(ISBLANK(Table33[[#This Row],[Scott]]),ISBLANK(Table3[[#This Row],[Scott]])),"",Table33[[#This Row],[Scott]]-Table3[[#This Row],[Scott]])</f>
        <v>47</v>
      </c>
      <c r="BI184">
        <f>IF(AND(ISBLANK(Table33[[#This Row],[Light]]),ISBLANK(Table3[[#This Row],[Light]])),"",Table33[[#This Row],[Light]]-Table3[[#This Row],[Light]])</f>
        <v>29</v>
      </c>
      <c r="BJ184">
        <f>IF(AND(ISBLANK(Table33[[#This Row],[Jarred]]),ISBLANK(Table3[[#This Row],[Jarred]])),"",Table33[[#This Row],[Jarred]]-Table3[[#This Row],[Jarred]])</f>
        <v>27</v>
      </c>
      <c r="BK184" t="str">
        <f>IF(AND(ISBLANK(Table33[[#This Row],[Joel]]),ISBLANK(Table3[[#This Row],[Joel]])),"",Table33[[#This Row],[Joel]]-Table3[[#This Row],[Joel]])</f>
        <v/>
      </c>
      <c r="BL184" t="str">
        <f>IF(AND(ISBLANK(Table33[[#This Row],[Rob]]),ISBLANK(Table3[[#This Row],[Rob]])),"",Table33[[#This Row],[Rob]]-Table3[[#This Row],[Rob]])</f>
        <v/>
      </c>
      <c r="BM184">
        <f>IF(AND(ISBLANK(Table33[[#This Row],[Xander]]),ISBLANK(Table3[[#This Row],[Xander]])),"",Table33[[#This Row],[Xander]]-Table3[[#This Row],[Xander]])</f>
        <v>8</v>
      </c>
    </row>
    <row r="185" spans="1:65" ht="15" customHeight="1" x14ac:dyDescent="0.25">
      <c r="A185" s="26">
        <v>45378</v>
      </c>
      <c r="B185">
        <v>22</v>
      </c>
      <c r="E185">
        <v>4</v>
      </c>
      <c r="K185">
        <v>20</v>
      </c>
      <c r="O185">
        <v>27</v>
      </c>
      <c r="S185" s="26">
        <v>45378</v>
      </c>
      <c r="T185">
        <v>42</v>
      </c>
      <c r="U185">
        <v>19</v>
      </c>
      <c r="W185">
        <v>25</v>
      </c>
      <c r="AK185">
        <v>40</v>
      </c>
      <c r="AM185" s="31">
        <v>6</v>
      </c>
      <c r="AN185">
        <v>2</v>
      </c>
      <c r="AQ185">
        <v>35</v>
      </c>
      <c r="AR185">
        <v>59</v>
      </c>
      <c r="AS185">
        <v>32</v>
      </c>
      <c r="AV185">
        <v>30</v>
      </c>
      <c r="AX185" s="26">
        <v>45378</v>
      </c>
      <c r="AY185">
        <f>IF(AND(ISBLANK(Table33[[#This Row],[Gilbert]]),ISBLANK(Table3[[#This Row],[Gilbert]])),"",Table33[[#This Row],[Gilbert]]-Table3[[#This Row],[Gilbert]])</f>
        <v>20</v>
      </c>
      <c r="AZ185">
        <f>IF(AND(ISBLANK(Table33[[#This Row],[Fred]]),ISBLANK(Table3[[#This Row],[Fred]])),"",Table33[[#This Row],[Fred]]-Table3[[#This Row],[Fred]])</f>
        <v>19</v>
      </c>
      <c r="BA185" t="str">
        <f>IF(AND(ISBLANK(Table33[[#This Row],[Zoe]]),ISBLANK(Table3[[#This Row],[Zoe]])),"",Table33[[#This Row],[Zoe]]-Table3[[#This Row],[Zoe]])</f>
        <v/>
      </c>
      <c r="BB185">
        <f>IF(AND(ISBLANK(Table33[[#This Row],[George]]),ISBLANK(Table3[[#This Row],[George]])),"",Table33[[#This Row],[George]]-Table3[[#This Row],[George]])</f>
        <v>21</v>
      </c>
      <c r="BC185" t="str">
        <f>IF(AND(ISBLANK(Table33[[#This Row],[Raegan]]),ISBLANK(Table3[[#This Row],[Raegan]])),"",Table33[[#This Row],[Raegan]]-Table3[[#This Row],[Raegan]])</f>
        <v/>
      </c>
      <c r="BD185" t="str">
        <f>IF(AND(ISBLANK(Table33[[#This Row],[Liam]]),ISBLANK(Table3[[#This Row],[Liam]])),"",Table33[[#This Row],[Liam]]-Table3[[#This Row],[Liam]])</f>
        <v/>
      </c>
      <c r="BE185">
        <f>IF(AND(ISBLANK(Table33[[#This Row],[Shane]]),ISBLANK(Table3[[#This Row],[Shane]])),"",Table33[[#This Row],[Shane]]-Table3[[#This Row],[Shane]])</f>
        <v>40</v>
      </c>
      <c r="BF185" t="str">
        <f>IF(AND(ISBLANK(Table33[[#This Row],[Cameron]]),ISBLANK(Table3[[#This Row],[Cameron]])),"",Table33[[#This Row],[Cameron]]-Table3[[#This Row],[Cameron]])</f>
        <v/>
      </c>
      <c r="BG185" t="str">
        <f>IF(AND(ISBLANK(Table33[[#This Row],[Alex]]),ISBLANK(Table3[[#This Row],[Alex]])),"",Table33[[#This Row],[Alex]]-Table3[[#This Row],[Alex]])</f>
        <v/>
      </c>
      <c r="BH185">
        <f>IF(AND(ISBLANK(Table33[[#This Row],[Scott]]),ISBLANK(Table3[[#This Row],[Scott]])),"",Table33[[#This Row],[Scott]]-Table3[[#This Row],[Scott]])</f>
        <v>35</v>
      </c>
      <c r="BI185">
        <f>IF(AND(ISBLANK(Table33[[#This Row],[Light]]),ISBLANK(Table3[[#This Row],[Light]])),"",Table33[[#This Row],[Light]]-Table3[[#This Row],[Light]])</f>
        <v>39</v>
      </c>
      <c r="BJ185">
        <f>IF(AND(ISBLANK(Table33[[#This Row],[Jarred]]),ISBLANK(Table3[[#This Row],[Jarred]])),"",Table33[[#This Row],[Jarred]]-Table3[[#This Row],[Jarred]])</f>
        <v>32</v>
      </c>
      <c r="BK185" t="str">
        <f>IF(AND(ISBLANK(Table33[[#This Row],[Joel]]),ISBLANK(Table3[[#This Row],[Joel]])),"",Table33[[#This Row],[Joel]]-Table3[[#This Row],[Joel]])</f>
        <v/>
      </c>
      <c r="BL185" t="str">
        <f>IF(AND(ISBLANK(Table33[[#This Row],[Rob]]),ISBLANK(Table3[[#This Row],[Rob]])),"",Table33[[#This Row],[Rob]]-Table3[[#This Row],[Rob]])</f>
        <v/>
      </c>
      <c r="BM185">
        <f>IF(AND(ISBLANK(Table33[[#This Row],[Xander]]),ISBLANK(Table3[[#This Row],[Xander]])),"",Table33[[#This Row],[Xander]]-Table3[[#This Row],[Xander]])</f>
        <v>3</v>
      </c>
    </row>
    <row r="186" spans="1:65" ht="15" customHeight="1" x14ac:dyDescent="0.25">
      <c r="A186" s="26">
        <v>45379</v>
      </c>
      <c r="B186">
        <v>10</v>
      </c>
      <c r="D186">
        <v>16</v>
      </c>
      <c r="K186">
        <v>18</v>
      </c>
      <c r="O186">
        <v>16</v>
      </c>
      <c r="S186" s="26">
        <v>45379</v>
      </c>
      <c r="T186">
        <v>37</v>
      </c>
      <c r="U186">
        <v>29</v>
      </c>
      <c r="V186">
        <v>22</v>
      </c>
      <c r="AK186">
        <v>30</v>
      </c>
      <c r="AM186" s="31">
        <v>1</v>
      </c>
      <c r="AN186">
        <v>2</v>
      </c>
      <c r="AQ186">
        <v>33</v>
      </c>
      <c r="AR186">
        <v>55</v>
      </c>
      <c r="AV186">
        <v>25</v>
      </c>
      <c r="AX186" s="26">
        <v>45379</v>
      </c>
      <c r="AY186">
        <f>IF(AND(ISBLANK(Table33[[#This Row],[Gilbert]]),ISBLANK(Table3[[#This Row],[Gilbert]])),"",Table33[[#This Row],[Gilbert]]-Table3[[#This Row],[Gilbert]])</f>
        <v>27</v>
      </c>
      <c r="AZ186">
        <f>IF(AND(ISBLANK(Table33[[#This Row],[Fred]]),ISBLANK(Table3[[#This Row],[Fred]])),"",Table33[[#This Row],[Fred]]-Table3[[#This Row],[Fred]])</f>
        <v>29</v>
      </c>
      <c r="BA186">
        <f>IF(AND(ISBLANK(Table33[[#This Row],[Zoe]]),ISBLANK(Table3[[#This Row],[Zoe]])),"",Table33[[#This Row],[Zoe]]-Table3[[#This Row],[Zoe]])</f>
        <v>6</v>
      </c>
      <c r="BB186" t="str">
        <f>IF(AND(ISBLANK(Table33[[#This Row],[George]]),ISBLANK(Table3[[#This Row],[George]])),"",Table33[[#This Row],[George]]-Table3[[#This Row],[George]])</f>
        <v/>
      </c>
      <c r="BC186" t="str">
        <f>IF(AND(ISBLANK(Table33[[#This Row],[Raegan]]),ISBLANK(Table3[[#This Row],[Raegan]])),"",Table33[[#This Row],[Raegan]]-Table3[[#This Row],[Raegan]])</f>
        <v/>
      </c>
      <c r="BD186" t="str">
        <f>IF(AND(ISBLANK(Table33[[#This Row],[Liam]]),ISBLANK(Table3[[#This Row],[Liam]])),"",Table33[[#This Row],[Liam]]-Table3[[#This Row],[Liam]])</f>
        <v/>
      </c>
      <c r="BE186">
        <f>IF(AND(ISBLANK(Table33[[#This Row],[Shane]]),ISBLANK(Table3[[#This Row],[Shane]])),"",Table33[[#This Row],[Shane]]-Table3[[#This Row],[Shane]])</f>
        <v>30</v>
      </c>
      <c r="BF186" t="str">
        <f>IF(AND(ISBLANK(Table33[[#This Row],[Cameron]]),ISBLANK(Table3[[#This Row],[Cameron]])),"",Table33[[#This Row],[Cameron]]-Table3[[#This Row],[Cameron]])</f>
        <v/>
      </c>
      <c r="BG186" t="str">
        <f>IF(AND(ISBLANK(Table33[[#This Row],[Alex]]),ISBLANK(Table3[[#This Row],[Alex]])),"",Table33[[#This Row],[Alex]]-Table3[[#This Row],[Alex]])</f>
        <v/>
      </c>
      <c r="BH186">
        <f>IF(AND(ISBLANK(Table33[[#This Row],[Scott]]),ISBLANK(Table3[[#This Row],[Scott]])),"",Table33[[#This Row],[Scott]]-Table3[[#This Row],[Scott]])</f>
        <v>33</v>
      </c>
      <c r="BI186">
        <f>IF(AND(ISBLANK(Table33[[#This Row],[Light]]),ISBLANK(Table3[[#This Row],[Light]])),"",Table33[[#This Row],[Light]]-Table3[[#This Row],[Light]])</f>
        <v>37</v>
      </c>
      <c r="BJ186" t="str">
        <f>IF(AND(ISBLANK(Table33[[#This Row],[Jarred]]),ISBLANK(Table3[[#This Row],[Jarred]])),"",Table33[[#This Row],[Jarred]]-Table3[[#This Row],[Jarred]])</f>
        <v/>
      </c>
      <c r="BK186" t="str">
        <f>IF(AND(ISBLANK(Table33[[#This Row],[Joel]]),ISBLANK(Table3[[#This Row],[Joel]])),"",Table33[[#This Row],[Joel]]-Table3[[#This Row],[Joel]])</f>
        <v/>
      </c>
      <c r="BL186" t="str">
        <f>IF(AND(ISBLANK(Table33[[#This Row],[Rob]]),ISBLANK(Table3[[#This Row],[Rob]])),"",Table33[[#This Row],[Rob]]-Table3[[#This Row],[Rob]])</f>
        <v/>
      </c>
      <c r="BM186">
        <f>IF(AND(ISBLANK(Table33[[#This Row],[Xander]]),ISBLANK(Table3[[#This Row],[Xander]])),"",Table33[[#This Row],[Xander]]-Table3[[#This Row],[Xander]])</f>
        <v>9</v>
      </c>
    </row>
    <row r="187" spans="1:65" ht="15" customHeight="1" x14ac:dyDescent="0.25">
      <c r="A187" s="26">
        <v>45384</v>
      </c>
      <c r="B187">
        <v>24</v>
      </c>
      <c r="C187">
        <v>29</v>
      </c>
      <c r="D187">
        <v>20</v>
      </c>
      <c r="K187">
        <v>7</v>
      </c>
      <c r="O187">
        <v>38</v>
      </c>
      <c r="S187" s="26">
        <v>45384</v>
      </c>
      <c r="T187">
        <v>60</v>
      </c>
      <c r="U187">
        <v>34</v>
      </c>
      <c r="V187">
        <v>28</v>
      </c>
      <c r="AK187">
        <v>29</v>
      </c>
      <c r="AM187" s="31">
        <v>21</v>
      </c>
      <c r="AQ187">
        <v>35</v>
      </c>
      <c r="AR187">
        <v>73</v>
      </c>
      <c r="AS187">
        <v>37</v>
      </c>
      <c r="AV187">
        <v>32</v>
      </c>
      <c r="AX187" s="26">
        <v>45384</v>
      </c>
      <c r="AY187">
        <f>IF(AND(ISBLANK(Table33[[#This Row],[Gilbert]]),ISBLANK(Table3[[#This Row],[Gilbert]])),"",Table33[[#This Row],[Gilbert]]-Table3[[#This Row],[Gilbert]])</f>
        <v>36</v>
      </c>
      <c r="AZ187">
        <f>IF(AND(ISBLANK(Table33[[#This Row],[Fred]]),ISBLANK(Table3[[#This Row],[Fred]])),"",Table33[[#This Row],[Fred]]-Table3[[#This Row],[Fred]])</f>
        <v>5</v>
      </c>
      <c r="BA187">
        <f>IF(AND(ISBLANK(Table33[[#This Row],[Zoe]]),ISBLANK(Table3[[#This Row],[Zoe]])),"",Table33[[#This Row],[Zoe]]-Table3[[#This Row],[Zoe]])</f>
        <v>8</v>
      </c>
      <c r="BB187" t="str">
        <f>IF(AND(ISBLANK(Table33[[#This Row],[George]]),ISBLANK(Table3[[#This Row],[George]])),"",Table33[[#This Row],[George]]-Table3[[#This Row],[George]])</f>
        <v/>
      </c>
      <c r="BC187" t="str">
        <f>IF(AND(ISBLANK(Table33[[#This Row],[Raegan]]),ISBLANK(Table3[[#This Row],[Raegan]])),"",Table33[[#This Row],[Raegan]]-Table3[[#This Row],[Raegan]])</f>
        <v/>
      </c>
      <c r="BD187" t="str">
        <f>IF(AND(ISBLANK(Table33[[#This Row],[Liam]]),ISBLANK(Table3[[#This Row],[Liam]])),"",Table33[[#This Row],[Liam]]-Table3[[#This Row],[Liam]])</f>
        <v/>
      </c>
      <c r="BE187">
        <f>IF(AND(ISBLANK(Table33[[#This Row],[Shane]]),ISBLANK(Table3[[#This Row],[Shane]])),"",Table33[[#This Row],[Shane]]-Table3[[#This Row],[Shane]])</f>
        <v>29</v>
      </c>
      <c r="BF187" t="str">
        <f>IF(AND(ISBLANK(Table33[[#This Row],[Cameron]]),ISBLANK(Table3[[#This Row],[Cameron]])),"",Table33[[#This Row],[Cameron]]-Table3[[#This Row],[Cameron]])</f>
        <v/>
      </c>
      <c r="BG187" t="str">
        <f>IF(AND(ISBLANK(Table33[[#This Row],[Alex]]),ISBLANK(Table3[[#This Row],[Alex]])),"",Table33[[#This Row],[Alex]]-Table3[[#This Row],[Alex]])</f>
        <v/>
      </c>
      <c r="BH187">
        <f>IF(AND(ISBLANK(Table33[[#This Row],[Scott]]),ISBLANK(Table3[[#This Row],[Scott]])),"",Table33[[#This Row],[Scott]]-Table3[[#This Row],[Scott]])</f>
        <v>35</v>
      </c>
      <c r="BI187">
        <f>IF(AND(ISBLANK(Table33[[#This Row],[Light]]),ISBLANK(Table3[[#This Row],[Light]])),"",Table33[[#This Row],[Light]]-Table3[[#This Row],[Light]])</f>
        <v>66</v>
      </c>
      <c r="BJ187">
        <f>IF(AND(ISBLANK(Table33[[#This Row],[Jarred]]),ISBLANK(Table3[[#This Row],[Jarred]])),"",Table33[[#This Row],[Jarred]]-Table3[[#This Row],[Jarred]])</f>
        <v>37</v>
      </c>
      <c r="BK187" t="str">
        <f>IF(AND(ISBLANK(Table33[[#This Row],[Joel]]),ISBLANK(Table3[[#This Row],[Joel]])),"",Table33[[#This Row],[Joel]]-Table3[[#This Row],[Joel]])</f>
        <v/>
      </c>
      <c r="BL187" t="str">
        <f>IF(AND(ISBLANK(Table33[[#This Row],[Rob]]),ISBLANK(Table3[[#This Row],[Rob]])),"",Table33[[#This Row],[Rob]]-Table3[[#This Row],[Rob]])</f>
        <v/>
      </c>
      <c r="BM187">
        <f>IF(AND(ISBLANK(Table33[[#This Row],[Xander]]),ISBLANK(Table3[[#This Row],[Xander]])),"",Table33[[#This Row],[Xander]]-Table3[[#This Row],[Xander]])</f>
        <v>-6</v>
      </c>
    </row>
    <row r="188" spans="1:65" ht="15" customHeight="1" x14ac:dyDescent="0.25">
      <c r="A188" s="26">
        <v>45385</v>
      </c>
      <c r="B188">
        <v>37</v>
      </c>
      <c r="C188">
        <v>25</v>
      </c>
      <c r="D188">
        <v>21</v>
      </c>
      <c r="K188">
        <v>26</v>
      </c>
      <c r="S188" s="26">
        <v>45385</v>
      </c>
      <c r="T188">
        <v>49</v>
      </c>
      <c r="U188">
        <v>28</v>
      </c>
      <c r="V188">
        <v>32</v>
      </c>
      <c r="AK188">
        <v>39</v>
      </c>
      <c r="AM188" s="31">
        <v>27</v>
      </c>
      <c r="AR188">
        <v>73</v>
      </c>
      <c r="AS188">
        <v>29</v>
      </c>
      <c r="AX188" s="26">
        <v>45385</v>
      </c>
      <c r="AY188">
        <f>IF(AND(ISBLANK(Table33[[#This Row],[Gilbert]]),ISBLANK(Table3[[#This Row],[Gilbert]])),"",Table33[[#This Row],[Gilbert]]-Table3[[#This Row],[Gilbert]])</f>
        <v>12</v>
      </c>
      <c r="AZ188">
        <f>IF(AND(ISBLANK(Table33[[#This Row],[Fred]]),ISBLANK(Table3[[#This Row],[Fred]])),"",Table33[[#This Row],[Fred]]-Table3[[#This Row],[Fred]])</f>
        <v>3</v>
      </c>
      <c r="BA188">
        <f>IF(AND(ISBLANK(Table33[[#This Row],[Zoe]]),ISBLANK(Table3[[#This Row],[Zoe]])),"",Table33[[#This Row],[Zoe]]-Table3[[#This Row],[Zoe]])</f>
        <v>11</v>
      </c>
      <c r="BB188" t="str">
        <f>IF(AND(ISBLANK(Table33[[#This Row],[George]]),ISBLANK(Table3[[#This Row],[George]])),"",Table33[[#This Row],[George]]-Table3[[#This Row],[George]])</f>
        <v/>
      </c>
      <c r="BC188" t="str">
        <f>IF(AND(ISBLANK(Table33[[#This Row],[Raegan]]),ISBLANK(Table3[[#This Row],[Raegan]])),"",Table33[[#This Row],[Raegan]]-Table3[[#This Row],[Raegan]])</f>
        <v/>
      </c>
      <c r="BD188" t="str">
        <f>IF(AND(ISBLANK(Table33[[#This Row],[Liam]]),ISBLANK(Table3[[#This Row],[Liam]])),"",Table33[[#This Row],[Liam]]-Table3[[#This Row],[Liam]])</f>
        <v/>
      </c>
      <c r="BE188">
        <f>IF(AND(ISBLANK(Table33[[#This Row],[Shane]]),ISBLANK(Table3[[#This Row],[Shane]])),"",Table33[[#This Row],[Shane]]-Table3[[#This Row],[Shane]])</f>
        <v>39</v>
      </c>
      <c r="BF188" t="str">
        <f>IF(AND(ISBLANK(Table33[[#This Row],[Cameron]]),ISBLANK(Table3[[#This Row],[Cameron]])),"",Table33[[#This Row],[Cameron]]-Table3[[#This Row],[Cameron]])</f>
        <v/>
      </c>
      <c r="BG188" t="str">
        <f>IF(AND(ISBLANK(Table33[[#This Row],[Alex]]),ISBLANK(Table3[[#This Row],[Alex]])),"",Table33[[#This Row],[Alex]]-Table3[[#This Row],[Alex]])</f>
        <v/>
      </c>
      <c r="BH188" t="str">
        <f>IF(AND(ISBLANK(Table33[[#This Row],[Scott]]),ISBLANK(Table3[[#This Row],[Scott]])),"",Table33[[#This Row],[Scott]]-Table3[[#This Row],[Scott]])</f>
        <v/>
      </c>
      <c r="BI188">
        <f>IF(AND(ISBLANK(Table33[[#This Row],[Light]]),ISBLANK(Table3[[#This Row],[Light]])),"",Table33[[#This Row],[Light]]-Table3[[#This Row],[Light]])</f>
        <v>47</v>
      </c>
      <c r="BJ188">
        <f>IF(AND(ISBLANK(Table33[[#This Row],[Jarred]]),ISBLANK(Table3[[#This Row],[Jarred]])),"",Table33[[#This Row],[Jarred]]-Table3[[#This Row],[Jarred]])</f>
        <v>29</v>
      </c>
      <c r="BK188" t="str">
        <f>IF(AND(ISBLANK(Table33[[#This Row],[Joel]]),ISBLANK(Table3[[#This Row],[Joel]])),"",Table33[[#This Row],[Joel]]-Table3[[#This Row],[Joel]])</f>
        <v/>
      </c>
      <c r="BL188" t="str">
        <f>IF(AND(ISBLANK(Table33[[#This Row],[Rob]]),ISBLANK(Table3[[#This Row],[Rob]])),"",Table33[[#This Row],[Rob]]-Table3[[#This Row],[Rob]])</f>
        <v/>
      </c>
      <c r="BM188" t="str">
        <f>IF(AND(ISBLANK(Table33[[#This Row],[Xander]]),ISBLANK(Table3[[#This Row],[Xander]])),"",Table33[[#This Row],[Xander]]-Table3[[#This Row],[Xander]])</f>
        <v/>
      </c>
    </row>
    <row r="189" spans="1:65" ht="15" customHeight="1" x14ac:dyDescent="0.25">
      <c r="A189" s="26">
        <v>45386</v>
      </c>
      <c r="B189">
        <v>26</v>
      </c>
      <c r="C189">
        <v>19</v>
      </c>
      <c r="D189">
        <v>29</v>
      </c>
      <c r="K189">
        <v>6</v>
      </c>
      <c r="O189">
        <v>20</v>
      </c>
      <c r="S189" s="26">
        <v>45386</v>
      </c>
      <c r="T189">
        <v>59</v>
      </c>
      <c r="U189">
        <v>26</v>
      </c>
      <c r="V189">
        <v>56</v>
      </c>
      <c r="AK189">
        <v>37</v>
      </c>
      <c r="AM189" s="31">
        <v>8</v>
      </c>
      <c r="AQ189">
        <v>35</v>
      </c>
      <c r="AR189">
        <v>46</v>
      </c>
      <c r="AS189">
        <v>45</v>
      </c>
      <c r="AV189">
        <v>14</v>
      </c>
      <c r="AX189" s="26">
        <v>45386</v>
      </c>
      <c r="AY189">
        <f>IF(AND(ISBLANK(Table33[[#This Row],[Gilbert]]),ISBLANK(Table3[[#This Row],[Gilbert]])),"",Table33[[#This Row],[Gilbert]]-Table3[[#This Row],[Gilbert]])</f>
        <v>33</v>
      </c>
      <c r="AZ189">
        <f>IF(AND(ISBLANK(Table33[[#This Row],[Fred]]),ISBLANK(Table3[[#This Row],[Fred]])),"",Table33[[#This Row],[Fred]]-Table3[[#This Row],[Fred]])</f>
        <v>7</v>
      </c>
      <c r="BA189">
        <f>IF(AND(ISBLANK(Table33[[#This Row],[Zoe]]),ISBLANK(Table3[[#This Row],[Zoe]])),"",Table33[[#This Row],[Zoe]]-Table3[[#This Row],[Zoe]])</f>
        <v>27</v>
      </c>
      <c r="BB189" t="str">
        <f>IF(AND(ISBLANK(Table33[[#This Row],[George]]),ISBLANK(Table3[[#This Row],[George]])),"",Table33[[#This Row],[George]]-Table3[[#This Row],[George]])</f>
        <v/>
      </c>
      <c r="BC189" t="str">
        <f>IF(AND(ISBLANK(Table33[[#This Row],[Raegan]]),ISBLANK(Table3[[#This Row],[Raegan]])),"",Table33[[#This Row],[Raegan]]-Table3[[#This Row],[Raegan]])</f>
        <v/>
      </c>
      <c r="BD189" t="str">
        <f>IF(AND(ISBLANK(Table33[[#This Row],[Liam]]),ISBLANK(Table3[[#This Row],[Liam]])),"",Table33[[#This Row],[Liam]]-Table3[[#This Row],[Liam]])</f>
        <v/>
      </c>
      <c r="BE189">
        <f>IF(AND(ISBLANK(Table33[[#This Row],[Shane]]),ISBLANK(Table3[[#This Row],[Shane]])),"",Table33[[#This Row],[Shane]]-Table3[[#This Row],[Shane]])</f>
        <v>37</v>
      </c>
      <c r="BF189" t="str">
        <f>IF(AND(ISBLANK(Table33[[#This Row],[Cameron]]),ISBLANK(Table3[[#This Row],[Cameron]])),"",Table33[[#This Row],[Cameron]]-Table3[[#This Row],[Cameron]])</f>
        <v/>
      </c>
      <c r="BG189" t="str">
        <f>IF(AND(ISBLANK(Table33[[#This Row],[Alex]]),ISBLANK(Table3[[#This Row],[Alex]])),"",Table33[[#This Row],[Alex]]-Table3[[#This Row],[Alex]])</f>
        <v/>
      </c>
      <c r="BH189">
        <f>IF(AND(ISBLANK(Table33[[#This Row],[Scott]]),ISBLANK(Table3[[#This Row],[Scott]])),"",Table33[[#This Row],[Scott]]-Table3[[#This Row],[Scott]])</f>
        <v>35</v>
      </c>
      <c r="BI189">
        <f>IF(AND(ISBLANK(Table33[[#This Row],[Light]]),ISBLANK(Table3[[#This Row],[Light]])),"",Table33[[#This Row],[Light]]-Table3[[#This Row],[Light]])</f>
        <v>40</v>
      </c>
      <c r="BJ189">
        <f>IF(AND(ISBLANK(Table33[[#This Row],[Jarred]]),ISBLANK(Table3[[#This Row],[Jarred]])),"",Table33[[#This Row],[Jarred]]-Table3[[#This Row],[Jarred]])</f>
        <v>45</v>
      </c>
      <c r="BK189" t="str">
        <f>IF(AND(ISBLANK(Table33[[#This Row],[Joel]]),ISBLANK(Table3[[#This Row],[Joel]])),"",Table33[[#This Row],[Joel]]-Table3[[#This Row],[Joel]])</f>
        <v/>
      </c>
      <c r="BL189" t="str">
        <f>IF(AND(ISBLANK(Table33[[#This Row],[Rob]]),ISBLANK(Table3[[#This Row],[Rob]])),"",Table33[[#This Row],[Rob]]-Table3[[#This Row],[Rob]])</f>
        <v/>
      </c>
      <c r="BM189">
        <f>IF(AND(ISBLANK(Table33[[#This Row],[Xander]]),ISBLANK(Table3[[#This Row],[Xander]])),"",Table33[[#This Row],[Xander]]-Table3[[#This Row],[Xander]])</f>
        <v>-6</v>
      </c>
    </row>
    <row r="190" spans="1:65" ht="15" customHeight="1" x14ac:dyDescent="0.25">
      <c r="A190" s="26">
        <v>45387</v>
      </c>
      <c r="B190">
        <v>14</v>
      </c>
      <c r="C190">
        <v>22</v>
      </c>
      <c r="D190">
        <v>17</v>
      </c>
      <c r="K190">
        <v>4</v>
      </c>
      <c r="S190" s="26">
        <v>45387</v>
      </c>
      <c r="T190">
        <v>36</v>
      </c>
      <c r="U190">
        <v>28</v>
      </c>
      <c r="V190">
        <v>34</v>
      </c>
      <c r="AK190">
        <v>38</v>
      </c>
      <c r="AM190" s="31">
        <v>1</v>
      </c>
      <c r="AQ190">
        <v>35</v>
      </c>
      <c r="AR190">
        <v>59</v>
      </c>
      <c r="AS190">
        <v>40</v>
      </c>
      <c r="AX190" s="26">
        <v>45387</v>
      </c>
      <c r="AY190">
        <f>IF(AND(ISBLANK(Table33[[#This Row],[Gilbert]]),ISBLANK(Table3[[#This Row],[Gilbert]])),"",Table33[[#This Row],[Gilbert]]-Table3[[#This Row],[Gilbert]])</f>
        <v>22</v>
      </c>
      <c r="AZ190">
        <f>IF(AND(ISBLANK(Table33[[#This Row],[Fred]]),ISBLANK(Table3[[#This Row],[Fred]])),"",Table33[[#This Row],[Fred]]-Table3[[#This Row],[Fred]])</f>
        <v>6</v>
      </c>
      <c r="BA190">
        <f>IF(AND(ISBLANK(Table33[[#This Row],[Zoe]]),ISBLANK(Table3[[#This Row],[Zoe]])),"",Table33[[#This Row],[Zoe]]-Table3[[#This Row],[Zoe]])</f>
        <v>17</v>
      </c>
      <c r="BB190" t="str">
        <f>IF(AND(ISBLANK(Table33[[#This Row],[George]]),ISBLANK(Table3[[#This Row],[George]])),"",Table33[[#This Row],[George]]-Table3[[#This Row],[George]])</f>
        <v/>
      </c>
      <c r="BC190" t="str">
        <f>IF(AND(ISBLANK(Table33[[#This Row],[Raegan]]),ISBLANK(Table3[[#This Row],[Raegan]])),"",Table33[[#This Row],[Raegan]]-Table3[[#This Row],[Raegan]])</f>
        <v/>
      </c>
      <c r="BD190" t="str">
        <f>IF(AND(ISBLANK(Table33[[#This Row],[Liam]]),ISBLANK(Table3[[#This Row],[Liam]])),"",Table33[[#This Row],[Liam]]-Table3[[#This Row],[Liam]])</f>
        <v/>
      </c>
      <c r="BE190">
        <f>IF(AND(ISBLANK(Table33[[#This Row],[Shane]]),ISBLANK(Table3[[#This Row],[Shane]])),"",Table33[[#This Row],[Shane]]-Table3[[#This Row],[Shane]])</f>
        <v>38</v>
      </c>
      <c r="BF190" t="str">
        <f>IF(AND(ISBLANK(Table33[[#This Row],[Cameron]]),ISBLANK(Table3[[#This Row],[Cameron]])),"",Table33[[#This Row],[Cameron]]-Table3[[#This Row],[Cameron]])</f>
        <v/>
      </c>
      <c r="BG190" t="str">
        <f>IF(AND(ISBLANK(Table33[[#This Row],[Alex]]),ISBLANK(Table3[[#This Row],[Alex]])),"",Table33[[#This Row],[Alex]]-Table3[[#This Row],[Alex]])</f>
        <v/>
      </c>
      <c r="BH190">
        <f>IF(AND(ISBLANK(Table33[[#This Row],[Scott]]),ISBLANK(Table3[[#This Row],[Scott]])),"",Table33[[#This Row],[Scott]]-Table3[[#This Row],[Scott]])</f>
        <v>35</v>
      </c>
      <c r="BI190">
        <f>IF(AND(ISBLANK(Table33[[#This Row],[Light]]),ISBLANK(Table3[[#This Row],[Light]])),"",Table33[[#This Row],[Light]]-Table3[[#This Row],[Light]])</f>
        <v>55</v>
      </c>
      <c r="BJ190">
        <f>IF(AND(ISBLANK(Table33[[#This Row],[Jarred]]),ISBLANK(Table3[[#This Row],[Jarred]])),"",Table33[[#This Row],[Jarred]]-Table3[[#This Row],[Jarred]])</f>
        <v>40</v>
      </c>
      <c r="BK190" t="str">
        <f>IF(AND(ISBLANK(Table33[[#This Row],[Joel]]),ISBLANK(Table3[[#This Row],[Joel]])),"",Table33[[#This Row],[Joel]]-Table3[[#This Row],[Joel]])</f>
        <v/>
      </c>
      <c r="BL190" t="str">
        <f>IF(AND(ISBLANK(Table33[[#This Row],[Rob]]),ISBLANK(Table3[[#This Row],[Rob]])),"",Table33[[#This Row],[Rob]]-Table3[[#This Row],[Rob]])</f>
        <v/>
      </c>
      <c r="BM190" t="str">
        <f>IF(AND(ISBLANK(Table33[[#This Row],[Xander]]),ISBLANK(Table3[[#This Row],[Xander]])),"",Table33[[#This Row],[Xander]]-Table3[[#This Row],[Xander]])</f>
        <v/>
      </c>
    </row>
    <row r="191" spans="1:65" ht="15" customHeight="1" x14ac:dyDescent="0.25">
      <c r="A191" s="26">
        <v>45390</v>
      </c>
      <c r="B191">
        <v>19</v>
      </c>
      <c r="C191">
        <v>23</v>
      </c>
      <c r="D191">
        <v>21</v>
      </c>
      <c r="E191">
        <v>8</v>
      </c>
      <c r="K191">
        <v>31</v>
      </c>
      <c r="O191">
        <v>25</v>
      </c>
      <c r="S191" s="26">
        <v>45390</v>
      </c>
      <c r="T191">
        <v>40</v>
      </c>
      <c r="U191">
        <v>36</v>
      </c>
      <c r="V191">
        <v>29</v>
      </c>
      <c r="W191">
        <v>32</v>
      </c>
      <c r="AK191">
        <v>27</v>
      </c>
      <c r="AM191" s="31">
        <v>22</v>
      </c>
      <c r="AN191">
        <v>2</v>
      </c>
      <c r="AQ191">
        <v>40</v>
      </c>
      <c r="AR191">
        <v>56</v>
      </c>
      <c r="AS191">
        <v>25</v>
      </c>
      <c r="AV191">
        <v>22</v>
      </c>
      <c r="AX191" s="26">
        <v>45390</v>
      </c>
      <c r="AY191">
        <f>IF(AND(ISBLANK(Table33[[#This Row],[Gilbert]]),ISBLANK(Table3[[#This Row],[Gilbert]])),"",Table33[[#This Row],[Gilbert]]-Table3[[#This Row],[Gilbert]])</f>
        <v>21</v>
      </c>
      <c r="AZ191">
        <f>IF(AND(ISBLANK(Table33[[#This Row],[Fred]]),ISBLANK(Table3[[#This Row],[Fred]])),"",Table33[[#This Row],[Fred]]-Table3[[#This Row],[Fred]])</f>
        <v>13</v>
      </c>
      <c r="BA191">
        <f>IF(AND(ISBLANK(Table33[[#This Row],[Zoe]]),ISBLANK(Table3[[#This Row],[Zoe]])),"",Table33[[#This Row],[Zoe]]-Table3[[#This Row],[Zoe]])</f>
        <v>8</v>
      </c>
      <c r="BB191">
        <f>IF(AND(ISBLANK(Table33[[#This Row],[George]]),ISBLANK(Table3[[#This Row],[George]])),"",Table33[[#This Row],[George]]-Table3[[#This Row],[George]])</f>
        <v>24</v>
      </c>
      <c r="BC191" t="str">
        <f>IF(AND(ISBLANK(Table33[[#This Row],[Raegan]]),ISBLANK(Table3[[#This Row],[Raegan]])),"",Table33[[#This Row],[Raegan]]-Table3[[#This Row],[Raegan]])</f>
        <v/>
      </c>
      <c r="BD191" t="str">
        <f>IF(AND(ISBLANK(Table33[[#This Row],[Liam]]),ISBLANK(Table3[[#This Row],[Liam]])),"",Table33[[#This Row],[Liam]]-Table3[[#This Row],[Liam]])</f>
        <v/>
      </c>
      <c r="BE191">
        <f>IF(AND(ISBLANK(Table33[[#This Row],[Shane]]),ISBLANK(Table3[[#This Row],[Shane]])),"",Table33[[#This Row],[Shane]]-Table3[[#This Row],[Shane]])</f>
        <v>27</v>
      </c>
      <c r="BF191" t="str">
        <f>IF(AND(ISBLANK(Table33[[#This Row],[Cameron]]),ISBLANK(Table3[[#This Row],[Cameron]])),"",Table33[[#This Row],[Cameron]]-Table3[[#This Row],[Cameron]])</f>
        <v/>
      </c>
      <c r="BG191" t="str">
        <f>IF(AND(ISBLANK(Table33[[#This Row],[Alex]]),ISBLANK(Table3[[#This Row],[Alex]])),"",Table33[[#This Row],[Alex]]-Table3[[#This Row],[Alex]])</f>
        <v/>
      </c>
      <c r="BH191">
        <f>IF(AND(ISBLANK(Table33[[#This Row],[Scott]]),ISBLANK(Table3[[#This Row],[Scott]])),"",Table33[[#This Row],[Scott]]-Table3[[#This Row],[Scott]])</f>
        <v>40</v>
      </c>
      <c r="BI191">
        <f>IF(AND(ISBLANK(Table33[[#This Row],[Light]]),ISBLANK(Table3[[#This Row],[Light]])),"",Table33[[#This Row],[Light]]-Table3[[#This Row],[Light]])</f>
        <v>25</v>
      </c>
      <c r="BJ191">
        <f>IF(AND(ISBLANK(Table33[[#This Row],[Jarred]]),ISBLANK(Table3[[#This Row],[Jarred]])),"",Table33[[#This Row],[Jarred]]-Table3[[#This Row],[Jarred]])</f>
        <v>25</v>
      </c>
      <c r="BK191" t="str">
        <f>IF(AND(ISBLANK(Table33[[#This Row],[Joel]]),ISBLANK(Table3[[#This Row],[Joel]])),"",Table33[[#This Row],[Joel]]-Table3[[#This Row],[Joel]])</f>
        <v/>
      </c>
      <c r="BL191" t="str">
        <f>IF(AND(ISBLANK(Table33[[#This Row],[Rob]]),ISBLANK(Table3[[#This Row],[Rob]])),"",Table33[[#This Row],[Rob]]-Table3[[#This Row],[Rob]])</f>
        <v/>
      </c>
      <c r="BM191">
        <f>IF(AND(ISBLANK(Table33[[#This Row],[Xander]]),ISBLANK(Table3[[#This Row],[Xander]])),"",Table33[[#This Row],[Xander]]-Table3[[#This Row],[Xander]])</f>
        <v>-3</v>
      </c>
    </row>
    <row r="192" spans="1:65" ht="15" customHeight="1" x14ac:dyDescent="0.25">
      <c r="A192" s="26">
        <v>45391</v>
      </c>
      <c r="B192">
        <v>15</v>
      </c>
      <c r="C192">
        <v>22</v>
      </c>
      <c r="D192">
        <v>18</v>
      </c>
      <c r="E192">
        <v>9</v>
      </c>
      <c r="O192">
        <v>26</v>
      </c>
      <c r="S192" s="26">
        <v>45391</v>
      </c>
      <c r="T192">
        <v>41</v>
      </c>
      <c r="U192">
        <v>31</v>
      </c>
      <c r="V192">
        <v>25</v>
      </c>
      <c r="W192">
        <v>34</v>
      </c>
      <c r="AK192">
        <v>26</v>
      </c>
      <c r="AM192" s="31">
        <v>15</v>
      </c>
      <c r="AQ192">
        <v>27</v>
      </c>
      <c r="AS192">
        <v>52</v>
      </c>
      <c r="AV192">
        <v>50</v>
      </c>
      <c r="AX192" s="26">
        <v>45391</v>
      </c>
      <c r="AY192">
        <f>IF(AND(ISBLANK(Table33[[#This Row],[Gilbert]]),ISBLANK(Table3[[#This Row],[Gilbert]])),"",Table33[[#This Row],[Gilbert]]-Table3[[#This Row],[Gilbert]])</f>
        <v>26</v>
      </c>
      <c r="AZ192">
        <f>IF(AND(ISBLANK(Table33[[#This Row],[Fred]]),ISBLANK(Table3[[#This Row],[Fred]])),"",Table33[[#This Row],[Fred]]-Table3[[#This Row],[Fred]])</f>
        <v>9</v>
      </c>
      <c r="BA192">
        <f>IF(AND(ISBLANK(Table33[[#This Row],[Zoe]]),ISBLANK(Table3[[#This Row],[Zoe]])),"",Table33[[#This Row],[Zoe]]-Table3[[#This Row],[Zoe]])</f>
        <v>7</v>
      </c>
      <c r="BB192">
        <f>IF(AND(ISBLANK(Table33[[#This Row],[George]]),ISBLANK(Table3[[#This Row],[George]])),"",Table33[[#This Row],[George]]-Table3[[#This Row],[George]])</f>
        <v>25</v>
      </c>
      <c r="BC192" t="str">
        <f>IF(AND(ISBLANK(Table33[[#This Row],[Raegan]]),ISBLANK(Table3[[#This Row],[Raegan]])),"",Table33[[#This Row],[Raegan]]-Table3[[#This Row],[Raegan]])</f>
        <v/>
      </c>
      <c r="BD192" t="str">
        <f>IF(AND(ISBLANK(Table33[[#This Row],[Liam]]),ISBLANK(Table3[[#This Row],[Liam]])),"",Table33[[#This Row],[Liam]]-Table3[[#This Row],[Liam]])</f>
        <v/>
      </c>
      <c r="BE192">
        <f>IF(AND(ISBLANK(Table33[[#This Row],[Shane]]),ISBLANK(Table3[[#This Row],[Shane]])),"",Table33[[#This Row],[Shane]]-Table3[[#This Row],[Shane]])</f>
        <v>26</v>
      </c>
      <c r="BF192" t="str">
        <f>IF(AND(ISBLANK(Table33[[#This Row],[Cameron]]),ISBLANK(Table3[[#This Row],[Cameron]])),"",Table33[[#This Row],[Cameron]]-Table3[[#This Row],[Cameron]])</f>
        <v/>
      </c>
      <c r="BG192" t="str">
        <f>IF(AND(ISBLANK(Table33[[#This Row],[Alex]]),ISBLANK(Table3[[#This Row],[Alex]])),"",Table33[[#This Row],[Alex]]-Table3[[#This Row],[Alex]])</f>
        <v/>
      </c>
      <c r="BH192">
        <f>IF(AND(ISBLANK(Table33[[#This Row],[Scott]]),ISBLANK(Table3[[#This Row],[Scott]])),"",Table33[[#This Row],[Scott]]-Table3[[#This Row],[Scott]])</f>
        <v>27</v>
      </c>
      <c r="BI192" t="str">
        <f>IF(AND(ISBLANK(Table33[[#This Row],[Light]]),ISBLANK(Table3[[#This Row],[Light]])),"",Table33[[#This Row],[Light]]-Table3[[#This Row],[Light]])</f>
        <v/>
      </c>
      <c r="BJ192">
        <f>IF(AND(ISBLANK(Table33[[#This Row],[Jarred]]),ISBLANK(Table3[[#This Row],[Jarred]])),"",Table33[[#This Row],[Jarred]]-Table3[[#This Row],[Jarred]])</f>
        <v>52</v>
      </c>
      <c r="BK192" t="str">
        <f>IF(AND(ISBLANK(Table33[[#This Row],[Joel]]),ISBLANK(Table3[[#This Row],[Joel]])),"",Table33[[#This Row],[Joel]]-Table3[[#This Row],[Joel]])</f>
        <v/>
      </c>
      <c r="BL192" t="str">
        <f>IF(AND(ISBLANK(Table33[[#This Row],[Rob]]),ISBLANK(Table3[[#This Row],[Rob]])),"",Table33[[#This Row],[Rob]]-Table3[[#This Row],[Rob]])</f>
        <v/>
      </c>
      <c r="BM192">
        <f>IF(AND(ISBLANK(Table33[[#This Row],[Xander]]),ISBLANK(Table3[[#This Row],[Xander]])),"",Table33[[#This Row],[Xander]]-Table3[[#This Row],[Xander]])</f>
        <v>24</v>
      </c>
    </row>
    <row r="193" spans="1:65" ht="15" customHeight="1" x14ac:dyDescent="0.25">
      <c r="A193" s="26">
        <v>45392</v>
      </c>
      <c r="B193">
        <v>18</v>
      </c>
      <c r="C193">
        <v>22</v>
      </c>
      <c r="D193">
        <v>16</v>
      </c>
      <c r="E193">
        <v>2</v>
      </c>
      <c r="O193">
        <v>30</v>
      </c>
      <c r="S193" s="26">
        <v>45392</v>
      </c>
      <c r="T193">
        <v>40</v>
      </c>
      <c r="U193">
        <v>40</v>
      </c>
      <c r="V193">
        <v>23</v>
      </c>
      <c r="W193">
        <v>26</v>
      </c>
      <c r="AK193">
        <v>37</v>
      </c>
      <c r="AM193" s="31"/>
      <c r="AQ193">
        <v>33</v>
      </c>
      <c r="AS193">
        <v>55</v>
      </c>
      <c r="AV193">
        <v>54</v>
      </c>
      <c r="AX193" s="26">
        <v>45392</v>
      </c>
      <c r="AY193">
        <f>IF(AND(ISBLANK(Table33[[#This Row],[Gilbert]]),ISBLANK(Table3[[#This Row],[Gilbert]])),"",Table33[[#This Row],[Gilbert]]-Table3[[#This Row],[Gilbert]])</f>
        <v>22</v>
      </c>
      <c r="AZ193">
        <f>IF(AND(ISBLANK(Table33[[#This Row],[Fred]]),ISBLANK(Table3[[#This Row],[Fred]])),"",Table33[[#This Row],[Fred]]-Table3[[#This Row],[Fred]])</f>
        <v>18</v>
      </c>
      <c r="BA193">
        <f>IF(AND(ISBLANK(Table33[[#This Row],[Zoe]]),ISBLANK(Table3[[#This Row],[Zoe]])),"",Table33[[#This Row],[Zoe]]-Table3[[#This Row],[Zoe]])</f>
        <v>7</v>
      </c>
      <c r="BB193">
        <f>IF(AND(ISBLANK(Table33[[#This Row],[George]]),ISBLANK(Table3[[#This Row],[George]])),"",Table33[[#This Row],[George]]-Table3[[#This Row],[George]])</f>
        <v>24</v>
      </c>
      <c r="BC193" t="str">
        <f>IF(AND(ISBLANK(Table33[[#This Row],[Raegan]]),ISBLANK(Table3[[#This Row],[Raegan]])),"",Table33[[#This Row],[Raegan]]-Table3[[#This Row],[Raegan]])</f>
        <v/>
      </c>
      <c r="BD193" t="str">
        <f>IF(AND(ISBLANK(Table33[[#This Row],[Liam]]),ISBLANK(Table3[[#This Row],[Liam]])),"",Table33[[#This Row],[Liam]]-Table3[[#This Row],[Liam]])</f>
        <v/>
      </c>
      <c r="BE193">
        <f>IF(AND(ISBLANK(Table33[[#This Row],[Shane]]),ISBLANK(Table3[[#This Row],[Shane]])),"",Table33[[#This Row],[Shane]]-Table3[[#This Row],[Shane]])</f>
        <v>37</v>
      </c>
      <c r="BF193" t="str">
        <f>IF(AND(ISBLANK(Table33[[#This Row],[Cameron]]),ISBLANK(Table3[[#This Row],[Cameron]])),"",Table33[[#This Row],[Cameron]]-Table3[[#This Row],[Cameron]])</f>
        <v/>
      </c>
      <c r="BG193" t="str">
        <f>IF(AND(ISBLANK(Table33[[#This Row],[Alex]]),ISBLANK(Table3[[#This Row],[Alex]])),"",Table33[[#This Row],[Alex]]-Table3[[#This Row],[Alex]])</f>
        <v/>
      </c>
      <c r="BH193">
        <f>IF(AND(ISBLANK(Table33[[#This Row],[Scott]]),ISBLANK(Table3[[#This Row],[Scott]])),"",Table33[[#This Row],[Scott]]-Table3[[#This Row],[Scott]])</f>
        <v>33</v>
      </c>
      <c r="BI193" t="str">
        <f>IF(AND(ISBLANK(Table33[[#This Row],[Light]]),ISBLANK(Table3[[#This Row],[Light]])),"",Table33[[#This Row],[Light]]-Table3[[#This Row],[Light]])</f>
        <v/>
      </c>
      <c r="BJ193">
        <f>IF(AND(ISBLANK(Table33[[#This Row],[Jarred]]),ISBLANK(Table3[[#This Row],[Jarred]])),"",Table33[[#This Row],[Jarred]]-Table3[[#This Row],[Jarred]])</f>
        <v>55</v>
      </c>
      <c r="BK193" t="str">
        <f>IF(AND(ISBLANK(Table33[[#This Row],[Joel]]),ISBLANK(Table3[[#This Row],[Joel]])),"",Table33[[#This Row],[Joel]]-Table3[[#This Row],[Joel]])</f>
        <v/>
      </c>
      <c r="BL193" t="str">
        <f>IF(AND(ISBLANK(Table33[[#This Row],[Rob]]),ISBLANK(Table3[[#This Row],[Rob]])),"",Table33[[#This Row],[Rob]]-Table3[[#This Row],[Rob]])</f>
        <v/>
      </c>
      <c r="BM193">
        <f>IF(AND(ISBLANK(Table33[[#This Row],[Xander]]),ISBLANK(Table3[[#This Row],[Xander]])),"",Table33[[#This Row],[Xander]]-Table3[[#This Row],[Xander]])</f>
        <v>24</v>
      </c>
    </row>
    <row r="194" spans="1:65" ht="15" customHeight="1" x14ac:dyDescent="0.25">
      <c r="A194" s="26">
        <v>45393</v>
      </c>
      <c r="B194">
        <v>13</v>
      </c>
      <c r="C194">
        <v>19</v>
      </c>
      <c r="D194">
        <v>18</v>
      </c>
      <c r="E194">
        <v>7</v>
      </c>
      <c r="O194">
        <v>35</v>
      </c>
      <c r="S194" s="26">
        <v>45393</v>
      </c>
      <c r="T194">
        <v>35</v>
      </c>
      <c r="U194">
        <v>49</v>
      </c>
      <c r="V194">
        <v>32</v>
      </c>
      <c r="W194">
        <v>28</v>
      </c>
      <c r="AK194">
        <v>55</v>
      </c>
      <c r="AM194" s="31">
        <v>1</v>
      </c>
      <c r="AN194">
        <v>1</v>
      </c>
      <c r="AQ194">
        <v>41</v>
      </c>
      <c r="AS194">
        <v>34</v>
      </c>
      <c r="AV194">
        <v>46</v>
      </c>
      <c r="AX194" s="26">
        <v>45393</v>
      </c>
      <c r="AY194">
        <f>IF(AND(ISBLANK(Table33[[#This Row],[Gilbert]]),ISBLANK(Table3[[#This Row],[Gilbert]])),"",Table33[[#This Row],[Gilbert]]-Table3[[#This Row],[Gilbert]])</f>
        <v>22</v>
      </c>
      <c r="AZ194">
        <f>IF(AND(ISBLANK(Table33[[#This Row],[Fred]]),ISBLANK(Table3[[#This Row],[Fred]])),"",Table33[[#This Row],[Fred]]-Table3[[#This Row],[Fred]])</f>
        <v>30</v>
      </c>
      <c r="BA194">
        <f>IF(AND(ISBLANK(Table33[[#This Row],[Zoe]]),ISBLANK(Table3[[#This Row],[Zoe]])),"",Table33[[#This Row],[Zoe]]-Table3[[#This Row],[Zoe]])</f>
        <v>14</v>
      </c>
      <c r="BB194">
        <f>IF(AND(ISBLANK(Table33[[#This Row],[George]]),ISBLANK(Table3[[#This Row],[George]])),"",Table33[[#This Row],[George]]-Table3[[#This Row],[George]])</f>
        <v>21</v>
      </c>
      <c r="BC194" t="str">
        <f>IF(AND(ISBLANK(Table33[[#This Row],[Raegan]]),ISBLANK(Table3[[#This Row],[Raegan]])),"",Table33[[#This Row],[Raegan]]-Table3[[#This Row],[Raegan]])</f>
        <v/>
      </c>
      <c r="BD194" t="str">
        <f>IF(AND(ISBLANK(Table33[[#This Row],[Liam]]),ISBLANK(Table3[[#This Row],[Liam]])),"",Table33[[#This Row],[Liam]]-Table3[[#This Row],[Liam]])</f>
        <v/>
      </c>
      <c r="BE194">
        <f>IF(AND(ISBLANK(Table33[[#This Row],[Shane]]),ISBLANK(Table3[[#This Row],[Shane]])),"",Table33[[#This Row],[Shane]]-Table3[[#This Row],[Shane]])</f>
        <v>55</v>
      </c>
      <c r="BF194" t="str">
        <f>IF(AND(ISBLANK(Table33[[#This Row],[Cameron]]),ISBLANK(Table3[[#This Row],[Cameron]])),"",Table33[[#This Row],[Cameron]]-Table3[[#This Row],[Cameron]])</f>
        <v/>
      </c>
      <c r="BG194" t="str">
        <f>IF(AND(ISBLANK(Table33[[#This Row],[Alex]]),ISBLANK(Table3[[#This Row],[Alex]])),"",Table33[[#This Row],[Alex]]-Table3[[#This Row],[Alex]])</f>
        <v/>
      </c>
      <c r="BH194">
        <f>IF(AND(ISBLANK(Table33[[#This Row],[Scott]]),ISBLANK(Table3[[#This Row],[Scott]])),"",Table33[[#This Row],[Scott]]-Table3[[#This Row],[Scott]])</f>
        <v>41</v>
      </c>
      <c r="BI194" t="str">
        <f>IF(AND(ISBLANK(Table33[[#This Row],[Light]]),ISBLANK(Table3[[#This Row],[Light]])),"",Table33[[#This Row],[Light]]-Table3[[#This Row],[Light]])</f>
        <v/>
      </c>
      <c r="BJ194">
        <f>IF(AND(ISBLANK(Table33[[#This Row],[Jarred]]),ISBLANK(Table3[[#This Row],[Jarred]])),"",Table33[[#This Row],[Jarred]]-Table3[[#This Row],[Jarred]])</f>
        <v>34</v>
      </c>
      <c r="BK194" t="str">
        <f>IF(AND(ISBLANK(Table33[[#This Row],[Joel]]),ISBLANK(Table3[[#This Row],[Joel]])),"",Table33[[#This Row],[Joel]]-Table3[[#This Row],[Joel]])</f>
        <v/>
      </c>
      <c r="BL194" t="str">
        <f>IF(AND(ISBLANK(Table33[[#This Row],[Rob]]),ISBLANK(Table3[[#This Row],[Rob]])),"",Table33[[#This Row],[Rob]]-Table3[[#This Row],[Rob]])</f>
        <v/>
      </c>
      <c r="BM194">
        <f>IF(AND(ISBLANK(Table33[[#This Row],[Xander]]),ISBLANK(Table3[[#This Row],[Xander]])),"",Table33[[#This Row],[Xander]]-Table3[[#This Row],[Xander]])</f>
        <v>11</v>
      </c>
    </row>
    <row r="195" spans="1:65" ht="15" customHeight="1" x14ac:dyDescent="0.25">
      <c r="A195" s="26">
        <v>45394</v>
      </c>
      <c r="B195">
        <v>13</v>
      </c>
      <c r="C195">
        <v>18</v>
      </c>
      <c r="D195">
        <v>15</v>
      </c>
      <c r="E195">
        <v>4</v>
      </c>
      <c r="K195">
        <v>16</v>
      </c>
      <c r="O195">
        <v>11</v>
      </c>
      <c r="S195" s="26">
        <v>45394</v>
      </c>
      <c r="T195">
        <v>51</v>
      </c>
      <c r="U195">
        <v>26</v>
      </c>
      <c r="V195">
        <v>31</v>
      </c>
      <c r="W195">
        <v>19</v>
      </c>
      <c r="AK195">
        <v>27</v>
      </c>
      <c r="AM195" s="31">
        <v>2</v>
      </c>
      <c r="AQ195">
        <v>35</v>
      </c>
      <c r="AR195">
        <v>36</v>
      </c>
      <c r="AS195">
        <v>28</v>
      </c>
      <c r="AV195">
        <v>5</v>
      </c>
      <c r="AX195" s="26">
        <v>45394</v>
      </c>
      <c r="AY195">
        <f>IF(AND(ISBLANK(Table33[[#This Row],[Gilbert]]),ISBLANK(Table3[[#This Row],[Gilbert]])),"",Table33[[#This Row],[Gilbert]]-Table3[[#This Row],[Gilbert]])</f>
        <v>38</v>
      </c>
      <c r="AZ195">
        <f>IF(AND(ISBLANK(Table33[[#This Row],[Fred]]),ISBLANK(Table3[[#This Row],[Fred]])),"",Table33[[#This Row],[Fred]]-Table3[[#This Row],[Fred]])</f>
        <v>8</v>
      </c>
      <c r="BA195">
        <f>IF(AND(ISBLANK(Table33[[#This Row],[Zoe]]),ISBLANK(Table3[[#This Row],[Zoe]])),"",Table33[[#This Row],[Zoe]]-Table3[[#This Row],[Zoe]])</f>
        <v>16</v>
      </c>
      <c r="BB195">
        <f>IF(AND(ISBLANK(Table33[[#This Row],[George]]),ISBLANK(Table3[[#This Row],[George]])),"",Table33[[#This Row],[George]]-Table3[[#This Row],[George]])</f>
        <v>15</v>
      </c>
      <c r="BC195" t="str">
        <f>IF(AND(ISBLANK(Table33[[#This Row],[Raegan]]),ISBLANK(Table3[[#This Row],[Raegan]])),"",Table33[[#This Row],[Raegan]]-Table3[[#This Row],[Raegan]])</f>
        <v/>
      </c>
      <c r="BD195" t="str">
        <f>IF(AND(ISBLANK(Table33[[#This Row],[Liam]]),ISBLANK(Table3[[#This Row],[Liam]])),"",Table33[[#This Row],[Liam]]-Table3[[#This Row],[Liam]])</f>
        <v/>
      </c>
      <c r="BE195">
        <f>IF(AND(ISBLANK(Table33[[#This Row],[Shane]]),ISBLANK(Table3[[#This Row],[Shane]])),"",Table33[[#This Row],[Shane]]-Table3[[#This Row],[Shane]])</f>
        <v>27</v>
      </c>
      <c r="BF195" t="str">
        <f>IF(AND(ISBLANK(Table33[[#This Row],[Cameron]]),ISBLANK(Table3[[#This Row],[Cameron]])),"",Table33[[#This Row],[Cameron]]-Table3[[#This Row],[Cameron]])</f>
        <v/>
      </c>
      <c r="BG195" t="str">
        <f>IF(AND(ISBLANK(Table33[[#This Row],[Alex]]),ISBLANK(Table3[[#This Row],[Alex]])),"",Table33[[#This Row],[Alex]]-Table3[[#This Row],[Alex]])</f>
        <v/>
      </c>
      <c r="BH195">
        <f>IF(AND(ISBLANK(Table33[[#This Row],[Scott]]),ISBLANK(Table3[[#This Row],[Scott]])),"",Table33[[#This Row],[Scott]]-Table3[[#This Row],[Scott]])</f>
        <v>35</v>
      </c>
      <c r="BI195">
        <f>IF(AND(ISBLANK(Table33[[#This Row],[Light]]),ISBLANK(Table3[[#This Row],[Light]])),"",Table33[[#This Row],[Light]]-Table3[[#This Row],[Light]])</f>
        <v>20</v>
      </c>
      <c r="BJ195">
        <f>IF(AND(ISBLANK(Table33[[#This Row],[Jarred]]),ISBLANK(Table3[[#This Row],[Jarred]])),"",Table33[[#This Row],[Jarred]]-Table3[[#This Row],[Jarred]])</f>
        <v>28</v>
      </c>
      <c r="BK195" t="str">
        <f>IF(AND(ISBLANK(Table33[[#This Row],[Joel]]),ISBLANK(Table3[[#This Row],[Joel]])),"",Table33[[#This Row],[Joel]]-Table3[[#This Row],[Joel]])</f>
        <v/>
      </c>
      <c r="BL195" t="str">
        <f>IF(AND(ISBLANK(Table33[[#This Row],[Rob]]),ISBLANK(Table3[[#This Row],[Rob]])),"",Table33[[#This Row],[Rob]]-Table3[[#This Row],[Rob]])</f>
        <v/>
      </c>
      <c r="BM195">
        <f>IF(AND(ISBLANK(Table33[[#This Row],[Xander]]),ISBLANK(Table3[[#This Row],[Xander]])),"",Table33[[#This Row],[Xander]]-Table3[[#This Row],[Xander]])</f>
        <v>-6</v>
      </c>
    </row>
    <row r="196" spans="1:65" ht="15" customHeight="1" x14ac:dyDescent="0.25">
      <c r="A196" s="26">
        <v>45397</v>
      </c>
      <c r="B196">
        <v>26</v>
      </c>
      <c r="C196">
        <v>30</v>
      </c>
      <c r="D196">
        <v>26</v>
      </c>
      <c r="E196">
        <v>20</v>
      </c>
      <c r="K196">
        <v>21</v>
      </c>
      <c r="S196" s="26">
        <v>45397</v>
      </c>
      <c r="T196">
        <v>59</v>
      </c>
      <c r="U196">
        <v>33</v>
      </c>
      <c r="V196">
        <v>36</v>
      </c>
      <c r="W196">
        <v>38</v>
      </c>
      <c r="AK196">
        <v>36</v>
      </c>
      <c r="AM196" s="31">
        <v>13</v>
      </c>
      <c r="AQ196">
        <v>45</v>
      </c>
      <c r="AR196">
        <v>58</v>
      </c>
      <c r="AS196">
        <v>39</v>
      </c>
      <c r="AX196" s="26">
        <v>45397</v>
      </c>
      <c r="AY196">
        <f>IF(AND(ISBLANK(Table33[[#This Row],[Gilbert]]),ISBLANK(Table3[[#This Row],[Gilbert]])),"",Table33[[#This Row],[Gilbert]]-Table3[[#This Row],[Gilbert]])</f>
        <v>33</v>
      </c>
      <c r="AZ196">
        <f>IF(AND(ISBLANK(Table33[[#This Row],[Fred]]),ISBLANK(Table3[[#This Row],[Fred]])),"",Table33[[#This Row],[Fred]]-Table3[[#This Row],[Fred]])</f>
        <v>3</v>
      </c>
      <c r="BA196">
        <f>IF(AND(ISBLANK(Table33[[#This Row],[Zoe]]),ISBLANK(Table3[[#This Row],[Zoe]])),"",Table33[[#This Row],[Zoe]]-Table3[[#This Row],[Zoe]])</f>
        <v>10</v>
      </c>
      <c r="BB196">
        <f>IF(AND(ISBLANK(Table33[[#This Row],[George]]),ISBLANK(Table3[[#This Row],[George]])),"",Table33[[#This Row],[George]]-Table3[[#This Row],[George]])</f>
        <v>18</v>
      </c>
      <c r="BC196" t="str">
        <f>IF(AND(ISBLANK(Table33[[#This Row],[Raegan]]),ISBLANK(Table3[[#This Row],[Raegan]])),"",Table33[[#This Row],[Raegan]]-Table3[[#This Row],[Raegan]])</f>
        <v/>
      </c>
      <c r="BD196" t="str">
        <f>IF(AND(ISBLANK(Table33[[#This Row],[Liam]]),ISBLANK(Table3[[#This Row],[Liam]])),"",Table33[[#This Row],[Liam]]-Table3[[#This Row],[Liam]])</f>
        <v/>
      </c>
      <c r="BE196">
        <f>IF(AND(ISBLANK(Table33[[#This Row],[Shane]]),ISBLANK(Table3[[#This Row],[Shane]])),"",Table33[[#This Row],[Shane]]-Table3[[#This Row],[Shane]])</f>
        <v>36</v>
      </c>
      <c r="BF196" t="str">
        <f>IF(AND(ISBLANK(Table33[[#This Row],[Cameron]]),ISBLANK(Table3[[#This Row],[Cameron]])),"",Table33[[#This Row],[Cameron]]-Table3[[#This Row],[Cameron]])</f>
        <v/>
      </c>
      <c r="BG196" t="str">
        <f>IF(AND(ISBLANK(Table33[[#This Row],[Alex]]),ISBLANK(Table3[[#This Row],[Alex]])),"",Table33[[#This Row],[Alex]]-Table3[[#This Row],[Alex]])</f>
        <v/>
      </c>
      <c r="BH196">
        <f>IF(AND(ISBLANK(Table33[[#This Row],[Scott]]),ISBLANK(Table3[[#This Row],[Scott]])),"",Table33[[#This Row],[Scott]]-Table3[[#This Row],[Scott]])</f>
        <v>45</v>
      </c>
      <c r="BI196">
        <f>IF(AND(ISBLANK(Table33[[#This Row],[Light]]),ISBLANK(Table3[[#This Row],[Light]])),"",Table33[[#This Row],[Light]]-Table3[[#This Row],[Light]])</f>
        <v>37</v>
      </c>
      <c r="BJ196">
        <f>IF(AND(ISBLANK(Table33[[#This Row],[Jarred]]),ISBLANK(Table3[[#This Row],[Jarred]])),"",Table33[[#This Row],[Jarred]]-Table3[[#This Row],[Jarred]])</f>
        <v>39</v>
      </c>
      <c r="BK196" t="str">
        <f>IF(AND(ISBLANK(Table33[[#This Row],[Joel]]),ISBLANK(Table3[[#This Row],[Joel]])),"",Table33[[#This Row],[Joel]]-Table3[[#This Row],[Joel]])</f>
        <v/>
      </c>
      <c r="BL196" t="str">
        <f>IF(AND(ISBLANK(Table33[[#This Row],[Rob]]),ISBLANK(Table3[[#This Row],[Rob]])),"",Table33[[#This Row],[Rob]]-Table3[[#This Row],[Rob]])</f>
        <v/>
      </c>
      <c r="BM196" t="str">
        <f>IF(AND(ISBLANK(Table33[[#This Row],[Xander]]),ISBLANK(Table3[[#This Row],[Xander]])),"",Table33[[#This Row],[Xander]]-Table3[[#This Row],[Xander]])</f>
        <v/>
      </c>
    </row>
    <row r="197" spans="1:65" ht="15" customHeight="1" x14ac:dyDescent="0.25">
      <c r="A197" s="26">
        <v>45398</v>
      </c>
      <c r="B197">
        <v>29</v>
      </c>
      <c r="C197">
        <v>27</v>
      </c>
      <c r="D197">
        <v>28</v>
      </c>
      <c r="E197">
        <v>17</v>
      </c>
      <c r="K197">
        <v>9</v>
      </c>
      <c r="S197" s="26">
        <v>45398</v>
      </c>
      <c r="T197">
        <v>50</v>
      </c>
      <c r="U197">
        <v>37</v>
      </c>
      <c r="V197">
        <v>35</v>
      </c>
      <c r="W197">
        <v>35</v>
      </c>
      <c r="AK197">
        <v>36</v>
      </c>
      <c r="AM197" s="31">
        <v>14</v>
      </c>
      <c r="AN197">
        <v>4</v>
      </c>
      <c r="AQ197">
        <v>36</v>
      </c>
      <c r="AR197">
        <v>45</v>
      </c>
      <c r="AX197" s="26">
        <v>45398</v>
      </c>
      <c r="AY197">
        <f>IF(AND(ISBLANK(Table33[[#This Row],[Gilbert]]),ISBLANK(Table3[[#This Row],[Gilbert]])),"",Table33[[#This Row],[Gilbert]]-Table3[[#This Row],[Gilbert]])</f>
        <v>21</v>
      </c>
      <c r="AZ197">
        <f>IF(AND(ISBLANK(Table33[[#This Row],[Fred]]),ISBLANK(Table3[[#This Row],[Fred]])),"",Table33[[#This Row],[Fred]]-Table3[[#This Row],[Fred]])</f>
        <v>10</v>
      </c>
      <c r="BA197">
        <f>IF(AND(ISBLANK(Table33[[#This Row],[Zoe]]),ISBLANK(Table3[[#This Row],[Zoe]])),"",Table33[[#This Row],[Zoe]]-Table3[[#This Row],[Zoe]])</f>
        <v>7</v>
      </c>
      <c r="BB197">
        <f>IF(AND(ISBLANK(Table33[[#This Row],[George]]),ISBLANK(Table3[[#This Row],[George]])),"",Table33[[#This Row],[George]]-Table3[[#This Row],[George]])</f>
        <v>18</v>
      </c>
      <c r="BC197" t="str">
        <f>IF(AND(ISBLANK(Table33[[#This Row],[Raegan]]),ISBLANK(Table3[[#This Row],[Raegan]])),"",Table33[[#This Row],[Raegan]]-Table3[[#This Row],[Raegan]])</f>
        <v/>
      </c>
      <c r="BD197" t="str">
        <f>IF(AND(ISBLANK(Table33[[#This Row],[Liam]]),ISBLANK(Table3[[#This Row],[Liam]])),"",Table33[[#This Row],[Liam]]-Table3[[#This Row],[Liam]])</f>
        <v/>
      </c>
      <c r="BE197">
        <f>IF(AND(ISBLANK(Table33[[#This Row],[Shane]]),ISBLANK(Table3[[#This Row],[Shane]])),"",Table33[[#This Row],[Shane]]-Table3[[#This Row],[Shane]])</f>
        <v>36</v>
      </c>
      <c r="BF197" t="str">
        <f>IF(AND(ISBLANK(Table33[[#This Row],[Cameron]]),ISBLANK(Table3[[#This Row],[Cameron]])),"",Table33[[#This Row],[Cameron]]-Table3[[#This Row],[Cameron]])</f>
        <v/>
      </c>
      <c r="BG197" t="str">
        <f>IF(AND(ISBLANK(Table33[[#This Row],[Alex]]),ISBLANK(Table3[[#This Row],[Alex]])),"",Table33[[#This Row],[Alex]]-Table3[[#This Row],[Alex]])</f>
        <v/>
      </c>
      <c r="BH197">
        <f>IF(AND(ISBLANK(Table33[[#This Row],[Scott]]),ISBLANK(Table3[[#This Row],[Scott]])),"",Table33[[#This Row],[Scott]]-Table3[[#This Row],[Scott]])</f>
        <v>36</v>
      </c>
      <c r="BI197">
        <f>IF(AND(ISBLANK(Table33[[#This Row],[Light]]),ISBLANK(Table3[[#This Row],[Light]])),"",Table33[[#This Row],[Light]]-Table3[[#This Row],[Light]])</f>
        <v>36</v>
      </c>
      <c r="BJ197" t="str">
        <f>IF(AND(ISBLANK(Table33[[#This Row],[Jarred]]),ISBLANK(Table3[[#This Row],[Jarred]])),"",Table33[[#This Row],[Jarred]]-Table3[[#This Row],[Jarred]])</f>
        <v/>
      </c>
      <c r="BK197" t="str">
        <f>IF(AND(ISBLANK(Table33[[#This Row],[Joel]]),ISBLANK(Table3[[#This Row],[Joel]])),"",Table33[[#This Row],[Joel]]-Table3[[#This Row],[Joel]])</f>
        <v/>
      </c>
      <c r="BL197" t="str">
        <f>IF(AND(ISBLANK(Table33[[#This Row],[Rob]]),ISBLANK(Table3[[#This Row],[Rob]])),"",Table33[[#This Row],[Rob]]-Table3[[#This Row],[Rob]])</f>
        <v/>
      </c>
      <c r="BM197" t="str">
        <f>IF(AND(ISBLANK(Table33[[#This Row],[Xander]]),ISBLANK(Table3[[#This Row],[Xander]])),"",Table33[[#This Row],[Xander]]-Table3[[#This Row],[Xander]])</f>
        <v/>
      </c>
    </row>
    <row r="198" spans="1:65" ht="15" customHeight="1" x14ac:dyDescent="0.25">
      <c r="A198" s="26">
        <v>45399</v>
      </c>
      <c r="B198">
        <v>23</v>
      </c>
      <c r="C198">
        <v>25</v>
      </c>
      <c r="D198">
        <v>25</v>
      </c>
      <c r="E198">
        <v>16</v>
      </c>
      <c r="K198">
        <v>8</v>
      </c>
      <c r="S198" s="26">
        <v>45399</v>
      </c>
      <c r="T198">
        <v>69</v>
      </c>
      <c r="U198">
        <v>34</v>
      </c>
      <c r="V198">
        <v>25</v>
      </c>
      <c r="W198">
        <v>35</v>
      </c>
      <c r="AK198">
        <v>43</v>
      </c>
      <c r="AM198" s="31">
        <v>22</v>
      </c>
      <c r="AR198">
        <v>40</v>
      </c>
      <c r="AS198">
        <v>28</v>
      </c>
      <c r="AX198" s="26">
        <v>45399</v>
      </c>
      <c r="AY198">
        <f>IF(AND(ISBLANK(Table33[[#This Row],[Gilbert]]),ISBLANK(Table3[[#This Row],[Gilbert]])),"",Table33[[#This Row],[Gilbert]]-Table3[[#This Row],[Gilbert]])</f>
        <v>46</v>
      </c>
      <c r="AZ198">
        <f>IF(AND(ISBLANK(Table33[[#This Row],[Fred]]),ISBLANK(Table3[[#This Row],[Fred]])),"",Table33[[#This Row],[Fred]]-Table3[[#This Row],[Fred]])</f>
        <v>9</v>
      </c>
      <c r="BA198">
        <f>IF(AND(ISBLANK(Table33[[#This Row],[Zoe]]),ISBLANK(Table3[[#This Row],[Zoe]])),"",Table33[[#This Row],[Zoe]]-Table3[[#This Row],[Zoe]])</f>
        <v>0</v>
      </c>
      <c r="BB198">
        <f>IF(AND(ISBLANK(Table33[[#This Row],[George]]),ISBLANK(Table3[[#This Row],[George]])),"",Table33[[#This Row],[George]]-Table3[[#This Row],[George]])</f>
        <v>19</v>
      </c>
      <c r="BC198" t="str">
        <f>IF(AND(ISBLANK(Table33[[#This Row],[Raegan]]),ISBLANK(Table3[[#This Row],[Raegan]])),"",Table33[[#This Row],[Raegan]]-Table3[[#This Row],[Raegan]])</f>
        <v/>
      </c>
      <c r="BD198" t="str">
        <f>IF(AND(ISBLANK(Table33[[#This Row],[Liam]]),ISBLANK(Table3[[#This Row],[Liam]])),"",Table33[[#This Row],[Liam]]-Table3[[#This Row],[Liam]])</f>
        <v/>
      </c>
      <c r="BE198">
        <f>IF(AND(ISBLANK(Table33[[#This Row],[Shane]]),ISBLANK(Table3[[#This Row],[Shane]])),"",Table33[[#This Row],[Shane]]-Table3[[#This Row],[Shane]])</f>
        <v>43</v>
      </c>
      <c r="BF198" t="str">
        <f>IF(AND(ISBLANK(Table33[[#This Row],[Cameron]]),ISBLANK(Table3[[#This Row],[Cameron]])),"",Table33[[#This Row],[Cameron]]-Table3[[#This Row],[Cameron]])</f>
        <v/>
      </c>
      <c r="BG198" t="str">
        <f>IF(AND(ISBLANK(Table33[[#This Row],[Alex]]),ISBLANK(Table3[[#This Row],[Alex]])),"",Table33[[#This Row],[Alex]]-Table3[[#This Row],[Alex]])</f>
        <v/>
      </c>
      <c r="BH198" t="str">
        <f>IF(AND(ISBLANK(Table33[[#This Row],[Scott]]),ISBLANK(Table3[[#This Row],[Scott]])),"",Table33[[#This Row],[Scott]]-Table3[[#This Row],[Scott]])</f>
        <v/>
      </c>
      <c r="BI198">
        <f>IF(AND(ISBLANK(Table33[[#This Row],[Light]]),ISBLANK(Table3[[#This Row],[Light]])),"",Table33[[#This Row],[Light]]-Table3[[#This Row],[Light]])</f>
        <v>32</v>
      </c>
      <c r="BJ198">
        <f>IF(AND(ISBLANK(Table33[[#This Row],[Jarred]]),ISBLANK(Table3[[#This Row],[Jarred]])),"",Table33[[#This Row],[Jarred]]-Table3[[#This Row],[Jarred]])</f>
        <v>28</v>
      </c>
      <c r="BK198" t="str">
        <f>IF(AND(ISBLANK(Table33[[#This Row],[Joel]]),ISBLANK(Table3[[#This Row],[Joel]])),"",Table33[[#This Row],[Joel]]-Table3[[#This Row],[Joel]])</f>
        <v/>
      </c>
      <c r="BL198" t="str">
        <f>IF(AND(ISBLANK(Table33[[#This Row],[Rob]]),ISBLANK(Table3[[#This Row],[Rob]])),"",Table33[[#This Row],[Rob]]-Table3[[#This Row],[Rob]])</f>
        <v/>
      </c>
      <c r="BM198" t="str">
        <f>IF(AND(ISBLANK(Table33[[#This Row],[Xander]]),ISBLANK(Table3[[#This Row],[Xander]])),"",Table33[[#This Row],[Xander]]-Table3[[#This Row],[Xander]])</f>
        <v/>
      </c>
    </row>
    <row r="199" spans="1:65" ht="15" customHeight="1" x14ac:dyDescent="0.25">
      <c r="A199" s="26">
        <v>45400</v>
      </c>
      <c r="B199">
        <v>16</v>
      </c>
      <c r="C199">
        <v>22</v>
      </c>
      <c r="D199">
        <v>18</v>
      </c>
      <c r="E199">
        <v>14</v>
      </c>
      <c r="K199">
        <v>3</v>
      </c>
      <c r="S199" s="26">
        <v>45400</v>
      </c>
      <c r="T199">
        <v>50</v>
      </c>
      <c r="U199">
        <v>37</v>
      </c>
      <c r="V199">
        <v>26</v>
      </c>
      <c r="W199">
        <v>27</v>
      </c>
      <c r="AK199">
        <v>37</v>
      </c>
      <c r="AM199" s="31">
        <v>3</v>
      </c>
      <c r="AN199">
        <v>4</v>
      </c>
      <c r="AQ199">
        <v>32</v>
      </c>
      <c r="AR199">
        <v>57</v>
      </c>
      <c r="AS199">
        <v>20</v>
      </c>
      <c r="AX199" s="26">
        <v>45400</v>
      </c>
      <c r="AY199">
        <f>IF(AND(ISBLANK(Table33[[#This Row],[Gilbert]]),ISBLANK(Table3[[#This Row],[Gilbert]])),"",Table33[[#This Row],[Gilbert]]-Table3[[#This Row],[Gilbert]])</f>
        <v>34</v>
      </c>
      <c r="AZ199">
        <f>IF(AND(ISBLANK(Table33[[#This Row],[Fred]]),ISBLANK(Table3[[#This Row],[Fred]])),"",Table33[[#This Row],[Fred]]-Table3[[#This Row],[Fred]])</f>
        <v>15</v>
      </c>
      <c r="BA199">
        <f>IF(AND(ISBLANK(Table33[[#This Row],[Zoe]]),ISBLANK(Table3[[#This Row],[Zoe]])),"",Table33[[#This Row],[Zoe]]-Table3[[#This Row],[Zoe]])</f>
        <v>8</v>
      </c>
      <c r="BB199">
        <f>IF(AND(ISBLANK(Table33[[#This Row],[George]]),ISBLANK(Table3[[#This Row],[George]])),"",Table33[[#This Row],[George]]-Table3[[#This Row],[George]])</f>
        <v>13</v>
      </c>
      <c r="BC199" t="str">
        <f>IF(AND(ISBLANK(Table33[[#This Row],[Raegan]]),ISBLANK(Table3[[#This Row],[Raegan]])),"",Table33[[#This Row],[Raegan]]-Table3[[#This Row],[Raegan]])</f>
        <v/>
      </c>
      <c r="BD199" t="str">
        <f>IF(AND(ISBLANK(Table33[[#This Row],[Liam]]),ISBLANK(Table3[[#This Row],[Liam]])),"",Table33[[#This Row],[Liam]]-Table3[[#This Row],[Liam]])</f>
        <v/>
      </c>
      <c r="BE199">
        <f>IF(AND(ISBLANK(Table33[[#This Row],[Shane]]),ISBLANK(Table3[[#This Row],[Shane]])),"",Table33[[#This Row],[Shane]]-Table3[[#This Row],[Shane]])</f>
        <v>37</v>
      </c>
      <c r="BF199" t="str">
        <f>IF(AND(ISBLANK(Table33[[#This Row],[Cameron]]),ISBLANK(Table3[[#This Row],[Cameron]])),"",Table33[[#This Row],[Cameron]]-Table3[[#This Row],[Cameron]])</f>
        <v/>
      </c>
      <c r="BG199" t="str">
        <f>IF(AND(ISBLANK(Table33[[#This Row],[Alex]]),ISBLANK(Table3[[#This Row],[Alex]])),"",Table33[[#This Row],[Alex]]-Table3[[#This Row],[Alex]])</f>
        <v/>
      </c>
      <c r="BH199">
        <f>IF(AND(ISBLANK(Table33[[#This Row],[Scott]]),ISBLANK(Table3[[#This Row],[Scott]])),"",Table33[[#This Row],[Scott]]-Table3[[#This Row],[Scott]])</f>
        <v>32</v>
      </c>
      <c r="BI199">
        <f>IF(AND(ISBLANK(Table33[[#This Row],[Light]]),ISBLANK(Table3[[#This Row],[Light]])),"",Table33[[#This Row],[Light]]-Table3[[#This Row],[Light]])</f>
        <v>54</v>
      </c>
      <c r="BJ199">
        <f>IF(AND(ISBLANK(Table33[[#This Row],[Jarred]]),ISBLANK(Table3[[#This Row],[Jarred]])),"",Table33[[#This Row],[Jarred]]-Table3[[#This Row],[Jarred]])</f>
        <v>20</v>
      </c>
      <c r="BK199" t="str">
        <f>IF(AND(ISBLANK(Table33[[#This Row],[Joel]]),ISBLANK(Table3[[#This Row],[Joel]])),"",Table33[[#This Row],[Joel]]-Table3[[#This Row],[Joel]])</f>
        <v/>
      </c>
      <c r="BL199" t="str">
        <f>IF(AND(ISBLANK(Table33[[#This Row],[Rob]]),ISBLANK(Table3[[#This Row],[Rob]])),"",Table33[[#This Row],[Rob]]-Table3[[#This Row],[Rob]])</f>
        <v/>
      </c>
      <c r="BM199" t="str">
        <f>IF(AND(ISBLANK(Table33[[#This Row],[Xander]]),ISBLANK(Table3[[#This Row],[Xander]])),"",Table33[[#This Row],[Xander]]-Table3[[#This Row],[Xander]])</f>
        <v/>
      </c>
    </row>
    <row r="200" spans="1:65" ht="15" customHeight="1" x14ac:dyDescent="0.25">
      <c r="A200" s="26">
        <v>45401</v>
      </c>
      <c r="B200">
        <v>18</v>
      </c>
      <c r="C200">
        <v>20</v>
      </c>
      <c r="D200">
        <v>16</v>
      </c>
      <c r="E200">
        <v>10</v>
      </c>
      <c r="K200">
        <v>13</v>
      </c>
      <c r="S200" s="26">
        <v>45401</v>
      </c>
      <c r="T200">
        <v>38</v>
      </c>
      <c r="U200">
        <v>29</v>
      </c>
      <c r="V200">
        <v>34</v>
      </c>
      <c r="W200">
        <v>30</v>
      </c>
      <c r="AK200">
        <v>34</v>
      </c>
      <c r="AM200" s="31">
        <v>15</v>
      </c>
      <c r="AQ200">
        <v>28</v>
      </c>
      <c r="AR200">
        <v>49</v>
      </c>
      <c r="AS200">
        <v>25</v>
      </c>
      <c r="AX200" s="26">
        <v>45401</v>
      </c>
      <c r="AY200">
        <f>IF(AND(ISBLANK(Table33[[#This Row],[Gilbert]]),ISBLANK(Table3[[#This Row],[Gilbert]])),"",Table33[[#This Row],[Gilbert]]-Table3[[#This Row],[Gilbert]])</f>
        <v>20</v>
      </c>
      <c r="AZ200">
        <f>IF(AND(ISBLANK(Table33[[#This Row],[Fred]]),ISBLANK(Table3[[#This Row],[Fred]])),"",Table33[[#This Row],[Fred]]-Table3[[#This Row],[Fred]])</f>
        <v>9</v>
      </c>
      <c r="BA200">
        <f>IF(AND(ISBLANK(Table33[[#This Row],[Zoe]]),ISBLANK(Table3[[#This Row],[Zoe]])),"",Table33[[#This Row],[Zoe]]-Table3[[#This Row],[Zoe]])</f>
        <v>18</v>
      </c>
      <c r="BB200">
        <f>IF(AND(ISBLANK(Table33[[#This Row],[George]]),ISBLANK(Table3[[#This Row],[George]])),"",Table33[[#This Row],[George]]-Table3[[#This Row],[George]])</f>
        <v>20</v>
      </c>
      <c r="BC200" t="str">
        <f>IF(AND(ISBLANK(Table33[[#This Row],[Raegan]]),ISBLANK(Table3[[#This Row],[Raegan]])),"",Table33[[#This Row],[Raegan]]-Table3[[#This Row],[Raegan]])</f>
        <v/>
      </c>
      <c r="BD200" t="str">
        <f>IF(AND(ISBLANK(Table33[[#This Row],[Liam]]),ISBLANK(Table3[[#This Row],[Liam]])),"",Table33[[#This Row],[Liam]]-Table3[[#This Row],[Liam]])</f>
        <v/>
      </c>
      <c r="BE200">
        <f>IF(AND(ISBLANK(Table33[[#This Row],[Shane]]),ISBLANK(Table3[[#This Row],[Shane]])),"",Table33[[#This Row],[Shane]]-Table3[[#This Row],[Shane]])</f>
        <v>34</v>
      </c>
      <c r="BF200" t="str">
        <f>IF(AND(ISBLANK(Table33[[#This Row],[Cameron]]),ISBLANK(Table3[[#This Row],[Cameron]])),"",Table33[[#This Row],[Cameron]]-Table3[[#This Row],[Cameron]])</f>
        <v/>
      </c>
      <c r="BG200" t="str">
        <f>IF(AND(ISBLANK(Table33[[#This Row],[Alex]]),ISBLANK(Table3[[#This Row],[Alex]])),"",Table33[[#This Row],[Alex]]-Table3[[#This Row],[Alex]])</f>
        <v/>
      </c>
      <c r="BH200">
        <f>IF(AND(ISBLANK(Table33[[#This Row],[Scott]]),ISBLANK(Table3[[#This Row],[Scott]])),"",Table33[[#This Row],[Scott]]-Table3[[#This Row],[Scott]])</f>
        <v>28</v>
      </c>
      <c r="BI200">
        <f>IF(AND(ISBLANK(Table33[[#This Row],[Light]]),ISBLANK(Table3[[#This Row],[Light]])),"",Table33[[#This Row],[Light]]-Table3[[#This Row],[Light]])</f>
        <v>36</v>
      </c>
      <c r="BJ200">
        <f>IF(AND(ISBLANK(Table33[[#This Row],[Jarred]]),ISBLANK(Table3[[#This Row],[Jarred]])),"",Table33[[#This Row],[Jarred]]-Table3[[#This Row],[Jarred]])</f>
        <v>25</v>
      </c>
      <c r="BK200" t="str">
        <f>IF(AND(ISBLANK(Table33[[#This Row],[Joel]]),ISBLANK(Table3[[#This Row],[Joel]])),"",Table33[[#This Row],[Joel]]-Table3[[#This Row],[Joel]])</f>
        <v/>
      </c>
      <c r="BL200" t="str">
        <f>IF(AND(ISBLANK(Table33[[#This Row],[Rob]]),ISBLANK(Table3[[#This Row],[Rob]])),"",Table33[[#This Row],[Rob]]-Table3[[#This Row],[Rob]])</f>
        <v/>
      </c>
      <c r="BM200" t="str">
        <f>IF(AND(ISBLANK(Table33[[#This Row],[Xander]]),ISBLANK(Table3[[#This Row],[Xander]])),"",Table33[[#This Row],[Xander]]-Table3[[#This Row],[Xander]])</f>
        <v/>
      </c>
    </row>
    <row r="201" spans="1:65" ht="15" customHeight="1" x14ac:dyDescent="0.25">
      <c r="A201" s="26">
        <v>45404</v>
      </c>
      <c r="B201">
        <v>47</v>
      </c>
      <c r="C201">
        <v>26</v>
      </c>
      <c r="D201">
        <v>24</v>
      </c>
      <c r="S201" s="26">
        <v>45404</v>
      </c>
      <c r="T201">
        <v>60</v>
      </c>
      <c r="U201">
        <v>38</v>
      </c>
      <c r="V201">
        <v>32</v>
      </c>
      <c r="W201">
        <v>33</v>
      </c>
      <c r="AM201" s="31">
        <v>35</v>
      </c>
      <c r="AN201">
        <v>4</v>
      </c>
      <c r="AQ201">
        <v>31</v>
      </c>
      <c r="AS201">
        <v>49</v>
      </c>
      <c r="AX201" s="26">
        <v>45404</v>
      </c>
      <c r="AY201">
        <f>IF(AND(ISBLANK(Table33[[#This Row],[Gilbert]]),ISBLANK(Table3[[#This Row],[Gilbert]])),"",Table33[[#This Row],[Gilbert]]-Table3[[#This Row],[Gilbert]])</f>
        <v>13</v>
      </c>
      <c r="AZ201">
        <f>IF(AND(ISBLANK(Table33[[#This Row],[Fred]]),ISBLANK(Table3[[#This Row],[Fred]])),"",Table33[[#This Row],[Fred]]-Table3[[#This Row],[Fred]])</f>
        <v>12</v>
      </c>
      <c r="BA201">
        <f>IF(AND(ISBLANK(Table33[[#This Row],[Zoe]]),ISBLANK(Table3[[#This Row],[Zoe]])),"",Table33[[#This Row],[Zoe]]-Table3[[#This Row],[Zoe]])</f>
        <v>8</v>
      </c>
      <c r="BB201">
        <f>IF(AND(ISBLANK(Table33[[#This Row],[George]]),ISBLANK(Table3[[#This Row],[George]])),"",Table33[[#This Row],[George]]-Table3[[#This Row],[George]])</f>
        <v>33</v>
      </c>
      <c r="BC201" t="str">
        <f>IF(AND(ISBLANK(Table33[[#This Row],[Raegan]]),ISBLANK(Table3[[#This Row],[Raegan]])),"",Table33[[#This Row],[Raegan]]-Table3[[#This Row],[Raegan]])</f>
        <v/>
      </c>
      <c r="BD201" t="str">
        <f>IF(AND(ISBLANK(Table33[[#This Row],[Liam]]),ISBLANK(Table3[[#This Row],[Liam]])),"",Table33[[#This Row],[Liam]]-Table3[[#This Row],[Liam]])</f>
        <v/>
      </c>
      <c r="BE201" t="str">
        <f>IF(AND(ISBLANK(Table33[[#This Row],[Shane]]),ISBLANK(Table3[[#This Row],[Shane]])),"",Table33[[#This Row],[Shane]]-Table3[[#This Row],[Shane]])</f>
        <v/>
      </c>
      <c r="BF201" t="str">
        <f>IF(AND(ISBLANK(Table33[[#This Row],[Cameron]]),ISBLANK(Table3[[#This Row],[Cameron]])),"",Table33[[#This Row],[Cameron]]-Table3[[#This Row],[Cameron]])</f>
        <v/>
      </c>
      <c r="BG201" t="str">
        <f>IF(AND(ISBLANK(Table33[[#This Row],[Alex]]),ISBLANK(Table3[[#This Row],[Alex]])),"",Table33[[#This Row],[Alex]]-Table3[[#This Row],[Alex]])</f>
        <v/>
      </c>
      <c r="BH201">
        <f>IF(AND(ISBLANK(Table33[[#This Row],[Scott]]),ISBLANK(Table3[[#This Row],[Scott]])),"",Table33[[#This Row],[Scott]]-Table3[[#This Row],[Scott]])</f>
        <v>31</v>
      </c>
      <c r="BI201" t="str">
        <f>IF(AND(ISBLANK(Table33[[#This Row],[Light]]),ISBLANK(Table3[[#This Row],[Light]])),"",Table33[[#This Row],[Light]]-Table3[[#This Row],[Light]])</f>
        <v/>
      </c>
      <c r="BJ201">
        <f>IF(AND(ISBLANK(Table33[[#This Row],[Jarred]]),ISBLANK(Table3[[#This Row],[Jarred]])),"",Table33[[#This Row],[Jarred]]-Table3[[#This Row],[Jarred]])</f>
        <v>49</v>
      </c>
      <c r="BK201" t="str">
        <f>IF(AND(ISBLANK(Table33[[#This Row],[Joel]]),ISBLANK(Table3[[#This Row],[Joel]])),"",Table33[[#This Row],[Joel]]-Table3[[#This Row],[Joel]])</f>
        <v/>
      </c>
      <c r="BL201" t="str">
        <f>IF(AND(ISBLANK(Table33[[#This Row],[Rob]]),ISBLANK(Table3[[#This Row],[Rob]])),"",Table33[[#This Row],[Rob]]-Table3[[#This Row],[Rob]])</f>
        <v/>
      </c>
      <c r="BM201" t="str">
        <f>IF(AND(ISBLANK(Table33[[#This Row],[Xander]]),ISBLANK(Table3[[#This Row],[Xander]])),"",Table33[[#This Row],[Xander]]-Table3[[#This Row],[Xander]])</f>
        <v/>
      </c>
    </row>
    <row r="202" spans="1:65" ht="15" customHeight="1" x14ac:dyDescent="0.25">
      <c r="A202" s="26">
        <v>45405</v>
      </c>
      <c r="B202">
        <v>43</v>
      </c>
      <c r="C202">
        <v>21</v>
      </c>
      <c r="D202">
        <v>23</v>
      </c>
      <c r="S202" s="26">
        <v>45405</v>
      </c>
      <c r="T202">
        <v>60</v>
      </c>
      <c r="U202">
        <v>39</v>
      </c>
      <c r="V202">
        <v>37</v>
      </c>
      <c r="W202">
        <v>23</v>
      </c>
      <c r="AM202" s="31">
        <v>35</v>
      </c>
      <c r="AQ202">
        <v>37</v>
      </c>
      <c r="AS202">
        <v>53</v>
      </c>
      <c r="AX202" s="26">
        <v>45405</v>
      </c>
      <c r="AY202">
        <f>IF(AND(ISBLANK(Table33[[#This Row],[Gilbert]]),ISBLANK(Table3[[#This Row],[Gilbert]])),"",Table33[[#This Row],[Gilbert]]-Table3[[#This Row],[Gilbert]])</f>
        <v>17</v>
      </c>
      <c r="AZ202">
        <f>IF(AND(ISBLANK(Table33[[#This Row],[Fred]]),ISBLANK(Table3[[#This Row],[Fred]])),"",Table33[[#This Row],[Fred]]-Table3[[#This Row],[Fred]])</f>
        <v>18</v>
      </c>
      <c r="BA202">
        <f>IF(AND(ISBLANK(Table33[[#This Row],[Zoe]]),ISBLANK(Table3[[#This Row],[Zoe]])),"",Table33[[#This Row],[Zoe]]-Table3[[#This Row],[Zoe]])</f>
        <v>14</v>
      </c>
      <c r="BB202">
        <f>IF(AND(ISBLANK(Table33[[#This Row],[George]]),ISBLANK(Table3[[#This Row],[George]])),"",Table33[[#This Row],[George]]-Table3[[#This Row],[George]])</f>
        <v>23</v>
      </c>
      <c r="BC202" t="str">
        <f>IF(AND(ISBLANK(Table33[[#This Row],[Raegan]]),ISBLANK(Table3[[#This Row],[Raegan]])),"",Table33[[#This Row],[Raegan]]-Table3[[#This Row],[Raegan]])</f>
        <v/>
      </c>
      <c r="BD202" t="str">
        <f>IF(AND(ISBLANK(Table33[[#This Row],[Liam]]),ISBLANK(Table3[[#This Row],[Liam]])),"",Table33[[#This Row],[Liam]]-Table3[[#This Row],[Liam]])</f>
        <v/>
      </c>
      <c r="BE202" t="str">
        <f>IF(AND(ISBLANK(Table33[[#This Row],[Shane]]),ISBLANK(Table3[[#This Row],[Shane]])),"",Table33[[#This Row],[Shane]]-Table3[[#This Row],[Shane]])</f>
        <v/>
      </c>
      <c r="BF202" t="str">
        <f>IF(AND(ISBLANK(Table33[[#This Row],[Cameron]]),ISBLANK(Table3[[#This Row],[Cameron]])),"",Table33[[#This Row],[Cameron]]-Table3[[#This Row],[Cameron]])</f>
        <v/>
      </c>
      <c r="BG202" t="str">
        <f>IF(AND(ISBLANK(Table33[[#This Row],[Alex]]),ISBLANK(Table3[[#This Row],[Alex]])),"",Table33[[#This Row],[Alex]]-Table3[[#This Row],[Alex]])</f>
        <v/>
      </c>
      <c r="BH202">
        <f>IF(AND(ISBLANK(Table33[[#This Row],[Scott]]),ISBLANK(Table3[[#This Row],[Scott]])),"",Table33[[#This Row],[Scott]]-Table3[[#This Row],[Scott]])</f>
        <v>37</v>
      </c>
      <c r="BI202" t="str">
        <f>IF(AND(ISBLANK(Table33[[#This Row],[Light]]),ISBLANK(Table3[[#This Row],[Light]])),"",Table33[[#This Row],[Light]]-Table3[[#This Row],[Light]])</f>
        <v/>
      </c>
      <c r="BJ202">
        <f>IF(AND(ISBLANK(Table33[[#This Row],[Jarred]]),ISBLANK(Table3[[#This Row],[Jarred]])),"",Table33[[#This Row],[Jarred]]-Table3[[#This Row],[Jarred]])</f>
        <v>53</v>
      </c>
      <c r="BK202" t="str">
        <f>IF(AND(ISBLANK(Table33[[#This Row],[Joel]]),ISBLANK(Table3[[#This Row],[Joel]])),"",Table33[[#This Row],[Joel]]-Table3[[#This Row],[Joel]])</f>
        <v/>
      </c>
      <c r="BL202" t="str">
        <f>IF(AND(ISBLANK(Table33[[#This Row],[Rob]]),ISBLANK(Table3[[#This Row],[Rob]])),"",Table33[[#This Row],[Rob]]-Table3[[#This Row],[Rob]])</f>
        <v/>
      </c>
      <c r="BM202" t="str">
        <f>IF(AND(ISBLANK(Table33[[#This Row],[Xander]]),ISBLANK(Table3[[#This Row],[Xander]])),"",Table33[[#This Row],[Xander]]-Table3[[#This Row],[Xander]])</f>
        <v/>
      </c>
    </row>
    <row r="203" spans="1:65" ht="15" customHeight="1" x14ac:dyDescent="0.25">
      <c r="A203" s="26">
        <v>45406</v>
      </c>
      <c r="B203">
        <v>26</v>
      </c>
      <c r="C203">
        <v>17</v>
      </c>
      <c r="D203">
        <v>20</v>
      </c>
      <c r="K203">
        <v>33</v>
      </c>
      <c r="S203" s="26">
        <v>45406</v>
      </c>
      <c r="T203">
        <v>41</v>
      </c>
      <c r="U203">
        <v>29</v>
      </c>
      <c r="V203">
        <v>32</v>
      </c>
      <c r="W203">
        <v>19</v>
      </c>
      <c r="AM203" s="31">
        <v>25</v>
      </c>
      <c r="AN203">
        <v>1</v>
      </c>
      <c r="AQ203">
        <v>47</v>
      </c>
      <c r="AR203">
        <v>48</v>
      </c>
      <c r="AS203">
        <v>35</v>
      </c>
      <c r="AX203" s="26">
        <v>45406</v>
      </c>
      <c r="AY203">
        <f>IF(AND(ISBLANK(Table33[[#This Row],[Gilbert]]),ISBLANK(Table3[[#This Row],[Gilbert]])),"",Table33[[#This Row],[Gilbert]]-Table3[[#This Row],[Gilbert]])</f>
        <v>15</v>
      </c>
      <c r="AZ203">
        <f>IF(AND(ISBLANK(Table33[[#This Row],[Fred]]),ISBLANK(Table3[[#This Row],[Fred]])),"",Table33[[#This Row],[Fred]]-Table3[[#This Row],[Fred]])</f>
        <v>12</v>
      </c>
      <c r="BA203">
        <f>IF(AND(ISBLANK(Table33[[#This Row],[Zoe]]),ISBLANK(Table3[[#This Row],[Zoe]])),"",Table33[[#This Row],[Zoe]]-Table3[[#This Row],[Zoe]])</f>
        <v>12</v>
      </c>
      <c r="BB203">
        <f>IF(AND(ISBLANK(Table33[[#This Row],[George]]),ISBLANK(Table3[[#This Row],[George]])),"",Table33[[#This Row],[George]]-Table3[[#This Row],[George]])</f>
        <v>19</v>
      </c>
      <c r="BC203" t="str">
        <f>IF(AND(ISBLANK(Table33[[#This Row],[Raegan]]),ISBLANK(Table3[[#This Row],[Raegan]])),"",Table33[[#This Row],[Raegan]]-Table3[[#This Row],[Raegan]])</f>
        <v/>
      </c>
      <c r="BD203" t="str">
        <f>IF(AND(ISBLANK(Table33[[#This Row],[Liam]]),ISBLANK(Table3[[#This Row],[Liam]])),"",Table33[[#This Row],[Liam]]-Table3[[#This Row],[Liam]])</f>
        <v/>
      </c>
      <c r="BE203" t="str">
        <f>IF(AND(ISBLANK(Table33[[#This Row],[Shane]]),ISBLANK(Table3[[#This Row],[Shane]])),"",Table33[[#This Row],[Shane]]-Table3[[#This Row],[Shane]])</f>
        <v/>
      </c>
      <c r="BF203" t="str">
        <f>IF(AND(ISBLANK(Table33[[#This Row],[Cameron]]),ISBLANK(Table3[[#This Row],[Cameron]])),"",Table33[[#This Row],[Cameron]]-Table3[[#This Row],[Cameron]])</f>
        <v/>
      </c>
      <c r="BG203" t="str">
        <f>IF(AND(ISBLANK(Table33[[#This Row],[Alex]]),ISBLANK(Table3[[#This Row],[Alex]])),"",Table33[[#This Row],[Alex]]-Table3[[#This Row],[Alex]])</f>
        <v/>
      </c>
      <c r="BH203">
        <f>IF(AND(ISBLANK(Table33[[#This Row],[Scott]]),ISBLANK(Table3[[#This Row],[Scott]])),"",Table33[[#This Row],[Scott]]-Table3[[#This Row],[Scott]])</f>
        <v>47</v>
      </c>
      <c r="BI203">
        <f>IF(AND(ISBLANK(Table33[[#This Row],[Light]]),ISBLANK(Table3[[#This Row],[Light]])),"",Table33[[#This Row],[Light]]-Table3[[#This Row],[Light]])</f>
        <v>15</v>
      </c>
      <c r="BJ203">
        <f>IF(AND(ISBLANK(Table33[[#This Row],[Jarred]]),ISBLANK(Table3[[#This Row],[Jarred]])),"",Table33[[#This Row],[Jarred]]-Table3[[#This Row],[Jarred]])</f>
        <v>35</v>
      </c>
      <c r="BK203" t="str">
        <f>IF(AND(ISBLANK(Table33[[#This Row],[Joel]]),ISBLANK(Table3[[#This Row],[Joel]])),"",Table33[[#This Row],[Joel]]-Table3[[#This Row],[Joel]])</f>
        <v/>
      </c>
      <c r="BL203" t="str">
        <f>IF(AND(ISBLANK(Table33[[#This Row],[Rob]]),ISBLANK(Table3[[#This Row],[Rob]])),"",Table33[[#This Row],[Rob]]-Table3[[#This Row],[Rob]])</f>
        <v/>
      </c>
      <c r="BM203" t="str">
        <f>IF(AND(ISBLANK(Table33[[#This Row],[Xander]]),ISBLANK(Table3[[#This Row],[Xander]])),"",Table33[[#This Row],[Xander]]-Table3[[#This Row],[Xander]])</f>
        <v/>
      </c>
    </row>
    <row r="204" spans="1:65" ht="15" customHeight="1" x14ac:dyDescent="0.25">
      <c r="A204" s="26">
        <v>45408</v>
      </c>
      <c r="B204">
        <v>32</v>
      </c>
      <c r="C204">
        <v>11</v>
      </c>
      <c r="D204">
        <v>20</v>
      </c>
      <c r="K204">
        <v>24</v>
      </c>
      <c r="S204" s="26">
        <v>45408</v>
      </c>
      <c r="T204">
        <v>57</v>
      </c>
      <c r="U204">
        <v>25</v>
      </c>
      <c r="V204">
        <v>27</v>
      </c>
      <c r="W204">
        <v>26</v>
      </c>
      <c r="AM204" s="31">
        <v>28</v>
      </c>
      <c r="AR204">
        <v>38</v>
      </c>
      <c r="AS204">
        <v>45</v>
      </c>
      <c r="AX204" s="26">
        <v>45408</v>
      </c>
      <c r="AY204">
        <f>IF(AND(ISBLANK(Table33[[#This Row],[Gilbert]]),ISBLANK(Table3[[#This Row],[Gilbert]])),"",Table33[[#This Row],[Gilbert]]-Table3[[#This Row],[Gilbert]])</f>
        <v>25</v>
      </c>
      <c r="AZ204">
        <f>IF(AND(ISBLANK(Table33[[#This Row],[Fred]]),ISBLANK(Table3[[#This Row],[Fred]])),"",Table33[[#This Row],[Fred]]-Table3[[#This Row],[Fred]])</f>
        <v>14</v>
      </c>
      <c r="BA204">
        <f>IF(AND(ISBLANK(Table33[[#This Row],[Zoe]]),ISBLANK(Table3[[#This Row],[Zoe]])),"",Table33[[#This Row],[Zoe]]-Table3[[#This Row],[Zoe]])</f>
        <v>7</v>
      </c>
      <c r="BB204">
        <f>IF(AND(ISBLANK(Table33[[#This Row],[George]]),ISBLANK(Table3[[#This Row],[George]])),"",Table33[[#This Row],[George]]-Table3[[#This Row],[George]])</f>
        <v>26</v>
      </c>
      <c r="BC204" t="str">
        <f>IF(AND(ISBLANK(Table33[[#This Row],[Raegan]]),ISBLANK(Table3[[#This Row],[Raegan]])),"",Table33[[#This Row],[Raegan]]-Table3[[#This Row],[Raegan]])</f>
        <v/>
      </c>
      <c r="BD204" t="str">
        <f>IF(AND(ISBLANK(Table33[[#This Row],[Liam]]),ISBLANK(Table3[[#This Row],[Liam]])),"",Table33[[#This Row],[Liam]]-Table3[[#This Row],[Liam]])</f>
        <v/>
      </c>
      <c r="BE204" t="str">
        <f>IF(AND(ISBLANK(Table33[[#This Row],[Shane]]),ISBLANK(Table3[[#This Row],[Shane]])),"",Table33[[#This Row],[Shane]]-Table3[[#This Row],[Shane]])</f>
        <v/>
      </c>
      <c r="BF204" t="str">
        <f>IF(AND(ISBLANK(Table33[[#This Row],[Cameron]]),ISBLANK(Table3[[#This Row],[Cameron]])),"",Table33[[#This Row],[Cameron]]-Table3[[#This Row],[Cameron]])</f>
        <v/>
      </c>
      <c r="BG204" t="str">
        <f>IF(AND(ISBLANK(Table33[[#This Row],[Alex]]),ISBLANK(Table3[[#This Row],[Alex]])),"",Table33[[#This Row],[Alex]]-Table3[[#This Row],[Alex]])</f>
        <v/>
      </c>
      <c r="BH204" t="str">
        <f>IF(AND(ISBLANK(Table33[[#This Row],[Scott]]),ISBLANK(Table3[[#This Row],[Scott]])),"",Table33[[#This Row],[Scott]]-Table3[[#This Row],[Scott]])</f>
        <v/>
      </c>
      <c r="BI204">
        <f>IF(AND(ISBLANK(Table33[[#This Row],[Light]]),ISBLANK(Table3[[#This Row],[Light]])),"",Table33[[#This Row],[Light]]-Table3[[#This Row],[Light]])</f>
        <v>14</v>
      </c>
      <c r="BJ204">
        <f>IF(AND(ISBLANK(Table33[[#This Row],[Jarred]]),ISBLANK(Table3[[#This Row],[Jarred]])),"",Table33[[#This Row],[Jarred]]-Table3[[#This Row],[Jarred]])</f>
        <v>45</v>
      </c>
      <c r="BK204" t="str">
        <f>IF(AND(ISBLANK(Table33[[#This Row],[Joel]]),ISBLANK(Table3[[#This Row],[Joel]])),"",Table33[[#This Row],[Joel]]-Table3[[#This Row],[Joel]])</f>
        <v/>
      </c>
      <c r="BL204" t="str">
        <f>IF(AND(ISBLANK(Table33[[#This Row],[Rob]]),ISBLANK(Table3[[#This Row],[Rob]])),"",Table33[[#This Row],[Rob]]-Table3[[#This Row],[Rob]])</f>
        <v/>
      </c>
      <c r="BM204" t="str">
        <f>IF(AND(ISBLANK(Table33[[#This Row],[Xander]]),ISBLANK(Table3[[#This Row],[Xander]])),"",Table33[[#This Row],[Xander]]-Table3[[#This Row],[Xander]])</f>
        <v/>
      </c>
    </row>
    <row r="205" spans="1:65" ht="15" customHeight="1" x14ac:dyDescent="0.25">
      <c r="A205" s="26">
        <v>45411</v>
      </c>
      <c r="B205">
        <v>12</v>
      </c>
      <c r="C205">
        <v>18</v>
      </c>
      <c r="D205">
        <v>37</v>
      </c>
      <c r="E205">
        <v>18</v>
      </c>
      <c r="K205">
        <v>43</v>
      </c>
      <c r="S205" s="26">
        <v>45411</v>
      </c>
      <c r="T205">
        <v>37</v>
      </c>
      <c r="U205">
        <v>28</v>
      </c>
      <c r="V205">
        <v>40</v>
      </c>
      <c r="W205">
        <v>36</v>
      </c>
      <c r="AK205">
        <v>41</v>
      </c>
      <c r="AM205" s="31">
        <v>31</v>
      </c>
      <c r="AQ205">
        <v>39</v>
      </c>
      <c r="AR205">
        <v>48</v>
      </c>
      <c r="AS205">
        <v>34</v>
      </c>
      <c r="AX205" s="26">
        <v>45411</v>
      </c>
      <c r="AY205">
        <f>IF(AND(ISBLANK(Table33[[#This Row],[Gilbert]]),ISBLANK(Table3[[#This Row],[Gilbert]])),"",Table33[[#This Row],[Gilbert]]-Table3[[#This Row],[Gilbert]])</f>
        <v>25</v>
      </c>
      <c r="AZ205">
        <f>IF(AND(ISBLANK(Table33[[#This Row],[Fred]]),ISBLANK(Table3[[#This Row],[Fred]])),"",Table33[[#This Row],[Fred]]-Table3[[#This Row],[Fred]])</f>
        <v>10</v>
      </c>
      <c r="BA205">
        <f>IF(AND(ISBLANK(Table33[[#This Row],[Zoe]]),ISBLANK(Table3[[#This Row],[Zoe]])),"",Table33[[#This Row],[Zoe]]-Table3[[#This Row],[Zoe]])</f>
        <v>3</v>
      </c>
      <c r="BB205">
        <f>IF(AND(ISBLANK(Table33[[#This Row],[George]]),ISBLANK(Table3[[#This Row],[George]])),"",Table33[[#This Row],[George]]-Table3[[#This Row],[George]])</f>
        <v>18</v>
      </c>
      <c r="BC205" t="str">
        <f>IF(AND(ISBLANK(Table33[[#This Row],[Raegan]]),ISBLANK(Table3[[#This Row],[Raegan]])),"",Table33[[#This Row],[Raegan]]-Table3[[#This Row],[Raegan]])</f>
        <v/>
      </c>
      <c r="BD205" t="str">
        <f>IF(AND(ISBLANK(Table33[[#This Row],[Liam]]),ISBLANK(Table3[[#This Row],[Liam]])),"",Table33[[#This Row],[Liam]]-Table3[[#This Row],[Liam]])</f>
        <v/>
      </c>
      <c r="BE205">
        <f>IF(AND(ISBLANK(Table33[[#This Row],[Shane]]),ISBLANK(Table3[[#This Row],[Shane]])),"",Table33[[#This Row],[Shane]]-Table3[[#This Row],[Shane]])</f>
        <v>41</v>
      </c>
      <c r="BF205" t="str">
        <f>IF(AND(ISBLANK(Table33[[#This Row],[Cameron]]),ISBLANK(Table3[[#This Row],[Cameron]])),"",Table33[[#This Row],[Cameron]]-Table3[[#This Row],[Cameron]])</f>
        <v/>
      </c>
      <c r="BG205" t="str">
        <f>IF(AND(ISBLANK(Table33[[#This Row],[Alex]]),ISBLANK(Table3[[#This Row],[Alex]])),"",Table33[[#This Row],[Alex]]-Table3[[#This Row],[Alex]])</f>
        <v/>
      </c>
      <c r="BH205">
        <f>IF(AND(ISBLANK(Table33[[#This Row],[Scott]]),ISBLANK(Table3[[#This Row],[Scott]])),"",Table33[[#This Row],[Scott]]-Table3[[#This Row],[Scott]])</f>
        <v>39</v>
      </c>
      <c r="BI205">
        <f>IF(AND(ISBLANK(Table33[[#This Row],[Light]]),ISBLANK(Table3[[#This Row],[Light]])),"",Table33[[#This Row],[Light]]-Table3[[#This Row],[Light]])</f>
        <v>5</v>
      </c>
      <c r="BJ205">
        <f>IF(AND(ISBLANK(Table33[[#This Row],[Jarred]]),ISBLANK(Table3[[#This Row],[Jarred]])),"",Table33[[#This Row],[Jarred]]-Table3[[#This Row],[Jarred]])</f>
        <v>34</v>
      </c>
      <c r="BK205" t="str">
        <f>IF(AND(ISBLANK(Table33[[#This Row],[Joel]]),ISBLANK(Table3[[#This Row],[Joel]])),"",Table33[[#This Row],[Joel]]-Table3[[#This Row],[Joel]])</f>
        <v/>
      </c>
      <c r="BL205" t="str">
        <f>IF(AND(ISBLANK(Table33[[#This Row],[Rob]]),ISBLANK(Table3[[#This Row],[Rob]])),"",Table33[[#This Row],[Rob]]-Table3[[#This Row],[Rob]])</f>
        <v/>
      </c>
      <c r="BM205" t="str">
        <f>IF(AND(ISBLANK(Table33[[#This Row],[Xander]]),ISBLANK(Table3[[#This Row],[Xander]])),"",Table33[[#This Row],[Xander]]-Table3[[#This Row],[Xander]])</f>
        <v/>
      </c>
    </row>
    <row r="206" spans="1:65" ht="15" customHeight="1" x14ac:dyDescent="0.25">
      <c r="A206" s="26">
        <v>45412</v>
      </c>
      <c r="B206">
        <v>13</v>
      </c>
      <c r="C206">
        <v>22</v>
      </c>
      <c r="D206">
        <v>29</v>
      </c>
      <c r="E206">
        <v>16</v>
      </c>
      <c r="K206">
        <v>37</v>
      </c>
      <c r="S206" s="26">
        <v>45412</v>
      </c>
      <c r="T206">
        <v>66</v>
      </c>
      <c r="U206">
        <v>37</v>
      </c>
      <c r="V206">
        <v>29</v>
      </c>
      <c r="W206">
        <v>25</v>
      </c>
      <c r="AK206">
        <v>34</v>
      </c>
      <c r="AM206" s="31">
        <v>14</v>
      </c>
      <c r="AQ206">
        <v>28</v>
      </c>
      <c r="AR206">
        <v>48</v>
      </c>
      <c r="AS206">
        <v>49</v>
      </c>
      <c r="AX206" s="26">
        <v>45412</v>
      </c>
      <c r="AY206">
        <f>IF(AND(ISBLANK(Table33[[#This Row],[Gilbert]]),ISBLANK(Table3[[#This Row],[Gilbert]])),"",Table33[[#This Row],[Gilbert]]-Table3[[#This Row],[Gilbert]])</f>
        <v>53</v>
      </c>
      <c r="AZ206">
        <f>IF(AND(ISBLANK(Table33[[#This Row],[Fred]]),ISBLANK(Table3[[#This Row],[Fred]])),"",Table33[[#This Row],[Fred]]-Table3[[#This Row],[Fred]])</f>
        <v>15</v>
      </c>
      <c r="BA206">
        <f>IF(AND(ISBLANK(Table33[[#This Row],[Zoe]]),ISBLANK(Table3[[#This Row],[Zoe]])),"",Table33[[#This Row],[Zoe]]-Table3[[#This Row],[Zoe]])</f>
        <v>0</v>
      </c>
      <c r="BB206">
        <f>IF(AND(ISBLANK(Table33[[#This Row],[George]]),ISBLANK(Table3[[#This Row],[George]])),"",Table33[[#This Row],[George]]-Table3[[#This Row],[George]])</f>
        <v>9</v>
      </c>
      <c r="BC206" t="str">
        <f>IF(AND(ISBLANK(Table33[[#This Row],[Raegan]]),ISBLANK(Table3[[#This Row],[Raegan]])),"",Table33[[#This Row],[Raegan]]-Table3[[#This Row],[Raegan]])</f>
        <v/>
      </c>
      <c r="BD206" t="str">
        <f>IF(AND(ISBLANK(Table33[[#This Row],[Liam]]),ISBLANK(Table3[[#This Row],[Liam]])),"",Table33[[#This Row],[Liam]]-Table3[[#This Row],[Liam]])</f>
        <v/>
      </c>
      <c r="BE206">
        <f>IF(AND(ISBLANK(Table33[[#This Row],[Shane]]),ISBLANK(Table3[[#This Row],[Shane]])),"",Table33[[#This Row],[Shane]]-Table3[[#This Row],[Shane]])</f>
        <v>34</v>
      </c>
      <c r="BF206" t="str">
        <f>IF(AND(ISBLANK(Table33[[#This Row],[Cameron]]),ISBLANK(Table3[[#This Row],[Cameron]])),"",Table33[[#This Row],[Cameron]]-Table3[[#This Row],[Cameron]])</f>
        <v/>
      </c>
      <c r="BG206" t="str">
        <f>IF(AND(ISBLANK(Table33[[#This Row],[Alex]]),ISBLANK(Table3[[#This Row],[Alex]])),"",Table33[[#This Row],[Alex]]-Table3[[#This Row],[Alex]])</f>
        <v/>
      </c>
      <c r="BH206">
        <f>IF(AND(ISBLANK(Table33[[#This Row],[Scott]]),ISBLANK(Table3[[#This Row],[Scott]])),"",Table33[[#This Row],[Scott]]-Table3[[#This Row],[Scott]])</f>
        <v>28</v>
      </c>
      <c r="BI206">
        <f>IF(AND(ISBLANK(Table33[[#This Row],[Light]]),ISBLANK(Table3[[#This Row],[Light]])),"",Table33[[#This Row],[Light]]-Table3[[#This Row],[Light]])</f>
        <v>11</v>
      </c>
      <c r="BJ206">
        <f>IF(AND(ISBLANK(Table33[[#This Row],[Jarred]]),ISBLANK(Table3[[#This Row],[Jarred]])),"",Table33[[#This Row],[Jarred]]-Table3[[#This Row],[Jarred]])</f>
        <v>49</v>
      </c>
      <c r="BK206" t="str">
        <f>IF(AND(ISBLANK(Table33[[#This Row],[Joel]]),ISBLANK(Table3[[#This Row],[Joel]])),"",Table33[[#This Row],[Joel]]-Table3[[#This Row],[Joel]])</f>
        <v/>
      </c>
      <c r="BL206" t="str">
        <f>IF(AND(ISBLANK(Table33[[#This Row],[Rob]]),ISBLANK(Table3[[#This Row],[Rob]])),"",Table33[[#This Row],[Rob]]-Table3[[#This Row],[Rob]])</f>
        <v/>
      </c>
      <c r="BM206" t="str">
        <f>IF(AND(ISBLANK(Table33[[#This Row],[Xander]]),ISBLANK(Table3[[#This Row],[Xander]])),"",Table33[[#This Row],[Xander]]-Table3[[#This Row],[Xander]])</f>
        <v/>
      </c>
    </row>
    <row r="207" spans="1:65" ht="15" customHeight="1" x14ac:dyDescent="0.25">
      <c r="A207" s="26">
        <v>45413</v>
      </c>
      <c r="B207">
        <v>13</v>
      </c>
      <c r="D207">
        <v>27</v>
      </c>
      <c r="E207">
        <v>18</v>
      </c>
      <c r="K207">
        <v>27</v>
      </c>
      <c r="S207" s="26">
        <v>45413</v>
      </c>
      <c r="T207">
        <v>53</v>
      </c>
      <c r="V207">
        <v>32</v>
      </c>
      <c r="W207">
        <v>33</v>
      </c>
      <c r="AK207">
        <v>42</v>
      </c>
      <c r="AM207">
        <v>13</v>
      </c>
      <c r="AQ207">
        <v>32</v>
      </c>
      <c r="AR207">
        <v>36</v>
      </c>
      <c r="AS207">
        <v>39</v>
      </c>
      <c r="AX207" s="26">
        <v>45413</v>
      </c>
      <c r="AY207">
        <f>IF(AND(ISBLANK(Table33[[#This Row],[Gilbert]]),ISBLANK(Table3[[#This Row],[Gilbert]])),"",Table33[[#This Row],[Gilbert]]-Table3[[#This Row],[Gilbert]])</f>
        <v>40</v>
      </c>
      <c r="AZ207" t="str">
        <f>IF(AND(ISBLANK(Table33[[#This Row],[Fred]]),ISBLANK(Table3[[#This Row],[Fred]])),"",Table33[[#This Row],[Fred]]-Table3[[#This Row],[Fred]])</f>
        <v/>
      </c>
      <c r="BA207">
        <f>IF(AND(ISBLANK(Table33[[#This Row],[Zoe]]),ISBLANK(Table3[[#This Row],[Zoe]])),"",Table33[[#This Row],[Zoe]]-Table3[[#This Row],[Zoe]])</f>
        <v>5</v>
      </c>
      <c r="BB207">
        <f>IF(AND(ISBLANK(Table33[[#This Row],[George]]),ISBLANK(Table3[[#This Row],[George]])),"",Table33[[#This Row],[George]]-Table3[[#This Row],[George]])</f>
        <v>15</v>
      </c>
      <c r="BC207" t="str">
        <f>IF(AND(ISBLANK(Table33[[#This Row],[Raegan]]),ISBLANK(Table3[[#This Row],[Raegan]])),"",Table33[[#This Row],[Raegan]]-Table3[[#This Row],[Raegan]])</f>
        <v/>
      </c>
      <c r="BD207" t="str">
        <f>IF(AND(ISBLANK(Table33[[#This Row],[Liam]]),ISBLANK(Table3[[#This Row],[Liam]])),"",Table33[[#This Row],[Liam]]-Table3[[#This Row],[Liam]])</f>
        <v/>
      </c>
      <c r="BE207">
        <f>IF(AND(ISBLANK(Table33[[#This Row],[Shane]]),ISBLANK(Table3[[#This Row],[Shane]])),"",Table33[[#This Row],[Shane]]-Table3[[#This Row],[Shane]])</f>
        <v>42</v>
      </c>
      <c r="BF207" t="str">
        <f>IF(AND(ISBLANK(Table33[[#This Row],[Cameron]]),ISBLANK(Table3[[#This Row],[Cameron]])),"",Table33[[#This Row],[Cameron]]-Table3[[#This Row],[Cameron]])</f>
        <v/>
      </c>
      <c r="BG207" t="str">
        <f>IF(AND(ISBLANK(Table33[[#This Row],[Alex]]),ISBLANK(Table3[[#This Row],[Alex]])),"",Table33[[#This Row],[Alex]]-Table3[[#This Row],[Alex]])</f>
        <v/>
      </c>
      <c r="BH207">
        <f>IF(AND(ISBLANK(Table33[[#This Row],[Scott]]),ISBLANK(Table3[[#This Row],[Scott]])),"",Table33[[#This Row],[Scott]]-Table3[[#This Row],[Scott]])</f>
        <v>32</v>
      </c>
      <c r="BI207">
        <f>IF(AND(ISBLANK(Table33[[#This Row],[Light]]),ISBLANK(Table3[[#This Row],[Light]])),"",Table33[[#This Row],[Light]]-Table3[[#This Row],[Light]])</f>
        <v>9</v>
      </c>
      <c r="BJ207">
        <f>IF(AND(ISBLANK(Table33[[#This Row],[Jarred]]),ISBLANK(Table3[[#This Row],[Jarred]])),"",Table33[[#This Row],[Jarred]]-Table3[[#This Row],[Jarred]])</f>
        <v>39</v>
      </c>
      <c r="BK207" t="str">
        <f>IF(AND(ISBLANK(Table33[[#This Row],[Joel]]),ISBLANK(Table3[[#This Row],[Joel]])),"",Table33[[#This Row],[Joel]]-Table3[[#This Row],[Joel]])</f>
        <v/>
      </c>
      <c r="BL207" t="str">
        <f>IF(AND(ISBLANK(Table33[[#This Row],[Rob]]),ISBLANK(Table3[[#This Row],[Rob]])),"",Table33[[#This Row],[Rob]]-Table3[[#This Row],[Rob]])</f>
        <v/>
      </c>
      <c r="BM207" t="str">
        <f>IF(AND(ISBLANK(Table33[[#This Row],[Xander]]),ISBLANK(Table3[[#This Row],[Xander]])),"",Table33[[#This Row],[Xander]]-Table3[[#This Row],[Xander]])</f>
        <v/>
      </c>
    </row>
    <row r="208" spans="1:65" ht="15" customHeight="1" x14ac:dyDescent="0.25">
      <c r="A208" s="26">
        <v>45414</v>
      </c>
      <c r="B208">
        <v>18</v>
      </c>
      <c r="D208">
        <v>2</v>
      </c>
      <c r="E208">
        <v>19</v>
      </c>
      <c r="K208">
        <v>37</v>
      </c>
      <c r="S208" s="26">
        <v>45414</v>
      </c>
      <c r="T208">
        <v>66</v>
      </c>
      <c r="V208">
        <v>12</v>
      </c>
      <c r="W208">
        <v>36</v>
      </c>
      <c r="AK208">
        <v>38</v>
      </c>
      <c r="AM208">
        <v>17</v>
      </c>
      <c r="AQ208">
        <v>20</v>
      </c>
      <c r="AR208">
        <v>44</v>
      </c>
      <c r="AS208">
        <v>29</v>
      </c>
      <c r="AX208" s="26">
        <v>45414</v>
      </c>
      <c r="AY208">
        <f>IF(AND(ISBLANK(Table33[[#This Row],[Gilbert]]),ISBLANK(Table3[[#This Row],[Gilbert]])),"",Table33[[#This Row],[Gilbert]]-Table3[[#This Row],[Gilbert]])</f>
        <v>48</v>
      </c>
      <c r="AZ208" t="str">
        <f>IF(AND(ISBLANK(Table33[[#This Row],[Fred]]),ISBLANK(Table3[[#This Row],[Fred]])),"",Table33[[#This Row],[Fred]]-Table3[[#This Row],[Fred]])</f>
        <v/>
      </c>
      <c r="BA208">
        <f>IF(AND(ISBLANK(Table33[[#This Row],[Zoe]]),ISBLANK(Table3[[#This Row],[Zoe]])),"",Table33[[#This Row],[Zoe]]-Table3[[#This Row],[Zoe]])</f>
        <v>10</v>
      </c>
      <c r="BB208">
        <f>IF(AND(ISBLANK(Table33[[#This Row],[George]]),ISBLANK(Table3[[#This Row],[George]])),"",Table33[[#This Row],[George]]-Table3[[#This Row],[George]])</f>
        <v>17</v>
      </c>
      <c r="BC208" t="str">
        <f>IF(AND(ISBLANK(Table33[[#This Row],[Raegan]]),ISBLANK(Table3[[#This Row],[Raegan]])),"",Table33[[#This Row],[Raegan]]-Table3[[#This Row],[Raegan]])</f>
        <v/>
      </c>
      <c r="BD208" t="str">
        <f>IF(AND(ISBLANK(Table33[[#This Row],[Liam]]),ISBLANK(Table3[[#This Row],[Liam]])),"",Table33[[#This Row],[Liam]]-Table3[[#This Row],[Liam]])</f>
        <v/>
      </c>
      <c r="BE208">
        <f>IF(AND(ISBLANK(Table33[[#This Row],[Shane]]),ISBLANK(Table3[[#This Row],[Shane]])),"",Table33[[#This Row],[Shane]]-Table3[[#This Row],[Shane]])</f>
        <v>38</v>
      </c>
      <c r="BF208" t="str">
        <f>IF(AND(ISBLANK(Table33[[#This Row],[Cameron]]),ISBLANK(Table3[[#This Row],[Cameron]])),"",Table33[[#This Row],[Cameron]]-Table3[[#This Row],[Cameron]])</f>
        <v/>
      </c>
      <c r="BG208" t="str">
        <f>IF(AND(ISBLANK(Table33[[#This Row],[Alex]]),ISBLANK(Table3[[#This Row],[Alex]])),"",Table33[[#This Row],[Alex]]-Table3[[#This Row],[Alex]])</f>
        <v/>
      </c>
      <c r="BH208">
        <f>IF(AND(ISBLANK(Table33[[#This Row],[Scott]]),ISBLANK(Table3[[#This Row],[Scott]])),"",Table33[[#This Row],[Scott]]-Table3[[#This Row],[Scott]])</f>
        <v>20</v>
      </c>
      <c r="BI208">
        <f>IF(AND(ISBLANK(Table33[[#This Row],[Light]]),ISBLANK(Table3[[#This Row],[Light]])),"",Table33[[#This Row],[Light]]-Table3[[#This Row],[Light]])</f>
        <v>7</v>
      </c>
      <c r="BJ208">
        <f>IF(AND(ISBLANK(Table33[[#This Row],[Jarred]]),ISBLANK(Table3[[#This Row],[Jarred]])),"",Table33[[#This Row],[Jarred]]-Table3[[#This Row],[Jarred]])</f>
        <v>29</v>
      </c>
      <c r="BK208" t="str">
        <f>IF(AND(ISBLANK(Table33[[#This Row],[Joel]]),ISBLANK(Table3[[#This Row],[Joel]])),"",Table33[[#This Row],[Joel]]-Table3[[#This Row],[Joel]])</f>
        <v/>
      </c>
      <c r="BL208" t="str">
        <f>IF(AND(ISBLANK(Table33[[#This Row],[Rob]]),ISBLANK(Table3[[#This Row],[Rob]])),"",Table33[[#This Row],[Rob]]-Table3[[#This Row],[Rob]])</f>
        <v/>
      </c>
      <c r="BM208" t="str">
        <f>IF(AND(ISBLANK(Table33[[#This Row],[Xander]]),ISBLANK(Table3[[#This Row],[Xander]])),"",Table33[[#This Row],[Xander]]-Table3[[#This Row],[Xander]])</f>
        <v/>
      </c>
    </row>
    <row r="209" spans="1:65" ht="15" customHeight="1" x14ac:dyDescent="0.25">
      <c r="A209" s="26">
        <v>45415</v>
      </c>
      <c r="B209">
        <v>11</v>
      </c>
      <c r="C209">
        <v>17</v>
      </c>
      <c r="D209">
        <v>28</v>
      </c>
      <c r="E209">
        <v>12</v>
      </c>
      <c r="S209" s="26">
        <v>45415</v>
      </c>
      <c r="T209">
        <v>60</v>
      </c>
      <c r="U209">
        <v>31</v>
      </c>
      <c r="V209">
        <v>38</v>
      </c>
      <c r="W209">
        <v>23</v>
      </c>
      <c r="AK209">
        <v>49</v>
      </c>
      <c r="AM209">
        <v>14</v>
      </c>
      <c r="AQ209">
        <v>23</v>
      </c>
      <c r="AS209">
        <v>18</v>
      </c>
      <c r="AX209" s="26">
        <v>45415</v>
      </c>
      <c r="AY209">
        <f>IF(AND(ISBLANK(Table33[[#This Row],[Gilbert]]),ISBLANK(Table3[[#This Row],[Gilbert]])),"",Table33[[#This Row],[Gilbert]]-Table3[[#This Row],[Gilbert]])</f>
        <v>49</v>
      </c>
      <c r="AZ209">
        <f>IF(AND(ISBLANK(Table33[[#This Row],[Fred]]),ISBLANK(Table3[[#This Row],[Fred]])),"",Table33[[#This Row],[Fred]]-Table3[[#This Row],[Fred]])</f>
        <v>14</v>
      </c>
      <c r="BA209">
        <f>IF(AND(ISBLANK(Table33[[#This Row],[Zoe]]),ISBLANK(Table3[[#This Row],[Zoe]])),"",Table33[[#This Row],[Zoe]]-Table3[[#This Row],[Zoe]])</f>
        <v>10</v>
      </c>
      <c r="BB209">
        <f>IF(AND(ISBLANK(Table33[[#This Row],[George]]),ISBLANK(Table3[[#This Row],[George]])),"",Table33[[#This Row],[George]]-Table3[[#This Row],[George]])</f>
        <v>11</v>
      </c>
      <c r="BC209" t="str">
        <f>IF(AND(ISBLANK(Table33[[#This Row],[Raegan]]),ISBLANK(Table3[[#This Row],[Raegan]])),"",Table33[[#This Row],[Raegan]]-Table3[[#This Row],[Raegan]])</f>
        <v/>
      </c>
      <c r="BD209" t="str">
        <f>IF(AND(ISBLANK(Table33[[#This Row],[Liam]]),ISBLANK(Table3[[#This Row],[Liam]])),"",Table33[[#This Row],[Liam]]-Table3[[#This Row],[Liam]])</f>
        <v/>
      </c>
      <c r="BE209">
        <f>IF(AND(ISBLANK(Table33[[#This Row],[Shane]]),ISBLANK(Table3[[#This Row],[Shane]])),"",Table33[[#This Row],[Shane]]-Table3[[#This Row],[Shane]])</f>
        <v>49</v>
      </c>
      <c r="BF209" t="str">
        <f>IF(AND(ISBLANK(Table33[[#This Row],[Cameron]]),ISBLANK(Table3[[#This Row],[Cameron]])),"",Table33[[#This Row],[Cameron]]-Table3[[#This Row],[Cameron]])</f>
        <v/>
      </c>
      <c r="BG209" t="str">
        <f>IF(AND(ISBLANK(Table33[[#This Row],[Alex]]),ISBLANK(Table3[[#This Row],[Alex]])),"",Table33[[#This Row],[Alex]]-Table3[[#This Row],[Alex]])</f>
        <v/>
      </c>
      <c r="BH209">
        <f>IF(AND(ISBLANK(Table33[[#This Row],[Scott]]),ISBLANK(Table3[[#This Row],[Scott]])),"",Table33[[#This Row],[Scott]]-Table3[[#This Row],[Scott]])</f>
        <v>23</v>
      </c>
      <c r="BI209" t="str">
        <f>IF(AND(ISBLANK(Table33[[#This Row],[Light]]),ISBLANK(Table3[[#This Row],[Light]])),"",Table33[[#This Row],[Light]]-Table3[[#This Row],[Light]])</f>
        <v/>
      </c>
      <c r="BJ209">
        <f>IF(AND(ISBLANK(Table33[[#This Row],[Jarred]]),ISBLANK(Table3[[#This Row],[Jarred]])),"",Table33[[#This Row],[Jarred]]-Table3[[#This Row],[Jarred]])</f>
        <v>18</v>
      </c>
      <c r="BK209" t="str">
        <f>IF(AND(ISBLANK(Table33[[#This Row],[Joel]]),ISBLANK(Table3[[#This Row],[Joel]])),"",Table33[[#This Row],[Joel]]-Table3[[#This Row],[Joel]])</f>
        <v/>
      </c>
      <c r="BL209" t="str">
        <f>IF(AND(ISBLANK(Table33[[#This Row],[Rob]]),ISBLANK(Table3[[#This Row],[Rob]])),"",Table33[[#This Row],[Rob]]-Table3[[#This Row],[Rob]])</f>
        <v/>
      </c>
      <c r="BM209" t="str">
        <f>IF(AND(ISBLANK(Table33[[#This Row],[Xander]]),ISBLANK(Table3[[#This Row],[Xander]])),"",Table33[[#This Row],[Xander]]-Table3[[#This Row],[Xander]])</f>
        <v/>
      </c>
    </row>
    <row r="210" spans="1:65" ht="15" customHeight="1" x14ac:dyDescent="0.25">
      <c r="A210" s="26">
        <v>45418</v>
      </c>
      <c r="C210">
        <v>8</v>
      </c>
      <c r="E210">
        <v>3</v>
      </c>
      <c r="H210">
        <v>2</v>
      </c>
      <c r="K210">
        <v>5</v>
      </c>
      <c r="S210" s="26">
        <v>45418</v>
      </c>
      <c r="T210">
        <v>43</v>
      </c>
      <c r="U210">
        <v>16</v>
      </c>
      <c r="W210">
        <v>16</v>
      </c>
      <c r="AK210">
        <v>19</v>
      </c>
      <c r="AQ210">
        <v>7</v>
      </c>
      <c r="AR210">
        <v>16</v>
      </c>
      <c r="AX210" s="26">
        <v>45418</v>
      </c>
      <c r="AY210">
        <f>IF(AND(ISBLANK(Table33[[#This Row],[Gilbert]]),ISBLANK(Table3[[#This Row],[Gilbert]])),"",Table33[[#This Row],[Gilbert]]-Table3[[#This Row],[Gilbert]])</f>
        <v>43</v>
      </c>
      <c r="AZ210">
        <f>IF(AND(ISBLANK(Table33[[#This Row],[Fred]]),ISBLANK(Table3[[#This Row],[Fred]])),"",Table33[[#This Row],[Fred]]-Table3[[#This Row],[Fred]])</f>
        <v>8</v>
      </c>
      <c r="BA210" t="str">
        <f>IF(AND(ISBLANK(Table33[[#This Row],[Zoe]]),ISBLANK(Table3[[#This Row],[Zoe]])),"",Table33[[#This Row],[Zoe]]-Table3[[#This Row],[Zoe]])</f>
        <v/>
      </c>
      <c r="BB210">
        <f>IF(AND(ISBLANK(Table33[[#This Row],[George]]),ISBLANK(Table3[[#This Row],[George]])),"",Table33[[#This Row],[George]]-Table3[[#This Row],[George]])</f>
        <v>13</v>
      </c>
      <c r="BC210" t="str">
        <f>IF(AND(ISBLANK(Table33[[#This Row],[Raegan]]),ISBLANK(Table3[[#This Row],[Raegan]])),"",Table33[[#This Row],[Raegan]]-Table3[[#This Row],[Raegan]])</f>
        <v/>
      </c>
      <c r="BD210" t="str">
        <f>IF(AND(ISBLANK(Table33[[#This Row],[Liam]]),ISBLANK(Table3[[#This Row],[Liam]])),"",Table33[[#This Row],[Liam]]-Table3[[#This Row],[Liam]])</f>
        <v/>
      </c>
      <c r="BE210">
        <f>IF(AND(ISBLANK(Table33[[#This Row],[Shane]]),ISBLANK(Table3[[#This Row],[Shane]])),"",Table33[[#This Row],[Shane]]-Table3[[#This Row],[Shane]])</f>
        <v>17</v>
      </c>
      <c r="BF210" t="str">
        <f>IF(AND(ISBLANK(Table33[[#This Row],[Cameron]]),ISBLANK(Table3[[#This Row],[Cameron]])),"",Table33[[#This Row],[Cameron]]-Table3[[#This Row],[Cameron]])</f>
        <v/>
      </c>
      <c r="BG210" t="str">
        <f>IF(AND(ISBLANK(Table33[[#This Row],[Alex]]),ISBLANK(Table3[[#This Row],[Alex]])),"",Table33[[#This Row],[Alex]]-Table3[[#This Row],[Alex]])</f>
        <v/>
      </c>
      <c r="BH210">
        <f>IF(AND(ISBLANK(Table33[[#This Row],[Scott]]),ISBLANK(Table3[[#This Row],[Scott]])),"",Table33[[#This Row],[Scott]]-Table3[[#This Row],[Scott]])</f>
        <v>7</v>
      </c>
      <c r="BI210">
        <f>IF(AND(ISBLANK(Table33[[#This Row],[Light]]),ISBLANK(Table3[[#This Row],[Light]])),"",Table33[[#This Row],[Light]]-Table3[[#This Row],[Light]])</f>
        <v>11</v>
      </c>
      <c r="BJ210" t="str">
        <f>IF(AND(ISBLANK(Table33[[#This Row],[Jarred]]),ISBLANK(Table3[[#This Row],[Jarred]])),"",Table33[[#This Row],[Jarred]]-Table3[[#This Row],[Jarred]])</f>
        <v/>
      </c>
      <c r="BK210" t="str">
        <f>IF(AND(ISBLANK(Table33[[#This Row],[Joel]]),ISBLANK(Table3[[#This Row],[Joel]])),"",Table33[[#This Row],[Joel]]-Table3[[#This Row],[Joel]])</f>
        <v/>
      </c>
      <c r="BL210" t="str">
        <f>IF(AND(ISBLANK(Table33[[#This Row],[Rob]]),ISBLANK(Table3[[#This Row],[Rob]])),"",Table33[[#This Row],[Rob]]-Table3[[#This Row],[Rob]])</f>
        <v/>
      </c>
      <c r="BM210" t="str">
        <f>IF(AND(ISBLANK(Table33[[#This Row],[Xander]]),ISBLANK(Table3[[#This Row],[Xander]])),"",Table33[[#This Row],[Xander]]-Table3[[#This Row],[Xander]])</f>
        <v/>
      </c>
    </row>
    <row r="211" spans="1:65" ht="15" customHeight="1" x14ac:dyDescent="0.25">
      <c r="A211" s="26">
        <v>45419</v>
      </c>
      <c r="B211">
        <v>15</v>
      </c>
      <c r="C211">
        <v>32</v>
      </c>
      <c r="D211">
        <v>33</v>
      </c>
      <c r="E211">
        <v>19</v>
      </c>
      <c r="H211">
        <v>15</v>
      </c>
      <c r="J211">
        <v>6</v>
      </c>
      <c r="K211">
        <v>26</v>
      </c>
      <c r="L211">
        <v>13</v>
      </c>
      <c r="S211" s="26">
        <v>45419</v>
      </c>
      <c r="T211">
        <v>65</v>
      </c>
      <c r="U211">
        <v>46</v>
      </c>
      <c r="V211">
        <v>38</v>
      </c>
      <c r="W211">
        <v>33</v>
      </c>
      <c r="AK211">
        <v>34</v>
      </c>
      <c r="AM211">
        <v>4</v>
      </c>
      <c r="AQ211">
        <v>56</v>
      </c>
      <c r="AR211">
        <v>45</v>
      </c>
      <c r="AS211">
        <v>26</v>
      </c>
      <c r="AX211" s="26">
        <v>45419</v>
      </c>
      <c r="AY211">
        <f>IF(AND(ISBLANK(Table33[[#This Row],[Gilbert]]),ISBLANK(Table3[[#This Row],[Gilbert]])),"",Table33[[#This Row],[Gilbert]]-Table3[[#This Row],[Gilbert]])</f>
        <v>50</v>
      </c>
      <c r="AZ211">
        <f>IF(AND(ISBLANK(Table33[[#This Row],[Fred]]),ISBLANK(Table3[[#This Row],[Fred]])),"",Table33[[#This Row],[Fred]]-Table3[[#This Row],[Fred]])</f>
        <v>14</v>
      </c>
      <c r="BA211">
        <f>IF(AND(ISBLANK(Table33[[#This Row],[Zoe]]),ISBLANK(Table3[[#This Row],[Zoe]])),"",Table33[[#This Row],[Zoe]]-Table3[[#This Row],[Zoe]])</f>
        <v>5</v>
      </c>
      <c r="BB211">
        <f>IF(AND(ISBLANK(Table33[[#This Row],[George]]),ISBLANK(Table3[[#This Row],[George]])),"",Table33[[#This Row],[George]]-Table3[[#This Row],[George]])</f>
        <v>14</v>
      </c>
      <c r="BC211" t="str">
        <f>IF(AND(ISBLANK(Table33[[#This Row],[Raegan]]),ISBLANK(Table3[[#This Row],[Raegan]])),"",Table33[[#This Row],[Raegan]]-Table3[[#This Row],[Raegan]])</f>
        <v/>
      </c>
      <c r="BD211" t="str">
        <f>IF(AND(ISBLANK(Table33[[#This Row],[Liam]]),ISBLANK(Table3[[#This Row],[Liam]])),"",Table33[[#This Row],[Liam]]-Table3[[#This Row],[Liam]])</f>
        <v/>
      </c>
      <c r="BE211">
        <f>IF(AND(ISBLANK(Table33[[#This Row],[Shane]]),ISBLANK(Table3[[#This Row],[Shane]])),"",Table33[[#This Row],[Shane]]-Table3[[#This Row],[Shane]])</f>
        <v>19</v>
      </c>
      <c r="BF211" t="str">
        <f>IF(AND(ISBLANK(Table33[[#This Row],[Cameron]]),ISBLANK(Table3[[#This Row],[Cameron]])),"",Table33[[#This Row],[Cameron]]-Table3[[#This Row],[Cameron]])</f>
        <v/>
      </c>
      <c r="BG211" t="str">
        <f>IF(AND(ISBLANK(Table33[[#This Row],[Alex]]),ISBLANK(Table3[[#This Row],[Alex]])),"",Table33[[#This Row],[Alex]]-Table3[[#This Row],[Alex]])</f>
        <v/>
      </c>
      <c r="BH211">
        <f>IF(AND(ISBLANK(Table33[[#This Row],[Scott]]),ISBLANK(Table3[[#This Row],[Scott]])),"",Table33[[#This Row],[Scott]]-Table3[[#This Row],[Scott]])</f>
        <v>50</v>
      </c>
      <c r="BI211">
        <f>IF(AND(ISBLANK(Table33[[#This Row],[Light]]),ISBLANK(Table3[[#This Row],[Light]])),"",Table33[[#This Row],[Light]]-Table3[[#This Row],[Light]])</f>
        <v>19</v>
      </c>
      <c r="BJ211">
        <f>IF(AND(ISBLANK(Table33[[#This Row],[Jarred]]),ISBLANK(Table3[[#This Row],[Jarred]])),"",Table33[[#This Row],[Jarred]]-Table3[[#This Row],[Jarred]])</f>
        <v>13</v>
      </c>
      <c r="BK211" t="str">
        <f>IF(AND(ISBLANK(Table33[[#This Row],[Joel]]),ISBLANK(Table3[[#This Row],[Joel]])),"",Table33[[#This Row],[Joel]]-Table3[[#This Row],[Joel]])</f>
        <v/>
      </c>
      <c r="BL211" t="str">
        <f>IF(AND(ISBLANK(Table33[[#This Row],[Rob]]),ISBLANK(Table3[[#This Row],[Rob]])),"",Table33[[#This Row],[Rob]]-Table3[[#This Row],[Rob]])</f>
        <v/>
      </c>
      <c r="BM211" t="str">
        <f>IF(AND(ISBLANK(Table33[[#This Row],[Xander]]),ISBLANK(Table3[[#This Row],[Xander]])),"",Table33[[#This Row],[Xander]]-Table3[[#This Row],[Xander]])</f>
        <v/>
      </c>
    </row>
    <row r="212" spans="1:65" ht="15" customHeight="1" x14ac:dyDescent="0.25">
      <c r="A212" s="26">
        <v>45420</v>
      </c>
      <c r="B212">
        <v>20</v>
      </c>
      <c r="C212">
        <v>20</v>
      </c>
      <c r="D212">
        <v>37</v>
      </c>
      <c r="E212">
        <v>25</v>
      </c>
      <c r="H212">
        <v>19</v>
      </c>
      <c r="K212">
        <v>30</v>
      </c>
      <c r="L212">
        <v>6</v>
      </c>
      <c r="S212" s="26">
        <v>45420</v>
      </c>
      <c r="T212">
        <v>73</v>
      </c>
      <c r="U212">
        <v>27</v>
      </c>
      <c r="V212">
        <v>39</v>
      </c>
      <c r="W212">
        <v>36</v>
      </c>
      <c r="AK212">
        <v>51</v>
      </c>
      <c r="AN212">
        <v>2</v>
      </c>
      <c r="AR212">
        <v>56</v>
      </c>
      <c r="AS212">
        <v>62</v>
      </c>
      <c r="AX212" s="26">
        <v>45420</v>
      </c>
      <c r="AY212">
        <f>IF(AND(ISBLANK(Table33[[#This Row],[Gilbert]]),ISBLANK(Table3[[#This Row],[Gilbert]])),"",Table33[[#This Row],[Gilbert]]-Table3[[#This Row],[Gilbert]])</f>
        <v>53</v>
      </c>
      <c r="AZ212">
        <f>IF(AND(ISBLANK(Table33[[#This Row],[Fred]]),ISBLANK(Table3[[#This Row],[Fred]])),"",Table33[[#This Row],[Fred]]-Table3[[#This Row],[Fred]])</f>
        <v>7</v>
      </c>
      <c r="BA212">
        <f>IF(AND(ISBLANK(Table33[[#This Row],[Zoe]]),ISBLANK(Table3[[#This Row],[Zoe]])),"",Table33[[#This Row],[Zoe]]-Table3[[#This Row],[Zoe]])</f>
        <v>2</v>
      </c>
      <c r="BB212">
        <f>IF(AND(ISBLANK(Table33[[#This Row],[George]]),ISBLANK(Table3[[#This Row],[George]])),"",Table33[[#This Row],[George]]-Table3[[#This Row],[George]])</f>
        <v>11</v>
      </c>
      <c r="BC212" t="str">
        <f>IF(AND(ISBLANK(Table33[[#This Row],[Raegan]]),ISBLANK(Table3[[#This Row],[Raegan]])),"",Table33[[#This Row],[Raegan]]-Table3[[#This Row],[Raegan]])</f>
        <v/>
      </c>
      <c r="BD212" t="str">
        <f>IF(AND(ISBLANK(Table33[[#This Row],[Liam]]),ISBLANK(Table3[[#This Row],[Liam]])),"",Table33[[#This Row],[Liam]]-Table3[[#This Row],[Liam]])</f>
        <v/>
      </c>
      <c r="BE212">
        <f>IF(AND(ISBLANK(Table33[[#This Row],[Shane]]),ISBLANK(Table3[[#This Row],[Shane]])),"",Table33[[#This Row],[Shane]]-Table3[[#This Row],[Shane]])</f>
        <v>32</v>
      </c>
      <c r="BF212" t="str">
        <f>IF(AND(ISBLANK(Table33[[#This Row],[Cameron]]),ISBLANK(Table3[[#This Row],[Cameron]])),"",Table33[[#This Row],[Cameron]]-Table3[[#This Row],[Cameron]])</f>
        <v/>
      </c>
      <c r="BG212" t="str">
        <f>IF(AND(ISBLANK(Table33[[#This Row],[Alex]]),ISBLANK(Table3[[#This Row],[Alex]])),"",Table33[[#This Row],[Alex]]-Table3[[#This Row],[Alex]])</f>
        <v/>
      </c>
      <c r="BH212" t="str">
        <f>IF(AND(ISBLANK(Table33[[#This Row],[Scott]]),ISBLANK(Table3[[#This Row],[Scott]])),"",Table33[[#This Row],[Scott]]-Table3[[#This Row],[Scott]])</f>
        <v/>
      </c>
      <c r="BI212">
        <f>IF(AND(ISBLANK(Table33[[#This Row],[Light]]),ISBLANK(Table3[[#This Row],[Light]])),"",Table33[[#This Row],[Light]]-Table3[[#This Row],[Light]])</f>
        <v>26</v>
      </c>
      <c r="BJ212">
        <f>IF(AND(ISBLANK(Table33[[#This Row],[Jarred]]),ISBLANK(Table3[[#This Row],[Jarred]])),"",Table33[[#This Row],[Jarred]]-Table3[[#This Row],[Jarred]])</f>
        <v>56</v>
      </c>
      <c r="BK212" t="str">
        <f>IF(AND(ISBLANK(Table33[[#This Row],[Joel]]),ISBLANK(Table3[[#This Row],[Joel]])),"",Table33[[#This Row],[Joel]]-Table3[[#This Row],[Joel]])</f>
        <v/>
      </c>
      <c r="BL212" t="str">
        <f>IF(AND(ISBLANK(Table33[[#This Row],[Rob]]),ISBLANK(Table3[[#This Row],[Rob]])),"",Table33[[#This Row],[Rob]]-Table3[[#This Row],[Rob]])</f>
        <v/>
      </c>
      <c r="BM212" t="str">
        <f>IF(AND(ISBLANK(Table33[[#This Row],[Xander]]),ISBLANK(Table3[[#This Row],[Xander]])),"",Table33[[#This Row],[Xander]]-Table3[[#This Row],[Xander]])</f>
        <v/>
      </c>
    </row>
    <row r="213" spans="1:65" ht="15" customHeight="1" x14ac:dyDescent="0.25">
      <c r="A213" s="26">
        <v>45421</v>
      </c>
      <c r="B213">
        <v>18</v>
      </c>
      <c r="D213">
        <v>27</v>
      </c>
      <c r="E213">
        <v>17</v>
      </c>
      <c r="H213">
        <v>10</v>
      </c>
      <c r="J213">
        <v>5</v>
      </c>
      <c r="K213">
        <v>18</v>
      </c>
      <c r="L213">
        <v>2</v>
      </c>
      <c r="S213" s="26">
        <v>45421</v>
      </c>
      <c r="T213">
        <v>61</v>
      </c>
      <c r="V213">
        <v>34</v>
      </c>
      <c r="W213">
        <v>27</v>
      </c>
      <c r="AK213">
        <v>37</v>
      </c>
      <c r="AM213">
        <v>15</v>
      </c>
      <c r="AQ213">
        <v>49</v>
      </c>
      <c r="AR213">
        <v>40</v>
      </c>
      <c r="AS213">
        <v>21</v>
      </c>
      <c r="AX213" s="26">
        <v>45421</v>
      </c>
      <c r="AY213">
        <f>IF(AND(ISBLANK(Table33[[#This Row],[Gilbert]]),ISBLANK(Table3[[#This Row],[Gilbert]])),"",Table33[[#This Row],[Gilbert]]-Table3[[#This Row],[Gilbert]])</f>
        <v>43</v>
      </c>
      <c r="AZ213" t="str">
        <f>IF(AND(ISBLANK(Table33[[#This Row],[Fred]]),ISBLANK(Table3[[#This Row],[Fred]])),"",Table33[[#This Row],[Fred]]-Table3[[#This Row],[Fred]])</f>
        <v/>
      </c>
      <c r="BA213">
        <f>IF(AND(ISBLANK(Table33[[#This Row],[Zoe]]),ISBLANK(Table3[[#This Row],[Zoe]])),"",Table33[[#This Row],[Zoe]]-Table3[[#This Row],[Zoe]])</f>
        <v>7</v>
      </c>
      <c r="BB213">
        <f>IF(AND(ISBLANK(Table33[[#This Row],[George]]),ISBLANK(Table3[[#This Row],[George]])),"",Table33[[#This Row],[George]]-Table3[[#This Row],[George]])</f>
        <v>10</v>
      </c>
      <c r="BC213" t="str">
        <f>IF(AND(ISBLANK(Table33[[#This Row],[Raegan]]),ISBLANK(Table3[[#This Row],[Raegan]])),"",Table33[[#This Row],[Raegan]]-Table3[[#This Row],[Raegan]])</f>
        <v/>
      </c>
      <c r="BD213" t="str">
        <f>IF(AND(ISBLANK(Table33[[#This Row],[Liam]]),ISBLANK(Table3[[#This Row],[Liam]])),"",Table33[[#This Row],[Liam]]-Table3[[#This Row],[Liam]])</f>
        <v/>
      </c>
      <c r="BE213">
        <f>IF(AND(ISBLANK(Table33[[#This Row],[Shane]]),ISBLANK(Table3[[#This Row],[Shane]])),"",Table33[[#This Row],[Shane]]-Table3[[#This Row],[Shane]])</f>
        <v>27</v>
      </c>
      <c r="BF213" t="str">
        <f>IF(AND(ISBLANK(Table33[[#This Row],[Cameron]]),ISBLANK(Table3[[#This Row],[Cameron]])),"",Table33[[#This Row],[Cameron]]-Table3[[#This Row],[Cameron]])</f>
        <v/>
      </c>
      <c r="BG213" t="str">
        <f>IF(AND(ISBLANK(Table33[[#This Row],[Alex]]),ISBLANK(Table3[[#This Row],[Alex]])),"",Table33[[#This Row],[Alex]]-Table3[[#This Row],[Alex]])</f>
        <v/>
      </c>
      <c r="BH213">
        <f>IF(AND(ISBLANK(Table33[[#This Row],[Scott]]),ISBLANK(Table3[[#This Row],[Scott]])),"",Table33[[#This Row],[Scott]]-Table3[[#This Row],[Scott]])</f>
        <v>44</v>
      </c>
      <c r="BI213">
        <f>IF(AND(ISBLANK(Table33[[#This Row],[Light]]),ISBLANK(Table3[[#This Row],[Light]])),"",Table33[[#This Row],[Light]]-Table3[[#This Row],[Light]])</f>
        <v>22</v>
      </c>
      <c r="BJ213">
        <f>IF(AND(ISBLANK(Table33[[#This Row],[Jarred]]),ISBLANK(Table3[[#This Row],[Jarred]])),"",Table33[[#This Row],[Jarred]]-Table3[[#This Row],[Jarred]])</f>
        <v>19</v>
      </c>
      <c r="BK213" t="str">
        <f>IF(AND(ISBLANK(Table33[[#This Row],[Joel]]),ISBLANK(Table3[[#This Row],[Joel]])),"",Table33[[#This Row],[Joel]]-Table3[[#This Row],[Joel]])</f>
        <v/>
      </c>
      <c r="BL213" t="str">
        <f>IF(AND(ISBLANK(Table33[[#This Row],[Rob]]),ISBLANK(Table3[[#This Row],[Rob]])),"",Table33[[#This Row],[Rob]]-Table3[[#This Row],[Rob]])</f>
        <v/>
      </c>
      <c r="BM213" t="str">
        <f>IF(AND(ISBLANK(Table33[[#This Row],[Xander]]),ISBLANK(Table3[[#This Row],[Xander]])),"",Table33[[#This Row],[Xander]]-Table3[[#This Row],[Xander]])</f>
        <v/>
      </c>
    </row>
    <row r="214" spans="1:65" ht="15" customHeight="1" x14ac:dyDescent="0.25">
      <c r="A214" s="26">
        <v>45422</v>
      </c>
      <c r="B214">
        <v>10</v>
      </c>
      <c r="D214">
        <v>26</v>
      </c>
      <c r="E214">
        <v>14</v>
      </c>
      <c r="H214">
        <v>8</v>
      </c>
      <c r="J214">
        <v>3</v>
      </c>
      <c r="K214">
        <v>23</v>
      </c>
      <c r="L214">
        <v>5</v>
      </c>
      <c r="S214" s="26">
        <v>45422</v>
      </c>
      <c r="T214">
        <v>51</v>
      </c>
      <c r="V214">
        <v>30</v>
      </c>
      <c r="W214">
        <v>27</v>
      </c>
      <c r="AK214">
        <v>31</v>
      </c>
      <c r="AM214">
        <v>2</v>
      </c>
      <c r="AQ214">
        <v>20</v>
      </c>
      <c r="AR214">
        <v>42</v>
      </c>
      <c r="AS214">
        <v>8</v>
      </c>
      <c r="AX214" s="26">
        <v>45422</v>
      </c>
      <c r="AY214">
        <f>IF(AND(ISBLANK(Table33[[#This Row],[Gilbert]]),ISBLANK(Table3[[#This Row],[Gilbert]])),"",Table33[[#This Row],[Gilbert]]-Table3[[#This Row],[Gilbert]])</f>
        <v>41</v>
      </c>
      <c r="AZ214" t="str">
        <f>IF(AND(ISBLANK(Table33[[#This Row],[Fred]]),ISBLANK(Table3[[#This Row],[Fred]])),"",Table33[[#This Row],[Fred]]-Table3[[#This Row],[Fred]])</f>
        <v/>
      </c>
      <c r="BA214">
        <f>IF(AND(ISBLANK(Table33[[#This Row],[Zoe]]),ISBLANK(Table3[[#This Row],[Zoe]])),"",Table33[[#This Row],[Zoe]]-Table3[[#This Row],[Zoe]])</f>
        <v>4</v>
      </c>
      <c r="BB214">
        <f>IF(AND(ISBLANK(Table33[[#This Row],[George]]),ISBLANK(Table3[[#This Row],[George]])),"",Table33[[#This Row],[George]]-Table3[[#This Row],[George]])</f>
        <v>13</v>
      </c>
      <c r="BC214" t="str">
        <f>IF(AND(ISBLANK(Table33[[#This Row],[Raegan]]),ISBLANK(Table3[[#This Row],[Raegan]])),"",Table33[[#This Row],[Raegan]]-Table3[[#This Row],[Raegan]])</f>
        <v/>
      </c>
      <c r="BD214" t="str">
        <f>IF(AND(ISBLANK(Table33[[#This Row],[Liam]]),ISBLANK(Table3[[#This Row],[Liam]])),"",Table33[[#This Row],[Liam]]-Table3[[#This Row],[Liam]])</f>
        <v/>
      </c>
      <c r="BE214">
        <f>IF(AND(ISBLANK(Table33[[#This Row],[Shane]]),ISBLANK(Table3[[#This Row],[Shane]])),"",Table33[[#This Row],[Shane]]-Table3[[#This Row],[Shane]])</f>
        <v>23</v>
      </c>
      <c r="BF214" t="str">
        <f>IF(AND(ISBLANK(Table33[[#This Row],[Cameron]]),ISBLANK(Table3[[#This Row],[Cameron]])),"",Table33[[#This Row],[Cameron]]-Table3[[#This Row],[Cameron]])</f>
        <v/>
      </c>
      <c r="BG214" t="str">
        <f>IF(AND(ISBLANK(Table33[[#This Row],[Alex]]),ISBLANK(Table3[[#This Row],[Alex]])),"",Table33[[#This Row],[Alex]]-Table3[[#This Row],[Alex]])</f>
        <v/>
      </c>
      <c r="BH214">
        <f>IF(AND(ISBLANK(Table33[[#This Row],[Scott]]),ISBLANK(Table3[[#This Row],[Scott]])),"",Table33[[#This Row],[Scott]]-Table3[[#This Row],[Scott]])</f>
        <v>17</v>
      </c>
      <c r="BI214">
        <f>IF(AND(ISBLANK(Table33[[#This Row],[Light]]),ISBLANK(Table3[[#This Row],[Light]])),"",Table33[[#This Row],[Light]]-Table3[[#This Row],[Light]])</f>
        <v>19</v>
      </c>
      <c r="BJ214">
        <f>IF(AND(ISBLANK(Table33[[#This Row],[Jarred]]),ISBLANK(Table3[[#This Row],[Jarred]])),"",Table33[[#This Row],[Jarred]]-Table3[[#This Row],[Jarred]])</f>
        <v>3</v>
      </c>
      <c r="BK214" t="str">
        <f>IF(AND(ISBLANK(Table33[[#This Row],[Joel]]),ISBLANK(Table3[[#This Row],[Joel]])),"",Table33[[#This Row],[Joel]]-Table3[[#This Row],[Joel]])</f>
        <v/>
      </c>
      <c r="BL214" t="str">
        <f>IF(AND(ISBLANK(Table33[[#This Row],[Rob]]),ISBLANK(Table3[[#This Row],[Rob]])),"",Table33[[#This Row],[Rob]]-Table3[[#This Row],[Rob]])</f>
        <v/>
      </c>
      <c r="BM214" t="str">
        <f>IF(AND(ISBLANK(Table33[[#This Row],[Xander]]),ISBLANK(Table3[[#This Row],[Xander]])),"",Table33[[#This Row],[Xander]]-Table3[[#This Row],[Xander]])</f>
        <v/>
      </c>
    </row>
    <row r="215" spans="1:65" ht="15" customHeight="1" x14ac:dyDescent="0.25">
      <c r="A215" s="26">
        <v>45424</v>
      </c>
      <c r="B215">
        <v>29</v>
      </c>
      <c r="C215">
        <v>11</v>
      </c>
      <c r="D215">
        <v>23</v>
      </c>
      <c r="E215">
        <v>22</v>
      </c>
      <c r="H215">
        <v>4</v>
      </c>
      <c r="J215">
        <v>10</v>
      </c>
      <c r="K215">
        <v>27</v>
      </c>
      <c r="L215">
        <v>8</v>
      </c>
      <c r="S215" s="26">
        <v>45424</v>
      </c>
      <c r="T215">
        <v>45</v>
      </c>
      <c r="U215">
        <v>40</v>
      </c>
      <c r="V215">
        <v>38</v>
      </c>
      <c r="W215">
        <v>40</v>
      </c>
      <c r="AK215">
        <v>45</v>
      </c>
      <c r="AM215">
        <v>60</v>
      </c>
      <c r="AN215">
        <v>2</v>
      </c>
      <c r="AQ215">
        <v>36</v>
      </c>
      <c r="AR215">
        <v>50</v>
      </c>
      <c r="AS215">
        <v>32</v>
      </c>
      <c r="AX215" s="26">
        <v>45424</v>
      </c>
      <c r="AY215">
        <f>IF(AND(ISBLANK(Table33[[#This Row],[Gilbert]]),ISBLANK(Table3[[#This Row],[Gilbert]])),"",Table33[[#This Row],[Gilbert]]-Table3[[#This Row],[Gilbert]])</f>
        <v>16</v>
      </c>
      <c r="AZ215">
        <f>IF(AND(ISBLANK(Table33[[#This Row],[Fred]]),ISBLANK(Table3[[#This Row],[Fred]])),"",Table33[[#This Row],[Fred]]-Table3[[#This Row],[Fred]])</f>
        <v>29</v>
      </c>
      <c r="BA215">
        <f>IF(AND(ISBLANK(Table33[[#This Row],[Zoe]]),ISBLANK(Table3[[#This Row],[Zoe]])),"",Table33[[#This Row],[Zoe]]-Table3[[#This Row],[Zoe]])</f>
        <v>15</v>
      </c>
      <c r="BB215">
        <f>IF(AND(ISBLANK(Table33[[#This Row],[George]]),ISBLANK(Table3[[#This Row],[George]])),"",Table33[[#This Row],[George]]-Table3[[#This Row],[George]])</f>
        <v>18</v>
      </c>
      <c r="BC215" t="str">
        <f>IF(AND(ISBLANK(Table33[[#This Row],[Raegan]]),ISBLANK(Table3[[#This Row],[Raegan]])),"",Table33[[#This Row],[Raegan]]-Table3[[#This Row],[Raegan]])</f>
        <v/>
      </c>
      <c r="BD215" t="str">
        <f>IF(AND(ISBLANK(Table33[[#This Row],[Liam]]),ISBLANK(Table3[[#This Row],[Liam]])),"",Table33[[#This Row],[Liam]]-Table3[[#This Row],[Liam]])</f>
        <v/>
      </c>
      <c r="BE215">
        <f>IF(AND(ISBLANK(Table33[[#This Row],[Shane]]),ISBLANK(Table3[[#This Row],[Shane]])),"",Table33[[#This Row],[Shane]]-Table3[[#This Row],[Shane]])</f>
        <v>41</v>
      </c>
      <c r="BF215" t="str">
        <f>IF(AND(ISBLANK(Table33[[#This Row],[Cameron]]),ISBLANK(Table3[[#This Row],[Cameron]])),"",Table33[[#This Row],[Cameron]]-Table3[[#This Row],[Cameron]])</f>
        <v/>
      </c>
      <c r="BG215" t="str">
        <f>IF(AND(ISBLANK(Table33[[#This Row],[Alex]]),ISBLANK(Table3[[#This Row],[Alex]])),"",Table33[[#This Row],[Alex]]-Table3[[#This Row],[Alex]])</f>
        <v/>
      </c>
      <c r="BH215">
        <f>IF(AND(ISBLANK(Table33[[#This Row],[Scott]]),ISBLANK(Table3[[#This Row],[Scott]])),"",Table33[[#This Row],[Scott]]-Table3[[#This Row],[Scott]])</f>
        <v>26</v>
      </c>
      <c r="BI215">
        <f>IF(AND(ISBLANK(Table33[[#This Row],[Light]]),ISBLANK(Table3[[#This Row],[Light]])),"",Table33[[#This Row],[Light]]-Table3[[#This Row],[Light]])</f>
        <v>23</v>
      </c>
      <c r="BJ215">
        <f>IF(AND(ISBLANK(Table33[[#This Row],[Jarred]]),ISBLANK(Table3[[#This Row],[Jarred]])),"",Table33[[#This Row],[Jarred]]-Table3[[#This Row],[Jarred]])</f>
        <v>24</v>
      </c>
      <c r="BK215" t="str">
        <f>IF(AND(ISBLANK(Table33[[#This Row],[Joel]]),ISBLANK(Table3[[#This Row],[Joel]])),"",Table33[[#This Row],[Joel]]-Table3[[#This Row],[Joel]])</f>
        <v/>
      </c>
      <c r="BL215" t="str">
        <f>IF(AND(ISBLANK(Table33[[#This Row],[Rob]]),ISBLANK(Table3[[#This Row],[Rob]])),"",Table33[[#This Row],[Rob]]-Table3[[#This Row],[Rob]])</f>
        <v/>
      </c>
      <c r="BM215" t="str">
        <f>IF(AND(ISBLANK(Table33[[#This Row],[Xander]]),ISBLANK(Table3[[#This Row],[Xander]])),"",Table33[[#This Row],[Xander]]-Table3[[#This Row],[Xander]])</f>
        <v/>
      </c>
    </row>
    <row r="216" spans="1:65" ht="15" customHeight="1" x14ac:dyDescent="0.25">
      <c r="A216" s="26">
        <v>45425</v>
      </c>
      <c r="B216">
        <v>24</v>
      </c>
      <c r="C216">
        <v>9</v>
      </c>
      <c r="D216">
        <v>18</v>
      </c>
      <c r="E216">
        <v>19</v>
      </c>
      <c r="H216">
        <v>5</v>
      </c>
      <c r="J216">
        <v>11</v>
      </c>
      <c r="K216">
        <v>28</v>
      </c>
      <c r="L216">
        <v>8</v>
      </c>
      <c r="S216" s="26">
        <v>45425</v>
      </c>
      <c r="T216">
        <v>41</v>
      </c>
      <c r="U216">
        <v>43</v>
      </c>
      <c r="V216">
        <v>46</v>
      </c>
      <c r="W216">
        <v>38</v>
      </c>
      <c r="AK216">
        <v>34</v>
      </c>
      <c r="AM216">
        <v>13</v>
      </c>
      <c r="AN216">
        <v>2</v>
      </c>
      <c r="AQ216">
        <v>39</v>
      </c>
      <c r="AR216">
        <v>56</v>
      </c>
      <c r="AS216">
        <v>37</v>
      </c>
      <c r="AX216" s="26">
        <v>45425</v>
      </c>
      <c r="AY216">
        <f>IF(AND(ISBLANK(Table33[[#This Row],[Gilbert]]),ISBLANK(Table3[[#This Row],[Gilbert]])),"",Table33[[#This Row],[Gilbert]]-Table3[[#This Row],[Gilbert]])</f>
        <v>17</v>
      </c>
      <c r="AZ216">
        <f>IF(AND(ISBLANK(Table33[[#This Row],[Fred]]),ISBLANK(Table3[[#This Row],[Fred]])),"",Table33[[#This Row],[Fred]]-Table3[[#This Row],[Fred]])</f>
        <v>34</v>
      </c>
      <c r="BA216">
        <f>IF(AND(ISBLANK(Table33[[#This Row],[Zoe]]),ISBLANK(Table3[[#This Row],[Zoe]])),"",Table33[[#This Row],[Zoe]]-Table3[[#This Row],[Zoe]])</f>
        <v>28</v>
      </c>
      <c r="BB216">
        <f>IF(AND(ISBLANK(Table33[[#This Row],[George]]),ISBLANK(Table3[[#This Row],[George]])),"",Table33[[#This Row],[George]]-Table3[[#This Row],[George]])</f>
        <v>19</v>
      </c>
      <c r="BC216" t="str">
        <f>IF(AND(ISBLANK(Table33[[#This Row],[Raegan]]),ISBLANK(Table3[[#This Row],[Raegan]])),"",Table33[[#This Row],[Raegan]]-Table3[[#This Row],[Raegan]])</f>
        <v/>
      </c>
      <c r="BD216" t="str">
        <f>IF(AND(ISBLANK(Table33[[#This Row],[Liam]]),ISBLANK(Table3[[#This Row],[Liam]])),"",Table33[[#This Row],[Liam]]-Table3[[#This Row],[Liam]])</f>
        <v/>
      </c>
      <c r="BE216">
        <f>IF(AND(ISBLANK(Table33[[#This Row],[Shane]]),ISBLANK(Table3[[#This Row],[Shane]])),"",Table33[[#This Row],[Shane]]-Table3[[#This Row],[Shane]])</f>
        <v>29</v>
      </c>
      <c r="BF216" t="str">
        <f>IF(AND(ISBLANK(Table33[[#This Row],[Cameron]]),ISBLANK(Table3[[#This Row],[Cameron]])),"",Table33[[#This Row],[Cameron]]-Table3[[#This Row],[Cameron]])</f>
        <v/>
      </c>
      <c r="BG216" t="str">
        <f>IF(AND(ISBLANK(Table33[[#This Row],[Alex]]),ISBLANK(Table3[[#This Row],[Alex]])),"",Table33[[#This Row],[Alex]]-Table3[[#This Row],[Alex]])</f>
        <v/>
      </c>
      <c r="BH216">
        <f>IF(AND(ISBLANK(Table33[[#This Row],[Scott]]),ISBLANK(Table3[[#This Row],[Scott]])),"",Table33[[#This Row],[Scott]]-Table3[[#This Row],[Scott]])</f>
        <v>28</v>
      </c>
      <c r="BI216">
        <f>IF(AND(ISBLANK(Table33[[#This Row],[Light]]),ISBLANK(Table3[[#This Row],[Light]])),"",Table33[[#This Row],[Light]]-Table3[[#This Row],[Light]])</f>
        <v>28</v>
      </c>
      <c r="BJ216">
        <f>IF(AND(ISBLANK(Table33[[#This Row],[Jarred]]),ISBLANK(Table3[[#This Row],[Jarred]])),"",Table33[[#This Row],[Jarred]]-Table3[[#This Row],[Jarred]])</f>
        <v>29</v>
      </c>
      <c r="BK216" t="str">
        <f>IF(AND(ISBLANK(Table33[[#This Row],[Joel]]),ISBLANK(Table3[[#This Row],[Joel]])),"",Table33[[#This Row],[Joel]]-Table3[[#This Row],[Joel]])</f>
        <v/>
      </c>
      <c r="BL216" t="str">
        <f>IF(AND(ISBLANK(Table33[[#This Row],[Rob]]),ISBLANK(Table3[[#This Row],[Rob]])),"",Table33[[#This Row],[Rob]]-Table3[[#This Row],[Rob]])</f>
        <v/>
      </c>
      <c r="BM216" t="str">
        <f>IF(AND(ISBLANK(Table33[[#This Row],[Xander]]),ISBLANK(Table3[[#This Row],[Xander]])),"",Table33[[#This Row],[Xander]]-Table3[[#This Row],[Xander]])</f>
        <v/>
      </c>
    </row>
    <row r="217" spans="1:65" ht="15" customHeight="1" x14ac:dyDescent="0.25">
      <c r="A217" s="26">
        <v>45426</v>
      </c>
      <c r="B217">
        <v>31</v>
      </c>
      <c r="C217">
        <v>10</v>
      </c>
      <c r="D217">
        <v>18</v>
      </c>
      <c r="E217">
        <v>22</v>
      </c>
      <c r="H217">
        <v>2</v>
      </c>
      <c r="J217">
        <v>9</v>
      </c>
      <c r="K217">
        <v>21</v>
      </c>
      <c r="L217">
        <v>3</v>
      </c>
      <c r="S217" s="26">
        <v>45426</v>
      </c>
      <c r="T217">
        <v>66</v>
      </c>
      <c r="U217">
        <v>45</v>
      </c>
      <c r="V217">
        <v>39</v>
      </c>
      <c r="W217">
        <v>38</v>
      </c>
      <c r="AK217">
        <v>29</v>
      </c>
      <c r="AM217">
        <v>3</v>
      </c>
      <c r="AN217">
        <v>2</v>
      </c>
      <c r="AQ217">
        <v>26</v>
      </c>
      <c r="AR217">
        <v>42</v>
      </c>
      <c r="AS217">
        <v>19</v>
      </c>
      <c r="AX217" s="26">
        <v>45426</v>
      </c>
      <c r="AY217">
        <f>IF(AND(ISBLANK(Table33[[#This Row],[Gilbert]]),ISBLANK(Table3[[#This Row],[Gilbert]])),"",Table33[[#This Row],[Gilbert]]-Table3[[#This Row],[Gilbert]])</f>
        <v>35</v>
      </c>
      <c r="AZ217">
        <f>IF(AND(ISBLANK(Table33[[#This Row],[Fred]]),ISBLANK(Table3[[#This Row],[Fred]])),"",Table33[[#This Row],[Fred]]-Table3[[#This Row],[Fred]])</f>
        <v>35</v>
      </c>
      <c r="BA217">
        <f>IF(AND(ISBLANK(Table33[[#This Row],[Zoe]]),ISBLANK(Table3[[#This Row],[Zoe]])),"",Table33[[#This Row],[Zoe]]-Table3[[#This Row],[Zoe]])</f>
        <v>21</v>
      </c>
      <c r="BB217">
        <f>IF(AND(ISBLANK(Table33[[#This Row],[George]]),ISBLANK(Table3[[#This Row],[George]])),"",Table33[[#This Row],[George]]-Table3[[#This Row],[George]])</f>
        <v>16</v>
      </c>
      <c r="BC217" t="str">
        <f>IF(AND(ISBLANK(Table33[[#This Row],[Raegan]]),ISBLANK(Table3[[#This Row],[Raegan]])),"",Table33[[#This Row],[Raegan]]-Table3[[#This Row],[Raegan]])</f>
        <v/>
      </c>
      <c r="BD217" t="str">
        <f>IF(AND(ISBLANK(Table33[[#This Row],[Liam]]),ISBLANK(Table3[[#This Row],[Liam]])),"",Table33[[#This Row],[Liam]]-Table3[[#This Row],[Liam]])</f>
        <v/>
      </c>
      <c r="BE217">
        <f>IF(AND(ISBLANK(Table33[[#This Row],[Shane]]),ISBLANK(Table3[[#This Row],[Shane]])),"",Table33[[#This Row],[Shane]]-Table3[[#This Row],[Shane]])</f>
        <v>27</v>
      </c>
      <c r="BF217" t="str">
        <f>IF(AND(ISBLANK(Table33[[#This Row],[Cameron]]),ISBLANK(Table3[[#This Row],[Cameron]])),"",Table33[[#This Row],[Cameron]]-Table3[[#This Row],[Cameron]])</f>
        <v/>
      </c>
      <c r="BG217" t="str">
        <f>IF(AND(ISBLANK(Table33[[#This Row],[Alex]]),ISBLANK(Table3[[#This Row],[Alex]])),"",Table33[[#This Row],[Alex]]-Table3[[#This Row],[Alex]])</f>
        <v/>
      </c>
      <c r="BH217">
        <f>IF(AND(ISBLANK(Table33[[#This Row],[Scott]]),ISBLANK(Table3[[#This Row],[Scott]])),"",Table33[[#This Row],[Scott]]-Table3[[#This Row],[Scott]])</f>
        <v>17</v>
      </c>
      <c r="BI217">
        <f>IF(AND(ISBLANK(Table33[[#This Row],[Light]]),ISBLANK(Table3[[#This Row],[Light]])),"",Table33[[#This Row],[Light]]-Table3[[#This Row],[Light]])</f>
        <v>21</v>
      </c>
      <c r="BJ217">
        <f>IF(AND(ISBLANK(Table33[[#This Row],[Jarred]]),ISBLANK(Table3[[#This Row],[Jarred]])),"",Table33[[#This Row],[Jarred]]-Table3[[#This Row],[Jarred]])</f>
        <v>16</v>
      </c>
      <c r="BK217" t="str">
        <f>IF(AND(ISBLANK(Table33[[#This Row],[Joel]]),ISBLANK(Table3[[#This Row],[Joel]])),"",Table33[[#This Row],[Joel]]-Table3[[#This Row],[Joel]])</f>
        <v/>
      </c>
      <c r="BL217" t="str">
        <f>IF(AND(ISBLANK(Table33[[#This Row],[Rob]]),ISBLANK(Table3[[#This Row],[Rob]])),"",Table33[[#This Row],[Rob]]-Table3[[#This Row],[Rob]])</f>
        <v/>
      </c>
      <c r="BM217" t="str">
        <f>IF(AND(ISBLANK(Table33[[#This Row],[Xander]]),ISBLANK(Table3[[#This Row],[Xander]])),"",Table33[[#This Row],[Xander]]-Table3[[#This Row],[Xander]])</f>
        <v/>
      </c>
    </row>
    <row r="218" spans="1:65" ht="15" customHeight="1" x14ac:dyDescent="0.25">
      <c r="A218" s="26">
        <v>45428</v>
      </c>
      <c r="B218">
        <v>29</v>
      </c>
      <c r="C218">
        <v>5</v>
      </c>
      <c r="D218">
        <v>17</v>
      </c>
      <c r="E218">
        <v>20</v>
      </c>
      <c r="H218">
        <v>2</v>
      </c>
      <c r="J218">
        <v>6</v>
      </c>
      <c r="K218">
        <v>24</v>
      </c>
      <c r="L218">
        <v>1</v>
      </c>
      <c r="S218" s="26">
        <v>45428</v>
      </c>
      <c r="T218">
        <v>71</v>
      </c>
      <c r="U218">
        <v>38</v>
      </c>
      <c r="V218">
        <v>39</v>
      </c>
      <c r="W218">
        <v>34</v>
      </c>
      <c r="AK218">
        <v>26</v>
      </c>
      <c r="AM218">
        <v>1</v>
      </c>
      <c r="AQ218">
        <v>21</v>
      </c>
      <c r="AR218">
        <v>38</v>
      </c>
      <c r="AS218">
        <v>15</v>
      </c>
      <c r="AX218" s="26">
        <v>45428</v>
      </c>
      <c r="AY218">
        <f>IF(AND(ISBLANK(Table33[[#This Row],[Gilbert]]),ISBLANK(Table3[[#This Row],[Gilbert]])),"",Table33[[#This Row],[Gilbert]]-Table3[[#This Row],[Gilbert]])</f>
        <v>42</v>
      </c>
      <c r="AZ218">
        <f>IF(AND(ISBLANK(Table33[[#This Row],[Fred]]),ISBLANK(Table3[[#This Row],[Fred]])),"",Table33[[#This Row],[Fred]]-Table3[[#This Row],[Fred]])</f>
        <v>33</v>
      </c>
      <c r="BA218">
        <f>IF(AND(ISBLANK(Table33[[#This Row],[Zoe]]),ISBLANK(Table3[[#This Row],[Zoe]])),"",Table33[[#This Row],[Zoe]]-Table3[[#This Row],[Zoe]])</f>
        <v>22</v>
      </c>
      <c r="BB218">
        <f>IF(AND(ISBLANK(Table33[[#This Row],[George]]),ISBLANK(Table3[[#This Row],[George]])),"",Table33[[#This Row],[George]]-Table3[[#This Row],[George]])</f>
        <v>14</v>
      </c>
      <c r="BC218" t="str">
        <f>IF(AND(ISBLANK(Table33[[#This Row],[Raegan]]),ISBLANK(Table3[[#This Row],[Raegan]])),"",Table33[[#This Row],[Raegan]]-Table3[[#This Row],[Raegan]])</f>
        <v/>
      </c>
      <c r="BD218" t="str">
        <f>IF(AND(ISBLANK(Table33[[#This Row],[Liam]]),ISBLANK(Table3[[#This Row],[Liam]])),"",Table33[[#This Row],[Liam]]-Table3[[#This Row],[Liam]])</f>
        <v/>
      </c>
      <c r="BE218">
        <f>IF(AND(ISBLANK(Table33[[#This Row],[Shane]]),ISBLANK(Table3[[#This Row],[Shane]])),"",Table33[[#This Row],[Shane]]-Table3[[#This Row],[Shane]])</f>
        <v>24</v>
      </c>
      <c r="BF218" t="str">
        <f>IF(AND(ISBLANK(Table33[[#This Row],[Cameron]]),ISBLANK(Table3[[#This Row],[Cameron]])),"",Table33[[#This Row],[Cameron]]-Table3[[#This Row],[Cameron]])</f>
        <v/>
      </c>
      <c r="BG218" t="str">
        <f>IF(AND(ISBLANK(Table33[[#This Row],[Alex]]),ISBLANK(Table3[[#This Row],[Alex]])),"",Table33[[#This Row],[Alex]]-Table3[[#This Row],[Alex]])</f>
        <v/>
      </c>
      <c r="BH218">
        <f>IF(AND(ISBLANK(Table33[[#This Row],[Scott]]),ISBLANK(Table3[[#This Row],[Scott]])),"",Table33[[#This Row],[Scott]]-Table3[[#This Row],[Scott]])</f>
        <v>15</v>
      </c>
      <c r="BI218">
        <f>IF(AND(ISBLANK(Table33[[#This Row],[Light]]),ISBLANK(Table3[[#This Row],[Light]])),"",Table33[[#This Row],[Light]]-Table3[[#This Row],[Light]])</f>
        <v>14</v>
      </c>
      <c r="BJ218">
        <f>IF(AND(ISBLANK(Table33[[#This Row],[Jarred]]),ISBLANK(Table3[[#This Row],[Jarred]])),"",Table33[[#This Row],[Jarred]]-Table3[[#This Row],[Jarred]])</f>
        <v>14</v>
      </c>
      <c r="BK218" t="str">
        <f>IF(AND(ISBLANK(Table33[[#This Row],[Joel]]),ISBLANK(Table3[[#This Row],[Joel]])),"",Table33[[#This Row],[Joel]]-Table3[[#This Row],[Joel]])</f>
        <v/>
      </c>
      <c r="BL218" t="str">
        <f>IF(AND(ISBLANK(Table33[[#This Row],[Rob]]),ISBLANK(Table3[[#This Row],[Rob]])),"",Table33[[#This Row],[Rob]]-Table3[[#This Row],[Rob]])</f>
        <v/>
      </c>
      <c r="BM218" t="str">
        <f>IF(AND(ISBLANK(Table33[[#This Row],[Xander]]),ISBLANK(Table3[[#This Row],[Xander]])),"",Table33[[#This Row],[Xander]]-Table3[[#This Row],[Xander]])</f>
        <v/>
      </c>
    </row>
    <row r="219" spans="1:65" ht="15" customHeight="1" x14ac:dyDescent="0.25">
      <c r="A219" s="26">
        <v>45429</v>
      </c>
      <c r="B219">
        <v>29</v>
      </c>
      <c r="C219">
        <v>10</v>
      </c>
      <c r="D219">
        <v>24</v>
      </c>
      <c r="E219">
        <v>20</v>
      </c>
      <c r="H219">
        <v>3</v>
      </c>
      <c r="J219">
        <v>7</v>
      </c>
      <c r="L219">
        <v>6</v>
      </c>
      <c r="S219" s="26">
        <v>45429</v>
      </c>
      <c r="T219">
        <v>45</v>
      </c>
      <c r="U219">
        <v>36</v>
      </c>
      <c r="V219">
        <v>45</v>
      </c>
      <c r="W219">
        <v>31</v>
      </c>
      <c r="AK219">
        <v>52</v>
      </c>
      <c r="AM219">
        <v>9</v>
      </c>
      <c r="AQ219">
        <v>28</v>
      </c>
      <c r="AS219">
        <v>24</v>
      </c>
      <c r="AX219" s="26">
        <v>45429</v>
      </c>
      <c r="AY219">
        <f>IF(AND(ISBLANK(Table33[[#This Row],[Gilbert]]),ISBLANK(Table3[[#This Row],[Gilbert]])),"",Table33[[#This Row],[Gilbert]]-Table3[[#This Row],[Gilbert]])</f>
        <v>16</v>
      </c>
      <c r="AZ219">
        <f>IF(AND(ISBLANK(Table33[[#This Row],[Fred]]),ISBLANK(Table3[[#This Row],[Fred]])),"",Table33[[#This Row],[Fred]]-Table3[[#This Row],[Fred]])</f>
        <v>26</v>
      </c>
      <c r="BA219">
        <f>IF(AND(ISBLANK(Table33[[#This Row],[Zoe]]),ISBLANK(Table3[[#This Row],[Zoe]])),"",Table33[[#This Row],[Zoe]]-Table3[[#This Row],[Zoe]])</f>
        <v>21</v>
      </c>
      <c r="BB219">
        <f>IF(AND(ISBLANK(Table33[[#This Row],[George]]),ISBLANK(Table3[[#This Row],[George]])),"",Table33[[#This Row],[George]]-Table3[[#This Row],[George]])</f>
        <v>11</v>
      </c>
      <c r="BC219" t="str">
        <f>IF(AND(ISBLANK(Table33[[#This Row],[Raegan]]),ISBLANK(Table3[[#This Row],[Raegan]])),"",Table33[[#This Row],[Raegan]]-Table3[[#This Row],[Raegan]])</f>
        <v/>
      </c>
      <c r="BD219" t="str">
        <f>IF(AND(ISBLANK(Table33[[#This Row],[Liam]]),ISBLANK(Table3[[#This Row],[Liam]])),"",Table33[[#This Row],[Liam]]-Table3[[#This Row],[Liam]])</f>
        <v/>
      </c>
      <c r="BE219">
        <f>IF(AND(ISBLANK(Table33[[#This Row],[Shane]]),ISBLANK(Table3[[#This Row],[Shane]])),"",Table33[[#This Row],[Shane]]-Table3[[#This Row],[Shane]])</f>
        <v>49</v>
      </c>
      <c r="BF219" t="str">
        <f>IF(AND(ISBLANK(Table33[[#This Row],[Cameron]]),ISBLANK(Table3[[#This Row],[Cameron]])),"",Table33[[#This Row],[Cameron]]-Table3[[#This Row],[Cameron]])</f>
        <v/>
      </c>
      <c r="BG219" t="str">
        <f>IF(AND(ISBLANK(Table33[[#This Row],[Alex]]),ISBLANK(Table3[[#This Row],[Alex]])),"",Table33[[#This Row],[Alex]]-Table3[[#This Row],[Alex]])</f>
        <v/>
      </c>
      <c r="BH219">
        <f>IF(AND(ISBLANK(Table33[[#This Row],[Scott]]),ISBLANK(Table3[[#This Row],[Scott]])),"",Table33[[#This Row],[Scott]]-Table3[[#This Row],[Scott]])</f>
        <v>21</v>
      </c>
      <c r="BI219" t="str">
        <f>IF(AND(ISBLANK(Table33[[#This Row],[Light]]),ISBLANK(Table3[[#This Row],[Light]])),"",Table33[[#This Row],[Light]]-Table3[[#This Row],[Light]])</f>
        <v/>
      </c>
      <c r="BJ219">
        <f>IF(AND(ISBLANK(Table33[[#This Row],[Jarred]]),ISBLANK(Table3[[#This Row],[Jarred]])),"",Table33[[#This Row],[Jarred]]-Table3[[#This Row],[Jarred]])</f>
        <v>18</v>
      </c>
      <c r="BK219" t="str">
        <f>IF(AND(ISBLANK(Table33[[#This Row],[Joel]]),ISBLANK(Table3[[#This Row],[Joel]])),"",Table33[[#This Row],[Joel]]-Table3[[#This Row],[Joel]])</f>
        <v/>
      </c>
      <c r="BL219" t="str">
        <f>IF(AND(ISBLANK(Table33[[#This Row],[Rob]]),ISBLANK(Table3[[#This Row],[Rob]])),"",Table33[[#This Row],[Rob]]-Table3[[#This Row],[Rob]])</f>
        <v/>
      </c>
      <c r="BM219" t="str">
        <f>IF(AND(ISBLANK(Table33[[#This Row],[Xander]]),ISBLANK(Table3[[#This Row],[Xander]])),"",Table33[[#This Row],[Xander]]-Table3[[#This Row],[Xander]])</f>
        <v/>
      </c>
    </row>
    <row r="220" spans="1:65" ht="15" customHeight="1" x14ac:dyDescent="0.25">
      <c r="A220" s="26">
        <v>45432</v>
      </c>
      <c r="C220">
        <v>21</v>
      </c>
      <c r="D220">
        <v>29</v>
      </c>
      <c r="E220">
        <v>27</v>
      </c>
      <c r="H220">
        <v>2</v>
      </c>
      <c r="J220">
        <v>14</v>
      </c>
      <c r="K220">
        <v>27</v>
      </c>
      <c r="S220" s="26">
        <v>45432</v>
      </c>
      <c r="U220">
        <v>36</v>
      </c>
      <c r="V220">
        <v>40</v>
      </c>
      <c r="W220">
        <v>39</v>
      </c>
      <c r="AK220">
        <v>6</v>
      </c>
      <c r="AM220">
        <v>41</v>
      </c>
      <c r="AN220">
        <v>3</v>
      </c>
      <c r="AQ220">
        <v>48</v>
      </c>
      <c r="AR220">
        <v>65</v>
      </c>
      <c r="AX220" s="26">
        <v>45432</v>
      </c>
      <c r="AY220" t="str">
        <f>IF(AND(ISBLANK(Table33[[#This Row],[Gilbert]]),ISBLANK(Table3[[#This Row],[Gilbert]])),"",Table33[[#This Row],[Gilbert]]-Table3[[#This Row],[Gilbert]])</f>
        <v/>
      </c>
      <c r="AZ220">
        <f>IF(AND(ISBLANK(Table33[[#This Row],[Fred]]),ISBLANK(Table3[[#This Row],[Fred]])),"",Table33[[#This Row],[Fred]]-Table3[[#This Row],[Fred]])</f>
        <v>15</v>
      </c>
      <c r="BA220">
        <f>IF(AND(ISBLANK(Table33[[#This Row],[Zoe]]),ISBLANK(Table3[[#This Row],[Zoe]])),"",Table33[[#This Row],[Zoe]]-Table3[[#This Row],[Zoe]])</f>
        <v>11</v>
      </c>
      <c r="BB220">
        <f>IF(AND(ISBLANK(Table33[[#This Row],[George]]),ISBLANK(Table3[[#This Row],[George]])),"",Table33[[#This Row],[George]]-Table3[[#This Row],[George]])</f>
        <v>12</v>
      </c>
      <c r="BC220" t="str">
        <f>IF(AND(ISBLANK(Table33[[#This Row],[Raegan]]),ISBLANK(Table3[[#This Row],[Raegan]])),"",Table33[[#This Row],[Raegan]]-Table3[[#This Row],[Raegan]])</f>
        <v/>
      </c>
      <c r="BD220" t="str">
        <f>IF(AND(ISBLANK(Table33[[#This Row],[Liam]]),ISBLANK(Table3[[#This Row],[Liam]])),"",Table33[[#This Row],[Liam]]-Table3[[#This Row],[Liam]])</f>
        <v/>
      </c>
      <c r="BE220">
        <f>IF(AND(ISBLANK(Table33[[#This Row],[Shane]]),ISBLANK(Table3[[#This Row],[Shane]])),"",Table33[[#This Row],[Shane]]-Table3[[#This Row],[Shane]])</f>
        <v>4</v>
      </c>
      <c r="BF220" t="str">
        <f>IF(AND(ISBLANK(Table33[[#This Row],[Cameron]]),ISBLANK(Table3[[#This Row],[Cameron]])),"",Table33[[#This Row],[Cameron]]-Table3[[#This Row],[Cameron]])</f>
        <v/>
      </c>
      <c r="BG220" t="str">
        <f>IF(AND(ISBLANK(Table33[[#This Row],[Alex]]),ISBLANK(Table3[[#This Row],[Alex]])),"",Table33[[#This Row],[Alex]]-Table3[[#This Row],[Alex]])</f>
        <v/>
      </c>
      <c r="BH220">
        <f>IF(AND(ISBLANK(Table33[[#This Row],[Scott]]),ISBLANK(Table3[[#This Row],[Scott]])),"",Table33[[#This Row],[Scott]]-Table3[[#This Row],[Scott]])</f>
        <v>34</v>
      </c>
      <c r="BI220">
        <f>IF(AND(ISBLANK(Table33[[#This Row],[Light]]),ISBLANK(Table3[[#This Row],[Light]])),"",Table33[[#This Row],[Light]]-Table3[[#This Row],[Light]])</f>
        <v>38</v>
      </c>
      <c r="BJ220" t="str">
        <f>IF(AND(ISBLANK(Table33[[#This Row],[Jarred]]),ISBLANK(Table3[[#This Row],[Jarred]])),"",Table33[[#This Row],[Jarred]]-Table3[[#This Row],[Jarred]])</f>
        <v/>
      </c>
      <c r="BK220" t="str">
        <f>IF(AND(ISBLANK(Table33[[#This Row],[Joel]]),ISBLANK(Table3[[#This Row],[Joel]])),"",Table33[[#This Row],[Joel]]-Table3[[#This Row],[Joel]])</f>
        <v/>
      </c>
      <c r="BL220" t="str">
        <f>IF(AND(ISBLANK(Table33[[#This Row],[Rob]]),ISBLANK(Table3[[#This Row],[Rob]])),"",Table33[[#This Row],[Rob]]-Table3[[#This Row],[Rob]])</f>
        <v/>
      </c>
      <c r="BM220" t="str">
        <f>IF(AND(ISBLANK(Table33[[#This Row],[Xander]]),ISBLANK(Table3[[#This Row],[Xander]])),"",Table33[[#This Row],[Xander]]-Table3[[#This Row],[Xander]])</f>
        <v/>
      </c>
    </row>
    <row r="221" spans="1:65" ht="15" customHeight="1" x14ac:dyDescent="0.25">
      <c r="A221" s="26">
        <v>45433</v>
      </c>
      <c r="C221">
        <v>24</v>
      </c>
      <c r="D221">
        <v>29</v>
      </c>
      <c r="E221">
        <v>31</v>
      </c>
      <c r="H221">
        <v>17</v>
      </c>
      <c r="J221">
        <v>9</v>
      </c>
      <c r="K221">
        <v>27</v>
      </c>
      <c r="S221" s="26">
        <v>45433</v>
      </c>
      <c r="U221">
        <v>33</v>
      </c>
      <c r="V221">
        <v>38</v>
      </c>
      <c r="W221">
        <v>38</v>
      </c>
      <c r="AK221">
        <v>43</v>
      </c>
      <c r="AM221">
        <v>22</v>
      </c>
      <c r="AN221">
        <v>1</v>
      </c>
      <c r="AQ221">
        <v>50</v>
      </c>
      <c r="AR221">
        <v>60</v>
      </c>
      <c r="AX221" s="26">
        <v>45433</v>
      </c>
      <c r="AY221" t="str">
        <f>IF(AND(ISBLANK(Table33[[#This Row],[Gilbert]]),ISBLANK(Table3[[#This Row],[Gilbert]])),"",Table33[[#This Row],[Gilbert]]-Table3[[#This Row],[Gilbert]])</f>
        <v/>
      </c>
      <c r="AZ221">
        <f>IF(AND(ISBLANK(Table33[[#This Row],[Fred]]),ISBLANK(Table3[[#This Row],[Fred]])),"",Table33[[#This Row],[Fred]]-Table3[[#This Row],[Fred]])</f>
        <v>9</v>
      </c>
      <c r="BA221">
        <f>IF(AND(ISBLANK(Table33[[#This Row],[Zoe]]),ISBLANK(Table3[[#This Row],[Zoe]])),"",Table33[[#This Row],[Zoe]]-Table3[[#This Row],[Zoe]])</f>
        <v>9</v>
      </c>
      <c r="BB221">
        <f>IF(AND(ISBLANK(Table33[[#This Row],[George]]),ISBLANK(Table3[[#This Row],[George]])),"",Table33[[#This Row],[George]]-Table3[[#This Row],[George]])</f>
        <v>7</v>
      </c>
      <c r="BC221" t="str">
        <f>IF(AND(ISBLANK(Table33[[#This Row],[Raegan]]),ISBLANK(Table3[[#This Row],[Raegan]])),"",Table33[[#This Row],[Raegan]]-Table3[[#This Row],[Raegan]])</f>
        <v/>
      </c>
      <c r="BD221" t="str">
        <f>IF(AND(ISBLANK(Table33[[#This Row],[Liam]]),ISBLANK(Table3[[#This Row],[Liam]])),"",Table33[[#This Row],[Liam]]-Table3[[#This Row],[Liam]])</f>
        <v/>
      </c>
      <c r="BE221">
        <f>IF(AND(ISBLANK(Table33[[#This Row],[Shane]]),ISBLANK(Table3[[#This Row],[Shane]])),"",Table33[[#This Row],[Shane]]-Table3[[#This Row],[Shane]])</f>
        <v>26</v>
      </c>
      <c r="BF221" t="str">
        <f>IF(AND(ISBLANK(Table33[[#This Row],[Cameron]]),ISBLANK(Table3[[#This Row],[Cameron]])),"",Table33[[#This Row],[Cameron]]-Table3[[#This Row],[Cameron]])</f>
        <v/>
      </c>
      <c r="BG221" t="str">
        <f>IF(AND(ISBLANK(Table33[[#This Row],[Alex]]),ISBLANK(Table3[[#This Row],[Alex]])),"",Table33[[#This Row],[Alex]]-Table3[[#This Row],[Alex]])</f>
        <v/>
      </c>
      <c r="BH221">
        <f>IF(AND(ISBLANK(Table33[[#This Row],[Scott]]),ISBLANK(Table3[[#This Row],[Scott]])),"",Table33[[#This Row],[Scott]]-Table3[[#This Row],[Scott]])</f>
        <v>41</v>
      </c>
      <c r="BI221">
        <f>IF(AND(ISBLANK(Table33[[#This Row],[Light]]),ISBLANK(Table3[[#This Row],[Light]])),"",Table33[[#This Row],[Light]]-Table3[[#This Row],[Light]])</f>
        <v>33</v>
      </c>
      <c r="BJ221" t="str">
        <f>IF(AND(ISBLANK(Table33[[#This Row],[Jarred]]),ISBLANK(Table3[[#This Row],[Jarred]])),"",Table33[[#This Row],[Jarred]]-Table3[[#This Row],[Jarred]])</f>
        <v/>
      </c>
      <c r="BK221" t="str">
        <f>IF(AND(ISBLANK(Table33[[#This Row],[Joel]]),ISBLANK(Table3[[#This Row],[Joel]])),"",Table33[[#This Row],[Joel]]-Table3[[#This Row],[Joel]])</f>
        <v/>
      </c>
      <c r="BL221" t="str">
        <f>IF(AND(ISBLANK(Table33[[#This Row],[Rob]]),ISBLANK(Table3[[#This Row],[Rob]])),"",Table33[[#This Row],[Rob]]-Table3[[#This Row],[Rob]])</f>
        <v/>
      </c>
      <c r="BM221" t="str">
        <f>IF(AND(ISBLANK(Table33[[#This Row],[Xander]]),ISBLANK(Table3[[#This Row],[Xander]])),"",Table33[[#This Row],[Xander]]-Table3[[#This Row],[Xander]])</f>
        <v/>
      </c>
    </row>
    <row r="222" spans="1:65" ht="15" customHeight="1" x14ac:dyDescent="0.25">
      <c r="A222" s="26">
        <v>45434</v>
      </c>
      <c r="C222">
        <v>18</v>
      </c>
      <c r="D222">
        <v>26</v>
      </c>
      <c r="E222">
        <v>24</v>
      </c>
      <c r="H222">
        <v>10</v>
      </c>
      <c r="J222">
        <v>3</v>
      </c>
      <c r="K222">
        <v>20</v>
      </c>
      <c r="S222" s="26">
        <v>45434</v>
      </c>
      <c r="U222">
        <v>30</v>
      </c>
      <c r="V222">
        <v>38</v>
      </c>
      <c r="W222">
        <v>38</v>
      </c>
      <c r="AK222">
        <v>42</v>
      </c>
      <c r="AM222">
        <v>30</v>
      </c>
      <c r="AN222">
        <v>2</v>
      </c>
      <c r="AQ222">
        <v>37</v>
      </c>
      <c r="AR222">
        <v>54</v>
      </c>
      <c r="AX222" s="26">
        <v>45434</v>
      </c>
      <c r="AY222" t="str">
        <f>IF(AND(ISBLANK(Table33[[#This Row],[Gilbert]]),ISBLANK(Table3[[#This Row],[Gilbert]])),"",Table33[[#This Row],[Gilbert]]-Table3[[#This Row],[Gilbert]])</f>
        <v/>
      </c>
      <c r="AZ222">
        <f>IF(AND(ISBLANK(Table33[[#This Row],[Fred]]),ISBLANK(Table3[[#This Row],[Fred]])),"",Table33[[#This Row],[Fred]]-Table3[[#This Row],[Fred]])</f>
        <v>12</v>
      </c>
      <c r="BA222">
        <f>IF(AND(ISBLANK(Table33[[#This Row],[Zoe]]),ISBLANK(Table3[[#This Row],[Zoe]])),"",Table33[[#This Row],[Zoe]]-Table3[[#This Row],[Zoe]])</f>
        <v>12</v>
      </c>
      <c r="BB222">
        <f>IF(AND(ISBLANK(Table33[[#This Row],[George]]),ISBLANK(Table3[[#This Row],[George]])),"",Table33[[#This Row],[George]]-Table3[[#This Row],[George]])</f>
        <v>14</v>
      </c>
      <c r="BC222" t="str">
        <f>IF(AND(ISBLANK(Table33[[#This Row],[Raegan]]),ISBLANK(Table3[[#This Row],[Raegan]])),"",Table33[[#This Row],[Raegan]]-Table3[[#This Row],[Raegan]])</f>
        <v/>
      </c>
      <c r="BD222" t="str">
        <f>IF(AND(ISBLANK(Table33[[#This Row],[Liam]]),ISBLANK(Table3[[#This Row],[Liam]])),"",Table33[[#This Row],[Liam]]-Table3[[#This Row],[Liam]])</f>
        <v/>
      </c>
      <c r="BE222">
        <f>IF(AND(ISBLANK(Table33[[#This Row],[Shane]]),ISBLANK(Table3[[#This Row],[Shane]])),"",Table33[[#This Row],[Shane]]-Table3[[#This Row],[Shane]])</f>
        <v>32</v>
      </c>
      <c r="BF222" t="str">
        <f>IF(AND(ISBLANK(Table33[[#This Row],[Cameron]]),ISBLANK(Table3[[#This Row],[Cameron]])),"",Table33[[#This Row],[Cameron]]-Table3[[#This Row],[Cameron]])</f>
        <v/>
      </c>
      <c r="BG222" t="str">
        <f>IF(AND(ISBLANK(Table33[[#This Row],[Alex]]),ISBLANK(Table3[[#This Row],[Alex]])),"",Table33[[#This Row],[Alex]]-Table3[[#This Row],[Alex]])</f>
        <v/>
      </c>
      <c r="BH222">
        <f>IF(AND(ISBLANK(Table33[[#This Row],[Scott]]),ISBLANK(Table3[[#This Row],[Scott]])),"",Table33[[#This Row],[Scott]]-Table3[[#This Row],[Scott]])</f>
        <v>34</v>
      </c>
      <c r="BI222">
        <f>IF(AND(ISBLANK(Table33[[#This Row],[Light]]),ISBLANK(Table3[[#This Row],[Light]])),"",Table33[[#This Row],[Light]]-Table3[[#This Row],[Light]])</f>
        <v>34</v>
      </c>
      <c r="BJ222" t="str">
        <f>IF(AND(ISBLANK(Table33[[#This Row],[Jarred]]),ISBLANK(Table3[[#This Row],[Jarred]])),"",Table33[[#This Row],[Jarred]]-Table3[[#This Row],[Jarred]])</f>
        <v/>
      </c>
      <c r="BK222" t="str">
        <f>IF(AND(ISBLANK(Table33[[#This Row],[Joel]]),ISBLANK(Table3[[#This Row],[Joel]])),"",Table33[[#This Row],[Joel]]-Table3[[#This Row],[Joel]])</f>
        <v/>
      </c>
      <c r="BL222" t="str">
        <f>IF(AND(ISBLANK(Table33[[#This Row],[Rob]]),ISBLANK(Table3[[#This Row],[Rob]])),"",Table33[[#This Row],[Rob]]-Table3[[#This Row],[Rob]])</f>
        <v/>
      </c>
      <c r="BM222" t="str">
        <f>IF(AND(ISBLANK(Table33[[#This Row],[Xander]]),ISBLANK(Table3[[#This Row],[Xander]])),"",Table33[[#This Row],[Xander]]-Table3[[#This Row],[Xander]])</f>
        <v/>
      </c>
    </row>
    <row r="223" spans="1:65" ht="15" customHeight="1" x14ac:dyDescent="0.25">
      <c r="A223" s="26">
        <v>45435</v>
      </c>
      <c r="C223">
        <v>18</v>
      </c>
      <c r="D223">
        <v>24</v>
      </c>
      <c r="E223">
        <v>22</v>
      </c>
      <c r="H223">
        <v>15</v>
      </c>
      <c r="J223">
        <v>6</v>
      </c>
      <c r="K223">
        <v>23</v>
      </c>
      <c r="L223">
        <v>3</v>
      </c>
      <c r="S223" s="26">
        <v>45435</v>
      </c>
      <c r="U223">
        <v>30</v>
      </c>
      <c r="V223">
        <v>37</v>
      </c>
      <c r="W223">
        <v>32</v>
      </c>
      <c r="AK223">
        <v>35</v>
      </c>
      <c r="AM223">
        <v>13</v>
      </c>
      <c r="AN223">
        <v>2</v>
      </c>
      <c r="AQ223">
        <v>29</v>
      </c>
      <c r="AR223">
        <v>50</v>
      </c>
      <c r="AS223">
        <v>29</v>
      </c>
      <c r="AX223" s="26">
        <v>45435</v>
      </c>
      <c r="AY223" t="str">
        <f>IF(AND(ISBLANK(Table33[[#This Row],[Gilbert]]),ISBLANK(Table3[[#This Row],[Gilbert]])),"",Table33[[#This Row],[Gilbert]]-Table3[[#This Row],[Gilbert]])</f>
        <v/>
      </c>
      <c r="AZ223">
        <f>IF(AND(ISBLANK(Table33[[#This Row],[Fred]]),ISBLANK(Table3[[#This Row],[Fred]])),"",Table33[[#This Row],[Fred]]-Table3[[#This Row],[Fred]])</f>
        <v>12</v>
      </c>
      <c r="BA223">
        <f>IF(AND(ISBLANK(Table33[[#This Row],[Zoe]]),ISBLANK(Table3[[#This Row],[Zoe]])),"",Table33[[#This Row],[Zoe]]-Table3[[#This Row],[Zoe]])</f>
        <v>13</v>
      </c>
      <c r="BB223">
        <f>IF(AND(ISBLANK(Table33[[#This Row],[George]]),ISBLANK(Table3[[#This Row],[George]])),"",Table33[[#This Row],[George]]-Table3[[#This Row],[George]])</f>
        <v>10</v>
      </c>
      <c r="BC223" t="str">
        <f>IF(AND(ISBLANK(Table33[[#This Row],[Raegan]]),ISBLANK(Table3[[#This Row],[Raegan]])),"",Table33[[#This Row],[Raegan]]-Table3[[#This Row],[Raegan]])</f>
        <v/>
      </c>
      <c r="BD223" t="str">
        <f>IF(AND(ISBLANK(Table33[[#This Row],[Liam]]),ISBLANK(Table3[[#This Row],[Liam]])),"",Table33[[#This Row],[Liam]]-Table3[[#This Row],[Liam]])</f>
        <v/>
      </c>
      <c r="BE223">
        <f>IF(AND(ISBLANK(Table33[[#This Row],[Shane]]),ISBLANK(Table3[[#This Row],[Shane]])),"",Table33[[#This Row],[Shane]]-Table3[[#This Row],[Shane]])</f>
        <v>20</v>
      </c>
      <c r="BF223" t="str">
        <f>IF(AND(ISBLANK(Table33[[#This Row],[Cameron]]),ISBLANK(Table3[[#This Row],[Cameron]])),"",Table33[[#This Row],[Cameron]]-Table3[[#This Row],[Cameron]])</f>
        <v/>
      </c>
      <c r="BG223" t="str">
        <f>IF(AND(ISBLANK(Table33[[#This Row],[Alex]]),ISBLANK(Table3[[#This Row],[Alex]])),"",Table33[[#This Row],[Alex]]-Table3[[#This Row],[Alex]])</f>
        <v/>
      </c>
      <c r="BH223">
        <f>IF(AND(ISBLANK(Table33[[#This Row],[Scott]]),ISBLANK(Table3[[#This Row],[Scott]])),"",Table33[[#This Row],[Scott]]-Table3[[#This Row],[Scott]])</f>
        <v>23</v>
      </c>
      <c r="BI223">
        <f>IF(AND(ISBLANK(Table33[[#This Row],[Light]]),ISBLANK(Table3[[#This Row],[Light]])),"",Table33[[#This Row],[Light]]-Table3[[#This Row],[Light]])</f>
        <v>27</v>
      </c>
      <c r="BJ223">
        <f>IF(AND(ISBLANK(Table33[[#This Row],[Jarred]]),ISBLANK(Table3[[#This Row],[Jarred]])),"",Table33[[#This Row],[Jarred]]-Table3[[#This Row],[Jarred]])</f>
        <v>26</v>
      </c>
      <c r="BK223" t="str">
        <f>IF(AND(ISBLANK(Table33[[#This Row],[Joel]]),ISBLANK(Table3[[#This Row],[Joel]])),"",Table33[[#This Row],[Joel]]-Table3[[#This Row],[Joel]])</f>
        <v/>
      </c>
      <c r="BL223" t="str">
        <f>IF(AND(ISBLANK(Table33[[#This Row],[Rob]]),ISBLANK(Table3[[#This Row],[Rob]])),"",Table33[[#This Row],[Rob]]-Table3[[#This Row],[Rob]])</f>
        <v/>
      </c>
      <c r="BM223" t="str">
        <f>IF(AND(ISBLANK(Table33[[#This Row],[Xander]]),ISBLANK(Table3[[#This Row],[Xander]])),"",Table33[[#This Row],[Xander]]-Table3[[#This Row],[Xander]])</f>
        <v/>
      </c>
    </row>
    <row r="224" spans="1:65" ht="15" customHeight="1" x14ac:dyDescent="0.25">
      <c r="A224" s="26">
        <v>45436</v>
      </c>
      <c r="C224">
        <v>19</v>
      </c>
      <c r="D224">
        <v>17</v>
      </c>
      <c r="E224">
        <v>26</v>
      </c>
      <c r="H224">
        <v>9</v>
      </c>
      <c r="K224">
        <v>14</v>
      </c>
      <c r="L224">
        <v>8</v>
      </c>
      <c r="S224" s="26">
        <v>45436</v>
      </c>
      <c r="U224">
        <v>38</v>
      </c>
      <c r="V224">
        <v>21</v>
      </c>
      <c r="W224">
        <v>35</v>
      </c>
      <c r="AK224">
        <v>41</v>
      </c>
      <c r="AM224">
        <v>19</v>
      </c>
      <c r="AN224">
        <v>3</v>
      </c>
      <c r="AR224">
        <v>54</v>
      </c>
      <c r="AS224">
        <v>31</v>
      </c>
      <c r="AX224" s="26">
        <v>45436</v>
      </c>
      <c r="AY224" t="str">
        <f>IF(AND(ISBLANK(Table33[[#This Row],[Gilbert]]),ISBLANK(Table3[[#This Row],[Gilbert]])),"",Table33[[#This Row],[Gilbert]]-Table3[[#This Row],[Gilbert]])</f>
        <v/>
      </c>
      <c r="AZ224">
        <f>IF(AND(ISBLANK(Table33[[#This Row],[Fred]]),ISBLANK(Table3[[#This Row],[Fred]])),"",Table33[[#This Row],[Fred]]-Table3[[#This Row],[Fred]])</f>
        <v>19</v>
      </c>
      <c r="BA224">
        <f>IF(AND(ISBLANK(Table33[[#This Row],[Zoe]]),ISBLANK(Table3[[#This Row],[Zoe]])),"",Table33[[#This Row],[Zoe]]-Table3[[#This Row],[Zoe]])</f>
        <v>4</v>
      </c>
      <c r="BB224">
        <f>IF(AND(ISBLANK(Table33[[#This Row],[George]]),ISBLANK(Table3[[#This Row],[George]])),"",Table33[[#This Row],[George]]-Table3[[#This Row],[George]])</f>
        <v>9</v>
      </c>
      <c r="BC224" t="str">
        <f>IF(AND(ISBLANK(Table33[[#This Row],[Raegan]]),ISBLANK(Table3[[#This Row],[Raegan]])),"",Table33[[#This Row],[Raegan]]-Table3[[#This Row],[Raegan]])</f>
        <v/>
      </c>
      <c r="BD224" t="str">
        <f>IF(AND(ISBLANK(Table33[[#This Row],[Liam]]),ISBLANK(Table3[[#This Row],[Liam]])),"",Table33[[#This Row],[Liam]]-Table3[[#This Row],[Liam]])</f>
        <v/>
      </c>
      <c r="BE224">
        <f>IF(AND(ISBLANK(Table33[[#This Row],[Shane]]),ISBLANK(Table3[[#This Row],[Shane]])),"",Table33[[#This Row],[Shane]]-Table3[[#This Row],[Shane]])</f>
        <v>32</v>
      </c>
      <c r="BF224" t="str">
        <f>IF(AND(ISBLANK(Table33[[#This Row],[Cameron]]),ISBLANK(Table3[[#This Row],[Cameron]])),"",Table33[[#This Row],[Cameron]]-Table3[[#This Row],[Cameron]])</f>
        <v/>
      </c>
      <c r="BG224" t="str">
        <f>IF(AND(ISBLANK(Table33[[#This Row],[Alex]]),ISBLANK(Table3[[#This Row],[Alex]])),"",Table33[[#This Row],[Alex]]-Table3[[#This Row],[Alex]])</f>
        <v/>
      </c>
      <c r="BH224" t="str">
        <f>IF(AND(ISBLANK(Table33[[#This Row],[Scott]]),ISBLANK(Table3[[#This Row],[Scott]])),"",Table33[[#This Row],[Scott]]-Table3[[#This Row],[Scott]])</f>
        <v/>
      </c>
      <c r="BI224">
        <f>IF(AND(ISBLANK(Table33[[#This Row],[Light]]),ISBLANK(Table3[[#This Row],[Light]])),"",Table33[[#This Row],[Light]]-Table3[[#This Row],[Light]])</f>
        <v>40</v>
      </c>
      <c r="BJ224">
        <f>IF(AND(ISBLANK(Table33[[#This Row],[Jarred]]),ISBLANK(Table3[[#This Row],[Jarred]])),"",Table33[[#This Row],[Jarred]]-Table3[[#This Row],[Jarred]])</f>
        <v>23</v>
      </c>
      <c r="BK224" t="str">
        <f>IF(AND(ISBLANK(Table33[[#This Row],[Joel]]),ISBLANK(Table3[[#This Row],[Joel]])),"",Table33[[#This Row],[Joel]]-Table3[[#This Row],[Joel]])</f>
        <v/>
      </c>
      <c r="BL224" t="str">
        <f>IF(AND(ISBLANK(Table33[[#This Row],[Rob]]),ISBLANK(Table3[[#This Row],[Rob]])),"",Table33[[#This Row],[Rob]]-Table3[[#This Row],[Rob]])</f>
        <v/>
      </c>
      <c r="BM224" t="str">
        <f>IF(AND(ISBLANK(Table33[[#This Row],[Xander]]),ISBLANK(Table3[[#This Row],[Xander]])),"",Table33[[#This Row],[Xander]]-Table3[[#This Row],[Xander]])</f>
        <v/>
      </c>
    </row>
    <row r="225" spans="1:65" ht="15" customHeight="1" x14ac:dyDescent="0.25">
      <c r="A225" s="26">
        <v>45439</v>
      </c>
      <c r="B225">
        <v>26</v>
      </c>
      <c r="C225">
        <v>23</v>
      </c>
      <c r="D225">
        <v>33</v>
      </c>
      <c r="E225">
        <v>18</v>
      </c>
      <c r="H225">
        <v>5</v>
      </c>
      <c r="J225">
        <v>15</v>
      </c>
      <c r="K225">
        <v>4</v>
      </c>
      <c r="L225">
        <v>6</v>
      </c>
      <c r="S225" s="26">
        <v>45439</v>
      </c>
      <c r="T225">
        <v>59</v>
      </c>
      <c r="U225">
        <v>38</v>
      </c>
      <c r="V225">
        <v>34</v>
      </c>
      <c r="W225">
        <v>36</v>
      </c>
      <c r="X225">
        <v>7</v>
      </c>
      <c r="AK225">
        <v>30</v>
      </c>
      <c r="AM225">
        <v>9</v>
      </c>
      <c r="AN225">
        <v>1</v>
      </c>
      <c r="AQ225">
        <v>32</v>
      </c>
      <c r="AR225">
        <v>7</v>
      </c>
      <c r="AS225">
        <v>29</v>
      </c>
      <c r="AX225" s="26">
        <v>45439</v>
      </c>
      <c r="AY225">
        <f>IF(AND(ISBLANK(Table33[[#This Row],[Gilbert]]),ISBLANK(Table3[[#This Row],[Gilbert]])),"",Table33[[#This Row],[Gilbert]]-Table3[[#This Row],[Gilbert]])</f>
        <v>33</v>
      </c>
      <c r="AZ225">
        <f>IF(AND(ISBLANK(Table33[[#This Row],[Fred]]),ISBLANK(Table3[[#This Row],[Fred]])),"",Table33[[#This Row],[Fred]]-Table3[[#This Row],[Fred]])</f>
        <v>15</v>
      </c>
      <c r="BA225">
        <f>IF(AND(ISBLANK(Table33[[#This Row],[Zoe]]),ISBLANK(Table3[[#This Row],[Zoe]])),"",Table33[[#This Row],[Zoe]]-Table3[[#This Row],[Zoe]])</f>
        <v>1</v>
      </c>
      <c r="BB225">
        <f>IF(AND(ISBLANK(Table33[[#This Row],[George]]),ISBLANK(Table3[[#This Row],[George]])),"",Table33[[#This Row],[George]]-Table3[[#This Row],[George]])</f>
        <v>18</v>
      </c>
      <c r="BC225">
        <f>IF(AND(ISBLANK(Table33[[#This Row],[Raegan]]),ISBLANK(Table3[[#This Row],[Raegan]])),"",Table33[[#This Row],[Raegan]]-Table3[[#This Row],[Raegan]])</f>
        <v>7</v>
      </c>
      <c r="BD225" t="str">
        <f>IF(AND(ISBLANK(Table33[[#This Row],[Liam]]),ISBLANK(Table3[[#This Row],[Liam]])),"",Table33[[#This Row],[Liam]]-Table3[[#This Row],[Liam]])</f>
        <v/>
      </c>
      <c r="BE225">
        <f>IF(AND(ISBLANK(Table33[[#This Row],[Shane]]),ISBLANK(Table3[[#This Row],[Shane]])),"",Table33[[#This Row],[Shane]]-Table3[[#This Row],[Shane]])</f>
        <v>25</v>
      </c>
      <c r="BF225" t="str">
        <f>IF(AND(ISBLANK(Table33[[#This Row],[Cameron]]),ISBLANK(Table3[[#This Row],[Cameron]])),"",Table33[[#This Row],[Cameron]]-Table3[[#This Row],[Cameron]])</f>
        <v/>
      </c>
      <c r="BG225" t="str">
        <f>IF(AND(ISBLANK(Table33[[#This Row],[Alex]]),ISBLANK(Table3[[#This Row],[Alex]])),"",Table33[[#This Row],[Alex]]-Table3[[#This Row],[Alex]])</f>
        <v/>
      </c>
      <c r="BH225">
        <f>IF(AND(ISBLANK(Table33[[#This Row],[Scott]]),ISBLANK(Table3[[#This Row],[Scott]])),"",Table33[[#This Row],[Scott]]-Table3[[#This Row],[Scott]])</f>
        <v>17</v>
      </c>
      <c r="BI225">
        <f>IF(AND(ISBLANK(Table33[[#This Row],[Light]]),ISBLANK(Table3[[#This Row],[Light]])),"",Table33[[#This Row],[Light]]-Table3[[#This Row],[Light]])</f>
        <v>3</v>
      </c>
      <c r="BJ225">
        <f>IF(AND(ISBLANK(Table33[[#This Row],[Jarred]]),ISBLANK(Table3[[#This Row],[Jarred]])),"",Table33[[#This Row],[Jarred]]-Table3[[#This Row],[Jarred]])</f>
        <v>23</v>
      </c>
      <c r="BK225" t="str">
        <f>IF(AND(ISBLANK(Table33[[#This Row],[Joel]]),ISBLANK(Table3[[#This Row],[Joel]])),"",Table33[[#This Row],[Joel]]-Table3[[#This Row],[Joel]])</f>
        <v/>
      </c>
      <c r="BL225" t="str">
        <f>IF(AND(ISBLANK(Table33[[#This Row],[Rob]]),ISBLANK(Table3[[#This Row],[Rob]])),"",Table33[[#This Row],[Rob]]-Table3[[#This Row],[Rob]])</f>
        <v/>
      </c>
      <c r="BM225" t="str">
        <f>IF(AND(ISBLANK(Table33[[#This Row],[Xander]]),ISBLANK(Table3[[#This Row],[Xander]])),"",Table33[[#This Row],[Xander]]-Table3[[#This Row],[Xander]])</f>
        <v/>
      </c>
    </row>
    <row r="226" spans="1:65" ht="15" customHeight="1" x14ac:dyDescent="0.25">
      <c r="A226" s="26">
        <v>45440</v>
      </c>
      <c r="B226">
        <v>24</v>
      </c>
      <c r="C226">
        <v>19</v>
      </c>
      <c r="D226">
        <v>25</v>
      </c>
      <c r="E226">
        <v>12</v>
      </c>
      <c r="H226">
        <v>7</v>
      </c>
      <c r="J226">
        <v>13</v>
      </c>
      <c r="K226">
        <v>39</v>
      </c>
      <c r="L226">
        <v>2</v>
      </c>
      <c r="S226" s="26">
        <v>45440</v>
      </c>
      <c r="T226">
        <v>57</v>
      </c>
      <c r="U226">
        <v>37</v>
      </c>
      <c r="V226">
        <v>30</v>
      </c>
      <c r="W226">
        <v>27</v>
      </c>
      <c r="X226">
        <v>25</v>
      </c>
      <c r="AK226">
        <v>35</v>
      </c>
      <c r="AQ226">
        <v>30</v>
      </c>
      <c r="AR226">
        <v>46</v>
      </c>
      <c r="AS226">
        <v>27</v>
      </c>
      <c r="AX226" s="26">
        <v>45440</v>
      </c>
      <c r="AY226">
        <f>IF(AND(ISBLANK(Table33[[#This Row],[Gilbert]]),ISBLANK(Table3[[#This Row],[Gilbert]])),"",Table33[[#This Row],[Gilbert]]-Table3[[#This Row],[Gilbert]])</f>
        <v>33</v>
      </c>
      <c r="AZ226">
        <f>IF(AND(ISBLANK(Table33[[#This Row],[Fred]]),ISBLANK(Table3[[#This Row],[Fred]])),"",Table33[[#This Row],[Fred]]-Table3[[#This Row],[Fred]])</f>
        <v>18</v>
      </c>
      <c r="BA226">
        <f>IF(AND(ISBLANK(Table33[[#This Row],[Zoe]]),ISBLANK(Table3[[#This Row],[Zoe]])),"",Table33[[#This Row],[Zoe]]-Table3[[#This Row],[Zoe]])</f>
        <v>5</v>
      </c>
      <c r="BB226">
        <f>IF(AND(ISBLANK(Table33[[#This Row],[George]]),ISBLANK(Table3[[#This Row],[George]])),"",Table33[[#This Row],[George]]-Table3[[#This Row],[George]])</f>
        <v>15</v>
      </c>
      <c r="BC226">
        <f>IF(AND(ISBLANK(Table33[[#This Row],[Raegan]]),ISBLANK(Table3[[#This Row],[Raegan]])),"",Table33[[#This Row],[Raegan]]-Table3[[#This Row],[Raegan]])</f>
        <v>25</v>
      </c>
      <c r="BD226" t="str">
        <f>IF(AND(ISBLANK(Table33[[#This Row],[Liam]]),ISBLANK(Table3[[#This Row],[Liam]])),"",Table33[[#This Row],[Liam]]-Table3[[#This Row],[Liam]])</f>
        <v/>
      </c>
      <c r="BE226">
        <f>IF(AND(ISBLANK(Table33[[#This Row],[Shane]]),ISBLANK(Table3[[#This Row],[Shane]])),"",Table33[[#This Row],[Shane]]-Table3[[#This Row],[Shane]])</f>
        <v>28</v>
      </c>
      <c r="BF226" t="str">
        <f>IF(AND(ISBLANK(Table33[[#This Row],[Cameron]]),ISBLANK(Table3[[#This Row],[Cameron]])),"",Table33[[#This Row],[Cameron]]-Table3[[#This Row],[Cameron]])</f>
        <v/>
      </c>
      <c r="BG226" t="str">
        <f>IF(AND(ISBLANK(Table33[[#This Row],[Alex]]),ISBLANK(Table3[[#This Row],[Alex]])),"",Table33[[#This Row],[Alex]]-Table3[[#This Row],[Alex]])</f>
        <v/>
      </c>
      <c r="BH226">
        <f>IF(AND(ISBLANK(Table33[[#This Row],[Scott]]),ISBLANK(Table3[[#This Row],[Scott]])),"",Table33[[#This Row],[Scott]]-Table3[[#This Row],[Scott]])</f>
        <v>17</v>
      </c>
      <c r="BI226">
        <f>IF(AND(ISBLANK(Table33[[#This Row],[Light]]),ISBLANK(Table3[[#This Row],[Light]])),"",Table33[[#This Row],[Light]]-Table3[[#This Row],[Light]])</f>
        <v>7</v>
      </c>
      <c r="BJ226">
        <f>IF(AND(ISBLANK(Table33[[#This Row],[Jarred]]),ISBLANK(Table3[[#This Row],[Jarred]])),"",Table33[[#This Row],[Jarred]]-Table3[[#This Row],[Jarred]])</f>
        <v>25</v>
      </c>
      <c r="BK226" t="str">
        <f>IF(AND(ISBLANK(Table33[[#This Row],[Joel]]),ISBLANK(Table3[[#This Row],[Joel]])),"",Table33[[#This Row],[Joel]]-Table3[[#This Row],[Joel]])</f>
        <v/>
      </c>
      <c r="BL226" t="str">
        <f>IF(AND(ISBLANK(Table33[[#This Row],[Rob]]),ISBLANK(Table3[[#This Row],[Rob]])),"",Table33[[#This Row],[Rob]]-Table3[[#This Row],[Rob]])</f>
        <v/>
      </c>
      <c r="BM226" t="str">
        <f>IF(AND(ISBLANK(Table33[[#This Row],[Xander]]),ISBLANK(Table3[[#This Row],[Xander]])),"",Table33[[#This Row],[Xander]]-Table3[[#This Row],[Xander]])</f>
        <v/>
      </c>
    </row>
    <row r="227" spans="1:65" ht="15" customHeight="1" x14ac:dyDescent="0.25">
      <c r="A227" s="26">
        <v>45441</v>
      </c>
      <c r="B227">
        <v>10</v>
      </c>
      <c r="C227">
        <v>21</v>
      </c>
      <c r="E227">
        <v>25</v>
      </c>
      <c r="H227">
        <v>4</v>
      </c>
      <c r="J227">
        <v>15</v>
      </c>
      <c r="K227">
        <v>25</v>
      </c>
      <c r="L227">
        <v>7</v>
      </c>
      <c r="S227" s="26">
        <v>45441</v>
      </c>
      <c r="T227">
        <v>76</v>
      </c>
      <c r="U227">
        <v>28</v>
      </c>
      <c r="W227">
        <v>33</v>
      </c>
      <c r="X227">
        <v>31</v>
      </c>
      <c r="AK227">
        <v>40</v>
      </c>
      <c r="AM227">
        <v>5</v>
      </c>
      <c r="AQ227">
        <v>30</v>
      </c>
      <c r="AR227">
        <v>42</v>
      </c>
      <c r="AS227">
        <v>20</v>
      </c>
      <c r="AX227" s="26">
        <v>45441</v>
      </c>
      <c r="AY227">
        <f>IF(AND(ISBLANK(Table33[[#This Row],[Gilbert]]),ISBLANK(Table3[[#This Row],[Gilbert]])),"",Table33[[#This Row],[Gilbert]]-Table3[[#This Row],[Gilbert]])</f>
        <v>66</v>
      </c>
      <c r="AZ227">
        <f>IF(AND(ISBLANK(Table33[[#This Row],[Fred]]),ISBLANK(Table3[[#This Row],[Fred]])),"",Table33[[#This Row],[Fred]]-Table3[[#This Row],[Fred]])</f>
        <v>7</v>
      </c>
      <c r="BA227" t="str">
        <f>IF(AND(ISBLANK(Table33[[#This Row],[Zoe]]),ISBLANK(Table3[[#This Row],[Zoe]])),"",Table33[[#This Row],[Zoe]]-Table3[[#This Row],[Zoe]])</f>
        <v/>
      </c>
      <c r="BB227">
        <f>IF(AND(ISBLANK(Table33[[#This Row],[George]]),ISBLANK(Table3[[#This Row],[George]])),"",Table33[[#This Row],[George]]-Table3[[#This Row],[George]])</f>
        <v>8</v>
      </c>
      <c r="BC227">
        <f>IF(AND(ISBLANK(Table33[[#This Row],[Raegan]]),ISBLANK(Table3[[#This Row],[Raegan]])),"",Table33[[#This Row],[Raegan]]-Table3[[#This Row],[Raegan]])</f>
        <v>31</v>
      </c>
      <c r="BD227" t="str">
        <f>IF(AND(ISBLANK(Table33[[#This Row],[Liam]]),ISBLANK(Table3[[#This Row],[Liam]])),"",Table33[[#This Row],[Liam]]-Table3[[#This Row],[Liam]])</f>
        <v/>
      </c>
      <c r="BE227">
        <f>IF(AND(ISBLANK(Table33[[#This Row],[Shane]]),ISBLANK(Table3[[#This Row],[Shane]])),"",Table33[[#This Row],[Shane]]-Table3[[#This Row],[Shane]])</f>
        <v>36</v>
      </c>
      <c r="BF227" t="str">
        <f>IF(AND(ISBLANK(Table33[[#This Row],[Cameron]]),ISBLANK(Table3[[#This Row],[Cameron]])),"",Table33[[#This Row],[Cameron]]-Table3[[#This Row],[Cameron]])</f>
        <v/>
      </c>
      <c r="BG227" t="str">
        <f>IF(AND(ISBLANK(Table33[[#This Row],[Alex]]),ISBLANK(Table3[[#This Row],[Alex]])),"",Table33[[#This Row],[Alex]]-Table3[[#This Row],[Alex]])</f>
        <v/>
      </c>
      <c r="BH227">
        <f>IF(AND(ISBLANK(Table33[[#This Row],[Scott]]),ISBLANK(Table3[[#This Row],[Scott]])),"",Table33[[#This Row],[Scott]]-Table3[[#This Row],[Scott]])</f>
        <v>15</v>
      </c>
      <c r="BI227">
        <f>IF(AND(ISBLANK(Table33[[#This Row],[Light]]),ISBLANK(Table3[[#This Row],[Light]])),"",Table33[[#This Row],[Light]]-Table3[[#This Row],[Light]])</f>
        <v>17</v>
      </c>
      <c r="BJ227">
        <f>IF(AND(ISBLANK(Table33[[#This Row],[Jarred]]),ISBLANK(Table3[[#This Row],[Jarred]])),"",Table33[[#This Row],[Jarred]]-Table3[[#This Row],[Jarred]])</f>
        <v>13</v>
      </c>
      <c r="BK227" t="str">
        <f>IF(AND(ISBLANK(Table33[[#This Row],[Joel]]),ISBLANK(Table3[[#This Row],[Joel]])),"",Table33[[#This Row],[Joel]]-Table3[[#This Row],[Joel]])</f>
        <v/>
      </c>
      <c r="BL227" t="str">
        <f>IF(AND(ISBLANK(Table33[[#This Row],[Rob]]),ISBLANK(Table3[[#This Row],[Rob]])),"",Table33[[#This Row],[Rob]]-Table3[[#This Row],[Rob]])</f>
        <v/>
      </c>
      <c r="BM227" t="str">
        <f>IF(AND(ISBLANK(Table33[[#This Row],[Xander]]),ISBLANK(Table3[[#This Row],[Xander]])),"",Table33[[#This Row],[Xander]]-Table3[[#This Row],[Xander]])</f>
        <v/>
      </c>
    </row>
    <row r="228" spans="1:65" ht="15" customHeight="1" x14ac:dyDescent="0.25">
      <c r="A228" s="26">
        <v>45442</v>
      </c>
      <c r="C228">
        <v>21</v>
      </c>
      <c r="E228">
        <v>26</v>
      </c>
      <c r="H228">
        <v>12</v>
      </c>
      <c r="J228">
        <v>22</v>
      </c>
      <c r="K228">
        <v>21</v>
      </c>
      <c r="L228">
        <v>6</v>
      </c>
      <c r="S228" s="26">
        <v>45442</v>
      </c>
      <c r="U228">
        <v>37</v>
      </c>
      <c r="W228">
        <v>35</v>
      </c>
      <c r="X228">
        <v>43</v>
      </c>
      <c r="AK228">
        <v>53</v>
      </c>
      <c r="AM228">
        <v>7</v>
      </c>
      <c r="AQ228">
        <v>33</v>
      </c>
      <c r="AR228">
        <v>61</v>
      </c>
      <c r="AS228">
        <v>8</v>
      </c>
      <c r="AX228" s="26">
        <v>45442</v>
      </c>
      <c r="AY228" t="str">
        <f>IF(AND(ISBLANK(Table33[[#This Row],[Gilbert]]),ISBLANK(Table3[[#This Row],[Gilbert]])),"",Table33[[#This Row],[Gilbert]]-Table3[[#This Row],[Gilbert]])</f>
        <v/>
      </c>
      <c r="AZ228">
        <f>IF(AND(ISBLANK(Table33[[#This Row],[Fred]]),ISBLANK(Table3[[#This Row],[Fred]])),"",Table33[[#This Row],[Fred]]-Table3[[#This Row],[Fred]])</f>
        <v>16</v>
      </c>
      <c r="BA228" t="str">
        <f>IF(AND(ISBLANK(Table33[[#This Row],[Zoe]]),ISBLANK(Table3[[#This Row],[Zoe]])),"",Table33[[#This Row],[Zoe]]-Table3[[#This Row],[Zoe]])</f>
        <v/>
      </c>
      <c r="BB228">
        <f>IF(AND(ISBLANK(Table33[[#This Row],[George]]),ISBLANK(Table3[[#This Row],[George]])),"",Table33[[#This Row],[George]]-Table3[[#This Row],[George]])</f>
        <v>9</v>
      </c>
      <c r="BC228">
        <f>IF(AND(ISBLANK(Table33[[#This Row],[Raegan]]),ISBLANK(Table3[[#This Row],[Raegan]])),"",Table33[[#This Row],[Raegan]]-Table3[[#This Row],[Raegan]])</f>
        <v>43</v>
      </c>
      <c r="BD228" t="str">
        <f>IF(AND(ISBLANK(Table33[[#This Row],[Liam]]),ISBLANK(Table3[[#This Row],[Liam]])),"",Table33[[#This Row],[Liam]]-Table3[[#This Row],[Liam]])</f>
        <v/>
      </c>
      <c r="BE228">
        <f>IF(AND(ISBLANK(Table33[[#This Row],[Shane]]),ISBLANK(Table3[[#This Row],[Shane]])),"",Table33[[#This Row],[Shane]]-Table3[[#This Row],[Shane]])</f>
        <v>41</v>
      </c>
      <c r="BF228" t="str">
        <f>IF(AND(ISBLANK(Table33[[#This Row],[Cameron]]),ISBLANK(Table3[[#This Row],[Cameron]])),"",Table33[[#This Row],[Cameron]]-Table3[[#This Row],[Cameron]])</f>
        <v/>
      </c>
      <c r="BG228" t="str">
        <f>IF(AND(ISBLANK(Table33[[#This Row],[Alex]]),ISBLANK(Table3[[#This Row],[Alex]])),"",Table33[[#This Row],[Alex]]-Table3[[#This Row],[Alex]])</f>
        <v/>
      </c>
      <c r="BH228">
        <f>IF(AND(ISBLANK(Table33[[#This Row],[Scott]]),ISBLANK(Table3[[#This Row],[Scott]])),"",Table33[[#This Row],[Scott]]-Table3[[#This Row],[Scott]])</f>
        <v>11</v>
      </c>
      <c r="BI228">
        <f>IF(AND(ISBLANK(Table33[[#This Row],[Light]]),ISBLANK(Table3[[#This Row],[Light]])),"",Table33[[#This Row],[Light]]-Table3[[#This Row],[Light]])</f>
        <v>40</v>
      </c>
      <c r="BJ228">
        <f>IF(AND(ISBLANK(Table33[[#This Row],[Jarred]]),ISBLANK(Table3[[#This Row],[Jarred]])),"",Table33[[#This Row],[Jarred]]-Table3[[#This Row],[Jarred]])</f>
        <v>2</v>
      </c>
      <c r="BK228" t="str">
        <f>IF(AND(ISBLANK(Table33[[#This Row],[Joel]]),ISBLANK(Table3[[#This Row],[Joel]])),"",Table33[[#This Row],[Joel]]-Table3[[#This Row],[Joel]])</f>
        <v/>
      </c>
      <c r="BL228" t="str">
        <f>IF(AND(ISBLANK(Table33[[#This Row],[Rob]]),ISBLANK(Table3[[#This Row],[Rob]])),"",Table33[[#This Row],[Rob]]-Table3[[#This Row],[Rob]])</f>
        <v/>
      </c>
      <c r="BM228" t="str">
        <f>IF(AND(ISBLANK(Table33[[#This Row],[Xander]]),ISBLANK(Table3[[#This Row],[Xander]])),"",Table33[[#This Row],[Xander]]-Table3[[#This Row],[Xander]])</f>
        <v/>
      </c>
    </row>
    <row r="229" spans="1:65" ht="15" customHeight="1" x14ac:dyDescent="0.25">
      <c r="A229" s="26">
        <v>45443</v>
      </c>
      <c r="B229">
        <v>18</v>
      </c>
      <c r="C229">
        <v>27</v>
      </c>
      <c r="E229">
        <v>28</v>
      </c>
      <c r="H229">
        <v>20</v>
      </c>
      <c r="J229">
        <v>16</v>
      </c>
      <c r="L229">
        <v>16</v>
      </c>
      <c r="S229" s="26">
        <v>45443</v>
      </c>
      <c r="T229">
        <v>78</v>
      </c>
      <c r="U229">
        <v>39</v>
      </c>
      <c r="W229">
        <v>30</v>
      </c>
      <c r="X229">
        <v>39</v>
      </c>
      <c r="AK229">
        <v>68</v>
      </c>
      <c r="AM229">
        <v>56</v>
      </c>
      <c r="AN229">
        <v>127</v>
      </c>
      <c r="AQ229">
        <v>53</v>
      </c>
      <c r="AS229">
        <v>34</v>
      </c>
      <c r="AX229" s="26">
        <v>45443</v>
      </c>
      <c r="AY229">
        <f>IF(AND(ISBLANK(Table33[[#This Row],[Gilbert]]),ISBLANK(Table3[[#This Row],[Gilbert]])),"",Table33[[#This Row],[Gilbert]]-Table3[[#This Row],[Gilbert]])</f>
        <v>60</v>
      </c>
      <c r="AZ229">
        <f>IF(AND(ISBLANK(Table33[[#This Row],[Fred]]),ISBLANK(Table3[[#This Row],[Fred]])),"",Table33[[#This Row],[Fred]]-Table3[[#This Row],[Fred]])</f>
        <v>12</v>
      </c>
      <c r="BA229" t="str">
        <f>IF(AND(ISBLANK(Table33[[#This Row],[Zoe]]),ISBLANK(Table3[[#This Row],[Zoe]])),"",Table33[[#This Row],[Zoe]]-Table3[[#This Row],[Zoe]])</f>
        <v/>
      </c>
      <c r="BB229">
        <f>IF(AND(ISBLANK(Table33[[#This Row],[George]]),ISBLANK(Table3[[#This Row],[George]])),"",Table33[[#This Row],[George]]-Table3[[#This Row],[George]])</f>
        <v>2</v>
      </c>
      <c r="BC229">
        <f>IF(AND(ISBLANK(Table33[[#This Row],[Raegan]]),ISBLANK(Table3[[#This Row],[Raegan]])),"",Table33[[#This Row],[Raegan]]-Table3[[#This Row],[Raegan]])</f>
        <v>39</v>
      </c>
      <c r="BD229" t="str">
        <f>IF(AND(ISBLANK(Table33[[#This Row],[Liam]]),ISBLANK(Table3[[#This Row],[Liam]])),"",Table33[[#This Row],[Liam]]-Table3[[#This Row],[Liam]])</f>
        <v/>
      </c>
      <c r="BE229">
        <f>IF(AND(ISBLANK(Table33[[#This Row],[Shane]]),ISBLANK(Table3[[#This Row],[Shane]])),"",Table33[[#This Row],[Shane]]-Table3[[#This Row],[Shane]])</f>
        <v>48</v>
      </c>
      <c r="BF229" t="str">
        <f>IF(AND(ISBLANK(Table33[[#This Row],[Cameron]]),ISBLANK(Table3[[#This Row],[Cameron]])),"",Table33[[#This Row],[Cameron]]-Table3[[#This Row],[Cameron]])</f>
        <v/>
      </c>
      <c r="BG229" t="str">
        <f>IF(AND(ISBLANK(Table33[[#This Row],[Alex]]),ISBLANK(Table3[[#This Row],[Alex]])),"",Table33[[#This Row],[Alex]]-Table3[[#This Row],[Alex]])</f>
        <v/>
      </c>
      <c r="BH229">
        <f>IF(AND(ISBLANK(Table33[[#This Row],[Scott]]),ISBLANK(Table3[[#This Row],[Scott]])),"",Table33[[#This Row],[Scott]]-Table3[[#This Row],[Scott]])</f>
        <v>37</v>
      </c>
      <c r="BI229" t="str">
        <f>IF(AND(ISBLANK(Table33[[#This Row],[Light]]),ISBLANK(Table3[[#This Row],[Light]])),"",Table33[[#This Row],[Light]]-Table3[[#This Row],[Light]])</f>
        <v/>
      </c>
      <c r="BJ229">
        <f>IF(AND(ISBLANK(Table33[[#This Row],[Jarred]]),ISBLANK(Table3[[#This Row],[Jarred]])),"",Table33[[#This Row],[Jarred]]-Table3[[#This Row],[Jarred]])</f>
        <v>18</v>
      </c>
      <c r="BK229" t="str">
        <f>IF(AND(ISBLANK(Table33[[#This Row],[Joel]]),ISBLANK(Table3[[#This Row],[Joel]])),"",Table33[[#This Row],[Joel]]-Table3[[#This Row],[Joel]])</f>
        <v/>
      </c>
      <c r="BL229" t="str">
        <f>IF(AND(ISBLANK(Table33[[#This Row],[Rob]]),ISBLANK(Table3[[#This Row],[Rob]])),"",Table33[[#This Row],[Rob]]-Table3[[#This Row],[Rob]])</f>
        <v/>
      </c>
      <c r="BM229" t="str">
        <f>IF(AND(ISBLANK(Table33[[#This Row],[Xander]]),ISBLANK(Table3[[#This Row],[Xander]])),"",Table33[[#This Row],[Xander]]-Table3[[#This Row],[Xander]])</f>
        <v/>
      </c>
    </row>
    <row r="230" spans="1:65" ht="15" customHeight="1" x14ac:dyDescent="0.25">
      <c r="A230" s="26">
        <v>45446</v>
      </c>
      <c r="B230">
        <v>40</v>
      </c>
      <c r="E230">
        <v>22</v>
      </c>
      <c r="H230">
        <v>16</v>
      </c>
      <c r="J230">
        <v>8</v>
      </c>
      <c r="K230">
        <v>20</v>
      </c>
      <c r="L230">
        <v>9</v>
      </c>
      <c r="S230" s="26">
        <v>45446</v>
      </c>
      <c r="T230">
        <v>58</v>
      </c>
      <c r="W230">
        <v>37</v>
      </c>
      <c r="X230">
        <v>41</v>
      </c>
      <c r="AK230">
        <v>29</v>
      </c>
      <c r="AM230">
        <v>4</v>
      </c>
      <c r="AN230">
        <v>2</v>
      </c>
      <c r="AQ230">
        <v>35</v>
      </c>
      <c r="AR230">
        <v>76</v>
      </c>
      <c r="AS230">
        <v>37</v>
      </c>
      <c r="AX230" s="26">
        <v>45446</v>
      </c>
      <c r="AY230">
        <f>IF(AND(ISBLANK(Table33[[#This Row],[Gilbert]]),ISBLANK(Table3[[#This Row],[Gilbert]])),"",Table33[[#This Row],[Gilbert]]-Table3[[#This Row],[Gilbert]])</f>
        <v>18</v>
      </c>
      <c r="AZ230" t="str">
        <f>IF(AND(ISBLANK(Table33[[#This Row],[Fred]]),ISBLANK(Table3[[#This Row],[Fred]])),"",Table33[[#This Row],[Fred]]-Table3[[#This Row],[Fred]])</f>
        <v/>
      </c>
      <c r="BA230" t="str">
        <f>IF(AND(ISBLANK(Table33[[#This Row],[Zoe]]),ISBLANK(Table3[[#This Row],[Zoe]])),"",Table33[[#This Row],[Zoe]]-Table3[[#This Row],[Zoe]])</f>
        <v/>
      </c>
      <c r="BB230">
        <f>IF(AND(ISBLANK(Table33[[#This Row],[George]]),ISBLANK(Table3[[#This Row],[George]])),"",Table33[[#This Row],[George]]-Table3[[#This Row],[George]])</f>
        <v>15</v>
      </c>
      <c r="BC230">
        <f>IF(AND(ISBLANK(Table33[[#This Row],[Raegan]]),ISBLANK(Table3[[#This Row],[Raegan]])),"",Table33[[#This Row],[Raegan]]-Table3[[#This Row],[Raegan]])</f>
        <v>41</v>
      </c>
      <c r="BD230" t="str">
        <f>IF(AND(ISBLANK(Table33[[#This Row],[Liam]]),ISBLANK(Table3[[#This Row],[Liam]])),"",Table33[[#This Row],[Liam]]-Table3[[#This Row],[Liam]])</f>
        <v/>
      </c>
      <c r="BE230">
        <f>IF(AND(ISBLANK(Table33[[#This Row],[Shane]]),ISBLANK(Table3[[#This Row],[Shane]])),"",Table33[[#This Row],[Shane]]-Table3[[#This Row],[Shane]])</f>
        <v>13</v>
      </c>
      <c r="BF230" t="str">
        <f>IF(AND(ISBLANK(Table33[[#This Row],[Cameron]]),ISBLANK(Table3[[#This Row],[Cameron]])),"",Table33[[#This Row],[Cameron]]-Table3[[#This Row],[Cameron]])</f>
        <v/>
      </c>
      <c r="BG230" t="str">
        <f>IF(AND(ISBLANK(Table33[[#This Row],[Alex]]),ISBLANK(Table3[[#This Row],[Alex]])),"",Table33[[#This Row],[Alex]]-Table3[[#This Row],[Alex]])</f>
        <v/>
      </c>
      <c r="BH230">
        <f>IF(AND(ISBLANK(Table33[[#This Row],[Scott]]),ISBLANK(Table3[[#This Row],[Scott]])),"",Table33[[#This Row],[Scott]]-Table3[[#This Row],[Scott]])</f>
        <v>27</v>
      </c>
      <c r="BI230">
        <f>IF(AND(ISBLANK(Table33[[#This Row],[Light]]),ISBLANK(Table3[[#This Row],[Light]])),"",Table33[[#This Row],[Light]]-Table3[[#This Row],[Light]])</f>
        <v>56</v>
      </c>
      <c r="BJ230">
        <f>IF(AND(ISBLANK(Table33[[#This Row],[Jarred]]),ISBLANK(Table3[[#This Row],[Jarred]])),"",Table33[[#This Row],[Jarred]]-Table3[[#This Row],[Jarred]])</f>
        <v>28</v>
      </c>
      <c r="BK230" t="str">
        <f>IF(AND(ISBLANK(Table33[[#This Row],[Joel]]),ISBLANK(Table3[[#This Row],[Joel]])),"",Table33[[#This Row],[Joel]]-Table3[[#This Row],[Joel]])</f>
        <v/>
      </c>
      <c r="BL230" t="str">
        <f>IF(AND(ISBLANK(Table33[[#This Row],[Rob]]),ISBLANK(Table3[[#This Row],[Rob]])),"",Table33[[#This Row],[Rob]]-Table3[[#This Row],[Rob]])</f>
        <v/>
      </c>
      <c r="BM230" t="str">
        <f>IF(AND(ISBLANK(Table33[[#This Row],[Xander]]),ISBLANK(Table3[[#This Row],[Xander]])),"",Table33[[#This Row],[Xander]]-Table3[[#This Row],[Xander]])</f>
        <v/>
      </c>
    </row>
    <row r="231" spans="1:65" ht="15" customHeight="1" x14ac:dyDescent="0.25">
      <c r="A231" s="26">
        <v>45447</v>
      </c>
      <c r="B231">
        <v>37</v>
      </c>
      <c r="E231">
        <v>22</v>
      </c>
      <c r="H231">
        <v>15</v>
      </c>
      <c r="J231">
        <v>10</v>
      </c>
      <c r="K231">
        <v>25</v>
      </c>
      <c r="L231">
        <v>12</v>
      </c>
      <c r="S231" s="26">
        <v>45447</v>
      </c>
      <c r="T231">
        <v>57</v>
      </c>
      <c r="W231">
        <v>45</v>
      </c>
      <c r="AK231">
        <v>42</v>
      </c>
      <c r="AM231">
        <v>6</v>
      </c>
      <c r="AN231">
        <v>4</v>
      </c>
      <c r="AQ231">
        <v>58</v>
      </c>
      <c r="AR231">
        <v>67</v>
      </c>
      <c r="AS231">
        <v>43</v>
      </c>
      <c r="AX231" s="26">
        <v>45447</v>
      </c>
      <c r="AY231">
        <f>IF(AND(ISBLANK(Table33[[#This Row],[Gilbert]]),ISBLANK(Table3[[#This Row],[Gilbert]])),"",Table33[[#This Row],[Gilbert]]-Table3[[#This Row],[Gilbert]])</f>
        <v>20</v>
      </c>
      <c r="AZ231" t="str">
        <f>IF(AND(ISBLANK(Table33[[#This Row],[Fred]]),ISBLANK(Table3[[#This Row],[Fred]])),"",Table33[[#This Row],[Fred]]-Table3[[#This Row],[Fred]])</f>
        <v/>
      </c>
      <c r="BA231" t="str">
        <f>IF(AND(ISBLANK(Table33[[#This Row],[Zoe]]),ISBLANK(Table3[[#This Row],[Zoe]])),"",Table33[[#This Row],[Zoe]]-Table3[[#This Row],[Zoe]])</f>
        <v/>
      </c>
      <c r="BB231">
        <f>IF(AND(ISBLANK(Table33[[#This Row],[George]]),ISBLANK(Table3[[#This Row],[George]])),"",Table33[[#This Row],[George]]-Table3[[#This Row],[George]])</f>
        <v>23</v>
      </c>
      <c r="BC231" t="str">
        <f>IF(AND(ISBLANK(Table33[[#This Row],[Raegan]]),ISBLANK(Table3[[#This Row],[Raegan]])),"",Table33[[#This Row],[Raegan]]-Table3[[#This Row],[Raegan]])</f>
        <v/>
      </c>
      <c r="BD231" t="str">
        <f>IF(AND(ISBLANK(Table33[[#This Row],[Liam]]),ISBLANK(Table3[[#This Row],[Liam]])),"",Table33[[#This Row],[Liam]]-Table3[[#This Row],[Liam]])</f>
        <v/>
      </c>
      <c r="BE231">
        <f>IF(AND(ISBLANK(Table33[[#This Row],[Shane]]),ISBLANK(Table3[[#This Row],[Shane]])),"",Table33[[#This Row],[Shane]]-Table3[[#This Row],[Shane]])</f>
        <v>27</v>
      </c>
      <c r="BF231" t="str">
        <f>IF(AND(ISBLANK(Table33[[#This Row],[Cameron]]),ISBLANK(Table3[[#This Row],[Cameron]])),"",Table33[[#This Row],[Cameron]]-Table3[[#This Row],[Cameron]])</f>
        <v/>
      </c>
      <c r="BG231" t="str">
        <f>IF(AND(ISBLANK(Table33[[#This Row],[Alex]]),ISBLANK(Table3[[#This Row],[Alex]])),"",Table33[[#This Row],[Alex]]-Table3[[#This Row],[Alex]])</f>
        <v/>
      </c>
      <c r="BH231">
        <f>IF(AND(ISBLANK(Table33[[#This Row],[Scott]]),ISBLANK(Table3[[#This Row],[Scott]])),"",Table33[[#This Row],[Scott]]-Table3[[#This Row],[Scott]])</f>
        <v>48</v>
      </c>
      <c r="BI231">
        <f>IF(AND(ISBLANK(Table33[[#This Row],[Light]]),ISBLANK(Table3[[#This Row],[Light]])),"",Table33[[#This Row],[Light]]-Table3[[#This Row],[Light]])</f>
        <v>42</v>
      </c>
      <c r="BJ231">
        <f>IF(AND(ISBLANK(Table33[[#This Row],[Jarred]]),ISBLANK(Table3[[#This Row],[Jarred]])),"",Table33[[#This Row],[Jarred]]-Table3[[#This Row],[Jarred]])</f>
        <v>31</v>
      </c>
      <c r="BK231" t="str">
        <f>IF(AND(ISBLANK(Table33[[#This Row],[Joel]]),ISBLANK(Table3[[#This Row],[Joel]])),"",Table33[[#This Row],[Joel]]-Table3[[#This Row],[Joel]])</f>
        <v/>
      </c>
      <c r="BL231" t="str">
        <f>IF(AND(ISBLANK(Table33[[#This Row],[Rob]]),ISBLANK(Table3[[#This Row],[Rob]])),"",Table33[[#This Row],[Rob]]-Table3[[#This Row],[Rob]])</f>
        <v/>
      </c>
      <c r="BM231" t="str">
        <f>IF(AND(ISBLANK(Table33[[#This Row],[Xander]]),ISBLANK(Table3[[#This Row],[Xander]])),"",Table33[[#This Row],[Xander]]-Table3[[#This Row],[Xander]])</f>
        <v/>
      </c>
    </row>
    <row r="232" spans="1:65" ht="15" customHeight="1" x14ac:dyDescent="0.25">
      <c r="A232" s="26">
        <v>45448</v>
      </c>
      <c r="B232">
        <v>28</v>
      </c>
      <c r="D232">
        <v>25</v>
      </c>
      <c r="E232">
        <v>18</v>
      </c>
      <c r="H232">
        <v>11</v>
      </c>
      <c r="J232">
        <v>8</v>
      </c>
      <c r="K232">
        <v>11</v>
      </c>
      <c r="L232">
        <v>9</v>
      </c>
      <c r="S232" s="26">
        <v>45448</v>
      </c>
      <c r="T232">
        <v>62</v>
      </c>
      <c r="V232">
        <v>32</v>
      </c>
      <c r="W232">
        <v>32</v>
      </c>
      <c r="X232">
        <v>32</v>
      </c>
      <c r="AK232">
        <v>40</v>
      </c>
      <c r="AM232">
        <v>14</v>
      </c>
      <c r="AN232">
        <v>11</v>
      </c>
      <c r="AQ232">
        <v>32</v>
      </c>
      <c r="AR232">
        <v>46</v>
      </c>
      <c r="AS232">
        <v>41</v>
      </c>
      <c r="AX232" s="26">
        <v>45448</v>
      </c>
      <c r="AY232">
        <f>IF(AND(ISBLANK(Table33[[#This Row],[Gilbert]]),ISBLANK(Table3[[#This Row],[Gilbert]])),"",Table33[[#This Row],[Gilbert]]-Table3[[#This Row],[Gilbert]])</f>
        <v>34</v>
      </c>
      <c r="AZ232" t="str">
        <f>IF(AND(ISBLANK(Table33[[#This Row],[Fred]]),ISBLANK(Table3[[#This Row],[Fred]])),"",Table33[[#This Row],[Fred]]-Table3[[#This Row],[Fred]])</f>
        <v/>
      </c>
      <c r="BA232">
        <f>IF(AND(ISBLANK(Table33[[#This Row],[Zoe]]),ISBLANK(Table3[[#This Row],[Zoe]])),"",Table33[[#This Row],[Zoe]]-Table3[[#This Row],[Zoe]])</f>
        <v>7</v>
      </c>
      <c r="BB232">
        <f>IF(AND(ISBLANK(Table33[[#This Row],[George]]),ISBLANK(Table3[[#This Row],[George]])),"",Table33[[#This Row],[George]]-Table3[[#This Row],[George]])</f>
        <v>14</v>
      </c>
      <c r="BC232">
        <f>IF(AND(ISBLANK(Table33[[#This Row],[Raegan]]),ISBLANK(Table3[[#This Row],[Raegan]])),"",Table33[[#This Row],[Raegan]]-Table3[[#This Row],[Raegan]])</f>
        <v>32</v>
      </c>
      <c r="BD232" t="str">
        <f>IF(AND(ISBLANK(Table33[[#This Row],[Liam]]),ISBLANK(Table3[[#This Row],[Liam]])),"",Table33[[#This Row],[Liam]]-Table3[[#This Row],[Liam]])</f>
        <v/>
      </c>
      <c r="BE232">
        <f>IF(AND(ISBLANK(Table33[[#This Row],[Shane]]),ISBLANK(Table3[[#This Row],[Shane]])),"",Table33[[#This Row],[Shane]]-Table3[[#This Row],[Shane]])</f>
        <v>29</v>
      </c>
      <c r="BF232" t="str">
        <f>IF(AND(ISBLANK(Table33[[#This Row],[Cameron]]),ISBLANK(Table3[[#This Row],[Cameron]])),"",Table33[[#This Row],[Cameron]]-Table3[[#This Row],[Cameron]])</f>
        <v/>
      </c>
      <c r="BG232" t="str">
        <f>IF(AND(ISBLANK(Table33[[#This Row],[Alex]]),ISBLANK(Table3[[#This Row],[Alex]])),"",Table33[[#This Row],[Alex]]-Table3[[#This Row],[Alex]])</f>
        <v/>
      </c>
      <c r="BH232">
        <f>IF(AND(ISBLANK(Table33[[#This Row],[Scott]]),ISBLANK(Table3[[#This Row],[Scott]])),"",Table33[[#This Row],[Scott]]-Table3[[#This Row],[Scott]])</f>
        <v>24</v>
      </c>
      <c r="BI232">
        <f>IF(AND(ISBLANK(Table33[[#This Row],[Light]]),ISBLANK(Table3[[#This Row],[Light]])),"",Table33[[#This Row],[Light]]-Table3[[#This Row],[Light]])</f>
        <v>35</v>
      </c>
      <c r="BJ232">
        <f>IF(AND(ISBLANK(Table33[[#This Row],[Jarred]]),ISBLANK(Table3[[#This Row],[Jarred]])),"",Table33[[#This Row],[Jarred]]-Table3[[#This Row],[Jarred]])</f>
        <v>32</v>
      </c>
      <c r="BK232" t="str">
        <f>IF(AND(ISBLANK(Table33[[#This Row],[Joel]]),ISBLANK(Table3[[#This Row],[Joel]])),"",Table33[[#This Row],[Joel]]-Table3[[#This Row],[Joel]])</f>
        <v/>
      </c>
      <c r="BL232" t="str">
        <f>IF(AND(ISBLANK(Table33[[#This Row],[Rob]]),ISBLANK(Table3[[#This Row],[Rob]])),"",Table33[[#This Row],[Rob]]-Table3[[#This Row],[Rob]])</f>
        <v/>
      </c>
      <c r="BM232" t="str">
        <f>IF(AND(ISBLANK(Table33[[#This Row],[Xander]]),ISBLANK(Table3[[#This Row],[Xander]])),"",Table33[[#This Row],[Xander]]-Table3[[#This Row],[Xander]])</f>
        <v/>
      </c>
    </row>
    <row r="233" spans="1:65" ht="15" customHeight="1" x14ac:dyDescent="0.25">
      <c r="A233" s="26">
        <v>45449</v>
      </c>
      <c r="B233">
        <v>24</v>
      </c>
      <c r="D233">
        <v>26</v>
      </c>
      <c r="E233">
        <v>20</v>
      </c>
      <c r="H233">
        <v>10</v>
      </c>
      <c r="J233">
        <v>3</v>
      </c>
      <c r="K233">
        <v>6</v>
      </c>
      <c r="L233">
        <v>7</v>
      </c>
      <c r="S233" s="26">
        <v>45449</v>
      </c>
      <c r="T233">
        <v>55</v>
      </c>
      <c r="V233">
        <v>31</v>
      </c>
      <c r="W233">
        <v>31</v>
      </c>
      <c r="X233">
        <v>52</v>
      </c>
      <c r="AK233">
        <v>36</v>
      </c>
      <c r="AM233">
        <v>4</v>
      </c>
      <c r="AN233">
        <v>1</v>
      </c>
      <c r="AQ233">
        <v>24</v>
      </c>
      <c r="AR233">
        <v>36</v>
      </c>
      <c r="AS233">
        <v>30</v>
      </c>
      <c r="AX233" s="26">
        <v>45449</v>
      </c>
      <c r="AY233">
        <f>IF(AND(ISBLANK(Table33[[#This Row],[Gilbert]]),ISBLANK(Table3[[#This Row],[Gilbert]])),"",Table33[[#This Row],[Gilbert]]-Table3[[#This Row],[Gilbert]])</f>
        <v>31</v>
      </c>
      <c r="AZ233" t="str">
        <f>IF(AND(ISBLANK(Table33[[#This Row],[Fred]]),ISBLANK(Table3[[#This Row],[Fred]])),"",Table33[[#This Row],[Fred]]-Table3[[#This Row],[Fred]])</f>
        <v/>
      </c>
      <c r="BA233">
        <f>IF(AND(ISBLANK(Table33[[#This Row],[Zoe]]),ISBLANK(Table3[[#This Row],[Zoe]])),"",Table33[[#This Row],[Zoe]]-Table3[[#This Row],[Zoe]])</f>
        <v>5</v>
      </c>
      <c r="BB233">
        <f>IF(AND(ISBLANK(Table33[[#This Row],[George]]),ISBLANK(Table3[[#This Row],[George]])),"",Table33[[#This Row],[George]]-Table3[[#This Row],[George]])</f>
        <v>11</v>
      </c>
      <c r="BC233">
        <f>IF(AND(ISBLANK(Table33[[#This Row],[Raegan]]),ISBLANK(Table3[[#This Row],[Raegan]])),"",Table33[[#This Row],[Raegan]]-Table3[[#This Row],[Raegan]])</f>
        <v>52</v>
      </c>
      <c r="BD233" t="str">
        <f>IF(AND(ISBLANK(Table33[[#This Row],[Liam]]),ISBLANK(Table3[[#This Row],[Liam]])),"",Table33[[#This Row],[Liam]]-Table3[[#This Row],[Liam]])</f>
        <v/>
      </c>
      <c r="BE233">
        <f>IF(AND(ISBLANK(Table33[[#This Row],[Shane]]),ISBLANK(Table3[[#This Row],[Shane]])),"",Table33[[#This Row],[Shane]]-Table3[[#This Row],[Shane]])</f>
        <v>26</v>
      </c>
      <c r="BF233" t="str">
        <f>IF(AND(ISBLANK(Table33[[#This Row],[Cameron]]),ISBLANK(Table3[[#This Row],[Cameron]])),"",Table33[[#This Row],[Cameron]]-Table3[[#This Row],[Cameron]])</f>
        <v/>
      </c>
      <c r="BG233" t="str">
        <f>IF(AND(ISBLANK(Table33[[#This Row],[Alex]]),ISBLANK(Table3[[#This Row],[Alex]])),"",Table33[[#This Row],[Alex]]-Table3[[#This Row],[Alex]])</f>
        <v/>
      </c>
      <c r="BH233">
        <f>IF(AND(ISBLANK(Table33[[#This Row],[Scott]]),ISBLANK(Table3[[#This Row],[Scott]])),"",Table33[[#This Row],[Scott]]-Table3[[#This Row],[Scott]])</f>
        <v>21</v>
      </c>
      <c r="BI233">
        <f>IF(AND(ISBLANK(Table33[[#This Row],[Light]]),ISBLANK(Table3[[#This Row],[Light]])),"",Table33[[#This Row],[Light]]-Table3[[#This Row],[Light]])</f>
        <v>30</v>
      </c>
      <c r="BJ233">
        <f>IF(AND(ISBLANK(Table33[[#This Row],[Jarred]]),ISBLANK(Table3[[#This Row],[Jarred]])),"",Table33[[#This Row],[Jarred]]-Table3[[#This Row],[Jarred]])</f>
        <v>23</v>
      </c>
      <c r="BK233" t="str">
        <f>IF(AND(ISBLANK(Table33[[#This Row],[Joel]]),ISBLANK(Table3[[#This Row],[Joel]])),"",Table33[[#This Row],[Joel]]-Table3[[#This Row],[Joel]])</f>
        <v/>
      </c>
      <c r="BL233" t="str">
        <f>IF(AND(ISBLANK(Table33[[#This Row],[Rob]]),ISBLANK(Table3[[#This Row],[Rob]])),"",Table33[[#This Row],[Rob]]-Table3[[#This Row],[Rob]])</f>
        <v/>
      </c>
      <c r="BM233" t="str">
        <f>IF(AND(ISBLANK(Table33[[#This Row],[Xander]]),ISBLANK(Table3[[#This Row],[Xander]])),"",Table33[[#This Row],[Xander]]-Table3[[#This Row],[Xander]])</f>
        <v/>
      </c>
    </row>
    <row r="234" spans="1:65" ht="15" customHeight="1" x14ac:dyDescent="0.25">
      <c r="A234" s="26">
        <v>45450</v>
      </c>
      <c r="B234">
        <v>28</v>
      </c>
      <c r="D234">
        <v>21</v>
      </c>
      <c r="E234">
        <v>12</v>
      </c>
      <c r="H234">
        <v>4</v>
      </c>
      <c r="J234">
        <v>2</v>
      </c>
      <c r="K234">
        <v>7</v>
      </c>
      <c r="L234">
        <v>4</v>
      </c>
      <c r="S234" s="26">
        <v>45450</v>
      </c>
      <c r="T234">
        <v>56</v>
      </c>
      <c r="V234">
        <v>19</v>
      </c>
      <c r="W234">
        <v>22</v>
      </c>
      <c r="X234">
        <v>35</v>
      </c>
      <c r="AK234">
        <v>26</v>
      </c>
      <c r="AM234">
        <v>3</v>
      </c>
      <c r="AN234">
        <v>7</v>
      </c>
      <c r="AQ234">
        <v>20</v>
      </c>
      <c r="AR234">
        <v>50</v>
      </c>
      <c r="AS234">
        <v>27</v>
      </c>
      <c r="AX234" s="26">
        <v>45450</v>
      </c>
      <c r="AY234">
        <f>IF(AND(ISBLANK(Table33[[#This Row],[Gilbert]]),ISBLANK(Table3[[#This Row],[Gilbert]])),"",Table33[[#This Row],[Gilbert]]-Table3[[#This Row],[Gilbert]])</f>
        <v>28</v>
      </c>
      <c r="AZ234" t="str">
        <f>IF(AND(ISBLANK(Table33[[#This Row],[Fred]]),ISBLANK(Table3[[#This Row],[Fred]])),"",Table33[[#This Row],[Fred]]-Table3[[#This Row],[Fred]])</f>
        <v/>
      </c>
      <c r="BA234">
        <f>IF(AND(ISBLANK(Table33[[#This Row],[Zoe]]),ISBLANK(Table3[[#This Row],[Zoe]])),"",Table33[[#This Row],[Zoe]]-Table3[[#This Row],[Zoe]])</f>
        <v>-2</v>
      </c>
      <c r="BB234">
        <f>IF(AND(ISBLANK(Table33[[#This Row],[George]]),ISBLANK(Table3[[#This Row],[George]])),"",Table33[[#This Row],[George]]-Table3[[#This Row],[George]])</f>
        <v>10</v>
      </c>
      <c r="BC234">
        <f>IF(AND(ISBLANK(Table33[[#This Row],[Raegan]]),ISBLANK(Table3[[#This Row],[Raegan]])),"",Table33[[#This Row],[Raegan]]-Table3[[#This Row],[Raegan]])</f>
        <v>35</v>
      </c>
      <c r="BD234" t="str">
        <f>IF(AND(ISBLANK(Table33[[#This Row],[Liam]]),ISBLANK(Table3[[#This Row],[Liam]])),"",Table33[[#This Row],[Liam]]-Table3[[#This Row],[Liam]])</f>
        <v/>
      </c>
      <c r="BE234">
        <f>IF(AND(ISBLANK(Table33[[#This Row],[Shane]]),ISBLANK(Table3[[#This Row],[Shane]])),"",Table33[[#This Row],[Shane]]-Table3[[#This Row],[Shane]])</f>
        <v>22</v>
      </c>
      <c r="BF234" t="str">
        <f>IF(AND(ISBLANK(Table33[[#This Row],[Cameron]]),ISBLANK(Table3[[#This Row],[Cameron]])),"",Table33[[#This Row],[Cameron]]-Table3[[#This Row],[Cameron]])</f>
        <v/>
      </c>
      <c r="BG234" t="str">
        <f>IF(AND(ISBLANK(Table33[[#This Row],[Alex]]),ISBLANK(Table3[[#This Row],[Alex]])),"",Table33[[#This Row],[Alex]]-Table3[[#This Row],[Alex]])</f>
        <v/>
      </c>
      <c r="BH234">
        <f>IF(AND(ISBLANK(Table33[[#This Row],[Scott]]),ISBLANK(Table3[[#This Row],[Scott]])),"",Table33[[#This Row],[Scott]]-Table3[[#This Row],[Scott]])</f>
        <v>18</v>
      </c>
      <c r="BI234">
        <f>IF(AND(ISBLANK(Table33[[#This Row],[Light]]),ISBLANK(Table3[[#This Row],[Light]])),"",Table33[[#This Row],[Light]]-Table3[[#This Row],[Light]])</f>
        <v>43</v>
      </c>
      <c r="BJ234">
        <f>IF(AND(ISBLANK(Table33[[#This Row],[Jarred]]),ISBLANK(Table3[[#This Row],[Jarred]])),"",Table33[[#This Row],[Jarred]]-Table3[[#This Row],[Jarred]])</f>
        <v>23</v>
      </c>
      <c r="BK234" t="str">
        <f>IF(AND(ISBLANK(Table33[[#This Row],[Joel]]),ISBLANK(Table3[[#This Row],[Joel]])),"",Table33[[#This Row],[Joel]]-Table3[[#This Row],[Joel]])</f>
        <v/>
      </c>
      <c r="BL234" t="str">
        <f>IF(AND(ISBLANK(Table33[[#This Row],[Rob]]),ISBLANK(Table3[[#This Row],[Rob]])),"",Table33[[#This Row],[Rob]]-Table3[[#This Row],[Rob]])</f>
        <v/>
      </c>
      <c r="BM234" t="str">
        <f>IF(AND(ISBLANK(Table33[[#This Row],[Xander]]),ISBLANK(Table3[[#This Row],[Xander]])),"",Table33[[#This Row],[Xander]]-Table3[[#This Row],[Xander]])</f>
        <v/>
      </c>
    </row>
    <row r="235" spans="1:65" ht="15" customHeight="1" x14ac:dyDescent="0.25">
      <c r="A235" s="26">
        <v>45453</v>
      </c>
      <c r="B235">
        <v>37</v>
      </c>
      <c r="D235">
        <v>30</v>
      </c>
      <c r="E235">
        <v>13</v>
      </c>
      <c r="H235">
        <v>8</v>
      </c>
      <c r="K235">
        <v>29</v>
      </c>
      <c r="L235">
        <v>14</v>
      </c>
      <c r="S235" s="26">
        <v>45453</v>
      </c>
      <c r="T235">
        <v>77</v>
      </c>
      <c r="V235">
        <v>36</v>
      </c>
      <c r="W235">
        <v>35</v>
      </c>
      <c r="X235">
        <v>40</v>
      </c>
      <c r="AK235">
        <v>44</v>
      </c>
      <c r="AM235">
        <v>14</v>
      </c>
      <c r="AN235">
        <v>1</v>
      </c>
      <c r="AR235">
        <v>59</v>
      </c>
      <c r="AS235">
        <v>37</v>
      </c>
      <c r="AX235" s="26">
        <v>45453</v>
      </c>
      <c r="AY235">
        <f>IF(AND(ISBLANK(Table33[[#This Row],[Gilbert]]),ISBLANK(Table3[[#This Row],[Gilbert]])),"",Table33[[#This Row],[Gilbert]]-Table3[[#This Row],[Gilbert]])</f>
        <v>40</v>
      </c>
      <c r="AZ235" t="str">
        <f>IF(AND(ISBLANK(Table33[[#This Row],[Fred]]),ISBLANK(Table3[[#This Row],[Fred]])),"",Table33[[#This Row],[Fred]]-Table3[[#This Row],[Fred]])</f>
        <v/>
      </c>
      <c r="BA235">
        <f>IF(AND(ISBLANK(Table33[[#This Row],[Zoe]]),ISBLANK(Table3[[#This Row],[Zoe]])),"",Table33[[#This Row],[Zoe]]-Table3[[#This Row],[Zoe]])</f>
        <v>6</v>
      </c>
      <c r="BB235">
        <f>IF(AND(ISBLANK(Table33[[#This Row],[George]]),ISBLANK(Table3[[#This Row],[George]])),"",Table33[[#This Row],[George]]-Table3[[#This Row],[George]])</f>
        <v>22</v>
      </c>
      <c r="BC235">
        <f>IF(AND(ISBLANK(Table33[[#This Row],[Raegan]]),ISBLANK(Table3[[#This Row],[Raegan]])),"",Table33[[#This Row],[Raegan]]-Table3[[#This Row],[Raegan]])</f>
        <v>40</v>
      </c>
      <c r="BD235" t="str">
        <f>IF(AND(ISBLANK(Table33[[#This Row],[Liam]]),ISBLANK(Table3[[#This Row],[Liam]])),"",Table33[[#This Row],[Liam]]-Table3[[#This Row],[Liam]])</f>
        <v/>
      </c>
      <c r="BE235">
        <f>IF(AND(ISBLANK(Table33[[#This Row],[Shane]]),ISBLANK(Table3[[#This Row],[Shane]])),"",Table33[[#This Row],[Shane]]-Table3[[#This Row],[Shane]])</f>
        <v>36</v>
      </c>
      <c r="BF235" t="str">
        <f>IF(AND(ISBLANK(Table33[[#This Row],[Cameron]]),ISBLANK(Table3[[#This Row],[Cameron]])),"",Table33[[#This Row],[Cameron]]-Table3[[#This Row],[Cameron]])</f>
        <v/>
      </c>
      <c r="BG235" t="str">
        <f>IF(AND(ISBLANK(Table33[[#This Row],[Alex]]),ISBLANK(Table3[[#This Row],[Alex]])),"",Table33[[#This Row],[Alex]]-Table3[[#This Row],[Alex]])</f>
        <v/>
      </c>
      <c r="BH235" t="str">
        <f>IF(AND(ISBLANK(Table33[[#This Row],[Scott]]),ISBLANK(Table3[[#This Row],[Scott]])),"",Table33[[#This Row],[Scott]]-Table3[[#This Row],[Scott]])</f>
        <v/>
      </c>
      <c r="BI235">
        <f>IF(AND(ISBLANK(Table33[[#This Row],[Light]]),ISBLANK(Table3[[#This Row],[Light]])),"",Table33[[#This Row],[Light]]-Table3[[#This Row],[Light]])</f>
        <v>30</v>
      </c>
      <c r="BJ235">
        <f>IF(AND(ISBLANK(Table33[[#This Row],[Jarred]]),ISBLANK(Table3[[#This Row],[Jarred]])),"",Table33[[#This Row],[Jarred]]-Table3[[#This Row],[Jarred]])</f>
        <v>23</v>
      </c>
      <c r="BK235" t="str">
        <f>IF(AND(ISBLANK(Table33[[#This Row],[Joel]]),ISBLANK(Table3[[#This Row],[Joel]])),"",Table33[[#This Row],[Joel]]-Table3[[#This Row],[Joel]])</f>
        <v/>
      </c>
      <c r="BL235" t="str">
        <f>IF(AND(ISBLANK(Table33[[#This Row],[Rob]]),ISBLANK(Table3[[#This Row],[Rob]])),"",Table33[[#This Row],[Rob]]-Table3[[#This Row],[Rob]])</f>
        <v/>
      </c>
      <c r="BM235" t="str">
        <f>IF(AND(ISBLANK(Table33[[#This Row],[Xander]]),ISBLANK(Table3[[#This Row],[Xander]])),"",Table33[[#This Row],[Xander]]-Table3[[#This Row],[Xander]])</f>
        <v/>
      </c>
    </row>
    <row r="236" spans="1:65" ht="15" customHeight="1" x14ac:dyDescent="0.25">
      <c r="A236" s="26">
        <v>45454</v>
      </c>
      <c r="B236">
        <v>38</v>
      </c>
      <c r="D236">
        <v>27</v>
      </c>
      <c r="E236">
        <v>7</v>
      </c>
      <c r="H236">
        <v>4</v>
      </c>
      <c r="J236">
        <v>10</v>
      </c>
      <c r="K236">
        <v>22</v>
      </c>
      <c r="L236">
        <v>7</v>
      </c>
      <c r="S236" s="26">
        <v>45454</v>
      </c>
      <c r="T236">
        <v>60</v>
      </c>
      <c r="V236">
        <v>30</v>
      </c>
      <c r="W236">
        <v>38</v>
      </c>
      <c r="X236">
        <v>31</v>
      </c>
      <c r="AK236">
        <v>23</v>
      </c>
      <c r="AM236">
        <v>2</v>
      </c>
      <c r="AQ236">
        <v>33</v>
      </c>
      <c r="AR236">
        <v>55</v>
      </c>
      <c r="AS236">
        <v>27</v>
      </c>
      <c r="AX236" s="26">
        <v>45454</v>
      </c>
      <c r="AY236">
        <f>IF(AND(ISBLANK(Table33[[#This Row],[Gilbert]]),ISBLANK(Table3[[#This Row],[Gilbert]])),"",Table33[[#This Row],[Gilbert]]-Table3[[#This Row],[Gilbert]])</f>
        <v>22</v>
      </c>
      <c r="AZ236" t="str">
        <f>IF(AND(ISBLANK(Table33[[#This Row],[Fred]]),ISBLANK(Table3[[#This Row],[Fred]])),"",Table33[[#This Row],[Fred]]-Table3[[#This Row],[Fred]])</f>
        <v/>
      </c>
      <c r="BA236">
        <f>IF(AND(ISBLANK(Table33[[#This Row],[Zoe]]),ISBLANK(Table3[[#This Row],[Zoe]])),"",Table33[[#This Row],[Zoe]]-Table3[[#This Row],[Zoe]])</f>
        <v>3</v>
      </c>
      <c r="BB236">
        <f>IF(AND(ISBLANK(Table33[[#This Row],[George]]),ISBLANK(Table3[[#This Row],[George]])),"",Table33[[#This Row],[George]]-Table3[[#This Row],[George]])</f>
        <v>31</v>
      </c>
      <c r="BC236">
        <f>IF(AND(ISBLANK(Table33[[#This Row],[Raegan]]),ISBLANK(Table3[[#This Row],[Raegan]])),"",Table33[[#This Row],[Raegan]]-Table3[[#This Row],[Raegan]])</f>
        <v>31</v>
      </c>
      <c r="BD236" t="str">
        <f>IF(AND(ISBLANK(Table33[[#This Row],[Liam]]),ISBLANK(Table3[[#This Row],[Liam]])),"",Table33[[#This Row],[Liam]]-Table3[[#This Row],[Liam]])</f>
        <v/>
      </c>
      <c r="BE236">
        <f>IF(AND(ISBLANK(Table33[[#This Row],[Shane]]),ISBLANK(Table3[[#This Row],[Shane]])),"",Table33[[#This Row],[Shane]]-Table3[[#This Row],[Shane]])</f>
        <v>19</v>
      </c>
      <c r="BF236" t="str">
        <f>IF(AND(ISBLANK(Table33[[#This Row],[Cameron]]),ISBLANK(Table3[[#This Row],[Cameron]])),"",Table33[[#This Row],[Cameron]]-Table3[[#This Row],[Cameron]])</f>
        <v/>
      </c>
      <c r="BG236" t="str">
        <f>IF(AND(ISBLANK(Table33[[#This Row],[Alex]]),ISBLANK(Table3[[#This Row],[Alex]])),"",Table33[[#This Row],[Alex]]-Table3[[#This Row],[Alex]])</f>
        <v/>
      </c>
      <c r="BH236">
        <f>IF(AND(ISBLANK(Table33[[#This Row],[Scott]]),ISBLANK(Table3[[#This Row],[Scott]])),"",Table33[[#This Row],[Scott]]-Table3[[#This Row],[Scott]])</f>
        <v>23</v>
      </c>
      <c r="BI236">
        <f>IF(AND(ISBLANK(Table33[[#This Row],[Light]]),ISBLANK(Table3[[#This Row],[Light]])),"",Table33[[#This Row],[Light]]-Table3[[#This Row],[Light]])</f>
        <v>33</v>
      </c>
      <c r="BJ236">
        <f>IF(AND(ISBLANK(Table33[[#This Row],[Jarred]]),ISBLANK(Table3[[#This Row],[Jarred]])),"",Table33[[#This Row],[Jarred]]-Table3[[#This Row],[Jarred]])</f>
        <v>20</v>
      </c>
      <c r="BK236" t="str">
        <f>IF(AND(ISBLANK(Table33[[#This Row],[Joel]]),ISBLANK(Table3[[#This Row],[Joel]])),"",Table33[[#This Row],[Joel]]-Table3[[#This Row],[Joel]])</f>
        <v/>
      </c>
      <c r="BL236" t="str">
        <f>IF(AND(ISBLANK(Table33[[#This Row],[Rob]]),ISBLANK(Table3[[#This Row],[Rob]])),"",Table33[[#This Row],[Rob]]-Table3[[#This Row],[Rob]])</f>
        <v/>
      </c>
      <c r="BM236" t="str">
        <f>IF(AND(ISBLANK(Table33[[#This Row],[Xander]]),ISBLANK(Table3[[#This Row],[Xander]])),"",Table33[[#This Row],[Xander]]-Table3[[#This Row],[Xander]])</f>
        <v/>
      </c>
    </row>
    <row r="237" spans="1:65" ht="15" customHeight="1" x14ac:dyDescent="0.25">
      <c r="A237" s="26">
        <v>45455</v>
      </c>
      <c r="B237">
        <v>39</v>
      </c>
      <c r="D237">
        <v>36</v>
      </c>
      <c r="E237">
        <v>7</v>
      </c>
      <c r="H237">
        <v>6</v>
      </c>
      <c r="J237">
        <v>10</v>
      </c>
      <c r="L237">
        <v>7</v>
      </c>
      <c r="S237" s="26">
        <v>45455</v>
      </c>
      <c r="T237">
        <v>67</v>
      </c>
      <c r="V237">
        <v>55</v>
      </c>
      <c r="W237">
        <v>38</v>
      </c>
      <c r="AK237">
        <v>42</v>
      </c>
      <c r="AM237">
        <v>2</v>
      </c>
      <c r="AN237">
        <v>2</v>
      </c>
      <c r="AQ237">
        <v>35</v>
      </c>
      <c r="AS237">
        <v>30</v>
      </c>
      <c r="AX237" s="26">
        <v>45455</v>
      </c>
      <c r="AY237">
        <f>IF(AND(ISBLANK(Table33[[#This Row],[Gilbert]]),ISBLANK(Table3[[#This Row],[Gilbert]])),"",Table33[[#This Row],[Gilbert]]-Table3[[#This Row],[Gilbert]])</f>
        <v>28</v>
      </c>
      <c r="AZ237" t="str">
        <f>IF(AND(ISBLANK(Table33[[#This Row],[Fred]]),ISBLANK(Table3[[#This Row],[Fred]])),"",Table33[[#This Row],[Fred]]-Table3[[#This Row],[Fred]])</f>
        <v/>
      </c>
      <c r="BA237">
        <f>IF(AND(ISBLANK(Table33[[#This Row],[Zoe]]),ISBLANK(Table3[[#This Row],[Zoe]])),"",Table33[[#This Row],[Zoe]]-Table3[[#This Row],[Zoe]])</f>
        <v>19</v>
      </c>
      <c r="BB237">
        <f>IF(AND(ISBLANK(Table33[[#This Row],[George]]),ISBLANK(Table3[[#This Row],[George]])),"",Table33[[#This Row],[George]]-Table3[[#This Row],[George]])</f>
        <v>31</v>
      </c>
      <c r="BC237" t="str">
        <f>IF(AND(ISBLANK(Table33[[#This Row],[Raegan]]),ISBLANK(Table3[[#This Row],[Raegan]])),"",Table33[[#This Row],[Raegan]]-Table3[[#This Row],[Raegan]])</f>
        <v/>
      </c>
      <c r="BD237" t="str">
        <f>IF(AND(ISBLANK(Table33[[#This Row],[Liam]]),ISBLANK(Table3[[#This Row],[Liam]])),"",Table33[[#This Row],[Liam]]-Table3[[#This Row],[Liam]])</f>
        <v/>
      </c>
      <c r="BE237">
        <f>IF(AND(ISBLANK(Table33[[#This Row],[Shane]]),ISBLANK(Table3[[#This Row],[Shane]])),"",Table33[[#This Row],[Shane]]-Table3[[#This Row],[Shane]])</f>
        <v>36</v>
      </c>
      <c r="BF237" t="str">
        <f>IF(AND(ISBLANK(Table33[[#This Row],[Cameron]]),ISBLANK(Table3[[#This Row],[Cameron]])),"",Table33[[#This Row],[Cameron]]-Table3[[#This Row],[Cameron]])</f>
        <v/>
      </c>
      <c r="BG237" t="str">
        <f>IF(AND(ISBLANK(Table33[[#This Row],[Alex]]),ISBLANK(Table3[[#This Row],[Alex]])),"",Table33[[#This Row],[Alex]]-Table3[[#This Row],[Alex]])</f>
        <v/>
      </c>
      <c r="BH237">
        <f>IF(AND(ISBLANK(Table33[[#This Row],[Scott]]),ISBLANK(Table3[[#This Row],[Scott]])),"",Table33[[#This Row],[Scott]]-Table3[[#This Row],[Scott]])</f>
        <v>25</v>
      </c>
      <c r="BI237" t="str">
        <f>IF(AND(ISBLANK(Table33[[#This Row],[Light]]),ISBLANK(Table3[[#This Row],[Light]])),"",Table33[[#This Row],[Light]]-Table3[[#This Row],[Light]])</f>
        <v/>
      </c>
      <c r="BJ237">
        <f>IF(AND(ISBLANK(Table33[[#This Row],[Jarred]]),ISBLANK(Table3[[#This Row],[Jarred]])),"",Table33[[#This Row],[Jarred]]-Table3[[#This Row],[Jarred]])</f>
        <v>23</v>
      </c>
      <c r="BK237" t="str">
        <f>IF(AND(ISBLANK(Table33[[#This Row],[Joel]]),ISBLANK(Table3[[#This Row],[Joel]])),"",Table33[[#This Row],[Joel]]-Table3[[#This Row],[Joel]])</f>
        <v/>
      </c>
      <c r="BL237" t="str">
        <f>IF(AND(ISBLANK(Table33[[#This Row],[Rob]]),ISBLANK(Table3[[#This Row],[Rob]])),"",Table33[[#This Row],[Rob]]-Table3[[#This Row],[Rob]])</f>
        <v/>
      </c>
      <c r="BM237" t="str">
        <f>IF(AND(ISBLANK(Table33[[#This Row],[Xander]]),ISBLANK(Table3[[#This Row],[Xander]])),"",Table33[[#This Row],[Xander]]-Table3[[#This Row],[Xander]])</f>
        <v/>
      </c>
    </row>
    <row r="238" spans="1:65" ht="15" customHeight="1" x14ac:dyDescent="0.25">
      <c r="A238" s="26">
        <v>45456</v>
      </c>
      <c r="B238">
        <v>26</v>
      </c>
      <c r="D238">
        <v>20</v>
      </c>
      <c r="E238">
        <v>6</v>
      </c>
      <c r="F238">
        <v>8</v>
      </c>
      <c r="H238">
        <v>6</v>
      </c>
      <c r="J238">
        <v>7</v>
      </c>
      <c r="K238">
        <v>22</v>
      </c>
      <c r="L238">
        <v>5</v>
      </c>
      <c r="S238" s="26">
        <v>45456</v>
      </c>
      <c r="T238">
        <v>61</v>
      </c>
      <c r="V238">
        <v>28</v>
      </c>
      <c r="W238">
        <v>30</v>
      </c>
      <c r="X238">
        <v>39</v>
      </c>
      <c r="AK238">
        <v>32</v>
      </c>
      <c r="AM238">
        <v>12</v>
      </c>
      <c r="AN238">
        <v>3</v>
      </c>
      <c r="AQ238">
        <v>35</v>
      </c>
      <c r="AR238">
        <v>36</v>
      </c>
      <c r="AS238">
        <v>43</v>
      </c>
      <c r="AX238" s="26">
        <v>45456</v>
      </c>
      <c r="AY238">
        <f>IF(AND(ISBLANK(Table33[[#This Row],[Gilbert]]),ISBLANK(Table3[[#This Row],[Gilbert]])),"",Table33[[#This Row],[Gilbert]]-Table3[[#This Row],[Gilbert]])</f>
        <v>35</v>
      </c>
      <c r="AZ238" t="str">
        <f>IF(AND(ISBLANK(Table33[[#This Row],[Fred]]),ISBLANK(Table3[[#This Row],[Fred]])),"",Table33[[#This Row],[Fred]]-Table3[[#This Row],[Fred]])</f>
        <v/>
      </c>
      <c r="BA238">
        <f>IF(AND(ISBLANK(Table33[[#This Row],[Zoe]]),ISBLANK(Table3[[#This Row],[Zoe]])),"",Table33[[#This Row],[Zoe]]-Table3[[#This Row],[Zoe]])</f>
        <v>8</v>
      </c>
      <c r="BB238">
        <f>IF(AND(ISBLANK(Table33[[#This Row],[George]]),ISBLANK(Table3[[#This Row],[George]])),"",Table33[[#This Row],[George]]-Table3[[#This Row],[George]])</f>
        <v>24</v>
      </c>
      <c r="BC238">
        <f>IF(AND(ISBLANK(Table33[[#This Row],[Raegan]]),ISBLANK(Table3[[#This Row],[Raegan]])),"",Table33[[#This Row],[Raegan]]-Table3[[#This Row],[Raegan]])</f>
        <v>31</v>
      </c>
      <c r="BD238" t="str">
        <f>IF(AND(ISBLANK(Table33[[#This Row],[Liam]]),ISBLANK(Table3[[#This Row],[Liam]])),"",Table33[[#This Row],[Liam]]-Table3[[#This Row],[Liam]])</f>
        <v/>
      </c>
      <c r="BE238">
        <f>IF(AND(ISBLANK(Table33[[#This Row],[Shane]]),ISBLANK(Table3[[#This Row],[Shane]])),"",Table33[[#This Row],[Shane]]-Table3[[#This Row],[Shane]])</f>
        <v>26</v>
      </c>
      <c r="BF238" t="str">
        <f>IF(AND(ISBLANK(Table33[[#This Row],[Cameron]]),ISBLANK(Table3[[#This Row],[Cameron]])),"",Table33[[#This Row],[Cameron]]-Table3[[#This Row],[Cameron]])</f>
        <v/>
      </c>
      <c r="BG238" t="str">
        <f>IF(AND(ISBLANK(Table33[[#This Row],[Alex]]),ISBLANK(Table3[[#This Row],[Alex]])),"",Table33[[#This Row],[Alex]]-Table3[[#This Row],[Alex]])</f>
        <v/>
      </c>
      <c r="BH238">
        <f>IF(AND(ISBLANK(Table33[[#This Row],[Scott]]),ISBLANK(Table3[[#This Row],[Scott]])),"",Table33[[#This Row],[Scott]]-Table3[[#This Row],[Scott]])</f>
        <v>28</v>
      </c>
      <c r="BI238">
        <f>IF(AND(ISBLANK(Table33[[#This Row],[Light]]),ISBLANK(Table3[[#This Row],[Light]])),"",Table33[[#This Row],[Light]]-Table3[[#This Row],[Light]])</f>
        <v>14</v>
      </c>
      <c r="BJ238">
        <f>IF(AND(ISBLANK(Table33[[#This Row],[Jarred]]),ISBLANK(Table3[[#This Row],[Jarred]])),"",Table33[[#This Row],[Jarred]]-Table3[[#This Row],[Jarred]])</f>
        <v>38</v>
      </c>
      <c r="BK238" t="str">
        <f>IF(AND(ISBLANK(Table33[[#This Row],[Joel]]),ISBLANK(Table3[[#This Row],[Joel]])),"",Table33[[#This Row],[Joel]]-Table3[[#This Row],[Joel]])</f>
        <v/>
      </c>
      <c r="BL238" t="str">
        <f>IF(AND(ISBLANK(Table33[[#This Row],[Rob]]),ISBLANK(Table3[[#This Row],[Rob]])),"",Table33[[#This Row],[Rob]]-Table3[[#This Row],[Rob]])</f>
        <v/>
      </c>
      <c r="BM238" t="str">
        <f>IF(AND(ISBLANK(Table33[[#This Row],[Xander]]),ISBLANK(Table3[[#This Row],[Xander]])),"",Table33[[#This Row],[Xander]]-Table3[[#This Row],[Xander]])</f>
        <v/>
      </c>
    </row>
    <row r="239" spans="1:65" ht="15" customHeight="1" x14ac:dyDescent="0.25">
      <c r="A239" s="26">
        <v>45457</v>
      </c>
      <c r="B239">
        <v>25</v>
      </c>
      <c r="D239">
        <v>19</v>
      </c>
      <c r="E239">
        <v>2</v>
      </c>
      <c r="F239">
        <v>12</v>
      </c>
      <c r="H239">
        <v>2</v>
      </c>
      <c r="J239">
        <v>3</v>
      </c>
      <c r="K239">
        <v>12</v>
      </c>
      <c r="L239">
        <v>2</v>
      </c>
      <c r="S239" s="26">
        <v>45457</v>
      </c>
      <c r="T239">
        <v>68</v>
      </c>
      <c r="V239">
        <v>25</v>
      </c>
      <c r="W239">
        <v>33</v>
      </c>
      <c r="X239">
        <v>35</v>
      </c>
      <c r="AK239">
        <v>22</v>
      </c>
      <c r="AM239">
        <v>1</v>
      </c>
      <c r="AQ239">
        <v>29</v>
      </c>
      <c r="AR239">
        <v>34</v>
      </c>
      <c r="AS239">
        <v>12</v>
      </c>
      <c r="AX239" s="26">
        <v>45457</v>
      </c>
      <c r="AY239">
        <f>IF(AND(ISBLANK(Table33[[#This Row],[Gilbert]]),ISBLANK(Table3[[#This Row],[Gilbert]])),"",Table33[[#This Row],[Gilbert]]-Table3[[#This Row],[Gilbert]])</f>
        <v>43</v>
      </c>
      <c r="AZ239" t="str">
        <f>IF(AND(ISBLANK(Table33[[#This Row],[Fred]]),ISBLANK(Table3[[#This Row],[Fred]])),"",Table33[[#This Row],[Fred]]-Table3[[#This Row],[Fred]])</f>
        <v/>
      </c>
      <c r="BA239">
        <f>IF(AND(ISBLANK(Table33[[#This Row],[Zoe]]),ISBLANK(Table3[[#This Row],[Zoe]])),"",Table33[[#This Row],[Zoe]]-Table3[[#This Row],[Zoe]])</f>
        <v>6</v>
      </c>
      <c r="BB239">
        <f>IF(AND(ISBLANK(Table33[[#This Row],[George]]),ISBLANK(Table3[[#This Row],[George]])),"",Table33[[#This Row],[George]]-Table3[[#This Row],[George]])</f>
        <v>31</v>
      </c>
      <c r="BC239">
        <f>IF(AND(ISBLANK(Table33[[#This Row],[Raegan]]),ISBLANK(Table3[[#This Row],[Raegan]])),"",Table33[[#This Row],[Raegan]]-Table3[[#This Row],[Raegan]])</f>
        <v>23</v>
      </c>
      <c r="BD239" t="str">
        <f>IF(AND(ISBLANK(Table33[[#This Row],[Liam]]),ISBLANK(Table3[[#This Row],[Liam]])),"",Table33[[#This Row],[Liam]]-Table3[[#This Row],[Liam]])</f>
        <v/>
      </c>
      <c r="BE239">
        <f>IF(AND(ISBLANK(Table33[[#This Row],[Shane]]),ISBLANK(Table3[[#This Row],[Shane]])),"",Table33[[#This Row],[Shane]]-Table3[[#This Row],[Shane]])</f>
        <v>20</v>
      </c>
      <c r="BF239" t="str">
        <f>IF(AND(ISBLANK(Table33[[#This Row],[Cameron]]),ISBLANK(Table3[[#This Row],[Cameron]])),"",Table33[[#This Row],[Cameron]]-Table3[[#This Row],[Cameron]])</f>
        <v/>
      </c>
      <c r="BG239" t="str">
        <f>IF(AND(ISBLANK(Table33[[#This Row],[Alex]]),ISBLANK(Table3[[#This Row],[Alex]])),"",Table33[[#This Row],[Alex]]-Table3[[#This Row],[Alex]])</f>
        <v/>
      </c>
      <c r="BH239">
        <f>IF(AND(ISBLANK(Table33[[#This Row],[Scott]]),ISBLANK(Table3[[#This Row],[Scott]])),"",Table33[[#This Row],[Scott]]-Table3[[#This Row],[Scott]])</f>
        <v>26</v>
      </c>
      <c r="BI239">
        <f>IF(AND(ISBLANK(Table33[[#This Row],[Light]]),ISBLANK(Table3[[#This Row],[Light]])),"",Table33[[#This Row],[Light]]-Table3[[#This Row],[Light]])</f>
        <v>22</v>
      </c>
      <c r="BJ239">
        <f>IF(AND(ISBLANK(Table33[[#This Row],[Jarred]]),ISBLANK(Table3[[#This Row],[Jarred]])),"",Table33[[#This Row],[Jarred]]-Table3[[#This Row],[Jarred]])</f>
        <v>10</v>
      </c>
      <c r="BK239" t="str">
        <f>IF(AND(ISBLANK(Table33[[#This Row],[Joel]]),ISBLANK(Table3[[#This Row],[Joel]])),"",Table33[[#This Row],[Joel]]-Table3[[#This Row],[Joel]])</f>
        <v/>
      </c>
      <c r="BL239" t="str">
        <f>IF(AND(ISBLANK(Table33[[#This Row],[Rob]]),ISBLANK(Table3[[#This Row],[Rob]])),"",Table33[[#This Row],[Rob]]-Table3[[#This Row],[Rob]])</f>
        <v/>
      </c>
      <c r="BM239" t="str">
        <f>IF(AND(ISBLANK(Table33[[#This Row],[Xander]]),ISBLANK(Table3[[#This Row],[Xander]])),"",Table33[[#This Row],[Xander]]-Table3[[#This Row],[Xander]])</f>
        <v/>
      </c>
    </row>
    <row r="240" spans="1:65" ht="15" customHeight="1" x14ac:dyDescent="0.25">
      <c r="A240" s="26">
        <v>45460</v>
      </c>
      <c r="B240">
        <v>34</v>
      </c>
      <c r="D240">
        <v>17</v>
      </c>
      <c r="E240">
        <v>25</v>
      </c>
      <c r="F240">
        <v>17</v>
      </c>
      <c r="H240">
        <v>17</v>
      </c>
      <c r="K240">
        <v>10</v>
      </c>
      <c r="L240">
        <v>3</v>
      </c>
      <c r="S240" s="26">
        <v>45460</v>
      </c>
      <c r="T240">
        <v>78</v>
      </c>
      <c r="V240">
        <v>32</v>
      </c>
      <c r="W240">
        <v>40</v>
      </c>
      <c r="X240">
        <v>47</v>
      </c>
      <c r="AK240">
        <v>33</v>
      </c>
      <c r="AM240">
        <v>7</v>
      </c>
      <c r="AN240">
        <v>9</v>
      </c>
      <c r="AR240">
        <v>64</v>
      </c>
      <c r="AS240">
        <v>30</v>
      </c>
      <c r="AX240" s="26">
        <v>45460</v>
      </c>
      <c r="AY240">
        <f>IF(AND(ISBLANK(Table33[[#This Row],[Gilbert]]),ISBLANK(Table3[[#This Row],[Gilbert]])),"",Table33[[#This Row],[Gilbert]]-Table3[[#This Row],[Gilbert]])</f>
        <v>44</v>
      </c>
      <c r="AZ240" t="str">
        <f>IF(AND(ISBLANK(Table33[[#This Row],[Fred]]),ISBLANK(Table3[[#This Row],[Fred]])),"",Table33[[#This Row],[Fred]]-Table3[[#This Row],[Fred]])</f>
        <v/>
      </c>
      <c r="BA240">
        <f>IF(AND(ISBLANK(Table33[[#This Row],[Zoe]]),ISBLANK(Table3[[#This Row],[Zoe]])),"",Table33[[#This Row],[Zoe]]-Table3[[#This Row],[Zoe]])</f>
        <v>15</v>
      </c>
      <c r="BB240">
        <f>IF(AND(ISBLANK(Table33[[#This Row],[George]]),ISBLANK(Table3[[#This Row],[George]])),"",Table33[[#This Row],[George]]-Table3[[#This Row],[George]])</f>
        <v>15</v>
      </c>
      <c r="BC240">
        <f>IF(AND(ISBLANK(Table33[[#This Row],[Raegan]]),ISBLANK(Table3[[#This Row],[Raegan]])),"",Table33[[#This Row],[Raegan]]-Table3[[#This Row],[Raegan]])</f>
        <v>30</v>
      </c>
      <c r="BD240" t="str">
        <f>IF(AND(ISBLANK(Table33[[#This Row],[Liam]]),ISBLANK(Table3[[#This Row],[Liam]])),"",Table33[[#This Row],[Liam]]-Table3[[#This Row],[Liam]])</f>
        <v/>
      </c>
      <c r="BE240">
        <f>IF(AND(ISBLANK(Table33[[#This Row],[Shane]]),ISBLANK(Table3[[#This Row],[Shane]])),"",Table33[[#This Row],[Shane]]-Table3[[#This Row],[Shane]])</f>
        <v>16</v>
      </c>
      <c r="BF240" t="str">
        <f>IF(AND(ISBLANK(Table33[[#This Row],[Cameron]]),ISBLANK(Table3[[#This Row],[Cameron]])),"",Table33[[#This Row],[Cameron]]-Table3[[#This Row],[Cameron]])</f>
        <v/>
      </c>
      <c r="BG240" t="str">
        <f>IF(AND(ISBLANK(Table33[[#This Row],[Alex]]),ISBLANK(Table3[[#This Row],[Alex]])),"",Table33[[#This Row],[Alex]]-Table3[[#This Row],[Alex]])</f>
        <v/>
      </c>
      <c r="BH240" t="str">
        <f>IF(AND(ISBLANK(Table33[[#This Row],[Scott]]),ISBLANK(Table3[[#This Row],[Scott]])),"",Table33[[#This Row],[Scott]]-Table3[[#This Row],[Scott]])</f>
        <v/>
      </c>
      <c r="BI240">
        <f>IF(AND(ISBLANK(Table33[[#This Row],[Light]]),ISBLANK(Table3[[#This Row],[Light]])),"",Table33[[#This Row],[Light]]-Table3[[#This Row],[Light]])</f>
        <v>54</v>
      </c>
      <c r="BJ240">
        <f>IF(AND(ISBLANK(Table33[[#This Row],[Jarred]]),ISBLANK(Table3[[#This Row],[Jarred]])),"",Table33[[#This Row],[Jarred]]-Table3[[#This Row],[Jarred]])</f>
        <v>27</v>
      </c>
      <c r="BK240" t="str">
        <f>IF(AND(ISBLANK(Table33[[#This Row],[Joel]]),ISBLANK(Table3[[#This Row],[Joel]])),"",Table33[[#This Row],[Joel]]-Table3[[#This Row],[Joel]])</f>
        <v/>
      </c>
      <c r="BL240" t="str">
        <f>IF(AND(ISBLANK(Table33[[#This Row],[Rob]]),ISBLANK(Table3[[#This Row],[Rob]])),"",Table33[[#This Row],[Rob]]-Table3[[#This Row],[Rob]])</f>
        <v/>
      </c>
      <c r="BM240" t="str">
        <f>IF(AND(ISBLANK(Table33[[#This Row],[Xander]]),ISBLANK(Table3[[#This Row],[Xander]])),"",Table33[[#This Row],[Xander]]-Table3[[#This Row],[Xander]])</f>
        <v/>
      </c>
    </row>
    <row r="241" spans="1:65" ht="15" customHeight="1" x14ac:dyDescent="0.25">
      <c r="A241" s="26">
        <v>45461</v>
      </c>
      <c r="B241">
        <v>35</v>
      </c>
      <c r="D241">
        <v>22</v>
      </c>
      <c r="E241">
        <v>25</v>
      </c>
      <c r="F241">
        <v>19</v>
      </c>
      <c r="H241">
        <v>11</v>
      </c>
      <c r="J241">
        <v>4</v>
      </c>
      <c r="K241">
        <v>5</v>
      </c>
      <c r="L241">
        <v>5</v>
      </c>
      <c r="S241" s="26">
        <v>45461</v>
      </c>
      <c r="T241">
        <v>64</v>
      </c>
      <c r="V241">
        <v>26</v>
      </c>
      <c r="W241">
        <v>56</v>
      </c>
      <c r="X241">
        <v>38</v>
      </c>
      <c r="AK241">
        <v>27</v>
      </c>
      <c r="AM241">
        <v>4</v>
      </c>
      <c r="AQ241">
        <v>29</v>
      </c>
      <c r="AR241">
        <v>41</v>
      </c>
      <c r="AS241">
        <v>18</v>
      </c>
      <c r="AX241" s="26">
        <v>45461</v>
      </c>
      <c r="AY241">
        <f>IF(AND(ISBLANK(Table33[[#This Row],[Gilbert]]),ISBLANK(Table3[[#This Row],[Gilbert]])),"",Table33[[#This Row],[Gilbert]]-Table3[[#This Row],[Gilbert]])</f>
        <v>29</v>
      </c>
      <c r="AZ241" t="str">
        <f>IF(AND(ISBLANK(Table33[[#This Row],[Fred]]),ISBLANK(Table3[[#This Row],[Fred]])),"",Table33[[#This Row],[Fred]]-Table3[[#This Row],[Fred]])</f>
        <v/>
      </c>
      <c r="BA241">
        <f>IF(AND(ISBLANK(Table33[[#This Row],[Zoe]]),ISBLANK(Table3[[#This Row],[Zoe]])),"",Table33[[#This Row],[Zoe]]-Table3[[#This Row],[Zoe]])</f>
        <v>4</v>
      </c>
      <c r="BB241">
        <f>IF(AND(ISBLANK(Table33[[#This Row],[George]]),ISBLANK(Table3[[#This Row],[George]])),"",Table33[[#This Row],[George]]-Table3[[#This Row],[George]])</f>
        <v>31</v>
      </c>
      <c r="BC241">
        <f>IF(AND(ISBLANK(Table33[[#This Row],[Raegan]]),ISBLANK(Table3[[#This Row],[Raegan]])),"",Table33[[#This Row],[Raegan]]-Table3[[#This Row],[Raegan]])</f>
        <v>19</v>
      </c>
      <c r="BD241" t="str">
        <f>IF(AND(ISBLANK(Table33[[#This Row],[Liam]]),ISBLANK(Table3[[#This Row],[Liam]])),"",Table33[[#This Row],[Liam]]-Table3[[#This Row],[Liam]])</f>
        <v/>
      </c>
      <c r="BE241">
        <f>IF(AND(ISBLANK(Table33[[#This Row],[Shane]]),ISBLANK(Table3[[#This Row],[Shane]])),"",Table33[[#This Row],[Shane]]-Table3[[#This Row],[Shane]])</f>
        <v>16</v>
      </c>
      <c r="BF241" t="str">
        <f>IF(AND(ISBLANK(Table33[[#This Row],[Cameron]]),ISBLANK(Table3[[#This Row],[Cameron]])),"",Table33[[#This Row],[Cameron]]-Table3[[#This Row],[Cameron]])</f>
        <v/>
      </c>
      <c r="BG241" t="str">
        <f>IF(AND(ISBLANK(Table33[[#This Row],[Alex]]),ISBLANK(Table3[[#This Row],[Alex]])),"",Table33[[#This Row],[Alex]]-Table3[[#This Row],[Alex]])</f>
        <v/>
      </c>
      <c r="BH241">
        <f>IF(AND(ISBLANK(Table33[[#This Row],[Scott]]),ISBLANK(Table3[[#This Row],[Scott]])),"",Table33[[#This Row],[Scott]]-Table3[[#This Row],[Scott]])</f>
        <v>25</v>
      </c>
      <c r="BI241">
        <f>IF(AND(ISBLANK(Table33[[#This Row],[Light]]),ISBLANK(Table3[[#This Row],[Light]])),"",Table33[[#This Row],[Light]]-Table3[[#This Row],[Light]])</f>
        <v>36</v>
      </c>
      <c r="BJ241">
        <f>IF(AND(ISBLANK(Table33[[#This Row],[Jarred]]),ISBLANK(Table3[[#This Row],[Jarred]])),"",Table33[[#This Row],[Jarred]]-Table3[[#This Row],[Jarred]])</f>
        <v>13</v>
      </c>
      <c r="BK241" t="str">
        <f>IF(AND(ISBLANK(Table33[[#This Row],[Joel]]),ISBLANK(Table3[[#This Row],[Joel]])),"",Table33[[#This Row],[Joel]]-Table3[[#This Row],[Joel]])</f>
        <v/>
      </c>
      <c r="BL241" t="str">
        <f>IF(AND(ISBLANK(Table33[[#This Row],[Rob]]),ISBLANK(Table3[[#This Row],[Rob]])),"",Table33[[#This Row],[Rob]]-Table3[[#This Row],[Rob]])</f>
        <v/>
      </c>
      <c r="BM241" t="str">
        <f>IF(AND(ISBLANK(Table33[[#This Row],[Xander]]),ISBLANK(Table3[[#This Row],[Xander]])),"",Table33[[#This Row],[Xander]]-Table3[[#This Row],[Xander]])</f>
        <v/>
      </c>
    </row>
    <row r="242" spans="1:65" ht="15" customHeight="1" x14ac:dyDescent="0.25">
      <c r="A242" s="26">
        <v>45462</v>
      </c>
      <c r="B242">
        <v>20</v>
      </c>
      <c r="D242">
        <v>18</v>
      </c>
      <c r="E242">
        <v>27</v>
      </c>
      <c r="F242">
        <v>18</v>
      </c>
      <c r="H242">
        <v>11</v>
      </c>
      <c r="J242">
        <v>5</v>
      </c>
      <c r="S242" s="26">
        <v>45462</v>
      </c>
      <c r="T242">
        <v>66</v>
      </c>
      <c r="V242">
        <v>36</v>
      </c>
      <c r="W242">
        <v>41</v>
      </c>
      <c r="X242">
        <v>33</v>
      </c>
      <c r="AK242">
        <v>44</v>
      </c>
      <c r="AM242">
        <v>6</v>
      </c>
      <c r="AN242">
        <v>1</v>
      </c>
      <c r="AQ242">
        <v>58</v>
      </c>
      <c r="AX242" s="26">
        <v>45462</v>
      </c>
      <c r="AY242">
        <f>IF(AND(ISBLANK(Table33[[#This Row],[Gilbert]]),ISBLANK(Table3[[#This Row],[Gilbert]])),"",Table33[[#This Row],[Gilbert]]-Table3[[#This Row],[Gilbert]])</f>
        <v>46</v>
      </c>
      <c r="AZ242" t="str">
        <f>IF(AND(ISBLANK(Table33[[#This Row],[Fred]]),ISBLANK(Table3[[#This Row],[Fred]])),"",Table33[[#This Row],[Fred]]-Table3[[#This Row],[Fred]])</f>
        <v/>
      </c>
      <c r="BA242">
        <f>IF(AND(ISBLANK(Table33[[#This Row],[Zoe]]),ISBLANK(Table3[[#This Row],[Zoe]])),"",Table33[[#This Row],[Zoe]]-Table3[[#This Row],[Zoe]])</f>
        <v>18</v>
      </c>
      <c r="BB242">
        <f>IF(AND(ISBLANK(Table33[[#This Row],[George]]),ISBLANK(Table3[[#This Row],[George]])),"",Table33[[#This Row],[George]]-Table3[[#This Row],[George]])</f>
        <v>14</v>
      </c>
      <c r="BC242">
        <f>IF(AND(ISBLANK(Table33[[#This Row],[Raegan]]),ISBLANK(Table3[[#This Row],[Raegan]])),"",Table33[[#This Row],[Raegan]]-Table3[[#This Row],[Raegan]])</f>
        <v>15</v>
      </c>
      <c r="BD242" t="str">
        <f>IF(AND(ISBLANK(Table33[[#This Row],[Liam]]),ISBLANK(Table3[[#This Row],[Liam]])),"",Table33[[#This Row],[Liam]]-Table3[[#This Row],[Liam]])</f>
        <v/>
      </c>
      <c r="BE242">
        <f>IF(AND(ISBLANK(Table33[[#This Row],[Shane]]),ISBLANK(Table3[[#This Row],[Shane]])),"",Table33[[#This Row],[Shane]]-Table3[[#This Row],[Shane]])</f>
        <v>33</v>
      </c>
      <c r="BF242" t="str">
        <f>IF(AND(ISBLANK(Table33[[#This Row],[Cameron]]),ISBLANK(Table3[[#This Row],[Cameron]])),"",Table33[[#This Row],[Cameron]]-Table3[[#This Row],[Cameron]])</f>
        <v/>
      </c>
      <c r="BG242" t="str">
        <f>IF(AND(ISBLANK(Table33[[#This Row],[Alex]]),ISBLANK(Table3[[#This Row],[Alex]])),"",Table33[[#This Row],[Alex]]-Table3[[#This Row],[Alex]])</f>
        <v/>
      </c>
      <c r="BH242">
        <f>IF(AND(ISBLANK(Table33[[#This Row],[Scott]]),ISBLANK(Table3[[#This Row],[Scott]])),"",Table33[[#This Row],[Scott]]-Table3[[#This Row],[Scott]])</f>
        <v>53</v>
      </c>
      <c r="BI242" t="str">
        <f>IF(AND(ISBLANK(Table33[[#This Row],[Light]]),ISBLANK(Table3[[#This Row],[Light]])),"",Table33[[#This Row],[Light]]-Table3[[#This Row],[Light]])</f>
        <v/>
      </c>
      <c r="BJ242" t="str">
        <f>IF(AND(ISBLANK(Table33[[#This Row],[Jarred]]),ISBLANK(Table3[[#This Row],[Jarred]])),"",Table33[[#This Row],[Jarred]]-Table3[[#This Row],[Jarred]])</f>
        <v/>
      </c>
      <c r="BK242" t="str">
        <f>IF(AND(ISBLANK(Table33[[#This Row],[Joel]]),ISBLANK(Table3[[#This Row],[Joel]])),"",Table33[[#This Row],[Joel]]-Table3[[#This Row],[Joel]])</f>
        <v/>
      </c>
      <c r="BL242" t="str">
        <f>IF(AND(ISBLANK(Table33[[#This Row],[Rob]]),ISBLANK(Table3[[#This Row],[Rob]])),"",Table33[[#This Row],[Rob]]-Table3[[#This Row],[Rob]])</f>
        <v/>
      </c>
      <c r="BM242" t="str">
        <f>IF(AND(ISBLANK(Table33[[#This Row],[Xander]]),ISBLANK(Table3[[#This Row],[Xander]])),"",Table33[[#This Row],[Xander]]-Table3[[#This Row],[Xander]])</f>
        <v/>
      </c>
    </row>
    <row r="243" spans="1:65" ht="15" customHeight="1" x14ac:dyDescent="0.25">
      <c r="A243" s="26">
        <v>45463</v>
      </c>
      <c r="B243">
        <v>19</v>
      </c>
      <c r="D243">
        <v>22</v>
      </c>
      <c r="E243">
        <v>27</v>
      </c>
      <c r="H243">
        <v>11</v>
      </c>
      <c r="J243">
        <v>6</v>
      </c>
      <c r="L243">
        <v>6</v>
      </c>
      <c r="S243" s="26">
        <v>45463</v>
      </c>
      <c r="T243">
        <v>68</v>
      </c>
      <c r="V243">
        <v>26</v>
      </c>
      <c r="W243">
        <v>39</v>
      </c>
      <c r="AK243">
        <v>36</v>
      </c>
      <c r="AM243">
        <v>10</v>
      </c>
      <c r="AN243">
        <v>1</v>
      </c>
      <c r="AQ243">
        <v>19</v>
      </c>
      <c r="AS243">
        <v>35</v>
      </c>
      <c r="AX243" s="26">
        <v>45463</v>
      </c>
      <c r="AY243">
        <f>IF(AND(ISBLANK(Table33[[#This Row],[Gilbert]]),ISBLANK(Table3[[#This Row],[Gilbert]])),"",Table33[[#This Row],[Gilbert]]-Table3[[#This Row],[Gilbert]])</f>
        <v>49</v>
      </c>
      <c r="AZ243" t="str">
        <f>IF(AND(ISBLANK(Table33[[#This Row],[Fred]]),ISBLANK(Table3[[#This Row],[Fred]])),"",Table33[[#This Row],[Fred]]-Table3[[#This Row],[Fred]])</f>
        <v/>
      </c>
      <c r="BA243">
        <f>IF(AND(ISBLANK(Table33[[#This Row],[Zoe]]),ISBLANK(Table3[[#This Row],[Zoe]])),"",Table33[[#This Row],[Zoe]]-Table3[[#This Row],[Zoe]])</f>
        <v>4</v>
      </c>
      <c r="BB243">
        <f>IF(AND(ISBLANK(Table33[[#This Row],[George]]),ISBLANK(Table3[[#This Row],[George]])),"",Table33[[#This Row],[George]]-Table3[[#This Row],[George]])</f>
        <v>12</v>
      </c>
      <c r="BC243" t="str">
        <f>IF(AND(ISBLANK(Table33[[#This Row],[Raegan]]),ISBLANK(Table3[[#This Row],[Raegan]])),"",Table33[[#This Row],[Raegan]]-Table3[[#This Row],[Raegan]])</f>
        <v/>
      </c>
      <c r="BD243" t="str">
        <f>IF(AND(ISBLANK(Table33[[#This Row],[Liam]]),ISBLANK(Table3[[#This Row],[Liam]])),"",Table33[[#This Row],[Liam]]-Table3[[#This Row],[Liam]])</f>
        <v/>
      </c>
      <c r="BE243">
        <f>IF(AND(ISBLANK(Table33[[#This Row],[Shane]]),ISBLANK(Table3[[#This Row],[Shane]])),"",Table33[[#This Row],[Shane]]-Table3[[#This Row],[Shane]])</f>
        <v>25</v>
      </c>
      <c r="BF243" t="str">
        <f>IF(AND(ISBLANK(Table33[[#This Row],[Cameron]]),ISBLANK(Table3[[#This Row],[Cameron]])),"",Table33[[#This Row],[Cameron]]-Table3[[#This Row],[Cameron]])</f>
        <v/>
      </c>
      <c r="BG243" t="str">
        <f>IF(AND(ISBLANK(Table33[[#This Row],[Alex]]),ISBLANK(Table3[[#This Row],[Alex]])),"",Table33[[#This Row],[Alex]]-Table3[[#This Row],[Alex]])</f>
        <v/>
      </c>
      <c r="BH243">
        <f>IF(AND(ISBLANK(Table33[[#This Row],[Scott]]),ISBLANK(Table3[[#This Row],[Scott]])),"",Table33[[#This Row],[Scott]]-Table3[[#This Row],[Scott]])</f>
        <v>13</v>
      </c>
      <c r="BI243" t="str">
        <f>IF(AND(ISBLANK(Table33[[#This Row],[Light]]),ISBLANK(Table3[[#This Row],[Light]])),"",Table33[[#This Row],[Light]]-Table3[[#This Row],[Light]])</f>
        <v/>
      </c>
      <c r="BJ243">
        <f>IF(AND(ISBLANK(Table33[[#This Row],[Jarred]]),ISBLANK(Table3[[#This Row],[Jarred]])),"",Table33[[#This Row],[Jarred]]-Table3[[#This Row],[Jarred]])</f>
        <v>29</v>
      </c>
      <c r="BK243" t="str">
        <f>IF(AND(ISBLANK(Table33[[#This Row],[Joel]]),ISBLANK(Table3[[#This Row],[Joel]])),"",Table33[[#This Row],[Joel]]-Table3[[#This Row],[Joel]])</f>
        <v/>
      </c>
      <c r="BL243" t="str">
        <f>IF(AND(ISBLANK(Table33[[#This Row],[Rob]]),ISBLANK(Table3[[#This Row],[Rob]])),"",Table33[[#This Row],[Rob]]-Table3[[#This Row],[Rob]])</f>
        <v/>
      </c>
      <c r="BM243" t="str">
        <f>IF(AND(ISBLANK(Table33[[#This Row],[Xander]]),ISBLANK(Table3[[#This Row],[Xander]])),"",Table33[[#This Row],[Xander]]-Table3[[#This Row],[Xander]])</f>
        <v/>
      </c>
    </row>
    <row r="244" spans="1:65" ht="15" customHeight="1" x14ac:dyDescent="0.25">
      <c r="A244" s="26">
        <v>45464</v>
      </c>
      <c r="B244">
        <v>17</v>
      </c>
      <c r="D244">
        <v>11</v>
      </c>
      <c r="E244">
        <v>21</v>
      </c>
      <c r="F244">
        <v>14</v>
      </c>
      <c r="H244">
        <v>12</v>
      </c>
      <c r="J244">
        <v>5</v>
      </c>
      <c r="L244">
        <v>6</v>
      </c>
      <c r="S244" s="26">
        <v>45464</v>
      </c>
      <c r="T244">
        <v>67</v>
      </c>
      <c r="V244">
        <v>18</v>
      </c>
      <c r="W244">
        <v>41</v>
      </c>
      <c r="X244">
        <v>38</v>
      </c>
      <c r="AK244">
        <v>32</v>
      </c>
      <c r="AQ244">
        <v>40</v>
      </c>
      <c r="AS244">
        <v>23</v>
      </c>
      <c r="AX244" s="26">
        <v>45464</v>
      </c>
      <c r="AY244">
        <f>IF(AND(ISBLANK(Table33[[#This Row],[Gilbert]]),ISBLANK(Table3[[#This Row],[Gilbert]])),"",Table33[[#This Row],[Gilbert]]-Table3[[#This Row],[Gilbert]])</f>
        <v>50</v>
      </c>
      <c r="AZ244" t="str">
        <f>IF(AND(ISBLANK(Table33[[#This Row],[Fred]]),ISBLANK(Table3[[#This Row],[Fred]])),"",Table33[[#This Row],[Fred]]-Table3[[#This Row],[Fred]])</f>
        <v/>
      </c>
      <c r="BA244">
        <f>IF(AND(ISBLANK(Table33[[#This Row],[Zoe]]),ISBLANK(Table3[[#This Row],[Zoe]])),"",Table33[[#This Row],[Zoe]]-Table3[[#This Row],[Zoe]])</f>
        <v>7</v>
      </c>
      <c r="BB244">
        <f>IF(AND(ISBLANK(Table33[[#This Row],[George]]),ISBLANK(Table3[[#This Row],[George]])),"",Table33[[#This Row],[George]]-Table3[[#This Row],[George]])</f>
        <v>20</v>
      </c>
      <c r="BC244">
        <f>IF(AND(ISBLANK(Table33[[#This Row],[Raegan]]),ISBLANK(Table3[[#This Row],[Raegan]])),"",Table33[[#This Row],[Raegan]]-Table3[[#This Row],[Raegan]])</f>
        <v>24</v>
      </c>
      <c r="BD244" t="str">
        <f>IF(AND(ISBLANK(Table33[[#This Row],[Liam]]),ISBLANK(Table3[[#This Row],[Liam]])),"",Table33[[#This Row],[Liam]]-Table3[[#This Row],[Liam]])</f>
        <v/>
      </c>
      <c r="BE244">
        <f>IF(AND(ISBLANK(Table33[[#This Row],[Shane]]),ISBLANK(Table3[[#This Row],[Shane]])),"",Table33[[#This Row],[Shane]]-Table3[[#This Row],[Shane]])</f>
        <v>20</v>
      </c>
      <c r="BF244" t="str">
        <f>IF(AND(ISBLANK(Table33[[#This Row],[Cameron]]),ISBLANK(Table3[[#This Row],[Cameron]])),"",Table33[[#This Row],[Cameron]]-Table3[[#This Row],[Cameron]])</f>
        <v/>
      </c>
      <c r="BG244" t="str">
        <f>IF(AND(ISBLANK(Table33[[#This Row],[Alex]]),ISBLANK(Table3[[#This Row],[Alex]])),"",Table33[[#This Row],[Alex]]-Table3[[#This Row],[Alex]])</f>
        <v/>
      </c>
      <c r="BH244">
        <f>IF(AND(ISBLANK(Table33[[#This Row],[Scott]]),ISBLANK(Table3[[#This Row],[Scott]])),"",Table33[[#This Row],[Scott]]-Table3[[#This Row],[Scott]])</f>
        <v>35</v>
      </c>
      <c r="BI244" t="str">
        <f>IF(AND(ISBLANK(Table33[[#This Row],[Light]]),ISBLANK(Table3[[#This Row],[Light]])),"",Table33[[#This Row],[Light]]-Table3[[#This Row],[Light]])</f>
        <v/>
      </c>
      <c r="BJ244">
        <f>IF(AND(ISBLANK(Table33[[#This Row],[Jarred]]),ISBLANK(Table3[[#This Row],[Jarred]])),"",Table33[[#This Row],[Jarred]]-Table3[[#This Row],[Jarred]])</f>
        <v>17</v>
      </c>
      <c r="BK244" t="str">
        <f>IF(AND(ISBLANK(Table33[[#This Row],[Joel]]),ISBLANK(Table3[[#This Row],[Joel]])),"",Table33[[#This Row],[Joel]]-Table3[[#This Row],[Joel]])</f>
        <v/>
      </c>
      <c r="BL244" t="str">
        <f>IF(AND(ISBLANK(Table33[[#This Row],[Rob]]),ISBLANK(Table3[[#This Row],[Rob]])),"",Table33[[#This Row],[Rob]]-Table3[[#This Row],[Rob]])</f>
        <v/>
      </c>
      <c r="BM244" t="str">
        <f>IF(AND(ISBLANK(Table33[[#This Row],[Xander]]),ISBLANK(Table3[[#This Row],[Xander]])),"",Table33[[#This Row],[Xander]]-Table3[[#This Row],[Xander]])</f>
        <v/>
      </c>
    </row>
    <row r="245" spans="1:65" ht="15" customHeight="1" x14ac:dyDescent="0.25">
      <c r="A245" s="26">
        <v>45467</v>
      </c>
      <c r="B245">
        <v>23</v>
      </c>
      <c r="D245">
        <v>10</v>
      </c>
      <c r="E245">
        <v>23</v>
      </c>
      <c r="F245">
        <v>20</v>
      </c>
      <c r="H245">
        <v>5</v>
      </c>
      <c r="K245">
        <v>41</v>
      </c>
      <c r="S245" s="26">
        <v>45467</v>
      </c>
      <c r="T245">
        <v>75</v>
      </c>
      <c r="V245">
        <v>46</v>
      </c>
      <c r="W245">
        <v>37</v>
      </c>
      <c r="X245">
        <v>35</v>
      </c>
      <c r="AK245">
        <v>36</v>
      </c>
      <c r="AN245">
        <v>8</v>
      </c>
      <c r="AQ245">
        <v>4</v>
      </c>
      <c r="AR245">
        <v>64</v>
      </c>
      <c r="AX245" s="26">
        <v>45467</v>
      </c>
      <c r="AY245">
        <f>IF(AND(ISBLANK(Table33[[#This Row],[Gilbert]]),ISBLANK(Table3[[#This Row],[Gilbert]])),"",Table33[[#This Row],[Gilbert]]-Table3[[#This Row],[Gilbert]])</f>
        <v>52</v>
      </c>
      <c r="AZ245" t="str">
        <f>IF(AND(ISBLANK(Table33[[#This Row],[Fred]]),ISBLANK(Table3[[#This Row],[Fred]])),"",Table33[[#This Row],[Fred]]-Table3[[#This Row],[Fred]])</f>
        <v/>
      </c>
      <c r="BA245">
        <f>IF(AND(ISBLANK(Table33[[#This Row],[Zoe]]),ISBLANK(Table3[[#This Row],[Zoe]])),"",Table33[[#This Row],[Zoe]]-Table3[[#This Row],[Zoe]])</f>
        <v>36</v>
      </c>
      <c r="BB245">
        <f>IF(AND(ISBLANK(Table33[[#This Row],[George]]),ISBLANK(Table3[[#This Row],[George]])),"",Table33[[#This Row],[George]]-Table3[[#This Row],[George]])</f>
        <v>14</v>
      </c>
      <c r="BC245">
        <f>IF(AND(ISBLANK(Table33[[#This Row],[Raegan]]),ISBLANK(Table3[[#This Row],[Raegan]])),"",Table33[[#This Row],[Raegan]]-Table3[[#This Row],[Raegan]])</f>
        <v>15</v>
      </c>
      <c r="BD245" t="str">
        <f>IF(AND(ISBLANK(Table33[[#This Row],[Liam]]),ISBLANK(Table3[[#This Row],[Liam]])),"",Table33[[#This Row],[Liam]]-Table3[[#This Row],[Liam]])</f>
        <v/>
      </c>
      <c r="BE245">
        <f>IF(AND(ISBLANK(Table33[[#This Row],[Shane]]),ISBLANK(Table3[[#This Row],[Shane]])),"",Table33[[#This Row],[Shane]]-Table3[[#This Row],[Shane]])</f>
        <v>31</v>
      </c>
      <c r="BF245" t="str">
        <f>IF(AND(ISBLANK(Table33[[#This Row],[Cameron]]),ISBLANK(Table3[[#This Row],[Cameron]])),"",Table33[[#This Row],[Cameron]]-Table3[[#This Row],[Cameron]])</f>
        <v/>
      </c>
      <c r="BG245" t="str">
        <f>IF(AND(ISBLANK(Table33[[#This Row],[Alex]]),ISBLANK(Table3[[#This Row],[Alex]])),"",Table33[[#This Row],[Alex]]-Table3[[#This Row],[Alex]])</f>
        <v/>
      </c>
      <c r="BH245">
        <f>IF(AND(ISBLANK(Table33[[#This Row],[Scott]]),ISBLANK(Table3[[#This Row],[Scott]])),"",Table33[[#This Row],[Scott]]-Table3[[#This Row],[Scott]])</f>
        <v>4</v>
      </c>
      <c r="BI245">
        <f>IF(AND(ISBLANK(Table33[[#This Row],[Light]]),ISBLANK(Table3[[#This Row],[Light]])),"",Table33[[#This Row],[Light]]-Table3[[#This Row],[Light]])</f>
        <v>23</v>
      </c>
      <c r="BJ245" t="str">
        <f>IF(AND(ISBLANK(Table33[[#This Row],[Jarred]]),ISBLANK(Table3[[#This Row],[Jarred]])),"",Table33[[#This Row],[Jarred]]-Table3[[#This Row],[Jarred]])</f>
        <v/>
      </c>
      <c r="BK245" t="str">
        <f>IF(AND(ISBLANK(Table33[[#This Row],[Joel]]),ISBLANK(Table3[[#This Row],[Joel]])),"",Table33[[#This Row],[Joel]]-Table3[[#This Row],[Joel]])</f>
        <v/>
      </c>
      <c r="BL245" t="str">
        <f>IF(AND(ISBLANK(Table33[[#This Row],[Rob]]),ISBLANK(Table3[[#This Row],[Rob]])),"",Table33[[#This Row],[Rob]]-Table3[[#This Row],[Rob]])</f>
        <v/>
      </c>
      <c r="BM245" t="str">
        <f>IF(AND(ISBLANK(Table33[[#This Row],[Xander]]),ISBLANK(Table3[[#This Row],[Xander]])),"",Table33[[#This Row],[Xander]]-Table3[[#This Row],[Xander]])</f>
        <v/>
      </c>
    </row>
    <row r="246" spans="1:65" ht="15" customHeight="1" x14ac:dyDescent="0.25">
      <c r="A246" s="26">
        <v>45468</v>
      </c>
      <c r="B246">
        <v>4</v>
      </c>
      <c r="D246">
        <v>9</v>
      </c>
      <c r="E246">
        <v>24</v>
      </c>
      <c r="F246">
        <v>14</v>
      </c>
      <c r="H246">
        <v>6</v>
      </c>
      <c r="K246">
        <v>40</v>
      </c>
      <c r="L246">
        <v>10</v>
      </c>
      <c r="S246" s="26">
        <v>45468</v>
      </c>
      <c r="T246">
        <v>8</v>
      </c>
      <c r="V246">
        <v>27</v>
      </c>
      <c r="W246">
        <v>35</v>
      </c>
      <c r="X246">
        <v>44</v>
      </c>
      <c r="AK246">
        <v>66</v>
      </c>
      <c r="AM246">
        <v>11</v>
      </c>
      <c r="AN246">
        <v>7</v>
      </c>
      <c r="AR246">
        <v>56</v>
      </c>
      <c r="AS246">
        <v>44</v>
      </c>
      <c r="AX246" s="26">
        <v>45468</v>
      </c>
      <c r="AY246">
        <f>IF(AND(ISBLANK(Table33[[#This Row],[Gilbert]]),ISBLANK(Table3[[#This Row],[Gilbert]])),"",Table33[[#This Row],[Gilbert]]-Table3[[#This Row],[Gilbert]])</f>
        <v>4</v>
      </c>
      <c r="AZ246" t="str">
        <f>IF(AND(ISBLANK(Table33[[#This Row],[Fred]]),ISBLANK(Table3[[#This Row],[Fred]])),"",Table33[[#This Row],[Fred]]-Table3[[#This Row],[Fred]])</f>
        <v/>
      </c>
      <c r="BA246">
        <f>IF(AND(ISBLANK(Table33[[#This Row],[Zoe]]),ISBLANK(Table3[[#This Row],[Zoe]])),"",Table33[[#This Row],[Zoe]]-Table3[[#This Row],[Zoe]])</f>
        <v>18</v>
      </c>
      <c r="BB246">
        <f>IF(AND(ISBLANK(Table33[[#This Row],[George]]),ISBLANK(Table3[[#This Row],[George]])),"",Table33[[#This Row],[George]]-Table3[[#This Row],[George]])</f>
        <v>11</v>
      </c>
      <c r="BC246">
        <f>IF(AND(ISBLANK(Table33[[#This Row],[Raegan]]),ISBLANK(Table3[[#This Row],[Raegan]])),"",Table33[[#This Row],[Raegan]]-Table3[[#This Row],[Raegan]])</f>
        <v>30</v>
      </c>
      <c r="BD246" t="str">
        <f>IF(AND(ISBLANK(Table33[[#This Row],[Liam]]),ISBLANK(Table3[[#This Row],[Liam]])),"",Table33[[#This Row],[Liam]]-Table3[[#This Row],[Liam]])</f>
        <v/>
      </c>
      <c r="BE246">
        <f>IF(AND(ISBLANK(Table33[[#This Row],[Shane]]),ISBLANK(Table3[[#This Row],[Shane]])),"",Table33[[#This Row],[Shane]]-Table3[[#This Row],[Shane]])</f>
        <v>60</v>
      </c>
      <c r="BF246" t="str">
        <f>IF(AND(ISBLANK(Table33[[#This Row],[Cameron]]),ISBLANK(Table3[[#This Row],[Cameron]])),"",Table33[[#This Row],[Cameron]]-Table3[[#This Row],[Cameron]])</f>
        <v/>
      </c>
      <c r="BG246" t="str">
        <f>IF(AND(ISBLANK(Table33[[#This Row],[Alex]]),ISBLANK(Table3[[#This Row],[Alex]])),"",Table33[[#This Row],[Alex]]-Table3[[#This Row],[Alex]])</f>
        <v/>
      </c>
      <c r="BH246" t="str">
        <f>IF(AND(ISBLANK(Table33[[#This Row],[Scott]]),ISBLANK(Table3[[#This Row],[Scott]])),"",Table33[[#This Row],[Scott]]-Table3[[#This Row],[Scott]])</f>
        <v/>
      </c>
      <c r="BI246">
        <f>IF(AND(ISBLANK(Table33[[#This Row],[Light]]),ISBLANK(Table3[[#This Row],[Light]])),"",Table33[[#This Row],[Light]]-Table3[[#This Row],[Light]])</f>
        <v>16</v>
      </c>
      <c r="BJ246">
        <f>IF(AND(ISBLANK(Table33[[#This Row],[Jarred]]),ISBLANK(Table3[[#This Row],[Jarred]])),"",Table33[[#This Row],[Jarred]]-Table3[[#This Row],[Jarred]])</f>
        <v>34</v>
      </c>
      <c r="BK246" t="str">
        <f>IF(AND(ISBLANK(Table33[[#This Row],[Joel]]),ISBLANK(Table3[[#This Row],[Joel]])),"",Table33[[#This Row],[Joel]]-Table3[[#This Row],[Joel]])</f>
        <v/>
      </c>
      <c r="BL246" t="str">
        <f>IF(AND(ISBLANK(Table33[[#This Row],[Rob]]),ISBLANK(Table3[[#This Row],[Rob]])),"",Table33[[#This Row],[Rob]]-Table3[[#This Row],[Rob]])</f>
        <v/>
      </c>
      <c r="BM246" t="str">
        <f>IF(AND(ISBLANK(Table33[[#This Row],[Xander]]),ISBLANK(Table3[[#This Row],[Xander]])),"",Table33[[#This Row],[Xander]]-Table3[[#This Row],[Xander]])</f>
        <v/>
      </c>
    </row>
    <row r="247" spans="1:65" ht="15" customHeight="1" x14ac:dyDescent="0.25">
      <c r="A247" s="26">
        <v>45469</v>
      </c>
      <c r="B247">
        <v>16</v>
      </c>
      <c r="D247">
        <v>5</v>
      </c>
      <c r="E247">
        <v>20</v>
      </c>
      <c r="H247">
        <v>7</v>
      </c>
      <c r="J247">
        <v>11</v>
      </c>
      <c r="K247">
        <v>33</v>
      </c>
      <c r="L247">
        <v>7</v>
      </c>
      <c r="S247" s="26">
        <v>45469</v>
      </c>
      <c r="T247">
        <v>59</v>
      </c>
      <c r="V247">
        <v>44</v>
      </c>
      <c r="W247">
        <v>39</v>
      </c>
      <c r="AK247">
        <v>22</v>
      </c>
      <c r="AM247">
        <v>2</v>
      </c>
      <c r="AQ247">
        <v>30</v>
      </c>
      <c r="AR247">
        <v>60</v>
      </c>
      <c r="AS247">
        <v>28</v>
      </c>
      <c r="AX247" s="26">
        <v>45469</v>
      </c>
      <c r="AY247">
        <f>IF(AND(ISBLANK(Table33[[#This Row],[Gilbert]]),ISBLANK(Table3[[#This Row],[Gilbert]])),"",Table33[[#This Row],[Gilbert]]-Table3[[#This Row],[Gilbert]])</f>
        <v>43</v>
      </c>
      <c r="AZ247" t="str">
        <f>IF(AND(ISBLANK(Table33[[#This Row],[Fred]]),ISBLANK(Table3[[#This Row],[Fred]])),"",Table33[[#This Row],[Fred]]-Table3[[#This Row],[Fred]])</f>
        <v/>
      </c>
      <c r="BA247">
        <f>IF(AND(ISBLANK(Table33[[#This Row],[Zoe]]),ISBLANK(Table3[[#This Row],[Zoe]])),"",Table33[[#This Row],[Zoe]]-Table3[[#This Row],[Zoe]])</f>
        <v>39</v>
      </c>
      <c r="BB247">
        <f>IF(AND(ISBLANK(Table33[[#This Row],[George]]),ISBLANK(Table3[[#This Row],[George]])),"",Table33[[#This Row],[George]]-Table3[[#This Row],[George]])</f>
        <v>19</v>
      </c>
      <c r="BC247" t="str">
        <f>IF(AND(ISBLANK(Table33[[#This Row],[Raegan]]),ISBLANK(Table3[[#This Row],[Raegan]])),"",Table33[[#This Row],[Raegan]]-Table3[[#This Row],[Raegan]])</f>
        <v/>
      </c>
      <c r="BD247" t="str">
        <f>IF(AND(ISBLANK(Table33[[#This Row],[Liam]]),ISBLANK(Table3[[#This Row],[Liam]])),"",Table33[[#This Row],[Liam]]-Table3[[#This Row],[Liam]])</f>
        <v/>
      </c>
      <c r="BE247">
        <f>IF(AND(ISBLANK(Table33[[#This Row],[Shane]]),ISBLANK(Table3[[#This Row],[Shane]])),"",Table33[[#This Row],[Shane]]-Table3[[#This Row],[Shane]])</f>
        <v>15</v>
      </c>
      <c r="BF247" t="str">
        <f>IF(AND(ISBLANK(Table33[[#This Row],[Cameron]]),ISBLANK(Table3[[#This Row],[Cameron]])),"",Table33[[#This Row],[Cameron]]-Table3[[#This Row],[Cameron]])</f>
        <v/>
      </c>
      <c r="BG247" t="str">
        <f>IF(AND(ISBLANK(Table33[[#This Row],[Alex]]),ISBLANK(Table3[[#This Row],[Alex]])),"",Table33[[#This Row],[Alex]]-Table3[[#This Row],[Alex]])</f>
        <v/>
      </c>
      <c r="BH247">
        <f>IF(AND(ISBLANK(Table33[[#This Row],[Scott]]),ISBLANK(Table3[[#This Row],[Scott]])),"",Table33[[#This Row],[Scott]]-Table3[[#This Row],[Scott]])</f>
        <v>19</v>
      </c>
      <c r="BI247">
        <f>IF(AND(ISBLANK(Table33[[#This Row],[Light]]),ISBLANK(Table3[[#This Row],[Light]])),"",Table33[[#This Row],[Light]]-Table3[[#This Row],[Light]])</f>
        <v>27</v>
      </c>
      <c r="BJ247">
        <f>IF(AND(ISBLANK(Table33[[#This Row],[Jarred]]),ISBLANK(Table3[[#This Row],[Jarred]])),"",Table33[[#This Row],[Jarred]]-Table3[[#This Row],[Jarred]])</f>
        <v>21</v>
      </c>
      <c r="BK247" t="str">
        <f>IF(AND(ISBLANK(Table33[[#This Row],[Joel]]),ISBLANK(Table3[[#This Row],[Joel]])),"",Table33[[#This Row],[Joel]]-Table3[[#This Row],[Joel]])</f>
        <v/>
      </c>
      <c r="BL247" t="str">
        <f>IF(AND(ISBLANK(Table33[[#This Row],[Rob]]),ISBLANK(Table3[[#This Row],[Rob]])),"",Table33[[#This Row],[Rob]]-Table3[[#This Row],[Rob]])</f>
        <v/>
      </c>
      <c r="BM247" t="str">
        <f>IF(AND(ISBLANK(Table33[[#This Row],[Xander]]),ISBLANK(Table3[[#This Row],[Xander]])),"",Table33[[#This Row],[Xander]]-Table3[[#This Row],[Xander]])</f>
        <v/>
      </c>
    </row>
    <row r="248" spans="1:65" ht="15" customHeight="1" x14ac:dyDescent="0.25">
      <c r="A248" s="26">
        <v>45470</v>
      </c>
      <c r="B248">
        <v>21</v>
      </c>
      <c r="D248">
        <v>6</v>
      </c>
      <c r="E248">
        <v>19</v>
      </c>
      <c r="F248">
        <v>15</v>
      </c>
      <c r="H248">
        <v>2</v>
      </c>
      <c r="J248">
        <v>12</v>
      </c>
      <c r="K248">
        <v>32</v>
      </c>
      <c r="S248" s="26">
        <v>45470</v>
      </c>
      <c r="T248">
        <v>48</v>
      </c>
      <c r="V248">
        <v>23</v>
      </c>
      <c r="W248">
        <v>36</v>
      </c>
      <c r="X248">
        <v>31</v>
      </c>
      <c r="AK248">
        <v>36</v>
      </c>
      <c r="AM248">
        <v>3</v>
      </c>
      <c r="AN248">
        <v>1</v>
      </c>
      <c r="AQ248">
        <v>37</v>
      </c>
      <c r="AR248">
        <v>39</v>
      </c>
      <c r="AX248" s="26">
        <v>45470</v>
      </c>
      <c r="AY248">
        <f>IF(AND(ISBLANK(Table33[[#This Row],[Gilbert]]),ISBLANK(Table3[[#This Row],[Gilbert]])),"",Table33[[#This Row],[Gilbert]]-Table3[[#This Row],[Gilbert]])</f>
        <v>27</v>
      </c>
      <c r="AZ248" t="str">
        <f>IF(AND(ISBLANK(Table33[[#This Row],[Fred]]),ISBLANK(Table3[[#This Row],[Fred]])),"",Table33[[#This Row],[Fred]]-Table3[[#This Row],[Fred]])</f>
        <v/>
      </c>
      <c r="BA248">
        <f>IF(AND(ISBLANK(Table33[[#This Row],[Zoe]]),ISBLANK(Table3[[#This Row],[Zoe]])),"",Table33[[#This Row],[Zoe]]-Table3[[#This Row],[Zoe]])</f>
        <v>17</v>
      </c>
      <c r="BB248">
        <f>IF(AND(ISBLANK(Table33[[#This Row],[George]]),ISBLANK(Table3[[#This Row],[George]])),"",Table33[[#This Row],[George]]-Table3[[#This Row],[George]])</f>
        <v>17</v>
      </c>
      <c r="BC248">
        <f>IF(AND(ISBLANK(Table33[[#This Row],[Raegan]]),ISBLANK(Table3[[#This Row],[Raegan]])),"",Table33[[#This Row],[Raegan]]-Table3[[#This Row],[Raegan]])</f>
        <v>16</v>
      </c>
      <c r="BD248" t="str">
        <f>IF(AND(ISBLANK(Table33[[#This Row],[Liam]]),ISBLANK(Table3[[#This Row],[Liam]])),"",Table33[[#This Row],[Liam]]-Table3[[#This Row],[Liam]])</f>
        <v/>
      </c>
      <c r="BE248">
        <f>IF(AND(ISBLANK(Table33[[#This Row],[Shane]]),ISBLANK(Table3[[#This Row],[Shane]])),"",Table33[[#This Row],[Shane]]-Table3[[#This Row],[Shane]])</f>
        <v>34</v>
      </c>
      <c r="BF248" t="str">
        <f>IF(AND(ISBLANK(Table33[[#This Row],[Cameron]]),ISBLANK(Table3[[#This Row],[Cameron]])),"",Table33[[#This Row],[Cameron]]-Table3[[#This Row],[Cameron]])</f>
        <v/>
      </c>
      <c r="BG248" t="str">
        <f>IF(AND(ISBLANK(Table33[[#This Row],[Alex]]),ISBLANK(Table3[[#This Row],[Alex]])),"",Table33[[#This Row],[Alex]]-Table3[[#This Row],[Alex]])</f>
        <v/>
      </c>
      <c r="BH248">
        <f>IF(AND(ISBLANK(Table33[[#This Row],[Scott]]),ISBLANK(Table3[[#This Row],[Scott]])),"",Table33[[#This Row],[Scott]]-Table3[[#This Row],[Scott]])</f>
        <v>25</v>
      </c>
      <c r="BI248">
        <f>IF(AND(ISBLANK(Table33[[#This Row],[Light]]),ISBLANK(Table3[[#This Row],[Light]])),"",Table33[[#This Row],[Light]]-Table3[[#This Row],[Light]])</f>
        <v>7</v>
      </c>
      <c r="BJ248" t="str">
        <f>IF(AND(ISBLANK(Table33[[#This Row],[Jarred]]),ISBLANK(Table3[[#This Row],[Jarred]])),"",Table33[[#This Row],[Jarred]]-Table3[[#This Row],[Jarred]])</f>
        <v/>
      </c>
      <c r="BK248" t="str">
        <f>IF(AND(ISBLANK(Table33[[#This Row],[Joel]]),ISBLANK(Table3[[#This Row],[Joel]])),"",Table33[[#This Row],[Joel]]-Table3[[#This Row],[Joel]])</f>
        <v/>
      </c>
      <c r="BL248" t="str">
        <f>IF(AND(ISBLANK(Table33[[#This Row],[Rob]]),ISBLANK(Table3[[#This Row],[Rob]])),"",Table33[[#This Row],[Rob]]-Table3[[#This Row],[Rob]])</f>
        <v/>
      </c>
      <c r="BM248" t="str">
        <f>IF(AND(ISBLANK(Table33[[#This Row],[Xander]]),ISBLANK(Table3[[#This Row],[Xander]])),"",Table33[[#This Row],[Xander]]-Table3[[#This Row],[Xander]])</f>
        <v/>
      </c>
    </row>
    <row r="249" spans="1:65" ht="15" customHeight="1" x14ac:dyDescent="0.25">
      <c r="A249" s="26">
        <v>45471</v>
      </c>
      <c r="B249">
        <v>12</v>
      </c>
      <c r="D249">
        <v>7</v>
      </c>
      <c r="E249">
        <v>16</v>
      </c>
      <c r="F249">
        <v>13</v>
      </c>
      <c r="J249">
        <v>2</v>
      </c>
      <c r="K249">
        <v>18</v>
      </c>
      <c r="S249" s="26">
        <v>45471</v>
      </c>
      <c r="T249">
        <v>33</v>
      </c>
      <c r="V249">
        <v>33</v>
      </c>
      <c r="W249">
        <v>35</v>
      </c>
      <c r="X249">
        <v>34</v>
      </c>
      <c r="AM249">
        <v>1</v>
      </c>
      <c r="AQ249">
        <v>19</v>
      </c>
      <c r="AR249">
        <v>59</v>
      </c>
      <c r="AS249">
        <v>7</v>
      </c>
      <c r="AX249" s="26">
        <v>45471</v>
      </c>
      <c r="AY249">
        <f>IF(AND(ISBLANK(Table33[[#This Row],[Gilbert]]),ISBLANK(Table3[[#This Row],[Gilbert]])),"",Table33[[#This Row],[Gilbert]]-Table3[[#This Row],[Gilbert]])</f>
        <v>21</v>
      </c>
      <c r="AZ249" t="str">
        <f>IF(AND(ISBLANK(Table33[[#This Row],[Fred]]),ISBLANK(Table3[[#This Row],[Fred]])),"",Table33[[#This Row],[Fred]]-Table3[[#This Row],[Fred]])</f>
        <v/>
      </c>
      <c r="BA249">
        <f>IF(AND(ISBLANK(Table33[[#This Row],[Zoe]]),ISBLANK(Table3[[#This Row],[Zoe]])),"",Table33[[#This Row],[Zoe]]-Table3[[#This Row],[Zoe]])</f>
        <v>26</v>
      </c>
      <c r="BB249">
        <f>IF(AND(ISBLANK(Table33[[#This Row],[George]]),ISBLANK(Table3[[#This Row],[George]])),"",Table33[[#This Row],[George]]-Table3[[#This Row],[George]])</f>
        <v>19</v>
      </c>
      <c r="BC249">
        <f>IF(AND(ISBLANK(Table33[[#This Row],[Raegan]]),ISBLANK(Table3[[#This Row],[Raegan]])),"",Table33[[#This Row],[Raegan]]-Table3[[#This Row],[Raegan]])</f>
        <v>21</v>
      </c>
      <c r="BD249" t="str">
        <f>IF(AND(ISBLANK(Table33[[#This Row],[Liam]]),ISBLANK(Table3[[#This Row],[Liam]])),"",Table33[[#This Row],[Liam]]-Table3[[#This Row],[Liam]])</f>
        <v/>
      </c>
      <c r="BE249" t="str">
        <f>IF(AND(ISBLANK(Table33[[#This Row],[Shane]]),ISBLANK(Table3[[#This Row],[Shane]])),"",Table33[[#This Row],[Shane]]-Table3[[#This Row],[Shane]])</f>
        <v/>
      </c>
      <c r="BF249" t="str">
        <f>IF(AND(ISBLANK(Table33[[#This Row],[Cameron]]),ISBLANK(Table3[[#This Row],[Cameron]])),"",Table33[[#This Row],[Cameron]]-Table3[[#This Row],[Cameron]])</f>
        <v/>
      </c>
      <c r="BG249" t="str">
        <f>IF(AND(ISBLANK(Table33[[#This Row],[Alex]]),ISBLANK(Table3[[#This Row],[Alex]])),"",Table33[[#This Row],[Alex]]-Table3[[#This Row],[Alex]])</f>
        <v/>
      </c>
      <c r="BH249">
        <f>IF(AND(ISBLANK(Table33[[#This Row],[Scott]]),ISBLANK(Table3[[#This Row],[Scott]])),"",Table33[[#This Row],[Scott]]-Table3[[#This Row],[Scott]])</f>
        <v>17</v>
      </c>
      <c r="BI249">
        <f>IF(AND(ISBLANK(Table33[[#This Row],[Light]]),ISBLANK(Table3[[#This Row],[Light]])),"",Table33[[#This Row],[Light]]-Table3[[#This Row],[Light]])</f>
        <v>41</v>
      </c>
      <c r="BJ249">
        <f>IF(AND(ISBLANK(Table33[[#This Row],[Jarred]]),ISBLANK(Table3[[#This Row],[Jarred]])),"",Table33[[#This Row],[Jarred]]-Table3[[#This Row],[Jarred]])</f>
        <v>7</v>
      </c>
      <c r="BK249" t="str">
        <f>IF(AND(ISBLANK(Table33[[#This Row],[Joel]]),ISBLANK(Table3[[#This Row],[Joel]])),"",Table33[[#This Row],[Joel]]-Table3[[#This Row],[Joel]])</f>
        <v/>
      </c>
      <c r="BL249" t="str">
        <f>IF(AND(ISBLANK(Table33[[#This Row],[Rob]]),ISBLANK(Table3[[#This Row],[Rob]])),"",Table33[[#This Row],[Rob]]-Table3[[#This Row],[Rob]])</f>
        <v/>
      </c>
      <c r="BM249" t="str">
        <f>IF(AND(ISBLANK(Table33[[#This Row],[Xander]]),ISBLANK(Table3[[#This Row],[Xander]])),"",Table33[[#This Row],[Xander]]-Table3[[#This Row],[Xander]])</f>
        <v/>
      </c>
    </row>
    <row r="250" spans="1:65" ht="15" customHeight="1" x14ac:dyDescent="0.25">
      <c r="A250" s="26">
        <v>45474</v>
      </c>
      <c r="B250">
        <v>16</v>
      </c>
      <c r="E250">
        <v>27</v>
      </c>
      <c r="H250">
        <v>15</v>
      </c>
      <c r="J250">
        <v>13</v>
      </c>
      <c r="K250">
        <v>44</v>
      </c>
      <c r="L250">
        <v>17</v>
      </c>
      <c r="S250" s="26">
        <v>45474</v>
      </c>
      <c r="T250">
        <v>66</v>
      </c>
      <c r="W250">
        <v>36</v>
      </c>
      <c r="AK250">
        <v>29</v>
      </c>
      <c r="AN250">
        <v>1</v>
      </c>
      <c r="AQ250">
        <v>46</v>
      </c>
      <c r="AR250">
        <v>56</v>
      </c>
      <c r="AS250">
        <v>36</v>
      </c>
      <c r="AX250" s="26">
        <v>45474</v>
      </c>
      <c r="AY250">
        <f>IF(AND(ISBLANK(Table33[[#This Row],[Gilbert]]),ISBLANK(Table3[[#This Row],[Gilbert]])),"",Table33[[#This Row],[Gilbert]]-Table3[[#This Row],[Gilbert]])</f>
        <v>50</v>
      </c>
      <c r="AZ250" t="str">
        <f>IF(AND(ISBLANK(Table33[[#This Row],[Fred]]),ISBLANK(Table3[[#This Row],[Fred]])),"",Table33[[#This Row],[Fred]]-Table3[[#This Row],[Fred]])</f>
        <v/>
      </c>
      <c r="BA250" t="str">
        <f>IF(AND(ISBLANK(Table33[[#This Row],[Zoe]]),ISBLANK(Table3[[#This Row],[Zoe]])),"",Table33[[#This Row],[Zoe]]-Table3[[#This Row],[Zoe]])</f>
        <v/>
      </c>
      <c r="BB250">
        <f>IF(AND(ISBLANK(Table33[[#This Row],[George]]),ISBLANK(Table3[[#This Row],[George]])),"",Table33[[#This Row],[George]]-Table3[[#This Row],[George]])</f>
        <v>9</v>
      </c>
      <c r="BC250" t="str">
        <f>IF(AND(ISBLANK(Table33[[#This Row],[Raegan]]),ISBLANK(Table3[[#This Row],[Raegan]])),"",Table33[[#This Row],[Raegan]]-Table3[[#This Row],[Raegan]])</f>
        <v/>
      </c>
      <c r="BD250" t="str">
        <f>IF(AND(ISBLANK(Table33[[#This Row],[Liam]]),ISBLANK(Table3[[#This Row],[Liam]])),"",Table33[[#This Row],[Liam]]-Table3[[#This Row],[Liam]])</f>
        <v/>
      </c>
      <c r="BE250">
        <f>IF(AND(ISBLANK(Table33[[#This Row],[Shane]]),ISBLANK(Table3[[#This Row],[Shane]])),"",Table33[[#This Row],[Shane]]-Table3[[#This Row],[Shane]])</f>
        <v>14</v>
      </c>
      <c r="BF250" t="str">
        <f>IF(AND(ISBLANK(Table33[[#This Row],[Cameron]]),ISBLANK(Table3[[#This Row],[Cameron]])),"",Table33[[#This Row],[Cameron]]-Table3[[#This Row],[Cameron]])</f>
        <v/>
      </c>
      <c r="BG250" t="str">
        <f>IF(AND(ISBLANK(Table33[[#This Row],[Alex]]),ISBLANK(Table3[[#This Row],[Alex]])),"",Table33[[#This Row],[Alex]]-Table3[[#This Row],[Alex]])</f>
        <v/>
      </c>
      <c r="BH250">
        <f>IF(AND(ISBLANK(Table33[[#This Row],[Scott]]),ISBLANK(Table3[[#This Row],[Scott]])),"",Table33[[#This Row],[Scott]]-Table3[[#This Row],[Scott]])</f>
        <v>33</v>
      </c>
      <c r="BI250">
        <f>IF(AND(ISBLANK(Table33[[#This Row],[Light]]),ISBLANK(Table3[[#This Row],[Light]])),"",Table33[[#This Row],[Light]]-Table3[[#This Row],[Light]])</f>
        <v>12</v>
      </c>
      <c r="BJ250">
        <f>IF(AND(ISBLANK(Table33[[#This Row],[Jarred]]),ISBLANK(Table3[[#This Row],[Jarred]])),"",Table33[[#This Row],[Jarred]]-Table3[[#This Row],[Jarred]])</f>
        <v>19</v>
      </c>
      <c r="BK250" t="str">
        <f>IF(AND(ISBLANK(Table33[[#This Row],[Joel]]),ISBLANK(Table3[[#This Row],[Joel]])),"",Table33[[#This Row],[Joel]]-Table3[[#This Row],[Joel]])</f>
        <v/>
      </c>
      <c r="BL250" t="str">
        <f>IF(AND(ISBLANK(Table33[[#This Row],[Rob]]),ISBLANK(Table3[[#This Row],[Rob]])),"",Table33[[#This Row],[Rob]]-Table3[[#This Row],[Rob]])</f>
        <v/>
      </c>
      <c r="BM250" t="str">
        <f>IF(AND(ISBLANK(Table33[[#This Row],[Xander]]),ISBLANK(Table3[[#This Row],[Xander]])),"",Table33[[#This Row],[Xander]]-Table3[[#This Row],[Xander]])</f>
        <v/>
      </c>
    </row>
    <row r="251" spans="1:65" ht="15" customHeight="1" x14ac:dyDescent="0.25">
      <c r="A251" s="26">
        <v>45475</v>
      </c>
      <c r="B251">
        <v>39</v>
      </c>
      <c r="E251">
        <v>22</v>
      </c>
      <c r="F251">
        <v>23</v>
      </c>
      <c r="H251">
        <v>9</v>
      </c>
      <c r="J251">
        <v>11</v>
      </c>
      <c r="K251">
        <v>10</v>
      </c>
      <c r="L251">
        <v>12</v>
      </c>
      <c r="S251" s="26">
        <v>45475</v>
      </c>
      <c r="T251">
        <v>63</v>
      </c>
      <c r="W251">
        <v>37</v>
      </c>
      <c r="X251">
        <v>41</v>
      </c>
      <c r="AK251">
        <v>29</v>
      </c>
      <c r="AM251">
        <v>8</v>
      </c>
      <c r="AN251">
        <v>1</v>
      </c>
      <c r="AQ251">
        <v>33</v>
      </c>
      <c r="AR251">
        <v>43</v>
      </c>
      <c r="AS251">
        <v>42</v>
      </c>
      <c r="AX251" s="26">
        <v>45475</v>
      </c>
      <c r="AY251">
        <f>IF(AND(ISBLANK(Table33[[#This Row],[Gilbert]]),ISBLANK(Table3[[#This Row],[Gilbert]])),"",Table33[[#This Row],[Gilbert]]-Table3[[#This Row],[Gilbert]])</f>
        <v>24</v>
      </c>
      <c r="AZ251" t="str">
        <f>IF(AND(ISBLANK(Table33[[#This Row],[Fred]]),ISBLANK(Table3[[#This Row],[Fred]])),"",Table33[[#This Row],[Fred]]-Table3[[#This Row],[Fred]])</f>
        <v/>
      </c>
      <c r="BA251" t="str">
        <f>IF(AND(ISBLANK(Table33[[#This Row],[Zoe]]),ISBLANK(Table3[[#This Row],[Zoe]])),"",Table33[[#This Row],[Zoe]]-Table3[[#This Row],[Zoe]])</f>
        <v/>
      </c>
      <c r="BB251">
        <f>IF(AND(ISBLANK(Table33[[#This Row],[George]]),ISBLANK(Table3[[#This Row],[George]])),"",Table33[[#This Row],[George]]-Table3[[#This Row],[George]])</f>
        <v>15</v>
      </c>
      <c r="BC251">
        <f>IF(AND(ISBLANK(Table33[[#This Row],[Raegan]]),ISBLANK(Table3[[#This Row],[Raegan]])),"",Table33[[#This Row],[Raegan]]-Table3[[#This Row],[Raegan]])</f>
        <v>18</v>
      </c>
      <c r="BD251" t="str">
        <f>IF(AND(ISBLANK(Table33[[#This Row],[Liam]]),ISBLANK(Table3[[#This Row],[Liam]])),"",Table33[[#This Row],[Liam]]-Table3[[#This Row],[Liam]])</f>
        <v/>
      </c>
      <c r="BE251">
        <f>IF(AND(ISBLANK(Table33[[#This Row],[Shane]]),ISBLANK(Table3[[#This Row],[Shane]])),"",Table33[[#This Row],[Shane]]-Table3[[#This Row],[Shane]])</f>
        <v>20</v>
      </c>
      <c r="BF251" t="str">
        <f>IF(AND(ISBLANK(Table33[[#This Row],[Cameron]]),ISBLANK(Table3[[#This Row],[Cameron]])),"",Table33[[#This Row],[Cameron]]-Table3[[#This Row],[Cameron]])</f>
        <v/>
      </c>
      <c r="BG251" t="str">
        <f>IF(AND(ISBLANK(Table33[[#This Row],[Alex]]),ISBLANK(Table3[[#This Row],[Alex]])),"",Table33[[#This Row],[Alex]]-Table3[[#This Row],[Alex]])</f>
        <v/>
      </c>
      <c r="BH251">
        <f>IF(AND(ISBLANK(Table33[[#This Row],[Scott]]),ISBLANK(Table3[[#This Row],[Scott]])),"",Table33[[#This Row],[Scott]]-Table3[[#This Row],[Scott]])</f>
        <v>22</v>
      </c>
      <c r="BI251">
        <f>IF(AND(ISBLANK(Table33[[#This Row],[Light]]),ISBLANK(Table3[[#This Row],[Light]])),"",Table33[[#This Row],[Light]]-Table3[[#This Row],[Light]])</f>
        <v>33</v>
      </c>
      <c r="BJ251">
        <f>IF(AND(ISBLANK(Table33[[#This Row],[Jarred]]),ISBLANK(Table3[[#This Row],[Jarred]])),"",Table33[[#This Row],[Jarred]]-Table3[[#This Row],[Jarred]])</f>
        <v>30</v>
      </c>
      <c r="BK251" t="str">
        <f>IF(AND(ISBLANK(Table33[[#This Row],[Joel]]),ISBLANK(Table3[[#This Row],[Joel]])),"",Table33[[#This Row],[Joel]]-Table3[[#This Row],[Joel]])</f>
        <v/>
      </c>
      <c r="BL251" t="str">
        <f>IF(AND(ISBLANK(Table33[[#This Row],[Rob]]),ISBLANK(Table3[[#This Row],[Rob]])),"",Table33[[#This Row],[Rob]]-Table3[[#This Row],[Rob]])</f>
        <v/>
      </c>
      <c r="BM251" t="str">
        <f>IF(AND(ISBLANK(Table33[[#This Row],[Xander]]),ISBLANK(Table3[[#This Row],[Xander]])),"",Table33[[#This Row],[Xander]]-Table3[[#This Row],[Xander]])</f>
        <v/>
      </c>
    </row>
    <row r="252" spans="1:65" ht="15" customHeight="1" x14ac:dyDescent="0.25">
      <c r="A252" s="26">
        <v>45476</v>
      </c>
      <c r="B252">
        <v>5</v>
      </c>
      <c r="D252">
        <v>23</v>
      </c>
      <c r="E252">
        <v>19</v>
      </c>
      <c r="F252">
        <v>21</v>
      </c>
      <c r="H252">
        <v>10</v>
      </c>
      <c r="J252">
        <v>4</v>
      </c>
      <c r="K252">
        <v>33</v>
      </c>
      <c r="S252" s="26">
        <v>45476</v>
      </c>
      <c r="T252">
        <v>58</v>
      </c>
      <c r="V252">
        <v>34</v>
      </c>
      <c r="W252">
        <v>32</v>
      </c>
      <c r="X252">
        <v>29</v>
      </c>
      <c r="AK252">
        <v>35</v>
      </c>
      <c r="AM252">
        <v>3</v>
      </c>
      <c r="AQ252">
        <v>49</v>
      </c>
      <c r="AR252">
        <v>44</v>
      </c>
      <c r="AX252" s="26">
        <v>45476</v>
      </c>
      <c r="AY252">
        <f>IF(AND(ISBLANK(Table33[[#This Row],[Gilbert]]),ISBLANK(Table3[[#This Row],[Gilbert]])),"",Table33[[#This Row],[Gilbert]]-Table3[[#This Row],[Gilbert]])</f>
        <v>53</v>
      </c>
      <c r="AZ252" t="str">
        <f>IF(AND(ISBLANK(Table33[[#This Row],[Fred]]),ISBLANK(Table3[[#This Row],[Fred]])),"",Table33[[#This Row],[Fred]]-Table3[[#This Row],[Fred]])</f>
        <v/>
      </c>
      <c r="BA252">
        <f>IF(AND(ISBLANK(Table33[[#This Row],[Zoe]]),ISBLANK(Table3[[#This Row],[Zoe]])),"",Table33[[#This Row],[Zoe]]-Table3[[#This Row],[Zoe]])</f>
        <v>11</v>
      </c>
      <c r="BB252">
        <f>IF(AND(ISBLANK(Table33[[#This Row],[George]]),ISBLANK(Table3[[#This Row],[George]])),"",Table33[[#This Row],[George]]-Table3[[#This Row],[George]])</f>
        <v>13</v>
      </c>
      <c r="BC252">
        <f>IF(AND(ISBLANK(Table33[[#This Row],[Raegan]]),ISBLANK(Table3[[#This Row],[Raegan]])),"",Table33[[#This Row],[Raegan]]-Table3[[#This Row],[Raegan]])</f>
        <v>8</v>
      </c>
      <c r="BD252" t="str">
        <f>IF(AND(ISBLANK(Table33[[#This Row],[Liam]]),ISBLANK(Table3[[#This Row],[Liam]])),"",Table33[[#This Row],[Liam]]-Table3[[#This Row],[Liam]])</f>
        <v/>
      </c>
      <c r="BE252">
        <f>IF(AND(ISBLANK(Table33[[#This Row],[Shane]]),ISBLANK(Table3[[#This Row],[Shane]])),"",Table33[[#This Row],[Shane]]-Table3[[#This Row],[Shane]])</f>
        <v>25</v>
      </c>
      <c r="BF252" t="str">
        <f>IF(AND(ISBLANK(Table33[[#This Row],[Cameron]]),ISBLANK(Table3[[#This Row],[Cameron]])),"",Table33[[#This Row],[Cameron]]-Table3[[#This Row],[Cameron]])</f>
        <v/>
      </c>
      <c r="BG252" t="str">
        <f>IF(AND(ISBLANK(Table33[[#This Row],[Alex]]),ISBLANK(Table3[[#This Row],[Alex]])),"",Table33[[#This Row],[Alex]]-Table3[[#This Row],[Alex]])</f>
        <v/>
      </c>
      <c r="BH252">
        <f>IF(AND(ISBLANK(Table33[[#This Row],[Scott]]),ISBLANK(Table3[[#This Row],[Scott]])),"",Table33[[#This Row],[Scott]]-Table3[[#This Row],[Scott]])</f>
        <v>45</v>
      </c>
      <c r="BI252">
        <f>IF(AND(ISBLANK(Table33[[#This Row],[Light]]),ISBLANK(Table3[[#This Row],[Light]])),"",Table33[[#This Row],[Light]]-Table3[[#This Row],[Light]])</f>
        <v>11</v>
      </c>
      <c r="BJ252" t="str">
        <f>IF(AND(ISBLANK(Table33[[#This Row],[Jarred]]),ISBLANK(Table3[[#This Row],[Jarred]])),"",Table33[[#This Row],[Jarred]]-Table3[[#This Row],[Jarred]])</f>
        <v/>
      </c>
      <c r="BK252" t="str">
        <f>IF(AND(ISBLANK(Table33[[#This Row],[Joel]]),ISBLANK(Table3[[#This Row],[Joel]])),"",Table33[[#This Row],[Joel]]-Table3[[#This Row],[Joel]])</f>
        <v/>
      </c>
      <c r="BL252" t="str">
        <f>IF(AND(ISBLANK(Table33[[#This Row],[Rob]]),ISBLANK(Table3[[#This Row],[Rob]])),"",Table33[[#This Row],[Rob]]-Table3[[#This Row],[Rob]])</f>
        <v/>
      </c>
      <c r="BM252" t="str">
        <f>IF(AND(ISBLANK(Table33[[#This Row],[Xander]]),ISBLANK(Table3[[#This Row],[Xander]])),"",Table33[[#This Row],[Xander]]-Table3[[#This Row],[Xander]])</f>
        <v/>
      </c>
    </row>
    <row r="253" spans="1:65" ht="15" customHeight="1" x14ac:dyDescent="0.25">
      <c r="A253" s="26">
        <v>45477</v>
      </c>
      <c r="B253">
        <v>5</v>
      </c>
      <c r="D253">
        <v>18</v>
      </c>
      <c r="E253">
        <v>25</v>
      </c>
      <c r="H253">
        <v>6</v>
      </c>
      <c r="J253">
        <v>3</v>
      </c>
      <c r="K253">
        <v>33</v>
      </c>
      <c r="L253">
        <v>6</v>
      </c>
      <c r="S253" s="26">
        <v>45477</v>
      </c>
      <c r="T253">
        <v>61</v>
      </c>
      <c r="V253">
        <v>29</v>
      </c>
      <c r="W253">
        <v>31</v>
      </c>
      <c r="AK253">
        <v>35</v>
      </c>
      <c r="AM253">
        <v>1</v>
      </c>
      <c r="AN253">
        <v>3</v>
      </c>
      <c r="AQ253">
        <v>31</v>
      </c>
      <c r="AR253">
        <v>58</v>
      </c>
      <c r="AS253">
        <v>32</v>
      </c>
      <c r="AX253" s="26">
        <v>45477</v>
      </c>
      <c r="AY253">
        <f>IF(AND(ISBLANK(Table33[[#This Row],[Gilbert]]),ISBLANK(Table3[[#This Row],[Gilbert]])),"",Table33[[#This Row],[Gilbert]]-Table3[[#This Row],[Gilbert]])</f>
        <v>56</v>
      </c>
      <c r="AZ253" t="str">
        <f>IF(AND(ISBLANK(Table33[[#This Row],[Fred]]),ISBLANK(Table3[[#This Row],[Fred]])),"",Table33[[#This Row],[Fred]]-Table3[[#This Row],[Fred]])</f>
        <v/>
      </c>
      <c r="BA253">
        <f>IF(AND(ISBLANK(Table33[[#This Row],[Zoe]]),ISBLANK(Table3[[#This Row],[Zoe]])),"",Table33[[#This Row],[Zoe]]-Table3[[#This Row],[Zoe]])</f>
        <v>11</v>
      </c>
      <c r="BB253">
        <f>IF(AND(ISBLANK(Table33[[#This Row],[George]]),ISBLANK(Table3[[#This Row],[George]])),"",Table33[[#This Row],[George]]-Table3[[#This Row],[George]])</f>
        <v>6</v>
      </c>
      <c r="BC253" t="str">
        <f>IF(AND(ISBLANK(Table33[[#This Row],[Raegan]]),ISBLANK(Table3[[#This Row],[Raegan]])),"",Table33[[#This Row],[Raegan]]-Table3[[#This Row],[Raegan]])</f>
        <v/>
      </c>
      <c r="BD253" t="str">
        <f>IF(AND(ISBLANK(Table33[[#This Row],[Liam]]),ISBLANK(Table3[[#This Row],[Liam]])),"",Table33[[#This Row],[Liam]]-Table3[[#This Row],[Liam]])</f>
        <v/>
      </c>
      <c r="BE253">
        <f>IF(AND(ISBLANK(Table33[[#This Row],[Shane]]),ISBLANK(Table3[[#This Row],[Shane]])),"",Table33[[#This Row],[Shane]]-Table3[[#This Row],[Shane]])</f>
        <v>29</v>
      </c>
      <c r="BF253" t="str">
        <f>IF(AND(ISBLANK(Table33[[#This Row],[Cameron]]),ISBLANK(Table3[[#This Row],[Cameron]])),"",Table33[[#This Row],[Cameron]]-Table3[[#This Row],[Cameron]])</f>
        <v/>
      </c>
      <c r="BG253" t="str">
        <f>IF(AND(ISBLANK(Table33[[#This Row],[Alex]]),ISBLANK(Table3[[#This Row],[Alex]])),"",Table33[[#This Row],[Alex]]-Table3[[#This Row],[Alex]])</f>
        <v/>
      </c>
      <c r="BH253">
        <f>IF(AND(ISBLANK(Table33[[#This Row],[Scott]]),ISBLANK(Table3[[#This Row],[Scott]])),"",Table33[[#This Row],[Scott]]-Table3[[#This Row],[Scott]])</f>
        <v>28</v>
      </c>
      <c r="BI253">
        <f>IF(AND(ISBLANK(Table33[[#This Row],[Light]]),ISBLANK(Table3[[#This Row],[Light]])),"",Table33[[#This Row],[Light]]-Table3[[#This Row],[Light]])</f>
        <v>25</v>
      </c>
      <c r="BJ253">
        <f>IF(AND(ISBLANK(Table33[[#This Row],[Jarred]]),ISBLANK(Table3[[#This Row],[Jarred]])),"",Table33[[#This Row],[Jarred]]-Table3[[#This Row],[Jarred]])</f>
        <v>26</v>
      </c>
      <c r="BK253" t="str">
        <f>IF(AND(ISBLANK(Table33[[#This Row],[Joel]]),ISBLANK(Table3[[#This Row],[Joel]])),"",Table33[[#This Row],[Joel]]-Table3[[#This Row],[Joel]])</f>
        <v/>
      </c>
      <c r="BL253" t="str">
        <f>IF(AND(ISBLANK(Table33[[#This Row],[Rob]]),ISBLANK(Table3[[#This Row],[Rob]])),"",Table33[[#This Row],[Rob]]-Table3[[#This Row],[Rob]])</f>
        <v/>
      </c>
      <c r="BM253" t="str">
        <f>IF(AND(ISBLANK(Table33[[#This Row],[Xander]]),ISBLANK(Table3[[#This Row],[Xander]])),"",Table33[[#This Row],[Xander]]-Table3[[#This Row],[Xander]])</f>
        <v/>
      </c>
    </row>
    <row r="254" spans="1:65" ht="15" customHeight="1" x14ac:dyDescent="0.25">
      <c r="A254" s="26">
        <v>45478</v>
      </c>
      <c r="B254">
        <v>6</v>
      </c>
      <c r="D254">
        <v>13</v>
      </c>
      <c r="E254">
        <v>17</v>
      </c>
      <c r="F254">
        <v>17</v>
      </c>
      <c r="H254">
        <v>3</v>
      </c>
      <c r="J254">
        <v>3</v>
      </c>
      <c r="K254">
        <v>20</v>
      </c>
      <c r="L254">
        <v>2</v>
      </c>
      <c r="S254" s="26">
        <v>45478</v>
      </c>
      <c r="T254">
        <v>48</v>
      </c>
      <c r="V254">
        <v>16</v>
      </c>
      <c r="W254">
        <v>29</v>
      </c>
      <c r="X254">
        <v>35</v>
      </c>
      <c r="AK254">
        <v>20</v>
      </c>
      <c r="AQ254">
        <v>6</v>
      </c>
      <c r="AR254">
        <v>53</v>
      </c>
      <c r="AS254">
        <v>17</v>
      </c>
      <c r="AX254" s="26">
        <v>45478</v>
      </c>
      <c r="AY254">
        <f>IF(AND(ISBLANK(Table33[[#This Row],[Gilbert]]),ISBLANK(Table3[[#This Row],[Gilbert]])),"",Table33[[#This Row],[Gilbert]]-Table3[[#This Row],[Gilbert]])</f>
        <v>42</v>
      </c>
      <c r="AZ254" t="str">
        <f>IF(AND(ISBLANK(Table33[[#This Row],[Fred]]),ISBLANK(Table3[[#This Row],[Fred]])),"",Table33[[#This Row],[Fred]]-Table3[[#This Row],[Fred]])</f>
        <v/>
      </c>
      <c r="BA254">
        <f>IF(AND(ISBLANK(Table33[[#This Row],[Zoe]]),ISBLANK(Table3[[#This Row],[Zoe]])),"",Table33[[#This Row],[Zoe]]-Table3[[#This Row],[Zoe]])</f>
        <v>3</v>
      </c>
      <c r="BB254">
        <f>IF(AND(ISBLANK(Table33[[#This Row],[George]]),ISBLANK(Table3[[#This Row],[George]])),"",Table33[[#This Row],[George]]-Table3[[#This Row],[George]])</f>
        <v>12</v>
      </c>
      <c r="BC254">
        <f>IF(AND(ISBLANK(Table33[[#This Row],[Raegan]]),ISBLANK(Table3[[#This Row],[Raegan]])),"",Table33[[#This Row],[Raegan]]-Table3[[#This Row],[Raegan]])</f>
        <v>18</v>
      </c>
      <c r="BD254" t="str">
        <f>IF(AND(ISBLANK(Table33[[#This Row],[Liam]]),ISBLANK(Table3[[#This Row],[Liam]])),"",Table33[[#This Row],[Liam]]-Table3[[#This Row],[Liam]])</f>
        <v/>
      </c>
      <c r="BE254">
        <f>IF(AND(ISBLANK(Table33[[#This Row],[Shane]]),ISBLANK(Table3[[#This Row],[Shane]])),"",Table33[[#This Row],[Shane]]-Table3[[#This Row],[Shane]])</f>
        <v>17</v>
      </c>
      <c r="BF254" t="str">
        <f>IF(AND(ISBLANK(Table33[[#This Row],[Cameron]]),ISBLANK(Table3[[#This Row],[Cameron]])),"",Table33[[#This Row],[Cameron]]-Table3[[#This Row],[Cameron]])</f>
        <v/>
      </c>
      <c r="BG254" t="str">
        <f>IF(AND(ISBLANK(Table33[[#This Row],[Alex]]),ISBLANK(Table3[[#This Row],[Alex]])),"",Table33[[#This Row],[Alex]]-Table3[[#This Row],[Alex]])</f>
        <v/>
      </c>
      <c r="BH254">
        <f>IF(AND(ISBLANK(Table33[[#This Row],[Scott]]),ISBLANK(Table3[[#This Row],[Scott]])),"",Table33[[#This Row],[Scott]]-Table3[[#This Row],[Scott]])</f>
        <v>3</v>
      </c>
      <c r="BI254">
        <f>IF(AND(ISBLANK(Table33[[#This Row],[Light]]),ISBLANK(Table3[[#This Row],[Light]])),"",Table33[[#This Row],[Light]]-Table3[[#This Row],[Light]])</f>
        <v>33</v>
      </c>
      <c r="BJ254">
        <f>IF(AND(ISBLANK(Table33[[#This Row],[Jarred]]),ISBLANK(Table3[[#This Row],[Jarred]])),"",Table33[[#This Row],[Jarred]]-Table3[[#This Row],[Jarred]])</f>
        <v>15</v>
      </c>
      <c r="BK254" t="str">
        <f>IF(AND(ISBLANK(Table33[[#This Row],[Joel]]),ISBLANK(Table3[[#This Row],[Joel]])),"",Table33[[#This Row],[Joel]]-Table3[[#This Row],[Joel]])</f>
        <v/>
      </c>
      <c r="BL254" t="str">
        <f>IF(AND(ISBLANK(Table33[[#This Row],[Rob]]),ISBLANK(Table3[[#This Row],[Rob]])),"",Table33[[#This Row],[Rob]]-Table3[[#This Row],[Rob]])</f>
        <v/>
      </c>
      <c r="BM254" t="str">
        <f>IF(AND(ISBLANK(Table33[[#This Row],[Xander]]),ISBLANK(Table3[[#This Row],[Xander]])),"",Table33[[#This Row],[Xander]]-Table3[[#This Row],[Xander]])</f>
        <v/>
      </c>
    </row>
    <row r="255" spans="1:65" ht="15" customHeight="1" x14ac:dyDescent="0.25">
      <c r="A255" s="26">
        <v>45481</v>
      </c>
      <c r="B255">
        <v>67</v>
      </c>
      <c r="D255">
        <v>54</v>
      </c>
      <c r="E255">
        <v>28</v>
      </c>
      <c r="F255">
        <v>58</v>
      </c>
      <c r="H255">
        <v>33</v>
      </c>
      <c r="J255">
        <v>49</v>
      </c>
      <c r="K255">
        <v>69</v>
      </c>
      <c r="L255">
        <v>35</v>
      </c>
      <c r="S255" s="26">
        <v>45481</v>
      </c>
      <c r="T255">
        <v>112</v>
      </c>
      <c r="V255">
        <v>52</v>
      </c>
      <c r="W255">
        <v>44</v>
      </c>
      <c r="X255">
        <v>82</v>
      </c>
      <c r="AK255">
        <v>65</v>
      </c>
      <c r="AN255">
        <v>6</v>
      </c>
      <c r="AQ255">
        <v>52</v>
      </c>
      <c r="AR255">
        <v>100</v>
      </c>
      <c r="AS255">
        <v>55</v>
      </c>
      <c r="AX255" s="26">
        <v>45481</v>
      </c>
      <c r="AY255">
        <f>IF(AND(ISBLANK(Table33[[#This Row],[Gilbert]]),ISBLANK(Table3[[#This Row],[Gilbert]])),"",Table33[[#This Row],[Gilbert]]-Table3[[#This Row],[Gilbert]])</f>
        <v>45</v>
      </c>
      <c r="AZ255" t="str">
        <f>IF(AND(ISBLANK(Table33[[#This Row],[Fred]]),ISBLANK(Table3[[#This Row],[Fred]])),"",Table33[[#This Row],[Fred]]-Table3[[#This Row],[Fred]])</f>
        <v/>
      </c>
      <c r="BA255">
        <f>IF(AND(ISBLANK(Table33[[#This Row],[Zoe]]),ISBLANK(Table3[[#This Row],[Zoe]])),"",Table33[[#This Row],[Zoe]]-Table3[[#This Row],[Zoe]])</f>
        <v>-2</v>
      </c>
      <c r="BB255">
        <f>IF(AND(ISBLANK(Table33[[#This Row],[George]]),ISBLANK(Table3[[#This Row],[George]])),"",Table33[[#This Row],[George]]-Table3[[#This Row],[George]])</f>
        <v>16</v>
      </c>
      <c r="BC255">
        <f>IF(AND(ISBLANK(Table33[[#This Row],[Raegan]]),ISBLANK(Table3[[#This Row],[Raegan]])),"",Table33[[#This Row],[Raegan]]-Table3[[#This Row],[Raegan]])</f>
        <v>24</v>
      </c>
      <c r="BD255" t="str">
        <f>IF(AND(ISBLANK(Table33[[#This Row],[Liam]]),ISBLANK(Table3[[#This Row],[Liam]])),"",Table33[[#This Row],[Liam]]-Table3[[#This Row],[Liam]])</f>
        <v/>
      </c>
      <c r="BE255">
        <f>IF(AND(ISBLANK(Table33[[#This Row],[Shane]]),ISBLANK(Table3[[#This Row],[Shane]])),"",Table33[[#This Row],[Shane]]-Table3[[#This Row],[Shane]])</f>
        <v>32</v>
      </c>
      <c r="BF255" t="str">
        <f>IF(AND(ISBLANK(Table33[[#This Row],[Cameron]]),ISBLANK(Table3[[#This Row],[Cameron]])),"",Table33[[#This Row],[Cameron]]-Table3[[#This Row],[Cameron]])</f>
        <v/>
      </c>
      <c r="BG255" t="str">
        <f>IF(AND(ISBLANK(Table33[[#This Row],[Alex]]),ISBLANK(Table3[[#This Row],[Alex]])),"",Table33[[#This Row],[Alex]]-Table3[[#This Row],[Alex]])</f>
        <v/>
      </c>
      <c r="BH255">
        <f>IF(AND(ISBLANK(Table33[[#This Row],[Scott]]),ISBLANK(Table3[[#This Row],[Scott]])),"",Table33[[#This Row],[Scott]]-Table3[[#This Row],[Scott]])</f>
        <v>3</v>
      </c>
      <c r="BI255">
        <f>IF(AND(ISBLANK(Table33[[#This Row],[Light]]),ISBLANK(Table3[[#This Row],[Light]])),"",Table33[[#This Row],[Light]]-Table3[[#This Row],[Light]])</f>
        <v>31</v>
      </c>
      <c r="BJ255">
        <f>IF(AND(ISBLANK(Table33[[#This Row],[Jarred]]),ISBLANK(Table3[[#This Row],[Jarred]])),"",Table33[[#This Row],[Jarred]]-Table3[[#This Row],[Jarred]])</f>
        <v>20</v>
      </c>
      <c r="BK255" t="str">
        <f>IF(AND(ISBLANK(Table33[[#This Row],[Joel]]),ISBLANK(Table3[[#This Row],[Joel]])),"",Table33[[#This Row],[Joel]]-Table3[[#This Row],[Joel]])</f>
        <v/>
      </c>
      <c r="BL255" t="str">
        <f>IF(AND(ISBLANK(Table33[[#This Row],[Rob]]),ISBLANK(Table3[[#This Row],[Rob]])),"",Table33[[#This Row],[Rob]]-Table3[[#This Row],[Rob]])</f>
        <v/>
      </c>
      <c r="BM255" t="str">
        <f>IF(AND(ISBLANK(Table33[[#This Row],[Xander]]),ISBLANK(Table3[[#This Row],[Xander]])),"",Table33[[#This Row],[Xander]]-Table3[[#This Row],[Xander]])</f>
        <v/>
      </c>
    </row>
    <row r="256" spans="1:65" ht="15" customHeight="1" x14ac:dyDescent="0.25">
      <c r="A256" s="26">
        <v>45482</v>
      </c>
      <c r="B256">
        <v>23</v>
      </c>
      <c r="C256">
        <v>27</v>
      </c>
      <c r="D256">
        <v>35</v>
      </c>
      <c r="E256">
        <v>25</v>
      </c>
      <c r="F256">
        <v>32</v>
      </c>
      <c r="H256">
        <v>6</v>
      </c>
      <c r="K256">
        <v>43</v>
      </c>
      <c r="L256">
        <v>24</v>
      </c>
      <c r="S256" s="26">
        <v>45482</v>
      </c>
      <c r="T256">
        <v>65</v>
      </c>
      <c r="U256">
        <v>37</v>
      </c>
      <c r="V256">
        <v>39</v>
      </c>
      <c r="W256">
        <v>33</v>
      </c>
      <c r="X256">
        <v>54</v>
      </c>
      <c r="AK256">
        <v>37</v>
      </c>
      <c r="AM256">
        <v>24</v>
      </c>
      <c r="AN256">
        <v>2</v>
      </c>
      <c r="AR256">
        <v>56</v>
      </c>
      <c r="AS256">
        <v>45</v>
      </c>
      <c r="AX256" s="26">
        <v>45482</v>
      </c>
      <c r="AY256">
        <f>IF(AND(ISBLANK(Table33[[#This Row],[Gilbert]]),ISBLANK(Table3[[#This Row],[Gilbert]])),"",Table33[[#This Row],[Gilbert]]-Table3[[#This Row],[Gilbert]])</f>
        <v>42</v>
      </c>
      <c r="AZ256">
        <f>IF(AND(ISBLANK(Table33[[#This Row],[Fred]]),ISBLANK(Table3[[#This Row],[Fred]])),"",Table33[[#This Row],[Fred]]-Table3[[#This Row],[Fred]])</f>
        <v>10</v>
      </c>
      <c r="BA256">
        <f>IF(AND(ISBLANK(Table33[[#This Row],[Zoe]]),ISBLANK(Table3[[#This Row],[Zoe]])),"",Table33[[#This Row],[Zoe]]-Table3[[#This Row],[Zoe]])</f>
        <v>4</v>
      </c>
      <c r="BB256">
        <f>IF(AND(ISBLANK(Table33[[#This Row],[George]]),ISBLANK(Table3[[#This Row],[George]])),"",Table33[[#This Row],[George]]-Table3[[#This Row],[George]])</f>
        <v>8</v>
      </c>
      <c r="BC256">
        <f>IF(AND(ISBLANK(Table33[[#This Row],[Raegan]]),ISBLANK(Table3[[#This Row],[Raegan]])),"",Table33[[#This Row],[Raegan]]-Table3[[#This Row],[Raegan]])</f>
        <v>22</v>
      </c>
      <c r="BD256" t="str">
        <f>IF(AND(ISBLANK(Table33[[#This Row],[Liam]]),ISBLANK(Table3[[#This Row],[Liam]])),"",Table33[[#This Row],[Liam]]-Table3[[#This Row],[Liam]])</f>
        <v/>
      </c>
      <c r="BE256">
        <f>IF(AND(ISBLANK(Table33[[#This Row],[Shane]]),ISBLANK(Table3[[#This Row],[Shane]])),"",Table33[[#This Row],[Shane]]-Table3[[#This Row],[Shane]])</f>
        <v>31</v>
      </c>
      <c r="BF256" t="str">
        <f>IF(AND(ISBLANK(Table33[[#This Row],[Cameron]]),ISBLANK(Table3[[#This Row],[Cameron]])),"",Table33[[#This Row],[Cameron]]-Table3[[#This Row],[Cameron]])</f>
        <v/>
      </c>
      <c r="BG256" t="str">
        <f>IF(AND(ISBLANK(Table33[[#This Row],[Alex]]),ISBLANK(Table3[[#This Row],[Alex]])),"",Table33[[#This Row],[Alex]]-Table3[[#This Row],[Alex]])</f>
        <v/>
      </c>
      <c r="BH256" t="str">
        <f>IF(AND(ISBLANK(Table33[[#This Row],[Scott]]),ISBLANK(Table3[[#This Row],[Scott]])),"",Table33[[#This Row],[Scott]]-Table3[[#This Row],[Scott]])</f>
        <v/>
      </c>
      <c r="BI256">
        <f>IF(AND(ISBLANK(Table33[[#This Row],[Light]]),ISBLANK(Table3[[#This Row],[Light]])),"",Table33[[#This Row],[Light]]-Table3[[#This Row],[Light]])</f>
        <v>13</v>
      </c>
      <c r="BJ256">
        <f>IF(AND(ISBLANK(Table33[[#This Row],[Jarred]]),ISBLANK(Table3[[#This Row],[Jarred]])),"",Table33[[#This Row],[Jarred]]-Table3[[#This Row],[Jarred]])</f>
        <v>21</v>
      </c>
      <c r="BK256" t="str">
        <f>IF(AND(ISBLANK(Table33[[#This Row],[Joel]]),ISBLANK(Table3[[#This Row],[Joel]])),"",Table33[[#This Row],[Joel]]-Table3[[#This Row],[Joel]])</f>
        <v/>
      </c>
      <c r="BL256" t="str">
        <f>IF(AND(ISBLANK(Table33[[#This Row],[Rob]]),ISBLANK(Table3[[#This Row],[Rob]])),"",Table33[[#This Row],[Rob]]-Table3[[#This Row],[Rob]])</f>
        <v/>
      </c>
      <c r="BM256" t="str">
        <f>IF(AND(ISBLANK(Table33[[#This Row],[Xander]]),ISBLANK(Table3[[#This Row],[Xander]])),"",Table33[[#This Row],[Xander]]-Table3[[#This Row],[Xander]])</f>
        <v/>
      </c>
    </row>
    <row r="257" spans="1:65" ht="15" customHeight="1" x14ac:dyDescent="0.25">
      <c r="A257" s="26">
        <v>45483</v>
      </c>
      <c r="B257">
        <v>14</v>
      </c>
      <c r="C257">
        <v>21</v>
      </c>
      <c r="D257">
        <v>27</v>
      </c>
      <c r="E257">
        <v>22</v>
      </c>
      <c r="H257">
        <v>6</v>
      </c>
      <c r="J257">
        <v>20</v>
      </c>
      <c r="L257">
        <v>14</v>
      </c>
      <c r="S257" s="26">
        <v>45483</v>
      </c>
      <c r="T257">
        <v>58</v>
      </c>
      <c r="U257">
        <v>45</v>
      </c>
      <c r="V257">
        <v>29</v>
      </c>
      <c r="W257">
        <v>48</v>
      </c>
      <c r="AK257">
        <v>38</v>
      </c>
      <c r="AM257">
        <v>31</v>
      </c>
      <c r="AN257">
        <v>1</v>
      </c>
      <c r="AQ257">
        <v>40</v>
      </c>
      <c r="AS257">
        <v>33</v>
      </c>
      <c r="AX257" s="26">
        <v>45483</v>
      </c>
      <c r="AY257">
        <f>IF(AND(ISBLANK(Table33[[#This Row],[Gilbert]]),ISBLANK(Table3[[#This Row],[Gilbert]])),"",Table33[[#This Row],[Gilbert]]-Table3[[#This Row],[Gilbert]])</f>
        <v>44</v>
      </c>
      <c r="AZ257">
        <f>IF(AND(ISBLANK(Table33[[#This Row],[Fred]]),ISBLANK(Table3[[#This Row],[Fred]])),"",Table33[[#This Row],[Fred]]-Table3[[#This Row],[Fred]])</f>
        <v>24</v>
      </c>
      <c r="BA257">
        <f>IF(AND(ISBLANK(Table33[[#This Row],[Zoe]]),ISBLANK(Table3[[#This Row],[Zoe]])),"",Table33[[#This Row],[Zoe]]-Table3[[#This Row],[Zoe]])</f>
        <v>2</v>
      </c>
      <c r="BB257">
        <f>IF(AND(ISBLANK(Table33[[#This Row],[George]]),ISBLANK(Table3[[#This Row],[George]])),"",Table33[[#This Row],[George]]-Table3[[#This Row],[George]])</f>
        <v>26</v>
      </c>
      <c r="BC257" t="str">
        <f>IF(AND(ISBLANK(Table33[[#This Row],[Raegan]]),ISBLANK(Table3[[#This Row],[Raegan]])),"",Table33[[#This Row],[Raegan]]-Table3[[#This Row],[Raegan]])</f>
        <v/>
      </c>
      <c r="BD257" t="str">
        <f>IF(AND(ISBLANK(Table33[[#This Row],[Liam]]),ISBLANK(Table3[[#This Row],[Liam]])),"",Table33[[#This Row],[Liam]]-Table3[[#This Row],[Liam]])</f>
        <v/>
      </c>
      <c r="BE257">
        <f>IF(AND(ISBLANK(Table33[[#This Row],[Shane]]),ISBLANK(Table3[[#This Row],[Shane]])),"",Table33[[#This Row],[Shane]]-Table3[[#This Row],[Shane]])</f>
        <v>32</v>
      </c>
      <c r="BF257" t="str">
        <f>IF(AND(ISBLANK(Table33[[#This Row],[Cameron]]),ISBLANK(Table3[[#This Row],[Cameron]])),"",Table33[[#This Row],[Cameron]]-Table3[[#This Row],[Cameron]])</f>
        <v/>
      </c>
      <c r="BG257" t="str">
        <f>IF(AND(ISBLANK(Table33[[#This Row],[Alex]]),ISBLANK(Table3[[#This Row],[Alex]])),"",Table33[[#This Row],[Alex]]-Table3[[#This Row],[Alex]])</f>
        <v/>
      </c>
      <c r="BH257">
        <f>IF(AND(ISBLANK(Table33[[#This Row],[Scott]]),ISBLANK(Table3[[#This Row],[Scott]])),"",Table33[[#This Row],[Scott]]-Table3[[#This Row],[Scott]])</f>
        <v>20</v>
      </c>
      <c r="BI257" t="str">
        <f>IF(AND(ISBLANK(Table33[[#This Row],[Light]]),ISBLANK(Table3[[#This Row],[Light]])),"",Table33[[#This Row],[Light]]-Table3[[#This Row],[Light]])</f>
        <v/>
      </c>
      <c r="BJ257">
        <f>IF(AND(ISBLANK(Table33[[#This Row],[Jarred]]),ISBLANK(Table3[[#This Row],[Jarred]])),"",Table33[[#This Row],[Jarred]]-Table3[[#This Row],[Jarred]])</f>
        <v>19</v>
      </c>
      <c r="BK257" t="str">
        <f>IF(AND(ISBLANK(Table33[[#This Row],[Joel]]),ISBLANK(Table3[[#This Row],[Joel]])),"",Table33[[#This Row],[Joel]]-Table3[[#This Row],[Joel]])</f>
        <v/>
      </c>
      <c r="BL257" t="str">
        <f>IF(AND(ISBLANK(Table33[[#This Row],[Rob]]),ISBLANK(Table3[[#This Row],[Rob]])),"",Table33[[#This Row],[Rob]]-Table3[[#This Row],[Rob]])</f>
        <v/>
      </c>
      <c r="BM257" t="str">
        <f>IF(AND(ISBLANK(Table33[[#This Row],[Xander]]),ISBLANK(Table3[[#This Row],[Xander]])),"",Table33[[#This Row],[Xander]]-Table3[[#This Row],[Xander]])</f>
        <v/>
      </c>
    </row>
    <row r="258" spans="1:65" ht="15" customHeight="1" x14ac:dyDescent="0.25">
      <c r="A258" s="26">
        <v>45484</v>
      </c>
      <c r="B258">
        <v>6</v>
      </c>
      <c r="C258">
        <v>20</v>
      </c>
      <c r="D258">
        <v>22</v>
      </c>
      <c r="E258">
        <v>16</v>
      </c>
      <c r="F258">
        <v>19</v>
      </c>
      <c r="H258">
        <v>2</v>
      </c>
      <c r="J258">
        <v>9</v>
      </c>
      <c r="K258">
        <v>30</v>
      </c>
      <c r="S258" s="26">
        <v>45484</v>
      </c>
      <c r="T258">
        <v>62</v>
      </c>
      <c r="U258">
        <v>39</v>
      </c>
      <c r="V258">
        <v>30</v>
      </c>
      <c r="W258">
        <v>28</v>
      </c>
      <c r="X258">
        <v>35</v>
      </c>
      <c r="AK258">
        <v>31</v>
      </c>
      <c r="AM258">
        <v>9</v>
      </c>
      <c r="AQ258">
        <v>33</v>
      </c>
      <c r="AR258">
        <v>52</v>
      </c>
      <c r="AX258" s="26">
        <v>45484</v>
      </c>
      <c r="AY258">
        <f>IF(AND(ISBLANK(Table33[[#This Row],[Gilbert]]),ISBLANK(Table3[[#This Row],[Gilbert]])),"",Table33[[#This Row],[Gilbert]]-Table3[[#This Row],[Gilbert]])</f>
        <v>56</v>
      </c>
      <c r="AZ258">
        <f>IF(AND(ISBLANK(Table33[[#This Row],[Fred]]),ISBLANK(Table3[[#This Row],[Fred]])),"",Table33[[#This Row],[Fred]]-Table3[[#This Row],[Fred]])</f>
        <v>19</v>
      </c>
      <c r="BA258">
        <f>IF(AND(ISBLANK(Table33[[#This Row],[Zoe]]),ISBLANK(Table3[[#This Row],[Zoe]])),"",Table33[[#This Row],[Zoe]]-Table3[[#This Row],[Zoe]])</f>
        <v>8</v>
      </c>
      <c r="BB258">
        <f>IF(AND(ISBLANK(Table33[[#This Row],[George]]),ISBLANK(Table3[[#This Row],[George]])),"",Table33[[#This Row],[George]]-Table3[[#This Row],[George]])</f>
        <v>12</v>
      </c>
      <c r="BC258">
        <f>IF(AND(ISBLANK(Table33[[#This Row],[Raegan]]),ISBLANK(Table3[[#This Row],[Raegan]])),"",Table33[[#This Row],[Raegan]]-Table3[[#This Row],[Raegan]])</f>
        <v>16</v>
      </c>
      <c r="BD258" t="str">
        <f>IF(AND(ISBLANK(Table33[[#This Row],[Liam]]),ISBLANK(Table3[[#This Row],[Liam]])),"",Table33[[#This Row],[Liam]]-Table3[[#This Row],[Liam]])</f>
        <v/>
      </c>
      <c r="BE258">
        <f>IF(AND(ISBLANK(Table33[[#This Row],[Shane]]),ISBLANK(Table3[[#This Row],[Shane]])),"",Table33[[#This Row],[Shane]]-Table3[[#This Row],[Shane]])</f>
        <v>29</v>
      </c>
      <c r="BF258" t="str">
        <f>IF(AND(ISBLANK(Table33[[#This Row],[Cameron]]),ISBLANK(Table3[[#This Row],[Cameron]])),"",Table33[[#This Row],[Cameron]]-Table3[[#This Row],[Cameron]])</f>
        <v/>
      </c>
      <c r="BG258" t="str">
        <f>IF(AND(ISBLANK(Table33[[#This Row],[Alex]]),ISBLANK(Table3[[#This Row],[Alex]])),"",Table33[[#This Row],[Alex]]-Table3[[#This Row],[Alex]])</f>
        <v/>
      </c>
      <c r="BH258">
        <f>IF(AND(ISBLANK(Table33[[#This Row],[Scott]]),ISBLANK(Table3[[#This Row],[Scott]])),"",Table33[[#This Row],[Scott]]-Table3[[#This Row],[Scott]])</f>
        <v>24</v>
      </c>
      <c r="BI258">
        <f>IF(AND(ISBLANK(Table33[[#This Row],[Light]]),ISBLANK(Table3[[#This Row],[Light]])),"",Table33[[#This Row],[Light]]-Table3[[#This Row],[Light]])</f>
        <v>22</v>
      </c>
      <c r="BJ258" t="str">
        <f>IF(AND(ISBLANK(Table33[[#This Row],[Jarred]]),ISBLANK(Table3[[#This Row],[Jarred]])),"",Table33[[#This Row],[Jarred]]-Table3[[#This Row],[Jarred]])</f>
        <v/>
      </c>
      <c r="BK258" t="str">
        <f>IF(AND(ISBLANK(Table33[[#This Row],[Joel]]),ISBLANK(Table3[[#This Row],[Joel]])),"",Table33[[#This Row],[Joel]]-Table3[[#This Row],[Joel]])</f>
        <v/>
      </c>
      <c r="BL258" t="str">
        <f>IF(AND(ISBLANK(Table33[[#This Row],[Rob]]),ISBLANK(Table3[[#This Row],[Rob]])),"",Table33[[#This Row],[Rob]]-Table3[[#This Row],[Rob]])</f>
        <v/>
      </c>
      <c r="BM258" t="str">
        <f>IF(AND(ISBLANK(Table33[[#This Row],[Xander]]),ISBLANK(Table3[[#This Row],[Xander]])),"",Table33[[#This Row],[Xander]]-Table3[[#This Row],[Xander]])</f>
        <v/>
      </c>
    </row>
    <row r="259" spans="1:65" ht="15" customHeight="1" x14ac:dyDescent="0.25">
      <c r="A259" s="26">
        <v>45485</v>
      </c>
      <c r="B259">
        <v>3</v>
      </c>
      <c r="C259">
        <v>17</v>
      </c>
      <c r="D259">
        <v>23</v>
      </c>
      <c r="E259">
        <v>14</v>
      </c>
      <c r="F259">
        <v>15</v>
      </c>
      <c r="H259">
        <v>2</v>
      </c>
      <c r="J259">
        <v>4</v>
      </c>
      <c r="K259">
        <v>24</v>
      </c>
      <c r="L259">
        <v>2</v>
      </c>
      <c r="S259" s="26">
        <v>45485</v>
      </c>
      <c r="T259">
        <v>46</v>
      </c>
      <c r="U259">
        <v>24</v>
      </c>
      <c r="V259">
        <v>27</v>
      </c>
      <c r="W259">
        <v>23</v>
      </c>
      <c r="X259">
        <v>34</v>
      </c>
      <c r="AK259">
        <v>14</v>
      </c>
      <c r="AM259">
        <v>5</v>
      </c>
      <c r="AQ259">
        <v>16</v>
      </c>
      <c r="AR259">
        <v>50</v>
      </c>
      <c r="AS259">
        <v>21</v>
      </c>
      <c r="AX259" s="26">
        <v>45485</v>
      </c>
      <c r="AY259">
        <f>IF(AND(ISBLANK(Table33[[#This Row],[Gilbert]]),ISBLANK(Table3[[#This Row],[Gilbert]])),"",Table33[[#This Row],[Gilbert]]-Table3[[#This Row],[Gilbert]])</f>
        <v>43</v>
      </c>
      <c r="AZ259">
        <f>IF(AND(ISBLANK(Table33[[#This Row],[Fred]]),ISBLANK(Table3[[#This Row],[Fred]])),"",Table33[[#This Row],[Fred]]-Table3[[#This Row],[Fred]])</f>
        <v>7</v>
      </c>
      <c r="BA259">
        <f>IF(AND(ISBLANK(Table33[[#This Row],[Zoe]]),ISBLANK(Table3[[#This Row],[Zoe]])),"",Table33[[#This Row],[Zoe]]-Table3[[#This Row],[Zoe]])</f>
        <v>4</v>
      </c>
      <c r="BB259">
        <f>IF(AND(ISBLANK(Table33[[#This Row],[George]]),ISBLANK(Table3[[#This Row],[George]])),"",Table33[[#This Row],[George]]-Table3[[#This Row],[George]])</f>
        <v>9</v>
      </c>
      <c r="BC259">
        <f>IF(AND(ISBLANK(Table33[[#This Row],[Raegan]]),ISBLANK(Table3[[#This Row],[Raegan]])),"",Table33[[#This Row],[Raegan]]-Table3[[#This Row],[Raegan]])</f>
        <v>19</v>
      </c>
      <c r="BD259" t="str">
        <f>IF(AND(ISBLANK(Table33[[#This Row],[Liam]]),ISBLANK(Table3[[#This Row],[Liam]])),"",Table33[[#This Row],[Liam]]-Table3[[#This Row],[Liam]])</f>
        <v/>
      </c>
      <c r="BE259">
        <f>IF(AND(ISBLANK(Table33[[#This Row],[Shane]]),ISBLANK(Table3[[#This Row],[Shane]])),"",Table33[[#This Row],[Shane]]-Table3[[#This Row],[Shane]])</f>
        <v>12</v>
      </c>
      <c r="BF259" t="str">
        <f>IF(AND(ISBLANK(Table33[[#This Row],[Cameron]]),ISBLANK(Table3[[#This Row],[Cameron]])),"",Table33[[#This Row],[Cameron]]-Table3[[#This Row],[Cameron]])</f>
        <v/>
      </c>
      <c r="BG259" t="str">
        <f>IF(AND(ISBLANK(Table33[[#This Row],[Alex]]),ISBLANK(Table3[[#This Row],[Alex]])),"",Table33[[#This Row],[Alex]]-Table3[[#This Row],[Alex]])</f>
        <v/>
      </c>
      <c r="BH259">
        <f>IF(AND(ISBLANK(Table33[[#This Row],[Scott]]),ISBLANK(Table3[[#This Row],[Scott]])),"",Table33[[#This Row],[Scott]]-Table3[[#This Row],[Scott]])</f>
        <v>12</v>
      </c>
      <c r="BI259">
        <f>IF(AND(ISBLANK(Table33[[#This Row],[Light]]),ISBLANK(Table3[[#This Row],[Light]])),"",Table33[[#This Row],[Light]]-Table3[[#This Row],[Light]])</f>
        <v>26</v>
      </c>
      <c r="BJ259">
        <f>IF(AND(ISBLANK(Table33[[#This Row],[Jarred]]),ISBLANK(Table3[[#This Row],[Jarred]])),"",Table33[[#This Row],[Jarred]]-Table3[[#This Row],[Jarred]])</f>
        <v>19</v>
      </c>
      <c r="BK259" t="str">
        <f>IF(AND(ISBLANK(Table33[[#This Row],[Joel]]),ISBLANK(Table3[[#This Row],[Joel]])),"",Table33[[#This Row],[Joel]]-Table3[[#This Row],[Joel]])</f>
        <v/>
      </c>
      <c r="BL259" t="str">
        <f>IF(AND(ISBLANK(Table33[[#This Row],[Rob]]),ISBLANK(Table3[[#This Row],[Rob]])),"",Table33[[#This Row],[Rob]]-Table3[[#This Row],[Rob]])</f>
        <v/>
      </c>
      <c r="BM259" t="str">
        <f>IF(AND(ISBLANK(Table33[[#This Row],[Xander]]),ISBLANK(Table3[[#This Row],[Xander]])),"",Table33[[#This Row],[Xander]]-Table3[[#This Row],[Xander]])</f>
        <v/>
      </c>
    </row>
    <row r="260" spans="1:65" ht="15" customHeight="1" x14ac:dyDescent="0.25">
      <c r="A260" s="26">
        <v>45487</v>
      </c>
      <c r="B260">
        <v>34</v>
      </c>
      <c r="C260">
        <v>12</v>
      </c>
      <c r="D260">
        <v>25</v>
      </c>
      <c r="E260">
        <v>15</v>
      </c>
      <c r="F260">
        <v>20</v>
      </c>
      <c r="J260">
        <v>1</v>
      </c>
      <c r="K260">
        <v>16</v>
      </c>
      <c r="L260">
        <v>11</v>
      </c>
      <c r="S260" s="26">
        <v>45487</v>
      </c>
      <c r="T260">
        <v>59</v>
      </c>
      <c r="U260">
        <v>73</v>
      </c>
      <c r="V260">
        <v>35</v>
      </c>
      <c r="W260">
        <v>34</v>
      </c>
      <c r="X260">
        <v>41</v>
      </c>
      <c r="AN260">
        <v>1</v>
      </c>
      <c r="AQ260">
        <v>70</v>
      </c>
      <c r="AR260">
        <v>49</v>
      </c>
      <c r="AS260">
        <v>25</v>
      </c>
      <c r="AX260" s="26">
        <v>45487</v>
      </c>
      <c r="AY260">
        <f>IF(AND(ISBLANK(Table33[[#This Row],[Gilbert]]),ISBLANK(Table3[[#This Row],[Gilbert]])),"",Table33[[#This Row],[Gilbert]]-Table3[[#This Row],[Gilbert]])</f>
        <v>25</v>
      </c>
      <c r="AZ260">
        <f>IF(AND(ISBLANK(Table33[[#This Row],[Fred]]),ISBLANK(Table3[[#This Row],[Fred]])),"",Table33[[#This Row],[Fred]]-Table3[[#This Row],[Fred]])</f>
        <v>61</v>
      </c>
      <c r="BA260">
        <f>IF(AND(ISBLANK(Table33[[#This Row],[Zoe]]),ISBLANK(Table3[[#This Row],[Zoe]])),"",Table33[[#This Row],[Zoe]]-Table3[[#This Row],[Zoe]])</f>
        <v>10</v>
      </c>
      <c r="BB260">
        <f>IF(AND(ISBLANK(Table33[[#This Row],[George]]),ISBLANK(Table3[[#This Row],[George]])),"",Table33[[#This Row],[George]]-Table3[[#This Row],[George]])</f>
        <v>19</v>
      </c>
      <c r="BC260">
        <f>IF(AND(ISBLANK(Table33[[#This Row],[Raegan]]),ISBLANK(Table3[[#This Row],[Raegan]])),"",Table33[[#This Row],[Raegan]]-Table3[[#This Row],[Raegan]])</f>
        <v>21</v>
      </c>
      <c r="BD260" t="str">
        <f>IF(AND(ISBLANK(Table33[[#This Row],[Liam]]),ISBLANK(Table3[[#This Row],[Liam]])),"",Table33[[#This Row],[Liam]]-Table3[[#This Row],[Liam]])</f>
        <v/>
      </c>
      <c r="BE260" t="str">
        <f>IF(AND(ISBLANK(Table33[[#This Row],[Shane]]),ISBLANK(Table3[[#This Row],[Shane]])),"",Table33[[#This Row],[Shane]]-Table3[[#This Row],[Shane]])</f>
        <v/>
      </c>
      <c r="BF260" t="str">
        <f>IF(AND(ISBLANK(Table33[[#This Row],[Cameron]]),ISBLANK(Table3[[#This Row],[Cameron]])),"",Table33[[#This Row],[Cameron]]-Table3[[#This Row],[Cameron]])</f>
        <v/>
      </c>
      <c r="BG260" t="str">
        <f>IF(AND(ISBLANK(Table33[[#This Row],[Alex]]),ISBLANK(Table3[[#This Row],[Alex]])),"",Table33[[#This Row],[Alex]]-Table3[[#This Row],[Alex]])</f>
        <v/>
      </c>
      <c r="BH260">
        <f>IF(AND(ISBLANK(Table33[[#This Row],[Scott]]),ISBLANK(Table3[[#This Row],[Scott]])),"",Table33[[#This Row],[Scott]]-Table3[[#This Row],[Scott]])</f>
        <v>69</v>
      </c>
      <c r="BI260">
        <f>IF(AND(ISBLANK(Table33[[#This Row],[Light]]),ISBLANK(Table3[[#This Row],[Light]])),"",Table33[[#This Row],[Light]]-Table3[[#This Row],[Light]])</f>
        <v>33</v>
      </c>
      <c r="BJ260">
        <f>IF(AND(ISBLANK(Table33[[#This Row],[Jarred]]),ISBLANK(Table3[[#This Row],[Jarred]])),"",Table33[[#This Row],[Jarred]]-Table3[[#This Row],[Jarred]])</f>
        <v>14</v>
      </c>
      <c r="BK260" t="str">
        <f>IF(AND(ISBLANK(Table33[[#This Row],[Joel]]),ISBLANK(Table3[[#This Row],[Joel]])),"",Table33[[#This Row],[Joel]]-Table3[[#This Row],[Joel]])</f>
        <v/>
      </c>
      <c r="BL260" t="str">
        <f>IF(AND(ISBLANK(Table33[[#This Row],[Rob]]),ISBLANK(Table3[[#This Row],[Rob]])),"",Table33[[#This Row],[Rob]]-Table3[[#This Row],[Rob]])</f>
        <v/>
      </c>
      <c r="BM260" t="str">
        <f>IF(AND(ISBLANK(Table33[[#This Row],[Xander]]),ISBLANK(Table3[[#This Row],[Xander]])),"",Table33[[#This Row],[Xander]]-Table3[[#This Row],[Xander]])</f>
        <v/>
      </c>
    </row>
    <row r="261" spans="1:65" ht="15" customHeight="1" x14ac:dyDescent="0.25">
      <c r="A261" s="26">
        <v>45488</v>
      </c>
      <c r="B261">
        <v>31</v>
      </c>
      <c r="C261">
        <v>12</v>
      </c>
      <c r="D261">
        <v>25</v>
      </c>
      <c r="E261">
        <v>20</v>
      </c>
      <c r="F261">
        <v>18</v>
      </c>
      <c r="J261">
        <v>8</v>
      </c>
      <c r="K261">
        <v>12</v>
      </c>
      <c r="L261">
        <v>8</v>
      </c>
      <c r="S261" s="26">
        <v>45488</v>
      </c>
      <c r="T261">
        <v>64</v>
      </c>
      <c r="U261">
        <v>43</v>
      </c>
      <c r="V261">
        <v>35</v>
      </c>
      <c r="W261">
        <v>43</v>
      </c>
      <c r="X261">
        <v>42</v>
      </c>
      <c r="AM261">
        <v>2</v>
      </c>
      <c r="AQ261">
        <v>40</v>
      </c>
      <c r="AR261">
        <v>27</v>
      </c>
      <c r="AS261">
        <v>25</v>
      </c>
      <c r="AX261" s="26">
        <v>45488</v>
      </c>
      <c r="AY261">
        <f>IF(AND(ISBLANK(Table33[[#This Row],[Gilbert]]),ISBLANK(Table3[[#This Row],[Gilbert]])),"",Table33[[#This Row],[Gilbert]]-Table3[[#This Row],[Gilbert]])</f>
        <v>33</v>
      </c>
      <c r="AZ261">
        <f>IF(AND(ISBLANK(Table33[[#This Row],[Fred]]),ISBLANK(Table3[[#This Row],[Fred]])),"",Table33[[#This Row],[Fred]]-Table3[[#This Row],[Fred]])</f>
        <v>31</v>
      </c>
      <c r="BA261">
        <f>IF(AND(ISBLANK(Table33[[#This Row],[Zoe]]),ISBLANK(Table3[[#This Row],[Zoe]])),"",Table33[[#This Row],[Zoe]]-Table3[[#This Row],[Zoe]])</f>
        <v>10</v>
      </c>
      <c r="BB261">
        <f>IF(AND(ISBLANK(Table33[[#This Row],[George]]),ISBLANK(Table3[[#This Row],[George]])),"",Table33[[#This Row],[George]]-Table3[[#This Row],[George]])</f>
        <v>23</v>
      </c>
      <c r="BC261">
        <f>IF(AND(ISBLANK(Table33[[#This Row],[Raegan]]),ISBLANK(Table3[[#This Row],[Raegan]])),"",Table33[[#This Row],[Raegan]]-Table3[[#This Row],[Raegan]])</f>
        <v>24</v>
      </c>
      <c r="BD261" t="str">
        <f>IF(AND(ISBLANK(Table33[[#This Row],[Liam]]),ISBLANK(Table3[[#This Row],[Liam]])),"",Table33[[#This Row],[Liam]]-Table3[[#This Row],[Liam]])</f>
        <v/>
      </c>
      <c r="BE261" t="str">
        <f>IF(AND(ISBLANK(Table33[[#This Row],[Shane]]),ISBLANK(Table3[[#This Row],[Shane]])),"",Table33[[#This Row],[Shane]]-Table3[[#This Row],[Shane]])</f>
        <v/>
      </c>
      <c r="BF261" t="str">
        <f>IF(AND(ISBLANK(Table33[[#This Row],[Cameron]]),ISBLANK(Table3[[#This Row],[Cameron]])),"",Table33[[#This Row],[Cameron]]-Table3[[#This Row],[Cameron]])</f>
        <v/>
      </c>
      <c r="BG261" t="str">
        <f>IF(AND(ISBLANK(Table33[[#This Row],[Alex]]),ISBLANK(Table3[[#This Row],[Alex]])),"",Table33[[#This Row],[Alex]]-Table3[[#This Row],[Alex]])</f>
        <v/>
      </c>
      <c r="BH261">
        <f>IF(AND(ISBLANK(Table33[[#This Row],[Scott]]),ISBLANK(Table3[[#This Row],[Scott]])),"",Table33[[#This Row],[Scott]]-Table3[[#This Row],[Scott]])</f>
        <v>32</v>
      </c>
      <c r="BI261">
        <f>IF(AND(ISBLANK(Table33[[#This Row],[Light]]),ISBLANK(Table3[[#This Row],[Light]])),"",Table33[[#This Row],[Light]]-Table3[[#This Row],[Light]])</f>
        <v>15</v>
      </c>
      <c r="BJ261">
        <f>IF(AND(ISBLANK(Table33[[#This Row],[Jarred]]),ISBLANK(Table3[[#This Row],[Jarred]])),"",Table33[[#This Row],[Jarred]]-Table3[[#This Row],[Jarred]])</f>
        <v>17</v>
      </c>
      <c r="BK261" t="str">
        <f>IF(AND(ISBLANK(Table33[[#This Row],[Joel]]),ISBLANK(Table3[[#This Row],[Joel]])),"",Table33[[#This Row],[Joel]]-Table3[[#This Row],[Joel]])</f>
        <v/>
      </c>
      <c r="BL261" t="str">
        <f>IF(AND(ISBLANK(Table33[[#This Row],[Rob]]),ISBLANK(Table3[[#This Row],[Rob]])),"",Table33[[#This Row],[Rob]]-Table3[[#This Row],[Rob]])</f>
        <v/>
      </c>
      <c r="BM261" t="str">
        <f>IF(AND(ISBLANK(Table33[[#This Row],[Xander]]),ISBLANK(Table3[[#This Row],[Xander]])),"",Table33[[#This Row],[Xander]]-Table3[[#This Row],[Xander]])</f>
        <v/>
      </c>
    </row>
    <row r="262" spans="1:65" ht="15" customHeight="1" x14ac:dyDescent="0.25">
      <c r="A262" s="26">
        <v>45489</v>
      </c>
      <c r="B262">
        <v>24</v>
      </c>
      <c r="C262">
        <v>3</v>
      </c>
      <c r="D262">
        <v>19</v>
      </c>
      <c r="E262">
        <v>15</v>
      </c>
      <c r="F262">
        <v>15</v>
      </c>
      <c r="J262">
        <v>1</v>
      </c>
      <c r="K262">
        <v>13</v>
      </c>
      <c r="S262" s="26">
        <v>45489</v>
      </c>
      <c r="T262">
        <v>48</v>
      </c>
      <c r="U262">
        <v>33</v>
      </c>
      <c r="V262">
        <v>29</v>
      </c>
      <c r="W262">
        <v>28</v>
      </c>
      <c r="X262">
        <v>46</v>
      </c>
      <c r="AM262">
        <v>14</v>
      </c>
      <c r="AN262">
        <v>1</v>
      </c>
      <c r="AQ262">
        <v>18</v>
      </c>
      <c r="AR262">
        <v>34</v>
      </c>
      <c r="AX262" s="26">
        <v>45489</v>
      </c>
      <c r="AY262">
        <f>IF(AND(ISBLANK(Table33[[#This Row],[Gilbert]]),ISBLANK(Table3[[#This Row],[Gilbert]])),"",Table33[[#This Row],[Gilbert]]-Table3[[#This Row],[Gilbert]])</f>
        <v>24</v>
      </c>
      <c r="AZ262">
        <f>IF(AND(ISBLANK(Table33[[#This Row],[Fred]]),ISBLANK(Table3[[#This Row],[Fred]])),"",Table33[[#This Row],[Fred]]-Table3[[#This Row],[Fred]])</f>
        <v>30</v>
      </c>
      <c r="BA262">
        <f>IF(AND(ISBLANK(Table33[[#This Row],[Zoe]]),ISBLANK(Table3[[#This Row],[Zoe]])),"",Table33[[#This Row],[Zoe]]-Table3[[#This Row],[Zoe]])</f>
        <v>10</v>
      </c>
      <c r="BB262">
        <f>IF(AND(ISBLANK(Table33[[#This Row],[George]]),ISBLANK(Table3[[#This Row],[George]])),"",Table33[[#This Row],[George]]-Table3[[#This Row],[George]])</f>
        <v>13</v>
      </c>
      <c r="BC262">
        <f>IF(AND(ISBLANK(Table33[[#This Row],[Raegan]]),ISBLANK(Table3[[#This Row],[Raegan]])),"",Table33[[#This Row],[Raegan]]-Table3[[#This Row],[Raegan]])</f>
        <v>31</v>
      </c>
      <c r="BD262" t="str">
        <f>IF(AND(ISBLANK(Table33[[#This Row],[Liam]]),ISBLANK(Table3[[#This Row],[Liam]])),"",Table33[[#This Row],[Liam]]-Table3[[#This Row],[Liam]])</f>
        <v/>
      </c>
      <c r="BE262" t="str">
        <f>IF(AND(ISBLANK(Table33[[#This Row],[Shane]]),ISBLANK(Table3[[#This Row],[Shane]])),"",Table33[[#This Row],[Shane]]-Table3[[#This Row],[Shane]])</f>
        <v/>
      </c>
      <c r="BF262" t="str">
        <f>IF(AND(ISBLANK(Table33[[#This Row],[Cameron]]),ISBLANK(Table3[[#This Row],[Cameron]])),"",Table33[[#This Row],[Cameron]]-Table3[[#This Row],[Cameron]])</f>
        <v/>
      </c>
      <c r="BG262" t="str">
        <f>IF(AND(ISBLANK(Table33[[#This Row],[Alex]]),ISBLANK(Table3[[#This Row],[Alex]])),"",Table33[[#This Row],[Alex]]-Table3[[#This Row],[Alex]])</f>
        <v/>
      </c>
      <c r="BH262">
        <f>IF(AND(ISBLANK(Table33[[#This Row],[Scott]]),ISBLANK(Table3[[#This Row],[Scott]])),"",Table33[[#This Row],[Scott]]-Table3[[#This Row],[Scott]])</f>
        <v>17</v>
      </c>
      <c r="BI262">
        <f>IF(AND(ISBLANK(Table33[[#This Row],[Light]]),ISBLANK(Table3[[#This Row],[Light]])),"",Table33[[#This Row],[Light]]-Table3[[#This Row],[Light]])</f>
        <v>21</v>
      </c>
      <c r="BJ262" t="str">
        <f>IF(AND(ISBLANK(Table33[[#This Row],[Jarred]]),ISBLANK(Table3[[#This Row],[Jarred]])),"",Table33[[#This Row],[Jarred]]-Table3[[#This Row],[Jarred]])</f>
        <v/>
      </c>
      <c r="BK262" t="str">
        <f>IF(AND(ISBLANK(Table33[[#This Row],[Joel]]),ISBLANK(Table3[[#This Row],[Joel]])),"",Table33[[#This Row],[Joel]]-Table3[[#This Row],[Joel]])</f>
        <v/>
      </c>
      <c r="BL262" t="str">
        <f>IF(AND(ISBLANK(Table33[[#This Row],[Rob]]),ISBLANK(Table3[[#This Row],[Rob]])),"",Table33[[#This Row],[Rob]]-Table3[[#This Row],[Rob]])</f>
        <v/>
      </c>
      <c r="BM262" t="str">
        <f>IF(AND(ISBLANK(Table33[[#This Row],[Xander]]),ISBLANK(Table3[[#This Row],[Xander]])),"",Table33[[#This Row],[Xander]]-Table3[[#This Row],[Xander]])</f>
        <v/>
      </c>
    </row>
    <row r="263" spans="1:65" ht="15" customHeight="1" x14ac:dyDescent="0.25">
      <c r="A263" s="26">
        <v>45490</v>
      </c>
      <c r="B263">
        <v>20</v>
      </c>
      <c r="C263">
        <v>6</v>
      </c>
      <c r="D263">
        <v>22</v>
      </c>
      <c r="E263">
        <v>15</v>
      </c>
      <c r="J263">
        <v>3</v>
      </c>
      <c r="K263">
        <v>14</v>
      </c>
      <c r="L263">
        <v>6</v>
      </c>
      <c r="S263" s="26">
        <v>45490</v>
      </c>
      <c r="T263">
        <v>49</v>
      </c>
      <c r="U263">
        <v>34</v>
      </c>
      <c r="V263">
        <v>52</v>
      </c>
      <c r="W263">
        <v>27</v>
      </c>
      <c r="AM263">
        <v>8</v>
      </c>
      <c r="AN263">
        <v>1</v>
      </c>
      <c r="AQ263">
        <v>34</v>
      </c>
      <c r="AR263">
        <v>45</v>
      </c>
      <c r="AS263">
        <v>29</v>
      </c>
      <c r="AX263" s="26">
        <v>45490</v>
      </c>
      <c r="AY263">
        <f>IF(AND(ISBLANK(Table33[[#This Row],[Gilbert]]),ISBLANK(Table3[[#This Row],[Gilbert]])),"",Table33[[#This Row],[Gilbert]]-Table3[[#This Row],[Gilbert]])</f>
        <v>29</v>
      </c>
      <c r="AZ263">
        <f>IF(AND(ISBLANK(Table33[[#This Row],[Fred]]),ISBLANK(Table3[[#This Row],[Fred]])),"",Table33[[#This Row],[Fred]]-Table3[[#This Row],[Fred]])</f>
        <v>28</v>
      </c>
      <c r="BA263">
        <f>IF(AND(ISBLANK(Table33[[#This Row],[Zoe]]),ISBLANK(Table3[[#This Row],[Zoe]])),"",Table33[[#This Row],[Zoe]]-Table3[[#This Row],[Zoe]])</f>
        <v>30</v>
      </c>
      <c r="BB263">
        <f>IF(AND(ISBLANK(Table33[[#This Row],[George]]),ISBLANK(Table3[[#This Row],[George]])),"",Table33[[#This Row],[George]]-Table3[[#This Row],[George]])</f>
        <v>12</v>
      </c>
      <c r="BC263" t="str">
        <f>IF(AND(ISBLANK(Table33[[#This Row],[Raegan]]),ISBLANK(Table3[[#This Row],[Raegan]])),"",Table33[[#This Row],[Raegan]]-Table3[[#This Row],[Raegan]])</f>
        <v/>
      </c>
      <c r="BD263" t="str">
        <f>IF(AND(ISBLANK(Table33[[#This Row],[Liam]]),ISBLANK(Table3[[#This Row],[Liam]])),"",Table33[[#This Row],[Liam]]-Table3[[#This Row],[Liam]])</f>
        <v/>
      </c>
      <c r="BE263" t="str">
        <f>IF(AND(ISBLANK(Table33[[#This Row],[Shane]]),ISBLANK(Table3[[#This Row],[Shane]])),"",Table33[[#This Row],[Shane]]-Table3[[#This Row],[Shane]])</f>
        <v/>
      </c>
      <c r="BF263" t="str">
        <f>IF(AND(ISBLANK(Table33[[#This Row],[Cameron]]),ISBLANK(Table3[[#This Row],[Cameron]])),"",Table33[[#This Row],[Cameron]]-Table3[[#This Row],[Cameron]])</f>
        <v/>
      </c>
      <c r="BG263" t="str">
        <f>IF(AND(ISBLANK(Table33[[#This Row],[Alex]]),ISBLANK(Table3[[#This Row],[Alex]])),"",Table33[[#This Row],[Alex]]-Table3[[#This Row],[Alex]])</f>
        <v/>
      </c>
      <c r="BH263">
        <f>IF(AND(ISBLANK(Table33[[#This Row],[Scott]]),ISBLANK(Table3[[#This Row],[Scott]])),"",Table33[[#This Row],[Scott]]-Table3[[#This Row],[Scott]])</f>
        <v>31</v>
      </c>
      <c r="BI263">
        <f>IF(AND(ISBLANK(Table33[[#This Row],[Light]]),ISBLANK(Table3[[#This Row],[Light]])),"",Table33[[#This Row],[Light]]-Table3[[#This Row],[Light]])</f>
        <v>31</v>
      </c>
      <c r="BJ263">
        <f>IF(AND(ISBLANK(Table33[[#This Row],[Jarred]]),ISBLANK(Table3[[#This Row],[Jarred]])),"",Table33[[#This Row],[Jarred]]-Table3[[#This Row],[Jarred]])</f>
        <v>23</v>
      </c>
      <c r="BK263" t="str">
        <f>IF(AND(ISBLANK(Table33[[#This Row],[Joel]]),ISBLANK(Table3[[#This Row],[Joel]])),"",Table33[[#This Row],[Joel]]-Table3[[#This Row],[Joel]])</f>
        <v/>
      </c>
      <c r="BL263" t="str">
        <f>IF(AND(ISBLANK(Table33[[#This Row],[Rob]]),ISBLANK(Table3[[#This Row],[Rob]])),"",Table33[[#This Row],[Rob]]-Table3[[#This Row],[Rob]])</f>
        <v/>
      </c>
      <c r="BM263" t="str">
        <f>IF(AND(ISBLANK(Table33[[#This Row],[Xander]]),ISBLANK(Table3[[#This Row],[Xander]])),"",Table33[[#This Row],[Xander]]-Table3[[#This Row],[Xander]])</f>
        <v/>
      </c>
    </row>
    <row r="264" spans="1:65" ht="15" customHeight="1" x14ac:dyDescent="0.25">
      <c r="A264" s="26">
        <v>45491</v>
      </c>
      <c r="B264">
        <v>17</v>
      </c>
      <c r="C264">
        <v>1</v>
      </c>
      <c r="D264">
        <v>16</v>
      </c>
      <c r="E264">
        <v>13</v>
      </c>
      <c r="F264">
        <v>12</v>
      </c>
      <c r="K264">
        <v>6</v>
      </c>
      <c r="S264" s="26">
        <v>45491</v>
      </c>
      <c r="T264">
        <v>44</v>
      </c>
      <c r="U264">
        <v>20</v>
      </c>
      <c r="V264">
        <v>26</v>
      </c>
      <c r="W264">
        <v>21</v>
      </c>
      <c r="X264">
        <v>41</v>
      </c>
      <c r="AM264">
        <v>2</v>
      </c>
      <c r="AQ264">
        <v>10</v>
      </c>
      <c r="AR264">
        <v>20</v>
      </c>
      <c r="AS264">
        <v>6</v>
      </c>
      <c r="AX264" s="26">
        <v>45491</v>
      </c>
      <c r="AY264">
        <f>IF(AND(ISBLANK(Table33[[#This Row],[Gilbert]]),ISBLANK(Table3[[#This Row],[Gilbert]])),"",Table33[[#This Row],[Gilbert]]-Table3[[#This Row],[Gilbert]])</f>
        <v>27</v>
      </c>
      <c r="AZ264">
        <f>IF(AND(ISBLANK(Table33[[#This Row],[Fred]]),ISBLANK(Table3[[#This Row],[Fred]])),"",Table33[[#This Row],[Fred]]-Table3[[#This Row],[Fred]])</f>
        <v>19</v>
      </c>
      <c r="BA264">
        <f>IF(AND(ISBLANK(Table33[[#This Row],[Zoe]]),ISBLANK(Table3[[#This Row],[Zoe]])),"",Table33[[#This Row],[Zoe]]-Table3[[#This Row],[Zoe]])</f>
        <v>10</v>
      </c>
      <c r="BB264">
        <f>IF(AND(ISBLANK(Table33[[#This Row],[George]]),ISBLANK(Table3[[#This Row],[George]])),"",Table33[[#This Row],[George]]-Table3[[#This Row],[George]])</f>
        <v>8</v>
      </c>
      <c r="BC264">
        <f>IF(AND(ISBLANK(Table33[[#This Row],[Raegan]]),ISBLANK(Table3[[#This Row],[Raegan]])),"",Table33[[#This Row],[Raegan]]-Table3[[#This Row],[Raegan]])</f>
        <v>29</v>
      </c>
      <c r="BD264" t="str">
        <f>IF(AND(ISBLANK(Table33[[#This Row],[Liam]]),ISBLANK(Table3[[#This Row],[Liam]])),"",Table33[[#This Row],[Liam]]-Table3[[#This Row],[Liam]])</f>
        <v/>
      </c>
      <c r="BE264" t="str">
        <f>IF(AND(ISBLANK(Table33[[#This Row],[Shane]]),ISBLANK(Table3[[#This Row],[Shane]])),"",Table33[[#This Row],[Shane]]-Table3[[#This Row],[Shane]])</f>
        <v/>
      </c>
      <c r="BF264" t="str">
        <f>IF(AND(ISBLANK(Table33[[#This Row],[Cameron]]),ISBLANK(Table3[[#This Row],[Cameron]])),"",Table33[[#This Row],[Cameron]]-Table3[[#This Row],[Cameron]])</f>
        <v/>
      </c>
      <c r="BG264" t="str">
        <f>IF(AND(ISBLANK(Table33[[#This Row],[Alex]]),ISBLANK(Table3[[#This Row],[Alex]])),"",Table33[[#This Row],[Alex]]-Table3[[#This Row],[Alex]])</f>
        <v/>
      </c>
      <c r="BH264">
        <f>IF(AND(ISBLANK(Table33[[#This Row],[Scott]]),ISBLANK(Table3[[#This Row],[Scott]])),"",Table33[[#This Row],[Scott]]-Table3[[#This Row],[Scott]])</f>
        <v>10</v>
      </c>
      <c r="BI264">
        <f>IF(AND(ISBLANK(Table33[[#This Row],[Light]]),ISBLANK(Table3[[#This Row],[Light]])),"",Table33[[#This Row],[Light]]-Table3[[#This Row],[Light]])</f>
        <v>14</v>
      </c>
      <c r="BJ264">
        <f>IF(AND(ISBLANK(Table33[[#This Row],[Jarred]]),ISBLANK(Table3[[#This Row],[Jarred]])),"",Table33[[#This Row],[Jarred]]-Table3[[#This Row],[Jarred]])</f>
        <v>6</v>
      </c>
      <c r="BK264" t="str">
        <f>IF(AND(ISBLANK(Table33[[#This Row],[Joel]]),ISBLANK(Table3[[#This Row],[Joel]])),"",Table33[[#This Row],[Joel]]-Table3[[#This Row],[Joel]])</f>
        <v/>
      </c>
      <c r="BL264" t="str">
        <f>IF(AND(ISBLANK(Table33[[#This Row],[Rob]]),ISBLANK(Table3[[#This Row],[Rob]])),"",Table33[[#This Row],[Rob]]-Table3[[#This Row],[Rob]])</f>
        <v/>
      </c>
      <c r="BM264" t="str">
        <f>IF(AND(ISBLANK(Table33[[#This Row],[Xander]]),ISBLANK(Table3[[#This Row],[Xander]])),"",Table33[[#This Row],[Xander]]-Table3[[#This Row],[Xander]])</f>
        <v/>
      </c>
    </row>
    <row r="265" spans="1:65" ht="15" customHeight="1" x14ac:dyDescent="0.25">
      <c r="A265" s="26">
        <v>45495</v>
      </c>
      <c r="B265">
        <v>22</v>
      </c>
      <c r="C265">
        <v>29</v>
      </c>
      <c r="D265">
        <v>25</v>
      </c>
      <c r="E265">
        <v>12</v>
      </c>
      <c r="F265">
        <v>17</v>
      </c>
      <c r="H265">
        <v>5</v>
      </c>
      <c r="J265">
        <v>26</v>
      </c>
      <c r="K265">
        <v>21</v>
      </c>
      <c r="S265" s="26">
        <v>45495</v>
      </c>
      <c r="T265">
        <v>22</v>
      </c>
      <c r="U265">
        <v>45</v>
      </c>
      <c r="V265">
        <v>33</v>
      </c>
      <c r="W265">
        <v>40</v>
      </c>
      <c r="X265">
        <v>47</v>
      </c>
      <c r="AK265">
        <v>29</v>
      </c>
      <c r="AM265">
        <v>45</v>
      </c>
      <c r="AN265">
        <v>1</v>
      </c>
      <c r="AQ265">
        <v>10</v>
      </c>
      <c r="AR265">
        <v>51</v>
      </c>
      <c r="AX265" s="26">
        <v>45495</v>
      </c>
      <c r="AY265">
        <f>IF(AND(ISBLANK(Table33[[#This Row],[Gilbert]]),ISBLANK(Table3[[#This Row],[Gilbert]])),"",Table33[[#This Row],[Gilbert]]-Table3[[#This Row],[Gilbert]])</f>
        <v>0</v>
      </c>
      <c r="AZ265">
        <f>IF(AND(ISBLANK(Table33[[#This Row],[Fred]]),ISBLANK(Table3[[#This Row],[Fred]])),"",Table33[[#This Row],[Fred]]-Table3[[#This Row],[Fred]])</f>
        <v>16</v>
      </c>
      <c r="BA265">
        <f>IF(AND(ISBLANK(Table33[[#This Row],[Zoe]]),ISBLANK(Table3[[#This Row],[Zoe]])),"",Table33[[#This Row],[Zoe]]-Table3[[#This Row],[Zoe]])</f>
        <v>8</v>
      </c>
      <c r="BB265">
        <f>IF(AND(ISBLANK(Table33[[#This Row],[George]]),ISBLANK(Table3[[#This Row],[George]])),"",Table33[[#This Row],[George]]-Table3[[#This Row],[George]])</f>
        <v>28</v>
      </c>
      <c r="BC265">
        <f>IF(AND(ISBLANK(Table33[[#This Row],[Raegan]]),ISBLANK(Table3[[#This Row],[Raegan]])),"",Table33[[#This Row],[Raegan]]-Table3[[#This Row],[Raegan]])</f>
        <v>30</v>
      </c>
      <c r="BD265" t="str">
        <f>IF(AND(ISBLANK(Table33[[#This Row],[Liam]]),ISBLANK(Table3[[#This Row],[Liam]])),"",Table33[[#This Row],[Liam]]-Table3[[#This Row],[Liam]])</f>
        <v/>
      </c>
      <c r="BE265">
        <f>IF(AND(ISBLANK(Table33[[#This Row],[Shane]]),ISBLANK(Table3[[#This Row],[Shane]])),"",Table33[[#This Row],[Shane]]-Table3[[#This Row],[Shane]])</f>
        <v>24</v>
      </c>
      <c r="BF265" t="str">
        <f>IF(AND(ISBLANK(Table33[[#This Row],[Cameron]]),ISBLANK(Table3[[#This Row],[Cameron]])),"",Table33[[#This Row],[Cameron]]-Table3[[#This Row],[Cameron]])</f>
        <v/>
      </c>
      <c r="BG265" t="str">
        <f>IF(AND(ISBLANK(Table33[[#This Row],[Alex]]),ISBLANK(Table3[[#This Row],[Alex]])),"",Table33[[#This Row],[Alex]]-Table3[[#This Row],[Alex]])</f>
        <v/>
      </c>
      <c r="BH265">
        <f>IF(AND(ISBLANK(Table33[[#This Row],[Scott]]),ISBLANK(Table3[[#This Row],[Scott]])),"",Table33[[#This Row],[Scott]]-Table3[[#This Row],[Scott]])</f>
        <v>-16</v>
      </c>
      <c r="BI265">
        <f>IF(AND(ISBLANK(Table33[[#This Row],[Light]]),ISBLANK(Table3[[#This Row],[Light]])),"",Table33[[#This Row],[Light]]-Table3[[#This Row],[Light]])</f>
        <v>30</v>
      </c>
      <c r="BJ265" t="str">
        <f>IF(AND(ISBLANK(Table33[[#This Row],[Jarred]]),ISBLANK(Table3[[#This Row],[Jarred]])),"",Table33[[#This Row],[Jarred]]-Table3[[#This Row],[Jarred]])</f>
        <v/>
      </c>
      <c r="BK265" t="str">
        <f>IF(AND(ISBLANK(Table33[[#This Row],[Joel]]),ISBLANK(Table3[[#This Row],[Joel]])),"",Table33[[#This Row],[Joel]]-Table3[[#This Row],[Joel]])</f>
        <v/>
      </c>
      <c r="BL265" t="str">
        <f>IF(AND(ISBLANK(Table33[[#This Row],[Rob]]),ISBLANK(Table3[[#This Row],[Rob]])),"",Table33[[#This Row],[Rob]]-Table3[[#This Row],[Rob]])</f>
        <v/>
      </c>
      <c r="BM265" t="str">
        <f>IF(AND(ISBLANK(Table33[[#This Row],[Xander]]),ISBLANK(Table3[[#This Row],[Xander]])),"",Table33[[#This Row],[Xander]]-Table3[[#This Row],[Xander]])</f>
        <v/>
      </c>
    </row>
    <row r="266" spans="1:65" ht="15" customHeight="1" x14ac:dyDescent="0.25">
      <c r="A266" s="26">
        <v>45496</v>
      </c>
      <c r="B266">
        <v>33</v>
      </c>
      <c r="C266">
        <v>32</v>
      </c>
      <c r="D266">
        <v>35</v>
      </c>
      <c r="E266">
        <v>14</v>
      </c>
      <c r="F266">
        <v>21</v>
      </c>
      <c r="H266">
        <v>4</v>
      </c>
      <c r="J266">
        <v>13</v>
      </c>
      <c r="K266">
        <v>21</v>
      </c>
      <c r="S266" s="26">
        <v>45496</v>
      </c>
      <c r="T266">
        <v>28</v>
      </c>
      <c r="U266">
        <v>45</v>
      </c>
      <c r="V266">
        <v>10</v>
      </c>
      <c r="W266">
        <v>37</v>
      </c>
      <c r="X266">
        <v>42</v>
      </c>
      <c r="AK266">
        <v>34</v>
      </c>
      <c r="AM266">
        <v>34</v>
      </c>
      <c r="AN266">
        <v>1</v>
      </c>
      <c r="AQ266">
        <v>25</v>
      </c>
      <c r="AR266">
        <v>39</v>
      </c>
      <c r="AX266" s="26">
        <v>45496</v>
      </c>
      <c r="AY266">
        <f>IF(AND(ISBLANK(Table33[[#This Row],[Gilbert]]),ISBLANK(Table3[[#This Row],[Gilbert]])),"",Table33[[#This Row],[Gilbert]]-Table3[[#This Row],[Gilbert]])</f>
        <v>-5</v>
      </c>
      <c r="AZ266">
        <f>IF(AND(ISBLANK(Table33[[#This Row],[Fred]]),ISBLANK(Table3[[#This Row],[Fred]])),"",Table33[[#This Row],[Fred]]-Table3[[#This Row],[Fred]])</f>
        <v>13</v>
      </c>
      <c r="BA266">
        <f>IF(AND(ISBLANK(Table33[[#This Row],[Zoe]]),ISBLANK(Table3[[#This Row],[Zoe]])),"",Table33[[#This Row],[Zoe]]-Table3[[#This Row],[Zoe]])</f>
        <v>-25</v>
      </c>
      <c r="BB266">
        <f>IF(AND(ISBLANK(Table33[[#This Row],[George]]),ISBLANK(Table3[[#This Row],[George]])),"",Table33[[#This Row],[George]]-Table3[[#This Row],[George]])</f>
        <v>23</v>
      </c>
      <c r="BC266">
        <f>IF(AND(ISBLANK(Table33[[#This Row],[Raegan]]),ISBLANK(Table3[[#This Row],[Raegan]])),"",Table33[[#This Row],[Raegan]]-Table3[[#This Row],[Raegan]])</f>
        <v>21</v>
      </c>
      <c r="BD266" t="str">
        <f>IF(AND(ISBLANK(Table33[[#This Row],[Liam]]),ISBLANK(Table3[[#This Row],[Liam]])),"",Table33[[#This Row],[Liam]]-Table3[[#This Row],[Liam]])</f>
        <v/>
      </c>
      <c r="BE266">
        <f>IF(AND(ISBLANK(Table33[[#This Row],[Shane]]),ISBLANK(Table3[[#This Row],[Shane]])),"",Table33[[#This Row],[Shane]]-Table3[[#This Row],[Shane]])</f>
        <v>30</v>
      </c>
      <c r="BF266" t="str">
        <f>IF(AND(ISBLANK(Table33[[#This Row],[Cameron]]),ISBLANK(Table3[[#This Row],[Cameron]])),"",Table33[[#This Row],[Cameron]]-Table3[[#This Row],[Cameron]])</f>
        <v/>
      </c>
      <c r="BG266" t="str">
        <f>IF(AND(ISBLANK(Table33[[#This Row],[Alex]]),ISBLANK(Table3[[#This Row],[Alex]])),"",Table33[[#This Row],[Alex]]-Table3[[#This Row],[Alex]])</f>
        <v/>
      </c>
      <c r="BH266">
        <f>IF(AND(ISBLANK(Table33[[#This Row],[Scott]]),ISBLANK(Table3[[#This Row],[Scott]])),"",Table33[[#This Row],[Scott]]-Table3[[#This Row],[Scott]])</f>
        <v>12</v>
      </c>
      <c r="BI266">
        <f>IF(AND(ISBLANK(Table33[[#This Row],[Light]]),ISBLANK(Table3[[#This Row],[Light]])),"",Table33[[#This Row],[Light]]-Table3[[#This Row],[Light]])</f>
        <v>18</v>
      </c>
      <c r="BJ266" t="str">
        <f>IF(AND(ISBLANK(Table33[[#This Row],[Jarred]]),ISBLANK(Table3[[#This Row],[Jarred]])),"",Table33[[#This Row],[Jarred]]-Table3[[#This Row],[Jarred]])</f>
        <v/>
      </c>
      <c r="BK266" t="str">
        <f>IF(AND(ISBLANK(Table33[[#This Row],[Joel]]),ISBLANK(Table3[[#This Row],[Joel]])),"",Table33[[#This Row],[Joel]]-Table3[[#This Row],[Joel]])</f>
        <v/>
      </c>
      <c r="BL266" t="str">
        <f>IF(AND(ISBLANK(Table33[[#This Row],[Rob]]),ISBLANK(Table3[[#This Row],[Rob]])),"",Table33[[#This Row],[Rob]]-Table3[[#This Row],[Rob]])</f>
        <v/>
      </c>
      <c r="BM266" t="str">
        <f>IF(AND(ISBLANK(Table33[[#This Row],[Xander]]),ISBLANK(Table3[[#This Row],[Xander]])),"",Table33[[#This Row],[Xander]]-Table3[[#This Row],[Xander]])</f>
        <v/>
      </c>
    </row>
    <row r="267" spans="1:65" ht="15" customHeight="1" x14ac:dyDescent="0.25">
      <c r="A267" s="26">
        <v>45497</v>
      </c>
      <c r="B267">
        <v>27</v>
      </c>
      <c r="C267">
        <v>30</v>
      </c>
      <c r="D267">
        <v>24</v>
      </c>
      <c r="E267">
        <v>17</v>
      </c>
      <c r="H267">
        <v>2</v>
      </c>
      <c r="J267">
        <v>12</v>
      </c>
      <c r="K267">
        <v>8</v>
      </c>
      <c r="S267" s="26">
        <v>45497</v>
      </c>
      <c r="T267">
        <v>48</v>
      </c>
      <c r="U267">
        <v>46</v>
      </c>
      <c r="V267">
        <v>27</v>
      </c>
      <c r="W267">
        <v>31</v>
      </c>
      <c r="AK267">
        <v>31</v>
      </c>
      <c r="AM267">
        <v>9</v>
      </c>
      <c r="AN267">
        <v>1</v>
      </c>
      <c r="AQ267">
        <v>28</v>
      </c>
      <c r="AR267">
        <v>46</v>
      </c>
      <c r="AX267" s="26">
        <v>45497</v>
      </c>
      <c r="AY267">
        <f>IF(AND(ISBLANK(Table33[[#This Row],[Gilbert]]),ISBLANK(Table3[[#This Row],[Gilbert]])),"",Table33[[#This Row],[Gilbert]]-Table3[[#This Row],[Gilbert]])</f>
        <v>21</v>
      </c>
      <c r="AZ267">
        <f>IF(AND(ISBLANK(Table33[[#This Row],[Fred]]),ISBLANK(Table3[[#This Row],[Fred]])),"",Table33[[#This Row],[Fred]]-Table3[[#This Row],[Fred]])</f>
        <v>16</v>
      </c>
      <c r="BA267">
        <f>IF(AND(ISBLANK(Table33[[#This Row],[Zoe]]),ISBLANK(Table3[[#This Row],[Zoe]])),"",Table33[[#This Row],[Zoe]]-Table3[[#This Row],[Zoe]])</f>
        <v>3</v>
      </c>
      <c r="BB267">
        <f>IF(AND(ISBLANK(Table33[[#This Row],[George]]),ISBLANK(Table3[[#This Row],[George]])),"",Table33[[#This Row],[George]]-Table3[[#This Row],[George]])</f>
        <v>14</v>
      </c>
      <c r="BC267" t="str">
        <f>IF(AND(ISBLANK(Table33[[#This Row],[Raegan]]),ISBLANK(Table3[[#This Row],[Raegan]])),"",Table33[[#This Row],[Raegan]]-Table3[[#This Row],[Raegan]])</f>
        <v/>
      </c>
      <c r="BD267" t="str">
        <f>IF(AND(ISBLANK(Table33[[#This Row],[Liam]]),ISBLANK(Table3[[#This Row],[Liam]])),"",Table33[[#This Row],[Liam]]-Table3[[#This Row],[Liam]])</f>
        <v/>
      </c>
      <c r="BE267">
        <f>IF(AND(ISBLANK(Table33[[#This Row],[Shane]]),ISBLANK(Table3[[#This Row],[Shane]])),"",Table33[[#This Row],[Shane]]-Table3[[#This Row],[Shane]])</f>
        <v>29</v>
      </c>
      <c r="BF267" t="str">
        <f>IF(AND(ISBLANK(Table33[[#This Row],[Cameron]]),ISBLANK(Table3[[#This Row],[Cameron]])),"",Table33[[#This Row],[Cameron]]-Table3[[#This Row],[Cameron]])</f>
        <v/>
      </c>
      <c r="BG267" t="str">
        <f>IF(AND(ISBLANK(Table33[[#This Row],[Alex]]),ISBLANK(Table3[[#This Row],[Alex]])),"",Table33[[#This Row],[Alex]]-Table3[[#This Row],[Alex]])</f>
        <v/>
      </c>
      <c r="BH267">
        <f>IF(AND(ISBLANK(Table33[[#This Row],[Scott]]),ISBLANK(Table3[[#This Row],[Scott]])),"",Table33[[#This Row],[Scott]]-Table3[[#This Row],[Scott]])</f>
        <v>16</v>
      </c>
      <c r="BI267">
        <f>IF(AND(ISBLANK(Table33[[#This Row],[Light]]),ISBLANK(Table3[[#This Row],[Light]])),"",Table33[[#This Row],[Light]]-Table3[[#This Row],[Light]])</f>
        <v>38</v>
      </c>
      <c r="BJ267" t="str">
        <f>IF(AND(ISBLANK(Table33[[#This Row],[Jarred]]),ISBLANK(Table3[[#This Row],[Jarred]])),"",Table33[[#This Row],[Jarred]]-Table3[[#This Row],[Jarred]])</f>
        <v/>
      </c>
      <c r="BK267" t="str">
        <f>IF(AND(ISBLANK(Table33[[#This Row],[Joel]]),ISBLANK(Table3[[#This Row],[Joel]])),"",Table33[[#This Row],[Joel]]-Table3[[#This Row],[Joel]])</f>
        <v/>
      </c>
      <c r="BL267" t="str">
        <f>IF(AND(ISBLANK(Table33[[#This Row],[Rob]]),ISBLANK(Table3[[#This Row],[Rob]])),"",Table33[[#This Row],[Rob]]-Table3[[#This Row],[Rob]])</f>
        <v/>
      </c>
      <c r="BM267" t="str">
        <f>IF(AND(ISBLANK(Table33[[#This Row],[Xander]]),ISBLANK(Table3[[#This Row],[Xander]])),"",Table33[[#This Row],[Xander]]-Table3[[#This Row],[Xander]])</f>
        <v/>
      </c>
    </row>
    <row r="268" spans="1:65" ht="15" customHeight="1" x14ac:dyDescent="0.25">
      <c r="A268" s="26">
        <v>45498</v>
      </c>
      <c r="B268">
        <v>23</v>
      </c>
      <c r="C268">
        <v>22</v>
      </c>
      <c r="D268">
        <v>24</v>
      </c>
      <c r="E268">
        <v>3</v>
      </c>
      <c r="F268">
        <v>16</v>
      </c>
      <c r="H268">
        <v>3</v>
      </c>
      <c r="J268">
        <v>3</v>
      </c>
      <c r="S268" s="26">
        <v>45498</v>
      </c>
      <c r="T268">
        <v>45</v>
      </c>
      <c r="U268">
        <v>34</v>
      </c>
      <c r="V268">
        <v>31</v>
      </c>
      <c r="W268">
        <v>30</v>
      </c>
      <c r="X268">
        <v>37</v>
      </c>
      <c r="AK268">
        <v>31</v>
      </c>
      <c r="AM268">
        <v>8</v>
      </c>
      <c r="AQ268">
        <v>32</v>
      </c>
      <c r="AX268" s="26">
        <v>45498</v>
      </c>
      <c r="AY268">
        <f>IF(AND(ISBLANK(Table33[[#This Row],[Gilbert]]),ISBLANK(Table3[[#This Row],[Gilbert]])),"",Table33[[#This Row],[Gilbert]]-Table3[[#This Row],[Gilbert]])</f>
        <v>22</v>
      </c>
      <c r="AZ268">
        <f>IF(AND(ISBLANK(Table33[[#This Row],[Fred]]),ISBLANK(Table3[[#This Row],[Fred]])),"",Table33[[#This Row],[Fred]]-Table3[[#This Row],[Fred]])</f>
        <v>12</v>
      </c>
      <c r="BA268">
        <f>IF(AND(ISBLANK(Table33[[#This Row],[Zoe]]),ISBLANK(Table3[[#This Row],[Zoe]])),"",Table33[[#This Row],[Zoe]]-Table3[[#This Row],[Zoe]])</f>
        <v>7</v>
      </c>
      <c r="BB268">
        <f>IF(AND(ISBLANK(Table33[[#This Row],[George]]),ISBLANK(Table3[[#This Row],[George]])),"",Table33[[#This Row],[George]]-Table3[[#This Row],[George]])</f>
        <v>27</v>
      </c>
      <c r="BC268">
        <f>IF(AND(ISBLANK(Table33[[#This Row],[Raegan]]),ISBLANK(Table3[[#This Row],[Raegan]])),"",Table33[[#This Row],[Raegan]]-Table3[[#This Row],[Raegan]])</f>
        <v>21</v>
      </c>
      <c r="BD268" t="str">
        <f>IF(AND(ISBLANK(Table33[[#This Row],[Liam]]),ISBLANK(Table3[[#This Row],[Liam]])),"",Table33[[#This Row],[Liam]]-Table3[[#This Row],[Liam]])</f>
        <v/>
      </c>
      <c r="BE268">
        <f>IF(AND(ISBLANK(Table33[[#This Row],[Shane]]),ISBLANK(Table3[[#This Row],[Shane]])),"",Table33[[#This Row],[Shane]]-Table3[[#This Row],[Shane]])</f>
        <v>28</v>
      </c>
      <c r="BF268" t="str">
        <f>IF(AND(ISBLANK(Table33[[#This Row],[Cameron]]),ISBLANK(Table3[[#This Row],[Cameron]])),"",Table33[[#This Row],[Cameron]]-Table3[[#This Row],[Cameron]])</f>
        <v/>
      </c>
      <c r="BG268" t="str">
        <f>IF(AND(ISBLANK(Table33[[#This Row],[Alex]]),ISBLANK(Table3[[#This Row],[Alex]])),"",Table33[[#This Row],[Alex]]-Table3[[#This Row],[Alex]])</f>
        <v/>
      </c>
      <c r="BH268">
        <f>IF(AND(ISBLANK(Table33[[#This Row],[Scott]]),ISBLANK(Table3[[#This Row],[Scott]])),"",Table33[[#This Row],[Scott]]-Table3[[#This Row],[Scott]])</f>
        <v>29</v>
      </c>
      <c r="BI268" t="str">
        <f>IF(AND(ISBLANK(Table33[[#This Row],[Light]]),ISBLANK(Table3[[#This Row],[Light]])),"",Table33[[#This Row],[Light]]-Table3[[#This Row],[Light]])</f>
        <v/>
      </c>
      <c r="BJ268" t="str">
        <f>IF(AND(ISBLANK(Table33[[#This Row],[Jarred]]),ISBLANK(Table3[[#This Row],[Jarred]])),"",Table33[[#This Row],[Jarred]]-Table3[[#This Row],[Jarred]])</f>
        <v/>
      </c>
      <c r="BK268" t="str">
        <f>IF(AND(ISBLANK(Table33[[#This Row],[Joel]]),ISBLANK(Table3[[#This Row],[Joel]])),"",Table33[[#This Row],[Joel]]-Table3[[#This Row],[Joel]])</f>
        <v/>
      </c>
      <c r="BL268" t="str">
        <f>IF(AND(ISBLANK(Table33[[#This Row],[Rob]]),ISBLANK(Table3[[#This Row],[Rob]])),"",Table33[[#This Row],[Rob]]-Table3[[#This Row],[Rob]])</f>
        <v/>
      </c>
      <c r="BM268" t="str">
        <f>IF(AND(ISBLANK(Table33[[#This Row],[Xander]]),ISBLANK(Table3[[#This Row],[Xander]])),"",Table33[[#This Row],[Xander]]-Table3[[#This Row],[Xander]])</f>
        <v/>
      </c>
    </row>
    <row r="269" spans="1:65" ht="15" customHeight="1" x14ac:dyDescent="0.25">
      <c r="A269" s="26">
        <v>45499</v>
      </c>
      <c r="B269">
        <v>19</v>
      </c>
      <c r="C269">
        <v>18</v>
      </c>
      <c r="D269">
        <v>15</v>
      </c>
      <c r="E269">
        <v>4</v>
      </c>
      <c r="F269">
        <v>8</v>
      </c>
      <c r="J269">
        <v>3</v>
      </c>
      <c r="K269">
        <v>12</v>
      </c>
      <c r="S269" s="26">
        <v>45499</v>
      </c>
      <c r="T269">
        <v>33</v>
      </c>
      <c r="U269">
        <v>25</v>
      </c>
      <c r="V269">
        <v>19</v>
      </c>
      <c r="W269">
        <v>21</v>
      </c>
      <c r="X269">
        <v>35</v>
      </c>
      <c r="AK269">
        <v>17</v>
      </c>
      <c r="AQ269">
        <v>25</v>
      </c>
      <c r="AR269">
        <v>33</v>
      </c>
      <c r="AX269" s="26">
        <v>45499</v>
      </c>
      <c r="AY269">
        <f>IF(AND(ISBLANK(Table33[[#This Row],[Gilbert]]),ISBLANK(Table3[[#This Row],[Gilbert]])),"",Table33[[#This Row],[Gilbert]]-Table3[[#This Row],[Gilbert]])</f>
        <v>14</v>
      </c>
      <c r="AZ269">
        <f>IF(AND(ISBLANK(Table33[[#This Row],[Fred]]),ISBLANK(Table3[[#This Row],[Fred]])),"",Table33[[#This Row],[Fred]]-Table3[[#This Row],[Fred]])</f>
        <v>7</v>
      </c>
      <c r="BA269">
        <f>IF(AND(ISBLANK(Table33[[#This Row],[Zoe]]),ISBLANK(Table3[[#This Row],[Zoe]])),"",Table33[[#This Row],[Zoe]]-Table3[[#This Row],[Zoe]])</f>
        <v>4</v>
      </c>
      <c r="BB269">
        <f>IF(AND(ISBLANK(Table33[[#This Row],[George]]),ISBLANK(Table3[[#This Row],[George]])),"",Table33[[#This Row],[George]]-Table3[[#This Row],[George]])</f>
        <v>17</v>
      </c>
      <c r="BC269">
        <f>IF(AND(ISBLANK(Table33[[#This Row],[Raegan]]),ISBLANK(Table3[[#This Row],[Raegan]])),"",Table33[[#This Row],[Raegan]]-Table3[[#This Row],[Raegan]])</f>
        <v>27</v>
      </c>
      <c r="BD269" t="str">
        <f>IF(AND(ISBLANK(Table33[[#This Row],[Liam]]),ISBLANK(Table3[[#This Row],[Liam]])),"",Table33[[#This Row],[Liam]]-Table3[[#This Row],[Liam]])</f>
        <v/>
      </c>
      <c r="BE269">
        <f>IF(AND(ISBLANK(Table33[[#This Row],[Shane]]),ISBLANK(Table3[[#This Row],[Shane]])),"",Table33[[#This Row],[Shane]]-Table3[[#This Row],[Shane]])</f>
        <v>17</v>
      </c>
      <c r="BF269" t="str">
        <f>IF(AND(ISBLANK(Table33[[#This Row],[Cameron]]),ISBLANK(Table3[[#This Row],[Cameron]])),"",Table33[[#This Row],[Cameron]]-Table3[[#This Row],[Cameron]])</f>
        <v/>
      </c>
      <c r="BG269" t="str">
        <f>IF(AND(ISBLANK(Table33[[#This Row],[Alex]]),ISBLANK(Table3[[#This Row],[Alex]])),"",Table33[[#This Row],[Alex]]-Table3[[#This Row],[Alex]])</f>
        <v/>
      </c>
      <c r="BH269">
        <f>IF(AND(ISBLANK(Table33[[#This Row],[Scott]]),ISBLANK(Table3[[#This Row],[Scott]])),"",Table33[[#This Row],[Scott]]-Table3[[#This Row],[Scott]])</f>
        <v>22</v>
      </c>
      <c r="BI269">
        <f>IF(AND(ISBLANK(Table33[[#This Row],[Light]]),ISBLANK(Table3[[#This Row],[Light]])),"",Table33[[#This Row],[Light]]-Table3[[#This Row],[Light]])</f>
        <v>21</v>
      </c>
      <c r="BJ269" t="str">
        <f>IF(AND(ISBLANK(Table33[[#This Row],[Jarred]]),ISBLANK(Table3[[#This Row],[Jarred]])),"",Table33[[#This Row],[Jarred]]-Table3[[#This Row],[Jarred]])</f>
        <v/>
      </c>
      <c r="BK269" t="str">
        <f>IF(AND(ISBLANK(Table33[[#This Row],[Joel]]),ISBLANK(Table3[[#This Row],[Joel]])),"",Table33[[#This Row],[Joel]]-Table3[[#This Row],[Joel]])</f>
        <v/>
      </c>
      <c r="BL269" t="str">
        <f>IF(AND(ISBLANK(Table33[[#This Row],[Rob]]),ISBLANK(Table3[[#This Row],[Rob]])),"",Table33[[#This Row],[Rob]]-Table3[[#This Row],[Rob]])</f>
        <v/>
      </c>
      <c r="BM269" t="str">
        <f>IF(AND(ISBLANK(Table33[[#This Row],[Xander]]),ISBLANK(Table3[[#This Row],[Xander]])),"",Table33[[#This Row],[Xander]]-Table3[[#This Row],[Xander]])</f>
        <v/>
      </c>
    </row>
    <row r="270" spans="1:65" ht="15" customHeight="1" x14ac:dyDescent="0.25">
      <c r="A270" s="26">
        <v>45502</v>
      </c>
      <c r="B270">
        <v>24</v>
      </c>
      <c r="C270">
        <v>25</v>
      </c>
      <c r="D270">
        <v>15</v>
      </c>
      <c r="E270">
        <v>18</v>
      </c>
      <c r="F270">
        <v>2</v>
      </c>
      <c r="H270">
        <v>8</v>
      </c>
      <c r="J270">
        <v>1</v>
      </c>
      <c r="K270">
        <v>27</v>
      </c>
      <c r="L270">
        <v>4</v>
      </c>
      <c r="S270" s="26">
        <v>45502</v>
      </c>
      <c r="T270">
        <v>44</v>
      </c>
      <c r="U270">
        <v>41</v>
      </c>
      <c r="V270">
        <v>21</v>
      </c>
      <c r="W270">
        <v>28</v>
      </c>
      <c r="X270">
        <v>43</v>
      </c>
      <c r="AK270">
        <v>20</v>
      </c>
      <c r="AM270">
        <v>2</v>
      </c>
      <c r="AQ270">
        <v>17</v>
      </c>
      <c r="AR270">
        <v>52</v>
      </c>
      <c r="AS270">
        <v>25</v>
      </c>
      <c r="AX270" s="26">
        <v>45502</v>
      </c>
      <c r="AY270">
        <f>IF(AND(ISBLANK(Table33[[#This Row],[Gilbert]]),ISBLANK(Table3[[#This Row],[Gilbert]])),"",Table33[[#This Row],[Gilbert]]-Table3[[#This Row],[Gilbert]])</f>
        <v>20</v>
      </c>
      <c r="AZ270">
        <f>IF(AND(ISBLANK(Table33[[#This Row],[Fred]]),ISBLANK(Table3[[#This Row],[Fred]])),"",Table33[[#This Row],[Fred]]-Table3[[#This Row],[Fred]])</f>
        <v>16</v>
      </c>
      <c r="BA270">
        <f>IF(AND(ISBLANK(Table33[[#This Row],[Zoe]]),ISBLANK(Table3[[#This Row],[Zoe]])),"",Table33[[#This Row],[Zoe]]-Table3[[#This Row],[Zoe]])</f>
        <v>6</v>
      </c>
      <c r="BB270">
        <f>IF(AND(ISBLANK(Table33[[#This Row],[George]]),ISBLANK(Table3[[#This Row],[George]])),"",Table33[[#This Row],[George]]-Table3[[#This Row],[George]])</f>
        <v>10</v>
      </c>
      <c r="BC270">
        <f>IF(AND(ISBLANK(Table33[[#This Row],[Raegan]]),ISBLANK(Table3[[#This Row],[Raegan]])),"",Table33[[#This Row],[Raegan]]-Table3[[#This Row],[Raegan]])</f>
        <v>41</v>
      </c>
      <c r="BD270" t="str">
        <f>IF(AND(ISBLANK(Table33[[#This Row],[Liam]]),ISBLANK(Table3[[#This Row],[Liam]])),"",Table33[[#This Row],[Liam]]-Table3[[#This Row],[Liam]])</f>
        <v/>
      </c>
      <c r="BE270">
        <f>IF(AND(ISBLANK(Table33[[#This Row],[Shane]]),ISBLANK(Table3[[#This Row],[Shane]])),"",Table33[[#This Row],[Shane]]-Table3[[#This Row],[Shane]])</f>
        <v>12</v>
      </c>
      <c r="BF270" t="str">
        <f>IF(AND(ISBLANK(Table33[[#This Row],[Cameron]]),ISBLANK(Table3[[#This Row],[Cameron]])),"",Table33[[#This Row],[Cameron]]-Table3[[#This Row],[Cameron]])</f>
        <v/>
      </c>
      <c r="BG270" t="str">
        <f>IF(AND(ISBLANK(Table33[[#This Row],[Alex]]),ISBLANK(Table3[[#This Row],[Alex]])),"",Table33[[#This Row],[Alex]]-Table3[[#This Row],[Alex]])</f>
        <v/>
      </c>
      <c r="BH270">
        <f>IF(AND(ISBLANK(Table33[[#This Row],[Scott]]),ISBLANK(Table3[[#This Row],[Scott]])),"",Table33[[#This Row],[Scott]]-Table3[[#This Row],[Scott]])</f>
        <v>16</v>
      </c>
      <c r="BI270">
        <f>IF(AND(ISBLANK(Table33[[#This Row],[Light]]),ISBLANK(Table3[[#This Row],[Light]])),"",Table33[[#This Row],[Light]]-Table3[[#This Row],[Light]])</f>
        <v>25</v>
      </c>
      <c r="BJ270">
        <f>IF(AND(ISBLANK(Table33[[#This Row],[Jarred]]),ISBLANK(Table3[[#This Row],[Jarred]])),"",Table33[[#This Row],[Jarred]]-Table3[[#This Row],[Jarred]])</f>
        <v>21</v>
      </c>
      <c r="BK270" t="str">
        <f>IF(AND(ISBLANK(Table33[[#This Row],[Joel]]),ISBLANK(Table3[[#This Row],[Joel]])),"",Table33[[#This Row],[Joel]]-Table3[[#This Row],[Joel]])</f>
        <v/>
      </c>
      <c r="BL270" t="str">
        <f>IF(AND(ISBLANK(Table33[[#This Row],[Rob]]),ISBLANK(Table3[[#This Row],[Rob]])),"",Table33[[#This Row],[Rob]]-Table3[[#This Row],[Rob]])</f>
        <v/>
      </c>
      <c r="BM270" t="str">
        <f>IF(AND(ISBLANK(Table33[[#This Row],[Xander]]),ISBLANK(Table3[[#This Row],[Xander]])),"",Table33[[#This Row],[Xander]]-Table3[[#This Row],[Xander]])</f>
        <v/>
      </c>
    </row>
    <row r="271" spans="1:65" ht="15" customHeight="1" x14ac:dyDescent="0.25">
      <c r="A271" s="26">
        <v>45503</v>
      </c>
      <c r="B271">
        <v>30</v>
      </c>
      <c r="C271">
        <v>28</v>
      </c>
      <c r="D271">
        <v>19</v>
      </c>
      <c r="E271">
        <v>26</v>
      </c>
      <c r="F271">
        <v>5</v>
      </c>
      <c r="H271">
        <v>10</v>
      </c>
      <c r="J271">
        <v>3</v>
      </c>
      <c r="K271">
        <v>23</v>
      </c>
      <c r="L271">
        <v>7</v>
      </c>
      <c r="S271" s="26">
        <v>45503</v>
      </c>
      <c r="T271">
        <v>53</v>
      </c>
      <c r="U271">
        <v>35</v>
      </c>
      <c r="V271">
        <v>23</v>
      </c>
      <c r="W271">
        <v>38</v>
      </c>
      <c r="X271">
        <v>43</v>
      </c>
      <c r="AK271">
        <v>34</v>
      </c>
      <c r="AM271">
        <v>9</v>
      </c>
      <c r="AN271">
        <v>2</v>
      </c>
      <c r="AQ271">
        <v>20</v>
      </c>
      <c r="AR271">
        <v>40</v>
      </c>
      <c r="AS271">
        <v>19</v>
      </c>
      <c r="AX271" s="26">
        <v>45503</v>
      </c>
      <c r="AY271">
        <f>IF(AND(ISBLANK(Table33[[#This Row],[Gilbert]]),ISBLANK(Table3[[#This Row],[Gilbert]])),"",Table33[[#This Row],[Gilbert]]-Table3[[#This Row],[Gilbert]])</f>
        <v>23</v>
      </c>
      <c r="AZ271">
        <f>IF(AND(ISBLANK(Table33[[#This Row],[Fred]]),ISBLANK(Table3[[#This Row],[Fred]])),"",Table33[[#This Row],[Fred]]-Table3[[#This Row],[Fred]])</f>
        <v>7</v>
      </c>
      <c r="BA271">
        <f>IF(AND(ISBLANK(Table33[[#This Row],[Zoe]]),ISBLANK(Table3[[#This Row],[Zoe]])),"",Table33[[#This Row],[Zoe]]-Table3[[#This Row],[Zoe]])</f>
        <v>4</v>
      </c>
      <c r="BB271">
        <f>IF(AND(ISBLANK(Table33[[#This Row],[George]]),ISBLANK(Table3[[#This Row],[George]])),"",Table33[[#This Row],[George]]-Table3[[#This Row],[George]])</f>
        <v>12</v>
      </c>
      <c r="BC271">
        <f>IF(AND(ISBLANK(Table33[[#This Row],[Raegan]]),ISBLANK(Table3[[#This Row],[Raegan]])),"",Table33[[#This Row],[Raegan]]-Table3[[#This Row],[Raegan]])</f>
        <v>38</v>
      </c>
      <c r="BD271" t="str">
        <f>IF(AND(ISBLANK(Table33[[#This Row],[Liam]]),ISBLANK(Table3[[#This Row],[Liam]])),"",Table33[[#This Row],[Liam]]-Table3[[#This Row],[Liam]])</f>
        <v/>
      </c>
      <c r="BE271">
        <f>IF(AND(ISBLANK(Table33[[#This Row],[Shane]]),ISBLANK(Table3[[#This Row],[Shane]])),"",Table33[[#This Row],[Shane]]-Table3[[#This Row],[Shane]])</f>
        <v>24</v>
      </c>
      <c r="BF271" t="str">
        <f>IF(AND(ISBLANK(Table33[[#This Row],[Cameron]]),ISBLANK(Table3[[#This Row],[Cameron]])),"",Table33[[#This Row],[Cameron]]-Table3[[#This Row],[Cameron]])</f>
        <v/>
      </c>
      <c r="BG271" t="str">
        <f>IF(AND(ISBLANK(Table33[[#This Row],[Alex]]),ISBLANK(Table3[[#This Row],[Alex]])),"",Table33[[#This Row],[Alex]]-Table3[[#This Row],[Alex]])</f>
        <v/>
      </c>
      <c r="BH271">
        <f>IF(AND(ISBLANK(Table33[[#This Row],[Scott]]),ISBLANK(Table3[[#This Row],[Scott]])),"",Table33[[#This Row],[Scott]]-Table3[[#This Row],[Scott]])</f>
        <v>17</v>
      </c>
      <c r="BI271">
        <f>IF(AND(ISBLANK(Table33[[#This Row],[Light]]),ISBLANK(Table3[[#This Row],[Light]])),"",Table33[[#This Row],[Light]]-Table3[[#This Row],[Light]])</f>
        <v>17</v>
      </c>
      <c r="BJ271">
        <f>IF(AND(ISBLANK(Table33[[#This Row],[Jarred]]),ISBLANK(Table3[[#This Row],[Jarred]])),"",Table33[[#This Row],[Jarred]]-Table3[[#This Row],[Jarred]])</f>
        <v>12</v>
      </c>
      <c r="BK271" t="str">
        <f>IF(AND(ISBLANK(Table33[[#This Row],[Joel]]),ISBLANK(Table3[[#This Row],[Joel]])),"",Table33[[#This Row],[Joel]]-Table3[[#This Row],[Joel]])</f>
        <v/>
      </c>
      <c r="BL271" t="str">
        <f>IF(AND(ISBLANK(Table33[[#This Row],[Rob]]),ISBLANK(Table3[[#This Row],[Rob]])),"",Table33[[#This Row],[Rob]]-Table3[[#This Row],[Rob]])</f>
        <v/>
      </c>
      <c r="BM271" t="str">
        <f>IF(AND(ISBLANK(Table33[[#This Row],[Xander]]),ISBLANK(Table3[[#This Row],[Xander]])),"",Table33[[#This Row],[Xander]]-Table3[[#This Row],[Xander]])</f>
        <v/>
      </c>
    </row>
    <row r="272" spans="1:65" ht="15" customHeight="1" x14ac:dyDescent="0.25">
      <c r="A272" s="26">
        <v>45504</v>
      </c>
      <c r="B272">
        <v>31</v>
      </c>
      <c r="C272">
        <v>19</v>
      </c>
      <c r="D272">
        <v>21</v>
      </c>
      <c r="E272">
        <v>23</v>
      </c>
      <c r="F272">
        <v>5</v>
      </c>
      <c r="H272">
        <v>7</v>
      </c>
      <c r="J272">
        <v>3</v>
      </c>
      <c r="K272">
        <v>26</v>
      </c>
      <c r="S272" s="26">
        <v>45504</v>
      </c>
      <c r="T272">
        <v>49</v>
      </c>
      <c r="U272">
        <v>36</v>
      </c>
      <c r="V272">
        <v>31</v>
      </c>
      <c r="W272">
        <v>42</v>
      </c>
      <c r="X272">
        <v>47</v>
      </c>
      <c r="AK272">
        <v>39</v>
      </c>
      <c r="AM272">
        <v>5</v>
      </c>
      <c r="AQ272">
        <v>28</v>
      </c>
      <c r="AR272">
        <v>55</v>
      </c>
      <c r="AX272" s="26">
        <v>45504</v>
      </c>
      <c r="AY272">
        <f>IF(AND(ISBLANK(Table33[[#This Row],[Gilbert]]),ISBLANK(Table3[[#This Row],[Gilbert]])),"",Table33[[#This Row],[Gilbert]]-Table3[[#This Row],[Gilbert]])</f>
        <v>18</v>
      </c>
      <c r="AZ272">
        <f>IF(AND(ISBLANK(Table33[[#This Row],[Fred]]),ISBLANK(Table3[[#This Row],[Fred]])),"",Table33[[#This Row],[Fred]]-Table3[[#This Row],[Fred]])</f>
        <v>17</v>
      </c>
      <c r="BA272">
        <f>IF(AND(ISBLANK(Table33[[#This Row],[Zoe]]),ISBLANK(Table3[[#This Row],[Zoe]])),"",Table33[[#This Row],[Zoe]]-Table3[[#This Row],[Zoe]])</f>
        <v>10</v>
      </c>
      <c r="BB272">
        <f>IF(AND(ISBLANK(Table33[[#This Row],[George]]),ISBLANK(Table3[[#This Row],[George]])),"",Table33[[#This Row],[George]]-Table3[[#This Row],[George]])</f>
        <v>19</v>
      </c>
      <c r="BC272">
        <f>IF(AND(ISBLANK(Table33[[#This Row],[Raegan]]),ISBLANK(Table3[[#This Row],[Raegan]])),"",Table33[[#This Row],[Raegan]]-Table3[[#This Row],[Raegan]])</f>
        <v>42</v>
      </c>
      <c r="BD272" t="str">
        <f>IF(AND(ISBLANK(Table33[[#This Row],[Liam]]),ISBLANK(Table3[[#This Row],[Liam]])),"",Table33[[#This Row],[Liam]]-Table3[[#This Row],[Liam]])</f>
        <v/>
      </c>
      <c r="BE272">
        <f>IF(AND(ISBLANK(Table33[[#This Row],[Shane]]),ISBLANK(Table3[[#This Row],[Shane]])),"",Table33[[#This Row],[Shane]]-Table3[[#This Row],[Shane]])</f>
        <v>32</v>
      </c>
      <c r="BF272" t="str">
        <f>IF(AND(ISBLANK(Table33[[#This Row],[Cameron]]),ISBLANK(Table3[[#This Row],[Cameron]])),"",Table33[[#This Row],[Cameron]]-Table3[[#This Row],[Cameron]])</f>
        <v/>
      </c>
      <c r="BG272" t="str">
        <f>IF(AND(ISBLANK(Table33[[#This Row],[Alex]]),ISBLANK(Table3[[#This Row],[Alex]])),"",Table33[[#This Row],[Alex]]-Table3[[#This Row],[Alex]])</f>
        <v/>
      </c>
      <c r="BH272">
        <f>IF(AND(ISBLANK(Table33[[#This Row],[Scott]]),ISBLANK(Table3[[#This Row],[Scott]])),"",Table33[[#This Row],[Scott]]-Table3[[#This Row],[Scott]])</f>
        <v>25</v>
      </c>
      <c r="BI272">
        <f>IF(AND(ISBLANK(Table33[[#This Row],[Light]]),ISBLANK(Table3[[#This Row],[Light]])),"",Table33[[#This Row],[Light]]-Table3[[#This Row],[Light]])</f>
        <v>29</v>
      </c>
      <c r="BJ272" t="str">
        <f>IF(AND(ISBLANK(Table33[[#This Row],[Jarred]]),ISBLANK(Table3[[#This Row],[Jarred]])),"",Table33[[#This Row],[Jarred]]-Table3[[#This Row],[Jarred]])</f>
        <v/>
      </c>
      <c r="BK272" t="str">
        <f>IF(AND(ISBLANK(Table33[[#This Row],[Joel]]),ISBLANK(Table3[[#This Row],[Joel]])),"",Table33[[#This Row],[Joel]]-Table3[[#This Row],[Joel]])</f>
        <v/>
      </c>
      <c r="BL272" t="str">
        <f>IF(AND(ISBLANK(Table33[[#This Row],[Rob]]),ISBLANK(Table3[[#This Row],[Rob]])),"",Table33[[#This Row],[Rob]]-Table3[[#This Row],[Rob]])</f>
        <v/>
      </c>
      <c r="BM272" t="str">
        <f>IF(AND(ISBLANK(Table33[[#This Row],[Xander]]),ISBLANK(Table3[[#This Row],[Xander]])),"",Table33[[#This Row],[Xander]]-Table3[[#This Row],[Xander]])</f>
        <v/>
      </c>
    </row>
    <row r="273" spans="1:65" ht="15" customHeight="1" x14ac:dyDescent="0.25">
      <c r="A273" s="26">
        <v>45505</v>
      </c>
      <c r="B273">
        <v>26</v>
      </c>
      <c r="C273">
        <v>24</v>
      </c>
      <c r="D273">
        <v>21</v>
      </c>
      <c r="H273">
        <v>6</v>
      </c>
      <c r="K273">
        <v>10</v>
      </c>
      <c r="L273">
        <v>8</v>
      </c>
      <c r="S273" s="26">
        <v>45505</v>
      </c>
      <c r="T273">
        <v>67</v>
      </c>
      <c r="U273">
        <v>34</v>
      </c>
      <c r="V273">
        <v>45</v>
      </c>
      <c r="AK273">
        <v>39</v>
      </c>
      <c r="AM273">
        <v>11</v>
      </c>
      <c r="AR273">
        <v>54</v>
      </c>
      <c r="AS273">
        <v>52</v>
      </c>
      <c r="AX273" s="26">
        <v>45505</v>
      </c>
      <c r="AY273">
        <f>IF(AND(ISBLANK(Table33[[#This Row],[Gilbert]]),ISBLANK(Table3[[#This Row],[Gilbert]])),"",Table33[[#This Row],[Gilbert]]-Table3[[#This Row],[Gilbert]])</f>
        <v>41</v>
      </c>
      <c r="AZ273">
        <f>IF(AND(ISBLANK(Table33[[#This Row],[Fred]]),ISBLANK(Table3[[#This Row],[Fred]])),"",Table33[[#This Row],[Fred]]-Table3[[#This Row],[Fred]])</f>
        <v>10</v>
      </c>
      <c r="BA273">
        <f>IF(AND(ISBLANK(Table33[[#This Row],[Zoe]]),ISBLANK(Table3[[#This Row],[Zoe]])),"",Table33[[#This Row],[Zoe]]-Table3[[#This Row],[Zoe]])</f>
        <v>24</v>
      </c>
      <c r="BB273" t="str">
        <f>IF(AND(ISBLANK(Table33[[#This Row],[George]]),ISBLANK(Table3[[#This Row],[George]])),"",Table33[[#This Row],[George]]-Table3[[#This Row],[George]])</f>
        <v/>
      </c>
      <c r="BC273" t="str">
        <f>IF(AND(ISBLANK(Table33[[#This Row],[Raegan]]),ISBLANK(Table3[[#This Row],[Raegan]])),"",Table33[[#This Row],[Raegan]]-Table3[[#This Row],[Raegan]])</f>
        <v/>
      </c>
      <c r="BD273" t="str">
        <f>IF(AND(ISBLANK(Table33[[#This Row],[Liam]]),ISBLANK(Table3[[#This Row],[Liam]])),"",Table33[[#This Row],[Liam]]-Table3[[#This Row],[Liam]])</f>
        <v/>
      </c>
      <c r="BE273">
        <f>IF(AND(ISBLANK(Table33[[#This Row],[Shane]]),ISBLANK(Table3[[#This Row],[Shane]])),"",Table33[[#This Row],[Shane]]-Table3[[#This Row],[Shane]])</f>
        <v>33</v>
      </c>
      <c r="BF273" t="str">
        <f>IF(AND(ISBLANK(Table33[[#This Row],[Cameron]]),ISBLANK(Table3[[#This Row],[Cameron]])),"",Table33[[#This Row],[Cameron]]-Table3[[#This Row],[Cameron]])</f>
        <v/>
      </c>
      <c r="BG273" t="str">
        <f>IF(AND(ISBLANK(Table33[[#This Row],[Alex]]),ISBLANK(Table3[[#This Row],[Alex]])),"",Table33[[#This Row],[Alex]]-Table3[[#This Row],[Alex]])</f>
        <v/>
      </c>
      <c r="BH273" t="str">
        <f>IF(AND(ISBLANK(Table33[[#This Row],[Scott]]),ISBLANK(Table3[[#This Row],[Scott]])),"",Table33[[#This Row],[Scott]]-Table3[[#This Row],[Scott]])</f>
        <v/>
      </c>
      <c r="BI273">
        <f>IF(AND(ISBLANK(Table33[[#This Row],[Light]]),ISBLANK(Table3[[#This Row],[Light]])),"",Table33[[#This Row],[Light]]-Table3[[#This Row],[Light]])</f>
        <v>44</v>
      </c>
      <c r="BJ273">
        <f>IF(AND(ISBLANK(Table33[[#This Row],[Jarred]]),ISBLANK(Table3[[#This Row],[Jarred]])),"",Table33[[#This Row],[Jarred]]-Table3[[#This Row],[Jarred]])</f>
        <v>44</v>
      </c>
      <c r="BK273" t="str">
        <f>IF(AND(ISBLANK(Table33[[#This Row],[Joel]]),ISBLANK(Table3[[#This Row],[Joel]])),"",Table33[[#This Row],[Joel]]-Table3[[#This Row],[Joel]])</f>
        <v/>
      </c>
      <c r="BL273" t="str">
        <f>IF(AND(ISBLANK(Table33[[#This Row],[Rob]]),ISBLANK(Table3[[#This Row],[Rob]])),"",Table33[[#This Row],[Rob]]-Table3[[#This Row],[Rob]])</f>
        <v/>
      </c>
      <c r="BM273" t="str">
        <f>IF(AND(ISBLANK(Table33[[#This Row],[Xander]]),ISBLANK(Table3[[#This Row],[Xander]])),"",Table33[[#This Row],[Xander]]-Table3[[#This Row],[Xander]])</f>
        <v/>
      </c>
    </row>
    <row r="274" spans="1:65" ht="15" customHeight="1" x14ac:dyDescent="0.25">
      <c r="A274" s="26">
        <v>45506</v>
      </c>
      <c r="B274">
        <v>9</v>
      </c>
      <c r="C274">
        <v>18</v>
      </c>
      <c r="D274">
        <v>18</v>
      </c>
      <c r="E274">
        <v>10</v>
      </c>
      <c r="F274">
        <v>13</v>
      </c>
      <c r="H274">
        <v>4</v>
      </c>
      <c r="J274">
        <v>4</v>
      </c>
      <c r="K274">
        <v>5</v>
      </c>
      <c r="L274">
        <v>2</v>
      </c>
      <c r="S274" s="26">
        <v>45506</v>
      </c>
      <c r="T274">
        <v>64</v>
      </c>
      <c r="U274">
        <v>24</v>
      </c>
      <c r="V274">
        <v>38</v>
      </c>
      <c r="W274">
        <v>30</v>
      </c>
      <c r="X274">
        <v>42</v>
      </c>
      <c r="AK274">
        <v>28</v>
      </c>
      <c r="AM274">
        <v>11</v>
      </c>
      <c r="AQ274">
        <v>15</v>
      </c>
      <c r="AR274">
        <v>45</v>
      </c>
      <c r="AS274">
        <v>30</v>
      </c>
      <c r="AX274" s="26">
        <v>45506</v>
      </c>
      <c r="AY274">
        <f>IF(AND(ISBLANK(Table33[[#This Row],[Gilbert]]),ISBLANK(Table3[[#This Row],[Gilbert]])),"",Table33[[#This Row],[Gilbert]]-Table3[[#This Row],[Gilbert]])</f>
        <v>55</v>
      </c>
      <c r="AZ274">
        <f>IF(AND(ISBLANK(Table33[[#This Row],[Fred]]),ISBLANK(Table3[[#This Row],[Fred]])),"",Table33[[#This Row],[Fred]]-Table3[[#This Row],[Fred]])</f>
        <v>6</v>
      </c>
      <c r="BA274">
        <f>IF(AND(ISBLANK(Table33[[#This Row],[Zoe]]),ISBLANK(Table3[[#This Row],[Zoe]])),"",Table33[[#This Row],[Zoe]]-Table3[[#This Row],[Zoe]])</f>
        <v>20</v>
      </c>
      <c r="BB274">
        <f>IF(AND(ISBLANK(Table33[[#This Row],[George]]),ISBLANK(Table3[[#This Row],[George]])),"",Table33[[#This Row],[George]]-Table3[[#This Row],[George]])</f>
        <v>20</v>
      </c>
      <c r="BC274">
        <f>IF(AND(ISBLANK(Table33[[#This Row],[Raegan]]),ISBLANK(Table3[[#This Row],[Raegan]])),"",Table33[[#This Row],[Raegan]]-Table3[[#This Row],[Raegan]])</f>
        <v>29</v>
      </c>
      <c r="BD274" t="str">
        <f>IF(AND(ISBLANK(Table33[[#This Row],[Liam]]),ISBLANK(Table3[[#This Row],[Liam]])),"",Table33[[#This Row],[Liam]]-Table3[[#This Row],[Liam]])</f>
        <v/>
      </c>
      <c r="BE274">
        <f>IF(AND(ISBLANK(Table33[[#This Row],[Shane]]),ISBLANK(Table3[[#This Row],[Shane]])),"",Table33[[#This Row],[Shane]]-Table3[[#This Row],[Shane]])</f>
        <v>24</v>
      </c>
      <c r="BF274" t="str">
        <f>IF(AND(ISBLANK(Table33[[#This Row],[Cameron]]),ISBLANK(Table3[[#This Row],[Cameron]])),"",Table33[[#This Row],[Cameron]]-Table3[[#This Row],[Cameron]])</f>
        <v/>
      </c>
      <c r="BG274" t="str">
        <f>IF(AND(ISBLANK(Table33[[#This Row],[Alex]]),ISBLANK(Table3[[#This Row],[Alex]])),"",Table33[[#This Row],[Alex]]-Table3[[#This Row],[Alex]])</f>
        <v/>
      </c>
      <c r="BH274">
        <f>IF(AND(ISBLANK(Table33[[#This Row],[Scott]]),ISBLANK(Table3[[#This Row],[Scott]])),"",Table33[[#This Row],[Scott]]-Table3[[#This Row],[Scott]])</f>
        <v>11</v>
      </c>
      <c r="BI274">
        <f>IF(AND(ISBLANK(Table33[[#This Row],[Light]]),ISBLANK(Table3[[#This Row],[Light]])),"",Table33[[#This Row],[Light]]-Table3[[#This Row],[Light]])</f>
        <v>40</v>
      </c>
      <c r="BJ274">
        <f>IF(AND(ISBLANK(Table33[[#This Row],[Jarred]]),ISBLANK(Table3[[#This Row],[Jarred]])),"",Table33[[#This Row],[Jarred]]-Table3[[#This Row],[Jarred]])</f>
        <v>28</v>
      </c>
      <c r="BK274" t="str">
        <f>IF(AND(ISBLANK(Table33[[#This Row],[Joel]]),ISBLANK(Table3[[#This Row],[Joel]])),"",Table33[[#This Row],[Joel]]-Table3[[#This Row],[Joel]])</f>
        <v/>
      </c>
      <c r="BL274" t="str">
        <f>IF(AND(ISBLANK(Table33[[#This Row],[Rob]]),ISBLANK(Table3[[#This Row],[Rob]])),"",Table33[[#This Row],[Rob]]-Table3[[#This Row],[Rob]])</f>
        <v/>
      </c>
      <c r="BM274" t="str">
        <f>IF(AND(ISBLANK(Table33[[#This Row],[Xander]]),ISBLANK(Table3[[#This Row],[Xander]])),"",Table33[[#This Row],[Xander]]-Table3[[#This Row],[Xander]])</f>
        <v/>
      </c>
    </row>
    <row r="275" spans="1:65" ht="15" customHeight="1" x14ac:dyDescent="0.25">
      <c r="A275" s="26">
        <v>45509</v>
      </c>
      <c r="B275">
        <v>21</v>
      </c>
      <c r="C275">
        <v>33</v>
      </c>
      <c r="D275">
        <v>20</v>
      </c>
      <c r="E275">
        <v>20</v>
      </c>
      <c r="F275">
        <v>9</v>
      </c>
      <c r="H275">
        <v>3</v>
      </c>
      <c r="J275">
        <v>16</v>
      </c>
      <c r="L275">
        <v>6</v>
      </c>
      <c r="S275" s="26">
        <v>45509</v>
      </c>
      <c r="T275">
        <v>44</v>
      </c>
      <c r="U275">
        <v>62</v>
      </c>
      <c r="V275">
        <v>38</v>
      </c>
      <c r="W275">
        <v>35</v>
      </c>
      <c r="X275">
        <v>54</v>
      </c>
      <c r="AK275">
        <v>46</v>
      </c>
      <c r="AM275">
        <v>33</v>
      </c>
      <c r="AN275">
        <v>1</v>
      </c>
      <c r="AQ275">
        <v>44</v>
      </c>
      <c r="AS275">
        <v>29</v>
      </c>
      <c r="AX275" s="26">
        <v>45509</v>
      </c>
      <c r="AY275">
        <f>IF(AND(ISBLANK(Table33[[#This Row],[Gilbert]]),ISBLANK(Table3[[#This Row],[Gilbert]])),"",Table33[[#This Row],[Gilbert]]-Table3[[#This Row],[Gilbert]])</f>
        <v>23</v>
      </c>
      <c r="AZ275">
        <f>IF(AND(ISBLANK(Table33[[#This Row],[Fred]]),ISBLANK(Table3[[#This Row],[Fred]])),"",Table33[[#This Row],[Fred]]-Table3[[#This Row],[Fred]])</f>
        <v>29</v>
      </c>
      <c r="BA275">
        <f>IF(AND(ISBLANK(Table33[[#This Row],[Zoe]]),ISBLANK(Table3[[#This Row],[Zoe]])),"",Table33[[#This Row],[Zoe]]-Table3[[#This Row],[Zoe]])</f>
        <v>18</v>
      </c>
      <c r="BB275">
        <f>IF(AND(ISBLANK(Table33[[#This Row],[George]]),ISBLANK(Table3[[#This Row],[George]])),"",Table33[[#This Row],[George]]-Table3[[#This Row],[George]])</f>
        <v>15</v>
      </c>
      <c r="BC275">
        <f>IF(AND(ISBLANK(Table33[[#This Row],[Raegan]]),ISBLANK(Table3[[#This Row],[Raegan]])),"",Table33[[#This Row],[Raegan]]-Table3[[#This Row],[Raegan]])</f>
        <v>45</v>
      </c>
      <c r="BD275" t="str">
        <f>IF(AND(ISBLANK(Table33[[#This Row],[Liam]]),ISBLANK(Table3[[#This Row],[Liam]])),"",Table33[[#This Row],[Liam]]-Table3[[#This Row],[Liam]])</f>
        <v/>
      </c>
      <c r="BE275">
        <f>IF(AND(ISBLANK(Table33[[#This Row],[Shane]]),ISBLANK(Table3[[#This Row],[Shane]])),"",Table33[[#This Row],[Shane]]-Table3[[#This Row],[Shane]])</f>
        <v>43</v>
      </c>
      <c r="BF275" t="str">
        <f>IF(AND(ISBLANK(Table33[[#This Row],[Cameron]]),ISBLANK(Table3[[#This Row],[Cameron]])),"",Table33[[#This Row],[Cameron]]-Table3[[#This Row],[Cameron]])</f>
        <v/>
      </c>
      <c r="BG275" t="str">
        <f>IF(AND(ISBLANK(Table33[[#This Row],[Alex]]),ISBLANK(Table3[[#This Row],[Alex]])),"",Table33[[#This Row],[Alex]]-Table3[[#This Row],[Alex]])</f>
        <v/>
      </c>
      <c r="BH275">
        <f>IF(AND(ISBLANK(Table33[[#This Row],[Scott]]),ISBLANK(Table3[[#This Row],[Scott]])),"",Table33[[#This Row],[Scott]]-Table3[[#This Row],[Scott]])</f>
        <v>28</v>
      </c>
      <c r="BI275" t="str">
        <f>IF(AND(ISBLANK(Table33[[#This Row],[Light]]),ISBLANK(Table3[[#This Row],[Light]])),"",Table33[[#This Row],[Light]]-Table3[[#This Row],[Light]])</f>
        <v/>
      </c>
      <c r="BJ275">
        <f>IF(AND(ISBLANK(Table33[[#This Row],[Jarred]]),ISBLANK(Table3[[#This Row],[Jarred]])),"",Table33[[#This Row],[Jarred]]-Table3[[#This Row],[Jarred]])</f>
        <v>23</v>
      </c>
      <c r="BK275" t="str">
        <f>IF(AND(ISBLANK(Table33[[#This Row],[Joel]]),ISBLANK(Table3[[#This Row],[Joel]])),"",Table33[[#This Row],[Joel]]-Table3[[#This Row],[Joel]])</f>
        <v/>
      </c>
      <c r="BL275" t="str">
        <f>IF(AND(ISBLANK(Table33[[#This Row],[Rob]]),ISBLANK(Table3[[#This Row],[Rob]])),"",Table33[[#This Row],[Rob]]-Table3[[#This Row],[Rob]])</f>
        <v/>
      </c>
      <c r="BM275" t="str">
        <f>IF(AND(ISBLANK(Table33[[#This Row],[Xander]]),ISBLANK(Table3[[#This Row],[Xander]])),"",Table33[[#This Row],[Xander]]-Table3[[#This Row],[Xander]])</f>
        <v/>
      </c>
    </row>
    <row r="276" spans="1:65" ht="15" customHeight="1" x14ac:dyDescent="0.25">
      <c r="A276" s="26">
        <v>45510</v>
      </c>
      <c r="B276">
        <v>12</v>
      </c>
      <c r="C276">
        <v>34</v>
      </c>
      <c r="D276">
        <v>24</v>
      </c>
      <c r="E276">
        <v>27</v>
      </c>
      <c r="F276">
        <v>9</v>
      </c>
      <c r="H276">
        <v>6</v>
      </c>
      <c r="J276">
        <v>18</v>
      </c>
      <c r="K276">
        <v>37</v>
      </c>
      <c r="L276">
        <v>13</v>
      </c>
      <c r="S276" s="26">
        <v>45510</v>
      </c>
      <c r="T276">
        <v>15</v>
      </c>
      <c r="U276">
        <v>41</v>
      </c>
      <c r="V276">
        <v>34</v>
      </c>
      <c r="W276">
        <v>51</v>
      </c>
      <c r="X276">
        <v>49</v>
      </c>
      <c r="AK276">
        <v>44</v>
      </c>
      <c r="AM276">
        <v>69</v>
      </c>
      <c r="AN276">
        <v>21</v>
      </c>
      <c r="AQ276">
        <v>35</v>
      </c>
      <c r="AR276">
        <v>70</v>
      </c>
      <c r="AS276">
        <v>48</v>
      </c>
      <c r="AX276" s="26">
        <v>45510</v>
      </c>
      <c r="AY276">
        <f>IF(AND(ISBLANK(Table33[[#This Row],[Gilbert]]),ISBLANK(Table3[[#This Row],[Gilbert]])),"",Table33[[#This Row],[Gilbert]]-Table3[[#This Row],[Gilbert]])</f>
        <v>3</v>
      </c>
      <c r="AZ276">
        <f>IF(AND(ISBLANK(Table33[[#This Row],[Fred]]),ISBLANK(Table3[[#This Row],[Fred]])),"",Table33[[#This Row],[Fred]]-Table3[[#This Row],[Fred]])</f>
        <v>7</v>
      </c>
      <c r="BA276">
        <f>IF(AND(ISBLANK(Table33[[#This Row],[Zoe]]),ISBLANK(Table3[[#This Row],[Zoe]])),"",Table33[[#This Row],[Zoe]]-Table3[[#This Row],[Zoe]])</f>
        <v>10</v>
      </c>
      <c r="BB276">
        <f>IF(AND(ISBLANK(Table33[[#This Row],[George]]),ISBLANK(Table3[[#This Row],[George]])),"",Table33[[#This Row],[George]]-Table3[[#This Row],[George]])</f>
        <v>24</v>
      </c>
      <c r="BC276">
        <f>IF(AND(ISBLANK(Table33[[#This Row],[Raegan]]),ISBLANK(Table3[[#This Row],[Raegan]])),"",Table33[[#This Row],[Raegan]]-Table3[[#This Row],[Raegan]])</f>
        <v>40</v>
      </c>
      <c r="BD276" t="str">
        <f>IF(AND(ISBLANK(Table33[[#This Row],[Liam]]),ISBLANK(Table3[[#This Row],[Liam]])),"",Table33[[#This Row],[Liam]]-Table3[[#This Row],[Liam]])</f>
        <v/>
      </c>
      <c r="BE276">
        <f>IF(AND(ISBLANK(Table33[[#This Row],[Shane]]),ISBLANK(Table3[[#This Row],[Shane]])),"",Table33[[#This Row],[Shane]]-Table3[[#This Row],[Shane]])</f>
        <v>38</v>
      </c>
      <c r="BF276" t="str">
        <f>IF(AND(ISBLANK(Table33[[#This Row],[Cameron]]),ISBLANK(Table3[[#This Row],[Cameron]])),"",Table33[[#This Row],[Cameron]]-Table3[[#This Row],[Cameron]])</f>
        <v/>
      </c>
      <c r="BG276" t="str">
        <f>IF(AND(ISBLANK(Table33[[#This Row],[Alex]]),ISBLANK(Table3[[#This Row],[Alex]])),"",Table33[[#This Row],[Alex]]-Table3[[#This Row],[Alex]])</f>
        <v/>
      </c>
      <c r="BH276">
        <f>IF(AND(ISBLANK(Table33[[#This Row],[Scott]]),ISBLANK(Table3[[#This Row],[Scott]])),"",Table33[[#This Row],[Scott]]-Table3[[#This Row],[Scott]])</f>
        <v>17</v>
      </c>
      <c r="BI276">
        <f>IF(AND(ISBLANK(Table33[[#This Row],[Light]]),ISBLANK(Table3[[#This Row],[Light]])),"",Table33[[#This Row],[Light]]-Table3[[#This Row],[Light]])</f>
        <v>33</v>
      </c>
      <c r="BJ276">
        <f>IF(AND(ISBLANK(Table33[[#This Row],[Jarred]]),ISBLANK(Table3[[#This Row],[Jarred]])),"",Table33[[#This Row],[Jarred]]-Table3[[#This Row],[Jarred]])</f>
        <v>35</v>
      </c>
      <c r="BK276" t="str">
        <f>IF(AND(ISBLANK(Table33[[#This Row],[Joel]]),ISBLANK(Table3[[#This Row],[Joel]])),"",Table33[[#This Row],[Joel]]-Table3[[#This Row],[Joel]])</f>
        <v/>
      </c>
      <c r="BL276" t="str">
        <f>IF(AND(ISBLANK(Table33[[#This Row],[Rob]]),ISBLANK(Table3[[#This Row],[Rob]])),"",Table33[[#This Row],[Rob]]-Table3[[#This Row],[Rob]])</f>
        <v/>
      </c>
      <c r="BM276" t="str">
        <f>IF(AND(ISBLANK(Table33[[#This Row],[Xander]]),ISBLANK(Table3[[#This Row],[Xander]])),"",Table33[[#This Row],[Xander]]-Table3[[#This Row],[Xander]])</f>
        <v/>
      </c>
    </row>
    <row r="277" spans="1:65" ht="15" customHeight="1" x14ac:dyDescent="0.25">
      <c r="A277" s="26">
        <v>45511</v>
      </c>
      <c r="B277">
        <v>21</v>
      </c>
      <c r="C277">
        <v>22</v>
      </c>
      <c r="D277">
        <v>6</v>
      </c>
      <c r="E277">
        <v>19</v>
      </c>
      <c r="H277">
        <v>6</v>
      </c>
      <c r="J277">
        <v>7</v>
      </c>
      <c r="K277">
        <v>28</v>
      </c>
      <c r="L277">
        <v>4</v>
      </c>
      <c r="S277" s="26">
        <v>45511</v>
      </c>
      <c r="T277">
        <v>64</v>
      </c>
      <c r="U277">
        <v>41</v>
      </c>
      <c r="V277">
        <v>28</v>
      </c>
      <c r="W277">
        <v>37</v>
      </c>
      <c r="AK277">
        <v>42</v>
      </c>
      <c r="AN277">
        <v>2</v>
      </c>
      <c r="AQ277">
        <v>37</v>
      </c>
      <c r="AR277">
        <v>52</v>
      </c>
      <c r="AS277">
        <v>32</v>
      </c>
      <c r="AX277" s="26">
        <v>45511</v>
      </c>
      <c r="AY277">
        <f>IF(AND(ISBLANK(Table33[[#This Row],[Gilbert]]),ISBLANK(Table3[[#This Row],[Gilbert]])),"",Table33[[#This Row],[Gilbert]]-Table3[[#This Row],[Gilbert]])</f>
        <v>43</v>
      </c>
      <c r="AZ277">
        <f>IF(AND(ISBLANK(Table33[[#This Row],[Fred]]),ISBLANK(Table3[[#This Row],[Fred]])),"",Table33[[#This Row],[Fred]]-Table3[[#This Row],[Fred]])</f>
        <v>19</v>
      </c>
      <c r="BA277">
        <f>IF(AND(ISBLANK(Table33[[#This Row],[Zoe]]),ISBLANK(Table3[[#This Row],[Zoe]])),"",Table33[[#This Row],[Zoe]]-Table3[[#This Row],[Zoe]])</f>
        <v>22</v>
      </c>
      <c r="BB277">
        <f>IF(AND(ISBLANK(Table33[[#This Row],[George]]),ISBLANK(Table3[[#This Row],[George]])),"",Table33[[#This Row],[George]]-Table3[[#This Row],[George]])</f>
        <v>18</v>
      </c>
      <c r="BC277" t="str">
        <f>IF(AND(ISBLANK(Table33[[#This Row],[Raegan]]),ISBLANK(Table3[[#This Row],[Raegan]])),"",Table33[[#This Row],[Raegan]]-Table3[[#This Row],[Raegan]])</f>
        <v/>
      </c>
      <c r="BD277" t="str">
        <f>IF(AND(ISBLANK(Table33[[#This Row],[Liam]]),ISBLANK(Table3[[#This Row],[Liam]])),"",Table33[[#This Row],[Liam]]-Table3[[#This Row],[Liam]])</f>
        <v/>
      </c>
      <c r="BE277">
        <f>IF(AND(ISBLANK(Table33[[#This Row],[Shane]]),ISBLANK(Table3[[#This Row],[Shane]])),"",Table33[[#This Row],[Shane]]-Table3[[#This Row],[Shane]])</f>
        <v>36</v>
      </c>
      <c r="BF277" t="str">
        <f>IF(AND(ISBLANK(Table33[[#This Row],[Cameron]]),ISBLANK(Table3[[#This Row],[Cameron]])),"",Table33[[#This Row],[Cameron]]-Table3[[#This Row],[Cameron]])</f>
        <v/>
      </c>
      <c r="BG277" t="str">
        <f>IF(AND(ISBLANK(Table33[[#This Row],[Alex]]),ISBLANK(Table3[[#This Row],[Alex]])),"",Table33[[#This Row],[Alex]]-Table3[[#This Row],[Alex]])</f>
        <v/>
      </c>
      <c r="BH277">
        <f>IF(AND(ISBLANK(Table33[[#This Row],[Scott]]),ISBLANK(Table3[[#This Row],[Scott]])),"",Table33[[#This Row],[Scott]]-Table3[[#This Row],[Scott]])</f>
        <v>30</v>
      </c>
      <c r="BI277">
        <f>IF(AND(ISBLANK(Table33[[#This Row],[Light]]),ISBLANK(Table3[[#This Row],[Light]])),"",Table33[[#This Row],[Light]]-Table3[[#This Row],[Light]])</f>
        <v>24</v>
      </c>
      <c r="BJ277">
        <f>IF(AND(ISBLANK(Table33[[#This Row],[Jarred]]),ISBLANK(Table3[[#This Row],[Jarred]])),"",Table33[[#This Row],[Jarred]]-Table3[[#This Row],[Jarred]])</f>
        <v>28</v>
      </c>
      <c r="BK277" t="str">
        <f>IF(AND(ISBLANK(Table33[[#This Row],[Joel]]),ISBLANK(Table3[[#This Row],[Joel]])),"",Table33[[#This Row],[Joel]]-Table3[[#This Row],[Joel]])</f>
        <v/>
      </c>
      <c r="BL277" t="str">
        <f>IF(AND(ISBLANK(Table33[[#This Row],[Rob]]),ISBLANK(Table3[[#This Row],[Rob]])),"",Table33[[#This Row],[Rob]]-Table3[[#This Row],[Rob]])</f>
        <v/>
      </c>
      <c r="BM277" t="str">
        <f>IF(AND(ISBLANK(Table33[[#This Row],[Xander]]),ISBLANK(Table3[[#This Row],[Xander]])),"",Table33[[#This Row],[Xander]]-Table3[[#This Row],[Xander]])</f>
        <v/>
      </c>
    </row>
    <row r="278" spans="1:65" ht="15" customHeight="1" x14ac:dyDescent="0.25">
      <c r="A278" s="26">
        <v>45512</v>
      </c>
      <c r="B278">
        <v>11</v>
      </c>
      <c r="C278">
        <v>18</v>
      </c>
      <c r="D278">
        <v>16</v>
      </c>
      <c r="E278">
        <v>23</v>
      </c>
      <c r="F278">
        <v>3</v>
      </c>
      <c r="J278">
        <v>4</v>
      </c>
      <c r="K278">
        <v>27</v>
      </c>
      <c r="S278" s="26">
        <v>45512</v>
      </c>
      <c r="T278">
        <v>30</v>
      </c>
      <c r="U278">
        <v>27</v>
      </c>
      <c r="V278">
        <v>30</v>
      </c>
      <c r="W278">
        <v>27</v>
      </c>
      <c r="X278">
        <v>61</v>
      </c>
      <c r="AK278">
        <v>29</v>
      </c>
      <c r="AM278">
        <v>30</v>
      </c>
      <c r="AQ278">
        <v>26</v>
      </c>
      <c r="AR278">
        <v>48</v>
      </c>
      <c r="AX278" s="26">
        <v>45512</v>
      </c>
      <c r="AY278">
        <f>IF(AND(ISBLANK(Table33[[#This Row],[Gilbert]]),ISBLANK(Table3[[#This Row],[Gilbert]])),"",Table33[[#This Row],[Gilbert]]-Table3[[#This Row],[Gilbert]])</f>
        <v>19</v>
      </c>
      <c r="AZ278">
        <f>IF(AND(ISBLANK(Table33[[#This Row],[Fred]]),ISBLANK(Table3[[#This Row],[Fred]])),"",Table33[[#This Row],[Fred]]-Table3[[#This Row],[Fred]])</f>
        <v>9</v>
      </c>
      <c r="BA278">
        <f>IF(AND(ISBLANK(Table33[[#This Row],[Zoe]]),ISBLANK(Table3[[#This Row],[Zoe]])),"",Table33[[#This Row],[Zoe]]-Table3[[#This Row],[Zoe]])</f>
        <v>14</v>
      </c>
      <c r="BB278">
        <f>IF(AND(ISBLANK(Table33[[#This Row],[George]]),ISBLANK(Table3[[#This Row],[George]])),"",Table33[[#This Row],[George]]-Table3[[#This Row],[George]])</f>
        <v>4</v>
      </c>
      <c r="BC278">
        <f>IF(AND(ISBLANK(Table33[[#This Row],[Raegan]]),ISBLANK(Table3[[#This Row],[Raegan]])),"",Table33[[#This Row],[Raegan]]-Table3[[#This Row],[Raegan]])</f>
        <v>58</v>
      </c>
      <c r="BD278" t="str">
        <f>IF(AND(ISBLANK(Table33[[#This Row],[Liam]]),ISBLANK(Table3[[#This Row],[Liam]])),"",Table33[[#This Row],[Liam]]-Table3[[#This Row],[Liam]])</f>
        <v/>
      </c>
      <c r="BE278">
        <f>IF(AND(ISBLANK(Table33[[#This Row],[Shane]]),ISBLANK(Table3[[#This Row],[Shane]])),"",Table33[[#This Row],[Shane]]-Table3[[#This Row],[Shane]])</f>
        <v>29</v>
      </c>
      <c r="BF278" t="str">
        <f>IF(AND(ISBLANK(Table33[[#This Row],[Cameron]]),ISBLANK(Table3[[#This Row],[Cameron]])),"",Table33[[#This Row],[Cameron]]-Table3[[#This Row],[Cameron]])</f>
        <v/>
      </c>
      <c r="BG278" t="str">
        <f>IF(AND(ISBLANK(Table33[[#This Row],[Alex]]),ISBLANK(Table3[[#This Row],[Alex]])),"",Table33[[#This Row],[Alex]]-Table3[[#This Row],[Alex]])</f>
        <v/>
      </c>
      <c r="BH278">
        <f>IF(AND(ISBLANK(Table33[[#This Row],[Scott]]),ISBLANK(Table3[[#This Row],[Scott]])),"",Table33[[#This Row],[Scott]]-Table3[[#This Row],[Scott]])</f>
        <v>22</v>
      </c>
      <c r="BI278">
        <f>IF(AND(ISBLANK(Table33[[#This Row],[Light]]),ISBLANK(Table3[[#This Row],[Light]])),"",Table33[[#This Row],[Light]]-Table3[[#This Row],[Light]])</f>
        <v>21</v>
      </c>
      <c r="BJ278" t="str">
        <f>IF(AND(ISBLANK(Table33[[#This Row],[Jarred]]),ISBLANK(Table3[[#This Row],[Jarred]])),"",Table33[[#This Row],[Jarred]]-Table3[[#This Row],[Jarred]])</f>
        <v/>
      </c>
      <c r="BK278" t="str">
        <f>IF(AND(ISBLANK(Table33[[#This Row],[Joel]]),ISBLANK(Table3[[#This Row],[Joel]])),"",Table33[[#This Row],[Joel]]-Table3[[#This Row],[Joel]])</f>
        <v/>
      </c>
      <c r="BL278" t="str">
        <f>IF(AND(ISBLANK(Table33[[#This Row],[Rob]]),ISBLANK(Table3[[#This Row],[Rob]])),"",Table33[[#This Row],[Rob]]-Table3[[#This Row],[Rob]])</f>
        <v/>
      </c>
      <c r="BM278" t="str">
        <f>IF(AND(ISBLANK(Table33[[#This Row],[Xander]]),ISBLANK(Table3[[#This Row],[Xander]])),"",Table33[[#This Row],[Xander]]-Table3[[#This Row],[Xander]])</f>
        <v/>
      </c>
    </row>
    <row r="279" spans="1:65" ht="15" customHeight="1" x14ac:dyDescent="0.25">
      <c r="A279" s="26">
        <v>45513</v>
      </c>
      <c r="B279">
        <v>16</v>
      </c>
      <c r="C279">
        <v>15</v>
      </c>
      <c r="D279">
        <v>13</v>
      </c>
      <c r="E279">
        <v>16</v>
      </c>
      <c r="F279">
        <v>1</v>
      </c>
      <c r="H279">
        <v>1</v>
      </c>
      <c r="J279">
        <v>3</v>
      </c>
      <c r="K279">
        <v>17</v>
      </c>
      <c r="L279">
        <v>2</v>
      </c>
      <c r="S279" s="26">
        <v>45513</v>
      </c>
      <c r="T279">
        <v>29</v>
      </c>
      <c r="U279">
        <v>26</v>
      </c>
      <c r="V279">
        <v>21</v>
      </c>
      <c r="W279">
        <v>27</v>
      </c>
      <c r="X279">
        <v>61</v>
      </c>
      <c r="AK279">
        <v>18</v>
      </c>
      <c r="AM279">
        <v>1</v>
      </c>
      <c r="AQ279">
        <v>31</v>
      </c>
      <c r="AR279">
        <v>21</v>
      </c>
      <c r="AS279">
        <v>24</v>
      </c>
      <c r="AX279" s="26">
        <v>45513</v>
      </c>
      <c r="AY279">
        <f>IF(AND(ISBLANK(Table33[[#This Row],[Gilbert]]),ISBLANK(Table3[[#This Row],[Gilbert]])),"",Table33[[#This Row],[Gilbert]]-Table3[[#This Row],[Gilbert]])</f>
        <v>13</v>
      </c>
      <c r="AZ279">
        <f>IF(AND(ISBLANK(Table33[[#This Row],[Fred]]),ISBLANK(Table3[[#This Row],[Fred]])),"",Table33[[#This Row],[Fred]]-Table3[[#This Row],[Fred]])</f>
        <v>11</v>
      </c>
      <c r="BA279">
        <f>IF(AND(ISBLANK(Table33[[#This Row],[Zoe]]),ISBLANK(Table3[[#This Row],[Zoe]])),"",Table33[[#This Row],[Zoe]]-Table3[[#This Row],[Zoe]])</f>
        <v>8</v>
      </c>
      <c r="BB279">
        <f>IF(AND(ISBLANK(Table33[[#This Row],[George]]),ISBLANK(Table3[[#This Row],[George]])),"",Table33[[#This Row],[George]]-Table3[[#This Row],[George]])</f>
        <v>11</v>
      </c>
      <c r="BC279">
        <f>IF(AND(ISBLANK(Table33[[#This Row],[Raegan]]),ISBLANK(Table3[[#This Row],[Raegan]])),"",Table33[[#This Row],[Raegan]]-Table3[[#This Row],[Raegan]])</f>
        <v>60</v>
      </c>
      <c r="BD279" t="str">
        <f>IF(AND(ISBLANK(Table33[[#This Row],[Liam]]),ISBLANK(Table3[[#This Row],[Liam]])),"",Table33[[#This Row],[Liam]]-Table3[[#This Row],[Liam]])</f>
        <v/>
      </c>
      <c r="BE279">
        <f>IF(AND(ISBLANK(Table33[[#This Row],[Shane]]),ISBLANK(Table3[[#This Row],[Shane]])),"",Table33[[#This Row],[Shane]]-Table3[[#This Row],[Shane]])</f>
        <v>17</v>
      </c>
      <c r="BF279" t="str">
        <f>IF(AND(ISBLANK(Table33[[#This Row],[Cameron]]),ISBLANK(Table3[[#This Row],[Cameron]])),"",Table33[[#This Row],[Cameron]]-Table3[[#This Row],[Cameron]])</f>
        <v/>
      </c>
      <c r="BG279" t="str">
        <f>IF(AND(ISBLANK(Table33[[#This Row],[Alex]]),ISBLANK(Table3[[#This Row],[Alex]])),"",Table33[[#This Row],[Alex]]-Table3[[#This Row],[Alex]])</f>
        <v/>
      </c>
      <c r="BH279">
        <f>IF(AND(ISBLANK(Table33[[#This Row],[Scott]]),ISBLANK(Table3[[#This Row],[Scott]])),"",Table33[[#This Row],[Scott]]-Table3[[#This Row],[Scott]])</f>
        <v>28</v>
      </c>
      <c r="BI279">
        <f>IF(AND(ISBLANK(Table33[[#This Row],[Light]]),ISBLANK(Table3[[#This Row],[Light]])),"",Table33[[#This Row],[Light]]-Table3[[#This Row],[Light]])</f>
        <v>4</v>
      </c>
      <c r="BJ279">
        <f>IF(AND(ISBLANK(Table33[[#This Row],[Jarred]]),ISBLANK(Table3[[#This Row],[Jarred]])),"",Table33[[#This Row],[Jarred]]-Table3[[#This Row],[Jarred]])</f>
        <v>22</v>
      </c>
      <c r="BK279" t="str">
        <f>IF(AND(ISBLANK(Table33[[#This Row],[Joel]]),ISBLANK(Table3[[#This Row],[Joel]])),"",Table33[[#This Row],[Joel]]-Table3[[#This Row],[Joel]])</f>
        <v/>
      </c>
      <c r="BL279" t="str">
        <f>IF(AND(ISBLANK(Table33[[#This Row],[Rob]]),ISBLANK(Table3[[#This Row],[Rob]])),"",Table33[[#This Row],[Rob]]-Table3[[#This Row],[Rob]])</f>
        <v/>
      </c>
      <c r="BM279" t="str">
        <f>IF(AND(ISBLANK(Table33[[#This Row],[Xander]]),ISBLANK(Table3[[#This Row],[Xander]])),"",Table33[[#This Row],[Xander]]-Table3[[#This Row],[Xander]])</f>
        <v/>
      </c>
    </row>
    <row r="280" spans="1:65" ht="15" customHeight="1" x14ac:dyDescent="0.25">
      <c r="A280" s="26">
        <v>45516</v>
      </c>
      <c r="C280">
        <v>15</v>
      </c>
      <c r="D280">
        <v>11</v>
      </c>
      <c r="E280">
        <v>16</v>
      </c>
      <c r="F280">
        <v>24</v>
      </c>
      <c r="H280">
        <v>12</v>
      </c>
      <c r="K280">
        <v>38</v>
      </c>
      <c r="L280">
        <v>3</v>
      </c>
      <c r="S280" s="26">
        <v>45516</v>
      </c>
      <c r="U280">
        <v>39</v>
      </c>
      <c r="V280">
        <v>38</v>
      </c>
      <c r="W280">
        <v>36</v>
      </c>
      <c r="X280">
        <v>46</v>
      </c>
      <c r="AK280">
        <v>46</v>
      </c>
      <c r="AM280">
        <v>12</v>
      </c>
      <c r="AR280">
        <v>47</v>
      </c>
      <c r="AS280">
        <v>36</v>
      </c>
      <c r="AX280" s="26">
        <v>45516</v>
      </c>
      <c r="AY280" t="str">
        <f>IF(AND(ISBLANK(Table33[[#This Row],[Gilbert]]),ISBLANK(Table3[[#This Row],[Gilbert]])),"",Table33[[#This Row],[Gilbert]]-Table3[[#This Row],[Gilbert]])</f>
        <v/>
      </c>
      <c r="AZ280">
        <f>IF(AND(ISBLANK(Table33[[#This Row],[Fred]]),ISBLANK(Table3[[#This Row],[Fred]])),"",Table33[[#This Row],[Fred]]-Table3[[#This Row],[Fred]])</f>
        <v>24</v>
      </c>
      <c r="BA280">
        <f>IF(AND(ISBLANK(Table33[[#This Row],[Zoe]]),ISBLANK(Table3[[#This Row],[Zoe]])),"",Table33[[#This Row],[Zoe]]-Table3[[#This Row],[Zoe]])</f>
        <v>27</v>
      </c>
      <c r="BB280">
        <f>IF(AND(ISBLANK(Table33[[#This Row],[George]]),ISBLANK(Table3[[#This Row],[George]])),"",Table33[[#This Row],[George]]-Table3[[#This Row],[George]])</f>
        <v>20</v>
      </c>
      <c r="BC280">
        <f>IF(AND(ISBLANK(Table33[[#This Row],[Raegan]]),ISBLANK(Table3[[#This Row],[Raegan]])),"",Table33[[#This Row],[Raegan]]-Table3[[#This Row],[Raegan]])</f>
        <v>22</v>
      </c>
      <c r="BD280" t="str">
        <f>IF(AND(ISBLANK(Table33[[#This Row],[Liam]]),ISBLANK(Table3[[#This Row],[Liam]])),"",Table33[[#This Row],[Liam]]-Table3[[#This Row],[Liam]])</f>
        <v/>
      </c>
      <c r="BE280">
        <f>IF(AND(ISBLANK(Table33[[#This Row],[Shane]]),ISBLANK(Table3[[#This Row],[Shane]])),"",Table33[[#This Row],[Shane]]-Table3[[#This Row],[Shane]])</f>
        <v>34</v>
      </c>
      <c r="BF280" t="str">
        <f>IF(AND(ISBLANK(Table33[[#This Row],[Cameron]]),ISBLANK(Table3[[#This Row],[Cameron]])),"",Table33[[#This Row],[Cameron]]-Table3[[#This Row],[Cameron]])</f>
        <v/>
      </c>
      <c r="BG280" t="str">
        <f>IF(AND(ISBLANK(Table33[[#This Row],[Alex]]),ISBLANK(Table3[[#This Row],[Alex]])),"",Table33[[#This Row],[Alex]]-Table3[[#This Row],[Alex]])</f>
        <v/>
      </c>
      <c r="BH280" t="str">
        <f>IF(AND(ISBLANK(Table33[[#This Row],[Scott]]),ISBLANK(Table3[[#This Row],[Scott]])),"",Table33[[#This Row],[Scott]]-Table3[[#This Row],[Scott]])</f>
        <v/>
      </c>
      <c r="BI280">
        <f>IF(AND(ISBLANK(Table33[[#This Row],[Light]]),ISBLANK(Table3[[#This Row],[Light]])),"",Table33[[#This Row],[Light]]-Table3[[#This Row],[Light]])</f>
        <v>9</v>
      </c>
      <c r="BJ280">
        <f>IF(AND(ISBLANK(Table33[[#This Row],[Jarred]]),ISBLANK(Table3[[#This Row],[Jarred]])),"",Table33[[#This Row],[Jarred]]-Table3[[#This Row],[Jarred]])</f>
        <v>33</v>
      </c>
      <c r="BK280" t="str">
        <f>IF(AND(ISBLANK(Table33[[#This Row],[Joel]]),ISBLANK(Table3[[#This Row],[Joel]])),"",Table33[[#This Row],[Joel]]-Table3[[#This Row],[Joel]])</f>
        <v/>
      </c>
      <c r="BL280" t="str">
        <f>IF(AND(ISBLANK(Table33[[#This Row],[Rob]]),ISBLANK(Table3[[#This Row],[Rob]])),"",Table33[[#This Row],[Rob]]-Table3[[#This Row],[Rob]])</f>
        <v/>
      </c>
      <c r="BM280" t="str">
        <f>IF(AND(ISBLANK(Table33[[#This Row],[Xander]]),ISBLANK(Table3[[#This Row],[Xander]])),"",Table33[[#This Row],[Xander]]-Table3[[#This Row],[Xander]])</f>
        <v/>
      </c>
    </row>
    <row r="281" spans="1:65" ht="15" customHeight="1" x14ac:dyDescent="0.25">
      <c r="A281" s="26">
        <v>45517</v>
      </c>
      <c r="C281">
        <v>15</v>
      </c>
      <c r="D281">
        <v>19</v>
      </c>
      <c r="E281">
        <v>6</v>
      </c>
      <c r="F281">
        <v>23</v>
      </c>
      <c r="H281">
        <v>3</v>
      </c>
      <c r="J281">
        <v>1</v>
      </c>
      <c r="K281">
        <v>30</v>
      </c>
      <c r="L281">
        <v>8</v>
      </c>
      <c r="S281" s="26">
        <v>45517</v>
      </c>
      <c r="U281">
        <v>28</v>
      </c>
      <c r="V281">
        <v>37</v>
      </c>
      <c r="W281">
        <v>33</v>
      </c>
      <c r="X281">
        <v>61</v>
      </c>
      <c r="AK281">
        <v>32</v>
      </c>
      <c r="AM281">
        <v>5</v>
      </c>
      <c r="AQ281">
        <v>54</v>
      </c>
      <c r="AR281">
        <v>45</v>
      </c>
      <c r="AS281">
        <v>32</v>
      </c>
      <c r="AX281" s="26">
        <v>45517</v>
      </c>
      <c r="AY281" t="str">
        <f>IF(AND(ISBLANK(Table33[[#This Row],[Gilbert]]),ISBLANK(Table3[[#This Row],[Gilbert]])),"",Table33[[#This Row],[Gilbert]]-Table3[[#This Row],[Gilbert]])</f>
        <v/>
      </c>
      <c r="AZ281">
        <f>IF(AND(ISBLANK(Table33[[#This Row],[Fred]]),ISBLANK(Table3[[#This Row],[Fred]])),"",Table33[[#This Row],[Fred]]-Table3[[#This Row],[Fred]])</f>
        <v>13</v>
      </c>
      <c r="BA281">
        <f>IF(AND(ISBLANK(Table33[[#This Row],[Zoe]]),ISBLANK(Table3[[#This Row],[Zoe]])),"",Table33[[#This Row],[Zoe]]-Table3[[#This Row],[Zoe]])</f>
        <v>18</v>
      </c>
      <c r="BB281">
        <f>IF(AND(ISBLANK(Table33[[#This Row],[George]]),ISBLANK(Table3[[#This Row],[George]])),"",Table33[[#This Row],[George]]-Table3[[#This Row],[George]])</f>
        <v>27</v>
      </c>
      <c r="BC281">
        <f>IF(AND(ISBLANK(Table33[[#This Row],[Raegan]]),ISBLANK(Table3[[#This Row],[Raegan]])),"",Table33[[#This Row],[Raegan]]-Table3[[#This Row],[Raegan]])</f>
        <v>38</v>
      </c>
      <c r="BD281" t="str">
        <f>IF(AND(ISBLANK(Table33[[#This Row],[Liam]]),ISBLANK(Table3[[#This Row],[Liam]])),"",Table33[[#This Row],[Liam]]-Table3[[#This Row],[Liam]])</f>
        <v/>
      </c>
      <c r="BE281">
        <f>IF(AND(ISBLANK(Table33[[#This Row],[Shane]]),ISBLANK(Table3[[#This Row],[Shane]])),"",Table33[[#This Row],[Shane]]-Table3[[#This Row],[Shane]])</f>
        <v>29</v>
      </c>
      <c r="BF281" t="str">
        <f>IF(AND(ISBLANK(Table33[[#This Row],[Cameron]]),ISBLANK(Table3[[#This Row],[Cameron]])),"",Table33[[#This Row],[Cameron]]-Table3[[#This Row],[Cameron]])</f>
        <v/>
      </c>
      <c r="BG281" t="str">
        <f>IF(AND(ISBLANK(Table33[[#This Row],[Alex]]),ISBLANK(Table3[[#This Row],[Alex]])),"",Table33[[#This Row],[Alex]]-Table3[[#This Row],[Alex]])</f>
        <v/>
      </c>
      <c r="BH281">
        <f>IF(AND(ISBLANK(Table33[[#This Row],[Scott]]),ISBLANK(Table3[[#This Row],[Scott]])),"",Table33[[#This Row],[Scott]]-Table3[[#This Row],[Scott]])</f>
        <v>53</v>
      </c>
      <c r="BI281">
        <f>IF(AND(ISBLANK(Table33[[#This Row],[Light]]),ISBLANK(Table3[[#This Row],[Light]])),"",Table33[[#This Row],[Light]]-Table3[[#This Row],[Light]])</f>
        <v>15</v>
      </c>
      <c r="BJ281">
        <f>IF(AND(ISBLANK(Table33[[#This Row],[Jarred]]),ISBLANK(Table3[[#This Row],[Jarred]])),"",Table33[[#This Row],[Jarred]]-Table3[[#This Row],[Jarred]])</f>
        <v>24</v>
      </c>
      <c r="BK281" t="str">
        <f>IF(AND(ISBLANK(Table33[[#This Row],[Joel]]),ISBLANK(Table3[[#This Row],[Joel]])),"",Table33[[#This Row],[Joel]]-Table3[[#This Row],[Joel]])</f>
        <v/>
      </c>
      <c r="BL281" t="str">
        <f>IF(AND(ISBLANK(Table33[[#This Row],[Rob]]),ISBLANK(Table3[[#This Row],[Rob]])),"",Table33[[#This Row],[Rob]]-Table3[[#This Row],[Rob]])</f>
        <v/>
      </c>
      <c r="BM281" t="str">
        <f>IF(AND(ISBLANK(Table33[[#This Row],[Xander]]),ISBLANK(Table3[[#This Row],[Xander]])),"",Table33[[#This Row],[Xander]]-Table3[[#This Row],[Xander]])</f>
        <v/>
      </c>
    </row>
    <row r="282" spans="1:65" ht="15" customHeight="1" x14ac:dyDescent="0.25">
      <c r="A282" s="26">
        <v>45518</v>
      </c>
      <c r="D282">
        <v>2</v>
      </c>
      <c r="E282">
        <v>11</v>
      </c>
      <c r="F282">
        <v>14</v>
      </c>
      <c r="H282">
        <v>3</v>
      </c>
      <c r="J282">
        <v>4</v>
      </c>
      <c r="K282">
        <v>16</v>
      </c>
      <c r="S282" s="26">
        <v>45518</v>
      </c>
      <c r="V282">
        <v>14</v>
      </c>
      <c r="W282">
        <v>17</v>
      </c>
      <c r="X282">
        <v>63</v>
      </c>
      <c r="AK282">
        <v>21</v>
      </c>
      <c r="AQ282">
        <v>14</v>
      </c>
      <c r="AR282">
        <v>28</v>
      </c>
      <c r="AX282" s="26">
        <v>45518</v>
      </c>
      <c r="AY282" t="str">
        <f>IF(AND(ISBLANK(Table33[[#This Row],[Gilbert]]),ISBLANK(Table3[[#This Row],[Gilbert]])),"",Table33[[#This Row],[Gilbert]]-Table3[[#This Row],[Gilbert]])</f>
        <v/>
      </c>
      <c r="AZ282" t="str">
        <f>IF(AND(ISBLANK(Table33[[#This Row],[Fred]]),ISBLANK(Table3[[#This Row],[Fred]])),"",Table33[[#This Row],[Fred]]-Table3[[#This Row],[Fred]])</f>
        <v/>
      </c>
      <c r="BA282">
        <f>IF(AND(ISBLANK(Table33[[#This Row],[Zoe]]),ISBLANK(Table3[[#This Row],[Zoe]])),"",Table33[[#This Row],[Zoe]]-Table3[[#This Row],[Zoe]])</f>
        <v>12</v>
      </c>
      <c r="BB282">
        <f>IF(AND(ISBLANK(Table33[[#This Row],[George]]),ISBLANK(Table3[[#This Row],[George]])),"",Table33[[#This Row],[George]]-Table3[[#This Row],[George]])</f>
        <v>6</v>
      </c>
      <c r="BC282">
        <f>IF(AND(ISBLANK(Table33[[#This Row],[Raegan]]),ISBLANK(Table3[[#This Row],[Raegan]])),"",Table33[[#This Row],[Raegan]]-Table3[[#This Row],[Raegan]])</f>
        <v>49</v>
      </c>
      <c r="BD282" t="str">
        <f>IF(AND(ISBLANK(Table33[[#This Row],[Liam]]),ISBLANK(Table3[[#This Row],[Liam]])),"",Table33[[#This Row],[Liam]]-Table3[[#This Row],[Liam]])</f>
        <v/>
      </c>
      <c r="BE282">
        <f>IF(AND(ISBLANK(Table33[[#This Row],[Shane]]),ISBLANK(Table3[[#This Row],[Shane]])),"",Table33[[#This Row],[Shane]]-Table3[[#This Row],[Shane]])</f>
        <v>18</v>
      </c>
      <c r="BF282" t="str">
        <f>IF(AND(ISBLANK(Table33[[#This Row],[Cameron]]),ISBLANK(Table3[[#This Row],[Cameron]])),"",Table33[[#This Row],[Cameron]]-Table3[[#This Row],[Cameron]])</f>
        <v/>
      </c>
      <c r="BG282" t="str">
        <f>IF(AND(ISBLANK(Table33[[#This Row],[Alex]]),ISBLANK(Table3[[#This Row],[Alex]])),"",Table33[[#This Row],[Alex]]-Table3[[#This Row],[Alex]])</f>
        <v/>
      </c>
      <c r="BH282">
        <f>IF(AND(ISBLANK(Table33[[#This Row],[Scott]]),ISBLANK(Table3[[#This Row],[Scott]])),"",Table33[[#This Row],[Scott]]-Table3[[#This Row],[Scott]])</f>
        <v>10</v>
      </c>
      <c r="BI282">
        <f>IF(AND(ISBLANK(Table33[[#This Row],[Light]]),ISBLANK(Table3[[#This Row],[Light]])),"",Table33[[#This Row],[Light]]-Table3[[#This Row],[Light]])</f>
        <v>12</v>
      </c>
      <c r="BJ282" t="str">
        <f>IF(AND(ISBLANK(Table33[[#This Row],[Jarred]]),ISBLANK(Table3[[#This Row],[Jarred]])),"",Table33[[#This Row],[Jarred]]-Table3[[#This Row],[Jarred]])</f>
        <v/>
      </c>
      <c r="BK282" t="str">
        <f>IF(AND(ISBLANK(Table33[[#This Row],[Joel]]),ISBLANK(Table3[[#This Row],[Joel]])),"",Table33[[#This Row],[Joel]]-Table3[[#This Row],[Joel]])</f>
        <v/>
      </c>
      <c r="BL282" t="str">
        <f>IF(AND(ISBLANK(Table33[[#This Row],[Rob]]),ISBLANK(Table3[[#This Row],[Rob]])),"",Table33[[#This Row],[Rob]]-Table3[[#This Row],[Rob]])</f>
        <v/>
      </c>
      <c r="BM282" t="str">
        <f>IF(AND(ISBLANK(Table33[[#This Row],[Xander]]),ISBLANK(Table3[[#This Row],[Xander]])),"",Table33[[#This Row],[Xander]]-Table3[[#This Row],[Xander]])</f>
        <v/>
      </c>
    </row>
    <row r="283" spans="1:65" ht="15" customHeight="1" x14ac:dyDescent="0.25">
      <c r="A283" s="26">
        <v>45519</v>
      </c>
      <c r="C283">
        <v>17</v>
      </c>
      <c r="D283">
        <v>25</v>
      </c>
      <c r="E283">
        <v>5</v>
      </c>
      <c r="H283">
        <v>4</v>
      </c>
      <c r="J283">
        <v>11</v>
      </c>
      <c r="K283">
        <v>25</v>
      </c>
      <c r="S283" s="26">
        <v>45519</v>
      </c>
      <c r="U283">
        <v>50</v>
      </c>
      <c r="V283">
        <v>43</v>
      </c>
      <c r="W283">
        <v>30</v>
      </c>
      <c r="AK283">
        <v>52</v>
      </c>
      <c r="AM283">
        <v>9</v>
      </c>
      <c r="AQ283">
        <v>43</v>
      </c>
      <c r="AR283">
        <v>38</v>
      </c>
      <c r="AX283" s="26">
        <v>45519</v>
      </c>
      <c r="AY283" t="str">
        <f>IF(AND(ISBLANK(Table33[[#This Row],[Gilbert]]),ISBLANK(Table3[[#This Row],[Gilbert]])),"",Table33[[#This Row],[Gilbert]]-Table3[[#This Row],[Gilbert]])</f>
        <v/>
      </c>
      <c r="AZ283">
        <f>IF(AND(ISBLANK(Table33[[#This Row],[Fred]]),ISBLANK(Table3[[#This Row],[Fred]])),"",Table33[[#This Row],[Fred]]-Table3[[#This Row],[Fred]])</f>
        <v>33</v>
      </c>
      <c r="BA283">
        <f>IF(AND(ISBLANK(Table33[[#This Row],[Zoe]]),ISBLANK(Table3[[#This Row],[Zoe]])),"",Table33[[#This Row],[Zoe]]-Table3[[#This Row],[Zoe]])</f>
        <v>18</v>
      </c>
      <c r="BB283">
        <f>IF(AND(ISBLANK(Table33[[#This Row],[George]]),ISBLANK(Table3[[#This Row],[George]])),"",Table33[[#This Row],[George]]-Table3[[#This Row],[George]])</f>
        <v>25</v>
      </c>
      <c r="BC283" t="str">
        <f>IF(AND(ISBLANK(Table33[[#This Row],[Raegan]]),ISBLANK(Table3[[#This Row],[Raegan]])),"",Table33[[#This Row],[Raegan]]-Table3[[#This Row],[Raegan]])</f>
        <v/>
      </c>
      <c r="BD283" t="str">
        <f>IF(AND(ISBLANK(Table33[[#This Row],[Liam]]),ISBLANK(Table3[[#This Row],[Liam]])),"",Table33[[#This Row],[Liam]]-Table3[[#This Row],[Liam]])</f>
        <v/>
      </c>
      <c r="BE283">
        <f>IF(AND(ISBLANK(Table33[[#This Row],[Shane]]),ISBLANK(Table3[[#This Row],[Shane]])),"",Table33[[#This Row],[Shane]]-Table3[[#This Row],[Shane]])</f>
        <v>48</v>
      </c>
      <c r="BF283" t="str">
        <f>IF(AND(ISBLANK(Table33[[#This Row],[Cameron]]),ISBLANK(Table3[[#This Row],[Cameron]])),"",Table33[[#This Row],[Cameron]]-Table3[[#This Row],[Cameron]])</f>
        <v/>
      </c>
      <c r="BG283" t="str">
        <f>IF(AND(ISBLANK(Table33[[#This Row],[Alex]]),ISBLANK(Table3[[#This Row],[Alex]])),"",Table33[[#This Row],[Alex]]-Table3[[#This Row],[Alex]])</f>
        <v/>
      </c>
      <c r="BH283">
        <f>IF(AND(ISBLANK(Table33[[#This Row],[Scott]]),ISBLANK(Table3[[#This Row],[Scott]])),"",Table33[[#This Row],[Scott]]-Table3[[#This Row],[Scott]])</f>
        <v>32</v>
      </c>
      <c r="BI283">
        <f>IF(AND(ISBLANK(Table33[[#This Row],[Light]]),ISBLANK(Table3[[#This Row],[Light]])),"",Table33[[#This Row],[Light]]-Table3[[#This Row],[Light]])</f>
        <v>13</v>
      </c>
      <c r="BJ283" t="str">
        <f>IF(AND(ISBLANK(Table33[[#This Row],[Jarred]]),ISBLANK(Table3[[#This Row],[Jarred]])),"",Table33[[#This Row],[Jarred]]-Table3[[#This Row],[Jarred]])</f>
        <v/>
      </c>
      <c r="BK283" t="str">
        <f>IF(AND(ISBLANK(Table33[[#This Row],[Joel]]),ISBLANK(Table3[[#This Row],[Joel]])),"",Table33[[#This Row],[Joel]]-Table3[[#This Row],[Joel]])</f>
        <v/>
      </c>
      <c r="BL283" t="str">
        <f>IF(AND(ISBLANK(Table33[[#This Row],[Rob]]),ISBLANK(Table3[[#This Row],[Rob]])),"",Table33[[#This Row],[Rob]]-Table3[[#This Row],[Rob]])</f>
        <v/>
      </c>
      <c r="BM283" t="str">
        <f>IF(AND(ISBLANK(Table33[[#This Row],[Xander]]),ISBLANK(Table3[[#This Row],[Xander]])),"",Table33[[#This Row],[Xander]]-Table3[[#This Row],[Xander]])</f>
        <v/>
      </c>
    </row>
    <row r="284" spans="1:65" ht="15" customHeight="1" x14ac:dyDescent="0.25">
      <c r="A284" s="26">
        <v>45520</v>
      </c>
      <c r="C284">
        <v>18</v>
      </c>
      <c r="D284">
        <v>27</v>
      </c>
      <c r="E284">
        <v>9</v>
      </c>
      <c r="H284">
        <v>6</v>
      </c>
      <c r="J284">
        <v>6</v>
      </c>
      <c r="L284">
        <v>10</v>
      </c>
      <c r="S284" s="26">
        <v>45520</v>
      </c>
      <c r="U284">
        <v>29</v>
      </c>
      <c r="V284">
        <v>44</v>
      </c>
      <c r="W284">
        <v>17</v>
      </c>
      <c r="AK284">
        <v>35</v>
      </c>
      <c r="AM284">
        <v>10</v>
      </c>
      <c r="AQ284">
        <v>46</v>
      </c>
      <c r="AS284">
        <v>42</v>
      </c>
      <c r="AX284" s="26">
        <v>45520</v>
      </c>
      <c r="AY284" t="str">
        <f>IF(AND(ISBLANK(Table33[[#This Row],[Gilbert]]),ISBLANK(Table3[[#This Row],[Gilbert]])),"",Table33[[#This Row],[Gilbert]]-Table3[[#This Row],[Gilbert]])</f>
        <v/>
      </c>
      <c r="AZ284">
        <f>IF(AND(ISBLANK(Table33[[#This Row],[Fred]]),ISBLANK(Table3[[#This Row],[Fred]])),"",Table33[[#This Row],[Fred]]-Table3[[#This Row],[Fred]])</f>
        <v>11</v>
      </c>
      <c r="BA284">
        <f>IF(AND(ISBLANK(Table33[[#This Row],[Zoe]]),ISBLANK(Table3[[#This Row],[Zoe]])),"",Table33[[#This Row],[Zoe]]-Table3[[#This Row],[Zoe]])</f>
        <v>17</v>
      </c>
      <c r="BB284">
        <f>IF(AND(ISBLANK(Table33[[#This Row],[George]]),ISBLANK(Table3[[#This Row],[George]])),"",Table33[[#This Row],[George]]-Table3[[#This Row],[George]])</f>
        <v>8</v>
      </c>
      <c r="BC284" t="str">
        <f>IF(AND(ISBLANK(Table33[[#This Row],[Raegan]]),ISBLANK(Table3[[#This Row],[Raegan]])),"",Table33[[#This Row],[Raegan]]-Table3[[#This Row],[Raegan]])</f>
        <v/>
      </c>
      <c r="BD284" t="str">
        <f>IF(AND(ISBLANK(Table33[[#This Row],[Liam]]),ISBLANK(Table3[[#This Row],[Liam]])),"",Table33[[#This Row],[Liam]]-Table3[[#This Row],[Liam]])</f>
        <v/>
      </c>
      <c r="BE284">
        <f>IF(AND(ISBLANK(Table33[[#This Row],[Shane]]),ISBLANK(Table3[[#This Row],[Shane]])),"",Table33[[#This Row],[Shane]]-Table3[[#This Row],[Shane]])</f>
        <v>29</v>
      </c>
      <c r="BF284" t="str">
        <f>IF(AND(ISBLANK(Table33[[#This Row],[Cameron]]),ISBLANK(Table3[[#This Row],[Cameron]])),"",Table33[[#This Row],[Cameron]]-Table3[[#This Row],[Cameron]])</f>
        <v/>
      </c>
      <c r="BG284" t="str">
        <f>IF(AND(ISBLANK(Table33[[#This Row],[Alex]]),ISBLANK(Table3[[#This Row],[Alex]])),"",Table33[[#This Row],[Alex]]-Table3[[#This Row],[Alex]])</f>
        <v/>
      </c>
      <c r="BH284">
        <f>IF(AND(ISBLANK(Table33[[#This Row],[Scott]]),ISBLANK(Table3[[#This Row],[Scott]])),"",Table33[[#This Row],[Scott]]-Table3[[#This Row],[Scott]])</f>
        <v>40</v>
      </c>
      <c r="BI284" t="str">
        <f>IF(AND(ISBLANK(Table33[[#This Row],[Light]]),ISBLANK(Table3[[#This Row],[Light]])),"",Table33[[#This Row],[Light]]-Table3[[#This Row],[Light]])</f>
        <v/>
      </c>
      <c r="BJ284">
        <f>IF(AND(ISBLANK(Table33[[#This Row],[Jarred]]),ISBLANK(Table3[[#This Row],[Jarred]])),"",Table33[[#This Row],[Jarred]]-Table3[[#This Row],[Jarred]])</f>
        <v>32</v>
      </c>
      <c r="BK284" t="str">
        <f>IF(AND(ISBLANK(Table33[[#This Row],[Joel]]),ISBLANK(Table3[[#This Row],[Joel]])),"",Table33[[#This Row],[Joel]]-Table3[[#This Row],[Joel]])</f>
        <v/>
      </c>
      <c r="BL284" t="str">
        <f>IF(AND(ISBLANK(Table33[[#This Row],[Rob]]),ISBLANK(Table3[[#This Row],[Rob]])),"",Table33[[#This Row],[Rob]]-Table3[[#This Row],[Rob]])</f>
        <v/>
      </c>
      <c r="BM284" t="str">
        <f>IF(AND(ISBLANK(Table33[[#This Row],[Xander]]),ISBLANK(Table3[[#This Row],[Xander]])),"",Table33[[#This Row],[Xander]]-Table3[[#This Row],[Xander]])</f>
        <v/>
      </c>
    </row>
    <row r="285" spans="1:65" ht="15" customHeight="1" x14ac:dyDescent="0.25">
      <c r="A285" s="26">
        <v>45521</v>
      </c>
      <c r="K285">
        <v>8</v>
      </c>
      <c r="S285" s="26">
        <v>45521</v>
      </c>
      <c r="AR285">
        <v>10</v>
      </c>
      <c r="AX285" s="26">
        <v>45521</v>
      </c>
      <c r="AY285" t="str">
        <f>IF(AND(ISBLANK(Table33[[#This Row],[Gilbert]]),ISBLANK(Table3[[#This Row],[Gilbert]])),"",Table33[[#This Row],[Gilbert]]-Table3[[#This Row],[Gilbert]])</f>
        <v/>
      </c>
      <c r="AZ285" t="str">
        <f>IF(AND(ISBLANK(Table33[[#This Row],[Fred]]),ISBLANK(Table3[[#This Row],[Fred]])),"",Table33[[#This Row],[Fred]]-Table3[[#This Row],[Fred]])</f>
        <v/>
      </c>
      <c r="BA285" t="str">
        <f>IF(AND(ISBLANK(Table33[[#This Row],[Zoe]]),ISBLANK(Table3[[#This Row],[Zoe]])),"",Table33[[#This Row],[Zoe]]-Table3[[#This Row],[Zoe]])</f>
        <v/>
      </c>
      <c r="BB285" t="str">
        <f>IF(AND(ISBLANK(Table33[[#This Row],[George]]),ISBLANK(Table3[[#This Row],[George]])),"",Table33[[#This Row],[George]]-Table3[[#This Row],[George]])</f>
        <v/>
      </c>
      <c r="BC285" t="str">
        <f>IF(AND(ISBLANK(Table33[[#This Row],[Raegan]]),ISBLANK(Table3[[#This Row],[Raegan]])),"",Table33[[#This Row],[Raegan]]-Table3[[#This Row],[Raegan]])</f>
        <v/>
      </c>
      <c r="BD285" t="str">
        <f>IF(AND(ISBLANK(Table33[[#This Row],[Liam]]),ISBLANK(Table3[[#This Row],[Liam]])),"",Table33[[#This Row],[Liam]]-Table3[[#This Row],[Liam]])</f>
        <v/>
      </c>
      <c r="BE285" t="str">
        <f>IF(AND(ISBLANK(Table33[[#This Row],[Shane]]),ISBLANK(Table3[[#This Row],[Shane]])),"",Table33[[#This Row],[Shane]]-Table3[[#This Row],[Shane]])</f>
        <v/>
      </c>
      <c r="BF285" t="str">
        <f>IF(AND(ISBLANK(Table33[[#This Row],[Cameron]]),ISBLANK(Table3[[#This Row],[Cameron]])),"",Table33[[#This Row],[Cameron]]-Table3[[#This Row],[Cameron]])</f>
        <v/>
      </c>
      <c r="BG285" t="str">
        <f>IF(AND(ISBLANK(Table33[[#This Row],[Alex]]),ISBLANK(Table3[[#This Row],[Alex]])),"",Table33[[#This Row],[Alex]]-Table3[[#This Row],[Alex]])</f>
        <v/>
      </c>
      <c r="BH285" t="str">
        <f>IF(AND(ISBLANK(Table33[[#This Row],[Scott]]),ISBLANK(Table3[[#This Row],[Scott]])),"",Table33[[#This Row],[Scott]]-Table3[[#This Row],[Scott]])</f>
        <v/>
      </c>
      <c r="BI285">
        <f>IF(AND(ISBLANK(Table33[[#This Row],[Light]]),ISBLANK(Table3[[#This Row],[Light]])),"",Table33[[#This Row],[Light]]-Table3[[#This Row],[Light]])</f>
        <v>2</v>
      </c>
      <c r="BJ285" t="str">
        <f>IF(AND(ISBLANK(Table33[[#This Row],[Jarred]]),ISBLANK(Table3[[#This Row],[Jarred]])),"",Table33[[#This Row],[Jarred]]-Table3[[#This Row],[Jarred]])</f>
        <v/>
      </c>
      <c r="BK285" t="str">
        <f>IF(AND(ISBLANK(Table33[[#This Row],[Joel]]),ISBLANK(Table3[[#This Row],[Joel]])),"",Table33[[#This Row],[Joel]]-Table3[[#This Row],[Joel]])</f>
        <v/>
      </c>
      <c r="BL285" t="str">
        <f>IF(AND(ISBLANK(Table33[[#This Row],[Rob]]),ISBLANK(Table3[[#This Row],[Rob]])),"",Table33[[#This Row],[Rob]]-Table3[[#This Row],[Rob]])</f>
        <v/>
      </c>
      <c r="BM285" t="str">
        <f>IF(AND(ISBLANK(Table33[[#This Row],[Xander]]),ISBLANK(Table3[[#This Row],[Xander]])),"",Table33[[#This Row],[Xander]]-Table3[[#This Row],[Xander]])</f>
        <v/>
      </c>
    </row>
    <row r="286" spans="1:65" ht="15" customHeight="1" x14ac:dyDescent="0.25">
      <c r="A286" s="26">
        <v>45523</v>
      </c>
      <c r="B286">
        <v>12</v>
      </c>
      <c r="D286">
        <v>26</v>
      </c>
      <c r="E286">
        <v>19</v>
      </c>
      <c r="F286">
        <v>23</v>
      </c>
      <c r="H286">
        <v>7</v>
      </c>
      <c r="J286">
        <v>12</v>
      </c>
      <c r="K286">
        <v>37</v>
      </c>
      <c r="L286">
        <v>8</v>
      </c>
      <c r="S286" s="26">
        <v>45523</v>
      </c>
      <c r="T286">
        <v>63</v>
      </c>
      <c r="V286">
        <v>33</v>
      </c>
      <c r="W286">
        <v>36</v>
      </c>
      <c r="X286">
        <v>48</v>
      </c>
      <c r="AK286">
        <v>38</v>
      </c>
      <c r="AM286">
        <v>18</v>
      </c>
      <c r="AQ286">
        <v>28</v>
      </c>
      <c r="AR286">
        <v>59</v>
      </c>
      <c r="AS286">
        <v>24</v>
      </c>
      <c r="AX286" s="26">
        <v>45523</v>
      </c>
      <c r="AY286">
        <f>IF(AND(ISBLANK(Table33[[#This Row],[Gilbert]]),ISBLANK(Table3[[#This Row],[Gilbert]])),"",Table33[[#This Row],[Gilbert]]-Table3[[#This Row],[Gilbert]])</f>
        <v>51</v>
      </c>
      <c r="AZ286" t="str">
        <f>IF(AND(ISBLANK(Table33[[#This Row],[Fred]]),ISBLANK(Table3[[#This Row],[Fred]])),"",Table33[[#This Row],[Fred]]-Table3[[#This Row],[Fred]])</f>
        <v/>
      </c>
      <c r="BA286">
        <f>IF(AND(ISBLANK(Table33[[#This Row],[Zoe]]),ISBLANK(Table3[[#This Row],[Zoe]])),"",Table33[[#This Row],[Zoe]]-Table3[[#This Row],[Zoe]])</f>
        <v>7</v>
      </c>
      <c r="BB286">
        <f>IF(AND(ISBLANK(Table33[[#This Row],[George]]),ISBLANK(Table3[[#This Row],[George]])),"",Table33[[#This Row],[George]]-Table3[[#This Row],[George]])</f>
        <v>17</v>
      </c>
      <c r="BC286">
        <f>IF(AND(ISBLANK(Table33[[#This Row],[Raegan]]),ISBLANK(Table3[[#This Row],[Raegan]])),"",Table33[[#This Row],[Raegan]]-Table3[[#This Row],[Raegan]])</f>
        <v>25</v>
      </c>
      <c r="BD286" t="str">
        <f>IF(AND(ISBLANK(Table33[[#This Row],[Liam]]),ISBLANK(Table3[[#This Row],[Liam]])),"",Table33[[#This Row],[Liam]]-Table3[[#This Row],[Liam]])</f>
        <v/>
      </c>
      <c r="BE286">
        <f>IF(AND(ISBLANK(Table33[[#This Row],[Shane]]),ISBLANK(Table3[[#This Row],[Shane]])),"",Table33[[#This Row],[Shane]]-Table3[[#This Row],[Shane]])</f>
        <v>31</v>
      </c>
      <c r="BF286" t="str">
        <f>IF(AND(ISBLANK(Table33[[#This Row],[Cameron]]),ISBLANK(Table3[[#This Row],[Cameron]])),"",Table33[[#This Row],[Cameron]]-Table3[[#This Row],[Cameron]])</f>
        <v/>
      </c>
      <c r="BG286" t="str">
        <f>IF(AND(ISBLANK(Table33[[#This Row],[Alex]]),ISBLANK(Table3[[#This Row],[Alex]])),"",Table33[[#This Row],[Alex]]-Table3[[#This Row],[Alex]])</f>
        <v/>
      </c>
      <c r="BH286">
        <f>IF(AND(ISBLANK(Table33[[#This Row],[Scott]]),ISBLANK(Table3[[#This Row],[Scott]])),"",Table33[[#This Row],[Scott]]-Table3[[#This Row],[Scott]])</f>
        <v>16</v>
      </c>
      <c r="BI286">
        <f>IF(AND(ISBLANK(Table33[[#This Row],[Light]]),ISBLANK(Table3[[#This Row],[Light]])),"",Table33[[#This Row],[Light]]-Table3[[#This Row],[Light]])</f>
        <v>22</v>
      </c>
      <c r="BJ286">
        <f>IF(AND(ISBLANK(Table33[[#This Row],[Jarred]]),ISBLANK(Table3[[#This Row],[Jarred]])),"",Table33[[#This Row],[Jarred]]-Table3[[#This Row],[Jarred]])</f>
        <v>16</v>
      </c>
      <c r="BK286" t="str">
        <f>IF(AND(ISBLANK(Table33[[#This Row],[Joel]]),ISBLANK(Table3[[#This Row],[Joel]])),"",Table33[[#This Row],[Joel]]-Table3[[#This Row],[Joel]])</f>
        <v/>
      </c>
      <c r="BL286" t="str">
        <f>IF(AND(ISBLANK(Table33[[#This Row],[Rob]]),ISBLANK(Table3[[#This Row],[Rob]])),"",Table33[[#This Row],[Rob]]-Table3[[#This Row],[Rob]])</f>
        <v/>
      </c>
      <c r="BM286" t="str">
        <f>IF(AND(ISBLANK(Table33[[#This Row],[Xander]]),ISBLANK(Table3[[#This Row],[Xander]])),"",Table33[[#This Row],[Xander]]-Table3[[#This Row],[Xander]])</f>
        <v/>
      </c>
    </row>
    <row r="287" spans="1:65" ht="15" customHeight="1" x14ac:dyDescent="0.25">
      <c r="A287" s="26">
        <v>45524</v>
      </c>
      <c r="B287">
        <v>13</v>
      </c>
      <c r="D287">
        <v>31</v>
      </c>
      <c r="E287">
        <v>18</v>
      </c>
      <c r="F287">
        <v>23</v>
      </c>
      <c r="H287">
        <v>6</v>
      </c>
      <c r="J287">
        <v>11</v>
      </c>
      <c r="K287">
        <v>33</v>
      </c>
      <c r="L287">
        <v>6</v>
      </c>
      <c r="S287" s="26">
        <v>45524</v>
      </c>
      <c r="T287">
        <v>43</v>
      </c>
      <c r="V287">
        <v>48</v>
      </c>
      <c r="W287">
        <v>41</v>
      </c>
      <c r="X287">
        <v>47</v>
      </c>
      <c r="AK287">
        <v>41</v>
      </c>
      <c r="AM287">
        <v>11</v>
      </c>
      <c r="AN287">
        <v>1</v>
      </c>
      <c r="AQ287">
        <v>30</v>
      </c>
      <c r="AR287">
        <v>45</v>
      </c>
      <c r="AS287">
        <v>26</v>
      </c>
      <c r="AX287" s="26">
        <v>45524</v>
      </c>
      <c r="AY287">
        <f>IF(AND(ISBLANK(Table33[[#This Row],[Gilbert]]),ISBLANK(Table3[[#This Row],[Gilbert]])),"",Table33[[#This Row],[Gilbert]]-Table3[[#This Row],[Gilbert]])</f>
        <v>30</v>
      </c>
      <c r="AZ287" t="str">
        <f>IF(AND(ISBLANK(Table33[[#This Row],[Fred]]),ISBLANK(Table3[[#This Row],[Fred]])),"",Table33[[#This Row],[Fred]]-Table3[[#This Row],[Fred]])</f>
        <v/>
      </c>
      <c r="BA287">
        <f>IF(AND(ISBLANK(Table33[[#This Row],[Zoe]]),ISBLANK(Table3[[#This Row],[Zoe]])),"",Table33[[#This Row],[Zoe]]-Table3[[#This Row],[Zoe]])</f>
        <v>17</v>
      </c>
      <c r="BB287">
        <f>IF(AND(ISBLANK(Table33[[#This Row],[George]]),ISBLANK(Table3[[#This Row],[George]])),"",Table33[[#This Row],[George]]-Table3[[#This Row],[George]])</f>
        <v>23</v>
      </c>
      <c r="BC287">
        <f>IF(AND(ISBLANK(Table33[[#This Row],[Raegan]]),ISBLANK(Table3[[#This Row],[Raegan]])),"",Table33[[#This Row],[Raegan]]-Table3[[#This Row],[Raegan]])</f>
        <v>24</v>
      </c>
      <c r="BD287" t="str">
        <f>IF(AND(ISBLANK(Table33[[#This Row],[Liam]]),ISBLANK(Table3[[#This Row],[Liam]])),"",Table33[[#This Row],[Liam]]-Table3[[#This Row],[Liam]])</f>
        <v/>
      </c>
      <c r="BE287">
        <f>IF(AND(ISBLANK(Table33[[#This Row],[Shane]]),ISBLANK(Table3[[#This Row],[Shane]])),"",Table33[[#This Row],[Shane]]-Table3[[#This Row],[Shane]])</f>
        <v>35</v>
      </c>
      <c r="BF287" t="str">
        <f>IF(AND(ISBLANK(Table33[[#This Row],[Cameron]]),ISBLANK(Table3[[#This Row],[Cameron]])),"",Table33[[#This Row],[Cameron]]-Table3[[#This Row],[Cameron]])</f>
        <v/>
      </c>
      <c r="BG287" t="str">
        <f>IF(AND(ISBLANK(Table33[[#This Row],[Alex]]),ISBLANK(Table3[[#This Row],[Alex]])),"",Table33[[#This Row],[Alex]]-Table3[[#This Row],[Alex]])</f>
        <v/>
      </c>
      <c r="BH287">
        <f>IF(AND(ISBLANK(Table33[[#This Row],[Scott]]),ISBLANK(Table3[[#This Row],[Scott]])),"",Table33[[#This Row],[Scott]]-Table3[[#This Row],[Scott]])</f>
        <v>19</v>
      </c>
      <c r="BI287">
        <f>IF(AND(ISBLANK(Table33[[#This Row],[Light]]),ISBLANK(Table3[[#This Row],[Light]])),"",Table33[[#This Row],[Light]]-Table3[[#This Row],[Light]])</f>
        <v>12</v>
      </c>
      <c r="BJ287">
        <f>IF(AND(ISBLANK(Table33[[#This Row],[Jarred]]),ISBLANK(Table3[[#This Row],[Jarred]])),"",Table33[[#This Row],[Jarred]]-Table3[[#This Row],[Jarred]])</f>
        <v>20</v>
      </c>
      <c r="BK287" t="str">
        <f>IF(AND(ISBLANK(Table33[[#This Row],[Joel]]),ISBLANK(Table3[[#This Row],[Joel]])),"",Table33[[#This Row],[Joel]]-Table3[[#This Row],[Joel]])</f>
        <v/>
      </c>
      <c r="BL287" t="str">
        <f>IF(AND(ISBLANK(Table33[[#This Row],[Rob]]),ISBLANK(Table3[[#This Row],[Rob]])),"",Table33[[#This Row],[Rob]]-Table3[[#This Row],[Rob]])</f>
        <v/>
      </c>
      <c r="BM287" t="str">
        <f>IF(AND(ISBLANK(Table33[[#This Row],[Xander]]),ISBLANK(Table3[[#This Row],[Xander]])),"",Table33[[#This Row],[Xander]]-Table3[[#This Row],[Xander]])</f>
        <v/>
      </c>
    </row>
    <row r="288" spans="1:65" ht="15" customHeight="1" x14ac:dyDescent="0.25">
      <c r="A288" s="26">
        <v>45525</v>
      </c>
      <c r="B288">
        <v>20</v>
      </c>
      <c r="D288">
        <v>29</v>
      </c>
      <c r="E288">
        <v>20</v>
      </c>
      <c r="F288">
        <v>22</v>
      </c>
      <c r="H288">
        <v>10</v>
      </c>
      <c r="K288">
        <v>45</v>
      </c>
      <c r="L288">
        <v>10</v>
      </c>
      <c r="S288" s="26">
        <v>45525</v>
      </c>
      <c r="T288">
        <v>49</v>
      </c>
      <c r="V288">
        <v>41</v>
      </c>
      <c r="W288">
        <v>60</v>
      </c>
      <c r="X288">
        <v>44</v>
      </c>
      <c r="AK288">
        <v>65</v>
      </c>
      <c r="AM288">
        <v>23</v>
      </c>
      <c r="AR288">
        <v>44</v>
      </c>
      <c r="AS288">
        <v>25</v>
      </c>
      <c r="AX288" s="26">
        <v>45525</v>
      </c>
      <c r="AY288">
        <f>IF(AND(ISBLANK(Table33[[#This Row],[Gilbert]]),ISBLANK(Table3[[#This Row],[Gilbert]])),"",Table33[[#This Row],[Gilbert]]-Table3[[#This Row],[Gilbert]])</f>
        <v>29</v>
      </c>
      <c r="AZ288" t="str">
        <f>IF(AND(ISBLANK(Table33[[#This Row],[Fred]]),ISBLANK(Table3[[#This Row],[Fred]])),"",Table33[[#This Row],[Fred]]-Table3[[#This Row],[Fred]])</f>
        <v/>
      </c>
      <c r="BA288">
        <f>IF(AND(ISBLANK(Table33[[#This Row],[Zoe]]),ISBLANK(Table3[[#This Row],[Zoe]])),"",Table33[[#This Row],[Zoe]]-Table3[[#This Row],[Zoe]])</f>
        <v>12</v>
      </c>
      <c r="BB288">
        <f>IF(AND(ISBLANK(Table33[[#This Row],[George]]),ISBLANK(Table3[[#This Row],[George]])),"",Table33[[#This Row],[George]]-Table3[[#This Row],[George]])</f>
        <v>40</v>
      </c>
      <c r="BC288">
        <f>IF(AND(ISBLANK(Table33[[#This Row],[Raegan]]),ISBLANK(Table3[[#This Row],[Raegan]])),"",Table33[[#This Row],[Raegan]]-Table3[[#This Row],[Raegan]])</f>
        <v>22</v>
      </c>
      <c r="BD288" t="str">
        <f>IF(AND(ISBLANK(Table33[[#This Row],[Liam]]),ISBLANK(Table3[[#This Row],[Liam]])),"",Table33[[#This Row],[Liam]]-Table3[[#This Row],[Liam]])</f>
        <v/>
      </c>
      <c r="BE288">
        <f>IF(AND(ISBLANK(Table33[[#This Row],[Shane]]),ISBLANK(Table3[[#This Row],[Shane]])),"",Table33[[#This Row],[Shane]]-Table3[[#This Row],[Shane]])</f>
        <v>55</v>
      </c>
      <c r="BF288" t="str">
        <f>IF(AND(ISBLANK(Table33[[#This Row],[Cameron]]),ISBLANK(Table3[[#This Row],[Cameron]])),"",Table33[[#This Row],[Cameron]]-Table3[[#This Row],[Cameron]])</f>
        <v/>
      </c>
      <c r="BG288" t="str">
        <f>IF(AND(ISBLANK(Table33[[#This Row],[Alex]]),ISBLANK(Table3[[#This Row],[Alex]])),"",Table33[[#This Row],[Alex]]-Table3[[#This Row],[Alex]])</f>
        <v/>
      </c>
      <c r="BH288" t="str">
        <f>IF(AND(ISBLANK(Table33[[#This Row],[Scott]]),ISBLANK(Table3[[#This Row],[Scott]])),"",Table33[[#This Row],[Scott]]-Table3[[#This Row],[Scott]])</f>
        <v/>
      </c>
      <c r="BI288">
        <f>IF(AND(ISBLANK(Table33[[#This Row],[Light]]),ISBLANK(Table3[[#This Row],[Light]])),"",Table33[[#This Row],[Light]]-Table3[[#This Row],[Light]])</f>
        <v>-1</v>
      </c>
      <c r="BJ288">
        <f>IF(AND(ISBLANK(Table33[[#This Row],[Jarred]]),ISBLANK(Table3[[#This Row],[Jarred]])),"",Table33[[#This Row],[Jarred]]-Table3[[#This Row],[Jarred]])</f>
        <v>15</v>
      </c>
      <c r="BK288" t="str">
        <f>IF(AND(ISBLANK(Table33[[#This Row],[Joel]]),ISBLANK(Table3[[#This Row],[Joel]])),"",Table33[[#This Row],[Joel]]-Table3[[#This Row],[Joel]])</f>
        <v/>
      </c>
      <c r="BL288" t="str">
        <f>IF(AND(ISBLANK(Table33[[#This Row],[Rob]]),ISBLANK(Table3[[#This Row],[Rob]])),"",Table33[[#This Row],[Rob]]-Table3[[#This Row],[Rob]])</f>
        <v/>
      </c>
      <c r="BM288" t="str">
        <f>IF(AND(ISBLANK(Table33[[#This Row],[Xander]]),ISBLANK(Table3[[#This Row],[Xander]])),"",Table33[[#This Row],[Xander]]-Table3[[#This Row],[Xander]])</f>
        <v/>
      </c>
    </row>
    <row r="289" spans="1:65" ht="15" customHeight="1" x14ac:dyDescent="0.25">
      <c r="A289" s="26">
        <v>45526</v>
      </c>
      <c r="B289">
        <v>6</v>
      </c>
      <c r="D289">
        <v>23</v>
      </c>
      <c r="E289">
        <v>14</v>
      </c>
      <c r="F289">
        <v>28</v>
      </c>
      <c r="H289">
        <v>8</v>
      </c>
      <c r="J289">
        <v>5</v>
      </c>
      <c r="K289">
        <v>29</v>
      </c>
      <c r="L289">
        <v>5</v>
      </c>
      <c r="S289" s="26">
        <v>45526</v>
      </c>
      <c r="T289">
        <v>58</v>
      </c>
      <c r="V289">
        <v>38</v>
      </c>
      <c r="W289">
        <v>22</v>
      </c>
      <c r="X289">
        <v>95</v>
      </c>
      <c r="AK289">
        <v>43</v>
      </c>
      <c r="AM289">
        <v>20</v>
      </c>
      <c r="AQ289">
        <v>40</v>
      </c>
      <c r="AR289">
        <v>48</v>
      </c>
      <c r="AS289">
        <v>47</v>
      </c>
      <c r="AX289" s="26">
        <v>45526</v>
      </c>
      <c r="AY289">
        <f>IF(AND(ISBLANK(Table33[[#This Row],[Gilbert]]),ISBLANK(Table3[[#This Row],[Gilbert]])),"",Table33[[#This Row],[Gilbert]]-Table3[[#This Row],[Gilbert]])</f>
        <v>52</v>
      </c>
      <c r="AZ289" t="str">
        <f>IF(AND(ISBLANK(Table33[[#This Row],[Fred]]),ISBLANK(Table3[[#This Row],[Fred]])),"",Table33[[#This Row],[Fred]]-Table3[[#This Row],[Fred]])</f>
        <v/>
      </c>
      <c r="BA289">
        <f>IF(AND(ISBLANK(Table33[[#This Row],[Zoe]]),ISBLANK(Table3[[#This Row],[Zoe]])),"",Table33[[#This Row],[Zoe]]-Table3[[#This Row],[Zoe]])</f>
        <v>15</v>
      </c>
      <c r="BB289">
        <f>IF(AND(ISBLANK(Table33[[#This Row],[George]]),ISBLANK(Table3[[#This Row],[George]])),"",Table33[[#This Row],[George]]-Table3[[#This Row],[George]])</f>
        <v>8</v>
      </c>
      <c r="BC289">
        <f>IF(AND(ISBLANK(Table33[[#This Row],[Raegan]]),ISBLANK(Table3[[#This Row],[Raegan]])),"",Table33[[#This Row],[Raegan]]-Table3[[#This Row],[Raegan]])</f>
        <v>67</v>
      </c>
      <c r="BD289" t="str">
        <f>IF(AND(ISBLANK(Table33[[#This Row],[Liam]]),ISBLANK(Table3[[#This Row],[Liam]])),"",Table33[[#This Row],[Liam]]-Table3[[#This Row],[Liam]])</f>
        <v/>
      </c>
      <c r="BE289">
        <f>IF(AND(ISBLANK(Table33[[#This Row],[Shane]]),ISBLANK(Table3[[#This Row],[Shane]])),"",Table33[[#This Row],[Shane]]-Table3[[#This Row],[Shane]])</f>
        <v>35</v>
      </c>
      <c r="BF289" t="str">
        <f>IF(AND(ISBLANK(Table33[[#This Row],[Cameron]]),ISBLANK(Table3[[#This Row],[Cameron]])),"",Table33[[#This Row],[Cameron]]-Table3[[#This Row],[Cameron]])</f>
        <v/>
      </c>
      <c r="BG289" t="str">
        <f>IF(AND(ISBLANK(Table33[[#This Row],[Alex]]),ISBLANK(Table3[[#This Row],[Alex]])),"",Table33[[#This Row],[Alex]]-Table3[[#This Row],[Alex]])</f>
        <v/>
      </c>
      <c r="BH289">
        <f>IF(AND(ISBLANK(Table33[[#This Row],[Scott]]),ISBLANK(Table3[[#This Row],[Scott]])),"",Table33[[#This Row],[Scott]]-Table3[[#This Row],[Scott]])</f>
        <v>35</v>
      </c>
      <c r="BI289">
        <f>IF(AND(ISBLANK(Table33[[#This Row],[Light]]),ISBLANK(Table3[[#This Row],[Light]])),"",Table33[[#This Row],[Light]]-Table3[[#This Row],[Light]])</f>
        <v>19</v>
      </c>
      <c r="BJ289">
        <f>IF(AND(ISBLANK(Table33[[#This Row],[Jarred]]),ISBLANK(Table3[[#This Row],[Jarred]])),"",Table33[[#This Row],[Jarred]]-Table3[[#This Row],[Jarred]])</f>
        <v>42</v>
      </c>
      <c r="BK289" t="str">
        <f>IF(AND(ISBLANK(Table33[[#This Row],[Joel]]),ISBLANK(Table3[[#This Row],[Joel]])),"",Table33[[#This Row],[Joel]]-Table3[[#This Row],[Joel]])</f>
        <v/>
      </c>
      <c r="BL289" t="str">
        <f>IF(AND(ISBLANK(Table33[[#This Row],[Rob]]),ISBLANK(Table3[[#This Row],[Rob]])),"",Table33[[#This Row],[Rob]]-Table3[[#This Row],[Rob]])</f>
        <v/>
      </c>
      <c r="BM289" t="str">
        <f>IF(AND(ISBLANK(Table33[[#This Row],[Xander]]),ISBLANK(Table3[[#This Row],[Xander]])),"",Table33[[#This Row],[Xander]]-Table3[[#This Row],[Xander]])</f>
        <v/>
      </c>
    </row>
    <row r="290" spans="1:65" ht="15" customHeight="1" x14ac:dyDescent="0.25">
      <c r="A290" s="26">
        <v>45527</v>
      </c>
      <c r="B290">
        <v>25</v>
      </c>
      <c r="D290">
        <v>42</v>
      </c>
      <c r="E290">
        <v>18</v>
      </c>
      <c r="H290">
        <v>21</v>
      </c>
      <c r="J290">
        <v>14</v>
      </c>
      <c r="L290">
        <v>18</v>
      </c>
      <c r="S290" s="26">
        <v>45527</v>
      </c>
      <c r="T290">
        <v>64</v>
      </c>
      <c r="V290">
        <v>46</v>
      </c>
      <c r="W290">
        <v>23</v>
      </c>
      <c r="AK290">
        <v>55</v>
      </c>
      <c r="AM290">
        <v>23</v>
      </c>
      <c r="AQ290">
        <v>52</v>
      </c>
      <c r="AS290">
        <v>29</v>
      </c>
      <c r="AX290" s="26">
        <v>45527</v>
      </c>
      <c r="AY290">
        <f>IF(AND(ISBLANK(Table33[[#This Row],[Gilbert]]),ISBLANK(Table3[[#This Row],[Gilbert]])),"",Table33[[#This Row],[Gilbert]]-Table3[[#This Row],[Gilbert]])</f>
        <v>39</v>
      </c>
      <c r="AZ290" t="str">
        <f>IF(AND(ISBLANK(Table33[[#This Row],[Fred]]),ISBLANK(Table3[[#This Row],[Fred]])),"",Table33[[#This Row],[Fred]]-Table3[[#This Row],[Fred]])</f>
        <v/>
      </c>
      <c r="BA290">
        <f>IF(AND(ISBLANK(Table33[[#This Row],[Zoe]]),ISBLANK(Table3[[#This Row],[Zoe]])),"",Table33[[#This Row],[Zoe]]-Table3[[#This Row],[Zoe]])</f>
        <v>4</v>
      </c>
      <c r="BB290">
        <f>IF(AND(ISBLANK(Table33[[#This Row],[George]]),ISBLANK(Table3[[#This Row],[George]])),"",Table33[[#This Row],[George]]-Table3[[#This Row],[George]])</f>
        <v>5</v>
      </c>
      <c r="BC290" t="str">
        <f>IF(AND(ISBLANK(Table33[[#This Row],[Raegan]]),ISBLANK(Table3[[#This Row],[Raegan]])),"",Table33[[#This Row],[Raegan]]-Table3[[#This Row],[Raegan]])</f>
        <v/>
      </c>
      <c r="BD290" t="str">
        <f>IF(AND(ISBLANK(Table33[[#This Row],[Liam]]),ISBLANK(Table3[[#This Row],[Liam]])),"",Table33[[#This Row],[Liam]]-Table3[[#This Row],[Liam]])</f>
        <v/>
      </c>
      <c r="BE290">
        <f>IF(AND(ISBLANK(Table33[[#This Row],[Shane]]),ISBLANK(Table3[[#This Row],[Shane]])),"",Table33[[#This Row],[Shane]]-Table3[[#This Row],[Shane]])</f>
        <v>34</v>
      </c>
      <c r="BF290" t="str">
        <f>IF(AND(ISBLANK(Table33[[#This Row],[Cameron]]),ISBLANK(Table3[[#This Row],[Cameron]])),"",Table33[[#This Row],[Cameron]]-Table3[[#This Row],[Cameron]])</f>
        <v/>
      </c>
      <c r="BG290" t="str">
        <f>IF(AND(ISBLANK(Table33[[#This Row],[Alex]]),ISBLANK(Table3[[#This Row],[Alex]])),"",Table33[[#This Row],[Alex]]-Table3[[#This Row],[Alex]])</f>
        <v/>
      </c>
      <c r="BH290">
        <f>IF(AND(ISBLANK(Table33[[#This Row],[Scott]]),ISBLANK(Table3[[#This Row],[Scott]])),"",Table33[[#This Row],[Scott]]-Table3[[#This Row],[Scott]])</f>
        <v>38</v>
      </c>
      <c r="BI290" t="str">
        <f>IF(AND(ISBLANK(Table33[[#This Row],[Light]]),ISBLANK(Table3[[#This Row],[Light]])),"",Table33[[#This Row],[Light]]-Table3[[#This Row],[Light]])</f>
        <v/>
      </c>
      <c r="BJ290">
        <f>IF(AND(ISBLANK(Table33[[#This Row],[Jarred]]),ISBLANK(Table3[[#This Row],[Jarred]])),"",Table33[[#This Row],[Jarred]]-Table3[[#This Row],[Jarred]])</f>
        <v>11</v>
      </c>
      <c r="BK290" t="str">
        <f>IF(AND(ISBLANK(Table33[[#This Row],[Joel]]),ISBLANK(Table3[[#This Row],[Joel]])),"",Table33[[#This Row],[Joel]]-Table3[[#This Row],[Joel]])</f>
        <v/>
      </c>
      <c r="BL290" t="str">
        <f>IF(AND(ISBLANK(Table33[[#This Row],[Rob]]),ISBLANK(Table3[[#This Row],[Rob]])),"",Table33[[#This Row],[Rob]]-Table3[[#This Row],[Rob]])</f>
        <v/>
      </c>
      <c r="BM290" t="str">
        <f>IF(AND(ISBLANK(Table33[[#This Row],[Xander]]),ISBLANK(Table3[[#This Row],[Xander]])),"",Table33[[#This Row],[Xander]]-Table3[[#This Row],[Xander]])</f>
        <v/>
      </c>
    </row>
    <row r="291" spans="1:65" ht="15" customHeight="1" x14ac:dyDescent="0.25">
      <c r="A291" s="26">
        <v>45528</v>
      </c>
      <c r="K291">
        <v>6</v>
      </c>
      <c r="S291" s="26">
        <v>45528</v>
      </c>
      <c r="AR291">
        <v>14</v>
      </c>
      <c r="AX291" s="26">
        <v>45528</v>
      </c>
      <c r="AY291" t="str">
        <f>IF(AND(ISBLANK(Table33[[#This Row],[Gilbert]]),ISBLANK(Table3[[#This Row],[Gilbert]])),"",Table33[[#This Row],[Gilbert]]-Table3[[#This Row],[Gilbert]])</f>
        <v/>
      </c>
      <c r="AZ291" t="str">
        <f>IF(AND(ISBLANK(Table33[[#This Row],[Fred]]),ISBLANK(Table3[[#This Row],[Fred]])),"",Table33[[#This Row],[Fred]]-Table3[[#This Row],[Fred]])</f>
        <v/>
      </c>
      <c r="BA291" t="str">
        <f>IF(AND(ISBLANK(Table33[[#This Row],[Zoe]]),ISBLANK(Table3[[#This Row],[Zoe]])),"",Table33[[#This Row],[Zoe]]-Table3[[#This Row],[Zoe]])</f>
        <v/>
      </c>
      <c r="BB291" t="str">
        <f>IF(AND(ISBLANK(Table33[[#This Row],[George]]),ISBLANK(Table3[[#This Row],[George]])),"",Table33[[#This Row],[George]]-Table3[[#This Row],[George]])</f>
        <v/>
      </c>
      <c r="BC291" t="str">
        <f>IF(AND(ISBLANK(Table33[[#This Row],[Raegan]]),ISBLANK(Table3[[#This Row],[Raegan]])),"",Table33[[#This Row],[Raegan]]-Table3[[#This Row],[Raegan]])</f>
        <v/>
      </c>
      <c r="BD291" t="str">
        <f>IF(AND(ISBLANK(Table33[[#This Row],[Liam]]),ISBLANK(Table3[[#This Row],[Liam]])),"",Table33[[#This Row],[Liam]]-Table3[[#This Row],[Liam]])</f>
        <v/>
      </c>
      <c r="BE291" t="str">
        <f>IF(AND(ISBLANK(Table33[[#This Row],[Shane]]),ISBLANK(Table3[[#This Row],[Shane]])),"",Table33[[#This Row],[Shane]]-Table3[[#This Row],[Shane]])</f>
        <v/>
      </c>
      <c r="BF291" t="str">
        <f>IF(AND(ISBLANK(Table33[[#This Row],[Cameron]]),ISBLANK(Table3[[#This Row],[Cameron]])),"",Table33[[#This Row],[Cameron]]-Table3[[#This Row],[Cameron]])</f>
        <v/>
      </c>
      <c r="BG291" t="str">
        <f>IF(AND(ISBLANK(Table33[[#This Row],[Alex]]),ISBLANK(Table3[[#This Row],[Alex]])),"",Table33[[#This Row],[Alex]]-Table3[[#This Row],[Alex]])</f>
        <v/>
      </c>
      <c r="BH291" t="str">
        <f>IF(AND(ISBLANK(Table33[[#This Row],[Scott]]),ISBLANK(Table3[[#This Row],[Scott]])),"",Table33[[#This Row],[Scott]]-Table3[[#This Row],[Scott]])</f>
        <v/>
      </c>
      <c r="BI291">
        <f>IF(AND(ISBLANK(Table33[[#This Row],[Light]]),ISBLANK(Table3[[#This Row],[Light]])),"",Table33[[#This Row],[Light]]-Table3[[#This Row],[Light]])</f>
        <v>8</v>
      </c>
      <c r="BJ291" t="str">
        <f>IF(AND(ISBLANK(Table33[[#This Row],[Jarred]]),ISBLANK(Table3[[#This Row],[Jarred]])),"",Table33[[#This Row],[Jarred]]-Table3[[#This Row],[Jarred]])</f>
        <v/>
      </c>
      <c r="BK291" t="str">
        <f>IF(AND(ISBLANK(Table33[[#This Row],[Joel]]),ISBLANK(Table3[[#This Row],[Joel]])),"",Table33[[#This Row],[Joel]]-Table3[[#This Row],[Joel]])</f>
        <v/>
      </c>
      <c r="BL291" t="str">
        <f>IF(AND(ISBLANK(Table33[[#This Row],[Rob]]),ISBLANK(Table3[[#This Row],[Rob]])),"",Table33[[#This Row],[Rob]]-Table3[[#This Row],[Rob]])</f>
        <v/>
      </c>
      <c r="BM291" t="str">
        <f>IF(AND(ISBLANK(Table33[[#This Row],[Xander]]),ISBLANK(Table3[[#This Row],[Xander]])),"",Table33[[#This Row],[Xander]]-Table3[[#This Row],[Xander]])</f>
        <v/>
      </c>
    </row>
    <row r="292" spans="1:65" ht="15" customHeight="1" x14ac:dyDescent="0.25">
      <c r="A292" s="26">
        <v>45530</v>
      </c>
      <c r="B292" s="31">
        <v>43</v>
      </c>
      <c r="C292" s="31"/>
      <c r="D292" s="31">
        <v>36</v>
      </c>
      <c r="E292" s="31">
        <v>19</v>
      </c>
      <c r="F292" s="31">
        <v>31</v>
      </c>
      <c r="G292" s="31"/>
      <c r="H292" s="31">
        <v>26</v>
      </c>
      <c r="J292" s="31">
        <v>17</v>
      </c>
      <c r="K292" s="31"/>
      <c r="L292" s="31"/>
      <c r="P292" s="31"/>
      <c r="S292" s="26">
        <v>45530</v>
      </c>
      <c r="T292" s="31">
        <v>71</v>
      </c>
      <c r="U292" s="31"/>
      <c r="V292" s="31">
        <v>47</v>
      </c>
      <c r="W292" s="31">
        <v>44</v>
      </c>
      <c r="X292" s="31">
        <v>63</v>
      </c>
      <c r="Y292" s="31"/>
      <c r="Z292" s="31"/>
      <c r="AA292" s="31"/>
      <c r="AB292" s="31"/>
      <c r="AC292" s="31"/>
      <c r="AD292" s="31"/>
      <c r="AE292" s="31"/>
      <c r="AF292" s="31"/>
      <c r="AG292" s="31"/>
      <c r="AH292" s="31"/>
      <c r="AI292" s="31"/>
      <c r="AJ292" s="31"/>
      <c r="AK292" s="31">
        <v>74</v>
      </c>
      <c r="AM292" s="31">
        <v>21</v>
      </c>
      <c r="AN292" s="31"/>
      <c r="AO292" s="31"/>
      <c r="AP292" s="31"/>
      <c r="AQ292" s="31">
        <v>58</v>
      </c>
      <c r="AR292" s="31"/>
      <c r="AS292" s="31"/>
      <c r="AX292" s="26">
        <v>45530</v>
      </c>
      <c r="AY292">
        <f>IF(AND(ISBLANK(Table33[[#This Row],[Gilbert]]),ISBLANK(Table3[[#This Row],[Gilbert]])),"",Table33[[#This Row],[Gilbert]]-Table3[[#This Row],[Gilbert]])</f>
        <v>28</v>
      </c>
      <c r="AZ292" t="str">
        <f>IF(AND(ISBLANK(Table33[[#This Row],[Fred]]),ISBLANK(Table3[[#This Row],[Fred]])),"",Table33[[#This Row],[Fred]]-Table3[[#This Row],[Fred]])</f>
        <v/>
      </c>
      <c r="BA292">
        <f>IF(AND(ISBLANK(Table33[[#This Row],[Zoe]]),ISBLANK(Table3[[#This Row],[Zoe]])),"",Table33[[#This Row],[Zoe]]-Table3[[#This Row],[Zoe]])</f>
        <v>11</v>
      </c>
      <c r="BB292">
        <f>IF(AND(ISBLANK(Table33[[#This Row],[George]]),ISBLANK(Table3[[#This Row],[George]])),"",Table33[[#This Row],[George]]-Table3[[#This Row],[George]])</f>
        <v>25</v>
      </c>
      <c r="BC292">
        <f>IF(AND(ISBLANK(Table33[[#This Row],[Raegan]]),ISBLANK(Table3[[#This Row],[Raegan]])),"",Table33[[#This Row],[Raegan]]-Table3[[#This Row],[Raegan]])</f>
        <v>32</v>
      </c>
      <c r="BD292" t="str">
        <f>IF(AND(ISBLANK(Table33[[#This Row],[Liam]]),ISBLANK(Table3[[#This Row],[Liam]])),"",Table33[[#This Row],[Liam]]-Table3[[#This Row],[Liam]])</f>
        <v/>
      </c>
      <c r="BE292">
        <f>IF(AND(ISBLANK(Table33[[#This Row],[Shane]]),ISBLANK(Table3[[#This Row],[Shane]])),"",Table33[[#This Row],[Shane]]-Table3[[#This Row],[Shane]])</f>
        <v>48</v>
      </c>
      <c r="BF292" t="str">
        <f>IF(AND(ISBLANK(Table33[[#This Row],[Cameron]]),ISBLANK(Table3[[#This Row],[Cameron]])),"",Table33[[#This Row],[Cameron]]-Table3[[#This Row],[Cameron]])</f>
        <v/>
      </c>
      <c r="BG292" t="str">
        <f>IF(AND(ISBLANK(Table33[[#This Row],[Alex]]),ISBLANK(Table3[[#This Row],[Alex]])),"",Table33[[#This Row],[Alex]]-Table3[[#This Row],[Alex]])</f>
        <v/>
      </c>
      <c r="BH292">
        <f>IF(AND(ISBLANK(Table33[[#This Row],[Scott]]),ISBLANK(Table3[[#This Row],[Scott]])),"",Table33[[#This Row],[Scott]]-Table3[[#This Row],[Scott]])</f>
        <v>41</v>
      </c>
      <c r="BI292" t="str">
        <f>IF(AND(ISBLANK(Table33[[#This Row],[Light]]),ISBLANK(Table3[[#This Row],[Light]])),"",Table33[[#This Row],[Light]]-Table3[[#This Row],[Light]])</f>
        <v/>
      </c>
      <c r="BJ292" t="str">
        <f>IF(AND(ISBLANK(Table33[[#This Row],[Jarred]]),ISBLANK(Table3[[#This Row],[Jarred]])),"",Table33[[#This Row],[Jarred]]-Table3[[#This Row],[Jarred]])</f>
        <v/>
      </c>
      <c r="BK292" t="str">
        <f>IF(AND(ISBLANK(Table33[[#This Row],[Joel]]),ISBLANK(Table3[[#This Row],[Joel]])),"",Table33[[#This Row],[Joel]]-Table3[[#This Row],[Joel]])</f>
        <v/>
      </c>
      <c r="BL292" t="str">
        <f>IF(AND(ISBLANK(Table33[[#This Row],[Rob]]),ISBLANK(Table3[[#This Row],[Rob]])),"",Table33[[#This Row],[Rob]]-Table3[[#This Row],[Rob]])</f>
        <v/>
      </c>
      <c r="BM292" t="str">
        <f>IF(AND(ISBLANK(Table33[[#This Row],[Xander]]),ISBLANK(Table3[[#This Row],[Xander]])),"",Table33[[#This Row],[Xander]]-Table3[[#This Row],[Xander]])</f>
        <v/>
      </c>
    </row>
    <row r="293" spans="1:65" ht="15" customHeight="1" x14ac:dyDescent="0.25">
      <c r="A293" s="26">
        <v>45531</v>
      </c>
      <c r="B293" s="31">
        <v>36</v>
      </c>
      <c r="C293" s="31"/>
      <c r="D293" s="31">
        <v>25</v>
      </c>
      <c r="E293" s="31">
        <v>20</v>
      </c>
      <c r="F293" s="31">
        <v>17</v>
      </c>
      <c r="G293" s="31"/>
      <c r="H293" s="31">
        <v>16</v>
      </c>
      <c r="J293" s="31">
        <v>14</v>
      </c>
      <c r="K293" s="31"/>
      <c r="L293" s="31">
        <v>14</v>
      </c>
      <c r="P293" s="31"/>
      <c r="S293" s="26">
        <v>45531</v>
      </c>
      <c r="T293" s="31">
        <v>52</v>
      </c>
      <c r="U293" s="31"/>
      <c r="V293" s="31">
        <v>38</v>
      </c>
      <c r="W293" s="31">
        <v>34</v>
      </c>
      <c r="X293" s="31">
        <v>58</v>
      </c>
      <c r="Y293" s="31"/>
      <c r="Z293" s="31"/>
      <c r="AA293" s="31"/>
      <c r="AB293" s="31"/>
      <c r="AC293" s="31"/>
      <c r="AD293" s="31"/>
      <c r="AE293" s="31"/>
      <c r="AF293" s="31"/>
      <c r="AG293" s="31"/>
      <c r="AH293" s="31"/>
      <c r="AI293" s="31"/>
      <c r="AJ293" s="31"/>
      <c r="AK293" s="31">
        <v>44</v>
      </c>
      <c r="AM293" s="31">
        <v>26</v>
      </c>
      <c r="AN293" s="31">
        <v>3</v>
      </c>
      <c r="AO293" s="31"/>
      <c r="AP293" s="31"/>
      <c r="AQ293" s="31">
        <v>43</v>
      </c>
      <c r="AR293" s="31"/>
      <c r="AS293" s="31">
        <v>49</v>
      </c>
      <c r="AX293" s="26">
        <v>45531</v>
      </c>
      <c r="AY293">
        <f>IF(AND(ISBLANK(Table33[[#This Row],[Gilbert]]),ISBLANK(Table3[[#This Row],[Gilbert]])),"",Table33[[#This Row],[Gilbert]]-Table3[[#This Row],[Gilbert]])</f>
        <v>16</v>
      </c>
      <c r="AZ293" t="str">
        <f>IF(AND(ISBLANK(Table33[[#This Row],[Fred]]),ISBLANK(Table3[[#This Row],[Fred]])),"",Table33[[#This Row],[Fred]]-Table3[[#This Row],[Fred]])</f>
        <v/>
      </c>
      <c r="BA293">
        <f>IF(AND(ISBLANK(Table33[[#This Row],[Zoe]]),ISBLANK(Table3[[#This Row],[Zoe]])),"",Table33[[#This Row],[Zoe]]-Table3[[#This Row],[Zoe]])</f>
        <v>13</v>
      </c>
      <c r="BB293">
        <f>IF(AND(ISBLANK(Table33[[#This Row],[George]]),ISBLANK(Table3[[#This Row],[George]])),"",Table33[[#This Row],[George]]-Table3[[#This Row],[George]])</f>
        <v>14</v>
      </c>
      <c r="BC293">
        <f>IF(AND(ISBLANK(Table33[[#This Row],[Raegan]]),ISBLANK(Table3[[#This Row],[Raegan]])),"",Table33[[#This Row],[Raegan]]-Table3[[#This Row],[Raegan]])</f>
        <v>41</v>
      </c>
      <c r="BD293" t="str">
        <f>IF(AND(ISBLANK(Table33[[#This Row],[Liam]]),ISBLANK(Table3[[#This Row],[Liam]])),"",Table33[[#This Row],[Liam]]-Table3[[#This Row],[Liam]])</f>
        <v/>
      </c>
      <c r="BE293">
        <f>IF(AND(ISBLANK(Table33[[#This Row],[Shane]]),ISBLANK(Table3[[#This Row],[Shane]])),"",Table33[[#This Row],[Shane]]-Table3[[#This Row],[Shane]])</f>
        <v>28</v>
      </c>
      <c r="BF293" t="str">
        <f>IF(AND(ISBLANK(Table33[[#This Row],[Cameron]]),ISBLANK(Table3[[#This Row],[Cameron]])),"",Table33[[#This Row],[Cameron]]-Table3[[#This Row],[Cameron]])</f>
        <v/>
      </c>
      <c r="BG293" t="str">
        <f>IF(AND(ISBLANK(Table33[[#This Row],[Alex]]),ISBLANK(Table3[[#This Row],[Alex]])),"",Table33[[#This Row],[Alex]]-Table3[[#This Row],[Alex]])</f>
        <v/>
      </c>
      <c r="BH293">
        <f>IF(AND(ISBLANK(Table33[[#This Row],[Scott]]),ISBLANK(Table3[[#This Row],[Scott]])),"",Table33[[#This Row],[Scott]]-Table3[[#This Row],[Scott]])</f>
        <v>29</v>
      </c>
      <c r="BI293" t="str">
        <f>IF(AND(ISBLANK(Table33[[#This Row],[Light]]),ISBLANK(Table3[[#This Row],[Light]])),"",Table33[[#This Row],[Light]]-Table3[[#This Row],[Light]])</f>
        <v/>
      </c>
      <c r="BJ293">
        <f>IF(AND(ISBLANK(Table33[[#This Row],[Jarred]]),ISBLANK(Table3[[#This Row],[Jarred]])),"",Table33[[#This Row],[Jarred]]-Table3[[#This Row],[Jarred]])</f>
        <v>35</v>
      </c>
      <c r="BK293" t="str">
        <f>IF(AND(ISBLANK(Table33[[#This Row],[Joel]]),ISBLANK(Table3[[#This Row],[Joel]])),"",Table33[[#This Row],[Joel]]-Table3[[#This Row],[Joel]])</f>
        <v/>
      </c>
      <c r="BL293" t="str">
        <f>IF(AND(ISBLANK(Table33[[#This Row],[Rob]]),ISBLANK(Table3[[#This Row],[Rob]])),"",Table33[[#This Row],[Rob]]-Table3[[#This Row],[Rob]])</f>
        <v/>
      </c>
      <c r="BM293" t="str">
        <f>IF(AND(ISBLANK(Table33[[#This Row],[Xander]]),ISBLANK(Table3[[#This Row],[Xander]])),"",Table33[[#This Row],[Xander]]-Table3[[#This Row],[Xander]])</f>
        <v/>
      </c>
    </row>
    <row r="294" spans="1:65" ht="15" customHeight="1" x14ac:dyDescent="0.25">
      <c r="A294" s="26">
        <v>45532</v>
      </c>
      <c r="B294" s="31">
        <v>28</v>
      </c>
      <c r="C294" s="31"/>
      <c r="D294" s="31">
        <v>23</v>
      </c>
      <c r="E294" s="31">
        <v>26</v>
      </c>
      <c r="F294" s="31">
        <v>10</v>
      </c>
      <c r="G294" s="31"/>
      <c r="H294" s="31">
        <v>12</v>
      </c>
      <c r="J294" s="31">
        <v>9</v>
      </c>
      <c r="K294" s="31"/>
      <c r="L294" s="31">
        <v>9</v>
      </c>
      <c r="P294" s="31"/>
      <c r="S294" s="26">
        <v>45532</v>
      </c>
      <c r="T294" s="31">
        <v>51</v>
      </c>
      <c r="U294" s="31"/>
      <c r="V294" s="31">
        <v>33</v>
      </c>
      <c r="W294" s="31">
        <v>32</v>
      </c>
      <c r="X294" s="31">
        <v>54</v>
      </c>
      <c r="Y294" s="31"/>
      <c r="Z294" s="31"/>
      <c r="AA294" s="31"/>
      <c r="AB294" s="31"/>
      <c r="AC294" s="31"/>
      <c r="AD294" s="31"/>
      <c r="AE294" s="31"/>
      <c r="AF294" s="31"/>
      <c r="AG294" s="31"/>
      <c r="AH294" s="31"/>
      <c r="AI294" s="31"/>
      <c r="AJ294" s="31"/>
      <c r="AK294" s="31">
        <v>42</v>
      </c>
      <c r="AM294" s="31">
        <v>20</v>
      </c>
      <c r="AN294" s="31">
        <v>1</v>
      </c>
      <c r="AO294" s="31"/>
      <c r="AP294" s="31"/>
      <c r="AQ294" s="31">
        <v>39</v>
      </c>
      <c r="AR294" s="31"/>
      <c r="AS294" s="31">
        <v>48</v>
      </c>
      <c r="AX294" s="26">
        <v>45532</v>
      </c>
      <c r="AY294">
        <f>IF(AND(ISBLANK(Table33[[#This Row],[Gilbert]]),ISBLANK(Table3[[#This Row],[Gilbert]])),"",Table33[[#This Row],[Gilbert]]-Table3[[#This Row],[Gilbert]])</f>
        <v>23</v>
      </c>
      <c r="AZ294" t="str">
        <f>IF(AND(ISBLANK(Table33[[#This Row],[Fred]]),ISBLANK(Table3[[#This Row],[Fred]])),"",Table33[[#This Row],[Fred]]-Table3[[#This Row],[Fred]])</f>
        <v/>
      </c>
      <c r="BA294">
        <f>IF(AND(ISBLANK(Table33[[#This Row],[Zoe]]),ISBLANK(Table3[[#This Row],[Zoe]])),"",Table33[[#This Row],[Zoe]]-Table3[[#This Row],[Zoe]])</f>
        <v>10</v>
      </c>
      <c r="BB294">
        <f>IF(AND(ISBLANK(Table33[[#This Row],[George]]),ISBLANK(Table3[[#This Row],[George]])),"",Table33[[#This Row],[George]]-Table3[[#This Row],[George]])</f>
        <v>6</v>
      </c>
      <c r="BC294">
        <f>IF(AND(ISBLANK(Table33[[#This Row],[Raegan]]),ISBLANK(Table3[[#This Row],[Raegan]])),"",Table33[[#This Row],[Raegan]]-Table3[[#This Row],[Raegan]])</f>
        <v>44</v>
      </c>
      <c r="BD294" t="str">
        <f>IF(AND(ISBLANK(Table33[[#This Row],[Liam]]),ISBLANK(Table3[[#This Row],[Liam]])),"",Table33[[#This Row],[Liam]]-Table3[[#This Row],[Liam]])</f>
        <v/>
      </c>
      <c r="BE294">
        <f>IF(AND(ISBLANK(Table33[[#This Row],[Shane]]),ISBLANK(Table3[[#This Row],[Shane]])),"",Table33[[#This Row],[Shane]]-Table3[[#This Row],[Shane]])</f>
        <v>30</v>
      </c>
      <c r="BF294" t="str">
        <f>IF(AND(ISBLANK(Table33[[#This Row],[Cameron]]),ISBLANK(Table3[[#This Row],[Cameron]])),"",Table33[[#This Row],[Cameron]]-Table3[[#This Row],[Cameron]])</f>
        <v/>
      </c>
      <c r="BG294" t="str">
        <f>IF(AND(ISBLANK(Table33[[#This Row],[Alex]]),ISBLANK(Table3[[#This Row],[Alex]])),"",Table33[[#This Row],[Alex]]-Table3[[#This Row],[Alex]])</f>
        <v/>
      </c>
      <c r="BH294">
        <f>IF(AND(ISBLANK(Table33[[#This Row],[Scott]]),ISBLANK(Table3[[#This Row],[Scott]])),"",Table33[[#This Row],[Scott]]-Table3[[#This Row],[Scott]])</f>
        <v>30</v>
      </c>
      <c r="BI294" t="str">
        <f>IF(AND(ISBLANK(Table33[[#This Row],[Light]]),ISBLANK(Table3[[#This Row],[Light]])),"",Table33[[#This Row],[Light]]-Table3[[#This Row],[Light]])</f>
        <v/>
      </c>
      <c r="BJ294">
        <f>IF(AND(ISBLANK(Table33[[#This Row],[Jarred]]),ISBLANK(Table3[[#This Row],[Jarred]])),"",Table33[[#This Row],[Jarred]]-Table3[[#This Row],[Jarred]])</f>
        <v>39</v>
      </c>
      <c r="BK294" t="str">
        <f>IF(AND(ISBLANK(Table33[[#This Row],[Joel]]),ISBLANK(Table3[[#This Row],[Joel]])),"",Table33[[#This Row],[Joel]]-Table3[[#This Row],[Joel]])</f>
        <v/>
      </c>
      <c r="BL294" t="str">
        <f>IF(AND(ISBLANK(Table33[[#This Row],[Rob]]),ISBLANK(Table3[[#This Row],[Rob]])),"",Table33[[#This Row],[Rob]]-Table3[[#This Row],[Rob]])</f>
        <v/>
      </c>
      <c r="BM294" t="str">
        <f>IF(AND(ISBLANK(Table33[[#This Row],[Xander]]),ISBLANK(Table3[[#This Row],[Xander]])),"",Table33[[#This Row],[Xander]]-Table3[[#This Row],[Xander]])</f>
        <v/>
      </c>
    </row>
    <row r="295" spans="1:65" ht="15" customHeight="1" x14ac:dyDescent="0.25">
      <c r="A295" s="26">
        <v>45533</v>
      </c>
      <c r="B295" s="31">
        <v>19</v>
      </c>
      <c r="C295" s="31"/>
      <c r="D295" s="31">
        <v>33</v>
      </c>
      <c r="E295" s="31">
        <v>23</v>
      </c>
      <c r="F295" s="31"/>
      <c r="G295" s="31"/>
      <c r="H295" s="31">
        <v>11</v>
      </c>
      <c r="J295" s="31">
        <v>10</v>
      </c>
      <c r="K295" s="31"/>
      <c r="L295" s="31">
        <v>8</v>
      </c>
      <c r="P295" s="31"/>
      <c r="S295" s="26">
        <v>45533</v>
      </c>
      <c r="T295" s="31">
        <v>78</v>
      </c>
      <c r="U295" s="31"/>
      <c r="V295" s="31">
        <v>44</v>
      </c>
      <c r="W295" s="31">
        <v>26</v>
      </c>
      <c r="X295" s="31"/>
      <c r="Y295" s="31"/>
      <c r="Z295" s="31"/>
      <c r="AA295" s="31"/>
      <c r="AB295" s="31"/>
      <c r="AC295" s="31"/>
      <c r="AD295" s="31"/>
      <c r="AE295" s="31"/>
      <c r="AF295" s="31"/>
      <c r="AG295" s="31"/>
      <c r="AH295" s="31"/>
      <c r="AI295" s="31"/>
      <c r="AJ295" s="31"/>
      <c r="AK295" s="31">
        <v>57</v>
      </c>
      <c r="AM295" s="31"/>
      <c r="AN295" s="31">
        <v>3</v>
      </c>
      <c r="AO295" s="31"/>
      <c r="AP295" s="31"/>
      <c r="AQ295" s="31">
        <v>46</v>
      </c>
      <c r="AR295" s="31"/>
      <c r="AS295" s="31">
        <v>25</v>
      </c>
      <c r="AX295" s="26">
        <v>45533</v>
      </c>
      <c r="AY295">
        <f>IF(AND(ISBLANK(Table33[[#This Row],[Gilbert]]),ISBLANK(Table3[[#This Row],[Gilbert]])),"",Table33[[#This Row],[Gilbert]]-Table3[[#This Row],[Gilbert]])</f>
        <v>59</v>
      </c>
      <c r="AZ295" t="str">
        <f>IF(AND(ISBLANK(Table33[[#This Row],[Fred]]),ISBLANK(Table3[[#This Row],[Fred]])),"",Table33[[#This Row],[Fred]]-Table3[[#This Row],[Fred]])</f>
        <v/>
      </c>
      <c r="BA295">
        <f>IF(AND(ISBLANK(Table33[[#This Row],[Zoe]]),ISBLANK(Table3[[#This Row],[Zoe]])),"",Table33[[#This Row],[Zoe]]-Table3[[#This Row],[Zoe]])</f>
        <v>11</v>
      </c>
      <c r="BB295">
        <f>IF(AND(ISBLANK(Table33[[#This Row],[George]]),ISBLANK(Table3[[#This Row],[George]])),"",Table33[[#This Row],[George]]-Table3[[#This Row],[George]])</f>
        <v>3</v>
      </c>
      <c r="BC295" t="str">
        <f>IF(AND(ISBLANK(Table33[[#This Row],[Raegan]]),ISBLANK(Table3[[#This Row],[Raegan]])),"",Table33[[#This Row],[Raegan]]-Table3[[#This Row],[Raegan]])</f>
        <v/>
      </c>
      <c r="BD295" t="str">
        <f>IF(AND(ISBLANK(Table33[[#This Row],[Liam]]),ISBLANK(Table3[[#This Row],[Liam]])),"",Table33[[#This Row],[Liam]]-Table3[[#This Row],[Liam]])</f>
        <v/>
      </c>
      <c r="BE295">
        <f>IF(AND(ISBLANK(Table33[[#This Row],[Shane]]),ISBLANK(Table3[[#This Row],[Shane]])),"",Table33[[#This Row],[Shane]]-Table3[[#This Row],[Shane]])</f>
        <v>46</v>
      </c>
      <c r="BF295" t="str">
        <f>IF(AND(ISBLANK(Table33[[#This Row],[Cameron]]),ISBLANK(Table3[[#This Row],[Cameron]])),"",Table33[[#This Row],[Cameron]]-Table3[[#This Row],[Cameron]])</f>
        <v/>
      </c>
      <c r="BG295" t="str">
        <f>IF(AND(ISBLANK(Table33[[#This Row],[Alex]]),ISBLANK(Table3[[#This Row],[Alex]])),"",Table33[[#This Row],[Alex]]-Table3[[#This Row],[Alex]])</f>
        <v/>
      </c>
      <c r="BH295">
        <f>IF(AND(ISBLANK(Table33[[#This Row],[Scott]]),ISBLANK(Table3[[#This Row],[Scott]])),"",Table33[[#This Row],[Scott]]-Table3[[#This Row],[Scott]])</f>
        <v>36</v>
      </c>
      <c r="BI295" t="str">
        <f>IF(AND(ISBLANK(Table33[[#This Row],[Light]]),ISBLANK(Table3[[#This Row],[Light]])),"",Table33[[#This Row],[Light]]-Table3[[#This Row],[Light]])</f>
        <v/>
      </c>
      <c r="BJ295">
        <f>IF(AND(ISBLANK(Table33[[#This Row],[Jarred]]),ISBLANK(Table3[[#This Row],[Jarred]])),"",Table33[[#This Row],[Jarred]]-Table3[[#This Row],[Jarred]])</f>
        <v>17</v>
      </c>
      <c r="BK295" t="str">
        <f>IF(AND(ISBLANK(Table33[[#This Row],[Joel]]),ISBLANK(Table3[[#This Row],[Joel]])),"",Table33[[#This Row],[Joel]]-Table3[[#This Row],[Joel]])</f>
        <v/>
      </c>
      <c r="BL295" t="str">
        <f>IF(AND(ISBLANK(Table33[[#This Row],[Rob]]),ISBLANK(Table3[[#This Row],[Rob]])),"",Table33[[#This Row],[Rob]]-Table3[[#This Row],[Rob]])</f>
        <v/>
      </c>
      <c r="BM295" t="str">
        <f>IF(AND(ISBLANK(Table33[[#This Row],[Xander]]),ISBLANK(Table3[[#This Row],[Xander]])),"",Table33[[#This Row],[Xander]]-Table3[[#This Row],[Xander]])</f>
        <v/>
      </c>
    </row>
    <row r="296" spans="1:65" ht="15" customHeight="1" x14ac:dyDescent="0.25">
      <c r="A296" s="26">
        <v>45534</v>
      </c>
      <c r="B296" s="31"/>
      <c r="C296" s="31"/>
      <c r="D296" s="31">
        <v>32</v>
      </c>
      <c r="E296" s="31">
        <v>16</v>
      </c>
      <c r="F296" s="31">
        <v>13</v>
      </c>
      <c r="G296" s="31"/>
      <c r="H296" s="31">
        <v>15</v>
      </c>
      <c r="J296" s="31">
        <v>1</v>
      </c>
      <c r="K296" s="31"/>
      <c r="L296" s="31">
        <v>12</v>
      </c>
      <c r="P296" s="31"/>
      <c r="S296" s="26">
        <v>45534</v>
      </c>
      <c r="T296" s="31"/>
      <c r="U296" s="31"/>
      <c r="V296" s="31">
        <v>51</v>
      </c>
      <c r="W296" s="31">
        <v>29</v>
      </c>
      <c r="X296" s="31">
        <v>72</v>
      </c>
      <c r="Y296" s="31"/>
      <c r="Z296" s="31"/>
      <c r="AA296" s="31"/>
      <c r="AB296" s="31"/>
      <c r="AC296" s="31"/>
      <c r="AD296" s="31"/>
      <c r="AE296" s="31"/>
      <c r="AF296" s="31"/>
      <c r="AG296" s="31"/>
      <c r="AH296" s="31"/>
      <c r="AI296" s="31"/>
      <c r="AJ296" s="31"/>
      <c r="AK296" s="31">
        <v>58</v>
      </c>
      <c r="AM296" s="31">
        <v>36</v>
      </c>
      <c r="AN296" s="31">
        <v>1</v>
      </c>
      <c r="AO296" s="31"/>
      <c r="AP296" s="31"/>
      <c r="AQ296" s="31">
        <v>15</v>
      </c>
      <c r="AR296" s="31"/>
      <c r="AS296" s="31">
        <v>41</v>
      </c>
      <c r="AX296" s="26">
        <v>45534</v>
      </c>
      <c r="AY296" t="str">
        <f>IF(AND(ISBLANK(Table33[[#This Row],[Gilbert]]),ISBLANK(Table3[[#This Row],[Gilbert]])),"",Table33[[#This Row],[Gilbert]]-Table3[[#This Row],[Gilbert]])</f>
        <v/>
      </c>
      <c r="AZ296" t="str">
        <f>IF(AND(ISBLANK(Table33[[#This Row],[Fred]]),ISBLANK(Table3[[#This Row],[Fred]])),"",Table33[[#This Row],[Fred]]-Table3[[#This Row],[Fred]])</f>
        <v/>
      </c>
      <c r="BA296">
        <f>IF(AND(ISBLANK(Table33[[#This Row],[Zoe]]),ISBLANK(Table3[[#This Row],[Zoe]])),"",Table33[[#This Row],[Zoe]]-Table3[[#This Row],[Zoe]])</f>
        <v>19</v>
      </c>
      <c r="BB296">
        <f>IF(AND(ISBLANK(Table33[[#This Row],[George]]),ISBLANK(Table3[[#This Row],[George]])),"",Table33[[#This Row],[George]]-Table3[[#This Row],[George]])</f>
        <v>13</v>
      </c>
      <c r="BC296">
        <f>IF(AND(ISBLANK(Table33[[#This Row],[Raegan]]),ISBLANK(Table3[[#This Row],[Raegan]])),"",Table33[[#This Row],[Raegan]]-Table3[[#This Row],[Raegan]])</f>
        <v>59</v>
      </c>
      <c r="BD296" t="str">
        <f>IF(AND(ISBLANK(Table33[[#This Row],[Liam]]),ISBLANK(Table3[[#This Row],[Liam]])),"",Table33[[#This Row],[Liam]]-Table3[[#This Row],[Liam]])</f>
        <v/>
      </c>
      <c r="BE296">
        <f>IF(AND(ISBLANK(Table33[[#This Row],[Shane]]),ISBLANK(Table3[[#This Row],[Shane]])),"",Table33[[#This Row],[Shane]]-Table3[[#This Row],[Shane]])</f>
        <v>43</v>
      </c>
      <c r="BF296" t="str">
        <f>IF(AND(ISBLANK(Table33[[#This Row],[Cameron]]),ISBLANK(Table3[[#This Row],[Cameron]])),"",Table33[[#This Row],[Cameron]]-Table3[[#This Row],[Cameron]])</f>
        <v/>
      </c>
      <c r="BG296" t="str">
        <f>IF(AND(ISBLANK(Table33[[#This Row],[Alex]]),ISBLANK(Table3[[#This Row],[Alex]])),"",Table33[[#This Row],[Alex]]-Table3[[#This Row],[Alex]])</f>
        <v/>
      </c>
      <c r="BH296">
        <f>IF(AND(ISBLANK(Table33[[#This Row],[Scott]]),ISBLANK(Table3[[#This Row],[Scott]])),"",Table33[[#This Row],[Scott]]-Table3[[#This Row],[Scott]])</f>
        <v>14</v>
      </c>
      <c r="BI296" t="str">
        <f>IF(AND(ISBLANK(Table33[[#This Row],[Light]]),ISBLANK(Table3[[#This Row],[Light]])),"",Table33[[#This Row],[Light]]-Table3[[#This Row],[Light]])</f>
        <v/>
      </c>
      <c r="BJ296">
        <f>IF(AND(ISBLANK(Table33[[#This Row],[Jarred]]),ISBLANK(Table3[[#This Row],[Jarred]])),"",Table33[[#This Row],[Jarred]]-Table3[[#This Row],[Jarred]])</f>
        <v>29</v>
      </c>
      <c r="BK296" t="str">
        <f>IF(AND(ISBLANK(Table33[[#This Row],[Joel]]),ISBLANK(Table3[[#This Row],[Joel]])),"",Table33[[#This Row],[Joel]]-Table3[[#This Row],[Joel]])</f>
        <v/>
      </c>
      <c r="BL296" t="str">
        <f>IF(AND(ISBLANK(Table33[[#This Row],[Rob]]),ISBLANK(Table3[[#This Row],[Rob]])),"",Table33[[#This Row],[Rob]]-Table3[[#This Row],[Rob]])</f>
        <v/>
      </c>
      <c r="BM296" t="str">
        <f>IF(AND(ISBLANK(Table33[[#This Row],[Xander]]),ISBLANK(Table3[[#This Row],[Xander]])),"",Table33[[#This Row],[Xander]]-Table3[[#This Row],[Xander]])</f>
        <v/>
      </c>
    </row>
    <row r="297" spans="1:65" ht="15" customHeight="1" x14ac:dyDescent="0.25">
      <c r="A297" s="26">
        <v>45535</v>
      </c>
      <c r="B297" s="31">
        <v>6</v>
      </c>
      <c r="C297" s="31"/>
      <c r="D297" s="31"/>
      <c r="E297" s="31"/>
      <c r="F297" s="31"/>
      <c r="G297" s="31"/>
      <c r="H297" s="31"/>
      <c r="J297" s="31"/>
      <c r="K297" s="31"/>
      <c r="L297" s="31"/>
      <c r="P297" s="31"/>
      <c r="S297" s="26">
        <v>45535</v>
      </c>
      <c r="T297" s="31">
        <v>32</v>
      </c>
      <c r="U297" s="31"/>
      <c r="V297" s="31"/>
      <c r="W297" s="31"/>
      <c r="X297" s="31"/>
      <c r="Y297" s="31"/>
      <c r="Z297" s="31"/>
      <c r="AA297" s="31"/>
      <c r="AB297" s="31"/>
      <c r="AC297" s="31"/>
      <c r="AD297" s="31"/>
      <c r="AE297" s="31"/>
      <c r="AF297" s="31"/>
      <c r="AG297" s="31"/>
      <c r="AH297" s="31"/>
      <c r="AI297" s="31"/>
      <c r="AJ297" s="31"/>
      <c r="AK297" s="31"/>
      <c r="AM297" s="31"/>
      <c r="AN297" s="31"/>
      <c r="AO297" s="31"/>
      <c r="AP297" s="31"/>
      <c r="AQ297" s="31"/>
      <c r="AR297" s="31"/>
      <c r="AS297" s="31"/>
      <c r="AX297" s="26">
        <v>45535</v>
      </c>
      <c r="AY297">
        <f>IF(AND(ISBLANK(Table33[[#This Row],[Gilbert]]),ISBLANK(Table3[[#This Row],[Gilbert]])),"",Table33[[#This Row],[Gilbert]]-Table3[[#This Row],[Gilbert]])</f>
        <v>26</v>
      </c>
      <c r="AZ297" t="str">
        <f>IF(AND(ISBLANK(Table33[[#This Row],[Fred]]),ISBLANK(Table3[[#This Row],[Fred]])),"",Table33[[#This Row],[Fred]]-Table3[[#This Row],[Fred]])</f>
        <v/>
      </c>
      <c r="BA297" t="str">
        <f>IF(AND(ISBLANK(Table33[[#This Row],[Zoe]]),ISBLANK(Table3[[#This Row],[Zoe]])),"",Table33[[#This Row],[Zoe]]-Table3[[#This Row],[Zoe]])</f>
        <v/>
      </c>
      <c r="BB297" t="str">
        <f>IF(AND(ISBLANK(Table33[[#This Row],[George]]),ISBLANK(Table3[[#This Row],[George]])),"",Table33[[#This Row],[George]]-Table3[[#This Row],[George]])</f>
        <v/>
      </c>
      <c r="BC297" t="str">
        <f>IF(AND(ISBLANK(Table33[[#This Row],[Raegan]]),ISBLANK(Table3[[#This Row],[Raegan]])),"",Table33[[#This Row],[Raegan]]-Table3[[#This Row],[Raegan]])</f>
        <v/>
      </c>
      <c r="BD297" t="str">
        <f>IF(AND(ISBLANK(Table33[[#This Row],[Liam]]),ISBLANK(Table3[[#This Row],[Liam]])),"",Table33[[#This Row],[Liam]]-Table3[[#This Row],[Liam]])</f>
        <v/>
      </c>
      <c r="BE297" t="str">
        <f>IF(AND(ISBLANK(Table33[[#This Row],[Shane]]),ISBLANK(Table3[[#This Row],[Shane]])),"",Table33[[#This Row],[Shane]]-Table3[[#This Row],[Shane]])</f>
        <v/>
      </c>
      <c r="BF297" t="str">
        <f>IF(AND(ISBLANK(Table33[[#This Row],[Cameron]]),ISBLANK(Table3[[#This Row],[Cameron]])),"",Table33[[#This Row],[Cameron]]-Table3[[#This Row],[Cameron]])</f>
        <v/>
      </c>
      <c r="BG297" t="str">
        <f>IF(AND(ISBLANK(Table33[[#This Row],[Alex]]),ISBLANK(Table3[[#This Row],[Alex]])),"",Table33[[#This Row],[Alex]]-Table3[[#This Row],[Alex]])</f>
        <v/>
      </c>
      <c r="BH297" t="str">
        <f>IF(AND(ISBLANK(Table33[[#This Row],[Scott]]),ISBLANK(Table3[[#This Row],[Scott]])),"",Table33[[#This Row],[Scott]]-Table3[[#This Row],[Scott]])</f>
        <v/>
      </c>
      <c r="BI297" t="str">
        <f>IF(AND(ISBLANK(Table33[[#This Row],[Light]]),ISBLANK(Table3[[#This Row],[Light]])),"",Table33[[#This Row],[Light]]-Table3[[#This Row],[Light]])</f>
        <v/>
      </c>
      <c r="BJ297" t="str">
        <f>IF(AND(ISBLANK(Table33[[#This Row],[Jarred]]),ISBLANK(Table3[[#This Row],[Jarred]])),"",Table33[[#This Row],[Jarred]]-Table3[[#This Row],[Jarred]])</f>
        <v/>
      </c>
      <c r="BK297" t="str">
        <f>IF(AND(ISBLANK(Table33[[#This Row],[Joel]]),ISBLANK(Table3[[#This Row],[Joel]])),"",Table33[[#This Row],[Joel]]-Table3[[#This Row],[Joel]])</f>
        <v/>
      </c>
      <c r="BL297" t="str">
        <f>IF(AND(ISBLANK(Table33[[#This Row],[Rob]]),ISBLANK(Table3[[#This Row],[Rob]])),"",Table33[[#This Row],[Rob]]-Table3[[#This Row],[Rob]])</f>
        <v/>
      </c>
      <c r="BM297" t="str">
        <f>IF(AND(ISBLANK(Table33[[#This Row],[Xander]]),ISBLANK(Table3[[#This Row],[Xander]])),"",Table33[[#This Row],[Xander]]-Table3[[#This Row],[Xander]])</f>
        <v/>
      </c>
    </row>
    <row r="298" spans="1:65" ht="15" customHeight="1" x14ac:dyDescent="0.25">
      <c r="A298" s="48">
        <v>45537</v>
      </c>
      <c r="B298" s="31">
        <v>35</v>
      </c>
      <c r="C298" s="31"/>
      <c r="D298" s="31">
        <v>25</v>
      </c>
      <c r="E298" s="31">
        <v>5</v>
      </c>
      <c r="F298" s="31">
        <v>23</v>
      </c>
      <c r="G298" s="31"/>
      <c r="H298" s="31">
        <v>7</v>
      </c>
      <c r="J298" s="31">
        <v>12</v>
      </c>
      <c r="K298" s="31">
        <v>27</v>
      </c>
      <c r="L298" s="31"/>
      <c r="P298" s="31"/>
      <c r="S298" s="48">
        <v>45537</v>
      </c>
      <c r="T298" s="31">
        <v>63</v>
      </c>
      <c r="U298" s="31"/>
      <c r="V298" s="31">
        <v>28</v>
      </c>
      <c r="W298" s="31">
        <v>39</v>
      </c>
      <c r="X298" s="31">
        <v>67</v>
      </c>
      <c r="Y298" s="31"/>
      <c r="Z298" s="31"/>
      <c r="AA298" s="31"/>
      <c r="AB298" s="31"/>
      <c r="AC298" s="31"/>
      <c r="AD298" s="31"/>
      <c r="AE298" s="31"/>
      <c r="AF298" s="31"/>
      <c r="AG298" s="31"/>
      <c r="AH298" s="31"/>
      <c r="AI298" s="31"/>
      <c r="AJ298" s="31"/>
      <c r="AK298" s="31">
        <v>55</v>
      </c>
      <c r="AM298" s="31">
        <v>23</v>
      </c>
      <c r="AN298" s="31"/>
      <c r="AO298" s="31"/>
      <c r="AP298" s="31"/>
      <c r="AQ298" s="31">
        <v>23</v>
      </c>
      <c r="AR298" s="31">
        <v>63</v>
      </c>
      <c r="AS298" s="31"/>
      <c r="AX298" s="48">
        <v>45537</v>
      </c>
      <c r="AY298">
        <f>IF(AND(ISBLANK(Table33[[#This Row],[Gilbert]]),ISBLANK(Table3[[#This Row],[Gilbert]])),"",Table33[[#This Row],[Gilbert]]-Table3[[#This Row],[Gilbert]])</f>
        <v>28</v>
      </c>
      <c r="AZ298" t="str">
        <f>IF(AND(ISBLANK(Table33[[#This Row],[Fred]]),ISBLANK(Table3[[#This Row],[Fred]])),"",Table33[[#This Row],[Fred]]-Table3[[#This Row],[Fred]])</f>
        <v/>
      </c>
      <c r="BA298">
        <f>IF(AND(ISBLANK(Table33[[#This Row],[Zoe]]),ISBLANK(Table3[[#This Row],[Zoe]])),"",Table33[[#This Row],[Zoe]]-Table3[[#This Row],[Zoe]])</f>
        <v>3</v>
      </c>
      <c r="BB298">
        <f>IF(AND(ISBLANK(Table33[[#This Row],[George]]),ISBLANK(Table3[[#This Row],[George]])),"",Table33[[#This Row],[George]]-Table3[[#This Row],[George]])</f>
        <v>34</v>
      </c>
      <c r="BC298">
        <f>IF(AND(ISBLANK(Table33[[#This Row],[Raegan]]),ISBLANK(Table3[[#This Row],[Raegan]])),"",Table33[[#This Row],[Raegan]]-Table3[[#This Row],[Raegan]])</f>
        <v>44</v>
      </c>
      <c r="BD298" t="str">
        <f>IF(AND(ISBLANK(Table33[[#This Row],[Liam]]),ISBLANK(Table3[[#This Row],[Liam]])),"",Table33[[#This Row],[Liam]]-Table3[[#This Row],[Liam]])</f>
        <v/>
      </c>
      <c r="BE298">
        <f>IF(AND(ISBLANK(Table33[[#This Row],[Shane]]),ISBLANK(Table3[[#This Row],[Shane]])),"",Table33[[#This Row],[Shane]]-Table3[[#This Row],[Shane]])</f>
        <v>48</v>
      </c>
      <c r="BF298" t="str">
        <f>IF(AND(ISBLANK(Table33[[#This Row],[Cameron]]),ISBLANK(Table3[[#This Row],[Cameron]])),"",Table33[[#This Row],[Cameron]]-Table3[[#This Row],[Cameron]])</f>
        <v/>
      </c>
      <c r="BG298" t="str">
        <f>IF(AND(ISBLANK(Table33[[#This Row],[Alex]]),ISBLANK(Table3[[#This Row],[Alex]])),"",Table33[[#This Row],[Alex]]-Table3[[#This Row],[Alex]])</f>
        <v/>
      </c>
      <c r="BH298">
        <f>IF(AND(ISBLANK(Table33[[#This Row],[Scott]]),ISBLANK(Table3[[#This Row],[Scott]])),"",Table33[[#This Row],[Scott]]-Table3[[#This Row],[Scott]])</f>
        <v>11</v>
      </c>
      <c r="BI298">
        <f>IF(AND(ISBLANK(Table33[[#This Row],[Light]]),ISBLANK(Table3[[#This Row],[Light]])),"",Table33[[#This Row],[Light]]-Table3[[#This Row],[Light]])</f>
        <v>36</v>
      </c>
      <c r="BJ298" t="str">
        <f>IF(AND(ISBLANK(Table33[[#This Row],[Jarred]]),ISBLANK(Table3[[#This Row],[Jarred]])),"",Table33[[#This Row],[Jarred]]-Table3[[#This Row],[Jarred]])</f>
        <v/>
      </c>
      <c r="BK298" t="str">
        <f>IF(AND(ISBLANK(Table33[[#This Row],[Joel]]),ISBLANK(Table3[[#This Row],[Joel]])),"",Table33[[#This Row],[Joel]]-Table3[[#This Row],[Joel]])</f>
        <v/>
      </c>
      <c r="BL298" t="str">
        <f>IF(AND(ISBLANK(Table33[[#This Row],[Rob]]),ISBLANK(Table3[[#This Row],[Rob]])),"",Table33[[#This Row],[Rob]]-Table3[[#This Row],[Rob]])</f>
        <v/>
      </c>
      <c r="BM298" t="str">
        <f>IF(AND(ISBLANK(Table33[[#This Row],[Xander]]),ISBLANK(Table3[[#This Row],[Xander]])),"",Table33[[#This Row],[Xander]]-Table3[[#This Row],[Xander]])</f>
        <v/>
      </c>
    </row>
    <row r="299" spans="1:65" ht="15" customHeight="1" x14ac:dyDescent="0.25">
      <c r="A299" s="48">
        <v>45538</v>
      </c>
      <c r="B299" s="31">
        <v>30</v>
      </c>
      <c r="C299" s="31"/>
      <c r="D299" s="31">
        <v>24</v>
      </c>
      <c r="E299" s="31">
        <v>9</v>
      </c>
      <c r="F299" s="31">
        <v>17</v>
      </c>
      <c r="G299" s="31"/>
      <c r="H299" s="31">
        <v>2</v>
      </c>
      <c r="J299" s="31">
        <v>17</v>
      </c>
      <c r="K299" s="31">
        <v>20</v>
      </c>
      <c r="L299" s="31"/>
      <c r="P299" s="31"/>
      <c r="S299" s="48">
        <v>45538</v>
      </c>
      <c r="T299" s="31">
        <v>46</v>
      </c>
      <c r="U299" s="31"/>
      <c r="V299" s="31">
        <v>35</v>
      </c>
      <c r="W299" s="31">
        <v>35</v>
      </c>
      <c r="X299" s="31">
        <v>62</v>
      </c>
      <c r="Y299" s="31"/>
      <c r="Z299" s="31"/>
      <c r="AA299" s="31"/>
      <c r="AB299" s="31"/>
      <c r="AC299" s="31"/>
      <c r="AD299" s="31"/>
      <c r="AE299" s="31"/>
      <c r="AF299" s="31"/>
      <c r="AG299" s="31"/>
      <c r="AH299" s="31"/>
      <c r="AI299" s="31"/>
      <c r="AJ299" s="31"/>
      <c r="AK299" s="31">
        <v>48</v>
      </c>
      <c r="AM299" s="31">
        <v>20</v>
      </c>
      <c r="AN299" s="31">
        <v>2</v>
      </c>
      <c r="AO299" s="31"/>
      <c r="AP299" s="31"/>
      <c r="AQ299" s="31">
        <v>50</v>
      </c>
      <c r="AR299" s="31">
        <v>52</v>
      </c>
      <c r="AS299" s="31"/>
      <c r="AX299" s="48">
        <v>45538</v>
      </c>
      <c r="AY299">
        <f>IF(AND(ISBLANK(Table33[[#This Row],[Gilbert]]),ISBLANK(Table3[[#This Row],[Gilbert]])),"",Table33[[#This Row],[Gilbert]]-Table3[[#This Row],[Gilbert]])</f>
        <v>16</v>
      </c>
      <c r="AZ299" t="str">
        <f>IF(AND(ISBLANK(Table33[[#This Row],[Fred]]),ISBLANK(Table3[[#This Row],[Fred]])),"",Table33[[#This Row],[Fred]]-Table3[[#This Row],[Fred]])</f>
        <v/>
      </c>
      <c r="BA299">
        <f>IF(AND(ISBLANK(Table33[[#This Row],[Zoe]]),ISBLANK(Table3[[#This Row],[Zoe]])),"",Table33[[#This Row],[Zoe]]-Table3[[#This Row],[Zoe]])</f>
        <v>11</v>
      </c>
      <c r="BB299">
        <f>IF(AND(ISBLANK(Table33[[#This Row],[George]]),ISBLANK(Table3[[#This Row],[George]])),"",Table33[[#This Row],[George]]-Table3[[#This Row],[George]])</f>
        <v>26</v>
      </c>
      <c r="BC299">
        <f>IF(AND(ISBLANK(Table33[[#This Row],[Raegan]]),ISBLANK(Table3[[#This Row],[Raegan]])),"",Table33[[#This Row],[Raegan]]-Table3[[#This Row],[Raegan]])</f>
        <v>45</v>
      </c>
      <c r="BD299" t="str">
        <f>IF(AND(ISBLANK(Table33[[#This Row],[Liam]]),ISBLANK(Table3[[#This Row],[Liam]])),"",Table33[[#This Row],[Liam]]-Table3[[#This Row],[Liam]])</f>
        <v/>
      </c>
      <c r="BE299">
        <f>IF(AND(ISBLANK(Table33[[#This Row],[Shane]]),ISBLANK(Table3[[#This Row],[Shane]])),"",Table33[[#This Row],[Shane]]-Table3[[#This Row],[Shane]])</f>
        <v>46</v>
      </c>
      <c r="BF299" t="str">
        <f>IF(AND(ISBLANK(Table33[[#This Row],[Cameron]]),ISBLANK(Table3[[#This Row],[Cameron]])),"",Table33[[#This Row],[Cameron]]-Table3[[#This Row],[Cameron]])</f>
        <v/>
      </c>
      <c r="BG299" t="str">
        <f>IF(AND(ISBLANK(Table33[[#This Row],[Alex]]),ISBLANK(Table3[[#This Row],[Alex]])),"",Table33[[#This Row],[Alex]]-Table3[[#This Row],[Alex]])</f>
        <v/>
      </c>
      <c r="BH299">
        <f>IF(AND(ISBLANK(Table33[[#This Row],[Scott]]),ISBLANK(Table3[[#This Row],[Scott]])),"",Table33[[#This Row],[Scott]]-Table3[[#This Row],[Scott]])</f>
        <v>33</v>
      </c>
      <c r="BI299">
        <f>IF(AND(ISBLANK(Table33[[#This Row],[Light]]),ISBLANK(Table3[[#This Row],[Light]])),"",Table33[[#This Row],[Light]]-Table3[[#This Row],[Light]])</f>
        <v>32</v>
      </c>
      <c r="BJ299" t="str">
        <f>IF(AND(ISBLANK(Table33[[#This Row],[Jarred]]),ISBLANK(Table3[[#This Row],[Jarred]])),"",Table33[[#This Row],[Jarred]]-Table3[[#This Row],[Jarred]])</f>
        <v/>
      </c>
      <c r="BK299" t="str">
        <f>IF(AND(ISBLANK(Table33[[#This Row],[Joel]]),ISBLANK(Table3[[#This Row],[Joel]])),"",Table33[[#This Row],[Joel]]-Table3[[#This Row],[Joel]])</f>
        <v/>
      </c>
      <c r="BL299" t="str">
        <f>IF(AND(ISBLANK(Table33[[#This Row],[Rob]]),ISBLANK(Table3[[#This Row],[Rob]])),"",Table33[[#This Row],[Rob]]-Table3[[#This Row],[Rob]])</f>
        <v/>
      </c>
      <c r="BM299" t="str">
        <f>IF(AND(ISBLANK(Table33[[#This Row],[Xander]]),ISBLANK(Table3[[#This Row],[Xander]])),"",Table33[[#This Row],[Xander]]-Table3[[#This Row],[Xander]])</f>
        <v/>
      </c>
    </row>
    <row r="300" spans="1:65" ht="15" customHeight="1" x14ac:dyDescent="0.25">
      <c r="A300" s="48">
        <v>45539</v>
      </c>
      <c r="B300" s="31">
        <v>37</v>
      </c>
      <c r="C300" s="31"/>
      <c r="D300" s="31">
        <v>25</v>
      </c>
      <c r="E300" s="31">
        <v>8</v>
      </c>
      <c r="F300" s="31"/>
      <c r="G300" s="31"/>
      <c r="H300" s="31">
        <v>4</v>
      </c>
      <c r="J300" s="31">
        <v>14</v>
      </c>
      <c r="K300" s="31">
        <v>33</v>
      </c>
      <c r="L300" s="31">
        <v>10</v>
      </c>
      <c r="P300" s="31"/>
      <c r="S300" s="48">
        <v>45539</v>
      </c>
      <c r="T300" s="31">
        <v>51</v>
      </c>
      <c r="U300" s="31"/>
      <c r="V300" s="31">
        <v>46</v>
      </c>
      <c r="W300" s="31">
        <v>32</v>
      </c>
      <c r="X300" s="31"/>
      <c r="Y300" s="31"/>
      <c r="Z300" s="31"/>
      <c r="AA300" s="31"/>
      <c r="AB300" s="31"/>
      <c r="AC300" s="31"/>
      <c r="AD300" s="31"/>
      <c r="AE300" s="31"/>
      <c r="AF300" s="31"/>
      <c r="AG300" s="31"/>
      <c r="AH300" s="31"/>
      <c r="AI300" s="31"/>
      <c r="AJ300" s="31"/>
      <c r="AK300" s="31">
        <v>43</v>
      </c>
      <c r="AM300" s="31">
        <v>2</v>
      </c>
      <c r="AN300" s="31">
        <v>1</v>
      </c>
      <c r="AO300" s="31"/>
      <c r="AP300" s="31"/>
      <c r="AQ300" s="31">
        <v>28</v>
      </c>
      <c r="AR300" s="31">
        <v>52</v>
      </c>
      <c r="AS300" s="31">
        <v>51</v>
      </c>
      <c r="AX300" s="48">
        <v>45539</v>
      </c>
      <c r="AY300">
        <f>IF(AND(ISBLANK(Table33[[#This Row],[Gilbert]]),ISBLANK(Table3[[#This Row],[Gilbert]])),"",Table33[[#This Row],[Gilbert]]-Table3[[#This Row],[Gilbert]])</f>
        <v>14</v>
      </c>
      <c r="AZ300" t="str">
        <f>IF(AND(ISBLANK(Table33[[#This Row],[Fred]]),ISBLANK(Table3[[#This Row],[Fred]])),"",Table33[[#This Row],[Fred]]-Table3[[#This Row],[Fred]])</f>
        <v/>
      </c>
      <c r="BA300">
        <f>IF(AND(ISBLANK(Table33[[#This Row],[Zoe]]),ISBLANK(Table3[[#This Row],[Zoe]])),"",Table33[[#This Row],[Zoe]]-Table3[[#This Row],[Zoe]])</f>
        <v>21</v>
      </c>
      <c r="BB300">
        <f>IF(AND(ISBLANK(Table33[[#This Row],[George]]),ISBLANK(Table3[[#This Row],[George]])),"",Table33[[#This Row],[George]]-Table3[[#This Row],[George]])</f>
        <v>24</v>
      </c>
      <c r="BC300" t="str">
        <f>IF(AND(ISBLANK(Table33[[#This Row],[Raegan]]),ISBLANK(Table3[[#This Row],[Raegan]])),"",Table33[[#This Row],[Raegan]]-Table3[[#This Row],[Raegan]])</f>
        <v/>
      </c>
      <c r="BD300" t="str">
        <f>IF(AND(ISBLANK(Table33[[#This Row],[Liam]]),ISBLANK(Table3[[#This Row],[Liam]])),"",Table33[[#This Row],[Liam]]-Table3[[#This Row],[Liam]])</f>
        <v/>
      </c>
      <c r="BE300">
        <f>IF(AND(ISBLANK(Table33[[#This Row],[Shane]]),ISBLANK(Table3[[#This Row],[Shane]])),"",Table33[[#This Row],[Shane]]-Table3[[#This Row],[Shane]])</f>
        <v>39</v>
      </c>
      <c r="BF300" t="str">
        <f>IF(AND(ISBLANK(Table33[[#This Row],[Cameron]]),ISBLANK(Table3[[#This Row],[Cameron]])),"",Table33[[#This Row],[Cameron]]-Table3[[#This Row],[Cameron]])</f>
        <v/>
      </c>
      <c r="BG300" t="str">
        <f>IF(AND(ISBLANK(Table33[[#This Row],[Alex]]),ISBLANK(Table3[[#This Row],[Alex]])),"",Table33[[#This Row],[Alex]]-Table3[[#This Row],[Alex]])</f>
        <v/>
      </c>
      <c r="BH300">
        <f>IF(AND(ISBLANK(Table33[[#This Row],[Scott]]),ISBLANK(Table3[[#This Row],[Scott]])),"",Table33[[#This Row],[Scott]]-Table3[[#This Row],[Scott]])</f>
        <v>14</v>
      </c>
      <c r="BI300">
        <f>IF(AND(ISBLANK(Table33[[#This Row],[Light]]),ISBLANK(Table3[[#This Row],[Light]])),"",Table33[[#This Row],[Light]]-Table3[[#This Row],[Light]])</f>
        <v>19</v>
      </c>
      <c r="BJ300">
        <f>IF(AND(ISBLANK(Table33[[#This Row],[Jarred]]),ISBLANK(Table3[[#This Row],[Jarred]])),"",Table33[[#This Row],[Jarred]]-Table3[[#This Row],[Jarred]])</f>
        <v>41</v>
      </c>
      <c r="BK300" t="str">
        <f>IF(AND(ISBLANK(Table33[[#This Row],[Joel]]),ISBLANK(Table3[[#This Row],[Joel]])),"",Table33[[#This Row],[Joel]]-Table3[[#This Row],[Joel]])</f>
        <v/>
      </c>
      <c r="BL300" t="str">
        <f>IF(AND(ISBLANK(Table33[[#This Row],[Rob]]),ISBLANK(Table3[[#This Row],[Rob]])),"",Table33[[#This Row],[Rob]]-Table3[[#This Row],[Rob]])</f>
        <v/>
      </c>
      <c r="BM300" t="str">
        <f>IF(AND(ISBLANK(Table33[[#This Row],[Xander]]),ISBLANK(Table3[[#This Row],[Xander]])),"",Table33[[#This Row],[Xander]]-Table3[[#This Row],[Xander]])</f>
        <v/>
      </c>
    </row>
    <row r="301" spans="1:65" ht="15" customHeight="1" x14ac:dyDescent="0.25">
      <c r="A301" s="48">
        <v>45540</v>
      </c>
      <c r="B301" s="31">
        <v>30</v>
      </c>
      <c r="C301" s="31"/>
      <c r="D301" s="31">
        <v>25</v>
      </c>
      <c r="E301" s="31">
        <v>5</v>
      </c>
      <c r="F301" s="31">
        <v>16</v>
      </c>
      <c r="G301" s="31"/>
      <c r="H301" s="31">
        <v>2</v>
      </c>
      <c r="J301" s="31">
        <v>6</v>
      </c>
      <c r="K301" s="31">
        <v>21</v>
      </c>
      <c r="L301" s="31"/>
      <c r="P301" s="31"/>
      <c r="S301" s="48">
        <v>45540</v>
      </c>
      <c r="T301" s="31">
        <v>66</v>
      </c>
      <c r="U301" s="31"/>
      <c r="V301" s="31">
        <v>36</v>
      </c>
      <c r="W301" s="31">
        <v>25</v>
      </c>
      <c r="X301" s="31">
        <v>54</v>
      </c>
      <c r="Y301" s="31"/>
      <c r="Z301" s="31"/>
      <c r="AA301" s="31"/>
      <c r="AB301" s="31"/>
      <c r="AC301" s="31"/>
      <c r="AD301" s="31"/>
      <c r="AE301" s="31"/>
      <c r="AF301" s="31"/>
      <c r="AG301" s="31"/>
      <c r="AH301" s="31"/>
      <c r="AI301" s="31"/>
      <c r="AJ301" s="31"/>
      <c r="AK301" s="31">
        <v>55</v>
      </c>
      <c r="AM301" s="31">
        <v>13</v>
      </c>
      <c r="AN301" s="31">
        <v>3</v>
      </c>
      <c r="AO301" s="31"/>
      <c r="AP301" s="31"/>
      <c r="AQ301" s="31">
        <v>35</v>
      </c>
      <c r="AR301" s="31">
        <v>46</v>
      </c>
      <c r="AS301" s="31"/>
      <c r="AX301" s="48">
        <v>45540</v>
      </c>
      <c r="AY301">
        <f>IF(AND(ISBLANK(Table33[[#This Row],[Gilbert]]),ISBLANK(Table3[[#This Row],[Gilbert]])),"",Table33[[#This Row],[Gilbert]]-Table3[[#This Row],[Gilbert]])</f>
        <v>36</v>
      </c>
      <c r="AZ301" t="str">
        <f>IF(AND(ISBLANK(Table33[[#This Row],[Fred]]),ISBLANK(Table3[[#This Row],[Fred]])),"",Table33[[#This Row],[Fred]]-Table3[[#This Row],[Fred]])</f>
        <v/>
      </c>
      <c r="BA301">
        <f>IF(AND(ISBLANK(Table33[[#This Row],[Zoe]]),ISBLANK(Table3[[#This Row],[Zoe]])),"",Table33[[#This Row],[Zoe]]-Table3[[#This Row],[Zoe]])</f>
        <v>11</v>
      </c>
      <c r="BB301">
        <f>IF(AND(ISBLANK(Table33[[#This Row],[George]]),ISBLANK(Table3[[#This Row],[George]])),"",Table33[[#This Row],[George]]-Table3[[#This Row],[George]])</f>
        <v>20</v>
      </c>
      <c r="BC301">
        <f>IF(AND(ISBLANK(Table33[[#This Row],[Raegan]]),ISBLANK(Table3[[#This Row],[Raegan]])),"",Table33[[#This Row],[Raegan]]-Table3[[#This Row],[Raegan]])</f>
        <v>38</v>
      </c>
      <c r="BD301" t="str">
        <f>IF(AND(ISBLANK(Table33[[#This Row],[Liam]]),ISBLANK(Table3[[#This Row],[Liam]])),"",Table33[[#This Row],[Liam]]-Table3[[#This Row],[Liam]])</f>
        <v/>
      </c>
      <c r="BE301">
        <f>IF(AND(ISBLANK(Table33[[#This Row],[Shane]]),ISBLANK(Table3[[#This Row],[Shane]])),"",Table33[[#This Row],[Shane]]-Table3[[#This Row],[Shane]])</f>
        <v>53</v>
      </c>
      <c r="BF301" t="str">
        <f>IF(AND(ISBLANK(Table33[[#This Row],[Cameron]]),ISBLANK(Table3[[#This Row],[Cameron]])),"",Table33[[#This Row],[Cameron]]-Table3[[#This Row],[Cameron]])</f>
        <v/>
      </c>
      <c r="BG301" t="str">
        <f>IF(AND(ISBLANK(Table33[[#This Row],[Alex]]),ISBLANK(Table3[[#This Row],[Alex]])),"",Table33[[#This Row],[Alex]]-Table3[[#This Row],[Alex]])</f>
        <v/>
      </c>
      <c r="BH301">
        <f>IF(AND(ISBLANK(Table33[[#This Row],[Scott]]),ISBLANK(Table3[[#This Row],[Scott]])),"",Table33[[#This Row],[Scott]]-Table3[[#This Row],[Scott]])</f>
        <v>29</v>
      </c>
      <c r="BI301">
        <f>IF(AND(ISBLANK(Table33[[#This Row],[Light]]),ISBLANK(Table3[[#This Row],[Light]])),"",Table33[[#This Row],[Light]]-Table3[[#This Row],[Light]])</f>
        <v>25</v>
      </c>
      <c r="BJ301" t="str">
        <f>IF(AND(ISBLANK(Table33[[#This Row],[Jarred]]),ISBLANK(Table3[[#This Row],[Jarred]])),"",Table33[[#This Row],[Jarred]]-Table3[[#This Row],[Jarred]])</f>
        <v/>
      </c>
      <c r="BK301" t="str">
        <f>IF(AND(ISBLANK(Table33[[#This Row],[Joel]]),ISBLANK(Table3[[#This Row],[Joel]])),"",Table33[[#This Row],[Joel]]-Table3[[#This Row],[Joel]])</f>
        <v/>
      </c>
      <c r="BL301" t="str">
        <f>IF(AND(ISBLANK(Table33[[#This Row],[Rob]]),ISBLANK(Table3[[#This Row],[Rob]])),"",Table33[[#This Row],[Rob]]-Table3[[#This Row],[Rob]])</f>
        <v/>
      </c>
      <c r="BM301" t="str">
        <f>IF(AND(ISBLANK(Table33[[#This Row],[Xander]]),ISBLANK(Table3[[#This Row],[Xander]])),"",Table33[[#This Row],[Xander]]-Table3[[#This Row],[Xander]])</f>
        <v/>
      </c>
    </row>
    <row r="302" spans="1:65" ht="15" customHeight="1" x14ac:dyDescent="0.25">
      <c r="A302" s="48">
        <v>45541</v>
      </c>
      <c r="B302" s="31"/>
      <c r="C302" s="31"/>
      <c r="D302" s="31">
        <v>25</v>
      </c>
      <c r="E302" s="31">
        <v>9</v>
      </c>
      <c r="F302" s="31">
        <v>15</v>
      </c>
      <c r="G302" s="31"/>
      <c r="H302" s="31">
        <v>2</v>
      </c>
      <c r="J302" s="31">
        <v>14</v>
      </c>
      <c r="K302" s="31">
        <v>17</v>
      </c>
      <c r="L302" s="31"/>
      <c r="P302" s="31"/>
      <c r="S302" s="48">
        <v>45541</v>
      </c>
      <c r="T302" s="31"/>
      <c r="U302" s="31"/>
      <c r="V302" s="31">
        <v>31</v>
      </c>
      <c r="W302" s="31">
        <v>29</v>
      </c>
      <c r="X302" s="31">
        <v>78</v>
      </c>
      <c r="Y302" s="31"/>
      <c r="Z302" s="31"/>
      <c r="AA302" s="31"/>
      <c r="AB302" s="31"/>
      <c r="AC302" s="31"/>
      <c r="AD302" s="31"/>
      <c r="AE302" s="31"/>
      <c r="AF302" s="31"/>
      <c r="AG302" s="31"/>
      <c r="AH302" s="31"/>
      <c r="AI302" s="31"/>
      <c r="AJ302" s="31"/>
      <c r="AK302" s="31">
        <v>58</v>
      </c>
      <c r="AM302" s="31">
        <v>13</v>
      </c>
      <c r="AN302" s="31">
        <v>2</v>
      </c>
      <c r="AO302" s="31"/>
      <c r="AP302" s="31"/>
      <c r="AQ302" s="31">
        <v>43</v>
      </c>
      <c r="AR302" s="31">
        <v>51</v>
      </c>
      <c r="AS302" s="31"/>
      <c r="AX302" s="48">
        <v>45541</v>
      </c>
      <c r="AY302" t="str">
        <f>IF(AND(ISBLANK(Table33[[#This Row],[Gilbert]]),ISBLANK(Table3[[#This Row],[Gilbert]])),"",Table33[[#This Row],[Gilbert]]-Table3[[#This Row],[Gilbert]])</f>
        <v/>
      </c>
      <c r="AZ302" t="str">
        <f>IF(AND(ISBLANK(Table33[[#This Row],[Fred]]),ISBLANK(Table3[[#This Row],[Fred]])),"",Table33[[#This Row],[Fred]]-Table3[[#This Row],[Fred]])</f>
        <v/>
      </c>
      <c r="BA302">
        <f>IF(AND(ISBLANK(Table33[[#This Row],[Zoe]]),ISBLANK(Table3[[#This Row],[Zoe]])),"",Table33[[#This Row],[Zoe]]-Table3[[#This Row],[Zoe]])</f>
        <v>6</v>
      </c>
      <c r="BB302">
        <f>IF(AND(ISBLANK(Table33[[#This Row],[George]]),ISBLANK(Table3[[#This Row],[George]])),"",Table33[[#This Row],[George]]-Table3[[#This Row],[George]])</f>
        <v>20</v>
      </c>
      <c r="BC302">
        <f>IF(AND(ISBLANK(Table33[[#This Row],[Raegan]]),ISBLANK(Table3[[#This Row],[Raegan]])),"",Table33[[#This Row],[Raegan]]-Table3[[#This Row],[Raegan]])</f>
        <v>63</v>
      </c>
      <c r="BD302" t="str">
        <f>IF(AND(ISBLANK(Table33[[#This Row],[Liam]]),ISBLANK(Table3[[#This Row],[Liam]])),"",Table33[[#This Row],[Liam]]-Table3[[#This Row],[Liam]])</f>
        <v/>
      </c>
      <c r="BE302">
        <f>IF(AND(ISBLANK(Table33[[#This Row],[Shane]]),ISBLANK(Table3[[#This Row],[Shane]])),"",Table33[[#This Row],[Shane]]-Table3[[#This Row],[Shane]])</f>
        <v>56</v>
      </c>
      <c r="BF302" t="str">
        <f>IF(AND(ISBLANK(Table33[[#This Row],[Cameron]]),ISBLANK(Table3[[#This Row],[Cameron]])),"",Table33[[#This Row],[Cameron]]-Table3[[#This Row],[Cameron]])</f>
        <v/>
      </c>
      <c r="BG302" t="str">
        <f>IF(AND(ISBLANK(Table33[[#This Row],[Alex]]),ISBLANK(Table3[[#This Row],[Alex]])),"",Table33[[#This Row],[Alex]]-Table3[[#This Row],[Alex]])</f>
        <v/>
      </c>
      <c r="BH302">
        <f>IF(AND(ISBLANK(Table33[[#This Row],[Scott]]),ISBLANK(Table3[[#This Row],[Scott]])),"",Table33[[#This Row],[Scott]]-Table3[[#This Row],[Scott]])</f>
        <v>29</v>
      </c>
      <c r="BI302">
        <f>IF(AND(ISBLANK(Table33[[#This Row],[Light]]),ISBLANK(Table3[[#This Row],[Light]])),"",Table33[[#This Row],[Light]]-Table3[[#This Row],[Light]])</f>
        <v>34</v>
      </c>
      <c r="BJ302" t="str">
        <f>IF(AND(ISBLANK(Table33[[#This Row],[Jarred]]),ISBLANK(Table3[[#This Row],[Jarred]])),"",Table33[[#This Row],[Jarred]]-Table3[[#This Row],[Jarred]])</f>
        <v/>
      </c>
      <c r="BK302" t="str">
        <f>IF(AND(ISBLANK(Table33[[#This Row],[Joel]]),ISBLANK(Table3[[#This Row],[Joel]])),"",Table33[[#This Row],[Joel]]-Table3[[#This Row],[Joel]])</f>
        <v/>
      </c>
      <c r="BL302" t="str">
        <f>IF(AND(ISBLANK(Table33[[#This Row],[Rob]]),ISBLANK(Table3[[#This Row],[Rob]])),"",Table33[[#This Row],[Rob]]-Table3[[#This Row],[Rob]])</f>
        <v/>
      </c>
      <c r="BM302" t="str">
        <f>IF(AND(ISBLANK(Table33[[#This Row],[Xander]]),ISBLANK(Table3[[#This Row],[Xander]])),"",Table33[[#This Row],[Xander]]-Table3[[#This Row],[Xander]])</f>
        <v/>
      </c>
    </row>
    <row r="303" spans="1:65" ht="15" customHeight="1" x14ac:dyDescent="0.25">
      <c r="A303" s="48">
        <v>45542</v>
      </c>
      <c r="B303" s="31">
        <v>4</v>
      </c>
      <c r="C303" s="31"/>
      <c r="D303" s="31"/>
      <c r="E303" s="31"/>
      <c r="F303" s="31"/>
      <c r="G303" s="31"/>
      <c r="H303" s="31"/>
      <c r="J303" s="31"/>
      <c r="K303" s="31"/>
      <c r="L303" s="31"/>
      <c r="P303" s="31"/>
      <c r="S303" s="48">
        <v>45542</v>
      </c>
      <c r="T303" s="31">
        <v>43</v>
      </c>
      <c r="U303" s="31"/>
      <c r="V303" s="31"/>
      <c r="W303" s="31"/>
      <c r="X303" s="31"/>
      <c r="Y303" s="31"/>
      <c r="Z303" s="31"/>
      <c r="AA303" s="31"/>
      <c r="AB303" s="31"/>
      <c r="AC303" s="31"/>
      <c r="AD303" s="31"/>
      <c r="AE303" s="31"/>
      <c r="AF303" s="31"/>
      <c r="AG303" s="31"/>
      <c r="AH303" s="31"/>
      <c r="AI303" s="31"/>
      <c r="AJ303" s="31"/>
      <c r="AK303" s="31"/>
      <c r="AM303" s="31"/>
      <c r="AN303" s="31"/>
      <c r="AO303" s="31"/>
      <c r="AP303" s="31"/>
      <c r="AQ303" s="31"/>
      <c r="AR303" s="31"/>
      <c r="AS303" s="31"/>
      <c r="AX303" s="48">
        <v>45542</v>
      </c>
      <c r="AY303">
        <f>IF(AND(ISBLANK(Table33[[#This Row],[Gilbert]]),ISBLANK(Table3[[#This Row],[Gilbert]])),"",Table33[[#This Row],[Gilbert]]-Table3[[#This Row],[Gilbert]])</f>
        <v>39</v>
      </c>
      <c r="AZ303" t="str">
        <f>IF(AND(ISBLANK(Table33[[#This Row],[Fred]]),ISBLANK(Table3[[#This Row],[Fred]])),"",Table33[[#This Row],[Fred]]-Table3[[#This Row],[Fred]])</f>
        <v/>
      </c>
      <c r="BA303" t="str">
        <f>IF(AND(ISBLANK(Table33[[#This Row],[Zoe]]),ISBLANK(Table3[[#This Row],[Zoe]])),"",Table33[[#This Row],[Zoe]]-Table3[[#This Row],[Zoe]])</f>
        <v/>
      </c>
      <c r="BB303" t="str">
        <f>IF(AND(ISBLANK(Table33[[#This Row],[George]]),ISBLANK(Table3[[#This Row],[George]])),"",Table33[[#This Row],[George]]-Table3[[#This Row],[George]])</f>
        <v/>
      </c>
      <c r="BC303" t="str">
        <f>IF(AND(ISBLANK(Table33[[#This Row],[Raegan]]),ISBLANK(Table3[[#This Row],[Raegan]])),"",Table33[[#This Row],[Raegan]]-Table3[[#This Row],[Raegan]])</f>
        <v/>
      </c>
      <c r="BD303" t="str">
        <f>IF(AND(ISBLANK(Table33[[#This Row],[Liam]]),ISBLANK(Table3[[#This Row],[Liam]])),"",Table33[[#This Row],[Liam]]-Table3[[#This Row],[Liam]])</f>
        <v/>
      </c>
      <c r="BE303" t="str">
        <f>IF(AND(ISBLANK(Table33[[#This Row],[Shane]]),ISBLANK(Table3[[#This Row],[Shane]])),"",Table33[[#This Row],[Shane]]-Table3[[#This Row],[Shane]])</f>
        <v/>
      </c>
      <c r="BF303" t="str">
        <f>IF(AND(ISBLANK(Table33[[#This Row],[Cameron]]),ISBLANK(Table3[[#This Row],[Cameron]])),"",Table33[[#This Row],[Cameron]]-Table3[[#This Row],[Cameron]])</f>
        <v/>
      </c>
      <c r="BG303" t="str">
        <f>IF(AND(ISBLANK(Table33[[#This Row],[Alex]]),ISBLANK(Table3[[#This Row],[Alex]])),"",Table33[[#This Row],[Alex]]-Table3[[#This Row],[Alex]])</f>
        <v/>
      </c>
      <c r="BH303" t="str">
        <f>IF(AND(ISBLANK(Table33[[#This Row],[Scott]]),ISBLANK(Table3[[#This Row],[Scott]])),"",Table33[[#This Row],[Scott]]-Table3[[#This Row],[Scott]])</f>
        <v/>
      </c>
      <c r="BI303" t="str">
        <f>IF(AND(ISBLANK(Table33[[#This Row],[Light]]),ISBLANK(Table3[[#This Row],[Light]])),"",Table33[[#This Row],[Light]]-Table3[[#This Row],[Light]])</f>
        <v/>
      </c>
      <c r="BJ303" t="str">
        <f>IF(AND(ISBLANK(Table33[[#This Row],[Jarred]]),ISBLANK(Table3[[#This Row],[Jarred]])),"",Table33[[#This Row],[Jarred]]-Table3[[#This Row],[Jarred]])</f>
        <v/>
      </c>
      <c r="BK303" t="str">
        <f>IF(AND(ISBLANK(Table33[[#This Row],[Joel]]),ISBLANK(Table3[[#This Row],[Joel]])),"",Table33[[#This Row],[Joel]]-Table3[[#This Row],[Joel]])</f>
        <v/>
      </c>
      <c r="BL303" t="str">
        <f>IF(AND(ISBLANK(Table33[[#This Row],[Rob]]),ISBLANK(Table3[[#This Row],[Rob]])),"",Table33[[#This Row],[Rob]]-Table3[[#This Row],[Rob]])</f>
        <v/>
      </c>
      <c r="BM303" t="str">
        <f>IF(AND(ISBLANK(Table33[[#This Row],[Xander]]),ISBLANK(Table3[[#This Row],[Xander]])),"",Table33[[#This Row],[Xander]]-Table3[[#This Row],[Xander]])</f>
        <v/>
      </c>
    </row>
    <row r="304" spans="1:65" ht="15" customHeight="1" x14ac:dyDescent="0.25">
      <c r="A304" s="48">
        <v>45544</v>
      </c>
      <c r="B304" s="31">
        <v>36</v>
      </c>
      <c r="C304" s="31"/>
      <c r="D304" s="31">
        <v>19</v>
      </c>
      <c r="E304" s="31">
        <v>25</v>
      </c>
      <c r="F304" s="31">
        <v>22</v>
      </c>
      <c r="G304" s="31"/>
      <c r="H304" s="31">
        <v>18</v>
      </c>
      <c r="J304" s="31">
        <v>5</v>
      </c>
      <c r="K304" s="31">
        <v>24</v>
      </c>
      <c r="L304" s="31"/>
      <c r="P304" s="31"/>
      <c r="S304" s="48">
        <v>45544</v>
      </c>
      <c r="T304" s="31">
        <v>65</v>
      </c>
      <c r="U304" s="31"/>
      <c r="V304" s="31">
        <v>32</v>
      </c>
      <c r="W304" s="31">
        <v>39</v>
      </c>
      <c r="X304" s="31">
        <v>58</v>
      </c>
      <c r="Y304" s="31"/>
      <c r="Z304" s="31"/>
      <c r="AA304" s="31"/>
      <c r="AB304" s="31"/>
      <c r="AC304" s="31"/>
      <c r="AD304" s="31"/>
      <c r="AE304" s="31"/>
      <c r="AF304" s="31"/>
      <c r="AG304" s="31"/>
      <c r="AH304" s="31"/>
      <c r="AI304" s="31"/>
      <c r="AJ304" s="31"/>
      <c r="AK304" s="31">
        <v>49</v>
      </c>
      <c r="AM304" s="31"/>
      <c r="AN304" s="31">
        <v>1</v>
      </c>
      <c r="AO304" s="31"/>
      <c r="AP304" s="31"/>
      <c r="AQ304" s="31">
        <v>57</v>
      </c>
      <c r="AR304" s="31">
        <v>61</v>
      </c>
      <c r="AS304" s="31"/>
      <c r="AX304" s="48">
        <v>45544</v>
      </c>
      <c r="AY304">
        <f>IF(AND(ISBLANK(Table33[[#This Row],[Gilbert]]),ISBLANK(Table3[[#This Row],[Gilbert]])),"",Table33[[#This Row],[Gilbert]]-Table3[[#This Row],[Gilbert]])</f>
        <v>29</v>
      </c>
      <c r="AZ304" t="str">
        <f>IF(AND(ISBLANK(Table33[[#This Row],[Fred]]),ISBLANK(Table3[[#This Row],[Fred]])),"",Table33[[#This Row],[Fred]]-Table3[[#This Row],[Fred]])</f>
        <v/>
      </c>
      <c r="BA304">
        <f>IF(AND(ISBLANK(Table33[[#This Row],[Zoe]]),ISBLANK(Table3[[#This Row],[Zoe]])),"",Table33[[#This Row],[Zoe]]-Table3[[#This Row],[Zoe]])</f>
        <v>13</v>
      </c>
      <c r="BB304">
        <f>IF(AND(ISBLANK(Table33[[#This Row],[George]]),ISBLANK(Table3[[#This Row],[George]])),"",Table33[[#This Row],[George]]-Table3[[#This Row],[George]])</f>
        <v>14</v>
      </c>
      <c r="BC304">
        <f>IF(AND(ISBLANK(Table33[[#This Row],[Raegan]]),ISBLANK(Table3[[#This Row],[Raegan]])),"",Table33[[#This Row],[Raegan]]-Table3[[#This Row],[Raegan]])</f>
        <v>36</v>
      </c>
      <c r="BD304" t="str">
        <f>IF(AND(ISBLANK(Table33[[#This Row],[Liam]]),ISBLANK(Table3[[#This Row],[Liam]])),"",Table33[[#This Row],[Liam]]-Table3[[#This Row],[Liam]])</f>
        <v/>
      </c>
      <c r="BE304">
        <f>IF(AND(ISBLANK(Table33[[#This Row],[Shane]]),ISBLANK(Table3[[#This Row],[Shane]])),"",Table33[[#This Row],[Shane]]-Table3[[#This Row],[Shane]])</f>
        <v>31</v>
      </c>
      <c r="BF304" t="str">
        <f>IF(AND(ISBLANK(Table33[[#This Row],[Cameron]]),ISBLANK(Table3[[#This Row],[Cameron]])),"",Table33[[#This Row],[Cameron]]-Table3[[#This Row],[Cameron]])</f>
        <v/>
      </c>
      <c r="BG304" t="str">
        <f>IF(AND(ISBLANK(Table33[[#This Row],[Alex]]),ISBLANK(Table3[[#This Row],[Alex]])),"",Table33[[#This Row],[Alex]]-Table3[[#This Row],[Alex]])</f>
        <v/>
      </c>
      <c r="BH304">
        <f>IF(AND(ISBLANK(Table33[[#This Row],[Scott]]),ISBLANK(Table3[[#This Row],[Scott]])),"",Table33[[#This Row],[Scott]]-Table3[[#This Row],[Scott]])</f>
        <v>52</v>
      </c>
      <c r="BI304">
        <f>IF(AND(ISBLANK(Table33[[#This Row],[Light]]),ISBLANK(Table3[[#This Row],[Light]])),"",Table33[[#This Row],[Light]]-Table3[[#This Row],[Light]])</f>
        <v>37</v>
      </c>
      <c r="BJ304" t="str">
        <f>IF(AND(ISBLANK(Table33[[#This Row],[Jarred]]),ISBLANK(Table3[[#This Row],[Jarred]])),"",Table33[[#This Row],[Jarred]]-Table3[[#This Row],[Jarred]])</f>
        <v/>
      </c>
      <c r="BK304" t="str">
        <f>IF(AND(ISBLANK(Table33[[#This Row],[Joel]]),ISBLANK(Table3[[#This Row],[Joel]])),"",Table33[[#This Row],[Joel]]-Table3[[#This Row],[Joel]])</f>
        <v/>
      </c>
      <c r="BL304" t="str">
        <f>IF(AND(ISBLANK(Table33[[#This Row],[Rob]]),ISBLANK(Table3[[#This Row],[Rob]])),"",Table33[[#This Row],[Rob]]-Table3[[#This Row],[Rob]])</f>
        <v/>
      </c>
      <c r="BM304" t="str">
        <f>IF(AND(ISBLANK(Table33[[#This Row],[Xander]]),ISBLANK(Table3[[#This Row],[Xander]])),"",Table33[[#This Row],[Xander]]-Table3[[#This Row],[Xander]])</f>
        <v/>
      </c>
    </row>
    <row r="305" spans="1:65" ht="15" customHeight="1" x14ac:dyDescent="0.25">
      <c r="A305" s="48">
        <v>45545</v>
      </c>
      <c r="B305" s="31">
        <v>17</v>
      </c>
      <c r="C305" s="31"/>
      <c r="D305" s="31">
        <v>24</v>
      </c>
      <c r="E305" s="31">
        <v>29</v>
      </c>
      <c r="F305" s="31">
        <v>21</v>
      </c>
      <c r="G305" s="31"/>
      <c r="H305" s="31">
        <v>15</v>
      </c>
      <c r="J305" s="31">
        <v>5</v>
      </c>
      <c r="K305" s="31"/>
      <c r="L305" s="31">
        <v>14</v>
      </c>
      <c r="P305" s="31"/>
      <c r="S305" s="48">
        <v>45545</v>
      </c>
      <c r="T305" s="31">
        <v>59</v>
      </c>
      <c r="U305" s="31"/>
      <c r="V305" s="31">
        <v>39</v>
      </c>
      <c r="W305" s="31">
        <v>40</v>
      </c>
      <c r="X305" s="31">
        <v>62</v>
      </c>
      <c r="Y305" s="31"/>
      <c r="Z305" s="31"/>
      <c r="AA305" s="31"/>
      <c r="AB305" s="31"/>
      <c r="AC305" s="31"/>
      <c r="AD305" s="31"/>
      <c r="AE305" s="31"/>
      <c r="AF305" s="31"/>
      <c r="AG305" s="31"/>
      <c r="AH305" s="31"/>
      <c r="AI305" s="31"/>
      <c r="AJ305" s="31"/>
      <c r="AK305" s="31">
        <v>40</v>
      </c>
      <c r="AM305" s="31">
        <v>27</v>
      </c>
      <c r="AN305" s="31">
        <v>1</v>
      </c>
      <c r="AO305" s="31"/>
      <c r="AP305" s="31"/>
      <c r="AQ305" s="31">
        <v>50</v>
      </c>
      <c r="AR305" s="31"/>
      <c r="AS305" s="31">
        <v>42</v>
      </c>
      <c r="AX305" s="48">
        <v>45545</v>
      </c>
      <c r="AY305">
        <f>IF(AND(ISBLANK(Table33[[#This Row],[Gilbert]]),ISBLANK(Table3[[#This Row],[Gilbert]])),"",Table33[[#This Row],[Gilbert]]-Table3[[#This Row],[Gilbert]])</f>
        <v>42</v>
      </c>
      <c r="AZ305" t="str">
        <f>IF(AND(ISBLANK(Table33[[#This Row],[Fred]]),ISBLANK(Table3[[#This Row],[Fred]])),"",Table33[[#This Row],[Fred]]-Table3[[#This Row],[Fred]])</f>
        <v/>
      </c>
      <c r="BA305">
        <f>IF(AND(ISBLANK(Table33[[#This Row],[Zoe]]),ISBLANK(Table3[[#This Row],[Zoe]])),"",Table33[[#This Row],[Zoe]]-Table3[[#This Row],[Zoe]])</f>
        <v>15</v>
      </c>
      <c r="BB305">
        <f>IF(AND(ISBLANK(Table33[[#This Row],[George]]),ISBLANK(Table3[[#This Row],[George]])),"",Table33[[#This Row],[George]]-Table3[[#This Row],[George]])</f>
        <v>11</v>
      </c>
      <c r="BC305">
        <f>IF(AND(ISBLANK(Table33[[#This Row],[Raegan]]),ISBLANK(Table3[[#This Row],[Raegan]])),"",Table33[[#This Row],[Raegan]]-Table3[[#This Row],[Raegan]])</f>
        <v>41</v>
      </c>
      <c r="BD305" t="str">
        <f>IF(AND(ISBLANK(Table33[[#This Row],[Liam]]),ISBLANK(Table3[[#This Row],[Liam]])),"",Table33[[#This Row],[Liam]]-Table3[[#This Row],[Liam]])</f>
        <v/>
      </c>
      <c r="BE305">
        <f>IF(AND(ISBLANK(Table33[[#This Row],[Shane]]),ISBLANK(Table3[[#This Row],[Shane]])),"",Table33[[#This Row],[Shane]]-Table3[[#This Row],[Shane]])</f>
        <v>25</v>
      </c>
      <c r="BF305" t="str">
        <f>IF(AND(ISBLANK(Table33[[#This Row],[Cameron]]),ISBLANK(Table3[[#This Row],[Cameron]])),"",Table33[[#This Row],[Cameron]]-Table3[[#This Row],[Cameron]])</f>
        <v/>
      </c>
      <c r="BG305" t="str">
        <f>IF(AND(ISBLANK(Table33[[#This Row],[Alex]]),ISBLANK(Table3[[#This Row],[Alex]])),"",Table33[[#This Row],[Alex]]-Table3[[#This Row],[Alex]])</f>
        <v/>
      </c>
      <c r="BH305">
        <f>IF(AND(ISBLANK(Table33[[#This Row],[Scott]]),ISBLANK(Table3[[#This Row],[Scott]])),"",Table33[[#This Row],[Scott]]-Table3[[#This Row],[Scott]])</f>
        <v>45</v>
      </c>
      <c r="BI305" t="str">
        <f>IF(AND(ISBLANK(Table33[[#This Row],[Light]]),ISBLANK(Table3[[#This Row],[Light]])),"",Table33[[#This Row],[Light]]-Table3[[#This Row],[Light]])</f>
        <v/>
      </c>
      <c r="BJ305">
        <f>IF(AND(ISBLANK(Table33[[#This Row],[Jarred]]),ISBLANK(Table3[[#This Row],[Jarred]])),"",Table33[[#This Row],[Jarred]]-Table3[[#This Row],[Jarred]])</f>
        <v>28</v>
      </c>
      <c r="BK305" t="str">
        <f>IF(AND(ISBLANK(Table33[[#This Row],[Joel]]),ISBLANK(Table3[[#This Row],[Joel]])),"",Table33[[#This Row],[Joel]]-Table3[[#This Row],[Joel]])</f>
        <v/>
      </c>
      <c r="BL305" t="str">
        <f>IF(AND(ISBLANK(Table33[[#This Row],[Rob]]),ISBLANK(Table3[[#This Row],[Rob]])),"",Table33[[#This Row],[Rob]]-Table3[[#This Row],[Rob]])</f>
        <v/>
      </c>
      <c r="BM305" t="str">
        <f>IF(AND(ISBLANK(Table33[[#This Row],[Xander]]),ISBLANK(Table3[[#This Row],[Xander]])),"",Table33[[#This Row],[Xander]]-Table3[[#This Row],[Xander]])</f>
        <v/>
      </c>
    </row>
    <row r="306" spans="1:65" ht="15" customHeight="1" x14ac:dyDescent="0.25">
      <c r="A306" s="48">
        <v>45546</v>
      </c>
      <c r="B306" s="31">
        <v>10</v>
      </c>
      <c r="C306" s="31"/>
      <c r="D306" s="31">
        <v>19</v>
      </c>
      <c r="E306" s="31">
        <v>20</v>
      </c>
      <c r="F306" s="31">
        <v>24</v>
      </c>
      <c r="G306" s="31"/>
      <c r="H306" s="31">
        <v>8</v>
      </c>
      <c r="J306" s="31"/>
      <c r="K306" s="31">
        <v>10</v>
      </c>
      <c r="L306" s="31">
        <v>6</v>
      </c>
      <c r="P306" s="31"/>
      <c r="S306" s="48">
        <v>45546</v>
      </c>
      <c r="T306" s="31">
        <v>18</v>
      </c>
      <c r="U306" s="31"/>
      <c r="V306" s="31">
        <v>35</v>
      </c>
      <c r="W306" s="31">
        <v>31</v>
      </c>
      <c r="X306" s="31">
        <v>70</v>
      </c>
      <c r="Y306" s="31"/>
      <c r="Z306" s="31"/>
      <c r="AA306" s="31"/>
      <c r="AB306" s="31"/>
      <c r="AC306" s="31"/>
      <c r="AD306" s="31"/>
      <c r="AE306" s="31"/>
      <c r="AF306" s="31"/>
      <c r="AG306" s="31"/>
      <c r="AH306" s="31"/>
      <c r="AI306" s="31"/>
      <c r="AJ306" s="31"/>
      <c r="AK306" s="31">
        <v>33</v>
      </c>
      <c r="AM306" s="31">
        <v>33</v>
      </c>
      <c r="AN306" s="31">
        <v>1</v>
      </c>
      <c r="AO306" s="31"/>
      <c r="AP306" s="31"/>
      <c r="AQ306" s="31"/>
      <c r="AR306" s="31">
        <v>46</v>
      </c>
      <c r="AS306" s="31">
        <v>28</v>
      </c>
      <c r="AX306" s="48">
        <v>45546</v>
      </c>
      <c r="AY306">
        <f>IF(AND(ISBLANK(Table33[[#This Row],[Gilbert]]),ISBLANK(Table3[[#This Row],[Gilbert]])),"",Table33[[#This Row],[Gilbert]]-Table3[[#This Row],[Gilbert]])</f>
        <v>8</v>
      </c>
      <c r="AZ306" t="str">
        <f>IF(AND(ISBLANK(Table33[[#This Row],[Fred]]),ISBLANK(Table3[[#This Row],[Fred]])),"",Table33[[#This Row],[Fred]]-Table3[[#This Row],[Fred]])</f>
        <v/>
      </c>
      <c r="BA306">
        <f>IF(AND(ISBLANK(Table33[[#This Row],[Zoe]]),ISBLANK(Table3[[#This Row],[Zoe]])),"",Table33[[#This Row],[Zoe]]-Table3[[#This Row],[Zoe]])</f>
        <v>16</v>
      </c>
      <c r="BB306">
        <f>IF(AND(ISBLANK(Table33[[#This Row],[George]]),ISBLANK(Table3[[#This Row],[George]])),"",Table33[[#This Row],[George]]-Table3[[#This Row],[George]])</f>
        <v>11</v>
      </c>
      <c r="BC306">
        <f>IF(AND(ISBLANK(Table33[[#This Row],[Raegan]]),ISBLANK(Table3[[#This Row],[Raegan]])),"",Table33[[#This Row],[Raegan]]-Table3[[#This Row],[Raegan]])</f>
        <v>46</v>
      </c>
      <c r="BD306" t="str">
        <f>IF(AND(ISBLANK(Table33[[#This Row],[Liam]]),ISBLANK(Table3[[#This Row],[Liam]])),"",Table33[[#This Row],[Liam]]-Table3[[#This Row],[Liam]])</f>
        <v/>
      </c>
      <c r="BE306">
        <f>IF(AND(ISBLANK(Table33[[#This Row],[Shane]]),ISBLANK(Table3[[#This Row],[Shane]])),"",Table33[[#This Row],[Shane]]-Table3[[#This Row],[Shane]])</f>
        <v>25</v>
      </c>
      <c r="BF306" t="str">
        <f>IF(AND(ISBLANK(Table33[[#This Row],[Cameron]]),ISBLANK(Table3[[#This Row],[Cameron]])),"",Table33[[#This Row],[Cameron]]-Table3[[#This Row],[Cameron]])</f>
        <v/>
      </c>
      <c r="BG306" t="str">
        <f>IF(AND(ISBLANK(Table33[[#This Row],[Alex]]),ISBLANK(Table3[[#This Row],[Alex]])),"",Table33[[#This Row],[Alex]]-Table3[[#This Row],[Alex]])</f>
        <v/>
      </c>
      <c r="BH306" t="str">
        <f>IF(AND(ISBLANK(Table33[[#This Row],[Scott]]),ISBLANK(Table3[[#This Row],[Scott]])),"",Table33[[#This Row],[Scott]]-Table3[[#This Row],[Scott]])</f>
        <v/>
      </c>
      <c r="BI306">
        <f>IF(AND(ISBLANK(Table33[[#This Row],[Light]]),ISBLANK(Table3[[#This Row],[Light]])),"",Table33[[#This Row],[Light]]-Table3[[#This Row],[Light]])</f>
        <v>36</v>
      </c>
      <c r="BJ306">
        <f>IF(AND(ISBLANK(Table33[[#This Row],[Jarred]]),ISBLANK(Table3[[#This Row],[Jarred]])),"",Table33[[#This Row],[Jarred]]-Table3[[#This Row],[Jarred]])</f>
        <v>22</v>
      </c>
      <c r="BK306" t="str">
        <f>IF(AND(ISBLANK(Table33[[#This Row],[Joel]]),ISBLANK(Table3[[#This Row],[Joel]])),"",Table33[[#This Row],[Joel]]-Table3[[#This Row],[Joel]])</f>
        <v/>
      </c>
      <c r="BL306" t="str">
        <f>IF(AND(ISBLANK(Table33[[#This Row],[Rob]]),ISBLANK(Table3[[#This Row],[Rob]])),"",Table33[[#This Row],[Rob]]-Table3[[#This Row],[Rob]])</f>
        <v/>
      </c>
      <c r="BM306" t="str">
        <f>IF(AND(ISBLANK(Table33[[#This Row],[Xander]]),ISBLANK(Table3[[#This Row],[Xander]])),"",Table33[[#This Row],[Xander]]-Table3[[#This Row],[Xander]])</f>
        <v/>
      </c>
    </row>
    <row r="307" spans="1:65" ht="15" customHeight="1" x14ac:dyDescent="0.25">
      <c r="A307" s="48">
        <v>45547</v>
      </c>
      <c r="B307" s="31">
        <v>25</v>
      </c>
      <c r="C307" s="31"/>
      <c r="D307" s="31">
        <v>18</v>
      </c>
      <c r="E307" s="31">
        <v>21</v>
      </c>
      <c r="F307" s="31"/>
      <c r="G307" s="31"/>
      <c r="H307" s="31">
        <v>4</v>
      </c>
      <c r="J307" s="31">
        <v>3</v>
      </c>
      <c r="K307" s="31">
        <v>6</v>
      </c>
      <c r="L307" s="31"/>
      <c r="P307" s="31"/>
      <c r="S307" s="48">
        <v>45547</v>
      </c>
      <c r="T307" s="31">
        <v>66</v>
      </c>
      <c r="U307" s="31"/>
      <c r="V307" s="31">
        <v>28</v>
      </c>
      <c r="W307" s="31">
        <v>33</v>
      </c>
      <c r="X307" s="31"/>
      <c r="Y307" s="31"/>
      <c r="Z307" s="31"/>
      <c r="AA307" s="31"/>
      <c r="AB307" s="31"/>
      <c r="AC307" s="31"/>
      <c r="AD307" s="31"/>
      <c r="AE307" s="31"/>
      <c r="AF307" s="31"/>
      <c r="AG307" s="31"/>
      <c r="AH307" s="31"/>
      <c r="AI307" s="31"/>
      <c r="AJ307" s="31"/>
      <c r="AK307" s="31">
        <v>31</v>
      </c>
      <c r="AM307" s="31">
        <v>14</v>
      </c>
      <c r="AN307" s="31">
        <v>6</v>
      </c>
      <c r="AO307" s="31"/>
      <c r="AP307" s="31"/>
      <c r="AQ307" s="31">
        <v>36</v>
      </c>
      <c r="AR307" s="31">
        <v>53</v>
      </c>
      <c r="AS307" s="31"/>
      <c r="AX307" s="48">
        <v>45547</v>
      </c>
      <c r="AY307">
        <f>IF(AND(ISBLANK(Table33[[#This Row],[Gilbert]]),ISBLANK(Table3[[#This Row],[Gilbert]])),"",Table33[[#This Row],[Gilbert]]-Table3[[#This Row],[Gilbert]])</f>
        <v>41</v>
      </c>
      <c r="AZ307" t="str">
        <f>IF(AND(ISBLANK(Table33[[#This Row],[Fred]]),ISBLANK(Table3[[#This Row],[Fred]])),"",Table33[[#This Row],[Fred]]-Table3[[#This Row],[Fred]])</f>
        <v/>
      </c>
      <c r="BA307">
        <f>IF(AND(ISBLANK(Table33[[#This Row],[Zoe]]),ISBLANK(Table3[[#This Row],[Zoe]])),"",Table33[[#This Row],[Zoe]]-Table3[[#This Row],[Zoe]])</f>
        <v>10</v>
      </c>
      <c r="BB307">
        <f>IF(AND(ISBLANK(Table33[[#This Row],[George]]),ISBLANK(Table3[[#This Row],[George]])),"",Table33[[#This Row],[George]]-Table3[[#This Row],[George]])</f>
        <v>12</v>
      </c>
      <c r="BC307" t="str">
        <f>IF(AND(ISBLANK(Table33[[#This Row],[Raegan]]),ISBLANK(Table3[[#This Row],[Raegan]])),"",Table33[[#This Row],[Raegan]]-Table3[[#This Row],[Raegan]])</f>
        <v/>
      </c>
      <c r="BD307" t="str">
        <f>IF(AND(ISBLANK(Table33[[#This Row],[Liam]]),ISBLANK(Table3[[#This Row],[Liam]])),"",Table33[[#This Row],[Liam]]-Table3[[#This Row],[Liam]])</f>
        <v/>
      </c>
      <c r="BE307">
        <f>IF(AND(ISBLANK(Table33[[#This Row],[Shane]]),ISBLANK(Table3[[#This Row],[Shane]])),"",Table33[[#This Row],[Shane]]-Table3[[#This Row],[Shane]])</f>
        <v>27</v>
      </c>
      <c r="BF307" t="str">
        <f>IF(AND(ISBLANK(Table33[[#This Row],[Cameron]]),ISBLANK(Table3[[#This Row],[Cameron]])),"",Table33[[#This Row],[Cameron]]-Table3[[#This Row],[Cameron]])</f>
        <v/>
      </c>
      <c r="BG307" t="str">
        <f>IF(AND(ISBLANK(Table33[[#This Row],[Alex]]),ISBLANK(Table3[[#This Row],[Alex]])),"",Table33[[#This Row],[Alex]]-Table3[[#This Row],[Alex]])</f>
        <v/>
      </c>
      <c r="BH307">
        <f>IF(AND(ISBLANK(Table33[[#This Row],[Scott]]),ISBLANK(Table3[[#This Row],[Scott]])),"",Table33[[#This Row],[Scott]]-Table3[[#This Row],[Scott]])</f>
        <v>33</v>
      </c>
      <c r="BI307">
        <f>IF(AND(ISBLANK(Table33[[#This Row],[Light]]),ISBLANK(Table3[[#This Row],[Light]])),"",Table33[[#This Row],[Light]]-Table3[[#This Row],[Light]])</f>
        <v>47</v>
      </c>
      <c r="BJ307" t="str">
        <f>IF(AND(ISBLANK(Table33[[#This Row],[Jarred]]),ISBLANK(Table3[[#This Row],[Jarred]])),"",Table33[[#This Row],[Jarred]]-Table3[[#This Row],[Jarred]])</f>
        <v/>
      </c>
      <c r="BK307" t="str">
        <f>IF(AND(ISBLANK(Table33[[#This Row],[Joel]]),ISBLANK(Table3[[#This Row],[Joel]])),"",Table33[[#This Row],[Joel]]-Table3[[#This Row],[Joel]])</f>
        <v/>
      </c>
      <c r="BL307" t="str">
        <f>IF(AND(ISBLANK(Table33[[#This Row],[Rob]]),ISBLANK(Table3[[#This Row],[Rob]])),"",Table33[[#This Row],[Rob]]-Table3[[#This Row],[Rob]])</f>
        <v/>
      </c>
      <c r="BM307" t="str">
        <f>IF(AND(ISBLANK(Table33[[#This Row],[Xander]]),ISBLANK(Table3[[#This Row],[Xander]])),"",Table33[[#This Row],[Xander]]-Table3[[#This Row],[Xander]])</f>
        <v/>
      </c>
    </row>
    <row r="308" spans="1:65" ht="15" customHeight="1" x14ac:dyDescent="0.25">
      <c r="A308" s="48">
        <v>45548</v>
      </c>
      <c r="B308" s="31">
        <v>32</v>
      </c>
      <c r="C308" s="31"/>
      <c r="D308" s="31">
        <v>13</v>
      </c>
      <c r="E308" s="31">
        <v>14</v>
      </c>
      <c r="F308" s="31">
        <v>15</v>
      </c>
      <c r="G308" s="31"/>
      <c r="H308" s="31">
        <v>10</v>
      </c>
      <c r="J308" s="31"/>
      <c r="K308" s="31">
        <v>19</v>
      </c>
      <c r="L308" s="31">
        <v>3</v>
      </c>
      <c r="P308" s="31"/>
      <c r="S308" s="48">
        <v>45548</v>
      </c>
      <c r="T308" s="31">
        <v>46</v>
      </c>
      <c r="U308" s="31"/>
      <c r="V308" s="31">
        <v>21</v>
      </c>
      <c r="W308" s="31">
        <v>23</v>
      </c>
      <c r="X308" s="31">
        <v>52</v>
      </c>
      <c r="Y308" s="31"/>
      <c r="Z308" s="31"/>
      <c r="AA308" s="31"/>
      <c r="AB308" s="31"/>
      <c r="AC308" s="31"/>
      <c r="AD308" s="31"/>
      <c r="AE308" s="31"/>
      <c r="AF308" s="31"/>
      <c r="AG308" s="31"/>
      <c r="AH308" s="31"/>
      <c r="AI308" s="31"/>
      <c r="AJ308" s="31"/>
      <c r="AK308" s="31">
        <v>33</v>
      </c>
      <c r="AM308" s="31">
        <v>16</v>
      </c>
      <c r="AN308" s="31">
        <v>10</v>
      </c>
      <c r="AO308" s="31"/>
      <c r="AP308" s="31"/>
      <c r="AQ308" s="31">
        <v>27</v>
      </c>
      <c r="AR308" s="31">
        <v>49</v>
      </c>
      <c r="AS308" s="31">
        <v>17</v>
      </c>
      <c r="AX308" s="48">
        <v>45548</v>
      </c>
      <c r="AY308">
        <f>IF(AND(ISBLANK(Table33[[#This Row],[Gilbert]]),ISBLANK(Table3[[#This Row],[Gilbert]])),"",Table33[[#This Row],[Gilbert]]-Table3[[#This Row],[Gilbert]])</f>
        <v>14</v>
      </c>
      <c r="AZ308" t="str">
        <f>IF(AND(ISBLANK(Table33[[#This Row],[Fred]]),ISBLANK(Table3[[#This Row],[Fred]])),"",Table33[[#This Row],[Fred]]-Table3[[#This Row],[Fred]])</f>
        <v/>
      </c>
      <c r="BA308">
        <f>IF(AND(ISBLANK(Table33[[#This Row],[Zoe]]),ISBLANK(Table3[[#This Row],[Zoe]])),"",Table33[[#This Row],[Zoe]]-Table3[[#This Row],[Zoe]])</f>
        <v>8</v>
      </c>
      <c r="BB308">
        <f>IF(AND(ISBLANK(Table33[[#This Row],[George]]),ISBLANK(Table3[[#This Row],[George]])),"",Table33[[#This Row],[George]]-Table3[[#This Row],[George]])</f>
        <v>9</v>
      </c>
      <c r="BC308">
        <f>IF(AND(ISBLANK(Table33[[#This Row],[Raegan]]),ISBLANK(Table3[[#This Row],[Raegan]])),"",Table33[[#This Row],[Raegan]]-Table3[[#This Row],[Raegan]])</f>
        <v>37</v>
      </c>
      <c r="BD308" t="str">
        <f>IF(AND(ISBLANK(Table33[[#This Row],[Liam]]),ISBLANK(Table3[[#This Row],[Liam]])),"",Table33[[#This Row],[Liam]]-Table3[[#This Row],[Liam]])</f>
        <v/>
      </c>
      <c r="BE308">
        <f>IF(AND(ISBLANK(Table33[[#This Row],[Shane]]),ISBLANK(Table3[[#This Row],[Shane]])),"",Table33[[#This Row],[Shane]]-Table3[[#This Row],[Shane]])</f>
        <v>23</v>
      </c>
      <c r="BF308" t="str">
        <f>IF(AND(ISBLANK(Table33[[#This Row],[Cameron]]),ISBLANK(Table3[[#This Row],[Cameron]])),"",Table33[[#This Row],[Cameron]]-Table3[[#This Row],[Cameron]])</f>
        <v/>
      </c>
      <c r="BG308" t="str">
        <f>IF(AND(ISBLANK(Table33[[#This Row],[Alex]]),ISBLANK(Table3[[#This Row],[Alex]])),"",Table33[[#This Row],[Alex]]-Table3[[#This Row],[Alex]])</f>
        <v/>
      </c>
      <c r="BH308">
        <f>IF(AND(ISBLANK(Table33[[#This Row],[Scott]]),ISBLANK(Table3[[#This Row],[Scott]])),"",Table33[[#This Row],[Scott]]-Table3[[#This Row],[Scott]])</f>
        <v>27</v>
      </c>
      <c r="BI308">
        <f>IF(AND(ISBLANK(Table33[[#This Row],[Light]]),ISBLANK(Table3[[#This Row],[Light]])),"",Table33[[#This Row],[Light]]-Table3[[#This Row],[Light]])</f>
        <v>30</v>
      </c>
      <c r="BJ308">
        <f>IF(AND(ISBLANK(Table33[[#This Row],[Jarred]]),ISBLANK(Table3[[#This Row],[Jarred]])),"",Table33[[#This Row],[Jarred]]-Table3[[#This Row],[Jarred]])</f>
        <v>14</v>
      </c>
      <c r="BK308" t="str">
        <f>IF(AND(ISBLANK(Table33[[#This Row],[Joel]]),ISBLANK(Table3[[#This Row],[Joel]])),"",Table33[[#This Row],[Joel]]-Table3[[#This Row],[Joel]])</f>
        <v/>
      </c>
      <c r="BL308" t="str">
        <f>IF(AND(ISBLANK(Table33[[#This Row],[Rob]]),ISBLANK(Table3[[#This Row],[Rob]])),"",Table33[[#This Row],[Rob]]-Table3[[#This Row],[Rob]])</f>
        <v/>
      </c>
      <c r="BM308" t="str">
        <f>IF(AND(ISBLANK(Table33[[#This Row],[Xander]]),ISBLANK(Table3[[#This Row],[Xander]])),"",Table33[[#This Row],[Xander]]-Table3[[#This Row],[Xander]])</f>
        <v/>
      </c>
    </row>
    <row r="309" spans="1:65" ht="15" customHeight="1" x14ac:dyDescent="0.25">
      <c r="A309" s="48">
        <v>45551</v>
      </c>
      <c r="B309">
        <v>18</v>
      </c>
      <c r="E309">
        <v>26</v>
      </c>
      <c r="F309">
        <v>16</v>
      </c>
      <c r="H309">
        <v>4</v>
      </c>
      <c r="J309">
        <v>15</v>
      </c>
      <c r="K309">
        <v>34</v>
      </c>
      <c r="S309" s="48">
        <v>45551</v>
      </c>
      <c r="T309">
        <v>84</v>
      </c>
      <c r="W309">
        <v>33</v>
      </c>
      <c r="X309">
        <v>65</v>
      </c>
      <c r="AK309">
        <v>36</v>
      </c>
      <c r="AM309">
        <v>38</v>
      </c>
      <c r="AQ309">
        <v>39</v>
      </c>
      <c r="AR309">
        <v>51</v>
      </c>
      <c r="AX309" s="48">
        <v>45551</v>
      </c>
      <c r="AY309">
        <f>IF(AND(ISBLANK(Table33[[#This Row],[Gilbert]]),ISBLANK(Table3[[#This Row],[Gilbert]])),"",Table33[[#This Row],[Gilbert]]-Table3[[#This Row],[Gilbert]])</f>
        <v>66</v>
      </c>
      <c r="AZ309" t="str">
        <f>IF(AND(ISBLANK(Table33[[#This Row],[Fred]]),ISBLANK(Table3[[#This Row],[Fred]])),"",Table33[[#This Row],[Fred]]-Table3[[#This Row],[Fred]])</f>
        <v/>
      </c>
      <c r="BA309" t="str">
        <f>IF(AND(ISBLANK(Table33[[#This Row],[Zoe]]),ISBLANK(Table3[[#This Row],[Zoe]])),"",Table33[[#This Row],[Zoe]]-Table3[[#This Row],[Zoe]])</f>
        <v/>
      </c>
      <c r="BB309">
        <f>IF(AND(ISBLANK(Table33[[#This Row],[George]]),ISBLANK(Table3[[#This Row],[George]])),"",Table33[[#This Row],[George]]-Table3[[#This Row],[George]])</f>
        <v>7</v>
      </c>
      <c r="BC309">
        <f>IF(AND(ISBLANK(Table33[[#This Row],[Raegan]]),ISBLANK(Table3[[#This Row],[Raegan]])),"",Table33[[#This Row],[Raegan]]-Table3[[#This Row],[Raegan]])</f>
        <v>49</v>
      </c>
      <c r="BD309" t="str">
        <f>IF(AND(ISBLANK(Table33[[#This Row],[Liam]]),ISBLANK(Table3[[#This Row],[Liam]])),"",Table33[[#This Row],[Liam]]-Table3[[#This Row],[Liam]])</f>
        <v/>
      </c>
      <c r="BE309">
        <f>IF(AND(ISBLANK(Table33[[#This Row],[Shane]]),ISBLANK(Table3[[#This Row],[Shane]])),"",Table33[[#This Row],[Shane]]-Table3[[#This Row],[Shane]])</f>
        <v>32</v>
      </c>
      <c r="BF309" t="str">
        <f>IF(AND(ISBLANK(Table33[[#This Row],[Cameron]]),ISBLANK(Table3[[#This Row],[Cameron]])),"",Table33[[#This Row],[Cameron]]-Table3[[#This Row],[Cameron]])</f>
        <v/>
      </c>
      <c r="BG309" t="str">
        <f>IF(AND(ISBLANK(Table33[[#This Row],[Alex]]),ISBLANK(Table3[[#This Row],[Alex]])),"",Table33[[#This Row],[Alex]]-Table3[[#This Row],[Alex]])</f>
        <v/>
      </c>
      <c r="BH309">
        <f>IF(AND(ISBLANK(Table33[[#This Row],[Scott]]),ISBLANK(Table3[[#This Row],[Scott]])),"",Table33[[#This Row],[Scott]]-Table3[[#This Row],[Scott]])</f>
        <v>24</v>
      </c>
      <c r="BI309">
        <f>IF(AND(ISBLANK(Table33[[#This Row],[Light]]),ISBLANK(Table3[[#This Row],[Light]])),"",Table33[[#This Row],[Light]]-Table3[[#This Row],[Light]])</f>
        <v>17</v>
      </c>
      <c r="BJ309" t="str">
        <f>IF(AND(ISBLANK(Table33[[#This Row],[Jarred]]),ISBLANK(Table3[[#This Row],[Jarred]])),"",Table33[[#This Row],[Jarred]]-Table3[[#This Row],[Jarred]])</f>
        <v/>
      </c>
      <c r="BK309" t="str">
        <f>IF(AND(ISBLANK(Table33[[#This Row],[Joel]]),ISBLANK(Table3[[#This Row],[Joel]])),"",Table33[[#This Row],[Joel]]-Table3[[#This Row],[Joel]])</f>
        <v/>
      </c>
      <c r="BL309" t="str">
        <f>IF(AND(ISBLANK(Table33[[#This Row],[Rob]]),ISBLANK(Table3[[#This Row],[Rob]])),"",Table33[[#This Row],[Rob]]-Table3[[#This Row],[Rob]])</f>
        <v/>
      </c>
      <c r="BM309" t="str">
        <f>IF(AND(ISBLANK(Table33[[#This Row],[Xander]]),ISBLANK(Table3[[#This Row],[Xander]])),"",Table33[[#This Row],[Xander]]-Table3[[#This Row],[Xander]])</f>
        <v/>
      </c>
    </row>
    <row r="310" spans="1:65" ht="15" customHeight="1" x14ac:dyDescent="0.25">
      <c r="A310" s="48">
        <v>45552</v>
      </c>
      <c r="B310">
        <v>3</v>
      </c>
      <c r="D310">
        <v>27</v>
      </c>
      <c r="E310">
        <v>22</v>
      </c>
      <c r="F310">
        <v>9</v>
      </c>
      <c r="H310">
        <v>8</v>
      </c>
      <c r="J310">
        <v>9</v>
      </c>
      <c r="K310">
        <v>31</v>
      </c>
      <c r="S310" s="48">
        <v>45552</v>
      </c>
      <c r="T310">
        <v>8</v>
      </c>
      <c r="V310">
        <v>42</v>
      </c>
      <c r="W310">
        <v>31</v>
      </c>
      <c r="X310">
        <v>59</v>
      </c>
      <c r="AK310">
        <v>49</v>
      </c>
      <c r="AM310">
        <v>9</v>
      </c>
      <c r="AQ310">
        <v>31</v>
      </c>
      <c r="AR310">
        <v>51</v>
      </c>
      <c r="AX310" s="48">
        <v>45552</v>
      </c>
      <c r="AY310">
        <f>IF(AND(ISBLANK(Table33[[#This Row],[Gilbert]]),ISBLANK(Table3[[#This Row],[Gilbert]])),"",Table33[[#This Row],[Gilbert]]-Table3[[#This Row],[Gilbert]])</f>
        <v>5</v>
      </c>
      <c r="AZ310" t="str">
        <f>IF(AND(ISBLANK(Table33[[#This Row],[Fred]]),ISBLANK(Table3[[#This Row],[Fred]])),"",Table33[[#This Row],[Fred]]-Table3[[#This Row],[Fred]])</f>
        <v/>
      </c>
      <c r="BA310">
        <f>IF(AND(ISBLANK(Table33[[#This Row],[Zoe]]),ISBLANK(Table3[[#This Row],[Zoe]])),"",Table33[[#This Row],[Zoe]]-Table3[[#This Row],[Zoe]])</f>
        <v>15</v>
      </c>
      <c r="BB310">
        <f>IF(AND(ISBLANK(Table33[[#This Row],[George]]),ISBLANK(Table3[[#This Row],[George]])),"",Table33[[#This Row],[George]]-Table3[[#This Row],[George]])</f>
        <v>9</v>
      </c>
      <c r="BC310">
        <f>IF(AND(ISBLANK(Table33[[#This Row],[Raegan]]),ISBLANK(Table3[[#This Row],[Raegan]])),"",Table33[[#This Row],[Raegan]]-Table3[[#This Row],[Raegan]])</f>
        <v>50</v>
      </c>
      <c r="BD310" t="str">
        <f>IF(AND(ISBLANK(Table33[[#This Row],[Liam]]),ISBLANK(Table3[[#This Row],[Liam]])),"",Table33[[#This Row],[Liam]]-Table3[[#This Row],[Liam]])</f>
        <v/>
      </c>
      <c r="BE310">
        <f>IF(AND(ISBLANK(Table33[[#This Row],[Shane]]),ISBLANK(Table3[[#This Row],[Shane]])),"",Table33[[#This Row],[Shane]]-Table3[[#This Row],[Shane]])</f>
        <v>41</v>
      </c>
      <c r="BF310" t="str">
        <f>IF(AND(ISBLANK(Table33[[#This Row],[Cameron]]),ISBLANK(Table3[[#This Row],[Cameron]])),"",Table33[[#This Row],[Cameron]]-Table3[[#This Row],[Cameron]])</f>
        <v/>
      </c>
      <c r="BG310" t="str">
        <f>IF(AND(ISBLANK(Table33[[#This Row],[Alex]]),ISBLANK(Table3[[#This Row],[Alex]])),"",Table33[[#This Row],[Alex]]-Table3[[#This Row],[Alex]])</f>
        <v/>
      </c>
      <c r="BH310">
        <f>IF(AND(ISBLANK(Table33[[#This Row],[Scott]]),ISBLANK(Table3[[#This Row],[Scott]])),"",Table33[[#This Row],[Scott]]-Table3[[#This Row],[Scott]])</f>
        <v>22</v>
      </c>
      <c r="BI310">
        <f>IF(AND(ISBLANK(Table33[[#This Row],[Light]]),ISBLANK(Table3[[#This Row],[Light]])),"",Table33[[#This Row],[Light]]-Table3[[#This Row],[Light]])</f>
        <v>20</v>
      </c>
      <c r="BJ310" t="str">
        <f>IF(AND(ISBLANK(Table33[[#This Row],[Jarred]]),ISBLANK(Table3[[#This Row],[Jarred]])),"",Table33[[#This Row],[Jarred]]-Table3[[#This Row],[Jarred]])</f>
        <v/>
      </c>
      <c r="BK310" t="str">
        <f>IF(AND(ISBLANK(Table33[[#This Row],[Joel]]),ISBLANK(Table3[[#This Row],[Joel]])),"",Table33[[#This Row],[Joel]]-Table3[[#This Row],[Joel]])</f>
        <v/>
      </c>
      <c r="BL310" t="str">
        <f>IF(AND(ISBLANK(Table33[[#This Row],[Rob]]),ISBLANK(Table3[[#This Row],[Rob]])),"",Table33[[#This Row],[Rob]]-Table3[[#This Row],[Rob]])</f>
        <v/>
      </c>
      <c r="BM310" t="str">
        <f>IF(AND(ISBLANK(Table33[[#This Row],[Xander]]),ISBLANK(Table3[[#This Row],[Xander]])),"",Table33[[#This Row],[Xander]]-Table3[[#This Row],[Xander]])</f>
        <v/>
      </c>
    </row>
    <row r="311" spans="1:65" ht="15" customHeight="1" x14ac:dyDescent="0.25">
      <c r="A311" s="48">
        <v>45553</v>
      </c>
      <c r="B311">
        <v>19</v>
      </c>
      <c r="D311">
        <v>6</v>
      </c>
      <c r="E311">
        <v>16</v>
      </c>
      <c r="H311">
        <v>5</v>
      </c>
      <c r="J311">
        <v>10</v>
      </c>
      <c r="K311">
        <v>24</v>
      </c>
      <c r="S311" s="48">
        <v>45553</v>
      </c>
      <c r="T311">
        <v>63</v>
      </c>
      <c r="V311">
        <v>30</v>
      </c>
      <c r="W311">
        <v>30</v>
      </c>
      <c r="AK311">
        <v>39</v>
      </c>
      <c r="AM311">
        <v>9</v>
      </c>
      <c r="AN311">
        <v>3</v>
      </c>
      <c r="AQ311">
        <v>46</v>
      </c>
      <c r="AR311">
        <v>59</v>
      </c>
      <c r="AX311" s="48">
        <v>45553</v>
      </c>
      <c r="AY311">
        <f>IF(AND(ISBLANK(Table33[[#This Row],[Gilbert]]),ISBLANK(Table3[[#This Row],[Gilbert]])),"",Table33[[#This Row],[Gilbert]]-Table3[[#This Row],[Gilbert]])</f>
        <v>44</v>
      </c>
      <c r="AZ311" t="str">
        <f>IF(AND(ISBLANK(Table33[[#This Row],[Fred]]),ISBLANK(Table3[[#This Row],[Fred]])),"",Table33[[#This Row],[Fred]]-Table3[[#This Row],[Fred]])</f>
        <v/>
      </c>
      <c r="BA311">
        <f>IF(AND(ISBLANK(Table33[[#This Row],[Zoe]]),ISBLANK(Table3[[#This Row],[Zoe]])),"",Table33[[#This Row],[Zoe]]-Table3[[#This Row],[Zoe]])</f>
        <v>24</v>
      </c>
      <c r="BB311">
        <f>IF(AND(ISBLANK(Table33[[#This Row],[George]]),ISBLANK(Table3[[#This Row],[George]])),"",Table33[[#This Row],[George]]-Table3[[#This Row],[George]])</f>
        <v>14</v>
      </c>
      <c r="BC311" t="str">
        <f>IF(AND(ISBLANK(Table33[[#This Row],[Raegan]]),ISBLANK(Table3[[#This Row],[Raegan]])),"",Table33[[#This Row],[Raegan]]-Table3[[#This Row],[Raegan]])</f>
        <v/>
      </c>
      <c r="BD311" t="str">
        <f>IF(AND(ISBLANK(Table33[[#This Row],[Liam]]),ISBLANK(Table3[[#This Row],[Liam]])),"",Table33[[#This Row],[Liam]]-Table3[[#This Row],[Liam]])</f>
        <v/>
      </c>
      <c r="BE311">
        <f>IF(AND(ISBLANK(Table33[[#This Row],[Shane]]),ISBLANK(Table3[[#This Row],[Shane]])),"",Table33[[#This Row],[Shane]]-Table3[[#This Row],[Shane]])</f>
        <v>34</v>
      </c>
      <c r="BF311" t="str">
        <f>IF(AND(ISBLANK(Table33[[#This Row],[Cameron]]),ISBLANK(Table3[[#This Row],[Cameron]])),"",Table33[[#This Row],[Cameron]]-Table3[[#This Row],[Cameron]])</f>
        <v/>
      </c>
      <c r="BG311" t="str">
        <f>IF(AND(ISBLANK(Table33[[#This Row],[Alex]]),ISBLANK(Table3[[#This Row],[Alex]])),"",Table33[[#This Row],[Alex]]-Table3[[#This Row],[Alex]])</f>
        <v/>
      </c>
      <c r="BH311">
        <f>IF(AND(ISBLANK(Table33[[#This Row],[Scott]]),ISBLANK(Table3[[#This Row],[Scott]])),"",Table33[[#This Row],[Scott]]-Table3[[#This Row],[Scott]])</f>
        <v>36</v>
      </c>
      <c r="BI311">
        <f>IF(AND(ISBLANK(Table33[[#This Row],[Light]]),ISBLANK(Table3[[#This Row],[Light]])),"",Table33[[#This Row],[Light]]-Table3[[#This Row],[Light]])</f>
        <v>35</v>
      </c>
      <c r="BJ311" t="str">
        <f>IF(AND(ISBLANK(Table33[[#This Row],[Jarred]]),ISBLANK(Table3[[#This Row],[Jarred]])),"",Table33[[#This Row],[Jarred]]-Table3[[#This Row],[Jarred]])</f>
        <v/>
      </c>
      <c r="BK311" t="str">
        <f>IF(AND(ISBLANK(Table33[[#This Row],[Joel]]),ISBLANK(Table3[[#This Row],[Joel]])),"",Table33[[#This Row],[Joel]]-Table3[[#This Row],[Joel]])</f>
        <v/>
      </c>
      <c r="BL311" t="str">
        <f>IF(AND(ISBLANK(Table33[[#This Row],[Rob]]),ISBLANK(Table3[[#This Row],[Rob]])),"",Table33[[#This Row],[Rob]]-Table3[[#This Row],[Rob]])</f>
        <v/>
      </c>
      <c r="BM311" t="str">
        <f>IF(AND(ISBLANK(Table33[[#This Row],[Xander]]),ISBLANK(Table3[[#This Row],[Xander]])),"",Table33[[#This Row],[Xander]]-Table3[[#This Row],[Xander]])</f>
        <v/>
      </c>
    </row>
    <row r="312" spans="1:65" ht="15" customHeight="1" x14ac:dyDescent="0.25">
      <c r="A312" s="48">
        <v>45554</v>
      </c>
      <c r="B312">
        <v>14</v>
      </c>
      <c r="D312">
        <v>16</v>
      </c>
      <c r="E312">
        <v>20</v>
      </c>
      <c r="F312">
        <v>5</v>
      </c>
      <c r="H312">
        <v>2</v>
      </c>
      <c r="J312">
        <v>10</v>
      </c>
      <c r="K312">
        <v>23</v>
      </c>
      <c r="S312" s="48">
        <v>45554</v>
      </c>
      <c r="T312">
        <v>34</v>
      </c>
      <c r="V312">
        <v>38</v>
      </c>
      <c r="W312">
        <v>29</v>
      </c>
      <c r="X312">
        <v>59</v>
      </c>
      <c r="AK312">
        <v>29</v>
      </c>
      <c r="AM312">
        <v>7</v>
      </c>
      <c r="AN312">
        <v>2</v>
      </c>
      <c r="AQ312">
        <v>25</v>
      </c>
      <c r="AR312">
        <v>34</v>
      </c>
      <c r="AX312" s="48">
        <v>45554</v>
      </c>
      <c r="AY312">
        <f>IF(AND(ISBLANK(Table33[[#This Row],[Gilbert]]),ISBLANK(Table3[[#This Row],[Gilbert]])),"",Table33[[#This Row],[Gilbert]]-Table3[[#This Row],[Gilbert]])</f>
        <v>20</v>
      </c>
      <c r="AZ312" t="str">
        <f>IF(AND(ISBLANK(Table33[[#This Row],[Fred]]),ISBLANK(Table3[[#This Row],[Fred]])),"",Table33[[#This Row],[Fred]]-Table3[[#This Row],[Fred]])</f>
        <v/>
      </c>
      <c r="BA312">
        <f>IF(AND(ISBLANK(Table33[[#This Row],[Zoe]]),ISBLANK(Table3[[#This Row],[Zoe]])),"",Table33[[#This Row],[Zoe]]-Table3[[#This Row],[Zoe]])</f>
        <v>22</v>
      </c>
      <c r="BB312">
        <f>IF(AND(ISBLANK(Table33[[#This Row],[George]]),ISBLANK(Table3[[#This Row],[George]])),"",Table33[[#This Row],[George]]-Table3[[#This Row],[George]])</f>
        <v>9</v>
      </c>
      <c r="BC312">
        <f>IF(AND(ISBLANK(Table33[[#This Row],[Raegan]]),ISBLANK(Table3[[#This Row],[Raegan]])),"",Table33[[#This Row],[Raegan]]-Table3[[#This Row],[Raegan]])</f>
        <v>54</v>
      </c>
      <c r="BD312" t="str">
        <f>IF(AND(ISBLANK(Table33[[#This Row],[Liam]]),ISBLANK(Table3[[#This Row],[Liam]])),"",Table33[[#This Row],[Liam]]-Table3[[#This Row],[Liam]])</f>
        <v/>
      </c>
      <c r="BE312">
        <f>IF(AND(ISBLANK(Table33[[#This Row],[Shane]]),ISBLANK(Table3[[#This Row],[Shane]])),"",Table33[[#This Row],[Shane]]-Table3[[#This Row],[Shane]])</f>
        <v>27</v>
      </c>
      <c r="BF312" t="str">
        <f>IF(AND(ISBLANK(Table33[[#This Row],[Cameron]]),ISBLANK(Table3[[#This Row],[Cameron]])),"",Table33[[#This Row],[Cameron]]-Table3[[#This Row],[Cameron]])</f>
        <v/>
      </c>
      <c r="BG312" t="str">
        <f>IF(AND(ISBLANK(Table33[[#This Row],[Alex]]),ISBLANK(Table3[[#This Row],[Alex]])),"",Table33[[#This Row],[Alex]]-Table3[[#This Row],[Alex]])</f>
        <v/>
      </c>
      <c r="BH312">
        <f>IF(AND(ISBLANK(Table33[[#This Row],[Scott]]),ISBLANK(Table3[[#This Row],[Scott]])),"",Table33[[#This Row],[Scott]]-Table3[[#This Row],[Scott]])</f>
        <v>15</v>
      </c>
      <c r="BI312">
        <f>IF(AND(ISBLANK(Table33[[#This Row],[Light]]),ISBLANK(Table3[[#This Row],[Light]])),"",Table33[[#This Row],[Light]]-Table3[[#This Row],[Light]])</f>
        <v>11</v>
      </c>
      <c r="BJ312" t="str">
        <f>IF(AND(ISBLANK(Table33[[#This Row],[Jarred]]),ISBLANK(Table3[[#This Row],[Jarred]])),"",Table33[[#This Row],[Jarred]]-Table3[[#This Row],[Jarred]])</f>
        <v/>
      </c>
      <c r="BK312" t="str">
        <f>IF(AND(ISBLANK(Table33[[#This Row],[Joel]]),ISBLANK(Table3[[#This Row],[Joel]])),"",Table33[[#This Row],[Joel]]-Table3[[#This Row],[Joel]])</f>
        <v/>
      </c>
      <c r="BL312" t="str">
        <f>IF(AND(ISBLANK(Table33[[#This Row],[Rob]]),ISBLANK(Table3[[#This Row],[Rob]])),"",Table33[[#This Row],[Rob]]-Table3[[#This Row],[Rob]])</f>
        <v/>
      </c>
      <c r="BM312" t="str">
        <f>IF(AND(ISBLANK(Table33[[#This Row],[Xander]]),ISBLANK(Table3[[#This Row],[Xander]])),"",Table33[[#This Row],[Xander]]-Table3[[#This Row],[Xander]])</f>
        <v/>
      </c>
    </row>
    <row r="313" spans="1:65" ht="15" customHeight="1" x14ac:dyDescent="0.25">
      <c r="A313" s="48">
        <v>45555</v>
      </c>
      <c r="B313">
        <v>15</v>
      </c>
      <c r="D313">
        <v>17</v>
      </c>
      <c r="E313">
        <v>19</v>
      </c>
      <c r="F313">
        <v>23</v>
      </c>
      <c r="H313">
        <v>2</v>
      </c>
      <c r="J313">
        <v>7</v>
      </c>
      <c r="K313">
        <v>10</v>
      </c>
      <c r="S313" s="48">
        <v>45555</v>
      </c>
      <c r="T313">
        <v>42</v>
      </c>
      <c r="V313">
        <v>30</v>
      </c>
      <c r="W313">
        <v>25</v>
      </c>
      <c r="X313">
        <v>52</v>
      </c>
      <c r="AK313">
        <v>39</v>
      </c>
      <c r="AM313">
        <v>4</v>
      </c>
      <c r="AN313">
        <v>2</v>
      </c>
      <c r="AQ313">
        <v>23</v>
      </c>
      <c r="AR313">
        <v>52</v>
      </c>
      <c r="AX313" s="48">
        <v>45555</v>
      </c>
      <c r="AY313">
        <f>IF(AND(ISBLANK(Table33[[#This Row],[Gilbert]]),ISBLANK(Table3[[#This Row],[Gilbert]])),"",Table33[[#This Row],[Gilbert]]-Table3[[#This Row],[Gilbert]])</f>
        <v>27</v>
      </c>
      <c r="AZ313" t="str">
        <f>IF(AND(ISBLANK(Table33[[#This Row],[Fred]]),ISBLANK(Table3[[#This Row],[Fred]])),"",Table33[[#This Row],[Fred]]-Table3[[#This Row],[Fred]])</f>
        <v/>
      </c>
      <c r="BA313">
        <f>IF(AND(ISBLANK(Table33[[#This Row],[Zoe]]),ISBLANK(Table3[[#This Row],[Zoe]])),"",Table33[[#This Row],[Zoe]]-Table3[[#This Row],[Zoe]])</f>
        <v>13</v>
      </c>
      <c r="BB313">
        <f>IF(AND(ISBLANK(Table33[[#This Row],[George]]),ISBLANK(Table3[[#This Row],[George]])),"",Table33[[#This Row],[George]]-Table3[[#This Row],[George]])</f>
        <v>6</v>
      </c>
      <c r="BC313">
        <f>IF(AND(ISBLANK(Table33[[#This Row],[Raegan]]),ISBLANK(Table3[[#This Row],[Raegan]])),"",Table33[[#This Row],[Raegan]]-Table3[[#This Row],[Raegan]])</f>
        <v>29</v>
      </c>
      <c r="BD313" t="str">
        <f>IF(AND(ISBLANK(Table33[[#This Row],[Liam]]),ISBLANK(Table3[[#This Row],[Liam]])),"",Table33[[#This Row],[Liam]]-Table3[[#This Row],[Liam]])</f>
        <v/>
      </c>
      <c r="BE313">
        <f>IF(AND(ISBLANK(Table33[[#This Row],[Shane]]),ISBLANK(Table3[[#This Row],[Shane]])),"",Table33[[#This Row],[Shane]]-Table3[[#This Row],[Shane]])</f>
        <v>37</v>
      </c>
      <c r="BF313" t="str">
        <f>IF(AND(ISBLANK(Table33[[#This Row],[Cameron]]),ISBLANK(Table3[[#This Row],[Cameron]])),"",Table33[[#This Row],[Cameron]]-Table3[[#This Row],[Cameron]])</f>
        <v/>
      </c>
      <c r="BG313" t="str">
        <f>IF(AND(ISBLANK(Table33[[#This Row],[Alex]]),ISBLANK(Table3[[#This Row],[Alex]])),"",Table33[[#This Row],[Alex]]-Table3[[#This Row],[Alex]])</f>
        <v/>
      </c>
      <c r="BH313">
        <f>IF(AND(ISBLANK(Table33[[#This Row],[Scott]]),ISBLANK(Table3[[#This Row],[Scott]])),"",Table33[[#This Row],[Scott]]-Table3[[#This Row],[Scott]])</f>
        <v>16</v>
      </c>
      <c r="BI313">
        <f>IF(AND(ISBLANK(Table33[[#This Row],[Light]]),ISBLANK(Table3[[#This Row],[Light]])),"",Table33[[#This Row],[Light]]-Table3[[#This Row],[Light]])</f>
        <v>42</v>
      </c>
      <c r="BJ313" t="str">
        <f>IF(AND(ISBLANK(Table33[[#This Row],[Jarred]]),ISBLANK(Table3[[#This Row],[Jarred]])),"",Table33[[#This Row],[Jarred]]-Table3[[#This Row],[Jarred]])</f>
        <v/>
      </c>
      <c r="BK313" t="str">
        <f>IF(AND(ISBLANK(Table33[[#This Row],[Joel]]),ISBLANK(Table3[[#This Row],[Joel]])),"",Table33[[#This Row],[Joel]]-Table3[[#This Row],[Joel]])</f>
        <v/>
      </c>
      <c r="BL313" t="str">
        <f>IF(AND(ISBLANK(Table33[[#This Row],[Rob]]),ISBLANK(Table3[[#This Row],[Rob]])),"",Table33[[#This Row],[Rob]]-Table3[[#This Row],[Rob]])</f>
        <v/>
      </c>
      <c r="BM313" t="str">
        <f>IF(AND(ISBLANK(Table33[[#This Row],[Xander]]),ISBLANK(Table3[[#This Row],[Xander]])),"",Table33[[#This Row],[Xander]]-Table3[[#This Row],[Xander]])</f>
        <v/>
      </c>
    </row>
    <row r="314" spans="1:65" ht="15" customHeight="1" x14ac:dyDescent="0.25">
      <c r="A314" s="48">
        <v>45558</v>
      </c>
      <c r="B314">
        <v>47</v>
      </c>
      <c r="D314">
        <v>24</v>
      </c>
      <c r="E314">
        <v>16</v>
      </c>
      <c r="H314">
        <v>24</v>
      </c>
      <c r="J314">
        <v>11</v>
      </c>
      <c r="S314" s="48">
        <v>45558</v>
      </c>
      <c r="T314">
        <v>87</v>
      </c>
      <c r="V314">
        <v>33</v>
      </c>
      <c r="W314">
        <v>32</v>
      </c>
      <c r="AK314">
        <v>64</v>
      </c>
      <c r="AM314">
        <v>49</v>
      </c>
      <c r="AN314">
        <v>3</v>
      </c>
      <c r="AQ314">
        <v>56</v>
      </c>
      <c r="AX314" s="48">
        <v>45558</v>
      </c>
      <c r="AY314">
        <f>IF(AND(ISBLANK(Table33[[#This Row],[Gilbert]]),ISBLANK(Table3[[#This Row],[Gilbert]])),"",Table33[[#This Row],[Gilbert]]-Table3[[#This Row],[Gilbert]])</f>
        <v>40</v>
      </c>
      <c r="AZ314" t="str">
        <f>IF(AND(ISBLANK(Table33[[#This Row],[Fred]]),ISBLANK(Table3[[#This Row],[Fred]])),"",Table33[[#This Row],[Fred]]-Table3[[#This Row],[Fred]])</f>
        <v/>
      </c>
      <c r="BA314">
        <f>IF(AND(ISBLANK(Table33[[#This Row],[Zoe]]),ISBLANK(Table3[[#This Row],[Zoe]])),"",Table33[[#This Row],[Zoe]]-Table3[[#This Row],[Zoe]])</f>
        <v>9</v>
      </c>
      <c r="BB314">
        <f>IF(AND(ISBLANK(Table33[[#This Row],[George]]),ISBLANK(Table3[[#This Row],[George]])),"",Table33[[#This Row],[George]]-Table3[[#This Row],[George]])</f>
        <v>16</v>
      </c>
      <c r="BC314" t="str">
        <f>IF(AND(ISBLANK(Table33[[#This Row],[Raegan]]),ISBLANK(Table3[[#This Row],[Raegan]])),"",Table33[[#This Row],[Raegan]]-Table3[[#This Row],[Raegan]])</f>
        <v/>
      </c>
      <c r="BD314" t="str">
        <f>IF(AND(ISBLANK(Table33[[#This Row],[Liam]]),ISBLANK(Table3[[#This Row],[Liam]])),"",Table33[[#This Row],[Liam]]-Table3[[#This Row],[Liam]])</f>
        <v/>
      </c>
      <c r="BE314">
        <f>IF(AND(ISBLANK(Table33[[#This Row],[Shane]]),ISBLANK(Table3[[#This Row],[Shane]])),"",Table33[[#This Row],[Shane]]-Table3[[#This Row],[Shane]])</f>
        <v>40</v>
      </c>
      <c r="BF314" t="str">
        <f>IF(AND(ISBLANK(Table33[[#This Row],[Cameron]]),ISBLANK(Table3[[#This Row],[Cameron]])),"",Table33[[#This Row],[Cameron]]-Table3[[#This Row],[Cameron]])</f>
        <v/>
      </c>
      <c r="BG314" t="str">
        <f>IF(AND(ISBLANK(Table33[[#This Row],[Alex]]),ISBLANK(Table3[[#This Row],[Alex]])),"",Table33[[#This Row],[Alex]]-Table3[[#This Row],[Alex]])</f>
        <v/>
      </c>
      <c r="BH314">
        <f>IF(AND(ISBLANK(Table33[[#This Row],[Scott]]),ISBLANK(Table3[[#This Row],[Scott]])),"",Table33[[#This Row],[Scott]]-Table3[[#This Row],[Scott]])</f>
        <v>45</v>
      </c>
      <c r="BI314" t="str">
        <f>IF(AND(ISBLANK(Table33[[#This Row],[Light]]),ISBLANK(Table3[[#This Row],[Light]])),"",Table33[[#This Row],[Light]]-Table3[[#This Row],[Light]])</f>
        <v/>
      </c>
      <c r="BJ314" t="str">
        <f>IF(AND(ISBLANK(Table33[[#This Row],[Jarred]]),ISBLANK(Table3[[#This Row],[Jarred]])),"",Table33[[#This Row],[Jarred]]-Table3[[#This Row],[Jarred]])</f>
        <v/>
      </c>
      <c r="BK314" t="str">
        <f>IF(AND(ISBLANK(Table33[[#This Row],[Joel]]),ISBLANK(Table3[[#This Row],[Joel]])),"",Table33[[#This Row],[Joel]]-Table3[[#This Row],[Joel]])</f>
        <v/>
      </c>
      <c r="BL314" t="str">
        <f>IF(AND(ISBLANK(Table33[[#This Row],[Rob]]),ISBLANK(Table3[[#This Row],[Rob]])),"",Table33[[#This Row],[Rob]]-Table3[[#This Row],[Rob]])</f>
        <v/>
      </c>
      <c r="BM314" t="str">
        <f>IF(AND(ISBLANK(Table33[[#This Row],[Xander]]),ISBLANK(Table3[[#This Row],[Xander]])),"",Table33[[#This Row],[Xander]]-Table3[[#This Row],[Xander]])</f>
        <v/>
      </c>
    </row>
    <row r="315" spans="1:65" ht="15" customHeight="1" x14ac:dyDescent="0.25">
      <c r="A315" s="48">
        <v>45559</v>
      </c>
      <c r="B315">
        <v>30</v>
      </c>
      <c r="D315">
        <v>6</v>
      </c>
      <c r="E315">
        <v>14</v>
      </c>
      <c r="F315">
        <v>24</v>
      </c>
      <c r="H315">
        <v>8</v>
      </c>
      <c r="J315">
        <v>2</v>
      </c>
      <c r="K315">
        <v>20</v>
      </c>
      <c r="S315" s="48">
        <v>45559</v>
      </c>
      <c r="T315">
        <v>71</v>
      </c>
      <c r="V315">
        <v>25</v>
      </c>
      <c r="W315">
        <v>34</v>
      </c>
      <c r="X315">
        <v>60</v>
      </c>
      <c r="AK315">
        <v>34</v>
      </c>
      <c r="AM315">
        <v>18</v>
      </c>
      <c r="AN315">
        <v>2</v>
      </c>
      <c r="AQ315">
        <v>32</v>
      </c>
      <c r="AR315">
        <v>50</v>
      </c>
      <c r="AX315" s="48">
        <v>45559</v>
      </c>
      <c r="AY315">
        <f>IF(AND(ISBLANK(Table33[[#This Row],[Gilbert]]),ISBLANK(Table3[[#This Row],[Gilbert]])),"",Table33[[#This Row],[Gilbert]]-Table3[[#This Row],[Gilbert]])</f>
        <v>41</v>
      </c>
      <c r="AZ315" t="str">
        <f>IF(AND(ISBLANK(Table33[[#This Row],[Fred]]),ISBLANK(Table3[[#This Row],[Fred]])),"",Table33[[#This Row],[Fred]]-Table3[[#This Row],[Fred]])</f>
        <v/>
      </c>
      <c r="BA315">
        <f>IF(AND(ISBLANK(Table33[[#This Row],[Zoe]]),ISBLANK(Table3[[#This Row],[Zoe]])),"",Table33[[#This Row],[Zoe]]-Table3[[#This Row],[Zoe]])</f>
        <v>19</v>
      </c>
      <c r="BB315">
        <f>IF(AND(ISBLANK(Table33[[#This Row],[George]]),ISBLANK(Table3[[#This Row],[George]])),"",Table33[[#This Row],[George]]-Table3[[#This Row],[George]])</f>
        <v>20</v>
      </c>
      <c r="BC315">
        <f>IF(AND(ISBLANK(Table33[[#This Row],[Raegan]]),ISBLANK(Table3[[#This Row],[Raegan]])),"",Table33[[#This Row],[Raegan]]-Table3[[#This Row],[Raegan]])</f>
        <v>36</v>
      </c>
      <c r="BD315" t="str">
        <f>IF(AND(ISBLANK(Table33[[#This Row],[Liam]]),ISBLANK(Table3[[#This Row],[Liam]])),"",Table33[[#This Row],[Liam]]-Table3[[#This Row],[Liam]])</f>
        <v/>
      </c>
      <c r="BE315">
        <f>IF(AND(ISBLANK(Table33[[#This Row],[Shane]]),ISBLANK(Table3[[#This Row],[Shane]])),"",Table33[[#This Row],[Shane]]-Table3[[#This Row],[Shane]])</f>
        <v>26</v>
      </c>
      <c r="BF315" t="str">
        <f>IF(AND(ISBLANK(Table33[[#This Row],[Cameron]]),ISBLANK(Table3[[#This Row],[Cameron]])),"",Table33[[#This Row],[Cameron]]-Table3[[#This Row],[Cameron]])</f>
        <v/>
      </c>
      <c r="BG315" t="str">
        <f>IF(AND(ISBLANK(Table33[[#This Row],[Alex]]),ISBLANK(Table3[[#This Row],[Alex]])),"",Table33[[#This Row],[Alex]]-Table3[[#This Row],[Alex]])</f>
        <v/>
      </c>
      <c r="BH315">
        <f>IF(AND(ISBLANK(Table33[[#This Row],[Scott]]),ISBLANK(Table3[[#This Row],[Scott]])),"",Table33[[#This Row],[Scott]]-Table3[[#This Row],[Scott]])</f>
        <v>30</v>
      </c>
      <c r="BI315">
        <f>IF(AND(ISBLANK(Table33[[#This Row],[Light]]),ISBLANK(Table3[[#This Row],[Light]])),"",Table33[[#This Row],[Light]]-Table3[[#This Row],[Light]])</f>
        <v>30</v>
      </c>
      <c r="BJ315" t="str">
        <f>IF(AND(ISBLANK(Table33[[#This Row],[Jarred]]),ISBLANK(Table3[[#This Row],[Jarred]])),"",Table33[[#This Row],[Jarred]]-Table3[[#This Row],[Jarred]])</f>
        <v/>
      </c>
      <c r="BK315" t="str">
        <f>IF(AND(ISBLANK(Table33[[#This Row],[Joel]]),ISBLANK(Table3[[#This Row],[Joel]])),"",Table33[[#This Row],[Joel]]-Table3[[#This Row],[Joel]])</f>
        <v/>
      </c>
      <c r="BL315" t="str">
        <f>IF(AND(ISBLANK(Table33[[#This Row],[Rob]]),ISBLANK(Table3[[#This Row],[Rob]])),"",Table33[[#This Row],[Rob]]-Table3[[#This Row],[Rob]])</f>
        <v/>
      </c>
      <c r="BM315" t="str">
        <f>IF(AND(ISBLANK(Table33[[#This Row],[Xander]]),ISBLANK(Table3[[#This Row],[Xander]])),"",Table33[[#This Row],[Xander]]-Table3[[#This Row],[Xander]])</f>
        <v/>
      </c>
    </row>
    <row r="316" spans="1:65" ht="15" customHeight="1" x14ac:dyDescent="0.25">
      <c r="A316" s="48">
        <v>45560</v>
      </c>
      <c r="B316">
        <v>18</v>
      </c>
      <c r="D316">
        <v>4</v>
      </c>
      <c r="E316">
        <v>20</v>
      </c>
      <c r="F316">
        <v>26</v>
      </c>
      <c r="J316">
        <v>2</v>
      </c>
      <c r="K316">
        <v>12</v>
      </c>
      <c r="S316" s="48">
        <v>45560</v>
      </c>
      <c r="T316">
        <v>42</v>
      </c>
      <c r="V316">
        <v>26</v>
      </c>
      <c r="W316">
        <v>31</v>
      </c>
      <c r="X316">
        <v>43</v>
      </c>
      <c r="AM316">
        <v>13</v>
      </c>
      <c r="AN316">
        <v>4</v>
      </c>
      <c r="AQ316">
        <v>64</v>
      </c>
      <c r="AR316">
        <v>48</v>
      </c>
      <c r="AX316" s="48">
        <v>45560</v>
      </c>
      <c r="AY316">
        <f>IF(AND(ISBLANK(Table33[[#This Row],[Gilbert]]),ISBLANK(Table3[[#This Row],[Gilbert]])),"",Table33[[#This Row],[Gilbert]]-Table3[[#This Row],[Gilbert]])</f>
        <v>24</v>
      </c>
      <c r="AZ316" t="str">
        <f>IF(AND(ISBLANK(Table33[[#This Row],[Fred]]),ISBLANK(Table3[[#This Row],[Fred]])),"",Table33[[#This Row],[Fred]]-Table3[[#This Row],[Fred]])</f>
        <v/>
      </c>
      <c r="BA316">
        <f>IF(AND(ISBLANK(Table33[[#This Row],[Zoe]]),ISBLANK(Table3[[#This Row],[Zoe]])),"",Table33[[#This Row],[Zoe]]-Table3[[#This Row],[Zoe]])</f>
        <v>22</v>
      </c>
      <c r="BB316">
        <f>IF(AND(ISBLANK(Table33[[#This Row],[George]]),ISBLANK(Table3[[#This Row],[George]])),"",Table33[[#This Row],[George]]-Table3[[#This Row],[George]])</f>
        <v>11</v>
      </c>
      <c r="BC316">
        <f>IF(AND(ISBLANK(Table33[[#This Row],[Raegan]]),ISBLANK(Table3[[#This Row],[Raegan]])),"",Table33[[#This Row],[Raegan]]-Table3[[#This Row],[Raegan]])</f>
        <v>17</v>
      </c>
      <c r="BD316" t="str">
        <f>IF(AND(ISBLANK(Table33[[#This Row],[Liam]]),ISBLANK(Table3[[#This Row],[Liam]])),"",Table33[[#This Row],[Liam]]-Table3[[#This Row],[Liam]])</f>
        <v/>
      </c>
      <c r="BE316" t="str">
        <f>IF(AND(ISBLANK(Table33[[#This Row],[Shane]]),ISBLANK(Table3[[#This Row],[Shane]])),"",Table33[[#This Row],[Shane]]-Table3[[#This Row],[Shane]])</f>
        <v/>
      </c>
      <c r="BF316" t="str">
        <f>IF(AND(ISBLANK(Table33[[#This Row],[Cameron]]),ISBLANK(Table3[[#This Row],[Cameron]])),"",Table33[[#This Row],[Cameron]]-Table3[[#This Row],[Cameron]])</f>
        <v/>
      </c>
      <c r="BG316" t="str">
        <f>IF(AND(ISBLANK(Table33[[#This Row],[Alex]]),ISBLANK(Table3[[#This Row],[Alex]])),"",Table33[[#This Row],[Alex]]-Table3[[#This Row],[Alex]])</f>
        <v/>
      </c>
      <c r="BH316">
        <f>IF(AND(ISBLANK(Table33[[#This Row],[Scott]]),ISBLANK(Table3[[#This Row],[Scott]])),"",Table33[[#This Row],[Scott]]-Table3[[#This Row],[Scott]])</f>
        <v>62</v>
      </c>
      <c r="BI316">
        <f>IF(AND(ISBLANK(Table33[[#This Row],[Light]]),ISBLANK(Table3[[#This Row],[Light]])),"",Table33[[#This Row],[Light]]-Table3[[#This Row],[Light]])</f>
        <v>36</v>
      </c>
      <c r="BJ316" t="str">
        <f>IF(AND(ISBLANK(Table33[[#This Row],[Jarred]]),ISBLANK(Table3[[#This Row],[Jarred]])),"",Table33[[#This Row],[Jarred]]-Table3[[#This Row],[Jarred]])</f>
        <v/>
      </c>
      <c r="BK316" t="str">
        <f>IF(AND(ISBLANK(Table33[[#This Row],[Joel]]),ISBLANK(Table3[[#This Row],[Joel]])),"",Table33[[#This Row],[Joel]]-Table3[[#This Row],[Joel]])</f>
        <v/>
      </c>
      <c r="BL316" t="str">
        <f>IF(AND(ISBLANK(Table33[[#This Row],[Rob]]),ISBLANK(Table3[[#This Row],[Rob]])),"",Table33[[#This Row],[Rob]]-Table3[[#This Row],[Rob]])</f>
        <v/>
      </c>
      <c r="BM316" t="str">
        <f>IF(AND(ISBLANK(Table33[[#This Row],[Xander]]),ISBLANK(Table3[[#This Row],[Xander]])),"",Table33[[#This Row],[Xander]]-Table3[[#This Row],[Xander]])</f>
        <v/>
      </c>
    </row>
    <row r="317" spans="1:65" ht="15" customHeight="1" x14ac:dyDescent="0.25">
      <c r="A317" s="48">
        <v>45561</v>
      </c>
      <c r="B317">
        <v>21</v>
      </c>
      <c r="D317">
        <v>7</v>
      </c>
      <c r="E317">
        <v>22</v>
      </c>
      <c r="F317">
        <v>21</v>
      </c>
      <c r="J317">
        <v>1</v>
      </c>
      <c r="K317">
        <v>19</v>
      </c>
      <c r="S317" s="48">
        <v>45561</v>
      </c>
      <c r="T317">
        <v>50</v>
      </c>
      <c r="V317">
        <v>28</v>
      </c>
      <c r="W317">
        <v>32</v>
      </c>
      <c r="X317">
        <v>53</v>
      </c>
      <c r="AM317">
        <v>9</v>
      </c>
      <c r="AQ317">
        <v>51</v>
      </c>
      <c r="AR317">
        <v>71</v>
      </c>
      <c r="AX317" s="48">
        <v>45561</v>
      </c>
      <c r="AY317">
        <f>IF(AND(ISBLANK(Table33[[#This Row],[Gilbert]]),ISBLANK(Table3[[#This Row],[Gilbert]])),"",Table33[[#This Row],[Gilbert]]-Table3[[#This Row],[Gilbert]])</f>
        <v>29</v>
      </c>
      <c r="AZ317" t="str">
        <f>IF(AND(ISBLANK(Table33[[#This Row],[Fred]]),ISBLANK(Table3[[#This Row],[Fred]])),"",Table33[[#This Row],[Fred]]-Table3[[#This Row],[Fred]])</f>
        <v/>
      </c>
      <c r="BA317">
        <f>IF(AND(ISBLANK(Table33[[#This Row],[Zoe]]),ISBLANK(Table3[[#This Row],[Zoe]])),"",Table33[[#This Row],[Zoe]]-Table3[[#This Row],[Zoe]])</f>
        <v>21</v>
      </c>
      <c r="BB317">
        <f>IF(AND(ISBLANK(Table33[[#This Row],[George]]),ISBLANK(Table3[[#This Row],[George]])),"",Table33[[#This Row],[George]]-Table3[[#This Row],[George]])</f>
        <v>10</v>
      </c>
      <c r="BC317">
        <f>IF(AND(ISBLANK(Table33[[#This Row],[Raegan]]),ISBLANK(Table3[[#This Row],[Raegan]])),"",Table33[[#This Row],[Raegan]]-Table3[[#This Row],[Raegan]])</f>
        <v>32</v>
      </c>
      <c r="BD317" t="str">
        <f>IF(AND(ISBLANK(Table33[[#This Row],[Liam]]),ISBLANK(Table3[[#This Row],[Liam]])),"",Table33[[#This Row],[Liam]]-Table3[[#This Row],[Liam]])</f>
        <v/>
      </c>
      <c r="BE317" t="str">
        <f>IF(AND(ISBLANK(Table33[[#This Row],[Shane]]),ISBLANK(Table3[[#This Row],[Shane]])),"",Table33[[#This Row],[Shane]]-Table3[[#This Row],[Shane]])</f>
        <v/>
      </c>
      <c r="BF317" t="str">
        <f>IF(AND(ISBLANK(Table33[[#This Row],[Cameron]]),ISBLANK(Table3[[#This Row],[Cameron]])),"",Table33[[#This Row],[Cameron]]-Table3[[#This Row],[Cameron]])</f>
        <v/>
      </c>
      <c r="BG317" t="str">
        <f>IF(AND(ISBLANK(Table33[[#This Row],[Alex]]),ISBLANK(Table3[[#This Row],[Alex]])),"",Table33[[#This Row],[Alex]]-Table3[[#This Row],[Alex]])</f>
        <v/>
      </c>
      <c r="BH317">
        <f>IF(AND(ISBLANK(Table33[[#This Row],[Scott]]),ISBLANK(Table3[[#This Row],[Scott]])),"",Table33[[#This Row],[Scott]]-Table3[[#This Row],[Scott]])</f>
        <v>50</v>
      </c>
      <c r="BI317">
        <f>IF(AND(ISBLANK(Table33[[#This Row],[Light]]),ISBLANK(Table3[[#This Row],[Light]])),"",Table33[[#This Row],[Light]]-Table3[[#This Row],[Light]])</f>
        <v>52</v>
      </c>
      <c r="BJ317" t="str">
        <f>IF(AND(ISBLANK(Table33[[#This Row],[Jarred]]),ISBLANK(Table3[[#This Row],[Jarred]])),"",Table33[[#This Row],[Jarred]]-Table3[[#This Row],[Jarred]])</f>
        <v/>
      </c>
      <c r="BK317" t="str">
        <f>IF(AND(ISBLANK(Table33[[#This Row],[Joel]]),ISBLANK(Table3[[#This Row],[Joel]])),"",Table33[[#This Row],[Joel]]-Table3[[#This Row],[Joel]])</f>
        <v/>
      </c>
      <c r="BL317" t="str">
        <f>IF(AND(ISBLANK(Table33[[#This Row],[Rob]]),ISBLANK(Table3[[#This Row],[Rob]])),"",Table33[[#This Row],[Rob]]-Table3[[#This Row],[Rob]])</f>
        <v/>
      </c>
      <c r="BM317" t="str">
        <f>IF(AND(ISBLANK(Table33[[#This Row],[Xander]]),ISBLANK(Table3[[#This Row],[Xander]])),"",Table33[[#This Row],[Xander]]-Table3[[#This Row],[Xander]])</f>
        <v/>
      </c>
    </row>
    <row r="318" spans="1:65" ht="15" customHeight="1" x14ac:dyDescent="0.25">
      <c r="A318" s="48">
        <v>45562</v>
      </c>
      <c r="B318">
        <v>21</v>
      </c>
      <c r="D318">
        <v>10</v>
      </c>
      <c r="E318">
        <v>21</v>
      </c>
      <c r="F318">
        <v>27</v>
      </c>
      <c r="J318">
        <v>3</v>
      </c>
      <c r="K318">
        <v>19</v>
      </c>
      <c r="S318" s="48">
        <v>45562</v>
      </c>
      <c r="T318">
        <v>43</v>
      </c>
      <c r="V318">
        <v>29</v>
      </c>
      <c r="W318">
        <v>31</v>
      </c>
      <c r="X318">
        <v>68</v>
      </c>
      <c r="AM318">
        <v>23</v>
      </c>
      <c r="AN318">
        <v>1</v>
      </c>
      <c r="AQ318">
        <v>33</v>
      </c>
      <c r="AR318">
        <v>41</v>
      </c>
      <c r="AX318" s="48">
        <v>45562</v>
      </c>
      <c r="AY318">
        <f>IF(AND(ISBLANK(Table33[[#This Row],[Gilbert]]),ISBLANK(Table3[[#This Row],[Gilbert]])),"",Table33[[#This Row],[Gilbert]]-Table3[[#This Row],[Gilbert]])</f>
        <v>22</v>
      </c>
      <c r="AZ318" t="str">
        <f>IF(AND(ISBLANK(Table33[[#This Row],[Fred]]),ISBLANK(Table3[[#This Row],[Fred]])),"",Table33[[#This Row],[Fred]]-Table3[[#This Row],[Fred]])</f>
        <v/>
      </c>
      <c r="BA318">
        <f>IF(AND(ISBLANK(Table33[[#This Row],[Zoe]]),ISBLANK(Table3[[#This Row],[Zoe]])),"",Table33[[#This Row],[Zoe]]-Table3[[#This Row],[Zoe]])</f>
        <v>19</v>
      </c>
      <c r="BB318">
        <f>IF(AND(ISBLANK(Table33[[#This Row],[George]]),ISBLANK(Table3[[#This Row],[George]])),"",Table33[[#This Row],[George]]-Table3[[#This Row],[George]])</f>
        <v>10</v>
      </c>
      <c r="BC318">
        <f>IF(AND(ISBLANK(Table33[[#This Row],[Raegan]]),ISBLANK(Table3[[#This Row],[Raegan]])),"",Table33[[#This Row],[Raegan]]-Table3[[#This Row],[Raegan]])</f>
        <v>41</v>
      </c>
      <c r="BD318" t="str">
        <f>IF(AND(ISBLANK(Table33[[#This Row],[Liam]]),ISBLANK(Table3[[#This Row],[Liam]])),"",Table33[[#This Row],[Liam]]-Table3[[#This Row],[Liam]])</f>
        <v/>
      </c>
      <c r="BE318" t="str">
        <f>IF(AND(ISBLANK(Table33[[#This Row],[Shane]]),ISBLANK(Table3[[#This Row],[Shane]])),"",Table33[[#This Row],[Shane]]-Table3[[#This Row],[Shane]])</f>
        <v/>
      </c>
      <c r="BF318" t="str">
        <f>IF(AND(ISBLANK(Table33[[#This Row],[Cameron]]),ISBLANK(Table3[[#This Row],[Cameron]])),"",Table33[[#This Row],[Cameron]]-Table3[[#This Row],[Cameron]])</f>
        <v/>
      </c>
      <c r="BG318" t="str">
        <f>IF(AND(ISBLANK(Table33[[#This Row],[Alex]]),ISBLANK(Table3[[#This Row],[Alex]])),"",Table33[[#This Row],[Alex]]-Table3[[#This Row],[Alex]])</f>
        <v/>
      </c>
      <c r="BH318">
        <f>IF(AND(ISBLANK(Table33[[#This Row],[Scott]]),ISBLANK(Table3[[#This Row],[Scott]])),"",Table33[[#This Row],[Scott]]-Table3[[#This Row],[Scott]])</f>
        <v>30</v>
      </c>
      <c r="BI318">
        <f>IF(AND(ISBLANK(Table33[[#This Row],[Light]]),ISBLANK(Table3[[#This Row],[Light]])),"",Table33[[#This Row],[Light]]-Table3[[#This Row],[Light]])</f>
        <v>22</v>
      </c>
      <c r="BJ318" t="str">
        <f>IF(AND(ISBLANK(Table33[[#This Row],[Jarred]]),ISBLANK(Table3[[#This Row],[Jarred]])),"",Table33[[#This Row],[Jarred]]-Table3[[#This Row],[Jarred]])</f>
        <v/>
      </c>
      <c r="BK318" t="str">
        <f>IF(AND(ISBLANK(Table33[[#This Row],[Joel]]),ISBLANK(Table3[[#This Row],[Joel]])),"",Table33[[#This Row],[Joel]]-Table3[[#This Row],[Joel]])</f>
        <v/>
      </c>
      <c r="BL318" t="str">
        <f>IF(AND(ISBLANK(Table33[[#This Row],[Rob]]),ISBLANK(Table3[[#This Row],[Rob]])),"",Table33[[#This Row],[Rob]]-Table3[[#This Row],[Rob]])</f>
        <v/>
      </c>
      <c r="BM318" t="str">
        <f>IF(AND(ISBLANK(Table33[[#This Row],[Xander]]),ISBLANK(Table3[[#This Row],[Xander]])),"",Table33[[#This Row],[Xander]]-Table3[[#This Row],[Xander]])</f>
        <v/>
      </c>
    </row>
    <row r="319" spans="1:65" ht="15" customHeight="1" x14ac:dyDescent="0.25">
      <c r="A319" s="48">
        <v>45565</v>
      </c>
      <c r="B319">
        <v>6</v>
      </c>
      <c r="D319">
        <v>44</v>
      </c>
      <c r="E319">
        <v>29</v>
      </c>
      <c r="F319">
        <v>35</v>
      </c>
      <c r="J319">
        <v>28</v>
      </c>
      <c r="K319">
        <v>40</v>
      </c>
      <c r="S319" s="48">
        <v>45565</v>
      </c>
      <c r="T319">
        <v>34</v>
      </c>
      <c r="V319">
        <v>51</v>
      </c>
      <c r="W319">
        <v>55</v>
      </c>
      <c r="X319">
        <v>60</v>
      </c>
      <c r="AM319">
        <v>112</v>
      </c>
      <c r="AN319">
        <v>23</v>
      </c>
      <c r="AQ319">
        <v>35</v>
      </c>
      <c r="AR319">
        <v>70</v>
      </c>
      <c r="AX319" s="48">
        <v>45565</v>
      </c>
      <c r="AY319">
        <f>IF(AND(ISBLANK(Table33[[#This Row],[Gilbert]]),ISBLANK(Table3[[#This Row],[Gilbert]])),"",Table33[[#This Row],[Gilbert]]-Table3[[#This Row],[Gilbert]])</f>
        <v>28</v>
      </c>
      <c r="AZ319" t="str">
        <f>IF(AND(ISBLANK(Table33[[#This Row],[Fred]]),ISBLANK(Table3[[#This Row],[Fred]])),"",Table33[[#This Row],[Fred]]-Table3[[#This Row],[Fred]])</f>
        <v/>
      </c>
      <c r="BA319">
        <f>IF(AND(ISBLANK(Table33[[#This Row],[Zoe]]),ISBLANK(Table3[[#This Row],[Zoe]])),"",Table33[[#This Row],[Zoe]]-Table3[[#This Row],[Zoe]])</f>
        <v>7</v>
      </c>
      <c r="BB319">
        <f>IF(AND(ISBLANK(Table33[[#This Row],[George]]),ISBLANK(Table3[[#This Row],[George]])),"",Table33[[#This Row],[George]]-Table3[[#This Row],[George]])</f>
        <v>26</v>
      </c>
      <c r="BC319">
        <f>IF(AND(ISBLANK(Table33[[#This Row],[Raegan]]),ISBLANK(Table3[[#This Row],[Raegan]])),"",Table33[[#This Row],[Raegan]]-Table3[[#This Row],[Raegan]])</f>
        <v>25</v>
      </c>
      <c r="BD319" t="str">
        <f>IF(AND(ISBLANK(Table33[[#This Row],[Liam]]),ISBLANK(Table3[[#This Row],[Liam]])),"",Table33[[#This Row],[Liam]]-Table3[[#This Row],[Liam]])</f>
        <v/>
      </c>
      <c r="BE319" t="str">
        <f>IF(AND(ISBLANK(Table33[[#This Row],[Shane]]),ISBLANK(Table3[[#This Row],[Shane]])),"",Table33[[#This Row],[Shane]]-Table3[[#This Row],[Shane]])</f>
        <v/>
      </c>
      <c r="BF319" t="str">
        <f>IF(AND(ISBLANK(Table33[[#This Row],[Cameron]]),ISBLANK(Table3[[#This Row],[Cameron]])),"",Table33[[#This Row],[Cameron]]-Table3[[#This Row],[Cameron]])</f>
        <v/>
      </c>
      <c r="BG319" t="str">
        <f>IF(AND(ISBLANK(Table33[[#This Row],[Alex]]),ISBLANK(Table3[[#This Row],[Alex]])),"",Table33[[#This Row],[Alex]]-Table3[[#This Row],[Alex]])</f>
        <v/>
      </c>
      <c r="BH319">
        <f>IF(AND(ISBLANK(Table33[[#This Row],[Scott]]),ISBLANK(Table3[[#This Row],[Scott]])),"",Table33[[#This Row],[Scott]]-Table3[[#This Row],[Scott]])</f>
        <v>7</v>
      </c>
      <c r="BI319">
        <f>IF(AND(ISBLANK(Table33[[#This Row],[Light]]),ISBLANK(Table3[[#This Row],[Light]])),"",Table33[[#This Row],[Light]]-Table3[[#This Row],[Light]])</f>
        <v>30</v>
      </c>
      <c r="BJ319" t="str">
        <f>IF(AND(ISBLANK(Table33[[#This Row],[Jarred]]),ISBLANK(Table3[[#This Row],[Jarred]])),"",Table33[[#This Row],[Jarred]]-Table3[[#This Row],[Jarred]])</f>
        <v/>
      </c>
      <c r="BK319" t="str">
        <f>IF(AND(ISBLANK(Table33[[#This Row],[Joel]]),ISBLANK(Table3[[#This Row],[Joel]])),"",Table33[[#This Row],[Joel]]-Table3[[#This Row],[Joel]])</f>
        <v/>
      </c>
      <c r="BL319" t="str">
        <f>IF(AND(ISBLANK(Table33[[#This Row],[Rob]]),ISBLANK(Table3[[#This Row],[Rob]])),"",Table33[[#This Row],[Rob]]-Table3[[#This Row],[Rob]])</f>
        <v/>
      </c>
      <c r="BM319" t="str">
        <f>IF(AND(ISBLANK(Table33[[#This Row],[Xander]]),ISBLANK(Table3[[#This Row],[Xander]])),"",Table33[[#This Row],[Xander]]-Table3[[#This Row],[Xander]])</f>
        <v/>
      </c>
    </row>
    <row r="320" spans="1:65" ht="15" customHeight="1" x14ac:dyDescent="0.25">
      <c r="A320" s="48">
        <v>45566</v>
      </c>
      <c r="D320">
        <v>42</v>
      </c>
      <c r="E320">
        <v>22</v>
      </c>
      <c r="F320">
        <v>37</v>
      </c>
      <c r="J320">
        <v>20</v>
      </c>
      <c r="K320">
        <v>27</v>
      </c>
      <c r="S320" s="48">
        <v>45566</v>
      </c>
      <c r="T320">
        <v>54</v>
      </c>
      <c r="V320">
        <v>45</v>
      </c>
      <c r="W320">
        <v>40</v>
      </c>
      <c r="X320">
        <v>83</v>
      </c>
      <c r="AM320">
        <v>28</v>
      </c>
      <c r="AN320">
        <v>79</v>
      </c>
      <c r="AQ320">
        <v>52</v>
      </c>
      <c r="AR320">
        <v>62</v>
      </c>
      <c r="AX320" s="48">
        <v>45566</v>
      </c>
      <c r="AY320">
        <f>IF(AND(ISBLANK(Table33[[#This Row],[Gilbert]]),ISBLANK(Table3[[#This Row],[Gilbert]])),"",Table33[[#This Row],[Gilbert]]-Table3[[#This Row],[Gilbert]])</f>
        <v>54</v>
      </c>
      <c r="AZ320" t="str">
        <f>IF(AND(ISBLANK(Table33[[#This Row],[Fred]]),ISBLANK(Table3[[#This Row],[Fred]])),"",Table33[[#This Row],[Fred]]-Table3[[#This Row],[Fred]])</f>
        <v/>
      </c>
      <c r="BA320">
        <f>IF(AND(ISBLANK(Table33[[#This Row],[Zoe]]),ISBLANK(Table3[[#This Row],[Zoe]])),"",Table33[[#This Row],[Zoe]]-Table3[[#This Row],[Zoe]])</f>
        <v>3</v>
      </c>
      <c r="BB320">
        <f>IF(AND(ISBLANK(Table33[[#This Row],[George]]),ISBLANK(Table3[[#This Row],[George]])),"",Table33[[#This Row],[George]]-Table3[[#This Row],[George]])</f>
        <v>18</v>
      </c>
      <c r="BC320">
        <f>IF(AND(ISBLANK(Table33[[#This Row],[Raegan]]),ISBLANK(Table3[[#This Row],[Raegan]])),"",Table33[[#This Row],[Raegan]]-Table3[[#This Row],[Raegan]])</f>
        <v>46</v>
      </c>
      <c r="BD320" t="str">
        <f>IF(AND(ISBLANK(Table33[[#This Row],[Liam]]),ISBLANK(Table3[[#This Row],[Liam]])),"",Table33[[#This Row],[Liam]]-Table3[[#This Row],[Liam]])</f>
        <v/>
      </c>
      <c r="BE320" t="str">
        <f>IF(AND(ISBLANK(Table33[[#This Row],[Shane]]),ISBLANK(Table3[[#This Row],[Shane]])),"",Table33[[#This Row],[Shane]]-Table3[[#This Row],[Shane]])</f>
        <v/>
      </c>
      <c r="BF320" t="str">
        <f>IF(AND(ISBLANK(Table33[[#This Row],[Cameron]]),ISBLANK(Table3[[#This Row],[Cameron]])),"",Table33[[#This Row],[Cameron]]-Table3[[#This Row],[Cameron]])</f>
        <v/>
      </c>
      <c r="BG320" t="str">
        <f>IF(AND(ISBLANK(Table33[[#This Row],[Alex]]),ISBLANK(Table3[[#This Row],[Alex]])),"",Table33[[#This Row],[Alex]]-Table3[[#This Row],[Alex]])</f>
        <v/>
      </c>
      <c r="BH320">
        <f>IF(AND(ISBLANK(Table33[[#This Row],[Scott]]),ISBLANK(Table3[[#This Row],[Scott]])),"",Table33[[#This Row],[Scott]]-Table3[[#This Row],[Scott]])</f>
        <v>32</v>
      </c>
      <c r="BI320">
        <f>IF(AND(ISBLANK(Table33[[#This Row],[Light]]),ISBLANK(Table3[[#This Row],[Light]])),"",Table33[[#This Row],[Light]]-Table3[[#This Row],[Light]])</f>
        <v>35</v>
      </c>
      <c r="BJ320" t="str">
        <f>IF(AND(ISBLANK(Table33[[#This Row],[Jarred]]),ISBLANK(Table3[[#This Row],[Jarred]])),"",Table33[[#This Row],[Jarred]]-Table3[[#This Row],[Jarred]])</f>
        <v/>
      </c>
      <c r="BK320" t="str">
        <f>IF(AND(ISBLANK(Table33[[#This Row],[Joel]]),ISBLANK(Table3[[#This Row],[Joel]])),"",Table33[[#This Row],[Joel]]-Table3[[#This Row],[Joel]])</f>
        <v/>
      </c>
      <c r="BL320" t="str">
        <f>IF(AND(ISBLANK(Table33[[#This Row],[Rob]]),ISBLANK(Table3[[#This Row],[Rob]])),"",Table33[[#This Row],[Rob]]-Table3[[#This Row],[Rob]])</f>
        <v/>
      </c>
      <c r="BM320" t="str">
        <f>IF(AND(ISBLANK(Table33[[#This Row],[Xander]]),ISBLANK(Table3[[#This Row],[Xander]])),"",Table33[[#This Row],[Xander]]-Table3[[#This Row],[Xander]])</f>
        <v/>
      </c>
    </row>
    <row r="321" spans="1:65" ht="15" customHeight="1" x14ac:dyDescent="0.25">
      <c r="A321" s="48">
        <v>45567</v>
      </c>
      <c r="D321">
        <v>31</v>
      </c>
      <c r="E321">
        <v>16</v>
      </c>
      <c r="H321">
        <v>9</v>
      </c>
      <c r="J321">
        <v>17</v>
      </c>
      <c r="K321">
        <v>39</v>
      </c>
      <c r="S321" s="48">
        <v>45567</v>
      </c>
      <c r="T321">
        <v>43</v>
      </c>
      <c r="V321">
        <v>40</v>
      </c>
      <c r="W321">
        <v>48</v>
      </c>
      <c r="AK321">
        <v>51</v>
      </c>
      <c r="AM321">
        <v>1</v>
      </c>
      <c r="AN321">
        <v>93</v>
      </c>
      <c r="AQ321">
        <v>66</v>
      </c>
      <c r="AR321">
        <v>89</v>
      </c>
      <c r="AX321" s="48">
        <v>45567</v>
      </c>
      <c r="AY321">
        <f>IF(AND(ISBLANK(Table33[[#This Row],[Gilbert]]),ISBLANK(Table3[[#This Row],[Gilbert]])),"",Table33[[#This Row],[Gilbert]]-Table3[[#This Row],[Gilbert]])</f>
        <v>43</v>
      </c>
      <c r="AZ321" t="str">
        <f>IF(AND(ISBLANK(Table33[[#This Row],[Fred]]),ISBLANK(Table3[[#This Row],[Fred]])),"",Table33[[#This Row],[Fred]]-Table3[[#This Row],[Fred]])</f>
        <v/>
      </c>
      <c r="BA321">
        <f>IF(AND(ISBLANK(Table33[[#This Row],[Zoe]]),ISBLANK(Table3[[#This Row],[Zoe]])),"",Table33[[#This Row],[Zoe]]-Table3[[#This Row],[Zoe]])</f>
        <v>9</v>
      </c>
      <c r="BB321">
        <f>IF(AND(ISBLANK(Table33[[#This Row],[George]]),ISBLANK(Table3[[#This Row],[George]])),"",Table33[[#This Row],[George]]-Table3[[#This Row],[George]])</f>
        <v>32</v>
      </c>
      <c r="BC321" t="str">
        <f>IF(AND(ISBLANK(Table33[[#This Row],[Raegan]]),ISBLANK(Table3[[#This Row],[Raegan]])),"",Table33[[#This Row],[Raegan]]-Table3[[#This Row],[Raegan]])</f>
        <v/>
      </c>
      <c r="BD321" t="str">
        <f>IF(AND(ISBLANK(Table33[[#This Row],[Liam]]),ISBLANK(Table3[[#This Row],[Liam]])),"",Table33[[#This Row],[Liam]]-Table3[[#This Row],[Liam]])</f>
        <v/>
      </c>
      <c r="BE321">
        <f>IF(AND(ISBLANK(Table33[[#This Row],[Shane]]),ISBLANK(Table3[[#This Row],[Shane]])),"",Table33[[#This Row],[Shane]]-Table3[[#This Row],[Shane]])</f>
        <v>42</v>
      </c>
      <c r="BF321" t="str">
        <f>IF(AND(ISBLANK(Table33[[#This Row],[Cameron]]),ISBLANK(Table3[[#This Row],[Cameron]])),"",Table33[[#This Row],[Cameron]]-Table3[[#This Row],[Cameron]])</f>
        <v/>
      </c>
      <c r="BG321" t="str">
        <f>IF(AND(ISBLANK(Table33[[#This Row],[Alex]]),ISBLANK(Table3[[#This Row],[Alex]])),"",Table33[[#This Row],[Alex]]-Table3[[#This Row],[Alex]])</f>
        <v/>
      </c>
      <c r="BH321">
        <f>IF(AND(ISBLANK(Table33[[#This Row],[Scott]]),ISBLANK(Table3[[#This Row],[Scott]])),"",Table33[[#This Row],[Scott]]-Table3[[#This Row],[Scott]])</f>
        <v>49</v>
      </c>
      <c r="BI321">
        <f>IF(AND(ISBLANK(Table33[[#This Row],[Light]]),ISBLANK(Table3[[#This Row],[Light]])),"",Table33[[#This Row],[Light]]-Table3[[#This Row],[Light]])</f>
        <v>50</v>
      </c>
      <c r="BJ321" t="str">
        <f>IF(AND(ISBLANK(Table33[[#This Row],[Jarred]]),ISBLANK(Table3[[#This Row],[Jarred]])),"",Table33[[#This Row],[Jarred]]-Table3[[#This Row],[Jarred]])</f>
        <v/>
      </c>
      <c r="BK321" t="str">
        <f>IF(AND(ISBLANK(Table33[[#This Row],[Joel]]),ISBLANK(Table3[[#This Row],[Joel]])),"",Table33[[#This Row],[Joel]]-Table3[[#This Row],[Joel]])</f>
        <v/>
      </c>
      <c r="BL321" t="str">
        <f>IF(AND(ISBLANK(Table33[[#This Row],[Rob]]),ISBLANK(Table3[[#This Row],[Rob]])),"",Table33[[#This Row],[Rob]]-Table3[[#This Row],[Rob]])</f>
        <v/>
      </c>
      <c r="BM321" t="str">
        <f>IF(AND(ISBLANK(Table33[[#This Row],[Xander]]),ISBLANK(Table3[[#This Row],[Xander]])),"",Table33[[#This Row],[Xander]]-Table3[[#This Row],[Xander]])</f>
        <v/>
      </c>
    </row>
    <row r="322" spans="1:65" ht="15" customHeight="1" x14ac:dyDescent="0.25">
      <c r="A322" s="48">
        <v>45568</v>
      </c>
      <c r="D322">
        <v>33</v>
      </c>
      <c r="E322">
        <v>17</v>
      </c>
      <c r="F322">
        <v>41</v>
      </c>
      <c r="H322">
        <v>6</v>
      </c>
      <c r="J322">
        <v>15</v>
      </c>
      <c r="S322" s="48">
        <v>45568</v>
      </c>
      <c r="T322">
        <v>46</v>
      </c>
      <c r="V322">
        <v>42</v>
      </c>
      <c r="W322">
        <v>28</v>
      </c>
      <c r="X322">
        <v>93</v>
      </c>
      <c r="AK322">
        <v>49</v>
      </c>
      <c r="AN322">
        <v>87</v>
      </c>
      <c r="AQ322">
        <v>31</v>
      </c>
      <c r="AX322" s="48">
        <v>45568</v>
      </c>
      <c r="AY322">
        <f>IF(AND(ISBLANK(Table33[[#This Row],[Gilbert]]),ISBLANK(Table3[[#This Row],[Gilbert]])),"",Table33[[#This Row],[Gilbert]]-Table3[[#This Row],[Gilbert]])</f>
        <v>46</v>
      </c>
      <c r="AZ322" t="str">
        <f>IF(AND(ISBLANK(Table33[[#This Row],[Fred]]),ISBLANK(Table3[[#This Row],[Fred]])),"",Table33[[#This Row],[Fred]]-Table3[[#This Row],[Fred]])</f>
        <v/>
      </c>
      <c r="BA322">
        <f>IF(AND(ISBLANK(Table33[[#This Row],[Zoe]]),ISBLANK(Table3[[#This Row],[Zoe]])),"",Table33[[#This Row],[Zoe]]-Table3[[#This Row],[Zoe]])</f>
        <v>9</v>
      </c>
      <c r="BB322">
        <f>IF(AND(ISBLANK(Table33[[#This Row],[George]]),ISBLANK(Table3[[#This Row],[George]])),"",Table33[[#This Row],[George]]-Table3[[#This Row],[George]])</f>
        <v>11</v>
      </c>
      <c r="BC322">
        <f>IF(AND(ISBLANK(Table33[[#This Row],[Raegan]]),ISBLANK(Table3[[#This Row],[Raegan]])),"",Table33[[#This Row],[Raegan]]-Table3[[#This Row],[Raegan]])</f>
        <v>52</v>
      </c>
      <c r="BD322" t="str">
        <f>IF(AND(ISBLANK(Table33[[#This Row],[Liam]]),ISBLANK(Table3[[#This Row],[Liam]])),"",Table33[[#This Row],[Liam]]-Table3[[#This Row],[Liam]])</f>
        <v/>
      </c>
      <c r="BE322">
        <f>IF(AND(ISBLANK(Table33[[#This Row],[Shane]]),ISBLANK(Table3[[#This Row],[Shane]])),"",Table33[[#This Row],[Shane]]-Table3[[#This Row],[Shane]])</f>
        <v>43</v>
      </c>
      <c r="BF322" t="str">
        <f>IF(AND(ISBLANK(Table33[[#This Row],[Cameron]]),ISBLANK(Table3[[#This Row],[Cameron]])),"",Table33[[#This Row],[Cameron]]-Table3[[#This Row],[Cameron]])</f>
        <v/>
      </c>
      <c r="BG322" t="str">
        <f>IF(AND(ISBLANK(Table33[[#This Row],[Alex]]),ISBLANK(Table3[[#This Row],[Alex]])),"",Table33[[#This Row],[Alex]]-Table3[[#This Row],[Alex]])</f>
        <v/>
      </c>
      <c r="BH322">
        <f>IF(AND(ISBLANK(Table33[[#This Row],[Scott]]),ISBLANK(Table3[[#This Row],[Scott]])),"",Table33[[#This Row],[Scott]]-Table3[[#This Row],[Scott]])</f>
        <v>16</v>
      </c>
      <c r="BI322" t="str">
        <f>IF(AND(ISBLANK(Table33[[#This Row],[Light]]),ISBLANK(Table3[[#This Row],[Light]])),"",Table33[[#This Row],[Light]]-Table3[[#This Row],[Light]])</f>
        <v/>
      </c>
      <c r="BJ322" t="str">
        <f>IF(AND(ISBLANK(Table33[[#This Row],[Jarred]]),ISBLANK(Table3[[#This Row],[Jarred]])),"",Table33[[#This Row],[Jarred]]-Table3[[#This Row],[Jarred]])</f>
        <v/>
      </c>
      <c r="BK322" t="str">
        <f>IF(AND(ISBLANK(Table33[[#This Row],[Joel]]),ISBLANK(Table3[[#This Row],[Joel]])),"",Table33[[#This Row],[Joel]]-Table3[[#This Row],[Joel]])</f>
        <v/>
      </c>
      <c r="BL322" t="str">
        <f>IF(AND(ISBLANK(Table33[[#This Row],[Rob]]),ISBLANK(Table3[[#This Row],[Rob]])),"",Table33[[#This Row],[Rob]]-Table3[[#This Row],[Rob]])</f>
        <v/>
      </c>
      <c r="BM322" t="str">
        <f>IF(AND(ISBLANK(Table33[[#This Row],[Xander]]),ISBLANK(Table3[[#This Row],[Xander]])),"",Table33[[#This Row],[Xander]]-Table3[[#This Row],[Xander]])</f>
        <v/>
      </c>
    </row>
    <row r="323" spans="1:65" ht="15" customHeight="1" x14ac:dyDescent="0.25">
      <c r="A323" s="48">
        <v>45569</v>
      </c>
      <c r="B323">
        <v>2</v>
      </c>
      <c r="D323">
        <v>28</v>
      </c>
      <c r="E323">
        <v>13</v>
      </c>
      <c r="F323">
        <v>31</v>
      </c>
      <c r="H323">
        <v>14</v>
      </c>
      <c r="J323">
        <v>21</v>
      </c>
      <c r="S323" s="48">
        <v>45569</v>
      </c>
      <c r="T323">
        <v>83</v>
      </c>
      <c r="V323">
        <v>30</v>
      </c>
      <c r="W323">
        <v>32</v>
      </c>
      <c r="X323">
        <v>48</v>
      </c>
      <c r="AK323">
        <v>53</v>
      </c>
      <c r="AM323">
        <v>2</v>
      </c>
      <c r="AN323">
        <v>85</v>
      </c>
      <c r="AQ323">
        <v>37</v>
      </c>
      <c r="AX323" s="48">
        <v>45569</v>
      </c>
      <c r="AY323">
        <f>IF(AND(ISBLANK(Table33[[#This Row],[Gilbert]]),ISBLANK(Table3[[#This Row],[Gilbert]])),"",Table33[[#This Row],[Gilbert]]-Table3[[#This Row],[Gilbert]])</f>
        <v>81</v>
      </c>
      <c r="AZ323" t="str">
        <f>IF(AND(ISBLANK(Table33[[#This Row],[Fred]]),ISBLANK(Table3[[#This Row],[Fred]])),"",Table33[[#This Row],[Fred]]-Table3[[#This Row],[Fred]])</f>
        <v/>
      </c>
      <c r="BA323">
        <f>IF(AND(ISBLANK(Table33[[#This Row],[Zoe]]),ISBLANK(Table3[[#This Row],[Zoe]])),"",Table33[[#This Row],[Zoe]]-Table3[[#This Row],[Zoe]])</f>
        <v>2</v>
      </c>
      <c r="BB323">
        <f>IF(AND(ISBLANK(Table33[[#This Row],[George]]),ISBLANK(Table3[[#This Row],[George]])),"",Table33[[#This Row],[George]]-Table3[[#This Row],[George]])</f>
        <v>19</v>
      </c>
      <c r="BC323">
        <f>IF(AND(ISBLANK(Table33[[#This Row],[Raegan]]),ISBLANK(Table3[[#This Row],[Raegan]])),"",Table33[[#This Row],[Raegan]]-Table3[[#This Row],[Raegan]])</f>
        <v>17</v>
      </c>
      <c r="BD323" t="str">
        <f>IF(AND(ISBLANK(Table33[[#This Row],[Liam]]),ISBLANK(Table3[[#This Row],[Liam]])),"",Table33[[#This Row],[Liam]]-Table3[[#This Row],[Liam]])</f>
        <v/>
      </c>
      <c r="BE323">
        <f>IF(AND(ISBLANK(Table33[[#This Row],[Shane]]),ISBLANK(Table3[[#This Row],[Shane]])),"",Table33[[#This Row],[Shane]]-Table3[[#This Row],[Shane]])</f>
        <v>39</v>
      </c>
      <c r="BF323" t="str">
        <f>IF(AND(ISBLANK(Table33[[#This Row],[Cameron]]),ISBLANK(Table3[[#This Row],[Cameron]])),"",Table33[[#This Row],[Cameron]]-Table3[[#This Row],[Cameron]])</f>
        <v/>
      </c>
      <c r="BG323" t="str">
        <f>IF(AND(ISBLANK(Table33[[#This Row],[Alex]]),ISBLANK(Table3[[#This Row],[Alex]])),"",Table33[[#This Row],[Alex]]-Table3[[#This Row],[Alex]])</f>
        <v/>
      </c>
      <c r="BH323">
        <f>IF(AND(ISBLANK(Table33[[#This Row],[Scott]]),ISBLANK(Table3[[#This Row],[Scott]])),"",Table33[[#This Row],[Scott]]-Table3[[#This Row],[Scott]])</f>
        <v>16</v>
      </c>
      <c r="BI323" t="str">
        <f>IF(AND(ISBLANK(Table33[[#This Row],[Light]]),ISBLANK(Table3[[#This Row],[Light]])),"",Table33[[#This Row],[Light]]-Table3[[#This Row],[Light]])</f>
        <v/>
      </c>
      <c r="BJ323" t="str">
        <f>IF(AND(ISBLANK(Table33[[#This Row],[Jarred]]),ISBLANK(Table3[[#This Row],[Jarred]])),"",Table33[[#This Row],[Jarred]]-Table3[[#This Row],[Jarred]])</f>
        <v/>
      </c>
      <c r="BK323" t="str">
        <f>IF(AND(ISBLANK(Table33[[#This Row],[Joel]]),ISBLANK(Table3[[#This Row],[Joel]])),"",Table33[[#This Row],[Joel]]-Table3[[#This Row],[Joel]])</f>
        <v/>
      </c>
      <c r="BL323" t="str">
        <f>IF(AND(ISBLANK(Table33[[#This Row],[Rob]]),ISBLANK(Table3[[#This Row],[Rob]])),"",Table33[[#This Row],[Rob]]-Table3[[#This Row],[Rob]])</f>
        <v/>
      </c>
      <c r="BM323" t="str">
        <f>IF(AND(ISBLANK(Table33[[#This Row],[Xander]]),ISBLANK(Table3[[#This Row],[Xander]])),"",Table33[[#This Row],[Xander]]-Table3[[#This Row],[Xander]])</f>
        <v/>
      </c>
    </row>
    <row r="324" spans="1:65" ht="15" customHeight="1" x14ac:dyDescent="0.25">
      <c r="A324" s="48">
        <v>45572</v>
      </c>
      <c r="D324">
        <v>11</v>
      </c>
      <c r="E324">
        <v>1</v>
      </c>
      <c r="F324">
        <v>9</v>
      </c>
      <c r="H324">
        <v>3</v>
      </c>
      <c r="K324">
        <v>8</v>
      </c>
      <c r="S324" s="48">
        <v>45572</v>
      </c>
      <c r="T324">
        <v>55</v>
      </c>
      <c r="V324">
        <v>36</v>
      </c>
      <c r="W324">
        <v>25</v>
      </c>
      <c r="X324">
        <v>70</v>
      </c>
      <c r="AK324">
        <v>41</v>
      </c>
      <c r="AM324">
        <v>112</v>
      </c>
      <c r="AN324">
        <v>23</v>
      </c>
      <c r="AR324">
        <v>45</v>
      </c>
      <c r="AX324" s="48">
        <v>45572</v>
      </c>
      <c r="AY324">
        <f>IF(AND(ISBLANK(Table33[[#This Row],[Gilbert]]),ISBLANK(Table3[[#This Row],[Gilbert]])),"",Table33[[#This Row],[Gilbert]]-Table3[[#This Row],[Gilbert]])</f>
        <v>55</v>
      </c>
      <c r="AZ324" t="str">
        <f>IF(AND(ISBLANK(Table33[[#This Row],[Fred]]),ISBLANK(Table3[[#This Row],[Fred]])),"",Table33[[#This Row],[Fred]]-Table3[[#This Row],[Fred]])</f>
        <v/>
      </c>
      <c r="BA324">
        <f>IF(AND(ISBLANK(Table33[[#This Row],[Zoe]]),ISBLANK(Table3[[#This Row],[Zoe]])),"",Table33[[#This Row],[Zoe]]-Table3[[#This Row],[Zoe]])</f>
        <v>25</v>
      </c>
      <c r="BB324">
        <f>IF(AND(ISBLANK(Table33[[#This Row],[George]]),ISBLANK(Table3[[#This Row],[George]])),"",Table33[[#This Row],[George]]-Table3[[#This Row],[George]])</f>
        <v>24</v>
      </c>
      <c r="BC324">
        <f>IF(AND(ISBLANK(Table33[[#This Row],[Raegan]]),ISBLANK(Table3[[#This Row],[Raegan]])),"",Table33[[#This Row],[Raegan]]-Table3[[#This Row],[Raegan]])</f>
        <v>61</v>
      </c>
      <c r="BD324" t="str">
        <f>IF(AND(ISBLANK(Table33[[#This Row],[Liam]]),ISBLANK(Table3[[#This Row],[Liam]])),"",Table33[[#This Row],[Liam]]-Table3[[#This Row],[Liam]])</f>
        <v/>
      </c>
      <c r="BE324">
        <f>IF(AND(ISBLANK(Table33[[#This Row],[Shane]]),ISBLANK(Table3[[#This Row],[Shane]])),"",Table33[[#This Row],[Shane]]-Table3[[#This Row],[Shane]])</f>
        <v>38</v>
      </c>
      <c r="BF324" t="str">
        <f>IF(AND(ISBLANK(Table33[[#This Row],[Cameron]]),ISBLANK(Table3[[#This Row],[Cameron]])),"",Table33[[#This Row],[Cameron]]-Table3[[#This Row],[Cameron]])</f>
        <v/>
      </c>
      <c r="BG324" t="str">
        <f>IF(AND(ISBLANK(Table33[[#This Row],[Alex]]),ISBLANK(Table3[[#This Row],[Alex]])),"",Table33[[#This Row],[Alex]]-Table3[[#This Row],[Alex]])</f>
        <v/>
      </c>
      <c r="BH324" t="str">
        <f>IF(AND(ISBLANK(Table33[[#This Row],[Scott]]),ISBLANK(Table3[[#This Row],[Scott]])),"",Table33[[#This Row],[Scott]]-Table3[[#This Row],[Scott]])</f>
        <v/>
      </c>
      <c r="BI324">
        <f>IF(AND(ISBLANK(Table33[[#This Row],[Light]]),ISBLANK(Table3[[#This Row],[Light]])),"",Table33[[#This Row],[Light]]-Table3[[#This Row],[Light]])</f>
        <v>37</v>
      </c>
      <c r="BJ324" t="str">
        <f>IF(AND(ISBLANK(Table33[[#This Row],[Jarred]]),ISBLANK(Table3[[#This Row],[Jarred]])),"",Table33[[#This Row],[Jarred]]-Table3[[#This Row],[Jarred]])</f>
        <v/>
      </c>
      <c r="BK324" t="str">
        <f>IF(AND(ISBLANK(Table33[[#This Row],[Joel]]),ISBLANK(Table3[[#This Row],[Joel]])),"",Table33[[#This Row],[Joel]]-Table3[[#This Row],[Joel]])</f>
        <v/>
      </c>
      <c r="BL324" t="str">
        <f>IF(AND(ISBLANK(Table33[[#This Row],[Rob]]),ISBLANK(Table3[[#This Row],[Rob]])),"",Table33[[#This Row],[Rob]]-Table3[[#This Row],[Rob]])</f>
        <v/>
      </c>
      <c r="BM324" t="str">
        <f>IF(AND(ISBLANK(Table33[[#This Row],[Xander]]),ISBLANK(Table3[[#This Row],[Xander]])),"",Table33[[#This Row],[Xander]]-Table3[[#This Row],[Xander]])</f>
        <v/>
      </c>
    </row>
    <row r="325" spans="1:65" ht="15" customHeight="1" x14ac:dyDescent="0.25">
      <c r="A325" s="48">
        <v>45573</v>
      </c>
      <c r="B325">
        <v>2</v>
      </c>
      <c r="D325">
        <v>39</v>
      </c>
      <c r="E325">
        <v>24</v>
      </c>
      <c r="F325">
        <v>35</v>
      </c>
      <c r="H325">
        <v>25</v>
      </c>
      <c r="J325">
        <v>13</v>
      </c>
      <c r="K325">
        <v>31</v>
      </c>
      <c r="S325" s="48">
        <v>45573</v>
      </c>
      <c r="T325">
        <v>53</v>
      </c>
      <c r="V325">
        <v>45</v>
      </c>
      <c r="W325">
        <v>39</v>
      </c>
      <c r="X325">
        <v>55</v>
      </c>
      <c r="AK325">
        <v>51</v>
      </c>
      <c r="AM325">
        <v>79</v>
      </c>
      <c r="AN325">
        <v>28</v>
      </c>
      <c r="AQ325">
        <v>58</v>
      </c>
      <c r="AR325">
        <v>56</v>
      </c>
      <c r="AX325" s="48">
        <v>45573</v>
      </c>
      <c r="AY325">
        <f>IF(AND(ISBLANK(Table33[[#This Row],[Gilbert]]),ISBLANK(Table3[[#This Row],[Gilbert]])),"",Table33[[#This Row],[Gilbert]]-Table3[[#This Row],[Gilbert]])</f>
        <v>51</v>
      </c>
      <c r="AZ325" t="str">
        <f>IF(AND(ISBLANK(Table33[[#This Row],[Fred]]),ISBLANK(Table3[[#This Row],[Fred]])),"",Table33[[#This Row],[Fred]]-Table3[[#This Row],[Fred]])</f>
        <v/>
      </c>
      <c r="BA325">
        <f>IF(AND(ISBLANK(Table33[[#This Row],[Zoe]]),ISBLANK(Table3[[#This Row],[Zoe]])),"",Table33[[#This Row],[Zoe]]-Table3[[#This Row],[Zoe]])</f>
        <v>6</v>
      </c>
      <c r="BB325">
        <f>IF(AND(ISBLANK(Table33[[#This Row],[George]]),ISBLANK(Table3[[#This Row],[George]])),"",Table33[[#This Row],[George]]-Table3[[#This Row],[George]])</f>
        <v>15</v>
      </c>
      <c r="BC325">
        <f>IF(AND(ISBLANK(Table33[[#This Row],[Raegan]]),ISBLANK(Table3[[#This Row],[Raegan]])),"",Table33[[#This Row],[Raegan]]-Table3[[#This Row],[Raegan]])</f>
        <v>20</v>
      </c>
      <c r="BD325" t="str">
        <f>IF(AND(ISBLANK(Table33[[#This Row],[Liam]]),ISBLANK(Table3[[#This Row],[Liam]])),"",Table33[[#This Row],[Liam]]-Table3[[#This Row],[Liam]])</f>
        <v/>
      </c>
      <c r="BE325">
        <f>IF(AND(ISBLANK(Table33[[#This Row],[Shane]]),ISBLANK(Table3[[#This Row],[Shane]])),"",Table33[[#This Row],[Shane]]-Table3[[#This Row],[Shane]])</f>
        <v>26</v>
      </c>
      <c r="BF325" t="str">
        <f>IF(AND(ISBLANK(Table33[[#This Row],[Cameron]]),ISBLANK(Table3[[#This Row],[Cameron]])),"",Table33[[#This Row],[Cameron]]-Table3[[#This Row],[Cameron]])</f>
        <v/>
      </c>
      <c r="BG325" t="str">
        <f>IF(AND(ISBLANK(Table33[[#This Row],[Alex]]),ISBLANK(Table3[[#This Row],[Alex]])),"",Table33[[#This Row],[Alex]]-Table3[[#This Row],[Alex]])</f>
        <v/>
      </c>
      <c r="BH325">
        <f>IF(AND(ISBLANK(Table33[[#This Row],[Scott]]),ISBLANK(Table3[[#This Row],[Scott]])),"",Table33[[#This Row],[Scott]]-Table3[[#This Row],[Scott]])</f>
        <v>45</v>
      </c>
      <c r="BI325">
        <f>IF(AND(ISBLANK(Table33[[#This Row],[Light]]),ISBLANK(Table3[[#This Row],[Light]])),"",Table33[[#This Row],[Light]]-Table3[[#This Row],[Light]])</f>
        <v>25</v>
      </c>
      <c r="BJ325" t="str">
        <f>IF(AND(ISBLANK(Table33[[#This Row],[Jarred]]),ISBLANK(Table3[[#This Row],[Jarred]])),"",Table33[[#This Row],[Jarred]]-Table3[[#This Row],[Jarred]])</f>
        <v/>
      </c>
      <c r="BK325" t="str">
        <f>IF(AND(ISBLANK(Table33[[#This Row],[Joel]]),ISBLANK(Table3[[#This Row],[Joel]])),"",Table33[[#This Row],[Joel]]-Table3[[#This Row],[Joel]])</f>
        <v/>
      </c>
      <c r="BL325" t="str">
        <f>IF(AND(ISBLANK(Table33[[#This Row],[Rob]]),ISBLANK(Table3[[#This Row],[Rob]])),"",Table33[[#This Row],[Rob]]-Table3[[#This Row],[Rob]])</f>
        <v/>
      </c>
      <c r="BM325" t="str">
        <f>IF(AND(ISBLANK(Table33[[#This Row],[Xander]]),ISBLANK(Table3[[#This Row],[Xander]])),"",Table33[[#This Row],[Xander]]-Table3[[#This Row],[Xander]])</f>
        <v/>
      </c>
    </row>
    <row r="326" spans="1:65" ht="15" customHeight="1" x14ac:dyDescent="0.25">
      <c r="A326" s="48">
        <v>45574</v>
      </c>
      <c r="D326">
        <v>28</v>
      </c>
      <c r="E326">
        <v>14</v>
      </c>
      <c r="F326">
        <v>26</v>
      </c>
      <c r="H326">
        <v>12</v>
      </c>
      <c r="J326">
        <v>2</v>
      </c>
      <c r="K326">
        <v>23</v>
      </c>
      <c r="S326" s="48">
        <v>45574</v>
      </c>
      <c r="T326">
        <v>31</v>
      </c>
      <c r="V326">
        <v>34</v>
      </c>
      <c r="W326">
        <v>30</v>
      </c>
      <c r="X326">
        <v>68</v>
      </c>
      <c r="AK326">
        <v>51</v>
      </c>
      <c r="AM326">
        <v>93</v>
      </c>
      <c r="AN326">
        <v>1</v>
      </c>
      <c r="AQ326">
        <v>48</v>
      </c>
      <c r="AR326">
        <v>63</v>
      </c>
      <c r="AX326" s="48">
        <v>45574</v>
      </c>
      <c r="AY326">
        <f>IF(AND(ISBLANK(Table33[[#This Row],[Gilbert]]),ISBLANK(Table3[[#This Row],[Gilbert]])),"",Table33[[#This Row],[Gilbert]]-Table3[[#This Row],[Gilbert]])</f>
        <v>31</v>
      </c>
      <c r="AZ326" t="str">
        <f>IF(AND(ISBLANK(Table33[[#This Row],[Fred]]),ISBLANK(Table3[[#This Row],[Fred]])),"",Table33[[#This Row],[Fred]]-Table3[[#This Row],[Fred]])</f>
        <v/>
      </c>
      <c r="BA326">
        <f>IF(AND(ISBLANK(Table33[[#This Row],[Zoe]]),ISBLANK(Table3[[#This Row],[Zoe]])),"",Table33[[#This Row],[Zoe]]-Table3[[#This Row],[Zoe]])</f>
        <v>6</v>
      </c>
      <c r="BB326">
        <f>IF(AND(ISBLANK(Table33[[#This Row],[George]]),ISBLANK(Table3[[#This Row],[George]])),"",Table33[[#This Row],[George]]-Table3[[#This Row],[George]])</f>
        <v>16</v>
      </c>
      <c r="BC326">
        <f>IF(AND(ISBLANK(Table33[[#This Row],[Raegan]]),ISBLANK(Table3[[#This Row],[Raegan]])),"",Table33[[#This Row],[Raegan]]-Table3[[#This Row],[Raegan]])</f>
        <v>42</v>
      </c>
      <c r="BD326" t="str">
        <f>IF(AND(ISBLANK(Table33[[#This Row],[Liam]]),ISBLANK(Table3[[#This Row],[Liam]])),"",Table33[[#This Row],[Liam]]-Table3[[#This Row],[Liam]])</f>
        <v/>
      </c>
      <c r="BE326">
        <f>IF(AND(ISBLANK(Table33[[#This Row],[Shane]]),ISBLANK(Table3[[#This Row],[Shane]])),"",Table33[[#This Row],[Shane]]-Table3[[#This Row],[Shane]])</f>
        <v>39</v>
      </c>
      <c r="BF326" t="str">
        <f>IF(AND(ISBLANK(Table33[[#This Row],[Cameron]]),ISBLANK(Table3[[#This Row],[Cameron]])),"",Table33[[#This Row],[Cameron]]-Table3[[#This Row],[Cameron]])</f>
        <v/>
      </c>
      <c r="BG326" t="str">
        <f>IF(AND(ISBLANK(Table33[[#This Row],[Alex]]),ISBLANK(Table3[[#This Row],[Alex]])),"",Table33[[#This Row],[Alex]]-Table3[[#This Row],[Alex]])</f>
        <v/>
      </c>
      <c r="BH326">
        <f>IF(AND(ISBLANK(Table33[[#This Row],[Scott]]),ISBLANK(Table3[[#This Row],[Scott]])),"",Table33[[#This Row],[Scott]]-Table3[[#This Row],[Scott]])</f>
        <v>46</v>
      </c>
      <c r="BI326">
        <f>IF(AND(ISBLANK(Table33[[#This Row],[Light]]),ISBLANK(Table3[[#This Row],[Light]])),"",Table33[[#This Row],[Light]]-Table3[[#This Row],[Light]])</f>
        <v>40</v>
      </c>
      <c r="BJ326" t="str">
        <f>IF(AND(ISBLANK(Table33[[#This Row],[Jarred]]),ISBLANK(Table3[[#This Row],[Jarred]])),"",Table33[[#This Row],[Jarred]]-Table3[[#This Row],[Jarred]])</f>
        <v/>
      </c>
      <c r="BK326" t="str">
        <f>IF(AND(ISBLANK(Table33[[#This Row],[Joel]]),ISBLANK(Table3[[#This Row],[Joel]])),"",Table33[[#This Row],[Joel]]-Table3[[#This Row],[Joel]])</f>
        <v/>
      </c>
      <c r="BL326" t="str">
        <f>IF(AND(ISBLANK(Table33[[#This Row],[Rob]]),ISBLANK(Table3[[#This Row],[Rob]])),"",Table33[[#This Row],[Rob]]-Table3[[#This Row],[Rob]])</f>
        <v/>
      </c>
      <c r="BM326" t="str">
        <f>IF(AND(ISBLANK(Table33[[#This Row],[Xander]]),ISBLANK(Table3[[#This Row],[Xander]])),"",Table33[[#This Row],[Xander]]-Table3[[#This Row],[Xander]])</f>
        <v/>
      </c>
    </row>
    <row r="327" spans="1:65" ht="15" customHeight="1" x14ac:dyDescent="0.25">
      <c r="A327" s="48">
        <v>45575</v>
      </c>
      <c r="D327">
        <v>31</v>
      </c>
      <c r="E327">
        <v>13</v>
      </c>
      <c r="F327">
        <v>27</v>
      </c>
      <c r="H327">
        <v>9</v>
      </c>
      <c r="J327">
        <v>7</v>
      </c>
      <c r="K327">
        <v>30</v>
      </c>
      <c r="S327" s="48">
        <v>45575</v>
      </c>
      <c r="T327">
        <v>40</v>
      </c>
      <c r="V327">
        <v>40</v>
      </c>
      <c r="W327">
        <v>38</v>
      </c>
      <c r="X327">
        <v>56</v>
      </c>
      <c r="AK327">
        <v>55</v>
      </c>
      <c r="AM327">
        <v>87</v>
      </c>
      <c r="AQ327">
        <v>31</v>
      </c>
      <c r="AR327">
        <v>50</v>
      </c>
      <c r="AX327" s="48">
        <v>45575</v>
      </c>
      <c r="AY327">
        <f>IF(AND(ISBLANK(Table33[[#This Row],[Gilbert]]),ISBLANK(Table3[[#This Row],[Gilbert]])),"",Table33[[#This Row],[Gilbert]]-Table3[[#This Row],[Gilbert]])</f>
        <v>40</v>
      </c>
      <c r="AZ327" t="str">
        <f>IF(AND(ISBLANK(Table33[[#This Row],[Fred]]),ISBLANK(Table3[[#This Row],[Fred]])),"",Table33[[#This Row],[Fred]]-Table3[[#This Row],[Fred]])</f>
        <v/>
      </c>
      <c r="BA327">
        <f>IF(AND(ISBLANK(Table33[[#This Row],[Zoe]]),ISBLANK(Table3[[#This Row],[Zoe]])),"",Table33[[#This Row],[Zoe]]-Table3[[#This Row],[Zoe]])</f>
        <v>9</v>
      </c>
      <c r="BB327">
        <f>IF(AND(ISBLANK(Table33[[#This Row],[George]]),ISBLANK(Table3[[#This Row],[George]])),"",Table33[[#This Row],[George]]-Table3[[#This Row],[George]])</f>
        <v>25</v>
      </c>
      <c r="BC327">
        <f>IF(AND(ISBLANK(Table33[[#This Row],[Raegan]]),ISBLANK(Table3[[#This Row],[Raegan]])),"",Table33[[#This Row],[Raegan]]-Table3[[#This Row],[Raegan]])</f>
        <v>29</v>
      </c>
      <c r="BD327" t="str">
        <f>IF(AND(ISBLANK(Table33[[#This Row],[Liam]]),ISBLANK(Table3[[#This Row],[Liam]])),"",Table33[[#This Row],[Liam]]-Table3[[#This Row],[Liam]])</f>
        <v/>
      </c>
      <c r="BE327">
        <f>IF(AND(ISBLANK(Table33[[#This Row],[Shane]]),ISBLANK(Table3[[#This Row],[Shane]])),"",Table33[[#This Row],[Shane]]-Table3[[#This Row],[Shane]])</f>
        <v>46</v>
      </c>
      <c r="BF327" t="str">
        <f>IF(AND(ISBLANK(Table33[[#This Row],[Cameron]]),ISBLANK(Table3[[#This Row],[Cameron]])),"",Table33[[#This Row],[Cameron]]-Table3[[#This Row],[Cameron]])</f>
        <v/>
      </c>
      <c r="BG327" t="str">
        <f>IF(AND(ISBLANK(Table33[[#This Row],[Alex]]),ISBLANK(Table3[[#This Row],[Alex]])),"",Table33[[#This Row],[Alex]]-Table3[[#This Row],[Alex]])</f>
        <v/>
      </c>
      <c r="BH327">
        <f>IF(AND(ISBLANK(Table33[[#This Row],[Scott]]),ISBLANK(Table3[[#This Row],[Scott]])),"",Table33[[#This Row],[Scott]]-Table3[[#This Row],[Scott]])</f>
        <v>24</v>
      </c>
      <c r="BI327">
        <f>IF(AND(ISBLANK(Table33[[#This Row],[Light]]),ISBLANK(Table3[[#This Row],[Light]])),"",Table33[[#This Row],[Light]]-Table3[[#This Row],[Light]])</f>
        <v>20</v>
      </c>
      <c r="BJ327" t="str">
        <f>IF(AND(ISBLANK(Table33[[#This Row],[Jarred]]),ISBLANK(Table3[[#This Row],[Jarred]])),"",Table33[[#This Row],[Jarred]]-Table3[[#This Row],[Jarred]])</f>
        <v/>
      </c>
      <c r="BK327" t="str">
        <f>IF(AND(ISBLANK(Table33[[#This Row],[Joel]]),ISBLANK(Table3[[#This Row],[Joel]])),"",Table33[[#This Row],[Joel]]-Table3[[#This Row],[Joel]])</f>
        <v/>
      </c>
      <c r="BL327" t="str">
        <f>IF(AND(ISBLANK(Table33[[#This Row],[Rob]]),ISBLANK(Table3[[#This Row],[Rob]])),"",Table33[[#This Row],[Rob]]-Table3[[#This Row],[Rob]])</f>
        <v/>
      </c>
      <c r="BM327" t="str">
        <f>IF(AND(ISBLANK(Table33[[#This Row],[Xander]]),ISBLANK(Table3[[#This Row],[Xander]])),"",Table33[[#This Row],[Xander]]-Table3[[#This Row],[Xander]])</f>
        <v/>
      </c>
    </row>
    <row r="328" spans="1:65" ht="15" customHeight="1" x14ac:dyDescent="0.25">
      <c r="A328" s="48">
        <v>45576</v>
      </c>
      <c r="D328">
        <v>30</v>
      </c>
      <c r="E328">
        <v>15</v>
      </c>
      <c r="F328">
        <v>21</v>
      </c>
      <c r="H328">
        <v>10</v>
      </c>
      <c r="J328">
        <v>10</v>
      </c>
      <c r="K328">
        <v>22</v>
      </c>
      <c r="S328" s="48">
        <v>45576</v>
      </c>
      <c r="T328">
        <v>46</v>
      </c>
      <c r="V328">
        <v>34</v>
      </c>
      <c r="W328">
        <v>34</v>
      </c>
      <c r="X328">
        <v>68</v>
      </c>
      <c r="AK328">
        <v>56</v>
      </c>
      <c r="AM328">
        <v>85</v>
      </c>
      <c r="AN328">
        <v>2</v>
      </c>
      <c r="AQ328">
        <v>34</v>
      </c>
      <c r="AR328">
        <v>57</v>
      </c>
      <c r="AX328" s="48">
        <v>45576</v>
      </c>
      <c r="AY328">
        <f>IF(AND(ISBLANK(Table33[[#This Row],[Gilbert]]),ISBLANK(Table3[[#This Row],[Gilbert]])),"",Table33[[#This Row],[Gilbert]]-Table3[[#This Row],[Gilbert]])</f>
        <v>46</v>
      </c>
      <c r="AZ328" t="str">
        <f>IF(AND(ISBLANK(Table33[[#This Row],[Fred]]),ISBLANK(Table3[[#This Row],[Fred]])),"",Table33[[#This Row],[Fred]]-Table3[[#This Row],[Fred]])</f>
        <v/>
      </c>
      <c r="BA328">
        <f>IF(AND(ISBLANK(Table33[[#This Row],[Zoe]]),ISBLANK(Table3[[#This Row],[Zoe]])),"",Table33[[#This Row],[Zoe]]-Table3[[#This Row],[Zoe]])</f>
        <v>4</v>
      </c>
      <c r="BB328">
        <f>IF(AND(ISBLANK(Table33[[#This Row],[George]]),ISBLANK(Table3[[#This Row],[George]])),"",Table33[[#This Row],[George]]-Table3[[#This Row],[George]])</f>
        <v>19</v>
      </c>
      <c r="BC328">
        <f>IF(AND(ISBLANK(Table33[[#This Row],[Raegan]]),ISBLANK(Table3[[#This Row],[Raegan]])),"",Table33[[#This Row],[Raegan]]-Table3[[#This Row],[Raegan]])</f>
        <v>47</v>
      </c>
      <c r="BD328" t="str">
        <f>IF(AND(ISBLANK(Table33[[#This Row],[Liam]]),ISBLANK(Table3[[#This Row],[Liam]])),"",Table33[[#This Row],[Liam]]-Table3[[#This Row],[Liam]])</f>
        <v/>
      </c>
      <c r="BE328">
        <f>IF(AND(ISBLANK(Table33[[#This Row],[Shane]]),ISBLANK(Table3[[#This Row],[Shane]])),"",Table33[[#This Row],[Shane]]-Table3[[#This Row],[Shane]])</f>
        <v>46</v>
      </c>
      <c r="BF328" t="str">
        <f>IF(AND(ISBLANK(Table33[[#This Row],[Cameron]]),ISBLANK(Table3[[#This Row],[Cameron]])),"",Table33[[#This Row],[Cameron]]-Table3[[#This Row],[Cameron]])</f>
        <v/>
      </c>
      <c r="BG328" t="str">
        <f>IF(AND(ISBLANK(Table33[[#This Row],[Alex]]),ISBLANK(Table3[[#This Row],[Alex]])),"",Table33[[#This Row],[Alex]]-Table3[[#This Row],[Alex]])</f>
        <v/>
      </c>
      <c r="BH328">
        <f>IF(AND(ISBLANK(Table33[[#This Row],[Scott]]),ISBLANK(Table3[[#This Row],[Scott]])),"",Table33[[#This Row],[Scott]]-Table3[[#This Row],[Scott]])</f>
        <v>24</v>
      </c>
      <c r="BI328">
        <f>IF(AND(ISBLANK(Table33[[#This Row],[Light]]),ISBLANK(Table3[[#This Row],[Light]])),"",Table33[[#This Row],[Light]]-Table3[[#This Row],[Light]])</f>
        <v>35</v>
      </c>
      <c r="BJ328" t="str">
        <f>IF(AND(ISBLANK(Table33[[#This Row],[Jarred]]),ISBLANK(Table3[[#This Row],[Jarred]])),"",Table33[[#This Row],[Jarred]]-Table3[[#This Row],[Jarred]])</f>
        <v/>
      </c>
      <c r="BK328" t="str">
        <f>IF(AND(ISBLANK(Table33[[#This Row],[Joel]]),ISBLANK(Table3[[#This Row],[Joel]])),"",Table33[[#This Row],[Joel]]-Table3[[#This Row],[Joel]])</f>
        <v/>
      </c>
      <c r="BL328" t="str">
        <f>IF(AND(ISBLANK(Table33[[#This Row],[Rob]]),ISBLANK(Table3[[#This Row],[Rob]])),"",Table33[[#This Row],[Rob]]-Table3[[#This Row],[Rob]])</f>
        <v/>
      </c>
      <c r="BM328" t="str">
        <f>IF(AND(ISBLANK(Table33[[#This Row],[Xander]]),ISBLANK(Table3[[#This Row],[Xander]])),"",Table33[[#This Row],[Xander]]-Table3[[#This Row],[Xander]])</f>
        <v/>
      </c>
    </row>
    <row r="329" spans="1:65" ht="15" customHeight="1" x14ac:dyDescent="0.25">
      <c r="A329" s="26">
        <v>45579</v>
      </c>
      <c r="D329">
        <v>29</v>
      </c>
      <c r="E329">
        <v>21</v>
      </c>
      <c r="F329">
        <v>25</v>
      </c>
      <c r="H329">
        <v>6</v>
      </c>
      <c r="J329">
        <v>21</v>
      </c>
      <c r="K329">
        <v>43</v>
      </c>
      <c r="S329" s="26">
        <v>45579</v>
      </c>
      <c r="T329">
        <v>45</v>
      </c>
      <c r="V329">
        <v>38</v>
      </c>
      <c r="W329">
        <v>39</v>
      </c>
      <c r="X329">
        <v>66</v>
      </c>
      <c r="AK329">
        <v>66</v>
      </c>
      <c r="AM329">
        <v>47</v>
      </c>
      <c r="AN329">
        <v>2</v>
      </c>
      <c r="AQ329">
        <v>54</v>
      </c>
      <c r="AR329">
        <v>65</v>
      </c>
      <c r="AX329" s="26">
        <v>45579</v>
      </c>
      <c r="AY329">
        <f>IF(AND(ISBLANK(Table33[[#This Row],[Gilbert]]),ISBLANK(Table3[[#This Row],[Gilbert]])),"",Table33[[#This Row],[Gilbert]]-Table3[[#This Row],[Gilbert]])</f>
        <v>45</v>
      </c>
      <c r="AZ329" t="str">
        <f>IF(AND(ISBLANK(Table33[[#This Row],[Fred]]),ISBLANK(Table3[[#This Row],[Fred]])),"",Table33[[#This Row],[Fred]]-Table3[[#This Row],[Fred]])</f>
        <v/>
      </c>
      <c r="BA329">
        <f>IF(AND(ISBLANK(Table33[[#This Row],[Zoe]]),ISBLANK(Table3[[#This Row],[Zoe]])),"",Table33[[#This Row],[Zoe]]-Table3[[#This Row],[Zoe]])</f>
        <v>9</v>
      </c>
      <c r="BB329">
        <f>IF(AND(ISBLANK(Table33[[#This Row],[George]]),ISBLANK(Table3[[#This Row],[George]])),"",Table33[[#This Row],[George]]-Table3[[#This Row],[George]])</f>
        <v>18</v>
      </c>
      <c r="BC329">
        <f>IF(AND(ISBLANK(Table33[[#This Row],[Raegan]]),ISBLANK(Table3[[#This Row],[Raegan]])),"",Table33[[#This Row],[Raegan]]-Table3[[#This Row],[Raegan]])</f>
        <v>41</v>
      </c>
      <c r="BD329" t="str">
        <f>IF(AND(ISBLANK(Table33[[#This Row],[Liam]]),ISBLANK(Table3[[#This Row],[Liam]])),"",Table33[[#This Row],[Liam]]-Table3[[#This Row],[Liam]])</f>
        <v/>
      </c>
      <c r="BE329">
        <f>IF(AND(ISBLANK(Table33[[#This Row],[Shane]]),ISBLANK(Table3[[#This Row],[Shane]])),"",Table33[[#This Row],[Shane]]-Table3[[#This Row],[Shane]])</f>
        <v>60</v>
      </c>
      <c r="BF329" t="str">
        <f>IF(AND(ISBLANK(Table33[[#This Row],[Cameron]]),ISBLANK(Table3[[#This Row],[Cameron]])),"",Table33[[#This Row],[Cameron]]-Table3[[#This Row],[Cameron]])</f>
        <v/>
      </c>
      <c r="BG329" t="str">
        <f>IF(AND(ISBLANK(Table33[[#This Row],[Alex]]),ISBLANK(Table3[[#This Row],[Alex]])),"",Table33[[#This Row],[Alex]]-Table3[[#This Row],[Alex]])</f>
        <v/>
      </c>
      <c r="BH329">
        <f>IF(AND(ISBLANK(Table33[[#This Row],[Scott]]),ISBLANK(Table3[[#This Row],[Scott]])),"",Table33[[#This Row],[Scott]]-Table3[[#This Row],[Scott]])</f>
        <v>33</v>
      </c>
      <c r="BI329">
        <f>IF(AND(ISBLANK(Table33[[#This Row],[Light]]),ISBLANK(Table3[[#This Row],[Light]])),"",Table33[[#This Row],[Light]]-Table3[[#This Row],[Light]])</f>
        <v>22</v>
      </c>
      <c r="BJ329" t="str">
        <f>IF(AND(ISBLANK(Table33[[#This Row],[Jarred]]),ISBLANK(Table3[[#This Row],[Jarred]])),"",Table33[[#This Row],[Jarred]]-Table3[[#This Row],[Jarred]])</f>
        <v/>
      </c>
      <c r="BK329" t="str">
        <f>IF(AND(ISBLANK(Table33[[#This Row],[Joel]]),ISBLANK(Table3[[#This Row],[Joel]])),"",Table33[[#This Row],[Joel]]-Table3[[#This Row],[Joel]])</f>
        <v/>
      </c>
      <c r="BL329" t="str">
        <f>IF(AND(ISBLANK(Table33[[#This Row],[Rob]]),ISBLANK(Table3[[#This Row],[Rob]])),"",Table33[[#This Row],[Rob]]-Table3[[#This Row],[Rob]])</f>
        <v/>
      </c>
      <c r="BM329" t="str">
        <f>IF(AND(ISBLANK(Table33[[#This Row],[Xander]]),ISBLANK(Table3[[#This Row],[Xander]])),"",Table33[[#This Row],[Xander]]-Table3[[#This Row],[Xander]])</f>
        <v/>
      </c>
    </row>
    <row r="330" spans="1:65" ht="15" customHeight="1" x14ac:dyDescent="0.25">
      <c r="A330" s="26">
        <v>45580</v>
      </c>
      <c r="D330">
        <v>28</v>
      </c>
      <c r="E330">
        <v>18</v>
      </c>
      <c r="F330">
        <v>29</v>
      </c>
      <c r="H330">
        <v>9</v>
      </c>
      <c r="J330">
        <v>22</v>
      </c>
      <c r="K330">
        <v>49</v>
      </c>
      <c r="S330" s="26">
        <v>45580</v>
      </c>
      <c r="T330">
        <v>38</v>
      </c>
      <c r="V330">
        <v>44</v>
      </c>
      <c r="W330">
        <v>35</v>
      </c>
      <c r="X330">
        <v>59</v>
      </c>
      <c r="AK330">
        <v>64</v>
      </c>
      <c r="AM330">
        <v>65</v>
      </c>
      <c r="AN330">
        <v>3</v>
      </c>
      <c r="AQ330">
        <v>41</v>
      </c>
      <c r="AR330">
        <v>60</v>
      </c>
      <c r="AX330" s="26">
        <v>45580</v>
      </c>
      <c r="AY330">
        <f>IF(AND(ISBLANK(Table33[[#This Row],[Gilbert]]),ISBLANK(Table3[[#This Row],[Gilbert]])),"",Table33[[#This Row],[Gilbert]]-Table3[[#This Row],[Gilbert]])</f>
        <v>38</v>
      </c>
      <c r="AZ330" t="str">
        <f>IF(AND(ISBLANK(Table33[[#This Row],[Fred]]),ISBLANK(Table3[[#This Row],[Fred]])),"",Table33[[#This Row],[Fred]]-Table3[[#This Row],[Fred]])</f>
        <v/>
      </c>
      <c r="BA330">
        <f>IF(AND(ISBLANK(Table33[[#This Row],[Zoe]]),ISBLANK(Table3[[#This Row],[Zoe]])),"",Table33[[#This Row],[Zoe]]-Table3[[#This Row],[Zoe]])</f>
        <v>16</v>
      </c>
      <c r="BB330">
        <f>IF(AND(ISBLANK(Table33[[#This Row],[George]]),ISBLANK(Table3[[#This Row],[George]])),"",Table33[[#This Row],[George]]-Table3[[#This Row],[George]])</f>
        <v>17</v>
      </c>
      <c r="BC330">
        <f>IF(AND(ISBLANK(Table33[[#This Row],[Raegan]]),ISBLANK(Table3[[#This Row],[Raegan]])),"",Table33[[#This Row],[Raegan]]-Table3[[#This Row],[Raegan]])</f>
        <v>30</v>
      </c>
      <c r="BD330" t="str">
        <f>IF(AND(ISBLANK(Table33[[#This Row],[Liam]]),ISBLANK(Table3[[#This Row],[Liam]])),"",Table33[[#This Row],[Liam]]-Table3[[#This Row],[Liam]])</f>
        <v/>
      </c>
      <c r="BE330">
        <f>IF(AND(ISBLANK(Table33[[#This Row],[Shane]]),ISBLANK(Table3[[#This Row],[Shane]])),"",Table33[[#This Row],[Shane]]-Table3[[#This Row],[Shane]])</f>
        <v>55</v>
      </c>
      <c r="BF330" t="str">
        <f>IF(AND(ISBLANK(Table33[[#This Row],[Cameron]]),ISBLANK(Table3[[#This Row],[Cameron]])),"",Table33[[#This Row],[Cameron]]-Table3[[#This Row],[Cameron]])</f>
        <v/>
      </c>
      <c r="BG330" t="str">
        <f>IF(AND(ISBLANK(Table33[[#This Row],[Alex]]),ISBLANK(Table3[[#This Row],[Alex]])),"",Table33[[#This Row],[Alex]]-Table3[[#This Row],[Alex]])</f>
        <v/>
      </c>
      <c r="BH330">
        <f>IF(AND(ISBLANK(Table33[[#This Row],[Scott]]),ISBLANK(Table3[[#This Row],[Scott]])),"",Table33[[#This Row],[Scott]]-Table3[[#This Row],[Scott]])</f>
        <v>19</v>
      </c>
      <c r="BI330">
        <f>IF(AND(ISBLANK(Table33[[#This Row],[Light]]),ISBLANK(Table3[[#This Row],[Light]])),"",Table33[[#This Row],[Light]]-Table3[[#This Row],[Light]])</f>
        <v>11</v>
      </c>
      <c r="BJ330" t="str">
        <f>IF(AND(ISBLANK(Table33[[#This Row],[Jarred]]),ISBLANK(Table3[[#This Row],[Jarred]])),"",Table33[[#This Row],[Jarred]]-Table3[[#This Row],[Jarred]])</f>
        <v/>
      </c>
      <c r="BK330" t="str">
        <f>IF(AND(ISBLANK(Table33[[#This Row],[Joel]]),ISBLANK(Table3[[#This Row],[Joel]])),"",Table33[[#This Row],[Joel]]-Table3[[#This Row],[Joel]])</f>
        <v/>
      </c>
      <c r="BL330" t="str">
        <f>IF(AND(ISBLANK(Table33[[#This Row],[Rob]]),ISBLANK(Table3[[#This Row],[Rob]])),"",Table33[[#This Row],[Rob]]-Table3[[#This Row],[Rob]])</f>
        <v/>
      </c>
      <c r="BM330" t="str">
        <f>IF(AND(ISBLANK(Table33[[#This Row],[Xander]]),ISBLANK(Table3[[#This Row],[Xander]])),"",Table33[[#This Row],[Xander]]-Table3[[#This Row],[Xander]])</f>
        <v/>
      </c>
    </row>
    <row r="331" spans="1:65" ht="15" customHeight="1" x14ac:dyDescent="0.25">
      <c r="A331" s="26">
        <v>45581</v>
      </c>
      <c r="D331">
        <v>30</v>
      </c>
      <c r="E331">
        <v>25</v>
      </c>
      <c r="H331">
        <v>17</v>
      </c>
      <c r="J331">
        <v>15</v>
      </c>
      <c r="K331">
        <v>18</v>
      </c>
      <c r="S331" s="26">
        <v>45581</v>
      </c>
      <c r="T331">
        <v>45</v>
      </c>
      <c r="V331">
        <v>41</v>
      </c>
      <c r="W331">
        <v>32</v>
      </c>
      <c r="AK331">
        <v>50</v>
      </c>
      <c r="AM331">
        <v>71</v>
      </c>
      <c r="AN331">
        <v>2</v>
      </c>
      <c r="AQ331">
        <v>37</v>
      </c>
      <c r="AR331">
        <v>58</v>
      </c>
      <c r="AX331" s="26">
        <v>45581</v>
      </c>
      <c r="AY331">
        <f>IF(AND(ISBLANK(Table33[[#This Row],[Gilbert]]),ISBLANK(Table3[[#This Row],[Gilbert]])),"",Table33[[#This Row],[Gilbert]]-Table3[[#This Row],[Gilbert]])</f>
        <v>45</v>
      </c>
      <c r="AZ331" t="str">
        <f>IF(AND(ISBLANK(Table33[[#This Row],[Fred]]),ISBLANK(Table3[[#This Row],[Fred]])),"",Table33[[#This Row],[Fred]]-Table3[[#This Row],[Fred]])</f>
        <v/>
      </c>
      <c r="BA331">
        <f>IF(AND(ISBLANK(Table33[[#This Row],[Zoe]]),ISBLANK(Table3[[#This Row],[Zoe]])),"",Table33[[#This Row],[Zoe]]-Table3[[#This Row],[Zoe]])</f>
        <v>11</v>
      </c>
      <c r="BB331">
        <f>IF(AND(ISBLANK(Table33[[#This Row],[George]]),ISBLANK(Table3[[#This Row],[George]])),"",Table33[[#This Row],[George]]-Table3[[#This Row],[George]])</f>
        <v>7</v>
      </c>
      <c r="BC331" t="str">
        <f>IF(AND(ISBLANK(Table33[[#This Row],[Raegan]]),ISBLANK(Table3[[#This Row],[Raegan]])),"",Table33[[#This Row],[Raegan]]-Table3[[#This Row],[Raegan]])</f>
        <v/>
      </c>
      <c r="BD331" t="str">
        <f>IF(AND(ISBLANK(Table33[[#This Row],[Liam]]),ISBLANK(Table3[[#This Row],[Liam]])),"",Table33[[#This Row],[Liam]]-Table3[[#This Row],[Liam]])</f>
        <v/>
      </c>
      <c r="BE331">
        <f>IF(AND(ISBLANK(Table33[[#This Row],[Shane]]),ISBLANK(Table3[[#This Row],[Shane]])),"",Table33[[#This Row],[Shane]]-Table3[[#This Row],[Shane]])</f>
        <v>33</v>
      </c>
      <c r="BF331" t="str">
        <f>IF(AND(ISBLANK(Table33[[#This Row],[Cameron]]),ISBLANK(Table3[[#This Row],[Cameron]])),"",Table33[[#This Row],[Cameron]]-Table3[[#This Row],[Cameron]])</f>
        <v/>
      </c>
      <c r="BG331" t="str">
        <f>IF(AND(ISBLANK(Table33[[#This Row],[Alex]]),ISBLANK(Table3[[#This Row],[Alex]])),"",Table33[[#This Row],[Alex]]-Table3[[#This Row],[Alex]])</f>
        <v/>
      </c>
      <c r="BH331">
        <f>IF(AND(ISBLANK(Table33[[#This Row],[Scott]]),ISBLANK(Table3[[#This Row],[Scott]])),"",Table33[[#This Row],[Scott]]-Table3[[#This Row],[Scott]])</f>
        <v>22</v>
      </c>
      <c r="BI331">
        <f>IF(AND(ISBLANK(Table33[[#This Row],[Light]]),ISBLANK(Table3[[#This Row],[Light]])),"",Table33[[#This Row],[Light]]-Table3[[#This Row],[Light]])</f>
        <v>40</v>
      </c>
      <c r="BJ331" t="str">
        <f>IF(AND(ISBLANK(Table33[[#This Row],[Jarred]]),ISBLANK(Table3[[#This Row],[Jarred]])),"",Table33[[#This Row],[Jarred]]-Table3[[#This Row],[Jarred]])</f>
        <v/>
      </c>
      <c r="BK331" t="str">
        <f>IF(AND(ISBLANK(Table33[[#This Row],[Joel]]),ISBLANK(Table3[[#This Row],[Joel]])),"",Table33[[#This Row],[Joel]]-Table3[[#This Row],[Joel]])</f>
        <v/>
      </c>
      <c r="BL331" t="str">
        <f>IF(AND(ISBLANK(Table33[[#This Row],[Rob]]),ISBLANK(Table3[[#This Row],[Rob]])),"",Table33[[#This Row],[Rob]]-Table3[[#This Row],[Rob]])</f>
        <v/>
      </c>
      <c r="BM331" t="str">
        <f>IF(AND(ISBLANK(Table33[[#This Row],[Xander]]),ISBLANK(Table3[[#This Row],[Xander]])),"",Table33[[#This Row],[Xander]]-Table3[[#This Row],[Xander]])</f>
        <v/>
      </c>
    </row>
    <row r="332" spans="1:65" ht="15" customHeight="1" x14ac:dyDescent="0.25">
      <c r="A332" s="26">
        <v>45582</v>
      </c>
      <c r="D332">
        <v>30</v>
      </c>
      <c r="E332">
        <v>20</v>
      </c>
      <c r="F332">
        <v>20</v>
      </c>
      <c r="H332">
        <v>12</v>
      </c>
      <c r="J332">
        <v>7</v>
      </c>
      <c r="K332">
        <v>10</v>
      </c>
      <c r="S332" s="26">
        <v>45582</v>
      </c>
      <c r="T332">
        <v>49</v>
      </c>
      <c r="V332">
        <v>36</v>
      </c>
      <c r="W332">
        <v>36</v>
      </c>
      <c r="X332">
        <v>50</v>
      </c>
      <c r="AK332">
        <v>58</v>
      </c>
      <c r="AM332">
        <v>59</v>
      </c>
      <c r="AN332">
        <v>14</v>
      </c>
      <c r="AQ332">
        <v>39</v>
      </c>
      <c r="AR332">
        <v>58</v>
      </c>
      <c r="AX332" s="26">
        <v>45582</v>
      </c>
      <c r="AY332">
        <f>IF(AND(ISBLANK(Table33[[#This Row],[Gilbert]]),ISBLANK(Table3[[#This Row],[Gilbert]])),"",Table33[[#This Row],[Gilbert]]-Table3[[#This Row],[Gilbert]])</f>
        <v>49</v>
      </c>
      <c r="AZ332" t="str">
        <f>IF(AND(ISBLANK(Table33[[#This Row],[Fred]]),ISBLANK(Table3[[#This Row],[Fred]])),"",Table33[[#This Row],[Fred]]-Table3[[#This Row],[Fred]])</f>
        <v/>
      </c>
      <c r="BA332">
        <f>IF(AND(ISBLANK(Table33[[#This Row],[Zoe]]),ISBLANK(Table3[[#This Row],[Zoe]])),"",Table33[[#This Row],[Zoe]]-Table3[[#This Row],[Zoe]])</f>
        <v>6</v>
      </c>
      <c r="BB332">
        <f>IF(AND(ISBLANK(Table33[[#This Row],[George]]),ISBLANK(Table3[[#This Row],[George]])),"",Table33[[#This Row],[George]]-Table3[[#This Row],[George]])</f>
        <v>16</v>
      </c>
      <c r="BC332">
        <f>IF(AND(ISBLANK(Table33[[#This Row],[Raegan]]),ISBLANK(Table3[[#This Row],[Raegan]])),"",Table33[[#This Row],[Raegan]]-Table3[[#This Row],[Raegan]])</f>
        <v>30</v>
      </c>
      <c r="BD332" t="str">
        <f>IF(AND(ISBLANK(Table33[[#This Row],[Liam]]),ISBLANK(Table3[[#This Row],[Liam]])),"",Table33[[#This Row],[Liam]]-Table3[[#This Row],[Liam]])</f>
        <v/>
      </c>
      <c r="BE332">
        <f>IF(AND(ISBLANK(Table33[[#This Row],[Shane]]),ISBLANK(Table3[[#This Row],[Shane]])),"",Table33[[#This Row],[Shane]]-Table3[[#This Row],[Shane]])</f>
        <v>46</v>
      </c>
      <c r="BF332" t="str">
        <f>IF(AND(ISBLANK(Table33[[#This Row],[Cameron]]),ISBLANK(Table3[[#This Row],[Cameron]])),"",Table33[[#This Row],[Cameron]]-Table3[[#This Row],[Cameron]])</f>
        <v/>
      </c>
      <c r="BG332" t="str">
        <f>IF(AND(ISBLANK(Table33[[#This Row],[Alex]]),ISBLANK(Table3[[#This Row],[Alex]])),"",Table33[[#This Row],[Alex]]-Table3[[#This Row],[Alex]])</f>
        <v/>
      </c>
      <c r="BH332">
        <f>IF(AND(ISBLANK(Table33[[#This Row],[Scott]]),ISBLANK(Table3[[#This Row],[Scott]])),"",Table33[[#This Row],[Scott]]-Table3[[#This Row],[Scott]])</f>
        <v>32</v>
      </c>
      <c r="BI332">
        <f>IF(AND(ISBLANK(Table33[[#This Row],[Light]]),ISBLANK(Table3[[#This Row],[Light]])),"",Table33[[#This Row],[Light]]-Table3[[#This Row],[Light]])</f>
        <v>48</v>
      </c>
      <c r="BJ332" t="str">
        <f>IF(AND(ISBLANK(Table33[[#This Row],[Jarred]]),ISBLANK(Table3[[#This Row],[Jarred]])),"",Table33[[#This Row],[Jarred]]-Table3[[#This Row],[Jarred]])</f>
        <v/>
      </c>
      <c r="BK332" t="str">
        <f>IF(AND(ISBLANK(Table33[[#This Row],[Joel]]),ISBLANK(Table3[[#This Row],[Joel]])),"",Table33[[#This Row],[Joel]]-Table3[[#This Row],[Joel]])</f>
        <v/>
      </c>
      <c r="BL332" t="str">
        <f>IF(AND(ISBLANK(Table33[[#This Row],[Rob]]),ISBLANK(Table3[[#This Row],[Rob]])),"",Table33[[#This Row],[Rob]]-Table3[[#This Row],[Rob]])</f>
        <v/>
      </c>
      <c r="BM332" t="str">
        <f>IF(AND(ISBLANK(Table33[[#This Row],[Xander]]),ISBLANK(Table3[[#This Row],[Xander]])),"",Table33[[#This Row],[Xander]]-Table3[[#This Row],[Xander]])</f>
        <v/>
      </c>
    </row>
    <row r="333" spans="1:65" ht="15" customHeight="1" x14ac:dyDescent="0.25">
      <c r="A333" s="26">
        <v>45583</v>
      </c>
      <c r="D333">
        <v>36</v>
      </c>
      <c r="F333">
        <v>26</v>
      </c>
      <c r="H333">
        <v>9</v>
      </c>
      <c r="J333">
        <v>11</v>
      </c>
      <c r="K333">
        <v>18</v>
      </c>
      <c r="S333" s="26">
        <v>45583</v>
      </c>
      <c r="T333">
        <v>40</v>
      </c>
      <c r="V333">
        <v>47</v>
      </c>
      <c r="X333">
        <v>56</v>
      </c>
      <c r="AK333">
        <v>62</v>
      </c>
      <c r="AM333">
        <v>54</v>
      </c>
      <c r="AN333">
        <v>1</v>
      </c>
      <c r="AQ333">
        <v>40</v>
      </c>
      <c r="AR333">
        <v>60</v>
      </c>
      <c r="AX333" s="26">
        <v>45583</v>
      </c>
      <c r="AY333">
        <f>IF(AND(ISBLANK(Table33[[#This Row],[Gilbert]]),ISBLANK(Table3[[#This Row],[Gilbert]])),"",Table33[[#This Row],[Gilbert]]-Table3[[#This Row],[Gilbert]])</f>
        <v>40</v>
      </c>
      <c r="AZ333" t="str">
        <f>IF(AND(ISBLANK(Table33[[#This Row],[Fred]]),ISBLANK(Table3[[#This Row],[Fred]])),"",Table33[[#This Row],[Fred]]-Table3[[#This Row],[Fred]])</f>
        <v/>
      </c>
      <c r="BA333">
        <f>IF(AND(ISBLANK(Table33[[#This Row],[Zoe]]),ISBLANK(Table3[[#This Row],[Zoe]])),"",Table33[[#This Row],[Zoe]]-Table3[[#This Row],[Zoe]])</f>
        <v>11</v>
      </c>
      <c r="BB333" t="str">
        <f>IF(AND(ISBLANK(Table33[[#This Row],[George]]),ISBLANK(Table3[[#This Row],[George]])),"",Table33[[#This Row],[George]]-Table3[[#This Row],[George]])</f>
        <v/>
      </c>
      <c r="BC333">
        <f>IF(AND(ISBLANK(Table33[[#This Row],[Raegan]]),ISBLANK(Table3[[#This Row],[Raegan]])),"",Table33[[#This Row],[Raegan]]-Table3[[#This Row],[Raegan]])</f>
        <v>30</v>
      </c>
      <c r="BD333" t="str">
        <f>IF(AND(ISBLANK(Table33[[#This Row],[Liam]]),ISBLANK(Table3[[#This Row],[Liam]])),"",Table33[[#This Row],[Liam]]-Table3[[#This Row],[Liam]])</f>
        <v/>
      </c>
      <c r="BE333">
        <f>IF(AND(ISBLANK(Table33[[#This Row],[Shane]]),ISBLANK(Table3[[#This Row],[Shane]])),"",Table33[[#This Row],[Shane]]-Table3[[#This Row],[Shane]])</f>
        <v>53</v>
      </c>
      <c r="BF333" t="str">
        <f>IF(AND(ISBLANK(Table33[[#This Row],[Cameron]]),ISBLANK(Table3[[#This Row],[Cameron]])),"",Table33[[#This Row],[Cameron]]-Table3[[#This Row],[Cameron]])</f>
        <v/>
      </c>
      <c r="BG333" t="str">
        <f>IF(AND(ISBLANK(Table33[[#This Row],[Alex]]),ISBLANK(Table3[[#This Row],[Alex]])),"",Table33[[#This Row],[Alex]]-Table3[[#This Row],[Alex]])</f>
        <v/>
      </c>
      <c r="BH333">
        <f>IF(AND(ISBLANK(Table33[[#This Row],[Scott]]),ISBLANK(Table3[[#This Row],[Scott]])),"",Table33[[#This Row],[Scott]]-Table3[[#This Row],[Scott]])</f>
        <v>29</v>
      </c>
      <c r="BI333">
        <f>IF(AND(ISBLANK(Table33[[#This Row],[Light]]),ISBLANK(Table3[[#This Row],[Light]])),"",Table33[[#This Row],[Light]]-Table3[[#This Row],[Light]])</f>
        <v>42</v>
      </c>
      <c r="BJ333" t="str">
        <f>IF(AND(ISBLANK(Table33[[#This Row],[Jarred]]),ISBLANK(Table3[[#This Row],[Jarred]])),"",Table33[[#This Row],[Jarred]]-Table3[[#This Row],[Jarred]])</f>
        <v/>
      </c>
      <c r="BK333" t="str">
        <f>IF(AND(ISBLANK(Table33[[#This Row],[Joel]]),ISBLANK(Table3[[#This Row],[Joel]])),"",Table33[[#This Row],[Joel]]-Table3[[#This Row],[Joel]])</f>
        <v/>
      </c>
      <c r="BL333" t="str">
        <f>IF(AND(ISBLANK(Table33[[#This Row],[Rob]]),ISBLANK(Table3[[#This Row],[Rob]])),"",Table33[[#This Row],[Rob]]-Table3[[#This Row],[Rob]])</f>
        <v/>
      </c>
      <c r="BM333" t="str">
        <f>IF(AND(ISBLANK(Table33[[#This Row],[Xander]]),ISBLANK(Table3[[#This Row],[Xander]])),"",Table33[[#This Row],[Xander]]-Table3[[#This Row],[Xander]])</f>
        <v/>
      </c>
    </row>
    <row r="334" spans="1:65" ht="15" customHeight="1" x14ac:dyDescent="0.25">
      <c r="A334" s="26">
        <v>45586</v>
      </c>
      <c r="D334">
        <v>29</v>
      </c>
      <c r="F334">
        <v>22</v>
      </c>
      <c r="H334">
        <v>21</v>
      </c>
      <c r="J334">
        <v>12</v>
      </c>
      <c r="K334">
        <v>48</v>
      </c>
      <c r="S334" s="26">
        <v>45586</v>
      </c>
      <c r="T334">
        <v>61</v>
      </c>
      <c r="V334">
        <v>41</v>
      </c>
      <c r="X334">
        <v>46</v>
      </c>
      <c r="AK334">
        <v>49</v>
      </c>
      <c r="AM334">
        <v>48</v>
      </c>
      <c r="AN334">
        <v>2</v>
      </c>
      <c r="AQ334">
        <v>48</v>
      </c>
      <c r="AR334">
        <v>55</v>
      </c>
      <c r="AX334" s="26">
        <v>45586</v>
      </c>
      <c r="AY334">
        <f>IF(AND(ISBLANK(Table33[[#This Row],[Gilbert]]),ISBLANK(Table3[[#This Row],[Gilbert]])),"",Table33[[#This Row],[Gilbert]]-Table3[[#This Row],[Gilbert]])</f>
        <v>61</v>
      </c>
      <c r="AZ334" t="str">
        <f>IF(AND(ISBLANK(Table33[[#This Row],[Fred]]),ISBLANK(Table3[[#This Row],[Fred]])),"",Table33[[#This Row],[Fred]]-Table3[[#This Row],[Fred]])</f>
        <v/>
      </c>
      <c r="BA334">
        <f>IF(AND(ISBLANK(Table33[[#This Row],[Zoe]]),ISBLANK(Table3[[#This Row],[Zoe]])),"",Table33[[#This Row],[Zoe]]-Table3[[#This Row],[Zoe]])</f>
        <v>12</v>
      </c>
      <c r="BB334" t="str">
        <f>IF(AND(ISBLANK(Table33[[#This Row],[George]]),ISBLANK(Table3[[#This Row],[George]])),"",Table33[[#This Row],[George]]-Table3[[#This Row],[George]])</f>
        <v/>
      </c>
      <c r="BC334">
        <f>IF(AND(ISBLANK(Table33[[#This Row],[Raegan]]),ISBLANK(Table3[[#This Row],[Raegan]])),"",Table33[[#This Row],[Raegan]]-Table3[[#This Row],[Raegan]])</f>
        <v>24</v>
      </c>
      <c r="BD334" t="str">
        <f>IF(AND(ISBLANK(Table33[[#This Row],[Liam]]),ISBLANK(Table3[[#This Row],[Liam]])),"",Table33[[#This Row],[Liam]]-Table3[[#This Row],[Liam]])</f>
        <v/>
      </c>
      <c r="BE334">
        <f>IF(AND(ISBLANK(Table33[[#This Row],[Shane]]),ISBLANK(Table3[[#This Row],[Shane]])),"",Table33[[#This Row],[Shane]]-Table3[[#This Row],[Shane]])</f>
        <v>28</v>
      </c>
      <c r="BF334" t="str">
        <f>IF(AND(ISBLANK(Table33[[#This Row],[Cameron]]),ISBLANK(Table3[[#This Row],[Cameron]])),"",Table33[[#This Row],[Cameron]]-Table3[[#This Row],[Cameron]])</f>
        <v/>
      </c>
      <c r="BG334" t="str">
        <f>IF(AND(ISBLANK(Table33[[#This Row],[Alex]]),ISBLANK(Table3[[#This Row],[Alex]])),"",Table33[[#This Row],[Alex]]-Table3[[#This Row],[Alex]])</f>
        <v/>
      </c>
      <c r="BH334">
        <f>IF(AND(ISBLANK(Table33[[#This Row],[Scott]]),ISBLANK(Table3[[#This Row],[Scott]])),"",Table33[[#This Row],[Scott]]-Table3[[#This Row],[Scott]])</f>
        <v>36</v>
      </c>
      <c r="BI334">
        <f>IF(AND(ISBLANK(Table33[[#This Row],[Light]]),ISBLANK(Table3[[#This Row],[Light]])),"",Table33[[#This Row],[Light]]-Table3[[#This Row],[Light]])</f>
        <v>7</v>
      </c>
      <c r="BJ334" t="str">
        <f>IF(AND(ISBLANK(Table33[[#This Row],[Jarred]]),ISBLANK(Table3[[#This Row],[Jarred]])),"",Table33[[#This Row],[Jarred]]-Table3[[#This Row],[Jarred]])</f>
        <v/>
      </c>
      <c r="BK334" t="str">
        <f>IF(AND(ISBLANK(Table33[[#This Row],[Joel]]),ISBLANK(Table3[[#This Row],[Joel]])),"",Table33[[#This Row],[Joel]]-Table3[[#This Row],[Joel]])</f>
        <v/>
      </c>
      <c r="BL334" t="str">
        <f>IF(AND(ISBLANK(Table33[[#This Row],[Rob]]),ISBLANK(Table3[[#This Row],[Rob]])),"",Table33[[#This Row],[Rob]]-Table3[[#This Row],[Rob]])</f>
        <v/>
      </c>
      <c r="BM334" t="str">
        <f>IF(AND(ISBLANK(Table33[[#This Row],[Xander]]),ISBLANK(Table3[[#This Row],[Xander]])),"",Table33[[#This Row],[Xander]]-Table3[[#This Row],[Xander]])</f>
        <v/>
      </c>
    </row>
    <row r="335" spans="1:65" ht="15" customHeight="1" x14ac:dyDescent="0.25">
      <c r="A335" s="26">
        <v>45587</v>
      </c>
      <c r="D335">
        <v>29</v>
      </c>
      <c r="F335">
        <v>20</v>
      </c>
      <c r="H335">
        <v>23</v>
      </c>
      <c r="J335">
        <v>14</v>
      </c>
      <c r="K335">
        <v>54</v>
      </c>
      <c r="S335" s="26">
        <v>45587</v>
      </c>
      <c r="T335">
        <v>37</v>
      </c>
      <c r="V335">
        <v>36</v>
      </c>
      <c r="X335">
        <v>57</v>
      </c>
      <c r="AK335">
        <v>59</v>
      </c>
      <c r="AM335">
        <v>46</v>
      </c>
      <c r="AQ335">
        <v>66</v>
      </c>
      <c r="AR335">
        <v>66</v>
      </c>
      <c r="AX335" s="26">
        <v>45587</v>
      </c>
      <c r="AY335">
        <f>IF(AND(ISBLANK(Table33[[#This Row],[Gilbert]]),ISBLANK(Table3[[#This Row],[Gilbert]])),"",Table33[[#This Row],[Gilbert]]-Table3[[#This Row],[Gilbert]])</f>
        <v>37</v>
      </c>
      <c r="AZ335" t="str">
        <f>IF(AND(ISBLANK(Table33[[#This Row],[Fred]]),ISBLANK(Table3[[#This Row],[Fred]])),"",Table33[[#This Row],[Fred]]-Table3[[#This Row],[Fred]])</f>
        <v/>
      </c>
      <c r="BA335">
        <f>IF(AND(ISBLANK(Table33[[#This Row],[Zoe]]),ISBLANK(Table3[[#This Row],[Zoe]])),"",Table33[[#This Row],[Zoe]]-Table3[[#This Row],[Zoe]])</f>
        <v>7</v>
      </c>
      <c r="BB335" t="str">
        <f>IF(AND(ISBLANK(Table33[[#This Row],[George]]),ISBLANK(Table3[[#This Row],[George]])),"",Table33[[#This Row],[George]]-Table3[[#This Row],[George]])</f>
        <v/>
      </c>
      <c r="BC335">
        <f>IF(AND(ISBLANK(Table33[[#This Row],[Raegan]]),ISBLANK(Table3[[#This Row],[Raegan]])),"",Table33[[#This Row],[Raegan]]-Table3[[#This Row],[Raegan]])</f>
        <v>37</v>
      </c>
      <c r="BD335" t="str">
        <f>IF(AND(ISBLANK(Table33[[#This Row],[Liam]]),ISBLANK(Table3[[#This Row],[Liam]])),"",Table33[[#This Row],[Liam]]-Table3[[#This Row],[Liam]])</f>
        <v/>
      </c>
      <c r="BE335">
        <f>IF(AND(ISBLANK(Table33[[#This Row],[Shane]]),ISBLANK(Table3[[#This Row],[Shane]])),"",Table33[[#This Row],[Shane]]-Table3[[#This Row],[Shane]])</f>
        <v>36</v>
      </c>
      <c r="BF335" t="str">
        <f>IF(AND(ISBLANK(Table33[[#This Row],[Cameron]]),ISBLANK(Table3[[#This Row],[Cameron]])),"",Table33[[#This Row],[Cameron]]-Table3[[#This Row],[Cameron]])</f>
        <v/>
      </c>
      <c r="BG335" t="str">
        <f>IF(AND(ISBLANK(Table33[[#This Row],[Alex]]),ISBLANK(Table3[[#This Row],[Alex]])),"",Table33[[#This Row],[Alex]]-Table3[[#This Row],[Alex]])</f>
        <v/>
      </c>
      <c r="BH335">
        <f>IF(AND(ISBLANK(Table33[[#This Row],[Scott]]),ISBLANK(Table3[[#This Row],[Scott]])),"",Table33[[#This Row],[Scott]]-Table3[[#This Row],[Scott]])</f>
        <v>52</v>
      </c>
      <c r="BI335">
        <f>IF(AND(ISBLANK(Table33[[#This Row],[Light]]),ISBLANK(Table3[[#This Row],[Light]])),"",Table33[[#This Row],[Light]]-Table3[[#This Row],[Light]])</f>
        <v>12</v>
      </c>
      <c r="BJ335" t="str">
        <f>IF(AND(ISBLANK(Table33[[#This Row],[Jarred]]),ISBLANK(Table3[[#This Row],[Jarred]])),"",Table33[[#This Row],[Jarred]]-Table3[[#This Row],[Jarred]])</f>
        <v/>
      </c>
      <c r="BK335" t="str">
        <f>IF(AND(ISBLANK(Table33[[#This Row],[Joel]]),ISBLANK(Table3[[#This Row],[Joel]])),"",Table33[[#This Row],[Joel]]-Table3[[#This Row],[Joel]])</f>
        <v/>
      </c>
      <c r="BL335" t="str">
        <f>IF(AND(ISBLANK(Table33[[#This Row],[Rob]]),ISBLANK(Table3[[#This Row],[Rob]])),"",Table33[[#This Row],[Rob]]-Table3[[#This Row],[Rob]])</f>
        <v/>
      </c>
      <c r="BM335" t="str">
        <f>IF(AND(ISBLANK(Table33[[#This Row],[Xander]]),ISBLANK(Table3[[#This Row],[Xander]])),"",Table33[[#This Row],[Xander]]-Table3[[#This Row],[Xander]])</f>
        <v/>
      </c>
    </row>
    <row r="336" spans="1:65" ht="15" customHeight="1" x14ac:dyDescent="0.25">
      <c r="A336" s="26">
        <v>45588</v>
      </c>
      <c r="D336">
        <v>26</v>
      </c>
      <c r="F336">
        <v>20</v>
      </c>
      <c r="H336">
        <v>21</v>
      </c>
      <c r="J336">
        <v>16</v>
      </c>
      <c r="K336">
        <v>36</v>
      </c>
      <c r="S336" s="26">
        <v>45588</v>
      </c>
      <c r="T336">
        <v>57</v>
      </c>
      <c r="V336">
        <v>38</v>
      </c>
      <c r="X336">
        <v>48</v>
      </c>
      <c r="AK336">
        <v>51</v>
      </c>
      <c r="AM336">
        <v>36</v>
      </c>
      <c r="AQ336">
        <v>50</v>
      </c>
      <c r="AR336">
        <v>61</v>
      </c>
      <c r="AX336" s="26">
        <v>45588</v>
      </c>
      <c r="AY336">
        <f>IF(AND(ISBLANK(Table33[[#This Row],[Gilbert]]),ISBLANK(Table3[[#This Row],[Gilbert]])),"",Table33[[#This Row],[Gilbert]]-Table3[[#This Row],[Gilbert]])</f>
        <v>57</v>
      </c>
      <c r="AZ336" t="str">
        <f>IF(AND(ISBLANK(Table33[[#This Row],[Fred]]),ISBLANK(Table3[[#This Row],[Fred]])),"",Table33[[#This Row],[Fred]]-Table3[[#This Row],[Fred]])</f>
        <v/>
      </c>
      <c r="BA336">
        <f>IF(AND(ISBLANK(Table33[[#This Row],[Zoe]]),ISBLANK(Table3[[#This Row],[Zoe]])),"",Table33[[#This Row],[Zoe]]-Table3[[#This Row],[Zoe]])</f>
        <v>12</v>
      </c>
      <c r="BB336" t="str">
        <f>IF(AND(ISBLANK(Table33[[#This Row],[George]]),ISBLANK(Table3[[#This Row],[George]])),"",Table33[[#This Row],[George]]-Table3[[#This Row],[George]])</f>
        <v/>
      </c>
      <c r="BC336">
        <f>IF(AND(ISBLANK(Table33[[#This Row],[Raegan]]),ISBLANK(Table3[[#This Row],[Raegan]])),"",Table33[[#This Row],[Raegan]]-Table3[[#This Row],[Raegan]])</f>
        <v>28</v>
      </c>
      <c r="BD336" t="str">
        <f>IF(AND(ISBLANK(Table33[[#This Row],[Liam]]),ISBLANK(Table3[[#This Row],[Liam]])),"",Table33[[#This Row],[Liam]]-Table3[[#This Row],[Liam]])</f>
        <v/>
      </c>
      <c r="BE336">
        <f>IF(AND(ISBLANK(Table33[[#This Row],[Shane]]),ISBLANK(Table3[[#This Row],[Shane]])),"",Table33[[#This Row],[Shane]]-Table3[[#This Row],[Shane]])</f>
        <v>30</v>
      </c>
      <c r="BF336" t="str">
        <f>IF(AND(ISBLANK(Table33[[#This Row],[Cameron]]),ISBLANK(Table3[[#This Row],[Cameron]])),"",Table33[[#This Row],[Cameron]]-Table3[[#This Row],[Cameron]])</f>
        <v/>
      </c>
      <c r="BG336" t="str">
        <f>IF(AND(ISBLANK(Table33[[#This Row],[Alex]]),ISBLANK(Table3[[#This Row],[Alex]])),"",Table33[[#This Row],[Alex]]-Table3[[#This Row],[Alex]])</f>
        <v/>
      </c>
      <c r="BH336">
        <f>IF(AND(ISBLANK(Table33[[#This Row],[Scott]]),ISBLANK(Table3[[#This Row],[Scott]])),"",Table33[[#This Row],[Scott]]-Table3[[#This Row],[Scott]])</f>
        <v>34</v>
      </c>
      <c r="BI336">
        <f>IF(AND(ISBLANK(Table33[[#This Row],[Light]]),ISBLANK(Table3[[#This Row],[Light]])),"",Table33[[#This Row],[Light]]-Table3[[#This Row],[Light]])</f>
        <v>25</v>
      </c>
      <c r="BJ336" t="str">
        <f>IF(AND(ISBLANK(Table33[[#This Row],[Jarred]]),ISBLANK(Table3[[#This Row],[Jarred]])),"",Table33[[#This Row],[Jarred]]-Table3[[#This Row],[Jarred]])</f>
        <v/>
      </c>
      <c r="BK336" t="str">
        <f>IF(AND(ISBLANK(Table33[[#This Row],[Joel]]),ISBLANK(Table3[[#This Row],[Joel]])),"",Table33[[#This Row],[Joel]]-Table3[[#This Row],[Joel]])</f>
        <v/>
      </c>
      <c r="BL336" t="str">
        <f>IF(AND(ISBLANK(Table33[[#This Row],[Rob]]),ISBLANK(Table3[[#This Row],[Rob]])),"",Table33[[#This Row],[Rob]]-Table3[[#This Row],[Rob]])</f>
        <v/>
      </c>
      <c r="BM336" t="str">
        <f>IF(AND(ISBLANK(Table33[[#This Row],[Xander]]),ISBLANK(Table3[[#This Row],[Xander]])),"",Table33[[#This Row],[Xander]]-Table3[[#This Row],[Xander]])</f>
        <v/>
      </c>
    </row>
    <row r="337" spans="1:65" ht="15" customHeight="1" x14ac:dyDescent="0.25">
      <c r="A337" s="26">
        <v>45589</v>
      </c>
      <c r="D337">
        <v>27</v>
      </c>
      <c r="F337">
        <v>17</v>
      </c>
      <c r="H337">
        <v>16</v>
      </c>
      <c r="J337">
        <v>14</v>
      </c>
      <c r="K337">
        <v>33</v>
      </c>
      <c r="S337" s="26">
        <v>45589</v>
      </c>
      <c r="T337">
        <v>69</v>
      </c>
      <c r="V337">
        <v>37</v>
      </c>
      <c r="X337">
        <v>56</v>
      </c>
      <c r="AK337">
        <v>60</v>
      </c>
      <c r="AM337">
        <v>70</v>
      </c>
      <c r="AN337">
        <v>27</v>
      </c>
      <c r="AQ337">
        <v>50</v>
      </c>
      <c r="AR337">
        <v>52</v>
      </c>
      <c r="AX337" s="26">
        <v>45589</v>
      </c>
      <c r="AY337">
        <f>IF(AND(ISBLANK(Table33[[#This Row],[Gilbert]]),ISBLANK(Table3[[#This Row],[Gilbert]])),"",Table33[[#This Row],[Gilbert]]-Table3[[#This Row],[Gilbert]])</f>
        <v>69</v>
      </c>
      <c r="AZ337" t="str">
        <f>IF(AND(ISBLANK(Table33[[#This Row],[Fred]]),ISBLANK(Table3[[#This Row],[Fred]])),"",Table33[[#This Row],[Fred]]-Table3[[#This Row],[Fred]])</f>
        <v/>
      </c>
      <c r="BA337">
        <f>IF(AND(ISBLANK(Table33[[#This Row],[Zoe]]),ISBLANK(Table3[[#This Row],[Zoe]])),"",Table33[[#This Row],[Zoe]]-Table3[[#This Row],[Zoe]])</f>
        <v>10</v>
      </c>
      <c r="BB337" t="str">
        <f>IF(AND(ISBLANK(Table33[[#This Row],[George]]),ISBLANK(Table3[[#This Row],[George]])),"",Table33[[#This Row],[George]]-Table3[[#This Row],[George]])</f>
        <v/>
      </c>
      <c r="BC337">
        <f>IF(AND(ISBLANK(Table33[[#This Row],[Raegan]]),ISBLANK(Table3[[#This Row],[Raegan]])),"",Table33[[#This Row],[Raegan]]-Table3[[#This Row],[Raegan]])</f>
        <v>39</v>
      </c>
      <c r="BD337" t="str">
        <f>IF(AND(ISBLANK(Table33[[#This Row],[Liam]]),ISBLANK(Table3[[#This Row],[Liam]])),"",Table33[[#This Row],[Liam]]-Table3[[#This Row],[Liam]])</f>
        <v/>
      </c>
      <c r="BE337">
        <f>IF(AND(ISBLANK(Table33[[#This Row],[Shane]]),ISBLANK(Table3[[#This Row],[Shane]])),"",Table33[[#This Row],[Shane]]-Table3[[#This Row],[Shane]])</f>
        <v>44</v>
      </c>
      <c r="BF337" t="str">
        <f>IF(AND(ISBLANK(Table33[[#This Row],[Cameron]]),ISBLANK(Table3[[#This Row],[Cameron]])),"",Table33[[#This Row],[Cameron]]-Table3[[#This Row],[Cameron]])</f>
        <v/>
      </c>
      <c r="BG337" t="str">
        <f>IF(AND(ISBLANK(Table33[[#This Row],[Alex]]),ISBLANK(Table3[[#This Row],[Alex]])),"",Table33[[#This Row],[Alex]]-Table3[[#This Row],[Alex]])</f>
        <v/>
      </c>
      <c r="BH337">
        <f>IF(AND(ISBLANK(Table33[[#This Row],[Scott]]),ISBLANK(Table3[[#This Row],[Scott]])),"",Table33[[#This Row],[Scott]]-Table3[[#This Row],[Scott]])</f>
        <v>36</v>
      </c>
      <c r="BI337">
        <f>IF(AND(ISBLANK(Table33[[#This Row],[Light]]),ISBLANK(Table3[[#This Row],[Light]])),"",Table33[[#This Row],[Light]]-Table3[[#This Row],[Light]])</f>
        <v>19</v>
      </c>
      <c r="BJ337" t="str">
        <f>IF(AND(ISBLANK(Table33[[#This Row],[Jarred]]),ISBLANK(Table3[[#This Row],[Jarred]])),"",Table33[[#This Row],[Jarred]]-Table3[[#This Row],[Jarred]])</f>
        <v/>
      </c>
      <c r="BK337" t="str">
        <f>IF(AND(ISBLANK(Table33[[#This Row],[Joel]]),ISBLANK(Table3[[#This Row],[Joel]])),"",Table33[[#This Row],[Joel]]-Table3[[#This Row],[Joel]])</f>
        <v/>
      </c>
      <c r="BL337" t="str">
        <f>IF(AND(ISBLANK(Table33[[#This Row],[Rob]]),ISBLANK(Table3[[#This Row],[Rob]])),"",Table33[[#This Row],[Rob]]-Table3[[#This Row],[Rob]])</f>
        <v/>
      </c>
      <c r="BM337" t="str">
        <f>IF(AND(ISBLANK(Table33[[#This Row],[Xander]]),ISBLANK(Table3[[#This Row],[Xander]])),"",Table33[[#This Row],[Xander]]-Table3[[#This Row],[Xander]])</f>
        <v/>
      </c>
    </row>
    <row r="338" spans="1:65" ht="15" customHeight="1" x14ac:dyDescent="0.25">
      <c r="A338" s="26">
        <v>45590</v>
      </c>
      <c r="D338">
        <v>18</v>
      </c>
      <c r="F338">
        <v>12</v>
      </c>
      <c r="H338">
        <v>14</v>
      </c>
      <c r="J338">
        <v>9</v>
      </c>
      <c r="K338">
        <v>36</v>
      </c>
      <c r="S338" s="26">
        <v>45590</v>
      </c>
      <c r="T338">
        <v>41</v>
      </c>
      <c r="V338">
        <v>40</v>
      </c>
      <c r="X338">
        <v>40</v>
      </c>
      <c r="AK338">
        <v>53</v>
      </c>
      <c r="AM338">
        <v>61</v>
      </c>
      <c r="AN338">
        <v>5</v>
      </c>
      <c r="AQ338">
        <v>24</v>
      </c>
      <c r="AR338">
        <v>56</v>
      </c>
      <c r="AX338" s="26">
        <v>45590</v>
      </c>
      <c r="AY338">
        <f>IF(AND(ISBLANK(Table33[[#This Row],[Gilbert]]),ISBLANK(Table3[[#This Row],[Gilbert]])),"",Table33[[#This Row],[Gilbert]]-Table3[[#This Row],[Gilbert]])</f>
        <v>41</v>
      </c>
      <c r="AZ338" t="str">
        <f>IF(AND(ISBLANK(Table33[[#This Row],[Fred]]),ISBLANK(Table3[[#This Row],[Fred]])),"",Table33[[#This Row],[Fred]]-Table3[[#This Row],[Fred]])</f>
        <v/>
      </c>
      <c r="BA338">
        <f>IF(AND(ISBLANK(Table33[[#This Row],[Zoe]]),ISBLANK(Table3[[#This Row],[Zoe]])),"",Table33[[#This Row],[Zoe]]-Table3[[#This Row],[Zoe]])</f>
        <v>22</v>
      </c>
      <c r="BB338" t="str">
        <f>IF(AND(ISBLANK(Table33[[#This Row],[George]]),ISBLANK(Table3[[#This Row],[George]])),"",Table33[[#This Row],[George]]-Table3[[#This Row],[George]])</f>
        <v/>
      </c>
      <c r="BC338">
        <f>IF(AND(ISBLANK(Table33[[#This Row],[Raegan]]),ISBLANK(Table3[[#This Row],[Raegan]])),"",Table33[[#This Row],[Raegan]]-Table3[[#This Row],[Raegan]])</f>
        <v>28</v>
      </c>
      <c r="BD338" t="str">
        <f>IF(AND(ISBLANK(Table33[[#This Row],[Liam]]),ISBLANK(Table3[[#This Row],[Liam]])),"",Table33[[#This Row],[Liam]]-Table3[[#This Row],[Liam]])</f>
        <v/>
      </c>
      <c r="BE338">
        <f>IF(AND(ISBLANK(Table33[[#This Row],[Shane]]),ISBLANK(Table3[[#This Row],[Shane]])),"",Table33[[#This Row],[Shane]]-Table3[[#This Row],[Shane]])</f>
        <v>39</v>
      </c>
      <c r="BF338" t="str">
        <f>IF(AND(ISBLANK(Table33[[#This Row],[Cameron]]),ISBLANK(Table3[[#This Row],[Cameron]])),"",Table33[[#This Row],[Cameron]]-Table3[[#This Row],[Cameron]])</f>
        <v/>
      </c>
      <c r="BG338" t="str">
        <f>IF(AND(ISBLANK(Table33[[#This Row],[Alex]]),ISBLANK(Table3[[#This Row],[Alex]])),"",Table33[[#This Row],[Alex]]-Table3[[#This Row],[Alex]])</f>
        <v/>
      </c>
      <c r="BH338">
        <f>IF(AND(ISBLANK(Table33[[#This Row],[Scott]]),ISBLANK(Table3[[#This Row],[Scott]])),"",Table33[[#This Row],[Scott]]-Table3[[#This Row],[Scott]])</f>
        <v>15</v>
      </c>
      <c r="BI338">
        <f>IF(AND(ISBLANK(Table33[[#This Row],[Light]]),ISBLANK(Table3[[#This Row],[Light]])),"",Table33[[#This Row],[Light]]-Table3[[#This Row],[Light]])</f>
        <v>20</v>
      </c>
      <c r="BJ338" t="str">
        <f>IF(AND(ISBLANK(Table33[[#This Row],[Jarred]]),ISBLANK(Table3[[#This Row],[Jarred]])),"",Table33[[#This Row],[Jarred]]-Table3[[#This Row],[Jarred]])</f>
        <v/>
      </c>
      <c r="BK338" t="str">
        <f>IF(AND(ISBLANK(Table33[[#This Row],[Joel]]),ISBLANK(Table3[[#This Row],[Joel]])),"",Table33[[#This Row],[Joel]]-Table3[[#This Row],[Joel]])</f>
        <v/>
      </c>
      <c r="BL338" t="str">
        <f>IF(AND(ISBLANK(Table33[[#This Row],[Rob]]),ISBLANK(Table3[[#This Row],[Rob]])),"",Table33[[#This Row],[Rob]]-Table3[[#This Row],[Rob]])</f>
        <v/>
      </c>
      <c r="BM338" t="str">
        <f>IF(AND(ISBLANK(Table33[[#This Row],[Xander]]),ISBLANK(Table3[[#This Row],[Xander]])),"",Table33[[#This Row],[Xander]]-Table3[[#This Row],[Xander]])</f>
        <v/>
      </c>
    </row>
    <row r="339" spans="1:65" ht="15" customHeight="1" x14ac:dyDescent="0.25">
      <c r="A339" s="26">
        <v>45593</v>
      </c>
      <c r="C339">
        <v>21</v>
      </c>
      <c r="D339">
        <v>28</v>
      </c>
      <c r="F339">
        <v>23</v>
      </c>
      <c r="H339">
        <v>10</v>
      </c>
      <c r="J339">
        <v>24</v>
      </c>
      <c r="K339">
        <v>44</v>
      </c>
      <c r="S339" s="26">
        <v>45593</v>
      </c>
      <c r="T339">
        <v>62</v>
      </c>
      <c r="U339">
        <v>37</v>
      </c>
      <c r="V339">
        <v>31</v>
      </c>
      <c r="X339">
        <v>67</v>
      </c>
      <c r="AK339">
        <v>59</v>
      </c>
      <c r="AM339">
        <v>42</v>
      </c>
      <c r="AN339">
        <v>1</v>
      </c>
      <c r="AQ339">
        <v>26</v>
      </c>
      <c r="AR339">
        <v>49</v>
      </c>
      <c r="AX339" s="26">
        <v>45593</v>
      </c>
      <c r="AY339">
        <f>IF(AND(ISBLANK(Table33[[#This Row],[Gilbert]]),ISBLANK(Table3[[#This Row],[Gilbert]])),"",Table33[[#This Row],[Gilbert]]-Table3[[#This Row],[Gilbert]])</f>
        <v>62</v>
      </c>
      <c r="AZ339">
        <f>IF(AND(ISBLANK(Table33[[#This Row],[Fred]]),ISBLANK(Table3[[#This Row],[Fred]])),"",Table33[[#This Row],[Fred]]-Table3[[#This Row],[Fred]])</f>
        <v>16</v>
      </c>
      <c r="BA339">
        <f>IF(AND(ISBLANK(Table33[[#This Row],[Zoe]]),ISBLANK(Table3[[#This Row],[Zoe]])),"",Table33[[#This Row],[Zoe]]-Table3[[#This Row],[Zoe]])</f>
        <v>3</v>
      </c>
      <c r="BB339" t="str">
        <f>IF(AND(ISBLANK(Table33[[#This Row],[George]]),ISBLANK(Table3[[#This Row],[George]])),"",Table33[[#This Row],[George]]-Table3[[#This Row],[George]])</f>
        <v/>
      </c>
      <c r="BC339">
        <f>IF(AND(ISBLANK(Table33[[#This Row],[Raegan]]),ISBLANK(Table3[[#This Row],[Raegan]])),"",Table33[[#This Row],[Raegan]]-Table3[[#This Row],[Raegan]])</f>
        <v>44</v>
      </c>
      <c r="BD339" t="str">
        <f>IF(AND(ISBLANK(Table33[[#This Row],[Liam]]),ISBLANK(Table3[[#This Row],[Liam]])),"",Table33[[#This Row],[Liam]]-Table3[[#This Row],[Liam]])</f>
        <v/>
      </c>
      <c r="BE339">
        <f>IF(AND(ISBLANK(Table33[[#This Row],[Shane]]),ISBLANK(Table3[[#This Row],[Shane]])),"",Table33[[#This Row],[Shane]]-Table3[[#This Row],[Shane]])</f>
        <v>49</v>
      </c>
      <c r="BF339" t="str">
        <f>IF(AND(ISBLANK(Table33[[#This Row],[Cameron]]),ISBLANK(Table3[[#This Row],[Cameron]])),"",Table33[[#This Row],[Cameron]]-Table3[[#This Row],[Cameron]])</f>
        <v/>
      </c>
      <c r="BG339" t="str">
        <f>IF(AND(ISBLANK(Table33[[#This Row],[Alex]]),ISBLANK(Table3[[#This Row],[Alex]])),"",Table33[[#This Row],[Alex]]-Table3[[#This Row],[Alex]])</f>
        <v/>
      </c>
      <c r="BH339">
        <f>IF(AND(ISBLANK(Table33[[#This Row],[Scott]]),ISBLANK(Table3[[#This Row],[Scott]])),"",Table33[[#This Row],[Scott]]-Table3[[#This Row],[Scott]])</f>
        <v>2</v>
      </c>
      <c r="BI339">
        <f>IF(AND(ISBLANK(Table33[[#This Row],[Light]]),ISBLANK(Table3[[#This Row],[Light]])),"",Table33[[#This Row],[Light]]-Table3[[#This Row],[Light]])</f>
        <v>5</v>
      </c>
      <c r="BJ339" t="str">
        <f>IF(AND(ISBLANK(Table33[[#This Row],[Jarred]]),ISBLANK(Table3[[#This Row],[Jarred]])),"",Table33[[#This Row],[Jarred]]-Table3[[#This Row],[Jarred]])</f>
        <v/>
      </c>
      <c r="BK339" t="str">
        <f>IF(AND(ISBLANK(Table33[[#This Row],[Joel]]),ISBLANK(Table3[[#This Row],[Joel]])),"",Table33[[#This Row],[Joel]]-Table3[[#This Row],[Joel]])</f>
        <v/>
      </c>
      <c r="BL339" t="str">
        <f>IF(AND(ISBLANK(Table33[[#This Row],[Rob]]),ISBLANK(Table3[[#This Row],[Rob]])),"",Table33[[#This Row],[Rob]]-Table3[[#This Row],[Rob]])</f>
        <v/>
      </c>
      <c r="BM339" t="str">
        <f>IF(AND(ISBLANK(Table33[[#This Row],[Xander]]),ISBLANK(Table3[[#This Row],[Xander]])),"",Table33[[#This Row],[Xander]]-Table3[[#This Row],[Xander]])</f>
        <v/>
      </c>
    </row>
    <row r="340" spans="1:65" ht="15" customHeight="1" x14ac:dyDescent="0.25">
      <c r="A340" s="26">
        <v>45594</v>
      </c>
      <c r="C340">
        <v>23</v>
      </c>
      <c r="D340">
        <v>24</v>
      </c>
      <c r="F340">
        <v>18</v>
      </c>
      <c r="H340">
        <v>12</v>
      </c>
      <c r="J340">
        <v>17</v>
      </c>
      <c r="K340">
        <v>36</v>
      </c>
      <c r="S340" s="26">
        <v>45594</v>
      </c>
      <c r="T340">
        <v>54</v>
      </c>
      <c r="U340">
        <v>41</v>
      </c>
      <c r="V340">
        <v>30</v>
      </c>
      <c r="X340">
        <v>66</v>
      </c>
      <c r="AK340">
        <v>51</v>
      </c>
      <c r="AM340">
        <v>31</v>
      </c>
      <c r="AQ340">
        <v>23</v>
      </c>
      <c r="AR340">
        <v>43</v>
      </c>
      <c r="AX340" s="26">
        <v>45594</v>
      </c>
      <c r="AY340">
        <f>IF(AND(ISBLANK(Table33[[#This Row],[Gilbert]]),ISBLANK(Table3[[#This Row],[Gilbert]])),"",Table33[[#This Row],[Gilbert]]-Table3[[#This Row],[Gilbert]])</f>
        <v>54</v>
      </c>
      <c r="AZ340">
        <f>IF(AND(ISBLANK(Table33[[#This Row],[Fred]]),ISBLANK(Table3[[#This Row],[Fred]])),"",Table33[[#This Row],[Fred]]-Table3[[#This Row],[Fred]])</f>
        <v>18</v>
      </c>
      <c r="BA340">
        <f>IF(AND(ISBLANK(Table33[[#This Row],[Zoe]]),ISBLANK(Table3[[#This Row],[Zoe]])),"",Table33[[#This Row],[Zoe]]-Table3[[#This Row],[Zoe]])</f>
        <v>6</v>
      </c>
      <c r="BB340" t="str">
        <f>IF(AND(ISBLANK(Table33[[#This Row],[George]]),ISBLANK(Table3[[#This Row],[George]])),"",Table33[[#This Row],[George]]-Table3[[#This Row],[George]])</f>
        <v/>
      </c>
      <c r="BC340">
        <f>IF(AND(ISBLANK(Table33[[#This Row],[Raegan]]),ISBLANK(Table3[[#This Row],[Raegan]])),"",Table33[[#This Row],[Raegan]]-Table3[[#This Row],[Raegan]])</f>
        <v>48</v>
      </c>
      <c r="BD340" t="str">
        <f>IF(AND(ISBLANK(Table33[[#This Row],[Liam]]),ISBLANK(Table3[[#This Row],[Liam]])),"",Table33[[#This Row],[Liam]]-Table3[[#This Row],[Liam]])</f>
        <v/>
      </c>
      <c r="BE340">
        <f>IF(AND(ISBLANK(Table33[[#This Row],[Shane]]),ISBLANK(Table3[[#This Row],[Shane]])),"",Table33[[#This Row],[Shane]]-Table3[[#This Row],[Shane]])</f>
        <v>39</v>
      </c>
      <c r="BF340" t="str">
        <f>IF(AND(ISBLANK(Table33[[#This Row],[Cameron]]),ISBLANK(Table3[[#This Row],[Cameron]])),"",Table33[[#This Row],[Cameron]]-Table3[[#This Row],[Cameron]])</f>
        <v/>
      </c>
      <c r="BG340" t="str">
        <f>IF(AND(ISBLANK(Table33[[#This Row],[Alex]]),ISBLANK(Table3[[#This Row],[Alex]])),"",Table33[[#This Row],[Alex]]-Table3[[#This Row],[Alex]])</f>
        <v/>
      </c>
      <c r="BH340">
        <f>IF(AND(ISBLANK(Table33[[#This Row],[Scott]]),ISBLANK(Table3[[#This Row],[Scott]])),"",Table33[[#This Row],[Scott]]-Table3[[#This Row],[Scott]])</f>
        <v>6</v>
      </c>
      <c r="BI340">
        <f>IF(AND(ISBLANK(Table33[[#This Row],[Light]]),ISBLANK(Table3[[#This Row],[Light]])),"",Table33[[#This Row],[Light]]-Table3[[#This Row],[Light]])</f>
        <v>7</v>
      </c>
      <c r="BJ340" t="str">
        <f>IF(AND(ISBLANK(Table33[[#This Row],[Jarred]]),ISBLANK(Table3[[#This Row],[Jarred]])),"",Table33[[#This Row],[Jarred]]-Table3[[#This Row],[Jarred]])</f>
        <v/>
      </c>
      <c r="BK340" t="str">
        <f>IF(AND(ISBLANK(Table33[[#This Row],[Joel]]),ISBLANK(Table3[[#This Row],[Joel]])),"",Table33[[#This Row],[Joel]]-Table3[[#This Row],[Joel]])</f>
        <v/>
      </c>
      <c r="BL340" t="str">
        <f>IF(AND(ISBLANK(Table33[[#This Row],[Rob]]),ISBLANK(Table3[[#This Row],[Rob]])),"",Table33[[#This Row],[Rob]]-Table3[[#This Row],[Rob]])</f>
        <v/>
      </c>
      <c r="BM340" t="str">
        <f>IF(AND(ISBLANK(Table33[[#This Row],[Xander]]),ISBLANK(Table3[[#This Row],[Xander]])),"",Table33[[#This Row],[Xander]]-Table3[[#This Row],[Xander]])</f>
        <v/>
      </c>
    </row>
    <row r="341" spans="1:65" ht="15" customHeight="1" x14ac:dyDescent="0.25">
      <c r="A341" s="26">
        <v>45595</v>
      </c>
      <c r="B341">
        <v>1</v>
      </c>
      <c r="C341">
        <v>23</v>
      </c>
      <c r="D341">
        <v>31</v>
      </c>
      <c r="H341">
        <v>9</v>
      </c>
      <c r="J341">
        <v>21</v>
      </c>
      <c r="K341">
        <v>30</v>
      </c>
      <c r="S341" s="26">
        <v>45595</v>
      </c>
      <c r="T341">
        <v>45</v>
      </c>
      <c r="U341">
        <v>47</v>
      </c>
      <c r="V341">
        <v>34</v>
      </c>
      <c r="AK341">
        <v>47</v>
      </c>
      <c r="AM341">
        <v>51</v>
      </c>
      <c r="AQ341">
        <v>32</v>
      </c>
      <c r="AR341">
        <v>46</v>
      </c>
      <c r="AX341" s="26">
        <v>45595</v>
      </c>
      <c r="AY341">
        <f>IF(AND(ISBLANK(Table33[[#This Row],[Gilbert]]),ISBLANK(Table3[[#This Row],[Gilbert]])),"",Table33[[#This Row],[Gilbert]]-Table3[[#This Row],[Gilbert]])</f>
        <v>44</v>
      </c>
      <c r="AZ341">
        <f>IF(AND(ISBLANK(Table33[[#This Row],[Fred]]),ISBLANK(Table3[[#This Row],[Fred]])),"",Table33[[#This Row],[Fred]]-Table3[[#This Row],[Fred]])</f>
        <v>24</v>
      </c>
      <c r="BA341">
        <f>IF(AND(ISBLANK(Table33[[#This Row],[Zoe]]),ISBLANK(Table3[[#This Row],[Zoe]])),"",Table33[[#This Row],[Zoe]]-Table3[[#This Row],[Zoe]])</f>
        <v>3</v>
      </c>
      <c r="BB341" t="str">
        <f>IF(AND(ISBLANK(Table33[[#This Row],[George]]),ISBLANK(Table3[[#This Row],[George]])),"",Table33[[#This Row],[George]]-Table3[[#This Row],[George]])</f>
        <v/>
      </c>
      <c r="BC341" t="str">
        <f>IF(AND(ISBLANK(Table33[[#This Row],[Raegan]]),ISBLANK(Table3[[#This Row],[Raegan]])),"",Table33[[#This Row],[Raegan]]-Table3[[#This Row],[Raegan]])</f>
        <v/>
      </c>
      <c r="BD341" t="str">
        <f>IF(AND(ISBLANK(Table33[[#This Row],[Liam]]),ISBLANK(Table3[[#This Row],[Liam]])),"",Table33[[#This Row],[Liam]]-Table3[[#This Row],[Liam]])</f>
        <v/>
      </c>
      <c r="BE341">
        <f>IF(AND(ISBLANK(Table33[[#This Row],[Shane]]),ISBLANK(Table3[[#This Row],[Shane]])),"",Table33[[#This Row],[Shane]]-Table3[[#This Row],[Shane]])</f>
        <v>38</v>
      </c>
      <c r="BF341" t="str">
        <f>IF(AND(ISBLANK(Table33[[#This Row],[Cameron]]),ISBLANK(Table3[[#This Row],[Cameron]])),"",Table33[[#This Row],[Cameron]]-Table3[[#This Row],[Cameron]])</f>
        <v/>
      </c>
      <c r="BG341" t="str">
        <f>IF(AND(ISBLANK(Table33[[#This Row],[Alex]]),ISBLANK(Table3[[#This Row],[Alex]])),"",Table33[[#This Row],[Alex]]-Table3[[#This Row],[Alex]])</f>
        <v/>
      </c>
      <c r="BH341">
        <f>IF(AND(ISBLANK(Table33[[#This Row],[Scott]]),ISBLANK(Table3[[#This Row],[Scott]])),"",Table33[[#This Row],[Scott]]-Table3[[#This Row],[Scott]])</f>
        <v>11</v>
      </c>
      <c r="BI341">
        <f>IF(AND(ISBLANK(Table33[[#This Row],[Light]]),ISBLANK(Table3[[#This Row],[Light]])),"",Table33[[#This Row],[Light]]-Table3[[#This Row],[Light]])</f>
        <v>16</v>
      </c>
      <c r="BJ341" t="str">
        <f>IF(AND(ISBLANK(Table33[[#This Row],[Jarred]]),ISBLANK(Table3[[#This Row],[Jarred]])),"",Table33[[#This Row],[Jarred]]-Table3[[#This Row],[Jarred]])</f>
        <v/>
      </c>
      <c r="BK341" t="str">
        <f>IF(AND(ISBLANK(Table33[[#This Row],[Joel]]),ISBLANK(Table3[[#This Row],[Joel]])),"",Table33[[#This Row],[Joel]]-Table3[[#This Row],[Joel]])</f>
        <v/>
      </c>
      <c r="BL341" t="str">
        <f>IF(AND(ISBLANK(Table33[[#This Row],[Rob]]),ISBLANK(Table3[[#This Row],[Rob]])),"",Table33[[#This Row],[Rob]]-Table3[[#This Row],[Rob]])</f>
        <v/>
      </c>
      <c r="BM341" t="str">
        <f>IF(AND(ISBLANK(Table33[[#This Row],[Xander]]),ISBLANK(Table3[[#This Row],[Xander]])),"",Table33[[#This Row],[Xander]]-Table3[[#This Row],[Xander]])</f>
        <v/>
      </c>
    </row>
    <row r="342" spans="1:65" ht="15" customHeight="1" x14ac:dyDescent="0.25">
      <c r="A342" s="26">
        <v>45596</v>
      </c>
      <c r="C342">
        <v>26</v>
      </c>
      <c r="D342">
        <v>29</v>
      </c>
      <c r="F342">
        <v>14</v>
      </c>
      <c r="H342">
        <v>8</v>
      </c>
      <c r="J342">
        <v>16</v>
      </c>
      <c r="K342">
        <v>42</v>
      </c>
      <c r="S342" s="26">
        <v>45596</v>
      </c>
      <c r="T342">
        <v>35</v>
      </c>
      <c r="U342">
        <v>38</v>
      </c>
      <c r="V342">
        <v>40</v>
      </c>
      <c r="X342">
        <v>72</v>
      </c>
      <c r="AK342">
        <v>44</v>
      </c>
      <c r="AM342">
        <v>55</v>
      </c>
      <c r="AN342">
        <v>1</v>
      </c>
      <c r="AQ342">
        <v>29</v>
      </c>
      <c r="AR342">
        <v>54</v>
      </c>
      <c r="AX342" s="26">
        <v>45596</v>
      </c>
      <c r="AY342">
        <f>IF(AND(ISBLANK(Table33[[#This Row],[Gilbert]]),ISBLANK(Table3[[#This Row],[Gilbert]])),"",Table33[[#This Row],[Gilbert]]-Table3[[#This Row],[Gilbert]])</f>
        <v>35</v>
      </c>
      <c r="AZ342">
        <f>IF(AND(ISBLANK(Table33[[#This Row],[Fred]]),ISBLANK(Table3[[#This Row],[Fred]])),"",Table33[[#This Row],[Fred]]-Table3[[#This Row],[Fred]])</f>
        <v>12</v>
      </c>
      <c r="BA342">
        <f>IF(AND(ISBLANK(Table33[[#This Row],[Zoe]]),ISBLANK(Table3[[#This Row],[Zoe]])),"",Table33[[#This Row],[Zoe]]-Table3[[#This Row],[Zoe]])</f>
        <v>11</v>
      </c>
      <c r="BB342" t="str">
        <f>IF(AND(ISBLANK(Table33[[#This Row],[George]]),ISBLANK(Table3[[#This Row],[George]])),"",Table33[[#This Row],[George]]-Table3[[#This Row],[George]])</f>
        <v/>
      </c>
      <c r="BC342">
        <f>IF(AND(ISBLANK(Table33[[#This Row],[Raegan]]),ISBLANK(Table3[[#This Row],[Raegan]])),"",Table33[[#This Row],[Raegan]]-Table3[[#This Row],[Raegan]])</f>
        <v>58</v>
      </c>
      <c r="BD342" t="str">
        <f>IF(AND(ISBLANK(Table33[[#This Row],[Liam]]),ISBLANK(Table3[[#This Row],[Liam]])),"",Table33[[#This Row],[Liam]]-Table3[[#This Row],[Liam]])</f>
        <v/>
      </c>
      <c r="BE342">
        <f>IF(AND(ISBLANK(Table33[[#This Row],[Shane]]),ISBLANK(Table3[[#This Row],[Shane]])),"",Table33[[#This Row],[Shane]]-Table3[[#This Row],[Shane]])</f>
        <v>36</v>
      </c>
      <c r="BF342" t="str">
        <f>IF(AND(ISBLANK(Table33[[#This Row],[Cameron]]),ISBLANK(Table3[[#This Row],[Cameron]])),"",Table33[[#This Row],[Cameron]]-Table3[[#This Row],[Cameron]])</f>
        <v/>
      </c>
      <c r="BG342" t="str">
        <f>IF(AND(ISBLANK(Table33[[#This Row],[Alex]]),ISBLANK(Table3[[#This Row],[Alex]])),"",Table33[[#This Row],[Alex]]-Table3[[#This Row],[Alex]])</f>
        <v/>
      </c>
      <c r="BH342">
        <f>IF(AND(ISBLANK(Table33[[#This Row],[Scott]]),ISBLANK(Table3[[#This Row],[Scott]])),"",Table33[[#This Row],[Scott]]-Table3[[#This Row],[Scott]])</f>
        <v>13</v>
      </c>
      <c r="BI342">
        <f>IF(AND(ISBLANK(Table33[[#This Row],[Light]]),ISBLANK(Table3[[#This Row],[Light]])),"",Table33[[#This Row],[Light]]-Table3[[#This Row],[Light]])</f>
        <v>12</v>
      </c>
      <c r="BJ342" t="str">
        <f>IF(AND(ISBLANK(Table33[[#This Row],[Jarred]]),ISBLANK(Table3[[#This Row],[Jarred]])),"",Table33[[#This Row],[Jarred]]-Table3[[#This Row],[Jarred]])</f>
        <v/>
      </c>
      <c r="BK342" t="str">
        <f>IF(AND(ISBLANK(Table33[[#This Row],[Joel]]),ISBLANK(Table3[[#This Row],[Joel]])),"",Table33[[#This Row],[Joel]]-Table3[[#This Row],[Joel]])</f>
        <v/>
      </c>
      <c r="BL342" t="str">
        <f>IF(AND(ISBLANK(Table33[[#This Row],[Rob]]),ISBLANK(Table3[[#This Row],[Rob]])),"",Table33[[#This Row],[Rob]]-Table3[[#This Row],[Rob]])</f>
        <v/>
      </c>
      <c r="BM342" t="str">
        <f>IF(AND(ISBLANK(Table33[[#This Row],[Xander]]),ISBLANK(Table3[[#This Row],[Xander]])),"",Table33[[#This Row],[Xander]]-Table3[[#This Row],[Xander]])</f>
        <v/>
      </c>
    </row>
    <row r="343" spans="1:65" ht="15" customHeight="1" x14ac:dyDescent="0.25">
      <c r="A343" s="26">
        <v>45597</v>
      </c>
      <c r="C343">
        <v>26</v>
      </c>
      <c r="D343">
        <v>35</v>
      </c>
      <c r="F343">
        <v>8</v>
      </c>
      <c r="H343">
        <v>6</v>
      </c>
      <c r="J343">
        <v>22</v>
      </c>
      <c r="S343" s="26">
        <v>45597</v>
      </c>
      <c r="T343">
        <v>22</v>
      </c>
      <c r="U343">
        <v>47</v>
      </c>
      <c r="V343">
        <v>38</v>
      </c>
      <c r="X343">
        <v>44</v>
      </c>
      <c r="AK343">
        <v>62</v>
      </c>
      <c r="AM343">
        <v>36</v>
      </c>
      <c r="AN343">
        <v>12</v>
      </c>
      <c r="AQ343">
        <v>25</v>
      </c>
      <c r="AX343" s="26">
        <v>45597</v>
      </c>
      <c r="AY343">
        <f>IF(AND(ISBLANK(Table33[[#This Row],[Gilbert]]),ISBLANK(Table3[[#This Row],[Gilbert]])),"",Table33[[#This Row],[Gilbert]]-Table3[[#This Row],[Gilbert]])</f>
        <v>22</v>
      </c>
      <c r="AZ343">
        <f>IF(AND(ISBLANK(Table33[[#This Row],[Fred]]),ISBLANK(Table3[[#This Row],[Fred]])),"",Table33[[#This Row],[Fred]]-Table3[[#This Row],[Fred]])</f>
        <v>21</v>
      </c>
      <c r="BA343">
        <f>IF(AND(ISBLANK(Table33[[#This Row],[Zoe]]),ISBLANK(Table3[[#This Row],[Zoe]])),"",Table33[[#This Row],[Zoe]]-Table3[[#This Row],[Zoe]])</f>
        <v>3</v>
      </c>
      <c r="BB343" t="str">
        <f>IF(AND(ISBLANK(Table33[[#This Row],[George]]),ISBLANK(Table3[[#This Row],[George]])),"",Table33[[#This Row],[George]]-Table3[[#This Row],[George]])</f>
        <v/>
      </c>
      <c r="BC343">
        <f>IF(AND(ISBLANK(Table33[[#This Row],[Raegan]]),ISBLANK(Table3[[#This Row],[Raegan]])),"",Table33[[#This Row],[Raegan]]-Table3[[#This Row],[Raegan]])</f>
        <v>36</v>
      </c>
      <c r="BD343" t="str">
        <f>IF(AND(ISBLANK(Table33[[#This Row],[Liam]]),ISBLANK(Table3[[#This Row],[Liam]])),"",Table33[[#This Row],[Liam]]-Table3[[#This Row],[Liam]])</f>
        <v/>
      </c>
      <c r="BE343">
        <f>IF(AND(ISBLANK(Table33[[#This Row],[Shane]]),ISBLANK(Table3[[#This Row],[Shane]])),"",Table33[[#This Row],[Shane]]-Table3[[#This Row],[Shane]])</f>
        <v>56</v>
      </c>
      <c r="BF343" t="str">
        <f>IF(AND(ISBLANK(Table33[[#This Row],[Cameron]]),ISBLANK(Table3[[#This Row],[Cameron]])),"",Table33[[#This Row],[Cameron]]-Table3[[#This Row],[Cameron]])</f>
        <v/>
      </c>
      <c r="BG343" t="str">
        <f>IF(AND(ISBLANK(Table33[[#This Row],[Alex]]),ISBLANK(Table3[[#This Row],[Alex]])),"",Table33[[#This Row],[Alex]]-Table3[[#This Row],[Alex]])</f>
        <v/>
      </c>
      <c r="BH343">
        <f>IF(AND(ISBLANK(Table33[[#This Row],[Scott]]),ISBLANK(Table3[[#This Row],[Scott]])),"",Table33[[#This Row],[Scott]]-Table3[[#This Row],[Scott]])</f>
        <v>3</v>
      </c>
      <c r="BI343" t="str">
        <f>IF(AND(ISBLANK(Table33[[#This Row],[Light]]),ISBLANK(Table3[[#This Row],[Light]])),"",Table33[[#This Row],[Light]]-Table3[[#This Row],[Light]])</f>
        <v/>
      </c>
      <c r="BJ343" t="str">
        <f>IF(AND(ISBLANK(Table33[[#This Row],[Jarred]]),ISBLANK(Table3[[#This Row],[Jarred]])),"",Table33[[#This Row],[Jarred]]-Table3[[#This Row],[Jarred]])</f>
        <v/>
      </c>
      <c r="BK343" t="str">
        <f>IF(AND(ISBLANK(Table33[[#This Row],[Joel]]),ISBLANK(Table3[[#This Row],[Joel]])),"",Table33[[#This Row],[Joel]]-Table3[[#This Row],[Joel]])</f>
        <v/>
      </c>
      <c r="BL343" t="str">
        <f>IF(AND(ISBLANK(Table33[[#This Row],[Rob]]),ISBLANK(Table3[[#This Row],[Rob]])),"",Table33[[#This Row],[Rob]]-Table3[[#This Row],[Rob]])</f>
        <v/>
      </c>
      <c r="BM343" t="str">
        <f>IF(AND(ISBLANK(Table33[[#This Row],[Xander]]),ISBLANK(Table3[[#This Row],[Xander]])),"",Table33[[#This Row],[Xander]]-Table3[[#This Row],[Xander]])</f>
        <v/>
      </c>
    </row>
    <row r="344" spans="1:65" ht="15" customHeight="1" x14ac:dyDescent="0.25">
      <c r="A344" s="26">
        <v>45600</v>
      </c>
      <c r="C344">
        <v>30</v>
      </c>
      <c r="F344">
        <v>41</v>
      </c>
      <c r="H344">
        <v>27</v>
      </c>
      <c r="J344">
        <v>23</v>
      </c>
      <c r="K344">
        <v>41</v>
      </c>
      <c r="S344" s="26">
        <v>45600</v>
      </c>
      <c r="T344">
        <v>29</v>
      </c>
      <c r="U344">
        <v>45</v>
      </c>
      <c r="X344">
        <v>66</v>
      </c>
      <c r="AK344">
        <v>66</v>
      </c>
      <c r="AM344">
        <v>53</v>
      </c>
      <c r="AN344">
        <v>2</v>
      </c>
      <c r="AQ344">
        <v>48</v>
      </c>
      <c r="AR344">
        <v>70</v>
      </c>
      <c r="AX344" s="26">
        <v>45600</v>
      </c>
      <c r="AY344">
        <f>IF(AND(ISBLANK(Table33[[#This Row],[Gilbert]]),ISBLANK(Table3[[#This Row],[Gilbert]])),"",Table33[[#This Row],[Gilbert]]-Table3[[#This Row],[Gilbert]])</f>
        <v>29</v>
      </c>
      <c r="AZ344">
        <f>IF(AND(ISBLANK(Table33[[#This Row],[Fred]]),ISBLANK(Table3[[#This Row],[Fred]])),"",Table33[[#This Row],[Fred]]-Table3[[#This Row],[Fred]])</f>
        <v>15</v>
      </c>
      <c r="BA344" t="str">
        <f>IF(AND(ISBLANK(Table33[[#This Row],[Zoe]]),ISBLANK(Table3[[#This Row],[Zoe]])),"",Table33[[#This Row],[Zoe]]-Table3[[#This Row],[Zoe]])</f>
        <v/>
      </c>
      <c r="BB344" t="str">
        <f>IF(AND(ISBLANK(Table33[[#This Row],[George]]),ISBLANK(Table3[[#This Row],[George]])),"",Table33[[#This Row],[George]]-Table3[[#This Row],[George]])</f>
        <v/>
      </c>
      <c r="BC344">
        <f>IF(AND(ISBLANK(Table33[[#This Row],[Raegan]]),ISBLANK(Table3[[#This Row],[Raegan]])),"",Table33[[#This Row],[Raegan]]-Table3[[#This Row],[Raegan]])</f>
        <v>25</v>
      </c>
      <c r="BD344" t="str">
        <f>IF(AND(ISBLANK(Table33[[#This Row],[Liam]]),ISBLANK(Table3[[#This Row],[Liam]])),"",Table33[[#This Row],[Liam]]-Table3[[#This Row],[Liam]])</f>
        <v/>
      </c>
      <c r="BE344">
        <f>IF(AND(ISBLANK(Table33[[#This Row],[Shane]]),ISBLANK(Table3[[#This Row],[Shane]])),"",Table33[[#This Row],[Shane]]-Table3[[#This Row],[Shane]])</f>
        <v>39</v>
      </c>
      <c r="BF344" t="str">
        <f>IF(AND(ISBLANK(Table33[[#This Row],[Cameron]]),ISBLANK(Table3[[#This Row],[Cameron]])),"",Table33[[#This Row],[Cameron]]-Table3[[#This Row],[Cameron]])</f>
        <v/>
      </c>
      <c r="BG344" t="str">
        <f>IF(AND(ISBLANK(Table33[[#This Row],[Alex]]),ISBLANK(Table3[[#This Row],[Alex]])),"",Table33[[#This Row],[Alex]]-Table3[[#This Row],[Alex]])</f>
        <v/>
      </c>
      <c r="BH344">
        <f>IF(AND(ISBLANK(Table33[[#This Row],[Scott]]),ISBLANK(Table3[[#This Row],[Scott]])),"",Table33[[#This Row],[Scott]]-Table3[[#This Row],[Scott]])</f>
        <v>25</v>
      </c>
      <c r="BI344">
        <f>IF(AND(ISBLANK(Table33[[#This Row],[Light]]),ISBLANK(Table3[[#This Row],[Light]])),"",Table33[[#This Row],[Light]]-Table3[[#This Row],[Light]])</f>
        <v>29</v>
      </c>
      <c r="BJ344" t="str">
        <f>IF(AND(ISBLANK(Table33[[#This Row],[Jarred]]),ISBLANK(Table3[[#This Row],[Jarred]])),"",Table33[[#This Row],[Jarred]]-Table3[[#This Row],[Jarred]])</f>
        <v/>
      </c>
      <c r="BK344" t="str">
        <f>IF(AND(ISBLANK(Table33[[#This Row],[Joel]]),ISBLANK(Table3[[#This Row],[Joel]])),"",Table33[[#This Row],[Joel]]-Table3[[#This Row],[Joel]])</f>
        <v/>
      </c>
      <c r="BL344" t="str">
        <f>IF(AND(ISBLANK(Table33[[#This Row],[Rob]]),ISBLANK(Table3[[#This Row],[Rob]])),"",Table33[[#This Row],[Rob]]-Table3[[#This Row],[Rob]])</f>
        <v/>
      </c>
      <c r="BM344" t="str">
        <f>IF(AND(ISBLANK(Table33[[#This Row],[Xander]]),ISBLANK(Table3[[#This Row],[Xander]])),"",Table33[[#This Row],[Xander]]-Table3[[#This Row],[Xander]])</f>
        <v/>
      </c>
    </row>
    <row r="345" spans="1:65" ht="15" customHeight="1" x14ac:dyDescent="0.25">
      <c r="A345" s="26">
        <v>45601</v>
      </c>
      <c r="C345">
        <v>24</v>
      </c>
      <c r="D345">
        <v>16</v>
      </c>
      <c r="E345">
        <v>21</v>
      </c>
      <c r="F345">
        <v>30</v>
      </c>
      <c r="H345">
        <v>15</v>
      </c>
      <c r="J345">
        <v>11</v>
      </c>
      <c r="K345">
        <v>39</v>
      </c>
      <c r="S345" s="26">
        <v>45601</v>
      </c>
      <c r="T345">
        <v>44</v>
      </c>
      <c r="U345">
        <v>39</v>
      </c>
      <c r="V345">
        <v>33</v>
      </c>
      <c r="W345">
        <v>27</v>
      </c>
      <c r="X345">
        <v>64</v>
      </c>
      <c r="AK345">
        <v>56</v>
      </c>
      <c r="AM345">
        <v>32</v>
      </c>
      <c r="AN345">
        <v>2</v>
      </c>
      <c r="AQ345">
        <v>46</v>
      </c>
      <c r="AR345">
        <v>47</v>
      </c>
      <c r="AX345" s="26">
        <v>45601</v>
      </c>
      <c r="AY345">
        <f>IF(AND(ISBLANK(Table33[[#This Row],[Gilbert]]),ISBLANK(Table3[[#This Row],[Gilbert]])),"",Table33[[#This Row],[Gilbert]]-Table3[[#This Row],[Gilbert]])</f>
        <v>44</v>
      </c>
      <c r="AZ345">
        <f>IF(AND(ISBLANK(Table33[[#This Row],[Fred]]),ISBLANK(Table3[[#This Row],[Fred]])),"",Table33[[#This Row],[Fred]]-Table3[[#This Row],[Fred]])</f>
        <v>15</v>
      </c>
      <c r="BA345">
        <f>IF(AND(ISBLANK(Table33[[#This Row],[Zoe]]),ISBLANK(Table3[[#This Row],[Zoe]])),"",Table33[[#This Row],[Zoe]]-Table3[[#This Row],[Zoe]])</f>
        <v>17</v>
      </c>
      <c r="BB345">
        <f>IF(AND(ISBLANK(Table33[[#This Row],[George]]),ISBLANK(Table3[[#This Row],[George]])),"",Table33[[#This Row],[George]]-Table3[[#This Row],[George]])</f>
        <v>6</v>
      </c>
      <c r="BC345">
        <f>IF(AND(ISBLANK(Table33[[#This Row],[Raegan]]),ISBLANK(Table3[[#This Row],[Raegan]])),"",Table33[[#This Row],[Raegan]]-Table3[[#This Row],[Raegan]])</f>
        <v>34</v>
      </c>
      <c r="BD345" t="str">
        <f>IF(AND(ISBLANK(Table33[[#This Row],[Liam]]),ISBLANK(Table3[[#This Row],[Liam]])),"",Table33[[#This Row],[Liam]]-Table3[[#This Row],[Liam]])</f>
        <v/>
      </c>
      <c r="BE345">
        <f>IF(AND(ISBLANK(Table33[[#This Row],[Shane]]),ISBLANK(Table3[[#This Row],[Shane]])),"",Table33[[#This Row],[Shane]]-Table3[[#This Row],[Shane]])</f>
        <v>41</v>
      </c>
      <c r="BF345" t="str">
        <f>IF(AND(ISBLANK(Table33[[#This Row],[Cameron]]),ISBLANK(Table3[[#This Row],[Cameron]])),"",Table33[[#This Row],[Cameron]]-Table3[[#This Row],[Cameron]])</f>
        <v/>
      </c>
      <c r="BG345" t="str">
        <f>IF(AND(ISBLANK(Table33[[#This Row],[Alex]]),ISBLANK(Table3[[#This Row],[Alex]])),"",Table33[[#This Row],[Alex]]-Table3[[#This Row],[Alex]])</f>
        <v/>
      </c>
      <c r="BH345">
        <f>IF(AND(ISBLANK(Table33[[#This Row],[Scott]]),ISBLANK(Table3[[#This Row],[Scott]])),"",Table33[[#This Row],[Scott]]-Table3[[#This Row],[Scott]])</f>
        <v>35</v>
      </c>
      <c r="BI345">
        <f>IF(AND(ISBLANK(Table33[[#This Row],[Light]]),ISBLANK(Table3[[#This Row],[Light]])),"",Table33[[#This Row],[Light]]-Table3[[#This Row],[Light]])</f>
        <v>8</v>
      </c>
      <c r="BJ345" t="str">
        <f>IF(AND(ISBLANK(Table33[[#This Row],[Jarred]]),ISBLANK(Table3[[#This Row],[Jarred]])),"",Table33[[#This Row],[Jarred]]-Table3[[#This Row],[Jarred]])</f>
        <v/>
      </c>
      <c r="BK345" t="str">
        <f>IF(AND(ISBLANK(Table33[[#This Row],[Joel]]),ISBLANK(Table3[[#This Row],[Joel]])),"",Table33[[#This Row],[Joel]]-Table3[[#This Row],[Joel]])</f>
        <v/>
      </c>
      <c r="BL345" t="str">
        <f>IF(AND(ISBLANK(Table33[[#This Row],[Rob]]),ISBLANK(Table3[[#This Row],[Rob]])),"",Table33[[#This Row],[Rob]]-Table3[[#This Row],[Rob]])</f>
        <v/>
      </c>
      <c r="BM345" t="str">
        <f>IF(AND(ISBLANK(Table33[[#This Row],[Xander]]),ISBLANK(Table3[[#This Row],[Xander]])),"",Table33[[#This Row],[Xander]]-Table3[[#This Row],[Xander]])</f>
        <v/>
      </c>
    </row>
    <row r="346" spans="1:65" ht="15" customHeight="1" x14ac:dyDescent="0.25">
      <c r="A346" s="26">
        <v>45602</v>
      </c>
      <c r="C346">
        <v>20</v>
      </c>
      <c r="D346">
        <v>13</v>
      </c>
      <c r="E346">
        <v>20</v>
      </c>
      <c r="F346">
        <v>34</v>
      </c>
      <c r="H346">
        <v>8</v>
      </c>
      <c r="J346">
        <v>9</v>
      </c>
      <c r="K346">
        <v>35</v>
      </c>
      <c r="S346" s="26">
        <v>45602</v>
      </c>
      <c r="T346">
        <v>35</v>
      </c>
      <c r="U346">
        <v>41</v>
      </c>
      <c r="V346">
        <v>43</v>
      </c>
      <c r="W346">
        <v>38</v>
      </c>
      <c r="X346">
        <v>68</v>
      </c>
      <c r="AK346">
        <v>48</v>
      </c>
      <c r="AM346">
        <v>32</v>
      </c>
      <c r="AN346">
        <v>2</v>
      </c>
      <c r="AQ346">
        <v>41</v>
      </c>
      <c r="AR346">
        <v>51</v>
      </c>
      <c r="AX346" s="26">
        <v>45602</v>
      </c>
      <c r="AY346">
        <f>IF(AND(ISBLANK(Table33[[#This Row],[Gilbert]]),ISBLANK(Table3[[#This Row],[Gilbert]])),"",Table33[[#This Row],[Gilbert]]-Table3[[#This Row],[Gilbert]])</f>
        <v>35</v>
      </c>
      <c r="AZ346">
        <f>IF(AND(ISBLANK(Table33[[#This Row],[Fred]]),ISBLANK(Table3[[#This Row],[Fred]])),"",Table33[[#This Row],[Fred]]-Table3[[#This Row],[Fred]])</f>
        <v>21</v>
      </c>
      <c r="BA346">
        <f>IF(AND(ISBLANK(Table33[[#This Row],[Zoe]]),ISBLANK(Table3[[#This Row],[Zoe]])),"",Table33[[#This Row],[Zoe]]-Table3[[#This Row],[Zoe]])</f>
        <v>30</v>
      </c>
      <c r="BB346">
        <f>IF(AND(ISBLANK(Table33[[#This Row],[George]]),ISBLANK(Table3[[#This Row],[George]])),"",Table33[[#This Row],[George]]-Table3[[#This Row],[George]])</f>
        <v>18</v>
      </c>
      <c r="BC346">
        <f>IF(AND(ISBLANK(Table33[[#This Row],[Raegan]]),ISBLANK(Table3[[#This Row],[Raegan]])),"",Table33[[#This Row],[Raegan]]-Table3[[#This Row],[Raegan]])</f>
        <v>34</v>
      </c>
      <c r="BD346" t="str">
        <f>IF(AND(ISBLANK(Table33[[#This Row],[Liam]]),ISBLANK(Table3[[#This Row],[Liam]])),"",Table33[[#This Row],[Liam]]-Table3[[#This Row],[Liam]])</f>
        <v/>
      </c>
      <c r="BE346">
        <f>IF(AND(ISBLANK(Table33[[#This Row],[Shane]]),ISBLANK(Table3[[#This Row],[Shane]])),"",Table33[[#This Row],[Shane]]-Table3[[#This Row],[Shane]])</f>
        <v>40</v>
      </c>
      <c r="BF346" t="str">
        <f>IF(AND(ISBLANK(Table33[[#This Row],[Cameron]]),ISBLANK(Table3[[#This Row],[Cameron]])),"",Table33[[#This Row],[Cameron]]-Table3[[#This Row],[Cameron]])</f>
        <v/>
      </c>
      <c r="BG346" t="str">
        <f>IF(AND(ISBLANK(Table33[[#This Row],[Alex]]),ISBLANK(Table3[[#This Row],[Alex]])),"",Table33[[#This Row],[Alex]]-Table3[[#This Row],[Alex]])</f>
        <v/>
      </c>
      <c r="BH346">
        <f>IF(AND(ISBLANK(Table33[[#This Row],[Scott]]),ISBLANK(Table3[[#This Row],[Scott]])),"",Table33[[#This Row],[Scott]]-Table3[[#This Row],[Scott]])</f>
        <v>32</v>
      </c>
      <c r="BI346">
        <f>IF(AND(ISBLANK(Table33[[#This Row],[Light]]),ISBLANK(Table3[[#This Row],[Light]])),"",Table33[[#This Row],[Light]]-Table3[[#This Row],[Light]])</f>
        <v>16</v>
      </c>
      <c r="BJ346" t="str">
        <f>IF(AND(ISBLANK(Table33[[#This Row],[Jarred]]),ISBLANK(Table3[[#This Row],[Jarred]])),"",Table33[[#This Row],[Jarred]]-Table3[[#This Row],[Jarred]])</f>
        <v/>
      </c>
      <c r="BK346" t="str">
        <f>IF(AND(ISBLANK(Table33[[#This Row],[Joel]]),ISBLANK(Table3[[#This Row],[Joel]])),"",Table33[[#This Row],[Joel]]-Table3[[#This Row],[Joel]])</f>
        <v/>
      </c>
      <c r="BL346" t="str">
        <f>IF(AND(ISBLANK(Table33[[#This Row],[Rob]]),ISBLANK(Table3[[#This Row],[Rob]])),"",Table33[[#This Row],[Rob]]-Table3[[#This Row],[Rob]])</f>
        <v/>
      </c>
      <c r="BM346" t="str">
        <f>IF(AND(ISBLANK(Table33[[#This Row],[Xander]]),ISBLANK(Table3[[#This Row],[Xander]])),"",Table33[[#This Row],[Xander]]-Table3[[#This Row],[Xander]])</f>
        <v/>
      </c>
    </row>
    <row r="347" spans="1:65" ht="15" customHeight="1" x14ac:dyDescent="0.25">
      <c r="A347" s="26">
        <v>45603</v>
      </c>
      <c r="C347">
        <v>17</v>
      </c>
      <c r="D347">
        <v>13</v>
      </c>
      <c r="E347">
        <v>24</v>
      </c>
      <c r="H347">
        <v>11</v>
      </c>
      <c r="J347">
        <v>8</v>
      </c>
      <c r="K347">
        <v>39</v>
      </c>
      <c r="S347" s="26">
        <v>45603</v>
      </c>
      <c r="T347">
        <v>33</v>
      </c>
      <c r="U347">
        <v>37</v>
      </c>
      <c r="V347">
        <v>36</v>
      </c>
      <c r="W347">
        <v>38</v>
      </c>
      <c r="AK347">
        <v>43</v>
      </c>
      <c r="AM347">
        <v>14</v>
      </c>
      <c r="AQ347">
        <v>27</v>
      </c>
      <c r="AR347">
        <v>51</v>
      </c>
      <c r="AX347" s="26">
        <v>45603</v>
      </c>
      <c r="AY347">
        <f>IF(AND(ISBLANK(Table33[[#This Row],[Gilbert]]),ISBLANK(Table3[[#This Row],[Gilbert]])),"",Table33[[#This Row],[Gilbert]]-Table3[[#This Row],[Gilbert]])</f>
        <v>33</v>
      </c>
      <c r="AZ347">
        <f>IF(AND(ISBLANK(Table33[[#This Row],[Fred]]),ISBLANK(Table3[[#This Row],[Fred]])),"",Table33[[#This Row],[Fred]]-Table3[[#This Row],[Fred]])</f>
        <v>20</v>
      </c>
      <c r="BA347">
        <f>IF(AND(ISBLANK(Table33[[#This Row],[Zoe]]),ISBLANK(Table3[[#This Row],[Zoe]])),"",Table33[[#This Row],[Zoe]]-Table3[[#This Row],[Zoe]])</f>
        <v>23</v>
      </c>
      <c r="BB347">
        <f>IF(AND(ISBLANK(Table33[[#This Row],[George]]),ISBLANK(Table3[[#This Row],[George]])),"",Table33[[#This Row],[George]]-Table3[[#This Row],[George]])</f>
        <v>14</v>
      </c>
      <c r="BC347" t="str">
        <f>IF(AND(ISBLANK(Table33[[#This Row],[Raegan]]),ISBLANK(Table3[[#This Row],[Raegan]])),"",Table33[[#This Row],[Raegan]]-Table3[[#This Row],[Raegan]])</f>
        <v/>
      </c>
      <c r="BD347" t="str">
        <f>IF(AND(ISBLANK(Table33[[#This Row],[Liam]]),ISBLANK(Table3[[#This Row],[Liam]])),"",Table33[[#This Row],[Liam]]-Table3[[#This Row],[Liam]])</f>
        <v/>
      </c>
      <c r="BE347">
        <f>IF(AND(ISBLANK(Table33[[#This Row],[Shane]]),ISBLANK(Table3[[#This Row],[Shane]])),"",Table33[[#This Row],[Shane]]-Table3[[#This Row],[Shane]])</f>
        <v>32</v>
      </c>
      <c r="BF347" t="str">
        <f>IF(AND(ISBLANK(Table33[[#This Row],[Cameron]]),ISBLANK(Table3[[#This Row],[Cameron]])),"",Table33[[#This Row],[Cameron]]-Table3[[#This Row],[Cameron]])</f>
        <v/>
      </c>
      <c r="BG347" t="str">
        <f>IF(AND(ISBLANK(Table33[[#This Row],[Alex]]),ISBLANK(Table3[[#This Row],[Alex]])),"",Table33[[#This Row],[Alex]]-Table3[[#This Row],[Alex]])</f>
        <v/>
      </c>
      <c r="BH347">
        <f>IF(AND(ISBLANK(Table33[[#This Row],[Scott]]),ISBLANK(Table3[[#This Row],[Scott]])),"",Table33[[#This Row],[Scott]]-Table3[[#This Row],[Scott]])</f>
        <v>19</v>
      </c>
      <c r="BI347">
        <f>IF(AND(ISBLANK(Table33[[#This Row],[Light]]),ISBLANK(Table3[[#This Row],[Light]])),"",Table33[[#This Row],[Light]]-Table3[[#This Row],[Light]])</f>
        <v>12</v>
      </c>
      <c r="BJ347" t="str">
        <f>IF(AND(ISBLANK(Table33[[#This Row],[Jarred]]),ISBLANK(Table3[[#This Row],[Jarred]])),"",Table33[[#This Row],[Jarred]]-Table3[[#This Row],[Jarred]])</f>
        <v/>
      </c>
      <c r="BK347" t="str">
        <f>IF(AND(ISBLANK(Table33[[#This Row],[Joel]]),ISBLANK(Table3[[#This Row],[Joel]])),"",Table33[[#This Row],[Joel]]-Table3[[#This Row],[Joel]])</f>
        <v/>
      </c>
      <c r="BL347" t="str">
        <f>IF(AND(ISBLANK(Table33[[#This Row],[Rob]]),ISBLANK(Table3[[#This Row],[Rob]])),"",Table33[[#This Row],[Rob]]-Table3[[#This Row],[Rob]])</f>
        <v/>
      </c>
      <c r="BM347" t="str">
        <f>IF(AND(ISBLANK(Table33[[#This Row],[Xander]]),ISBLANK(Table3[[#This Row],[Xander]])),"",Table33[[#This Row],[Xander]]-Table3[[#This Row],[Xander]])</f>
        <v/>
      </c>
    </row>
    <row r="348" spans="1:65" ht="15" customHeight="1" x14ac:dyDescent="0.25">
      <c r="A348" s="26">
        <v>45604</v>
      </c>
      <c r="C348">
        <v>19</v>
      </c>
      <c r="D348">
        <v>10</v>
      </c>
      <c r="E348">
        <v>16</v>
      </c>
      <c r="F348">
        <v>26</v>
      </c>
      <c r="H348">
        <v>12</v>
      </c>
      <c r="J348">
        <v>8</v>
      </c>
      <c r="S348" s="26">
        <v>45604</v>
      </c>
      <c r="T348">
        <v>38</v>
      </c>
      <c r="U348">
        <v>37</v>
      </c>
      <c r="V348">
        <v>40</v>
      </c>
      <c r="W348">
        <v>38</v>
      </c>
      <c r="X348">
        <v>46</v>
      </c>
      <c r="AK348">
        <v>39</v>
      </c>
      <c r="AM348">
        <v>35</v>
      </c>
      <c r="AQ348">
        <v>37</v>
      </c>
      <c r="AX348" s="26">
        <v>45604</v>
      </c>
      <c r="AY348">
        <f>IF(AND(ISBLANK(Table33[[#This Row],[Gilbert]]),ISBLANK(Table3[[#This Row],[Gilbert]])),"",Table33[[#This Row],[Gilbert]]-Table3[[#This Row],[Gilbert]])</f>
        <v>38</v>
      </c>
      <c r="AZ348">
        <f>IF(AND(ISBLANK(Table33[[#This Row],[Fred]]),ISBLANK(Table3[[#This Row],[Fred]])),"",Table33[[#This Row],[Fred]]-Table3[[#This Row],[Fred]])</f>
        <v>18</v>
      </c>
      <c r="BA348">
        <f>IF(AND(ISBLANK(Table33[[#This Row],[Zoe]]),ISBLANK(Table3[[#This Row],[Zoe]])),"",Table33[[#This Row],[Zoe]]-Table3[[#This Row],[Zoe]])</f>
        <v>30</v>
      </c>
      <c r="BB348">
        <f>IF(AND(ISBLANK(Table33[[#This Row],[George]]),ISBLANK(Table3[[#This Row],[George]])),"",Table33[[#This Row],[George]]-Table3[[#This Row],[George]])</f>
        <v>22</v>
      </c>
      <c r="BC348">
        <f>IF(AND(ISBLANK(Table33[[#This Row],[Raegan]]),ISBLANK(Table3[[#This Row],[Raegan]])),"",Table33[[#This Row],[Raegan]]-Table3[[#This Row],[Raegan]])</f>
        <v>20</v>
      </c>
      <c r="BD348" t="str">
        <f>IF(AND(ISBLANK(Table33[[#This Row],[Liam]]),ISBLANK(Table3[[#This Row],[Liam]])),"",Table33[[#This Row],[Liam]]-Table3[[#This Row],[Liam]])</f>
        <v/>
      </c>
      <c r="BE348">
        <f>IF(AND(ISBLANK(Table33[[#This Row],[Shane]]),ISBLANK(Table3[[#This Row],[Shane]])),"",Table33[[#This Row],[Shane]]-Table3[[#This Row],[Shane]])</f>
        <v>27</v>
      </c>
      <c r="BF348" t="str">
        <f>IF(AND(ISBLANK(Table33[[#This Row],[Cameron]]),ISBLANK(Table3[[#This Row],[Cameron]])),"",Table33[[#This Row],[Cameron]]-Table3[[#This Row],[Cameron]])</f>
        <v/>
      </c>
      <c r="BG348" t="str">
        <f>IF(AND(ISBLANK(Table33[[#This Row],[Alex]]),ISBLANK(Table3[[#This Row],[Alex]])),"",Table33[[#This Row],[Alex]]-Table3[[#This Row],[Alex]])</f>
        <v/>
      </c>
      <c r="BH348">
        <f>IF(AND(ISBLANK(Table33[[#This Row],[Scott]]),ISBLANK(Table3[[#This Row],[Scott]])),"",Table33[[#This Row],[Scott]]-Table3[[#This Row],[Scott]])</f>
        <v>29</v>
      </c>
      <c r="BI348" t="str">
        <f>IF(AND(ISBLANK(Table33[[#This Row],[Light]]),ISBLANK(Table3[[#This Row],[Light]])),"",Table33[[#This Row],[Light]]-Table3[[#This Row],[Light]])</f>
        <v/>
      </c>
      <c r="BJ348" t="str">
        <f>IF(AND(ISBLANK(Table33[[#This Row],[Jarred]]),ISBLANK(Table3[[#This Row],[Jarred]])),"",Table33[[#This Row],[Jarred]]-Table3[[#This Row],[Jarred]])</f>
        <v/>
      </c>
      <c r="BK348" t="str">
        <f>IF(AND(ISBLANK(Table33[[#This Row],[Joel]]),ISBLANK(Table3[[#This Row],[Joel]])),"",Table33[[#This Row],[Joel]]-Table3[[#This Row],[Joel]])</f>
        <v/>
      </c>
      <c r="BL348" t="str">
        <f>IF(AND(ISBLANK(Table33[[#This Row],[Rob]]),ISBLANK(Table3[[#This Row],[Rob]])),"",Table33[[#This Row],[Rob]]-Table3[[#This Row],[Rob]])</f>
        <v/>
      </c>
      <c r="BM348" t="str">
        <f>IF(AND(ISBLANK(Table33[[#This Row],[Xander]]),ISBLANK(Table3[[#This Row],[Xander]])),"",Table33[[#This Row],[Xander]]-Table3[[#This Row],[Xander]])</f>
        <v/>
      </c>
    </row>
    <row r="349" spans="1:65" ht="15" customHeight="1" x14ac:dyDescent="0.25">
      <c r="A349" s="26">
        <v>46002</v>
      </c>
      <c r="C349">
        <v>15</v>
      </c>
      <c r="D349">
        <v>33</v>
      </c>
      <c r="E349">
        <v>28</v>
      </c>
      <c r="F349">
        <v>37</v>
      </c>
      <c r="H349">
        <v>8</v>
      </c>
      <c r="J349">
        <v>13</v>
      </c>
      <c r="S349" s="26">
        <v>45607</v>
      </c>
      <c r="T349">
        <v>51</v>
      </c>
      <c r="U349">
        <v>50</v>
      </c>
      <c r="V349">
        <v>45</v>
      </c>
      <c r="W349">
        <v>41</v>
      </c>
      <c r="X349">
        <v>62</v>
      </c>
      <c r="AK349">
        <v>51</v>
      </c>
      <c r="AM349">
        <v>41</v>
      </c>
      <c r="AQ349">
        <v>35</v>
      </c>
      <c r="AX349" s="26">
        <v>45607</v>
      </c>
      <c r="AY349">
        <f>IF(AND(ISBLANK(Table33[[#This Row],[Gilbert]]),ISBLANK(Table3[[#This Row],[Gilbert]])),"",Table33[[#This Row],[Gilbert]]-Table3[[#This Row],[Gilbert]])</f>
        <v>51</v>
      </c>
      <c r="AZ349">
        <f>IF(AND(ISBLANK(Table33[[#This Row],[Fred]]),ISBLANK(Table3[[#This Row],[Fred]])),"",Table33[[#This Row],[Fred]]-Table3[[#This Row],[Fred]])</f>
        <v>35</v>
      </c>
      <c r="BA349">
        <f>IF(AND(ISBLANK(Table33[[#This Row],[Zoe]]),ISBLANK(Table3[[#This Row],[Zoe]])),"",Table33[[#This Row],[Zoe]]-Table3[[#This Row],[Zoe]])</f>
        <v>12</v>
      </c>
      <c r="BB349">
        <f>IF(AND(ISBLANK(Table33[[#This Row],[George]]),ISBLANK(Table3[[#This Row],[George]])),"",Table33[[#This Row],[George]]-Table3[[#This Row],[George]])</f>
        <v>13</v>
      </c>
      <c r="BC349">
        <f>IF(AND(ISBLANK(Table33[[#This Row],[Raegan]]),ISBLANK(Table3[[#This Row],[Raegan]])),"",Table33[[#This Row],[Raegan]]-Table3[[#This Row],[Raegan]])</f>
        <v>25</v>
      </c>
      <c r="BD349" t="str">
        <f>IF(AND(ISBLANK(Table33[[#This Row],[Liam]]),ISBLANK(Table3[[#This Row],[Liam]])),"",Table33[[#This Row],[Liam]]-Table3[[#This Row],[Liam]])</f>
        <v/>
      </c>
      <c r="BE349">
        <f>IF(AND(ISBLANK(Table33[[#This Row],[Shane]]),ISBLANK(Table3[[#This Row],[Shane]])),"",Table33[[#This Row],[Shane]]-Table3[[#This Row],[Shane]])</f>
        <v>43</v>
      </c>
      <c r="BF349" t="str">
        <f>IF(AND(ISBLANK(Table33[[#This Row],[Cameron]]),ISBLANK(Table3[[#This Row],[Cameron]])),"",Table33[[#This Row],[Cameron]]-Table3[[#This Row],[Cameron]])</f>
        <v/>
      </c>
      <c r="BG349" t="str">
        <f>IF(AND(ISBLANK(Table33[[#This Row],[Alex]]),ISBLANK(Table3[[#This Row],[Alex]])),"",Table33[[#This Row],[Alex]]-Table3[[#This Row],[Alex]])</f>
        <v/>
      </c>
      <c r="BH349">
        <f>IF(AND(ISBLANK(Table33[[#This Row],[Scott]]),ISBLANK(Table3[[#This Row],[Scott]])),"",Table33[[#This Row],[Scott]]-Table3[[#This Row],[Scott]])</f>
        <v>22</v>
      </c>
      <c r="BI349" t="str">
        <f>IF(AND(ISBLANK(Table33[[#This Row],[Light]]),ISBLANK(Table3[[#This Row],[Light]])),"",Table33[[#This Row],[Light]]-Table3[[#This Row],[Light]])</f>
        <v/>
      </c>
      <c r="BJ349" t="str">
        <f>IF(AND(ISBLANK(Table33[[#This Row],[Jarred]]),ISBLANK(Table3[[#This Row],[Jarred]])),"",Table33[[#This Row],[Jarred]]-Table3[[#This Row],[Jarred]])</f>
        <v/>
      </c>
      <c r="BK349" t="str">
        <f>IF(AND(ISBLANK(Table33[[#This Row],[Joel]]),ISBLANK(Table3[[#This Row],[Joel]])),"",Table33[[#This Row],[Joel]]-Table3[[#This Row],[Joel]])</f>
        <v/>
      </c>
      <c r="BL349" t="str">
        <f>IF(AND(ISBLANK(Table33[[#This Row],[Rob]]),ISBLANK(Table3[[#This Row],[Rob]])),"",Table33[[#This Row],[Rob]]-Table3[[#This Row],[Rob]])</f>
        <v/>
      </c>
      <c r="BM349" t="str">
        <f>IF(AND(ISBLANK(Table33[[#This Row],[Xander]]),ISBLANK(Table3[[#This Row],[Xander]])),"",Table33[[#This Row],[Xander]]-Table3[[#This Row],[Xander]])</f>
        <v/>
      </c>
    </row>
    <row r="350" spans="1:65" ht="15" customHeight="1" x14ac:dyDescent="0.25">
      <c r="A350" s="26">
        <v>45608</v>
      </c>
      <c r="C350">
        <v>13</v>
      </c>
      <c r="D350">
        <v>32</v>
      </c>
      <c r="E350">
        <v>30</v>
      </c>
      <c r="F350">
        <v>26</v>
      </c>
      <c r="H350">
        <v>9</v>
      </c>
      <c r="J350">
        <v>14</v>
      </c>
      <c r="S350" s="26">
        <v>45608</v>
      </c>
      <c r="U350">
        <v>41</v>
      </c>
      <c r="V350">
        <v>41</v>
      </c>
      <c r="W350">
        <v>41</v>
      </c>
      <c r="X350">
        <v>78</v>
      </c>
      <c r="AK350">
        <v>56</v>
      </c>
      <c r="AN350">
        <v>11</v>
      </c>
      <c r="AQ350">
        <v>32</v>
      </c>
      <c r="AX350" s="26">
        <v>45608</v>
      </c>
      <c r="AY350" t="str">
        <f>IF(AND(ISBLANK(Table33[[#This Row],[Gilbert]]),ISBLANK(Table3[[#This Row],[Gilbert]])),"",Table33[[#This Row],[Gilbert]]-Table3[[#This Row],[Gilbert]])</f>
        <v/>
      </c>
      <c r="AZ350">
        <f>IF(AND(ISBLANK(Table33[[#This Row],[Fred]]),ISBLANK(Table3[[#This Row],[Fred]])),"",Table33[[#This Row],[Fred]]-Table3[[#This Row],[Fred]])</f>
        <v>28</v>
      </c>
      <c r="BA350">
        <f>IF(AND(ISBLANK(Table33[[#This Row],[Zoe]]),ISBLANK(Table3[[#This Row],[Zoe]])),"",Table33[[#This Row],[Zoe]]-Table3[[#This Row],[Zoe]])</f>
        <v>9</v>
      </c>
      <c r="BB350">
        <f>IF(AND(ISBLANK(Table33[[#This Row],[George]]),ISBLANK(Table3[[#This Row],[George]])),"",Table33[[#This Row],[George]]-Table3[[#This Row],[George]])</f>
        <v>11</v>
      </c>
      <c r="BC350">
        <f>IF(AND(ISBLANK(Table33[[#This Row],[Raegan]]),ISBLANK(Table3[[#This Row],[Raegan]])),"",Table33[[#This Row],[Raegan]]-Table3[[#This Row],[Raegan]])</f>
        <v>52</v>
      </c>
      <c r="BD350" t="str">
        <f>IF(AND(ISBLANK(Table33[[#This Row],[Liam]]),ISBLANK(Table3[[#This Row],[Liam]])),"",Table33[[#This Row],[Liam]]-Table3[[#This Row],[Liam]])</f>
        <v/>
      </c>
      <c r="BE350">
        <f>IF(AND(ISBLANK(Table33[[#This Row],[Shane]]),ISBLANK(Table3[[#This Row],[Shane]])),"",Table33[[#This Row],[Shane]]-Table3[[#This Row],[Shane]])</f>
        <v>47</v>
      </c>
      <c r="BF350" t="str">
        <f>IF(AND(ISBLANK(Table33[[#This Row],[Cameron]]),ISBLANK(Table3[[#This Row],[Cameron]])),"",Table33[[#This Row],[Cameron]]-Table3[[#This Row],[Cameron]])</f>
        <v/>
      </c>
      <c r="BG350" t="str">
        <f>IF(AND(ISBLANK(Table33[[#This Row],[Alex]]),ISBLANK(Table3[[#This Row],[Alex]])),"",Table33[[#This Row],[Alex]]-Table3[[#This Row],[Alex]])</f>
        <v/>
      </c>
      <c r="BH350">
        <f>IF(AND(ISBLANK(Table33[[#This Row],[Scott]]),ISBLANK(Table3[[#This Row],[Scott]])),"",Table33[[#This Row],[Scott]]-Table3[[#This Row],[Scott]])</f>
        <v>18</v>
      </c>
      <c r="BI350" t="str">
        <f>IF(AND(ISBLANK(Table33[[#This Row],[Light]]),ISBLANK(Table3[[#This Row],[Light]])),"",Table33[[#This Row],[Light]]-Table3[[#This Row],[Light]])</f>
        <v/>
      </c>
      <c r="BJ350" t="str">
        <f>IF(AND(ISBLANK(Table33[[#This Row],[Jarred]]),ISBLANK(Table3[[#This Row],[Jarred]])),"",Table33[[#This Row],[Jarred]]-Table3[[#This Row],[Jarred]])</f>
        <v/>
      </c>
      <c r="BK350" t="str">
        <f>IF(AND(ISBLANK(Table33[[#This Row],[Joel]]),ISBLANK(Table3[[#This Row],[Joel]])),"",Table33[[#This Row],[Joel]]-Table3[[#This Row],[Joel]])</f>
        <v/>
      </c>
      <c r="BL350" t="str">
        <f>IF(AND(ISBLANK(Table33[[#This Row],[Rob]]),ISBLANK(Table3[[#This Row],[Rob]])),"",Table33[[#This Row],[Rob]]-Table3[[#This Row],[Rob]])</f>
        <v/>
      </c>
      <c r="BM350" t="str">
        <f>IF(AND(ISBLANK(Table33[[#This Row],[Xander]]),ISBLANK(Table3[[#This Row],[Xander]])),"",Table33[[#This Row],[Xander]]-Table3[[#This Row],[Xander]])</f>
        <v/>
      </c>
    </row>
    <row r="351" spans="1:65" ht="15" customHeight="1" x14ac:dyDescent="0.25">
      <c r="A351" s="26">
        <v>45609</v>
      </c>
      <c r="C351">
        <v>16</v>
      </c>
      <c r="D351">
        <v>31</v>
      </c>
      <c r="E351">
        <v>22</v>
      </c>
      <c r="H351">
        <v>14</v>
      </c>
      <c r="J351">
        <v>14</v>
      </c>
      <c r="S351" s="26">
        <v>45609</v>
      </c>
      <c r="T351">
        <v>81</v>
      </c>
      <c r="U351">
        <v>58</v>
      </c>
      <c r="V351">
        <v>38</v>
      </c>
      <c r="W351">
        <v>41</v>
      </c>
      <c r="AK351">
        <v>48</v>
      </c>
      <c r="AM351">
        <v>74</v>
      </c>
      <c r="AN351">
        <v>117</v>
      </c>
      <c r="AQ351">
        <v>41</v>
      </c>
      <c r="AX351" s="26">
        <v>45609</v>
      </c>
      <c r="AY351">
        <f>IF(AND(ISBLANK(Table33[[#This Row],[Gilbert]]),ISBLANK(Table3[[#This Row],[Gilbert]])),"",Table33[[#This Row],[Gilbert]]-Table3[[#This Row],[Gilbert]])</f>
        <v>81</v>
      </c>
      <c r="AZ351">
        <f>IF(AND(ISBLANK(Table33[[#This Row],[Fred]]),ISBLANK(Table3[[#This Row],[Fred]])),"",Table33[[#This Row],[Fred]]-Table3[[#This Row],[Fred]])</f>
        <v>42</v>
      </c>
      <c r="BA351">
        <f>IF(AND(ISBLANK(Table33[[#This Row],[Zoe]]),ISBLANK(Table3[[#This Row],[Zoe]])),"",Table33[[#This Row],[Zoe]]-Table3[[#This Row],[Zoe]])</f>
        <v>7</v>
      </c>
      <c r="BB351">
        <f>IF(AND(ISBLANK(Table33[[#This Row],[George]]),ISBLANK(Table3[[#This Row],[George]])),"",Table33[[#This Row],[George]]-Table3[[#This Row],[George]])</f>
        <v>19</v>
      </c>
      <c r="BC351" t="str">
        <f>IF(AND(ISBLANK(Table33[[#This Row],[Raegan]]),ISBLANK(Table3[[#This Row],[Raegan]])),"",Table33[[#This Row],[Raegan]]-Table3[[#This Row],[Raegan]])</f>
        <v/>
      </c>
      <c r="BD351" t="str">
        <f>IF(AND(ISBLANK(Table33[[#This Row],[Liam]]),ISBLANK(Table3[[#This Row],[Liam]])),"",Table33[[#This Row],[Liam]]-Table3[[#This Row],[Liam]])</f>
        <v/>
      </c>
      <c r="BE351">
        <f>IF(AND(ISBLANK(Table33[[#This Row],[Shane]]),ISBLANK(Table3[[#This Row],[Shane]])),"",Table33[[#This Row],[Shane]]-Table3[[#This Row],[Shane]])</f>
        <v>34</v>
      </c>
      <c r="BF351" t="str">
        <f>IF(AND(ISBLANK(Table33[[#This Row],[Cameron]]),ISBLANK(Table3[[#This Row],[Cameron]])),"",Table33[[#This Row],[Cameron]]-Table3[[#This Row],[Cameron]])</f>
        <v/>
      </c>
      <c r="BG351" t="str">
        <f>IF(AND(ISBLANK(Table33[[#This Row],[Alex]]),ISBLANK(Table3[[#This Row],[Alex]])),"",Table33[[#This Row],[Alex]]-Table3[[#This Row],[Alex]])</f>
        <v/>
      </c>
      <c r="BH351">
        <f>IF(AND(ISBLANK(Table33[[#This Row],[Scott]]),ISBLANK(Table3[[#This Row],[Scott]])),"",Table33[[#This Row],[Scott]]-Table3[[#This Row],[Scott]])</f>
        <v>27</v>
      </c>
      <c r="BI351" t="str">
        <f>IF(AND(ISBLANK(Table33[[#This Row],[Light]]),ISBLANK(Table3[[#This Row],[Light]])),"",Table33[[#This Row],[Light]]-Table3[[#This Row],[Light]])</f>
        <v/>
      </c>
      <c r="BJ351" t="str">
        <f>IF(AND(ISBLANK(Table33[[#This Row],[Jarred]]),ISBLANK(Table3[[#This Row],[Jarred]])),"",Table33[[#This Row],[Jarred]]-Table3[[#This Row],[Jarred]])</f>
        <v/>
      </c>
      <c r="BK351" t="str">
        <f>IF(AND(ISBLANK(Table33[[#This Row],[Joel]]),ISBLANK(Table3[[#This Row],[Joel]])),"",Table33[[#This Row],[Joel]]-Table3[[#This Row],[Joel]])</f>
        <v/>
      </c>
      <c r="BL351" t="str">
        <f>IF(AND(ISBLANK(Table33[[#This Row],[Rob]]),ISBLANK(Table3[[#This Row],[Rob]])),"",Table33[[#This Row],[Rob]]-Table3[[#This Row],[Rob]])</f>
        <v/>
      </c>
      <c r="BM351" t="str">
        <f>IF(AND(ISBLANK(Table33[[#This Row],[Xander]]),ISBLANK(Table3[[#This Row],[Xander]])),"",Table33[[#This Row],[Xander]]-Table3[[#This Row],[Xander]])</f>
        <v/>
      </c>
    </row>
    <row r="352" spans="1:65" ht="15" customHeight="1" x14ac:dyDescent="0.25">
      <c r="A352" s="26">
        <v>45610</v>
      </c>
      <c r="C352">
        <v>16</v>
      </c>
      <c r="D352">
        <v>33</v>
      </c>
      <c r="E352">
        <v>22</v>
      </c>
      <c r="F352">
        <v>29</v>
      </c>
      <c r="H352">
        <v>11</v>
      </c>
      <c r="J352">
        <v>18</v>
      </c>
      <c r="S352" s="26">
        <v>45610</v>
      </c>
      <c r="T352">
        <v>62</v>
      </c>
      <c r="U352">
        <v>45</v>
      </c>
      <c r="V352">
        <v>46</v>
      </c>
      <c r="W352">
        <v>34</v>
      </c>
      <c r="X352">
        <v>70</v>
      </c>
      <c r="AK352">
        <v>65</v>
      </c>
      <c r="AM352">
        <v>39</v>
      </c>
      <c r="AN352">
        <v>53</v>
      </c>
      <c r="AQ352">
        <v>37</v>
      </c>
      <c r="AX352" s="26">
        <v>45610</v>
      </c>
      <c r="AY352">
        <f>IF(AND(ISBLANK(Table33[[#This Row],[Gilbert]]),ISBLANK(Table3[[#This Row],[Gilbert]])),"",Table33[[#This Row],[Gilbert]]-Table3[[#This Row],[Gilbert]])</f>
        <v>62</v>
      </c>
      <c r="AZ352">
        <f>IF(AND(ISBLANK(Table33[[#This Row],[Fred]]),ISBLANK(Table3[[#This Row],[Fred]])),"",Table33[[#This Row],[Fred]]-Table3[[#This Row],[Fred]])</f>
        <v>29</v>
      </c>
      <c r="BA352">
        <f>IF(AND(ISBLANK(Table33[[#This Row],[Zoe]]),ISBLANK(Table3[[#This Row],[Zoe]])),"",Table33[[#This Row],[Zoe]]-Table3[[#This Row],[Zoe]])</f>
        <v>13</v>
      </c>
      <c r="BB352">
        <f>IF(AND(ISBLANK(Table33[[#This Row],[George]]),ISBLANK(Table3[[#This Row],[George]])),"",Table33[[#This Row],[George]]-Table3[[#This Row],[George]])</f>
        <v>12</v>
      </c>
      <c r="BC352">
        <f>IF(AND(ISBLANK(Table33[[#This Row],[Raegan]]),ISBLANK(Table3[[#This Row],[Raegan]])),"",Table33[[#This Row],[Raegan]]-Table3[[#This Row],[Raegan]])</f>
        <v>41</v>
      </c>
      <c r="BD352" t="str">
        <f>IF(AND(ISBLANK(Table33[[#This Row],[Liam]]),ISBLANK(Table3[[#This Row],[Liam]])),"",Table33[[#This Row],[Liam]]-Table3[[#This Row],[Liam]])</f>
        <v/>
      </c>
      <c r="BE352">
        <f>IF(AND(ISBLANK(Table33[[#This Row],[Shane]]),ISBLANK(Table3[[#This Row],[Shane]])),"",Table33[[#This Row],[Shane]]-Table3[[#This Row],[Shane]])</f>
        <v>54</v>
      </c>
      <c r="BF352" t="str">
        <f>IF(AND(ISBLANK(Table33[[#This Row],[Cameron]]),ISBLANK(Table3[[#This Row],[Cameron]])),"",Table33[[#This Row],[Cameron]]-Table3[[#This Row],[Cameron]])</f>
        <v/>
      </c>
      <c r="BG352" t="str">
        <f>IF(AND(ISBLANK(Table33[[#This Row],[Alex]]),ISBLANK(Table3[[#This Row],[Alex]])),"",Table33[[#This Row],[Alex]]-Table3[[#This Row],[Alex]])</f>
        <v/>
      </c>
      <c r="BH352">
        <f>IF(AND(ISBLANK(Table33[[#This Row],[Scott]]),ISBLANK(Table3[[#This Row],[Scott]])),"",Table33[[#This Row],[Scott]]-Table3[[#This Row],[Scott]])</f>
        <v>19</v>
      </c>
      <c r="BI352" t="str">
        <f>IF(AND(ISBLANK(Table33[[#This Row],[Light]]),ISBLANK(Table3[[#This Row],[Light]])),"",Table33[[#This Row],[Light]]-Table3[[#This Row],[Light]])</f>
        <v/>
      </c>
      <c r="BJ352" t="str">
        <f>IF(AND(ISBLANK(Table33[[#This Row],[Jarred]]),ISBLANK(Table3[[#This Row],[Jarred]])),"",Table33[[#This Row],[Jarred]]-Table3[[#This Row],[Jarred]])</f>
        <v/>
      </c>
      <c r="BK352" t="str">
        <f>IF(AND(ISBLANK(Table33[[#This Row],[Joel]]),ISBLANK(Table3[[#This Row],[Joel]])),"",Table33[[#This Row],[Joel]]-Table3[[#This Row],[Joel]])</f>
        <v/>
      </c>
      <c r="BL352" t="str">
        <f>IF(AND(ISBLANK(Table33[[#This Row],[Rob]]),ISBLANK(Table3[[#This Row],[Rob]])),"",Table33[[#This Row],[Rob]]-Table3[[#This Row],[Rob]])</f>
        <v/>
      </c>
      <c r="BM352" t="str">
        <f>IF(AND(ISBLANK(Table33[[#This Row],[Xander]]),ISBLANK(Table3[[#This Row],[Xander]])),"",Table33[[#This Row],[Xander]]-Table3[[#This Row],[Xander]])</f>
        <v/>
      </c>
    </row>
    <row r="353" spans="1:65" ht="15" customHeight="1" x14ac:dyDescent="0.25">
      <c r="A353" s="26">
        <v>45611</v>
      </c>
      <c r="C353">
        <v>9</v>
      </c>
      <c r="D353">
        <v>22</v>
      </c>
      <c r="E353">
        <v>19</v>
      </c>
      <c r="F353">
        <v>26</v>
      </c>
      <c r="H353">
        <v>4</v>
      </c>
      <c r="J353">
        <v>8</v>
      </c>
      <c r="S353" s="26">
        <v>45611</v>
      </c>
      <c r="T353">
        <v>48</v>
      </c>
      <c r="U353">
        <v>43</v>
      </c>
      <c r="V353">
        <v>36</v>
      </c>
      <c r="W353">
        <v>36</v>
      </c>
      <c r="X353">
        <v>81</v>
      </c>
      <c r="AK353">
        <v>69</v>
      </c>
      <c r="AM353">
        <v>12</v>
      </c>
      <c r="AN353">
        <v>3</v>
      </c>
      <c r="AQ353">
        <v>42</v>
      </c>
      <c r="AX353" s="26">
        <v>45611</v>
      </c>
      <c r="AY353">
        <f>IF(AND(ISBLANK(Table33[[#This Row],[Gilbert]]),ISBLANK(Table3[[#This Row],[Gilbert]])),"",Table33[[#This Row],[Gilbert]]-Table3[[#This Row],[Gilbert]])</f>
        <v>48</v>
      </c>
      <c r="AZ353">
        <f>IF(AND(ISBLANK(Table33[[#This Row],[Fred]]),ISBLANK(Table3[[#This Row],[Fred]])),"",Table33[[#This Row],[Fred]]-Table3[[#This Row],[Fred]])</f>
        <v>34</v>
      </c>
      <c r="BA353">
        <f>IF(AND(ISBLANK(Table33[[#This Row],[Zoe]]),ISBLANK(Table3[[#This Row],[Zoe]])),"",Table33[[#This Row],[Zoe]]-Table3[[#This Row],[Zoe]])</f>
        <v>14</v>
      </c>
      <c r="BB353">
        <f>IF(AND(ISBLANK(Table33[[#This Row],[George]]),ISBLANK(Table3[[#This Row],[George]])),"",Table33[[#This Row],[George]]-Table3[[#This Row],[George]])</f>
        <v>17</v>
      </c>
      <c r="BC353">
        <f>IF(AND(ISBLANK(Table33[[#This Row],[Raegan]]),ISBLANK(Table3[[#This Row],[Raegan]])),"",Table33[[#This Row],[Raegan]]-Table3[[#This Row],[Raegan]])</f>
        <v>55</v>
      </c>
      <c r="BD353" t="str">
        <f>IF(AND(ISBLANK(Table33[[#This Row],[Liam]]),ISBLANK(Table3[[#This Row],[Liam]])),"",Table33[[#This Row],[Liam]]-Table3[[#This Row],[Liam]])</f>
        <v/>
      </c>
      <c r="BE353">
        <f>IF(AND(ISBLANK(Table33[[#This Row],[Shane]]),ISBLANK(Table3[[#This Row],[Shane]])),"",Table33[[#This Row],[Shane]]-Table3[[#This Row],[Shane]])</f>
        <v>65</v>
      </c>
      <c r="BF353" t="str">
        <f>IF(AND(ISBLANK(Table33[[#This Row],[Cameron]]),ISBLANK(Table3[[#This Row],[Cameron]])),"",Table33[[#This Row],[Cameron]]-Table3[[#This Row],[Cameron]])</f>
        <v/>
      </c>
      <c r="BG353" t="str">
        <f>IF(AND(ISBLANK(Table33[[#This Row],[Alex]]),ISBLANK(Table3[[#This Row],[Alex]])),"",Table33[[#This Row],[Alex]]-Table3[[#This Row],[Alex]])</f>
        <v/>
      </c>
      <c r="BH353">
        <f>IF(AND(ISBLANK(Table33[[#This Row],[Scott]]),ISBLANK(Table3[[#This Row],[Scott]])),"",Table33[[#This Row],[Scott]]-Table3[[#This Row],[Scott]])</f>
        <v>34</v>
      </c>
      <c r="BI353" t="str">
        <f>IF(AND(ISBLANK(Table33[[#This Row],[Light]]),ISBLANK(Table3[[#This Row],[Light]])),"",Table33[[#This Row],[Light]]-Table3[[#This Row],[Light]])</f>
        <v/>
      </c>
      <c r="BJ353" t="str">
        <f>IF(AND(ISBLANK(Table33[[#This Row],[Jarred]]),ISBLANK(Table3[[#This Row],[Jarred]])),"",Table33[[#This Row],[Jarred]]-Table3[[#This Row],[Jarred]])</f>
        <v/>
      </c>
      <c r="BK353" t="str">
        <f>IF(AND(ISBLANK(Table33[[#This Row],[Joel]]),ISBLANK(Table3[[#This Row],[Joel]])),"",Table33[[#This Row],[Joel]]-Table3[[#This Row],[Joel]])</f>
        <v/>
      </c>
      <c r="BL353" t="str">
        <f>IF(AND(ISBLANK(Table33[[#This Row],[Rob]]),ISBLANK(Table3[[#This Row],[Rob]])),"",Table33[[#This Row],[Rob]]-Table3[[#This Row],[Rob]])</f>
        <v/>
      </c>
      <c r="BM353" t="str">
        <f>IF(AND(ISBLANK(Table33[[#This Row],[Xander]]),ISBLANK(Table3[[#This Row],[Xander]])),"",Table33[[#This Row],[Xander]]-Table3[[#This Row],[Xander]])</f>
        <v/>
      </c>
    </row>
    <row r="354" spans="1:65" ht="15" customHeight="1" x14ac:dyDescent="0.25">
      <c r="A354" s="26">
        <v>45614</v>
      </c>
      <c r="D354">
        <v>18</v>
      </c>
      <c r="E354">
        <v>30</v>
      </c>
      <c r="F354">
        <v>28</v>
      </c>
      <c r="H354">
        <v>25</v>
      </c>
      <c r="J354">
        <v>11</v>
      </c>
      <c r="K354">
        <v>33</v>
      </c>
      <c r="S354" s="26">
        <v>45614</v>
      </c>
      <c r="T354">
        <v>40</v>
      </c>
      <c r="V354">
        <v>44</v>
      </c>
      <c r="W354">
        <v>40</v>
      </c>
      <c r="X354">
        <v>64</v>
      </c>
      <c r="AK354">
        <v>59</v>
      </c>
      <c r="AM354">
        <v>47</v>
      </c>
      <c r="AN354">
        <v>5</v>
      </c>
      <c r="AQ354">
        <v>49</v>
      </c>
      <c r="AR354">
        <v>60</v>
      </c>
      <c r="AX354" s="26">
        <v>45614</v>
      </c>
      <c r="AY354">
        <f>IF(AND(ISBLANK(Table33[[#This Row],[Gilbert]]),ISBLANK(Table3[[#This Row],[Gilbert]])),"",Table33[[#This Row],[Gilbert]]-Table3[[#This Row],[Gilbert]])</f>
        <v>40</v>
      </c>
      <c r="AZ354" t="str">
        <f>IF(AND(ISBLANK(Table33[[#This Row],[Fred]]),ISBLANK(Table3[[#This Row],[Fred]])),"",Table33[[#This Row],[Fred]]-Table3[[#This Row],[Fred]])</f>
        <v/>
      </c>
      <c r="BA354">
        <f>IF(AND(ISBLANK(Table33[[#This Row],[Zoe]]),ISBLANK(Table3[[#This Row],[Zoe]])),"",Table33[[#This Row],[Zoe]]-Table3[[#This Row],[Zoe]])</f>
        <v>26</v>
      </c>
      <c r="BB354">
        <f>IF(AND(ISBLANK(Table33[[#This Row],[George]]),ISBLANK(Table3[[#This Row],[George]])),"",Table33[[#This Row],[George]]-Table3[[#This Row],[George]])</f>
        <v>10</v>
      </c>
      <c r="BC354">
        <f>IF(AND(ISBLANK(Table33[[#This Row],[Raegan]]),ISBLANK(Table3[[#This Row],[Raegan]])),"",Table33[[#This Row],[Raegan]]-Table3[[#This Row],[Raegan]])</f>
        <v>36</v>
      </c>
      <c r="BD354" t="str">
        <f>IF(AND(ISBLANK(Table33[[#This Row],[Liam]]),ISBLANK(Table3[[#This Row],[Liam]])),"",Table33[[#This Row],[Liam]]-Table3[[#This Row],[Liam]])</f>
        <v/>
      </c>
      <c r="BE354">
        <f>IF(AND(ISBLANK(Table33[[#This Row],[Shane]]),ISBLANK(Table3[[#This Row],[Shane]])),"",Table33[[#This Row],[Shane]]-Table3[[#This Row],[Shane]])</f>
        <v>34</v>
      </c>
      <c r="BF354" t="str">
        <f>IF(AND(ISBLANK(Table33[[#This Row],[Cameron]]),ISBLANK(Table3[[#This Row],[Cameron]])),"",Table33[[#This Row],[Cameron]]-Table3[[#This Row],[Cameron]])</f>
        <v/>
      </c>
      <c r="BG354" t="str">
        <f>IF(AND(ISBLANK(Table33[[#This Row],[Alex]]),ISBLANK(Table3[[#This Row],[Alex]])),"",Table33[[#This Row],[Alex]]-Table3[[#This Row],[Alex]])</f>
        <v/>
      </c>
      <c r="BH354">
        <f>IF(AND(ISBLANK(Table33[[#This Row],[Scott]]),ISBLANK(Table3[[#This Row],[Scott]])),"",Table33[[#This Row],[Scott]]-Table3[[#This Row],[Scott]])</f>
        <v>38</v>
      </c>
      <c r="BI354">
        <f>IF(AND(ISBLANK(Table33[[#This Row],[Light]]),ISBLANK(Table3[[#This Row],[Light]])),"",Table33[[#This Row],[Light]]-Table3[[#This Row],[Light]])</f>
        <v>27</v>
      </c>
      <c r="BJ354" t="str">
        <f>IF(AND(ISBLANK(Table33[[#This Row],[Jarred]]),ISBLANK(Table3[[#This Row],[Jarred]])),"",Table33[[#This Row],[Jarred]]-Table3[[#This Row],[Jarred]])</f>
        <v/>
      </c>
      <c r="BK354" t="str">
        <f>IF(AND(ISBLANK(Table33[[#This Row],[Joel]]),ISBLANK(Table3[[#This Row],[Joel]])),"",Table33[[#This Row],[Joel]]-Table3[[#This Row],[Joel]])</f>
        <v/>
      </c>
      <c r="BL354" t="str">
        <f>IF(AND(ISBLANK(Table33[[#This Row],[Rob]]),ISBLANK(Table3[[#This Row],[Rob]])),"",Table33[[#This Row],[Rob]]-Table3[[#This Row],[Rob]])</f>
        <v/>
      </c>
      <c r="BM354" t="str">
        <f>IF(AND(ISBLANK(Table33[[#This Row],[Xander]]),ISBLANK(Table3[[#This Row],[Xander]])),"",Table33[[#This Row],[Xander]]-Table3[[#This Row],[Xander]])</f>
        <v/>
      </c>
    </row>
    <row r="355" spans="1:65" ht="15" customHeight="1" x14ac:dyDescent="0.25">
      <c r="A355" s="26">
        <v>45615</v>
      </c>
      <c r="D355">
        <v>16</v>
      </c>
      <c r="E355">
        <v>26</v>
      </c>
      <c r="F355">
        <v>23</v>
      </c>
      <c r="H355">
        <v>16</v>
      </c>
      <c r="J355">
        <v>7</v>
      </c>
      <c r="K355">
        <v>31</v>
      </c>
      <c r="S355" s="26">
        <v>45615</v>
      </c>
      <c r="T355">
        <v>40</v>
      </c>
      <c r="V355">
        <v>37</v>
      </c>
      <c r="W355">
        <v>45</v>
      </c>
      <c r="X355">
        <v>65</v>
      </c>
      <c r="AK355">
        <v>31</v>
      </c>
      <c r="AM355">
        <v>44</v>
      </c>
      <c r="AN355">
        <v>3</v>
      </c>
      <c r="AQ355">
        <v>43</v>
      </c>
      <c r="AR355">
        <v>44</v>
      </c>
      <c r="AX355" s="26">
        <v>45615</v>
      </c>
      <c r="AY355">
        <f>IF(AND(ISBLANK(Table33[[#This Row],[Gilbert]]),ISBLANK(Table3[[#This Row],[Gilbert]])),"",Table33[[#This Row],[Gilbert]]-Table3[[#This Row],[Gilbert]])</f>
        <v>40</v>
      </c>
      <c r="AZ355" t="str">
        <f>IF(AND(ISBLANK(Table33[[#This Row],[Fred]]),ISBLANK(Table3[[#This Row],[Fred]])),"",Table33[[#This Row],[Fred]]-Table3[[#This Row],[Fred]])</f>
        <v/>
      </c>
      <c r="BA355">
        <f>IF(AND(ISBLANK(Table33[[#This Row],[Zoe]]),ISBLANK(Table3[[#This Row],[Zoe]])),"",Table33[[#This Row],[Zoe]]-Table3[[#This Row],[Zoe]])</f>
        <v>21</v>
      </c>
      <c r="BB355">
        <f>IF(AND(ISBLANK(Table33[[#This Row],[George]]),ISBLANK(Table3[[#This Row],[George]])),"",Table33[[#This Row],[George]]-Table3[[#This Row],[George]])</f>
        <v>19</v>
      </c>
      <c r="BC355">
        <f>IF(AND(ISBLANK(Table33[[#This Row],[Raegan]]),ISBLANK(Table3[[#This Row],[Raegan]])),"",Table33[[#This Row],[Raegan]]-Table3[[#This Row],[Raegan]])</f>
        <v>42</v>
      </c>
      <c r="BD355" t="str">
        <f>IF(AND(ISBLANK(Table33[[#This Row],[Liam]]),ISBLANK(Table3[[#This Row],[Liam]])),"",Table33[[#This Row],[Liam]]-Table3[[#This Row],[Liam]])</f>
        <v/>
      </c>
      <c r="BE355">
        <f>IF(AND(ISBLANK(Table33[[#This Row],[Shane]]),ISBLANK(Table3[[#This Row],[Shane]])),"",Table33[[#This Row],[Shane]]-Table3[[#This Row],[Shane]])</f>
        <v>15</v>
      </c>
      <c r="BF355" t="str">
        <f>IF(AND(ISBLANK(Table33[[#This Row],[Cameron]]),ISBLANK(Table3[[#This Row],[Cameron]])),"",Table33[[#This Row],[Cameron]]-Table3[[#This Row],[Cameron]])</f>
        <v/>
      </c>
      <c r="BG355" t="str">
        <f>IF(AND(ISBLANK(Table33[[#This Row],[Alex]]),ISBLANK(Table3[[#This Row],[Alex]])),"",Table33[[#This Row],[Alex]]-Table3[[#This Row],[Alex]])</f>
        <v/>
      </c>
      <c r="BH355">
        <f>IF(AND(ISBLANK(Table33[[#This Row],[Scott]]),ISBLANK(Table3[[#This Row],[Scott]])),"",Table33[[#This Row],[Scott]]-Table3[[#This Row],[Scott]])</f>
        <v>36</v>
      </c>
      <c r="BI355">
        <f>IF(AND(ISBLANK(Table33[[#This Row],[Light]]),ISBLANK(Table3[[#This Row],[Light]])),"",Table33[[#This Row],[Light]]-Table3[[#This Row],[Light]])</f>
        <v>13</v>
      </c>
      <c r="BJ355" t="str">
        <f>IF(AND(ISBLANK(Table33[[#This Row],[Jarred]]),ISBLANK(Table3[[#This Row],[Jarred]])),"",Table33[[#This Row],[Jarred]]-Table3[[#This Row],[Jarred]])</f>
        <v/>
      </c>
      <c r="BK355" t="str">
        <f>IF(AND(ISBLANK(Table33[[#This Row],[Joel]]),ISBLANK(Table3[[#This Row],[Joel]])),"",Table33[[#This Row],[Joel]]-Table3[[#This Row],[Joel]])</f>
        <v/>
      </c>
      <c r="BL355" t="str">
        <f>IF(AND(ISBLANK(Table33[[#This Row],[Rob]]),ISBLANK(Table3[[#This Row],[Rob]])),"",Table33[[#This Row],[Rob]]-Table3[[#This Row],[Rob]])</f>
        <v/>
      </c>
      <c r="BM355" t="str">
        <f>IF(AND(ISBLANK(Table33[[#This Row],[Xander]]),ISBLANK(Table3[[#This Row],[Xander]])),"",Table33[[#This Row],[Xander]]-Table3[[#This Row],[Xander]])</f>
        <v/>
      </c>
    </row>
    <row r="356" spans="1:65" ht="15" customHeight="1" x14ac:dyDescent="0.25">
      <c r="A356" s="26">
        <v>45616</v>
      </c>
      <c r="C356">
        <v>12</v>
      </c>
      <c r="D356">
        <v>24</v>
      </c>
      <c r="E356">
        <v>26</v>
      </c>
      <c r="F356">
        <v>19</v>
      </c>
      <c r="H356">
        <v>15</v>
      </c>
      <c r="J356">
        <v>4</v>
      </c>
      <c r="K356">
        <v>23</v>
      </c>
      <c r="S356" s="26">
        <v>45616</v>
      </c>
      <c r="T356">
        <v>42</v>
      </c>
      <c r="U356">
        <v>44</v>
      </c>
      <c r="V356">
        <v>40</v>
      </c>
      <c r="W356">
        <v>40</v>
      </c>
      <c r="X356">
        <v>68</v>
      </c>
      <c r="AK356">
        <v>59</v>
      </c>
      <c r="AN356">
        <v>1</v>
      </c>
      <c r="AQ356">
        <v>44</v>
      </c>
      <c r="AR356">
        <v>59</v>
      </c>
      <c r="AX356" s="26">
        <v>45616</v>
      </c>
      <c r="AY356">
        <f>IF(AND(ISBLANK(Table33[[#This Row],[Gilbert]]),ISBLANK(Table3[[#This Row],[Gilbert]])),"",Table33[[#This Row],[Gilbert]]-Table3[[#This Row],[Gilbert]])</f>
        <v>42</v>
      </c>
      <c r="AZ356">
        <f>IF(AND(ISBLANK(Table33[[#This Row],[Fred]]),ISBLANK(Table3[[#This Row],[Fred]])),"",Table33[[#This Row],[Fred]]-Table3[[#This Row],[Fred]])</f>
        <v>32</v>
      </c>
      <c r="BA356">
        <f>IF(AND(ISBLANK(Table33[[#This Row],[Zoe]]),ISBLANK(Table3[[#This Row],[Zoe]])),"",Table33[[#This Row],[Zoe]]-Table3[[#This Row],[Zoe]])</f>
        <v>16</v>
      </c>
      <c r="BB356">
        <f>IF(AND(ISBLANK(Table33[[#This Row],[George]]),ISBLANK(Table3[[#This Row],[George]])),"",Table33[[#This Row],[George]]-Table3[[#This Row],[George]])</f>
        <v>14</v>
      </c>
      <c r="BC356">
        <f>IF(AND(ISBLANK(Table33[[#This Row],[Raegan]]),ISBLANK(Table3[[#This Row],[Raegan]])),"",Table33[[#This Row],[Raegan]]-Table3[[#This Row],[Raegan]])</f>
        <v>49</v>
      </c>
      <c r="BD356" t="str">
        <f>IF(AND(ISBLANK(Table33[[#This Row],[Liam]]),ISBLANK(Table3[[#This Row],[Liam]])),"",Table33[[#This Row],[Liam]]-Table3[[#This Row],[Liam]])</f>
        <v/>
      </c>
      <c r="BE356">
        <f>IF(AND(ISBLANK(Table33[[#This Row],[Shane]]),ISBLANK(Table3[[#This Row],[Shane]])),"",Table33[[#This Row],[Shane]]-Table3[[#This Row],[Shane]])</f>
        <v>44</v>
      </c>
      <c r="BF356" t="str">
        <f>IF(AND(ISBLANK(Table33[[#This Row],[Cameron]]),ISBLANK(Table3[[#This Row],[Cameron]])),"",Table33[[#This Row],[Cameron]]-Table3[[#This Row],[Cameron]])</f>
        <v/>
      </c>
      <c r="BG356" t="str">
        <f>IF(AND(ISBLANK(Table33[[#This Row],[Alex]]),ISBLANK(Table3[[#This Row],[Alex]])),"",Table33[[#This Row],[Alex]]-Table3[[#This Row],[Alex]])</f>
        <v/>
      </c>
      <c r="BH356">
        <f>IF(AND(ISBLANK(Table33[[#This Row],[Scott]]),ISBLANK(Table3[[#This Row],[Scott]])),"",Table33[[#This Row],[Scott]]-Table3[[#This Row],[Scott]])</f>
        <v>40</v>
      </c>
      <c r="BI356">
        <f>IF(AND(ISBLANK(Table33[[#This Row],[Light]]),ISBLANK(Table3[[#This Row],[Light]])),"",Table33[[#This Row],[Light]]-Table3[[#This Row],[Light]])</f>
        <v>36</v>
      </c>
      <c r="BJ356" t="str">
        <f>IF(AND(ISBLANK(Table33[[#This Row],[Jarred]]),ISBLANK(Table3[[#This Row],[Jarred]])),"",Table33[[#This Row],[Jarred]]-Table3[[#This Row],[Jarred]])</f>
        <v/>
      </c>
      <c r="BK356" t="str">
        <f>IF(AND(ISBLANK(Table33[[#This Row],[Joel]]),ISBLANK(Table3[[#This Row],[Joel]])),"",Table33[[#This Row],[Joel]]-Table3[[#This Row],[Joel]])</f>
        <v/>
      </c>
      <c r="BL356" t="str">
        <f>IF(AND(ISBLANK(Table33[[#This Row],[Rob]]),ISBLANK(Table3[[#This Row],[Rob]])),"",Table33[[#This Row],[Rob]]-Table3[[#This Row],[Rob]])</f>
        <v/>
      </c>
      <c r="BM356" t="str">
        <f>IF(AND(ISBLANK(Table33[[#This Row],[Xander]]),ISBLANK(Table3[[#This Row],[Xander]])),"",Table33[[#This Row],[Xander]]-Table3[[#This Row],[Xander]])</f>
        <v/>
      </c>
    </row>
    <row r="357" spans="1:65" ht="15" customHeight="1" x14ac:dyDescent="0.25">
      <c r="A357" s="26">
        <v>45617</v>
      </c>
      <c r="C357">
        <v>15</v>
      </c>
      <c r="D357">
        <v>21</v>
      </c>
      <c r="E357">
        <v>18</v>
      </c>
      <c r="H357">
        <v>14</v>
      </c>
      <c r="K357">
        <v>21</v>
      </c>
      <c r="S357" s="26">
        <v>45617</v>
      </c>
      <c r="T357">
        <v>26</v>
      </c>
      <c r="U357">
        <v>41</v>
      </c>
      <c r="V357">
        <v>34</v>
      </c>
      <c r="W357">
        <v>36</v>
      </c>
      <c r="AK357">
        <v>53</v>
      </c>
      <c r="AM357">
        <v>37</v>
      </c>
      <c r="AN357">
        <v>3</v>
      </c>
      <c r="AR357">
        <v>37</v>
      </c>
      <c r="AX357" s="26">
        <v>45617</v>
      </c>
      <c r="AY357">
        <f>IF(AND(ISBLANK(Table33[[#This Row],[Gilbert]]),ISBLANK(Table3[[#This Row],[Gilbert]])),"",Table33[[#This Row],[Gilbert]]-Table3[[#This Row],[Gilbert]])</f>
        <v>26</v>
      </c>
      <c r="AZ357">
        <f>IF(AND(ISBLANK(Table33[[#This Row],[Fred]]),ISBLANK(Table3[[#This Row],[Fred]])),"",Table33[[#This Row],[Fred]]-Table3[[#This Row],[Fred]])</f>
        <v>26</v>
      </c>
      <c r="BA357">
        <f>IF(AND(ISBLANK(Table33[[#This Row],[Zoe]]),ISBLANK(Table3[[#This Row],[Zoe]])),"",Table33[[#This Row],[Zoe]]-Table3[[#This Row],[Zoe]])</f>
        <v>13</v>
      </c>
      <c r="BB357">
        <f>IF(AND(ISBLANK(Table33[[#This Row],[George]]),ISBLANK(Table3[[#This Row],[George]])),"",Table33[[#This Row],[George]]-Table3[[#This Row],[George]])</f>
        <v>18</v>
      </c>
      <c r="BC357" t="str">
        <f>IF(AND(ISBLANK(Table33[[#This Row],[Raegan]]),ISBLANK(Table3[[#This Row],[Raegan]])),"",Table33[[#This Row],[Raegan]]-Table3[[#This Row],[Raegan]])</f>
        <v/>
      </c>
      <c r="BD357" t="str">
        <f>IF(AND(ISBLANK(Table33[[#This Row],[Liam]]),ISBLANK(Table3[[#This Row],[Liam]])),"",Table33[[#This Row],[Liam]]-Table3[[#This Row],[Liam]])</f>
        <v/>
      </c>
      <c r="BE357">
        <f>IF(AND(ISBLANK(Table33[[#This Row],[Shane]]),ISBLANK(Table3[[#This Row],[Shane]])),"",Table33[[#This Row],[Shane]]-Table3[[#This Row],[Shane]])</f>
        <v>39</v>
      </c>
      <c r="BF357" t="str">
        <f>IF(AND(ISBLANK(Table33[[#This Row],[Cameron]]),ISBLANK(Table3[[#This Row],[Cameron]])),"",Table33[[#This Row],[Cameron]]-Table3[[#This Row],[Cameron]])</f>
        <v/>
      </c>
      <c r="BG357" t="str">
        <f>IF(AND(ISBLANK(Table33[[#This Row],[Alex]]),ISBLANK(Table3[[#This Row],[Alex]])),"",Table33[[#This Row],[Alex]]-Table3[[#This Row],[Alex]])</f>
        <v/>
      </c>
      <c r="BH357" t="str">
        <f>IF(AND(ISBLANK(Table33[[#This Row],[Scott]]),ISBLANK(Table3[[#This Row],[Scott]])),"",Table33[[#This Row],[Scott]]-Table3[[#This Row],[Scott]])</f>
        <v/>
      </c>
      <c r="BI357">
        <f>IF(AND(ISBLANK(Table33[[#This Row],[Light]]),ISBLANK(Table3[[#This Row],[Light]])),"",Table33[[#This Row],[Light]]-Table3[[#This Row],[Light]])</f>
        <v>16</v>
      </c>
      <c r="BJ357" t="str">
        <f>IF(AND(ISBLANK(Table33[[#This Row],[Jarred]]),ISBLANK(Table3[[#This Row],[Jarred]])),"",Table33[[#This Row],[Jarred]]-Table3[[#This Row],[Jarred]])</f>
        <v/>
      </c>
      <c r="BK357" t="str">
        <f>IF(AND(ISBLANK(Table33[[#This Row],[Joel]]),ISBLANK(Table3[[#This Row],[Joel]])),"",Table33[[#This Row],[Joel]]-Table3[[#This Row],[Joel]])</f>
        <v/>
      </c>
      <c r="BL357" t="str">
        <f>IF(AND(ISBLANK(Table33[[#This Row],[Rob]]),ISBLANK(Table3[[#This Row],[Rob]])),"",Table33[[#This Row],[Rob]]-Table3[[#This Row],[Rob]])</f>
        <v/>
      </c>
      <c r="BM357" t="str">
        <f>IF(AND(ISBLANK(Table33[[#This Row],[Xander]]),ISBLANK(Table3[[#This Row],[Xander]])),"",Table33[[#This Row],[Xander]]-Table3[[#This Row],[Xander]])</f>
        <v/>
      </c>
    </row>
    <row r="358" spans="1:65" ht="15" customHeight="1" x14ac:dyDescent="0.25">
      <c r="A358" s="26">
        <v>45618</v>
      </c>
      <c r="C358">
        <v>11</v>
      </c>
      <c r="D358">
        <v>19</v>
      </c>
      <c r="E358">
        <v>20</v>
      </c>
      <c r="F358">
        <v>15</v>
      </c>
      <c r="H358">
        <v>10</v>
      </c>
      <c r="J358">
        <v>3</v>
      </c>
      <c r="K358">
        <v>18</v>
      </c>
      <c r="S358" s="26">
        <v>45618</v>
      </c>
      <c r="T358">
        <v>29</v>
      </c>
      <c r="U358">
        <v>45</v>
      </c>
      <c r="V358">
        <v>33</v>
      </c>
      <c r="W358">
        <v>35</v>
      </c>
      <c r="X358">
        <v>77</v>
      </c>
      <c r="AK358">
        <v>62</v>
      </c>
      <c r="AM358">
        <v>7</v>
      </c>
      <c r="AN358">
        <v>3</v>
      </c>
      <c r="AQ358">
        <v>45</v>
      </c>
      <c r="AR358">
        <v>48</v>
      </c>
      <c r="AX358" s="26">
        <v>45618</v>
      </c>
      <c r="AY358">
        <f>IF(AND(ISBLANK(Table33[[#This Row],[Gilbert]]),ISBLANK(Table3[[#This Row],[Gilbert]])),"",Table33[[#This Row],[Gilbert]]-Table3[[#This Row],[Gilbert]])</f>
        <v>29</v>
      </c>
      <c r="AZ358">
        <f>IF(AND(ISBLANK(Table33[[#This Row],[Fred]]),ISBLANK(Table3[[#This Row],[Fred]])),"",Table33[[#This Row],[Fred]]-Table3[[#This Row],[Fred]])</f>
        <v>34</v>
      </c>
      <c r="BA358">
        <f>IF(AND(ISBLANK(Table33[[#This Row],[Zoe]]),ISBLANK(Table3[[#This Row],[Zoe]])),"",Table33[[#This Row],[Zoe]]-Table3[[#This Row],[Zoe]])</f>
        <v>14</v>
      </c>
      <c r="BB358">
        <f>IF(AND(ISBLANK(Table33[[#This Row],[George]]),ISBLANK(Table3[[#This Row],[George]])),"",Table33[[#This Row],[George]]-Table3[[#This Row],[George]])</f>
        <v>15</v>
      </c>
      <c r="BC358">
        <f>IF(AND(ISBLANK(Table33[[#This Row],[Raegan]]),ISBLANK(Table3[[#This Row],[Raegan]])),"",Table33[[#This Row],[Raegan]]-Table3[[#This Row],[Raegan]])</f>
        <v>62</v>
      </c>
      <c r="BD358" t="str">
        <f>IF(AND(ISBLANK(Table33[[#This Row],[Liam]]),ISBLANK(Table3[[#This Row],[Liam]])),"",Table33[[#This Row],[Liam]]-Table3[[#This Row],[Liam]])</f>
        <v/>
      </c>
      <c r="BE358">
        <f>IF(AND(ISBLANK(Table33[[#This Row],[Shane]]),ISBLANK(Table3[[#This Row],[Shane]])),"",Table33[[#This Row],[Shane]]-Table3[[#This Row],[Shane]])</f>
        <v>52</v>
      </c>
      <c r="BF358" t="str">
        <f>IF(AND(ISBLANK(Table33[[#This Row],[Cameron]]),ISBLANK(Table3[[#This Row],[Cameron]])),"",Table33[[#This Row],[Cameron]]-Table3[[#This Row],[Cameron]])</f>
        <v/>
      </c>
      <c r="BG358" t="str">
        <f>IF(AND(ISBLANK(Table33[[#This Row],[Alex]]),ISBLANK(Table3[[#This Row],[Alex]])),"",Table33[[#This Row],[Alex]]-Table3[[#This Row],[Alex]])</f>
        <v/>
      </c>
      <c r="BH358">
        <f>IF(AND(ISBLANK(Table33[[#This Row],[Scott]]),ISBLANK(Table3[[#This Row],[Scott]])),"",Table33[[#This Row],[Scott]]-Table3[[#This Row],[Scott]])</f>
        <v>42</v>
      </c>
      <c r="BI358">
        <f>IF(AND(ISBLANK(Table33[[#This Row],[Light]]),ISBLANK(Table3[[#This Row],[Light]])),"",Table33[[#This Row],[Light]]-Table3[[#This Row],[Light]])</f>
        <v>30</v>
      </c>
      <c r="BJ358" t="str">
        <f>IF(AND(ISBLANK(Table33[[#This Row],[Jarred]]),ISBLANK(Table3[[#This Row],[Jarred]])),"",Table33[[#This Row],[Jarred]]-Table3[[#This Row],[Jarred]])</f>
        <v/>
      </c>
      <c r="BK358" t="str">
        <f>IF(AND(ISBLANK(Table33[[#This Row],[Joel]]),ISBLANK(Table3[[#This Row],[Joel]])),"",Table33[[#This Row],[Joel]]-Table3[[#This Row],[Joel]])</f>
        <v/>
      </c>
      <c r="BL358" t="str">
        <f>IF(AND(ISBLANK(Table33[[#This Row],[Rob]]),ISBLANK(Table3[[#This Row],[Rob]])),"",Table33[[#This Row],[Rob]]-Table3[[#This Row],[Rob]])</f>
        <v/>
      </c>
      <c r="BM358" t="str">
        <f>IF(AND(ISBLANK(Table33[[#This Row],[Xander]]),ISBLANK(Table3[[#This Row],[Xander]])),"",Table33[[#This Row],[Xander]]-Table3[[#This Row],[Xander]])</f>
        <v/>
      </c>
    </row>
    <row r="359" spans="1:65" ht="15" customHeight="1" x14ac:dyDescent="0.25">
      <c r="A359" s="26">
        <v>45621</v>
      </c>
      <c r="C359">
        <v>35</v>
      </c>
      <c r="D359">
        <v>26</v>
      </c>
      <c r="E359">
        <v>17</v>
      </c>
      <c r="F359">
        <v>25</v>
      </c>
      <c r="H359">
        <v>6</v>
      </c>
      <c r="J359">
        <v>20</v>
      </c>
      <c r="K359">
        <v>29</v>
      </c>
      <c r="S359" s="26">
        <v>45621</v>
      </c>
      <c r="T359">
        <v>36</v>
      </c>
      <c r="U359">
        <v>52</v>
      </c>
      <c r="V359">
        <v>45</v>
      </c>
      <c r="W359">
        <v>46</v>
      </c>
      <c r="X359">
        <v>92</v>
      </c>
      <c r="AK359">
        <v>60</v>
      </c>
      <c r="AM359">
        <v>5</v>
      </c>
      <c r="AN359">
        <v>17</v>
      </c>
      <c r="AQ359">
        <v>27</v>
      </c>
      <c r="AR359">
        <v>61</v>
      </c>
      <c r="AX359" s="26">
        <v>45621</v>
      </c>
      <c r="AY359">
        <f>IF(AND(ISBLANK(Table33[[#This Row],[Gilbert]]),ISBLANK(Table3[[#This Row],[Gilbert]])),"",Table33[[#This Row],[Gilbert]]-Table3[[#This Row],[Gilbert]])</f>
        <v>36</v>
      </c>
      <c r="AZ359">
        <f>IF(AND(ISBLANK(Table33[[#This Row],[Fred]]),ISBLANK(Table3[[#This Row],[Fred]])),"",Table33[[#This Row],[Fred]]-Table3[[#This Row],[Fred]])</f>
        <v>17</v>
      </c>
      <c r="BA359">
        <f>IF(AND(ISBLANK(Table33[[#This Row],[Zoe]]),ISBLANK(Table3[[#This Row],[Zoe]])),"",Table33[[#This Row],[Zoe]]-Table3[[#This Row],[Zoe]])</f>
        <v>19</v>
      </c>
      <c r="BB359">
        <f>IF(AND(ISBLANK(Table33[[#This Row],[George]]),ISBLANK(Table3[[#This Row],[George]])),"",Table33[[#This Row],[George]]-Table3[[#This Row],[George]])</f>
        <v>29</v>
      </c>
      <c r="BC359">
        <f>IF(AND(ISBLANK(Table33[[#This Row],[Raegan]]),ISBLANK(Table3[[#This Row],[Raegan]])),"",Table33[[#This Row],[Raegan]]-Table3[[#This Row],[Raegan]])</f>
        <v>67</v>
      </c>
      <c r="BD359" t="str">
        <f>IF(AND(ISBLANK(Table33[[#This Row],[Liam]]),ISBLANK(Table3[[#This Row],[Liam]])),"",Table33[[#This Row],[Liam]]-Table3[[#This Row],[Liam]])</f>
        <v/>
      </c>
      <c r="BE359">
        <f>IF(AND(ISBLANK(Table33[[#This Row],[Shane]]),ISBLANK(Table3[[#This Row],[Shane]])),"",Table33[[#This Row],[Shane]]-Table3[[#This Row],[Shane]])</f>
        <v>54</v>
      </c>
      <c r="BF359" t="str">
        <f>IF(AND(ISBLANK(Table33[[#This Row],[Cameron]]),ISBLANK(Table3[[#This Row],[Cameron]])),"",Table33[[#This Row],[Cameron]]-Table3[[#This Row],[Cameron]])</f>
        <v/>
      </c>
      <c r="BG359" t="str">
        <f>IF(AND(ISBLANK(Table33[[#This Row],[Alex]]),ISBLANK(Table3[[#This Row],[Alex]])),"",Table33[[#This Row],[Alex]]-Table3[[#This Row],[Alex]])</f>
        <v/>
      </c>
      <c r="BH359">
        <f>IF(AND(ISBLANK(Table33[[#This Row],[Scott]]),ISBLANK(Table3[[#This Row],[Scott]])),"",Table33[[#This Row],[Scott]]-Table3[[#This Row],[Scott]])</f>
        <v>7</v>
      </c>
      <c r="BI359">
        <f>IF(AND(ISBLANK(Table33[[#This Row],[Light]]),ISBLANK(Table3[[#This Row],[Light]])),"",Table33[[#This Row],[Light]]-Table3[[#This Row],[Light]])</f>
        <v>32</v>
      </c>
      <c r="BJ359" t="str">
        <f>IF(AND(ISBLANK(Table33[[#This Row],[Jarred]]),ISBLANK(Table3[[#This Row],[Jarred]])),"",Table33[[#This Row],[Jarred]]-Table3[[#This Row],[Jarred]])</f>
        <v/>
      </c>
      <c r="BK359" t="str">
        <f>IF(AND(ISBLANK(Table33[[#This Row],[Joel]]),ISBLANK(Table3[[#This Row],[Joel]])),"",Table33[[#This Row],[Joel]]-Table3[[#This Row],[Joel]])</f>
        <v/>
      </c>
      <c r="BL359" t="str">
        <f>IF(AND(ISBLANK(Table33[[#This Row],[Rob]]),ISBLANK(Table3[[#This Row],[Rob]])),"",Table33[[#This Row],[Rob]]-Table3[[#This Row],[Rob]])</f>
        <v/>
      </c>
      <c r="BM359" t="str">
        <f>IF(AND(ISBLANK(Table33[[#This Row],[Xander]]),ISBLANK(Table3[[#This Row],[Xander]])),"",Table33[[#This Row],[Xander]]-Table3[[#This Row],[Xander]])</f>
        <v/>
      </c>
    </row>
    <row r="360" spans="1:65" ht="15" customHeight="1" x14ac:dyDescent="0.25">
      <c r="A360" s="26">
        <v>45622</v>
      </c>
      <c r="C360">
        <v>31</v>
      </c>
      <c r="D360">
        <v>31</v>
      </c>
      <c r="E360">
        <v>15</v>
      </c>
      <c r="F360">
        <v>27</v>
      </c>
      <c r="H360">
        <v>7</v>
      </c>
      <c r="J360">
        <v>20</v>
      </c>
      <c r="K360">
        <v>29</v>
      </c>
      <c r="S360" s="26">
        <v>45622</v>
      </c>
      <c r="T360">
        <v>16</v>
      </c>
      <c r="U360">
        <v>39</v>
      </c>
      <c r="V360">
        <v>47</v>
      </c>
      <c r="W360">
        <v>41</v>
      </c>
      <c r="X360">
        <v>66</v>
      </c>
      <c r="AK360">
        <v>61</v>
      </c>
      <c r="AN360">
        <v>16</v>
      </c>
      <c r="AQ360">
        <v>35</v>
      </c>
      <c r="AR360">
        <v>59</v>
      </c>
      <c r="AX360" s="26">
        <v>45622</v>
      </c>
      <c r="AY360">
        <f>IF(AND(ISBLANK(Table33[[#This Row],[Gilbert]]),ISBLANK(Table3[[#This Row],[Gilbert]])),"",Table33[[#This Row],[Gilbert]]-Table3[[#This Row],[Gilbert]])</f>
        <v>16</v>
      </c>
      <c r="AZ360">
        <f>IF(AND(ISBLANK(Table33[[#This Row],[Fred]]),ISBLANK(Table3[[#This Row],[Fred]])),"",Table33[[#This Row],[Fred]]-Table3[[#This Row],[Fred]])</f>
        <v>8</v>
      </c>
      <c r="BA360">
        <f>IF(AND(ISBLANK(Table33[[#This Row],[Zoe]]),ISBLANK(Table3[[#This Row],[Zoe]])),"",Table33[[#This Row],[Zoe]]-Table3[[#This Row],[Zoe]])</f>
        <v>16</v>
      </c>
      <c r="BB360">
        <f>IF(AND(ISBLANK(Table33[[#This Row],[George]]),ISBLANK(Table3[[#This Row],[George]])),"",Table33[[#This Row],[George]]-Table3[[#This Row],[George]])</f>
        <v>26</v>
      </c>
      <c r="BC360">
        <f>IF(AND(ISBLANK(Table33[[#This Row],[Raegan]]),ISBLANK(Table3[[#This Row],[Raegan]])),"",Table33[[#This Row],[Raegan]]-Table3[[#This Row],[Raegan]])</f>
        <v>39</v>
      </c>
      <c r="BD360" t="str">
        <f>IF(AND(ISBLANK(Table33[[#This Row],[Liam]]),ISBLANK(Table3[[#This Row],[Liam]])),"",Table33[[#This Row],[Liam]]-Table3[[#This Row],[Liam]])</f>
        <v/>
      </c>
      <c r="BE360">
        <f>IF(AND(ISBLANK(Table33[[#This Row],[Shane]]),ISBLANK(Table3[[#This Row],[Shane]])),"",Table33[[#This Row],[Shane]]-Table3[[#This Row],[Shane]])</f>
        <v>54</v>
      </c>
      <c r="BF360" t="str">
        <f>IF(AND(ISBLANK(Table33[[#This Row],[Cameron]]),ISBLANK(Table3[[#This Row],[Cameron]])),"",Table33[[#This Row],[Cameron]]-Table3[[#This Row],[Cameron]])</f>
        <v/>
      </c>
      <c r="BG360" t="str">
        <f>IF(AND(ISBLANK(Table33[[#This Row],[Alex]]),ISBLANK(Table3[[#This Row],[Alex]])),"",Table33[[#This Row],[Alex]]-Table3[[#This Row],[Alex]])</f>
        <v/>
      </c>
      <c r="BH360">
        <f>IF(AND(ISBLANK(Table33[[#This Row],[Scott]]),ISBLANK(Table3[[#This Row],[Scott]])),"",Table33[[#This Row],[Scott]]-Table3[[#This Row],[Scott]])</f>
        <v>15</v>
      </c>
      <c r="BI360">
        <f>IF(AND(ISBLANK(Table33[[#This Row],[Light]]),ISBLANK(Table3[[#This Row],[Light]])),"",Table33[[#This Row],[Light]]-Table3[[#This Row],[Light]])</f>
        <v>30</v>
      </c>
      <c r="BJ360" t="str">
        <f>IF(AND(ISBLANK(Table33[[#This Row],[Jarred]]),ISBLANK(Table3[[#This Row],[Jarred]])),"",Table33[[#This Row],[Jarred]]-Table3[[#This Row],[Jarred]])</f>
        <v/>
      </c>
      <c r="BK360" t="str">
        <f>IF(AND(ISBLANK(Table33[[#This Row],[Joel]]),ISBLANK(Table3[[#This Row],[Joel]])),"",Table33[[#This Row],[Joel]]-Table3[[#This Row],[Joel]])</f>
        <v/>
      </c>
      <c r="BL360" t="str">
        <f>IF(AND(ISBLANK(Table33[[#This Row],[Rob]]),ISBLANK(Table3[[#This Row],[Rob]])),"",Table33[[#This Row],[Rob]]-Table3[[#This Row],[Rob]])</f>
        <v/>
      </c>
      <c r="BM360" t="str">
        <f>IF(AND(ISBLANK(Table33[[#This Row],[Xander]]),ISBLANK(Table3[[#This Row],[Xander]])),"",Table33[[#This Row],[Xander]]-Table3[[#This Row],[Xander]])</f>
        <v/>
      </c>
    </row>
    <row r="361" spans="1:65" ht="15" customHeight="1" x14ac:dyDescent="0.25">
      <c r="A361" s="26">
        <v>45623</v>
      </c>
      <c r="B361">
        <v>14</v>
      </c>
      <c r="C361">
        <v>51</v>
      </c>
      <c r="D361">
        <v>46</v>
      </c>
      <c r="E361">
        <v>28</v>
      </c>
      <c r="H361">
        <v>13</v>
      </c>
      <c r="J361">
        <v>26</v>
      </c>
      <c r="K361">
        <v>57</v>
      </c>
      <c r="S361" s="26">
        <v>45623</v>
      </c>
      <c r="T361">
        <v>43</v>
      </c>
      <c r="U361">
        <v>118</v>
      </c>
      <c r="V361">
        <v>51</v>
      </c>
      <c r="W361">
        <v>100</v>
      </c>
      <c r="AK361">
        <v>173</v>
      </c>
      <c r="AM361">
        <v>110</v>
      </c>
      <c r="AN361">
        <v>159</v>
      </c>
      <c r="AQ361">
        <v>88</v>
      </c>
      <c r="AR361">
        <v>87</v>
      </c>
      <c r="AX361" s="26">
        <v>45623</v>
      </c>
      <c r="AY361">
        <f>IF(AND(ISBLANK(Table33[[#This Row],[Gilbert]]),ISBLANK(Table3[[#This Row],[Gilbert]])),"",Table33[[#This Row],[Gilbert]]-Table3[[#This Row],[Gilbert]])</f>
        <v>29</v>
      </c>
      <c r="AZ361">
        <f>IF(AND(ISBLANK(Table33[[#This Row],[Fred]]),ISBLANK(Table3[[#This Row],[Fred]])),"",Table33[[#This Row],[Fred]]-Table3[[#This Row],[Fred]])</f>
        <v>67</v>
      </c>
      <c r="BA361">
        <f>IF(AND(ISBLANK(Table33[[#This Row],[Zoe]]),ISBLANK(Table3[[#This Row],[Zoe]])),"",Table33[[#This Row],[Zoe]]-Table3[[#This Row],[Zoe]])</f>
        <v>5</v>
      </c>
      <c r="BB361">
        <f>IF(AND(ISBLANK(Table33[[#This Row],[George]]),ISBLANK(Table3[[#This Row],[George]])),"",Table33[[#This Row],[George]]-Table3[[#This Row],[George]])</f>
        <v>72</v>
      </c>
      <c r="BC361" t="str">
        <f>IF(AND(ISBLANK(Table33[[#This Row],[Raegan]]),ISBLANK(Table3[[#This Row],[Raegan]])),"",Table33[[#This Row],[Raegan]]-Table3[[#This Row],[Raegan]])</f>
        <v/>
      </c>
      <c r="BD361" t="str">
        <f>IF(AND(ISBLANK(Table33[[#This Row],[Liam]]),ISBLANK(Table3[[#This Row],[Liam]])),"",Table33[[#This Row],[Liam]]-Table3[[#This Row],[Liam]])</f>
        <v/>
      </c>
      <c r="BE361">
        <f>IF(AND(ISBLANK(Table33[[#This Row],[Shane]]),ISBLANK(Table3[[#This Row],[Shane]])),"",Table33[[#This Row],[Shane]]-Table3[[#This Row],[Shane]])</f>
        <v>160</v>
      </c>
      <c r="BF361" t="str">
        <f>IF(AND(ISBLANK(Table33[[#This Row],[Cameron]]),ISBLANK(Table3[[#This Row],[Cameron]])),"",Table33[[#This Row],[Cameron]]-Table3[[#This Row],[Cameron]])</f>
        <v/>
      </c>
      <c r="BG361" t="str">
        <f>IF(AND(ISBLANK(Table33[[#This Row],[Alex]]),ISBLANK(Table3[[#This Row],[Alex]])),"",Table33[[#This Row],[Alex]]-Table3[[#This Row],[Alex]])</f>
        <v/>
      </c>
      <c r="BH361">
        <f>IF(AND(ISBLANK(Table33[[#This Row],[Scott]]),ISBLANK(Table3[[#This Row],[Scott]])),"",Table33[[#This Row],[Scott]]-Table3[[#This Row],[Scott]])</f>
        <v>62</v>
      </c>
      <c r="BI361">
        <f>IF(AND(ISBLANK(Table33[[#This Row],[Light]]),ISBLANK(Table3[[#This Row],[Light]])),"",Table33[[#This Row],[Light]]-Table3[[#This Row],[Light]])</f>
        <v>30</v>
      </c>
      <c r="BJ361" t="str">
        <f>IF(AND(ISBLANK(Table33[[#This Row],[Jarred]]),ISBLANK(Table3[[#This Row],[Jarred]])),"",Table33[[#This Row],[Jarred]]-Table3[[#This Row],[Jarred]])</f>
        <v/>
      </c>
      <c r="BK361" t="str">
        <f>IF(AND(ISBLANK(Table33[[#This Row],[Joel]]),ISBLANK(Table3[[#This Row],[Joel]])),"",Table33[[#This Row],[Joel]]-Table3[[#This Row],[Joel]])</f>
        <v/>
      </c>
      <c r="BL361" t="str">
        <f>IF(AND(ISBLANK(Table33[[#This Row],[Rob]]),ISBLANK(Table3[[#This Row],[Rob]])),"",Table33[[#This Row],[Rob]]-Table3[[#This Row],[Rob]])</f>
        <v/>
      </c>
      <c r="BM361" t="str">
        <f>IF(AND(ISBLANK(Table33[[#This Row],[Xander]]),ISBLANK(Table3[[#This Row],[Xander]])),"",Table33[[#This Row],[Xander]]-Table3[[#This Row],[Xander]])</f>
        <v/>
      </c>
    </row>
    <row r="362" spans="1:65" ht="15" customHeight="1" x14ac:dyDescent="0.25">
      <c r="A362" s="26">
        <v>45624</v>
      </c>
      <c r="B362">
        <v>11</v>
      </c>
      <c r="D362">
        <v>21</v>
      </c>
      <c r="F362">
        <v>29</v>
      </c>
      <c r="H362">
        <v>9</v>
      </c>
      <c r="J362">
        <v>36</v>
      </c>
      <c r="K362">
        <v>42</v>
      </c>
      <c r="S362" s="26">
        <v>45624</v>
      </c>
      <c r="T362">
        <v>43</v>
      </c>
      <c r="V362">
        <v>41</v>
      </c>
      <c r="X362">
        <v>90</v>
      </c>
      <c r="AK362">
        <v>57</v>
      </c>
      <c r="AM362">
        <v>3</v>
      </c>
      <c r="AN362">
        <v>27</v>
      </c>
      <c r="AQ362">
        <v>38</v>
      </c>
      <c r="AR362">
        <v>69</v>
      </c>
      <c r="AX362" s="26">
        <v>45624</v>
      </c>
      <c r="AY362">
        <f>IF(AND(ISBLANK(Table33[[#This Row],[Gilbert]]),ISBLANK(Table3[[#This Row],[Gilbert]])),"",Table33[[#This Row],[Gilbert]]-Table3[[#This Row],[Gilbert]])</f>
        <v>32</v>
      </c>
      <c r="AZ362" t="str">
        <f>IF(AND(ISBLANK(Table33[[#This Row],[Fred]]),ISBLANK(Table3[[#This Row],[Fred]])),"",Table33[[#This Row],[Fred]]-Table3[[#This Row],[Fred]])</f>
        <v/>
      </c>
      <c r="BA362">
        <f>IF(AND(ISBLANK(Table33[[#This Row],[Zoe]]),ISBLANK(Table3[[#This Row],[Zoe]])),"",Table33[[#This Row],[Zoe]]-Table3[[#This Row],[Zoe]])</f>
        <v>20</v>
      </c>
      <c r="BB362" t="str">
        <f>IF(AND(ISBLANK(Table33[[#This Row],[George]]),ISBLANK(Table3[[#This Row],[George]])),"",Table33[[#This Row],[George]]-Table3[[#This Row],[George]])</f>
        <v/>
      </c>
      <c r="BC362">
        <f>IF(AND(ISBLANK(Table33[[#This Row],[Raegan]]),ISBLANK(Table3[[#This Row],[Raegan]])),"",Table33[[#This Row],[Raegan]]-Table3[[#This Row],[Raegan]])</f>
        <v>61</v>
      </c>
      <c r="BD362" t="str">
        <f>IF(AND(ISBLANK(Table33[[#This Row],[Liam]]),ISBLANK(Table3[[#This Row],[Liam]])),"",Table33[[#This Row],[Liam]]-Table3[[#This Row],[Liam]])</f>
        <v/>
      </c>
      <c r="BE362">
        <f>IF(AND(ISBLANK(Table33[[#This Row],[Shane]]),ISBLANK(Table3[[#This Row],[Shane]])),"",Table33[[#This Row],[Shane]]-Table3[[#This Row],[Shane]])</f>
        <v>48</v>
      </c>
      <c r="BF362" t="str">
        <f>IF(AND(ISBLANK(Table33[[#This Row],[Cameron]]),ISBLANK(Table3[[#This Row],[Cameron]])),"",Table33[[#This Row],[Cameron]]-Table3[[#This Row],[Cameron]])</f>
        <v/>
      </c>
      <c r="BG362" t="str">
        <f>IF(AND(ISBLANK(Table33[[#This Row],[Alex]]),ISBLANK(Table3[[#This Row],[Alex]])),"",Table33[[#This Row],[Alex]]-Table3[[#This Row],[Alex]])</f>
        <v/>
      </c>
      <c r="BH362">
        <f>IF(AND(ISBLANK(Table33[[#This Row],[Scott]]),ISBLANK(Table3[[#This Row],[Scott]])),"",Table33[[#This Row],[Scott]]-Table3[[#This Row],[Scott]])</f>
        <v>2</v>
      </c>
      <c r="BI362">
        <f>IF(AND(ISBLANK(Table33[[#This Row],[Light]]),ISBLANK(Table3[[#This Row],[Light]])),"",Table33[[#This Row],[Light]]-Table3[[#This Row],[Light]])</f>
        <v>27</v>
      </c>
      <c r="BJ362" t="str">
        <f>IF(AND(ISBLANK(Table33[[#This Row],[Jarred]]),ISBLANK(Table3[[#This Row],[Jarred]])),"",Table33[[#This Row],[Jarred]]-Table3[[#This Row],[Jarred]])</f>
        <v/>
      </c>
      <c r="BK362" t="str">
        <f>IF(AND(ISBLANK(Table33[[#This Row],[Joel]]),ISBLANK(Table3[[#This Row],[Joel]])),"",Table33[[#This Row],[Joel]]-Table3[[#This Row],[Joel]])</f>
        <v/>
      </c>
      <c r="BL362" t="str">
        <f>IF(AND(ISBLANK(Table33[[#This Row],[Rob]]),ISBLANK(Table3[[#This Row],[Rob]])),"",Table33[[#This Row],[Rob]]-Table3[[#This Row],[Rob]])</f>
        <v/>
      </c>
      <c r="BM362" t="str">
        <f>IF(AND(ISBLANK(Table33[[#This Row],[Xander]]),ISBLANK(Table3[[#This Row],[Xander]])),"",Table33[[#This Row],[Xander]]-Table3[[#This Row],[Xander]])</f>
        <v/>
      </c>
    </row>
    <row r="363" spans="1:65" ht="15" customHeight="1" x14ac:dyDescent="0.25">
      <c r="A363" s="26">
        <v>45625</v>
      </c>
      <c r="C363">
        <v>24</v>
      </c>
      <c r="D363">
        <v>16</v>
      </c>
      <c r="F363">
        <v>29</v>
      </c>
      <c r="H363">
        <v>10</v>
      </c>
      <c r="J363">
        <v>18</v>
      </c>
      <c r="S363" s="26">
        <v>45625</v>
      </c>
      <c r="T363">
        <v>37</v>
      </c>
      <c r="U363">
        <v>31</v>
      </c>
      <c r="V363">
        <v>30</v>
      </c>
      <c r="X363">
        <v>81</v>
      </c>
      <c r="AK363">
        <v>58</v>
      </c>
      <c r="AM363">
        <v>3</v>
      </c>
      <c r="AN363">
        <v>41</v>
      </c>
      <c r="AQ363">
        <v>35</v>
      </c>
      <c r="AX363" s="26">
        <v>45625</v>
      </c>
      <c r="AY363">
        <f>IF(AND(ISBLANK(Table33[[#This Row],[Gilbert]]),ISBLANK(Table3[[#This Row],[Gilbert]])),"",Table33[[#This Row],[Gilbert]]-Table3[[#This Row],[Gilbert]])</f>
        <v>37</v>
      </c>
      <c r="AZ363">
        <f>IF(AND(ISBLANK(Table33[[#This Row],[Fred]]),ISBLANK(Table3[[#This Row],[Fred]])),"",Table33[[#This Row],[Fred]]-Table3[[#This Row],[Fred]])</f>
        <v>7</v>
      </c>
      <c r="BA363">
        <f>IF(AND(ISBLANK(Table33[[#This Row],[Zoe]]),ISBLANK(Table3[[#This Row],[Zoe]])),"",Table33[[#This Row],[Zoe]]-Table3[[#This Row],[Zoe]])</f>
        <v>14</v>
      </c>
      <c r="BB363" t="str">
        <f>IF(AND(ISBLANK(Table33[[#This Row],[George]]),ISBLANK(Table3[[#This Row],[George]])),"",Table33[[#This Row],[George]]-Table3[[#This Row],[George]])</f>
        <v/>
      </c>
      <c r="BC363">
        <f>IF(AND(ISBLANK(Table33[[#This Row],[Raegan]]),ISBLANK(Table3[[#This Row],[Raegan]])),"",Table33[[#This Row],[Raegan]]-Table3[[#This Row],[Raegan]])</f>
        <v>52</v>
      </c>
      <c r="BD363" t="str">
        <f>IF(AND(ISBLANK(Table33[[#This Row],[Liam]]),ISBLANK(Table3[[#This Row],[Liam]])),"",Table33[[#This Row],[Liam]]-Table3[[#This Row],[Liam]])</f>
        <v/>
      </c>
      <c r="BE363">
        <f>IF(AND(ISBLANK(Table33[[#This Row],[Shane]]),ISBLANK(Table3[[#This Row],[Shane]])),"",Table33[[#This Row],[Shane]]-Table3[[#This Row],[Shane]])</f>
        <v>48</v>
      </c>
      <c r="BF363" t="str">
        <f>IF(AND(ISBLANK(Table33[[#This Row],[Cameron]]),ISBLANK(Table3[[#This Row],[Cameron]])),"",Table33[[#This Row],[Cameron]]-Table3[[#This Row],[Cameron]])</f>
        <v/>
      </c>
      <c r="BG363" t="str">
        <f>IF(AND(ISBLANK(Table33[[#This Row],[Alex]]),ISBLANK(Table3[[#This Row],[Alex]])),"",Table33[[#This Row],[Alex]]-Table3[[#This Row],[Alex]])</f>
        <v/>
      </c>
      <c r="BH363">
        <f>IF(AND(ISBLANK(Table33[[#This Row],[Scott]]),ISBLANK(Table3[[#This Row],[Scott]])),"",Table33[[#This Row],[Scott]]-Table3[[#This Row],[Scott]])</f>
        <v>17</v>
      </c>
      <c r="BI363" t="str">
        <f>IF(AND(ISBLANK(Table33[[#This Row],[Light]]),ISBLANK(Table3[[#This Row],[Light]])),"",Table33[[#This Row],[Light]]-Table3[[#This Row],[Light]])</f>
        <v/>
      </c>
      <c r="BJ363" t="str">
        <f>IF(AND(ISBLANK(Table33[[#This Row],[Jarred]]),ISBLANK(Table3[[#This Row],[Jarred]])),"",Table33[[#This Row],[Jarred]]-Table3[[#This Row],[Jarred]])</f>
        <v/>
      </c>
      <c r="BK363" t="str">
        <f>IF(AND(ISBLANK(Table33[[#This Row],[Joel]]),ISBLANK(Table3[[#This Row],[Joel]])),"",Table33[[#This Row],[Joel]]-Table3[[#This Row],[Joel]])</f>
        <v/>
      </c>
      <c r="BL363" t="str">
        <f>IF(AND(ISBLANK(Table33[[#This Row],[Rob]]),ISBLANK(Table3[[#This Row],[Rob]])),"",Table33[[#This Row],[Rob]]-Table3[[#This Row],[Rob]])</f>
        <v/>
      </c>
      <c r="BM363" t="str">
        <f>IF(AND(ISBLANK(Table33[[#This Row],[Xander]]),ISBLANK(Table3[[#This Row],[Xander]])),"",Table33[[#This Row],[Xander]]-Table3[[#This Row],[Xander]])</f>
        <v/>
      </c>
    </row>
    <row r="364" spans="1:65" ht="15" customHeight="1" x14ac:dyDescent="0.25">
      <c r="A364" s="26">
        <v>45628</v>
      </c>
      <c r="B364">
        <v>3</v>
      </c>
      <c r="C364">
        <v>26</v>
      </c>
      <c r="D364">
        <v>29</v>
      </c>
      <c r="F364">
        <v>29</v>
      </c>
      <c r="H364">
        <v>25</v>
      </c>
      <c r="J364">
        <v>13</v>
      </c>
      <c r="K364">
        <v>53</v>
      </c>
      <c r="S364" s="26">
        <v>45628</v>
      </c>
      <c r="T364">
        <v>59</v>
      </c>
      <c r="U364">
        <v>46</v>
      </c>
      <c r="V364">
        <v>34</v>
      </c>
      <c r="X364">
        <v>60</v>
      </c>
      <c r="AK364">
        <v>60</v>
      </c>
      <c r="AM364">
        <v>56</v>
      </c>
      <c r="AN364">
        <v>53</v>
      </c>
      <c r="AQ364">
        <v>53</v>
      </c>
      <c r="AR364">
        <v>71</v>
      </c>
      <c r="AX364" s="26">
        <v>45628</v>
      </c>
      <c r="AY364">
        <f>IF(AND(ISBLANK(Table33[[#This Row],[Gilbert]]),ISBLANK(Table3[[#This Row],[Gilbert]])),"",Table33[[#This Row],[Gilbert]]-Table3[[#This Row],[Gilbert]])</f>
        <v>56</v>
      </c>
      <c r="AZ364">
        <f>IF(AND(ISBLANK(Table33[[#This Row],[Fred]]),ISBLANK(Table3[[#This Row],[Fred]])),"",Table33[[#This Row],[Fred]]-Table3[[#This Row],[Fred]])</f>
        <v>20</v>
      </c>
      <c r="BA364">
        <f>IF(AND(ISBLANK(Table33[[#This Row],[Zoe]]),ISBLANK(Table3[[#This Row],[Zoe]])),"",Table33[[#This Row],[Zoe]]-Table3[[#This Row],[Zoe]])</f>
        <v>5</v>
      </c>
      <c r="BB364" t="str">
        <f>IF(AND(ISBLANK(Table33[[#This Row],[George]]),ISBLANK(Table3[[#This Row],[George]])),"",Table33[[#This Row],[George]]-Table3[[#This Row],[George]])</f>
        <v/>
      </c>
      <c r="BC364">
        <f>IF(AND(ISBLANK(Table33[[#This Row],[Raegan]]),ISBLANK(Table3[[#This Row],[Raegan]])),"",Table33[[#This Row],[Raegan]]-Table3[[#This Row],[Raegan]])</f>
        <v>31</v>
      </c>
      <c r="BD364" t="str">
        <f>IF(AND(ISBLANK(Table33[[#This Row],[Liam]]),ISBLANK(Table3[[#This Row],[Liam]])),"",Table33[[#This Row],[Liam]]-Table3[[#This Row],[Liam]])</f>
        <v/>
      </c>
      <c r="BE364">
        <f>IF(AND(ISBLANK(Table33[[#This Row],[Shane]]),ISBLANK(Table3[[#This Row],[Shane]])),"",Table33[[#This Row],[Shane]]-Table3[[#This Row],[Shane]])</f>
        <v>35</v>
      </c>
      <c r="BF364" t="str">
        <f>IF(AND(ISBLANK(Table33[[#This Row],[Cameron]]),ISBLANK(Table3[[#This Row],[Cameron]])),"",Table33[[#This Row],[Cameron]]-Table3[[#This Row],[Cameron]])</f>
        <v/>
      </c>
      <c r="BG364" t="str">
        <f>IF(AND(ISBLANK(Table33[[#This Row],[Alex]]),ISBLANK(Table3[[#This Row],[Alex]])),"",Table33[[#This Row],[Alex]]-Table3[[#This Row],[Alex]])</f>
        <v/>
      </c>
      <c r="BH364">
        <f>IF(AND(ISBLANK(Table33[[#This Row],[Scott]]),ISBLANK(Table3[[#This Row],[Scott]])),"",Table33[[#This Row],[Scott]]-Table3[[#This Row],[Scott]])</f>
        <v>40</v>
      </c>
      <c r="BI364">
        <f>IF(AND(ISBLANK(Table33[[#This Row],[Light]]),ISBLANK(Table3[[#This Row],[Light]])),"",Table33[[#This Row],[Light]]-Table3[[#This Row],[Light]])</f>
        <v>18</v>
      </c>
      <c r="BJ364" t="str">
        <f>IF(AND(ISBLANK(Table33[[#This Row],[Jarred]]),ISBLANK(Table3[[#This Row],[Jarred]])),"",Table33[[#This Row],[Jarred]]-Table3[[#This Row],[Jarred]])</f>
        <v/>
      </c>
      <c r="BK364" t="str">
        <f>IF(AND(ISBLANK(Table33[[#This Row],[Joel]]),ISBLANK(Table3[[#This Row],[Joel]])),"",Table33[[#This Row],[Joel]]-Table3[[#This Row],[Joel]])</f>
        <v/>
      </c>
      <c r="BL364" t="str">
        <f>IF(AND(ISBLANK(Table33[[#This Row],[Rob]]),ISBLANK(Table3[[#This Row],[Rob]])),"",Table33[[#This Row],[Rob]]-Table3[[#This Row],[Rob]])</f>
        <v/>
      </c>
      <c r="BM364" t="str">
        <f>IF(AND(ISBLANK(Table33[[#This Row],[Xander]]),ISBLANK(Table3[[#This Row],[Xander]])),"",Table33[[#This Row],[Xander]]-Table3[[#This Row],[Xander]])</f>
        <v/>
      </c>
    </row>
    <row r="365" spans="1:65" ht="15" customHeight="1" x14ac:dyDescent="0.25">
      <c r="A365" s="26">
        <v>45629</v>
      </c>
      <c r="C365">
        <v>11</v>
      </c>
      <c r="D365">
        <v>25</v>
      </c>
      <c r="E365">
        <v>28</v>
      </c>
      <c r="F365">
        <v>26</v>
      </c>
      <c r="H365">
        <v>15</v>
      </c>
      <c r="J365">
        <v>7</v>
      </c>
      <c r="K365">
        <v>24</v>
      </c>
      <c r="S365" s="26">
        <v>45629</v>
      </c>
      <c r="T365">
        <v>48</v>
      </c>
      <c r="U365">
        <v>23</v>
      </c>
      <c r="V365">
        <v>34</v>
      </c>
      <c r="W365">
        <v>52</v>
      </c>
      <c r="X365">
        <v>65</v>
      </c>
      <c r="AK365">
        <v>69</v>
      </c>
      <c r="AM365">
        <v>38</v>
      </c>
      <c r="AN365">
        <v>2</v>
      </c>
      <c r="AQ365">
        <v>48</v>
      </c>
      <c r="AR365">
        <v>56</v>
      </c>
      <c r="AX365" s="26">
        <v>45629</v>
      </c>
      <c r="AY365">
        <f>IF(AND(ISBLANK(Table33[[#This Row],[Gilbert]]),ISBLANK(Table3[[#This Row],[Gilbert]])),"",Table33[[#This Row],[Gilbert]]-Table3[[#This Row],[Gilbert]])</f>
        <v>48</v>
      </c>
      <c r="AZ365">
        <f>IF(AND(ISBLANK(Table33[[#This Row],[Fred]]),ISBLANK(Table3[[#This Row],[Fred]])),"",Table33[[#This Row],[Fred]]-Table3[[#This Row],[Fred]])</f>
        <v>12</v>
      </c>
      <c r="BA365">
        <f>IF(AND(ISBLANK(Table33[[#This Row],[Zoe]]),ISBLANK(Table3[[#This Row],[Zoe]])),"",Table33[[#This Row],[Zoe]]-Table3[[#This Row],[Zoe]])</f>
        <v>9</v>
      </c>
      <c r="BB365">
        <f>IF(AND(ISBLANK(Table33[[#This Row],[George]]),ISBLANK(Table3[[#This Row],[George]])),"",Table33[[#This Row],[George]]-Table3[[#This Row],[George]])</f>
        <v>24</v>
      </c>
      <c r="BC365">
        <f>IF(AND(ISBLANK(Table33[[#This Row],[Raegan]]),ISBLANK(Table3[[#This Row],[Raegan]])),"",Table33[[#This Row],[Raegan]]-Table3[[#This Row],[Raegan]])</f>
        <v>39</v>
      </c>
      <c r="BD365" t="str">
        <f>IF(AND(ISBLANK(Table33[[#This Row],[Liam]]),ISBLANK(Table3[[#This Row],[Liam]])),"",Table33[[#This Row],[Liam]]-Table3[[#This Row],[Liam]])</f>
        <v/>
      </c>
      <c r="BE365">
        <f>IF(AND(ISBLANK(Table33[[#This Row],[Shane]]),ISBLANK(Table3[[#This Row],[Shane]])),"",Table33[[#This Row],[Shane]]-Table3[[#This Row],[Shane]])</f>
        <v>54</v>
      </c>
      <c r="BF365" t="str">
        <f>IF(AND(ISBLANK(Table33[[#This Row],[Cameron]]),ISBLANK(Table3[[#This Row],[Cameron]])),"",Table33[[#This Row],[Cameron]]-Table3[[#This Row],[Cameron]])</f>
        <v/>
      </c>
      <c r="BG365" t="str">
        <f>IF(AND(ISBLANK(Table33[[#This Row],[Alex]]),ISBLANK(Table3[[#This Row],[Alex]])),"",Table33[[#This Row],[Alex]]-Table3[[#This Row],[Alex]])</f>
        <v/>
      </c>
      <c r="BH365">
        <f>IF(AND(ISBLANK(Table33[[#This Row],[Scott]]),ISBLANK(Table3[[#This Row],[Scott]])),"",Table33[[#This Row],[Scott]]-Table3[[#This Row],[Scott]])</f>
        <v>41</v>
      </c>
      <c r="BI365">
        <f>IF(AND(ISBLANK(Table33[[#This Row],[Light]]),ISBLANK(Table3[[#This Row],[Light]])),"",Table33[[#This Row],[Light]]-Table3[[#This Row],[Light]])</f>
        <v>32</v>
      </c>
      <c r="BJ365" t="str">
        <f>IF(AND(ISBLANK(Table33[[#This Row],[Jarred]]),ISBLANK(Table3[[#This Row],[Jarred]])),"",Table33[[#This Row],[Jarred]]-Table3[[#This Row],[Jarred]])</f>
        <v/>
      </c>
      <c r="BK365" t="str">
        <f>IF(AND(ISBLANK(Table33[[#This Row],[Joel]]),ISBLANK(Table3[[#This Row],[Joel]])),"",Table33[[#This Row],[Joel]]-Table3[[#This Row],[Joel]])</f>
        <v/>
      </c>
      <c r="BL365" t="str">
        <f>IF(AND(ISBLANK(Table33[[#This Row],[Rob]]),ISBLANK(Table3[[#This Row],[Rob]])),"",Table33[[#This Row],[Rob]]-Table3[[#This Row],[Rob]])</f>
        <v/>
      </c>
      <c r="BM365" t="str">
        <f>IF(AND(ISBLANK(Table33[[#This Row],[Xander]]),ISBLANK(Table3[[#This Row],[Xander]])),"",Table33[[#This Row],[Xander]]-Table3[[#This Row],[Xander]])</f>
        <v/>
      </c>
    </row>
    <row r="366" spans="1:65" ht="15" customHeight="1" x14ac:dyDescent="0.25">
      <c r="A366" s="26">
        <v>45630</v>
      </c>
      <c r="C366">
        <v>25</v>
      </c>
      <c r="D366">
        <v>28</v>
      </c>
      <c r="E366">
        <v>27</v>
      </c>
      <c r="F366">
        <v>29</v>
      </c>
      <c r="H366">
        <v>11</v>
      </c>
      <c r="J366">
        <v>9</v>
      </c>
      <c r="K366">
        <v>18</v>
      </c>
      <c r="S366" s="26">
        <v>45630</v>
      </c>
      <c r="T366">
        <v>57</v>
      </c>
      <c r="U366">
        <v>43</v>
      </c>
      <c r="V366">
        <v>37</v>
      </c>
      <c r="W366">
        <v>45</v>
      </c>
      <c r="X366">
        <v>80</v>
      </c>
      <c r="AK366">
        <v>71</v>
      </c>
      <c r="AM366">
        <v>28</v>
      </c>
      <c r="AN366">
        <v>1</v>
      </c>
      <c r="AQ366">
        <v>71</v>
      </c>
      <c r="AR366">
        <v>67</v>
      </c>
      <c r="AX366" s="26">
        <v>45630</v>
      </c>
      <c r="AY366">
        <f>IF(AND(ISBLANK(Table33[[#This Row],[Gilbert]]),ISBLANK(Table3[[#This Row],[Gilbert]])),"",Table33[[#This Row],[Gilbert]]-Table3[[#This Row],[Gilbert]])</f>
        <v>57</v>
      </c>
      <c r="AZ366">
        <f>IF(AND(ISBLANK(Table33[[#This Row],[Fred]]),ISBLANK(Table3[[#This Row],[Fred]])),"",Table33[[#This Row],[Fred]]-Table3[[#This Row],[Fred]])</f>
        <v>18</v>
      </c>
      <c r="BA366">
        <f>IF(AND(ISBLANK(Table33[[#This Row],[Zoe]]),ISBLANK(Table3[[#This Row],[Zoe]])),"",Table33[[#This Row],[Zoe]]-Table3[[#This Row],[Zoe]])</f>
        <v>9</v>
      </c>
      <c r="BB366">
        <f>IF(AND(ISBLANK(Table33[[#This Row],[George]]),ISBLANK(Table3[[#This Row],[George]])),"",Table33[[#This Row],[George]]-Table3[[#This Row],[George]])</f>
        <v>18</v>
      </c>
      <c r="BC366">
        <f>IF(AND(ISBLANK(Table33[[#This Row],[Raegan]]),ISBLANK(Table3[[#This Row],[Raegan]])),"",Table33[[#This Row],[Raegan]]-Table3[[#This Row],[Raegan]])</f>
        <v>51</v>
      </c>
      <c r="BD366" t="str">
        <f>IF(AND(ISBLANK(Table33[[#This Row],[Liam]]),ISBLANK(Table3[[#This Row],[Liam]])),"",Table33[[#This Row],[Liam]]-Table3[[#This Row],[Liam]])</f>
        <v/>
      </c>
      <c r="BE366">
        <f>IF(AND(ISBLANK(Table33[[#This Row],[Shane]]),ISBLANK(Table3[[#This Row],[Shane]])),"",Table33[[#This Row],[Shane]]-Table3[[#This Row],[Shane]])</f>
        <v>60</v>
      </c>
      <c r="BF366" t="str">
        <f>IF(AND(ISBLANK(Table33[[#This Row],[Cameron]]),ISBLANK(Table3[[#This Row],[Cameron]])),"",Table33[[#This Row],[Cameron]]-Table3[[#This Row],[Cameron]])</f>
        <v/>
      </c>
      <c r="BG366" t="str">
        <f>IF(AND(ISBLANK(Table33[[#This Row],[Alex]]),ISBLANK(Table3[[#This Row],[Alex]])),"",Table33[[#This Row],[Alex]]-Table3[[#This Row],[Alex]])</f>
        <v/>
      </c>
      <c r="BH366">
        <f>IF(AND(ISBLANK(Table33[[#This Row],[Scott]]),ISBLANK(Table3[[#This Row],[Scott]])),"",Table33[[#This Row],[Scott]]-Table3[[#This Row],[Scott]])</f>
        <v>62</v>
      </c>
      <c r="BI366">
        <f>IF(AND(ISBLANK(Table33[[#This Row],[Light]]),ISBLANK(Table3[[#This Row],[Light]])),"",Table33[[#This Row],[Light]]-Table3[[#This Row],[Light]])</f>
        <v>49</v>
      </c>
      <c r="BJ366" t="str">
        <f>IF(AND(ISBLANK(Table33[[#This Row],[Jarred]]),ISBLANK(Table3[[#This Row],[Jarred]])),"",Table33[[#This Row],[Jarred]]-Table3[[#This Row],[Jarred]])</f>
        <v/>
      </c>
      <c r="BK366" t="str">
        <f>IF(AND(ISBLANK(Table33[[#This Row],[Joel]]),ISBLANK(Table3[[#This Row],[Joel]])),"",Table33[[#This Row],[Joel]]-Table3[[#This Row],[Joel]])</f>
        <v/>
      </c>
      <c r="BL366" t="str">
        <f>IF(AND(ISBLANK(Table33[[#This Row],[Rob]]),ISBLANK(Table3[[#This Row],[Rob]])),"",Table33[[#This Row],[Rob]]-Table3[[#This Row],[Rob]])</f>
        <v/>
      </c>
      <c r="BM366" t="str">
        <f>IF(AND(ISBLANK(Table33[[#This Row],[Xander]]),ISBLANK(Table3[[#This Row],[Xander]])),"",Table33[[#This Row],[Xander]]-Table3[[#This Row],[Xander]])</f>
        <v/>
      </c>
    </row>
    <row r="367" spans="1:65" ht="15" customHeight="1" x14ac:dyDescent="0.25">
      <c r="A367" s="26">
        <v>45631</v>
      </c>
      <c r="B367">
        <v>4</v>
      </c>
      <c r="C367">
        <v>23</v>
      </c>
      <c r="D367">
        <v>15</v>
      </c>
      <c r="E367">
        <v>28</v>
      </c>
      <c r="H367">
        <v>22</v>
      </c>
      <c r="J367">
        <v>9</v>
      </c>
      <c r="K367">
        <v>34</v>
      </c>
      <c r="S367" s="26">
        <v>45631</v>
      </c>
      <c r="T367">
        <v>72</v>
      </c>
      <c r="U367">
        <v>34</v>
      </c>
      <c r="V367">
        <v>32</v>
      </c>
      <c r="W367">
        <v>30</v>
      </c>
      <c r="AK367">
        <v>54</v>
      </c>
      <c r="AM367">
        <v>29</v>
      </c>
      <c r="AN367">
        <v>2</v>
      </c>
      <c r="AQ367">
        <v>43</v>
      </c>
      <c r="AR367">
        <v>46</v>
      </c>
      <c r="AX367" s="26">
        <v>45631</v>
      </c>
      <c r="AY367">
        <f>IF(AND(ISBLANK(Table33[[#This Row],[Gilbert]]),ISBLANK(Table3[[#This Row],[Gilbert]])),"",Table33[[#This Row],[Gilbert]]-Table3[[#This Row],[Gilbert]])</f>
        <v>68</v>
      </c>
      <c r="AZ367">
        <f>IF(AND(ISBLANK(Table33[[#This Row],[Fred]]),ISBLANK(Table3[[#This Row],[Fred]])),"",Table33[[#This Row],[Fred]]-Table3[[#This Row],[Fred]])</f>
        <v>11</v>
      </c>
      <c r="BA367">
        <f>IF(AND(ISBLANK(Table33[[#This Row],[Zoe]]),ISBLANK(Table3[[#This Row],[Zoe]])),"",Table33[[#This Row],[Zoe]]-Table3[[#This Row],[Zoe]])</f>
        <v>17</v>
      </c>
      <c r="BB367">
        <f>IF(AND(ISBLANK(Table33[[#This Row],[George]]),ISBLANK(Table3[[#This Row],[George]])),"",Table33[[#This Row],[George]]-Table3[[#This Row],[George]])</f>
        <v>2</v>
      </c>
      <c r="BC367" t="str">
        <f>IF(AND(ISBLANK(Table33[[#This Row],[Raegan]]),ISBLANK(Table3[[#This Row],[Raegan]])),"",Table33[[#This Row],[Raegan]]-Table3[[#This Row],[Raegan]])</f>
        <v/>
      </c>
      <c r="BD367" t="str">
        <f>IF(AND(ISBLANK(Table33[[#This Row],[Liam]]),ISBLANK(Table3[[#This Row],[Liam]])),"",Table33[[#This Row],[Liam]]-Table3[[#This Row],[Liam]])</f>
        <v/>
      </c>
      <c r="BE367">
        <f>IF(AND(ISBLANK(Table33[[#This Row],[Shane]]),ISBLANK(Table3[[#This Row],[Shane]])),"",Table33[[#This Row],[Shane]]-Table3[[#This Row],[Shane]])</f>
        <v>32</v>
      </c>
      <c r="BF367" t="str">
        <f>IF(AND(ISBLANK(Table33[[#This Row],[Cameron]]),ISBLANK(Table3[[#This Row],[Cameron]])),"",Table33[[#This Row],[Cameron]]-Table3[[#This Row],[Cameron]])</f>
        <v/>
      </c>
      <c r="BG367" t="str">
        <f>IF(AND(ISBLANK(Table33[[#This Row],[Alex]]),ISBLANK(Table3[[#This Row],[Alex]])),"",Table33[[#This Row],[Alex]]-Table3[[#This Row],[Alex]])</f>
        <v/>
      </c>
      <c r="BH367">
        <f>IF(AND(ISBLANK(Table33[[#This Row],[Scott]]),ISBLANK(Table3[[#This Row],[Scott]])),"",Table33[[#This Row],[Scott]]-Table3[[#This Row],[Scott]])</f>
        <v>34</v>
      </c>
      <c r="BI367">
        <f>IF(AND(ISBLANK(Table33[[#This Row],[Light]]),ISBLANK(Table3[[#This Row],[Light]])),"",Table33[[#This Row],[Light]]-Table3[[#This Row],[Light]])</f>
        <v>12</v>
      </c>
      <c r="BJ367" t="str">
        <f>IF(AND(ISBLANK(Table33[[#This Row],[Jarred]]),ISBLANK(Table3[[#This Row],[Jarred]])),"",Table33[[#This Row],[Jarred]]-Table3[[#This Row],[Jarred]])</f>
        <v/>
      </c>
      <c r="BK367" t="str">
        <f>IF(AND(ISBLANK(Table33[[#This Row],[Joel]]),ISBLANK(Table3[[#This Row],[Joel]])),"",Table33[[#This Row],[Joel]]-Table3[[#This Row],[Joel]])</f>
        <v/>
      </c>
      <c r="BL367" t="str">
        <f>IF(AND(ISBLANK(Table33[[#This Row],[Rob]]),ISBLANK(Table3[[#This Row],[Rob]])),"",Table33[[#This Row],[Rob]]-Table3[[#This Row],[Rob]])</f>
        <v/>
      </c>
      <c r="BM367" t="str">
        <f>IF(AND(ISBLANK(Table33[[#This Row],[Xander]]),ISBLANK(Table3[[#This Row],[Xander]])),"",Table33[[#This Row],[Xander]]-Table3[[#This Row],[Xander]])</f>
        <v/>
      </c>
    </row>
    <row r="368" spans="1:65" ht="15" customHeight="1" x14ac:dyDescent="0.25">
      <c r="A368" s="26">
        <v>45632</v>
      </c>
      <c r="C368">
        <v>19</v>
      </c>
      <c r="D368">
        <v>18</v>
      </c>
      <c r="E368">
        <v>21</v>
      </c>
      <c r="F368">
        <v>17</v>
      </c>
      <c r="H368">
        <v>7</v>
      </c>
      <c r="J368">
        <v>3</v>
      </c>
      <c r="K368">
        <v>10</v>
      </c>
      <c r="S368" s="26">
        <v>45632</v>
      </c>
      <c r="T368">
        <v>30</v>
      </c>
      <c r="U368">
        <v>33</v>
      </c>
      <c r="V368">
        <v>25</v>
      </c>
      <c r="W368">
        <v>26</v>
      </c>
      <c r="X368">
        <v>80</v>
      </c>
      <c r="AK368">
        <v>46</v>
      </c>
      <c r="AM368">
        <v>8</v>
      </c>
      <c r="AN368">
        <v>4</v>
      </c>
      <c r="AQ368">
        <v>45</v>
      </c>
      <c r="AR368">
        <v>48</v>
      </c>
      <c r="AX368" s="26">
        <v>45632</v>
      </c>
      <c r="AY368">
        <f>IF(AND(ISBLANK(Table33[[#This Row],[Gilbert]]),ISBLANK(Table3[[#This Row],[Gilbert]])),"",Table33[[#This Row],[Gilbert]]-Table3[[#This Row],[Gilbert]])</f>
        <v>30</v>
      </c>
      <c r="AZ368">
        <f>IF(AND(ISBLANK(Table33[[#This Row],[Fred]]),ISBLANK(Table3[[#This Row],[Fred]])),"",Table33[[#This Row],[Fred]]-Table3[[#This Row],[Fred]])</f>
        <v>14</v>
      </c>
      <c r="BA368">
        <f>IF(AND(ISBLANK(Table33[[#This Row],[Zoe]]),ISBLANK(Table3[[#This Row],[Zoe]])),"",Table33[[#This Row],[Zoe]]-Table3[[#This Row],[Zoe]])</f>
        <v>7</v>
      </c>
      <c r="BB368">
        <f>IF(AND(ISBLANK(Table33[[#This Row],[George]]),ISBLANK(Table3[[#This Row],[George]])),"",Table33[[#This Row],[George]]-Table3[[#This Row],[George]])</f>
        <v>5</v>
      </c>
      <c r="BC368">
        <f>IF(AND(ISBLANK(Table33[[#This Row],[Raegan]]),ISBLANK(Table3[[#This Row],[Raegan]])),"",Table33[[#This Row],[Raegan]]-Table3[[#This Row],[Raegan]])</f>
        <v>63</v>
      </c>
      <c r="BD368" t="str">
        <f>IF(AND(ISBLANK(Table33[[#This Row],[Liam]]),ISBLANK(Table3[[#This Row],[Liam]])),"",Table33[[#This Row],[Liam]]-Table3[[#This Row],[Liam]])</f>
        <v/>
      </c>
      <c r="BE368">
        <f>IF(AND(ISBLANK(Table33[[#This Row],[Shane]]),ISBLANK(Table3[[#This Row],[Shane]])),"",Table33[[#This Row],[Shane]]-Table3[[#This Row],[Shane]])</f>
        <v>39</v>
      </c>
      <c r="BF368" t="str">
        <f>IF(AND(ISBLANK(Table33[[#This Row],[Cameron]]),ISBLANK(Table3[[#This Row],[Cameron]])),"",Table33[[#This Row],[Cameron]]-Table3[[#This Row],[Cameron]])</f>
        <v/>
      </c>
      <c r="BG368" t="str">
        <f>IF(AND(ISBLANK(Table33[[#This Row],[Alex]]),ISBLANK(Table3[[#This Row],[Alex]])),"",Table33[[#This Row],[Alex]]-Table3[[#This Row],[Alex]])</f>
        <v/>
      </c>
      <c r="BH368">
        <f>IF(AND(ISBLANK(Table33[[#This Row],[Scott]]),ISBLANK(Table3[[#This Row],[Scott]])),"",Table33[[#This Row],[Scott]]-Table3[[#This Row],[Scott]])</f>
        <v>42</v>
      </c>
      <c r="BI368">
        <f>IF(AND(ISBLANK(Table33[[#This Row],[Light]]),ISBLANK(Table3[[#This Row],[Light]])),"",Table33[[#This Row],[Light]]-Table3[[#This Row],[Light]])</f>
        <v>38</v>
      </c>
      <c r="BJ368" t="str">
        <f>IF(AND(ISBLANK(Table33[[#This Row],[Jarred]]),ISBLANK(Table3[[#This Row],[Jarred]])),"",Table33[[#This Row],[Jarred]]-Table3[[#This Row],[Jarred]])</f>
        <v/>
      </c>
      <c r="BK368" t="str">
        <f>IF(AND(ISBLANK(Table33[[#This Row],[Joel]]),ISBLANK(Table3[[#This Row],[Joel]])),"",Table33[[#This Row],[Joel]]-Table3[[#This Row],[Joel]])</f>
        <v/>
      </c>
      <c r="BL368" t="str">
        <f>IF(AND(ISBLANK(Table33[[#This Row],[Rob]]),ISBLANK(Table3[[#This Row],[Rob]])),"",Table33[[#This Row],[Rob]]-Table3[[#This Row],[Rob]])</f>
        <v/>
      </c>
      <c r="BM368" t="str">
        <f>IF(AND(ISBLANK(Table33[[#This Row],[Xander]]),ISBLANK(Table3[[#This Row],[Xander]])),"",Table33[[#This Row],[Xander]]-Table3[[#This Row],[Xander]])</f>
        <v/>
      </c>
    </row>
    <row r="369" spans="1:65" ht="15" customHeight="1" x14ac:dyDescent="0.25">
      <c r="A369" s="26">
        <v>45635</v>
      </c>
      <c r="C369">
        <v>24</v>
      </c>
      <c r="D369">
        <v>27</v>
      </c>
      <c r="E369">
        <v>26</v>
      </c>
      <c r="F369">
        <v>21</v>
      </c>
      <c r="H369">
        <v>13</v>
      </c>
      <c r="J369">
        <v>12</v>
      </c>
      <c r="K369">
        <v>33</v>
      </c>
      <c r="S369" s="26">
        <v>45635</v>
      </c>
      <c r="T369">
        <v>44</v>
      </c>
      <c r="U369">
        <v>46</v>
      </c>
      <c r="V369">
        <v>30</v>
      </c>
      <c r="W369">
        <v>45</v>
      </c>
      <c r="X369">
        <v>75</v>
      </c>
      <c r="AK369">
        <v>69</v>
      </c>
      <c r="AM369">
        <v>42</v>
      </c>
      <c r="AN369">
        <v>3</v>
      </c>
      <c r="AQ369">
        <v>26</v>
      </c>
      <c r="AR369">
        <v>54</v>
      </c>
      <c r="AX369" s="48">
        <v>46000</v>
      </c>
      <c r="AY369">
        <f>IF(AND(ISBLANK(Table33[[#This Row],[Gilbert]]),ISBLANK(Table3[[#This Row],[Gilbert]])),"",Table33[[#This Row],[Gilbert]]-Table3[[#This Row],[Gilbert]])</f>
        <v>44</v>
      </c>
      <c r="AZ369">
        <f>IF(AND(ISBLANK(Table33[[#This Row],[Fred]]),ISBLANK(Table3[[#This Row],[Fred]])),"",Table33[[#This Row],[Fred]]-Table3[[#This Row],[Fred]])</f>
        <v>22</v>
      </c>
      <c r="BA369">
        <f>IF(AND(ISBLANK(Table33[[#This Row],[Zoe]]),ISBLANK(Table3[[#This Row],[Zoe]])),"",Table33[[#This Row],[Zoe]]-Table3[[#This Row],[Zoe]])</f>
        <v>3</v>
      </c>
      <c r="BB369">
        <f>IF(AND(ISBLANK(Table33[[#This Row],[George]]),ISBLANK(Table3[[#This Row],[George]])),"",Table33[[#This Row],[George]]-Table3[[#This Row],[George]])</f>
        <v>19</v>
      </c>
      <c r="BC369">
        <f>IF(AND(ISBLANK(Table33[[#This Row],[Raegan]]),ISBLANK(Table3[[#This Row],[Raegan]])),"",Table33[[#This Row],[Raegan]]-Table3[[#This Row],[Raegan]])</f>
        <v>54</v>
      </c>
      <c r="BD369" t="str">
        <f>IF(AND(ISBLANK(Table33[[#This Row],[Liam]]),ISBLANK(Table3[[#This Row],[Liam]])),"",Table33[[#This Row],[Liam]]-Table3[[#This Row],[Liam]])</f>
        <v/>
      </c>
      <c r="BE369">
        <f>IF(AND(ISBLANK(Table33[[#This Row],[Shane]]),ISBLANK(Table3[[#This Row],[Shane]])),"",Table33[[#This Row],[Shane]]-Table3[[#This Row],[Shane]])</f>
        <v>56</v>
      </c>
      <c r="BF369" t="str">
        <f>IF(AND(ISBLANK(Table33[[#This Row],[Cameron]]),ISBLANK(Table3[[#This Row],[Cameron]])),"",Table33[[#This Row],[Cameron]]-Table3[[#This Row],[Cameron]])</f>
        <v/>
      </c>
      <c r="BG369" t="str">
        <f>IF(AND(ISBLANK(Table33[[#This Row],[Alex]]),ISBLANK(Table3[[#This Row],[Alex]])),"",Table33[[#This Row],[Alex]]-Table3[[#This Row],[Alex]])</f>
        <v/>
      </c>
      <c r="BH369">
        <f>IF(AND(ISBLANK(Table33[[#This Row],[Scott]]),ISBLANK(Table3[[#This Row],[Scott]])),"",Table33[[#This Row],[Scott]]-Table3[[#This Row],[Scott]])</f>
        <v>14</v>
      </c>
      <c r="BI369">
        <f>IF(AND(ISBLANK(Table33[[#This Row],[Light]]),ISBLANK(Table3[[#This Row],[Light]])),"",Table33[[#This Row],[Light]]-Table3[[#This Row],[Light]])</f>
        <v>21</v>
      </c>
      <c r="BJ369" t="str">
        <f>IF(AND(ISBLANK(Table33[[#This Row],[Jarred]]),ISBLANK(Table3[[#This Row],[Jarred]])),"",Table33[[#This Row],[Jarred]]-Table3[[#This Row],[Jarred]])</f>
        <v/>
      </c>
      <c r="BK369" t="str">
        <f>IF(AND(ISBLANK(Table33[[#This Row],[Joel]]),ISBLANK(Table3[[#This Row],[Joel]])),"",Table33[[#This Row],[Joel]]-Table3[[#This Row],[Joel]])</f>
        <v/>
      </c>
      <c r="BL369" t="str">
        <f>IF(AND(ISBLANK(Table33[[#This Row],[Rob]]),ISBLANK(Table3[[#This Row],[Rob]])),"",Table33[[#This Row],[Rob]]-Table3[[#This Row],[Rob]])</f>
        <v/>
      </c>
      <c r="BM369" t="str">
        <f>IF(AND(ISBLANK(Table33[[#This Row],[Xander]]),ISBLANK(Table3[[#This Row],[Xander]])),"",Table33[[#This Row],[Xander]]-Table3[[#This Row],[Xander]])</f>
        <v/>
      </c>
    </row>
    <row r="370" spans="1:65" ht="15" customHeight="1" x14ac:dyDescent="0.25">
      <c r="A370" s="26">
        <v>45636</v>
      </c>
      <c r="C370">
        <v>16</v>
      </c>
      <c r="D370">
        <v>24</v>
      </c>
      <c r="E370">
        <v>22</v>
      </c>
      <c r="F370">
        <v>20</v>
      </c>
      <c r="H370">
        <v>9</v>
      </c>
      <c r="J370">
        <v>8</v>
      </c>
      <c r="K370">
        <v>41</v>
      </c>
      <c r="S370" s="26">
        <v>45636</v>
      </c>
      <c r="T370">
        <v>35</v>
      </c>
      <c r="U370">
        <v>30</v>
      </c>
      <c r="V370">
        <v>28</v>
      </c>
      <c r="W370">
        <v>38</v>
      </c>
      <c r="X370">
        <v>57</v>
      </c>
      <c r="AK370">
        <v>46</v>
      </c>
      <c r="AM370">
        <v>23</v>
      </c>
      <c r="AN370">
        <v>2</v>
      </c>
      <c r="AQ370">
        <v>23</v>
      </c>
      <c r="AR370">
        <v>48</v>
      </c>
      <c r="AX370" s="49">
        <v>46001</v>
      </c>
      <c r="AY370">
        <f>IF(AND(ISBLANK(Table33[[#This Row],[Gilbert]]),ISBLANK(Table3[[#This Row],[Gilbert]])),"",Table33[[#This Row],[Gilbert]]-Table3[[#This Row],[Gilbert]])</f>
        <v>35</v>
      </c>
      <c r="AZ370">
        <f>IF(AND(ISBLANK(Table33[[#This Row],[Fred]]),ISBLANK(Table3[[#This Row],[Fred]])),"",Table33[[#This Row],[Fred]]-Table3[[#This Row],[Fred]])</f>
        <v>14</v>
      </c>
      <c r="BA370">
        <f>IF(AND(ISBLANK(Table33[[#This Row],[Zoe]]),ISBLANK(Table3[[#This Row],[Zoe]])),"",Table33[[#This Row],[Zoe]]-Table3[[#This Row],[Zoe]])</f>
        <v>4</v>
      </c>
      <c r="BB370">
        <f>IF(AND(ISBLANK(Table33[[#This Row],[George]]),ISBLANK(Table3[[#This Row],[George]])),"",Table33[[#This Row],[George]]-Table3[[#This Row],[George]])</f>
        <v>16</v>
      </c>
      <c r="BC370">
        <f>IF(AND(ISBLANK(Table33[[#This Row],[Raegan]]),ISBLANK(Table3[[#This Row],[Raegan]])),"",Table33[[#This Row],[Raegan]]-Table3[[#This Row],[Raegan]])</f>
        <v>37</v>
      </c>
      <c r="BD370" t="str">
        <f>IF(AND(ISBLANK(Table33[[#This Row],[Liam]]),ISBLANK(Table3[[#This Row],[Liam]])),"",Table33[[#This Row],[Liam]]-Table3[[#This Row],[Liam]])</f>
        <v/>
      </c>
      <c r="BE370">
        <f>IF(AND(ISBLANK(Table33[[#This Row],[Shane]]),ISBLANK(Table3[[#This Row],[Shane]])),"",Table33[[#This Row],[Shane]]-Table3[[#This Row],[Shane]])</f>
        <v>37</v>
      </c>
      <c r="BF370" t="str">
        <f>IF(AND(ISBLANK(Table33[[#This Row],[Cameron]]),ISBLANK(Table3[[#This Row],[Cameron]])),"",Table33[[#This Row],[Cameron]]-Table3[[#This Row],[Cameron]])</f>
        <v/>
      </c>
      <c r="BG370" t="str">
        <f>IF(AND(ISBLANK(Table33[[#This Row],[Alex]]),ISBLANK(Table3[[#This Row],[Alex]])),"",Table33[[#This Row],[Alex]]-Table3[[#This Row],[Alex]])</f>
        <v/>
      </c>
      <c r="BH370">
        <f>IF(AND(ISBLANK(Table33[[#This Row],[Scott]]),ISBLANK(Table3[[#This Row],[Scott]])),"",Table33[[#This Row],[Scott]]-Table3[[#This Row],[Scott]])</f>
        <v>15</v>
      </c>
      <c r="BI370">
        <f>IF(AND(ISBLANK(Table33[[#This Row],[Light]]),ISBLANK(Table3[[#This Row],[Light]])),"",Table33[[#This Row],[Light]]-Table3[[#This Row],[Light]])</f>
        <v>7</v>
      </c>
      <c r="BJ370" t="str">
        <f>IF(AND(ISBLANK(Table33[[#This Row],[Jarred]]),ISBLANK(Table3[[#This Row],[Jarred]])),"",Table33[[#This Row],[Jarred]]-Table3[[#This Row],[Jarred]])</f>
        <v/>
      </c>
      <c r="BK370" t="str">
        <f>IF(AND(ISBLANK(Table33[[#This Row],[Joel]]),ISBLANK(Table3[[#This Row],[Joel]])),"",Table33[[#This Row],[Joel]]-Table3[[#This Row],[Joel]])</f>
        <v/>
      </c>
      <c r="BL370" t="str">
        <f>IF(AND(ISBLANK(Table33[[#This Row],[Rob]]),ISBLANK(Table3[[#This Row],[Rob]])),"",Table33[[#This Row],[Rob]]-Table3[[#This Row],[Rob]])</f>
        <v/>
      </c>
      <c r="BM370" t="str">
        <f>IF(AND(ISBLANK(Table33[[#This Row],[Xander]]),ISBLANK(Table3[[#This Row],[Xander]])),"",Table33[[#This Row],[Xander]]-Table3[[#This Row],[Xander]])</f>
        <v/>
      </c>
    </row>
    <row r="371" spans="1:65" ht="15" customHeight="1" x14ac:dyDescent="0.25">
      <c r="A371" s="26">
        <v>45637</v>
      </c>
      <c r="C371">
        <v>21</v>
      </c>
      <c r="D371">
        <v>22</v>
      </c>
      <c r="E371">
        <v>18</v>
      </c>
      <c r="F371">
        <v>12</v>
      </c>
      <c r="H371">
        <v>5</v>
      </c>
      <c r="J371">
        <v>13</v>
      </c>
      <c r="K371">
        <v>29</v>
      </c>
      <c r="S371" s="26">
        <v>45637</v>
      </c>
      <c r="T371">
        <v>30</v>
      </c>
      <c r="U371">
        <v>45</v>
      </c>
      <c r="V371">
        <v>29</v>
      </c>
      <c r="W371">
        <v>28</v>
      </c>
      <c r="X371">
        <v>60</v>
      </c>
      <c r="AK371">
        <v>46</v>
      </c>
      <c r="AM371">
        <v>6</v>
      </c>
      <c r="AN371">
        <v>1</v>
      </c>
      <c r="AQ371">
        <v>35</v>
      </c>
      <c r="AR371">
        <v>51</v>
      </c>
      <c r="AX371" s="48">
        <v>46002</v>
      </c>
      <c r="AY371">
        <f>IF(AND(ISBLANK(Table33[[#This Row],[Gilbert]]),ISBLANK(Table3[[#This Row],[Gilbert]])),"",Table33[[#This Row],[Gilbert]]-Table3[[#This Row],[Gilbert]])</f>
        <v>30</v>
      </c>
      <c r="AZ371">
        <f>IF(AND(ISBLANK(Table33[[#This Row],[Fred]]),ISBLANK(Table3[[#This Row],[Fred]])),"",Table33[[#This Row],[Fred]]-Table3[[#This Row],[Fred]])</f>
        <v>24</v>
      </c>
      <c r="BA371">
        <f>IF(AND(ISBLANK(Table33[[#This Row],[Zoe]]),ISBLANK(Table3[[#This Row],[Zoe]])),"",Table33[[#This Row],[Zoe]]-Table3[[#This Row],[Zoe]])</f>
        <v>7</v>
      </c>
      <c r="BB371">
        <f>IF(AND(ISBLANK(Table33[[#This Row],[George]]),ISBLANK(Table3[[#This Row],[George]])),"",Table33[[#This Row],[George]]-Table3[[#This Row],[George]])</f>
        <v>10</v>
      </c>
      <c r="BC371">
        <f>IF(AND(ISBLANK(Table33[[#This Row],[Raegan]]),ISBLANK(Table3[[#This Row],[Raegan]])),"",Table33[[#This Row],[Raegan]]-Table3[[#This Row],[Raegan]])</f>
        <v>48</v>
      </c>
      <c r="BD371" t="str">
        <f>IF(AND(ISBLANK(Table33[[#This Row],[Liam]]),ISBLANK(Table3[[#This Row],[Liam]])),"",Table33[[#This Row],[Liam]]-Table3[[#This Row],[Liam]])</f>
        <v/>
      </c>
      <c r="BE371">
        <f>IF(AND(ISBLANK(Table33[[#This Row],[Shane]]),ISBLANK(Table3[[#This Row],[Shane]])),"",Table33[[#This Row],[Shane]]-Table3[[#This Row],[Shane]])</f>
        <v>41</v>
      </c>
      <c r="BF371" t="str">
        <f>IF(AND(ISBLANK(Table33[[#This Row],[Cameron]]),ISBLANK(Table3[[#This Row],[Cameron]])),"",Table33[[#This Row],[Cameron]]-Table3[[#This Row],[Cameron]])</f>
        <v/>
      </c>
      <c r="BG371" t="str">
        <f>IF(AND(ISBLANK(Table33[[#This Row],[Alex]]),ISBLANK(Table3[[#This Row],[Alex]])),"",Table33[[#This Row],[Alex]]-Table3[[#This Row],[Alex]])</f>
        <v/>
      </c>
      <c r="BH371">
        <f>IF(AND(ISBLANK(Table33[[#This Row],[Scott]]),ISBLANK(Table3[[#This Row],[Scott]])),"",Table33[[#This Row],[Scott]]-Table3[[#This Row],[Scott]])</f>
        <v>22</v>
      </c>
      <c r="BI371">
        <f>IF(AND(ISBLANK(Table33[[#This Row],[Light]]),ISBLANK(Table3[[#This Row],[Light]])),"",Table33[[#This Row],[Light]]-Table3[[#This Row],[Light]])</f>
        <v>22</v>
      </c>
      <c r="BJ371" t="str">
        <f>IF(AND(ISBLANK(Table33[[#This Row],[Jarred]]),ISBLANK(Table3[[#This Row],[Jarred]])),"",Table33[[#This Row],[Jarred]]-Table3[[#This Row],[Jarred]])</f>
        <v/>
      </c>
      <c r="BK371" t="str">
        <f>IF(AND(ISBLANK(Table33[[#This Row],[Joel]]),ISBLANK(Table3[[#This Row],[Joel]])),"",Table33[[#This Row],[Joel]]-Table3[[#This Row],[Joel]])</f>
        <v/>
      </c>
      <c r="BL371" t="str">
        <f>IF(AND(ISBLANK(Table33[[#This Row],[Rob]]),ISBLANK(Table3[[#This Row],[Rob]])),"",Table33[[#This Row],[Rob]]-Table3[[#This Row],[Rob]])</f>
        <v/>
      </c>
      <c r="BM371" t="str">
        <f>IF(AND(ISBLANK(Table33[[#This Row],[Xander]]),ISBLANK(Table3[[#This Row],[Xander]])),"",Table33[[#This Row],[Xander]]-Table3[[#This Row],[Xander]])</f>
        <v/>
      </c>
    </row>
    <row r="372" spans="1:65" ht="15" customHeight="1" x14ac:dyDescent="0.25">
      <c r="A372" s="26">
        <v>45638</v>
      </c>
      <c r="C372">
        <v>20</v>
      </c>
      <c r="D372">
        <v>24</v>
      </c>
      <c r="E372">
        <v>19</v>
      </c>
      <c r="F372">
        <v>12</v>
      </c>
      <c r="H372">
        <v>7</v>
      </c>
      <c r="J372">
        <v>15</v>
      </c>
      <c r="K372">
        <v>34</v>
      </c>
      <c r="S372" s="26">
        <v>45638</v>
      </c>
      <c r="T372">
        <v>34</v>
      </c>
      <c r="U372">
        <v>36</v>
      </c>
      <c r="V372">
        <v>32</v>
      </c>
      <c r="W372">
        <v>31</v>
      </c>
      <c r="X372">
        <v>54</v>
      </c>
      <c r="AK372">
        <v>56</v>
      </c>
      <c r="AQ372">
        <v>38</v>
      </c>
      <c r="AR372">
        <v>57</v>
      </c>
      <c r="AX372" s="49">
        <v>46003</v>
      </c>
      <c r="AY372">
        <f>IF(AND(ISBLANK(Table33[[#This Row],[Gilbert]]),ISBLANK(Table3[[#This Row],[Gilbert]])),"",Table33[[#This Row],[Gilbert]]-Table3[[#This Row],[Gilbert]])</f>
        <v>34</v>
      </c>
      <c r="AZ372">
        <f>IF(AND(ISBLANK(Table33[[#This Row],[Fred]]),ISBLANK(Table3[[#This Row],[Fred]])),"",Table33[[#This Row],[Fred]]-Table3[[#This Row],[Fred]])</f>
        <v>16</v>
      </c>
      <c r="BA372">
        <f>IF(AND(ISBLANK(Table33[[#This Row],[Zoe]]),ISBLANK(Table3[[#This Row],[Zoe]])),"",Table33[[#This Row],[Zoe]]-Table3[[#This Row],[Zoe]])</f>
        <v>8</v>
      </c>
      <c r="BB372">
        <f>IF(AND(ISBLANK(Table33[[#This Row],[George]]),ISBLANK(Table3[[#This Row],[George]])),"",Table33[[#This Row],[George]]-Table3[[#This Row],[George]])</f>
        <v>12</v>
      </c>
      <c r="BC372">
        <f>IF(AND(ISBLANK(Table33[[#This Row],[Raegan]]),ISBLANK(Table3[[#This Row],[Raegan]])),"",Table33[[#This Row],[Raegan]]-Table3[[#This Row],[Raegan]])</f>
        <v>42</v>
      </c>
      <c r="BD372" t="str">
        <f>IF(AND(ISBLANK(Table33[[#This Row],[Liam]]),ISBLANK(Table3[[#This Row],[Liam]])),"",Table33[[#This Row],[Liam]]-Table3[[#This Row],[Liam]])</f>
        <v/>
      </c>
      <c r="BE372">
        <f>IF(AND(ISBLANK(Table33[[#This Row],[Shane]]),ISBLANK(Table3[[#This Row],[Shane]])),"",Table33[[#This Row],[Shane]]-Table3[[#This Row],[Shane]])</f>
        <v>49</v>
      </c>
      <c r="BF372" t="str">
        <f>IF(AND(ISBLANK(Table33[[#This Row],[Cameron]]),ISBLANK(Table3[[#This Row],[Cameron]])),"",Table33[[#This Row],[Cameron]]-Table3[[#This Row],[Cameron]])</f>
        <v/>
      </c>
      <c r="BG372" t="str">
        <f>IF(AND(ISBLANK(Table33[[#This Row],[Alex]]),ISBLANK(Table3[[#This Row],[Alex]])),"",Table33[[#This Row],[Alex]]-Table3[[#This Row],[Alex]])</f>
        <v/>
      </c>
      <c r="BH372">
        <f>IF(AND(ISBLANK(Table33[[#This Row],[Scott]]),ISBLANK(Table3[[#This Row],[Scott]])),"",Table33[[#This Row],[Scott]]-Table3[[#This Row],[Scott]])</f>
        <v>23</v>
      </c>
      <c r="BI372">
        <f>IF(AND(ISBLANK(Table33[[#This Row],[Light]]),ISBLANK(Table3[[#This Row],[Light]])),"",Table33[[#This Row],[Light]]-Table3[[#This Row],[Light]])</f>
        <v>23</v>
      </c>
      <c r="BJ372" t="str">
        <f>IF(AND(ISBLANK(Table33[[#This Row],[Jarred]]),ISBLANK(Table3[[#This Row],[Jarred]])),"",Table33[[#This Row],[Jarred]]-Table3[[#This Row],[Jarred]])</f>
        <v/>
      </c>
      <c r="BK372" t="str">
        <f>IF(AND(ISBLANK(Table33[[#This Row],[Joel]]),ISBLANK(Table3[[#This Row],[Joel]])),"",Table33[[#This Row],[Joel]]-Table3[[#This Row],[Joel]])</f>
        <v/>
      </c>
      <c r="BL372" t="str">
        <f>IF(AND(ISBLANK(Table33[[#This Row],[Rob]]),ISBLANK(Table3[[#This Row],[Rob]])),"",Table33[[#This Row],[Rob]]-Table3[[#This Row],[Rob]])</f>
        <v/>
      </c>
      <c r="BM372" t="str">
        <f>IF(AND(ISBLANK(Table33[[#This Row],[Xander]]),ISBLANK(Table3[[#This Row],[Xander]])),"",Table33[[#This Row],[Xander]]-Table3[[#This Row],[Xander]])</f>
        <v/>
      </c>
    </row>
    <row r="373" spans="1:65" ht="15" customHeight="1" x14ac:dyDescent="0.25">
      <c r="A373" s="26">
        <v>45639</v>
      </c>
      <c r="C373">
        <v>21</v>
      </c>
      <c r="D373">
        <v>17</v>
      </c>
      <c r="E373">
        <v>14</v>
      </c>
      <c r="F373">
        <v>6</v>
      </c>
      <c r="H373">
        <v>2</v>
      </c>
      <c r="J373">
        <v>7</v>
      </c>
      <c r="K373">
        <v>31</v>
      </c>
      <c r="S373" s="26">
        <v>45639</v>
      </c>
      <c r="T373">
        <v>24</v>
      </c>
      <c r="U373">
        <v>34</v>
      </c>
      <c r="V373">
        <v>28</v>
      </c>
      <c r="W373">
        <v>26</v>
      </c>
      <c r="X373">
        <v>68</v>
      </c>
      <c r="AK373">
        <v>52</v>
      </c>
      <c r="AM373">
        <v>14</v>
      </c>
      <c r="AN373">
        <v>1</v>
      </c>
      <c r="AQ373">
        <v>26</v>
      </c>
      <c r="AR373">
        <v>65</v>
      </c>
      <c r="AX373" s="48">
        <v>46004</v>
      </c>
      <c r="AY373">
        <f>IF(AND(ISBLANK(Table33[[#This Row],[Gilbert]]),ISBLANK(Table3[[#This Row],[Gilbert]])),"",Table33[[#This Row],[Gilbert]]-Table3[[#This Row],[Gilbert]])</f>
        <v>24</v>
      </c>
      <c r="AZ373">
        <f>IF(AND(ISBLANK(Table33[[#This Row],[Fred]]),ISBLANK(Table3[[#This Row],[Fred]])),"",Table33[[#This Row],[Fred]]-Table3[[#This Row],[Fred]])</f>
        <v>13</v>
      </c>
      <c r="BA373">
        <f>IF(AND(ISBLANK(Table33[[#This Row],[Zoe]]),ISBLANK(Table3[[#This Row],[Zoe]])),"",Table33[[#This Row],[Zoe]]-Table3[[#This Row],[Zoe]])</f>
        <v>11</v>
      </c>
      <c r="BB373">
        <f>IF(AND(ISBLANK(Table33[[#This Row],[George]]),ISBLANK(Table3[[#This Row],[George]])),"",Table33[[#This Row],[George]]-Table3[[#This Row],[George]])</f>
        <v>12</v>
      </c>
      <c r="BC373">
        <f>IF(AND(ISBLANK(Table33[[#This Row],[Raegan]]),ISBLANK(Table3[[#This Row],[Raegan]])),"",Table33[[#This Row],[Raegan]]-Table3[[#This Row],[Raegan]])</f>
        <v>62</v>
      </c>
      <c r="BD373" t="str">
        <f>IF(AND(ISBLANK(Table33[[#This Row],[Liam]]),ISBLANK(Table3[[#This Row],[Liam]])),"",Table33[[#This Row],[Liam]]-Table3[[#This Row],[Liam]])</f>
        <v/>
      </c>
      <c r="BE373">
        <f>IF(AND(ISBLANK(Table33[[#This Row],[Shane]]),ISBLANK(Table3[[#This Row],[Shane]])),"",Table33[[#This Row],[Shane]]-Table3[[#This Row],[Shane]])</f>
        <v>50</v>
      </c>
      <c r="BF373" t="str">
        <f>IF(AND(ISBLANK(Table33[[#This Row],[Cameron]]),ISBLANK(Table3[[#This Row],[Cameron]])),"",Table33[[#This Row],[Cameron]]-Table3[[#This Row],[Cameron]])</f>
        <v/>
      </c>
      <c r="BG373" t="str">
        <f>IF(AND(ISBLANK(Table33[[#This Row],[Alex]]),ISBLANK(Table3[[#This Row],[Alex]])),"",Table33[[#This Row],[Alex]]-Table3[[#This Row],[Alex]])</f>
        <v/>
      </c>
      <c r="BH373">
        <f>IF(AND(ISBLANK(Table33[[#This Row],[Scott]]),ISBLANK(Table3[[#This Row],[Scott]])),"",Table33[[#This Row],[Scott]]-Table3[[#This Row],[Scott]])</f>
        <v>19</v>
      </c>
      <c r="BI373">
        <f>IF(AND(ISBLANK(Table33[[#This Row],[Light]]),ISBLANK(Table3[[#This Row],[Light]])),"",Table33[[#This Row],[Light]]-Table3[[#This Row],[Light]])</f>
        <v>34</v>
      </c>
      <c r="BJ373" t="str">
        <f>IF(AND(ISBLANK(Table33[[#This Row],[Jarred]]),ISBLANK(Table3[[#This Row],[Jarred]])),"",Table33[[#This Row],[Jarred]]-Table3[[#This Row],[Jarred]])</f>
        <v/>
      </c>
      <c r="BK373" t="str">
        <f>IF(AND(ISBLANK(Table33[[#This Row],[Joel]]),ISBLANK(Table3[[#This Row],[Joel]])),"",Table33[[#This Row],[Joel]]-Table3[[#This Row],[Joel]])</f>
        <v/>
      </c>
      <c r="BL373" t="str">
        <f>IF(AND(ISBLANK(Table33[[#This Row],[Rob]]),ISBLANK(Table3[[#This Row],[Rob]])),"",Table33[[#This Row],[Rob]]-Table3[[#This Row],[Rob]])</f>
        <v/>
      </c>
      <c r="BM373" t="str">
        <f>IF(AND(ISBLANK(Table33[[#This Row],[Xander]]),ISBLANK(Table3[[#This Row],[Xander]])),"",Table33[[#This Row],[Xander]]-Table3[[#This Row],[Xander]])</f>
        <v/>
      </c>
    </row>
    <row r="374" spans="1:65" ht="15" customHeight="1" x14ac:dyDescent="0.25">
      <c r="A374" s="26">
        <v>45642</v>
      </c>
      <c r="C374">
        <v>15</v>
      </c>
      <c r="D374">
        <v>31</v>
      </c>
      <c r="E374">
        <v>22</v>
      </c>
      <c r="F374">
        <v>28</v>
      </c>
      <c r="H374">
        <v>16</v>
      </c>
      <c r="J374">
        <v>6</v>
      </c>
      <c r="K374">
        <v>27</v>
      </c>
      <c r="S374" s="26">
        <v>45642</v>
      </c>
      <c r="T374">
        <v>21</v>
      </c>
      <c r="U374">
        <v>53</v>
      </c>
      <c r="V374">
        <v>31</v>
      </c>
      <c r="W374">
        <v>35</v>
      </c>
      <c r="X374">
        <v>64</v>
      </c>
      <c r="AK374">
        <v>43</v>
      </c>
      <c r="AM374">
        <v>23</v>
      </c>
      <c r="AQ374">
        <v>50</v>
      </c>
      <c r="AR374">
        <v>57</v>
      </c>
      <c r="AX374" s="49">
        <v>46007</v>
      </c>
      <c r="AY374">
        <f>IF(AND(ISBLANK(Table33[[#This Row],[Gilbert]]),ISBLANK(Table3[[#This Row],[Gilbert]])),"",Table33[[#This Row],[Gilbert]]-Table3[[#This Row],[Gilbert]])</f>
        <v>21</v>
      </c>
      <c r="AZ374">
        <f>IF(AND(ISBLANK(Table33[[#This Row],[Fred]]),ISBLANK(Table3[[#This Row],[Fred]])),"",Table33[[#This Row],[Fred]]-Table3[[#This Row],[Fred]])</f>
        <v>38</v>
      </c>
      <c r="BA374">
        <f>IF(AND(ISBLANK(Table33[[#This Row],[Zoe]]),ISBLANK(Table3[[#This Row],[Zoe]])),"",Table33[[#This Row],[Zoe]]-Table3[[#This Row],[Zoe]])</f>
        <v>0</v>
      </c>
      <c r="BB374">
        <f>IF(AND(ISBLANK(Table33[[#This Row],[George]]),ISBLANK(Table3[[#This Row],[George]])),"",Table33[[#This Row],[George]]-Table3[[#This Row],[George]])</f>
        <v>13</v>
      </c>
      <c r="BC374">
        <f>IF(AND(ISBLANK(Table33[[#This Row],[Raegan]]),ISBLANK(Table3[[#This Row],[Raegan]])),"",Table33[[#This Row],[Raegan]]-Table3[[#This Row],[Raegan]])</f>
        <v>36</v>
      </c>
      <c r="BD374" t="str">
        <f>IF(AND(ISBLANK(Table33[[#This Row],[Liam]]),ISBLANK(Table3[[#This Row],[Liam]])),"",Table33[[#This Row],[Liam]]-Table3[[#This Row],[Liam]])</f>
        <v/>
      </c>
      <c r="BE374">
        <f>IF(AND(ISBLANK(Table33[[#This Row],[Shane]]),ISBLANK(Table3[[#This Row],[Shane]])),"",Table33[[#This Row],[Shane]]-Table3[[#This Row],[Shane]])</f>
        <v>27</v>
      </c>
      <c r="BF374" t="str">
        <f>IF(AND(ISBLANK(Table33[[#This Row],[Cameron]]),ISBLANK(Table3[[#This Row],[Cameron]])),"",Table33[[#This Row],[Cameron]]-Table3[[#This Row],[Cameron]])</f>
        <v/>
      </c>
      <c r="BG374" t="str">
        <f>IF(AND(ISBLANK(Table33[[#This Row],[Alex]]),ISBLANK(Table3[[#This Row],[Alex]])),"",Table33[[#This Row],[Alex]]-Table3[[#This Row],[Alex]])</f>
        <v/>
      </c>
      <c r="BH374">
        <f>IF(AND(ISBLANK(Table33[[#This Row],[Scott]]),ISBLANK(Table3[[#This Row],[Scott]])),"",Table33[[#This Row],[Scott]]-Table3[[#This Row],[Scott]])</f>
        <v>44</v>
      </c>
      <c r="BI374">
        <f>IF(AND(ISBLANK(Table33[[#This Row],[Light]]),ISBLANK(Table3[[#This Row],[Light]])),"",Table33[[#This Row],[Light]]-Table3[[#This Row],[Light]])</f>
        <v>30</v>
      </c>
      <c r="BJ374" t="str">
        <f>IF(AND(ISBLANK(Table33[[#This Row],[Jarred]]),ISBLANK(Table3[[#This Row],[Jarred]])),"",Table33[[#This Row],[Jarred]]-Table3[[#This Row],[Jarred]])</f>
        <v/>
      </c>
      <c r="BK374" t="str">
        <f>IF(AND(ISBLANK(Table33[[#This Row],[Joel]]),ISBLANK(Table3[[#This Row],[Joel]])),"",Table33[[#This Row],[Joel]]-Table3[[#This Row],[Joel]])</f>
        <v/>
      </c>
      <c r="BL374" t="str">
        <f>IF(AND(ISBLANK(Table33[[#This Row],[Rob]]),ISBLANK(Table3[[#This Row],[Rob]])),"",Table33[[#This Row],[Rob]]-Table3[[#This Row],[Rob]])</f>
        <v/>
      </c>
      <c r="BM374" t="str">
        <f>IF(AND(ISBLANK(Table33[[#This Row],[Xander]]),ISBLANK(Table3[[#This Row],[Xander]])),"",Table33[[#This Row],[Xander]]-Table3[[#This Row],[Xander]])</f>
        <v/>
      </c>
    </row>
    <row r="375" spans="1:65" ht="15" customHeight="1" x14ac:dyDescent="0.25">
      <c r="A375" s="26">
        <v>45643</v>
      </c>
      <c r="B375">
        <v>1</v>
      </c>
      <c r="D375">
        <v>15</v>
      </c>
      <c r="E375">
        <v>20</v>
      </c>
      <c r="F375">
        <v>37</v>
      </c>
      <c r="H375">
        <v>18</v>
      </c>
      <c r="J375">
        <v>15</v>
      </c>
      <c r="K375">
        <v>17</v>
      </c>
      <c r="S375" s="26">
        <v>45643</v>
      </c>
      <c r="T375">
        <v>31</v>
      </c>
      <c r="V375">
        <v>35</v>
      </c>
      <c r="W375">
        <v>26</v>
      </c>
      <c r="X375">
        <v>64</v>
      </c>
      <c r="AK375">
        <v>47</v>
      </c>
      <c r="AM375">
        <v>40</v>
      </c>
      <c r="AN375">
        <v>4</v>
      </c>
      <c r="AQ375">
        <v>35</v>
      </c>
      <c r="AR375">
        <v>28</v>
      </c>
      <c r="AX375" s="48">
        <v>46008</v>
      </c>
      <c r="AY375">
        <f>IF(AND(ISBLANK(Table33[[#This Row],[Gilbert]]),ISBLANK(Table3[[#This Row],[Gilbert]])),"",Table33[[#This Row],[Gilbert]]-Table3[[#This Row],[Gilbert]])</f>
        <v>30</v>
      </c>
      <c r="AZ375" t="str">
        <f>IF(AND(ISBLANK(Table33[[#This Row],[Fred]]),ISBLANK(Table3[[#This Row],[Fred]])),"",Table33[[#This Row],[Fred]]-Table3[[#This Row],[Fred]])</f>
        <v/>
      </c>
      <c r="BA375">
        <f>IF(AND(ISBLANK(Table33[[#This Row],[Zoe]]),ISBLANK(Table3[[#This Row],[Zoe]])),"",Table33[[#This Row],[Zoe]]-Table3[[#This Row],[Zoe]])</f>
        <v>20</v>
      </c>
      <c r="BB375">
        <f>IF(AND(ISBLANK(Table33[[#This Row],[George]]),ISBLANK(Table3[[#This Row],[George]])),"",Table33[[#This Row],[George]]-Table3[[#This Row],[George]])</f>
        <v>6</v>
      </c>
      <c r="BC375">
        <f>IF(AND(ISBLANK(Table33[[#This Row],[Raegan]]),ISBLANK(Table3[[#This Row],[Raegan]])),"",Table33[[#This Row],[Raegan]]-Table3[[#This Row],[Raegan]])</f>
        <v>27</v>
      </c>
      <c r="BD375" t="str">
        <f>IF(AND(ISBLANK(Table33[[#This Row],[Liam]]),ISBLANK(Table3[[#This Row],[Liam]])),"",Table33[[#This Row],[Liam]]-Table3[[#This Row],[Liam]])</f>
        <v/>
      </c>
      <c r="BE375">
        <f>IF(AND(ISBLANK(Table33[[#This Row],[Shane]]),ISBLANK(Table3[[#This Row],[Shane]])),"",Table33[[#This Row],[Shane]]-Table3[[#This Row],[Shane]])</f>
        <v>29</v>
      </c>
      <c r="BF375" t="str">
        <f>IF(AND(ISBLANK(Table33[[#This Row],[Cameron]]),ISBLANK(Table3[[#This Row],[Cameron]])),"",Table33[[#This Row],[Cameron]]-Table3[[#This Row],[Cameron]])</f>
        <v/>
      </c>
      <c r="BG375" t="str">
        <f>IF(AND(ISBLANK(Table33[[#This Row],[Alex]]),ISBLANK(Table3[[#This Row],[Alex]])),"",Table33[[#This Row],[Alex]]-Table3[[#This Row],[Alex]])</f>
        <v/>
      </c>
      <c r="BH375">
        <f>IF(AND(ISBLANK(Table33[[#This Row],[Scott]]),ISBLANK(Table3[[#This Row],[Scott]])),"",Table33[[#This Row],[Scott]]-Table3[[#This Row],[Scott]])</f>
        <v>20</v>
      </c>
      <c r="BI375">
        <f>IF(AND(ISBLANK(Table33[[#This Row],[Light]]),ISBLANK(Table3[[#This Row],[Light]])),"",Table33[[#This Row],[Light]]-Table3[[#This Row],[Light]])</f>
        <v>11</v>
      </c>
      <c r="BJ375" t="str">
        <f>IF(AND(ISBLANK(Table33[[#This Row],[Jarred]]),ISBLANK(Table3[[#This Row],[Jarred]])),"",Table33[[#This Row],[Jarred]]-Table3[[#This Row],[Jarred]])</f>
        <v/>
      </c>
      <c r="BK375" t="str">
        <f>IF(AND(ISBLANK(Table33[[#This Row],[Joel]]),ISBLANK(Table3[[#This Row],[Joel]])),"",Table33[[#This Row],[Joel]]-Table3[[#This Row],[Joel]])</f>
        <v/>
      </c>
      <c r="BL375" t="str">
        <f>IF(AND(ISBLANK(Table33[[#This Row],[Rob]]),ISBLANK(Table3[[#This Row],[Rob]])),"",Table33[[#This Row],[Rob]]-Table3[[#This Row],[Rob]])</f>
        <v/>
      </c>
      <c r="BM375" t="str">
        <f>IF(AND(ISBLANK(Table33[[#This Row],[Xander]]),ISBLANK(Table3[[#This Row],[Xander]])),"",Table33[[#This Row],[Xander]]-Table3[[#This Row],[Xander]])</f>
        <v/>
      </c>
    </row>
    <row r="376" spans="1:65" ht="15" customHeight="1" x14ac:dyDescent="0.25">
      <c r="A376" s="26">
        <v>45644</v>
      </c>
      <c r="C376">
        <v>13</v>
      </c>
      <c r="D376">
        <v>19</v>
      </c>
      <c r="E376">
        <v>19</v>
      </c>
      <c r="F376">
        <v>31</v>
      </c>
      <c r="H376">
        <v>12</v>
      </c>
      <c r="J376">
        <v>12</v>
      </c>
      <c r="S376" s="26">
        <v>45644</v>
      </c>
      <c r="T376">
        <v>36</v>
      </c>
      <c r="U376">
        <v>41</v>
      </c>
      <c r="V376">
        <v>24</v>
      </c>
      <c r="W376">
        <v>28</v>
      </c>
      <c r="X376">
        <v>75</v>
      </c>
      <c r="AK376">
        <v>49</v>
      </c>
      <c r="AM376">
        <v>19</v>
      </c>
      <c r="AN376">
        <v>1</v>
      </c>
      <c r="AQ376">
        <v>39</v>
      </c>
      <c r="AX376" s="49">
        <v>46009</v>
      </c>
      <c r="AY376">
        <f>IF(AND(ISBLANK(Table33[[#This Row],[Gilbert]]),ISBLANK(Table3[[#This Row],[Gilbert]])),"",Table33[[#This Row],[Gilbert]]-Table3[[#This Row],[Gilbert]])</f>
        <v>36</v>
      </c>
      <c r="AZ376">
        <f>IF(AND(ISBLANK(Table33[[#This Row],[Fred]]),ISBLANK(Table3[[#This Row],[Fred]])),"",Table33[[#This Row],[Fred]]-Table3[[#This Row],[Fred]])</f>
        <v>28</v>
      </c>
      <c r="BA376">
        <f>IF(AND(ISBLANK(Table33[[#This Row],[Zoe]]),ISBLANK(Table3[[#This Row],[Zoe]])),"",Table33[[#This Row],[Zoe]]-Table3[[#This Row],[Zoe]])</f>
        <v>5</v>
      </c>
      <c r="BB376">
        <f>IF(AND(ISBLANK(Table33[[#This Row],[George]]),ISBLANK(Table3[[#This Row],[George]])),"",Table33[[#This Row],[George]]-Table3[[#This Row],[George]])</f>
        <v>9</v>
      </c>
      <c r="BC376">
        <f>IF(AND(ISBLANK(Table33[[#This Row],[Raegan]]),ISBLANK(Table3[[#This Row],[Raegan]])),"",Table33[[#This Row],[Raegan]]-Table3[[#This Row],[Raegan]])</f>
        <v>44</v>
      </c>
      <c r="BD376" t="str">
        <f>IF(AND(ISBLANK(Table33[[#This Row],[Liam]]),ISBLANK(Table3[[#This Row],[Liam]])),"",Table33[[#This Row],[Liam]]-Table3[[#This Row],[Liam]])</f>
        <v/>
      </c>
      <c r="BE376">
        <f>IF(AND(ISBLANK(Table33[[#This Row],[Shane]]),ISBLANK(Table3[[#This Row],[Shane]])),"",Table33[[#This Row],[Shane]]-Table3[[#This Row],[Shane]])</f>
        <v>37</v>
      </c>
      <c r="BF376" t="str">
        <f>IF(AND(ISBLANK(Table33[[#This Row],[Cameron]]),ISBLANK(Table3[[#This Row],[Cameron]])),"",Table33[[#This Row],[Cameron]]-Table3[[#This Row],[Cameron]])</f>
        <v/>
      </c>
      <c r="BG376" t="str">
        <f>IF(AND(ISBLANK(Table33[[#This Row],[Alex]]),ISBLANK(Table3[[#This Row],[Alex]])),"",Table33[[#This Row],[Alex]]-Table3[[#This Row],[Alex]])</f>
        <v/>
      </c>
      <c r="BH376">
        <f>IF(AND(ISBLANK(Table33[[#This Row],[Scott]]),ISBLANK(Table3[[#This Row],[Scott]])),"",Table33[[#This Row],[Scott]]-Table3[[#This Row],[Scott]])</f>
        <v>27</v>
      </c>
      <c r="BI376" t="str">
        <f>IF(AND(ISBLANK(Table33[[#This Row],[Light]]),ISBLANK(Table3[[#This Row],[Light]])),"",Table33[[#This Row],[Light]]-Table3[[#This Row],[Light]])</f>
        <v/>
      </c>
      <c r="BJ376" t="str">
        <f>IF(AND(ISBLANK(Table33[[#This Row],[Jarred]]),ISBLANK(Table3[[#This Row],[Jarred]])),"",Table33[[#This Row],[Jarred]]-Table3[[#This Row],[Jarred]])</f>
        <v/>
      </c>
      <c r="BK376" t="str">
        <f>IF(AND(ISBLANK(Table33[[#This Row],[Joel]]),ISBLANK(Table3[[#This Row],[Joel]])),"",Table33[[#This Row],[Joel]]-Table3[[#This Row],[Joel]])</f>
        <v/>
      </c>
      <c r="BL376" t="str">
        <f>IF(AND(ISBLANK(Table33[[#This Row],[Rob]]),ISBLANK(Table3[[#This Row],[Rob]])),"",Table33[[#This Row],[Rob]]-Table3[[#This Row],[Rob]])</f>
        <v/>
      </c>
      <c r="BM376" t="str">
        <f>IF(AND(ISBLANK(Table33[[#This Row],[Xander]]),ISBLANK(Table3[[#This Row],[Xander]])),"",Table33[[#This Row],[Xander]]-Table3[[#This Row],[Xander]])</f>
        <v/>
      </c>
    </row>
    <row r="377" spans="1:65" ht="15" customHeight="1" x14ac:dyDescent="0.25">
      <c r="A377" s="26">
        <v>45645</v>
      </c>
      <c r="B377">
        <v>3</v>
      </c>
      <c r="C377">
        <v>21</v>
      </c>
      <c r="F377">
        <v>4</v>
      </c>
      <c r="H377">
        <v>22</v>
      </c>
      <c r="J377">
        <v>16</v>
      </c>
      <c r="K377">
        <v>33</v>
      </c>
      <c r="S377" s="26">
        <v>45645</v>
      </c>
      <c r="T377">
        <v>38</v>
      </c>
      <c r="U377">
        <v>35</v>
      </c>
      <c r="X377">
        <v>20</v>
      </c>
      <c r="AK377">
        <v>50</v>
      </c>
      <c r="AM377">
        <v>57</v>
      </c>
      <c r="AQ377">
        <v>29</v>
      </c>
      <c r="AR377">
        <v>46</v>
      </c>
      <c r="AX377" s="48">
        <v>46010</v>
      </c>
      <c r="AY377">
        <f>IF(AND(ISBLANK(Table33[[#This Row],[Gilbert]]),ISBLANK(Table3[[#This Row],[Gilbert]])),"",Table33[[#This Row],[Gilbert]]-Table3[[#This Row],[Gilbert]])</f>
        <v>35</v>
      </c>
      <c r="AZ377">
        <f>IF(AND(ISBLANK(Table33[[#This Row],[Fred]]),ISBLANK(Table3[[#This Row],[Fred]])),"",Table33[[#This Row],[Fred]]-Table3[[#This Row],[Fred]])</f>
        <v>14</v>
      </c>
      <c r="BA377" t="str">
        <f>IF(AND(ISBLANK(Table33[[#This Row],[Zoe]]),ISBLANK(Table3[[#This Row],[Zoe]])),"",Table33[[#This Row],[Zoe]]-Table3[[#This Row],[Zoe]])</f>
        <v/>
      </c>
      <c r="BB377" t="str">
        <f>IF(AND(ISBLANK(Table33[[#This Row],[George]]),ISBLANK(Table3[[#This Row],[George]])),"",Table33[[#This Row],[George]]-Table3[[#This Row],[George]])</f>
        <v/>
      </c>
      <c r="BC377">
        <f>IF(AND(ISBLANK(Table33[[#This Row],[Raegan]]),ISBLANK(Table3[[#This Row],[Raegan]])),"",Table33[[#This Row],[Raegan]]-Table3[[#This Row],[Raegan]])</f>
        <v>16</v>
      </c>
      <c r="BD377" t="str">
        <f>IF(AND(ISBLANK(Table33[[#This Row],[Liam]]),ISBLANK(Table3[[#This Row],[Liam]])),"",Table33[[#This Row],[Liam]]-Table3[[#This Row],[Liam]])</f>
        <v/>
      </c>
      <c r="BE377">
        <f>IF(AND(ISBLANK(Table33[[#This Row],[Shane]]),ISBLANK(Table3[[#This Row],[Shane]])),"",Table33[[#This Row],[Shane]]-Table3[[#This Row],[Shane]])</f>
        <v>28</v>
      </c>
      <c r="BF377" t="str">
        <f>IF(AND(ISBLANK(Table33[[#This Row],[Cameron]]),ISBLANK(Table3[[#This Row],[Cameron]])),"",Table33[[#This Row],[Cameron]]-Table3[[#This Row],[Cameron]])</f>
        <v/>
      </c>
      <c r="BG377" t="str">
        <f>IF(AND(ISBLANK(Table33[[#This Row],[Alex]]),ISBLANK(Table3[[#This Row],[Alex]])),"",Table33[[#This Row],[Alex]]-Table3[[#This Row],[Alex]])</f>
        <v/>
      </c>
      <c r="BH377">
        <f>IF(AND(ISBLANK(Table33[[#This Row],[Scott]]),ISBLANK(Table3[[#This Row],[Scott]])),"",Table33[[#This Row],[Scott]]-Table3[[#This Row],[Scott]])</f>
        <v>13</v>
      </c>
      <c r="BI377">
        <f>IF(AND(ISBLANK(Table33[[#This Row],[Light]]),ISBLANK(Table3[[#This Row],[Light]])),"",Table33[[#This Row],[Light]]-Table3[[#This Row],[Light]])</f>
        <v>13</v>
      </c>
      <c r="BJ377" t="str">
        <f>IF(AND(ISBLANK(Table33[[#This Row],[Jarred]]),ISBLANK(Table3[[#This Row],[Jarred]])),"",Table33[[#This Row],[Jarred]]-Table3[[#This Row],[Jarred]])</f>
        <v/>
      </c>
      <c r="BK377" t="str">
        <f>IF(AND(ISBLANK(Table33[[#This Row],[Joel]]),ISBLANK(Table3[[#This Row],[Joel]])),"",Table33[[#This Row],[Joel]]-Table3[[#This Row],[Joel]])</f>
        <v/>
      </c>
      <c r="BL377" t="str">
        <f>IF(AND(ISBLANK(Table33[[#This Row],[Rob]]),ISBLANK(Table3[[#This Row],[Rob]])),"",Table33[[#This Row],[Rob]]-Table3[[#This Row],[Rob]])</f>
        <v/>
      </c>
      <c r="BM377" t="str">
        <f>IF(AND(ISBLANK(Table33[[#This Row],[Xander]]),ISBLANK(Table3[[#This Row],[Xander]])),"",Table33[[#This Row],[Xander]]-Table3[[#This Row],[Xander]])</f>
        <v/>
      </c>
    </row>
    <row r="378" spans="1:65" ht="15" customHeight="1" x14ac:dyDescent="0.25">
      <c r="A378" s="26">
        <v>45646</v>
      </c>
      <c r="B378">
        <v>3</v>
      </c>
      <c r="C378">
        <v>22</v>
      </c>
      <c r="H378">
        <v>16</v>
      </c>
      <c r="K378">
        <v>25</v>
      </c>
      <c r="S378" s="26">
        <v>45646</v>
      </c>
      <c r="T378">
        <v>51</v>
      </c>
      <c r="U378">
        <v>43</v>
      </c>
      <c r="AK378">
        <v>45</v>
      </c>
      <c r="AM378">
        <v>48</v>
      </c>
      <c r="AR378">
        <v>53</v>
      </c>
      <c r="AX378" s="49">
        <v>46011</v>
      </c>
      <c r="AY378">
        <f>IF(AND(ISBLANK(Table33[[#This Row],[Gilbert]]),ISBLANK(Table3[[#This Row],[Gilbert]])),"",Table33[[#This Row],[Gilbert]]-Table3[[#This Row],[Gilbert]])</f>
        <v>48</v>
      </c>
      <c r="AZ378">
        <f>IF(AND(ISBLANK(Table33[[#This Row],[Fred]]),ISBLANK(Table3[[#This Row],[Fred]])),"",Table33[[#This Row],[Fred]]-Table3[[#This Row],[Fred]])</f>
        <v>21</v>
      </c>
      <c r="BA378" t="str">
        <f>IF(AND(ISBLANK(Table33[[#This Row],[Zoe]]),ISBLANK(Table3[[#This Row],[Zoe]])),"",Table33[[#This Row],[Zoe]]-Table3[[#This Row],[Zoe]])</f>
        <v/>
      </c>
      <c r="BB378" t="str">
        <f>IF(AND(ISBLANK(Table33[[#This Row],[George]]),ISBLANK(Table3[[#This Row],[George]])),"",Table33[[#This Row],[George]]-Table3[[#This Row],[George]])</f>
        <v/>
      </c>
      <c r="BC378" t="str">
        <f>IF(AND(ISBLANK(Table33[[#This Row],[Raegan]]),ISBLANK(Table3[[#This Row],[Raegan]])),"",Table33[[#This Row],[Raegan]]-Table3[[#This Row],[Raegan]])</f>
        <v/>
      </c>
      <c r="BD378" t="str">
        <f>IF(AND(ISBLANK(Table33[[#This Row],[Liam]]),ISBLANK(Table3[[#This Row],[Liam]])),"",Table33[[#This Row],[Liam]]-Table3[[#This Row],[Liam]])</f>
        <v/>
      </c>
      <c r="BE378">
        <f>IF(AND(ISBLANK(Table33[[#This Row],[Shane]]),ISBLANK(Table3[[#This Row],[Shane]])),"",Table33[[#This Row],[Shane]]-Table3[[#This Row],[Shane]])</f>
        <v>29</v>
      </c>
      <c r="BF378" t="str">
        <f>IF(AND(ISBLANK(Table33[[#This Row],[Cameron]]),ISBLANK(Table3[[#This Row],[Cameron]])),"",Table33[[#This Row],[Cameron]]-Table3[[#This Row],[Cameron]])</f>
        <v/>
      </c>
      <c r="BG378" t="str">
        <f>IF(AND(ISBLANK(Table33[[#This Row],[Alex]]),ISBLANK(Table3[[#This Row],[Alex]])),"",Table33[[#This Row],[Alex]]-Table3[[#This Row],[Alex]])</f>
        <v/>
      </c>
      <c r="BH378" t="str">
        <f>IF(AND(ISBLANK(Table33[[#This Row],[Scott]]),ISBLANK(Table3[[#This Row],[Scott]])),"",Table33[[#This Row],[Scott]]-Table3[[#This Row],[Scott]])</f>
        <v/>
      </c>
      <c r="BI378">
        <f>IF(AND(ISBLANK(Table33[[#This Row],[Light]]),ISBLANK(Table3[[#This Row],[Light]])),"",Table33[[#This Row],[Light]]-Table3[[#This Row],[Light]])</f>
        <v>28</v>
      </c>
      <c r="BJ378" t="str">
        <f>IF(AND(ISBLANK(Table33[[#This Row],[Jarred]]),ISBLANK(Table3[[#This Row],[Jarred]])),"",Table33[[#This Row],[Jarred]]-Table3[[#This Row],[Jarred]])</f>
        <v/>
      </c>
      <c r="BK378" t="str">
        <f>IF(AND(ISBLANK(Table33[[#This Row],[Joel]]),ISBLANK(Table3[[#This Row],[Joel]])),"",Table33[[#This Row],[Joel]]-Table3[[#This Row],[Joel]])</f>
        <v/>
      </c>
      <c r="BL378" t="str">
        <f>IF(AND(ISBLANK(Table33[[#This Row],[Rob]]),ISBLANK(Table3[[#This Row],[Rob]])),"",Table33[[#This Row],[Rob]]-Table3[[#This Row],[Rob]])</f>
        <v/>
      </c>
      <c r="BM378" t="str">
        <f>IF(AND(ISBLANK(Table33[[#This Row],[Xander]]),ISBLANK(Table3[[#This Row],[Xander]])),"",Table33[[#This Row],[Xander]]-Table3[[#This Row],[Xander]])</f>
        <v/>
      </c>
    </row>
    <row r="379" spans="1:65" ht="15" customHeight="1" x14ac:dyDescent="0.25">
      <c r="A379" s="26">
        <v>45649</v>
      </c>
      <c r="B379">
        <v>6</v>
      </c>
      <c r="E379">
        <v>15</v>
      </c>
      <c r="F379">
        <v>29</v>
      </c>
      <c r="H379">
        <v>6</v>
      </c>
      <c r="K379">
        <v>21</v>
      </c>
      <c r="S379" s="26">
        <v>45649</v>
      </c>
      <c r="T379">
        <v>77</v>
      </c>
      <c r="W379">
        <v>24</v>
      </c>
      <c r="X379">
        <v>67</v>
      </c>
      <c r="AK379">
        <v>27</v>
      </c>
      <c r="AR379">
        <v>33</v>
      </c>
      <c r="AX379" s="48">
        <v>46014</v>
      </c>
      <c r="AY379">
        <f>IF(AND(ISBLANK(Table33[[#This Row],[Gilbert]]),ISBLANK(Table3[[#This Row],[Gilbert]])),"",Table33[[#This Row],[Gilbert]]-Table3[[#This Row],[Gilbert]])</f>
        <v>71</v>
      </c>
      <c r="AZ379" t="str">
        <f>IF(AND(ISBLANK(Table33[[#This Row],[Fred]]),ISBLANK(Table3[[#This Row],[Fred]])),"",Table33[[#This Row],[Fred]]-Table3[[#This Row],[Fred]])</f>
        <v/>
      </c>
      <c r="BA379" t="str">
        <f>IF(AND(ISBLANK(Table33[[#This Row],[Zoe]]),ISBLANK(Table3[[#This Row],[Zoe]])),"",Table33[[#This Row],[Zoe]]-Table3[[#This Row],[Zoe]])</f>
        <v/>
      </c>
      <c r="BB379">
        <f>IF(AND(ISBLANK(Table33[[#This Row],[George]]),ISBLANK(Table3[[#This Row],[George]])),"",Table33[[#This Row],[George]]-Table3[[#This Row],[George]])</f>
        <v>9</v>
      </c>
      <c r="BC379">
        <f>IF(AND(ISBLANK(Table33[[#This Row],[Raegan]]),ISBLANK(Table3[[#This Row],[Raegan]])),"",Table33[[#This Row],[Raegan]]-Table3[[#This Row],[Raegan]])</f>
        <v>38</v>
      </c>
      <c r="BD379" t="str">
        <f>IF(AND(ISBLANK(Table33[[#This Row],[Liam]]),ISBLANK(Table3[[#This Row],[Liam]])),"",Table33[[#This Row],[Liam]]-Table3[[#This Row],[Liam]])</f>
        <v/>
      </c>
      <c r="BE379">
        <f>IF(AND(ISBLANK(Table33[[#This Row],[Shane]]),ISBLANK(Table3[[#This Row],[Shane]])),"",Table33[[#This Row],[Shane]]-Table3[[#This Row],[Shane]])</f>
        <v>21</v>
      </c>
      <c r="BF379" t="str">
        <f>IF(AND(ISBLANK(Table33[[#This Row],[Cameron]]),ISBLANK(Table3[[#This Row],[Cameron]])),"",Table33[[#This Row],[Cameron]]-Table3[[#This Row],[Cameron]])</f>
        <v/>
      </c>
      <c r="BG379" t="str">
        <f>IF(AND(ISBLANK(Table33[[#This Row],[Alex]]),ISBLANK(Table3[[#This Row],[Alex]])),"",Table33[[#This Row],[Alex]]-Table3[[#This Row],[Alex]])</f>
        <v/>
      </c>
      <c r="BH379" t="str">
        <f>IF(AND(ISBLANK(Table33[[#This Row],[Scott]]),ISBLANK(Table3[[#This Row],[Scott]])),"",Table33[[#This Row],[Scott]]-Table3[[#This Row],[Scott]])</f>
        <v/>
      </c>
      <c r="BI379">
        <f>IF(AND(ISBLANK(Table33[[#This Row],[Light]]),ISBLANK(Table3[[#This Row],[Light]])),"",Table33[[#This Row],[Light]]-Table3[[#This Row],[Light]])</f>
        <v>12</v>
      </c>
      <c r="BJ379" t="str">
        <f>IF(AND(ISBLANK(Table33[[#This Row],[Jarred]]),ISBLANK(Table3[[#This Row],[Jarred]])),"",Table33[[#This Row],[Jarred]]-Table3[[#This Row],[Jarred]])</f>
        <v/>
      </c>
      <c r="BK379" t="str">
        <f>IF(AND(ISBLANK(Table33[[#This Row],[Joel]]),ISBLANK(Table3[[#This Row],[Joel]])),"",Table33[[#This Row],[Joel]]-Table3[[#This Row],[Joel]])</f>
        <v/>
      </c>
      <c r="BL379" t="str">
        <f>IF(AND(ISBLANK(Table33[[#This Row],[Rob]]),ISBLANK(Table3[[#This Row],[Rob]])),"",Table33[[#This Row],[Rob]]-Table3[[#This Row],[Rob]])</f>
        <v/>
      </c>
      <c r="BM379" t="str">
        <f>IF(AND(ISBLANK(Table33[[#This Row],[Xander]]),ISBLANK(Table3[[#This Row],[Xander]])),"",Table33[[#This Row],[Xander]]-Table3[[#This Row],[Xander]])</f>
        <v/>
      </c>
    </row>
    <row r="380" spans="1:65" ht="15" customHeight="1" x14ac:dyDescent="0.25">
      <c r="A380" s="26">
        <v>45650</v>
      </c>
      <c r="B380">
        <v>10</v>
      </c>
      <c r="E380">
        <v>10</v>
      </c>
      <c r="F380">
        <v>19</v>
      </c>
      <c r="H380">
        <v>11</v>
      </c>
      <c r="K380">
        <v>11</v>
      </c>
      <c r="S380" s="26">
        <v>45650</v>
      </c>
      <c r="T380">
        <v>34</v>
      </c>
      <c r="W380">
        <v>16</v>
      </c>
      <c r="X380">
        <v>61</v>
      </c>
      <c r="AK380">
        <v>22</v>
      </c>
      <c r="AR380">
        <v>20</v>
      </c>
      <c r="AX380" s="49">
        <v>46015</v>
      </c>
      <c r="AY380">
        <f>IF(AND(ISBLANK(Table33[[#This Row],[Gilbert]]),ISBLANK(Table3[[#This Row],[Gilbert]])),"",Table33[[#This Row],[Gilbert]]-Table3[[#This Row],[Gilbert]])</f>
        <v>24</v>
      </c>
      <c r="AZ380" t="str">
        <f>IF(AND(ISBLANK(Table33[[#This Row],[Fred]]),ISBLANK(Table3[[#This Row],[Fred]])),"",Table33[[#This Row],[Fred]]-Table3[[#This Row],[Fred]])</f>
        <v/>
      </c>
      <c r="BA380" t="str">
        <f>IF(AND(ISBLANK(Table33[[#This Row],[Zoe]]),ISBLANK(Table3[[#This Row],[Zoe]])),"",Table33[[#This Row],[Zoe]]-Table3[[#This Row],[Zoe]])</f>
        <v/>
      </c>
      <c r="BB380">
        <f>IF(AND(ISBLANK(Table33[[#This Row],[George]]),ISBLANK(Table3[[#This Row],[George]])),"",Table33[[#This Row],[George]]-Table3[[#This Row],[George]])</f>
        <v>6</v>
      </c>
      <c r="BC380">
        <f>IF(AND(ISBLANK(Table33[[#This Row],[Raegan]]),ISBLANK(Table3[[#This Row],[Raegan]])),"",Table33[[#This Row],[Raegan]]-Table3[[#This Row],[Raegan]])</f>
        <v>42</v>
      </c>
      <c r="BD380" t="str">
        <f>IF(AND(ISBLANK(Table33[[#This Row],[Liam]]),ISBLANK(Table3[[#This Row],[Liam]])),"",Table33[[#This Row],[Liam]]-Table3[[#This Row],[Liam]])</f>
        <v/>
      </c>
      <c r="BE380">
        <f>IF(AND(ISBLANK(Table33[[#This Row],[Shane]]),ISBLANK(Table3[[#This Row],[Shane]])),"",Table33[[#This Row],[Shane]]-Table3[[#This Row],[Shane]])</f>
        <v>11</v>
      </c>
      <c r="BF380" t="str">
        <f>IF(AND(ISBLANK(Table33[[#This Row],[Cameron]]),ISBLANK(Table3[[#This Row],[Cameron]])),"",Table33[[#This Row],[Cameron]]-Table3[[#This Row],[Cameron]])</f>
        <v/>
      </c>
      <c r="BG380" t="str">
        <f>IF(AND(ISBLANK(Table33[[#This Row],[Alex]]),ISBLANK(Table3[[#This Row],[Alex]])),"",Table33[[#This Row],[Alex]]-Table3[[#This Row],[Alex]])</f>
        <v/>
      </c>
      <c r="BH380" t="str">
        <f>IF(AND(ISBLANK(Table33[[#This Row],[Scott]]),ISBLANK(Table3[[#This Row],[Scott]])),"",Table33[[#This Row],[Scott]]-Table3[[#This Row],[Scott]])</f>
        <v/>
      </c>
      <c r="BI380">
        <f>IF(AND(ISBLANK(Table33[[#This Row],[Light]]),ISBLANK(Table3[[#This Row],[Light]])),"",Table33[[#This Row],[Light]]-Table3[[#This Row],[Light]])</f>
        <v>9</v>
      </c>
      <c r="BJ380" t="str">
        <f>IF(AND(ISBLANK(Table33[[#This Row],[Jarred]]),ISBLANK(Table3[[#This Row],[Jarred]])),"",Table33[[#This Row],[Jarred]]-Table3[[#This Row],[Jarred]])</f>
        <v/>
      </c>
      <c r="BK380" t="str">
        <f>IF(AND(ISBLANK(Table33[[#This Row],[Joel]]),ISBLANK(Table3[[#This Row],[Joel]])),"",Table33[[#This Row],[Joel]]-Table3[[#This Row],[Joel]])</f>
        <v/>
      </c>
      <c r="BL380" t="str">
        <f>IF(AND(ISBLANK(Table33[[#This Row],[Rob]]),ISBLANK(Table3[[#This Row],[Rob]])),"",Table33[[#This Row],[Rob]]-Table3[[#This Row],[Rob]])</f>
        <v/>
      </c>
      <c r="BM380" t="str">
        <f>IF(AND(ISBLANK(Table33[[#This Row],[Xander]]),ISBLANK(Table3[[#This Row],[Xander]])),"",Table33[[#This Row],[Xander]]-Table3[[#This Row],[Xander]])</f>
        <v/>
      </c>
    </row>
    <row r="381" spans="1:65" ht="15" customHeight="1" x14ac:dyDescent="0.25">
      <c r="A381" s="26">
        <v>45653</v>
      </c>
      <c r="C381">
        <v>7</v>
      </c>
      <c r="S381" s="26">
        <v>45653</v>
      </c>
      <c r="T381">
        <v>24</v>
      </c>
      <c r="U381">
        <v>9</v>
      </c>
      <c r="W381">
        <v>6</v>
      </c>
      <c r="X381">
        <v>36</v>
      </c>
      <c r="AK381">
        <v>18</v>
      </c>
      <c r="AR381">
        <v>8</v>
      </c>
      <c r="AX381" s="48">
        <v>46018</v>
      </c>
      <c r="AY381">
        <f>IF(AND(ISBLANK(Table33[[#This Row],[Gilbert]]),ISBLANK(Table3[[#This Row],[Gilbert]])),"",Table33[[#This Row],[Gilbert]]-Table3[[#This Row],[Gilbert]])</f>
        <v>24</v>
      </c>
      <c r="AZ381">
        <f>IF(AND(ISBLANK(Table33[[#This Row],[Fred]]),ISBLANK(Table3[[#This Row],[Fred]])),"",Table33[[#This Row],[Fred]]-Table3[[#This Row],[Fred]])</f>
        <v>2</v>
      </c>
      <c r="BA381" t="str">
        <f>IF(AND(ISBLANK(Table33[[#This Row],[Zoe]]),ISBLANK(Table3[[#This Row],[Zoe]])),"",Table33[[#This Row],[Zoe]]-Table3[[#This Row],[Zoe]])</f>
        <v/>
      </c>
      <c r="BB381">
        <f>IF(AND(ISBLANK(Table33[[#This Row],[George]]),ISBLANK(Table3[[#This Row],[George]])),"",Table33[[#This Row],[George]]-Table3[[#This Row],[George]])</f>
        <v>6</v>
      </c>
      <c r="BC381">
        <f>IF(AND(ISBLANK(Table33[[#This Row],[Raegan]]),ISBLANK(Table3[[#This Row],[Raegan]])),"",Table33[[#This Row],[Raegan]]-Table3[[#This Row],[Raegan]])</f>
        <v>36</v>
      </c>
      <c r="BD381" t="str">
        <f>IF(AND(ISBLANK(Table33[[#This Row],[Liam]]),ISBLANK(Table3[[#This Row],[Liam]])),"",Table33[[#This Row],[Liam]]-Table3[[#This Row],[Liam]])</f>
        <v/>
      </c>
      <c r="BE381">
        <f>IF(AND(ISBLANK(Table33[[#This Row],[Shane]]),ISBLANK(Table3[[#This Row],[Shane]])),"",Table33[[#This Row],[Shane]]-Table3[[#This Row],[Shane]])</f>
        <v>18</v>
      </c>
      <c r="BF381" t="str">
        <f>IF(AND(ISBLANK(Table33[[#This Row],[Cameron]]),ISBLANK(Table3[[#This Row],[Cameron]])),"",Table33[[#This Row],[Cameron]]-Table3[[#This Row],[Cameron]])</f>
        <v/>
      </c>
      <c r="BG381" t="str">
        <f>IF(AND(ISBLANK(Table33[[#This Row],[Alex]]),ISBLANK(Table3[[#This Row],[Alex]])),"",Table33[[#This Row],[Alex]]-Table3[[#This Row],[Alex]])</f>
        <v/>
      </c>
      <c r="BH381" t="str">
        <f>IF(AND(ISBLANK(Table33[[#This Row],[Scott]]),ISBLANK(Table3[[#This Row],[Scott]])),"",Table33[[#This Row],[Scott]]-Table3[[#This Row],[Scott]])</f>
        <v/>
      </c>
      <c r="BI381">
        <f>IF(AND(ISBLANK(Table33[[#This Row],[Light]]),ISBLANK(Table3[[#This Row],[Light]])),"",Table33[[#This Row],[Light]]-Table3[[#This Row],[Light]])</f>
        <v>8</v>
      </c>
      <c r="BJ381" t="str">
        <f>IF(AND(ISBLANK(Table33[[#This Row],[Jarred]]),ISBLANK(Table3[[#This Row],[Jarred]])),"",Table33[[#This Row],[Jarred]]-Table3[[#This Row],[Jarred]])</f>
        <v/>
      </c>
      <c r="BK381" t="str">
        <f>IF(AND(ISBLANK(Table33[[#This Row],[Joel]]),ISBLANK(Table3[[#This Row],[Joel]])),"",Table33[[#This Row],[Joel]]-Table3[[#This Row],[Joel]])</f>
        <v/>
      </c>
      <c r="BL381" t="str">
        <f>IF(AND(ISBLANK(Table33[[#This Row],[Rob]]),ISBLANK(Table3[[#This Row],[Rob]])),"",Table33[[#This Row],[Rob]]-Table3[[#This Row],[Rob]])</f>
        <v/>
      </c>
      <c r="BM381" t="str">
        <f>IF(AND(ISBLANK(Table33[[#This Row],[Xander]]),ISBLANK(Table3[[#This Row],[Xander]])),"",Table33[[#This Row],[Xander]]-Table3[[#This Row],[Xander]])</f>
        <v/>
      </c>
    </row>
    <row r="382" spans="1:65" ht="15" customHeight="1" x14ac:dyDescent="0.25">
      <c r="A382" s="26">
        <v>45656</v>
      </c>
      <c r="B382">
        <v>1</v>
      </c>
      <c r="C382">
        <v>11</v>
      </c>
      <c r="E382">
        <v>16</v>
      </c>
      <c r="F382">
        <v>13</v>
      </c>
      <c r="H382">
        <v>3</v>
      </c>
      <c r="K382">
        <v>21</v>
      </c>
      <c r="S382" s="26">
        <v>45656</v>
      </c>
      <c r="T382">
        <v>10</v>
      </c>
      <c r="U382">
        <v>13</v>
      </c>
      <c r="W382">
        <v>26</v>
      </c>
      <c r="X382">
        <v>22</v>
      </c>
      <c r="AK382">
        <v>18</v>
      </c>
      <c r="AR382">
        <v>36</v>
      </c>
      <c r="AX382" s="49">
        <v>46021</v>
      </c>
      <c r="AY382">
        <f>IF(AND(ISBLANK(Table33[[#This Row],[Gilbert]]),ISBLANK(Table3[[#This Row],[Gilbert]])),"",Table33[[#This Row],[Gilbert]]-Table3[[#This Row],[Gilbert]])</f>
        <v>9</v>
      </c>
      <c r="AZ382">
        <f>IF(AND(ISBLANK(Table33[[#This Row],[Fred]]),ISBLANK(Table3[[#This Row],[Fred]])),"",Table33[[#This Row],[Fred]]-Table3[[#This Row],[Fred]])</f>
        <v>2</v>
      </c>
      <c r="BA382" t="str">
        <f>IF(AND(ISBLANK(Table33[[#This Row],[Zoe]]),ISBLANK(Table3[[#This Row],[Zoe]])),"",Table33[[#This Row],[Zoe]]-Table3[[#This Row],[Zoe]])</f>
        <v/>
      </c>
      <c r="BB382">
        <f>IF(AND(ISBLANK(Table33[[#This Row],[George]]),ISBLANK(Table3[[#This Row],[George]])),"",Table33[[#This Row],[George]]-Table3[[#This Row],[George]])</f>
        <v>10</v>
      </c>
      <c r="BC382">
        <f>IF(AND(ISBLANK(Table33[[#This Row],[Raegan]]),ISBLANK(Table3[[#This Row],[Raegan]])),"",Table33[[#This Row],[Raegan]]-Table3[[#This Row],[Raegan]])</f>
        <v>9</v>
      </c>
      <c r="BD382" t="str">
        <f>IF(AND(ISBLANK(Table33[[#This Row],[Liam]]),ISBLANK(Table3[[#This Row],[Liam]])),"",Table33[[#This Row],[Liam]]-Table3[[#This Row],[Liam]])</f>
        <v/>
      </c>
      <c r="BE382">
        <f>IF(AND(ISBLANK(Table33[[#This Row],[Shane]]),ISBLANK(Table3[[#This Row],[Shane]])),"",Table33[[#This Row],[Shane]]-Table3[[#This Row],[Shane]])</f>
        <v>15</v>
      </c>
      <c r="BF382" t="str">
        <f>IF(AND(ISBLANK(Table33[[#This Row],[Cameron]]),ISBLANK(Table3[[#This Row],[Cameron]])),"",Table33[[#This Row],[Cameron]]-Table3[[#This Row],[Cameron]])</f>
        <v/>
      </c>
      <c r="BG382" t="str">
        <f>IF(AND(ISBLANK(Table33[[#This Row],[Alex]]),ISBLANK(Table3[[#This Row],[Alex]])),"",Table33[[#This Row],[Alex]]-Table3[[#This Row],[Alex]])</f>
        <v/>
      </c>
      <c r="BH382" t="str">
        <f>IF(AND(ISBLANK(Table33[[#This Row],[Scott]]),ISBLANK(Table3[[#This Row],[Scott]])),"",Table33[[#This Row],[Scott]]-Table3[[#This Row],[Scott]])</f>
        <v/>
      </c>
      <c r="BI382">
        <f>IF(AND(ISBLANK(Table33[[#This Row],[Light]]),ISBLANK(Table3[[#This Row],[Light]])),"",Table33[[#This Row],[Light]]-Table3[[#This Row],[Light]])</f>
        <v>15</v>
      </c>
      <c r="BJ382" t="str">
        <f>IF(AND(ISBLANK(Table33[[#This Row],[Jarred]]),ISBLANK(Table3[[#This Row],[Jarred]])),"",Table33[[#This Row],[Jarred]]-Table3[[#This Row],[Jarred]])</f>
        <v/>
      </c>
      <c r="BK382" t="str">
        <f>IF(AND(ISBLANK(Table33[[#This Row],[Joel]]),ISBLANK(Table3[[#This Row],[Joel]])),"",Table33[[#This Row],[Joel]]-Table3[[#This Row],[Joel]])</f>
        <v/>
      </c>
      <c r="BL382" t="str">
        <f>IF(AND(ISBLANK(Table33[[#This Row],[Rob]]),ISBLANK(Table3[[#This Row],[Rob]])),"",Table33[[#This Row],[Rob]]-Table3[[#This Row],[Rob]])</f>
        <v/>
      </c>
      <c r="BM382" t="str">
        <f>IF(AND(ISBLANK(Table33[[#This Row],[Xander]]),ISBLANK(Table3[[#This Row],[Xander]])),"",Table33[[#This Row],[Xander]]-Table3[[#This Row],[Xander]])</f>
        <v/>
      </c>
    </row>
    <row r="383" spans="1:65" ht="15" customHeight="1" x14ac:dyDescent="0.25">
      <c r="A383" s="26">
        <v>45657</v>
      </c>
      <c r="B383">
        <v>1</v>
      </c>
      <c r="C383">
        <v>7</v>
      </c>
      <c r="E383">
        <v>9</v>
      </c>
      <c r="F383">
        <v>9</v>
      </c>
      <c r="H383">
        <v>8</v>
      </c>
      <c r="K383">
        <v>10</v>
      </c>
      <c r="S383" s="26">
        <v>45657</v>
      </c>
      <c r="T383">
        <v>4</v>
      </c>
      <c r="U383">
        <v>8</v>
      </c>
      <c r="W383">
        <v>16</v>
      </c>
      <c r="X383">
        <v>19</v>
      </c>
      <c r="AK383">
        <v>11</v>
      </c>
      <c r="AR383">
        <v>19</v>
      </c>
      <c r="AX383" s="48">
        <v>46022</v>
      </c>
      <c r="AY383">
        <f>IF(AND(ISBLANK(Table33[[#This Row],[Gilbert]]),ISBLANK(Table3[[#This Row],[Gilbert]])),"",Table33[[#This Row],[Gilbert]]-Table3[[#This Row],[Gilbert]])</f>
        <v>3</v>
      </c>
      <c r="AZ383">
        <f>IF(AND(ISBLANK(Table33[[#This Row],[Fred]]),ISBLANK(Table3[[#This Row],[Fred]])),"",Table33[[#This Row],[Fred]]-Table3[[#This Row],[Fred]])</f>
        <v>1</v>
      </c>
      <c r="BA383" t="str">
        <f>IF(AND(ISBLANK(Table33[[#This Row],[Zoe]]),ISBLANK(Table3[[#This Row],[Zoe]])),"",Table33[[#This Row],[Zoe]]-Table3[[#This Row],[Zoe]])</f>
        <v/>
      </c>
      <c r="BB383">
        <f>IF(AND(ISBLANK(Table33[[#This Row],[George]]),ISBLANK(Table3[[#This Row],[George]])),"",Table33[[#This Row],[George]]-Table3[[#This Row],[George]])</f>
        <v>7</v>
      </c>
      <c r="BC383">
        <f>IF(AND(ISBLANK(Table33[[#This Row],[Raegan]]),ISBLANK(Table3[[#This Row],[Raegan]])),"",Table33[[#This Row],[Raegan]]-Table3[[#This Row],[Raegan]])</f>
        <v>10</v>
      </c>
      <c r="BD383" t="str">
        <f>IF(AND(ISBLANK(Table33[[#This Row],[Liam]]),ISBLANK(Table3[[#This Row],[Liam]])),"",Table33[[#This Row],[Liam]]-Table3[[#This Row],[Liam]])</f>
        <v/>
      </c>
      <c r="BE383">
        <f>IF(AND(ISBLANK(Table33[[#This Row],[Shane]]),ISBLANK(Table3[[#This Row],[Shane]])),"",Table33[[#This Row],[Shane]]-Table3[[#This Row],[Shane]])</f>
        <v>3</v>
      </c>
      <c r="BF383" t="str">
        <f>IF(AND(ISBLANK(Table33[[#This Row],[Cameron]]),ISBLANK(Table3[[#This Row],[Cameron]])),"",Table33[[#This Row],[Cameron]]-Table3[[#This Row],[Cameron]])</f>
        <v/>
      </c>
      <c r="BG383" t="str">
        <f>IF(AND(ISBLANK(Table33[[#This Row],[Alex]]),ISBLANK(Table3[[#This Row],[Alex]])),"",Table33[[#This Row],[Alex]]-Table3[[#This Row],[Alex]])</f>
        <v/>
      </c>
      <c r="BH383" t="str">
        <f>IF(AND(ISBLANK(Table33[[#This Row],[Scott]]),ISBLANK(Table3[[#This Row],[Scott]])),"",Table33[[#This Row],[Scott]]-Table3[[#This Row],[Scott]])</f>
        <v/>
      </c>
      <c r="BI383">
        <f>IF(AND(ISBLANK(Table33[[#This Row],[Light]]),ISBLANK(Table3[[#This Row],[Light]])),"",Table33[[#This Row],[Light]]-Table3[[#This Row],[Light]])</f>
        <v>9</v>
      </c>
      <c r="BJ383" t="str">
        <f>IF(AND(ISBLANK(Table33[[#This Row],[Jarred]]),ISBLANK(Table3[[#This Row],[Jarred]])),"",Table33[[#This Row],[Jarred]]-Table3[[#This Row],[Jarred]])</f>
        <v/>
      </c>
      <c r="BK383" t="str">
        <f>IF(AND(ISBLANK(Table33[[#This Row],[Joel]]),ISBLANK(Table3[[#This Row],[Joel]])),"",Table33[[#This Row],[Joel]]-Table3[[#This Row],[Joel]])</f>
        <v/>
      </c>
      <c r="BL383" t="str">
        <f>IF(AND(ISBLANK(Table33[[#This Row],[Rob]]),ISBLANK(Table3[[#This Row],[Rob]])),"",Table33[[#This Row],[Rob]]-Table3[[#This Row],[Rob]])</f>
        <v/>
      </c>
      <c r="BM383" t="str">
        <f>IF(AND(ISBLANK(Table33[[#This Row],[Xander]]),ISBLANK(Table3[[#This Row],[Xander]])),"",Table33[[#This Row],[Xander]]-Table3[[#This Row],[Xander]])</f>
        <v/>
      </c>
    </row>
    <row r="384" spans="1:65" x14ac:dyDescent="0.25">
      <c r="A384" s="26">
        <v>45659</v>
      </c>
      <c r="B384">
        <v>1</v>
      </c>
      <c r="C384">
        <v>29</v>
      </c>
      <c r="E384">
        <v>21</v>
      </c>
      <c r="F384">
        <v>18</v>
      </c>
      <c r="J384">
        <v>8</v>
      </c>
      <c r="S384" s="26">
        <v>45659</v>
      </c>
      <c r="T384">
        <v>16</v>
      </c>
      <c r="U384">
        <v>40</v>
      </c>
      <c r="W384">
        <v>21</v>
      </c>
      <c r="X384">
        <v>34</v>
      </c>
      <c r="AM384">
        <v>27</v>
      </c>
      <c r="AQ384">
        <v>21</v>
      </c>
      <c r="AX384" s="49">
        <v>45659</v>
      </c>
      <c r="AY384">
        <f>IF(AND(ISBLANK(Table33[[#This Row],[Gilbert]]),ISBLANK(Table3[[#This Row],[Gilbert]])),"",Table33[[#This Row],[Gilbert]]-Table3[[#This Row],[Gilbert]])</f>
        <v>15</v>
      </c>
      <c r="AZ384">
        <f>IF(AND(ISBLANK(Table33[[#This Row],[Fred]]),ISBLANK(Table3[[#This Row],[Fred]])),"",Table33[[#This Row],[Fred]]-Table3[[#This Row],[Fred]])</f>
        <v>11</v>
      </c>
      <c r="BA384" t="str">
        <f>IF(AND(ISBLANK(Table33[[#This Row],[Zoe]]),ISBLANK(Table3[[#This Row],[Zoe]])),"",Table33[[#This Row],[Zoe]]-Table3[[#This Row],[Zoe]])</f>
        <v/>
      </c>
      <c r="BB384">
        <f>IF(AND(ISBLANK(Table33[[#This Row],[George]]),ISBLANK(Table3[[#This Row],[George]])),"",Table33[[#This Row],[George]]-Table3[[#This Row],[George]])</f>
        <v>0</v>
      </c>
      <c r="BC384">
        <f>IF(AND(ISBLANK(Table33[[#This Row],[Raegan]]),ISBLANK(Table3[[#This Row],[Raegan]])),"",Table33[[#This Row],[Raegan]]-Table3[[#This Row],[Raegan]])</f>
        <v>16</v>
      </c>
      <c r="BD384" t="str">
        <f>IF(AND(ISBLANK(Table33[[#This Row],[Liam]]),ISBLANK(Table3[[#This Row],[Liam]])),"",Table33[[#This Row],[Liam]]-Table3[[#This Row],[Liam]])</f>
        <v/>
      </c>
      <c r="BE384" t="str">
        <f>IF(AND(ISBLANK(Table33[[#This Row],[Shane]]),ISBLANK(Table3[[#This Row],[Shane]])),"",Table33[[#This Row],[Shane]]-Table3[[#This Row],[Shane]])</f>
        <v/>
      </c>
      <c r="BF384" t="str">
        <f>IF(AND(ISBLANK(Table33[[#This Row],[Cameron]]),ISBLANK(Table3[[#This Row],[Cameron]])),"",Table33[[#This Row],[Cameron]]-Table3[[#This Row],[Cameron]])</f>
        <v/>
      </c>
      <c r="BG384" t="str">
        <f>IF(AND(ISBLANK(Table33[[#This Row],[Alex]]),ISBLANK(Table3[[#This Row],[Alex]])),"",Table33[[#This Row],[Alex]]-Table3[[#This Row],[Alex]])</f>
        <v/>
      </c>
      <c r="BH384">
        <f>IF(AND(ISBLANK(Table33[[#This Row],[Scott]]),ISBLANK(Table3[[#This Row],[Scott]])),"",Table33[[#This Row],[Scott]]-Table3[[#This Row],[Scott]])</f>
        <v>13</v>
      </c>
      <c r="BI384" t="str">
        <f>IF(AND(ISBLANK(Table33[[#This Row],[Light]]),ISBLANK(Table3[[#This Row],[Light]])),"",Table33[[#This Row],[Light]]-Table3[[#This Row],[Light]])</f>
        <v/>
      </c>
      <c r="BJ384" t="str">
        <f>IF(AND(ISBLANK(Table33[[#This Row],[Jarred]]),ISBLANK(Table3[[#This Row],[Jarred]])),"",Table33[[#This Row],[Jarred]]-Table3[[#This Row],[Jarred]])</f>
        <v/>
      </c>
      <c r="BK384" t="str">
        <f>IF(AND(ISBLANK(Table33[[#This Row],[Joel]]),ISBLANK(Table3[[#This Row],[Joel]])),"",Table33[[#This Row],[Joel]]-Table3[[#This Row],[Joel]])</f>
        <v/>
      </c>
      <c r="BL384" t="str">
        <f>IF(AND(ISBLANK(Table33[[#This Row],[Rob]]),ISBLANK(Table3[[#This Row],[Rob]])),"",Table33[[#This Row],[Rob]]-Table3[[#This Row],[Rob]])</f>
        <v/>
      </c>
      <c r="BM384" t="str">
        <f>IF(AND(ISBLANK(Table33[[#This Row],[Xander]]),ISBLANK(Table3[[#This Row],[Xander]])),"",Table33[[#This Row],[Xander]]-Table3[[#This Row],[Xander]])</f>
        <v/>
      </c>
    </row>
    <row r="385" spans="1:65" x14ac:dyDescent="0.25">
      <c r="A385" s="26">
        <v>45660</v>
      </c>
      <c r="C385">
        <v>12</v>
      </c>
      <c r="E385">
        <v>15</v>
      </c>
      <c r="F385">
        <v>11</v>
      </c>
      <c r="J385">
        <v>4</v>
      </c>
      <c r="K385">
        <v>17</v>
      </c>
      <c r="S385" s="26">
        <v>45660</v>
      </c>
      <c r="U385">
        <v>14</v>
      </c>
      <c r="W385">
        <v>15</v>
      </c>
      <c r="X385">
        <v>21</v>
      </c>
      <c r="AM385">
        <v>8</v>
      </c>
      <c r="AQ385">
        <v>12</v>
      </c>
      <c r="AR385">
        <v>19</v>
      </c>
      <c r="AX385" s="48">
        <v>45660</v>
      </c>
      <c r="AY385" t="str">
        <f>IF(AND(ISBLANK(Table33[[#This Row],[Gilbert]]),ISBLANK(Table3[[#This Row],[Gilbert]])),"",Table33[[#This Row],[Gilbert]]-Table3[[#This Row],[Gilbert]])</f>
        <v/>
      </c>
      <c r="AZ385">
        <f>IF(AND(ISBLANK(Table33[[#This Row],[Fred]]),ISBLANK(Table3[[#This Row],[Fred]])),"",Table33[[#This Row],[Fred]]-Table3[[#This Row],[Fred]])</f>
        <v>2</v>
      </c>
      <c r="BA385" t="str">
        <f>IF(AND(ISBLANK(Table33[[#This Row],[Zoe]]),ISBLANK(Table3[[#This Row],[Zoe]])),"",Table33[[#This Row],[Zoe]]-Table3[[#This Row],[Zoe]])</f>
        <v/>
      </c>
      <c r="BB385">
        <f>IF(AND(ISBLANK(Table33[[#This Row],[George]]),ISBLANK(Table3[[#This Row],[George]])),"",Table33[[#This Row],[George]]-Table3[[#This Row],[George]])</f>
        <v>0</v>
      </c>
      <c r="BC385">
        <f>IF(AND(ISBLANK(Table33[[#This Row],[Raegan]]),ISBLANK(Table3[[#This Row],[Raegan]])),"",Table33[[#This Row],[Raegan]]-Table3[[#This Row],[Raegan]])</f>
        <v>10</v>
      </c>
      <c r="BD385" t="str">
        <f>IF(AND(ISBLANK(Table33[[#This Row],[Liam]]),ISBLANK(Table3[[#This Row],[Liam]])),"",Table33[[#This Row],[Liam]]-Table3[[#This Row],[Liam]])</f>
        <v/>
      </c>
      <c r="BE385" t="str">
        <f>IF(AND(ISBLANK(Table33[[#This Row],[Shane]]),ISBLANK(Table3[[#This Row],[Shane]])),"",Table33[[#This Row],[Shane]]-Table3[[#This Row],[Shane]])</f>
        <v/>
      </c>
      <c r="BF385" t="str">
        <f>IF(AND(ISBLANK(Table33[[#This Row],[Cameron]]),ISBLANK(Table3[[#This Row],[Cameron]])),"",Table33[[#This Row],[Cameron]]-Table3[[#This Row],[Cameron]])</f>
        <v/>
      </c>
      <c r="BG385" t="str">
        <f>IF(AND(ISBLANK(Table33[[#This Row],[Alex]]),ISBLANK(Table3[[#This Row],[Alex]])),"",Table33[[#This Row],[Alex]]-Table3[[#This Row],[Alex]])</f>
        <v/>
      </c>
      <c r="BH385">
        <f>IF(AND(ISBLANK(Table33[[#This Row],[Scott]]),ISBLANK(Table3[[#This Row],[Scott]])),"",Table33[[#This Row],[Scott]]-Table3[[#This Row],[Scott]])</f>
        <v>8</v>
      </c>
      <c r="BI385">
        <f>IF(AND(ISBLANK(Table33[[#This Row],[Light]]),ISBLANK(Table3[[#This Row],[Light]])),"",Table33[[#This Row],[Light]]-Table3[[#This Row],[Light]])</f>
        <v>2</v>
      </c>
      <c r="BJ385" t="str">
        <f>IF(AND(ISBLANK(Table33[[#This Row],[Jarred]]),ISBLANK(Table3[[#This Row],[Jarred]])),"",Table33[[#This Row],[Jarred]]-Table3[[#This Row],[Jarred]])</f>
        <v/>
      </c>
      <c r="BK385" t="str">
        <f>IF(AND(ISBLANK(Table33[[#This Row],[Joel]]),ISBLANK(Table3[[#This Row],[Joel]])),"",Table33[[#This Row],[Joel]]-Table3[[#This Row],[Joel]])</f>
        <v/>
      </c>
      <c r="BL385" t="str">
        <f>IF(AND(ISBLANK(Table33[[#This Row],[Rob]]),ISBLANK(Table3[[#This Row],[Rob]])),"",Table33[[#This Row],[Rob]]-Table3[[#This Row],[Rob]])</f>
        <v/>
      </c>
      <c r="BM385" t="str">
        <f>IF(AND(ISBLANK(Table33[[#This Row],[Xander]]),ISBLANK(Table3[[#This Row],[Xander]])),"",Table33[[#This Row],[Xander]]-Table3[[#This Row],[Xander]])</f>
        <v/>
      </c>
    </row>
    <row r="386" spans="1:65" x14ac:dyDescent="0.25">
      <c r="A386" s="26">
        <v>45663</v>
      </c>
      <c r="B386">
        <v>6</v>
      </c>
      <c r="C386">
        <v>25</v>
      </c>
      <c r="D386">
        <v>27</v>
      </c>
      <c r="E386">
        <v>38</v>
      </c>
      <c r="F386">
        <v>30</v>
      </c>
      <c r="J386">
        <v>32</v>
      </c>
      <c r="K386">
        <v>40</v>
      </c>
      <c r="S386" s="26">
        <v>45663</v>
      </c>
      <c r="T386">
        <v>22</v>
      </c>
      <c r="U386">
        <v>49</v>
      </c>
      <c r="V386">
        <v>35</v>
      </c>
      <c r="W386">
        <v>45</v>
      </c>
      <c r="X386">
        <v>77</v>
      </c>
      <c r="AM386">
        <v>53</v>
      </c>
      <c r="AN386">
        <v>4</v>
      </c>
      <c r="AQ386">
        <v>40</v>
      </c>
      <c r="AR386">
        <v>84</v>
      </c>
      <c r="AX386" s="26">
        <v>45663</v>
      </c>
      <c r="AY386">
        <f>IF(AND(ISBLANK(Table33[[#This Row],[Gilbert]]),ISBLANK(Table3[[#This Row],[Gilbert]])),"",Table33[[#This Row],[Gilbert]]-Table3[[#This Row],[Gilbert]])</f>
        <v>16</v>
      </c>
      <c r="AZ386">
        <f>IF(AND(ISBLANK(Table33[[#This Row],[Fred]]),ISBLANK(Table3[[#This Row],[Fred]])),"",Table33[[#This Row],[Fred]]-Table3[[#This Row],[Fred]])</f>
        <v>24</v>
      </c>
      <c r="BA386">
        <f>IF(AND(ISBLANK(Table33[[#This Row],[Zoe]]),ISBLANK(Table3[[#This Row],[Zoe]])),"",Table33[[#This Row],[Zoe]]-Table3[[#This Row],[Zoe]])</f>
        <v>8</v>
      </c>
      <c r="BB386">
        <f>IF(AND(ISBLANK(Table33[[#This Row],[George]]),ISBLANK(Table3[[#This Row],[George]])),"",Table33[[#This Row],[George]]-Table3[[#This Row],[George]])</f>
        <v>7</v>
      </c>
      <c r="BC386">
        <f>IF(AND(ISBLANK(Table33[[#This Row],[Raegan]]),ISBLANK(Table3[[#This Row],[Raegan]])),"",Table33[[#This Row],[Raegan]]-Table3[[#This Row],[Raegan]])</f>
        <v>47</v>
      </c>
      <c r="BD386" t="str">
        <f>IF(AND(ISBLANK(Table33[[#This Row],[Liam]]),ISBLANK(Table3[[#This Row],[Liam]])),"",Table33[[#This Row],[Liam]]-Table3[[#This Row],[Liam]])</f>
        <v/>
      </c>
      <c r="BE386" t="str">
        <f>IF(AND(ISBLANK(Table33[[#This Row],[Shane]]),ISBLANK(Table3[[#This Row],[Shane]])),"",Table33[[#This Row],[Shane]]-Table3[[#This Row],[Shane]])</f>
        <v/>
      </c>
      <c r="BF386" t="str">
        <f>IF(AND(ISBLANK(Table33[[#This Row],[Cameron]]),ISBLANK(Table3[[#This Row],[Cameron]])),"",Table33[[#This Row],[Cameron]]-Table3[[#This Row],[Cameron]])</f>
        <v/>
      </c>
      <c r="BG386" t="str">
        <f>IF(AND(ISBLANK(Table33[[#This Row],[Alex]]),ISBLANK(Table3[[#This Row],[Alex]])),"",Table33[[#This Row],[Alex]]-Table3[[#This Row],[Alex]])</f>
        <v/>
      </c>
      <c r="BH386">
        <f>IF(AND(ISBLANK(Table33[[#This Row],[Scott]]),ISBLANK(Table3[[#This Row],[Scott]])),"",Table33[[#This Row],[Scott]]-Table3[[#This Row],[Scott]])</f>
        <v>8</v>
      </c>
      <c r="BI386">
        <f>IF(AND(ISBLANK(Table33[[#This Row],[Light]]),ISBLANK(Table3[[#This Row],[Light]])),"",Table33[[#This Row],[Light]]-Table3[[#This Row],[Light]])</f>
        <v>44</v>
      </c>
      <c r="BJ386" t="str">
        <f>IF(AND(ISBLANK(Table33[[#This Row],[Jarred]]),ISBLANK(Table3[[#This Row],[Jarred]])),"",Table33[[#This Row],[Jarred]]-Table3[[#This Row],[Jarred]])</f>
        <v/>
      </c>
      <c r="BK386" t="str">
        <f>IF(AND(ISBLANK(Table33[[#This Row],[Joel]]),ISBLANK(Table3[[#This Row],[Joel]])),"",Table33[[#This Row],[Joel]]-Table3[[#This Row],[Joel]])</f>
        <v/>
      </c>
      <c r="BL386" t="str">
        <f>IF(AND(ISBLANK(Table33[[#This Row],[Rob]]),ISBLANK(Table3[[#This Row],[Rob]])),"",Table33[[#This Row],[Rob]]-Table3[[#This Row],[Rob]])</f>
        <v/>
      </c>
      <c r="BM386" t="str">
        <f>IF(AND(ISBLANK(Table33[[#This Row],[Xander]]),ISBLANK(Table3[[#This Row],[Xander]])),"",Table33[[#This Row],[Xander]]-Table3[[#This Row],[Xander]])</f>
        <v/>
      </c>
    </row>
    <row r="387" spans="1:65" x14ac:dyDescent="0.25">
      <c r="A387" s="26">
        <v>45664</v>
      </c>
      <c r="C387">
        <v>22</v>
      </c>
      <c r="D387">
        <v>27</v>
      </c>
      <c r="E387">
        <v>32</v>
      </c>
      <c r="F387">
        <v>33</v>
      </c>
      <c r="J387">
        <v>17</v>
      </c>
      <c r="K387">
        <v>25</v>
      </c>
      <c r="S387" s="26">
        <v>45664</v>
      </c>
      <c r="T387">
        <v>37</v>
      </c>
      <c r="U387">
        <v>30</v>
      </c>
      <c r="V387">
        <v>42</v>
      </c>
      <c r="W387">
        <v>36</v>
      </c>
      <c r="X387">
        <v>70</v>
      </c>
      <c r="AM387">
        <v>33</v>
      </c>
      <c r="AN387">
        <v>2</v>
      </c>
      <c r="AQ387">
        <v>21</v>
      </c>
      <c r="AR387">
        <v>69</v>
      </c>
      <c r="AX387" s="26">
        <v>45664</v>
      </c>
      <c r="AY387">
        <f>IF(AND(ISBLANK(Table33[[#This Row],[Gilbert]]),ISBLANK(Table3[[#This Row],[Gilbert]])),"",Table33[[#This Row],[Gilbert]]-Table3[[#This Row],[Gilbert]])</f>
        <v>37</v>
      </c>
      <c r="AZ387">
        <f>IF(AND(ISBLANK(Table33[[#This Row],[Fred]]),ISBLANK(Table3[[#This Row],[Fred]])),"",Table33[[#This Row],[Fred]]-Table3[[#This Row],[Fred]])</f>
        <v>8</v>
      </c>
      <c r="BA387">
        <f>IF(AND(ISBLANK(Table33[[#This Row],[Zoe]]),ISBLANK(Table3[[#This Row],[Zoe]])),"",Table33[[#This Row],[Zoe]]-Table3[[#This Row],[Zoe]])</f>
        <v>15</v>
      </c>
      <c r="BB387">
        <f>IF(AND(ISBLANK(Table33[[#This Row],[George]]),ISBLANK(Table3[[#This Row],[George]])),"",Table33[[#This Row],[George]]-Table3[[#This Row],[George]])</f>
        <v>4</v>
      </c>
      <c r="BC387">
        <f>IF(AND(ISBLANK(Table33[[#This Row],[Raegan]]),ISBLANK(Table3[[#This Row],[Raegan]])),"",Table33[[#This Row],[Raegan]]-Table3[[#This Row],[Raegan]])</f>
        <v>37</v>
      </c>
      <c r="BD387" t="str">
        <f>IF(AND(ISBLANK(Table33[[#This Row],[Liam]]),ISBLANK(Table3[[#This Row],[Liam]])),"",Table33[[#This Row],[Liam]]-Table3[[#This Row],[Liam]])</f>
        <v/>
      </c>
      <c r="BE387" t="str">
        <f>IF(AND(ISBLANK(Table33[[#This Row],[Shane]]),ISBLANK(Table3[[#This Row],[Shane]])),"",Table33[[#This Row],[Shane]]-Table3[[#This Row],[Shane]])</f>
        <v/>
      </c>
      <c r="BF387" t="str">
        <f>IF(AND(ISBLANK(Table33[[#This Row],[Cameron]]),ISBLANK(Table3[[#This Row],[Cameron]])),"",Table33[[#This Row],[Cameron]]-Table3[[#This Row],[Cameron]])</f>
        <v/>
      </c>
      <c r="BG387" t="str">
        <f>IF(AND(ISBLANK(Table33[[#This Row],[Alex]]),ISBLANK(Table3[[#This Row],[Alex]])),"",Table33[[#This Row],[Alex]]-Table3[[#This Row],[Alex]])</f>
        <v/>
      </c>
      <c r="BH387">
        <f>IF(AND(ISBLANK(Table33[[#This Row],[Scott]]),ISBLANK(Table3[[#This Row],[Scott]])),"",Table33[[#This Row],[Scott]]-Table3[[#This Row],[Scott]])</f>
        <v>4</v>
      </c>
      <c r="BI387">
        <f>IF(AND(ISBLANK(Table33[[#This Row],[Light]]),ISBLANK(Table3[[#This Row],[Light]])),"",Table33[[#This Row],[Light]]-Table3[[#This Row],[Light]])</f>
        <v>44</v>
      </c>
      <c r="BJ387" t="str">
        <f>IF(AND(ISBLANK(Table33[[#This Row],[Jarred]]),ISBLANK(Table3[[#This Row],[Jarred]])),"",Table33[[#This Row],[Jarred]]-Table3[[#This Row],[Jarred]])</f>
        <v/>
      </c>
      <c r="BK387" t="str">
        <f>IF(AND(ISBLANK(Table33[[#This Row],[Joel]]),ISBLANK(Table3[[#This Row],[Joel]])),"",Table33[[#This Row],[Joel]]-Table3[[#This Row],[Joel]])</f>
        <v/>
      </c>
      <c r="BL387" t="str">
        <f>IF(AND(ISBLANK(Table33[[#This Row],[Rob]]),ISBLANK(Table3[[#This Row],[Rob]])),"",Table33[[#This Row],[Rob]]-Table3[[#This Row],[Rob]])</f>
        <v/>
      </c>
      <c r="BM387" t="str">
        <f>IF(AND(ISBLANK(Table33[[#This Row],[Xander]]),ISBLANK(Table3[[#This Row],[Xander]])),"",Table33[[#This Row],[Xander]]-Table3[[#This Row],[Xander]])</f>
        <v/>
      </c>
    </row>
    <row r="388" spans="1:65" x14ac:dyDescent="0.25">
      <c r="A388" s="26">
        <v>45665</v>
      </c>
      <c r="B388">
        <v>7</v>
      </c>
      <c r="C388">
        <v>19</v>
      </c>
      <c r="D388">
        <v>21</v>
      </c>
      <c r="E388">
        <v>32</v>
      </c>
      <c r="F388">
        <v>26</v>
      </c>
      <c r="K388">
        <v>25</v>
      </c>
      <c r="S388" s="26">
        <v>45665</v>
      </c>
      <c r="T388">
        <v>51</v>
      </c>
      <c r="U388">
        <v>36</v>
      </c>
      <c r="V388">
        <v>26</v>
      </c>
      <c r="W388">
        <v>39</v>
      </c>
      <c r="X388">
        <v>72</v>
      </c>
      <c r="AM388">
        <v>52</v>
      </c>
      <c r="AN388">
        <v>5</v>
      </c>
      <c r="AR388">
        <v>61</v>
      </c>
      <c r="AX388" s="26">
        <v>45665</v>
      </c>
      <c r="AY388">
        <f>IF(AND(ISBLANK(Table33[[#This Row],[Gilbert]]),ISBLANK(Table3[[#This Row],[Gilbert]])),"",Table33[[#This Row],[Gilbert]]-Table3[[#This Row],[Gilbert]])</f>
        <v>44</v>
      </c>
      <c r="AZ388">
        <f>IF(AND(ISBLANK(Table33[[#This Row],[Fred]]),ISBLANK(Table3[[#This Row],[Fred]])),"",Table33[[#This Row],[Fred]]-Table3[[#This Row],[Fred]])</f>
        <v>17</v>
      </c>
      <c r="BA388">
        <f>IF(AND(ISBLANK(Table33[[#This Row],[Zoe]]),ISBLANK(Table3[[#This Row],[Zoe]])),"",Table33[[#This Row],[Zoe]]-Table3[[#This Row],[Zoe]])</f>
        <v>5</v>
      </c>
      <c r="BB388">
        <f>IF(AND(ISBLANK(Table33[[#This Row],[George]]),ISBLANK(Table3[[#This Row],[George]])),"",Table33[[#This Row],[George]]-Table3[[#This Row],[George]])</f>
        <v>7</v>
      </c>
      <c r="BC388">
        <f>IF(AND(ISBLANK(Table33[[#This Row],[Raegan]]),ISBLANK(Table3[[#This Row],[Raegan]])),"",Table33[[#This Row],[Raegan]]-Table3[[#This Row],[Raegan]])</f>
        <v>46</v>
      </c>
      <c r="BD388" t="str">
        <f>IF(AND(ISBLANK(Table33[[#This Row],[Liam]]),ISBLANK(Table3[[#This Row],[Liam]])),"",Table33[[#This Row],[Liam]]-Table3[[#This Row],[Liam]])</f>
        <v/>
      </c>
      <c r="BE388" t="str">
        <f>IF(AND(ISBLANK(Table33[[#This Row],[Shane]]),ISBLANK(Table3[[#This Row],[Shane]])),"",Table33[[#This Row],[Shane]]-Table3[[#This Row],[Shane]])</f>
        <v/>
      </c>
      <c r="BF388" t="str">
        <f>IF(AND(ISBLANK(Table33[[#This Row],[Cameron]]),ISBLANK(Table3[[#This Row],[Cameron]])),"",Table33[[#This Row],[Cameron]]-Table3[[#This Row],[Cameron]])</f>
        <v/>
      </c>
      <c r="BG388" t="str">
        <f>IF(AND(ISBLANK(Table33[[#This Row],[Alex]]),ISBLANK(Table3[[#This Row],[Alex]])),"",Table33[[#This Row],[Alex]]-Table3[[#This Row],[Alex]])</f>
        <v/>
      </c>
      <c r="BH388" t="str">
        <f>IF(AND(ISBLANK(Table33[[#This Row],[Scott]]),ISBLANK(Table3[[#This Row],[Scott]])),"",Table33[[#This Row],[Scott]]-Table3[[#This Row],[Scott]])</f>
        <v/>
      </c>
      <c r="BI388">
        <f>IF(AND(ISBLANK(Table33[[#This Row],[Light]]),ISBLANK(Table3[[#This Row],[Light]])),"",Table33[[#This Row],[Light]]-Table3[[#This Row],[Light]])</f>
        <v>36</v>
      </c>
      <c r="BJ388" t="str">
        <f>IF(AND(ISBLANK(Table33[[#This Row],[Jarred]]),ISBLANK(Table3[[#This Row],[Jarred]])),"",Table33[[#This Row],[Jarred]]-Table3[[#This Row],[Jarred]])</f>
        <v/>
      </c>
      <c r="BK388" t="str">
        <f>IF(AND(ISBLANK(Table33[[#This Row],[Joel]]),ISBLANK(Table3[[#This Row],[Joel]])),"",Table33[[#This Row],[Joel]]-Table3[[#This Row],[Joel]])</f>
        <v/>
      </c>
      <c r="BL388" t="str">
        <f>IF(AND(ISBLANK(Table33[[#This Row],[Rob]]),ISBLANK(Table3[[#This Row],[Rob]])),"",Table33[[#This Row],[Rob]]-Table3[[#This Row],[Rob]])</f>
        <v/>
      </c>
      <c r="BM388" t="str">
        <f>IF(AND(ISBLANK(Table33[[#This Row],[Xander]]),ISBLANK(Table3[[#This Row],[Xander]])),"",Table33[[#This Row],[Xander]]-Table3[[#This Row],[Xander]])</f>
        <v/>
      </c>
    </row>
    <row r="389" spans="1:65" x14ac:dyDescent="0.25">
      <c r="A389" s="26">
        <v>45666</v>
      </c>
      <c r="C389">
        <v>21</v>
      </c>
      <c r="D389">
        <v>32</v>
      </c>
      <c r="E389">
        <v>28</v>
      </c>
      <c r="F389">
        <v>29</v>
      </c>
      <c r="J389">
        <v>15</v>
      </c>
      <c r="K389">
        <v>16</v>
      </c>
      <c r="S389" s="26">
        <v>45666</v>
      </c>
      <c r="T389">
        <v>46</v>
      </c>
      <c r="U389">
        <v>33</v>
      </c>
      <c r="V389">
        <v>39</v>
      </c>
      <c r="W389">
        <v>32</v>
      </c>
      <c r="X389">
        <v>75</v>
      </c>
      <c r="AM389">
        <v>60</v>
      </c>
      <c r="AQ389">
        <v>40</v>
      </c>
      <c r="AR389">
        <v>77</v>
      </c>
      <c r="AX389" s="26">
        <v>45666</v>
      </c>
      <c r="AY389">
        <f>IF(AND(ISBLANK(Table33[[#This Row],[Gilbert]]),ISBLANK(Table3[[#This Row],[Gilbert]])),"",Table33[[#This Row],[Gilbert]]-Table3[[#This Row],[Gilbert]])</f>
        <v>46</v>
      </c>
      <c r="AZ389">
        <f>IF(AND(ISBLANK(Table33[[#This Row],[Fred]]),ISBLANK(Table3[[#This Row],[Fred]])),"",Table33[[#This Row],[Fred]]-Table3[[#This Row],[Fred]])</f>
        <v>12</v>
      </c>
      <c r="BA389">
        <f>IF(AND(ISBLANK(Table33[[#This Row],[Zoe]]),ISBLANK(Table3[[#This Row],[Zoe]])),"",Table33[[#This Row],[Zoe]]-Table3[[#This Row],[Zoe]])</f>
        <v>7</v>
      </c>
      <c r="BB389">
        <f>IF(AND(ISBLANK(Table33[[#This Row],[George]]),ISBLANK(Table3[[#This Row],[George]])),"",Table33[[#This Row],[George]]-Table3[[#This Row],[George]])</f>
        <v>4</v>
      </c>
      <c r="BC389">
        <f>IF(AND(ISBLANK(Table33[[#This Row],[Raegan]]),ISBLANK(Table3[[#This Row],[Raegan]])),"",Table33[[#This Row],[Raegan]]-Table3[[#This Row],[Raegan]])</f>
        <v>46</v>
      </c>
      <c r="BD389" t="str">
        <f>IF(AND(ISBLANK(Table33[[#This Row],[Liam]]),ISBLANK(Table3[[#This Row],[Liam]])),"",Table33[[#This Row],[Liam]]-Table3[[#This Row],[Liam]])</f>
        <v/>
      </c>
      <c r="BE389" t="str">
        <f>IF(AND(ISBLANK(Table33[[#This Row],[Shane]]),ISBLANK(Table3[[#This Row],[Shane]])),"",Table33[[#This Row],[Shane]]-Table3[[#This Row],[Shane]])</f>
        <v/>
      </c>
      <c r="BF389" t="str">
        <f>IF(AND(ISBLANK(Table33[[#This Row],[Cameron]]),ISBLANK(Table3[[#This Row],[Cameron]])),"",Table33[[#This Row],[Cameron]]-Table3[[#This Row],[Cameron]])</f>
        <v/>
      </c>
      <c r="BG389" t="str">
        <f>IF(AND(ISBLANK(Table33[[#This Row],[Alex]]),ISBLANK(Table3[[#This Row],[Alex]])),"",Table33[[#This Row],[Alex]]-Table3[[#This Row],[Alex]])</f>
        <v/>
      </c>
      <c r="BH389">
        <f>IF(AND(ISBLANK(Table33[[#This Row],[Scott]]),ISBLANK(Table3[[#This Row],[Scott]])),"",Table33[[#This Row],[Scott]]-Table3[[#This Row],[Scott]])</f>
        <v>25</v>
      </c>
      <c r="BI389">
        <f>IF(AND(ISBLANK(Table33[[#This Row],[Light]]),ISBLANK(Table3[[#This Row],[Light]])),"",Table33[[#This Row],[Light]]-Table3[[#This Row],[Light]])</f>
        <v>61</v>
      </c>
      <c r="BJ389" t="str">
        <f>IF(AND(ISBLANK(Table33[[#This Row],[Jarred]]),ISBLANK(Table3[[#This Row],[Jarred]])),"",Table33[[#This Row],[Jarred]]-Table3[[#This Row],[Jarred]])</f>
        <v/>
      </c>
      <c r="BK389" t="str">
        <f>IF(AND(ISBLANK(Table33[[#This Row],[Joel]]),ISBLANK(Table3[[#This Row],[Joel]])),"",Table33[[#This Row],[Joel]]-Table3[[#This Row],[Joel]])</f>
        <v/>
      </c>
      <c r="BL389" t="str">
        <f>IF(AND(ISBLANK(Table33[[#This Row],[Rob]]),ISBLANK(Table3[[#This Row],[Rob]])),"",Table33[[#This Row],[Rob]]-Table3[[#This Row],[Rob]])</f>
        <v/>
      </c>
      <c r="BM389" t="str">
        <f>IF(AND(ISBLANK(Table33[[#This Row],[Xander]]),ISBLANK(Table3[[#This Row],[Xander]])),"",Table33[[#This Row],[Xander]]-Table3[[#This Row],[Xander]])</f>
        <v/>
      </c>
    </row>
    <row r="390" spans="1:65" x14ac:dyDescent="0.25">
      <c r="A390" s="26">
        <v>45667</v>
      </c>
      <c r="C390">
        <v>14</v>
      </c>
      <c r="D390">
        <v>14</v>
      </c>
      <c r="E390">
        <v>18</v>
      </c>
      <c r="F390">
        <v>13</v>
      </c>
      <c r="J390">
        <v>14</v>
      </c>
      <c r="K390">
        <v>10</v>
      </c>
      <c r="S390" s="26">
        <v>45667</v>
      </c>
      <c r="T390">
        <v>24</v>
      </c>
      <c r="U390">
        <v>32</v>
      </c>
      <c r="V390">
        <v>23</v>
      </c>
      <c r="W390">
        <v>33</v>
      </c>
      <c r="X390">
        <v>70</v>
      </c>
      <c r="AM390">
        <v>45</v>
      </c>
      <c r="AN390">
        <v>4</v>
      </c>
      <c r="AQ390">
        <v>22</v>
      </c>
      <c r="AR390">
        <v>57</v>
      </c>
      <c r="AX390" s="26">
        <v>45667</v>
      </c>
      <c r="AY390">
        <f>IF(AND(ISBLANK(Table33[[#This Row],[Gilbert]]),ISBLANK(Table3[[#This Row],[Gilbert]])),"",Table33[[#This Row],[Gilbert]]-Table3[[#This Row],[Gilbert]])</f>
        <v>24</v>
      </c>
      <c r="AZ390">
        <f>IF(AND(ISBLANK(Table33[[#This Row],[Fred]]),ISBLANK(Table3[[#This Row],[Fred]])),"",Table33[[#This Row],[Fred]]-Table3[[#This Row],[Fred]])</f>
        <v>18</v>
      </c>
      <c r="BA390">
        <f>IF(AND(ISBLANK(Table33[[#This Row],[Zoe]]),ISBLANK(Table3[[#This Row],[Zoe]])),"",Table33[[#This Row],[Zoe]]-Table3[[#This Row],[Zoe]])</f>
        <v>9</v>
      </c>
      <c r="BB390">
        <f>IF(AND(ISBLANK(Table33[[#This Row],[George]]),ISBLANK(Table3[[#This Row],[George]])),"",Table33[[#This Row],[George]]-Table3[[#This Row],[George]])</f>
        <v>15</v>
      </c>
      <c r="BC390">
        <f>IF(AND(ISBLANK(Table33[[#This Row],[Raegan]]),ISBLANK(Table3[[#This Row],[Raegan]])),"",Table33[[#This Row],[Raegan]]-Table3[[#This Row],[Raegan]])</f>
        <v>57</v>
      </c>
      <c r="BD390" t="str">
        <f>IF(AND(ISBLANK(Table33[[#This Row],[Liam]]),ISBLANK(Table3[[#This Row],[Liam]])),"",Table33[[#This Row],[Liam]]-Table3[[#This Row],[Liam]])</f>
        <v/>
      </c>
      <c r="BE390" t="str">
        <f>IF(AND(ISBLANK(Table33[[#This Row],[Shane]]),ISBLANK(Table3[[#This Row],[Shane]])),"",Table33[[#This Row],[Shane]]-Table3[[#This Row],[Shane]])</f>
        <v/>
      </c>
      <c r="BF390" t="str">
        <f>IF(AND(ISBLANK(Table33[[#This Row],[Cameron]]),ISBLANK(Table3[[#This Row],[Cameron]])),"",Table33[[#This Row],[Cameron]]-Table3[[#This Row],[Cameron]])</f>
        <v/>
      </c>
      <c r="BG390" t="str">
        <f>IF(AND(ISBLANK(Table33[[#This Row],[Alex]]),ISBLANK(Table3[[#This Row],[Alex]])),"",Table33[[#This Row],[Alex]]-Table3[[#This Row],[Alex]])</f>
        <v/>
      </c>
      <c r="BH390">
        <f>IF(AND(ISBLANK(Table33[[#This Row],[Scott]]),ISBLANK(Table3[[#This Row],[Scott]])),"",Table33[[#This Row],[Scott]]-Table3[[#This Row],[Scott]])</f>
        <v>8</v>
      </c>
      <c r="BI390">
        <f>IF(AND(ISBLANK(Table33[[#This Row],[Light]]),ISBLANK(Table3[[#This Row],[Light]])),"",Table33[[#This Row],[Light]]-Table3[[#This Row],[Light]])</f>
        <v>47</v>
      </c>
      <c r="BJ390" t="str">
        <f>IF(AND(ISBLANK(Table33[[#This Row],[Jarred]]),ISBLANK(Table3[[#This Row],[Jarred]])),"",Table33[[#This Row],[Jarred]]-Table3[[#This Row],[Jarred]])</f>
        <v/>
      </c>
      <c r="BK390" t="str">
        <f>IF(AND(ISBLANK(Table33[[#This Row],[Joel]]),ISBLANK(Table3[[#This Row],[Joel]])),"",Table33[[#This Row],[Joel]]-Table3[[#This Row],[Joel]])</f>
        <v/>
      </c>
      <c r="BL390" t="str">
        <f>IF(AND(ISBLANK(Table33[[#This Row],[Rob]]),ISBLANK(Table3[[#This Row],[Rob]])),"",Table33[[#This Row],[Rob]]-Table3[[#This Row],[Rob]])</f>
        <v/>
      </c>
      <c r="BM390" t="str">
        <f>IF(AND(ISBLANK(Table33[[#This Row],[Xander]]),ISBLANK(Table3[[#This Row],[Xander]])),"",Table33[[#This Row],[Xander]]-Table3[[#This Row],[Xander]])</f>
        <v/>
      </c>
    </row>
    <row r="391" spans="1:65" x14ac:dyDescent="0.25">
      <c r="A391" s="26">
        <v>45670</v>
      </c>
      <c r="C391">
        <v>24</v>
      </c>
      <c r="D391">
        <v>24</v>
      </c>
      <c r="E391">
        <v>17</v>
      </c>
      <c r="F391">
        <v>18</v>
      </c>
      <c r="H391">
        <v>16</v>
      </c>
      <c r="J391">
        <v>3</v>
      </c>
      <c r="K391">
        <v>38</v>
      </c>
      <c r="S391" s="26">
        <v>45670</v>
      </c>
      <c r="T391">
        <v>24</v>
      </c>
      <c r="U391">
        <v>36</v>
      </c>
      <c r="V391">
        <v>42</v>
      </c>
      <c r="W391">
        <v>33</v>
      </c>
      <c r="X391">
        <v>70</v>
      </c>
      <c r="AK391">
        <v>44</v>
      </c>
      <c r="AM391">
        <v>47</v>
      </c>
      <c r="AN391">
        <v>1</v>
      </c>
      <c r="AQ391">
        <v>43</v>
      </c>
      <c r="AR391">
        <v>72</v>
      </c>
      <c r="AX391" s="26">
        <v>45670</v>
      </c>
      <c r="AY391">
        <f>IF(AND(ISBLANK(Table33[[#This Row],[Gilbert]]),ISBLANK(Table3[[#This Row],[Gilbert]])),"",Table33[[#This Row],[Gilbert]]-Table3[[#This Row],[Gilbert]])</f>
        <v>24</v>
      </c>
      <c r="AZ391">
        <f>IF(AND(ISBLANK(Table33[[#This Row],[Fred]]),ISBLANK(Table3[[#This Row],[Fred]])),"",Table33[[#This Row],[Fred]]-Table3[[#This Row],[Fred]])</f>
        <v>12</v>
      </c>
      <c r="BA391">
        <f>IF(AND(ISBLANK(Table33[[#This Row],[Zoe]]),ISBLANK(Table3[[#This Row],[Zoe]])),"",Table33[[#This Row],[Zoe]]-Table3[[#This Row],[Zoe]])</f>
        <v>18</v>
      </c>
      <c r="BB391">
        <f>IF(AND(ISBLANK(Table33[[#This Row],[George]]),ISBLANK(Table3[[#This Row],[George]])),"",Table33[[#This Row],[George]]-Table3[[#This Row],[George]])</f>
        <v>16</v>
      </c>
      <c r="BC391">
        <f>IF(AND(ISBLANK(Table33[[#This Row],[Raegan]]),ISBLANK(Table3[[#This Row],[Raegan]])),"",Table33[[#This Row],[Raegan]]-Table3[[#This Row],[Raegan]])</f>
        <v>52</v>
      </c>
      <c r="BD391" t="str">
        <f>IF(AND(ISBLANK(Table33[[#This Row],[Liam]]),ISBLANK(Table3[[#This Row],[Liam]])),"",Table33[[#This Row],[Liam]]-Table3[[#This Row],[Liam]])</f>
        <v/>
      </c>
      <c r="BE391">
        <f>IF(AND(ISBLANK(Table33[[#This Row],[Shane]]),ISBLANK(Table3[[#This Row],[Shane]])),"",Table33[[#This Row],[Shane]]-Table3[[#This Row],[Shane]])</f>
        <v>28</v>
      </c>
      <c r="BF391" t="str">
        <f>IF(AND(ISBLANK(Table33[[#This Row],[Cameron]]),ISBLANK(Table3[[#This Row],[Cameron]])),"",Table33[[#This Row],[Cameron]]-Table3[[#This Row],[Cameron]])</f>
        <v/>
      </c>
      <c r="BG391" t="str">
        <f>IF(AND(ISBLANK(Table33[[#This Row],[Alex]]),ISBLANK(Table3[[#This Row],[Alex]])),"",Table33[[#This Row],[Alex]]-Table3[[#This Row],[Alex]])</f>
        <v/>
      </c>
      <c r="BH391">
        <f>IF(AND(ISBLANK(Table33[[#This Row],[Scott]]),ISBLANK(Table3[[#This Row],[Scott]])),"",Table33[[#This Row],[Scott]]-Table3[[#This Row],[Scott]])</f>
        <v>40</v>
      </c>
      <c r="BI391">
        <f>IF(AND(ISBLANK(Table33[[#This Row],[Light]]),ISBLANK(Table3[[#This Row],[Light]])),"",Table33[[#This Row],[Light]]-Table3[[#This Row],[Light]])</f>
        <v>34</v>
      </c>
      <c r="BJ391" t="str">
        <f>IF(AND(ISBLANK(Table33[[#This Row],[Jarred]]),ISBLANK(Table3[[#This Row],[Jarred]])),"",Table33[[#This Row],[Jarred]]-Table3[[#This Row],[Jarred]])</f>
        <v/>
      </c>
      <c r="BK391" t="str">
        <f>IF(AND(ISBLANK(Table33[[#This Row],[Joel]]),ISBLANK(Table3[[#This Row],[Joel]])),"",Table33[[#This Row],[Joel]]-Table3[[#This Row],[Joel]])</f>
        <v/>
      </c>
      <c r="BL391" t="str">
        <f>IF(AND(ISBLANK(Table33[[#This Row],[Rob]]),ISBLANK(Table3[[#This Row],[Rob]])),"",Table33[[#This Row],[Rob]]-Table3[[#This Row],[Rob]])</f>
        <v/>
      </c>
      <c r="BM391" t="str">
        <f>IF(AND(ISBLANK(Table33[[#This Row],[Xander]]),ISBLANK(Table3[[#This Row],[Xander]])),"",Table33[[#This Row],[Xander]]-Table3[[#This Row],[Xander]])</f>
        <v/>
      </c>
    </row>
    <row r="392" spans="1:65" x14ac:dyDescent="0.25">
      <c r="A392" s="26">
        <v>45671</v>
      </c>
      <c r="C392">
        <v>22</v>
      </c>
      <c r="D392">
        <v>23</v>
      </c>
      <c r="E392">
        <v>23</v>
      </c>
      <c r="F392">
        <v>12</v>
      </c>
      <c r="H392">
        <v>9</v>
      </c>
      <c r="J392">
        <v>9</v>
      </c>
      <c r="K392">
        <v>29</v>
      </c>
      <c r="S392" s="26">
        <v>45671</v>
      </c>
      <c r="T392">
        <v>22</v>
      </c>
      <c r="U392">
        <v>36</v>
      </c>
      <c r="V392">
        <v>33</v>
      </c>
      <c r="W392">
        <v>35</v>
      </c>
      <c r="X392">
        <v>61</v>
      </c>
      <c r="AK392">
        <v>28</v>
      </c>
      <c r="AM392">
        <v>11</v>
      </c>
      <c r="AN392">
        <v>1</v>
      </c>
      <c r="AQ392">
        <v>48</v>
      </c>
      <c r="AR392">
        <v>63</v>
      </c>
      <c r="AX392" s="26">
        <v>45671</v>
      </c>
      <c r="AY392">
        <f>IF(AND(ISBLANK(Table33[[#This Row],[Gilbert]]),ISBLANK(Table3[[#This Row],[Gilbert]])),"",Table33[[#This Row],[Gilbert]]-Table3[[#This Row],[Gilbert]])</f>
        <v>22</v>
      </c>
      <c r="AZ392">
        <f>IF(AND(ISBLANK(Table33[[#This Row],[Fred]]),ISBLANK(Table3[[#This Row],[Fred]])),"",Table33[[#This Row],[Fred]]-Table3[[#This Row],[Fred]])</f>
        <v>14</v>
      </c>
      <c r="BA392">
        <f>IF(AND(ISBLANK(Table33[[#This Row],[Zoe]]),ISBLANK(Table3[[#This Row],[Zoe]])),"",Table33[[#This Row],[Zoe]]-Table3[[#This Row],[Zoe]])</f>
        <v>10</v>
      </c>
      <c r="BB392">
        <f>IF(AND(ISBLANK(Table33[[#This Row],[George]]),ISBLANK(Table3[[#This Row],[George]])),"",Table33[[#This Row],[George]]-Table3[[#This Row],[George]])</f>
        <v>12</v>
      </c>
      <c r="BC392">
        <f>IF(AND(ISBLANK(Table33[[#This Row],[Raegan]]),ISBLANK(Table3[[#This Row],[Raegan]])),"",Table33[[#This Row],[Raegan]]-Table3[[#This Row],[Raegan]])</f>
        <v>49</v>
      </c>
      <c r="BD392" t="str">
        <f>IF(AND(ISBLANK(Table33[[#This Row],[Liam]]),ISBLANK(Table3[[#This Row],[Liam]])),"",Table33[[#This Row],[Liam]]-Table3[[#This Row],[Liam]])</f>
        <v/>
      </c>
      <c r="BE392">
        <f>IF(AND(ISBLANK(Table33[[#This Row],[Shane]]),ISBLANK(Table3[[#This Row],[Shane]])),"",Table33[[#This Row],[Shane]]-Table3[[#This Row],[Shane]])</f>
        <v>19</v>
      </c>
      <c r="BF392" t="str">
        <f>IF(AND(ISBLANK(Table33[[#This Row],[Cameron]]),ISBLANK(Table3[[#This Row],[Cameron]])),"",Table33[[#This Row],[Cameron]]-Table3[[#This Row],[Cameron]])</f>
        <v/>
      </c>
      <c r="BG392" t="str">
        <f>IF(AND(ISBLANK(Table33[[#This Row],[Alex]]),ISBLANK(Table3[[#This Row],[Alex]])),"",Table33[[#This Row],[Alex]]-Table3[[#This Row],[Alex]])</f>
        <v/>
      </c>
      <c r="BH392">
        <f>IF(AND(ISBLANK(Table33[[#This Row],[Scott]]),ISBLANK(Table3[[#This Row],[Scott]])),"",Table33[[#This Row],[Scott]]-Table3[[#This Row],[Scott]])</f>
        <v>39</v>
      </c>
      <c r="BI392">
        <f>IF(AND(ISBLANK(Table33[[#This Row],[Light]]),ISBLANK(Table3[[#This Row],[Light]])),"",Table33[[#This Row],[Light]]-Table3[[#This Row],[Light]])</f>
        <v>34</v>
      </c>
      <c r="BJ392" t="str">
        <f>IF(AND(ISBLANK(Table33[[#This Row],[Jarred]]),ISBLANK(Table3[[#This Row],[Jarred]])),"",Table33[[#This Row],[Jarred]]-Table3[[#This Row],[Jarred]])</f>
        <v/>
      </c>
      <c r="BK392" t="str">
        <f>IF(AND(ISBLANK(Table33[[#This Row],[Joel]]),ISBLANK(Table3[[#This Row],[Joel]])),"",Table33[[#This Row],[Joel]]-Table3[[#This Row],[Joel]])</f>
        <v/>
      </c>
      <c r="BL392" t="str">
        <f>IF(AND(ISBLANK(Table33[[#This Row],[Rob]]),ISBLANK(Table3[[#This Row],[Rob]])),"",Table33[[#This Row],[Rob]]-Table3[[#This Row],[Rob]])</f>
        <v/>
      </c>
      <c r="BM392" t="str">
        <f>IF(AND(ISBLANK(Table33[[#This Row],[Xander]]),ISBLANK(Table3[[#This Row],[Xander]])),"",Table33[[#This Row],[Xander]]-Table3[[#This Row],[Xander]])</f>
        <v/>
      </c>
    </row>
    <row r="393" spans="1:65" x14ac:dyDescent="0.25">
      <c r="A393" s="26">
        <v>45672</v>
      </c>
      <c r="D393">
        <v>21</v>
      </c>
      <c r="E393">
        <v>21</v>
      </c>
      <c r="F393">
        <v>12</v>
      </c>
      <c r="H393">
        <v>12</v>
      </c>
      <c r="J393">
        <v>9</v>
      </c>
      <c r="K393">
        <v>41</v>
      </c>
      <c r="S393" s="26">
        <v>45672</v>
      </c>
      <c r="T393">
        <v>24</v>
      </c>
      <c r="V393">
        <v>31</v>
      </c>
      <c r="W393">
        <v>28</v>
      </c>
      <c r="X393">
        <v>61</v>
      </c>
      <c r="AK393">
        <v>35</v>
      </c>
      <c r="AM393">
        <v>37</v>
      </c>
      <c r="AN393">
        <v>3</v>
      </c>
      <c r="AQ393">
        <v>51</v>
      </c>
      <c r="AR393">
        <v>59</v>
      </c>
      <c r="AX393" s="26">
        <v>45672</v>
      </c>
      <c r="AY393">
        <f>IF(AND(ISBLANK(Table33[[#This Row],[Gilbert]]),ISBLANK(Table3[[#This Row],[Gilbert]])),"",Table33[[#This Row],[Gilbert]]-Table3[[#This Row],[Gilbert]])</f>
        <v>24</v>
      </c>
      <c r="AZ393" t="str">
        <f>IF(AND(ISBLANK(Table33[[#This Row],[Fred]]),ISBLANK(Table3[[#This Row],[Fred]])),"",Table33[[#This Row],[Fred]]-Table3[[#This Row],[Fred]])</f>
        <v/>
      </c>
      <c r="BA393">
        <f>IF(AND(ISBLANK(Table33[[#This Row],[Zoe]]),ISBLANK(Table3[[#This Row],[Zoe]])),"",Table33[[#This Row],[Zoe]]-Table3[[#This Row],[Zoe]])</f>
        <v>10</v>
      </c>
      <c r="BB393">
        <f>IF(AND(ISBLANK(Table33[[#This Row],[George]]),ISBLANK(Table3[[#This Row],[George]])),"",Table33[[#This Row],[George]]-Table3[[#This Row],[George]])</f>
        <v>7</v>
      </c>
      <c r="BC393">
        <f>IF(AND(ISBLANK(Table33[[#This Row],[Raegan]]),ISBLANK(Table3[[#This Row],[Raegan]])),"",Table33[[#This Row],[Raegan]]-Table3[[#This Row],[Raegan]])</f>
        <v>49</v>
      </c>
      <c r="BD393" t="str">
        <f>IF(AND(ISBLANK(Table33[[#This Row],[Liam]]),ISBLANK(Table3[[#This Row],[Liam]])),"",Table33[[#This Row],[Liam]]-Table3[[#This Row],[Liam]])</f>
        <v/>
      </c>
      <c r="BE393">
        <f>IF(AND(ISBLANK(Table33[[#This Row],[Shane]]),ISBLANK(Table3[[#This Row],[Shane]])),"",Table33[[#This Row],[Shane]]-Table3[[#This Row],[Shane]])</f>
        <v>23</v>
      </c>
      <c r="BF393" t="str">
        <f>IF(AND(ISBLANK(Table33[[#This Row],[Cameron]]),ISBLANK(Table3[[#This Row],[Cameron]])),"",Table33[[#This Row],[Cameron]]-Table3[[#This Row],[Cameron]])</f>
        <v/>
      </c>
      <c r="BG393" t="str">
        <f>IF(AND(ISBLANK(Table33[[#This Row],[Alex]]),ISBLANK(Table3[[#This Row],[Alex]])),"",Table33[[#This Row],[Alex]]-Table3[[#This Row],[Alex]])</f>
        <v/>
      </c>
      <c r="BH393">
        <f>IF(AND(ISBLANK(Table33[[#This Row],[Scott]]),ISBLANK(Table3[[#This Row],[Scott]])),"",Table33[[#This Row],[Scott]]-Table3[[#This Row],[Scott]])</f>
        <v>42</v>
      </c>
      <c r="BI393">
        <f>IF(AND(ISBLANK(Table33[[#This Row],[Light]]),ISBLANK(Table3[[#This Row],[Light]])),"",Table33[[#This Row],[Light]]-Table3[[#This Row],[Light]])</f>
        <v>18</v>
      </c>
      <c r="BJ393" t="str">
        <f>IF(AND(ISBLANK(Table33[[#This Row],[Jarred]]),ISBLANK(Table3[[#This Row],[Jarred]])),"",Table33[[#This Row],[Jarred]]-Table3[[#This Row],[Jarred]])</f>
        <v/>
      </c>
      <c r="BK393" t="str">
        <f>IF(AND(ISBLANK(Table33[[#This Row],[Joel]]),ISBLANK(Table3[[#This Row],[Joel]])),"",Table33[[#This Row],[Joel]]-Table3[[#This Row],[Joel]])</f>
        <v/>
      </c>
      <c r="BL393" t="str">
        <f>IF(AND(ISBLANK(Table33[[#This Row],[Rob]]),ISBLANK(Table3[[#This Row],[Rob]])),"",Table33[[#This Row],[Rob]]-Table3[[#This Row],[Rob]])</f>
        <v/>
      </c>
      <c r="BM393" t="str">
        <f>IF(AND(ISBLANK(Table33[[#This Row],[Xander]]),ISBLANK(Table3[[#This Row],[Xander]])),"",Table33[[#This Row],[Xander]]-Table3[[#This Row],[Xander]])</f>
        <v/>
      </c>
    </row>
    <row r="394" spans="1:65" x14ac:dyDescent="0.25">
      <c r="A394" s="26">
        <v>45673</v>
      </c>
      <c r="C394">
        <v>18</v>
      </c>
      <c r="D394">
        <v>19</v>
      </c>
      <c r="E394">
        <v>14</v>
      </c>
      <c r="F394">
        <v>4</v>
      </c>
      <c r="H394">
        <v>7</v>
      </c>
      <c r="J394">
        <v>3</v>
      </c>
      <c r="K394">
        <v>29</v>
      </c>
      <c r="S394" s="26">
        <v>45673</v>
      </c>
      <c r="T394">
        <v>13</v>
      </c>
      <c r="U394">
        <v>31</v>
      </c>
      <c r="V394">
        <v>29</v>
      </c>
      <c r="W394">
        <v>43</v>
      </c>
      <c r="X394">
        <v>63</v>
      </c>
      <c r="AK394">
        <v>29</v>
      </c>
      <c r="AM394">
        <v>24</v>
      </c>
      <c r="AN394">
        <v>1</v>
      </c>
      <c r="AQ394">
        <v>47</v>
      </c>
      <c r="AR394">
        <v>62</v>
      </c>
      <c r="AX394" s="26">
        <v>45673</v>
      </c>
      <c r="AY394">
        <f>IF(AND(ISBLANK(Table33[[#This Row],[Gilbert]]),ISBLANK(Table3[[#This Row],[Gilbert]])),"",Table33[[#This Row],[Gilbert]]-Table3[[#This Row],[Gilbert]])</f>
        <v>13</v>
      </c>
      <c r="AZ394">
        <f>IF(AND(ISBLANK(Table33[[#This Row],[Fred]]),ISBLANK(Table3[[#This Row],[Fred]])),"",Table33[[#This Row],[Fred]]-Table3[[#This Row],[Fred]])</f>
        <v>13</v>
      </c>
      <c r="BA394">
        <f>IF(AND(ISBLANK(Table33[[#This Row],[Zoe]]),ISBLANK(Table3[[#This Row],[Zoe]])),"",Table33[[#This Row],[Zoe]]-Table3[[#This Row],[Zoe]])</f>
        <v>10</v>
      </c>
      <c r="BB394">
        <f>IF(AND(ISBLANK(Table33[[#This Row],[George]]),ISBLANK(Table3[[#This Row],[George]])),"",Table33[[#This Row],[George]]-Table3[[#This Row],[George]])</f>
        <v>29</v>
      </c>
      <c r="BC394">
        <f>IF(AND(ISBLANK(Table33[[#This Row],[Raegan]]),ISBLANK(Table3[[#This Row],[Raegan]])),"",Table33[[#This Row],[Raegan]]-Table3[[#This Row],[Raegan]])</f>
        <v>59</v>
      </c>
      <c r="BD394" t="str">
        <f>IF(AND(ISBLANK(Table33[[#This Row],[Liam]]),ISBLANK(Table3[[#This Row],[Liam]])),"",Table33[[#This Row],[Liam]]-Table3[[#This Row],[Liam]])</f>
        <v/>
      </c>
      <c r="BE394">
        <f>IF(AND(ISBLANK(Table33[[#This Row],[Shane]]),ISBLANK(Table3[[#This Row],[Shane]])),"",Table33[[#This Row],[Shane]]-Table3[[#This Row],[Shane]])</f>
        <v>22</v>
      </c>
      <c r="BF394" t="str">
        <f>IF(AND(ISBLANK(Table33[[#This Row],[Cameron]]),ISBLANK(Table3[[#This Row],[Cameron]])),"",Table33[[#This Row],[Cameron]]-Table3[[#This Row],[Cameron]])</f>
        <v/>
      </c>
      <c r="BG394" t="str">
        <f>IF(AND(ISBLANK(Table33[[#This Row],[Alex]]),ISBLANK(Table3[[#This Row],[Alex]])),"",Table33[[#This Row],[Alex]]-Table3[[#This Row],[Alex]])</f>
        <v/>
      </c>
      <c r="BH394">
        <f>IF(AND(ISBLANK(Table33[[#This Row],[Scott]]),ISBLANK(Table3[[#This Row],[Scott]])),"",Table33[[#This Row],[Scott]]-Table3[[#This Row],[Scott]])</f>
        <v>44</v>
      </c>
      <c r="BI394">
        <f>IF(AND(ISBLANK(Table33[[#This Row],[Light]]),ISBLANK(Table3[[#This Row],[Light]])),"",Table33[[#This Row],[Light]]-Table3[[#This Row],[Light]])</f>
        <v>33</v>
      </c>
      <c r="BJ394" t="str">
        <f>IF(AND(ISBLANK(Table33[[#This Row],[Jarred]]),ISBLANK(Table3[[#This Row],[Jarred]])),"",Table33[[#This Row],[Jarred]]-Table3[[#This Row],[Jarred]])</f>
        <v/>
      </c>
      <c r="BK394" t="str">
        <f>IF(AND(ISBLANK(Table33[[#This Row],[Joel]]),ISBLANK(Table3[[#This Row],[Joel]])),"",Table33[[#This Row],[Joel]]-Table3[[#This Row],[Joel]])</f>
        <v/>
      </c>
      <c r="BL394" t="str">
        <f>IF(AND(ISBLANK(Table33[[#This Row],[Rob]]),ISBLANK(Table3[[#This Row],[Rob]])),"",Table33[[#This Row],[Rob]]-Table3[[#This Row],[Rob]])</f>
        <v/>
      </c>
      <c r="BM394" t="str">
        <f>IF(AND(ISBLANK(Table33[[#This Row],[Xander]]),ISBLANK(Table3[[#This Row],[Xander]])),"",Table33[[#This Row],[Xander]]-Table3[[#This Row],[Xander]])</f>
        <v/>
      </c>
    </row>
    <row r="395" spans="1:65" x14ac:dyDescent="0.25">
      <c r="A395" s="26">
        <v>45674</v>
      </c>
      <c r="C395">
        <v>10</v>
      </c>
      <c r="D395">
        <v>18</v>
      </c>
      <c r="E395">
        <v>11</v>
      </c>
      <c r="F395">
        <v>4</v>
      </c>
      <c r="H395">
        <v>4</v>
      </c>
      <c r="K395">
        <v>27</v>
      </c>
      <c r="S395" s="26">
        <v>45674</v>
      </c>
      <c r="T395">
        <v>13</v>
      </c>
      <c r="U395">
        <v>27</v>
      </c>
      <c r="V395">
        <v>28</v>
      </c>
      <c r="W395">
        <v>13</v>
      </c>
      <c r="X395">
        <v>69</v>
      </c>
      <c r="AK395">
        <v>29</v>
      </c>
      <c r="AM395">
        <v>11</v>
      </c>
      <c r="AN395">
        <v>2</v>
      </c>
      <c r="AQ395">
        <v>20</v>
      </c>
      <c r="AR395">
        <v>62</v>
      </c>
      <c r="AX395" s="26">
        <v>45674</v>
      </c>
      <c r="AY395">
        <f>IF(AND(ISBLANK(Table33[[#This Row],[Gilbert]]),ISBLANK(Table3[[#This Row],[Gilbert]])),"",Table33[[#This Row],[Gilbert]]-Table3[[#This Row],[Gilbert]])</f>
        <v>13</v>
      </c>
      <c r="AZ395">
        <f>IF(AND(ISBLANK(Table33[[#This Row],[Fred]]),ISBLANK(Table3[[#This Row],[Fred]])),"",Table33[[#This Row],[Fred]]-Table3[[#This Row],[Fred]])</f>
        <v>17</v>
      </c>
      <c r="BA395">
        <f>IF(AND(ISBLANK(Table33[[#This Row],[Zoe]]),ISBLANK(Table3[[#This Row],[Zoe]])),"",Table33[[#This Row],[Zoe]]-Table3[[#This Row],[Zoe]])</f>
        <v>10</v>
      </c>
      <c r="BB395">
        <f>IF(AND(ISBLANK(Table33[[#This Row],[George]]),ISBLANK(Table3[[#This Row],[George]])),"",Table33[[#This Row],[George]]-Table3[[#This Row],[George]])</f>
        <v>2</v>
      </c>
      <c r="BC395">
        <f>IF(AND(ISBLANK(Table33[[#This Row],[Raegan]]),ISBLANK(Table3[[#This Row],[Raegan]])),"",Table33[[#This Row],[Raegan]]-Table3[[#This Row],[Raegan]])</f>
        <v>65</v>
      </c>
      <c r="BD395" t="str">
        <f>IF(AND(ISBLANK(Table33[[#This Row],[Liam]]),ISBLANK(Table3[[#This Row],[Liam]])),"",Table33[[#This Row],[Liam]]-Table3[[#This Row],[Liam]])</f>
        <v/>
      </c>
      <c r="BE395">
        <f>IF(AND(ISBLANK(Table33[[#This Row],[Shane]]),ISBLANK(Table3[[#This Row],[Shane]])),"",Table33[[#This Row],[Shane]]-Table3[[#This Row],[Shane]])</f>
        <v>25</v>
      </c>
      <c r="BF395" t="str">
        <f>IF(AND(ISBLANK(Table33[[#This Row],[Cameron]]),ISBLANK(Table3[[#This Row],[Cameron]])),"",Table33[[#This Row],[Cameron]]-Table3[[#This Row],[Cameron]])</f>
        <v/>
      </c>
      <c r="BG395" t="str">
        <f>IF(AND(ISBLANK(Table33[[#This Row],[Alex]]),ISBLANK(Table3[[#This Row],[Alex]])),"",Table33[[#This Row],[Alex]]-Table3[[#This Row],[Alex]])</f>
        <v/>
      </c>
      <c r="BH395">
        <f>IF(AND(ISBLANK(Table33[[#This Row],[Scott]]),ISBLANK(Table3[[#This Row],[Scott]])),"",Table33[[#This Row],[Scott]]-Table3[[#This Row],[Scott]])</f>
        <v>20</v>
      </c>
      <c r="BI395">
        <f>IF(AND(ISBLANK(Table33[[#This Row],[Light]]),ISBLANK(Table3[[#This Row],[Light]])),"",Table33[[#This Row],[Light]]-Table3[[#This Row],[Light]])</f>
        <v>35</v>
      </c>
      <c r="BJ395" t="str">
        <f>IF(AND(ISBLANK(Table33[[#This Row],[Jarred]]),ISBLANK(Table3[[#This Row],[Jarred]])),"",Table33[[#This Row],[Jarred]]-Table3[[#This Row],[Jarred]])</f>
        <v/>
      </c>
      <c r="BK395" t="str">
        <f>IF(AND(ISBLANK(Table33[[#This Row],[Joel]]),ISBLANK(Table3[[#This Row],[Joel]])),"",Table33[[#This Row],[Joel]]-Table3[[#This Row],[Joel]])</f>
        <v/>
      </c>
      <c r="BL395" t="str">
        <f>IF(AND(ISBLANK(Table33[[#This Row],[Rob]]),ISBLANK(Table3[[#This Row],[Rob]])),"",Table33[[#This Row],[Rob]]-Table3[[#This Row],[Rob]])</f>
        <v/>
      </c>
      <c r="BM395" t="str">
        <f>IF(AND(ISBLANK(Table33[[#This Row],[Xander]]),ISBLANK(Table3[[#This Row],[Xander]])),"",Table33[[#This Row],[Xander]]-Table3[[#This Row],[Xander]])</f>
        <v/>
      </c>
    </row>
    <row r="396" spans="1:65" x14ac:dyDescent="0.25">
      <c r="A396" s="26">
        <v>45677</v>
      </c>
      <c r="D396">
        <v>16</v>
      </c>
      <c r="E396">
        <v>23</v>
      </c>
      <c r="F396">
        <v>41</v>
      </c>
      <c r="H396">
        <v>8</v>
      </c>
      <c r="J396">
        <v>26</v>
      </c>
      <c r="K396">
        <v>31</v>
      </c>
      <c r="S396" s="26">
        <v>45677</v>
      </c>
      <c r="T396">
        <v>25</v>
      </c>
      <c r="V396">
        <v>37</v>
      </c>
      <c r="W396">
        <v>36</v>
      </c>
      <c r="X396">
        <v>87</v>
      </c>
      <c r="AK396">
        <v>22</v>
      </c>
      <c r="AM396">
        <v>31</v>
      </c>
      <c r="AN396">
        <v>6</v>
      </c>
      <c r="AQ396">
        <v>33</v>
      </c>
      <c r="AR396">
        <v>55</v>
      </c>
      <c r="AX396" s="26">
        <v>45677</v>
      </c>
      <c r="AY396">
        <f>IF(AND(ISBLANK(Table33[[#This Row],[Gilbert]]),ISBLANK(Table3[[#This Row],[Gilbert]])),"",Table33[[#This Row],[Gilbert]]-Table3[[#This Row],[Gilbert]])</f>
        <v>25</v>
      </c>
      <c r="AZ396" t="str">
        <f>IF(AND(ISBLANK(Table33[[#This Row],[Fred]]),ISBLANK(Table3[[#This Row],[Fred]])),"",Table33[[#This Row],[Fred]]-Table3[[#This Row],[Fred]])</f>
        <v/>
      </c>
      <c r="BA396">
        <f>IF(AND(ISBLANK(Table33[[#This Row],[Zoe]]),ISBLANK(Table3[[#This Row],[Zoe]])),"",Table33[[#This Row],[Zoe]]-Table3[[#This Row],[Zoe]])</f>
        <v>21</v>
      </c>
      <c r="BB396">
        <f>IF(AND(ISBLANK(Table33[[#This Row],[George]]),ISBLANK(Table3[[#This Row],[George]])),"",Table33[[#This Row],[George]]-Table3[[#This Row],[George]])</f>
        <v>13</v>
      </c>
      <c r="BC396">
        <f>IF(AND(ISBLANK(Table33[[#This Row],[Raegan]]),ISBLANK(Table3[[#This Row],[Raegan]])),"",Table33[[#This Row],[Raegan]]-Table3[[#This Row],[Raegan]])</f>
        <v>46</v>
      </c>
      <c r="BD396" t="str">
        <f>IF(AND(ISBLANK(Table33[[#This Row],[Liam]]),ISBLANK(Table3[[#This Row],[Liam]])),"",Table33[[#This Row],[Liam]]-Table3[[#This Row],[Liam]])</f>
        <v/>
      </c>
      <c r="BE396">
        <f>IF(AND(ISBLANK(Table33[[#This Row],[Shane]]),ISBLANK(Table3[[#This Row],[Shane]])),"",Table33[[#This Row],[Shane]]-Table3[[#This Row],[Shane]])</f>
        <v>14</v>
      </c>
      <c r="BF396" t="str">
        <f>IF(AND(ISBLANK(Table33[[#This Row],[Cameron]]),ISBLANK(Table3[[#This Row],[Cameron]])),"",Table33[[#This Row],[Cameron]]-Table3[[#This Row],[Cameron]])</f>
        <v/>
      </c>
      <c r="BG396" t="str">
        <f>IF(AND(ISBLANK(Table33[[#This Row],[Alex]]),ISBLANK(Table3[[#This Row],[Alex]])),"",Table33[[#This Row],[Alex]]-Table3[[#This Row],[Alex]])</f>
        <v/>
      </c>
      <c r="BH396">
        <f>IF(AND(ISBLANK(Table33[[#This Row],[Scott]]),ISBLANK(Table3[[#This Row],[Scott]])),"",Table33[[#This Row],[Scott]]-Table3[[#This Row],[Scott]])</f>
        <v>7</v>
      </c>
      <c r="BI396">
        <f>IF(AND(ISBLANK(Table33[[#This Row],[Light]]),ISBLANK(Table3[[#This Row],[Light]])),"",Table33[[#This Row],[Light]]-Table3[[#This Row],[Light]])</f>
        <v>24</v>
      </c>
      <c r="BJ396" t="str">
        <f>IF(AND(ISBLANK(Table33[[#This Row],[Jarred]]),ISBLANK(Table3[[#This Row],[Jarred]])),"",Table33[[#This Row],[Jarred]]-Table3[[#This Row],[Jarred]])</f>
        <v/>
      </c>
      <c r="BK396" t="str">
        <f>IF(AND(ISBLANK(Table33[[#This Row],[Joel]]),ISBLANK(Table3[[#This Row],[Joel]])),"",Table33[[#This Row],[Joel]]-Table3[[#This Row],[Joel]])</f>
        <v/>
      </c>
      <c r="BL396" t="str">
        <f>IF(AND(ISBLANK(Table33[[#This Row],[Rob]]),ISBLANK(Table3[[#This Row],[Rob]])),"",Table33[[#This Row],[Rob]]-Table3[[#This Row],[Rob]])</f>
        <v/>
      </c>
      <c r="BM396" t="str">
        <f>IF(AND(ISBLANK(Table33[[#This Row],[Xander]]),ISBLANK(Table3[[#This Row],[Xander]])),"",Table33[[#This Row],[Xander]]-Table3[[#This Row],[Xander]])</f>
        <v/>
      </c>
    </row>
    <row r="397" spans="1:65" x14ac:dyDescent="0.25">
      <c r="A397" s="26">
        <v>45678</v>
      </c>
      <c r="D397">
        <v>9</v>
      </c>
      <c r="E397">
        <v>21</v>
      </c>
      <c r="F397">
        <v>37</v>
      </c>
      <c r="H397">
        <v>7</v>
      </c>
      <c r="J397">
        <v>15</v>
      </c>
      <c r="K397">
        <v>21</v>
      </c>
      <c r="S397" s="26">
        <v>45678</v>
      </c>
      <c r="T397">
        <v>21</v>
      </c>
      <c r="V397">
        <v>37</v>
      </c>
      <c r="W397">
        <v>37</v>
      </c>
      <c r="X397">
        <v>88</v>
      </c>
      <c r="AK397">
        <v>35</v>
      </c>
      <c r="AM397">
        <v>15</v>
      </c>
      <c r="AQ397">
        <v>28</v>
      </c>
      <c r="AR397">
        <v>65</v>
      </c>
      <c r="AX397" s="26">
        <v>45678</v>
      </c>
      <c r="AY397">
        <f>IF(AND(ISBLANK(Table33[[#This Row],[Gilbert]]),ISBLANK(Table3[[#This Row],[Gilbert]])),"",Table33[[#This Row],[Gilbert]]-Table3[[#This Row],[Gilbert]])</f>
        <v>21</v>
      </c>
      <c r="AZ397" t="str">
        <f>IF(AND(ISBLANK(Table33[[#This Row],[Fred]]),ISBLANK(Table3[[#This Row],[Fred]])),"",Table33[[#This Row],[Fred]]-Table3[[#This Row],[Fred]])</f>
        <v/>
      </c>
      <c r="BA397">
        <f>IF(AND(ISBLANK(Table33[[#This Row],[Zoe]]),ISBLANK(Table3[[#This Row],[Zoe]])),"",Table33[[#This Row],[Zoe]]-Table3[[#This Row],[Zoe]])</f>
        <v>28</v>
      </c>
      <c r="BB397">
        <f>IF(AND(ISBLANK(Table33[[#This Row],[George]]),ISBLANK(Table3[[#This Row],[George]])),"",Table33[[#This Row],[George]]-Table3[[#This Row],[George]])</f>
        <v>16</v>
      </c>
      <c r="BC397">
        <f>IF(AND(ISBLANK(Table33[[#This Row],[Raegan]]),ISBLANK(Table3[[#This Row],[Raegan]])),"",Table33[[#This Row],[Raegan]]-Table3[[#This Row],[Raegan]])</f>
        <v>51</v>
      </c>
      <c r="BD397" t="str">
        <f>IF(AND(ISBLANK(Table33[[#This Row],[Liam]]),ISBLANK(Table3[[#This Row],[Liam]])),"",Table33[[#This Row],[Liam]]-Table3[[#This Row],[Liam]])</f>
        <v/>
      </c>
      <c r="BE397">
        <f>IF(AND(ISBLANK(Table33[[#This Row],[Shane]]),ISBLANK(Table3[[#This Row],[Shane]])),"",Table33[[#This Row],[Shane]]-Table3[[#This Row],[Shane]])</f>
        <v>28</v>
      </c>
      <c r="BF397" t="str">
        <f>IF(AND(ISBLANK(Table33[[#This Row],[Cameron]]),ISBLANK(Table3[[#This Row],[Cameron]])),"",Table33[[#This Row],[Cameron]]-Table3[[#This Row],[Cameron]])</f>
        <v/>
      </c>
      <c r="BG397" t="str">
        <f>IF(AND(ISBLANK(Table33[[#This Row],[Alex]]),ISBLANK(Table3[[#This Row],[Alex]])),"",Table33[[#This Row],[Alex]]-Table3[[#This Row],[Alex]])</f>
        <v/>
      </c>
      <c r="BH397">
        <f>IF(AND(ISBLANK(Table33[[#This Row],[Scott]]),ISBLANK(Table3[[#This Row],[Scott]])),"",Table33[[#This Row],[Scott]]-Table3[[#This Row],[Scott]])</f>
        <v>13</v>
      </c>
      <c r="BI397">
        <f>IF(AND(ISBLANK(Table33[[#This Row],[Light]]),ISBLANK(Table3[[#This Row],[Light]])),"",Table33[[#This Row],[Light]]-Table3[[#This Row],[Light]])</f>
        <v>44</v>
      </c>
      <c r="BJ397" t="str">
        <f>IF(AND(ISBLANK(Table33[[#This Row],[Jarred]]),ISBLANK(Table3[[#This Row],[Jarred]])),"",Table33[[#This Row],[Jarred]]-Table3[[#This Row],[Jarred]])</f>
        <v/>
      </c>
      <c r="BK397" t="str">
        <f>IF(AND(ISBLANK(Table33[[#This Row],[Joel]]),ISBLANK(Table3[[#This Row],[Joel]])),"",Table33[[#This Row],[Joel]]-Table3[[#This Row],[Joel]])</f>
        <v/>
      </c>
      <c r="BL397" t="str">
        <f>IF(AND(ISBLANK(Table33[[#This Row],[Rob]]),ISBLANK(Table3[[#This Row],[Rob]])),"",Table33[[#This Row],[Rob]]-Table3[[#This Row],[Rob]])</f>
        <v/>
      </c>
      <c r="BM397" t="str">
        <f>IF(AND(ISBLANK(Table33[[#This Row],[Xander]]),ISBLANK(Table3[[#This Row],[Xander]])),"",Table33[[#This Row],[Xander]]-Table3[[#This Row],[Xander]])</f>
        <v/>
      </c>
    </row>
    <row r="398" spans="1:65" x14ac:dyDescent="0.25">
      <c r="A398" s="26">
        <v>45679</v>
      </c>
      <c r="D398">
        <v>7</v>
      </c>
      <c r="E398">
        <v>23</v>
      </c>
      <c r="F398">
        <v>36</v>
      </c>
      <c r="H398">
        <v>8</v>
      </c>
      <c r="J398">
        <v>14</v>
      </c>
      <c r="K398">
        <v>21</v>
      </c>
      <c r="S398" s="26">
        <v>45679</v>
      </c>
      <c r="T398">
        <v>35</v>
      </c>
      <c r="V398">
        <v>36</v>
      </c>
      <c r="W398">
        <v>31</v>
      </c>
      <c r="X398">
        <v>72</v>
      </c>
      <c r="AK398">
        <v>61</v>
      </c>
      <c r="AM398">
        <v>27</v>
      </c>
      <c r="AN398">
        <v>2</v>
      </c>
      <c r="AQ398">
        <v>26</v>
      </c>
      <c r="AR398">
        <v>72</v>
      </c>
      <c r="AX398" s="26">
        <v>45679</v>
      </c>
      <c r="AY398">
        <f>IF(AND(ISBLANK(Table33[[#This Row],[Gilbert]]),ISBLANK(Table3[[#This Row],[Gilbert]])),"",Table33[[#This Row],[Gilbert]]-Table3[[#This Row],[Gilbert]])</f>
        <v>35</v>
      </c>
      <c r="AZ398" t="str">
        <f>IF(AND(ISBLANK(Table33[[#This Row],[Fred]]),ISBLANK(Table3[[#This Row],[Fred]])),"",Table33[[#This Row],[Fred]]-Table3[[#This Row],[Fred]])</f>
        <v/>
      </c>
      <c r="BA398">
        <f>IF(AND(ISBLANK(Table33[[#This Row],[Zoe]]),ISBLANK(Table3[[#This Row],[Zoe]])),"",Table33[[#This Row],[Zoe]]-Table3[[#This Row],[Zoe]])</f>
        <v>29</v>
      </c>
      <c r="BB398">
        <f>IF(AND(ISBLANK(Table33[[#This Row],[George]]),ISBLANK(Table3[[#This Row],[George]])),"",Table33[[#This Row],[George]]-Table3[[#This Row],[George]])</f>
        <v>8</v>
      </c>
      <c r="BC398">
        <f>IF(AND(ISBLANK(Table33[[#This Row],[Raegan]]),ISBLANK(Table3[[#This Row],[Raegan]])),"",Table33[[#This Row],[Raegan]]-Table3[[#This Row],[Raegan]])</f>
        <v>36</v>
      </c>
      <c r="BD398" t="str">
        <f>IF(AND(ISBLANK(Table33[[#This Row],[Liam]]),ISBLANK(Table3[[#This Row],[Liam]])),"",Table33[[#This Row],[Liam]]-Table3[[#This Row],[Liam]])</f>
        <v/>
      </c>
      <c r="BE398">
        <f>IF(AND(ISBLANK(Table33[[#This Row],[Shane]]),ISBLANK(Table3[[#This Row],[Shane]])),"",Table33[[#This Row],[Shane]]-Table3[[#This Row],[Shane]])</f>
        <v>53</v>
      </c>
      <c r="BF398" t="str">
        <f>IF(AND(ISBLANK(Table33[[#This Row],[Cameron]]),ISBLANK(Table3[[#This Row],[Cameron]])),"",Table33[[#This Row],[Cameron]]-Table3[[#This Row],[Cameron]])</f>
        <v/>
      </c>
      <c r="BG398" t="str">
        <f>IF(AND(ISBLANK(Table33[[#This Row],[Alex]]),ISBLANK(Table3[[#This Row],[Alex]])),"",Table33[[#This Row],[Alex]]-Table3[[#This Row],[Alex]])</f>
        <v/>
      </c>
      <c r="BH398">
        <f>IF(AND(ISBLANK(Table33[[#This Row],[Scott]]),ISBLANK(Table3[[#This Row],[Scott]])),"",Table33[[#This Row],[Scott]]-Table3[[#This Row],[Scott]])</f>
        <v>12</v>
      </c>
      <c r="BI398">
        <f>IF(AND(ISBLANK(Table33[[#This Row],[Light]]),ISBLANK(Table3[[#This Row],[Light]])),"",Table33[[#This Row],[Light]]-Table3[[#This Row],[Light]])</f>
        <v>51</v>
      </c>
      <c r="BJ398" t="str">
        <f>IF(AND(ISBLANK(Table33[[#This Row],[Jarred]]),ISBLANK(Table3[[#This Row],[Jarred]])),"",Table33[[#This Row],[Jarred]]-Table3[[#This Row],[Jarred]])</f>
        <v/>
      </c>
      <c r="BK398" t="str">
        <f>IF(AND(ISBLANK(Table33[[#This Row],[Joel]]),ISBLANK(Table3[[#This Row],[Joel]])),"",Table33[[#This Row],[Joel]]-Table3[[#This Row],[Joel]])</f>
        <v/>
      </c>
      <c r="BL398" t="str">
        <f>IF(AND(ISBLANK(Table33[[#This Row],[Rob]]),ISBLANK(Table3[[#This Row],[Rob]])),"",Table33[[#This Row],[Rob]]-Table3[[#This Row],[Rob]])</f>
        <v/>
      </c>
      <c r="BM398" t="str">
        <f>IF(AND(ISBLANK(Table33[[#This Row],[Xander]]),ISBLANK(Table3[[#This Row],[Xander]])),"",Table33[[#This Row],[Xander]]-Table3[[#This Row],[Xander]])</f>
        <v/>
      </c>
    </row>
    <row r="399" spans="1:65" x14ac:dyDescent="0.25">
      <c r="A399" s="26">
        <v>45680</v>
      </c>
      <c r="D399">
        <v>5</v>
      </c>
      <c r="E399">
        <v>19</v>
      </c>
      <c r="F399">
        <v>30</v>
      </c>
      <c r="H399">
        <v>1</v>
      </c>
      <c r="J399">
        <v>10</v>
      </c>
      <c r="K399">
        <v>17</v>
      </c>
      <c r="S399" s="26">
        <v>45680</v>
      </c>
      <c r="T399">
        <v>28</v>
      </c>
      <c r="V399">
        <v>34</v>
      </c>
      <c r="W399">
        <v>34</v>
      </c>
      <c r="X399">
        <v>73</v>
      </c>
      <c r="AK399">
        <v>39</v>
      </c>
      <c r="AM399">
        <v>15</v>
      </c>
      <c r="AQ399">
        <v>30</v>
      </c>
      <c r="AR399">
        <v>57</v>
      </c>
      <c r="AX399" s="26">
        <v>45680</v>
      </c>
      <c r="AY399">
        <f>IF(AND(ISBLANK(Table33[[#This Row],[Gilbert]]),ISBLANK(Table3[[#This Row],[Gilbert]])),"",Table33[[#This Row],[Gilbert]]-Table3[[#This Row],[Gilbert]])</f>
        <v>28</v>
      </c>
      <c r="AZ399" t="str">
        <f>IF(AND(ISBLANK(Table33[[#This Row],[Fred]]),ISBLANK(Table3[[#This Row],[Fred]])),"",Table33[[#This Row],[Fred]]-Table3[[#This Row],[Fred]])</f>
        <v/>
      </c>
      <c r="BA399">
        <f>IF(AND(ISBLANK(Table33[[#This Row],[Zoe]]),ISBLANK(Table3[[#This Row],[Zoe]])),"",Table33[[#This Row],[Zoe]]-Table3[[#This Row],[Zoe]])</f>
        <v>29</v>
      </c>
      <c r="BB399">
        <f>IF(AND(ISBLANK(Table33[[#This Row],[George]]),ISBLANK(Table3[[#This Row],[George]])),"",Table33[[#This Row],[George]]-Table3[[#This Row],[George]])</f>
        <v>15</v>
      </c>
      <c r="BC399">
        <f>IF(AND(ISBLANK(Table33[[#This Row],[Raegan]]),ISBLANK(Table3[[#This Row],[Raegan]])),"",Table33[[#This Row],[Raegan]]-Table3[[#This Row],[Raegan]])</f>
        <v>43</v>
      </c>
      <c r="BD399" t="str">
        <f>IF(AND(ISBLANK(Table33[[#This Row],[Liam]]),ISBLANK(Table3[[#This Row],[Liam]])),"",Table33[[#This Row],[Liam]]-Table3[[#This Row],[Liam]])</f>
        <v/>
      </c>
      <c r="BE399">
        <f>IF(AND(ISBLANK(Table33[[#This Row],[Shane]]),ISBLANK(Table3[[#This Row],[Shane]])),"",Table33[[#This Row],[Shane]]-Table3[[#This Row],[Shane]])</f>
        <v>38</v>
      </c>
      <c r="BF399" t="str">
        <f>IF(AND(ISBLANK(Table33[[#This Row],[Cameron]]),ISBLANK(Table3[[#This Row],[Cameron]])),"",Table33[[#This Row],[Cameron]]-Table3[[#This Row],[Cameron]])</f>
        <v/>
      </c>
      <c r="BG399" t="str">
        <f>IF(AND(ISBLANK(Table33[[#This Row],[Alex]]),ISBLANK(Table3[[#This Row],[Alex]])),"",Table33[[#This Row],[Alex]]-Table3[[#This Row],[Alex]])</f>
        <v/>
      </c>
      <c r="BH399">
        <f>IF(AND(ISBLANK(Table33[[#This Row],[Scott]]),ISBLANK(Table3[[#This Row],[Scott]])),"",Table33[[#This Row],[Scott]]-Table3[[#This Row],[Scott]])</f>
        <v>20</v>
      </c>
      <c r="BI399">
        <f>IF(AND(ISBLANK(Table33[[#This Row],[Light]]),ISBLANK(Table3[[#This Row],[Light]])),"",Table33[[#This Row],[Light]]-Table3[[#This Row],[Light]])</f>
        <v>40</v>
      </c>
      <c r="BJ399" t="str">
        <f>IF(AND(ISBLANK(Table33[[#This Row],[Jarred]]),ISBLANK(Table3[[#This Row],[Jarred]])),"",Table33[[#This Row],[Jarred]]-Table3[[#This Row],[Jarred]])</f>
        <v/>
      </c>
      <c r="BK399" t="str">
        <f>IF(AND(ISBLANK(Table33[[#This Row],[Joel]]),ISBLANK(Table3[[#This Row],[Joel]])),"",Table33[[#This Row],[Joel]]-Table3[[#This Row],[Joel]])</f>
        <v/>
      </c>
      <c r="BL399" t="str">
        <f>IF(AND(ISBLANK(Table33[[#This Row],[Rob]]),ISBLANK(Table3[[#This Row],[Rob]])),"",Table33[[#This Row],[Rob]]-Table3[[#This Row],[Rob]])</f>
        <v/>
      </c>
      <c r="BM399" t="str">
        <f>IF(AND(ISBLANK(Table33[[#This Row],[Xander]]),ISBLANK(Table3[[#This Row],[Xander]])),"",Table33[[#This Row],[Xander]]-Table3[[#This Row],[Xander]])</f>
        <v/>
      </c>
    </row>
    <row r="400" spans="1:65" x14ac:dyDescent="0.25">
      <c r="A400" s="26">
        <v>45681</v>
      </c>
      <c r="D400">
        <v>12</v>
      </c>
      <c r="E400">
        <v>18</v>
      </c>
      <c r="F400">
        <v>16</v>
      </c>
      <c r="H400">
        <v>7</v>
      </c>
      <c r="J400">
        <v>9</v>
      </c>
      <c r="K400">
        <v>22</v>
      </c>
      <c r="S400" s="26">
        <v>45681</v>
      </c>
      <c r="T400">
        <v>22</v>
      </c>
      <c r="V400">
        <v>46</v>
      </c>
      <c r="W400">
        <v>32</v>
      </c>
      <c r="X400">
        <v>80</v>
      </c>
      <c r="AK400">
        <v>39</v>
      </c>
      <c r="AM400">
        <v>16</v>
      </c>
      <c r="AN400">
        <v>19</v>
      </c>
      <c r="AQ400">
        <v>19</v>
      </c>
      <c r="AR400">
        <v>43</v>
      </c>
      <c r="AX400" s="26">
        <v>45681</v>
      </c>
      <c r="AY400">
        <f>IF(AND(ISBLANK(Table33[[#This Row],[Gilbert]]),ISBLANK(Table3[[#This Row],[Gilbert]])),"",Table33[[#This Row],[Gilbert]]-Table3[[#This Row],[Gilbert]])</f>
        <v>22</v>
      </c>
      <c r="AZ400" t="str">
        <f>IF(AND(ISBLANK(Table33[[#This Row],[Fred]]),ISBLANK(Table3[[#This Row],[Fred]])),"",Table33[[#This Row],[Fred]]-Table3[[#This Row],[Fred]])</f>
        <v/>
      </c>
      <c r="BA400">
        <f>IF(AND(ISBLANK(Table33[[#This Row],[Zoe]]),ISBLANK(Table3[[#This Row],[Zoe]])),"",Table33[[#This Row],[Zoe]]-Table3[[#This Row],[Zoe]])</f>
        <v>34</v>
      </c>
      <c r="BB400">
        <f>IF(AND(ISBLANK(Table33[[#This Row],[George]]),ISBLANK(Table3[[#This Row],[George]])),"",Table33[[#This Row],[George]]-Table3[[#This Row],[George]])</f>
        <v>14</v>
      </c>
      <c r="BC400">
        <f>IF(AND(ISBLANK(Table33[[#This Row],[Raegan]]),ISBLANK(Table3[[#This Row],[Raegan]])),"",Table33[[#This Row],[Raegan]]-Table3[[#This Row],[Raegan]])</f>
        <v>64</v>
      </c>
      <c r="BD400" t="str">
        <f>IF(AND(ISBLANK(Table33[[#This Row],[Liam]]),ISBLANK(Table3[[#This Row],[Liam]])),"",Table33[[#This Row],[Liam]]-Table3[[#This Row],[Liam]])</f>
        <v/>
      </c>
      <c r="BE400">
        <f>IF(AND(ISBLANK(Table33[[#This Row],[Shane]]),ISBLANK(Table3[[#This Row],[Shane]])),"",Table33[[#This Row],[Shane]]-Table3[[#This Row],[Shane]])</f>
        <v>32</v>
      </c>
      <c r="BF400" t="str">
        <f>IF(AND(ISBLANK(Table33[[#This Row],[Cameron]]),ISBLANK(Table3[[#This Row],[Cameron]])),"",Table33[[#This Row],[Cameron]]-Table3[[#This Row],[Cameron]])</f>
        <v/>
      </c>
      <c r="BG400" t="str">
        <f>IF(AND(ISBLANK(Table33[[#This Row],[Alex]]),ISBLANK(Table3[[#This Row],[Alex]])),"",Table33[[#This Row],[Alex]]-Table3[[#This Row],[Alex]])</f>
        <v/>
      </c>
      <c r="BH400">
        <f>IF(AND(ISBLANK(Table33[[#This Row],[Scott]]),ISBLANK(Table3[[#This Row],[Scott]])),"",Table33[[#This Row],[Scott]]-Table3[[#This Row],[Scott]])</f>
        <v>10</v>
      </c>
      <c r="BI400">
        <f>IF(AND(ISBLANK(Table33[[#This Row],[Light]]),ISBLANK(Table3[[#This Row],[Light]])),"",Table33[[#This Row],[Light]]-Table3[[#This Row],[Light]])</f>
        <v>21</v>
      </c>
      <c r="BJ400" t="str">
        <f>IF(AND(ISBLANK(Table33[[#This Row],[Jarred]]),ISBLANK(Table3[[#This Row],[Jarred]])),"",Table33[[#This Row],[Jarred]]-Table3[[#This Row],[Jarred]])</f>
        <v/>
      </c>
      <c r="BK400" t="str">
        <f>IF(AND(ISBLANK(Table33[[#This Row],[Joel]]),ISBLANK(Table3[[#This Row],[Joel]])),"",Table33[[#This Row],[Joel]]-Table3[[#This Row],[Joel]])</f>
        <v/>
      </c>
      <c r="BL400" t="str">
        <f>IF(AND(ISBLANK(Table33[[#This Row],[Rob]]),ISBLANK(Table3[[#This Row],[Rob]])),"",Table33[[#This Row],[Rob]]-Table3[[#This Row],[Rob]])</f>
        <v/>
      </c>
      <c r="BM400" t="str">
        <f>IF(AND(ISBLANK(Table33[[#This Row],[Xander]]),ISBLANK(Table3[[#This Row],[Xander]])),"",Table33[[#This Row],[Xander]]-Table3[[#This Row],[Xander]])</f>
        <v/>
      </c>
    </row>
    <row r="401" spans="1:65" x14ac:dyDescent="0.25">
      <c r="A401" s="26">
        <v>45685</v>
      </c>
      <c r="B401">
        <v>2</v>
      </c>
      <c r="D401">
        <v>29</v>
      </c>
      <c r="E401">
        <v>41</v>
      </c>
      <c r="F401">
        <v>38</v>
      </c>
      <c r="H401">
        <v>29</v>
      </c>
      <c r="J401">
        <v>17</v>
      </c>
      <c r="S401" s="26">
        <v>45685</v>
      </c>
      <c r="T401">
        <v>29</v>
      </c>
      <c r="V401">
        <v>47</v>
      </c>
      <c r="W401">
        <v>46</v>
      </c>
      <c r="X401">
        <v>87</v>
      </c>
      <c r="AK401">
        <v>50</v>
      </c>
      <c r="AM401">
        <v>21</v>
      </c>
      <c r="AN401">
        <v>11</v>
      </c>
      <c r="AQ401">
        <v>46</v>
      </c>
      <c r="AX401" s="26">
        <v>45685</v>
      </c>
      <c r="AY401">
        <f>IF(AND(ISBLANK(Table33[[#This Row],[Gilbert]]),ISBLANK(Table3[[#This Row],[Gilbert]])),"",Table33[[#This Row],[Gilbert]]-Table3[[#This Row],[Gilbert]])</f>
        <v>27</v>
      </c>
      <c r="AZ401" t="str">
        <f>IF(AND(ISBLANK(Table33[[#This Row],[Fred]]),ISBLANK(Table3[[#This Row],[Fred]])),"",Table33[[#This Row],[Fred]]-Table3[[#This Row],[Fred]])</f>
        <v/>
      </c>
      <c r="BA401">
        <f>IF(AND(ISBLANK(Table33[[#This Row],[Zoe]]),ISBLANK(Table3[[#This Row],[Zoe]])),"",Table33[[#This Row],[Zoe]]-Table3[[#This Row],[Zoe]])</f>
        <v>18</v>
      </c>
      <c r="BB401">
        <f>IF(AND(ISBLANK(Table33[[#This Row],[George]]),ISBLANK(Table3[[#This Row],[George]])),"",Table33[[#This Row],[George]]-Table3[[#This Row],[George]])</f>
        <v>5</v>
      </c>
      <c r="BC401">
        <f>IF(AND(ISBLANK(Table33[[#This Row],[Raegan]]),ISBLANK(Table3[[#This Row],[Raegan]])),"",Table33[[#This Row],[Raegan]]-Table3[[#This Row],[Raegan]])</f>
        <v>49</v>
      </c>
      <c r="BD401" t="str">
        <f>IF(AND(ISBLANK(Table33[[#This Row],[Liam]]),ISBLANK(Table3[[#This Row],[Liam]])),"",Table33[[#This Row],[Liam]]-Table3[[#This Row],[Liam]])</f>
        <v/>
      </c>
      <c r="BE401">
        <f>IF(AND(ISBLANK(Table33[[#This Row],[Shane]]),ISBLANK(Table3[[#This Row],[Shane]])),"",Table33[[#This Row],[Shane]]-Table3[[#This Row],[Shane]])</f>
        <v>21</v>
      </c>
      <c r="BF401" t="str">
        <f>IF(AND(ISBLANK(Table33[[#This Row],[Cameron]]),ISBLANK(Table3[[#This Row],[Cameron]])),"",Table33[[#This Row],[Cameron]]-Table3[[#This Row],[Cameron]])</f>
        <v/>
      </c>
      <c r="BG401" t="str">
        <f>IF(AND(ISBLANK(Table33[[#This Row],[Alex]]),ISBLANK(Table3[[#This Row],[Alex]])),"",Table33[[#This Row],[Alex]]-Table3[[#This Row],[Alex]])</f>
        <v/>
      </c>
      <c r="BH401">
        <f>IF(AND(ISBLANK(Table33[[#This Row],[Scott]]),ISBLANK(Table3[[#This Row],[Scott]])),"",Table33[[#This Row],[Scott]]-Table3[[#This Row],[Scott]])</f>
        <v>29</v>
      </c>
      <c r="BI401" t="str">
        <f>IF(AND(ISBLANK(Table33[[#This Row],[Light]]),ISBLANK(Table3[[#This Row],[Light]])),"",Table33[[#This Row],[Light]]-Table3[[#This Row],[Light]])</f>
        <v/>
      </c>
      <c r="BJ401" t="str">
        <f>IF(AND(ISBLANK(Table33[[#This Row],[Jarred]]),ISBLANK(Table3[[#This Row],[Jarred]])),"",Table33[[#This Row],[Jarred]]-Table3[[#This Row],[Jarred]])</f>
        <v/>
      </c>
      <c r="BK401" t="str">
        <f>IF(AND(ISBLANK(Table33[[#This Row],[Joel]]),ISBLANK(Table3[[#This Row],[Joel]])),"",Table33[[#This Row],[Joel]]-Table3[[#This Row],[Joel]])</f>
        <v/>
      </c>
      <c r="BL401" t="str">
        <f>IF(AND(ISBLANK(Table33[[#This Row],[Rob]]),ISBLANK(Table3[[#This Row],[Rob]])),"",Table33[[#This Row],[Rob]]-Table3[[#This Row],[Rob]])</f>
        <v/>
      </c>
      <c r="BM401" t="str">
        <f>IF(AND(ISBLANK(Table33[[#This Row],[Xander]]),ISBLANK(Table3[[#This Row],[Xander]])),"",Table33[[#This Row],[Xander]]-Table3[[#This Row],[Xander]])</f>
        <v/>
      </c>
    </row>
    <row r="402" spans="1:65" x14ac:dyDescent="0.25">
      <c r="A402" s="26">
        <v>45686</v>
      </c>
      <c r="B402">
        <v>7</v>
      </c>
      <c r="D402">
        <v>11</v>
      </c>
      <c r="E402">
        <v>37</v>
      </c>
      <c r="F402">
        <v>37</v>
      </c>
      <c r="H402">
        <v>18</v>
      </c>
      <c r="J402">
        <v>7</v>
      </c>
      <c r="K402">
        <v>42</v>
      </c>
      <c r="S402" s="26">
        <v>45686</v>
      </c>
      <c r="T402">
        <v>39</v>
      </c>
      <c r="V402">
        <v>43</v>
      </c>
      <c r="W402">
        <v>41</v>
      </c>
      <c r="X402">
        <v>88</v>
      </c>
      <c r="AK402">
        <v>49</v>
      </c>
      <c r="AM402">
        <v>33</v>
      </c>
      <c r="AN402">
        <v>41</v>
      </c>
      <c r="AQ402">
        <v>45</v>
      </c>
      <c r="AR402">
        <v>68</v>
      </c>
      <c r="AX402" s="26">
        <v>45686</v>
      </c>
      <c r="AY402">
        <f>IF(AND(ISBLANK(Table33[[#This Row],[Gilbert]]),ISBLANK(Table3[[#This Row],[Gilbert]])),"",Table33[[#This Row],[Gilbert]]-Table3[[#This Row],[Gilbert]])</f>
        <v>32</v>
      </c>
      <c r="AZ402" t="str">
        <f>IF(AND(ISBLANK(Table33[[#This Row],[Fred]]),ISBLANK(Table3[[#This Row],[Fred]])),"",Table33[[#This Row],[Fred]]-Table3[[#This Row],[Fred]])</f>
        <v/>
      </c>
      <c r="BA402">
        <f>IF(AND(ISBLANK(Table33[[#This Row],[Zoe]]),ISBLANK(Table3[[#This Row],[Zoe]])),"",Table33[[#This Row],[Zoe]]-Table3[[#This Row],[Zoe]])</f>
        <v>32</v>
      </c>
      <c r="BB402">
        <f>IF(AND(ISBLANK(Table33[[#This Row],[George]]),ISBLANK(Table3[[#This Row],[George]])),"",Table33[[#This Row],[George]]-Table3[[#This Row],[George]])</f>
        <v>4</v>
      </c>
      <c r="BC402">
        <f>IF(AND(ISBLANK(Table33[[#This Row],[Raegan]]),ISBLANK(Table3[[#This Row],[Raegan]])),"",Table33[[#This Row],[Raegan]]-Table3[[#This Row],[Raegan]])</f>
        <v>51</v>
      </c>
      <c r="BD402" t="str">
        <f>IF(AND(ISBLANK(Table33[[#This Row],[Liam]]),ISBLANK(Table3[[#This Row],[Liam]])),"",Table33[[#This Row],[Liam]]-Table3[[#This Row],[Liam]])</f>
        <v/>
      </c>
      <c r="BE402">
        <f>IF(AND(ISBLANK(Table33[[#This Row],[Shane]]),ISBLANK(Table3[[#This Row],[Shane]])),"",Table33[[#This Row],[Shane]]-Table3[[#This Row],[Shane]])</f>
        <v>31</v>
      </c>
      <c r="BF402" t="str">
        <f>IF(AND(ISBLANK(Table33[[#This Row],[Cameron]]),ISBLANK(Table3[[#This Row],[Cameron]])),"",Table33[[#This Row],[Cameron]]-Table3[[#This Row],[Cameron]])</f>
        <v/>
      </c>
      <c r="BG402" t="str">
        <f>IF(AND(ISBLANK(Table33[[#This Row],[Alex]]),ISBLANK(Table3[[#This Row],[Alex]])),"",Table33[[#This Row],[Alex]]-Table3[[#This Row],[Alex]])</f>
        <v/>
      </c>
      <c r="BH402">
        <f>IF(AND(ISBLANK(Table33[[#This Row],[Scott]]),ISBLANK(Table3[[#This Row],[Scott]])),"",Table33[[#This Row],[Scott]]-Table3[[#This Row],[Scott]])</f>
        <v>38</v>
      </c>
      <c r="BI402">
        <f>IF(AND(ISBLANK(Table33[[#This Row],[Light]]),ISBLANK(Table3[[#This Row],[Light]])),"",Table33[[#This Row],[Light]]-Table3[[#This Row],[Light]])</f>
        <v>26</v>
      </c>
      <c r="BJ402" t="str">
        <f>IF(AND(ISBLANK(Table33[[#This Row],[Jarred]]),ISBLANK(Table3[[#This Row],[Jarred]])),"",Table33[[#This Row],[Jarred]]-Table3[[#This Row],[Jarred]])</f>
        <v/>
      </c>
      <c r="BK402" t="str">
        <f>IF(AND(ISBLANK(Table33[[#This Row],[Joel]]),ISBLANK(Table3[[#This Row],[Joel]])),"",Table33[[#This Row],[Joel]]-Table3[[#This Row],[Joel]])</f>
        <v/>
      </c>
      <c r="BL402" t="str">
        <f>IF(AND(ISBLANK(Table33[[#This Row],[Rob]]),ISBLANK(Table3[[#This Row],[Rob]])),"",Table33[[#This Row],[Rob]]-Table3[[#This Row],[Rob]])</f>
        <v/>
      </c>
      <c r="BM402" t="str">
        <f>IF(AND(ISBLANK(Table33[[#This Row],[Xander]]),ISBLANK(Table3[[#This Row],[Xander]])),"",Table33[[#This Row],[Xander]]-Table3[[#This Row],[Xander]])</f>
        <v/>
      </c>
    </row>
    <row r="403" spans="1:65" x14ac:dyDescent="0.25">
      <c r="A403" s="26">
        <v>45687</v>
      </c>
      <c r="D403">
        <v>7</v>
      </c>
      <c r="E403">
        <v>28</v>
      </c>
      <c r="F403">
        <v>22</v>
      </c>
      <c r="H403">
        <v>18</v>
      </c>
      <c r="J403">
        <v>4</v>
      </c>
      <c r="K403">
        <v>24</v>
      </c>
      <c r="S403" s="26">
        <v>45687</v>
      </c>
      <c r="T403">
        <v>30</v>
      </c>
      <c r="V403">
        <v>38</v>
      </c>
      <c r="W403">
        <v>36</v>
      </c>
      <c r="X403">
        <v>85</v>
      </c>
      <c r="AK403">
        <v>34</v>
      </c>
      <c r="AM403">
        <v>30</v>
      </c>
      <c r="AN403">
        <v>1</v>
      </c>
      <c r="AQ403">
        <v>33</v>
      </c>
      <c r="AR403">
        <v>58</v>
      </c>
      <c r="AX403" s="26">
        <v>45687</v>
      </c>
      <c r="AY403">
        <f>IF(AND(ISBLANK(Table33[[#This Row],[Gilbert]]),ISBLANK(Table3[[#This Row],[Gilbert]])),"",Table33[[#This Row],[Gilbert]]-Table3[[#This Row],[Gilbert]])</f>
        <v>30</v>
      </c>
      <c r="AZ403" t="str">
        <f>IF(AND(ISBLANK(Table33[[#This Row],[Fred]]),ISBLANK(Table3[[#This Row],[Fred]])),"",Table33[[#This Row],[Fred]]-Table3[[#This Row],[Fred]])</f>
        <v/>
      </c>
      <c r="BA403">
        <f>IF(AND(ISBLANK(Table33[[#This Row],[Zoe]]),ISBLANK(Table3[[#This Row],[Zoe]])),"",Table33[[#This Row],[Zoe]]-Table3[[#This Row],[Zoe]])</f>
        <v>31</v>
      </c>
      <c r="BB403">
        <f>IF(AND(ISBLANK(Table33[[#This Row],[George]]),ISBLANK(Table3[[#This Row],[George]])),"",Table33[[#This Row],[George]]-Table3[[#This Row],[George]])</f>
        <v>8</v>
      </c>
      <c r="BC403">
        <f>IF(AND(ISBLANK(Table33[[#This Row],[Raegan]]),ISBLANK(Table3[[#This Row],[Raegan]])),"",Table33[[#This Row],[Raegan]]-Table3[[#This Row],[Raegan]])</f>
        <v>63</v>
      </c>
      <c r="BD403" t="str">
        <f>IF(AND(ISBLANK(Table33[[#This Row],[Liam]]),ISBLANK(Table3[[#This Row],[Liam]])),"",Table33[[#This Row],[Liam]]-Table3[[#This Row],[Liam]])</f>
        <v/>
      </c>
      <c r="BE403">
        <f>IF(AND(ISBLANK(Table33[[#This Row],[Shane]]),ISBLANK(Table3[[#This Row],[Shane]])),"",Table33[[#This Row],[Shane]]-Table3[[#This Row],[Shane]])</f>
        <v>16</v>
      </c>
      <c r="BF403" t="str">
        <f>IF(AND(ISBLANK(Table33[[#This Row],[Cameron]]),ISBLANK(Table3[[#This Row],[Cameron]])),"",Table33[[#This Row],[Cameron]]-Table3[[#This Row],[Cameron]])</f>
        <v/>
      </c>
      <c r="BG403" t="str">
        <f>IF(AND(ISBLANK(Table33[[#This Row],[Alex]]),ISBLANK(Table3[[#This Row],[Alex]])),"",Table33[[#This Row],[Alex]]-Table3[[#This Row],[Alex]])</f>
        <v/>
      </c>
      <c r="BH403">
        <f>IF(AND(ISBLANK(Table33[[#This Row],[Scott]]),ISBLANK(Table3[[#This Row],[Scott]])),"",Table33[[#This Row],[Scott]]-Table3[[#This Row],[Scott]])</f>
        <v>29</v>
      </c>
      <c r="BI403">
        <f>IF(AND(ISBLANK(Table33[[#This Row],[Light]]),ISBLANK(Table3[[#This Row],[Light]])),"",Table33[[#This Row],[Light]]-Table3[[#This Row],[Light]])</f>
        <v>34</v>
      </c>
      <c r="BJ403" t="str">
        <f>IF(AND(ISBLANK(Table33[[#This Row],[Jarred]]),ISBLANK(Table3[[#This Row],[Jarred]])),"",Table33[[#This Row],[Jarred]]-Table3[[#This Row],[Jarred]])</f>
        <v/>
      </c>
      <c r="BK403" t="str">
        <f>IF(AND(ISBLANK(Table33[[#This Row],[Joel]]),ISBLANK(Table3[[#This Row],[Joel]])),"",Table33[[#This Row],[Joel]]-Table3[[#This Row],[Joel]])</f>
        <v/>
      </c>
      <c r="BL403" t="str">
        <f>IF(AND(ISBLANK(Table33[[#This Row],[Rob]]),ISBLANK(Table3[[#This Row],[Rob]])),"",Table33[[#This Row],[Rob]]-Table3[[#This Row],[Rob]])</f>
        <v/>
      </c>
      <c r="BM403" t="str">
        <f>IF(AND(ISBLANK(Table33[[#This Row],[Xander]]),ISBLANK(Table3[[#This Row],[Xander]])),"",Table33[[#This Row],[Xander]]-Table3[[#This Row],[Xander]])</f>
        <v/>
      </c>
    </row>
    <row r="404" spans="1:65" x14ac:dyDescent="0.25">
      <c r="A404" s="26">
        <v>45688</v>
      </c>
      <c r="B404">
        <v>6</v>
      </c>
      <c r="D404">
        <v>14</v>
      </c>
      <c r="E404">
        <v>21</v>
      </c>
      <c r="F404">
        <v>4</v>
      </c>
      <c r="H404">
        <v>22</v>
      </c>
      <c r="J404">
        <v>19</v>
      </c>
      <c r="K404">
        <v>38</v>
      </c>
      <c r="S404" s="26">
        <v>45688</v>
      </c>
      <c r="T404">
        <v>31</v>
      </c>
      <c r="V404">
        <v>35</v>
      </c>
      <c r="W404">
        <v>28</v>
      </c>
      <c r="X404">
        <v>8</v>
      </c>
      <c r="AK404">
        <v>38</v>
      </c>
      <c r="AM404">
        <v>42</v>
      </c>
      <c r="AN404">
        <v>2</v>
      </c>
      <c r="AQ404">
        <v>38</v>
      </c>
      <c r="AR404">
        <v>56</v>
      </c>
      <c r="AX404" s="26">
        <v>45688</v>
      </c>
      <c r="AY404">
        <f>IF(AND(ISBLANK(Table33[[#This Row],[Gilbert]]),ISBLANK(Table3[[#This Row],[Gilbert]])),"",Table33[[#This Row],[Gilbert]]-Table3[[#This Row],[Gilbert]])</f>
        <v>25</v>
      </c>
      <c r="AZ404" t="str">
        <f>IF(AND(ISBLANK(Table33[[#This Row],[Fred]]),ISBLANK(Table3[[#This Row],[Fred]])),"",Table33[[#This Row],[Fred]]-Table3[[#This Row],[Fred]])</f>
        <v/>
      </c>
      <c r="BA404">
        <f>IF(AND(ISBLANK(Table33[[#This Row],[Zoe]]),ISBLANK(Table3[[#This Row],[Zoe]])),"",Table33[[#This Row],[Zoe]]-Table3[[#This Row],[Zoe]])</f>
        <v>21</v>
      </c>
      <c r="BB404">
        <f>IF(AND(ISBLANK(Table33[[#This Row],[George]]),ISBLANK(Table3[[#This Row],[George]])),"",Table33[[#This Row],[George]]-Table3[[#This Row],[George]])</f>
        <v>7</v>
      </c>
      <c r="BC404">
        <f>IF(AND(ISBLANK(Table33[[#This Row],[Raegan]]),ISBLANK(Table3[[#This Row],[Raegan]])),"",Table33[[#This Row],[Raegan]]-Table3[[#This Row],[Raegan]])</f>
        <v>4</v>
      </c>
      <c r="BD404" t="str">
        <f>IF(AND(ISBLANK(Table33[[#This Row],[Liam]]),ISBLANK(Table3[[#This Row],[Liam]])),"",Table33[[#This Row],[Liam]]-Table3[[#This Row],[Liam]])</f>
        <v/>
      </c>
      <c r="BE404">
        <f>IF(AND(ISBLANK(Table33[[#This Row],[Shane]]),ISBLANK(Table3[[#This Row],[Shane]])),"",Table33[[#This Row],[Shane]]-Table3[[#This Row],[Shane]])</f>
        <v>16</v>
      </c>
      <c r="BF404" t="str">
        <f>IF(AND(ISBLANK(Table33[[#This Row],[Cameron]]),ISBLANK(Table3[[#This Row],[Cameron]])),"",Table33[[#This Row],[Cameron]]-Table3[[#This Row],[Cameron]])</f>
        <v/>
      </c>
      <c r="BG404" t="str">
        <f>IF(AND(ISBLANK(Table33[[#This Row],[Alex]]),ISBLANK(Table3[[#This Row],[Alex]])),"",Table33[[#This Row],[Alex]]-Table3[[#This Row],[Alex]])</f>
        <v/>
      </c>
      <c r="BH404">
        <f>IF(AND(ISBLANK(Table33[[#This Row],[Scott]]),ISBLANK(Table3[[#This Row],[Scott]])),"",Table33[[#This Row],[Scott]]-Table3[[#This Row],[Scott]])</f>
        <v>19</v>
      </c>
      <c r="BI404">
        <f>IF(AND(ISBLANK(Table33[[#This Row],[Light]]),ISBLANK(Table3[[#This Row],[Light]])),"",Table33[[#This Row],[Light]]-Table3[[#This Row],[Light]])</f>
        <v>18</v>
      </c>
      <c r="BJ404" t="str">
        <f>IF(AND(ISBLANK(Table33[[#This Row],[Jarred]]),ISBLANK(Table3[[#This Row],[Jarred]])),"",Table33[[#This Row],[Jarred]]-Table3[[#This Row],[Jarred]])</f>
        <v/>
      </c>
      <c r="BK404" t="str">
        <f>IF(AND(ISBLANK(Table33[[#This Row],[Joel]]),ISBLANK(Table3[[#This Row],[Joel]])),"",Table33[[#This Row],[Joel]]-Table3[[#This Row],[Joel]])</f>
        <v/>
      </c>
      <c r="BL404" t="str">
        <f>IF(AND(ISBLANK(Table33[[#This Row],[Rob]]),ISBLANK(Table3[[#This Row],[Rob]])),"",Table33[[#This Row],[Rob]]-Table3[[#This Row],[Rob]])</f>
        <v/>
      </c>
      <c r="BM404" t="str">
        <f>IF(AND(ISBLANK(Table33[[#This Row],[Xander]]),ISBLANK(Table3[[#This Row],[Xander]])),"",Table33[[#This Row],[Xander]]-Table3[[#This Row],[Xander]])</f>
        <v/>
      </c>
    </row>
    <row r="405" spans="1:65" x14ac:dyDescent="0.25">
      <c r="A405" s="26">
        <v>45691</v>
      </c>
      <c r="B405">
        <v>4</v>
      </c>
      <c r="D405">
        <v>18</v>
      </c>
      <c r="E405">
        <v>43</v>
      </c>
      <c r="F405">
        <v>32</v>
      </c>
      <c r="H405">
        <v>15</v>
      </c>
      <c r="J405">
        <v>34</v>
      </c>
      <c r="K405">
        <v>38</v>
      </c>
      <c r="S405" s="26">
        <v>45691</v>
      </c>
      <c r="T405">
        <v>38</v>
      </c>
      <c r="V405">
        <v>50</v>
      </c>
      <c r="W405">
        <v>52</v>
      </c>
      <c r="X405">
        <v>78</v>
      </c>
      <c r="AK405">
        <v>70</v>
      </c>
      <c r="AM405">
        <v>51</v>
      </c>
      <c r="AN405">
        <v>1</v>
      </c>
      <c r="AQ405">
        <v>46</v>
      </c>
      <c r="AR405">
        <v>69</v>
      </c>
      <c r="AX405" s="26">
        <v>45691</v>
      </c>
      <c r="AY405">
        <f>IF(AND(ISBLANK(Table33[[#This Row],[Gilbert]]),ISBLANK(Table3[[#This Row],[Gilbert]])),"",Table33[[#This Row],[Gilbert]]-Table3[[#This Row],[Gilbert]])</f>
        <v>34</v>
      </c>
      <c r="AZ405" t="str">
        <f>IF(AND(ISBLANK(Table33[[#This Row],[Fred]]),ISBLANK(Table3[[#This Row],[Fred]])),"",Table33[[#This Row],[Fred]]-Table3[[#This Row],[Fred]])</f>
        <v/>
      </c>
      <c r="BA405">
        <f>IF(AND(ISBLANK(Table33[[#This Row],[Zoe]]),ISBLANK(Table3[[#This Row],[Zoe]])),"",Table33[[#This Row],[Zoe]]-Table3[[#This Row],[Zoe]])</f>
        <v>32</v>
      </c>
      <c r="BB405">
        <f>IF(AND(ISBLANK(Table33[[#This Row],[George]]),ISBLANK(Table3[[#This Row],[George]])),"",Table33[[#This Row],[George]]-Table3[[#This Row],[George]])</f>
        <v>9</v>
      </c>
      <c r="BC405">
        <f>IF(AND(ISBLANK(Table33[[#This Row],[Raegan]]),ISBLANK(Table3[[#This Row],[Raegan]])),"",Table33[[#This Row],[Raegan]]-Table3[[#This Row],[Raegan]])</f>
        <v>46</v>
      </c>
      <c r="BD405" t="str">
        <f>IF(AND(ISBLANK(Table33[[#This Row],[Liam]]),ISBLANK(Table3[[#This Row],[Liam]])),"",Table33[[#This Row],[Liam]]-Table3[[#This Row],[Liam]])</f>
        <v/>
      </c>
      <c r="BE405">
        <f>IF(AND(ISBLANK(Table33[[#This Row],[Shane]]),ISBLANK(Table3[[#This Row],[Shane]])),"",Table33[[#This Row],[Shane]]-Table3[[#This Row],[Shane]])</f>
        <v>55</v>
      </c>
      <c r="BF405" t="str">
        <f>IF(AND(ISBLANK(Table33[[#This Row],[Cameron]]),ISBLANK(Table3[[#This Row],[Cameron]])),"",Table33[[#This Row],[Cameron]]-Table3[[#This Row],[Cameron]])</f>
        <v/>
      </c>
      <c r="BG405" t="str">
        <f>IF(AND(ISBLANK(Table33[[#This Row],[Alex]]),ISBLANK(Table3[[#This Row],[Alex]])),"",Table33[[#This Row],[Alex]]-Table3[[#This Row],[Alex]])</f>
        <v/>
      </c>
      <c r="BH405">
        <f>IF(AND(ISBLANK(Table33[[#This Row],[Scott]]),ISBLANK(Table3[[#This Row],[Scott]])),"",Table33[[#This Row],[Scott]]-Table3[[#This Row],[Scott]])</f>
        <v>12</v>
      </c>
      <c r="BI405">
        <f>IF(AND(ISBLANK(Table33[[#This Row],[Light]]),ISBLANK(Table3[[#This Row],[Light]])),"",Table33[[#This Row],[Light]]-Table3[[#This Row],[Light]])</f>
        <v>31</v>
      </c>
      <c r="BJ405" t="str">
        <f>IF(AND(ISBLANK(Table33[[#This Row],[Jarred]]),ISBLANK(Table3[[#This Row],[Jarred]])),"",Table33[[#This Row],[Jarred]]-Table3[[#This Row],[Jarred]])</f>
        <v/>
      </c>
      <c r="BK405" t="str">
        <f>IF(AND(ISBLANK(Table33[[#This Row],[Joel]]),ISBLANK(Table3[[#This Row],[Joel]])),"",Table33[[#This Row],[Joel]]-Table3[[#This Row],[Joel]])</f>
        <v/>
      </c>
      <c r="BL405" t="str">
        <f>IF(AND(ISBLANK(Table33[[#This Row],[Rob]]),ISBLANK(Table3[[#This Row],[Rob]])),"",Table33[[#This Row],[Rob]]-Table3[[#This Row],[Rob]])</f>
        <v/>
      </c>
      <c r="BM405" t="str">
        <f>IF(AND(ISBLANK(Table33[[#This Row],[Xander]]),ISBLANK(Table3[[#This Row],[Xander]])),"",Table33[[#This Row],[Xander]]-Table3[[#This Row],[Xander]])</f>
        <v/>
      </c>
    </row>
    <row r="406" spans="1:65" x14ac:dyDescent="0.25">
      <c r="A406" s="26">
        <v>45692</v>
      </c>
      <c r="D406">
        <v>6</v>
      </c>
      <c r="E406">
        <v>32</v>
      </c>
      <c r="F406">
        <v>26</v>
      </c>
      <c r="H406">
        <v>14</v>
      </c>
      <c r="J406">
        <v>23</v>
      </c>
      <c r="K406">
        <v>33</v>
      </c>
      <c r="S406" s="26">
        <v>45692</v>
      </c>
      <c r="V406">
        <v>29</v>
      </c>
      <c r="W406">
        <v>38</v>
      </c>
      <c r="X406">
        <v>75</v>
      </c>
      <c r="AK406">
        <v>48</v>
      </c>
      <c r="AM406">
        <v>37</v>
      </c>
      <c r="AQ406">
        <v>47</v>
      </c>
      <c r="AR406">
        <v>51</v>
      </c>
      <c r="AX406" s="26">
        <v>45692</v>
      </c>
      <c r="AY406" t="str">
        <f>IF(AND(ISBLANK(Table33[[#This Row],[Gilbert]]),ISBLANK(Table3[[#This Row],[Gilbert]])),"",Table33[[#This Row],[Gilbert]]-Table3[[#This Row],[Gilbert]])</f>
        <v/>
      </c>
      <c r="AZ406" t="str">
        <f>IF(AND(ISBLANK(Table33[[#This Row],[Fred]]),ISBLANK(Table3[[#This Row],[Fred]])),"",Table33[[#This Row],[Fred]]-Table3[[#This Row],[Fred]])</f>
        <v/>
      </c>
      <c r="BA406">
        <f>IF(AND(ISBLANK(Table33[[#This Row],[Zoe]]),ISBLANK(Table3[[#This Row],[Zoe]])),"",Table33[[#This Row],[Zoe]]-Table3[[#This Row],[Zoe]])</f>
        <v>23</v>
      </c>
      <c r="BB406">
        <f>IF(AND(ISBLANK(Table33[[#This Row],[George]]),ISBLANK(Table3[[#This Row],[George]])),"",Table33[[#This Row],[George]]-Table3[[#This Row],[George]])</f>
        <v>6</v>
      </c>
      <c r="BC406">
        <f>IF(AND(ISBLANK(Table33[[#This Row],[Raegan]]),ISBLANK(Table3[[#This Row],[Raegan]])),"",Table33[[#This Row],[Raegan]]-Table3[[#This Row],[Raegan]])</f>
        <v>49</v>
      </c>
      <c r="BD406" t="str">
        <f>IF(AND(ISBLANK(Table33[[#This Row],[Liam]]),ISBLANK(Table3[[#This Row],[Liam]])),"",Table33[[#This Row],[Liam]]-Table3[[#This Row],[Liam]])</f>
        <v/>
      </c>
      <c r="BE406">
        <f>IF(AND(ISBLANK(Table33[[#This Row],[Shane]]),ISBLANK(Table3[[#This Row],[Shane]])),"",Table33[[#This Row],[Shane]]-Table3[[#This Row],[Shane]])</f>
        <v>34</v>
      </c>
      <c r="BF406" t="str">
        <f>IF(AND(ISBLANK(Table33[[#This Row],[Cameron]]),ISBLANK(Table3[[#This Row],[Cameron]])),"",Table33[[#This Row],[Cameron]]-Table3[[#This Row],[Cameron]])</f>
        <v/>
      </c>
      <c r="BG406" t="str">
        <f>IF(AND(ISBLANK(Table33[[#This Row],[Alex]]),ISBLANK(Table3[[#This Row],[Alex]])),"",Table33[[#This Row],[Alex]]-Table3[[#This Row],[Alex]])</f>
        <v/>
      </c>
      <c r="BH406">
        <f>IF(AND(ISBLANK(Table33[[#This Row],[Scott]]),ISBLANK(Table3[[#This Row],[Scott]])),"",Table33[[#This Row],[Scott]]-Table3[[#This Row],[Scott]])</f>
        <v>24</v>
      </c>
      <c r="BI406">
        <f>IF(AND(ISBLANK(Table33[[#This Row],[Light]]),ISBLANK(Table3[[#This Row],[Light]])),"",Table33[[#This Row],[Light]]-Table3[[#This Row],[Light]])</f>
        <v>18</v>
      </c>
      <c r="BJ406" t="str">
        <f>IF(AND(ISBLANK(Table33[[#This Row],[Jarred]]),ISBLANK(Table3[[#This Row],[Jarred]])),"",Table33[[#This Row],[Jarred]]-Table3[[#This Row],[Jarred]])</f>
        <v/>
      </c>
      <c r="BK406" t="str">
        <f>IF(AND(ISBLANK(Table33[[#This Row],[Joel]]),ISBLANK(Table3[[#This Row],[Joel]])),"",Table33[[#This Row],[Joel]]-Table3[[#This Row],[Joel]])</f>
        <v/>
      </c>
      <c r="BL406" t="str">
        <f>IF(AND(ISBLANK(Table33[[#This Row],[Rob]]),ISBLANK(Table3[[#This Row],[Rob]])),"",Table33[[#This Row],[Rob]]-Table3[[#This Row],[Rob]])</f>
        <v/>
      </c>
      <c r="BM406" t="str">
        <f>IF(AND(ISBLANK(Table33[[#This Row],[Xander]]),ISBLANK(Table3[[#This Row],[Xander]])),"",Table33[[#This Row],[Xander]]-Table3[[#This Row],[Xander]])</f>
        <v/>
      </c>
    </row>
    <row r="407" spans="1:65" x14ac:dyDescent="0.25">
      <c r="A407" s="26">
        <v>45693</v>
      </c>
      <c r="B407">
        <v>3</v>
      </c>
      <c r="D407">
        <v>16</v>
      </c>
      <c r="E407">
        <v>37</v>
      </c>
      <c r="H407">
        <v>15</v>
      </c>
      <c r="J407">
        <v>15</v>
      </c>
      <c r="K407">
        <v>44</v>
      </c>
      <c r="S407" s="26">
        <v>45693</v>
      </c>
      <c r="T407">
        <v>59</v>
      </c>
      <c r="V407">
        <v>37</v>
      </c>
      <c r="W407">
        <v>45</v>
      </c>
      <c r="AK407">
        <v>62</v>
      </c>
      <c r="AM407">
        <v>128</v>
      </c>
      <c r="AN407">
        <v>17</v>
      </c>
      <c r="AQ407">
        <v>16</v>
      </c>
      <c r="AR407">
        <v>62</v>
      </c>
      <c r="AX407" s="26">
        <v>45693</v>
      </c>
      <c r="AY407">
        <f>IF(AND(ISBLANK(Table33[[#This Row],[Gilbert]]),ISBLANK(Table3[[#This Row],[Gilbert]])),"",Table33[[#This Row],[Gilbert]]-Table3[[#This Row],[Gilbert]])</f>
        <v>56</v>
      </c>
      <c r="AZ407" t="str">
        <f>IF(AND(ISBLANK(Table33[[#This Row],[Fred]]),ISBLANK(Table3[[#This Row],[Fred]])),"",Table33[[#This Row],[Fred]]-Table3[[#This Row],[Fred]])</f>
        <v/>
      </c>
      <c r="BA407">
        <f>IF(AND(ISBLANK(Table33[[#This Row],[Zoe]]),ISBLANK(Table3[[#This Row],[Zoe]])),"",Table33[[#This Row],[Zoe]]-Table3[[#This Row],[Zoe]])</f>
        <v>21</v>
      </c>
      <c r="BB407">
        <f>IF(AND(ISBLANK(Table33[[#This Row],[George]]),ISBLANK(Table3[[#This Row],[George]])),"",Table33[[#This Row],[George]]-Table3[[#This Row],[George]])</f>
        <v>8</v>
      </c>
      <c r="BC407" t="str">
        <f>IF(AND(ISBLANK(Table33[[#This Row],[Raegan]]),ISBLANK(Table3[[#This Row],[Raegan]])),"",Table33[[#This Row],[Raegan]]-Table3[[#This Row],[Raegan]])</f>
        <v/>
      </c>
      <c r="BD407" t="str">
        <f>IF(AND(ISBLANK(Table33[[#This Row],[Liam]]),ISBLANK(Table3[[#This Row],[Liam]])),"",Table33[[#This Row],[Liam]]-Table3[[#This Row],[Liam]])</f>
        <v/>
      </c>
      <c r="BE407">
        <f>IF(AND(ISBLANK(Table33[[#This Row],[Shane]]),ISBLANK(Table3[[#This Row],[Shane]])),"",Table33[[#This Row],[Shane]]-Table3[[#This Row],[Shane]])</f>
        <v>47</v>
      </c>
      <c r="BF407" t="str">
        <f>IF(AND(ISBLANK(Table33[[#This Row],[Cameron]]),ISBLANK(Table3[[#This Row],[Cameron]])),"",Table33[[#This Row],[Cameron]]-Table3[[#This Row],[Cameron]])</f>
        <v/>
      </c>
      <c r="BG407" t="str">
        <f>IF(AND(ISBLANK(Table33[[#This Row],[Alex]]),ISBLANK(Table3[[#This Row],[Alex]])),"",Table33[[#This Row],[Alex]]-Table3[[#This Row],[Alex]])</f>
        <v/>
      </c>
      <c r="BH407">
        <f>IF(AND(ISBLANK(Table33[[#This Row],[Scott]]),ISBLANK(Table3[[#This Row],[Scott]])),"",Table33[[#This Row],[Scott]]-Table3[[#This Row],[Scott]])</f>
        <v>1</v>
      </c>
      <c r="BI407">
        <f>IF(AND(ISBLANK(Table33[[#This Row],[Light]]),ISBLANK(Table3[[#This Row],[Light]])),"",Table33[[#This Row],[Light]]-Table3[[#This Row],[Light]])</f>
        <v>18</v>
      </c>
      <c r="BJ407" t="str">
        <f>IF(AND(ISBLANK(Table33[[#This Row],[Jarred]]),ISBLANK(Table3[[#This Row],[Jarred]])),"",Table33[[#This Row],[Jarred]]-Table3[[#This Row],[Jarred]])</f>
        <v/>
      </c>
      <c r="BK407" t="str">
        <f>IF(AND(ISBLANK(Table33[[#This Row],[Joel]]),ISBLANK(Table3[[#This Row],[Joel]])),"",Table33[[#This Row],[Joel]]-Table3[[#This Row],[Joel]])</f>
        <v/>
      </c>
      <c r="BL407" t="str">
        <f>IF(AND(ISBLANK(Table33[[#This Row],[Rob]]),ISBLANK(Table3[[#This Row],[Rob]])),"",Table33[[#This Row],[Rob]]-Table3[[#This Row],[Rob]])</f>
        <v/>
      </c>
      <c r="BM407" t="str">
        <f>IF(AND(ISBLANK(Table33[[#This Row],[Xander]]),ISBLANK(Table3[[#This Row],[Xander]])),"",Table33[[#This Row],[Xander]]-Table3[[#This Row],[Xander]])</f>
        <v/>
      </c>
    </row>
    <row r="408" spans="1:65" x14ac:dyDescent="0.25">
      <c r="A408" s="26">
        <v>45694</v>
      </c>
      <c r="B408">
        <v>2</v>
      </c>
      <c r="D408">
        <v>18</v>
      </c>
      <c r="E408">
        <v>28</v>
      </c>
      <c r="F408">
        <v>36</v>
      </c>
      <c r="H408">
        <v>17</v>
      </c>
      <c r="K408">
        <v>31</v>
      </c>
      <c r="S408" s="26">
        <v>45694</v>
      </c>
      <c r="T408">
        <v>51</v>
      </c>
      <c r="V408">
        <v>28</v>
      </c>
      <c r="W408">
        <v>39</v>
      </c>
      <c r="X408">
        <v>86</v>
      </c>
      <c r="AK408">
        <v>52</v>
      </c>
      <c r="AM408">
        <v>65</v>
      </c>
      <c r="AN408">
        <v>4</v>
      </c>
      <c r="AR408">
        <v>67</v>
      </c>
      <c r="AX408" s="26">
        <v>45694</v>
      </c>
      <c r="AY408">
        <f>IF(AND(ISBLANK(Table33[[#This Row],[Gilbert]]),ISBLANK(Table3[[#This Row],[Gilbert]])),"",Table33[[#This Row],[Gilbert]]-Table3[[#This Row],[Gilbert]])</f>
        <v>49</v>
      </c>
      <c r="AZ408" t="str">
        <f>IF(AND(ISBLANK(Table33[[#This Row],[Fred]]),ISBLANK(Table3[[#This Row],[Fred]])),"",Table33[[#This Row],[Fred]]-Table3[[#This Row],[Fred]])</f>
        <v/>
      </c>
      <c r="BA408">
        <f>IF(AND(ISBLANK(Table33[[#This Row],[Zoe]]),ISBLANK(Table3[[#This Row],[Zoe]])),"",Table33[[#This Row],[Zoe]]-Table3[[#This Row],[Zoe]])</f>
        <v>10</v>
      </c>
      <c r="BB408">
        <f>IF(AND(ISBLANK(Table33[[#This Row],[George]]),ISBLANK(Table3[[#This Row],[George]])),"",Table33[[#This Row],[George]]-Table3[[#This Row],[George]])</f>
        <v>11</v>
      </c>
      <c r="BC408">
        <f>IF(AND(ISBLANK(Table33[[#This Row],[Raegan]]),ISBLANK(Table3[[#This Row],[Raegan]])),"",Table33[[#This Row],[Raegan]]-Table3[[#This Row],[Raegan]])</f>
        <v>50</v>
      </c>
      <c r="BD408" t="str">
        <f>IF(AND(ISBLANK(Table33[[#This Row],[Liam]]),ISBLANK(Table3[[#This Row],[Liam]])),"",Table33[[#This Row],[Liam]]-Table3[[#This Row],[Liam]])</f>
        <v/>
      </c>
      <c r="BE408">
        <f>IF(AND(ISBLANK(Table33[[#This Row],[Shane]]),ISBLANK(Table3[[#This Row],[Shane]])),"",Table33[[#This Row],[Shane]]-Table3[[#This Row],[Shane]])</f>
        <v>35</v>
      </c>
      <c r="BF408" t="str">
        <f>IF(AND(ISBLANK(Table33[[#This Row],[Cameron]]),ISBLANK(Table3[[#This Row],[Cameron]])),"",Table33[[#This Row],[Cameron]]-Table3[[#This Row],[Cameron]])</f>
        <v/>
      </c>
      <c r="BG408" t="str">
        <f>IF(AND(ISBLANK(Table33[[#This Row],[Alex]]),ISBLANK(Table3[[#This Row],[Alex]])),"",Table33[[#This Row],[Alex]]-Table3[[#This Row],[Alex]])</f>
        <v/>
      </c>
      <c r="BH408" t="str">
        <f>IF(AND(ISBLANK(Table33[[#This Row],[Scott]]),ISBLANK(Table3[[#This Row],[Scott]])),"",Table33[[#This Row],[Scott]]-Table3[[#This Row],[Scott]])</f>
        <v/>
      </c>
      <c r="BI408">
        <f>IF(AND(ISBLANK(Table33[[#This Row],[Light]]),ISBLANK(Table3[[#This Row],[Light]])),"",Table33[[#This Row],[Light]]-Table3[[#This Row],[Light]])</f>
        <v>36</v>
      </c>
      <c r="BJ408" t="str">
        <f>IF(AND(ISBLANK(Table33[[#This Row],[Jarred]]),ISBLANK(Table3[[#This Row],[Jarred]])),"",Table33[[#This Row],[Jarred]]-Table3[[#This Row],[Jarred]])</f>
        <v/>
      </c>
      <c r="BK408" t="str">
        <f>IF(AND(ISBLANK(Table33[[#This Row],[Joel]]),ISBLANK(Table3[[#This Row],[Joel]])),"",Table33[[#This Row],[Joel]]-Table3[[#This Row],[Joel]])</f>
        <v/>
      </c>
      <c r="BL408" t="str">
        <f>IF(AND(ISBLANK(Table33[[#This Row],[Rob]]),ISBLANK(Table3[[#This Row],[Rob]])),"",Table33[[#This Row],[Rob]]-Table3[[#This Row],[Rob]])</f>
        <v/>
      </c>
      <c r="BM408" t="str">
        <f>IF(AND(ISBLANK(Table33[[#This Row],[Xander]]),ISBLANK(Table3[[#This Row],[Xander]])),"",Table33[[#This Row],[Xander]]-Table3[[#This Row],[Xander]])</f>
        <v/>
      </c>
    </row>
    <row r="409" spans="1:65" x14ac:dyDescent="0.25">
      <c r="A409" s="26">
        <v>45695</v>
      </c>
      <c r="D409">
        <v>8</v>
      </c>
      <c r="E409">
        <v>24</v>
      </c>
      <c r="F409">
        <v>25</v>
      </c>
      <c r="H409">
        <v>4</v>
      </c>
      <c r="J409">
        <v>18</v>
      </c>
      <c r="K409">
        <v>18</v>
      </c>
      <c r="S409" s="26">
        <v>45695</v>
      </c>
      <c r="T409">
        <v>40</v>
      </c>
      <c r="V409">
        <v>39</v>
      </c>
      <c r="W409">
        <v>38</v>
      </c>
      <c r="X409">
        <v>91</v>
      </c>
      <c r="AK409">
        <v>45</v>
      </c>
      <c r="AM409">
        <v>29</v>
      </c>
      <c r="AQ409">
        <v>44</v>
      </c>
      <c r="AR409">
        <v>57</v>
      </c>
      <c r="AX409" s="26">
        <v>45695</v>
      </c>
      <c r="AY409">
        <f>IF(AND(ISBLANK(Table33[[#This Row],[Gilbert]]),ISBLANK(Table3[[#This Row],[Gilbert]])),"",Table33[[#This Row],[Gilbert]]-Table3[[#This Row],[Gilbert]])</f>
        <v>40</v>
      </c>
      <c r="AZ409" t="str">
        <f>IF(AND(ISBLANK(Table33[[#This Row],[Fred]]),ISBLANK(Table3[[#This Row],[Fred]])),"",Table33[[#This Row],[Fred]]-Table3[[#This Row],[Fred]])</f>
        <v/>
      </c>
      <c r="BA409">
        <f>IF(AND(ISBLANK(Table33[[#This Row],[Zoe]]),ISBLANK(Table3[[#This Row],[Zoe]])),"",Table33[[#This Row],[Zoe]]-Table3[[#This Row],[Zoe]])</f>
        <v>31</v>
      </c>
      <c r="BB409">
        <f>IF(AND(ISBLANK(Table33[[#This Row],[George]]),ISBLANK(Table3[[#This Row],[George]])),"",Table33[[#This Row],[George]]-Table3[[#This Row],[George]])</f>
        <v>14</v>
      </c>
      <c r="BC409">
        <f>IF(AND(ISBLANK(Table33[[#This Row],[Raegan]]),ISBLANK(Table3[[#This Row],[Raegan]])),"",Table33[[#This Row],[Raegan]]-Table3[[#This Row],[Raegan]])</f>
        <v>66</v>
      </c>
      <c r="BD409" t="str">
        <f>IF(AND(ISBLANK(Table33[[#This Row],[Liam]]),ISBLANK(Table3[[#This Row],[Liam]])),"",Table33[[#This Row],[Liam]]-Table3[[#This Row],[Liam]])</f>
        <v/>
      </c>
      <c r="BE409">
        <f>IF(AND(ISBLANK(Table33[[#This Row],[Shane]]),ISBLANK(Table3[[#This Row],[Shane]])),"",Table33[[#This Row],[Shane]]-Table3[[#This Row],[Shane]])</f>
        <v>41</v>
      </c>
      <c r="BF409" t="str">
        <f>IF(AND(ISBLANK(Table33[[#This Row],[Cameron]]),ISBLANK(Table3[[#This Row],[Cameron]])),"",Table33[[#This Row],[Cameron]]-Table3[[#This Row],[Cameron]])</f>
        <v/>
      </c>
      <c r="BG409" t="str">
        <f>IF(AND(ISBLANK(Table33[[#This Row],[Alex]]),ISBLANK(Table3[[#This Row],[Alex]])),"",Table33[[#This Row],[Alex]]-Table3[[#This Row],[Alex]])</f>
        <v/>
      </c>
      <c r="BH409">
        <f>IF(AND(ISBLANK(Table33[[#This Row],[Scott]]),ISBLANK(Table3[[#This Row],[Scott]])),"",Table33[[#This Row],[Scott]]-Table3[[#This Row],[Scott]])</f>
        <v>26</v>
      </c>
      <c r="BI409">
        <f>IF(AND(ISBLANK(Table33[[#This Row],[Light]]),ISBLANK(Table3[[#This Row],[Light]])),"",Table33[[#This Row],[Light]]-Table3[[#This Row],[Light]])</f>
        <v>39</v>
      </c>
      <c r="BJ409" t="str">
        <f>IF(AND(ISBLANK(Table33[[#This Row],[Jarred]]),ISBLANK(Table3[[#This Row],[Jarred]])),"",Table33[[#This Row],[Jarred]]-Table3[[#This Row],[Jarred]])</f>
        <v/>
      </c>
      <c r="BK409" t="str">
        <f>IF(AND(ISBLANK(Table33[[#This Row],[Joel]]),ISBLANK(Table3[[#This Row],[Joel]])),"",Table33[[#This Row],[Joel]]-Table3[[#This Row],[Joel]])</f>
        <v/>
      </c>
      <c r="BL409" t="str">
        <f>IF(AND(ISBLANK(Table33[[#This Row],[Rob]]),ISBLANK(Table3[[#This Row],[Rob]])),"",Table33[[#This Row],[Rob]]-Table3[[#This Row],[Rob]])</f>
        <v/>
      </c>
      <c r="BM409" t="str">
        <f>IF(AND(ISBLANK(Table33[[#This Row],[Xander]]),ISBLANK(Table3[[#This Row],[Xander]])),"",Table33[[#This Row],[Xander]]-Table3[[#This Row],[Xander]])</f>
        <v/>
      </c>
    </row>
    <row r="410" spans="1:65" x14ac:dyDescent="0.25">
      <c r="A410" s="26">
        <v>45698</v>
      </c>
      <c r="D410">
        <v>3</v>
      </c>
      <c r="E410">
        <v>28</v>
      </c>
      <c r="F410">
        <v>26</v>
      </c>
      <c r="H410">
        <v>34</v>
      </c>
      <c r="J410">
        <v>17</v>
      </c>
      <c r="K410">
        <v>54</v>
      </c>
      <c r="S410" s="26">
        <v>45698</v>
      </c>
      <c r="V410">
        <v>32</v>
      </c>
      <c r="W410">
        <v>44</v>
      </c>
      <c r="X410">
        <v>72</v>
      </c>
      <c r="AK410">
        <v>56</v>
      </c>
      <c r="AM410">
        <v>42</v>
      </c>
      <c r="AN410">
        <v>6</v>
      </c>
      <c r="AQ410">
        <v>34</v>
      </c>
      <c r="AR410">
        <v>60</v>
      </c>
      <c r="AX410" s="26">
        <v>45698</v>
      </c>
      <c r="AY410" t="str">
        <f>IF(AND(ISBLANK(Table33[[#This Row],[Gilbert]]),ISBLANK(Table3[[#This Row],[Gilbert]])),"",Table33[[#This Row],[Gilbert]]-Table3[[#This Row],[Gilbert]])</f>
        <v/>
      </c>
      <c r="AZ410" t="str">
        <f>IF(AND(ISBLANK(Table33[[#This Row],[Fred]]),ISBLANK(Table3[[#This Row],[Fred]])),"",Table33[[#This Row],[Fred]]-Table3[[#This Row],[Fred]])</f>
        <v/>
      </c>
      <c r="BA410">
        <f>IF(AND(ISBLANK(Table33[[#This Row],[Zoe]]),ISBLANK(Table3[[#This Row],[Zoe]])),"",Table33[[#This Row],[Zoe]]-Table3[[#This Row],[Zoe]])</f>
        <v>29</v>
      </c>
      <c r="BB410">
        <f>IF(AND(ISBLANK(Table33[[#This Row],[George]]),ISBLANK(Table3[[#This Row],[George]])),"",Table33[[#This Row],[George]]-Table3[[#This Row],[George]])</f>
        <v>16</v>
      </c>
      <c r="BC410">
        <f>IF(AND(ISBLANK(Table33[[#This Row],[Raegan]]),ISBLANK(Table3[[#This Row],[Raegan]])),"",Table33[[#This Row],[Raegan]]-Table3[[#This Row],[Raegan]])</f>
        <v>46</v>
      </c>
      <c r="BD410" t="str">
        <f>IF(AND(ISBLANK(Table33[[#This Row],[Liam]]),ISBLANK(Table3[[#This Row],[Liam]])),"",Table33[[#This Row],[Liam]]-Table3[[#This Row],[Liam]])</f>
        <v/>
      </c>
      <c r="BE410">
        <f>IF(AND(ISBLANK(Table33[[#This Row],[Shane]]),ISBLANK(Table3[[#This Row],[Shane]])),"",Table33[[#This Row],[Shane]]-Table3[[#This Row],[Shane]])</f>
        <v>22</v>
      </c>
      <c r="BF410" t="str">
        <f>IF(AND(ISBLANK(Table33[[#This Row],[Cameron]]),ISBLANK(Table3[[#This Row],[Cameron]])),"",Table33[[#This Row],[Cameron]]-Table3[[#This Row],[Cameron]])</f>
        <v/>
      </c>
      <c r="BG410" t="str">
        <f>IF(AND(ISBLANK(Table33[[#This Row],[Alex]]),ISBLANK(Table3[[#This Row],[Alex]])),"",Table33[[#This Row],[Alex]]-Table3[[#This Row],[Alex]])</f>
        <v/>
      </c>
      <c r="BH410">
        <f>IF(AND(ISBLANK(Table33[[#This Row],[Scott]]),ISBLANK(Table3[[#This Row],[Scott]])),"",Table33[[#This Row],[Scott]]-Table3[[#This Row],[Scott]])</f>
        <v>17</v>
      </c>
      <c r="BI410">
        <f>IF(AND(ISBLANK(Table33[[#This Row],[Light]]),ISBLANK(Table3[[#This Row],[Light]])),"",Table33[[#This Row],[Light]]-Table3[[#This Row],[Light]])</f>
        <v>6</v>
      </c>
      <c r="BJ410" t="str">
        <f>IF(AND(ISBLANK(Table33[[#This Row],[Jarred]]),ISBLANK(Table3[[#This Row],[Jarred]])),"",Table33[[#This Row],[Jarred]]-Table3[[#This Row],[Jarred]])</f>
        <v/>
      </c>
      <c r="BK410" t="str">
        <f>IF(AND(ISBLANK(Table33[[#This Row],[Joel]]),ISBLANK(Table3[[#This Row],[Joel]])),"",Table33[[#This Row],[Joel]]-Table3[[#This Row],[Joel]])</f>
        <v/>
      </c>
      <c r="BL410" t="str">
        <f>IF(AND(ISBLANK(Table33[[#This Row],[Rob]]),ISBLANK(Table3[[#This Row],[Rob]])),"",Table33[[#This Row],[Rob]]-Table3[[#This Row],[Rob]])</f>
        <v/>
      </c>
      <c r="BM410" t="str">
        <f>IF(AND(ISBLANK(Table33[[#This Row],[Xander]]),ISBLANK(Table3[[#This Row],[Xander]])),"",Table33[[#This Row],[Xander]]-Table3[[#This Row],[Xander]])</f>
        <v/>
      </c>
    </row>
    <row r="411" spans="1:65" x14ac:dyDescent="0.25">
      <c r="A411" s="26">
        <v>45699</v>
      </c>
      <c r="E411">
        <v>26</v>
      </c>
      <c r="F411">
        <v>20</v>
      </c>
      <c r="H411">
        <v>26</v>
      </c>
      <c r="J411">
        <v>13</v>
      </c>
      <c r="K411">
        <v>48</v>
      </c>
      <c r="S411" s="26">
        <v>45699</v>
      </c>
      <c r="V411">
        <v>32</v>
      </c>
      <c r="W411">
        <v>49</v>
      </c>
      <c r="X411">
        <v>82</v>
      </c>
      <c r="AK411">
        <v>56</v>
      </c>
      <c r="AM411">
        <v>81</v>
      </c>
      <c r="AN411">
        <v>3</v>
      </c>
      <c r="AQ411">
        <v>52</v>
      </c>
      <c r="AR411">
        <v>68</v>
      </c>
      <c r="AX411" s="26">
        <v>45699</v>
      </c>
      <c r="AY411" t="str">
        <f>IF(AND(ISBLANK(Table33[[#This Row],[Gilbert]]),ISBLANK(Table3[[#This Row],[Gilbert]])),"",Table33[[#This Row],[Gilbert]]-Table3[[#This Row],[Gilbert]])</f>
        <v/>
      </c>
      <c r="AZ411" t="str">
        <f>IF(AND(ISBLANK(Table33[[#This Row],[Fred]]),ISBLANK(Table3[[#This Row],[Fred]])),"",Table33[[#This Row],[Fred]]-Table3[[#This Row],[Fred]])</f>
        <v/>
      </c>
      <c r="BA411">
        <f>IF(AND(ISBLANK(Table33[[#This Row],[Zoe]]),ISBLANK(Table3[[#This Row],[Zoe]])),"",Table33[[#This Row],[Zoe]]-Table3[[#This Row],[Zoe]])</f>
        <v>32</v>
      </c>
      <c r="BB411">
        <f>IF(AND(ISBLANK(Table33[[#This Row],[George]]),ISBLANK(Table3[[#This Row],[George]])),"",Table33[[#This Row],[George]]-Table3[[#This Row],[George]])</f>
        <v>23</v>
      </c>
      <c r="BC411">
        <f>IF(AND(ISBLANK(Table33[[#This Row],[Raegan]]),ISBLANK(Table3[[#This Row],[Raegan]])),"",Table33[[#This Row],[Raegan]]-Table3[[#This Row],[Raegan]])</f>
        <v>62</v>
      </c>
      <c r="BD411" t="str">
        <f>IF(AND(ISBLANK(Table33[[#This Row],[Liam]]),ISBLANK(Table3[[#This Row],[Liam]])),"",Table33[[#This Row],[Liam]]-Table3[[#This Row],[Liam]])</f>
        <v/>
      </c>
      <c r="BE411">
        <f>IF(AND(ISBLANK(Table33[[#This Row],[Shane]]),ISBLANK(Table3[[#This Row],[Shane]])),"",Table33[[#This Row],[Shane]]-Table3[[#This Row],[Shane]])</f>
        <v>30</v>
      </c>
      <c r="BF411" t="str">
        <f>IF(AND(ISBLANK(Table33[[#This Row],[Cameron]]),ISBLANK(Table3[[#This Row],[Cameron]])),"",Table33[[#This Row],[Cameron]]-Table3[[#This Row],[Cameron]])</f>
        <v/>
      </c>
      <c r="BG411" t="str">
        <f>IF(AND(ISBLANK(Table33[[#This Row],[Alex]]),ISBLANK(Table3[[#This Row],[Alex]])),"",Table33[[#This Row],[Alex]]-Table3[[#This Row],[Alex]])</f>
        <v/>
      </c>
      <c r="BH411">
        <f>IF(AND(ISBLANK(Table33[[#This Row],[Scott]]),ISBLANK(Table3[[#This Row],[Scott]])),"",Table33[[#This Row],[Scott]]-Table3[[#This Row],[Scott]])</f>
        <v>39</v>
      </c>
      <c r="BI411">
        <f>IF(AND(ISBLANK(Table33[[#This Row],[Light]]),ISBLANK(Table3[[#This Row],[Light]])),"",Table33[[#This Row],[Light]]-Table3[[#This Row],[Light]])</f>
        <v>20</v>
      </c>
      <c r="BJ411" t="str">
        <f>IF(AND(ISBLANK(Table33[[#This Row],[Jarred]]),ISBLANK(Table3[[#This Row],[Jarred]])),"",Table33[[#This Row],[Jarred]]-Table3[[#This Row],[Jarred]])</f>
        <v/>
      </c>
      <c r="BK411" t="str">
        <f>IF(AND(ISBLANK(Table33[[#This Row],[Joel]]),ISBLANK(Table3[[#This Row],[Joel]])),"",Table33[[#This Row],[Joel]]-Table3[[#This Row],[Joel]])</f>
        <v/>
      </c>
      <c r="BL411" t="str">
        <f>IF(AND(ISBLANK(Table33[[#This Row],[Rob]]),ISBLANK(Table3[[#This Row],[Rob]])),"",Table33[[#This Row],[Rob]]-Table3[[#This Row],[Rob]])</f>
        <v/>
      </c>
      <c r="BM411" t="str">
        <f>IF(AND(ISBLANK(Table33[[#This Row],[Xander]]),ISBLANK(Table3[[#This Row],[Xander]])),"",Table33[[#This Row],[Xander]]-Table3[[#This Row],[Xander]])</f>
        <v/>
      </c>
    </row>
    <row r="412" spans="1:65" x14ac:dyDescent="0.25">
      <c r="A412" s="26">
        <v>45700</v>
      </c>
      <c r="E412">
        <v>28</v>
      </c>
      <c r="F412">
        <v>24</v>
      </c>
      <c r="H412">
        <v>10</v>
      </c>
      <c r="J412">
        <v>15</v>
      </c>
      <c r="K412">
        <v>42</v>
      </c>
      <c r="S412" s="26">
        <v>45700</v>
      </c>
      <c r="V412">
        <v>32</v>
      </c>
      <c r="W412">
        <v>42</v>
      </c>
      <c r="X412">
        <v>84</v>
      </c>
      <c r="AK412">
        <v>26</v>
      </c>
      <c r="AM412">
        <v>49</v>
      </c>
      <c r="AN412">
        <v>2</v>
      </c>
      <c r="AQ412">
        <v>34</v>
      </c>
      <c r="AR412">
        <v>78</v>
      </c>
      <c r="AX412" s="26">
        <v>45700</v>
      </c>
      <c r="AY412" t="str">
        <f>IF(AND(ISBLANK(Table33[[#This Row],[Gilbert]]),ISBLANK(Table3[[#This Row],[Gilbert]])),"",Table33[[#This Row],[Gilbert]]-Table3[[#This Row],[Gilbert]])</f>
        <v/>
      </c>
      <c r="AZ412" t="str">
        <f>IF(AND(ISBLANK(Table33[[#This Row],[Fred]]),ISBLANK(Table3[[#This Row],[Fred]])),"",Table33[[#This Row],[Fred]]-Table3[[#This Row],[Fred]])</f>
        <v/>
      </c>
      <c r="BA412">
        <f>IF(AND(ISBLANK(Table33[[#This Row],[Zoe]]),ISBLANK(Table3[[#This Row],[Zoe]])),"",Table33[[#This Row],[Zoe]]-Table3[[#This Row],[Zoe]])</f>
        <v>32</v>
      </c>
      <c r="BB412">
        <f>IF(AND(ISBLANK(Table33[[#This Row],[George]]),ISBLANK(Table3[[#This Row],[George]])),"",Table33[[#This Row],[George]]-Table3[[#This Row],[George]])</f>
        <v>14</v>
      </c>
      <c r="BC412">
        <f>IF(AND(ISBLANK(Table33[[#This Row],[Raegan]]),ISBLANK(Table3[[#This Row],[Raegan]])),"",Table33[[#This Row],[Raegan]]-Table3[[#This Row],[Raegan]])</f>
        <v>60</v>
      </c>
      <c r="BD412" t="str">
        <f>IF(AND(ISBLANK(Table33[[#This Row],[Liam]]),ISBLANK(Table3[[#This Row],[Liam]])),"",Table33[[#This Row],[Liam]]-Table3[[#This Row],[Liam]])</f>
        <v/>
      </c>
      <c r="BE412">
        <f>IF(AND(ISBLANK(Table33[[#This Row],[Shane]]),ISBLANK(Table3[[#This Row],[Shane]])),"",Table33[[#This Row],[Shane]]-Table3[[#This Row],[Shane]])</f>
        <v>16</v>
      </c>
      <c r="BF412" t="str">
        <f>IF(AND(ISBLANK(Table33[[#This Row],[Cameron]]),ISBLANK(Table3[[#This Row],[Cameron]])),"",Table33[[#This Row],[Cameron]]-Table3[[#This Row],[Cameron]])</f>
        <v/>
      </c>
      <c r="BG412" t="str">
        <f>IF(AND(ISBLANK(Table33[[#This Row],[Alex]]),ISBLANK(Table3[[#This Row],[Alex]])),"",Table33[[#This Row],[Alex]]-Table3[[#This Row],[Alex]])</f>
        <v/>
      </c>
      <c r="BH412">
        <f>IF(AND(ISBLANK(Table33[[#This Row],[Scott]]),ISBLANK(Table3[[#This Row],[Scott]])),"",Table33[[#This Row],[Scott]]-Table3[[#This Row],[Scott]])</f>
        <v>19</v>
      </c>
      <c r="BI412">
        <f>IF(AND(ISBLANK(Table33[[#This Row],[Light]]),ISBLANK(Table3[[#This Row],[Light]])),"",Table33[[#This Row],[Light]]-Table3[[#This Row],[Light]])</f>
        <v>36</v>
      </c>
      <c r="BJ412" t="str">
        <f>IF(AND(ISBLANK(Table33[[#This Row],[Jarred]]),ISBLANK(Table3[[#This Row],[Jarred]])),"",Table33[[#This Row],[Jarred]]-Table3[[#This Row],[Jarred]])</f>
        <v/>
      </c>
      <c r="BK412" t="str">
        <f>IF(AND(ISBLANK(Table33[[#This Row],[Joel]]),ISBLANK(Table3[[#This Row],[Joel]])),"",Table33[[#This Row],[Joel]]-Table3[[#This Row],[Joel]])</f>
        <v/>
      </c>
      <c r="BL412" t="str">
        <f>IF(AND(ISBLANK(Table33[[#This Row],[Rob]]),ISBLANK(Table3[[#This Row],[Rob]])),"",Table33[[#This Row],[Rob]]-Table3[[#This Row],[Rob]])</f>
        <v/>
      </c>
      <c r="BM412" t="str">
        <f>IF(AND(ISBLANK(Table33[[#This Row],[Xander]]),ISBLANK(Table3[[#This Row],[Xander]])),"",Table33[[#This Row],[Xander]]-Table3[[#This Row],[Xander]])</f>
        <v/>
      </c>
    </row>
    <row r="413" spans="1:65" x14ac:dyDescent="0.25">
      <c r="A413" s="26">
        <v>45701</v>
      </c>
      <c r="D413">
        <v>2</v>
      </c>
      <c r="E413">
        <v>21</v>
      </c>
      <c r="F413">
        <v>14</v>
      </c>
      <c r="H413">
        <v>1</v>
      </c>
      <c r="J413">
        <v>11</v>
      </c>
      <c r="K413">
        <v>37</v>
      </c>
      <c r="S413" s="26">
        <v>45701</v>
      </c>
      <c r="V413">
        <v>29</v>
      </c>
      <c r="W413">
        <v>32</v>
      </c>
      <c r="X413">
        <v>66</v>
      </c>
      <c r="AK413">
        <v>16</v>
      </c>
      <c r="AM413">
        <v>35</v>
      </c>
      <c r="AQ413">
        <v>55</v>
      </c>
      <c r="AR413">
        <v>81</v>
      </c>
      <c r="AX413" s="26">
        <v>45701</v>
      </c>
      <c r="AY413" t="str">
        <f>IF(AND(ISBLANK(Table33[[#This Row],[Gilbert]]),ISBLANK(Table3[[#This Row],[Gilbert]])),"",Table33[[#This Row],[Gilbert]]-Table3[[#This Row],[Gilbert]])</f>
        <v/>
      </c>
      <c r="AZ413" t="str">
        <f>IF(AND(ISBLANK(Table33[[#This Row],[Fred]]),ISBLANK(Table3[[#This Row],[Fred]])),"",Table33[[#This Row],[Fred]]-Table3[[#This Row],[Fred]])</f>
        <v/>
      </c>
      <c r="BA413">
        <f>IF(AND(ISBLANK(Table33[[#This Row],[Zoe]]),ISBLANK(Table3[[#This Row],[Zoe]])),"",Table33[[#This Row],[Zoe]]-Table3[[#This Row],[Zoe]])</f>
        <v>27</v>
      </c>
      <c r="BB413">
        <f>IF(AND(ISBLANK(Table33[[#This Row],[George]]),ISBLANK(Table3[[#This Row],[George]])),"",Table33[[#This Row],[George]]-Table3[[#This Row],[George]])</f>
        <v>11</v>
      </c>
      <c r="BC413">
        <f>IF(AND(ISBLANK(Table33[[#This Row],[Raegan]]),ISBLANK(Table3[[#This Row],[Raegan]])),"",Table33[[#This Row],[Raegan]]-Table3[[#This Row],[Raegan]])</f>
        <v>52</v>
      </c>
      <c r="BD413" t="str">
        <f>IF(AND(ISBLANK(Table33[[#This Row],[Liam]]),ISBLANK(Table3[[#This Row],[Liam]])),"",Table33[[#This Row],[Liam]]-Table3[[#This Row],[Liam]])</f>
        <v/>
      </c>
      <c r="BE413">
        <f>IF(AND(ISBLANK(Table33[[#This Row],[Shane]]),ISBLANK(Table3[[#This Row],[Shane]])),"",Table33[[#This Row],[Shane]]-Table3[[#This Row],[Shane]])</f>
        <v>15</v>
      </c>
      <c r="BF413" t="str">
        <f>IF(AND(ISBLANK(Table33[[#This Row],[Cameron]]),ISBLANK(Table3[[#This Row],[Cameron]])),"",Table33[[#This Row],[Cameron]]-Table3[[#This Row],[Cameron]])</f>
        <v/>
      </c>
      <c r="BG413" t="str">
        <f>IF(AND(ISBLANK(Table33[[#This Row],[Alex]]),ISBLANK(Table3[[#This Row],[Alex]])),"",Table33[[#This Row],[Alex]]-Table3[[#This Row],[Alex]])</f>
        <v/>
      </c>
      <c r="BH413">
        <f>IF(AND(ISBLANK(Table33[[#This Row],[Scott]]),ISBLANK(Table3[[#This Row],[Scott]])),"",Table33[[#This Row],[Scott]]-Table3[[#This Row],[Scott]])</f>
        <v>44</v>
      </c>
      <c r="BI413">
        <f>IF(AND(ISBLANK(Table33[[#This Row],[Light]]),ISBLANK(Table3[[#This Row],[Light]])),"",Table33[[#This Row],[Light]]-Table3[[#This Row],[Light]])</f>
        <v>44</v>
      </c>
      <c r="BJ413" t="str">
        <f>IF(AND(ISBLANK(Table33[[#This Row],[Jarred]]),ISBLANK(Table3[[#This Row],[Jarred]])),"",Table33[[#This Row],[Jarred]]-Table3[[#This Row],[Jarred]])</f>
        <v/>
      </c>
      <c r="BK413" t="str">
        <f>IF(AND(ISBLANK(Table33[[#This Row],[Joel]]),ISBLANK(Table3[[#This Row],[Joel]])),"",Table33[[#This Row],[Joel]]-Table3[[#This Row],[Joel]])</f>
        <v/>
      </c>
      <c r="BL413" t="str">
        <f>IF(AND(ISBLANK(Table33[[#This Row],[Rob]]),ISBLANK(Table3[[#This Row],[Rob]])),"",Table33[[#This Row],[Rob]]-Table3[[#This Row],[Rob]])</f>
        <v/>
      </c>
      <c r="BM413" t="str">
        <f>IF(AND(ISBLANK(Table33[[#This Row],[Xander]]),ISBLANK(Table3[[#This Row],[Xander]])),"",Table33[[#This Row],[Xander]]-Table3[[#This Row],[Xander]])</f>
        <v/>
      </c>
    </row>
    <row r="414" spans="1:65" x14ac:dyDescent="0.25">
      <c r="A414" s="26">
        <v>45702</v>
      </c>
      <c r="E414">
        <v>25</v>
      </c>
      <c r="F414">
        <v>22</v>
      </c>
      <c r="J414">
        <v>5</v>
      </c>
      <c r="K414">
        <v>44</v>
      </c>
      <c r="S414" s="26">
        <v>45702</v>
      </c>
      <c r="V414">
        <v>35</v>
      </c>
      <c r="W414">
        <v>34</v>
      </c>
      <c r="X414">
        <v>78</v>
      </c>
      <c r="AM414">
        <v>76</v>
      </c>
      <c r="AN414">
        <v>1</v>
      </c>
      <c r="AQ414">
        <v>35</v>
      </c>
      <c r="AR414">
        <v>79</v>
      </c>
      <c r="AX414" s="26">
        <v>45702</v>
      </c>
      <c r="AY414" t="str">
        <f>IF(AND(ISBLANK(Table33[[#This Row],[Gilbert]]),ISBLANK(Table3[[#This Row],[Gilbert]])),"",Table33[[#This Row],[Gilbert]]-Table3[[#This Row],[Gilbert]])</f>
        <v/>
      </c>
      <c r="AZ414" t="str">
        <f>IF(AND(ISBLANK(Table33[[#This Row],[Fred]]),ISBLANK(Table3[[#This Row],[Fred]])),"",Table33[[#This Row],[Fred]]-Table3[[#This Row],[Fred]])</f>
        <v/>
      </c>
      <c r="BA414">
        <f>IF(AND(ISBLANK(Table33[[#This Row],[Zoe]]),ISBLANK(Table3[[#This Row],[Zoe]])),"",Table33[[#This Row],[Zoe]]-Table3[[#This Row],[Zoe]])</f>
        <v>35</v>
      </c>
      <c r="BB414">
        <f>IF(AND(ISBLANK(Table33[[#This Row],[George]]),ISBLANK(Table3[[#This Row],[George]])),"",Table33[[#This Row],[George]]-Table3[[#This Row],[George]])</f>
        <v>9</v>
      </c>
      <c r="BC414">
        <f>IF(AND(ISBLANK(Table33[[#This Row],[Raegan]]),ISBLANK(Table3[[#This Row],[Raegan]])),"",Table33[[#This Row],[Raegan]]-Table3[[#This Row],[Raegan]])</f>
        <v>56</v>
      </c>
      <c r="BD414" t="str">
        <f>IF(AND(ISBLANK(Table33[[#This Row],[Liam]]),ISBLANK(Table3[[#This Row],[Liam]])),"",Table33[[#This Row],[Liam]]-Table3[[#This Row],[Liam]])</f>
        <v/>
      </c>
      <c r="BE414" t="str">
        <f>IF(AND(ISBLANK(Table33[[#This Row],[Shane]]),ISBLANK(Table3[[#This Row],[Shane]])),"",Table33[[#This Row],[Shane]]-Table3[[#This Row],[Shane]])</f>
        <v/>
      </c>
      <c r="BF414" t="str">
        <f>IF(AND(ISBLANK(Table33[[#This Row],[Cameron]]),ISBLANK(Table3[[#This Row],[Cameron]])),"",Table33[[#This Row],[Cameron]]-Table3[[#This Row],[Cameron]])</f>
        <v/>
      </c>
      <c r="BG414" t="str">
        <f>IF(AND(ISBLANK(Table33[[#This Row],[Alex]]),ISBLANK(Table3[[#This Row],[Alex]])),"",Table33[[#This Row],[Alex]]-Table3[[#This Row],[Alex]])</f>
        <v/>
      </c>
      <c r="BH414">
        <f>IF(AND(ISBLANK(Table33[[#This Row],[Scott]]),ISBLANK(Table3[[#This Row],[Scott]])),"",Table33[[#This Row],[Scott]]-Table3[[#This Row],[Scott]])</f>
        <v>30</v>
      </c>
      <c r="BI414">
        <f>IF(AND(ISBLANK(Table33[[#This Row],[Light]]),ISBLANK(Table3[[#This Row],[Light]])),"",Table33[[#This Row],[Light]]-Table3[[#This Row],[Light]])</f>
        <v>35</v>
      </c>
      <c r="BJ414" t="str">
        <f>IF(AND(ISBLANK(Table33[[#This Row],[Jarred]]),ISBLANK(Table3[[#This Row],[Jarred]])),"",Table33[[#This Row],[Jarred]]-Table3[[#This Row],[Jarred]])</f>
        <v/>
      </c>
      <c r="BK414" t="str">
        <f>IF(AND(ISBLANK(Table33[[#This Row],[Joel]]),ISBLANK(Table3[[#This Row],[Joel]])),"",Table33[[#This Row],[Joel]]-Table3[[#This Row],[Joel]])</f>
        <v/>
      </c>
      <c r="BL414" t="str">
        <f>IF(AND(ISBLANK(Table33[[#This Row],[Rob]]),ISBLANK(Table3[[#This Row],[Rob]])),"",Table33[[#This Row],[Rob]]-Table3[[#This Row],[Rob]])</f>
        <v/>
      </c>
      <c r="BM414" t="str">
        <f>IF(AND(ISBLANK(Table33[[#This Row],[Xander]]),ISBLANK(Table3[[#This Row],[Xander]])),"",Table33[[#This Row],[Xander]]-Table3[[#This Row],[Xander]])</f>
        <v/>
      </c>
    </row>
    <row r="415" spans="1:65" x14ac:dyDescent="0.25">
      <c r="A415" s="26">
        <v>45705</v>
      </c>
      <c r="B415">
        <v>7</v>
      </c>
      <c r="C415">
        <v>27</v>
      </c>
      <c r="D415">
        <v>38</v>
      </c>
      <c r="F415">
        <v>36</v>
      </c>
      <c r="H415">
        <v>15</v>
      </c>
      <c r="J415">
        <v>17</v>
      </c>
      <c r="K415">
        <v>16</v>
      </c>
      <c r="S415" s="26">
        <v>45705</v>
      </c>
      <c r="T415">
        <v>44</v>
      </c>
      <c r="U415">
        <v>38</v>
      </c>
      <c r="V415">
        <v>59</v>
      </c>
      <c r="X415">
        <v>81</v>
      </c>
      <c r="AK415">
        <v>62</v>
      </c>
      <c r="AM415">
        <v>45</v>
      </c>
      <c r="AQ415">
        <v>26</v>
      </c>
      <c r="AR415">
        <v>56</v>
      </c>
      <c r="AX415" s="26">
        <v>45705</v>
      </c>
      <c r="AY415">
        <f>IF(AND(ISBLANK(Table33[[#This Row],[Gilbert]]),ISBLANK(Table3[[#This Row],[Gilbert]])),"",Table33[[#This Row],[Gilbert]]-Table3[[#This Row],[Gilbert]])</f>
        <v>37</v>
      </c>
      <c r="AZ415">
        <f>IF(AND(ISBLANK(Table33[[#This Row],[Fred]]),ISBLANK(Table3[[#This Row],[Fred]])),"",Table33[[#This Row],[Fred]]-Table3[[#This Row],[Fred]])</f>
        <v>11</v>
      </c>
      <c r="BA415">
        <f>IF(AND(ISBLANK(Table33[[#This Row],[Zoe]]),ISBLANK(Table3[[#This Row],[Zoe]])),"",Table33[[#This Row],[Zoe]]-Table3[[#This Row],[Zoe]])</f>
        <v>21</v>
      </c>
      <c r="BB415" t="str">
        <f>IF(AND(ISBLANK(Table33[[#This Row],[George]]),ISBLANK(Table3[[#This Row],[George]])),"",Table33[[#This Row],[George]]-Table3[[#This Row],[George]])</f>
        <v/>
      </c>
      <c r="BC415">
        <f>IF(AND(ISBLANK(Table33[[#This Row],[Raegan]]),ISBLANK(Table3[[#This Row],[Raegan]])),"",Table33[[#This Row],[Raegan]]-Table3[[#This Row],[Raegan]])</f>
        <v>45</v>
      </c>
      <c r="BD415" t="str">
        <f>IF(AND(ISBLANK(Table33[[#This Row],[Liam]]),ISBLANK(Table3[[#This Row],[Liam]])),"",Table33[[#This Row],[Liam]]-Table3[[#This Row],[Liam]])</f>
        <v/>
      </c>
      <c r="BE415">
        <f>IF(AND(ISBLANK(Table33[[#This Row],[Shane]]),ISBLANK(Table3[[#This Row],[Shane]])),"",Table33[[#This Row],[Shane]]-Table3[[#This Row],[Shane]])</f>
        <v>47</v>
      </c>
      <c r="BF415" t="str">
        <f>IF(AND(ISBLANK(Table33[[#This Row],[Cameron]]),ISBLANK(Table3[[#This Row],[Cameron]])),"",Table33[[#This Row],[Cameron]]-Table3[[#This Row],[Cameron]])</f>
        <v/>
      </c>
      <c r="BG415" t="str">
        <f>IF(AND(ISBLANK(Table33[[#This Row],[Alex]]),ISBLANK(Table3[[#This Row],[Alex]])),"",Table33[[#This Row],[Alex]]-Table3[[#This Row],[Alex]])</f>
        <v/>
      </c>
      <c r="BH415">
        <f>IF(AND(ISBLANK(Table33[[#This Row],[Scott]]),ISBLANK(Table3[[#This Row],[Scott]])),"",Table33[[#This Row],[Scott]]-Table3[[#This Row],[Scott]])</f>
        <v>9</v>
      </c>
      <c r="BI415">
        <f>IF(AND(ISBLANK(Table33[[#This Row],[Light]]),ISBLANK(Table3[[#This Row],[Light]])),"",Table33[[#This Row],[Light]]-Table3[[#This Row],[Light]])</f>
        <v>40</v>
      </c>
      <c r="BJ415" t="str">
        <f>IF(AND(ISBLANK(Table33[[#This Row],[Jarred]]),ISBLANK(Table3[[#This Row],[Jarred]])),"",Table33[[#This Row],[Jarred]]-Table3[[#This Row],[Jarred]])</f>
        <v/>
      </c>
      <c r="BK415" t="str">
        <f>IF(AND(ISBLANK(Table33[[#This Row],[Joel]]),ISBLANK(Table3[[#This Row],[Joel]])),"",Table33[[#This Row],[Joel]]-Table3[[#This Row],[Joel]])</f>
        <v/>
      </c>
      <c r="BL415" t="str">
        <f>IF(AND(ISBLANK(Table33[[#This Row],[Rob]]),ISBLANK(Table3[[#This Row],[Rob]])),"",Table33[[#This Row],[Rob]]-Table3[[#This Row],[Rob]])</f>
        <v/>
      </c>
      <c r="BM415" t="str">
        <f>IF(AND(ISBLANK(Table33[[#This Row],[Xander]]),ISBLANK(Table3[[#This Row],[Xander]])),"",Table33[[#This Row],[Xander]]-Table3[[#This Row],[Xander]])</f>
        <v/>
      </c>
    </row>
    <row r="416" spans="1:65" x14ac:dyDescent="0.25">
      <c r="A416" s="26">
        <v>45706</v>
      </c>
      <c r="C416">
        <v>33</v>
      </c>
      <c r="D416">
        <v>27</v>
      </c>
      <c r="F416">
        <v>40</v>
      </c>
      <c r="H416">
        <v>9</v>
      </c>
      <c r="J416">
        <v>20</v>
      </c>
      <c r="K416">
        <v>10</v>
      </c>
      <c r="S416" s="26">
        <v>45706</v>
      </c>
      <c r="T416">
        <v>36</v>
      </c>
      <c r="U416">
        <v>39</v>
      </c>
      <c r="V416">
        <v>40</v>
      </c>
      <c r="X416">
        <v>78</v>
      </c>
      <c r="AK416">
        <v>65</v>
      </c>
      <c r="AM416">
        <v>33</v>
      </c>
      <c r="AN416">
        <v>4</v>
      </c>
      <c r="AQ416">
        <v>33</v>
      </c>
      <c r="AR416">
        <v>54</v>
      </c>
      <c r="AX416" s="26">
        <v>45706</v>
      </c>
      <c r="AY416">
        <f>IF(AND(ISBLANK(Table33[[#This Row],[Gilbert]]),ISBLANK(Table3[[#This Row],[Gilbert]])),"",Table33[[#This Row],[Gilbert]]-Table3[[#This Row],[Gilbert]])</f>
        <v>36</v>
      </c>
      <c r="AZ416">
        <f>IF(AND(ISBLANK(Table33[[#This Row],[Fred]]),ISBLANK(Table3[[#This Row],[Fred]])),"",Table33[[#This Row],[Fred]]-Table3[[#This Row],[Fred]])</f>
        <v>6</v>
      </c>
      <c r="BA416">
        <f>IF(AND(ISBLANK(Table33[[#This Row],[Zoe]]),ISBLANK(Table3[[#This Row],[Zoe]])),"",Table33[[#This Row],[Zoe]]-Table3[[#This Row],[Zoe]])</f>
        <v>13</v>
      </c>
      <c r="BB416" t="str">
        <f>IF(AND(ISBLANK(Table33[[#This Row],[George]]),ISBLANK(Table3[[#This Row],[George]])),"",Table33[[#This Row],[George]]-Table3[[#This Row],[George]])</f>
        <v/>
      </c>
      <c r="BC416">
        <f>IF(AND(ISBLANK(Table33[[#This Row],[Raegan]]),ISBLANK(Table3[[#This Row],[Raegan]])),"",Table33[[#This Row],[Raegan]]-Table3[[#This Row],[Raegan]])</f>
        <v>38</v>
      </c>
      <c r="BD416" t="str">
        <f>IF(AND(ISBLANK(Table33[[#This Row],[Liam]]),ISBLANK(Table3[[#This Row],[Liam]])),"",Table33[[#This Row],[Liam]]-Table3[[#This Row],[Liam]])</f>
        <v/>
      </c>
      <c r="BE416">
        <f>IF(AND(ISBLANK(Table33[[#This Row],[Shane]]),ISBLANK(Table3[[#This Row],[Shane]])),"",Table33[[#This Row],[Shane]]-Table3[[#This Row],[Shane]])</f>
        <v>56</v>
      </c>
      <c r="BF416" t="str">
        <f>IF(AND(ISBLANK(Table33[[#This Row],[Cameron]]),ISBLANK(Table3[[#This Row],[Cameron]])),"",Table33[[#This Row],[Cameron]]-Table3[[#This Row],[Cameron]])</f>
        <v/>
      </c>
      <c r="BG416" t="str">
        <f>IF(AND(ISBLANK(Table33[[#This Row],[Alex]]),ISBLANK(Table3[[#This Row],[Alex]])),"",Table33[[#This Row],[Alex]]-Table3[[#This Row],[Alex]])</f>
        <v/>
      </c>
      <c r="BH416">
        <f>IF(AND(ISBLANK(Table33[[#This Row],[Scott]]),ISBLANK(Table3[[#This Row],[Scott]])),"",Table33[[#This Row],[Scott]]-Table3[[#This Row],[Scott]])</f>
        <v>13</v>
      </c>
      <c r="BI416">
        <f>IF(AND(ISBLANK(Table33[[#This Row],[Light]]),ISBLANK(Table3[[#This Row],[Light]])),"",Table33[[#This Row],[Light]]-Table3[[#This Row],[Light]])</f>
        <v>44</v>
      </c>
      <c r="BJ416" t="str">
        <f>IF(AND(ISBLANK(Table33[[#This Row],[Jarred]]),ISBLANK(Table3[[#This Row],[Jarred]])),"",Table33[[#This Row],[Jarred]]-Table3[[#This Row],[Jarred]])</f>
        <v/>
      </c>
      <c r="BK416" t="str">
        <f>IF(AND(ISBLANK(Table33[[#This Row],[Joel]]),ISBLANK(Table3[[#This Row],[Joel]])),"",Table33[[#This Row],[Joel]]-Table3[[#This Row],[Joel]])</f>
        <v/>
      </c>
      <c r="BL416" t="str">
        <f>IF(AND(ISBLANK(Table33[[#This Row],[Rob]]),ISBLANK(Table3[[#This Row],[Rob]])),"",Table33[[#This Row],[Rob]]-Table3[[#This Row],[Rob]])</f>
        <v/>
      </c>
      <c r="BM416" t="str">
        <f>IF(AND(ISBLANK(Table33[[#This Row],[Xander]]),ISBLANK(Table3[[#This Row],[Xander]])),"",Table33[[#This Row],[Xander]]-Table3[[#This Row],[Xander]])</f>
        <v/>
      </c>
    </row>
    <row r="417" spans="1:65" x14ac:dyDescent="0.25">
      <c r="A417" s="26">
        <v>45707</v>
      </c>
      <c r="C417">
        <v>19</v>
      </c>
      <c r="D417">
        <v>26</v>
      </c>
      <c r="H417">
        <v>9</v>
      </c>
      <c r="J417">
        <v>22</v>
      </c>
      <c r="K417">
        <v>10</v>
      </c>
      <c r="S417" s="26">
        <v>45707</v>
      </c>
      <c r="T417">
        <v>29</v>
      </c>
      <c r="U417">
        <v>42</v>
      </c>
      <c r="V417">
        <v>52</v>
      </c>
      <c r="AK417">
        <v>46</v>
      </c>
      <c r="AM417">
        <v>49</v>
      </c>
      <c r="AN417">
        <v>4</v>
      </c>
      <c r="AQ417">
        <v>36</v>
      </c>
      <c r="AR417">
        <v>55</v>
      </c>
      <c r="AX417" s="26">
        <v>45707</v>
      </c>
      <c r="AY417">
        <f>IF(AND(ISBLANK(Table33[[#This Row],[Gilbert]]),ISBLANK(Table3[[#This Row],[Gilbert]])),"",Table33[[#This Row],[Gilbert]]-Table3[[#This Row],[Gilbert]])</f>
        <v>29</v>
      </c>
      <c r="AZ417">
        <f>IF(AND(ISBLANK(Table33[[#This Row],[Fred]]),ISBLANK(Table3[[#This Row],[Fred]])),"",Table33[[#This Row],[Fred]]-Table3[[#This Row],[Fred]])</f>
        <v>23</v>
      </c>
      <c r="BA417">
        <f>IF(AND(ISBLANK(Table33[[#This Row],[Zoe]]),ISBLANK(Table3[[#This Row],[Zoe]])),"",Table33[[#This Row],[Zoe]]-Table3[[#This Row],[Zoe]])</f>
        <v>26</v>
      </c>
      <c r="BB417" t="str">
        <f>IF(AND(ISBLANK(Table33[[#This Row],[George]]),ISBLANK(Table3[[#This Row],[George]])),"",Table33[[#This Row],[George]]-Table3[[#This Row],[George]])</f>
        <v/>
      </c>
      <c r="BC417" t="str">
        <f>IF(AND(ISBLANK(Table33[[#This Row],[Raegan]]),ISBLANK(Table3[[#This Row],[Raegan]])),"",Table33[[#This Row],[Raegan]]-Table3[[#This Row],[Raegan]])</f>
        <v/>
      </c>
      <c r="BD417" t="str">
        <f>IF(AND(ISBLANK(Table33[[#This Row],[Liam]]),ISBLANK(Table3[[#This Row],[Liam]])),"",Table33[[#This Row],[Liam]]-Table3[[#This Row],[Liam]])</f>
        <v/>
      </c>
      <c r="BE417">
        <f>IF(AND(ISBLANK(Table33[[#This Row],[Shane]]),ISBLANK(Table3[[#This Row],[Shane]])),"",Table33[[#This Row],[Shane]]-Table3[[#This Row],[Shane]])</f>
        <v>37</v>
      </c>
      <c r="BF417" t="str">
        <f>IF(AND(ISBLANK(Table33[[#This Row],[Cameron]]),ISBLANK(Table3[[#This Row],[Cameron]])),"",Table33[[#This Row],[Cameron]]-Table3[[#This Row],[Cameron]])</f>
        <v/>
      </c>
      <c r="BG417" t="str">
        <f>IF(AND(ISBLANK(Table33[[#This Row],[Alex]]),ISBLANK(Table3[[#This Row],[Alex]])),"",Table33[[#This Row],[Alex]]-Table3[[#This Row],[Alex]])</f>
        <v/>
      </c>
      <c r="BH417">
        <f>IF(AND(ISBLANK(Table33[[#This Row],[Scott]]),ISBLANK(Table3[[#This Row],[Scott]])),"",Table33[[#This Row],[Scott]]-Table3[[#This Row],[Scott]])</f>
        <v>14</v>
      </c>
      <c r="BI417">
        <f>IF(AND(ISBLANK(Table33[[#This Row],[Light]]),ISBLANK(Table3[[#This Row],[Light]])),"",Table33[[#This Row],[Light]]-Table3[[#This Row],[Light]])</f>
        <v>45</v>
      </c>
      <c r="BJ417" t="str">
        <f>IF(AND(ISBLANK(Table33[[#This Row],[Jarred]]),ISBLANK(Table3[[#This Row],[Jarred]])),"",Table33[[#This Row],[Jarred]]-Table3[[#This Row],[Jarred]])</f>
        <v/>
      </c>
      <c r="BK417" t="str">
        <f>IF(AND(ISBLANK(Table33[[#This Row],[Joel]]),ISBLANK(Table3[[#This Row],[Joel]])),"",Table33[[#This Row],[Joel]]-Table3[[#This Row],[Joel]])</f>
        <v/>
      </c>
      <c r="BL417" t="str">
        <f>IF(AND(ISBLANK(Table33[[#This Row],[Rob]]),ISBLANK(Table3[[#This Row],[Rob]])),"",Table33[[#This Row],[Rob]]-Table3[[#This Row],[Rob]])</f>
        <v/>
      </c>
      <c r="BM417" t="str">
        <f>IF(AND(ISBLANK(Table33[[#This Row],[Xander]]),ISBLANK(Table3[[#This Row],[Xander]])),"",Table33[[#This Row],[Xander]]-Table3[[#This Row],[Xander]])</f>
        <v/>
      </c>
    </row>
    <row r="418" spans="1:65" x14ac:dyDescent="0.25">
      <c r="A418" s="26">
        <v>45708</v>
      </c>
      <c r="D418">
        <v>20</v>
      </c>
      <c r="E418">
        <v>11</v>
      </c>
      <c r="F418">
        <v>32</v>
      </c>
      <c r="H418">
        <v>9</v>
      </c>
      <c r="J418">
        <v>15</v>
      </c>
      <c r="K418">
        <v>32</v>
      </c>
      <c r="S418" s="26">
        <v>45708</v>
      </c>
      <c r="T418">
        <v>35</v>
      </c>
      <c r="V418">
        <v>29</v>
      </c>
      <c r="W418">
        <v>37</v>
      </c>
      <c r="X418">
        <v>78</v>
      </c>
      <c r="AK418">
        <v>51</v>
      </c>
      <c r="AM418">
        <v>40</v>
      </c>
      <c r="AN418">
        <v>2</v>
      </c>
      <c r="AQ418">
        <v>32</v>
      </c>
      <c r="AR418">
        <v>44</v>
      </c>
      <c r="AX418" s="26">
        <v>45708</v>
      </c>
      <c r="AY418">
        <f>IF(AND(ISBLANK(Table33[[#This Row],[Gilbert]]),ISBLANK(Table3[[#This Row],[Gilbert]])),"",Table33[[#This Row],[Gilbert]]-Table3[[#This Row],[Gilbert]])</f>
        <v>35</v>
      </c>
      <c r="AZ418" t="str">
        <f>IF(AND(ISBLANK(Table33[[#This Row],[Fred]]),ISBLANK(Table3[[#This Row],[Fred]])),"",Table33[[#This Row],[Fred]]-Table3[[#This Row],[Fred]])</f>
        <v/>
      </c>
      <c r="BA418">
        <f>IF(AND(ISBLANK(Table33[[#This Row],[Zoe]]),ISBLANK(Table3[[#This Row],[Zoe]])),"",Table33[[#This Row],[Zoe]]-Table3[[#This Row],[Zoe]])</f>
        <v>9</v>
      </c>
      <c r="BB418">
        <f>IF(AND(ISBLANK(Table33[[#This Row],[George]]),ISBLANK(Table3[[#This Row],[George]])),"",Table33[[#This Row],[George]]-Table3[[#This Row],[George]])</f>
        <v>26</v>
      </c>
      <c r="BC418">
        <f>IF(AND(ISBLANK(Table33[[#This Row],[Raegan]]),ISBLANK(Table3[[#This Row],[Raegan]])),"",Table33[[#This Row],[Raegan]]-Table3[[#This Row],[Raegan]])</f>
        <v>46</v>
      </c>
      <c r="BD418" t="str">
        <f>IF(AND(ISBLANK(Table33[[#This Row],[Liam]]),ISBLANK(Table3[[#This Row],[Liam]])),"",Table33[[#This Row],[Liam]]-Table3[[#This Row],[Liam]])</f>
        <v/>
      </c>
      <c r="BE418">
        <f>IF(AND(ISBLANK(Table33[[#This Row],[Shane]]),ISBLANK(Table3[[#This Row],[Shane]])),"",Table33[[#This Row],[Shane]]-Table3[[#This Row],[Shane]])</f>
        <v>42</v>
      </c>
      <c r="BF418" t="str">
        <f>IF(AND(ISBLANK(Table33[[#This Row],[Cameron]]),ISBLANK(Table3[[#This Row],[Cameron]])),"",Table33[[#This Row],[Cameron]]-Table3[[#This Row],[Cameron]])</f>
        <v/>
      </c>
      <c r="BG418" t="str">
        <f>IF(AND(ISBLANK(Table33[[#This Row],[Alex]]),ISBLANK(Table3[[#This Row],[Alex]])),"",Table33[[#This Row],[Alex]]-Table3[[#This Row],[Alex]])</f>
        <v/>
      </c>
      <c r="BH418">
        <f>IF(AND(ISBLANK(Table33[[#This Row],[Scott]]),ISBLANK(Table3[[#This Row],[Scott]])),"",Table33[[#This Row],[Scott]]-Table3[[#This Row],[Scott]])</f>
        <v>17</v>
      </c>
      <c r="BI418">
        <f>IF(AND(ISBLANK(Table33[[#This Row],[Light]]),ISBLANK(Table3[[#This Row],[Light]])),"",Table33[[#This Row],[Light]]-Table3[[#This Row],[Light]])</f>
        <v>12</v>
      </c>
      <c r="BJ418" t="str">
        <f>IF(AND(ISBLANK(Table33[[#This Row],[Jarred]]),ISBLANK(Table3[[#This Row],[Jarred]])),"",Table33[[#This Row],[Jarred]]-Table3[[#This Row],[Jarred]])</f>
        <v/>
      </c>
      <c r="BK418" t="str">
        <f>IF(AND(ISBLANK(Table33[[#This Row],[Joel]]),ISBLANK(Table3[[#This Row],[Joel]])),"",Table33[[#This Row],[Joel]]-Table3[[#This Row],[Joel]])</f>
        <v/>
      </c>
      <c r="BL418" t="str">
        <f>IF(AND(ISBLANK(Table33[[#This Row],[Rob]]),ISBLANK(Table3[[#This Row],[Rob]])),"",Table33[[#This Row],[Rob]]-Table3[[#This Row],[Rob]])</f>
        <v/>
      </c>
      <c r="BM418" t="str">
        <f>IF(AND(ISBLANK(Table33[[#This Row],[Xander]]),ISBLANK(Table3[[#This Row],[Xander]])),"",Table33[[#This Row],[Xander]]-Table3[[#This Row],[Xander]])</f>
        <v/>
      </c>
    </row>
    <row r="419" spans="1:65" x14ac:dyDescent="0.25">
      <c r="A419" s="26">
        <v>45709</v>
      </c>
      <c r="C419">
        <v>23</v>
      </c>
      <c r="D419">
        <v>18</v>
      </c>
      <c r="E419">
        <v>6</v>
      </c>
      <c r="F419">
        <v>26</v>
      </c>
      <c r="H419">
        <v>4</v>
      </c>
      <c r="J419">
        <v>8</v>
      </c>
      <c r="K419">
        <v>13</v>
      </c>
      <c r="S419" s="26">
        <v>45709</v>
      </c>
      <c r="T419">
        <v>30</v>
      </c>
      <c r="U419">
        <v>35</v>
      </c>
      <c r="V419">
        <v>36</v>
      </c>
      <c r="W419">
        <v>30</v>
      </c>
      <c r="X419">
        <v>90</v>
      </c>
      <c r="AK419">
        <v>76</v>
      </c>
      <c r="AM419">
        <v>1</v>
      </c>
      <c r="AN419">
        <v>1</v>
      </c>
      <c r="AP419">
        <v>37</v>
      </c>
      <c r="AQ419">
        <v>31</v>
      </c>
      <c r="AR419">
        <v>22</v>
      </c>
      <c r="AX419" s="26">
        <v>45709</v>
      </c>
      <c r="AY419">
        <f>IF(AND(ISBLANK(Table33[[#This Row],[Gilbert]]),ISBLANK(Table3[[#This Row],[Gilbert]])),"",Table33[[#This Row],[Gilbert]]-Table3[[#This Row],[Gilbert]])</f>
        <v>30</v>
      </c>
      <c r="AZ419">
        <f>IF(AND(ISBLANK(Table33[[#This Row],[Fred]]),ISBLANK(Table3[[#This Row],[Fred]])),"",Table33[[#This Row],[Fred]]-Table3[[#This Row],[Fred]])</f>
        <v>12</v>
      </c>
      <c r="BA419">
        <f>IF(AND(ISBLANK(Table33[[#This Row],[Zoe]]),ISBLANK(Table3[[#This Row],[Zoe]])),"",Table33[[#This Row],[Zoe]]-Table3[[#This Row],[Zoe]])</f>
        <v>18</v>
      </c>
      <c r="BB419">
        <f>IF(AND(ISBLANK(Table33[[#This Row],[George]]),ISBLANK(Table3[[#This Row],[George]])),"",Table33[[#This Row],[George]]-Table3[[#This Row],[George]])</f>
        <v>24</v>
      </c>
      <c r="BC419">
        <f>IF(AND(ISBLANK(Table33[[#This Row],[Raegan]]),ISBLANK(Table3[[#This Row],[Raegan]])),"",Table33[[#This Row],[Raegan]]-Table3[[#This Row],[Raegan]])</f>
        <v>64</v>
      </c>
      <c r="BD419" t="str">
        <f>IF(AND(ISBLANK(Table33[[#This Row],[Liam]]),ISBLANK(Table3[[#This Row],[Liam]])),"",Table33[[#This Row],[Liam]]-Table3[[#This Row],[Liam]])</f>
        <v/>
      </c>
      <c r="BE419">
        <f>IF(AND(ISBLANK(Table33[[#This Row],[Shane]]),ISBLANK(Table3[[#This Row],[Shane]])),"",Table33[[#This Row],[Shane]]-Table3[[#This Row],[Shane]])</f>
        <v>72</v>
      </c>
      <c r="BF419" t="str">
        <f>IF(AND(ISBLANK(Table33[[#This Row],[Cameron]]),ISBLANK(Table3[[#This Row],[Cameron]])),"",Table33[[#This Row],[Cameron]]-Table3[[#This Row],[Cameron]])</f>
        <v/>
      </c>
      <c r="BG419">
        <f>IF(AND(ISBLANK(Table33[[#This Row],[Alex]]),ISBLANK(Table3[[#This Row],[Alex]])),"",Table33[[#This Row],[Alex]]-Table3[[#This Row],[Alex]])</f>
        <v>37</v>
      </c>
      <c r="BH419">
        <f>IF(AND(ISBLANK(Table33[[#This Row],[Scott]]),ISBLANK(Table3[[#This Row],[Scott]])),"",Table33[[#This Row],[Scott]]-Table3[[#This Row],[Scott]])</f>
        <v>23</v>
      </c>
      <c r="BI419">
        <f>IF(AND(ISBLANK(Table33[[#This Row],[Light]]),ISBLANK(Table3[[#This Row],[Light]])),"",Table33[[#This Row],[Light]]-Table3[[#This Row],[Light]])</f>
        <v>9</v>
      </c>
      <c r="BJ419" t="str">
        <f>IF(AND(ISBLANK(Table33[[#This Row],[Jarred]]),ISBLANK(Table3[[#This Row],[Jarred]])),"",Table33[[#This Row],[Jarred]]-Table3[[#This Row],[Jarred]])</f>
        <v/>
      </c>
      <c r="BK419" t="str">
        <f>IF(AND(ISBLANK(Table33[[#This Row],[Joel]]),ISBLANK(Table3[[#This Row],[Joel]])),"",Table33[[#This Row],[Joel]]-Table3[[#This Row],[Joel]])</f>
        <v/>
      </c>
      <c r="BL419" t="str">
        <f>IF(AND(ISBLANK(Table33[[#This Row],[Rob]]),ISBLANK(Table3[[#This Row],[Rob]])),"",Table33[[#This Row],[Rob]]-Table3[[#This Row],[Rob]])</f>
        <v/>
      </c>
      <c r="BM419" t="str">
        <f>IF(AND(ISBLANK(Table33[[#This Row],[Xander]]),ISBLANK(Table3[[#This Row],[Xander]])),"",Table33[[#This Row],[Xander]]-Table3[[#This Row],[Xander]])</f>
        <v/>
      </c>
    </row>
    <row r="420" spans="1:65" x14ac:dyDescent="0.25">
      <c r="A420" s="26">
        <v>45712</v>
      </c>
      <c r="C420">
        <v>31</v>
      </c>
      <c r="D420">
        <v>21</v>
      </c>
      <c r="E420">
        <v>19</v>
      </c>
      <c r="F420">
        <v>27</v>
      </c>
      <c r="H420">
        <v>23</v>
      </c>
      <c r="J420">
        <v>9</v>
      </c>
      <c r="K420">
        <v>24</v>
      </c>
      <c r="S420" s="26">
        <v>45712</v>
      </c>
      <c r="T420">
        <v>40</v>
      </c>
      <c r="U420">
        <v>39</v>
      </c>
      <c r="V420">
        <v>44</v>
      </c>
      <c r="W420">
        <v>38</v>
      </c>
      <c r="X420">
        <v>97</v>
      </c>
      <c r="AK420">
        <v>71</v>
      </c>
      <c r="AM420">
        <v>62</v>
      </c>
      <c r="AN420">
        <v>3</v>
      </c>
      <c r="AQ420">
        <v>62</v>
      </c>
      <c r="AR420">
        <v>45</v>
      </c>
      <c r="AX420" s="26">
        <v>45712</v>
      </c>
      <c r="AY420">
        <f>IF(AND(ISBLANK(Table33[[#This Row],[Gilbert]]),ISBLANK(Table3[[#This Row],[Gilbert]])),"",Table33[[#This Row],[Gilbert]]-Table3[[#This Row],[Gilbert]])</f>
        <v>40</v>
      </c>
      <c r="AZ420">
        <f>IF(AND(ISBLANK(Table33[[#This Row],[Fred]]),ISBLANK(Table3[[#This Row],[Fred]])),"",Table33[[#This Row],[Fred]]-Table3[[#This Row],[Fred]])</f>
        <v>8</v>
      </c>
      <c r="BA420">
        <f>IF(AND(ISBLANK(Table33[[#This Row],[Zoe]]),ISBLANK(Table3[[#This Row],[Zoe]])),"",Table33[[#This Row],[Zoe]]-Table3[[#This Row],[Zoe]])</f>
        <v>23</v>
      </c>
      <c r="BB420">
        <f>IF(AND(ISBLANK(Table33[[#This Row],[George]]),ISBLANK(Table3[[#This Row],[George]])),"",Table33[[#This Row],[George]]-Table3[[#This Row],[George]])</f>
        <v>19</v>
      </c>
      <c r="BC420">
        <f>IF(AND(ISBLANK(Table33[[#This Row],[Raegan]]),ISBLANK(Table3[[#This Row],[Raegan]])),"",Table33[[#This Row],[Raegan]]-Table3[[#This Row],[Raegan]])</f>
        <v>70</v>
      </c>
      <c r="BD420" t="str">
        <f>IF(AND(ISBLANK(Table33[[#This Row],[Liam]]),ISBLANK(Table3[[#This Row],[Liam]])),"",Table33[[#This Row],[Liam]]-Table3[[#This Row],[Liam]])</f>
        <v/>
      </c>
      <c r="BE420">
        <f>IF(AND(ISBLANK(Table33[[#This Row],[Shane]]),ISBLANK(Table3[[#This Row],[Shane]])),"",Table33[[#This Row],[Shane]]-Table3[[#This Row],[Shane]])</f>
        <v>48</v>
      </c>
      <c r="BF420" t="str">
        <f>IF(AND(ISBLANK(Table33[[#This Row],[Cameron]]),ISBLANK(Table3[[#This Row],[Cameron]])),"",Table33[[#This Row],[Cameron]]-Table3[[#This Row],[Cameron]])</f>
        <v/>
      </c>
      <c r="BG420" t="str">
        <f>IF(AND(ISBLANK(Table33[[#This Row],[Alex]]),ISBLANK(Table3[[#This Row],[Alex]])),"",Table33[[#This Row],[Alex]]-Table3[[#This Row],[Alex]])</f>
        <v/>
      </c>
      <c r="BH420">
        <f>IF(AND(ISBLANK(Table33[[#This Row],[Scott]]),ISBLANK(Table3[[#This Row],[Scott]])),"",Table33[[#This Row],[Scott]]-Table3[[#This Row],[Scott]])</f>
        <v>53</v>
      </c>
      <c r="BI420">
        <f>IF(AND(ISBLANK(Table33[[#This Row],[Light]]),ISBLANK(Table3[[#This Row],[Light]])),"",Table33[[#This Row],[Light]]-Table3[[#This Row],[Light]])</f>
        <v>21</v>
      </c>
      <c r="BJ420" t="str">
        <f>IF(AND(ISBLANK(Table33[[#This Row],[Jarred]]),ISBLANK(Table3[[#This Row],[Jarred]])),"",Table33[[#This Row],[Jarred]]-Table3[[#This Row],[Jarred]])</f>
        <v/>
      </c>
      <c r="BK420" t="str">
        <f>IF(AND(ISBLANK(Table33[[#This Row],[Joel]]),ISBLANK(Table3[[#This Row],[Joel]])),"",Table33[[#This Row],[Joel]]-Table3[[#This Row],[Joel]])</f>
        <v/>
      </c>
      <c r="BL420" t="str">
        <f>IF(AND(ISBLANK(Table33[[#This Row],[Rob]]),ISBLANK(Table3[[#This Row],[Rob]])),"",Table33[[#This Row],[Rob]]-Table3[[#This Row],[Rob]])</f>
        <v/>
      </c>
      <c r="BM420" t="str">
        <f>IF(AND(ISBLANK(Table33[[#This Row],[Xander]]),ISBLANK(Table3[[#This Row],[Xander]])),"",Table33[[#This Row],[Xander]]-Table3[[#This Row],[Xander]])</f>
        <v/>
      </c>
    </row>
    <row r="421" spans="1:65" x14ac:dyDescent="0.25">
      <c r="A421" s="26">
        <v>45713</v>
      </c>
      <c r="C421">
        <v>33</v>
      </c>
      <c r="D421">
        <v>28</v>
      </c>
      <c r="E421">
        <v>18</v>
      </c>
      <c r="F421">
        <v>29</v>
      </c>
      <c r="H421">
        <v>19</v>
      </c>
      <c r="S421" s="26">
        <v>45713</v>
      </c>
      <c r="T421">
        <v>21</v>
      </c>
      <c r="U421">
        <v>45</v>
      </c>
      <c r="V421">
        <v>50</v>
      </c>
      <c r="W421">
        <v>45</v>
      </c>
      <c r="X421">
        <v>66</v>
      </c>
      <c r="AK421">
        <v>55</v>
      </c>
      <c r="AM421">
        <v>52</v>
      </c>
      <c r="AN421">
        <v>1</v>
      </c>
      <c r="AX421" s="26">
        <v>45713</v>
      </c>
      <c r="AY421">
        <f>IF(AND(ISBLANK(Table33[[#This Row],[Gilbert]]),ISBLANK(Table3[[#This Row],[Gilbert]])),"",Table33[[#This Row],[Gilbert]]-Table3[[#This Row],[Gilbert]])</f>
        <v>21</v>
      </c>
      <c r="AZ421">
        <f>IF(AND(ISBLANK(Table33[[#This Row],[Fred]]),ISBLANK(Table3[[#This Row],[Fred]])),"",Table33[[#This Row],[Fred]]-Table3[[#This Row],[Fred]])</f>
        <v>12</v>
      </c>
      <c r="BA421">
        <f>IF(AND(ISBLANK(Table33[[#This Row],[Zoe]]),ISBLANK(Table3[[#This Row],[Zoe]])),"",Table33[[#This Row],[Zoe]]-Table3[[#This Row],[Zoe]])</f>
        <v>22</v>
      </c>
      <c r="BB421">
        <f>IF(AND(ISBLANK(Table33[[#This Row],[George]]),ISBLANK(Table3[[#This Row],[George]])),"",Table33[[#This Row],[George]]-Table3[[#This Row],[George]])</f>
        <v>27</v>
      </c>
      <c r="BC421">
        <f>IF(AND(ISBLANK(Table33[[#This Row],[Raegan]]),ISBLANK(Table3[[#This Row],[Raegan]])),"",Table33[[#This Row],[Raegan]]-Table3[[#This Row],[Raegan]])</f>
        <v>37</v>
      </c>
      <c r="BD421" t="str">
        <f>IF(AND(ISBLANK(Table33[[#This Row],[Liam]]),ISBLANK(Table3[[#This Row],[Liam]])),"",Table33[[#This Row],[Liam]]-Table3[[#This Row],[Liam]])</f>
        <v/>
      </c>
      <c r="BE421">
        <f>IF(AND(ISBLANK(Table33[[#This Row],[Shane]]),ISBLANK(Table3[[#This Row],[Shane]])),"",Table33[[#This Row],[Shane]]-Table3[[#This Row],[Shane]])</f>
        <v>36</v>
      </c>
      <c r="BF421" t="str">
        <f>IF(AND(ISBLANK(Table33[[#This Row],[Cameron]]),ISBLANK(Table3[[#This Row],[Cameron]])),"",Table33[[#This Row],[Cameron]]-Table3[[#This Row],[Cameron]])</f>
        <v/>
      </c>
      <c r="BG421" t="str">
        <f>IF(AND(ISBLANK(Table33[[#This Row],[Alex]]),ISBLANK(Table3[[#This Row],[Alex]])),"",Table33[[#This Row],[Alex]]-Table3[[#This Row],[Alex]])</f>
        <v/>
      </c>
      <c r="BH421" t="str">
        <f>IF(AND(ISBLANK(Table33[[#This Row],[Scott]]),ISBLANK(Table3[[#This Row],[Scott]])),"",Table33[[#This Row],[Scott]]-Table3[[#This Row],[Scott]])</f>
        <v/>
      </c>
      <c r="BI421" t="str">
        <f>IF(AND(ISBLANK(Table33[[#This Row],[Light]]),ISBLANK(Table3[[#This Row],[Light]])),"",Table33[[#This Row],[Light]]-Table3[[#This Row],[Light]])</f>
        <v/>
      </c>
      <c r="BJ421" t="str">
        <f>IF(AND(ISBLANK(Table33[[#This Row],[Jarred]]),ISBLANK(Table3[[#This Row],[Jarred]])),"",Table33[[#This Row],[Jarred]]-Table3[[#This Row],[Jarred]])</f>
        <v/>
      </c>
      <c r="BK421" t="str">
        <f>IF(AND(ISBLANK(Table33[[#This Row],[Joel]]),ISBLANK(Table3[[#This Row],[Joel]])),"",Table33[[#This Row],[Joel]]-Table3[[#This Row],[Joel]])</f>
        <v/>
      </c>
      <c r="BL421" t="str">
        <f>IF(AND(ISBLANK(Table33[[#This Row],[Rob]]),ISBLANK(Table3[[#This Row],[Rob]])),"",Table33[[#This Row],[Rob]]-Table3[[#This Row],[Rob]])</f>
        <v/>
      </c>
      <c r="BM421" t="str">
        <f>IF(AND(ISBLANK(Table33[[#This Row],[Xander]]),ISBLANK(Table3[[#This Row],[Xander]])),"",Table33[[#This Row],[Xander]]-Table3[[#This Row],[Xander]])</f>
        <v/>
      </c>
    </row>
    <row r="422" spans="1:65" x14ac:dyDescent="0.25">
      <c r="A422" s="26">
        <v>45714</v>
      </c>
      <c r="B422">
        <v>5</v>
      </c>
      <c r="C422">
        <v>33</v>
      </c>
      <c r="D422">
        <v>26</v>
      </c>
      <c r="E422">
        <v>11</v>
      </c>
      <c r="H422">
        <v>12</v>
      </c>
      <c r="J422">
        <v>5</v>
      </c>
      <c r="K422">
        <v>28</v>
      </c>
      <c r="S422" s="26">
        <v>45714</v>
      </c>
      <c r="T422">
        <v>36</v>
      </c>
      <c r="U422">
        <v>52</v>
      </c>
      <c r="V422">
        <v>45</v>
      </c>
      <c r="W422">
        <v>29</v>
      </c>
      <c r="AK422">
        <v>51</v>
      </c>
      <c r="AQ422">
        <v>77</v>
      </c>
      <c r="AR422">
        <v>52</v>
      </c>
      <c r="AX422" s="26">
        <v>45714</v>
      </c>
      <c r="AY422">
        <f>IF(AND(ISBLANK(Table33[[#This Row],[Gilbert]]),ISBLANK(Table3[[#This Row],[Gilbert]])),"",Table33[[#This Row],[Gilbert]]-Table3[[#This Row],[Gilbert]])</f>
        <v>31</v>
      </c>
      <c r="AZ422">
        <f>IF(AND(ISBLANK(Table33[[#This Row],[Fred]]),ISBLANK(Table3[[#This Row],[Fred]])),"",Table33[[#This Row],[Fred]]-Table3[[#This Row],[Fred]])</f>
        <v>19</v>
      </c>
      <c r="BA422">
        <f>IF(AND(ISBLANK(Table33[[#This Row],[Zoe]]),ISBLANK(Table3[[#This Row],[Zoe]])),"",Table33[[#This Row],[Zoe]]-Table3[[#This Row],[Zoe]])</f>
        <v>19</v>
      </c>
      <c r="BB422">
        <f>IF(AND(ISBLANK(Table33[[#This Row],[George]]),ISBLANK(Table3[[#This Row],[George]])),"",Table33[[#This Row],[George]]-Table3[[#This Row],[George]])</f>
        <v>18</v>
      </c>
      <c r="BC422" t="str">
        <f>IF(AND(ISBLANK(Table33[[#This Row],[Raegan]]),ISBLANK(Table3[[#This Row],[Raegan]])),"",Table33[[#This Row],[Raegan]]-Table3[[#This Row],[Raegan]])</f>
        <v/>
      </c>
      <c r="BD422" t="str">
        <f>IF(AND(ISBLANK(Table33[[#This Row],[Liam]]),ISBLANK(Table3[[#This Row],[Liam]])),"",Table33[[#This Row],[Liam]]-Table3[[#This Row],[Liam]])</f>
        <v/>
      </c>
      <c r="BE422">
        <f>IF(AND(ISBLANK(Table33[[#This Row],[Shane]]),ISBLANK(Table3[[#This Row],[Shane]])),"",Table33[[#This Row],[Shane]]-Table3[[#This Row],[Shane]])</f>
        <v>39</v>
      </c>
      <c r="BF422" t="str">
        <f>IF(AND(ISBLANK(Table33[[#This Row],[Cameron]]),ISBLANK(Table3[[#This Row],[Cameron]])),"",Table33[[#This Row],[Cameron]]-Table3[[#This Row],[Cameron]])</f>
        <v/>
      </c>
      <c r="BG422" t="str">
        <f>IF(AND(ISBLANK(Table33[[#This Row],[Alex]]),ISBLANK(Table3[[#This Row],[Alex]])),"",Table33[[#This Row],[Alex]]-Table3[[#This Row],[Alex]])</f>
        <v/>
      </c>
      <c r="BH422">
        <f>IF(AND(ISBLANK(Table33[[#This Row],[Scott]]),ISBLANK(Table3[[#This Row],[Scott]])),"",Table33[[#This Row],[Scott]]-Table3[[#This Row],[Scott]])</f>
        <v>72</v>
      </c>
      <c r="BI422">
        <f>IF(AND(ISBLANK(Table33[[#This Row],[Light]]),ISBLANK(Table3[[#This Row],[Light]])),"",Table33[[#This Row],[Light]]-Table3[[#This Row],[Light]])</f>
        <v>24</v>
      </c>
      <c r="BJ422" t="str">
        <f>IF(AND(ISBLANK(Table33[[#This Row],[Jarred]]),ISBLANK(Table3[[#This Row],[Jarred]])),"",Table33[[#This Row],[Jarred]]-Table3[[#This Row],[Jarred]])</f>
        <v/>
      </c>
      <c r="BK422" t="str">
        <f>IF(AND(ISBLANK(Table33[[#This Row],[Joel]]),ISBLANK(Table3[[#This Row],[Joel]])),"",Table33[[#This Row],[Joel]]-Table3[[#This Row],[Joel]])</f>
        <v/>
      </c>
      <c r="BL422" t="str">
        <f>IF(AND(ISBLANK(Table33[[#This Row],[Rob]]),ISBLANK(Table3[[#This Row],[Rob]])),"",Table33[[#This Row],[Rob]]-Table3[[#This Row],[Rob]])</f>
        <v/>
      </c>
      <c r="BM422" t="str">
        <f>IF(AND(ISBLANK(Table33[[#This Row],[Xander]]),ISBLANK(Table3[[#This Row],[Xander]])),"",Table33[[#This Row],[Xander]]-Table3[[#This Row],[Xander]])</f>
        <v/>
      </c>
    </row>
    <row r="423" spans="1:65" x14ac:dyDescent="0.25">
      <c r="A423" s="26">
        <v>45715</v>
      </c>
      <c r="C423">
        <v>26</v>
      </c>
      <c r="D423">
        <v>2</v>
      </c>
      <c r="E423">
        <v>16</v>
      </c>
      <c r="F423">
        <v>28</v>
      </c>
      <c r="H423">
        <v>22</v>
      </c>
      <c r="J423">
        <v>20</v>
      </c>
      <c r="P423">
        <v>23</v>
      </c>
      <c r="S423" s="26">
        <v>45715</v>
      </c>
      <c r="U423">
        <v>43</v>
      </c>
      <c r="V423">
        <v>33</v>
      </c>
      <c r="W423">
        <v>44</v>
      </c>
      <c r="X423">
        <v>70</v>
      </c>
      <c r="AK423">
        <v>41</v>
      </c>
      <c r="AM423">
        <v>31</v>
      </c>
      <c r="AN423">
        <v>5</v>
      </c>
      <c r="AP423">
        <v>30</v>
      </c>
      <c r="AQ423">
        <v>48</v>
      </c>
      <c r="AX423" s="26">
        <v>45715</v>
      </c>
      <c r="AY423" t="str">
        <f>IF(AND(ISBLANK(Table33[[#This Row],[Gilbert]]),ISBLANK(Table3[[#This Row],[Gilbert]])),"",Table33[[#This Row],[Gilbert]]-Table3[[#This Row],[Gilbert]])</f>
        <v/>
      </c>
      <c r="AZ423">
        <f>IF(AND(ISBLANK(Table33[[#This Row],[Fred]]),ISBLANK(Table3[[#This Row],[Fred]])),"",Table33[[#This Row],[Fred]]-Table3[[#This Row],[Fred]])</f>
        <v>17</v>
      </c>
      <c r="BA423">
        <f>IF(AND(ISBLANK(Table33[[#This Row],[Zoe]]),ISBLANK(Table3[[#This Row],[Zoe]])),"",Table33[[#This Row],[Zoe]]-Table3[[#This Row],[Zoe]])</f>
        <v>31</v>
      </c>
      <c r="BB423">
        <f>IF(AND(ISBLANK(Table33[[#This Row],[George]]),ISBLANK(Table3[[#This Row],[George]])),"",Table33[[#This Row],[George]]-Table3[[#This Row],[George]])</f>
        <v>28</v>
      </c>
      <c r="BC423">
        <f>IF(AND(ISBLANK(Table33[[#This Row],[Raegan]]),ISBLANK(Table3[[#This Row],[Raegan]])),"",Table33[[#This Row],[Raegan]]-Table3[[#This Row],[Raegan]])</f>
        <v>42</v>
      </c>
      <c r="BD423" t="str">
        <f>IF(AND(ISBLANK(Table33[[#This Row],[Liam]]),ISBLANK(Table3[[#This Row],[Liam]])),"",Table33[[#This Row],[Liam]]-Table3[[#This Row],[Liam]])</f>
        <v/>
      </c>
      <c r="BE423">
        <f>IF(AND(ISBLANK(Table33[[#This Row],[Shane]]),ISBLANK(Table3[[#This Row],[Shane]])),"",Table33[[#This Row],[Shane]]-Table3[[#This Row],[Shane]])</f>
        <v>19</v>
      </c>
      <c r="BF423" t="str">
        <f>IF(AND(ISBLANK(Table33[[#This Row],[Cameron]]),ISBLANK(Table3[[#This Row],[Cameron]])),"",Table33[[#This Row],[Cameron]]-Table3[[#This Row],[Cameron]])</f>
        <v/>
      </c>
      <c r="BG423">
        <f>IF(AND(ISBLANK(Table33[[#This Row],[Alex]]),ISBLANK(Table3[[#This Row],[Alex]])),"",Table33[[#This Row],[Alex]]-Table3[[#This Row],[Alex]])</f>
        <v>7</v>
      </c>
      <c r="BH423">
        <f>IF(AND(ISBLANK(Table33[[#This Row],[Scott]]),ISBLANK(Table3[[#This Row],[Scott]])),"",Table33[[#This Row],[Scott]]-Table3[[#This Row],[Scott]])</f>
        <v>28</v>
      </c>
      <c r="BI423" t="str">
        <f>IF(AND(ISBLANK(Table33[[#This Row],[Light]]),ISBLANK(Table3[[#This Row],[Light]])),"",Table33[[#This Row],[Light]]-Table3[[#This Row],[Light]])</f>
        <v/>
      </c>
      <c r="BJ423" t="str">
        <f>IF(AND(ISBLANK(Table33[[#This Row],[Jarred]]),ISBLANK(Table3[[#This Row],[Jarred]])),"",Table33[[#This Row],[Jarred]]-Table3[[#This Row],[Jarred]])</f>
        <v/>
      </c>
      <c r="BK423" t="str">
        <f>IF(AND(ISBLANK(Table33[[#This Row],[Joel]]),ISBLANK(Table3[[#This Row],[Joel]])),"",Table33[[#This Row],[Joel]]-Table3[[#This Row],[Joel]])</f>
        <v/>
      </c>
      <c r="BL423" t="str">
        <f>IF(AND(ISBLANK(Table33[[#This Row],[Rob]]),ISBLANK(Table3[[#This Row],[Rob]])),"",Table33[[#This Row],[Rob]]-Table3[[#This Row],[Rob]])</f>
        <v/>
      </c>
      <c r="BM423" t="str">
        <f>IF(AND(ISBLANK(Table33[[#This Row],[Xander]]),ISBLANK(Table3[[#This Row],[Xander]])),"",Table33[[#This Row],[Xander]]-Table3[[#This Row],[Xander]])</f>
        <v/>
      </c>
    </row>
    <row r="424" spans="1:65" x14ac:dyDescent="0.25">
      <c r="A424" s="26">
        <v>45716</v>
      </c>
      <c r="C424">
        <v>24</v>
      </c>
      <c r="D424">
        <v>22</v>
      </c>
      <c r="E424">
        <v>5</v>
      </c>
      <c r="F424">
        <v>22</v>
      </c>
      <c r="H424">
        <v>9</v>
      </c>
      <c r="J424">
        <v>4</v>
      </c>
      <c r="P424">
        <v>19</v>
      </c>
      <c r="S424" s="26">
        <v>45716</v>
      </c>
      <c r="T424">
        <v>35</v>
      </c>
      <c r="U424">
        <v>41</v>
      </c>
      <c r="V424">
        <v>37</v>
      </c>
      <c r="W424">
        <v>47</v>
      </c>
      <c r="X424">
        <v>85</v>
      </c>
      <c r="AK424">
        <v>54</v>
      </c>
      <c r="AM424">
        <v>14</v>
      </c>
      <c r="AN424">
        <v>1</v>
      </c>
      <c r="AP424">
        <v>25</v>
      </c>
      <c r="AQ424">
        <v>54</v>
      </c>
      <c r="AX424" s="26">
        <v>45716</v>
      </c>
      <c r="AY424">
        <f>IF(AND(ISBLANK(Table33[[#This Row],[Gilbert]]),ISBLANK(Table3[[#This Row],[Gilbert]])),"",Table33[[#This Row],[Gilbert]]-Table3[[#This Row],[Gilbert]])</f>
        <v>35</v>
      </c>
      <c r="AZ424">
        <f>IF(AND(ISBLANK(Table33[[#This Row],[Fred]]),ISBLANK(Table3[[#This Row],[Fred]])),"",Table33[[#This Row],[Fred]]-Table3[[#This Row],[Fred]])</f>
        <v>17</v>
      </c>
      <c r="BA424">
        <f>IF(AND(ISBLANK(Table33[[#This Row],[Zoe]]),ISBLANK(Table3[[#This Row],[Zoe]])),"",Table33[[#This Row],[Zoe]]-Table3[[#This Row],[Zoe]])</f>
        <v>15</v>
      </c>
      <c r="BB424">
        <f>IF(AND(ISBLANK(Table33[[#This Row],[George]]),ISBLANK(Table3[[#This Row],[George]])),"",Table33[[#This Row],[George]]-Table3[[#This Row],[George]])</f>
        <v>42</v>
      </c>
      <c r="BC424">
        <f>IF(AND(ISBLANK(Table33[[#This Row],[Raegan]]),ISBLANK(Table3[[#This Row],[Raegan]])),"",Table33[[#This Row],[Raegan]]-Table3[[#This Row],[Raegan]])</f>
        <v>63</v>
      </c>
      <c r="BD424" t="str">
        <f>IF(AND(ISBLANK(Table33[[#This Row],[Liam]]),ISBLANK(Table3[[#This Row],[Liam]])),"",Table33[[#This Row],[Liam]]-Table3[[#This Row],[Liam]])</f>
        <v/>
      </c>
      <c r="BE424">
        <f>IF(AND(ISBLANK(Table33[[#This Row],[Shane]]),ISBLANK(Table3[[#This Row],[Shane]])),"",Table33[[#This Row],[Shane]]-Table3[[#This Row],[Shane]])</f>
        <v>45</v>
      </c>
      <c r="BF424" t="str">
        <f>IF(AND(ISBLANK(Table33[[#This Row],[Cameron]]),ISBLANK(Table3[[#This Row],[Cameron]])),"",Table33[[#This Row],[Cameron]]-Table3[[#This Row],[Cameron]])</f>
        <v/>
      </c>
      <c r="BG424">
        <f>IF(AND(ISBLANK(Table33[[#This Row],[Alex]]),ISBLANK(Table3[[#This Row],[Alex]])),"",Table33[[#This Row],[Alex]]-Table3[[#This Row],[Alex]])</f>
        <v>6</v>
      </c>
      <c r="BH424">
        <f>IF(AND(ISBLANK(Table33[[#This Row],[Scott]]),ISBLANK(Table3[[#This Row],[Scott]])),"",Table33[[#This Row],[Scott]]-Table3[[#This Row],[Scott]])</f>
        <v>50</v>
      </c>
      <c r="BI424" t="str">
        <f>IF(AND(ISBLANK(Table33[[#This Row],[Light]]),ISBLANK(Table3[[#This Row],[Light]])),"",Table33[[#This Row],[Light]]-Table3[[#This Row],[Light]])</f>
        <v/>
      </c>
      <c r="BJ424" t="str">
        <f>IF(AND(ISBLANK(Table33[[#This Row],[Jarred]]),ISBLANK(Table3[[#This Row],[Jarred]])),"",Table33[[#This Row],[Jarred]]-Table3[[#This Row],[Jarred]])</f>
        <v/>
      </c>
      <c r="BK424" t="str">
        <f>IF(AND(ISBLANK(Table33[[#This Row],[Joel]]),ISBLANK(Table3[[#This Row],[Joel]])),"",Table33[[#This Row],[Joel]]-Table3[[#This Row],[Joel]])</f>
        <v/>
      </c>
      <c r="BL424" t="str">
        <f>IF(AND(ISBLANK(Table33[[#This Row],[Rob]]),ISBLANK(Table3[[#This Row],[Rob]])),"",Table33[[#This Row],[Rob]]-Table3[[#This Row],[Rob]])</f>
        <v/>
      </c>
      <c r="BM424" t="str">
        <f>IF(AND(ISBLANK(Table33[[#This Row],[Xander]]),ISBLANK(Table3[[#This Row],[Xander]])),"",Table33[[#This Row],[Xander]]-Table3[[#This Row],[Xander]])</f>
        <v/>
      </c>
    </row>
    <row r="425" spans="1:65" x14ac:dyDescent="0.25">
      <c r="A425" s="26">
        <v>45719</v>
      </c>
      <c r="B425">
        <v>9</v>
      </c>
      <c r="C425">
        <v>30</v>
      </c>
      <c r="D425">
        <v>40</v>
      </c>
      <c r="E425">
        <v>28</v>
      </c>
      <c r="F425">
        <v>37</v>
      </c>
      <c r="H425">
        <v>11</v>
      </c>
      <c r="J425">
        <v>20</v>
      </c>
      <c r="K425">
        <v>33</v>
      </c>
      <c r="S425" s="26">
        <v>45719</v>
      </c>
      <c r="T425">
        <v>43</v>
      </c>
      <c r="U425">
        <v>47</v>
      </c>
      <c r="V425">
        <v>52</v>
      </c>
      <c r="W425">
        <v>33</v>
      </c>
      <c r="X425">
        <v>84</v>
      </c>
      <c r="AK425">
        <v>49</v>
      </c>
      <c r="AM425">
        <v>36</v>
      </c>
      <c r="AN425">
        <v>2</v>
      </c>
      <c r="AQ425">
        <v>40</v>
      </c>
      <c r="AR425">
        <v>64</v>
      </c>
      <c r="AX425" s="26">
        <v>45719</v>
      </c>
      <c r="AY425">
        <f>IF(AND(ISBLANK(Table33[[#This Row],[Gilbert]]),ISBLANK(Table3[[#This Row],[Gilbert]])),"",Table33[[#This Row],[Gilbert]]-Table3[[#This Row],[Gilbert]])</f>
        <v>34</v>
      </c>
      <c r="AZ425">
        <f>IF(AND(ISBLANK(Table33[[#This Row],[Fred]]),ISBLANK(Table3[[#This Row],[Fred]])),"",Table33[[#This Row],[Fred]]-Table3[[#This Row],[Fred]])</f>
        <v>17</v>
      </c>
      <c r="BA425">
        <f>IF(AND(ISBLANK(Table33[[#This Row],[Zoe]]),ISBLANK(Table3[[#This Row],[Zoe]])),"",Table33[[#This Row],[Zoe]]-Table3[[#This Row],[Zoe]])</f>
        <v>12</v>
      </c>
      <c r="BB425">
        <f>IF(AND(ISBLANK(Table33[[#This Row],[George]]),ISBLANK(Table3[[#This Row],[George]])),"",Table33[[#This Row],[George]]-Table3[[#This Row],[George]])</f>
        <v>5</v>
      </c>
      <c r="BC425">
        <f>IF(AND(ISBLANK(Table33[[#This Row],[Raegan]]),ISBLANK(Table3[[#This Row],[Raegan]])),"",Table33[[#This Row],[Raegan]]-Table3[[#This Row],[Raegan]])</f>
        <v>47</v>
      </c>
      <c r="BD425" t="str">
        <f>IF(AND(ISBLANK(Table33[[#This Row],[Liam]]),ISBLANK(Table3[[#This Row],[Liam]])),"",Table33[[#This Row],[Liam]]-Table3[[#This Row],[Liam]])</f>
        <v/>
      </c>
      <c r="BE425">
        <f>IF(AND(ISBLANK(Table33[[#This Row],[Shane]]),ISBLANK(Table3[[#This Row],[Shane]])),"",Table33[[#This Row],[Shane]]-Table3[[#This Row],[Shane]])</f>
        <v>38</v>
      </c>
      <c r="BF425" t="str">
        <f>IF(AND(ISBLANK(Table33[[#This Row],[Cameron]]),ISBLANK(Table3[[#This Row],[Cameron]])),"",Table33[[#This Row],[Cameron]]-Table3[[#This Row],[Cameron]])</f>
        <v/>
      </c>
      <c r="BG425" t="str">
        <f>IF(AND(ISBLANK(Table33[[#This Row],[Alex]]),ISBLANK(Table3[[#This Row],[Alex]])),"",Table33[[#This Row],[Alex]]-Table3[[#This Row],[Alex]])</f>
        <v/>
      </c>
      <c r="BH425">
        <f>IF(AND(ISBLANK(Table33[[#This Row],[Scott]]),ISBLANK(Table3[[#This Row],[Scott]])),"",Table33[[#This Row],[Scott]]-Table3[[#This Row],[Scott]])</f>
        <v>20</v>
      </c>
      <c r="BI425">
        <f>IF(AND(ISBLANK(Table33[[#This Row],[Light]]),ISBLANK(Table3[[#This Row],[Light]])),"",Table33[[#This Row],[Light]]-Table3[[#This Row],[Light]])</f>
        <v>31</v>
      </c>
      <c r="BJ425" t="str">
        <f>IF(AND(ISBLANK(Table33[[#This Row],[Jarred]]),ISBLANK(Table3[[#This Row],[Jarred]])),"",Table33[[#This Row],[Jarred]]-Table3[[#This Row],[Jarred]])</f>
        <v/>
      </c>
      <c r="BK425" t="str">
        <f>IF(AND(ISBLANK(Table33[[#This Row],[Joel]]),ISBLANK(Table3[[#This Row],[Joel]])),"",Table33[[#This Row],[Joel]]-Table3[[#This Row],[Joel]])</f>
        <v/>
      </c>
      <c r="BL425" t="str">
        <f>IF(AND(ISBLANK(Table33[[#This Row],[Rob]]),ISBLANK(Table3[[#This Row],[Rob]])),"",Table33[[#This Row],[Rob]]-Table3[[#This Row],[Rob]])</f>
        <v/>
      </c>
      <c r="BM425" t="str">
        <f>IF(AND(ISBLANK(Table33[[#This Row],[Xander]]),ISBLANK(Table3[[#This Row],[Xander]])),"",Table33[[#This Row],[Xander]]-Table3[[#This Row],[Xander]])</f>
        <v/>
      </c>
    </row>
    <row r="426" spans="1:65" x14ac:dyDescent="0.25">
      <c r="A426" s="26">
        <v>45720</v>
      </c>
      <c r="C426">
        <v>22</v>
      </c>
      <c r="D426">
        <v>22</v>
      </c>
      <c r="E426">
        <v>29</v>
      </c>
      <c r="F426">
        <v>27</v>
      </c>
      <c r="H426">
        <v>6</v>
      </c>
      <c r="J426">
        <v>18</v>
      </c>
      <c r="K426">
        <v>22</v>
      </c>
      <c r="S426" s="26">
        <v>45720</v>
      </c>
      <c r="T426">
        <v>27</v>
      </c>
      <c r="U426">
        <v>47</v>
      </c>
      <c r="V426">
        <v>26</v>
      </c>
      <c r="W426">
        <v>34</v>
      </c>
      <c r="X426">
        <v>78</v>
      </c>
      <c r="AK426">
        <v>55</v>
      </c>
      <c r="AM426">
        <v>40</v>
      </c>
      <c r="AN426">
        <v>9</v>
      </c>
      <c r="AQ426">
        <v>25</v>
      </c>
      <c r="AR426">
        <v>53</v>
      </c>
      <c r="AX426" s="26">
        <v>45720</v>
      </c>
      <c r="AY426">
        <f>IF(AND(ISBLANK(Table33[[#This Row],[Gilbert]]),ISBLANK(Table3[[#This Row],[Gilbert]])),"",Table33[[#This Row],[Gilbert]]-Table3[[#This Row],[Gilbert]])</f>
        <v>27</v>
      </c>
      <c r="AZ426">
        <f>IF(AND(ISBLANK(Table33[[#This Row],[Fred]]),ISBLANK(Table3[[#This Row],[Fred]])),"",Table33[[#This Row],[Fred]]-Table3[[#This Row],[Fred]])</f>
        <v>25</v>
      </c>
      <c r="BA426">
        <f>IF(AND(ISBLANK(Table33[[#This Row],[Zoe]]),ISBLANK(Table3[[#This Row],[Zoe]])),"",Table33[[#This Row],[Zoe]]-Table3[[#This Row],[Zoe]])</f>
        <v>4</v>
      </c>
      <c r="BB426">
        <f>IF(AND(ISBLANK(Table33[[#This Row],[George]]),ISBLANK(Table3[[#This Row],[George]])),"",Table33[[#This Row],[George]]-Table3[[#This Row],[George]])</f>
        <v>5</v>
      </c>
      <c r="BC426">
        <f>IF(AND(ISBLANK(Table33[[#This Row],[Raegan]]),ISBLANK(Table3[[#This Row],[Raegan]])),"",Table33[[#This Row],[Raegan]]-Table3[[#This Row],[Raegan]])</f>
        <v>51</v>
      </c>
      <c r="BD426" t="str">
        <f>IF(AND(ISBLANK(Table33[[#This Row],[Liam]]),ISBLANK(Table3[[#This Row],[Liam]])),"",Table33[[#This Row],[Liam]]-Table3[[#This Row],[Liam]])</f>
        <v/>
      </c>
      <c r="BE426">
        <f>IF(AND(ISBLANK(Table33[[#This Row],[Shane]]),ISBLANK(Table3[[#This Row],[Shane]])),"",Table33[[#This Row],[Shane]]-Table3[[#This Row],[Shane]])</f>
        <v>49</v>
      </c>
      <c r="BF426" t="str">
        <f>IF(AND(ISBLANK(Table33[[#This Row],[Cameron]]),ISBLANK(Table3[[#This Row],[Cameron]])),"",Table33[[#This Row],[Cameron]]-Table3[[#This Row],[Cameron]])</f>
        <v/>
      </c>
      <c r="BG426" t="str">
        <f>IF(AND(ISBLANK(Table33[[#This Row],[Alex]]),ISBLANK(Table3[[#This Row],[Alex]])),"",Table33[[#This Row],[Alex]]-Table3[[#This Row],[Alex]])</f>
        <v/>
      </c>
      <c r="BH426">
        <f>IF(AND(ISBLANK(Table33[[#This Row],[Scott]]),ISBLANK(Table3[[#This Row],[Scott]])),"",Table33[[#This Row],[Scott]]-Table3[[#This Row],[Scott]])</f>
        <v>7</v>
      </c>
      <c r="BI426">
        <f>IF(AND(ISBLANK(Table33[[#This Row],[Light]]),ISBLANK(Table3[[#This Row],[Light]])),"",Table33[[#This Row],[Light]]-Table3[[#This Row],[Light]])</f>
        <v>31</v>
      </c>
      <c r="BJ426" t="str">
        <f>IF(AND(ISBLANK(Table33[[#This Row],[Jarred]]),ISBLANK(Table3[[#This Row],[Jarred]])),"",Table33[[#This Row],[Jarred]]-Table3[[#This Row],[Jarred]])</f>
        <v/>
      </c>
      <c r="BK426" t="str">
        <f>IF(AND(ISBLANK(Table33[[#This Row],[Joel]]),ISBLANK(Table3[[#This Row],[Joel]])),"",Table33[[#This Row],[Joel]]-Table3[[#This Row],[Joel]])</f>
        <v/>
      </c>
      <c r="BL426" t="str">
        <f>IF(AND(ISBLANK(Table33[[#This Row],[Rob]]),ISBLANK(Table3[[#This Row],[Rob]])),"",Table33[[#This Row],[Rob]]-Table3[[#This Row],[Rob]])</f>
        <v/>
      </c>
      <c r="BM426" t="str">
        <f>IF(AND(ISBLANK(Table33[[#This Row],[Xander]]),ISBLANK(Table3[[#This Row],[Xander]])),"",Table33[[#This Row],[Xander]]-Table3[[#This Row],[Xander]])</f>
        <v/>
      </c>
    </row>
    <row r="427" spans="1:65" x14ac:dyDescent="0.25">
      <c r="A427" s="26">
        <v>45721</v>
      </c>
      <c r="B427">
        <v>3</v>
      </c>
      <c r="C427">
        <v>22</v>
      </c>
      <c r="D427">
        <v>23</v>
      </c>
      <c r="E427">
        <v>25</v>
      </c>
      <c r="F427">
        <v>11</v>
      </c>
      <c r="H427">
        <v>4</v>
      </c>
      <c r="J427">
        <v>15</v>
      </c>
      <c r="P427">
        <v>16</v>
      </c>
      <c r="S427" s="26">
        <v>45721</v>
      </c>
      <c r="T427">
        <v>29</v>
      </c>
      <c r="U427">
        <v>35</v>
      </c>
      <c r="V427">
        <v>37</v>
      </c>
      <c r="W427">
        <v>34</v>
      </c>
      <c r="X427">
        <v>124</v>
      </c>
      <c r="AK427">
        <v>60</v>
      </c>
      <c r="AM427">
        <v>17</v>
      </c>
      <c r="AP427">
        <v>23</v>
      </c>
      <c r="AQ427">
        <v>30</v>
      </c>
      <c r="AX427" s="26">
        <v>45721</v>
      </c>
      <c r="AY427">
        <f>IF(AND(ISBLANK(Table33[[#This Row],[Gilbert]]),ISBLANK(Table3[[#This Row],[Gilbert]])),"",Table33[[#This Row],[Gilbert]]-Table3[[#This Row],[Gilbert]])</f>
        <v>26</v>
      </c>
      <c r="AZ427">
        <f>IF(AND(ISBLANK(Table33[[#This Row],[Fred]]),ISBLANK(Table3[[#This Row],[Fred]])),"",Table33[[#This Row],[Fred]]-Table3[[#This Row],[Fred]])</f>
        <v>13</v>
      </c>
      <c r="BA427">
        <f>IF(AND(ISBLANK(Table33[[#This Row],[Zoe]]),ISBLANK(Table3[[#This Row],[Zoe]])),"",Table33[[#This Row],[Zoe]]-Table3[[#This Row],[Zoe]])</f>
        <v>14</v>
      </c>
      <c r="BB427">
        <f>IF(AND(ISBLANK(Table33[[#This Row],[George]]),ISBLANK(Table3[[#This Row],[George]])),"",Table33[[#This Row],[George]]-Table3[[#This Row],[George]])</f>
        <v>9</v>
      </c>
      <c r="BC427">
        <f>IF(AND(ISBLANK(Table33[[#This Row],[Raegan]]),ISBLANK(Table3[[#This Row],[Raegan]])),"",Table33[[#This Row],[Raegan]]-Table3[[#This Row],[Raegan]])</f>
        <v>113</v>
      </c>
      <c r="BD427" t="str">
        <f>IF(AND(ISBLANK(Table33[[#This Row],[Liam]]),ISBLANK(Table3[[#This Row],[Liam]])),"",Table33[[#This Row],[Liam]]-Table3[[#This Row],[Liam]])</f>
        <v/>
      </c>
      <c r="BE427">
        <f>IF(AND(ISBLANK(Table33[[#This Row],[Shane]]),ISBLANK(Table3[[#This Row],[Shane]])),"",Table33[[#This Row],[Shane]]-Table3[[#This Row],[Shane]])</f>
        <v>56</v>
      </c>
      <c r="BF427" t="str">
        <f>IF(AND(ISBLANK(Table33[[#This Row],[Cameron]]),ISBLANK(Table3[[#This Row],[Cameron]])),"",Table33[[#This Row],[Cameron]]-Table3[[#This Row],[Cameron]])</f>
        <v/>
      </c>
      <c r="BG427">
        <f>IF(AND(ISBLANK(Table33[[#This Row],[Alex]]),ISBLANK(Table3[[#This Row],[Alex]])),"",Table33[[#This Row],[Alex]]-Table3[[#This Row],[Alex]])</f>
        <v>7</v>
      </c>
      <c r="BH427">
        <f>IF(AND(ISBLANK(Table33[[#This Row],[Scott]]),ISBLANK(Table3[[#This Row],[Scott]])),"",Table33[[#This Row],[Scott]]-Table3[[#This Row],[Scott]])</f>
        <v>15</v>
      </c>
      <c r="BI427" t="str">
        <f>IF(AND(ISBLANK(Table33[[#This Row],[Light]]),ISBLANK(Table3[[#This Row],[Light]])),"",Table33[[#This Row],[Light]]-Table3[[#This Row],[Light]])</f>
        <v/>
      </c>
      <c r="BJ427" t="str">
        <f>IF(AND(ISBLANK(Table33[[#This Row],[Jarred]]),ISBLANK(Table3[[#This Row],[Jarred]])),"",Table33[[#This Row],[Jarred]]-Table3[[#This Row],[Jarred]])</f>
        <v/>
      </c>
      <c r="BK427" t="str">
        <f>IF(AND(ISBLANK(Table33[[#This Row],[Joel]]),ISBLANK(Table3[[#This Row],[Joel]])),"",Table33[[#This Row],[Joel]]-Table3[[#This Row],[Joel]])</f>
        <v/>
      </c>
      <c r="BL427" t="str">
        <f>IF(AND(ISBLANK(Table33[[#This Row],[Rob]]),ISBLANK(Table3[[#This Row],[Rob]])),"",Table33[[#This Row],[Rob]]-Table3[[#This Row],[Rob]])</f>
        <v/>
      </c>
      <c r="BM427" t="str">
        <f>IF(AND(ISBLANK(Table33[[#This Row],[Xander]]),ISBLANK(Table3[[#This Row],[Xander]])),"",Table33[[#This Row],[Xander]]-Table3[[#This Row],[Xander]])</f>
        <v/>
      </c>
    </row>
    <row r="428" spans="1:65" x14ac:dyDescent="0.25">
      <c r="A428" s="26">
        <v>45722</v>
      </c>
      <c r="B428">
        <v>2</v>
      </c>
      <c r="C428">
        <v>16</v>
      </c>
      <c r="D428">
        <v>17</v>
      </c>
      <c r="E428">
        <v>17</v>
      </c>
      <c r="F428">
        <v>5</v>
      </c>
      <c r="H428">
        <v>4</v>
      </c>
      <c r="J428">
        <v>7</v>
      </c>
      <c r="P428">
        <v>16</v>
      </c>
      <c r="S428" s="26">
        <v>45722</v>
      </c>
      <c r="T428">
        <v>37</v>
      </c>
      <c r="U428">
        <v>22</v>
      </c>
      <c r="V428">
        <v>27</v>
      </c>
      <c r="W428">
        <v>23</v>
      </c>
      <c r="X428">
        <v>88</v>
      </c>
      <c r="AK428">
        <v>39</v>
      </c>
      <c r="AM428">
        <v>6</v>
      </c>
      <c r="AN428">
        <v>1</v>
      </c>
      <c r="AP428">
        <v>32</v>
      </c>
      <c r="AQ428">
        <v>19</v>
      </c>
      <c r="AX428" s="26">
        <v>45722</v>
      </c>
      <c r="AY428">
        <f>IF(AND(ISBLANK(Table33[[#This Row],[Gilbert]]),ISBLANK(Table3[[#This Row],[Gilbert]])),"",Table33[[#This Row],[Gilbert]]-Table3[[#This Row],[Gilbert]])</f>
        <v>35</v>
      </c>
      <c r="AZ428">
        <f>IF(AND(ISBLANK(Table33[[#This Row],[Fred]]),ISBLANK(Table3[[#This Row],[Fred]])),"",Table33[[#This Row],[Fred]]-Table3[[#This Row],[Fred]])</f>
        <v>6</v>
      </c>
      <c r="BA428">
        <f>IF(AND(ISBLANK(Table33[[#This Row],[Zoe]]),ISBLANK(Table3[[#This Row],[Zoe]])),"",Table33[[#This Row],[Zoe]]-Table3[[#This Row],[Zoe]])</f>
        <v>10</v>
      </c>
      <c r="BB428">
        <f>IF(AND(ISBLANK(Table33[[#This Row],[George]]),ISBLANK(Table3[[#This Row],[George]])),"",Table33[[#This Row],[George]]-Table3[[#This Row],[George]])</f>
        <v>6</v>
      </c>
      <c r="BC428">
        <f>IF(AND(ISBLANK(Table33[[#This Row],[Raegan]]),ISBLANK(Table3[[#This Row],[Raegan]])),"",Table33[[#This Row],[Raegan]]-Table3[[#This Row],[Raegan]])</f>
        <v>83</v>
      </c>
      <c r="BD428" t="str">
        <f>IF(AND(ISBLANK(Table33[[#This Row],[Liam]]),ISBLANK(Table3[[#This Row],[Liam]])),"",Table33[[#This Row],[Liam]]-Table3[[#This Row],[Liam]])</f>
        <v/>
      </c>
      <c r="BE428">
        <f>IF(AND(ISBLANK(Table33[[#This Row],[Shane]]),ISBLANK(Table3[[#This Row],[Shane]])),"",Table33[[#This Row],[Shane]]-Table3[[#This Row],[Shane]])</f>
        <v>35</v>
      </c>
      <c r="BF428" t="str">
        <f>IF(AND(ISBLANK(Table33[[#This Row],[Cameron]]),ISBLANK(Table3[[#This Row],[Cameron]])),"",Table33[[#This Row],[Cameron]]-Table3[[#This Row],[Cameron]])</f>
        <v/>
      </c>
      <c r="BG428">
        <f>IF(AND(ISBLANK(Table33[[#This Row],[Alex]]),ISBLANK(Table3[[#This Row],[Alex]])),"",Table33[[#This Row],[Alex]]-Table3[[#This Row],[Alex]])</f>
        <v>16</v>
      </c>
      <c r="BH428">
        <f>IF(AND(ISBLANK(Table33[[#This Row],[Scott]]),ISBLANK(Table3[[#This Row],[Scott]])),"",Table33[[#This Row],[Scott]]-Table3[[#This Row],[Scott]])</f>
        <v>12</v>
      </c>
      <c r="BI428" t="str">
        <f>IF(AND(ISBLANK(Table33[[#This Row],[Light]]),ISBLANK(Table3[[#This Row],[Light]])),"",Table33[[#This Row],[Light]]-Table3[[#This Row],[Light]])</f>
        <v/>
      </c>
      <c r="BJ428" t="str">
        <f>IF(AND(ISBLANK(Table33[[#This Row],[Jarred]]),ISBLANK(Table3[[#This Row],[Jarred]])),"",Table33[[#This Row],[Jarred]]-Table3[[#This Row],[Jarred]])</f>
        <v/>
      </c>
      <c r="BK428" t="str">
        <f>IF(AND(ISBLANK(Table33[[#This Row],[Joel]]),ISBLANK(Table3[[#This Row],[Joel]])),"",Table33[[#This Row],[Joel]]-Table3[[#This Row],[Joel]])</f>
        <v/>
      </c>
      <c r="BL428" t="str">
        <f>IF(AND(ISBLANK(Table33[[#This Row],[Rob]]),ISBLANK(Table3[[#This Row],[Rob]])),"",Table33[[#This Row],[Rob]]-Table3[[#This Row],[Rob]])</f>
        <v/>
      </c>
      <c r="BM428" t="str">
        <f>IF(AND(ISBLANK(Table33[[#This Row],[Xander]]),ISBLANK(Table3[[#This Row],[Xander]])),"",Table33[[#This Row],[Xander]]-Table3[[#This Row],[Xander]])</f>
        <v/>
      </c>
    </row>
    <row r="429" spans="1:65" x14ac:dyDescent="0.25">
      <c r="A429" s="26">
        <v>45723</v>
      </c>
      <c r="B429">
        <v>1</v>
      </c>
      <c r="C429">
        <v>14</v>
      </c>
      <c r="D429">
        <v>15</v>
      </c>
      <c r="E429">
        <v>13</v>
      </c>
      <c r="F429">
        <v>2</v>
      </c>
      <c r="H429">
        <v>3</v>
      </c>
      <c r="J429">
        <v>4</v>
      </c>
      <c r="P429">
        <v>9</v>
      </c>
      <c r="S429" s="26">
        <v>45723</v>
      </c>
      <c r="T429">
        <v>51</v>
      </c>
      <c r="U429">
        <v>20</v>
      </c>
      <c r="V429">
        <v>33</v>
      </c>
      <c r="W429">
        <v>26</v>
      </c>
      <c r="X429">
        <v>63</v>
      </c>
      <c r="AK429">
        <v>33</v>
      </c>
      <c r="AN429">
        <v>1</v>
      </c>
      <c r="AP429">
        <v>30</v>
      </c>
      <c r="AQ429">
        <v>32</v>
      </c>
      <c r="AX429" s="26">
        <v>45723</v>
      </c>
      <c r="AY429">
        <f>IF(AND(ISBLANK(Table33[[#This Row],[Gilbert]]),ISBLANK(Table3[[#This Row],[Gilbert]])),"",Table33[[#This Row],[Gilbert]]-Table3[[#This Row],[Gilbert]])</f>
        <v>50</v>
      </c>
      <c r="AZ429">
        <f>IF(AND(ISBLANK(Table33[[#This Row],[Fred]]),ISBLANK(Table3[[#This Row],[Fred]])),"",Table33[[#This Row],[Fred]]-Table3[[#This Row],[Fred]])</f>
        <v>6</v>
      </c>
      <c r="BA429">
        <f>IF(AND(ISBLANK(Table33[[#This Row],[Zoe]]),ISBLANK(Table3[[#This Row],[Zoe]])),"",Table33[[#This Row],[Zoe]]-Table3[[#This Row],[Zoe]])</f>
        <v>18</v>
      </c>
      <c r="BB429">
        <f>IF(AND(ISBLANK(Table33[[#This Row],[George]]),ISBLANK(Table3[[#This Row],[George]])),"",Table33[[#This Row],[George]]-Table3[[#This Row],[George]])</f>
        <v>13</v>
      </c>
      <c r="BC429">
        <f>IF(AND(ISBLANK(Table33[[#This Row],[Raegan]]),ISBLANK(Table3[[#This Row],[Raegan]])),"",Table33[[#This Row],[Raegan]]-Table3[[#This Row],[Raegan]])</f>
        <v>61</v>
      </c>
      <c r="BD429" t="str">
        <f>IF(AND(ISBLANK(Table33[[#This Row],[Liam]]),ISBLANK(Table3[[#This Row],[Liam]])),"",Table33[[#This Row],[Liam]]-Table3[[#This Row],[Liam]])</f>
        <v/>
      </c>
      <c r="BE429">
        <f>IF(AND(ISBLANK(Table33[[#This Row],[Shane]]),ISBLANK(Table3[[#This Row],[Shane]])),"",Table33[[#This Row],[Shane]]-Table3[[#This Row],[Shane]])</f>
        <v>30</v>
      </c>
      <c r="BF429" t="str">
        <f>IF(AND(ISBLANK(Table33[[#This Row],[Cameron]]),ISBLANK(Table3[[#This Row],[Cameron]])),"",Table33[[#This Row],[Cameron]]-Table3[[#This Row],[Cameron]])</f>
        <v/>
      </c>
      <c r="BG429">
        <f>IF(AND(ISBLANK(Table33[[#This Row],[Alex]]),ISBLANK(Table3[[#This Row],[Alex]])),"",Table33[[#This Row],[Alex]]-Table3[[#This Row],[Alex]])</f>
        <v>21</v>
      </c>
      <c r="BH429">
        <f>IF(AND(ISBLANK(Table33[[#This Row],[Scott]]),ISBLANK(Table3[[#This Row],[Scott]])),"",Table33[[#This Row],[Scott]]-Table3[[#This Row],[Scott]])</f>
        <v>28</v>
      </c>
      <c r="BI429" t="str">
        <f>IF(AND(ISBLANK(Table33[[#This Row],[Light]]),ISBLANK(Table3[[#This Row],[Light]])),"",Table33[[#This Row],[Light]]-Table3[[#This Row],[Light]])</f>
        <v/>
      </c>
      <c r="BJ429" t="str">
        <f>IF(AND(ISBLANK(Table33[[#This Row],[Jarred]]),ISBLANK(Table3[[#This Row],[Jarred]])),"",Table33[[#This Row],[Jarred]]-Table3[[#This Row],[Jarred]])</f>
        <v/>
      </c>
      <c r="BK429" t="str">
        <f>IF(AND(ISBLANK(Table33[[#This Row],[Joel]]),ISBLANK(Table3[[#This Row],[Joel]])),"",Table33[[#This Row],[Joel]]-Table3[[#This Row],[Joel]])</f>
        <v/>
      </c>
      <c r="BL429" t="str">
        <f>IF(AND(ISBLANK(Table33[[#This Row],[Rob]]),ISBLANK(Table3[[#This Row],[Rob]])),"",Table33[[#This Row],[Rob]]-Table3[[#This Row],[Rob]])</f>
        <v/>
      </c>
      <c r="BM429" t="str">
        <f>IF(AND(ISBLANK(Table33[[#This Row],[Xander]]),ISBLANK(Table3[[#This Row],[Xander]])),"",Table33[[#This Row],[Xander]]-Table3[[#This Row],[Xander]])</f>
        <v/>
      </c>
    </row>
    <row r="430" spans="1:65" x14ac:dyDescent="0.25">
      <c r="A430" s="26">
        <v>45726</v>
      </c>
      <c r="B430">
        <v>2</v>
      </c>
      <c r="C430">
        <v>20</v>
      </c>
      <c r="D430">
        <v>22</v>
      </c>
      <c r="E430">
        <v>19</v>
      </c>
      <c r="F430">
        <v>11</v>
      </c>
      <c r="H430">
        <v>10</v>
      </c>
      <c r="K430">
        <v>29</v>
      </c>
      <c r="P430">
        <v>21</v>
      </c>
      <c r="S430" s="26">
        <v>45726</v>
      </c>
      <c r="T430">
        <v>43</v>
      </c>
      <c r="U430">
        <v>24</v>
      </c>
      <c r="V430">
        <v>33</v>
      </c>
      <c r="W430">
        <v>39</v>
      </c>
      <c r="X430">
        <v>87</v>
      </c>
      <c r="AK430">
        <v>51</v>
      </c>
      <c r="AM430">
        <v>10</v>
      </c>
      <c r="AN430">
        <v>1</v>
      </c>
      <c r="AR430">
        <v>42</v>
      </c>
      <c r="AX430" s="26">
        <v>45726</v>
      </c>
      <c r="AY430">
        <f>IF(AND(ISBLANK(Table33[[#This Row],[Gilbert]]),ISBLANK(Table3[[#This Row],[Gilbert]])),"",Table33[[#This Row],[Gilbert]]-Table3[[#This Row],[Gilbert]])</f>
        <v>41</v>
      </c>
      <c r="AZ430">
        <f>IF(AND(ISBLANK(Table33[[#This Row],[Fred]]),ISBLANK(Table3[[#This Row],[Fred]])),"",Table33[[#This Row],[Fred]]-Table3[[#This Row],[Fred]])</f>
        <v>4</v>
      </c>
      <c r="BA430">
        <f>IF(AND(ISBLANK(Table33[[#This Row],[Zoe]]),ISBLANK(Table3[[#This Row],[Zoe]])),"",Table33[[#This Row],[Zoe]]-Table3[[#This Row],[Zoe]])</f>
        <v>11</v>
      </c>
      <c r="BB430">
        <f>IF(AND(ISBLANK(Table33[[#This Row],[George]]),ISBLANK(Table3[[#This Row],[George]])),"",Table33[[#This Row],[George]]-Table3[[#This Row],[George]])</f>
        <v>20</v>
      </c>
      <c r="BC430">
        <f>IF(AND(ISBLANK(Table33[[#This Row],[Raegan]]),ISBLANK(Table3[[#This Row],[Raegan]])),"",Table33[[#This Row],[Raegan]]-Table3[[#This Row],[Raegan]])</f>
        <v>76</v>
      </c>
      <c r="BD430" t="str">
        <f>IF(AND(ISBLANK(Table33[[#This Row],[Liam]]),ISBLANK(Table3[[#This Row],[Liam]])),"",Table33[[#This Row],[Liam]]-Table3[[#This Row],[Liam]])</f>
        <v/>
      </c>
      <c r="BE430">
        <f>IF(AND(ISBLANK(Table33[[#This Row],[Shane]]),ISBLANK(Table3[[#This Row],[Shane]])),"",Table33[[#This Row],[Shane]]-Table3[[#This Row],[Shane]])</f>
        <v>41</v>
      </c>
      <c r="BF430" t="str">
        <f>IF(AND(ISBLANK(Table33[[#This Row],[Cameron]]),ISBLANK(Table3[[#This Row],[Cameron]])),"",Table33[[#This Row],[Cameron]]-Table3[[#This Row],[Cameron]])</f>
        <v/>
      </c>
      <c r="BG430">
        <f>IF(AND(ISBLANK(Table33[[#This Row],[Alex]]),ISBLANK(Table3[[#This Row],[Alex]])),"",Table33[[#This Row],[Alex]]-Table3[[#This Row],[Alex]])</f>
        <v>-21</v>
      </c>
      <c r="BH430" t="str">
        <f>IF(AND(ISBLANK(Table33[[#This Row],[Scott]]),ISBLANK(Table3[[#This Row],[Scott]])),"",Table33[[#This Row],[Scott]]-Table3[[#This Row],[Scott]])</f>
        <v/>
      </c>
      <c r="BI430">
        <f>IF(AND(ISBLANK(Table33[[#This Row],[Light]]),ISBLANK(Table3[[#This Row],[Light]])),"",Table33[[#This Row],[Light]]-Table3[[#This Row],[Light]])</f>
        <v>13</v>
      </c>
      <c r="BJ430" t="str">
        <f>IF(AND(ISBLANK(Table33[[#This Row],[Jarred]]),ISBLANK(Table3[[#This Row],[Jarred]])),"",Table33[[#This Row],[Jarred]]-Table3[[#This Row],[Jarred]])</f>
        <v/>
      </c>
      <c r="BK430" t="str">
        <f>IF(AND(ISBLANK(Table33[[#This Row],[Joel]]),ISBLANK(Table3[[#This Row],[Joel]])),"",Table33[[#This Row],[Joel]]-Table3[[#This Row],[Joel]])</f>
        <v/>
      </c>
      <c r="BL430" t="str">
        <f>IF(AND(ISBLANK(Table33[[#This Row],[Rob]]),ISBLANK(Table3[[#This Row],[Rob]])),"",Table33[[#This Row],[Rob]]-Table3[[#This Row],[Rob]])</f>
        <v/>
      </c>
      <c r="BM430" t="str">
        <f>IF(AND(ISBLANK(Table33[[#This Row],[Xander]]),ISBLANK(Table3[[#This Row],[Xander]])),"",Table33[[#This Row],[Xander]]-Table3[[#This Row],[Xander]])</f>
        <v/>
      </c>
    </row>
    <row r="431" spans="1:65" x14ac:dyDescent="0.25">
      <c r="A431" s="26">
        <v>45727</v>
      </c>
      <c r="C431">
        <v>25</v>
      </c>
      <c r="D431">
        <v>28</v>
      </c>
      <c r="E431">
        <v>24</v>
      </c>
      <c r="F431">
        <v>14</v>
      </c>
      <c r="H431">
        <v>19</v>
      </c>
      <c r="J431">
        <v>11</v>
      </c>
      <c r="K431">
        <v>37</v>
      </c>
      <c r="P431">
        <v>22</v>
      </c>
      <c r="S431" s="26">
        <v>45727</v>
      </c>
      <c r="T431">
        <v>30</v>
      </c>
      <c r="U431">
        <v>37</v>
      </c>
      <c r="V431">
        <v>30</v>
      </c>
      <c r="W431">
        <v>38</v>
      </c>
      <c r="X431">
        <v>94</v>
      </c>
      <c r="AK431">
        <v>56</v>
      </c>
      <c r="AM431">
        <v>21</v>
      </c>
      <c r="AN431">
        <v>2</v>
      </c>
      <c r="AQ431">
        <v>41</v>
      </c>
      <c r="AR431">
        <v>44</v>
      </c>
      <c r="AX431" s="26">
        <v>45727</v>
      </c>
      <c r="AY431">
        <f>IF(AND(ISBLANK(Table33[[#This Row],[Gilbert]]),ISBLANK(Table3[[#This Row],[Gilbert]])),"",Table33[[#This Row],[Gilbert]]-Table3[[#This Row],[Gilbert]])</f>
        <v>30</v>
      </c>
      <c r="AZ431">
        <f>IF(AND(ISBLANK(Table33[[#This Row],[Fred]]),ISBLANK(Table3[[#This Row],[Fred]])),"",Table33[[#This Row],[Fred]]-Table3[[#This Row],[Fred]])</f>
        <v>12</v>
      </c>
      <c r="BA431">
        <f>IF(AND(ISBLANK(Table33[[#This Row],[Zoe]]),ISBLANK(Table3[[#This Row],[Zoe]])),"",Table33[[#This Row],[Zoe]]-Table3[[#This Row],[Zoe]])</f>
        <v>2</v>
      </c>
      <c r="BB431">
        <f>IF(AND(ISBLANK(Table33[[#This Row],[George]]),ISBLANK(Table3[[#This Row],[George]])),"",Table33[[#This Row],[George]]-Table3[[#This Row],[George]])</f>
        <v>14</v>
      </c>
      <c r="BC431">
        <f>IF(AND(ISBLANK(Table33[[#This Row],[Raegan]]),ISBLANK(Table3[[#This Row],[Raegan]])),"",Table33[[#This Row],[Raegan]]-Table3[[#This Row],[Raegan]])</f>
        <v>80</v>
      </c>
      <c r="BD431" t="str">
        <f>IF(AND(ISBLANK(Table33[[#This Row],[Liam]]),ISBLANK(Table3[[#This Row],[Liam]])),"",Table33[[#This Row],[Liam]]-Table3[[#This Row],[Liam]])</f>
        <v/>
      </c>
      <c r="BE431">
        <f>IF(AND(ISBLANK(Table33[[#This Row],[Shane]]),ISBLANK(Table3[[#This Row],[Shane]])),"",Table33[[#This Row],[Shane]]-Table3[[#This Row],[Shane]])</f>
        <v>37</v>
      </c>
      <c r="BF431" t="str">
        <f>IF(AND(ISBLANK(Table33[[#This Row],[Cameron]]),ISBLANK(Table3[[#This Row],[Cameron]])),"",Table33[[#This Row],[Cameron]]-Table3[[#This Row],[Cameron]])</f>
        <v/>
      </c>
      <c r="BG431">
        <f>IF(AND(ISBLANK(Table33[[#This Row],[Alex]]),ISBLANK(Table3[[#This Row],[Alex]])),"",Table33[[#This Row],[Alex]]-Table3[[#This Row],[Alex]])</f>
        <v>-22</v>
      </c>
      <c r="BH431">
        <f>IF(AND(ISBLANK(Table33[[#This Row],[Scott]]),ISBLANK(Table3[[#This Row],[Scott]])),"",Table33[[#This Row],[Scott]]-Table3[[#This Row],[Scott]])</f>
        <v>30</v>
      </c>
      <c r="BI431">
        <f>IF(AND(ISBLANK(Table33[[#This Row],[Light]]),ISBLANK(Table3[[#This Row],[Light]])),"",Table33[[#This Row],[Light]]-Table3[[#This Row],[Light]])</f>
        <v>7</v>
      </c>
      <c r="BJ431" t="str">
        <f>IF(AND(ISBLANK(Table33[[#This Row],[Jarred]]),ISBLANK(Table3[[#This Row],[Jarred]])),"",Table33[[#This Row],[Jarred]]-Table3[[#This Row],[Jarred]])</f>
        <v/>
      </c>
      <c r="BK431" t="str">
        <f>IF(AND(ISBLANK(Table33[[#This Row],[Joel]]),ISBLANK(Table3[[#This Row],[Joel]])),"",Table33[[#This Row],[Joel]]-Table3[[#This Row],[Joel]])</f>
        <v/>
      </c>
      <c r="BL431" t="str">
        <f>IF(AND(ISBLANK(Table33[[#This Row],[Rob]]),ISBLANK(Table3[[#This Row],[Rob]])),"",Table33[[#This Row],[Rob]]-Table3[[#This Row],[Rob]])</f>
        <v/>
      </c>
      <c r="BM431" t="str">
        <f>IF(AND(ISBLANK(Table33[[#This Row],[Xander]]),ISBLANK(Table3[[#This Row],[Xander]])),"",Table33[[#This Row],[Xander]]-Table3[[#This Row],[Xander]])</f>
        <v/>
      </c>
    </row>
    <row r="432" spans="1:65" x14ac:dyDescent="0.25">
      <c r="A432" s="26">
        <v>45728</v>
      </c>
      <c r="B432">
        <v>2</v>
      </c>
      <c r="C432">
        <v>10</v>
      </c>
      <c r="D432">
        <v>21</v>
      </c>
      <c r="E432">
        <v>20</v>
      </c>
      <c r="H432">
        <v>16</v>
      </c>
      <c r="J432">
        <v>15</v>
      </c>
      <c r="K432">
        <v>32</v>
      </c>
      <c r="P432">
        <v>20</v>
      </c>
      <c r="S432" s="26">
        <v>45728</v>
      </c>
      <c r="T432">
        <v>51</v>
      </c>
      <c r="U432">
        <v>36</v>
      </c>
      <c r="V432">
        <v>36</v>
      </c>
      <c r="W432">
        <v>34</v>
      </c>
      <c r="AK432">
        <v>64</v>
      </c>
      <c r="AP432">
        <v>37</v>
      </c>
      <c r="AQ432">
        <v>48</v>
      </c>
      <c r="AR432">
        <v>55</v>
      </c>
      <c r="AX432" s="26">
        <v>45728</v>
      </c>
      <c r="AY432">
        <f>IF(AND(ISBLANK(Table33[[#This Row],[Gilbert]]),ISBLANK(Table3[[#This Row],[Gilbert]])),"",Table33[[#This Row],[Gilbert]]-Table3[[#This Row],[Gilbert]])</f>
        <v>49</v>
      </c>
      <c r="AZ432">
        <f>IF(AND(ISBLANK(Table33[[#This Row],[Fred]]),ISBLANK(Table3[[#This Row],[Fred]])),"",Table33[[#This Row],[Fred]]-Table3[[#This Row],[Fred]])</f>
        <v>26</v>
      </c>
      <c r="BA432">
        <f>IF(AND(ISBLANK(Table33[[#This Row],[Zoe]]),ISBLANK(Table3[[#This Row],[Zoe]])),"",Table33[[#This Row],[Zoe]]-Table3[[#This Row],[Zoe]])</f>
        <v>15</v>
      </c>
      <c r="BB432">
        <f>IF(AND(ISBLANK(Table33[[#This Row],[George]]),ISBLANK(Table3[[#This Row],[George]])),"",Table33[[#This Row],[George]]-Table3[[#This Row],[George]])</f>
        <v>14</v>
      </c>
      <c r="BC432" t="str">
        <f>IF(AND(ISBLANK(Table33[[#This Row],[Raegan]]),ISBLANK(Table3[[#This Row],[Raegan]])),"",Table33[[#This Row],[Raegan]]-Table3[[#This Row],[Raegan]])</f>
        <v/>
      </c>
      <c r="BD432" t="str">
        <f>IF(AND(ISBLANK(Table33[[#This Row],[Liam]]),ISBLANK(Table3[[#This Row],[Liam]])),"",Table33[[#This Row],[Liam]]-Table3[[#This Row],[Liam]])</f>
        <v/>
      </c>
      <c r="BE432">
        <f>IF(AND(ISBLANK(Table33[[#This Row],[Shane]]),ISBLANK(Table3[[#This Row],[Shane]])),"",Table33[[#This Row],[Shane]]-Table3[[#This Row],[Shane]])</f>
        <v>48</v>
      </c>
      <c r="BF432" t="str">
        <f>IF(AND(ISBLANK(Table33[[#This Row],[Cameron]]),ISBLANK(Table3[[#This Row],[Cameron]])),"",Table33[[#This Row],[Cameron]]-Table3[[#This Row],[Cameron]])</f>
        <v/>
      </c>
      <c r="BG432">
        <f>IF(AND(ISBLANK(Table33[[#This Row],[Alex]]),ISBLANK(Table3[[#This Row],[Alex]])),"",Table33[[#This Row],[Alex]]-Table3[[#This Row],[Alex]])</f>
        <v>17</v>
      </c>
      <c r="BH432">
        <f>IF(AND(ISBLANK(Table33[[#This Row],[Scott]]),ISBLANK(Table3[[#This Row],[Scott]])),"",Table33[[#This Row],[Scott]]-Table3[[#This Row],[Scott]])</f>
        <v>33</v>
      </c>
      <c r="BI432">
        <f>IF(AND(ISBLANK(Table33[[#This Row],[Light]]),ISBLANK(Table3[[#This Row],[Light]])),"",Table33[[#This Row],[Light]]-Table3[[#This Row],[Light]])</f>
        <v>23</v>
      </c>
      <c r="BJ432" t="str">
        <f>IF(AND(ISBLANK(Table33[[#This Row],[Jarred]]),ISBLANK(Table3[[#This Row],[Jarred]])),"",Table33[[#This Row],[Jarred]]-Table3[[#This Row],[Jarred]])</f>
        <v/>
      </c>
      <c r="BK432" t="str">
        <f>IF(AND(ISBLANK(Table33[[#This Row],[Joel]]),ISBLANK(Table3[[#This Row],[Joel]])),"",Table33[[#This Row],[Joel]]-Table3[[#This Row],[Joel]])</f>
        <v/>
      </c>
      <c r="BL432" t="str">
        <f>IF(AND(ISBLANK(Table33[[#This Row],[Rob]]),ISBLANK(Table3[[#This Row],[Rob]])),"",Table33[[#This Row],[Rob]]-Table3[[#This Row],[Rob]])</f>
        <v/>
      </c>
      <c r="BM432" t="str">
        <f>IF(AND(ISBLANK(Table33[[#This Row],[Xander]]),ISBLANK(Table3[[#This Row],[Xander]])),"",Table33[[#This Row],[Xander]]-Table3[[#This Row],[Xander]])</f>
        <v/>
      </c>
    </row>
    <row r="433" spans="1:65" x14ac:dyDescent="0.25">
      <c r="A433" s="26">
        <v>45729</v>
      </c>
      <c r="B433">
        <v>2</v>
      </c>
      <c r="D433">
        <v>25</v>
      </c>
      <c r="E433">
        <v>25</v>
      </c>
      <c r="F433">
        <v>26</v>
      </c>
      <c r="H433">
        <v>18</v>
      </c>
      <c r="P433">
        <v>18</v>
      </c>
      <c r="S433" s="26">
        <v>45729</v>
      </c>
      <c r="T433">
        <v>53</v>
      </c>
      <c r="V433">
        <v>43</v>
      </c>
      <c r="W433">
        <v>35</v>
      </c>
      <c r="X433">
        <v>76</v>
      </c>
      <c r="AK433">
        <v>66</v>
      </c>
      <c r="AM433">
        <v>26</v>
      </c>
      <c r="AN433">
        <v>2</v>
      </c>
      <c r="AP433">
        <v>32</v>
      </c>
      <c r="AX433" s="26">
        <v>45729</v>
      </c>
      <c r="AY433">
        <f>IF(AND(ISBLANK(Table33[[#This Row],[Gilbert]]),ISBLANK(Table3[[#This Row],[Gilbert]])),"",Table33[[#This Row],[Gilbert]]-Table3[[#This Row],[Gilbert]])</f>
        <v>51</v>
      </c>
      <c r="AZ433" t="str">
        <f>IF(AND(ISBLANK(Table33[[#This Row],[Fred]]),ISBLANK(Table3[[#This Row],[Fred]])),"",Table33[[#This Row],[Fred]]-Table3[[#This Row],[Fred]])</f>
        <v/>
      </c>
      <c r="BA433">
        <f>IF(AND(ISBLANK(Table33[[#This Row],[Zoe]]),ISBLANK(Table3[[#This Row],[Zoe]])),"",Table33[[#This Row],[Zoe]]-Table3[[#This Row],[Zoe]])</f>
        <v>18</v>
      </c>
      <c r="BB433">
        <f>IF(AND(ISBLANK(Table33[[#This Row],[George]]),ISBLANK(Table3[[#This Row],[George]])),"",Table33[[#This Row],[George]]-Table3[[#This Row],[George]])</f>
        <v>10</v>
      </c>
      <c r="BC433">
        <f>IF(AND(ISBLANK(Table33[[#This Row],[Raegan]]),ISBLANK(Table3[[#This Row],[Raegan]])),"",Table33[[#This Row],[Raegan]]-Table3[[#This Row],[Raegan]])</f>
        <v>50</v>
      </c>
      <c r="BD433" t="str">
        <f>IF(AND(ISBLANK(Table33[[#This Row],[Liam]]),ISBLANK(Table3[[#This Row],[Liam]])),"",Table33[[#This Row],[Liam]]-Table3[[#This Row],[Liam]])</f>
        <v/>
      </c>
      <c r="BE433">
        <f>IF(AND(ISBLANK(Table33[[#This Row],[Shane]]),ISBLANK(Table3[[#This Row],[Shane]])),"",Table33[[#This Row],[Shane]]-Table3[[#This Row],[Shane]])</f>
        <v>48</v>
      </c>
      <c r="BF433" t="str">
        <f>IF(AND(ISBLANK(Table33[[#This Row],[Cameron]]),ISBLANK(Table3[[#This Row],[Cameron]])),"",Table33[[#This Row],[Cameron]]-Table3[[#This Row],[Cameron]])</f>
        <v/>
      </c>
      <c r="BG433">
        <f>IF(AND(ISBLANK(Table33[[#This Row],[Alex]]),ISBLANK(Table3[[#This Row],[Alex]])),"",Table33[[#This Row],[Alex]]-Table3[[#This Row],[Alex]])</f>
        <v>14</v>
      </c>
      <c r="BH433" t="str">
        <f>IF(AND(ISBLANK(Table33[[#This Row],[Scott]]),ISBLANK(Table3[[#This Row],[Scott]])),"",Table33[[#This Row],[Scott]]-Table3[[#This Row],[Scott]])</f>
        <v/>
      </c>
      <c r="BI433" t="str">
        <f>IF(AND(ISBLANK(Table33[[#This Row],[Light]]),ISBLANK(Table3[[#This Row],[Light]])),"",Table33[[#This Row],[Light]]-Table3[[#This Row],[Light]])</f>
        <v/>
      </c>
      <c r="BJ433" t="str">
        <f>IF(AND(ISBLANK(Table33[[#This Row],[Jarred]]),ISBLANK(Table3[[#This Row],[Jarred]])),"",Table33[[#This Row],[Jarred]]-Table3[[#This Row],[Jarred]])</f>
        <v/>
      </c>
      <c r="BK433" t="str">
        <f>IF(AND(ISBLANK(Table33[[#This Row],[Joel]]),ISBLANK(Table3[[#This Row],[Joel]])),"",Table33[[#This Row],[Joel]]-Table3[[#This Row],[Joel]])</f>
        <v/>
      </c>
      <c r="BL433" t="str">
        <f>IF(AND(ISBLANK(Table33[[#This Row],[Rob]]),ISBLANK(Table3[[#This Row],[Rob]])),"",Table33[[#This Row],[Rob]]-Table3[[#This Row],[Rob]])</f>
        <v/>
      </c>
      <c r="BM433" t="str">
        <f>IF(AND(ISBLANK(Table33[[#This Row],[Xander]]),ISBLANK(Table3[[#This Row],[Xander]])),"",Table33[[#This Row],[Xander]]-Table3[[#This Row],[Xander]])</f>
        <v/>
      </c>
    </row>
    <row r="434" spans="1:65" x14ac:dyDescent="0.25">
      <c r="A434" s="26">
        <v>45730</v>
      </c>
      <c r="C434">
        <v>21</v>
      </c>
      <c r="D434">
        <v>10</v>
      </c>
      <c r="E434">
        <v>13</v>
      </c>
      <c r="F434">
        <v>8</v>
      </c>
      <c r="H434">
        <v>8</v>
      </c>
      <c r="J434">
        <v>2</v>
      </c>
      <c r="P434">
        <v>9</v>
      </c>
      <c r="S434" s="26">
        <v>45730</v>
      </c>
      <c r="T434">
        <v>62</v>
      </c>
      <c r="U434">
        <v>31</v>
      </c>
      <c r="V434">
        <v>26</v>
      </c>
      <c r="W434">
        <v>25</v>
      </c>
      <c r="X434">
        <v>69</v>
      </c>
      <c r="AK434">
        <v>59</v>
      </c>
      <c r="AM434">
        <v>21</v>
      </c>
      <c r="AP434">
        <v>32</v>
      </c>
      <c r="AQ434">
        <v>38</v>
      </c>
      <c r="AX434" s="26">
        <v>45730</v>
      </c>
      <c r="AY434">
        <f>IF(AND(ISBLANK(Table33[[#This Row],[Gilbert]]),ISBLANK(Table3[[#This Row],[Gilbert]])),"",Table33[[#This Row],[Gilbert]]-Table3[[#This Row],[Gilbert]])</f>
        <v>62</v>
      </c>
      <c r="AZ434">
        <f>IF(AND(ISBLANK(Table33[[#This Row],[Fred]]),ISBLANK(Table3[[#This Row],[Fred]])),"",Table33[[#This Row],[Fred]]-Table3[[#This Row],[Fred]])</f>
        <v>10</v>
      </c>
      <c r="BA434">
        <f>IF(AND(ISBLANK(Table33[[#This Row],[Zoe]]),ISBLANK(Table3[[#This Row],[Zoe]])),"",Table33[[#This Row],[Zoe]]-Table3[[#This Row],[Zoe]])</f>
        <v>16</v>
      </c>
      <c r="BB434">
        <f>IF(AND(ISBLANK(Table33[[#This Row],[George]]),ISBLANK(Table3[[#This Row],[George]])),"",Table33[[#This Row],[George]]-Table3[[#This Row],[George]])</f>
        <v>12</v>
      </c>
      <c r="BC434">
        <f>IF(AND(ISBLANK(Table33[[#This Row],[Raegan]]),ISBLANK(Table3[[#This Row],[Raegan]])),"",Table33[[#This Row],[Raegan]]-Table3[[#This Row],[Raegan]])</f>
        <v>61</v>
      </c>
      <c r="BD434" t="str">
        <f>IF(AND(ISBLANK(Table33[[#This Row],[Liam]]),ISBLANK(Table3[[#This Row],[Liam]])),"",Table33[[#This Row],[Liam]]-Table3[[#This Row],[Liam]])</f>
        <v/>
      </c>
      <c r="BE434">
        <f>IF(AND(ISBLANK(Table33[[#This Row],[Shane]]),ISBLANK(Table3[[#This Row],[Shane]])),"",Table33[[#This Row],[Shane]]-Table3[[#This Row],[Shane]])</f>
        <v>51</v>
      </c>
      <c r="BF434" t="str">
        <f>IF(AND(ISBLANK(Table33[[#This Row],[Cameron]]),ISBLANK(Table3[[#This Row],[Cameron]])),"",Table33[[#This Row],[Cameron]]-Table3[[#This Row],[Cameron]])</f>
        <v/>
      </c>
      <c r="BG434">
        <f>IF(AND(ISBLANK(Table33[[#This Row],[Alex]]),ISBLANK(Table3[[#This Row],[Alex]])),"",Table33[[#This Row],[Alex]]-Table3[[#This Row],[Alex]])</f>
        <v>23</v>
      </c>
      <c r="BH434">
        <f>IF(AND(ISBLANK(Table33[[#This Row],[Scott]]),ISBLANK(Table3[[#This Row],[Scott]])),"",Table33[[#This Row],[Scott]]-Table3[[#This Row],[Scott]])</f>
        <v>36</v>
      </c>
      <c r="BI434" t="str">
        <f>IF(AND(ISBLANK(Table33[[#This Row],[Light]]),ISBLANK(Table3[[#This Row],[Light]])),"",Table33[[#This Row],[Light]]-Table3[[#This Row],[Light]])</f>
        <v/>
      </c>
      <c r="BJ434" t="str">
        <f>IF(AND(ISBLANK(Table33[[#This Row],[Jarred]]),ISBLANK(Table3[[#This Row],[Jarred]])),"",Table33[[#This Row],[Jarred]]-Table3[[#This Row],[Jarred]])</f>
        <v/>
      </c>
      <c r="BK434" t="str">
        <f>IF(AND(ISBLANK(Table33[[#This Row],[Joel]]),ISBLANK(Table3[[#This Row],[Joel]])),"",Table33[[#This Row],[Joel]]-Table3[[#This Row],[Joel]])</f>
        <v/>
      </c>
      <c r="BL434" t="str">
        <f>IF(AND(ISBLANK(Table33[[#This Row],[Rob]]),ISBLANK(Table3[[#This Row],[Rob]])),"",Table33[[#This Row],[Rob]]-Table3[[#This Row],[Rob]])</f>
        <v/>
      </c>
      <c r="BM434" t="str">
        <f>IF(AND(ISBLANK(Table33[[#This Row],[Xander]]),ISBLANK(Table3[[#This Row],[Xander]])),"",Table33[[#This Row],[Xander]]-Table3[[#This Row],[Xander]])</f>
        <v/>
      </c>
    </row>
    <row r="435" spans="1:65" x14ac:dyDescent="0.25">
      <c r="A435" s="26">
        <v>45733</v>
      </c>
      <c r="C435">
        <v>20</v>
      </c>
      <c r="D435">
        <v>26</v>
      </c>
      <c r="E435">
        <v>23</v>
      </c>
      <c r="F435">
        <v>38</v>
      </c>
      <c r="H435">
        <v>6</v>
      </c>
      <c r="J435">
        <v>21</v>
      </c>
      <c r="S435" s="26">
        <v>45733</v>
      </c>
      <c r="T435">
        <v>62</v>
      </c>
      <c r="U435">
        <v>49</v>
      </c>
      <c r="V435">
        <v>49</v>
      </c>
      <c r="W435">
        <v>46</v>
      </c>
      <c r="X435">
        <v>78</v>
      </c>
      <c r="AK435">
        <v>44</v>
      </c>
      <c r="AM435">
        <v>15</v>
      </c>
      <c r="AN435">
        <v>1</v>
      </c>
      <c r="AQ435">
        <v>36</v>
      </c>
      <c r="AR435">
        <v>61</v>
      </c>
      <c r="AX435" s="26">
        <v>45733</v>
      </c>
      <c r="AY435">
        <f>IF(AND(ISBLANK(Table33[[#This Row],[Gilbert]]),ISBLANK(Table3[[#This Row],[Gilbert]])),"",Table33[[#This Row],[Gilbert]]-Table3[[#This Row],[Gilbert]])</f>
        <v>62</v>
      </c>
      <c r="AZ435">
        <f>IF(AND(ISBLANK(Table33[[#This Row],[Fred]]),ISBLANK(Table3[[#This Row],[Fred]])),"",Table33[[#This Row],[Fred]]-Table3[[#This Row],[Fred]])</f>
        <v>29</v>
      </c>
      <c r="BA435">
        <f>IF(AND(ISBLANK(Table33[[#This Row],[Zoe]]),ISBLANK(Table3[[#This Row],[Zoe]])),"",Table33[[#This Row],[Zoe]]-Table3[[#This Row],[Zoe]])</f>
        <v>23</v>
      </c>
      <c r="BB435">
        <f>IF(AND(ISBLANK(Table33[[#This Row],[George]]),ISBLANK(Table3[[#This Row],[George]])),"",Table33[[#This Row],[George]]-Table3[[#This Row],[George]])</f>
        <v>23</v>
      </c>
      <c r="BC435">
        <f>IF(AND(ISBLANK(Table33[[#This Row],[Raegan]]),ISBLANK(Table3[[#This Row],[Raegan]])),"",Table33[[#This Row],[Raegan]]-Table3[[#This Row],[Raegan]])</f>
        <v>40</v>
      </c>
      <c r="BD435" t="str">
        <f>IF(AND(ISBLANK(Table33[[#This Row],[Liam]]),ISBLANK(Table3[[#This Row],[Liam]])),"",Table33[[#This Row],[Liam]]-Table3[[#This Row],[Liam]])</f>
        <v/>
      </c>
      <c r="BE435">
        <f>IF(AND(ISBLANK(Table33[[#This Row],[Shane]]),ISBLANK(Table3[[#This Row],[Shane]])),"",Table33[[#This Row],[Shane]]-Table3[[#This Row],[Shane]])</f>
        <v>38</v>
      </c>
      <c r="BF435" t="str">
        <f>IF(AND(ISBLANK(Table33[[#This Row],[Cameron]]),ISBLANK(Table3[[#This Row],[Cameron]])),"",Table33[[#This Row],[Cameron]]-Table3[[#This Row],[Cameron]])</f>
        <v/>
      </c>
      <c r="BG435" t="str">
        <f>IF(AND(ISBLANK(Table33[[#This Row],[Alex]]),ISBLANK(Table3[[#This Row],[Alex]])),"",Table33[[#This Row],[Alex]]-Table3[[#This Row],[Alex]])</f>
        <v/>
      </c>
      <c r="BH435">
        <f>IF(AND(ISBLANK(Table33[[#This Row],[Scott]]),ISBLANK(Table3[[#This Row],[Scott]])),"",Table33[[#This Row],[Scott]]-Table3[[#This Row],[Scott]])</f>
        <v>15</v>
      </c>
      <c r="BI435">
        <f>IF(AND(ISBLANK(Table33[[#This Row],[Light]]),ISBLANK(Table3[[#This Row],[Light]])),"",Table33[[#This Row],[Light]]-Table3[[#This Row],[Light]])</f>
        <v>61</v>
      </c>
      <c r="BJ435" t="str">
        <f>IF(AND(ISBLANK(Table33[[#This Row],[Jarred]]),ISBLANK(Table3[[#This Row],[Jarred]])),"",Table33[[#This Row],[Jarred]]-Table3[[#This Row],[Jarred]])</f>
        <v/>
      </c>
      <c r="BK435" t="str">
        <f>IF(AND(ISBLANK(Table33[[#This Row],[Joel]]),ISBLANK(Table3[[#This Row],[Joel]])),"",Table33[[#This Row],[Joel]]-Table3[[#This Row],[Joel]])</f>
        <v/>
      </c>
      <c r="BL435" t="str">
        <f>IF(AND(ISBLANK(Table33[[#This Row],[Rob]]),ISBLANK(Table3[[#This Row],[Rob]])),"",Table33[[#This Row],[Rob]]-Table3[[#This Row],[Rob]])</f>
        <v/>
      </c>
      <c r="BM435" t="str">
        <f>IF(AND(ISBLANK(Table33[[#This Row],[Xander]]),ISBLANK(Table3[[#This Row],[Xander]])),"",Table33[[#This Row],[Xander]]-Table3[[#This Row],[Xander]])</f>
        <v/>
      </c>
    </row>
    <row r="436" spans="1:65" x14ac:dyDescent="0.25">
      <c r="A436" s="26">
        <v>45734</v>
      </c>
      <c r="C436">
        <v>20</v>
      </c>
      <c r="D436">
        <v>18</v>
      </c>
      <c r="E436">
        <v>27</v>
      </c>
      <c r="F436">
        <v>40</v>
      </c>
      <c r="H436">
        <v>9</v>
      </c>
      <c r="J436">
        <v>19</v>
      </c>
      <c r="S436" s="26">
        <v>45734</v>
      </c>
      <c r="T436">
        <v>58</v>
      </c>
      <c r="U436">
        <v>51</v>
      </c>
      <c r="V436">
        <v>25</v>
      </c>
      <c r="W436">
        <v>36</v>
      </c>
      <c r="X436">
        <v>82</v>
      </c>
      <c r="AK436">
        <v>63</v>
      </c>
      <c r="AM436">
        <v>31</v>
      </c>
      <c r="AN436">
        <v>2</v>
      </c>
      <c r="AQ436">
        <v>27</v>
      </c>
      <c r="AR436">
        <v>59</v>
      </c>
      <c r="AX436" s="26">
        <v>45734</v>
      </c>
      <c r="AY436">
        <f>IF(AND(ISBLANK(Table33[[#This Row],[Gilbert]]),ISBLANK(Table3[[#This Row],[Gilbert]])),"",Table33[[#This Row],[Gilbert]]-Table3[[#This Row],[Gilbert]])</f>
        <v>58</v>
      </c>
      <c r="AZ436">
        <f>IF(AND(ISBLANK(Table33[[#This Row],[Fred]]),ISBLANK(Table3[[#This Row],[Fred]])),"",Table33[[#This Row],[Fred]]-Table3[[#This Row],[Fred]])</f>
        <v>31</v>
      </c>
      <c r="BA436">
        <f>IF(AND(ISBLANK(Table33[[#This Row],[Zoe]]),ISBLANK(Table3[[#This Row],[Zoe]])),"",Table33[[#This Row],[Zoe]]-Table3[[#This Row],[Zoe]])</f>
        <v>7</v>
      </c>
      <c r="BB436">
        <f>IF(AND(ISBLANK(Table33[[#This Row],[George]]),ISBLANK(Table3[[#This Row],[George]])),"",Table33[[#This Row],[George]]-Table3[[#This Row],[George]])</f>
        <v>9</v>
      </c>
      <c r="BC436">
        <f>IF(AND(ISBLANK(Table33[[#This Row],[Raegan]]),ISBLANK(Table3[[#This Row],[Raegan]])),"",Table33[[#This Row],[Raegan]]-Table3[[#This Row],[Raegan]])</f>
        <v>42</v>
      </c>
      <c r="BD436" t="str">
        <f>IF(AND(ISBLANK(Table33[[#This Row],[Liam]]),ISBLANK(Table3[[#This Row],[Liam]])),"",Table33[[#This Row],[Liam]]-Table3[[#This Row],[Liam]])</f>
        <v/>
      </c>
      <c r="BE436">
        <f>IF(AND(ISBLANK(Table33[[#This Row],[Shane]]),ISBLANK(Table3[[#This Row],[Shane]])),"",Table33[[#This Row],[Shane]]-Table3[[#This Row],[Shane]])</f>
        <v>54</v>
      </c>
      <c r="BF436" t="str">
        <f>IF(AND(ISBLANK(Table33[[#This Row],[Cameron]]),ISBLANK(Table3[[#This Row],[Cameron]])),"",Table33[[#This Row],[Cameron]]-Table3[[#This Row],[Cameron]])</f>
        <v/>
      </c>
      <c r="BG436" t="str">
        <f>IF(AND(ISBLANK(Table33[[#This Row],[Alex]]),ISBLANK(Table3[[#This Row],[Alex]])),"",Table33[[#This Row],[Alex]]-Table3[[#This Row],[Alex]])</f>
        <v/>
      </c>
      <c r="BH436">
        <f>IF(AND(ISBLANK(Table33[[#This Row],[Scott]]),ISBLANK(Table3[[#This Row],[Scott]])),"",Table33[[#This Row],[Scott]]-Table3[[#This Row],[Scott]])</f>
        <v>8</v>
      </c>
      <c r="BI436">
        <f>IF(AND(ISBLANK(Table33[[#This Row],[Light]]),ISBLANK(Table3[[#This Row],[Light]])),"",Table33[[#This Row],[Light]]-Table3[[#This Row],[Light]])</f>
        <v>59</v>
      </c>
      <c r="BJ436" t="str">
        <f>IF(AND(ISBLANK(Table33[[#This Row],[Jarred]]),ISBLANK(Table3[[#This Row],[Jarred]])),"",Table33[[#This Row],[Jarred]]-Table3[[#This Row],[Jarred]])</f>
        <v/>
      </c>
      <c r="BK436" t="str">
        <f>IF(AND(ISBLANK(Table33[[#This Row],[Joel]]),ISBLANK(Table3[[#This Row],[Joel]])),"",Table33[[#This Row],[Joel]]-Table3[[#This Row],[Joel]])</f>
        <v/>
      </c>
      <c r="BL436" t="str">
        <f>IF(AND(ISBLANK(Table33[[#This Row],[Rob]]),ISBLANK(Table3[[#This Row],[Rob]])),"",Table33[[#This Row],[Rob]]-Table3[[#This Row],[Rob]])</f>
        <v/>
      </c>
      <c r="BM436" t="str">
        <f>IF(AND(ISBLANK(Table33[[#This Row],[Xander]]),ISBLANK(Table3[[#This Row],[Xander]])),"",Table33[[#This Row],[Xander]]-Table3[[#This Row],[Xander]])</f>
        <v/>
      </c>
    </row>
    <row r="437" spans="1:65" x14ac:dyDescent="0.25">
      <c r="A437" s="26">
        <v>45735</v>
      </c>
      <c r="B437">
        <v>20</v>
      </c>
      <c r="C437">
        <v>19</v>
      </c>
      <c r="D437">
        <v>9</v>
      </c>
      <c r="E437">
        <v>31</v>
      </c>
      <c r="H437">
        <v>10</v>
      </c>
      <c r="J437">
        <v>20</v>
      </c>
      <c r="P437">
        <v>20</v>
      </c>
      <c r="S437" s="26">
        <v>45735</v>
      </c>
      <c r="T437">
        <v>29</v>
      </c>
      <c r="U437">
        <v>54</v>
      </c>
      <c r="V437">
        <v>34</v>
      </c>
      <c r="W437">
        <v>33</v>
      </c>
      <c r="AK437">
        <v>41</v>
      </c>
      <c r="AM437">
        <v>9</v>
      </c>
      <c r="AN437">
        <v>1</v>
      </c>
      <c r="AP437">
        <v>28</v>
      </c>
      <c r="AQ437">
        <v>35</v>
      </c>
      <c r="AR437">
        <v>55</v>
      </c>
      <c r="AX437" s="26">
        <v>45735</v>
      </c>
      <c r="AY437">
        <f>IF(AND(ISBLANK(Table33[[#This Row],[Gilbert]]),ISBLANK(Table3[[#This Row],[Gilbert]])),"",Table33[[#This Row],[Gilbert]]-Table3[[#This Row],[Gilbert]])</f>
        <v>9</v>
      </c>
      <c r="AZ437">
        <f>IF(AND(ISBLANK(Table33[[#This Row],[Fred]]),ISBLANK(Table3[[#This Row],[Fred]])),"",Table33[[#This Row],[Fred]]-Table3[[#This Row],[Fred]])</f>
        <v>35</v>
      </c>
      <c r="BA437">
        <f>IF(AND(ISBLANK(Table33[[#This Row],[Zoe]]),ISBLANK(Table3[[#This Row],[Zoe]])),"",Table33[[#This Row],[Zoe]]-Table3[[#This Row],[Zoe]])</f>
        <v>25</v>
      </c>
      <c r="BB437">
        <f>IF(AND(ISBLANK(Table33[[#This Row],[George]]),ISBLANK(Table3[[#This Row],[George]])),"",Table33[[#This Row],[George]]-Table3[[#This Row],[George]])</f>
        <v>2</v>
      </c>
      <c r="BC437" t="str">
        <f>IF(AND(ISBLANK(Table33[[#This Row],[Raegan]]),ISBLANK(Table3[[#This Row],[Raegan]])),"",Table33[[#This Row],[Raegan]]-Table3[[#This Row],[Raegan]])</f>
        <v/>
      </c>
      <c r="BD437" t="str">
        <f>IF(AND(ISBLANK(Table33[[#This Row],[Liam]]),ISBLANK(Table3[[#This Row],[Liam]])),"",Table33[[#This Row],[Liam]]-Table3[[#This Row],[Liam]])</f>
        <v/>
      </c>
      <c r="BE437">
        <f>IF(AND(ISBLANK(Table33[[#This Row],[Shane]]),ISBLANK(Table3[[#This Row],[Shane]])),"",Table33[[#This Row],[Shane]]-Table3[[#This Row],[Shane]])</f>
        <v>31</v>
      </c>
      <c r="BF437" t="str">
        <f>IF(AND(ISBLANK(Table33[[#This Row],[Cameron]]),ISBLANK(Table3[[#This Row],[Cameron]])),"",Table33[[#This Row],[Cameron]]-Table3[[#This Row],[Cameron]])</f>
        <v/>
      </c>
      <c r="BG437">
        <f>IF(AND(ISBLANK(Table33[[#This Row],[Alex]]),ISBLANK(Table3[[#This Row],[Alex]])),"",Table33[[#This Row],[Alex]]-Table3[[#This Row],[Alex]])</f>
        <v>8</v>
      </c>
      <c r="BH437">
        <f>IF(AND(ISBLANK(Table33[[#This Row],[Scott]]),ISBLANK(Table3[[#This Row],[Scott]])),"",Table33[[#This Row],[Scott]]-Table3[[#This Row],[Scott]])</f>
        <v>15</v>
      </c>
      <c r="BI437">
        <f>IF(AND(ISBLANK(Table33[[#This Row],[Light]]),ISBLANK(Table3[[#This Row],[Light]])),"",Table33[[#This Row],[Light]]-Table3[[#This Row],[Light]])</f>
        <v>55</v>
      </c>
      <c r="BJ437" t="str">
        <f>IF(AND(ISBLANK(Table33[[#This Row],[Jarred]]),ISBLANK(Table3[[#This Row],[Jarred]])),"",Table33[[#This Row],[Jarred]]-Table3[[#This Row],[Jarred]])</f>
        <v/>
      </c>
      <c r="BK437" t="str">
        <f>IF(AND(ISBLANK(Table33[[#This Row],[Joel]]),ISBLANK(Table3[[#This Row],[Joel]])),"",Table33[[#This Row],[Joel]]-Table3[[#This Row],[Joel]])</f>
        <v/>
      </c>
      <c r="BL437" t="str">
        <f>IF(AND(ISBLANK(Table33[[#This Row],[Rob]]),ISBLANK(Table3[[#This Row],[Rob]])),"",Table33[[#This Row],[Rob]]-Table3[[#This Row],[Rob]])</f>
        <v/>
      </c>
      <c r="BM437" t="str">
        <f>IF(AND(ISBLANK(Table33[[#This Row],[Xander]]),ISBLANK(Table3[[#This Row],[Xander]])),"",Table33[[#This Row],[Xander]]-Table3[[#This Row],[Xander]])</f>
        <v/>
      </c>
    </row>
    <row r="438" spans="1:65" x14ac:dyDescent="0.25">
      <c r="A438" s="26">
        <v>45736</v>
      </c>
      <c r="B438">
        <v>12</v>
      </c>
      <c r="C438">
        <v>29</v>
      </c>
      <c r="D438">
        <v>34</v>
      </c>
      <c r="E438">
        <v>24</v>
      </c>
      <c r="F438">
        <v>42</v>
      </c>
      <c r="H438">
        <v>20</v>
      </c>
      <c r="P438">
        <v>11</v>
      </c>
      <c r="S438" s="26">
        <v>45736</v>
      </c>
      <c r="T438">
        <v>78</v>
      </c>
      <c r="U438">
        <v>47</v>
      </c>
      <c r="V438">
        <v>42</v>
      </c>
      <c r="W438">
        <v>36</v>
      </c>
      <c r="X438">
        <v>84</v>
      </c>
      <c r="AK438">
        <v>62</v>
      </c>
      <c r="AM438">
        <v>25</v>
      </c>
      <c r="AN438">
        <v>4</v>
      </c>
      <c r="AX438" s="26">
        <v>45736</v>
      </c>
      <c r="AY438">
        <f>IF(AND(ISBLANK(Table33[[#This Row],[Gilbert]]),ISBLANK(Table3[[#This Row],[Gilbert]])),"",Table33[[#This Row],[Gilbert]]-Table3[[#This Row],[Gilbert]])</f>
        <v>66</v>
      </c>
      <c r="AZ438">
        <f>IF(AND(ISBLANK(Table33[[#This Row],[Fred]]),ISBLANK(Table3[[#This Row],[Fred]])),"",Table33[[#This Row],[Fred]]-Table3[[#This Row],[Fred]])</f>
        <v>18</v>
      </c>
      <c r="BA438">
        <f>IF(AND(ISBLANK(Table33[[#This Row],[Zoe]]),ISBLANK(Table3[[#This Row],[Zoe]])),"",Table33[[#This Row],[Zoe]]-Table3[[#This Row],[Zoe]])</f>
        <v>8</v>
      </c>
      <c r="BB438">
        <f>IF(AND(ISBLANK(Table33[[#This Row],[George]]),ISBLANK(Table3[[#This Row],[George]])),"",Table33[[#This Row],[George]]-Table3[[#This Row],[George]])</f>
        <v>12</v>
      </c>
      <c r="BC438">
        <f>IF(AND(ISBLANK(Table33[[#This Row],[Raegan]]),ISBLANK(Table3[[#This Row],[Raegan]])),"",Table33[[#This Row],[Raegan]]-Table3[[#This Row],[Raegan]])</f>
        <v>42</v>
      </c>
      <c r="BD438" t="str">
        <f>IF(AND(ISBLANK(Table33[[#This Row],[Liam]]),ISBLANK(Table3[[#This Row],[Liam]])),"",Table33[[#This Row],[Liam]]-Table3[[#This Row],[Liam]])</f>
        <v/>
      </c>
      <c r="BE438">
        <f>IF(AND(ISBLANK(Table33[[#This Row],[Shane]]),ISBLANK(Table3[[#This Row],[Shane]])),"",Table33[[#This Row],[Shane]]-Table3[[#This Row],[Shane]])</f>
        <v>42</v>
      </c>
      <c r="BF438" t="str">
        <f>IF(AND(ISBLANK(Table33[[#This Row],[Cameron]]),ISBLANK(Table3[[#This Row],[Cameron]])),"",Table33[[#This Row],[Cameron]]-Table3[[#This Row],[Cameron]])</f>
        <v/>
      </c>
      <c r="BG438">
        <f>IF(AND(ISBLANK(Table33[[#This Row],[Alex]]),ISBLANK(Table3[[#This Row],[Alex]])),"",Table33[[#This Row],[Alex]]-Table3[[#This Row],[Alex]])</f>
        <v>-11</v>
      </c>
      <c r="BH438" t="str">
        <f>IF(AND(ISBLANK(Table33[[#This Row],[Scott]]),ISBLANK(Table3[[#This Row],[Scott]])),"",Table33[[#This Row],[Scott]]-Table3[[#This Row],[Scott]])</f>
        <v/>
      </c>
      <c r="BI438" t="str">
        <f>IF(AND(ISBLANK(Table33[[#This Row],[Light]]),ISBLANK(Table3[[#This Row],[Light]])),"",Table33[[#This Row],[Light]]-Table3[[#This Row],[Light]])</f>
        <v/>
      </c>
      <c r="BJ438" t="str">
        <f>IF(AND(ISBLANK(Table33[[#This Row],[Jarred]]),ISBLANK(Table3[[#This Row],[Jarred]])),"",Table33[[#This Row],[Jarred]]-Table3[[#This Row],[Jarred]])</f>
        <v/>
      </c>
      <c r="BK438" t="str">
        <f>IF(AND(ISBLANK(Table33[[#This Row],[Joel]]),ISBLANK(Table3[[#This Row],[Joel]])),"",Table33[[#This Row],[Joel]]-Table3[[#This Row],[Joel]])</f>
        <v/>
      </c>
      <c r="BL438" t="str">
        <f>IF(AND(ISBLANK(Table33[[#This Row],[Rob]]),ISBLANK(Table3[[#This Row],[Rob]])),"",Table33[[#This Row],[Rob]]-Table3[[#This Row],[Rob]])</f>
        <v/>
      </c>
      <c r="BM438" t="str">
        <f>IF(AND(ISBLANK(Table33[[#This Row],[Xander]]),ISBLANK(Table3[[#This Row],[Xander]])),"",Table33[[#This Row],[Xander]]-Table3[[#This Row],[Xander]])</f>
        <v/>
      </c>
    </row>
    <row r="439" spans="1:65" x14ac:dyDescent="0.25">
      <c r="A439" s="26">
        <v>45737</v>
      </c>
      <c r="C439">
        <v>17</v>
      </c>
      <c r="D439">
        <v>24</v>
      </c>
      <c r="E439">
        <v>21</v>
      </c>
      <c r="H439">
        <v>12</v>
      </c>
      <c r="J439">
        <v>33</v>
      </c>
      <c r="S439" s="26">
        <v>45737</v>
      </c>
      <c r="T439">
        <v>81</v>
      </c>
      <c r="U439">
        <v>42</v>
      </c>
      <c r="V439">
        <v>41</v>
      </c>
      <c r="W439">
        <v>27</v>
      </c>
      <c r="AK439">
        <v>55</v>
      </c>
      <c r="AM439">
        <v>58</v>
      </c>
      <c r="AN439">
        <v>12</v>
      </c>
      <c r="AQ439">
        <v>41</v>
      </c>
      <c r="AX439" s="26">
        <v>45737</v>
      </c>
      <c r="AY439">
        <f>IF(AND(ISBLANK(Table33[[#This Row],[Gilbert]]),ISBLANK(Table3[[#This Row],[Gilbert]])),"",Table33[[#This Row],[Gilbert]]-Table3[[#This Row],[Gilbert]])</f>
        <v>81</v>
      </c>
      <c r="AZ439">
        <f>IF(AND(ISBLANK(Table33[[#This Row],[Fred]]),ISBLANK(Table3[[#This Row],[Fred]])),"",Table33[[#This Row],[Fred]]-Table3[[#This Row],[Fred]])</f>
        <v>25</v>
      </c>
      <c r="BA439">
        <f>IF(AND(ISBLANK(Table33[[#This Row],[Zoe]]),ISBLANK(Table3[[#This Row],[Zoe]])),"",Table33[[#This Row],[Zoe]]-Table3[[#This Row],[Zoe]])</f>
        <v>17</v>
      </c>
      <c r="BB439">
        <f>IF(AND(ISBLANK(Table33[[#This Row],[George]]),ISBLANK(Table3[[#This Row],[George]])),"",Table33[[#This Row],[George]]-Table3[[#This Row],[George]])</f>
        <v>6</v>
      </c>
      <c r="BC439" t="str">
        <f>IF(AND(ISBLANK(Table33[[#This Row],[Raegan]]),ISBLANK(Table3[[#This Row],[Raegan]])),"",Table33[[#This Row],[Raegan]]-Table3[[#This Row],[Raegan]])</f>
        <v/>
      </c>
      <c r="BD439" t="str">
        <f>IF(AND(ISBLANK(Table33[[#This Row],[Liam]]),ISBLANK(Table3[[#This Row],[Liam]])),"",Table33[[#This Row],[Liam]]-Table3[[#This Row],[Liam]])</f>
        <v/>
      </c>
      <c r="BE439">
        <f>IF(AND(ISBLANK(Table33[[#This Row],[Shane]]),ISBLANK(Table3[[#This Row],[Shane]])),"",Table33[[#This Row],[Shane]]-Table3[[#This Row],[Shane]])</f>
        <v>43</v>
      </c>
      <c r="BF439" t="str">
        <f>IF(AND(ISBLANK(Table33[[#This Row],[Cameron]]),ISBLANK(Table3[[#This Row],[Cameron]])),"",Table33[[#This Row],[Cameron]]-Table3[[#This Row],[Cameron]])</f>
        <v/>
      </c>
      <c r="BG439" t="str">
        <f>IF(AND(ISBLANK(Table33[[#This Row],[Alex]]),ISBLANK(Table3[[#This Row],[Alex]])),"",Table33[[#This Row],[Alex]]-Table3[[#This Row],[Alex]])</f>
        <v/>
      </c>
      <c r="BH439">
        <f>IF(AND(ISBLANK(Table33[[#This Row],[Scott]]),ISBLANK(Table3[[#This Row],[Scott]])),"",Table33[[#This Row],[Scott]]-Table3[[#This Row],[Scott]])</f>
        <v>8</v>
      </c>
      <c r="BI439" t="str">
        <f>IF(AND(ISBLANK(Table33[[#This Row],[Light]]),ISBLANK(Table3[[#This Row],[Light]])),"",Table33[[#This Row],[Light]]-Table3[[#This Row],[Light]])</f>
        <v/>
      </c>
      <c r="BJ439" t="str">
        <f>IF(AND(ISBLANK(Table33[[#This Row],[Jarred]]),ISBLANK(Table3[[#This Row],[Jarred]])),"",Table33[[#This Row],[Jarred]]-Table3[[#This Row],[Jarred]])</f>
        <v/>
      </c>
      <c r="BK439" t="str">
        <f>IF(AND(ISBLANK(Table33[[#This Row],[Joel]]),ISBLANK(Table3[[#This Row],[Joel]])),"",Table33[[#This Row],[Joel]]-Table3[[#This Row],[Joel]])</f>
        <v/>
      </c>
      <c r="BL439" t="str">
        <f>IF(AND(ISBLANK(Table33[[#This Row],[Rob]]),ISBLANK(Table3[[#This Row],[Rob]])),"",Table33[[#This Row],[Rob]]-Table3[[#This Row],[Rob]])</f>
        <v/>
      </c>
      <c r="BM439" t="str">
        <f>IF(AND(ISBLANK(Table33[[#This Row],[Xander]]),ISBLANK(Table3[[#This Row],[Xander]])),"",Table33[[#This Row],[Xander]]-Table3[[#This Row],[Xander]])</f>
        <v/>
      </c>
    </row>
    <row r="440" spans="1:65" x14ac:dyDescent="0.25">
      <c r="A440" s="26">
        <v>45739</v>
      </c>
      <c r="B440">
        <v>1</v>
      </c>
      <c r="C440">
        <v>35</v>
      </c>
      <c r="D440">
        <v>28</v>
      </c>
      <c r="E440">
        <v>18</v>
      </c>
      <c r="F440">
        <v>30</v>
      </c>
      <c r="H440">
        <v>18</v>
      </c>
      <c r="S440" s="26">
        <v>45739</v>
      </c>
      <c r="T440">
        <v>42</v>
      </c>
      <c r="U440">
        <v>45</v>
      </c>
      <c r="V440">
        <v>47</v>
      </c>
      <c r="W440">
        <v>37</v>
      </c>
      <c r="X440">
        <v>71</v>
      </c>
      <c r="AK440">
        <v>49</v>
      </c>
      <c r="AM440">
        <v>60</v>
      </c>
      <c r="AR440">
        <v>33</v>
      </c>
      <c r="AX440" s="26">
        <v>45739</v>
      </c>
      <c r="AY440">
        <f>IF(AND(ISBLANK(Table33[[#This Row],[Gilbert]]),ISBLANK(Table3[[#This Row],[Gilbert]])),"",Table33[[#This Row],[Gilbert]]-Table3[[#This Row],[Gilbert]])</f>
        <v>41</v>
      </c>
      <c r="AZ440">
        <f>IF(AND(ISBLANK(Table33[[#This Row],[Fred]]),ISBLANK(Table3[[#This Row],[Fred]])),"",Table33[[#This Row],[Fred]]-Table3[[#This Row],[Fred]])</f>
        <v>10</v>
      </c>
      <c r="BA440">
        <f>IF(AND(ISBLANK(Table33[[#This Row],[Zoe]]),ISBLANK(Table3[[#This Row],[Zoe]])),"",Table33[[#This Row],[Zoe]]-Table3[[#This Row],[Zoe]])</f>
        <v>19</v>
      </c>
      <c r="BB440">
        <f>IF(AND(ISBLANK(Table33[[#This Row],[George]]),ISBLANK(Table3[[#This Row],[George]])),"",Table33[[#This Row],[George]]-Table3[[#This Row],[George]])</f>
        <v>19</v>
      </c>
      <c r="BC440">
        <f>IF(AND(ISBLANK(Table33[[#This Row],[Raegan]]),ISBLANK(Table3[[#This Row],[Raegan]])),"",Table33[[#This Row],[Raegan]]-Table3[[#This Row],[Raegan]])</f>
        <v>41</v>
      </c>
      <c r="BD440" t="str">
        <f>IF(AND(ISBLANK(Table33[[#This Row],[Liam]]),ISBLANK(Table3[[#This Row],[Liam]])),"",Table33[[#This Row],[Liam]]-Table3[[#This Row],[Liam]])</f>
        <v/>
      </c>
      <c r="BE440">
        <f>IF(AND(ISBLANK(Table33[[#This Row],[Shane]]),ISBLANK(Table3[[#This Row],[Shane]])),"",Table33[[#This Row],[Shane]]-Table3[[#This Row],[Shane]])</f>
        <v>31</v>
      </c>
      <c r="BF440" t="str">
        <f>IF(AND(ISBLANK(Table33[[#This Row],[Cameron]]),ISBLANK(Table3[[#This Row],[Cameron]])),"",Table33[[#This Row],[Cameron]]-Table3[[#This Row],[Cameron]])</f>
        <v/>
      </c>
      <c r="BG440" t="str">
        <f>IF(AND(ISBLANK(Table33[[#This Row],[Alex]]),ISBLANK(Table3[[#This Row],[Alex]])),"",Table33[[#This Row],[Alex]]-Table3[[#This Row],[Alex]])</f>
        <v/>
      </c>
      <c r="BH440" t="str">
        <f>IF(AND(ISBLANK(Table33[[#This Row],[Scott]]),ISBLANK(Table3[[#This Row],[Scott]])),"",Table33[[#This Row],[Scott]]-Table3[[#This Row],[Scott]])</f>
        <v/>
      </c>
      <c r="BI440">
        <f>IF(AND(ISBLANK(Table33[[#This Row],[Light]]),ISBLANK(Table3[[#This Row],[Light]])),"",Table33[[#This Row],[Light]]-Table3[[#This Row],[Light]])</f>
        <v>33</v>
      </c>
      <c r="BJ440" t="str">
        <f>IF(AND(ISBLANK(Table33[[#This Row],[Jarred]]),ISBLANK(Table3[[#This Row],[Jarred]])),"",Table33[[#This Row],[Jarred]]-Table3[[#This Row],[Jarred]])</f>
        <v/>
      </c>
      <c r="BK440" t="str">
        <f>IF(AND(ISBLANK(Table33[[#This Row],[Joel]]),ISBLANK(Table3[[#This Row],[Joel]])),"",Table33[[#This Row],[Joel]]-Table3[[#This Row],[Joel]])</f>
        <v/>
      </c>
      <c r="BL440" t="str">
        <f>IF(AND(ISBLANK(Table33[[#This Row],[Rob]]),ISBLANK(Table3[[#This Row],[Rob]])),"",Table33[[#This Row],[Rob]]-Table3[[#This Row],[Rob]])</f>
        <v/>
      </c>
      <c r="BM440" t="str">
        <f>IF(AND(ISBLANK(Table33[[#This Row],[Xander]]),ISBLANK(Table3[[#This Row],[Xander]])),"",Table33[[#This Row],[Xander]]-Table3[[#This Row],[Xander]])</f>
        <v/>
      </c>
    </row>
    <row r="441" spans="1:65" x14ac:dyDescent="0.25">
      <c r="A441" s="26">
        <v>45740</v>
      </c>
      <c r="B441">
        <v>6</v>
      </c>
      <c r="C441">
        <v>39</v>
      </c>
      <c r="D441">
        <v>26</v>
      </c>
      <c r="E441">
        <v>21</v>
      </c>
      <c r="F441">
        <v>28</v>
      </c>
      <c r="H441">
        <v>16</v>
      </c>
      <c r="J441">
        <v>9</v>
      </c>
      <c r="P441">
        <v>19</v>
      </c>
      <c r="S441" s="26">
        <v>45740</v>
      </c>
      <c r="T441">
        <v>67</v>
      </c>
      <c r="U441">
        <v>75</v>
      </c>
      <c r="V441">
        <v>87</v>
      </c>
      <c r="W441">
        <v>43</v>
      </c>
      <c r="X441">
        <v>138</v>
      </c>
      <c r="AK441">
        <v>43</v>
      </c>
      <c r="AM441">
        <v>40</v>
      </c>
      <c r="AP441">
        <v>25</v>
      </c>
      <c r="AQ441">
        <v>92</v>
      </c>
      <c r="AR441">
        <v>83</v>
      </c>
      <c r="AX441" s="26">
        <v>45740</v>
      </c>
      <c r="AY441">
        <f>IF(AND(ISBLANK(Table33[[#This Row],[Gilbert]]),ISBLANK(Table3[[#This Row],[Gilbert]])),"",Table33[[#This Row],[Gilbert]]-Table3[[#This Row],[Gilbert]])</f>
        <v>61</v>
      </c>
      <c r="AZ441">
        <f>IF(AND(ISBLANK(Table33[[#This Row],[Fred]]),ISBLANK(Table3[[#This Row],[Fred]])),"",Table33[[#This Row],[Fred]]-Table3[[#This Row],[Fred]])</f>
        <v>36</v>
      </c>
      <c r="BA441">
        <f>IF(AND(ISBLANK(Table33[[#This Row],[Zoe]]),ISBLANK(Table3[[#This Row],[Zoe]])),"",Table33[[#This Row],[Zoe]]-Table3[[#This Row],[Zoe]])</f>
        <v>61</v>
      </c>
      <c r="BB441">
        <f>IF(AND(ISBLANK(Table33[[#This Row],[George]]),ISBLANK(Table3[[#This Row],[George]])),"",Table33[[#This Row],[George]]-Table3[[#This Row],[George]])</f>
        <v>22</v>
      </c>
      <c r="BC441">
        <f>IF(AND(ISBLANK(Table33[[#This Row],[Raegan]]),ISBLANK(Table3[[#This Row],[Raegan]])),"",Table33[[#This Row],[Raegan]]-Table3[[#This Row],[Raegan]])</f>
        <v>110</v>
      </c>
      <c r="BD441" t="str">
        <f>IF(AND(ISBLANK(Table33[[#This Row],[Liam]]),ISBLANK(Table3[[#This Row],[Liam]])),"",Table33[[#This Row],[Liam]]-Table3[[#This Row],[Liam]])</f>
        <v/>
      </c>
      <c r="BE441">
        <f>IF(AND(ISBLANK(Table33[[#This Row],[Shane]]),ISBLANK(Table3[[#This Row],[Shane]])),"",Table33[[#This Row],[Shane]]-Table3[[#This Row],[Shane]])</f>
        <v>27</v>
      </c>
      <c r="BF441" t="str">
        <f>IF(AND(ISBLANK(Table33[[#This Row],[Cameron]]),ISBLANK(Table3[[#This Row],[Cameron]])),"",Table33[[#This Row],[Cameron]]-Table3[[#This Row],[Cameron]])</f>
        <v/>
      </c>
      <c r="BG441">
        <f>IF(AND(ISBLANK(Table33[[#This Row],[Alex]]),ISBLANK(Table3[[#This Row],[Alex]])),"",Table33[[#This Row],[Alex]]-Table3[[#This Row],[Alex]])</f>
        <v>6</v>
      </c>
      <c r="BH441">
        <f>IF(AND(ISBLANK(Table33[[#This Row],[Scott]]),ISBLANK(Table3[[#This Row],[Scott]])),"",Table33[[#This Row],[Scott]]-Table3[[#This Row],[Scott]])</f>
        <v>83</v>
      </c>
      <c r="BI441">
        <f>IF(AND(ISBLANK(Table33[[#This Row],[Light]]),ISBLANK(Table3[[#This Row],[Light]])),"",Table33[[#This Row],[Light]]-Table3[[#This Row],[Light]])</f>
        <v>83</v>
      </c>
      <c r="BJ441" t="str">
        <f>IF(AND(ISBLANK(Table33[[#This Row],[Jarred]]),ISBLANK(Table3[[#This Row],[Jarred]])),"",Table33[[#This Row],[Jarred]]-Table3[[#This Row],[Jarred]])</f>
        <v/>
      </c>
      <c r="BK441" t="str">
        <f>IF(AND(ISBLANK(Table33[[#This Row],[Joel]]),ISBLANK(Table3[[#This Row],[Joel]])),"",Table33[[#This Row],[Joel]]-Table3[[#This Row],[Joel]])</f>
        <v/>
      </c>
      <c r="BL441" t="str">
        <f>IF(AND(ISBLANK(Table33[[#This Row],[Rob]]),ISBLANK(Table3[[#This Row],[Rob]])),"",Table33[[#This Row],[Rob]]-Table3[[#This Row],[Rob]])</f>
        <v/>
      </c>
      <c r="BM441" t="str">
        <f>IF(AND(ISBLANK(Table33[[#This Row],[Xander]]),ISBLANK(Table3[[#This Row],[Xander]])),"",Table33[[#This Row],[Xander]]-Table3[[#This Row],[Xander]])</f>
        <v/>
      </c>
    </row>
    <row r="442" spans="1:65" x14ac:dyDescent="0.25">
      <c r="A442" s="26">
        <v>45741</v>
      </c>
      <c r="C442">
        <v>30</v>
      </c>
      <c r="D442">
        <v>23</v>
      </c>
      <c r="E442">
        <v>16</v>
      </c>
      <c r="H442">
        <v>15</v>
      </c>
      <c r="J442">
        <v>11</v>
      </c>
      <c r="S442" s="26">
        <v>45741</v>
      </c>
      <c r="T442">
        <v>49</v>
      </c>
      <c r="U442">
        <v>101</v>
      </c>
      <c r="V442">
        <v>49</v>
      </c>
      <c r="W442">
        <v>91</v>
      </c>
      <c r="AK442">
        <v>105</v>
      </c>
      <c r="AM442">
        <v>61</v>
      </c>
      <c r="AQ442">
        <v>122</v>
      </c>
      <c r="AR442">
        <v>58</v>
      </c>
      <c r="AX442" s="26">
        <v>45741</v>
      </c>
      <c r="AY442">
        <f>IF(AND(ISBLANK(Table33[[#This Row],[Gilbert]]),ISBLANK(Table3[[#This Row],[Gilbert]])),"",Table33[[#This Row],[Gilbert]]-Table3[[#This Row],[Gilbert]])</f>
        <v>49</v>
      </c>
      <c r="AZ442">
        <f>IF(AND(ISBLANK(Table33[[#This Row],[Fred]]),ISBLANK(Table3[[#This Row],[Fred]])),"",Table33[[#This Row],[Fred]]-Table3[[#This Row],[Fred]])</f>
        <v>71</v>
      </c>
      <c r="BA442">
        <f>IF(AND(ISBLANK(Table33[[#This Row],[Zoe]]),ISBLANK(Table3[[#This Row],[Zoe]])),"",Table33[[#This Row],[Zoe]]-Table3[[#This Row],[Zoe]])</f>
        <v>26</v>
      </c>
      <c r="BB442">
        <f>IF(AND(ISBLANK(Table33[[#This Row],[George]]),ISBLANK(Table3[[#This Row],[George]])),"",Table33[[#This Row],[George]]-Table3[[#This Row],[George]])</f>
        <v>75</v>
      </c>
      <c r="BC442" t="str">
        <f>IF(AND(ISBLANK(Table33[[#This Row],[Raegan]]),ISBLANK(Table3[[#This Row],[Raegan]])),"",Table33[[#This Row],[Raegan]]-Table3[[#This Row],[Raegan]])</f>
        <v/>
      </c>
      <c r="BD442" t="str">
        <f>IF(AND(ISBLANK(Table33[[#This Row],[Liam]]),ISBLANK(Table3[[#This Row],[Liam]])),"",Table33[[#This Row],[Liam]]-Table3[[#This Row],[Liam]])</f>
        <v/>
      </c>
      <c r="BE442">
        <f>IF(AND(ISBLANK(Table33[[#This Row],[Shane]]),ISBLANK(Table3[[#This Row],[Shane]])),"",Table33[[#This Row],[Shane]]-Table3[[#This Row],[Shane]])</f>
        <v>90</v>
      </c>
      <c r="BF442" t="str">
        <f>IF(AND(ISBLANK(Table33[[#This Row],[Cameron]]),ISBLANK(Table3[[#This Row],[Cameron]])),"",Table33[[#This Row],[Cameron]]-Table3[[#This Row],[Cameron]])</f>
        <v/>
      </c>
      <c r="BG442" t="str">
        <f>IF(AND(ISBLANK(Table33[[#This Row],[Alex]]),ISBLANK(Table3[[#This Row],[Alex]])),"",Table33[[#This Row],[Alex]]-Table3[[#This Row],[Alex]])</f>
        <v/>
      </c>
      <c r="BH442">
        <f>IF(AND(ISBLANK(Table33[[#This Row],[Scott]]),ISBLANK(Table3[[#This Row],[Scott]])),"",Table33[[#This Row],[Scott]]-Table3[[#This Row],[Scott]])</f>
        <v>111</v>
      </c>
      <c r="BI442">
        <f>IF(AND(ISBLANK(Table33[[#This Row],[Light]]),ISBLANK(Table3[[#This Row],[Light]])),"",Table33[[#This Row],[Light]]-Table3[[#This Row],[Light]])</f>
        <v>58</v>
      </c>
      <c r="BJ442" t="str">
        <f>IF(AND(ISBLANK(Table33[[#This Row],[Jarred]]),ISBLANK(Table3[[#This Row],[Jarred]])),"",Table33[[#This Row],[Jarred]]-Table3[[#This Row],[Jarred]])</f>
        <v/>
      </c>
      <c r="BK442" t="str">
        <f>IF(AND(ISBLANK(Table33[[#This Row],[Joel]]),ISBLANK(Table3[[#This Row],[Joel]])),"",Table33[[#This Row],[Joel]]-Table3[[#This Row],[Joel]])</f>
        <v/>
      </c>
      <c r="BL442" t="str">
        <f>IF(AND(ISBLANK(Table33[[#This Row],[Rob]]),ISBLANK(Table3[[#This Row],[Rob]])),"",Table33[[#This Row],[Rob]]-Table3[[#This Row],[Rob]])</f>
        <v/>
      </c>
      <c r="BM442" t="str">
        <f>IF(AND(ISBLANK(Table33[[#This Row],[Xander]]),ISBLANK(Table3[[#This Row],[Xander]])),"",Table33[[#This Row],[Xander]]-Table3[[#This Row],[Xander]])</f>
        <v/>
      </c>
    </row>
    <row r="443" spans="1:65" x14ac:dyDescent="0.25">
      <c r="A443" s="26">
        <v>45742</v>
      </c>
      <c r="B443">
        <v>5</v>
      </c>
      <c r="C443">
        <v>17</v>
      </c>
      <c r="D443">
        <v>26</v>
      </c>
      <c r="E443">
        <v>19</v>
      </c>
      <c r="F443">
        <v>23</v>
      </c>
      <c r="H443">
        <v>23</v>
      </c>
      <c r="J443">
        <v>10</v>
      </c>
      <c r="P443">
        <v>14</v>
      </c>
      <c r="S443" s="26">
        <v>45742</v>
      </c>
      <c r="T443">
        <v>45</v>
      </c>
      <c r="U443">
        <v>19</v>
      </c>
      <c r="V443">
        <v>48</v>
      </c>
      <c r="W443">
        <v>30</v>
      </c>
      <c r="X443">
        <v>79</v>
      </c>
      <c r="AK443">
        <v>50</v>
      </c>
      <c r="AM443">
        <v>24</v>
      </c>
      <c r="AN443">
        <v>4</v>
      </c>
      <c r="AP443">
        <v>18</v>
      </c>
      <c r="AQ443">
        <v>44</v>
      </c>
      <c r="AX443" s="26">
        <v>45742</v>
      </c>
      <c r="AY443">
        <f>IF(AND(ISBLANK(Table33[[#This Row],[Gilbert]]),ISBLANK(Table3[[#This Row],[Gilbert]])),"",Table33[[#This Row],[Gilbert]]-Table3[[#This Row],[Gilbert]])</f>
        <v>40</v>
      </c>
      <c r="AZ443">
        <f>IF(AND(ISBLANK(Table33[[#This Row],[Fred]]),ISBLANK(Table3[[#This Row],[Fred]])),"",Table33[[#This Row],[Fred]]-Table3[[#This Row],[Fred]])</f>
        <v>2</v>
      </c>
      <c r="BA443">
        <f>IF(AND(ISBLANK(Table33[[#This Row],[Zoe]]),ISBLANK(Table3[[#This Row],[Zoe]])),"",Table33[[#This Row],[Zoe]]-Table3[[#This Row],[Zoe]])</f>
        <v>22</v>
      </c>
      <c r="BB443">
        <f>IF(AND(ISBLANK(Table33[[#This Row],[George]]),ISBLANK(Table3[[#This Row],[George]])),"",Table33[[#This Row],[George]]-Table3[[#This Row],[George]])</f>
        <v>11</v>
      </c>
      <c r="BC443">
        <f>IF(AND(ISBLANK(Table33[[#This Row],[Raegan]]),ISBLANK(Table3[[#This Row],[Raegan]])),"",Table33[[#This Row],[Raegan]]-Table3[[#This Row],[Raegan]])</f>
        <v>56</v>
      </c>
      <c r="BD443" t="str">
        <f>IF(AND(ISBLANK(Table33[[#This Row],[Liam]]),ISBLANK(Table3[[#This Row],[Liam]])),"",Table33[[#This Row],[Liam]]-Table3[[#This Row],[Liam]])</f>
        <v/>
      </c>
      <c r="BE443">
        <f>IF(AND(ISBLANK(Table33[[#This Row],[Shane]]),ISBLANK(Table3[[#This Row],[Shane]])),"",Table33[[#This Row],[Shane]]-Table3[[#This Row],[Shane]])</f>
        <v>27</v>
      </c>
      <c r="BF443" t="str">
        <f>IF(AND(ISBLANK(Table33[[#This Row],[Cameron]]),ISBLANK(Table3[[#This Row],[Cameron]])),"",Table33[[#This Row],[Cameron]]-Table3[[#This Row],[Cameron]])</f>
        <v/>
      </c>
      <c r="BG443">
        <f>IF(AND(ISBLANK(Table33[[#This Row],[Alex]]),ISBLANK(Table3[[#This Row],[Alex]])),"",Table33[[#This Row],[Alex]]-Table3[[#This Row],[Alex]])</f>
        <v>4</v>
      </c>
      <c r="BH443">
        <f>IF(AND(ISBLANK(Table33[[#This Row],[Scott]]),ISBLANK(Table3[[#This Row],[Scott]])),"",Table33[[#This Row],[Scott]]-Table3[[#This Row],[Scott]])</f>
        <v>34</v>
      </c>
      <c r="BI443" t="str">
        <f>IF(AND(ISBLANK(Table33[[#This Row],[Light]]),ISBLANK(Table3[[#This Row],[Light]])),"",Table33[[#This Row],[Light]]-Table3[[#This Row],[Light]])</f>
        <v/>
      </c>
      <c r="BJ443" t="str">
        <f>IF(AND(ISBLANK(Table33[[#This Row],[Jarred]]),ISBLANK(Table3[[#This Row],[Jarred]])),"",Table33[[#This Row],[Jarred]]-Table3[[#This Row],[Jarred]])</f>
        <v/>
      </c>
      <c r="BK443" t="str">
        <f>IF(AND(ISBLANK(Table33[[#This Row],[Joel]]),ISBLANK(Table3[[#This Row],[Joel]])),"",Table33[[#This Row],[Joel]]-Table3[[#This Row],[Joel]])</f>
        <v/>
      </c>
      <c r="BL443" t="str">
        <f>IF(AND(ISBLANK(Table33[[#This Row],[Rob]]),ISBLANK(Table3[[#This Row],[Rob]])),"",Table33[[#This Row],[Rob]]-Table3[[#This Row],[Rob]])</f>
        <v/>
      </c>
      <c r="BM443" t="str">
        <f>IF(AND(ISBLANK(Table33[[#This Row],[Xander]]),ISBLANK(Table3[[#This Row],[Xander]])),"",Table33[[#This Row],[Xander]]-Table3[[#This Row],[Xander]])</f>
        <v/>
      </c>
    </row>
    <row r="444" spans="1:65" x14ac:dyDescent="0.25">
      <c r="A444" s="26">
        <v>45743</v>
      </c>
      <c r="B444">
        <v>1</v>
      </c>
      <c r="C444">
        <v>29</v>
      </c>
      <c r="D444">
        <v>29</v>
      </c>
      <c r="E444">
        <v>10</v>
      </c>
      <c r="F444">
        <v>21</v>
      </c>
      <c r="H444">
        <v>13</v>
      </c>
      <c r="J444">
        <v>11</v>
      </c>
      <c r="P444">
        <v>18</v>
      </c>
      <c r="S444" s="26">
        <v>45743</v>
      </c>
      <c r="T444">
        <v>15</v>
      </c>
      <c r="U444">
        <v>58</v>
      </c>
      <c r="V444">
        <v>61</v>
      </c>
      <c r="W444">
        <v>28</v>
      </c>
      <c r="X444">
        <v>86</v>
      </c>
      <c r="AK444">
        <v>48</v>
      </c>
      <c r="AM444">
        <v>54</v>
      </c>
      <c r="AN444">
        <v>1</v>
      </c>
      <c r="AP444">
        <v>23</v>
      </c>
      <c r="AQ444">
        <v>33</v>
      </c>
      <c r="AX444" s="26">
        <v>45743</v>
      </c>
      <c r="AY444">
        <f>IF(AND(ISBLANK(Table33[[#This Row],[Gilbert]]),ISBLANK(Table3[[#This Row],[Gilbert]])),"",Table33[[#This Row],[Gilbert]]-Table3[[#This Row],[Gilbert]])</f>
        <v>14</v>
      </c>
      <c r="AZ444">
        <f>IF(AND(ISBLANK(Table33[[#This Row],[Fred]]),ISBLANK(Table3[[#This Row],[Fred]])),"",Table33[[#This Row],[Fred]]-Table3[[#This Row],[Fred]])</f>
        <v>29</v>
      </c>
      <c r="BA444">
        <f>IF(AND(ISBLANK(Table33[[#This Row],[Zoe]]),ISBLANK(Table3[[#This Row],[Zoe]])),"",Table33[[#This Row],[Zoe]]-Table3[[#This Row],[Zoe]])</f>
        <v>32</v>
      </c>
      <c r="BB444">
        <f>IF(AND(ISBLANK(Table33[[#This Row],[George]]),ISBLANK(Table3[[#This Row],[George]])),"",Table33[[#This Row],[George]]-Table3[[#This Row],[George]])</f>
        <v>18</v>
      </c>
      <c r="BC444">
        <f>IF(AND(ISBLANK(Table33[[#This Row],[Raegan]]),ISBLANK(Table3[[#This Row],[Raegan]])),"",Table33[[#This Row],[Raegan]]-Table3[[#This Row],[Raegan]])</f>
        <v>65</v>
      </c>
      <c r="BD444" t="str">
        <f>IF(AND(ISBLANK(Table33[[#This Row],[Liam]]),ISBLANK(Table3[[#This Row],[Liam]])),"",Table33[[#This Row],[Liam]]-Table3[[#This Row],[Liam]])</f>
        <v/>
      </c>
      <c r="BE444">
        <f>IF(AND(ISBLANK(Table33[[#This Row],[Shane]]),ISBLANK(Table3[[#This Row],[Shane]])),"",Table33[[#This Row],[Shane]]-Table3[[#This Row],[Shane]])</f>
        <v>35</v>
      </c>
      <c r="BF444" t="str">
        <f>IF(AND(ISBLANK(Table33[[#This Row],[Cameron]]),ISBLANK(Table3[[#This Row],[Cameron]])),"",Table33[[#This Row],[Cameron]]-Table3[[#This Row],[Cameron]])</f>
        <v/>
      </c>
      <c r="BG444">
        <f>IF(AND(ISBLANK(Table33[[#This Row],[Alex]]),ISBLANK(Table3[[#This Row],[Alex]])),"",Table33[[#This Row],[Alex]]-Table3[[#This Row],[Alex]])</f>
        <v>5</v>
      </c>
      <c r="BH444">
        <f>IF(AND(ISBLANK(Table33[[#This Row],[Scott]]),ISBLANK(Table3[[#This Row],[Scott]])),"",Table33[[#This Row],[Scott]]-Table3[[#This Row],[Scott]])</f>
        <v>22</v>
      </c>
      <c r="BI444" t="str">
        <f>IF(AND(ISBLANK(Table33[[#This Row],[Light]]),ISBLANK(Table3[[#This Row],[Light]])),"",Table33[[#This Row],[Light]]-Table3[[#This Row],[Light]])</f>
        <v/>
      </c>
      <c r="BJ444" t="str">
        <f>IF(AND(ISBLANK(Table33[[#This Row],[Jarred]]),ISBLANK(Table3[[#This Row],[Jarred]])),"",Table33[[#This Row],[Jarred]]-Table3[[#This Row],[Jarred]])</f>
        <v/>
      </c>
      <c r="BK444" t="str">
        <f>IF(AND(ISBLANK(Table33[[#This Row],[Joel]]),ISBLANK(Table3[[#This Row],[Joel]])),"",Table33[[#This Row],[Joel]]-Table3[[#This Row],[Joel]])</f>
        <v/>
      </c>
      <c r="BL444" t="str">
        <f>IF(AND(ISBLANK(Table33[[#This Row],[Rob]]),ISBLANK(Table3[[#This Row],[Rob]])),"",Table33[[#This Row],[Rob]]-Table3[[#This Row],[Rob]])</f>
        <v/>
      </c>
      <c r="BM444" t="str">
        <f>IF(AND(ISBLANK(Table33[[#This Row],[Xander]]),ISBLANK(Table3[[#This Row],[Xander]])),"",Table33[[#This Row],[Xander]]-Table3[[#This Row],[Xander]])</f>
        <v/>
      </c>
    </row>
    <row r="445" spans="1:65" x14ac:dyDescent="0.25">
      <c r="A445" s="26">
        <v>45747</v>
      </c>
      <c r="C445">
        <v>25</v>
      </c>
      <c r="D445">
        <v>28</v>
      </c>
      <c r="E445">
        <v>35</v>
      </c>
      <c r="F445">
        <v>25</v>
      </c>
      <c r="H445">
        <v>12</v>
      </c>
      <c r="J445">
        <v>19</v>
      </c>
      <c r="P445">
        <v>14</v>
      </c>
      <c r="S445" s="26">
        <v>45747</v>
      </c>
      <c r="T445">
        <v>44</v>
      </c>
      <c r="U445">
        <v>52</v>
      </c>
      <c r="V445">
        <v>46</v>
      </c>
      <c r="W445">
        <v>43</v>
      </c>
      <c r="X445">
        <v>85</v>
      </c>
      <c r="AK445">
        <v>58</v>
      </c>
      <c r="AM445">
        <v>26</v>
      </c>
      <c r="AP445">
        <v>30</v>
      </c>
      <c r="AQ445">
        <v>33</v>
      </c>
      <c r="AX445" s="26">
        <v>45747</v>
      </c>
      <c r="AY445">
        <f>IF(AND(ISBLANK(Table33[[#This Row],[Gilbert]]),ISBLANK(Table3[[#This Row],[Gilbert]])),"",Table33[[#This Row],[Gilbert]]-Table3[[#This Row],[Gilbert]])</f>
        <v>44</v>
      </c>
      <c r="AZ445">
        <f>IF(AND(ISBLANK(Table33[[#This Row],[Fred]]),ISBLANK(Table3[[#This Row],[Fred]])),"",Table33[[#This Row],[Fred]]-Table3[[#This Row],[Fred]])</f>
        <v>27</v>
      </c>
      <c r="BA445">
        <f>IF(AND(ISBLANK(Table33[[#This Row],[Zoe]]),ISBLANK(Table3[[#This Row],[Zoe]])),"",Table33[[#This Row],[Zoe]]-Table3[[#This Row],[Zoe]])</f>
        <v>18</v>
      </c>
      <c r="BB445">
        <f>IF(AND(ISBLANK(Table33[[#This Row],[George]]),ISBLANK(Table3[[#This Row],[George]])),"",Table33[[#This Row],[George]]-Table3[[#This Row],[George]])</f>
        <v>8</v>
      </c>
      <c r="BC445">
        <f>IF(AND(ISBLANK(Table33[[#This Row],[Raegan]]),ISBLANK(Table3[[#This Row],[Raegan]])),"",Table33[[#This Row],[Raegan]]-Table3[[#This Row],[Raegan]])</f>
        <v>60</v>
      </c>
      <c r="BD445" t="str">
        <f>IF(AND(ISBLANK(Table33[[#This Row],[Liam]]),ISBLANK(Table3[[#This Row],[Liam]])),"",Table33[[#This Row],[Liam]]-Table3[[#This Row],[Liam]])</f>
        <v/>
      </c>
      <c r="BE445">
        <f>IF(AND(ISBLANK(Table33[[#This Row],[Shane]]),ISBLANK(Table3[[#This Row],[Shane]])),"",Table33[[#This Row],[Shane]]-Table3[[#This Row],[Shane]])</f>
        <v>46</v>
      </c>
      <c r="BF445" t="str">
        <f>IF(AND(ISBLANK(Table33[[#This Row],[Cameron]]),ISBLANK(Table3[[#This Row],[Cameron]])),"",Table33[[#This Row],[Cameron]]-Table3[[#This Row],[Cameron]])</f>
        <v/>
      </c>
      <c r="BG445">
        <f>IF(AND(ISBLANK(Table33[[#This Row],[Alex]]),ISBLANK(Table3[[#This Row],[Alex]])),"",Table33[[#This Row],[Alex]]-Table3[[#This Row],[Alex]])</f>
        <v>16</v>
      </c>
      <c r="BH445">
        <f>IF(AND(ISBLANK(Table33[[#This Row],[Scott]]),ISBLANK(Table3[[#This Row],[Scott]])),"",Table33[[#This Row],[Scott]]-Table3[[#This Row],[Scott]])</f>
        <v>14</v>
      </c>
      <c r="BI445" t="str">
        <f>IF(AND(ISBLANK(Table33[[#This Row],[Light]]),ISBLANK(Table3[[#This Row],[Light]])),"",Table33[[#This Row],[Light]]-Table3[[#This Row],[Light]])</f>
        <v/>
      </c>
      <c r="BJ445" t="str">
        <f>IF(AND(ISBLANK(Table33[[#This Row],[Jarred]]),ISBLANK(Table3[[#This Row],[Jarred]])),"",Table33[[#This Row],[Jarred]]-Table3[[#This Row],[Jarred]])</f>
        <v/>
      </c>
      <c r="BK445" t="str">
        <f>IF(AND(ISBLANK(Table33[[#This Row],[Joel]]),ISBLANK(Table3[[#This Row],[Joel]])),"",Table33[[#This Row],[Joel]]-Table3[[#This Row],[Joel]])</f>
        <v/>
      </c>
      <c r="BL445" t="str">
        <f>IF(AND(ISBLANK(Table33[[#This Row],[Rob]]),ISBLANK(Table3[[#This Row],[Rob]])),"",Table33[[#This Row],[Rob]]-Table3[[#This Row],[Rob]])</f>
        <v/>
      </c>
      <c r="BM445" t="str">
        <f>IF(AND(ISBLANK(Table33[[#This Row],[Xander]]),ISBLANK(Table3[[#This Row],[Xander]])),"",Table33[[#This Row],[Xander]]-Table3[[#This Row],[Xander]])</f>
        <v/>
      </c>
    </row>
    <row r="446" spans="1:65" x14ac:dyDescent="0.25">
      <c r="A446" s="26">
        <v>45748</v>
      </c>
      <c r="C446">
        <v>34</v>
      </c>
      <c r="D446">
        <v>3</v>
      </c>
      <c r="E446">
        <v>26</v>
      </c>
      <c r="F446">
        <v>29</v>
      </c>
      <c r="H446">
        <v>26</v>
      </c>
      <c r="J446">
        <v>30</v>
      </c>
      <c r="S446" s="26">
        <v>45748</v>
      </c>
      <c r="U446">
        <v>52</v>
      </c>
      <c r="V446">
        <v>31</v>
      </c>
      <c r="W446">
        <v>38</v>
      </c>
      <c r="X446">
        <v>72</v>
      </c>
      <c r="AK446">
        <v>60</v>
      </c>
      <c r="AM446">
        <v>30</v>
      </c>
      <c r="AQ446">
        <v>34</v>
      </c>
      <c r="AX446" s="26">
        <v>45748</v>
      </c>
      <c r="AY446" t="str">
        <f>IF(AND(ISBLANK(Table33[[#This Row],[Gilbert]]),ISBLANK(Table3[[#This Row],[Gilbert]])),"",Table33[[#This Row],[Gilbert]]-Table3[[#This Row],[Gilbert]])</f>
        <v/>
      </c>
      <c r="AZ446">
        <f>IF(AND(ISBLANK(Table33[[#This Row],[Fred]]),ISBLANK(Table3[[#This Row],[Fred]])),"",Table33[[#This Row],[Fred]]-Table3[[#This Row],[Fred]])</f>
        <v>18</v>
      </c>
      <c r="BA446">
        <f>IF(AND(ISBLANK(Table33[[#This Row],[Zoe]]),ISBLANK(Table3[[#This Row],[Zoe]])),"",Table33[[#This Row],[Zoe]]-Table3[[#This Row],[Zoe]])</f>
        <v>28</v>
      </c>
      <c r="BB446">
        <f>IF(AND(ISBLANK(Table33[[#This Row],[George]]),ISBLANK(Table3[[#This Row],[George]])),"",Table33[[#This Row],[George]]-Table3[[#This Row],[George]])</f>
        <v>12</v>
      </c>
      <c r="BC446">
        <f>IF(AND(ISBLANK(Table33[[#This Row],[Raegan]]),ISBLANK(Table3[[#This Row],[Raegan]])),"",Table33[[#This Row],[Raegan]]-Table3[[#This Row],[Raegan]])</f>
        <v>43</v>
      </c>
      <c r="BD446" t="str">
        <f>IF(AND(ISBLANK(Table33[[#This Row],[Liam]]),ISBLANK(Table3[[#This Row],[Liam]])),"",Table33[[#This Row],[Liam]]-Table3[[#This Row],[Liam]])</f>
        <v/>
      </c>
      <c r="BE446">
        <f>IF(AND(ISBLANK(Table33[[#This Row],[Shane]]),ISBLANK(Table3[[#This Row],[Shane]])),"",Table33[[#This Row],[Shane]]-Table3[[#This Row],[Shane]])</f>
        <v>34</v>
      </c>
      <c r="BF446" t="str">
        <f>IF(AND(ISBLANK(Table33[[#This Row],[Cameron]]),ISBLANK(Table3[[#This Row],[Cameron]])),"",Table33[[#This Row],[Cameron]]-Table3[[#This Row],[Cameron]])</f>
        <v/>
      </c>
      <c r="BG446" t="str">
        <f>IF(AND(ISBLANK(Table33[[#This Row],[Alex]]),ISBLANK(Table3[[#This Row],[Alex]])),"",Table33[[#This Row],[Alex]]-Table3[[#This Row],[Alex]])</f>
        <v/>
      </c>
      <c r="BH446">
        <f>IF(AND(ISBLANK(Table33[[#This Row],[Scott]]),ISBLANK(Table3[[#This Row],[Scott]])),"",Table33[[#This Row],[Scott]]-Table3[[#This Row],[Scott]])</f>
        <v>4</v>
      </c>
      <c r="BI446" t="str">
        <f>IF(AND(ISBLANK(Table33[[#This Row],[Light]]),ISBLANK(Table3[[#This Row],[Light]])),"",Table33[[#This Row],[Light]]-Table3[[#This Row],[Light]])</f>
        <v/>
      </c>
      <c r="BJ446" t="str">
        <f>IF(AND(ISBLANK(Table33[[#This Row],[Jarred]]),ISBLANK(Table3[[#This Row],[Jarred]])),"",Table33[[#This Row],[Jarred]]-Table3[[#This Row],[Jarred]])</f>
        <v/>
      </c>
      <c r="BK446" t="str">
        <f>IF(AND(ISBLANK(Table33[[#This Row],[Joel]]),ISBLANK(Table3[[#This Row],[Joel]])),"",Table33[[#This Row],[Joel]]-Table3[[#This Row],[Joel]])</f>
        <v/>
      </c>
      <c r="BL446" t="str">
        <f>IF(AND(ISBLANK(Table33[[#This Row],[Rob]]),ISBLANK(Table3[[#This Row],[Rob]])),"",Table33[[#This Row],[Rob]]-Table3[[#This Row],[Rob]])</f>
        <v/>
      </c>
      <c r="BM446" t="str">
        <f>IF(AND(ISBLANK(Table33[[#This Row],[Xander]]),ISBLANK(Table3[[#This Row],[Xander]])),"",Table33[[#This Row],[Xander]]-Table3[[#This Row],[Xander]])</f>
        <v/>
      </c>
    </row>
    <row r="447" spans="1:65" x14ac:dyDescent="0.25">
      <c r="A447" s="26">
        <v>45749</v>
      </c>
      <c r="B447">
        <v>21</v>
      </c>
      <c r="C447">
        <v>26</v>
      </c>
      <c r="D447">
        <v>27</v>
      </c>
      <c r="E447">
        <v>33</v>
      </c>
      <c r="H447">
        <v>21</v>
      </c>
      <c r="J447">
        <v>19</v>
      </c>
      <c r="S447" s="26">
        <v>45749</v>
      </c>
      <c r="T447">
        <v>100</v>
      </c>
      <c r="U447">
        <v>51</v>
      </c>
      <c r="V447">
        <v>45</v>
      </c>
      <c r="W447">
        <v>39</v>
      </c>
      <c r="AK447">
        <v>54</v>
      </c>
      <c r="AM447">
        <v>28</v>
      </c>
      <c r="AQ447">
        <v>25</v>
      </c>
      <c r="AX447" s="26">
        <v>45749</v>
      </c>
      <c r="AY447">
        <f>IF(AND(ISBLANK(Table33[[#This Row],[Gilbert]]),ISBLANK(Table3[[#This Row],[Gilbert]])),"",Table33[[#This Row],[Gilbert]]-Table3[[#This Row],[Gilbert]])</f>
        <v>79</v>
      </c>
      <c r="AZ447">
        <f>IF(AND(ISBLANK(Table33[[#This Row],[Fred]]),ISBLANK(Table3[[#This Row],[Fred]])),"",Table33[[#This Row],[Fred]]-Table3[[#This Row],[Fred]])</f>
        <v>25</v>
      </c>
      <c r="BA447">
        <f>IF(AND(ISBLANK(Table33[[#This Row],[Zoe]]),ISBLANK(Table3[[#This Row],[Zoe]])),"",Table33[[#This Row],[Zoe]]-Table3[[#This Row],[Zoe]])</f>
        <v>18</v>
      </c>
      <c r="BB447">
        <f>IF(AND(ISBLANK(Table33[[#This Row],[George]]),ISBLANK(Table3[[#This Row],[George]])),"",Table33[[#This Row],[George]]-Table3[[#This Row],[George]])</f>
        <v>6</v>
      </c>
      <c r="BC447" t="str">
        <f>IF(AND(ISBLANK(Table33[[#This Row],[Raegan]]),ISBLANK(Table3[[#This Row],[Raegan]])),"",Table33[[#This Row],[Raegan]]-Table3[[#This Row],[Raegan]])</f>
        <v/>
      </c>
      <c r="BD447" t="str">
        <f>IF(AND(ISBLANK(Table33[[#This Row],[Liam]]),ISBLANK(Table3[[#This Row],[Liam]])),"",Table33[[#This Row],[Liam]]-Table3[[#This Row],[Liam]])</f>
        <v/>
      </c>
      <c r="BE447">
        <f>IF(AND(ISBLANK(Table33[[#This Row],[Shane]]),ISBLANK(Table3[[#This Row],[Shane]])),"",Table33[[#This Row],[Shane]]-Table3[[#This Row],[Shane]])</f>
        <v>33</v>
      </c>
      <c r="BF447" t="str">
        <f>IF(AND(ISBLANK(Table33[[#This Row],[Cameron]]),ISBLANK(Table3[[#This Row],[Cameron]])),"",Table33[[#This Row],[Cameron]]-Table3[[#This Row],[Cameron]])</f>
        <v/>
      </c>
      <c r="BG447" t="str">
        <f>IF(AND(ISBLANK(Table33[[#This Row],[Alex]]),ISBLANK(Table3[[#This Row],[Alex]])),"",Table33[[#This Row],[Alex]]-Table3[[#This Row],[Alex]])</f>
        <v/>
      </c>
      <c r="BH447">
        <f>IF(AND(ISBLANK(Table33[[#This Row],[Scott]]),ISBLANK(Table3[[#This Row],[Scott]])),"",Table33[[#This Row],[Scott]]-Table3[[#This Row],[Scott]])</f>
        <v>6</v>
      </c>
      <c r="BI447" t="str">
        <f>IF(AND(ISBLANK(Table33[[#This Row],[Light]]),ISBLANK(Table3[[#This Row],[Light]])),"",Table33[[#This Row],[Light]]-Table3[[#This Row],[Light]])</f>
        <v/>
      </c>
      <c r="BJ447" t="str">
        <f>IF(AND(ISBLANK(Table33[[#This Row],[Jarred]]),ISBLANK(Table3[[#This Row],[Jarred]])),"",Table33[[#This Row],[Jarred]]-Table3[[#This Row],[Jarred]])</f>
        <v/>
      </c>
      <c r="BK447" t="str">
        <f>IF(AND(ISBLANK(Table33[[#This Row],[Joel]]),ISBLANK(Table3[[#This Row],[Joel]])),"",Table33[[#This Row],[Joel]]-Table3[[#This Row],[Joel]])</f>
        <v/>
      </c>
      <c r="BL447" t="str">
        <f>IF(AND(ISBLANK(Table33[[#This Row],[Rob]]),ISBLANK(Table3[[#This Row],[Rob]])),"",Table33[[#This Row],[Rob]]-Table3[[#This Row],[Rob]])</f>
        <v/>
      </c>
      <c r="BM447" t="str">
        <f>IF(AND(ISBLANK(Table33[[#This Row],[Xander]]),ISBLANK(Table3[[#This Row],[Xander]])),"",Table33[[#This Row],[Xander]]-Table3[[#This Row],[Xander]])</f>
        <v/>
      </c>
    </row>
    <row r="448" spans="1:65" x14ac:dyDescent="0.25">
      <c r="A448" s="26">
        <v>45750</v>
      </c>
      <c r="B448">
        <v>3</v>
      </c>
      <c r="C448">
        <v>12</v>
      </c>
      <c r="D448">
        <v>30</v>
      </c>
      <c r="E448">
        <v>22</v>
      </c>
      <c r="F448">
        <v>19</v>
      </c>
      <c r="H448">
        <v>15</v>
      </c>
      <c r="J448">
        <v>26</v>
      </c>
      <c r="S448" s="26">
        <v>45750</v>
      </c>
      <c r="T448">
        <v>60</v>
      </c>
      <c r="U448">
        <v>17</v>
      </c>
      <c r="V448">
        <v>43</v>
      </c>
      <c r="W448">
        <v>41</v>
      </c>
      <c r="X448">
        <v>84</v>
      </c>
      <c r="AK448">
        <v>54</v>
      </c>
      <c r="AM448">
        <v>29</v>
      </c>
      <c r="AN448">
        <v>1</v>
      </c>
      <c r="AQ448">
        <v>36</v>
      </c>
      <c r="AX448" s="26">
        <v>45750</v>
      </c>
      <c r="AY448">
        <f>IF(AND(ISBLANK(Table33[[#This Row],[Gilbert]]),ISBLANK(Table3[[#This Row],[Gilbert]])),"",Table33[[#This Row],[Gilbert]]-Table3[[#This Row],[Gilbert]])</f>
        <v>57</v>
      </c>
      <c r="AZ448">
        <f>IF(AND(ISBLANK(Table33[[#This Row],[Fred]]),ISBLANK(Table3[[#This Row],[Fred]])),"",Table33[[#This Row],[Fred]]-Table3[[#This Row],[Fred]])</f>
        <v>5</v>
      </c>
      <c r="BA448">
        <f>IF(AND(ISBLANK(Table33[[#This Row],[Zoe]]),ISBLANK(Table3[[#This Row],[Zoe]])),"",Table33[[#This Row],[Zoe]]-Table3[[#This Row],[Zoe]])</f>
        <v>13</v>
      </c>
      <c r="BB448">
        <f>IF(AND(ISBLANK(Table33[[#This Row],[George]]),ISBLANK(Table3[[#This Row],[George]])),"",Table33[[#This Row],[George]]-Table3[[#This Row],[George]])</f>
        <v>19</v>
      </c>
      <c r="BC448">
        <f>IF(AND(ISBLANK(Table33[[#This Row],[Raegan]]),ISBLANK(Table3[[#This Row],[Raegan]])),"",Table33[[#This Row],[Raegan]]-Table3[[#This Row],[Raegan]])</f>
        <v>65</v>
      </c>
      <c r="BD448" t="str">
        <f>IF(AND(ISBLANK(Table33[[#This Row],[Liam]]),ISBLANK(Table3[[#This Row],[Liam]])),"",Table33[[#This Row],[Liam]]-Table3[[#This Row],[Liam]])</f>
        <v/>
      </c>
      <c r="BE448">
        <f>IF(AND(ISBLANK(Table33[[#This Row],[Shane]]),ISBLANK(Table3[[#This Row],[Shane]])),"",Table33[[#This Row],[Shane]]-Table3[[#This Row],[Shane]])</f>
        <v>39</v>
      </c>
      <c r="BF448" t="str">
        <f>IF(AND(ISBLANK(Table33[[#This Row],[Cameron]]),ISBLANK(Table3[[#This Row],[Cameron]])),"",Table33[[#This Row],[Cameron]]-Table3[[#This Row],[Cameron]])</f>
        <v/>
      </c>
      <c r="BG448" t="str">
        <f>IF(AND(ISBLANK(Table33[[#This Row],[Alex]]),ISBLANK(Table3[[#This Row],[Alex]])),"",Table33[[#This Row],[Alex]]-Table3[[#This Row],[Alex]])</f>
        <v/>
      </c>
      <c r="BH448">
        <f>IF(AND(ISBLANK(Table33[[#This Row],[Scott]]),ISBLANK(Table3[[#This Row],[Scott]])),"",Table33[[#This Row],[Scott]]-Table3[[#This Row],[Scott]])</f>
        <v>10</v>
      </c>
      <c r="BI448" t="str">
        <f>IF(AND(ISBLANK(Table33[[#This Row],[Light]]),ISBLANK(Table3[[#This Row],[Light]])),"",Table33[[#This Row],[Light]]-Table3[[#This Row],[Light]])</f>
        <v/>
      </c>
      <c r="BJ448" t="str">
        <f>IF(AND(ISBLANK(Table33[[#This Row],[Jarred]]),ISBLANK(Table3[[#This Row],[Jarred]])),"",Table33[[#This Row],[Jarred]]-Table3[[#This Row],[Jarred]])</f>
        <v/>
      </c>
      <c r="BK448" t="str">
        <f>IF(AND(ISBLANK(Table33[[#This Row],[Joel]]),ISBLANK(Table3[[#This Row],[Joel]])),"",Table33[[#This Row],[Joel]]-Table3[[#This Row],[Joel]])</f>
        <v/>
      </c>
      <c r="BL448" t="str">
        <f>IF(AND(ISBLANK(Table33[[#This Row],[Rob]]),ISBLANK(Table3[[#This Row],[Rob]])),"",Table33[[#This Row],[Rob]]-Table3[[#This Row],[Rob]])</f>
        <v/>
      </c>
      <c r="BM448" t="str">
        <f>IF(AND(ISBLANK(Table33[[#This Row],[Xander]]),ISBLANK(Table3[[#This Row],[Xander]])),"",Table33[[#This Row],[Xander]]-Table3[[#This Row],[Xander]])</f>
        <v/>
      </c>
    </row>
    <row r="449" spans="1:65" x14ac:dyDescent="0.25">
      <c r="A449" s="26">
        <v>45751</v>
      </c>
      <c r="B449">
        <v>1</v>
      </c>
      <c r="C449">
        <v>26</v>
      </c>
      <c r="D449">
        <v>30</v>
      </c>
      <c r="E449">
        <v>28</v>
      </c>
      <c r="F449">
        <v>13</v>
      </c>
      <c r="H449">
        <v>10</v>
      </c>
      <c r="J449">
        <v>12</v>
      </c>
      <c r="S449" s="26">
        <v>45751</v>
      </c>
      <c r="T449">
        <v>51</v>
      </c>
      <c r="U449">
        <v>39</v>
      </c>
      <c r="V449">
        <v>53</v>
      </c>
      <c r="W449">
        <v>33</v>
      </c>
      <c r="X449">
        <v>102</v>
      </c>
      <c r="AK449">
        <v>59</v>
      </c>
      <c r="AM449">
        <v>26</v>
      </c>
      <c r="AQ449">
        <v>28</v>
      </c>
      <c r="AX449" s="26">
        <v>45751</v>
      </c>
      <c r="AY449">
        <f>IF(AND(ISBLANK(Table33[[#This Row],[Gilbert]]),ISBLANK(Table3[[#This Row],[Gilbert]])),"",Table33[[#This Row],[Gilbert]]-Table3[[#This Row],[Gilbert]])</f>
        <v>50</v>
      </c>
      <c r="AZ449">
        <f>IF(AND(ISBLANK(Table33[[#This Row],[Fred]]),ISBLANK(Table3[[#This Row],[Fred]])),"",Table33[[#This Row],[Fred]]-Table3[[#This Row],[Fred]])</f>
        <v>13</v>
      </c>
      <c r="BA449">
        <f>IF(AND(ISBLANK(Table33[[#This Row],[Zoe]]),ISBLANK(Table3[[#This Row],[Zoe]])),"",Table33[[#This Row],[Zoe]]-Table3[[#This Row],[Zoe]])</f>
        <v>23</v>
      </c>
      <c r="BB449">
        <f>IF(AND(ISBLANK(Table33[[#This Row],[George]]),ISBLANK(Table3[[#This Row],[George]])),"",Table33[[#This Row],[George]]-Table3[[#This Row],[George]])</f>
        <v>5</v>
      </c>
      <c r="BC449">
        <f>IF(AND(ISBLANK(Table33[[#This Row],[Raegan]]),ISBLANK(Table3[[#This Row],[Raegan]])),"",Table33[[#This Row],[Raegan]]-Table3[[#This Row],[Raegan]])</f>
        <v>89</v>
      </c>
      <c r="BD449" t="str">
        <f>IF(AND(ISBLANK(Table33[[#This Row],[Liam]]),ISBLANK(Table3[[#This Row],[Liam]])),"",Table33[[#This Row],[Liam]]-Table3[[#This Row],[Liam]])</f>
        <v/>
      </c>
      <c r="BE449">
        <f>IF(AND(ISBLANK(Table33[[#This Row],[Shane]]),ISBLANK(Table3[[#This Row],[Shane]])),"",Table33[[#This Row],[Shane]]-Table3[[#This Row],[Shane]])</f>
        <v>49</v>
      </c>
      <c r="BF449" t="str">
        <f>IF(AND(ISBLANK(Table33[[#This Row],[Cameron]]),ISBLANK(Table3[[#This Row],[Cameron]])),"",Table33[[#This Row],[Cameron]]-Table3[[#This Row],[Cameron]])</f>
        <v/>
      </c>
      <c r="BG449" t="str">
        <f>IF(AND(ISBLANK(Table33[[#This Row],[Alex]]),ISBLANK(Table3[[#This Row],[Alex]])),"",Table33[[#This Row],[Alex]]-Table3[[#This Row],[Alex]])</f>
        <v/>
      </c>
      <c r="BH449">
        <f>IF(AND(ISBLANK(Table33[[#This Row],[Scott]]),ISBLANK(Table3[[#This Row],[Scott]])),"",Table33[[#This Row],[Scott]]-Table3[[#This Row],[Scott]])</f>
        <v>16</v>
      </c>
      <c r="BI449" t="str">
        <f>IF(AND(ISBLANK(Table33[[#This Row],[Light]]),ISBLANK(Table3[[#This Row],[Light]])),"",Table33[[#This Row],[Light]]-Table3[[#This Row],[Light]])</f>
        <v/>
      </c>
      <c r="BJ449" t="str">
        <f>IF(AND(ISBLANK(Table33[[#This Row],[Jarred]]),ISBLANK(Table3[[#This Row],[Jarred]])),"",Table33[[#This Row],[Jarred]]-Table3[[#This Row],[Jarred]])</f>
        <v/>
      </c>
      <c r="BK449" t="str">
        <f>IF(AND(ISBLANK(Table33[[#This Row],[Joel]]),ISBLANK(Table3[[#This Row],[Joel]])),"",Table33[[#This Row],[Joel]]-Table3[[#This Row],[Joel]])</f>
        <v/>
      </c>
      <c r="BL449" t="str">
        <f>IF(AND(ISBLANK(Table33[[#This Row],[Rob]]),ISBLANK(Table3[[#This Row],[Rob]])),"",Table33[[#This Row],[Rob]]-Table3[[#This Row],[Rob]])</f>
        <v/>
      </c>
      <c r="BM449" t="str">
        <f>IF(AND(ISBLANK(Table33[[#This Row],[Xander]]),ISBLANK(Table3[[#This Row],[Xander]])),"",Table33[[#This Row],[Xander]]-Table3[[#This Row],[Xander]])</f>
        <v/>
      </c>
    </row>
    <row r="450" spans="1:65" x14ac:dyDescent="0.25">
      <c r="A450" s="26">
        <v>45754</v>
      </c>
      <c r="C450">
        <v>34</v>
      </c>
      <c r="D450">
        <v>24</v>
      </c>
      <c r="E450">
        <v>29</v>
      </c>
      <c r="F450">
        <v>20</v>
      </c>
      <c r="H450">
        <v>21</v>
      </c>
      <c r="J450">
        <v>15</v>
      </c>
      <c r="P450">
        <v>13</v>
      </c>
      <c r="S450" s="26">
        <v>45754</v>
      </c>
      <c r="T450">
        <v>35</v>
      </c>
      <c r="U450">
        <v>45</v>
      </c>
      <c r="V450">
        <v>44</v>
      </c>
      <c r="W450">
        <v>38</v>
      </c>
      <c r="X450">
        <v>94</v>
      </c>
      <c r="AK450">
        <v>48</v>
      </c>
      <c r="AM450">
        <v>33</v>
      </c>
      <c r="AN450">
        <v>4</v>
      </c>
      <c r="AP450">
        <v>29</v>
      </c>
      <c r="AQ450">
        <v>21</v>
      </c>
      <c r="AX450" s="26">
        <v>45754</v>
      </c>
      <c r="AY450">
        <f>IF(AND(ISBLANK(Table33[[#This Row],[Gilbert]]),ISBLANK(Table3[[#This Row],[Gilbert]])),"",Table33[[#This Row],[Gilbert]]-Table3[[#This Row],[Gilbert]])</f>
        <v>35</v>
      </c>
      <c r="AZ450">
        <f>IF(AND(ISBLANK(Table33[[#This Row],[Fred]]),ISBLANK(Table3[[#This Row],[Fred]])),"",Table33[[#This Row],[Fred]]-Table3[[#This Row],[Fred]])</f>
        <v>11</v>
      </c>
      <c r="BA450">
        <f>IF(AND(ISBLANK(Table33[[#This Row],[Zoe]]),ISBLANK(Table3[[#This Row],[Zoe]])),"",Table33[[#This Row],[Zoe]]-Table3[[#This Row],[Zoe]])</f>
        <v>20</v>
      </c>
      <c r="BB450">
        <f>IF(AND(ISBLANK(Table33[[#This Row],[George]]),ISBLANK(Table3[[#This Row],[George]])),"",Table33[[#This Row],[George]]-Table3[[#This Row],[George]])</f>
        <v>9</v>
      </c>
      <c r="BC450">
        <f>IF(AND(ISBLANK(Table33[[#This Row],[Raegan]]),ISBLANK(Table3[[#This Row],[Raegan]])),"",Table33[[#This Row],[Raegan]]-Table3[[#This Row],[Raegan]])</f>
        <v>74</v>
      </c>
      <c r="BD450" t="str">
        <f>IF(AND(ISBLANK(Table33[[#This Row],[Liam]]),ISBLANK(Table3[[#This Row],[Liam]])),"",Table33[[#This Row],[Liam]]-Table3[[#This Row],[Liam]])</f>
        <v/>
      </c>
      <c r="BE450">
        <f>IF(AND(ISBLANK(Table33[[#This Row],[Shane]]),ISBLANK(Table3[[#This Row],[Shane]])),"",Table33[[#This Row],[Shane]]-Table3[[#This Row],[Shane]])</f>
        <v>27</v>
      </c>
      <c r="BF450" t="str">
        <f>IF(AND(ISBLANK(Table33[[#This Row],[Cameron]]),ISBLANK(Table3[[#This Row],[Cameron]])),"",Table33[[#This Row],[Cameron]]-Table3[[#This Row],[Cameron]])</f>
        <v/>
      </c>
      <c r="BG450">
        <f>IF(AND(ISBLANK(Table33[[#This Row],[Alex]]),ISBLANK(Table3[[#This Row],[Alex]])),"",Table33[[#This Row],[Alex]]-Table3[[#This Row],[Alex]])</f>
        <v>16</v>
      </c>
      <c r="BH450">
        <f>IF(AND(ISBLANK(Table33[[#This Row],[Scott]]),ISBLANK(Table3[[#This Row],[Scott]])),"",Table33[[#This Row],[Scott]]-Table3[[#This Row],[Scott]])</f>
        <v>6</v>
      </c>
      <c r="BI450" t="str">
        <f>IF(AND(ISBLANK(Table33[[#This Row],[Light]]),ISBLANK(Table3[[#This Row],[Light]])),"",Table33[[#This Row],[Light]]-Table3[[#This Row],[Light]])</f>
        <v/>
      </c>
      <c r="BJ450" t="str">
        <f>IF(AND(ISBLANK(Table33[[#This Row],[Jarred]]),ISBLANK(Table3[[#This Row],[Jarred]])),"",Table33[[#This Row],[Jarred]]-Table3[[#This Row],[Jarred]])</f>
        <v/>
      </c>
      <c r="BK450" t="str">
        <f>IF(AND(ISBLANK(Table33[[#This Row],[Joel]]),ISBLANK(Table3[[#This Row],[Joel]])),"",Table33[[#This Row],[Joel]]-Table3[[#This Row],[Joel]])</f>
        <v/>
      </c>
      <c r="BL450" t="str">
        <f>IF(AND(ISBLANK(Table33[[#This Row],[Rob]]),ISBLANK(Table3[[#This Row],[Rob]])),"",Table33[[#This Row],[Rob]]-Table3[[#This Row],[Rob]])</f>
        <v/>
      </c>
      <c r="BM450" t="str">
        <f>IF(AND(ISBLANK(Table33[[#This Row],[Xander]]),ISBLANK(Table3[[#This Row],[Xander]])),"",Table33[[#This Row],[Xander]]-Table3[[#This Row],[Xander]])</f>
        <v/>
      </c>
    </row>
    <row r="451" spans="1:65" x14ac:dyDescent="0.25">
      <c r="A451" s="26">
        <v>45755</v>
      </c>
      <c r="C451">
        <v>26</v>
      </c>
      <c r="D451">
        <v>21</v>
      </c>
      <c r="E451">
        <v>30</v>
      </c>
      <c r="F451">
        <v>20</v>
      </c>
      <c r="H451">
        <v>19</v>
      </c>
      <c r="P451">
        <v>11</v>
      </c>
      <c r="S451" s="26">
        <v>45755</v>
      </c>
      <c r="T451">
        <v>82</v>
      </c>
      <c r="U451">
        <v>35</v>
      </c>
      <c r="V451">
        <v>41</v>
      </c>
      <c r="W451">
        <v>40</v>
      </c>
      <c r="X451">
        <v>68</v>
      </c>
      <c r="AK451">
        <v>65</v>
      </c>
      <c r="AM451">
        <v>26</v>
      </c>
      <c r="AP451">
        <v>23</v>
      </c>
      <c r="AX451" s="26">
        <v>45755</v>
      </c>
      <c r="AY451">
        <f>IF(AND(ISBLANK(Table33[[#This Row],[Gilbert]]),ISBLANK(Table3[[#This Row],[Gilbert]])),"",Table33[[#This Row],[Gilbert]]-Table3[[#This Row],[Gilbert]])</f>
        <v>82</v>
      </c>
      <c r="AZ451">
        <f>IF(AND(ISBLANK(Table33[[#This Row],[Fred]]),ISBLANK(Table3[[#This Row],[Fred]])),"",Table33[[#This Row],[Fred]]-Table3[[#This Row],[Fred]])</f>
        <v>9</v>
      </c>
      <c r="BA451">
        <f>IF(AND(ISBLANK(Table33[[#This Row],[Zoe]]),ISBLANK(Table3[[#This Row],[Zoe]])),"",Table33[[#This Row],[Zoe]]-Table3[[#This Row],[Zoe]])</f>
        <v>20</v>
      </c>
      <c r="BB451">
        <f>IF(AND(ISBLANK(Table33[[#This Row],[George]]),ISBLANK(Table3[[#This Row],[George]])),"",Table33[[#This Row],[George]]-Table3[[#This Row],[George]])</f>
        <v>10</v>
      </c>
      <c r="BC451">
        <f>IF(AND(ISBLANK(Table33[[#This Row],[Raegan]]),ISBLANK(Table3[[#This Row],[Raegan]])),"",Table33[[#This Row],[Raegan]]-Table3[[#This Row],[Raegan]])</f>
        <v>48</v>
      </c>
      <c r="BD451" t="str">
        <f>IF(AND(ISBLANK(Table33[[#This Row],[Liam]]),ISBLANK(Table3[[#This Row],[Liam]])),"",Table33[[#This Row],[Liam]]-Table3[[#This Row],[Liam]])</f>
        <v/>
      </c>
      <c r="BE451">
        <f>IF(AND(ISBLANK(Table33[[#This Row],[Shane]]),ISBLANK(Table3[[#This Row],[Shane]])),"",Table33[[#This Row],[Shane]]-Table3[[#This Row],[Shane]])</f>
        <v>46</v>
      </c>
      <c r="BF451" t="str">
        <f>IF(AND(ISBLANK(Table33[[#This Row],[Cameron]]),ISBLANK(Table3[[#This Row],[Cameron]])),"",Table33[[#This Row],[Cameron]]-Table3[[#This Row],[Cameron]])</f>
        <v/>
      </c>
      <c r="BG451">
        <f>IF(AND(ISBLANK(Table33[[#This Row],[Alex]]),ISBLANK(Table3[[#This Row],[Alex]])),"",Table33[[#This Row],[Alex]]-Table3[[#This Row],[Alex]])</f>
        <v>12</v>
      </c>
      <c r="BH451" t="str">
        <f>IF(AND(ISBLANK(Table33[[#This Row],[Scott]]),ISBLANK(Table3[[#This Row],[Scott]])),"",Table33[[#This Row],[Scott]]-Table3[[#This Row],[Scott]])</f>
        <v/>
      </c>
      <c r="BI451" t="str">
        <f>IF(AND(ISBLANK(Table33[[#This Row],[Light]]),ISBLANK(Table3[[#This Row],[Light]])),"",Table33[[#This Row],[Light]]-Table3[[#This Row],[Light]])</f>
        <v/>
      </c>
      <c r="BJ451" t="str">
        <f>IF(AND(ISBLANK(Table33[[#This Row],[Jarred]]),ISBLANK(Table3[[#This Row],[Jarred]])),"",Table33[[#This Row],[Jarred]]-Table3[[#This Row],[Jarred]])</f>
        <v/>
      </c>
      <c r="BK451" t="str">
        <f>IF(AND(ISBLANK(Table33[[#This Row],[Joel]]),ISBLANK(Table3[[#This Row],[Joel]])),"",Table33[[#This Row],[Joel]]-Table3[[#This Row],[Joel]])</f>
        <v/>
      </c>
      <c r="BL451" t="str">
        <f>IF(AND(ISBLANK(Table33[[#This Row],[Rob]]),ISBLANK(Table3[[#This Row],[Rob]])),"",Table33[[#This Row],[Rob]]-Table3[[#This Row],[Rob]])</f>
        <v/>
      </c>
      <c r="BM451" t="str">
        <f>IF(AND(ISBLANK(Table33[[#This Row],[Xander]]),ISBLANK(Table3[[#This Row],[Xander]])),"",Table33[[#This Row],[Xander]]-Table3[[#This Row],[Xander]])</f>
        <v/>
      </c>
    </row>
    <row r="452" spans="1:65" x14ac:dyDescent="0.25">
      <c r="A452" s="26">
        <v>45756</v>
      </c>
      <c r="B452">
        <v>9</v>
      </c>
      <c r="C452">
        <v>27</v>
      </c>
      <c r="D452">
        <v>15</v>
      </c>
      <c r="E452">
        <v>27</v>
      </c>
      <c r="H452">
        <v>12</v>
      </c>
      <c r="S452" s="26">
        <v>45756</v>
      </c>
      <c r="T452">
        <v>100</v>
      </c>
      <c r="U452">
        <v>49</v>
      </c>
      <c r="V452">
        <v>45</v>
      </c>
      <c r="W452">
        <v>32</v>
      </c>
      <c r="AK452">
        <v>59</v>
      </c>
      <c r="AM452">
        <v>46</v>
      </c>
      <c r="AX452" s="26">
        <v>45756</v>
      </c>
      <c r="AY452">
        <f>IF(AND(ISBLANK(Table33[[#This Row],[Gilbert]]),ISBLANK(Table3[[#This Row],[Gilbert]])),"",Table33[[#This Row],[Gilbert]]-Table3[[#This Row],[Gilbert]])</f>
        <v>91</v>
      </c>
      <c r="AZ452">
        <f>IF(AND(ISBLANK(Table33[[#This Row],[Fred]]),ISBLANK(Table3[[#This Row],[Fred]])),"",Table33[[#This Row],[Fred]]-Table3[[#This Row],[Fred]])</f>
        <v>22</v>
      </c>
      <c r="BA452">
        <f>IF(AND(ISBLANK(Table33[[#This Row],[Zoe]]),ISBLANK(Table3[[#This Row],[Zoe]])),"",Table33[[#This Row],[Zoe]]-Table3[[#This Row],[Zoe]])</f>
        <v>30</v>
      </c>
      <c r="BB452">
        <f>IF(AND(ISBLANK(Table33[[#This Row],[George]]),ISBLANK(Table3[[#This Row],[George]])),"",Table33[[#This Row],[George]]-Table3[[#This Row],[George]])</f>
        <v>5</v>
      </c>
      <c r="BC452" t="str">
        <f>IF(AND(ISBLANK(Table33[[#This Row],[Raegan]]),ISBLANK(Table3[[#This Row],[Raegan]])),"",Table33[[#This Row],[Raegan]]-Table3[[#This Row],[Raegan]])</f>
        <v/>
      </c>
      <c r="BD452" t="str">
        <f>IF(AND(ISBLANK(Table33[[#This Row],[Liam]]),ISBLANK(Table3[[#This Row],[Liam]])),"",Table33[[#This Row],[Liam]]-Table3[[#This Row],[Liam]])</f>
        <v/>
      </c>
      <c r="BE452">
        <f>IF(AND(ISBLANK(Table33[[#This Row],[Shane]]),ISBLANK(Table3[[#This Row],[Shane]])),"",Table33[[#This Row],[Shane]]-Table3[[#This Row],[Shane]])</f>
        <v>47</v>
      </c>
      <c r="BF452" t="str">
        <f>IF(AND(ISBLANK(Table33[[#This Row],[Cameron]]),ISBLANK(Table3[[#This Row],[Cameron]])),"",Table33[[#This Row],[Cameron]]-Table3[[#This Row],[Cameron]])</f>
        <v/>
      </c>
      <c r="BG452" t="str">
        <f>IF(AND(ISBLANK(Table33[[#This Row],[Alex]]),ISBLANK(Table3[[#This Row],[Alex]])),"",Table33[[#This Row],[Alex]]-Table3[[#This Row],[Alex]])</f>
        <v/>
      </c>
      <c r="BH452" t="str">
        <f>IF(AND(ISBLANK(Table33[[#This Row],[Scott]]),ISBLANK(Table3[[#This Row],[Scott]])),"",Table33[[#This Row],[Scott]]-Table3[[#This Row],[Scott]])</f>
        <v/>
      </c>
      <c r="BI452" t="str">
        <f>IF(AND(ISBLANK(Table33[[#This Row],[Light]]),ISBLANK(Table3[[#This Row],[Light]])),"",Table33[[#This Row],[Light]]-Table3[[#This Row],[Light]])</f>
        <v/>
      </c>
      <c r="BJ452" t="str">
        <f>IF(AND(ISBLANK(Table33[[#This Row],[Jarred]]),ISBLANK(Table3[[#This Row],[Jarred]])),"",Table33[[#This Row],[Jarred]]-Table3[[#This Row],[Jarred]])</f>
        <v/>
      </c>
      <c r="BK452" t="str">
        <f>IF(AND(ISBLANK(Table33[[#This Row],[Joel]]),ISBLANK(Table3[[#This Row],[Joel]])),"",Table33[[#This Row],[Joel]]-Table3[[#This Row],[Joel]])</f>
        <v/>
      </c>
      <c r="BL452" t="str">
        <f>IF(AND(ISBLANK(Table33[[#This Row],[Rob]]),ISBLANK(Table3[[#This Row],[Rob]])),"",Table33[[#This Row],[Rob]]-Table3[[#This Row],[Rob]])</f>
        <v/>
      </c>
      <c r="BM452" t="str">
        <f>IF(AND(ISBLANK(Table33[[#This Row],[Xander]]),ISBLANK(Table3[[#This Row],[Xander]])),"",Table33[[#This Row],[Xander]]-Table3[[#This Row],[Xander]])</f>
        <v/>
      </c>
    </row>
    <row r="453" spans="1:65" x14ac:dyDescent="0.25">
      <c r="A453" s="26">
        <v>45757</v>
      </c>
      <c r="C453">
        <v>31</v>
      </c>
      <c r="D453">
        <v>21</v>
      </c>
      <c r="F453">
        <v>26</v>
      </c>
      <c r="H453">
        <v>16</v>
      </c>
      <c r="P453">
        <v>11</v>
      </c>
      <c r="S453" s="26">
        <v>45757</v>
      </c>
      <c r="T453">
        <v>62</v>
      </c>
      <c r="U453">
        <v>51</v>
      </c>
      <c r="V453">
        <v>39</v>
      </c>
      <c r="X453">
        <v>80</v>
      </c>
      <c r="AK453">
        <v>69</v>
      </c>
      <c r="AM453">
        <v>27</v>
      </c>
      <c r="AP453">
        <v>28</v>
      </c>
      <c r="AX453" s="26">
        <v>45757</v>
      </c>
      <c r="AY453">
        <f>IF(AND(ISBLANK(Table33[[#This Row],[Gilbert]]),ISBLANK(Table3[[#This Row],[Gilbert]])),"",Table33[[#This Row],[Gilbert]]-Table3[[#This Row],[Gilbert]])</f>
        <v>62</v>
      </c>
      <c r="AZ453">
        <f>IF(AND(ISBLANK(Table33[[#This Row],[Fred]]),ISBLANK(Table3[[#This Row],[Fred]])),"",Table33[[#This Row],[Fred]]-Table3[[#This Row],[Fred]])</f>
        <v>20</v>
      </c>
      <c r="BA453">
        <f>IF(AND(ISBLANK(Table33[[#This Row],[Zoe]]),ISBLANK(Table3[[#This Row],[Zoe]])),"",Table33[[#This Row],[Zoe]]-Table3[[#This Row],[Zoe]])</f>
        <v>18</v>
      </c>
      <c r="BB453" t="str">
        <f>IF(AND(ISBLANK(Table33[[#This Row],[George]]),ISBLANK(Table3[[#This Row],[George]])),"",Table33[[#This Row],[George]]-Table3[[#This Row],[George]])</f>
        <v/>
      </c>
      <c r="BC453">
        <f>IF(AND(ISBLANK(Table33[[#This Row],[Raegan]]),ISBLANK(Table3[[#This Row],[Raegan]])),"",Table33[[#This Row],[Raegan]]-Table3[[#This Row],[Raegan]])</f>
        <v>54</v>
      </c>
      <c r="BD453" t="str">
        <f>IF(AND(ISBLANK(Table33[[#This Row],[Liam]]),ISBLANK(Table3[[#This Row],[Liam]])),"",Table33[[#This Row],[Liam]]-Table3[[#This Row],[Liam]])</f>
        <v/>
      </c>
      <c r="BE453">
        <f>IF(AND(ISBLANK(Table33[[#This Row],[Shane]]),ISBLANK(Table3[[#This Row],[Shane]])),"",Table33[[#This Row],[Shane]]-Table3[[#This Row],[Shane]])</f>
        <v>53</v>
      </c>
      <c r="BF453" t="str">
        <f>IF(AND(ISBLANK(Table33[[#This Row],[Cameron]]),ISBLANK(Table3[[#This Row],[Cameron]])),"",Table33[[#This Row],[Cameron]]-Table3[[#This Row],[Cameron]])</f>
        <v/>
      </c>
      <c r="BG453">
        <f>IF(AND(ISBLANK(Table33[[#This Row],[Alex]]),ISBLANK(Table3[[#This Row],[Alex]])),"",Table33[[#This Row],[Alex]]-Table3[[#This Row],[Alex]])</f>
        <v>17</v>
      </c>
      <c r="BH453" t="str">
        <f>IF(AND(ISBLANK(Table33[[#This Row],[Scott]]),ISBLANK(Table3[[#This Row],[Scott]])),"",Table33[[#This Row],[Scott]]-Table3[[#This Row],[Scott]])</f>
        <v/>
      </c>
      <c r="BI453" t="str">
        <f>IF(AND(ISBLANK(Table33[[#This Row],[Light]]),ISBLANK(Table3[[#This Row],[Light]])),"",Table33[[#This Row],[Light]]-Table3[[#This Row],[Light]])</f>
        <v/>
      </c>
      <c r="BJ453" t="str">
        <f>IF(AND(ISBLANK(Table33[[#This Row],[Jarred]]),ISBLANK(Table3[[#This Row],[Jarred]])),"",Table33[[#This Row],[Jarred]]-Table3[[#This Row],[Jarred]])</f>
        <v/>
      </c>
      <c r="BK453" t="str">
        <f>IF(AND(ISBLANK(Table33[[#This Row],[Joel]]),ISBLANK(Table3[[#This Row],[Joel]])),"",Table33[[#This Row],[Joel]]-Table3[[#This Row],[Joel]])</f>
        <v/>
      </c>
      <c r="BL453" t="str">
        <f>IF(AND(ISBLANK(Table33[[#This Row],[Rob]]),ISBLANK(Table3[[#This Row],[Rob]])),"",Table33[[#This Row],[Rob]]-Table3[[#This Row],[Rob]])</f>
        <v/>
      </c>
      <c r="BM453" t="str">
        <f>IF(AND(ISBLANK(Table33[[#This Row],[Xander]]),ISBLANK(Table3[[#This Row],[Xander]])),"",Table33[[#This Row],[Xander]]-Table3[[#This Row],[Xander]])</f>
        <v/>
      </c>
    </row>
    <row r="454" spans="1:65" x14ac:dyDescent="0.25">
      <c r="A454" s="26">
        <v>45758</v>
      </c>
      <c r="B454">
        <v>2</v>
      </c>
      <c r="C454">
        <v>21</v>
      </c>
      <c r="D454">
        <v>21</v>
      </c>
      <c r="E454">
        <v>22</v>
      </c>
      <c r="F454">
        <v>17</v>
      </c>
      <c r="H454">
        <v>7</v>
      </c>
      <c r="P454">
        <v>8</v>
      </c>
      <c r="S454" s="26">
        <v>45758</v>
      </c>
      <c r="T454">
        <v>48</v>
      </c>
      <c r="U454">
        <v>37</v>
      </c>
      <c r="V454">
        <v>41</v>
      </c>
      <c r="W454">
        <v>35</v>
      </c>
      <c r="X454">
        <v>82</v>
      </c>
      <c r="AK454">
        <v>55</v>
      </c>
      <c r="AM454">
        <v>29</v>
      </c>
      <c r="AP454">
        <v>37</v>
      </c>
      <c r="AX454" s="26">
        <v>45758</v>
      </c>
      <c r="AY454">
        <f>IF(AND(ISBLANK(Table33[[#This Row],[Gilbert]]),ISBLANK(Table3[[#This Row],[Gilbert]])),"",Table33[[#This Row],[Gilbert]]-Table3[[#This Row],[Gilbert]])</f>
        <v>46</v>
      </c>
      <c r="AZ454">
        <f>IF(AND(ISBLANK(Table33[[#This Row],[Fred]]),ISBLANK(Table3[[#This Row],[Fred]])),"",Table33[[#This Row],[Fred]]-Table3[[#This Row],[Fred]])</f>
        <v>16</v>
      </c>
      <c r="BA454">
        <f>IF(AND(ISBLANK(Table33[[#This Row],[Zoe]]),ISBLANK(Table3[[#This Row],[Zoe]])),"",Table33[[#This Row],[Zoe]]-Table3[[#This Row],[Zoe]])</f>
        <v>20</v>
      </c>
      <c r="BB454">
        <f>IF(AND(ISBLANK(Table33[[#This Row],[George]]),ISBLANK(Table3[[#This Row],[George]])),"",Table33[[#This Row],[George]]-Table3[[#This Row],[George]])</f>
        <v>13</v>
      </c>
      <c r="BC454">
        <f>IF(AND(ISBLANK(Table33[[#This Row],[Raegan]]),ISBLANK(Table3[[#This Row],[Raegan]])),"",Table33[[#This Row],[Raegan]]-Table3[[#This Row],[Raegan]])</f>
        <v>65</v>
      </c>
      <c r="BD454" t="str">
        <f>IF(AND(ISBLANK(Table33[[#This Row],[Liam]]),ISBLANK(Table3[[#This Row],[Liam]])),"",Table33[[#This Row],[Liam]]-Table3[[#This Row],[Liam]])</f>
        <v/>
      </c>
      <c r="BE454">
        <f>IF(AND(ISBLANK(Table33[[#This Row],[Shane]]),ISBLANK(Table3[[#This Row],[Shane]])),"",Table33[[#This Row],[Shane]]-Table3[[#This Row],[Shane]])</f>
        <v>48</v>
      </c>
      <c r="BF454" t="str">
        <f>IF(AND(ISBLANK(Table33[[#This Row],[Cameron]]),ISBLANK(Table3[[#This Row],[Cameron]])),"",Table33[[#This Row],[Cameron]]-Table3[[#This Row],[Cameron]])</f>
        <v/>
      </c>
      <c r="BG454">
        <f>IF(AND(ISBLANK(Table33[[#This Row],[Alex]]),ISBLANK(Table3[[#This Row],[Alex]])),"",Table33[[#This Row],[Alex]]-Table3[[#This Row],[Alex]])</f>
        <v>29</v>
      </c>
      <c r="BH454" t="str">
        <f>IF(AND(ISBLANK(Table33[[#This Row],[Scott]]),ISBLANK(Table3[[#This Row],[Scott]])),"",Table33[[#This Row],[Scott]]-Table3[[#This Row],[Scott]])</f>
        <v/>
      </c>
      <c r="BI454" t="str">
        <f>IF(AND(ISBLANK(Table33[[#This Row],[Light]]),ISBLANK(Table3[[#This Row],[Light]])),"",Table33[[#This Row],[Light]]-Table3[[#This Row],[Light]])</f>
        <v/>
      </c>
      <c r="BJ454" t="str">
        <f>IF(AND(ISBLANK(Table33[[#This Row],[Jarred]]),ISBLANK(Table3[[#This Row],[Jarred]])),"",Table33[[#This Row],[Jarred]]-Table3[[#This Row],[Jarred]])</f>
        <v/>
      </c>
      <c r="BK454" t="str">
        <f>IF(AND(ISBLANK(Table33[[#This Row],[Joel]]),ISBLANK(Table3[[#This Row],[Joel]])),"",Table33[[#This Row],[Joel]]-Table3[[#This Row],[Joel]])</f>
        <v/>
      </c>
      <c r="BL454" t="str">
        <f>IF(AND(ISBLANK(Table33[[#This Row],[Rob]]),ISBLANK(Table3[[#This Row],[Rob]])),"",Table33[[#This Row],[Rob]]-Table3[[#This Row],[Rob]])</f>
        <v/>
      </c>
      <c r="BM454" t="str">
        <f>IF(AND(ISBLANK(Table33[[#This Row],[Xander]]),ISBLANK(Table3[[#This Row],[Xander]])),"",Table33[[#This Row],[Xander]]-Table3[[#This Row],[Xander]])</f>
        <v/>
      </c>
    </row>
    <row r="455" spans="1:65" x14ac:dyDescent="0.25">
      <c r="A455" s="26">
        <v>45761</v>
      </c>
      <c r="B455">
        <v>12</v>
      </c>
      <c r="C455">
        <v>26</v>
      </c>
      <c r="D455">
        <v>27</v>
      </c>
      <c r="E455">
        <v>30</v>
      </c>
      <c r="F455">
        <v>22</v>
      </c>
      <c r="H455">
        <v>8</v>
      </c>
      <c r="P455">
        <v>19</v>
      </c>
      <c r="S455" s="26">
        <v>45761</v>
      </c>
      <c r="T455">
        <v>37</v>
      </c>
      <c r="U455">
        <v>50</v>
      </c>
      <c r="V455">
        <v>70</v>
      </c>
      <c r="W455">
        <v>46</v>
      </c>
      <c r="X455">
        <v>66</v>
      </c>
      <c r="AK455">
        <v>52</v>
      </c>
      <c r="AM455">
        <v>29</v>
      </c>
      <c r="AP455">
        <v>23</v>
      </c>
      <c r="AX455" s="26">
        <v>45761</v>
      </c>
      <c r="AY455">
        <f>IF(AND(ISBLANK(Table33[[#This Row],[Gilbert]]),ISBLANK(Table3[[#This Row],[Gilbert]])),"",Table33[[#This Row],[Gilbert]]-Table3[[#This Row],[Gilbert]])</f>
        <v>25</v>
      </c>
      <c r="AZ455">
        <f>IF(AND(ISBLANK(Table33[[#This Row],[Fred]]),ISBLANK(Table3[[#This Row],[Fred]])),"",Table33[[#This Row],[Fred]]-Table3[[#This Row],[Fred]])</f>
        <v>24</v>
      </c>
      <c r="BA455">
        <f>IF(AND(ISBLANK(Table33[[#This Row],[Zoe]]),ISBLANK(Table3[[#This Row],[Zoe]])),"",Table33[[#This Row],[Zoe]]-Table3[[#This Row],[Zoe]])</f>
        <v>43</v>
      </c>
      <c r="BB455">
        <f>IF(AND(ISBLANK(Table33[[#This Row],[George]]),ISBLANK(Table3[[#This Row],[George]])),"",Table33[[#This Row],[George]]-Table3[[#This Row],[George]])</f>
        <v>16</v>
      </c>
      <c r="BC455">
        <f>IF(AND(ISBLANK(Table33[[#This Row],[Raegan]]),ISBLANK(Table3[[#This Row],[Raegan]])),"",Table33[[#This Row],[Raegan]]-Table3[[#This Row],[Raegan]])</f>
        <v>44</v>
      </c>
      <c r="BD455" t="str">
        <f>IF(AND(ISBLANK(Table33[[#This Row],[Liam]]),ISBLANK(Table3[[#This Row],[Liam]])),"",Table33[[#This Row],[Liam]]-Table3[[#This Row],[Liam]])</f>
        <v/>
      </c>
      <c r="BE455">
        <f>IF(AND(ISBLANK(Table33[[#This Row],[Shane]]),ISBLANK(Table3[[#This Row],[Shane]])),"",Table33[[#This Row],[Shane]]-Table3[[#This Row],[Shane]])</f>
        <v>44</v>
      </c>
      <c r="BF455" t="str">
        <f>IF(AND(ISBLANK(Table33[[#This Row],[Cameron]]),ISBLANK(Table3[[#This Row],[Cameron]])),"",Table33[[#This Row],[Cameron]]-Table3[[#This Row],[Cameron]])</f>
        <v/>
      </c>
      <c r="BG455">
        <f>IF(AND(ISBLANK(Table33[[#This Row],[Alex]]),ISBLANK(Table3[[#This Row],[Alex]])),"",Table33[[#This Row],[Alex]]-Table3[[#This Row],[Alex]])</f>
        <v>4</v>
      </c>
      <c r="BH455" t="str">
        <f>IF(AND(ISBLANK(Table33[[#This Row],[Scott]]),ISBLANK(Table3[[#This Row],[Scott]])),"",Table33[[#This Row],[Scott]]-Table3[[#This Row],[Scott]])</f>
        <v/>
      </c>
      <c r="BI455" t="str">
        <f>IF(AND(ISBLANK(Table33[[#This Row],[Light]]),ISBLANK(Table3[[#This Row],[Light]])),"",Table33[[#This Row],[Light]]-Table3[[#This Row],[Light]])</f>
        <v/>
      </c>
      <c r="BJ455" t="str">
        <f>IF(AND(ISBLANK(Table33[[#This Row],[Jarred]]),ISBLANK(Table3[[#This Row],[Jarred]])),"",Table33[[#This Row],[Jarred]]-Table3[[#This Row],[Jarred]])</f>
        <v/>
      </c>
      <c r="BK455" t="str">
        <f>IF(AND(ISBLANK(Table33[[#This Row],[Joel]]),ISBLANK(Table3[[#This Row],[Joel]])),"",Table33[[#This Row],[Joel]]-Table3[[#This Row],[Joel]])</f>
        <v/>
      </c>
      <c r="BL455" t="str">
        <f>IF(AND(ISBLANK(Table33[[#This Row],[Rob]]),ISBLANK(Table3[[#This Row],[Rob]])),"",Table33[[#This Row],[Rob]]-Table3[[#This Row],[Rob]])</f>
        <v/>
      </c>
      <c r="BM455" t="str">
        <f>IF(AND(ISBLANK(Table33[[#This Row],[Xander]]),ISBLANK(Table3[[#This Row],[Xander]])),"",Table33[[#This Row],[Xander]]-Table3[[#This Row],[Xander]])</f>
        <v/>
      </c>
    </row>
    <row r="456" spans="1:65" x14ac:dyDescent="0.25">
      <c r="A456" s="26">
        <v>45762</v>
      </c>
      <c r="B456">
        <v>8</v>
      </c>
      <c r="C456">
        <v>14</v>
      </c>
      <c r="D456">
        <v>20</v>
      </c>
      <c r="E456">
        <v>25</v>
      </c>
      <c r="F456">
        <v>13</v>
      </c>
      <c r="H456">
        <v>6</v>
      </c>
      <c r="I456">
        <v>8</v>
      </c>
      <c r="P456">
        <v>21</v>
      </c>
      <c r="S456" s="26">
        <v>45762</v>
      </c>
      <c r="T456">
        <v>32</v>
      </c>
      <c r="U456">
        <v>40</v>
      </c>
      <c r="V456">
        <v>64</v>
      </c>
      <c r="W456">
        <v>40</v>
      </c>
      <c r="X456">
        <v>64</v>
      </c>
      <c r="AK456">
        <v>46</v>
      </c>
      <c r="AL456">
        <v>19</v>
      </c>
      <c r="AM456">
        <v>15</v>
      </c>
      <c r="AP456">
        <v>20</v>
      </c>
      <c r="AX456" s="26">
        <v>45762</v>
      </c>
      <c r="AY456">
        <f>IF(AND(ISBLANK(Table33[[#This Row],[Gilbert]]),ISBLANK(Table3[[#This Row],[Gilbert]])),"",Table33[[#This Row],[Gilbert]]-Table3[[#This Row],[Gilbert]])</f>
        <v>24</v>
      </c>
      <c r="AZ456">
        <f>IF(AND(ISBLANK(Table33[[#This Row],[Fred]]),ISBLANK(Table3[[#This Row],[Fred]])),"",Table33[[#This Row],[Fred]]-Table3[[#This Row],[Fred]])</f>
        <v>26</v>
      </c>
      <c r="BA456">
        <f>IF(AND(ISBLANK(Table33[[#This Row],[Zoe]]),ISBLANK(Table3[[#This Row],[Zoe]])),"",Table33[[#This Row],[Zoe]]-Table3[[#This Row],[Zoe]])</f>
        <v>44</v>
      </c>
      <c r="BB456">
        <f>IF(AND(ISBLANK(Table33[[#This Row],[George]]),ISBLANK(Table3[[#This Row],[George]])),"",Table33[[#This Row],[George]]-Table3[[#This Row],[George]])</f>
        <v>15</v>
      </c>
      <c r="BC456">
        <f>IF(AND(ISBLANK(Table33[[#This Row],[Raegan]]),ISBLANK(Table3[[#This Row],[Raegan]])),"",Table33[[#This Row],[Raegan]]-Table3[[#This Row],[Raegan]])</f>
        <v>51</v>
      </c>
      <c r="BD456" t="str">
        <f>IF(AND(ISBLANK(Table33[[#This Row],[Liam]]),ISBLANK(Table3[[#This Row],[Liam]])),"",Table33[[#This Row],[Liam]]-Table3[[#This Row],[Liam]])</f>
        <v/>
      </c>
      <c r="BE456">
        <f>IF(AND(ISBLANK(Table33[[#This Row],[Shane]]),ISBLANK(Table3[[#This Row],[Shane]])),"",Table33[[#This Row],[Shane]]-Table3[[#This Row],[Shane]])</f>
        <v>40</v>
      </c>
      <c r="BF456">
        <f>IF(AND(ISBLANK(Table33[[#This Row],[Cameron]]),ISBLANK(Table3[[#This Row],[Cameron]])),"",Table33[[#This Row],[Cameron]]-Table3[[#This Row],[Cameron]])</f>
        <v>11</v>
      </c>
      <c r="BG456">
        <f>IF(AND(ISBLANK(Table33[[#This Row],[Alex]]),ISBLANK(Table3[[#This Row],[Alex]])),"",Table33[[#This Row],[Alex]]-Table3[[#This Row],[Alex]])</f>
        <v>-1</v>
      </c>
      <c r="BH456" t="str">
        <f>IF(AND(ISBLANK(Table33[[#This Row],[Scott]]),ISBLANK(Table3[[#This Row],[Scott]])),"",Table33[[#This Row],[Scott]]-Table3[[#This Row],[Scott]])</f>
        <v/>
      </c>
      <c r="BI456" t="str">
        <f>IF(AND(ISBLANK(Table33[[#This Row],[Light]]),ISBLANK(Table3[[#This Row],[Light]])),"",Table33[[#This Row],[Light]]-Table3[[#This Row],[Light]])</f>
        <v/>
      </c>
      <c r="BJ456" t="str">
        <f>IF(AND(ISBLANK(Table33[[#This Row],[Jarred]]),ISBLANK(Table3[[#This Row],[Jarred]])),"",Table33[[#This Row],[Jarred]]-Table3[[#This Row],[Jarred]])</f>
        <v/>
      </c>
      <c r="BK456" t="str">
        <f>IF(AND(ISBLANK(Table33[[#This Row],[Joel]]),ISBLANK(Table3[[#This Row],[Joel]])),"",Table33[[#This Row],[Joel]]-Table3[[#This Row],[Joel]])</f>
        <v/>
      </c>
      <c r="BL456" t="str">
        <f>IF(AND(ISBLANK(Table33[[#This Row],[Rob]]),ISBLANK(Table3[[#This Row],[Rob]])),"",Table33[[#This Row],[Rob]]-Table3[[#This Row],[Rob]])</f>
        <v/>
      </c>
      <c r="BM456" t="str">
        <f>IF(AND(ISBLANK(Table33[[#This Row],[Xander]]),ISBLANK(Table3[[#This Row],[Xander]])),"",Table33[[#This Row],[Xander]]-Table3[[#This Row],[Xander]])</f>
        <v/>
      </c>
    </row>
    <row r="457" spans="1:65" x14ac:dyDescent="0.25">
      <c r="A457" s="26">
        <v>45763</v>
      </c>
      <c r="C457">
        <v>18</v>
      </c>
      <c r="D457">
        <v>15</v>
      </c>
      <c r="E457">
        <v>22</v>
      </c>
      <c r="F457">
        <v>16</v>
      </c>
      <c r="H457">
        <v>5</v>
      </c>
      <c r="I457">
        <v>7</v>
      </c>
      <c r="P457">
        <v>23</v>
      </c>
      <c r="S457" s="26">
        <v>45763</v>
      </c>
      <c r="T457">
        <v>34</v>
      </c>
      <c r="U457">
        <v>51</v>
      </c>
      <c r="V457">
        <v>41</v>
      </c>
      <c r="W457">
        <v>36</v>
      </c>
      <c r="X457">
        <v>79</v>
      </c>
      <c r="AK457">
        <v>49</v>
      </c>
      <c r="AL457">
        <v>22</v>
      </c>
      <c r="AM457">
        <v>23</v>
      </c>
      <c r="AN457">
        <v>1</v>
      </c>
      <c r="AP457">
        <v>30</v>
      </c>
      <c r="AX457" s="26">
        <v>45763</v>
      </c>
      <c r="AY457">
        <f>IF(AND(ISBLANK(Table33[[#This Row],[Gilbert]]),ISBLANK(Table3[[#This Row],[Gilbert]])),"",Table33[[#This Row],[Gilbert]]-Table3[[#This Row],[Gilbert]])</f>
        <v>34</v>
      </c>
      <c r="AZ457">
        <f>IF(AND(ISBLANK(Table33[[#This Row],[Fred]]),ISBLANK(Table3[[#This Row],[Fred]])),"",Table33[[#This Row],[Fred]]-Table3[[#This Row],[Fred]])</f>
        <v>33</v>
      </c>
      <c r="BA457">
        <f>IF(AND(ISBLANK(Table33[[#This Row],[Zoe]]),ISBLANK(Table3[[#This Row],[Zoe]])),"",Table33[[#This Row],[Zoe]]-Table3[[#This Row],[Zoe]])</f>
        <v>26</v>
      </c>
      <c r="BB457">
        <f>IF(AND(ISBLANK(Table33[[#This Row],[George]]),ISBLANK(Table3[[#This Row],[George]])),"",Table33[[#This Row],[George]]-Table3[[#This Row],[George]])</f>
        <v>14</v>
      </c>
      <c r="BC457">
        <f>IF(AND(ISBLANK(Table33[[#This Row],[Raegan]]),ISBLANK(Table3[[#This Row],[Raegan]])),"",Table33[[#This Row],[Raegan]]-Table3[[#This Row],[Raegan]])</f>
        <v>63</v>
      </c>
      <c r="BD457" t="str">
        <f>IF(AND(ISBLANK(Table33[[#This Row],[Liam]]),ISBLANK(Table3[[#This Row],[Liam]])),"",Table33[[#This Row],[Liam]]-Table3[[#This Row],[Liam]])</f>
        <v/>
      </c>
      <c r="BE457">
        <f>IF(AND(ISBLANK(Table33[[#This Row],[Shane]]),ISBLANK(Table3[[#This Row],[Shane]])),"",Table33[[#This Row],[Shane]]-Table3[[#This Row],[Shane]])</f>
        <v>44</v>
      </c>
      <c r="BF457">
        <f>IF(AND(ISBLANK(Table33[[#This Row],[Cameron]]),ISBLANK(Table3[[#This Row],[Cameron]])),"",Table33[[#This Row],[Cameron]]-Table3[[#This Row],[Cameron]])</f>
        <v>15</v>
      </c>
      <c r="BG457">
        <f>IF(AND(ISBLANK(Table33[[#This Row],[Alex]]),ISBLANK(Table3[[#This Row],[Alex]])),"",Table33[[#This Row],[Alex]]-Table3[[#This Row],[Alex]])</f>
        <v>7</v>
      </c>
      <c r="BH457" t="str">
        <f>IF(AND(ISBLANK(Table33[[#This Row],[Scott]]),ISBLANK(Table3[[#This Row],[Scott]])),"",Table33[[#This Row],[Scott]]-Table3[[#This Row],[Scott]])</f>
        <v/>
      </c>
      <c r="BI457" t="str">
        <f>IF(AND(ISBLANK(Table33[[#This Row],[Light]]),ISBLANK(Table3[[#This Row],[Light]])),"",Table33[[#This Row],[Light]]-Table3[[#This Row],[Light]])</f>
        <v/>
      </c>
      <c r="BJ457" t="str">
        <f>IF(AND(ISBLANK(Table33[[#This Row],[Jarred]]),ISBLANK(Table3[[#This Row],[Jarred]])),"",Table33[[#This Row],[Jarred]]-Table3[[#This Row],[Jarred]])</f>
        <v/>
      </c>
      <c r="BK457" t="str">
        <f>IF(AND(ISBLANK(Table33[[#This Row],[Joel]]),ISBLANK(Table3[[#This Row],[Joel]])),"",Table33[[#This Row],[Joel]]-Table3[[#This Row],[Joel]])</f>
        <v/>
      </c>
      <c r="BL457" t="str">
        <f>IF(AND(ISBLANK(Table33[[#This Row],[Rob]]),ISBLANK(Table3[[#This Row],[Rob]])),"",Table33[[#This Row],[Rob]]-Table3[[#This Row],[Rob]])</f>
        <v/>
      </c>
      <c r="BM457" t="str">
        <f>IF(AND(ISBLANK(Table33[[#This Row],[Xander]]),ISBLANK(Table3[[#This Row],[Xander]])),"",Table33[[#This Row],[Xander]]-Table3[[#This Row],[Xander]])</f>
        <v/>
      </c>
    </row>
    <row r="458" spans="1:65" x14ac:dyDescent="0.25">
      <c r="A458" s="26">
        <v>45764</v>
      </c>
      <c r="B458">
        <v>3</v>
      </c>
      <c r="C458">
        <v>17</v>
      </c>
      <c r="D458">
        <v>21</v>
      </c>
      <c r="E458">
        <v>25</v>
      </c>
      <c r="F458">
        <v>13</v>
      </c>
      <c r="H458">
        <v>7</v>
      </c>
      <c r="I458">
        <v>12</v>
      </c>
      <c r="P458">
        <v>31</v>
      </c>
      <c r="S458" s="26">
        <v>45764</v>
      </c>
      <c r="T458">
        <v>23</v>
      </c>
      <c r="U458">
        <v>35</v>
      </c>
      <c r="V458">
        <v>51</v>
      </c>
      <c r="W458">
        <v>32</v>
      </c>
      <c r="X458">
        <v>81</v>
      </c>
      <c r="AK458">
        <v>52</v>
      </c>
      <c r="AL458">
        <v>24</v>
      </c>
      <c r="AM458">
        <v>8</v>
      </c>
      <c r="AP458">
        <v>33</v>
      </c>
      <c r="AX458" s="26">
        <v>45764</v>
      </c>
      <c r="AY458">
        <f>IF(AND(ISBLANK(Table33[[#This Row],[Gilbert]]),ISBLANK(Table3[[#This Row],[Gilbert]])),"",Table33[[#This Row],[Gilbert]]-Table3[[#This Row],[Gilbert]])</f>
        <v>20</v>
      </c>
      <c r="AZ458">
        <f>IF(AND(ISBLANK(Table33[[#This Row],[Fred]]),ISBLANK(Table3[[#This Row],[Fred]])),"",Table33[[#This Row],[Fred]]-Table3[[#This Row],[Fred]])</f>
        <v>18</v>
      </c>
      <c r="BA458">
        <f>IF(AND(ISBLANK(Table33[[#This Row],[Zoe]]),ISBLANK(Table3[[#This Row],[Zoe]])),"",Table33[[#This Row],[Zoe]]-Table3[[#This Row],[Zoe]])</f>
        <v>30</v>
      </c>
      <c r="BB458">
        <f>IF(AND(ISBLANK(Table33[[#This Row],[George]]),ISBLANK(Table3[[#This Row],[George]])),"",Table33[[#This Row],[George]]-Table3[[#This Row],[George]])</f>
        <v>7</v>
      </c>
      <c r="BC458">
        <f>IF(AND(ISBLANK(Table33[[#This Row],[Raegan]]),ISBLANK(Table3[[#This Row],[Raegan]])),"",Table33[[#This Row],[Raegan]]-Table3[[#This Row],[Raegan]])</f>
        <v>68</v>
      </c>
      <c r="BD458" t="str">
        <f>IF(AND(ISBLANK(Table33[[#This Row],[Liam]]),ISBLANK(Table3[[#This Row],[Liam]])),"",Table33[[#This Row],[Liam]]-Table3[[#This Row],[Liam]])</f>
        <v/>
      </c>
      <c r="BE458">
        <f>IF(AND(ISBLANK(Table33[[#This Row],[Shane]]),ISBLANK(Table3[[#This Row],[Shane]])),"",Table33[[#This Row],[Shane]]-Table3[[#This Row],[Shane]])</f>
        <v>45</v>
      </c>
      <c r="BF458">
        <f>IF(AND(ISBLANK(Table33[[#This Row],[Cameron]]),ISBLANK(Table3[[#This Row],[Cameron]])),"",Table33[[#This Row],[Cameron]]-Table3[[#This Row],[Cameron]])</f>
        <v>12</v>
      </c>
      <c r="BG458">
        <f>IF(AND(ISBLANK(Table33[[#This Row],[Alex]]),ISBLANK(Table3[[#This Row],[Alex]])),"",Table33[[#This Row],[Alex]]-Table3[[#This Row],[Alex]])</f>
        <v>2</v>
      </c>
      <c r="BH458" t="str">
        <f>IF(AND(ISBLANK(Table33[[#This Row],[Scott]]),ISBLANK(Table3[[#This Row],[Scott]])),"",Table33[[#This Row],[Scott]]-Table3[[#This Row],[Scott]])</f>
        <v/>
      </c>
      <c r="BI458" t="str">
        <f>IF(AND(ISBLANK(Table33[[#This Row],[Light]]),ISBLANK(Table3[[#This Row],[Light]])),"",Table33[[#This Row],[Light]]-Table3[[#This Row],[Light]])</f>
        <v/>
      </c>
      <c r="BJ458" t="str">
        <f>IF(AND(ISBLANK(Table33[[#This Row],[Jarred]]),ISBLANK(Table3[[#This Row],[Jarred]])),"",Table33[[#This Row],[Jarred]]-Table3[[#This Row],[Jarred]])</f>
        <v/>
      </c>
      <c r="BK458" t="str">
        <f>IF(AND(ISBLANK(Table33[[#This Row],[Joel]]),ISBLANK(Table3[[#This Row],[Joel]])),"",Table33[[#This Row],[Joel]]-Table3[[#This Row],[Joel]])</f>
        <v/>
      </c>
      <c r="BL458" t="str">
        <f>IF(AND(ISBLANK(Table33[[#This Row],[Rob]]),ISBLANK(Table3[[#This Row],[Rob]])),"",Table33[[#This Row],[Rob]]-Table3[[#This Row],[Rob]])</f>
        <v/>
      </c>
      <c r="BM458" t="str">
        <f>IF(AND(ISBLANK(Table33[[#This Row],[Xander]]),ISBLANK(Table3[[#This Row],[Xander]])),"",Table33[[#This Row],[Xander]]-Table3[[#This Row],[Xander]])</f>
        <v/>
      </c>
    </row>
    <row r="459" spans="1:65" x14ac:dyDescent="0.25">
      <c r="A459" s="26">
        <v>45769</v>
      </c>
      <c r="B459">
        <v>10</v>
      </c>
      <c r="C459">
        <v>27</v>
      </c>
      <c r="D459">
        <v>26</v>
      </c>
      <c r="E459">
        <v>25</v>
      </c>
      <c r="F459">
        <v>38</v>
      </c>
      <c r="I459">
        <v>2</v>
      </c>
      <c r="P459">
        <v>33</v>
      </c>
      <c r="S459" s="26">
        <v>45769</v>
      </c>
      <c r="T459">
        <v>38</v>
      </c>
      <c r="U459">
        <v>44</v>
      </c>
      <c r="V459">
        <v>34</v>
      </c>
      <c r="W459">
        <v>41</v>
      </c>
      <c r="X459">
        <v>66</v>
      </c>
      <c r="AL459">
        <v>26</v>
      </c>
      <c r="AM459">
        <v>40</v>
      </c>
      <c r="AP459">
        <v>40</v>
      </c>
      <c r="AX459" s="26">
        <v>45769</v>
      </c>
      <c r="AY459">
        <f>IF(AND(ISBLANK(Table33[[#This Row],[Gilbert]]),ISBLANK(Table3[[#This Row],[Gilbert]])),"",Table33[[#This Row],[Gilbert]]-Table3[[#This Row],[Gilbert]])</f>
        <v>28</v>
      </c>
      <c r="AZ459">
        <f>IF(AND(ISBLANK(Table33[[#This Row],[Fred]]),ISBLANK(Table3[[#This Row],[Fred]])),"",Table33[[#This Row],[Fred]]-Table3[[#This Row],[Fred]])</f>
        <v>17</v>
      </c>
      <c r="BA459">
        <f>IF(AND(ISBLANK(Table33[[#This Row],[Zoe]]),ISBLANK(Table3[[#This Row],[Zoe]])),"",Table33[[#This Row],[Zoe]]-Table3[[#This Row],[Zoe]])</f>
        <v>8</v>
      </c>
      <c r="BB459">
        <f>IF(AND(ISBLANK(Table33[[#This Row],[George]]),ISBLANK(Table3[[#This Row],[George]])),"",Table33[[#This Row],[George]]-Table3[[#This Row],[George]])</f>
        <v>16</v>
      </c>
      <c r="BC459">
        <f>IF(AND(ISBLANK(Table33[[#This Row],[Raegan]]),ISBLANK(Table3[[#This Row],[Raegan]])),"",Table33[[#This Row],[Raegan]]-Table3[[#This Row],[Raegan]])</f>
        <v>28</v>
      </c>
      <c r="BD459" t="str">
        <f>IF(AND(ISBLANK(Table33[[#This Row],[Liam]]),ISBLANK(Table3[[#This Row],[Liam]])),"",Table33[[#This Row],[Liam]]-Table3[[#This Row],[Liam]])</f>
        <v/>
      </c>
      <c r="BE459" t="str">
        <f>IF(AND(ISBLANK(Table33[[#This Row],[Shane]]),ISBLANK(Table3[[#This Row],[Shane]])),"",Table33[[#This Row],[Shane]]-Table3[[#This Row],[Shane]])</f>
        <v/>
      </c>
      <c r="BF459">
        <f>IF(AND(ISBLANK(Table33[[#This Row],[Cameron]]),ISBLANK(Table3[[#This Row],[Cameron]])),"",Table33[[#This Row],[Cameron]]-Table3[[#This Row],[Cameron]])</f>
        <v>24</v>
      </c>
      <c r="BG459">
        <f>IF(AND(ISBLANK(Table33[[#This Row],[Alex]]),ISBLANK(Table3[[#This Row],[Alex]])),"",Table33[[#This Row],[Alex]]-Table3[[#This Row],[Alex]])</f>
        <v>7</v>
      </c>
      <c r="BH459" t="str">
        <f>IF(AND(ISBLANK(Table33[[#This Row],[Scott]]),ISBLANK(Table3[[#This Row],[Scott]])),"",Table33[[#This Row],[Scott]]-Table3[[#This Row],[Scott]])</f>
        <v/>
      </c>
      <c r="BI459" t="str">
        <f>IF(AND(ISBLANK(Table33[[#This Row],[Light]]),ISBLANK(Table3[[#This Row],[Light]])),"",Table33[[#This Row],[Light]]-Table3[[#This Row],[Light]])</f>
        <v/>
      </c>
      <c r="BJ459" t="str">
        <f>IF(AND(ISBLANK(Table33[[#This Row],[Jarred]]),ISBLANK(Table3[[#This Row],[Jarred]])),"",Table33[[#This Row],[Jarred]]-Table3[[#This Row],[Jarred]])</f>
        <v/>
      </c>
      <c r="BK459" t="str">
        <f>IF(AND(ISBLANK(Table33[[#This Row],[Joel]]),ISBLANK(Table3[[#This Row],[Joel]])),"",Table33[[#This Row],[Joel]]-Table3[[#This Row],[Joel]])</f>
        <v/>
      </c>
      <c r="BL459" t="str">
        <f>IF(AND(ISBLANK(Table33[[#This Row],[Rob]]),ISBLANK(Table3[[#This Row],[Rob]])),"",Table33[[#This Row],[Rob]]-Table3[[#This Row],[Rob]])</f>
        <v/>
      </c>
      <c r="BM459" t="str">
        <f>IF(AND(ISBLANK(Table33[[#This Row],[Xander]]),ISBLANK(Table3[[#This Row],[Xander]])),"",Table33[[#This Row],[Xander]]-Table3[[#This Row],[Xander]])</f>
        <v/>
      </c>
    </row>
    <row r="460" spans="1:65" x14ac:dyDescent="0.25">
      <c r="A460" s="26">
        <v>45770</v>
      </c>
      <c r="C460">
        <v>14</v>
      </c>
      <c r="D460">
        <v>23</v>
      </c>
      <c r="E460">
        <v>15</v>
      </c>
      <c r="F460">
        <v>37</v>
      </c>
      <c r="P460">
        <v>25</v>
      </c>
      <c r="S460" s="26">
        <v>45770</v>
      </c>
      <c r="T460">
        <v>44</v>
      </c>
      <c r="U460">
        <v>48</v>
      </c>
      <c r="V460">
        <v>36</v>
      </c>
      <c r="W460">
        <v>37</v>
      </c>
      <c r="X460">
        <v>70</v>
      </c>
      <c r="AM460">
        <v>44</v>
      </c>
      <c r="AP460">
        <v>34</v>
      </c>
      <c r="AX460" s="26">
        <v>45770</v>
      </c>
      <c r="AY460">
        <f>IF(AND(ISBLANK(Table33[[#This Row],[Gilbert]]),ISBLANK(Table3[[#This Row],[Gilbert]])),"",Table33[[#This Row],[Gilbert]]-Table3[[#This Row],[Gilbert]])</f>
        <v>44</v>
      </c>
      <c r="AZ460">
        <f>IF(AND(ISBLANK(Table33[[#This Row],[Fred]]),ISBLANK(Table3[[#This Row],[Fred]])),"",Table33[[#This Row],[Fred]]-Table3[[#This Row],[Fred]])</f>
        <v>34</v>
      </c>
      <c r="BA460">
        <f>IF(AND(ISBLANK(Table33[[#This Row],[Zoe]]),ISBLANK(Table3[[#This Row],[Zoe]])),"",Table33[[#This Row],[Zoe]]-Table3[[#This Row],[Zoe]])</f>
        <v>13</v>
      </c>
      <c r="BB460">
        <f>IF(AND(ISBLANK(Table33[[#This Row],[George]]),ISBLANK(Table3[[#This Row],[George]])),"",Table33[[#This Row],[George]]-Table3[[#This Row],[George]])</f>
        <v>22</v>
      </c>
      <c r="BC460">
        <f>IF(AND(ISBLANK(Table33[[#This Row],[Raegan]]),ISBLANK(Table3[[#This Row],[Raegan]])),"",Table33[[#This Row],[Raegan]]-Table3[[#This Row],[Raegan]])</f>
        <v>33</v>
      </c>
      <c r="BD460" t="str">
        <f>IF(AND(ISBLANK(Table33[[#This Row],[Liam]]),ISBLANK(Table3[[#This Row],[Liam]])),"",Table33[[#This Row],[Liam]]-Table3[[#This Row],[Liam]])</f>
        <v/>
      </c>
      <c r="BE460" t="str">
        <f>IF(AND(ISBLANK(Table33[[#This Row],[Shane]]),ISBLANK(Table3[[#This Row],[Shane]])),"",Table33[[#This Row],[Shane]]-Table3[[#This Row],[Shane]])</f>
        <v/>
      </c>
      <c r="BF460" t="str">
        <f>IF(AND(ISBLANK(Table33[[#This Row],[Cameron]]),ISBLANK(Table3[[#This Row],[Cameron]])),"",Table33[[#This Row],[Cameron]]-Table3[[#This Row],[Cameron]])</f>
        <v/>
      </c>
      <c r="BG460">
        <f>IF(AND(ISBLANK(Table33[[#This Row],[Alex]]),ISBLANK(Table3[[#This Row],[Alex]])),"",Table33[[#This Row],[Alex]]-Table3[[#This Row],[Alex]])</f>
        <v>9</v>
      </c>
      <c r="BH460" t="str">
        <f>IF(AND(ISBLANK(Table33[[#This Row],[Scott]]),ISBLANK(Table3[[#This Row],[Scott]])),"",Table33[[#This Row],[Scott]]-Table3[[#This Row],[Scott]])</f>
        <v/>
      </c>
      <c r="BI460" t="str">
        <f>IF(AND(ISBLANK(Table33[[#This Row],[Light]]),ISBLANK(Table3[[#This Row],[Light]])),"",Table33[[#This Row],[Light]]-Table3[[#This Row],[Light]])</f>
        <v/>
      </c>
      <c r="BJ460" t="str">
        <f>IF(AND(ISBLANK(Table33[[#This Row],[Jarred]]),ISBLANK(Table3[[#This Row],[Jarred]])),"",Table33[[#This Row],[Jarred]]-Table3[[#This Row],[Jarred]])</f>
        <v/>
      </c>
      <c r="BK460" t="str">
        <f>IF(AND(ISBLANK(Table33[[#This Row],[Joel]]),ISBLANK(Table3[[#This Row],[Joel]])),"",Table33[[#This Row],[Joel]]-Table3[[#This Row],[Joel]])</f>
        <v/>
      </c>
      <c r="BL460" t="str">
        <f>IF(AND(ISBLANK(Table33[[#This Row],[Rob]]),ISBLANK(Table3[[#This Row],[Rob]])),"",Table33[[#This Row],[Rob]]-Table3[[#This Row],[Rob]])</f>
        <v/>
      </c>
      <c r="BM460" t="str">
        <f>IF(AND(ISBLANK(Table33[[#This Row],[Xander]]),ISBLANK(Table3[[#This Row],[Xander]])),"",Table33[[#This Row],[Xander]]-Table3[[#This Row],[Xander]])</f>
        <v/>
      </c>
    </row>
    <row r="461" spans="1:65" x14ac:dyDescent="0.25">
      <c r="A461" s="26">
        <v>45771</v>
      </c>
      <c r="C461">
        <v>7</v>
      </c>
      <c r="D461">
        <v>13</v>
      </c>
      <c r="E461">
        <v>11</v>
      </c>
      <c r="F461">
        <v>23</v>
      </c>
      <c r="P461">
        <v>17</v>
      </c>
      <c r="S461" s="26">
        <v>45771</v>
      </c>
      <c r="T461">
        <v>15</v>
      </c>
      <c r="U461">
        <v>55</v>
      </c>
      <c r="V461">
        <v>76</v>
      </c>
      <c r="W461">
        <v>30</v>
      </c>
      <c r="X461">
        <v>106</v>
      </c>
      <c r="AL461">
        <v>16</v>
      </c>
      <c r="AM461">
        <v>13</v>
      </c>
      <c r="AP461">
        <v>23</v>
      </c>
      <c r="AX461" s="26">
        <v>45771</v>
      </c>
      <c r="AY461">
        <f>IF(AND(ISBLANK(Table33[[#This Row],[Gilbert]]),ISBLANK(Table3[[#This Row],[Gilbert]])),"",Table33[[#This Row],[Gilbert]]-Table3[[#This Row],[Gilbert]])</f>
        <v>15</v>
      </c>
      <c r="AZ461">
        <f>IF(AND(ISBLANK(Table33[[#This Row],[Fred]]),ISBLANK(Table3[[#This Row],[Fred]])),"",Table33[[#This Row],[Fred]]-Table3[[#This Row],[Fred]])</f>
        <v>48</v>
      </c>
      <c r="BA461">
        <f>IF(AND(ISBLANK(Table33[[#This Row],[Zoe]]),ISBLANK(Table3[[#This Row],[Zoe]])),"",Table33[[#This Row],[Zoe]]-Table3[[#This Row],[Zoe]])</f>
        <v>63</v>
      </c>
      <c r="BB461">
        <f>IF(AND(ISBLANK(Table33[[#This Row],[George]]),ISBLANK(Table3[[#This Row],[George]])),"",Table33[[#This Row],[George]]-Table3[[#This Row],[George]])</f>
        <v>19</v>
      </c>
      <c r="BC461">
        <f>IF(AND(ISBLANK(Table33[[#This Row],[Raegan]]),ISBLANK(Table3[[#This Row],[Raegan]])),"",Table33[[#This Row],[Raegan]]-Table3[[#This Row],[Raegan]])</f>
        <v>83</v>
      </c>
      <c r="BD461" t="str">
        <f>IF(AND(ISBLANK(Table33[[#This Row],[Liam]]),ISBLANK(Table3[[#This Row],[Liam]])),"",Table33[[#This Row],[Liam]]-Table3[[#This Row],[Liam]])</f>
        <v/>
      </c>
      <c r="BE461" t="str">
        <f>IF(AND(ISBLANK(Table33[[#This Row],[Shane]]),ISBLANK(Table3[[#This Row],[Shane]])),"",Table33[[#This Row],[Shane]]-Table3[[#This Row],[Shane]])</f>
        <v/>
      </c>
      <c r="BF461">
        <f>IF(AND(ISBLANK(Table33[[#This Row],[Cameron]]),ISBLANK(Table3[[#This Row],[Cameron]])),"",Table33[[#This Row],[Cameron]]-Table3[[#This Row],[Cameron]])</f>
        <v>16</v>
      </c>
      <c r="BG461">
        <f>IF(AND(ISBLANK(Table33[[#This Row],[Alex]]),ISBLANK(Table3[[#This Row],[Alex]])),"",Table33[[#This Row],[Alex]]-Table3[[#This Row],[Alex]])</f>
        <v>6</v>
      </c>
      <c r="BH461" t="str">
        <f>IF(AND(ISBLANK(Table33[[#This Row],[Scott]]),ISBLANK(Table3[[#This Row],[Scott]])),"",Table33[[#This Row],[Scott]]-Table3[[#This Row],[Scott]])</f>
        <v/>
      </c>
      <c r="BI461" t="str">
        <f>IF(AND(ISBLANK(Table33[[#This Row],[Light]]),ISBLANK(Table3[[#This Row],[Light]])),"",Table33[[#This Row],[Light]]-Table3[[#This Row],[Light]])</f>
        <v/>
      </c>
      <c r="BJ461" t="str">
        <f>IF(AND(ISBLANK(Table33[[#This Row],[Jarred]]),ISBLANK(Table3[[#This Row],[Jarred]])),"",Table33[[#This Row],[Jarred]]-Table3[[#This Row],[Jarred]])</f>
        <v/>
      </c>
      <c r="BK461" t="str">
        <f>IF(AND(ISBLANK(Table33[[#This Row],[Joel]]),ISBLANK(Table3[[#This Row],[Joel]])),"",Table33[[#This Row],[Joel]]-Table3[[#This Row],[Joel]])</f>
        <v/>
      </c>
      <c r="BL461" t="str">
        <f>IF(AND(ISBLANK(Table33[[#This Row],[Rob]]),ISBLANK(Table3[[#This Row],[Rob]])),"",Table33[[#This Row],[Rob]]-Table3[[#This Row],[Rob]])</f>
        <v/>
      </c>
      <c r="BM461" t="str">
        <f>IF(AND(ISBLANK(Table33[[#This Row],[Xander]]),ISBLANK(Table3[[#This Row],[Xander]])),"",Table33[[#This Row],[Xander]]-Table3[[#This Row],[Xander]])</f>
        <v/>
      </c>
    </row>
    <row r="462" spans="1:65" x14ac:dyDescent="0.25">
      <c r="A462" s="26">
        <v>45775</v>
      </c>
      <c r="B462">
        <v>4</v>
      </c>
      <c r="C462">
        <v>32</v>
      </c>
      <c r="D462">
        <v>18</v>
      </c>
      <c r="E462">
        <v>18</v>
      </c>
      <c r="F462">
        <v>36</v>
      </c>
      <c r="H462">
        <v>10</v>
      </c>
      <c r="I462">
        <v>14</v>
      </c>
      <c r="P462">
        <v>19</v>
      </c>
      <c r="S462" s="26">
        <v>45775</v>
      </c>
      <c r="T462">
        <v>45</v>
      </c>
      <c r="U462">
        <v>54</v>
      </c>
      <c r="V462">
        <v>55</v>
      </c>
      <c r="W462">
        <v>38</v>
      </c>
      <c r="X462">
        <v>86</v>
      </c>
      <c r="AK462">
        <v>56</v>
      </c>
      <c r="AL462">
        <v>27</v>
      </c>
      <c r="AM462">
        <v>36</v>
      </c>
      <c r="AN462">
        <v>3</v>
      </c>
      <c r="AP462">
        <v>41</v>
      </c>
      <c r="AX462" s="26">
        <v>45775</v>
      </c>
      <c r="AY462">
        <f>IF(AND(ISBLANK(Table33[[#This Row],[Gilbert]]),ISBLANK(Table3[[#This Row],[Gilbert]])),"",Table33[[#This Row],[Gilbert]]-Table3[[#This Row],[Gilbert]])</f>
        <v>41</v>
      </c>
      <c r="AZ462">
        <f>IF(AND(ISBLANK(Table33[[#This Row],[Fred]]),ISBLANK(Table3[[#This Row],[Fred]])),"",Table33[[#This Row],[Fred]]-Table3[[#This Row],[Fred]])</f>
        <v>22</v>
      </c>
      <c r="BA462">
        <f>IF(AND(ISBLANK(Table33[[#This Row],[Zoe]]),ISBLANK(Table3[[#This Row],[Zoe]])),"",Table33[[#This Row],[Zoe]]-Table3[[#This Row],[Zoe]])</f>
        <v>37</v>
      </c>
      <c r="BB462">
        <f>IF(AND(ISBLANK(Table33[[#This Row],[George]]),ISBLANK(Table3[[#This Row],[George]])),"",Table33[[#This Row],[George]]-Table3[[#This Row],[George]])</f>
        <v>20</v>
      </c>
      <c r="BC462">
        <f>IF(AND(ISBLANK(Table33[[#This Row],[Raegan]]),ISBLANK(Table3[[#This Row],[Raegan]])),"",Table33[[#This Row],[Raegan]]-Table3[[#This Row],[Raegan]])</f>
        <v>50</v>
      </c>
      <c r="BD462" t="str">
        <f>IF(AND(ISBLANK(Table33[[#This Row],[Liam]]),ISBLANK(Table3[[#This Row],[Liam]])),"",Table33[[#This Row],[Liam]]-Table3[[#This Row],[Liam]])</f>
        <v/>
      </c>
      <c r="BE462">
        <f>IF(AND(ISBLANK(Table33[[#This Row],[Shane]]),ISBLANK(Table3[[#This Row],[Shane]])),"",Table33[[#This Row],[Shane]]-Table3[[#This Row],[Shane]])</f>
        <v>46</v>
      </c>
      <c r="BF462">
        <f>IF(AND(ISBLANK(Table33[[#This Row],[Cameron]]),ISBLANK(Table3[[#This Row],[Cameron]])),"",Table33[[#This Row],[Cameron]]-Table3[[#This Row],[Cameron]])</f>
        <v>13</v>
      </c>
      <c r="BG462">
        <f>IF(AND(ISBLANK(Table33[[#This Row],[Alex]]),ISBLANK(Table3[[#This Row],[Alex]])),"",Table33[[#This Row],[Alex]]-Table3[[#This Row],[Alex]])</f>
        <v>22</v>
      </c>
      <c r="BH462" t="str">
        <f>IF(AND(ISBLANK(Table33[[#This Row],[Scott]]),ISBLANK(Table3[[#This Row],[Scott]])),"",Table33[[#This Row],[Scott]]-Table3[[#This Row],[Scott]])</f>
        <v/>
      </c>
      <c r="BI462" t="str">
        <f>IF(AND(ISBLANK(Table33[[#This Row],[Light]]),ISBLANK(Table3[[#This Row],[Light]])),"",Table33[[#This Row],[Light]]-Table3[[#This Row],[Light]])</f>
        <v/>
      </c>
      <c r="BJ462" t="str">
        <f>IF(AND(ISBLANK(Table33[[#This Row],[Jarred]]),ISBLANK(Table3[[#This Row],[Jarred]])),"",Table33[[#This Row],[Jarred]]-Table3[[#This Row],[Jarred]])</f>
        <v/>
      </c>
      <c r="BK462" t="str">
        <f>IF(AND(ISBLANK(Table33[[#This Row],[Joel]]),ISBLANK(Table3[[#This Row],[Joel]])),"",Table33[[#This Row],[Joel]]-Table3[[#This Row],[Joel]])</f>
        <v/>
      </c>
      <c r="BL462" t="str">
        <f>IF(AND(ISBLANK(Table33[[#This Row],[Rob]]),ISBLANK(Table3[[#This Row],[Rob]])),"",Table33[[#This Row],[Rob]]-Table3[[#This Row],[Rob]])</f>
        <v/>
      </c>
      <c r="BM462" t="str">
        <f>IF(AND(ISBLANK(Table33[[#This Row],[Xander]]),ISBLANK(Table3[[#This Row],[Xander]])),"",Table33[[#This Row],[Xander]]-Table3[[#This Row],[Xander]])</f>
        <v/>
      </c>
    </row>
    <row r="463" spans="1:65" x14ac:dyDescent="0.25">
      <c r="A463" s="26">
        <v>45776</v>
      </c>
      <c r="B463">
        <v>1</v>
      </c>
      <c r="C463">
        <v>26</v>
      </c>
      <c r="D463">
        <v>5</v>
      </c>
      <c r="E463">
        <v>17</v>
      </c>
      <c r="F463">
        <v>37</v>
      </c>
      <c r="H463">
        <v>11</v>
      </c>
      <c r="I463">
        <v>7</v>
      </c>
      <c r="P463">
        <v>26</v>
      </c>
      <c r="S463" s="26">
        <v>45776</v>
      </c>
      <c r="T463">
        <v>14</v>
      </c>
      <c r="U463">
        <v>36</v>
      </c>
      <c r="V463">
        <v>61</v>
      </c>
      <c r="W463">
        <v>48</v>
      </c>
      <c r="X463">
        <v>72</v>
      </c>
      <c r="AK463">
        <v>55</v>
      </c>
      <c r="AL463">
        <v>32</v>
      </c>
      <c r="AM463">
        <v>26</v>
      </c>
      <c r="AN463">
        <v>1</v>
      </c>
      <c r="AP463">
        <v>40</v>
      </c>
      <c r="AX463" s="26">
        <v>45776</v>
      </c>
      <c r="AY463">
        <f>IF(AND(ISBLANK(Table33[[#This Row],[Gilbert]]),ISBLANK(Table3[[#This Row],[Gilbert]])),"",Table33[[#This Row],[Gilbert]]-Table3[[#This Row],[Gilbert]])</f>
        <v>13</v>
      </c>
      <c r="AZ463">
        <f>IF(AND(ISBLANK(Table33[[#This Row],[Fred]]),ISBLANK(Table3[[#This Row],[Fred]])),"",Table33[[#This Row],[Fred]]-Table3[[#This Row],[Fred]])</f>
        <v>10</v>
      </c>
      <c r="BA463">
        <f>IF(AND(ISBLANK(Table33[[#This Row],[Zoe]]),ISBLANK(Table3[[#This Row],[Zoe]])),"",Table33[[#This Row],[Zoe]]-Table3[[#This Row],[Zoe]])</f>
        <v>56</v>
      </c>
      <c r="BB463">
        <f>IF(AND(ISBLANK(Table33[[#This Row],[George]]),ISBLANK(Table3[[#This Row],[George]])),"",Table33[[#This Row],[George]]-Table3[[#This Row],[George]])</f>
        <v>31</v>
      </c>
      <c r="BC463">
        <f>IF(AND(ISBLANK(Table33[[#This Row],[Raegan]]),ISBLANK(Table3[[#This Row],[Raegan]])),"",Table33[[#This Row],[Raegan]]-Table3[[#This Row],[Raegan]])</f>
        <v>35</v>
      </c>
      <c r="BD463" t="str">
        <f>IF(AND(ISBLANK(Table33[[#This Row],[Liam]]),ISBLANK(Table3[[#This Row],[Liam]])),"",Table33[[#This Row],[Liam]]-Table3[[#This Row],[Liam]])</f>
        <v/>
      </c>
      <c r="BE463">
        <f>IF(AND(ISBLANK(Table33[[#This Row],[Shane]]),ISBLANK(Table3[[#This Row],[Shane]])),"",Table33[[#This Row],[Shane]]-Table3[[#This Row],[Shane]])</f>
        <v>44</v>
      </c>
      <c r="BF463">
        <f>IF(AND(ISBLANK(Table33[[#This Row],[Cameron]]),ISBLANK(Table3[[#This Row],[Cameron]])),"",Table33[[#This Row],[Cameron]]-Table3[[#This Row],[Cameron]])</f>
        <v>25</v>
      </c>
      <c r="BG463">
        <f>IF(AND(ISBLANK(Table33[[#This Row],[Alex]]),ISBLANK(Table3[[#This Row],[Alex]])),"",Table33[[#This Row],[Alex]]-Table3[[#This Row],[Alex]])</f>
        <v>14</v>
      </c>
      <c r="BH463" t="str">
        <f>IF(AND(ISBLANK(Table33[[#This Row],[Scott]]),ISBLANK(Table3[[#This Row],[Scott]])),"",Table33[[#This Row],[Scott]]-Table3[[#This Row],[Scott]])</f>
        <v/>
      </c>
      <c r="BI463" t="str">
        <f>IF(AND(ISBLANK(Table33[[#This Row],[Light]]),ISBLANK(Table3[[#This Row],[Light]])),"",Table33[[#This Row],[Light]]-Table3[[#This Row],[Light]])</f>
        <v/>
      </c>
      <c r="BJ463" t="str">
        <f>IF(AND(ISBLANK(Table33[[#This Row],[Jarred]]),ISBLANK(Table3[[#This Row],[Jarred]])),"",Table33[[#This Row],[Jarred]]-Table3[[#This Row],[Jarred]])</f>
        <v/>
      </c>
      <c r="BK463" t="str">
        <f>IF(AND(ISBLANK(Table33[[#This Row],[Joel]]),ISBLANK(Table3[[#This Row],[Joel]])),"",Table33[[#This Row],[Joel]]-Table3[[#This Row],[Joel]])</f>
        <v/>
      </c>
      <c r="BL463" t="str">
        <f>IF(AND(ISBLANK(Table33[[#This Row],[Rob]]),ISBLANK(Table3[[#This Row],[Rob]])),"",Table33[[#This Row],[Rob]]-Table3[[#This Row],[Rob]])</f>
        <v/>
      </c>
      <c r="BM463" t="str">
        <f>IF(AND(ISBLANK(Table33[[#This Row],[Xander]]),ISBLANK(Table3[[#This Row],[Xander]])),"",Table33[[#This Row],[Xander]]-Table3[[#This Row],[Xander]])</f>
        <v/>
      </c>
    </row>
    <row r="464" spans="1:65" x14ac:dyDescent="0.25">
      <c r="A464" s="26">
        <v>45777</v>
      </c>
      <c r="B464">
        <v>5</v>
      </c>
      <c r="C464">
        <v>17</v>
      </c>
      <c r="D464">
        <v>26</v>
      </c>
      <c r="E464">
        <v>20</v>
      </c>
      <c r="H464">
        <v>10</v>
      </c>
      <c r="I464">
        <v>18</v>
      </c>
      <c r="P464">
        <v>24</v>
      </c>
      <c r="S464" s="26">
        <v>45777</v>
      </c>
      <c r="T464">
        <v>59</v>
      </c>
      <c r="U464">
        <v>26</v>
      </c>
      <c r="V464">
        <v>55</v>
      </c>
      <c r="W464">
        <v>38</v>
      </c>
      <c r="AK464">
        <v>38</v>
      </c>
      <c r="AL464">
        <v>21</v>
      </c>
      <c r="AM464">
        <v>34</v>
      </c>
      <c r="AN464">
        <v>2</v>
      </c>
      <c r="AP464">
        <v>31</v>
      </c>
      <c r="AX464" s="26">
        <v>45777</v>
      </c>
      <c r="AY464">
        <f>IF(AND(ISBLANK(Table33[[#This Row],[Gilbert]]),ISBLANK(Table3[[#This Row],[Gilbert]])),"",Table33[[#This Row],[Gilbert]]-Table3[[#This Row],[Gilbert]])</f>
        <v>54</v>
      </c>
      <c r="AZ464">
        <f>IF(AND(ISBLANK(Table33[[#This Row],[Fred]]),ISBLANK(Table3[[#This Row],[Fred]])),"",Table33[[#This Row],[Fred]]-Table3[[#This Row],[Fred]])</f>
        <v>9</v>
      </c>
      <c r="BA464">
        <f>IF(AND(ISBLANK(Table33[[#This Row],[Zoe]]),ISBLANK(Table3[[#This Row],[Zoe]])),"",Table33[[#This Row],[Zoe]]-Table3[[#This Row],[Zoe]])</f>
        <v>29</v>
      </c>
      <c r="BB464">
        <f>IF(AND(ISBLANK(Table33[[#This Row],[George]]),ISBLANK(Table3[[#This Row],[George]])),"",Table33[[#This Row],[George]]-Table3[[#This Row],[George]])</f>
        <v>18</v>
      </c>
      <c r="BC464" t="str">
        <f>IF(AND(ISBLANK(Table33[[#This Row],[Raegan]]),ISBLANK(Table3[[#This Row],[Raegan]])),"",Table33[[#This Row],[Raegan]]-Table3[[#This Row],[Raegan]])</f>
        <v/>
      </c>
      <c r="BD464" t="str">
        <f>IF(AND(ISBLANK(Table33[[#This Row],[Liam]]),ISBLANK(Table3[[#This Row],[Liam]])),"",Table33[[#This Row],[Liam]]-Table3[[#This Row],[Liam]])</f>
        <v/>
      </c>
      <c r="BE464">
        <f>IF(AND(ISBLANK(Table33[[#This Row],[Shane]]),ISBLANK(Table3[[#This Row],[Shane]])),"",Table33[[#This Row],[Shane]]-Table3[[#This Row],[Shane]])</f>
        <v>28</v>
      </c>
      <c r="BF464">
        <f>IF(AND(ISBLANK(Table33[[#This Row],[Cameron]]),ISBLANK(Table3[[#This Row],[Cameron]])),"",Table33[[#This Row],[Cameron]]-Table3[[#This Row],[Cameron]])</f>
        <v>3</v>
      </c>
      <c r="BG464">
        <f>IF(AND(ISBLANK(Table33[[#This Row],[Alex]]),ISBLANK(Table3[[#This Row],[Alex]])),"",Table33[[#This Row],[Alex]]-Table3[[#This Row],[Alex]])</f>
        <v>7</v>
      </c>
      <c r="BH464" t="str">
        <f>IF(AND(ISBLANK(Table33[[#This Row],[Scott]]),ISBLANK(Table3[[#This Row],[Scott]])),"",Table33[[#This Row],[Scott]]-Table3[[#This Row],[Scott]])</f>
        <v/>
      </c>
      <c r="BI464" t="str">
        <f>IF(AND(ISBLANK(Table33[[#This Row],[Light]]),ISBLANK(Table3[[#This Row],[Light]])),"",Table33[[#This Row],[Light]]-Table3[[#This Row],[Light]])</f>
        <v/>
      </c>
      <c r="BJ464" t="str">
        <f>IF(AND(ISBLANK(Table33[[#This Row],[Jarred]]),ISBLANK(Table3[[#This Row],[Jarred]])),"",Table33[[#This Row],[Jarred]]-Table3[[#This Row],[Jarred]])</f>
        <v/>
      </c>
      <c r="BK464" t="str">
        <f>IF(AND(ISBLANK(Table33[[#This Row],[Joel]]),ISBLANK(Table3[[#This Row],[Joel]])),"",Table33[[#This Row],[Joel]]-Table3[[#This Row],[Joel]])</f>
        <v/>
      </c>
      <c r="BL464" t="str">
        <f>IF(AND(ISBLANK(Table33[[#This Row],[Rob]]),ISBLANK(Table3[[#This Row],[Rob]])),"",Table33[[#This Row],[Rob]]-Table3[[#This Row],[Rob]])</f>
        <v/>
      </c>
      <c r="BM464" t="str">
        <f>IF(AND(ISBLANK(Table33[[#This Row],[Xander]]),ISBLANK(Table3[[#This Row],[Xander]])),"",Table33[[#This Row],[Xander]]-Table3[[#This Row],[Xander]])</f>
        <v/>
      </c>
    </row>
    <row r="465" spans="1:65" x14ac:dyDescent="0.25">
      <c r="A465" s="26">
        <v>45778</v>
      </c>
      <c r="B465">
        <v>2</v>
      </c>
      <c r="C465">
        <v>31</v>
      </c>
      <c r="D465">
        <v>22</v>
      </c>
      <c r="E465">
        <v>14</v>
      </c>
      <c r="F465">
        <v>9</v>
      </c>
      <c r="H465">
        <v>10</v>
      </c>
      <c r="I465">
        <v>12</v>
      </c>
      <c r="P465">
        <v>18</v>
      </c>
      <c r="S465" s="26">
        <v>45778</v>
      </c>
      <c r="T465">
        <v>23</v>
      </c>
      <c r="U465">
        <v>36</v>
      </c>
      <c r="V465">
        <v>56</v>
      </c>
      <c r="W465">
        <v>32</v>
      </c>
      <c r="X465">
        <v>78</v>
      </c>
      <c r="AK465">
        <v>38</v>
      </c>
      <c r="AL465">
        <v>27</v>
      </c>
      <c r="AN465">
        <v>3</v>
      </c>
      <c r="AP465">
        <v>32</v>
      </c>
      <c r="AX465" s="26">
        <v>45778</v>
      </c>
      <c r="AY465">
        <f>IF(AND(ISBLANK(Table33[[#This Row],[Gilbert]]),ISBLANK(Table3[[#This Row],[Gilbert]])),"",Table33[[#This Row],[Gilbert]]-Table3[[#This Row],[Gilbert]])</f>
        <v>21</v>
      </c>
      <c r="AZ465">
        <f>IF(AND(ISBLANK(Table33[[#This Row],[Fred]]),ISBLANK(Table3[[#This Row],[Fred]])),"",Table33[[#This Row],[Fred]]-Table3[[#This Row],[Fred]])</f>
        <v>5</v>
      </c>
      <c r="BA465">
        <f>IF(AND(ISBLANK(Table33[[#This Row],[Zoe]]),ISBLANK(Table3[[#This Row],[Zoe]])),"",Table33[[#This Row],[Zoe]]-Table3[[#This Row],[Zoe]])</f>
        <v>34</v>
      </c>
      <c r="BB465">
        <f>IF(AND(ISBLANK(Table33[[#This Row],[George]]),ISBLANK(Table3[[#This Row],[George]])),"",Table33[[#This Row],[George]]-Table3[[#This Row],[George]])</f>
        <v>18</v>
      </c>
      <c r="BC465">
        <f>IF(AND(ISBLANK(Table33[[#This Row],[Raegan]]),ISBLANK(Table3[[#This Row],[Raegan]])),"",Table33[[#This Row],[Raegan]]-Table3[[#This Row],[Raegan]])</f>
        <v>69</v>
      </c>
      <c r="BD465" t="str">
        <f>IF(AND(ISBLANK(Table33[[#This Row],[Liam]]),ISBLANK(Table3[[#This Row],[Liam]])),"",Table33[[#This Row],[Liam]]-Table3[[#This Row],[Liam]])</f>
        <v/>
      </c>
      <c r="BE465">
        <f>IF(AND(ISBLANK(Table33[[#This Row],[Shane]]),ISBLANK(Table3[[#This Row],[Shane]])),"",Table33[[#This Row],[Shane]]-Table3[[#This Row],[Shane]])</f>
        <v>28</v>
      </c>
      <c r="BF465">
        <f>IF(AND(ISBLANK(Table33[[#This Row],[Cameron]]),ISBLANK(Table3[[#This Row],[Cameron]])),"",Table33[[#This Row],[Cameron]]-Table3[[#This Row],[Cameron]])</f>
        <v>15</v>
      </c>
      <c r="BG465">
        <f>IF(AND(ISBLANK(Table33[[#This Row],[Alex]]),ISBLANK(Table3[[#This Row],[Alex]])),"",Table33[[#This Row],[Alex]]-Table3[[#This Row],[Alex]])</f>
        <v>14</v>
      </c>
      <c r="BH465" t="str">
        <f>IF(AND(ISBLANK(Table33[[#This Row],[Scott]]),ISBLANK(Table3[[#This Row],[Scott]])),"",Table33[[#This Row],[Scott]]-Table3[[#This Row],[Scott]])</f>
        <v/>
      </c>
      <c r="BI465" t="str">
        <f>IF(AND(ISBLANK(Table33[[#This Row],[Light]]),ISBLANK(Table3[[#This Row],[Light]])),"",Table33[[#This Row],[Light]]-Table3[[#This Row],[Light]])</f>
        <v/>
      </c>
      <c r="BJ465" t="str">
        <f>IF(AND(ISBLANK(Table33[[#This Row],[Jarred]]),ISBLANK(Table3[[#This Row],[Jarred]])),"",Table33[[#This Row],[Jarred]]-Table3[[#This Row],[Jarred]])</f>
        <v/>
      </c>
      <c r="BK465" t="str">
        <f>IF(AND(ISBLANK(Table33[[#This Row],[Joel]]),ISBLANK(Table3[[#This Row],[Joel]])),"",Table33[[#This Row],[Joel]]-Table3[[#This Row],[Joel]])</f>
        <v/>
      </c>
      <c r="BL465" t="str">
        <f>IF(AND(ISBLANK(Table33[[#This Row],[Rob]]),ISBLANK(Table3[[#This Row],[Rob]])),"",Table33[[#This Row],[Rob]]-Table3[[#This Row],[Rob]])</f>
        <v/>
      </c>
      <c r="BM465" t="str">
        <f>IF(AND(ISBLANK(Table33[[#This Row],[Xander]]),ISBLANK(Table3[[#This Row],[Xander]])),"",Table33[[#This Row],[Xander]]-Table3[[#This Row],[Xander]])</f>
        <v/>
      </c>
    </row>
    <row r="466" spans="1:65" x14ac:dyDescent="0.25">
      <c r="A466" s="26">
        <v>45779</v>
      </c>
      <c r="C466">
        <v>21</v>
      </c>
      <c r="D466">
        <v>19</v>
      </c>
      <c r="E466">
        <v>12</v>
      </c>
      <c r="F466">
        <v>9</v>
      </c>
      <c r="H466">
        <v>1</v>
      </c>
      <c r="I466">
        <v>10</v>
      </c>
      <c r="P466">
        <v>12</v>
      </c>
      <c r="S466" s="26">
        <v>45779</v>
      </c>
      <c r="T466">
        <v>25</v>
      </c>
      <c r="U466">
        <v>35</v>
      </c>
      <c r="V466">
        <v>48</v>
      </c>
      <c r="W466">
        <v>32</v>
      </c>
      <c r="X466">
        <v>98</v>
      </c>
      <c r="AK466">
        <v>47</v>
      </c>
      <c r="AL466">
        <v>24</v>
      </c>
      <c r="AM466">
        <v>22</v>
      </c>
      <c r="AP466">
        <v>30</v>
      </c>
      <c r="AX466" s="26">
        <v>45779</v>
      </c>
      <c r="AY466">
        <f>IF(AND(ISBLANK(Table33[[#This Row],[Gilbert]]),ISBLANK(Table3[[#This Row],[Gilbert]])),"",Table33[[#This Row],[Gilbert]]-Table3[[#This Row],[Gilbert]])</f>
        <v>25</v>
      </c>
      <c r="AZ466">
        <f>IF(AND(ISBLANK(Table33[[#This Row],[Fred]]),ISBLANK(Table3[[#This Row],[Fred]])),"",Table33[[#This Row],[Fred]]-Table3[[#This Row],[Fred]])</f>
        <v>14</v>
      </c>
      <c r="BA466">
        <f>IF(AND(ISBLANK(Table33[[#This Row],[Zoe]]),ISBLANK(Table3[[#This Row],[Zoe]])),"",Table33[[#This Row],[Zoe]]-Table3[[#This Row],[Zoe]])</f>
        <v>29</v>
      </c>
      <c r="BB466">
        <f>IF(AND(ISBLANK(Table33[[#This Row],[George]]),ISBLANK(Table3[[#This Row],[George]])),"",Table33[[#This Row],[George]]-Table3[[#This Row],[George]])</f>
        <v>20</v>
      </c>
      <c r="BC466">
        <f>IF(AND(ISBLANK(Table33[[#This Row],[Raegan]]),ISBLANK(Table3[[#This Row],[Raegan]])),"",Table33[[#This Row],[Raegan]]-Table3[[#This Row],[Raegan]])</f>
        <v>89</v>
      </c>
      <c r="BD466" t="str">
        <f>IF(AND(ISBLANK(Table33[[#This Row],[Liam]]),ISBLANK(Table3[[#This Row],[Liam]])),"",Table33[[#This Row],[Liam]]-Table3[[#This Row],[Liam]])</f>
        <v/>
      </c>
      <c r="BE466">
        <f>IF(AND(ISBLANK(Table33[[#This Row],[Shane]]),ISBLANK(Table3[[#This Row],[Shane]])),"",Table33[[#This Row],[Shane]]-Table3[[#This Row],[Shane]])</f>
        <v>46</v>
      </c>
      <c r="BF466">
        <f>IF(AND(ISBLANK(Table33[[#This Row],[Cameron]]),ISBLANK(Table3[[#This Row],[Cameron]])),"",Table33[[#This Row],[Cameron]]-Table3[[#This Row],[Cameron]])</f>
        <v>14</v>
      </c>
      <c r="BG466">
        <f>IF(AND(ISBLANK(Table33[[#This Row],[Alex]]),ISBLANK(Table3[[#This Row],[Alex]])),"",Table33[[#This Row],[Alex]]-Table3[[#This Row],[Alex]])</f>
        <v>18</v>
      </c>
      <c r="BH466" t="str">
        <f>IF(AND(ISBLANK(Table33[[#This Row],[Scott]]),ISBLANK(Table3[[#This Row],[Scott]])),"",Table33[[#This Row],[Scott]]-Table3[[#This Row],[Scott]])</f>
        <v/>
      </c>
      <c r="BI466" t="str">
        <f>IF(AND(ISBLANK(Table33[[#This Row],[Light]]),ISBLANK(Table3[[#This Row],[Light]])),"",Table33[[#This Row],[Light]]-Table3[[#This Row],[Light]])</f>
        <v/>
      </c>
      <c r="BJ466" t="str">
        <f>IF(AND(ISBLANK(Table33[[#This Row],[Jarred]]),ISBLANK(Table3[[#This Row],[Jarred]])),"",Table33[[#This Row],[Jarred]]-Table3[[#This Row],[Jarred]])</f>
        <v/>
      </c>
      <c r="BK466" t="str">
        <f>IF(AND(ISBLANK(Table33[[#This Row],[Joel]]),ISBLANK(Table3[[#This Row],[Joel]])),"",Table33[[#This Row],[Joel]]-Table3[[#This Row],[Joel]])</f>
        <v/>
      </c>
      <c r="BL466" t="str">
        <f>IF(AND(ISBLANK(Table33[[#This Row],[Rob]]),ISBLANK(Table3[[#This Row],[Rob]])),"",Table33[[#This Row],[Rob]]-Table3[[#This Row],[Rob]])</f>
        <v/>
      </c>
      <c r="BM466" t="str">
        <f>IF(AND(ISBLANK(Table33[[#This Row],[Xander]]),ISBLANK(Table3[[#This Row],[Xander]])),"",Table33[[#This Row],[Xander]]-Table3[[#This Row],[Xander]])</f>
        <v/>
      </c>
    </row>
    <row r="467" spans="1:65" x14ac:dyDescent="0.25">
      <c r="A467" s="26">
        <v>45782</v>
      </c>
      <c r="C467">
        <v>6</v>
      </c>
      <c r="E467">
        <v>6</v>
      </c>
      <c r="F467">
        <v>5</v>
      </c>
      <c r="I467">
        <v>1</v>
      </c>
      <c r="S467" s="26">
        <v>45782</v>
      </c>
      <c r="U467">
        <v>49</v>
      </c>
      <c r="W467">
        <v>38</v>
      </c>
      <c r="X467">
        <v>28</v>
      </c>
      <c r="AK467">
        <v>22</v>
      </c>
      <c r="AL467">
        <v>4</v>
      </c>
      <c r="AX467" s="26">
        <v>45782</v>
      </c>
      <c r="AY467" t="str">
        <f>IF(AND(ISBLANK(Table33[[#This Row],[Gilbert]]),ISBLANK(Table3[[#This Row],[Gilbert]])),"",Table33[[#This Row],[Gilbert]]-Table3[[#This Row],[Gilbert]])</f>
        <v/>
      </c>
      <c r="AZ467">
        <f>IF(AND(ISBLANK(Table33[[#This Row],[Fred]]),ISBLANK(Table3[[#This Row],[Fred]])),"",Table33[[#This Row],[Fred]]-Table3[[#This Row],[Fred]])</f>
        <v>43</v>
      </c>
      <c r="BA467" t="str">
        <f>IF(AND(ISBLANK(Table33[[#This Row],[Zoe]]),ISBLANK(Table3[[#This Row],[Zoe]])),"",Table33[[#This Row],[Zoe]]-Table3[[#This Row],[Zoe]])</f>
        <v/>
      </c>
      <c r="BB467">
        <f>IF(AND(ISBLANK(Table33[[#This Row],[George]]),ISBLANK(Table3[[#This Row],[George]])),"",Table33[[#This Row],[George]]-Table3[[#This Row],[George]])</f>
        <v>32</v>
      </c>
      <c r="BC467">
        <f>IF(AND(ISBLANK(Table33[[#This Row],[Raegan]]),ISBLANK(Table3[[#This Row],[Raegan]])),"",Table33[[#This Row],[Raegan]]-Table3[[#This Row],[Raegan]])</f>
        <v>23</v>
      </c>
      <c r="BD467" t="str">
        <f>IF(AND(ISBLANK(Table33[[#This Row],[Liam]]),ISBLANK(Table3[[#This Row],[Liam]])),"",Table33[[#This Row],[Liam]]-Table3[[#This Row],[Liam]])</f>
        <v/>
      </c>
      <c r="BE467">
        <f>IF(AND(ISBLANK(Table33[[#This Row],[Shane]]),ISBLANK(Table3[[#This Row],[Shane]])),"",Table33[[#This Row],[Shane]]-Table3[[#This Row],[Shane]])</f>
        <v>22</v>
      </c>
      <c r="BF467">
        <f>IF(AND(ISBLANK(Table33[[#This Row],[Cameron]]),ISBLANK(Table3[[#This Row],[Cameron]])),"",Table33[[#This Row],[Cameron]]-Table3[[#This Row],[Cameron]])</f>
        <v>3</v>
      </c>
      <c r="BG467" t="str">
        <f>IF(AND(ISBLANK(Table33[[#This Row],[Alex]]),ISBLANK(Table3[[#This Row],[Alex]])),"",Table33[[#This Row],[Alex]]-Table3[[#This Row],[Alex]])</f>
        <v/>
      </c>
      <c r="BH467" t="str">
        <f>IF(AND(ISBLANK(Table33[[#This Row],[Scott]]),ISBLANK(Table3[[#This Row],[Scott]])),"",Table33[[#This Row],[Scott]]-Table3[[#This Row],[Scott]])</f>
        <v/>
      </c>
      <c r="BI467" t="str">
        <f>IF(AND(ISBLANK(Table33[[#This Row],[Light]]),ISBLANK(Table3[[#This Row],[Light]])),"",Table33[[#This Row],[Light]]-Table3[[#This Row],[Light]])</f>
        <v/>
      </c>
      <c r="BJ467" t="str">
        <f>IF(AND(ISBLANK(Table33[[#This Row],[Jarred]]),ISBLANK(Table3[[#This Row],[Jarred]])),"",Table33[[#This Row],[Jarred]]-Table3[[#This Row],[Jarred]])</f>
        <v/>
      </c>
      <c r="BK467" t="str">
        <f>IF(AND(ISBLANK(Table33[[#This Row],[Joel]]),ISBLANK(Table3[[#This Row],[Joel]])),"",Table33[[#This Row],[Joel]]-Table3[[#This Row],[Joel]])</f>
        <v/>
      </c>
      <c r="BL467" t="str">
        <f>IF(AND(ISBLANK(Table33[[#This Row],[Rob]]),ISBLANK(Table3[[#This Row],[Rob]])),"",Table33[[#This Row],[Rob]]-Table3[[#This Row],[Rob]])</f>
        <v/>
      </c>
      <c r="BM467" t="str">
        <f>IF(AND(ISBLANK(Table33[[#This Row],[Xander]]),ISBLANK(Table3[[#This Row],[Xander]])),"",Table33[[#This Row],[Xander]]-Table3[[#This Row],[Xander]])</f>
        <v/>
      </c>
    </row>
    <row r="468" spans="1:65" x14ac:dyDescent="0.25">
      <c r="A468" s="26">
        <v>45783</v>
      </c>
      <c r="B468">
        <v>5</v>
      </c>
      <c r="C468">
        <v>33</v>
      </c>
      <c r="D468">
        <v>16</v>
      </c>
      <c r="E468">
        <v>30</v>
      </c>
      <c r="F468">
        <v>23</v>
      </c>
      <c r="H468">
        <v>18</v>
      </c>
      <c r="P468">
        <v>12</v>
      </c>
      <c r="S468" s="26">
        <v>45783</v>
      </c>
      <c r="T468">
        <v>24</v>
      </c>
      <c r="U468">
        <v>46</v>
      </c>
      <c r="V468">
        <v>48</v>
      </c>
      <c r="W468">
        <v>42</v>
      </c>
      <c r="X468">
        <v>94</v>
      </c>
      <c r="AK468">
        <v>44</v>
      </c>
      <c r="AL468">
        <v>31</v>
      </c>
      <c r="AN468">
        <v>2</v>
      </c>
      <c r="AP468">
        <v>25</v>
      </c>
      <c r="AX468" s="26">
        <v>45783</v>
      </c>
      <c r="AY468">
        <f>IF(AND(ISBLANK(Table33[[#This Row],[Gilbert]]),ISBLANK(Table3[[#This Row],[Gilbert]])),"",Table33[[#This Row],[Gilbert]]-Table3[[#This Row],[Gilbert]])</f>
        <v>19</v>
      </c>
      <c r="AZ468">
        <f>IF(AND(ISBLANK(Table33[[#This Row],[Fred]]),ISBLANK(Table3[[#This Row],[Fred]])),"",Table33[[#This Row],[Fred]]-Table3[[#This Row],[Fred]])</f>
        <v>13</v>
      </c>
      <c r="BA468">
        <f>IF(AND(ISBLANK(Table33[[#This Row],[Zoe]]),ISBLANK(Table3[[#This Row],[Zoe]])),"",Table33[[#This Row],[Zoe]]-Table3[[#This Row],[Zoe]])</f>
        <v>32</v>
      </c>
      <c r="BB468">
        <f>IF(AND(ISBLANK(Table33[[#This Row],[George]]),ISBLANK(Table3[[#This Row],[George]])),"",Table33[[#This Row],[George]]-Table3[[#This Row],[George]])</f>
        <v>12</v>
      </c>
      <c r="BC468">
        <f>IF(AND(ISBLANK(Table33[[#This Row],[Raegan]]),ISBLANK(Table3[[#This Row],[Raegan]])),"",Table33[[#This Row],[Raegan]]-Table3[[#This Row],[Raegan]])</f>
        <v>71</v>
      </c>
      <c r="BD468" t="str">
        <f>IF(AND(ISBLANK(Table33[[#This Row],[Liam]]),ISBLANK(Table3[[#This Row],[Liam]])),"",Table33[[#This Row],[Liam]]-Table3[[#This Row],[Liam]])</f>
        <v/>
      </c>
      <c r="BE468">
        <f>IF(AND(ISBLANK(Table33[[#This Row],[Shane]]),ISBLANK(Table3[[#This Row],[Shane]])),"",Table33[[#This Row],[Shane]]-Table3[[#This Row],[Shane]])</f>
        <v>26</v>
      </c>
      <c r="BF468">
        <f>IF(AND(ISBLANK(Table33[[#This Row],[Cameron]]),ISBLANK(Table3[[#This Row],[Cameron]])),"",Table33[[#This Row],[Cameron]]-Table3[[#This Row],[Cameron]])</f>
        <v>31</v>
      </c>
      <c r="BG468">
        <f>IF(AND(ISBLANK(Table33[[#This Row],[Alex]]),ISBLANK(Table3[[#This Row],[Alex]])),"",Table33[[#This Row],[Alex]]-Table3[[#This Row],[Alex]])</f>
        <v>13</v>
      </c>
      <c r="BH468" t="str">
        <f>IF(AND(ISBLANK(Table33[[#This Row],[Scott]]),ISBLANK(Table3[[#This Row],[Scott]])),"",Table33[[#This Row],[Scott]]-Table3[[#This Row],[Scott]])</f>
        <v/>
      </c>
      <c r="BI468" t="str">
        <f>IF(AND(ISBLANK(Table33[[#This Row],[Light]]),ISBLANK(Table3[[#This Row],[Light]])),"",Table33[[#This Row],[Light]]-Table3[[#This Row],[Light]])</f>
        <v/>
      </c>
      <c r="BJ468" t="str">
        <f>IF(AND(ISBLANK(Table33[[#This Row],[Jarred]]),ISBLANK(Table3[[#This Row],[Jarred]])),"",Table33[[#This Row],[Jarred]]-Table3[[#This Row],[Jarred]])</f>
        <v/>
      </c>
      <c r="BK468" t="str">
        <f>IF(AND(ISBLANK(Table33[[#This Row],[Joel]]),ISBLANK(Table3[[#This Row],[Joel]])),"",Table33[[#This Row],[Joel]]-Table3[[#This Row],[Joel]])</f>
        <v/>
      </c>
      <c r="BL468" t="str">
        <f>IF(AND(ISBLANK(Table33[[#This Row],[Rob]]),ISBLANK(Table3[[#This Row],[Rob]])),"",Table33[[#This Row],[Rob]]-Table3[[#This Row],[Rob]])</f>
        <v/>
      </c>
      <c r="BM468" t="str">
        <f>IF(AND(ISBLANK(Table33[[#This Row],[Xander]]),ISBLANK(Table3[[#This Row],[Xander]])),"",Table33[[#This Row],[Xander]]-Table3[[#This Row],[Xander]])</f>
        <v/>
      </c>
    </row>
    <row r="469" spans="1:65" x14ac:dyDescent="0.25">
      <c r="A469" s="26">
        <v>45784</v>
      </c>
      <c r="B469">
        <v>21</v>
      </c>
      <c r="D469">
        <v>30</v>
      </c>
      <c r="E469">
        <v>32</v>
      </c>
      <c r="H469">
        <v>27</v>
      </c>
      <c r="I469">
        <v>15</v>
      </c>
      <c r="S469" s="26">
        <v>45784</v>
      </c>
      <c r="T469">
        <v>54</v>
      </c>
      <c r="U469">
        <v>1</v>
      </c>
      <c r="V469">
        <v>68</v>
      </c>
      <c r="W469">
        <v>39</v>
      </c>
      <c r="AK469">
        <v>49</v>
      </c>
      <c r="AL469">
        <v>59</v>
      </c>
      <c r="AN469">
        <v>3</v>
      </c>
      <c r="AX469" s="26">
        <v>45784</v>
      </c>
      <c r="AY469">
        <f>IF(AND(ISBLANK(Table33[[#This Row],[Gilbert]]),ISBLANK(Table3[[#This Row],[Gilbert]])),"",Table33[[#This Row],[Gilbert]]-Table3[[#This Row],[Gilbert]])</f>
        <v>33</v>
      </c>
      <c r="AZ469">
        <f>IF(AND(ISBLANK(Table33[[#This Row],[Fred]]),ISBLANK(Table3[[#This Row],[Fred]])),"",Table33[[#This Row],[Fred]]-Table3[[#This Row],[Fred]])</f>
        <v>1</v>
      </c>
      <c r="BA469">
        <f>IF(AND(ISBLANK(Table33[[#This Row],[Zoe]]),ISBLANK(Table3[[#This Row],[Zoe]])),"",Table33[[#This Row],[Zoe]]-Table3[[#This Row],[Zoe]])</f>
        <v>38</v>
      </c>
      <c r="BB469">
        <f>IF(AND(ISBLANK(Table33[[#This Row],[George]]),ISBLANK(Table3[[#This Row],[George]])),"",Table33[[#This Row],[George]]-Table3[[#This Row],[George]])</f>
        <v>7</v>
      </c>
      <c r="BC469" t="str">
        <f>IF(AND(ISBLANK(Table33[[#This Row],[Raegan]]),ISBLANK(Table3[[#This Row],[Raegan]])),"",Table33[[#This Row],[Raegan]]-Table3[[#This Row],[Raegan]])</f>
        <v/>
      </c>
      <c r="BD469" t="str">
        <f>IF(AND(ISBLANK(Table33[[#This Row],[Liam]]),ISBLANK(Table3[[#This Row],[Liam]])),"",Table33[[#This Row],[Liam]]-Table3[[#This Row],[Liam]])</f>
        <v/>
      </c>
      <c r="BE469">
        <f>IF(AND(ISBLANK(Table33[[#This Row],[Shane]]),ISBLANK(Table3[[#This Row],[Shane]])),"",Table33[[#This Row],[Shane]]-Table3[[#This Row],[Shane]])</f>
        <v>22</v>
      </c>
      <c r="BF469">
        <f>IF(AND(ISBLANK(Table33[[#This Row],[Cameron]]),ISBLANK(Table3[[#This Row],[Cameron]])),"",Table33[[#This Row],[Cameron]]-Table3[[#This Row],[Cameron]])</f>
        <v>44</v>
      </c>
      <c r="BG469" t="str">
        <f>IF(AND(ISBLANK(Table33[[#This Row],[Alex]]),ISBLANK(Table3[[#This Row],[Alex]])),"",Table33[[#This Row],[Alex]]-Table3[[#This Row],[Alex]])</f>
        <v/>
      </c>
      <c r="BH469" t="str">
        <f>IF(AND(ISBLANK(Table33[[#This Row],[Scott]]),ISBLANK(Table3[[#This Row],[Scott]])),"",Table33[[#This Row],[Scott]]-Table3[[#This Row],[Scott]])</f>
        <v/>
      </c>
      <c r="BI469" t="str">
        <f>IF(AND(ISBLANK(Table33[[#This Row],[Light]]),ISBLANK(Table3[[#This Row],[Light]])),"",Table33[[#This Row],[Light]]-Table3[[#This Row],[Light]])</f>
        <v/>
      </c>
      <c r="BJ469" t="str">
        <f>IF(AND(ISBLANK(Table33[[#This Row],[Jarred]]),ISBLANK(Table3[[#This Row],[Jarred]])),"",Table33[[#This Row],[Jarred]]-Table3[[#This Row],[Jarred]])</f>
        <v/>
      </c>
      <c r="BK469" t="str">
        <f>IF(AND(ISBLANK(Table33[[#This Row],[Joel]]),ISBLANK(Table3[[#This Row],[Joel]])),"",Table33[[#This Row],[Joel]]-Table3[[#This Row],[Joel]])</f>
        <v/>
      </c>
      <c r="BL469" t="str">
        <f>IF(AND(ISBLANK(Table33[[#This Row],[Rob]]),ISBLANK(Table3[[#This Row],[Rob]])),"",Table33[[#This Row],[Rob]]-Table3[[#This Row],[Rob]])</f>
        <v/>
      </c>
      <c r="BM469" t="str">
        <f>IF(AND(ISBLANK(Table33[[#This Row],[Xander]]),ISBLANK(Table3[[#This Row],[Xander]])),"",Table33[[#This Row],[Xander]]-Table3[[#This Row],[Xander]])</f>
        <v/>
      </c>
    </row>
    <row r="470" spans="1:65" x14ac:dyDescent="0.25">
      <c r="A470" s="26">
        <v>45785</v>
      </c>
      <c r="B470">
        <v>16</v>
      </c>
      <c r="D470">
        <v>34</v>
      </c>
      <c r="E470">
        <v>29</v>
      </c>
      <c r="H470">
        <v>18</v>
      </c>
      <c r="I470">
        <v>13</v>
      </c>
      <c r="S470" s="26">
        <v>45785</v>
      </c>
      <c r="T470">
        <v>68</v>
      </c>
      <c r="V470">
        <v>71</v>
      </c>
      <c r="W470">
        <v>44</v>
      </c>
      <c r="AK470">
        <v>53</v>
      </c>
      <c r="AL470">
        <v>44</v>
      </c>
      <c r="AN470">
        <v>5</v>
      </c>
      <c r="AX470" s="26">
        <v>45785</v>
      </c>
      <c r="AY470">
        <f>IF(AND(ISBLANK(Table33[[#This Row],[Gilbert]]),ISBLANK(Table3[[#This Row],[Gilbert]])),"",Table33[[#This Row],[Gilbert]]-Table3[[#This Row],[Gilbert]])</f>
        <v>52</v>
      </c>
      <c r="AZ470" t="str">
        <f>IF(AND(ISBLANK(Table33[[#This Row],[Fred]]),ISBLANK(Table3[[#This Row],[Fred]])),"",Table33[[#This Row],[Fred]]-Table3[[#This Row],[Fred]])</f>
        <v/>
      </c>
      <c r="BA470">
        <f>IF(AND(ISBLANK(Table33[[#This Row],[Zoe]]),ISBLANK(Table3[[#This Row],[Zoe]])),"",Table33[[#This Row],[Zoe]]-Table3[[#This Row],[Zoe]])</f>
        <v>37</v>
      </c>
      <c r="BB470">
        <f>IF(AND(ISBLANK(Table33[[#This Row],[George]]),ISBLANK(Table3[[#This Row],[George]])),"",Table33[[#This Row],[George]]-Table3[[#This Row],[George]])</f>
        <v>15</v>
      </c>
      <c r="BC470" t="str">
        <f>IF(AND(ISBLANK(Table33[[#This Row],[Raegan]]),ISBLANK(Table3[[#This Row],[Raegan]])),"",Table33[[#This Row],[Raegan]]-Table3[[#This Row],[Raegan]])</f>
        <v/>
      </c>
      <c r="BD470" t="str">
        <f>IF(AND(ISBLANK(Table33[[#This Row],[Liam]]),ISBLANK(Table3[[#This Row],[Liam]])),"",Table33[[#This Row],[Liam]]-Table3[[#This Row],[Liam]])</f>
        <v/>
      </c>
      <c r="BE470">
        <f>IF(AND(ISBLANK(Table33[[#This Row],[Shane]]),ISBLANK(Table3[[#This Row],[Shane]])),"",Table33[[#This Row],[Shane]]-Table3[[#This Row],[Shane]])</f>
        <v>35</v>
      </c>
      <c r="BF470">
        <f>IF(AND(ISBLANK(Table33[[#This Row],[Cameron]]),ISBLANK(Table3[[#This Row],[Cameron]])),"",Table33[[#This Row],[Cameron]]-Table3[[#This Row],[Cameron]])</f>
        <v>31</v>
      </c>
      <c r="BG470" t="str">
        <f>IF(AND(ISBLANK(Table33[[#This Row],[Alex]]),ISBLANK(Table3[[#This Row],[Alex]])),"",Table33[[#This Row],[Alex]]-Table3[[#This Row],[Alex]])</f>
        <v/>
      </c>
      <c r="BH470" t="str">
        <f>IF(AND(ISBLANK(Table33[[#This Row],[Scott]]),ISBLANK(Table3[[#This Row],[Scott]])),"",Table33[[#This Row],[Scott]]-Table3[[#This Row],[Scott]])</f>
        <v/>
      </c>
      <c r="BI470" t="str">
        <f>IF(AND(ISBLANK(Table33[[#This Row],[Light]]),ISBLANK(Table3[[#This Row],[Light]])),"",Table33[[#This Row],[Light]]-Table3[[#This Row],[Light]])</f>
        <v/>
      </c>
      <c r="BJ470" t="str">
        <f>IF(AND(ISBLANK(Table33[[#This Row],[Jarred]]),ISBLANK(Table3[[#This Row],[Jarred]])),"",Table33[[#This Row],[Jarred]]-Table3[[#This Row],[Jarred]])</f>
        <v/>
      </c>
      <c r="BK470" t="str">
        <f>IF(AND(ISBLANK(Table33[[#This Row],[Joel]]),ISBLANK(Table3[[#This Row],[Joel]])),"",Table33[[#This Row],[Joel]]-Table3[[#This Row],[Joel]])</f>
        <v/>
      </c>
      <c r="BL470" t="str">
        <f>IF(AND(ISBLANK(Table33[[#This Row],[Rob]]),ISBLANK(Table3[[#This Row],[Rob]])),"",Table33[[#This Row],[Rob]]-Table3[[#This Row],[Rob]])</f>
        <v/>
      </c>
      <c r="BM470" t="str">
        <f>IF(AND(ISBLANK(Table33[[#This Row],[Xander]]),ISBLANK(Table3[[#This Row],[Xander]])),"",Table33[[#This Row],[Xander]]-Table3[[#This Row],[Xander]])</f>
        <v/>
      </c>
    </row>
    <row r="471" spans="1:65" x14ac:dyDescent="0.25">
      <c r="A471" s="26">
        <v>45786</v>
      </c>
      <c r="B471">
        <v>4</v>
      </c>
      <c r="D471">
        <v>25</v>
      </c>
      <c r="E471">
        <v>25</v>
      </c>
      <c r="H471">
        <v>10</v>
      </c>
      <c r="I471">
        <v>8</v>
      </c>
      <c r="S471" s="26">
        <v>45786</v>
      </c>
      <c r="T471">
        <v>48</v>
      </c>
      <c r="V471">
        <v>85</v>
      </c>
      <c r="W471">
        <v>42</v>
      </c>
      <c r="AK471">
        <v>47</v>
      </c>
      <c r="AL471">
        <v>43</v>
      </c>
      <c r="AX471" s="26">
        <v>45786</v>
      </c>
      <c r="AY471">
        <f>IF(AND(ISBLANK(Table33[[#This Row],[Gilbert]]),ISBLANK(Table3[[#This Row],[Gilbert]])),"",Table33[[#This Row],[Gilbert]]-Table3[[#This Row],[Gilbert]])</f>
        <v>44</v>
      </c>
      <c r="AZ471" t="str">
        <f>IF(AND(ISBLANK(Table33[[#This Row],[Fred]]),ISBLANK(Table3[[#This Row],[Fred]])),"",Table33[[#This Row],[Fred]]-Table3[[#This Row],[Fred]])</f>
        <v/>
      </c>
      <c r="BA471">
        <f>IF(AND(ISBLANK(Table33[[#This Row],[Zoe]]),ISBLANK(Table3[[#This Row],[Zoe]])),"",Table33[[#This Row],[Zoe]]-Table3[[#This Row],[Zoe]])</f>
        <v>60</v>
      </c>
      <c r="BB471">
        <f>IF(AND(ISBLANK(Table33[[#This Row],[George]]),ISBLANK(Table3[[#This Row],[George]])),"",Table33[[#This Row],[George]]-Table3[[#This Row],[George]])</f>
        <v>17</v>
      </c>
      <c r="BC471" t="str">
        <f>IF(AND(ISBLANK(Table33[[#This Row],[Raegan]]),ISBLANK(Table3[[#This Row],[Raegan]])),"",Table33[[#This Row],[Raegan]]-Table3[[#This Row],[Raegan]])</f>
        <v/>
      </c>
      <c r="BD471" t="str">
        <f>IF(AND(ISBLANK(Table33[[#This Row],[Liam]]),ISBLANK(Table3[[#This Row],[Liam]])),"",Table33[[#This Row],[Liam]]-Table3[[#This Row],[Liam]])</f>
        <v/>
      </c>
      <c r="BE471">
        <f>IF(AND(ISBLANK(Table33[[#This Row],[Shane]]),ISBLANK(Table3[[#This Row],[Shane]])),"",Table33[[#This Row],[Shane]]-Table3[[#This Row],[Shane]])</f>
        <v>37</v>
      </c>
      <c r="BF471">
        <f>IF(AND(ISBLANK(Table33[[#This Row],[Cameron]]),ISBLANK(Table3[[#This Row],[Cameron]])),"",Table33[[#This Row],[Cameron]]-Table3[[#This Row],[Cameron]])</f>
        <v>35</v>
      </c>
      <c r="BG471" t="str">
        <f>IF(AND(ISBLANK(Table33[[#This Row],[Alex]]),ISBLANK(Table3[[#This Row],[Alex]])),"",Table33[[#This Row],[Alex]]-Table3[[#This Row],[Alex]])</f>
        <v/>
      </c>
      <c r="BH471" t="str">
        <f>IF(AND(ISBLANK(Table33[[#This Row],[Scott]]),ISBLANK(Table3[[#This Row],[Scott]])),"",Table33[[#This Row],[Scott]]-Table3[[#This Row],[Scott]])</f>
        <v/>
      </c>
      <c r="BI471" t="str">
        <f>IF(AND(ISBLANK(Table33[[#This Row],[Light]]),ISBLANK(Table3[[#This Row],[Light]])),"",Table33[[#This Row],[Light]]-Table3[[#This Row],[Light]])</f>
        <v/>
      </c>
      <c r="BJ471" t="str">
        <f>IF(AND(ISBLANK(Table33[[#This Row],[Jarred]]),ISBLANK(Table3[[#This Row],[Jarred]])),"",Table33[[#This Row],[Jarred]]-Table3[[#This Row],[Jarred]])</f>
        <v/>
      </c>
      <c r="BK471" t="str">
        <f>IF(AND(ISBLANK(Table33[[#This Row],[Joel]]),ISBLANK(Table3[[#This Row],[Joel]])),"",Table33[[#This Row],[Joel]]-Table3[[#This Row],[Joel]])</f>
        <v/>
      </c>
      <c r="BL471" t="str">
        <f>IF(AND(ISBLANK(Table33[[#This Row],[Rob]]),ISBLANK(Table3[[#This Row],[Rob]])),"",Table33[[#This Row],[Rob]]-Table3[[#This Row],[Rob]])</f>
        <v/>
      </c>
      <c r="BM471" t="str">
        <f>IF(AND(ISBLANK(Table33[[#This Row],[Xander]]),ISBLANK(Table3[[#This Row],[Xander]])),"",Table33[[#This Row],[Xander]]-Table3[[#This Row],[Xander]])</f>
        <v/>
      </c>
    </row>
    <row r="472" spans="1:65" x14ac:dyDescent="0.25">
      <c r="A472" s="26">
        <v>45789</v>
      </c>
      <c r="B472">
        <v>13</v>
      </c>
      <c r="C472">
        <v>27</v>
      </c>
      <c r="D472">
        <v>25</v>
      </c>
      <c r="E472">
        <v>44</v>
      </c>
      <c r="H472">
        <v>20</v>
      </c>
      <c r="I472">
        <v>24</v>
      </c>
      <c r="P472">
        <v>25</v>
      </c>
      <c r="S472" s="26">
        <v>45789</v>
      </c>
      <c r="T472">
        <v>39</v>
      </c>
      <c r="U472">
        <v>50</v>
      </c>
      <c r="V472">
        <v>46</v>
      </c>
      <c r="W472">
        <v>53</v>
      </c>
      <c r="AK472">
        <v>49</v>
      </c>
      <c r="AL472">
        <v>38</v>
      </c>
      <c r="AM472">
        <v>16</v>
      </c>
      <c r="AP472">
        <v>20</v>
      </c>
      <c r="AX472" s="26">
        <v>45789</v>
      </c>
      <c r="AY472">
        <f>IF(AND(ISBLANK(Table33[[#This Row],[Gilbert]]),ISBLANK(Table3[[#This Row],[Gilbert]])),"",Table33[[#This Row],[Gilbert]]-Table3[[#This Row],[Gilbert]])</f>
        <v>26</v>
      </c>
      <c r="AZ472">
        <f>IF(AND(ISBLANK(Table33[[#This Row],[Fred]]),ISBLANK(Table3[[#This Row],[Fred]])),"",Table33[[#This Row],[Fred]]-Table3[[#This Row],[Fred]])</f>
        <v>23</v>
      </c>
      <c r="BA472">
        <f>IF(AND(ISBLANK(Table33[[#This Row],[Zoe]]),ISBLANK(Table3[[#This Row],[Zoe]])),"",Table33[[#This Row],[Zoe]]-Table3[[#This Row],[Zoe]])</f>
        <v>21</v>
      </c>
      <c r="BB472">
        <f>IF(AND(ISBLANK(Table33[[#This Row],[George]]),ISBLANK(Table3[[#This Row],[George]])),"",Table33[[#This Row],[George]]-Table3[[#This Row],[George]])</f>
        <v>9</v>
      </c>
      <c r="BC472" t="str">
        <f>IF(AND(ISBLANK(Table33[[#This Row],[Raegan]]),ISBLANK(Table3[[#This Row],[Raegan]])),"",Table33[[#This Row],[Raegan]]-Table3[[#This Row],[Raegan]])</f>
        <v/>
      </c>
      <c r="BD472" t="str">
        <f>IF(AND(ISBLANK(Table33[[#This Row],[Liam]]),ISBLANK(Table3[[#This Row],[Liam]])),"",Table33[[#This Row],[Liam]]-Table3[[#This Row],[Liam]])</f>
        <v/>
      </c>
      <c r="BE472">
        <f>IF(AND(ISBLANK(Table33[[#This Row],[Shane]]),ISBLANK(Table3[[#This Row],[Shane]])),"",Table33[[#This Row],[Shane]]-Table3[[#This Row],[Shane]])</f>
        <v>29</v>
      </c>
      <c r="BF472">
        <f>IF(AND(ISBLANK(Table33[[#This Row],[Cameron]]),ISBLANK(Table3[[#This Row],[Cameron]])),"",Table33[[#This Row],[Cameron]]-Table3[[#This Row],[Cameron]])</f>
        <v>14</v>
      </c>
      <c r="BG472">
        <f>IF(AND(ISBLANK(Table33[[#This Row],[Alex]]),ISBLANK(Table3[[#This Row],[Alex]])),"",Table33[[#This Row],[Alex]]-Table3[[#This Row],[Alex]])</f>
        <v>-5</v>
      </c>
      <c r="BH472" t="str">
        <f>IF(AND(ISBLANK(Table33[[#This Row],[Scott]]),ISBLANK(Table3[[#This Row],[Scott]])),"",Table33[[#This Row],[Scott]]-Table3[[#This Row],[Scott]])</f>
        <v/>
      </c>
      <c r="BI472" t="str">
        <f>IF(AND(ISBLANK(Table33[[#This Row],[Light]]),ISBLANK(Table3[[#This Row],[Light]])),"",Table33[[#This Row],[Light]]-Table3[[#This Row],[Light]])</f>
        <v/>
      </c>
      <c r="BJ472" t="str">
        <f>IF(AND(ISBLANK(Table33[[#This Row],[Jarred]]),ISBLANK(Table3[[#This Row],[Jarred]])),"",Table33[[#This Row],[Jarred]]-Table3[[#This Row],[Jarred]])</f>
        <v/>
      </c>
      <c r="BK472" t="str">
        <f>IF(AND(ISBLANK(Table33[[#This Row],[Joel]]),ISBLANK(Table3[[#This Row],[Joel]])),"",Table33[[#This Row],[Joel]]-Table3[[#This Row],[Joel]])</f>
        <v/>
      </c>
      <c r="BL472" t="str">
        <f>IF(AND(ISBLANK(Table33[[#This Row],[Rob]]),ISBLANK(Table3[[#This Row],[Rob]])),"",Table33[[#This Row],[Rob]]-Table3[[#This Row],[Rob]])</f>
        <v/>
      </c>
      <c r="BM472" t="str">
        <f>IF(AND(ISBLANK(Table33[[#This Row],[Xander]]),ISBLANK(Table3[[#This Row],[Xander]])),"",Table33[[#This Row],[Xander]]-Table3[[#This Row],[Xander]])</f>
        <v/>
      </c>
    </row>
    <row r="473" spans="1:65" x14ac:dyDescent="0.25">
      <c r="A473" s="26">
        <v>45790</v>
      </c>
      <c r="C473">
        <v>21</v>
      </c>
      <c r="D473">
        <v>26</v>
      </c>
      <c r="E473">
        <v>38</v>
      </c>
      <c r="H473">
        <v>8</v>
      </c>
      <c r="I473">
        <v>30</v>
      </c>
      <c r="S473" s="26">
        <v>45790</v>
      </c>
      <c r="U473">
        <v>46</v>
      </c>
      <c r="V473">
        <v>40</v>
      </c>
      <c r="W473">
        <v>53</v>
      </c>
      <c r="AK473">
        <v>55</v>
      </c>
      <c r="AL473">
        <v>35</v>
      </c>
      <c r="AM473">
        <v>34</v>
      </c>
      <c r="AX473" s="26">
        <v>45790</v>
      </c>
      <c r="AY473" t="str">
        <f>IF(AND(ISBLANK(Table33[[#This Row],[Gilbert]]),ISBLANK(Table3[[#This Row],[Gilbert]])),"",Table33[[#This Row],[Gilbert]]-Table3[[#This Row],[Gilbert]])</f>
        <v/>
      </c>
      <c r="AZ473">
        <f>IF(AND(ISBLANK(Table33[[#This Row],[Fred]]),ISBLANK(Table3[[#This Row],[Fred]])),"",Table33[[#This Row],[Fred]]-Table3[[#This Row],[Fred]])</f>
        <v>25</v>
      </c>
      <c r="BA473">
        <f>IF(AND(ISBLANK(Table33[[#This Row],[Zoe]]),ISBLANK(Table3[[#This Row],[Zoe]])),"",Table33[[#This Row],[Zoe]]-Table3[[#This Row],[Zoe]])</f>
        <v>14</v>
      </c>
      <c r="BB473">
        <f>IF(AND(ISBLANK(Table33[[#This Row],[George]]),ISBLANK(Table3[[#This Row],[George]])),"",Table33[[#This Row],[George]]-Table3[[#This Row],[George]])</f>
        <v>15</v>
      </c>
      <c r="BC473" t="str">
        <f>IF(AND(ISBLANK(Table33[[#This Row],[Raegan]]),ISBLANK(Table3[[#This Row],[Raegan]])),"",Table33[[#This Row],[Raegan]]-Table3[[#This Row],[Raegan]])</f>
        <v/>
      </c>
      <c r="BD473" t="str">
        <f>IF(AND(ISBLANK(Table33[[#This Row],[Liam]]),ISBLANK(Table3[[#This Row],[Liam]])),"",Table33[[#This Row],[Liam]]-Table3[[#This Row],[Liam]])</f>
        <v/>
      </c>
      <c r="BE473">
        <f>IF(AND(ISBLANK(Table33[[#This Row],[Shane]]),ISBLANK(Table3[[#This Row],[Shane]])),"",Table33[[#This Row],[Shane]]-Table3[[#This Row],[Shane]])</f>
        <v>47</v>
      </c>
      <c r="BF473">
        <f>IF(AND(ISBLANK(Table33[[#This Row],[Cameron]]),ISBLANK(Table3[[#This Row],[Cameron]])),"",Table33[[#This Row],[Cameron]]-Table3[[#This Row],[Cameron]])</f>
        <v>5</v>
      </c>
      <c r="BG473" t="str">
        <f>IF(AND(ISBLANK(Table33[[#This Row],[Alex]]),ISBLANK(Table3[[#This Row],[Alex]])),"",Table33[[#This Row],[Alex]]-Table3[[#This Row],[Alex]])</f>
        <v/>
      </c>
      <c r="BH473" t="str">
        <f>IF(AND(ISBLANK(Table33[[#This Row],[Scott]]),ISBLANK(Table3[[#This Row],[Scott]])),"",Table33[[#This Row],[Scott]]-Table3[[#This Row],[Scott]])</f>
        <v/>
      </c>
      <c r="BI473" t="str">
        <f>IF(AND(ISBLANK(Table33[[#This Row],[Light]]),ISBLANK(Table3[[#This Row],[Light]])),"",Table33[[#This Row],[Light]]-Table3[[#This Row],[Light]])</f>
        <v/>
      </c>
      <c r="BJ473" t="str">
        <f>IF(AND(ISBLANK(Table33[[#This Row],[Jarred]]),ISBLANK(Table3[[#This Row],[Jarred]])),"",Table33[[#This Row],[Jarred]]-Table3[[#This Row],[Jarred]])</f>
        <v/>
      </c>
      <c r="BK473" t="str">
        <f>IF(AND(ISBLANK(Table33[[#This Row],[Joel]]),ISBLANK(Table3[[#This Row],[Joel]])),"",Table33[[#This Row],[Joel]]-Table3[[#This Row],[Joel]])</f>
        <v/>
      </c>
      <c r="BL473" t="str">
        <f>IF(AND(ISBLANK(Table33[[#This Row],[Rob]]),ISBLANK(Table3[[#This Row],[Rob]])),"",Table33[[#This Row],[Rob]]-Table3[[#This Row],[Rob]])</f>
        <v/>
      </c>
      <c r="BM473" t="str">
        <f>IF(AND(ISBLANK(Table33[[#This Row],[Xander]]),ISBLANK(Table3[[#This Row],[Xander]])),"",Table33[[#This Row],[Xander]]-Table3[[#This Row],[Xander]])</f>
        <v/>
      </c>
    </row>
    <row r="474" spans="1:65" x14ac:dyDescent="0.25">
      <c r="A474" s="26">
        <v>45791</v>
      </c>
      <c r="B474">
        <v>8</v>
      </c>
      <c r="C474">
        <v>20</v>
      </c>
      <c r="D474">
        <v>22</v>
      </c>
      <c r="E474">
        <v>37</v>
      </c>
      <c r="H474">
        <v>7</v>
      </c>
      <c r="I474">
        <v>20</v>
      </c>
      <c r="S474" s="26">
        <v>45791</v>
      </c>
      <c r="T474">
        <v>58</v>
      </c>
      <c r="U474">
        <v>45</v>
      </c>
      <c r="V474">
        <v>48</v>
      </c>
      <c r="W474">
        <v>48</v>
      </c>
      <c r="AK474">
        <v>57</v>
      </c>
      <c r="AL474">
        <v>45</v>
      </c>
      <c r="AM474">
        <v>1</v>
      </c>
      <c r="AX474" s="26">
        <v>45791</v>
      </c>
      <c r="AY474">
        <f>IF(AND(ISBLANK(Table33[[#This Row],[Gilbert]]),ISBLANK(Table3[[#This Row],[Gilbert]])),"",Table33[[#This Row],[Gilbert]]-Table3[[#This Row],[Gilbert]])</f>
        <v>50</v>
      </c>
      <c r="AZ474">
        <f>IF(AND(ISBLANK(Table33[[#This Row],[Fred]]),ISBLANK(Table3[[#This Row],[Fred]])),"",Table33[[#This Row],[Fred]]-Table3[[#This Row],[Fred]])</f>
        <v>25</v>
      </c>
      <c r="BA474">
        <f>IF(AND(ISBLANK(Table33[[#This Row],[Zoe]]),ISBLANK(Table3[[#This Row],[Zoe]])),"",Table33[[#This Row],[Zoe]]-Table3[[#This Row],[Zoe]])</f>
        <v>26</v>
      </c>
      <c r="BB474">
        <f>IF(AND(ISBLANK(Table33[[#This Row],[George]]),ISBLANK(Table3[[#This Row],[George]])),"",Table33[[#This Row],[George]]-Table3[[#This Row],[George]])</f>
        <v>11</v>
      </c>
      <c r="BC474" t="str">
        <f>IF(AND(ISBLANK(Table33[[#This Row],[Raegan]]),ISBLANK(Table3[[#This Row],[Raegan]])),"",Table33[[#This Row],[Raegan]]-Table3[[#This Row],[Raegan]])</f>
        <v/>
      </c>
      <c r="BD474" t="str">
        <f>IF(AND(ISBLANK(Table33[[#This Row],[Liam]]),ISBLANK(Table3[[#This Row],[Liam]])),"",Table33[[#This Row],[Liam]]-Table3[[#This Row],[Liam]])</f>
        <v/>
      </c>
      <c r="BE474">
        <f>IF(AND(ISBLANK(Table33[[#This Row],[Shane]]),ISBLANK(Table3[[#This Row],[Shane]])),"",Table33[[#This Row],[Shane]]-Table3[[#This Row],[Shane]])</f>
        <v>50</v>
      </c>
      <c r="BF474">
        <f>IF(AND(ISBLANK(Table33[[#This Row],[Cameron]]),ISBLANK(Table3[[#This Row],[Cameron]])),"",Table33[[#This Row],[Cameron]]-Table3[[#This Row],[Cameron]])</f>
        <v>25</v>
      </c>
      <c r="BG474" t="str">
        <f>IF(AND(ISBLANK(Table33[[#This Row],[Alex]]),ISBLANK(Table3[[#This Row],[Alex]])),"",Table33[[#This Row],[Alex]]-Table3[[#This Row],[Alex]])</f>
        <v/>
      </c>
      <c r="BH474" t="str">
        <f>IF(AND(ISBLANK(Table33[[#This Row],[Scott]]),ISBLANK(Table3[[#This Row],[Scott]])),"",Table33[[#This Row],[Scott]]-Table3[[#This Row],[Scott]])</f>
        <v/>
      </c>
      <c r="BI474" t="str">
        <f>IF(AND(ISBLANK(Table33[[#This Row],[Light]]),ISBLANK(Table3[[#This Row],[Light]])),"",Table33[[#This Row],[Light]]-Table3[[#This Row],[Light]])</f>
        <v/>
      </c>
      <c r="BJ474" t="str">
        <f>IF(AND(ISBLANK(Table33[[#This Row],[Jarred]]),ISBLANK(Table3[[#This Row],[Jarred]])),"",Table33[[#This Row],[Jarred]]-Table3[[#This Row],[Jarred]])</f>
        <v/>
      </c>
      <c r="BK474" t="str">
        <f>IF(AND(ISBLANK(Table33[[#This Row],[Joel]]),ISBLANK(Table3[[#This Row],[Joel]])),"",Table33[[#This Row],[Joel]]-Table3[[#This Row],[Joel]])</f>
        <v/>
      </c>
      <c r="BL474" t="str">
        <f>IF(AND(ISBLANK(Table33[[#This Row],[Rob]]),ISBLANK(Table3[[#This Row],[Rob]])),"",Table33[[#This Row],[Rob]]-Table3[[#This Row],[Rob]])</f>
        <v/>
      </c>
      <c r="BM474" t="str">
        <f>IF(AND(ISBLANK(Table33[[#This Row],[Xander]]),ISBLANK(Table3[[#This Row],[Xander]])),"",Table33[[#This Row],[Xander]]-Table3[[#This Row],[Xander]])</f>
        <v/>
      </c>
    </row>
    <row r="475" spans="1:65" x14ac:dyDescent="0.25">
      <c r="A475" s="26">
        <v>45792</v>
      </c>
      <c r="B475">
        <v>4</v>
      </c>
      <c r="C475">
        <v>18</v>
      </c>
      <c r="D475">
        <v>16</v>
      </c>
      <c r="E475">
        <v>28</v>
      </c>
      <c r="H475">
        <v>7</v>
      </c>
      <c r="I475">
        <v>18</v>
      </c>
      <c r="S475" s="26">
        <v>45792</v>
      </c>
      <c r="T475">
        <v>78</v>
      </c>
      <c r="U475">
        <v>43</v>
      </c>
      <c r="V475">
        <v>29</v>
      </c>
      <c r="W475">
        <v>44</v>
      </c>
      <c r="AK475">
        <v>67</v>
      </c>
      <c r="AL475">
        <v>29</v>
      </c>
      <c r="AM475">
        <v>31</v>
      </c>
      <c r="AX475" s="26">
        <v>45792</v>
      </c>
      <c r="AY475">
        <f>IF(AND(ISBLANK(Table33[[#This Row],[Gilbert]]),ISBLANK(Table3[[#This Row],[Gilbert]])),"",Table33[[#This Row],[Gilbert]]-Table3[[#This Row],[Gilbert]])</f>
        <v>74</v>
      </c>
      <c r="AZ475">
        <f>IF(AND(ISBLANK(Table33[[#This Row],[Fred]]),ISBLANK(Table3[[#This Row],[Fred]])),"",Table33[[#This Row],[Fred]]-Table3[[#This Row],[Fred]])</f>
        <v>25</v>
      </c>
      <c r="BA475">
        <f>IF(AND(ISBLANK(Table33[[#This Row],[Zoe]]),ISBLANK(Table3[[#This Row],[Zoe]])),"",Table33[[#This Row],[Zoe]]-Table3[[#This Row],[Zoe]])</f>
        <v>13</v>
      </c>
      <c r="BB475">
        <f>IF(AND(ISBLANK(Table33[[#This Row],[George]]),ISBLANK(Table3[[#This Row],[George]])),"",Table33[[#This Row],[George]]-Table3[[#This Row],[George]])</f>
        <v>16</v>
      </c>
      <c r="BC475" t="str">
        <f>IF(AND(ISBLANK(Table33[[#This Row],[Raegan]]),ISBLANK(Table3[[#This Row],[Raegan]])),"",Table33[[#This Row],[Raegan]]-Table3[[#This Row],[Raegan]])</f>
        <v/>
      </c>
      <c r="BD475" t="str">
        <f>IF(AND(ISBLANK(Table33[[#This Row],[Liam]]),ISBLANK(Table3[[#This Row],[Liam]])),"",Table33[[#This Row],[Liam]]-Table3[[#This Row],[Liam]])</f>
        <v/>
      </c>
      <c r="BE475">
        <f>IF(AND(ISBLANK(Table33[[#This Row],[Shane]]),ISBLANK(Table3[[#This Row],[Shane]])),"",Table33[[#This Row],[Shane]]-Table3[[#This Row],[Shane]])</f>
        <v>60</v>
      </c>
      <c r="BF475">
        <f>IF(AND(ISBLANK(Table33[[#This Row],[Cameron]]),ISBLANK(Table3[[#This Row],[Cameron]])),"",Table33[[#This Row],[Cameron]]-Table3[[#This Row],[Cameron]])</f>
        <v>11</v>
      </c>
      <c r="BG475" t="str">
        <f>IF(AND(ISBLANK(Table33[[#This Row],[Alex]]),ISBLANK(Table3[[#This Row],[Alex]])),"",Table33[[#This Row],[Alex]]-Table3[[#This Row],[Alex]])</f>
        <v/>
      </c>
      <c r="BH475" t="str">
        <f>IF(AND(ISBLANK(Table33[[#This Row],[Scott]]),ISBLANK(Table3[[#This Row],[Scott]])),"",Table33[[#This Row],[Scott]]-Table3[[#This Row],[Scott]])</f>
        <v/>
      </c>
      <c r="BI475" t="str">
        <f>IF(AND(ISBLANK(Table33[[#This Row],[Light]]),ISBLANK(Table3[[#This Row],[Light]])),"",Table33[[#This Row],[Light]]-Table3[[#This Row],[Light]])</f>
        <v/>
      </c>
      <c r="BJ475" t="str">
        <f>IF(AND(ISBLANK(Table33[[#This Row],[Jarred]]),ISBLANK(Table3[[#This Row],[Jarred]])),"",Table33[[#This Row],[Jarred]]-Table3[[#This Row],[Jarred]])</f>
        <v/>
      </c>
      <c r="BK475" t="str">
        <f>IF(AND(ISBLANK(Table33[[#This Row],[Joel]]),ISBLANK(Table3[[#This Row],[Joel]])),"",Table33[[#This Row],[Joel]]-Table3[[#This Row],[Joel]])</f>
        <v/>
      </c>
      <c r="BL475" t="str">
        <f>IF(AND(ISBLANK(Table33[[#This Row],[Rob]]),ISBLANK(Table3[[#This Row],[Rob]])),"",Table33[[#This Row],[Rob]]-Table3[[#This Row],[Rob]])</f>
        <v/>
      </c>
      <c r="BM475" t="str">
        <f>IF(AND(ISBLANK(Table33[[#This Row],[Xander]]),ISBLANK(Table3[[#This Row],[Xander]])),"",Table33[[#This Row],[Xander]]-Table3[[#This Row],[Xander]])</f>
        <v/>
      </c>
    </row>
    <row r="476" spans="1:65" x14ac:dyDescent="0.25">
      <c r="A476" s="26">
        <v>45793</v>
      </c>
      <c r="C476">
        <v>18</v>
      </c>
      <c r="D476">
        <v>19</v>
      </c>
      <c r="E476">
        <v>11</v>
      </c>
      <c r="H476">
        <v>2</v>
      </c>
      <c r="I476">
        <v>5</v>
      </c>
      <c r="P476">
        <v>18</v>
      </c>
      <c r="S476" s="26">
        <v>45793</v>
      </c>
      <c r="T476">
        <v>54</v>
      </c>
      <c r="U476">
        <v>35</v>
      </c>
      <c r="V476">
        <v>45</v>
      </c>
      <c r="W476">
        <v>40</v>
      </c>
      <c r="AK476">
        <v>49</v>
      </c>
      <c r="AL476">
        <v>26</v>
      </c>
      <c r="AM476">
        <v>6</v>
      </c>
      <c r="AP476">
        <v>51</v>
      </c>
      <c r="AX476" s="26">
        <v>45793</v>
      </c>
      <c r="AY476">
        <f>IF(AND(ISBLANK(Table33[[#This Row],[Gilbert]]),ISBLANK(Table3[[#This Row],[Gilbert]])),"",Table33[[#This Row],[Gilbert]]-Table3[[#This Row],[Gilbert]])</f>
        <v>54</v>
      </c>
      <c r="AZ476">
        <f>IF(AND(ISBLANK(Table33[[#This Row],[Fred]]),ISBLANK(Table3[[#This Row],[Fred]])),"",Table33[[#This Row],[Fred]]-Table3[[#This Row],[Fred]])</f>
        <v>17</v>
      </c>
      <c r="BA476">
        <f>IF(AND(ISBLANK(Table33[[#This Row],[Zoe]]),ISBLANK(Table3[[#This Row],[Zoe]])),"",Table33[[#This Row],[Zoe]]-Table3[[#This Row],[Zoe]])</f>
        <v>26</v>
      </c>
      <c r="BB476">
        <f>IF(AND(ISBLANK(Table33[[#This Row],[George]]),ISBLANK(Table3[[#This Row],[George]])),"",Table33[[#This Row],[George]]-Table3[[#This Row],[George]])</f>
        <v>29</v>
      </c>
      <c r="BC476" t="str">
        <f>IF(AND(ISBLANK(Table33[[#This Row],[Raegan]]),ISBLANK(Table3[[#This Row],[Raegan]])),"",Table33[[#This Row],[Raegan]]-Table3[[#This Row],[Raegan]])</f>
        <v/>
      </c>
      <c r="BD476" t="str">
        <f>IF(AND(ISBLANK(Table33[[#This Row],[Liam]]),ISBLANK(Table3[[#This Row],[Liam]])),"",Table33[[#This Row],[Liam]]-Table3[[#This Row],[Liam]])</f>
        <v/>
      </c>
      <c r="BE476">
        <f>IF(AND(ISBLANK(Table33[[#This Row],[Shane]]),ISBLANK(Table3[[#This Row],[Shane]])),"",Table33[[#This Row],[Shane]]-Table3[[#This Row],[Shane]])</f>
        <v>47</v>
      </c>
      <c r="BF476">
        <f>IF(AND(ISBLANK(Table33[[#This Row],[Cameron]]),ISBLANK(Table3[[#This Row],[Cameron]])),"",Table33[[#This Row],[Cameron]]-Table3[[#This Row],[Cameron]])</f>
        <v>21</v>
      </c>
      <c r="BG476">
        <f>IF(AND(ISBLANK(Table33[[#This Row],[Alex]]),ISBLANK(Table3[[#This Row],[Alex]])),"",Table33[[#This Row],[Alex]]-Table3[[#This Row],[Alex]])</f>
        <v>33</v>
      </c>
      <c r="BH476" t="str">
        <f>IF(AND(ISBLANK(Table33[[#This Row],[Scott]]),ISBLANK(Table3[[#This Row],[Scott]])),"",Table33[[#This Row],[Scott]]-Table3[[#This Row],[Scott]])</f>
        <v/>
      </c>
      <c r="BI476" t="str">
        <f>IF(AND(ISBLANK(Table33[[#This Row],[Light]]),ISBLANK(Table3[[#This Row],[Light]])),"",Table33[[#This Row],[Light]]-Table3[[#This Row],[Light]])</f>
        <v/>
      </c>
      <c r="BJ476" t="str">
        <f>IF(AND(ISBLANK(Table33[[#This Row],[Jarred]]),ISBLANK(Table3[[#This Row],[Jarred]])),"",Table33[[#This Row],[Jarred]]-Table3[[#This Row],[Jarred]])</f>
        <v/>
      </c>
      <c r="BK476" t="str">
        <f>IF(AND(ISBLANK(Table33[[#This Row],[Joel]]),ISBLANK(Table3[[#This Row],[Joel]])),"",Table33[[#This Row],[Joel]]-Table3[[#This Row],[Joel]])</f>
        <v/>
      </c>
      <c r="BL476" t="str">
        <f>IF(AND(ISBLANK(Table33[[#This Row],[Rob]]),ISBLANK(Table3[[#This Row],[Rob]])),"",Table33[[#This Row],[Rob]]-Table3[[#This Row],[Rob]])</f>
        <v/>
      </c>
      <c r="BM476" t="str">
        <f>IF(AND(ISBLANK(Table33[[#This Row],[Xander]]),ISBLANK(Table3[[#This Row],[Xander]])),"",Table33[[#This Row],[Xander]]-Table3[[#This Row],[Xander]])</f>
        <v/>
      </c>
    </row>
    <row r="477" spans="1:65" x14ac:dyDescent="0.25">
      <c r="A477" s="26">
        <v>45796</v>
      </c>
      <c r="B477">
        <v>13</v>
      </c>
      <c r="C477">
        <v>25</v>
      </c>
      <c r="D477">
        <v>27</v>
      </c>
      <c r="E477">
        <v>33</v>
      </c>
      <c r="H477">
        <v>29</v>
      </c>
      <c r="I477">
        <v>17</v>
      </c>
      <c r="S477" s="26">
        <v>45796</v>
      </c>
      <c r="T477">
        <v>71</v>
      </c>
      <c r="U477">
        <v>50</v>
      </c>
      <c r="V477">
        <v>51</v>
      </c>
      <c r="W477">
        <v>40</v>
      </c>
      <c r="AK477">
        <v>60</v>
      </c>
      <c r="AL477">
        <v>57</v>
      </c>
      <c r="AM477">
        <v>80</v>
      </c>
      <c r="AX477" s="26">
        <v>45796</v>
      </c>
      <c r="AY477">
        <f>IF(AND(ISBLANK(Table33[[#This Row],[Gilbert]]),ISBLANK(Table3[[#This Row],[Gilbert]])),"",Table33[[#This Row],[Gilbert]]-Table3[[#This Row],[Gilbert]])</f>
        <v>58</v>
      </c>
      <c r="AZ477">
        <f>IF(AND(ISBLANK(Table33[[#This Row],[Fred]]),ISBLANK(Table3[[#This Row],[Fred]])),"",Table33[[#This Row],[Fred]]-Table3[[#This Row],[Fred]])</f>
        <v>25</v>
      </c>
      <c r="BA477">
        <f>IF(AND(ISBLANK(Table33[[#This Row],[Zoe]]),ISBLANK(Table3[[#This Row],[Zoe]])),"",Table33[[#This Row],[Zoe]]-Table3[[#This Row],[Zoe]])</f>
        <v>24</v>
      </c>
      <c r="BB477">
        <f>IF(AND(ISBLANK(Table33[[#This Row],[George]]),ISBLANK(Table3[[#This Row],[George]])),"",Table33[[#This Row],[George]]-Table3[[#This Row],[George]])</f>
        <v>7</v>
      </c>
      <c r="BC477" t="str">
        <f>IF(AND(ISBLANK(Table33[[#This Row],[Raegan]]),ISBLANK(Table3[[#This Row],[Raegan]])),"",Table33[[#This Row],[Raegan]]-Table3[[#This Row],[Raegan]])</f>
        <v/>
      </c>
      <c r="BD477" t="str">
        <f>IF(AND(ISBLANK(Table33[[#This Row],[Liam]]),ISBLANK(Table3[[#This Row],[Liam]])),"",Table33[[#This Row],[Liam]]-Table3[[#This Row],[Liam]])</f>
        <v/>
      </c>
      <c r="BE477">
        <f>IF(AND(ISBLANK(Table33[[#This Row],[Shane]]),ISBLANK(Table3[[#This Row],[Shane]])),"",Table33[[#This Row],[Shane]]-Table3[[#This Row],[Shane]])</f>
        <v>31</v>
      </c>
      <c r="BF477">
        <f>IF(AND(ISBLANK(Table33[[#This Row],[Cameron]]),ISBLANK(Table3[[#This Row],[Cameron]])),"",Table33[[#This Row],[Cameron]]-Table3[[#This Row],[Cameron]])</f>
        <v>40</v>
      </c>
      <c r="BG477" t="str">
        <f>IF(AND(ISBLANK(Table33[[#This Row],[Alex]]),ISBLANK(Table3[[#This Row],[Alex]])),"",Table33[[#This Row],[Alex]]-Table3[[#This Row],[Alex]])</f>
        <v/>
      </c>
      <c r="BH477" t="str">
        <f>IF(AND(ISBLANK(Table33[[#This Row],[Scott]]),ISBLANK(Table3[[#This Row],[Scott]])),"",Table33[[#This Row],[Scott]]-Table3[[#This Row],[Scott]])</f>
        <v/>
      </c>
      <c r="BI477" t="str">
        <f>IF(AND(ISBLANK(Table33[[#This Row],[Light]]),ISBLANK(Table3[[#This Row],[Light]])),"",Table33[[#This Row],[Light]]-Table3[[#This Row],[Light]])</f>
        <v/>
      </c>
      <c r="BJ477" t="str">
        <f>IF(AND(ISBLANK(Table33[[#This Row],[Jarred]]),ISBLANK(Table3[[#This Row],[Jarred]])),"",Table33[[#This Row],[Jarred]]-Table3[[#This Row],[Jarred]])</f>
        <v/>
      </c>
      <c r="BK477" t="str">
        <f>IF(AND(ISBLANK(Table33[[#This Row],[Joel]]),ISBLANK(Table3[[#This Row],[Joel]])),"",Table33[[#This Row],[Joel]]-Table3[[#This Row],[Joel]])</f>
        <v/>
      </c>
      <c r="BL477" t="str">
        <f>IF(AND(ISBLANK(Table33[[#This Row],[Rob]]),ISBLANK(Table3[[#This Row],[Rob]])),"",Table33[[#This Row],[Rob]]-Table3[[#This Row],[Rob]])</f>
        <v/>
      </c>
      <c r="BM477" t="str">
        <f>IF(AND(ISBLANK(Table33[[#This Row],[Xander]]),ISBLANK(Table3[[#This Row],[Xander]])),"",Table33[[#This Row],[Xander]]-Table3[[#This Row],[Xander]])</f>
        <v/>
      </c>
    </row>
    <row r="478" spans="1:65" x14ac:dyDescent="0.25">
      <c r="A478" s="26">
        <v>45797</v>
      </c>
      <c r="B478">
        <v>4</v>
      </c>
      <c r="C478">
        <v>27</v>
      </c>
      <c r="D478">
        <v>21</v>
      </c>
      <c r="E478">
        <v>27</v>
      </c>
      <c r="F478">
        <v>16</v>
      </c>
      <c r="H478">
        <v>14</v>
      </c>
      <c r="I478">
        <v>5</v>
      </c>
      <c r="P478">
        <v>18</v>
      </c>
      <c r="S478" s="26">
        <v>45797</v>
      </c>
      <c r="T478">
        <v>43</v>
      </c>
      <c r="U478">
        <v>45</v>
      </c>
      <c r="V478">
        <v>36</v>
      </c>
      <c r="W478">
        <v>38</v>
      </c>
      <c r="X478">
        <v>85</v>
      </c>
      <c r="AK478">
        <v>62</v>
      </c>
      <c r="AL478">
        <v>62</v>
      </c>
      <c r="AM478">
        <v>39</v>
      </c>
      <c r="AP478">
        <v>47</v>
      </c>
      <c r="AX478" s="26">
        <v>45797</v>
      </c>
      <c r="AY478">
        <f>IF(AND(ISBLANK(Table33[[#This Row],[Gilbert]]),ISBLANK(Table3[[#This Row],[Gilbert]])),"",Table33[[#This Row],[Gilbert]]-Table3[[#This Row],[Gilbert]])</f>
        <v>39</v>
      </c>
      <c r="AZ478">
        <f>IF(AND(ISBLANK(Table33[[#This Row],[Fred]]),ISBLANK(Table3[[#This Row],[Fred]])),"",Table33[[#This Row],[Fred]]-Table3[[#This Row],[Fred]])</f>
        <v>18</v>
      </c>
      <c r="BA478">
        <f>IF(AND(ISBLANK(Table33[[#This Row],[Zoe]]),ISBLANK(Table3[[#This Row],[Zoe]])),"",Table33[[#This Row],[Zoe]]-Table3[[#This Row],[Zoe]])</f>
        <v>15</v>
      </c>
      <c r="BB478">
        <f>IF(AND(ISBLANK(Table33[[#This Row],[George]]),ISBLANK(Table3[[#This Row],[George]])),"",Table33[[#This Row],[George]]-Table3[[#This Row],[George]])</f>
        <v>11</v>
      </c>
      <c r="BC478">
        <f>IF(AND(ISBLANK(Table33[[#This Row],[Raegan]]),ISBLANK(Table3[[#This Row],[Raegan]])),"",Table33[[#This Row],[Raegan]]-Table3[[#This Row],[Raegan]])</f>
        <v>69</v>
      </c>
      <c r="BD478" t="str">
        <f>IF(AND(ISBLANK(Table33[[#This Row],[Liam]]),ISBLANK(Table3[[#This Row],[Liam]])),"",Table33[[#This Row],[Liam]]-Table3[[#This Row],[Liam]])</f>
        <v/>
      </c>
      <c r="BE478">
        <f>IF(AND(ISBLANK(Table33[[#This Row],[Shane]]),ISBLANK(Table3[[#This Row],[Shane]])),"",Table33[[#This Row],[Shane]]-Table3[[#This Row],[Shane]])</f>
        <v>48</v>
      </c>
      <c r="BF478">
        <f>IF(AND(ISBLANK(Table33[[#This Row],[Cameron]]),ISBLANK(Table3[[#This Row],[Cameron]])),"",Table33[[#This Row],[Cameron]]-Table3[[#This Row],[Cameron]])</f>
        <v>57</v>
      </c>
      <c r="BG478">
        <f>IF(AND(ISBLANK(Table33[[#This Row],[Alex]]),ISBLANK(Table3[[#This Row],[Alex]])),"",Table33[[#This Row],[Alex]]-Table3[[#This Row],[Alex]])</f>
        <v>29</v>
      </c>
      <c r="BH478" t="str">
        <f>IF(AND(ISBLANK(Table33[[#This Row],[Scott]]),ISBLANK(Table3[[#This Row],[Scott]])),"",Table33[[#This Row],[Scott]]-Table3[[#This Row],[Scott]])</f>
        <v/>
      </c>
      <c r="BI478" t="str">
        <f>IF(AND(ISBLANK(Table33[[#This Row],[Light]]),ISBLANK(Table3[[#This Row],[Light]])),"",Table33[[#This Row],[Light]]-Table3[[#This Row],[Light]])</f>
        <v/>
      </c>
      <c r="BJ478" t="str">
        <f>IF(AND(ISBLANK(Table33[[#This Row],[Jarred]]),ISBLANK(Table3[[#This Row],[Jarred]])),"",Table33[[#This Row],[Jarred]]-Table3[[#This Row],[Jarred]])</f>
        <v/>
      </c>
      <c r="BK478" t="str">
        <f>IF(AND(ISBLANK(Table33[[#This Row],[Joel]]),ISBLANK(Table3[[#This Row],[Joel]])),"",Table33[[#This Row],[Joel]]-Table3[[#This Row],[Joel]])</f>
        <v/>
      </c>
      <c r="BL478" t="str">
        <f>IF(AND(ISBLANK(Table33[[#This Row],[Rob]]),ISBLANK(Table3[[#This Row],[Rob]])),"",Table33[[#This Row],[Rob]]-Table3[[#This Row],[Rob]])</f>
        <v/>
      </c>
      <c r="BM478" t="str">
        <f>IF(AND(ISBLANK(Table33[[#This Row],[Xander]]),ISBLANK(Table3[[#This Row],[Xander]])),"",Table33[[#This Row],[Xander]]-Table3[[#This Row],[Xander]])</f>
        <v/>
      </c>
    </row>
    <row r="479" spans="1:65" x14ac:dyDescent="0.25">
      <c r="A479" s="26">
        <v>45798</v>
      </c>
      <c r="B479">
        <v>9</v>
      </c>
      <c r="C479">
        <v>10</v>
      </c>
      <c r="D479">
        <v>24</v>
      </c>
      <c r="E479">
        <v>27</v>
      </c>
      <c r="F479">
        <v>41</v>
      </c>
      <c r="H479">
        <v>12</v>
      </c>
      <c r="I479">
        <v>9</v>
      </c>
      <c r="S479" s="26">
        <v>45798</v>
      </c>
      <c r="T479">
        <v>66</v>
      </c>
      <c r="U479">
        <v>46</v>
      </c>
      <c r="V479">
        <v>40</v>
      </c>
      <c r="W479">
        <v>33</v>
      </c>
      <c r="X479">
        <v>105</v>
      </c>
      <c r="AK479">
        <v>64</v>
      </c>
      <c r="AL479">
        <v>44</v>
      </c>
      <c r="AM479">
        <v>12</v>
      </c>
      <c r="AX479" s="26">
        <v>45798</v>
      </c>
      <c r="AY479">
        <f>IF(AND(ISBLANK(Table33[[#This Row],[Gilbert]]),ISBLANK(Table3[[#This Row],[Gilbert]])),"",Table33[[#This Row],[Gilbert]]-Table3[[#This Row],[Gilbert]])</f>
        <v>57</v>
      </c>
      <c r="AZ479">
        <f>IF(AND(ISBLANK(Table33[[#This Row],[Fred]]),ISBLANK(Table3[[#This Row],[Fred]])),"",Table33[[#This Row],[Fred]]-Table3[[#This Row],[Fred]])</f>
        <v>36</v>
      </c>
      <c r="BA479">
        <f>IF(AND(ISBLANK(Table33[[#This Row],[Zoe]]),ISBLANK(Table3[[#This Row],[Zoe]])),"",Table33[[#This Row],[Zoe]]-Table3[[#This Row],[Zoe]])</f>
        <v>16</v>
      </c>
      <c r="BB479">
        <f>IF(AND(ISBLANK(Table33[[#This Row],[George]]),ISBLANK(Table3[[#This Row],[George]])),"",Table33[[#This Row],[George]]-Table3[[#This Row],[George]])</f>
        <v>6</v>
      </c>
      <c r="BC479">
        <f>IF(AND(ISBLANK(Table33[[#This Row],[Raegan]]),ISBLANK(Table3[[#This Row],[Raegan]])),"",Table33[[#This Row],[Raegan]]-Table3[[#This Row],[Raegan]])</f>
        <v>64</v>
      </c>
      <c r="BD479" t="str">
        <f>IF(AND(ISBLANK(Table33[[#This Row],[Liam]]),ISBLANK(Table3[[#This Row],[Liam]])),"",Table33[[#This Row],[Liam]]-Table3[[#This Row],[Liam]])</f>
        <v/>
      </c>
      <c r="BE479">
        <f>IF(AND(ISBLANK(Table33[[#This Row],[Shane]]),ISBLANK(Table3[[#This Row],[Shane]])),"",Table33[[#This Row],[Shane]]-Table3[[#This Row],[Shane]])</f>
        <v>52</v>
      </c>
      <c r="BF479">
        <f>IF(AND(ISBLANK(Table33[[#This Row],[Cameron]]),ISBLANK(Table3[[#This Row],[Cameron]])),"",Table33[[#This Row],[Cameron]]-Table3[[#This Row],[Cameron]])</f>
        <v>35</v>
      </c>
      <c r="BG479" t="str">
        <f>IF(AND(ISBLANK(Table33[[#This Row],[Alex]]),ISBLANK(Table3[[#This Row],[Alex]])),"",Table33[[#This Row],[Alex]]-Table3[[#This Row],[Alex]])</f>
        <v/>
      </c>
      <c r="BH479" t="str">
        <f>IF(AND(ISBLANK(Table33[[#This Row],[Scott]]),ISBLANK(Table3[[#This Row],[Scott]])),"",Table33[[#This Row],[Scott]]-Table3[[#This Row],[Scott]])</f>
        <v/>
      </c>
      <c r="BI479" t="str">
        <f>IF(AND(ISBLANK(Table33[[#This Row],[Light]]),ISBLANK(Table3[[#This Row],[Light]])),"",Table33[[#This Row],[Light]]-Table3[[#This Row],[Light]])</f>
        <v/>
      </c>
      <c r="BJ479" t="str">
        <f>IF(AND(ISBLANK(Table33[[#This Row],[Jarred]]),ISBLANK(Table3[[#This Row],[Jarred]])),"",Table33[[#This Row],[Jarred]]-Table3[[#This Row],[Jarred]])</f>
        <v/>
      </c>
      <c r="BK479" t="str">
        <f>IF(AND(ISBLANK(Table33[[#This Row],[Joel]]),ISBLANK(Table3[[#This Row],[Joel]])),"",Table33[[#This Row],[Joel]]-Table3[[#This Row],[Joel]])</f>
        <v/>
      </c>
      <c r="BL479" t="str">
        <f>IF(AND(ISBLANK(Table33[[#This Row],[Rob]]),ISBLANK(Table3[[#This Row],[Rob]])),"",Table33[[#This Row],[Rob]]-Table3[[#This Row],[Rob]])</f>
        <v/>
      </c>
      <c r="BM479" t="str">
        <f>IF(AND(ISBLANK(Table33[[#This Row],[Xander]]),ISBLANK(Table3[[#This Row],[Xander]])),"",Table33[[#This Row],[Xander]]-Table3[[#This Row],[Xander]])</f>
        <v/>
      </c>
    </row>
    <row r="480" spans="1:65" x14ac:dyDescent="0.25">
      <c r="A480" s="26">
        <v>45799</v>
      </c>
      <c r="B480">
        <v>4</v>
      </c>
      <c r="C480">
        <v>7</v>
      </c>
      <c r="D480">
        <v>22</v>
      </c>
      <c r="E480">
        <v>24</v>
      </c>
      <c r="F480">
        <v>30</v>
      </c>
      <c r="H480">
        <v>9</v>
      </c>
      <c r="I480">
        <v>4</v>
      </c>
      <c r="P480">
        <v>15</v>
      </c>
      <c r="S480" s="26">
        <v>45799</v>
      </c>
      <c r="T480">
        <v>26</v>
      </c>
      <c r="U480">
        <v>46</v>
      </c>
      <c r="V480">
        <v>45</v>
      </c>
      <c r="W480">
        <v>43</v>
      </c>
      <c r="X480">
        <v>109</v>
      </c>
      <c r="AK480">
        <v>53</v>
      </c>
      <c r="AL480">
        <v>53</v>
      </c>
      <c r="AM480">
        <v>10</v>
      </c>
      <c r="AP480">
        <v>32</v>
      </c>
      <c r="AX480" s="26">
        <v>45799</v>
      </c>
      <c r="AY480">
        <f>IF(AND(ISBLANK(Table33[[#This Row],[Gilbert]]),ISBLANK(Table3[[#This Row],[Gilbert]])),"",Table33[[#This Row],[Gilbert]]-Table3[[#This Row],[Gilbert]])</f>
        <v>22</v>
      </c>
      <c r="AZ480">
        <f>IF(AND(ISBLANK(Table33[[#This Row],[Fred]]),ISBLANK(Table3[[#This Row],[Fred]])),"",Table33[[#This Row],[Fred]]-Table3[[#This Row],[Fred]])</f>
        <v>39</v>
      </c>
      <c r="BA480">
        <f>IF(AND(ISBLANK(Table33[[#This Row],[Zoe]]),ISBLANK(Table3[[#This Row],[Zoe]])),"",Table33[[#This Row],[Zoe]]-Table3[[#This Row],[Zoe]])</f>
        <v>23</v>
      </c>
      <c r="BB480">
        <f>IF(AND(ISBLANK(Table33[[#This Row],[George]]),ISBLANK(Table3[[#This Row],[George]])),"",Table33[[#This Row],[George]]-Table3[[#This Row],[George]])</f>
        <v>19</v>
      </c>
      <c r="BC480">
        <f>IF(AND(ISBLANK(Table33[[#This Row],[Raegan]]),ISBLANK(Table3[[#This Row],[Raegan]])),"",Table33[[#This Row],[Raegan]]-Table3[[#This Row],[Raegan]])</f>
        <v>79</v>
      </c>
      <c r="BD480" t="str">
        <f>IF(AND(ISBLANK(Table33[[#This Row],[Liam]]),ISBLANK(Table3[[#This Row],[Liam]])),"",Table33[[#This Row],[Liam]]-Table3[[#This Row],[Liam]])</f>
        <v/>
      </c>
      <c r="BE480">
        <f>IF(AND(ISBLANK(Table33[[#This Row],[Shane]]),ISBLANK(Table3[[#This Row],[Shane]])),"",Table33[[#This Row],[Shane]]-Table3[[#This Row],[Shane]])</f>
        <v>44</v>
      </c>
      <c r="BF480">
        <f>IF(AND(ISBLANK(Table33[[#This Row],[Cameron]]),ISBLANK(Table3[[#This Row],[Cameron]])),"",Table33[[#This Row],[Cameron]]-Table3[[#This Row],[Cameron]])</f>
        <v>49</v>
      </c>
      <c r="BG480">
        <f>IF(AND(ISBLANK(Table33[[#This Row],[Alex]]),ISBLANK(Table3[[#This Row],[Alex]])),"",Table33[[#This Row],[Alex]]-Table3[[#This Row],[Alex]])</f>
        <v>17</v>
      </c>
      <c r="BH480" t="str">
        <f>IF(AND(ISBLANK(Table33[[#This Row],[Scott]]),ISBLANK(Table3[[#This Row],[Scott]])),"",Table33[[#This Row],[Scott]]-Table3[[#This Row],[Scott]])</f>
        <v/>
      </c>
      <c r="BI480" t="str">
        <f>IF(AND(ISBLANK(Table33[[#This Row],[Light]]),ISBLANK(Table3[[#This Row],[Light]])),"",Table33[[#This Row],[Light]]-Table3[[#This Row],[Light]])</f>
        <v/>
      </c>
      <c r="BJ480" t="str">
        <f>IF(AND(ISBLANK(Table33[[#This Row],[Jarred]]),ISBLANK(Table3[[#This Row],[Jarred]])),"",Table33[[#This Row],[Jarred]]-Table3[[#This Row],[Jarred]])</f>
        <v/>
      </c>
      <c r="BK480" t="str">
        <f>IF(AND(ISBLANK(Table33[[#This Row],[Joel]]),ISBLANK(Table3[[#This Row],[Joel]])),"",Table33[[#This Row],[Joel]]-Table3[[#This Row],[Joel]])</f>
        <v/>
      </c>
      <c r="BL480" t="str">
        <f>IF(AND(ISBLANK(Table33[[#This Row],[Rob]]),ISBLANK(Table3[[#This Row],[Rob]])),"",Table33[[#This Row],[Rob]]-Table3[[#This Row],[Rob]])</f>
        <v/>
      </c>
      <c r="BM480" t="str">
        <f>IF(AND(ISBLANK(Table33[[#This Row],[Xander]]),ISBLANK(Table3[[#This Row],[Xander]])),"",Table33[[#This Row],[Xander]]-Table3[[#This Row],[Xander]])</f>
        <v/>
      </c>
    </row>
    <row r="481" spans="1:65" x14ac:dyDescent="0.25">
      <c r="A481" s="26">
        <v>45800</v>
      </c>
      <c r="B481">
        <v>7</v>
      </c>
      <c r="C481">
        <v>11</v>
      </c>
      <c r="D481">
        <v>16</v>
      </c>
      <c r="E481">
        <v>25</v>
      </c>
      <c r="F481">
        <v>33</v>
      </c>
      <c r="H481">
        <v>8</v>
      </c>
      <c r="I481">
        <v>2</v>
      </c>
      <c r="P481">
        <v>11</v>
      </c>
      <c r="S481" s="26">
        <v>45800</v>
      </c>
      <c r="T481">
        <v>36</v>
      </c>
      <c r="U481">
        <v>44</v>
      </c>
      <c r="V481">
        <v>25</v>
      </c>
      <c r="W481">
        <v>38</v>
      </c>
      <c r="X481">
        <v>85</v>
      </c>
      <c r="AK481">
        <v>53</v>
      </c>
      <c r="AL481">
        <v>52</v>
      </c>
      <c r="AM481">
        <v>18</v>
      </c>
      <c r="AP481">
        <v>43</v>
      </c>
      <c r="AX481" s="26">
        <v>45800</v>
      </c>
      <c r="AY481">
        <f>IF(AND(ISBLANK(Table33[[#This Row],[Gilbert]]),ISBLANK(Table3[[#This Row],[Gilbert]])),"",Table33[[#This Row],[Gilbert]]-Table3[[#This Row],[Gilbert]])</f>
        <v>29</v>
      </c>
      <c r="AZ481">
        <f>IF(AND(ISBLANK(Table33[[#This Row],[Fred]]),ISBLANK(Table3[[#This Row],[Fred]])),"",Table33[[#This Row],[Fred]]-Table3[[#This Row],[Fred]])</f>
        <v>33</v>
      </c>
      <c r="BA481">
        <f>IF(AND(ISBLANK(Table33[[#This Row],[Zoe]]),ISBLANK(Table3[[#This Row],[Zoe]])),"",Table33[[#This Row],[Zoe]]-Table3[[#This Row],[Zoe]])</f>
        <v>9</v>
      </c>
      <c r="BB481">
        <f>IF(AND(ISBLANK(Table33[[#This Row],[George]]),ISBLANK(Table3[[#This Row],[George]])),"",Table33[[#This Row],[George]]-Table3[[#This Row],[George]])</f>
        <v>13</v>
      </c>
      <c r="BC481">
        <f>IF(AND(ISBLANK(Table33[[#This Row],[Raegan]]),ISBLANK(Table3[[#This Row],[Raegan]])),"",Table33[[#This Row],[Raegan]]-Table3[[#This Row],[Raegan]])</f>
        <v>52</v>
      </c>
      <c r="BD481" t="str">
        <f>IF(AND(ISBLANK(Table33[[#This Row],[Liam]]),ISBLANK(Table3[[#This Row],[Liam]])),"",Table33[[#This Row],[Liam]]-Table3[[#This Row],[Liam]])</f>
        <v/>
      </c>
      <c r="BE481">
        <f>IF(AND(ISBLANK(Table33[[#This Row],[Shane]]),ISBLANK(Table3[[#This Row],[Shane]])),"",Table33[[#This Row],[Shane]]-Table3[[#This Row],[Shane]])</f>
        <v>45</v>
      </c>
      <c r="BF481">
        <f>IF(AND(ISBLANK(Table33[[#This Row],[Cameron]]),ISBLANK(Table3[[#This Row],[Cameron]])),"",Table33[[#This Row],[Cameron]]-Table3[[#This Row],[Cameron]])</f>
        <v>50</v>
      </c>
      <c r="BG481">
        <f>IF(AND(ISBLANK(Table33[[#This Row],[Alex]]),ISBLANK(Table3[[#This Row],[Alex]])),"",Table33[[#This Row],[Alex]]-Table3[[#This Row],[Alex]])</f>
        <v>32</v>
      </c>
      <c r="BH481" t="str">
        <f>IF(AND(ISBLANK(Table33[[#This Row],[Scott]]),ISBLANK(Table3[[#This Row],[Scott]])),"",Table33[[#This Row],[Scott]]-Table3[[#This Row],[Scott]])</f>
        <v/>
      </c>
      <c r="BI481" t="str">
        <f>IF(AND(ISBLANK(Table33[[#This Row],[Light]]),ISBLANK(Table3[[#This Row],[Light]])),"",Table33[[#This Row],[Light]]-Table3[[#This Row],[Light]])</f>
        <v/>
      </c>
      <c r="BJ481" t="str">
        <f>IF(AND(ISBLANK(Table33[[#This Row],[Jarred]]),ISBLANK(Table3[[#This Row],[Jarred]])),"",Table33[[#This Row],[Jarred]]-Table3[[#This Row],[Jarred]])</f>
        <v/>
      </c>
      <c r="BK481" t="str">
        <f>IF(AND(ISBLANK(Table33[[#This Row],[Joel]]),ISBLANK(Table3[[#This Row],[Joel]])),"",Table33[[#This Row],[Joel]]-Table3[[#This Row],[Joel]])</f>
        <v/>
      </c>
      <c r="BL481" t="str">
        <f>IF(AND(ISBLANK(Table33[[#This Row],[Rob]]),ISBLANK(Table3[[#This Row],[Rob]])),"",Table33[[#This Row],[Rob]]-Table3[[#This Row],[Rob]])</f>
        <v/>
      </c>
      <c r="BM481" t="str">
        <f>IF(AND(ISBLANK(Table33[[#This Row],[Xander]]),ISBLANK(Table3[[#This Row],[Xander]])),"",Table33[[#This Row],[Xander]]-Table3[[#This Row],[Xander]])</f>
        <v/>
      </c>
    </row>
    <row r="482" spans="1:65" x14ac:dyDescent="0.25">
      <c r="A482" s="26">
        <v>45803</v>
      </c>
      <c r="B482">
        <v>2</v>
      </c>
      <c r="C482">
        <v>31</v>
      </c>
      <c r="D482">
        <v>22</v>
      </c>
      <c r="E482">
        <v>11</v>
      </c>
      <c r="F482">
        <v>32</v>
      </c>
      <c r="H482">
        <v>5</v>
      </c>
      <c r="I482">
        <v>14</v>
      </c>
      <c r="P482">
        <v>20</v>
      </c>
      <c r="S482" s="26">
        <v>45803</v>
      </c>
      <c r="T482">
        <v>32</v>
      </c>
      <c r="U482">
        <v>56</v>
      </c>
      <c r="V482">
        <v>42</v>
      </c>
      <c r="W482">
        <v>34</v>
      </c>
      <c r="X482">
        <v>88</v>
      </c>
      <c r="AK482">
        <v>33</v>
      </c>
      <c r="AL482">
        <v>47</v>
      </c>
      <c r="AM482">
        <v>27</v>
      </c>
      <c r="AN482">
        <v>1</v>
      </c>
      <c r="AP482">
        <v>29</v>
      </c>
      <c r="AX482" s="26">
        <v>45803</v>
      </c>
      <c r="AY482">
        <f>IF(AND(ISBLANK(Table33[[#This Row],[Gilbert]]),ISBLANK(Table3[[#This Row],[Gilbert]])),"",Table33[[#This Row],[Gilbert]]-Table3[[#This Row],[Gilbert]])</f>
        <v>30</v>
      </c>
      <c r="AZ482">
        <f>IF(AND(ISBLANK(Table33[[#This Row],[Fred]]),ISBLANK(Table3[[#This Row],[Fred]])),"",Table33[[#This Row],[Fred]]-Table3[[#This Row],[Fred]])</f>
        <v>25</v>
      </c>
      <c r="BA482">
        <f>IF(AND(ISBLANK(Table33[[#This Row],[Zoe]]),ISBLANK(Table3[[#This Row],[Zoe]])),"",Table33[[#This Row],[Zoe]]-Table3[[#This Row],[Zoe]])</f>
        <v>20</v>
      </c>
      <c r="BB482">
        <f>IF(AND(ISBLANK(Table33[[#This Row],[George]]),ISBLANK(Table3[[#This Row],[George]])),"",Table33[[#This Row],[George]]-Table3[[#This Row],[George]])</f>
        <v>23</v>
      </c>
      <c r="BC482">
        <f>IF(AND(ISBLANK(Table33[[#This Row],[Raegan]]),ISBLANK(Table3[[#This Row],[Raegan]])),"",Table33[[#This Row],[Raegan]]-Table3[[#This Row],[Raegan]])</f>
        <v>56</v>
      </c>
      <c r="BD482" t="str">
        <f>IF(AND(ISBLANK(Table33[[#This Row],[Liam]]),ISBLANK(Table3[[#This Row],[Liam]])),"",Table33[[#This Row],[Liam]]-Table3[[#This Row],[Liam]])</f>
        <v/>
      </c>
      <c r="BE482">
        <f>IF(AND(ISBLANK(Table33[[#This Row],[Shane]]),ISBLANK(Table3[[#This Row],[Shane]])),"",Table33[[#This Row],[Shane]]-Table3[[#This Row],[Shane]])</f>
        <v>28</v>
      </c>
      <c r="BF482">
        <f>IF(AND(ISBLANK(Table33[[#This Row],[Cameron]]),ISBLANK(Table3[[#This Row],[Cameron]])),"",Table33[[#This Row],[Cameron]]-Table3[[#This Row],[Cameron]])</f>
        <v>33</v>
      </c>
      <c r="BG482">
        <f>IF(AND(ISBLANK(Table33[[#This Row],[Alex]]),ISBLANK(Table3[[#This Row],[Alex]])),"",Table33[[#This Row],[Alex]]-Table3[[#This Row],[Alex]])</f>
        <v>9</v>
      </c>
      <c r="BH482" t="str">
        <f>IF(AND(ISBLANK(Table33[[#This Row],[Scott]]),ISBLANK(Table3[[#This Row],[Scott]])),"",Table33[[#This Row],[Scott]]-Table3[[#This Row],[Scott]])</f>
        <v/>
      </c>
      <c r="BI482" t="str">
        <f>IF(AND(ISBLANK(Table33[[#This Row],[Light]]),ISBLANK(Table3[[#This Row],[Light]])),"",Table33[[#This Row],[Light]]-Table3[[#This Row],[Light]])</f>
        <v/>
      </c>
      <c r="BJ482" t="str">
        <f>IF(AND(ISBLANK(Table33[[#This Row],[Jarred]]),ISBLANK(Table3[[#This Row],[Jarred]])),"",Table33[[#This Row],[Jarred]]-Table3[[#This Row],[Jarred]])</f>
        <v/>
      </c>
      <c r="BK482" t="str">
        <f>IF(AND(ISBLANK(Table33[[#This Row],[Joel]]),ISBLANK(Table3[[#This Row],[Joel]])),"",Table33[[#This Row],[Joel]]-Table3[[#This Row],[Joel]])</f>
        <v/>
      </c>
      <c r="BL482" t="str">
        <f>IF(AND(ISBLANK(Table33[[#This Row],[Rob]]),ISBLANK(Table3[[#This Row],[Rob]])),"",Table33[[#This Row],[Rob]]-Table3[[#This Row],[Rob]])</f>
        <v/>
      </c>
      <c r="BM482" t="str">
        <f>IF(AND(ISBLANK(Table33[[#This Row],[Xander]]),ISBLANK(Table3[[#This Row],[Xander]])),"",Table33[[#This Row],[Xander]]-Table3[[#This Row],[Xander]])</f>
        <v/>
      </c>
    </row>
    <row r="483" spans="1:65" x14ac:dyDescent="0.25">
      <c r="A483" s="26">
        <v>45804</v>
      </c>
      <c r="C483">
        <v>26</v>
      </c>
      <c r="D483">
        <v>24</v>
      </c>
      <c r="E483">
        <v>19</v>
      </c>
      <c r="F483">
        <v>24</v>
      </c>
      <c r="H483">
        <v>6</v>
      </c>
      <c r="I483">
        <v>5</v>
      </c>
      <c r="P483">
        <v>19</v>
      </c>
      <c r="S483" s="26">
        <v>45804</v>
      </c>
      <c r="U483">
        <v>48</v>
      </c>
      <c r="V483">
        <v>37</v>
      </c>
      <c r="W483">
        <v>36</v>
      </c>
      <c r="X483">
        <v>79</v>
      </c>
      <c r="AK483">
        <v>34</v>
      </c>
      <c r="AL483">
        <v>52</v>
      </c>
      <c r="AM483">
        <v>24</v>
      </c>
      <c r="AN483">
        <v>9</v>
      </c>
      <c r="AP483">
        <v>23</v>
      </c>
      <c r="AX483" s="26">
        <v>45804</v>
      </c>
      <c r="AY483" t="str">
        <f>IF(AND(ISBLANK(Table33[[#This Row],[Gilbert]]),ISBLANK(Table3[[#This Row],[Gilbert]])),"",Table33[[#This Row],[Gilbert]]-Table3[[#This Row],[Gilbert]])</f>
        <v/>
      </c>
      <c r="AZ483">
        <f>IF(AND(ISBLANK(Table33[[#This Row],[Fred]]),ISBLANK(Table3[[#This Row],[Fred]])),"",Table33[[#This Row],[Fred]]-Table3[[#This Row],[Fred]])</f>
        <v>22</v>
      </c>
      <c r="BA483">
        <f>IF(AND(ISBLANK(Table33[[#This Row],[Zoe]]),ISBLANK(Table3[[#This Row],[Zoe]])),"",Table33[[#This Row],[Zoe]]-Table3[[#This Row],[Zoe]])</f>
        <v>13</v>
      </c>
      <c r="BB483">
        <f>IF(AND(ISBLANK(Table33[[#This Row],[George]]),ISBLANK(Table3[[#This Row],[George]])),"",Table33[[#This Row],[George]]-Table3[[#This Row],[George]])</f>
        <v>17</v>
      </c>
      <c r="BC483">
        <f>IF(AND(ISBLANK(Table33[[#This Row],[Raegan]]),ISBLANK(Table3[[#This Row],[Raegan]])),"",Table33[[#This Row],[Raegan]]-Table3[[#This Row],[Raegan]])</f>
        <v>55</v>
      </c>
      <c r="BD483" t="str">
        <f>IF(AND(ISBLANK(Table33[[#This Row],[Liam]]),ISBLANK(Table3[[#This Row],[Liam]])),"",Table33[[#This Row],[Liam]]-Table3[[#This Row],[Liam]])</f>
        <v/>
      </c>
      <c r="BE483">
        <f>IF(AND(ISBLANK(Table33[[#This Row],[Shane]]),ISBLANK(Table3[[#This Row],[Shane]])),"",Table33[[#This Row],[Shane]]-Table3[[#This Row],[Shane]])</f>
        <v>28</v>
      </c>
      <c r="BF483">
        <f>IF(AND(ISBLANK(Table33[[#This Row],[Cameron]]),ISBLANK(Table3[[#This Row],[Cameron]])),"",Table33[[#This Row],[Cameron]]-Table3[[#This Row],[Cameron]])</f>
        <v>47</v>
      </c>
      <c r="BG483">
        <f>IF(AND(ISBLANK(Table33[[#This Row],[Alex]]),ISBLANK(Table3[[#This Row],[Alex]])),"",Table33[[#This Row],[Alex]]-Table3[[#This Row],[Alex]])</f>
        <v>4</v>
      </c>
      <c r="BH483" t="str">
        <f>IF(AND(ISBLANK(Table33[[#This Row],[Scott]]),ISBLANK(Table3[[#This Row],[Scott]])),"",Table33[[#This Row],[Scott]]-Table3[[#This Row],[Scott]])</f>
        <v/>
      </c>
      <c r="BI483" t="str">
        <f>IF(AND(ISBLANK(Table33[[#This Row],[Light]]),ISBLANK(Table3[[#This Row],[Light]])),"",Table33[[#This Row],[Light]]-Table3[[#This Row],[Light]])</f>
        <v/>
      </c>
      <c r="BJ483" t="str">
        <f>IF(AND(ISBLANK(Table33[[#This Row],[Jarred]]),ISBLANK(Table3[[#This Row],[Jarred]])),"",Table33[[#This Row],[Jarred]]-Table3[[#This Row],[Jarred]])</f>
        <v/>
      </c>
      <c r="BK483" t="str">
        <f>IF(AND(ISBLANK(Table33[[#This Row],[Joel]]),ISBLANK(Table3[[#This Row],[Joel]])),"",Table33[[#This Row],[Joel]]-Table3[[#This Row],[Joel]])</f>
        <v/>
      </c>
      <c r="BL483" t="str">
        <f>IF(AND(ISBLANK(Table33[[#This Row],[Rob]]),ISBLANK(Table3[[#This Row],[Rob]])),"",Table33[[#This Row],[Rob]]-Table3[[#This Row],[Rob]])</f>
        <v/>
      </c>
      <c r="BM483" t="str">
        <f>IF(AND(ISBLANK(Table33[[#This Row],[Xander]]),ISBLANK(Table3[[#This Row],[Xander]])),"",Table33[[#This Row],[Xander]]-Table3[[#This Row],[Xander]])</f>
        <v/>
      </c>
    </row>
    <row r="484" spans="1:65" x14ac:dyDescent="0.25">
      <c r="A484" s="26">
        <v>45805</v>
      </c>
      <c r="B484">
        <v>4</v>
      </c>
      <c r="C484">
        <v>23</v>
      </c>
      <c r="D484">
        <v>22</v>
      </c>
      <c r="E484">
        <v>7</v>
      </c>
      <c r="F484">
        <v>24</v>
      </c>
      <c r="H484">
        <v>3</v>
      </c>
      <c r="P484">
        <v>18</v>
      </c>
      <c r="S484" s="26">
        <v>45805</v>
      </c>
      <c r="T484">
        <v>29</v>
      </c>
      <c r="U484">
        <v>49</v>
      </c>
      <c r="V484">
        <v>48</v>
      </c>
      <c r="W484">
        <v>28</v>
      </c>
      <c r="X484">
        <v>90</v>
      </c>
      <c r="AK484">
        <v>43</v>
      </c>
      <c r="AM484">
        <v>33</v>
      </c>
      <c r="AP484">
        <v>33</v>
      </c>
      <c r="AX484" s="26">
        <v>45805</v>
      </c>
      <c r="AY484">
        <f>IF(AND(ISBLANK(Table33[[#This Row],[Gilbert]]),ISBLANK(Table3[[#This Row],[Gilbert]])),"",Table33[[#This Row],[Gilbert]]-Table3[[#This Row],[Gilbert]])</f>
        <v>25</v>
      </c>
      <c r="AZ484">
        <f>IF(AND(ISBLANK(Table33[[#This Row],[Fred]]),ISBLANK(Table3[[#This Row],[Fred]])),"",Table33[[#This Row],[Fred]]-Table3[[#This Row],[Fred]])</f>
        <v>26</v>
      </c>
      <c r="BA484">
        <f>IF(AND(ISBLANK(Table33[[#This Row],[Zoe]]),ISBLANK(Table3[[#This Row],[Zoe]])),"",Table33[[#This Row],[Zoe]]-Table3[[#This Row],[Zoe]])</f>
        <v>26</v>
      </c>
      <c r="BB484">
        <f>IF(AND(ISBLANK(Table33[[#This Row],[George]]),ISBLANK(Table3[[#This Row],[George]])),"",Table33[[#This Row],[George]]-Table3[[#This Row],[George]])</f>
        <v>21</v>
      </c>
      <c r="BC484">
        <f>IF(AND(ISBLANK(Table33[[#This Row],[Raegan]]),ISBLANK(Table3[[#This Row],[Raegan]])),"",Table33[[#This Row],[Raegan]]-Table3[[#This Row],[Raegan]])</f>
        <v>66</v>
      </c>
      <c r="BD484" t="str">
        <f>IF(AND(ISBLANK(Table33[[#This Row],[Liam]]),ISBLANK(Table3[[#This Row],[Liam]])),"",Table33[[#This Row],[Liam]]-Table3[[#This Row],[Liam]])</f>
        <v/>
      </c>
      <c r="BE484">
        <f>IF(AND(ISBLANK(Table33[[#This Row],[Shane]]),ISBLANK(Table3[[#This Row],[Shane]])),"",Table33[[#This Row],[Shane]]-Table3[[#This Row],[Shane]])</f>
        <v>40</v>
      </c>
      <c r="BF484" t="str">
        <f>IF(AND(ISBLANK(Table33[[#This Row],[Cameron]]),ISBLANK(Table3[[#This Row],[Cameron]])),"",Table33[[#This Row],[Cameron]]-Table3[[#This Row],[Cameron]])</f>
        <v/>
      </c>
      <c r="BG484">
        <f>IF(AND(ISBLANK(Table33[[#This Row],[Alex]]),ISBLANK(Table3[[#This Row],[Alex]])),"",Table33[[#This Row],[Alex]]-Table3[[#This Row],[Alex]])</f>
        <v>15</v>
      </c>
      <c r="BH484" t="str">
        <f>IF(AND(ISBLANK(Table33[[#This Row],[Scott]]),ISBLANK(Table3[[#This Row],[Scott]])),"",Table33[[#This Row],[Scott]]-Table3[[#This Row],[Scott]])</f>
        <v/>
      </c>
      <c r="BI484" t="str">
        <f>IF(AND(ISBLANK(Table33[[#This Row],[Light]]),ISBLANK(Table3[[#This Row],[Light]])),"",Table33[[#This Row],[Light]]-Table3[[#This Row],[Light]])</f>
        <v/>
      </c>
      <c r="BJ484" t="str">
        <f>IF(AND(ISBLANK(Table33[[#This Row],[Jarred]]),ISBLANK(Table3[[#This Row],[Jarred]])),"",Table33[[#This Row],[Jarred]]-Table3[[#This Row],[Jarred]])</f>
        <v/>
      </c>
      <c r="BK484" t="str">
        <f>IF(AND(ISBLANK(Table33[[#This Row],[Joel]]),ISBLANK(Table3[[#This Row],[Joel]])),"",Table33[[#This Row],[Joel]]-Table3[[#This Row],[Joel]])</f>
        <v/>
      </c>
      <c r="BL484" t="str">
        <f>IF(AND(ISBLANK(Table33[[#This Row],[Rob]]),ISBLANK(Table3[[#This Row],[Rob]])),"",Table33[[#This Row],[Rob]]-Table3[[#This Row],[Rob]])</f>
        <v/>
      </c>
      <c r="BM484" t="str">
        <f>IF(AND(ISBLANK(Table33[[#This Row],[Xander]]),ISBLANK(Table3[[#This Row],[Xander]])),"",Table33[[#This Row],[Xander]]-Table3[[#This Row],[Xander]])</f>
        <v/>
      </c>
    </row>
    <row r="485" spans="1:65" x14ac:dyDescent="0.25">
      <c r="A485" s="26">
        <v>45806</v>
      </c>
      <c r="B485">
        <v>6</v>
      </c>
      <c r="C485">
        <v>23</v>
      </c>
      <c r="D485">
        <v>20</v>
      </c>
      <c r="E485">
        <v>13</v>
      </c>
      <c r="H485">
        <v>5</v>
      </c>
      <c r="I485">
        <v>15</v>
      </c>
      <c r="P485">
        <v>16</v>
      </c>
      <c r="S485" s="26">
        <v>45806</v>
      </c>
      <c r="T485">
        <v>25</v>
      </c>
      <c r="U485">
        <v>33</v>
      </c>
      <c r="V485">
        <v>44</v>
      </c>
      <c r="W485">
        <v>50</v>
      </c>
      <c r="AK485">
        <v>57</v>
      </c>
      <c r="AL485">
        <v>57</v>
      </c>
      <c r="AM485">
        <v>5</v>
      </c>
      <c r="AP485">
        <v>62</v>
      </c>
      <c r="AX485" s="26">
        <v>45806</v>
      </c>
      <c r="AY485">
        <f>IF(AND(ISBLANK(Table33[[#This Row],[Gilbert]]),ISBLANK(Table3[[#This Row],[Gilbert]])),"",Table33[[#This Row],[Gilbert]]-Table3[[#This Row],[Gilbert]])</f>
        <v>19</v>
      </c>
      <c r="AZ485">
        <f>IF(AND(ISBLANK(Table33[[#This Row],[Fred]]),ISBLANK(Table3[[#This Row],[Fred]])),"",Table33[[#This Row],[Fred]]-Table3[[#This Row],[Fred]])</f>
        <v>10</v>
      </c>
      <c r="BA485">
        <f>IF(AND(ISBLANK(Table33[[#This Row],[Zoe]]),ISBLANK(Table3[[#This Row],[Zoe]])),"",Table33[[#This Row],[Zoe]]-Table3[[#This Row],[Zoe]])</f>
        <v>24</v>
      </c>
      <c r="BB485">
        <f>IF(AND(ISBLANK(Table33[[#This Row],[George]]),ISBLANK(Table3[[#This Row],[George]])),"",Table33[[#This Row],[George]]-Table3[[#This Row],[George]])</f>
        <v>37</v>
      </c>
      <c r="BC485" t="str">
        <f>IF(AND(ISBLANK(Table33[[#This Row],[Raegan]]),ISBLANK(Table3[[#This Row],[Raegan]])),"",Table33[[#This Row],[Raegan]]-Table3[[#This Row],[Raegan]])</f>
        <v/>
      </c>
      <c r="BD485" t="str">
        <f>IF(AND(ISBLANK(Table33[[#This Row],[Liam]]),ISBLANK(Table3[[#This Row],[Liam]])),"",Table33[[#This Row],[Liam]]-Table3[[#This Row],[Liam]])</f>
        <v/>
      </c>
      <c r="BE485">
        <f>IF(AND(ISBLANK(Table33[[#This Row],[Shane]]),ISBLANK(Table3[[#This Row],[Shane]])),"",Table33[[#This Row],[Shane]]-Table3[[#This Row],[Shane]])</f>
        <v>52</v>
      </c>
      <c r="BF485">
        <f>IF(AND(ISBLANK(Table33[[#This Row],[Cameron]]),ISBLANK(Table3[[#This Row],[Cameron]])),"",Table33[[#This Row],[Cameron]]-Table3[[#This Row],[Cameron]])</f>
        <v>42</v>
      </c>
      <c r="BG485">
        <f>IF(AND(ISBLANK(Table33[[#This Row],[Alex]]),ISBLANK(Table3[[#This Row],[Alex]])),"",Table33[[#This Row],[Alex]]-Table3[[#This Row],[Alex]])</f>
        <v>46</v>
      </c>
      <c r="BH485" t="str">
        <f>IF(AND(ISBLANK(Table33[[#This Row],[Scott]]),ISBLANK(Table3[[#This Row],[Scott]])),"",Table33[[#This Row],[Scott]]-Table3[[#This Row],[Scott]])</f>
        <v/>
      </c>
      <c r="BI485" t="str">
        <f>IF(AND(ISBLANK(Table33[[#This Row],[Light]]),ISBLANK(Table3[[#This Row],[Light]])),"",Table33[[#This Row],[Light]]-Table3[[#This Row],[Light]])</f>
        <v/>
      </c>
      <c r="BJ485" t="str">
        <f>IF(AND(ISBLANK(Table33[[#This Row],[Jarred]]),ISBLANK(Table3[[#This Row],[Jarred]])),"",Table33[[#This Row],[Jarred]]-Table3[[#This Row],[Jarred]])</f>
        <v/>
      </c>
      <c r="BK485" t="str">
        <f>IF(AND(ISBLANK(Table33[[#This Row],[Joel]]),ISBLANK(Table3[[#This Row],[Joel]])),"",Table33[[#This Row],[Joel]]-Table3[[#This Row],[Joel]])</f>
        <v/>
      </c>
      <c r="BL485" t="str">
        <f>IF(AND(ISBLANK(Table33[[#This Row],[Rob]]),ISBLANK(Table3[[#This Row],[Rob]])),"",Table33[[#This Row],[Rob]]-Table3[[#This Row],[Rob]])</f>
        <v/>
      </c>
      <c r="BM485" t="str">
        <f>IF(AND(ISBLANK(Table33[[#This Row],[Xander]]),ISBLANK(Table3[[#This Row],[Xander]])),"",Table33[[#This Row],[Xander]]-Table3[[#This Row],[Xander]])</f>
        <v/>
      </c>
    </row>
    <row r="486" spans="1:65" x14ac:dyDescent="0.25">
      <c r="A486" s="26">
        <v>45807</v>
      </c>
      <c r="B486">
        <v>6</v>
      </c>
      <c r="C486">
        <v>26</v>
      </c>
      <c r="D486">
        <v>19</v>
      </c>
      <c r="E486">
        <v>5</v>
      </c>
      <c r="F486">
        <v>29</v>
      </c>
      <c r="H486">
        <v>3</v>
      </c>
      <c r="I486">
        <v>5</v>
      </c>
      <c r="P486">
        <v>13</v>
      </c>
      <c r="S486" s="26">
        <v>45807</v>
      </c>
      <c r="T486">
        <v>25</v>
      </c>
      <c r="U486">
        <v>41</v>
      </c>
      <c r="V486">
        <v>28</v>
      </c>
      <c r="W486">
        <v>37</v>
      </c>
      <c r="X486">
        <v>80</v>
      </c>
      <c r="AK486">
        <v>30</v>
      </c>
      <c r="AL486">
        <v>48</v>
      </c>
      <c r="AM486">
        <v>7</v>
      </c>
      <c r="AP486">
        <v>24</v>
      </c>
      <c r="AX486" s="26">
        <v>45807</v>
      </c>
      <c r="AY486">
        <f>IF(AND(ISBLANK(Table33[[#This Row],[Gilbert]]),ISBLANK(Table3[[#This Row],[Gilbert]])),"",Table33[[#This Row],[Gilbert]]-Table3[[#This Row],[Gilbert]])</f>
        <v>19</v>
      </c>
      <c r="AZ486">
        <f>IF(AND(ISBLANK(Table33[[#This Row],[Fred]]),ISBLANK(Table3[[#This Row],[Fred]])),"",Table33[[#This Row],[Fred]]-Table3[[#This Row],[Fred]])</f>
        <v>15</v>
      </c>
      <c r="BA486">
        <f>IF(AND(ISBLANK(Table33[[#This Row],[Zoe]]),ISBLANK(Table3[[#This Row],[Zoe]])),"",Table33[[#This Row],[Zoe]]-Table3[[#This Row],[Zoe]])</f>
        <v>9</v>
      </c>
      <c r="BB486">
        <f>IF(AND(ISBLANK(Table33[[#This Row],[George]]),ISBLANK(Table3[[#This Row],[George]])),"",Table33[[#This Row],[George]]-Table3[[#This Row],[George]])</f>
        <v>32</v>
      </c>
      <c r="BC486">
        <f>IF(AND(ISBLANK(Table33[[#This Row],[Raegan]]),ISBLANK(Table3[[#This Row],[Raegan]])),"",Table33[[#This Row],[Raegan]]-Table3[[#This Row],[Raegan]])</f>
        <v>51</v>
      </c>
      <c r="BD486" t="str">
        <f>IF(AND(ISBLANK(Table33[[#This Row],[Liam]]),ISBLANK(Table3[[#This Row],[Liam]])),"",Table33[[#This Row],[Liam]]-Table3[[#This Row],[Liam]])</f>
        <v/>
      </c>
      <c r="BE486">
        <f>IF(AND(ISBLANK(Table33[[#This Row],[Shane]]),ISBLANK(Table3[[#This Row],[Shane]])),"",Table33[[#This Row],[Shane]]-Table3[[#This Row],[Shane]])</f>
        <v>27</v>
      </c>
      <c r="BF486">
        <f>IF(AND(ISBLANK(Table33[[#This Row],[Cameron]]),ISBLANK(Table3[[#This Row],[Cameron]])),"",Table33[[#This Row],[Cameron]]-Table3[[#This Row],[Cameron]])</f>
        <v>43</v>
      </c>
      <c r="BG486">
        <f>IF(AND(ISBLANK(Table33[[#This Row],[Alex]]),ISBLANK(Table3[[#This Row],[Alex]])),"",Table33[[#This Row],[Alex]]-Table3[[#This Row],[Alex]])</f>
        <v>11</v>
      </c>
      <c r="BH486" t="str">
        <f>IF(AND(ISBLANK(Table33[[#This Row],[Scott]]),ISBLANK(Table3[[#This Row],[Scott]])),"",Table33[[#This Row],[Scott]]-Table3[[#This Row],[Scott]])</f>
        <v/>
      </c>
      <c r="BI486" t="str">
        <f>IF(AND(ISBLANK(Table33[[#This Row],[Light]]),ISBLANK(Table3[[#This Row],[Light]])),"",Table33[[#This Row],[Light]]-Table3[[#This Row],[Light]])</f>
        <v/>
      </c>
      <c r="BJ486" t="str">
        <f>IF(AND(ISBLANK(Table33[[#This Row],[Jarred]]),ISBLANK(Table3[[#This Row],[Jarred]])),"",Table33[[#This Row],[Jarred]]-Table3[[#This Row],[Jarred]])</f>
        <v/>
      </c>
      <c r="BK486" t="str">
        <f>IF(AND(ISBLANK(Table33[[#This Row],[Joel]]),ISBLANK(Table3[[#This Row],[Joel]])),"",Table33[[#This Row],[Joel]]-Table3[[#This Row],[Joel]])</f>
        <v/>
      </c>
      <c r="BL486" t="str">
        <f>IF(AND(ISBLANK(Table33[[#This Row],[Rob]]),ISBLANK(Table3[[#This Row],[Rob]])),"",Table33[[#This Row],[Rob]]-Table3[[#This Row],[Rob]])</f>
        <v/>
      </c>
      <c r="BM486" t="str">
        <f>IF(AND(ISBLANK(Table33[[#This Row],[Xander]]),ISBLANK(Table3[[#This Row],[Xander]])),"",Table33[[#This Row],[Xander]]-Table3[[#This Row],[Xander]])</f>
        <v/>
      </c>
    </row>
    <row r="487" spans="1:65" x14ac:dyDescent="0.25">
      <c r="A487" s="26">
        <v>45779</v>
      </c>
      <c r="B487">
        <v>5</v>
      </c>
      <c r="C487">
        <v>27</v>
      </c>
      <c r="D487">
        <v>21</v>
      </c>
      <c r="E487">
        <v>29</v>
      </c>
      <c r="F487">
        <v>20</v>
      </c>
      <c r="H487">
        <v>11</v>
      </c>
      <c r="I487">
        <v>4</v>
      </c>
      <c r="P487">
        <v>10</v>
      </c>
      <c r="S487" s="26">
        <v>45810</v>
      </c>
      <c r="T487">
        <v>32</v>
      </c>
      <c r="U487">
        <v>57</v>
      </c>
      <c r="V487">
        <v>42</v>
      </c>
      <c r="W487">
        <v>48</v>
      </c>
      <c r="X487">
        <v>72</v>
      </c>
      <c r="AK487">
        <v>46</v>
      </c>
      <c r="AL487">
        <v>31</v>
      </c>
      <c r="AM487">
        <v>21</v>
      </c>
      <c r="AP487">
        <v>37</v>
      </c>
      <c r="AX487" s="26">
        <v>45810</v>
      </c>
      <c r="AY487">
        <f>IF(AND(ISBLANK(Table33[[#This Row],[Gilbert]]),ISBLANK(Table3[[#This Row],[Gilbert]])),"",Table33[[#This Row],[Gilbert]]-Table3[[#This Row],[Gilbert]])</f>
        <v>27</v>
      </c>
      <c r="AZ487">
        <f>IF(AND(ISBLANK(Table33[[#This Row],[Fred]]),ISBLANK(Table3[[#This Row],[Fred]])),"",Table33[[#This Row],[Fred]]-Table3[[#This Row],[Fred]])</f>
        <v>30</v>
      </c>
      <c r="BA487">
        <f>IF(AND(ISBLANK(Table33[[#This Row],[Zoe]]),ISBLANK(Table3[[#This Row],[Zoe]])),"",Table33[[#This Row],[Zoe]]-Table3[[#This Row],[Zoe]])</f>
        <v>21</v>
      </c>
      <c r="BB487">
        <f>IF(AND(ISBLANK(Table33[[#This Row],[George]]),ISBLANK(Table3[[#This Row],[George]])),"",Table33[[#This Row],[George]]-Table3[[#This Row],[George]])</f>
        <v>19</v>
      </c>
      <c r="BC487">
        <f>IF(AND(ISBLANK(Table33[[#This Row],[Raegan]]),ISBLANK(Table3[[#This Row],[Raegan]])),"",Table33[[#This Row],[Raegan]]-Table3[[#This Row],[Raegan]])</f>
        <v>52</v>
      </c>
      <c r="BD487" t="str">
        <f>IF(AND(ISBLANK(Table33[[#This Row],[Liam]]),ISBLANK(Table3[[#This Row],[Liam]])),"",Table33[[#This Row],[Liam]]-Table3[[#This Row],[Liam]])</f>
        <v/>
      </c>
      <c r="BE487">
        <f>IF(AND(ISBLANK(Table33[[#This Row],[Shane]]),ISBLANK(Table3[[#This Row],[Shane]])),"",Table33[[#This Row],[Shane]]-Table3[[#This Row],[Shane]])</f>
        <v>35</v>
      </c>
      <c r="BF487">
        <f>IF(AND(ISBLANK(Table33[[#This Row],[Cameron]]),ISBLANK(Table3[[#This Row],[Cameron]])),"",Table33[[#This Row],[Cameron]]-Table3[[#This Row],[Cameron]])</f>
        <v>27</v>
      </c>
      <c r="BG487">
        <f>IF(AND(ISBLANK(Table33[[#This Row],[Alex]]),ISBLANK(Table3[[#This Row],[Alex]])),"",Table33[[#This Row],[Alex]]-Table3[[#This Row],[Alex]])</f>
        <v>27</v>
      </c>
      <c r="BH487" t="str">
        <f>IF(AND(ISBLANK(Table33[[#This Row],[Scott]]),ISBLANK(Table3[[#This Row],[Scott]])),"",Table33[[#This Row],[Scott]]-Table3[[#This Row],[Scott]])</f>
        <v/>
      </c>
      <c r="BI487" t="str">
        <f>IF(AND(ISBLANK(Table33[[#This Row],[Light]]),ISBLANK(Table3[[#This Row],[Light]])),"",Table33[[#This Row],[Light]]-Table3[[#This Row],[Light]])</f>
        <v/>
      </c>
      <c r="BJ487" t="str">
        <f>IF(AND(ISBLANK(Table33[[#This Row],[Jarred]]),ISBLANK(Table3[[#This Row],[Jarred]])),"",Table33[[#This Row],[Jarred]]-Table3[[#This Row],[Jarred]])</f>
        <v/>
      </c>
      <c r="BK487" t="str">
        <f>IF(AND(ISBLANK(Table33[[#This Row],[Joel]]),ISBLANK(Table3[[#This Row],[Joel]])),"",Table33[[#This Row],[Joel]]-Table3[[#This Row],[Joel]])</f>
        <v/>
      </c>
      <c r="BL487" t="str">
        <f>IF(AND(ISBLANK(Table33[[#This Row],[Rob]]),ISBLANK(Table3[[#This Row],[Rob]])),"",Table33[[#This Row],[Rob]]-Table3[[#This Row],[Rob]])</f>
        <v/>
      </c>
      <c r="BM487" t="str">
        <f>IF(AND(ISBLANK(Table33[[#This Row],[Xander]]),ISBLANK(Table3[[#This Row],[Xander]])),"",Table33[[#This Row],[Xander]]-Table3[[#This Row],[Xander]])</f>
        <v/>
      </c>
    </row>
    <row r="488" spans="1:65" x14ac:dyDescent="0.25">
      <c r="A488" s="26">
        <v>45780</v>
      </c>
      <c r="B488">
        <v>7</v>
      </c>
      <c r="C488">
        <v>27</v>
      </c>
      <c r="D488">
        <v>23</v>
      </c>
      <c r="E488">
        <v>25</v>
      </c>
      <c r="F488">
        <v>5</v>
      </c>
      <c r="H488">
        <v>12</v>
      </c>
      <c r="I488">
        <v>7</v>
      </c>
      <c r="P488">
        <v>3</v>
      </c>
      <c r="S488" s="26">
        <v>45811</v>
      </c>
      <c r="T488">
        <v>30</v>
      </c>
      <c r="U488">
        <v>39</v>
      </c>
      <c r="V488">
        <v>43</v>
      </c>
      <c r="W488">
        <v>47</v>
      </c>
      <c r="X488">
        <v>74</v>
      </c>
      <c r="AK488">
        <v>46</v>
      </c>
      <c r="AL488">
        <v>55</v>
      </c>
      <c r="AP488">
        <v>6</v>
      </c>
      <c r="AX488" s="26">
        <v>45811</v>
      </c>
      <c r="AY488">
        <f>IF(AND(ISBLANK(Table33[[#This Row],[Gilbert]]),ISBLANK(Table3[[#This Row],[Gilbert]])),"",Table33[[#This Row],[Gilbert]]-Table3[[#This Row],[Gilbert]])</f>
        <v>23</v>
      </c>
      <c r="AZ488">
        <f>IF(AND(ISBLANK(Table33[[#This Row],[Fred]]),ISBLANK(Table3[[#This Row],[Fred]])),"",Table33[[#This Row],[Fred]]-Table3[[#This Row],[Fred]])</f>
        <v>12</v>
      </c>
      <c r="BA488">
        <f>IF(AND(ISBLANK(Table33[[#This Row],[Zoe]]),ISBLANK(Table3[[#This Row],[Zoe]])),"",Table33[[#This Row],[Zoe]]-Table3[[#This Row],[Zoe]])</f>
        <v>20</v>
      </c>
      <c r="BB488">
        <f>IF(AND(ISBLANK(Table33[[#This Row],[George]]),ISBLANK(Table3[[#This Row],[George]])),"",Table33[[#This Row],[George]]-Table3[[#This Row],[George]])</f>
        <v>22</v>
      </c>
      <c r="BC488">
        <f>IF(AND(ISBLANK(Table33[[#This Row],[Raegan]]),ISBLANK(Table3[[#This Row],[Raegan]])),"",Table33[[#This Row],[Raegan]]-Table3[[#This Row],[Raegan]])</f>
        <v>69</v>
      </c>
      <c r="BD488" t="str">
        <f>IF(AND(ISBLANK(Table33[[#This Row],[Liam]]),ISBLANK(Table3[[#This Row],[Liam]])),"",Table33[[#This Row],[Liam]]-Table3[[#This Row],[Liam]])</f>
        <v/>
      </c>
      <c r="BE488">
        <f>IF(AND(ISBLANK(Table33[[#This Row],[Shane]]),ISBLANK(Table3[[#This Row],[Shane]])),"",Table33[[#This Row],[Shane]]-Table3[[#This Row],[Shane]])</f>
        <v>34</v>
      </c>
      <c r="BF488">
        <f>IF(AND(ISBLANK(Table33[[#This Row],[Cameron]]),ISBLANK(Table3[[#This Row],[Cameron]])),"",Table33[[#This Row],[Cameron]]-Table3[[#This Row],[Cameron]])</f>
        <v>48</v>
      </c>
      <c r="BG488">
        <f>IF(AND(ISBLANK(Table33[[#This Row],[Alex]]),ISBLANK(Table3[[#This Row],[Alex]])),"",Table33[[#This Row],[Alex]]-Table3[[#This Row],[Alex]])</f>
        <v>3</v>
      </c>
      <c r="BH488" t="str">
        <f>IF(AND(ISBLANK(Table33[[#This Row],[Scott]]),ISBLANK(Table3[[#This Row],[Scott]])),"",Table33[[#This Row],[Scott]]-Table3[[#This Row],[Scott]])</f>
        <v/>
      </c>
      <c r="BI488" t="str">
        <f>IF(AND(ISBLANK(Table33[[#This Row],[Light]]),ISBLANK(Table3[[#This Row],[Light]])),"",Table33[[#This Row],[Light]]-Table3[[#This Row],[Light]])</f>
        <v/>
      </c>
      <c r="BJ488" t="str">
        <f>IF(AND(ISBLANK(Table33[[#This Row],[Jarred]]),ISBLANK(Table3[[#This Row],[Jarred]])),"",Table33[[#This Row],[Jarred]]-Table3[[#This Row],[Jarred]])</f>
        <v/>
      </c>
      <c r="BK488" t="str">
        <f>IF(AND(ISBLANK(Table33[[#This Row],[Joel]]),ISBLANK(Table3[[#This Row],[Joel]])),"",Table33[[#This Row],[Joel]]-Table3[[#This Row],[Joel]])</f>
        <v/>
      </c>
      <c r="BL488" t="str">
        <f>IF(AND(ISBLANK(Table33[[#This Row],[Rob]]),ISBLANK(Table3[[#This Row],[Rob]])),"",Table33[[#This Row],[Rob]]-Table3[[#This Row],[Rob]])</f>
        <v/>
      </c>
      <c r="BM488" t="str">
        <f>IF(AND(ISBLANK(Table33[[#This Row],[Xander]]),ISBLANK(Table3[[#This Row],[Xander]])),"",Table33[[#This Row],[Xander]]-Table3[[#This Row],[Xander]])</f>
        <v/>
      </c>
    </row>
    <row r="489" spans="1:65" x14ac:dyDescent="0.25">
      <c r="A489" s="26">
        <v>45781</v>
      </c>
      <c r="C489">
        <v>32</v>
      </c>
      <c r="D489">
        <v>24</v>
      </c>
      <c r="E489">
        <v>24</v>
      </c>
      <c r="H489">
        <v>17</v>
      </c>
      <c r="I489">
        <v>15</v>
      </c>
      <c r="S489" s="26">
        <v>45812</v>
      </c>
      <c r="T489">
        <v>1</v>
      </c>
      <c r="U489">
        <v>50</v>
      </c>
      <c r="V489">
        <v>39</v>
      </c>
      <c r="W489">
        <v>33</v>
      </c>
      <c r="X489">
        <v>1</v>
      </c>
      <c r="AK489">
        <v>42</v>
      </c>
      <c r="AL489">
        <v>46</v>
      </c>
      <c r="AM489">
        <v>41</v>
      </c>
      <c r="AX489" s="26">
        <v>45812</v>
      </c>
      <c r="AY489">
        <f>IF(AND(ISBLANK(Table33[[#This Row],[Gilbert]]),ISBLANK(Table3[[#This Row],[Gilbert]])),"",Table33[[#This Row],[Gilbert]]-Table3[[#This Row],[Gilbert]])</f>
        <v>1</v>
      </c>
      <c r="AZ489">
        <f>IF(AND(ISBLANK(Table33[[#This Row],[Fred]]),ISBLANK(Table3[[#This Row],[Fred]])),"",Table33[[#This Row],[Fred]]-Table3[[#This Row],[Fred]])</f>
        <v>18</v>
      </c>
      <c r="BA489">
        <f>IF(AND(ISBLANK(Table33[[#This Row],[Zoe]]),ISBLANK(Table3[[#This Row],[Zoe]])),"",Table33[[#This Row],[Zoe]]-Table3[[#This Row],[Zoe]])</f>
        <v>15</v>
      </c>
      <c r="BB489">
        <f>IF(AND(ISBLANK(Table33[[#This Row],[George]]),ISBLANK(Table3[[#This Row],[George]])),"",Table33[[#This Row],[George]]-Table3[[#This Row],[George]])</f>
        <v>9</v>
      </c>
      <c r="BC489">
        <f>IF(AND(ISBLANK(Table33[[#This Row],[Raegan]]),ISBLANK(Table3[[#This Row],[Raegan]])),"",Table33[[#This Row],[Raegan]]-Table3[[#This Row],[Raegan]])</f>
        <v>1</v>
      </c>
      <c r="BD489" t="str">
        <f>IF(AND(ISBLANK(Table33[[#This Row],[Liam]]),ISBLANK(Table3[[#This Row],[Liam]])),"",Table33[[#This Row],[Liam]]-Table3[[#This Row],[Liam]])</f>
        <v/>
      </c>
      <c r="BE489">
        <f>IF(AND(ISBLANK(Table33[[#This Row],[Shane]]),ISBLANK(Table3[[#This Row],[Shane]])),"",Table33[[#This Row],[Shane]]-Table3[[#This Row],[Shane]])</f>
        <v>25</v>
      </c>
      <c r="BF489">
        <f>IF(AND(ISBLANK(Table33[[#This Row],[Cameron]]),ISBLANK(Table3[[#This Row],[Cameron]])),"",Table33[[#This Row],[Cameron]]-Table3[[#This Row],[Cameron]])</f>
        <v>31</v>
      </c>
      <c r="BG489" t="str">
        <f>IF(AND(ISBLANK(Table33[[#This Row],[Alex]]),ISBLANK(Table3[[#This Row],[Alex]])),"",Table33[[#This Row],[Alex]]-Table3[[#This Row],[Alex]])</f>
        <v/>
      </c>
      <c r="BH489" t="str">
        <f>IF(AND(ISBLANK(Table33[[#This Row],[Scott]]),ISBLANK(Table3[[#This Row],[Scott]])),"",Table33[[#This Row],[Scott]]-Table3[[#This Row],[Scott]])</f>
        <v/>
      </c>
      <c r="BI489" t="str">
        <f>IF(AND(ISBLANK(Table33[[#This Row],[Light]]),ISBLANK(Table3[[#This Row],[Light]])),"",Table33[[#This Row],[Light]]-Table3[[#This Row],[Light]])</f>
        <v/>
      </c>
      <c r="BJ489" t="str">
        <f>IF(AND(ISBLANK(Table33[[#This Row],[Jarred]]),ISBLANK(Table3[[#This Row],[Jarred]])),"",Table33[[#This Row],[Jarred]]-Table3[[#This Row],[Jarred]])</f>
        <v/>
      </c>
      <c r="BK489" t="str">
        <f>IF(AND(ISBLANK(Table33[[#This Row],[Joel]]),ISBLANK(Table3[[#This Row],[Joel]])),"",Table33[[#This Row],[Joel]]-Table3[[#This Row],[Joel]])</f>
        <v/>
      </c>
      <c r="BL489" t="str">
        <f>IF(AND(ISBLANK(Table33[[#This Row],[Rob]]),ISBLANK(Table3[[#This Row],[Rob]])),"",Table33[[#This Row],[Rob]]-Table3[[#This Row],[Rob]])</f>
        <v/>
      </c>
      <c r="BM489" t="str">
        <f>IF(AND(ISBLANK(Table33[[#This Row],[Xander]]),ISBLANK(Table3[[#This Row],[Xander]])),"",Table33[[#This Row],[Xander]]-Table3[[#This Row],[Xander]])</f>
        <v/>
      </c>
    </row>
    <row r="490" spans="1:65" x14ac:dyDescent="0.25">
      <c r="A490" s="26">
        <v>45782</v>
      </c>
      <c r="B490">
        <v>5</v>
      </c>
      <c r="C490">
        <v>22</v>
      </c>
      <c r="D490">
        <v>25</v>
      </c>
      <c r="E490">
        <v>26</v>
      </c>
      <c r="H490">
        <v>10</v>
      </c>
      <c r="I490">
        <v>8</v>
      </c>
      <c r="P490">
        <v>12</v>
      </c>
      <c r="S490" s="26">
        <v>45813</v>
      </c>
      <c r="T490">
        <v>26</v>
      </c>
      <c r="U490">
        <v>62</v>
      </c>
      <c r="V490">
        <v>41</v>
      </c>
      <c r="W490">
        <v>41</v>
      </c>
      <c r="AK490">
        <v>48</v>
      </c>
      <c r="AL490">
        <v>45</v>
      </c>
      <c r="AM490">
        <v>30</v>
      </c>
      <c r="AP490">
        <v>26</v>
      </c>
      <c r="AX490" s="26">
        <v>45813</v>
      </c>
      <c r="AY490">
        <f>IF(AND(ISBLANK(Table33[[#This Row],[Gilbert]]),ISBLANK(Table3[[#This Row],[Gilbert]])),"",Table33[[#This Row],[Gilbert]]-Table3[[#This Row],[Gilbert]])</f>
        <v>21</v>
      </c>
      <c r="AZ490">
        <f>IF(AND(ISBLANK(Table33[[#This Row],[Fred]]),ISBLANK(Table3[[#This Row],[Fred]])),"",Table33[[#This Row],[Fred]]-Table3[[#This Row],[Fred]])</f>
        <v>40</v>
      </c>
      <c r="BA490">
        <f>IF(AND(ISBLANK(Table33[[#This Row],[Zoe]]),ISBLANK(Table3[[#This Row],[Zoe]])),"",Table33[[#This Row],[Zoe]]-Table3[[#This Row],[Zoe]])</f>
        <v>16</v>
      </c>
      <c r="BB490">
        <f>IF(AND(ISBLANK(Table33[[#This Row],[George]]),ISBLANK(Table3[[#This Row],[George]])),"",Table33[[#This Row],[George]]-Table3[[#This Row],[George]])</f>
        <v>15</v>
      </c>
      <c r="BC490" t="str">
        <f>IF(AND(ISBLANK(Table33[[#This Row],[Raegan]]),ISBLANK(Table3[[#This Row],[Raegan]])),"",Table33[[#This Row],[Raegan]]-Table3[[#This Row],[Raegan]])</f>
        <v/>
      </c>
      <c r="BD490" t="str">
        <f>IF(AND(ISBLANK(Table33[[#This Row],[Liam]]),ISBLANK(Table3[[#This Row],[Liam]])),"",Table33[[#This Row],[Liam]]-Table3[[#This Row],[Liam]])</f>
        <v/>
      </c>
      <c r="BE490">
        <f>IF(AND(ISBLANK(Table33[[#This Row],[Shane]]),ISBLANK(Table3[[#This Row],[Shane]])),"",Table33[[#This Row],[Shane]]-Table3[[#This Row],[Shane]])</f>
        <v>38</v>
      </c>
      <c r="BF490">
        <f>IF(AND(ISBLANK(Table33[[#This Row],[Cameron]]),ISBLANK(Table3[[#This Row],[Cameron]])),"",Table33[[#This Row],[Cameron]]-Table3[[#This Row],[Cameron]])</f>
        <v>37</v>
      </c>
      <c r="BG490">
        <f>IF(AND(ISBLANK(Table33[[#This Row],[Alex]]),ISBLANK(Table3[[#This Row],[Alex]])),"",Table33[[#This Row],[Alex]]-Table3[[#This Row],[Alex]])</f>
        <v>14</v>
      </c>
      <c r="BH490" t="str">
        <f>IF(AND(ISBLANK(Table33[[#This Row],[Scott]]),ISBLANK(Table3[[#This Row],[Scott]])),"",Table33[[#This Row],[Scott]]-Table3[[#This Row],[Scott]])</f>
        <v/>
      </c>
      <c r="BI490" t="str">
        <f>IF(AND(ISBLANK(Table33[[#This Row],[Light]]),ISBLANK(Table3[[#This Row],[Light]])),"",Table33[[#This Row],[Light]]-Table3[[#This Row],[Light]])</f>
        <v/>
      </c>
      <c r="BJ490" t="str">
        <f>IF(AND(ISBLANK(Table33[[#This Row],[Jarred]]),ISBLANK(Table3[[#This Row],[Jarred]])),"",Table33[[#This Row],[Jarred]]-Table3[[#This Row],[Jarred]])</f>
        <v/>
      </c>
      <c r="BK490" t="str">
        <f>IF(AND(ISBLANK(Table33[[#This Row],[Joel]]),ISBLANK(Table3[[#This Row],[Joel]])),"",Table33[[#This Row],[Joel]]-Table3[[#This Row],[Joel]])</f>
        <v/>
      </c>
      <c r="BL490" t="str">
        <f>IF(AND(ISBLANK(Table33[[#This Row],[Rob]]),ISBLANK(Table3[[#This Row],[Rob]])),"",Table33[[#This Row],[Rob]]-Table3[[#This Row],[Rob]])</f>
        <v/>
      </c>
      <c r="BM490" t="str">
        <f>IF(AND(ISBLANK(Table33[[#This Row],[Xander]]),ISBLANK(Table3[[#This Row],[Xander]])),"",Table33[[#This Row],[Xander]]-Table3[[#This Row],[Xander]])</f>
        <v/>
      </c>
    </row>
    <row r="491" spans="1:65" x14ac:dyDescent="0.25">
      <c r="A491" s="26">
        <v>45783</v>
      </c>
      <c r="B491">
        <v>1</v>
      </c>
      <c r="C491">
        <v>23</v>
      </c>
      <c r="D491">
        <v>18</v>
      </c>
      <c r="E491">
        <v>18</v>
      </c>
      <c r="F491">
        <v>16</v>
      </c>
      <c r="H491">
        <v>7</v>
      </c>
      <c r="I491">
        <v>4</v>
      </c>
      <c r="P491">
        <v>4</v>
      </c>
      <c r="S491" s="26">
        <v>45814</v>
      </c>
      <c r="T491">
        <v>25</v>
      </c>
      <c r="U491">
        <v>45</v>
      </c>
      <c r="V491">
        <v>31</v>
      </c>
      <c r="W491">
        <v>43</v>
      </c>
      <c r="X491">
        <v>49</v>
      </c>
      <c r="AK491">
        <v>32</v>
      </c>
      <c r="AL491">
        <v>42</v>
      </c>
      <c r="AM491">
        <v>5</v>
      </c>
      <c r="AP491">
        <v>30</v>
      </c>
      <c r="AX491" s="26">
        <v>45814</v>
      </c>
      <c r="AY491">
        <f>IF(AND(ISBLANK(Table33[[#This Row],[Gilbert]]),ISBLANK(Table3[[#This Row],[Gilbert]])),"",Table33[[#This Row],[Gilbert]]-Table3[[#This Row],[Gilbert]])</f>
        <v>24</v>
      </c>
      <c r="AZ491">
        <f>IF(AND(ISBLANK(Table33[[#This Row],[Fred]]),ISBLANK(Table3[[#This Row],[Fred]])),"",Table33[[#This Row],[Fred]]-Table3[[#This Row],[Fred]])</f>
        <v>22</v>
      </c>
      <c r="BA491">
        <f>IF(AND(ISBLANK(Table33[[#This Row],[Zoe]]),ISBLANK(Table3[[#This Row],[Zoe]])),"",Table33[[#This Row],[Zoe]]-Table3[[#This Row],[Zoe]])</f>
        <v>13</v>
      </c>
      <c r="BB491">
        <f>IF(AND(ISBLANK(Table33[[#This Row],[George]]),ISBLANK(Table3[[#This Row],[George]])),"",Table33[[#This Row],[George]]-Table3[[#This Row],[George]])</f>
        <v>25</v>
      </c>
      <c r="BC491">
        <f>IF(AND(ISBLANK(Table33[[#This Row],[Raegan]]),ISBLANK(Table3[[#This Row],[Raegan]])),"",Table33[[#This Row],[Raegan]]-Table3[[#This Row],[Raegan]])</f>
        <v>33</v>
      </c>
      <c r="BD491" t="str">
        <f>IF(AND(ISBLANK(Table33[[#This Row],[Liam]]),ISBLANK(Table3[[#This Row],[Liam]])),"",Table33[[#This Row],[Liam]]-Table3[[#This Row],[Liam]])</f>
        <v/>
      </c>
      <c r="BE491">
        <f>IF(AND(ISBLANK(Table33[[#This Row],[Shane]]),ISBLANK(Table3[[#This Row],[Shane]])),"",Table33[[#This Row],[Shane]]-Table3[[#This Row],[Shane]])</f>
        <v>25</v>
      </c>
      <c r="BF491">
        <f>IF(AND(ISBLANK(Table33[[#This Row],[Cameron]]),ISBLANK(Table3[[#This Row],[Cameron]])),"",Table33[[#This Row],[Cameron]]-Table3[[#This Row],[Cameron]])</f>
        <v>38</v>
      </c>
      <c r="BG491">
        <f>IF(AND(ISBLANK(Table33[[#This Row],[Alex]]),ISBLANK(Table3[[#This Row],[Alex]])),"",Table33[[#This Row],[Alex]]-Table3[[#This Row],[Alex]])</f>
        <v>26</v>
      </c>
      <c r="BH491" t="str">
        <f>IF(AND(ISBLANK(Table33[[#This Row],[Scott]]),ISBLANK(Table3[[#This Row],[Scott]])),"",Table33[[#This Row],[Scott]]-Table3[[#This Row],[Scott]])</f>
        <v/>
      </c>
      <c r="BI491" t="str">
        <f>IF(AND(ISBLANK(Table33[[#This Row],[Light]]),ISBLANK(Table3[[#This Row],[Light]])),"",Table33[[#This Row],[Light]]-Table3[[#This Row],[Light]])</f>
        <v/>
      </c>
      <c r="BJ491" t="str">
        <f>IF(AND(ISBLANK(Table33[[#This Row],[Jarred]]),ISBLANK(Table3[[#This Row],[Jarred]])),"",Table33[[#This Row],[Jarred]]-Table3[[#This Row],[Jarred]])</f>
        <v/>
      </c>
      <c r="BK491" t="str">
        <f>IF(AND(ISBLANK(Table33[[#This Row],[Joel]]),ISBLANK(Table3[[#This Row],[Joel]])),"",Table33[[#This Row],[Joel]]-Table3[[#This Row],[Joel]])</f>
        <v/>
      </c>
      <c r="BL491" t="str">
        <f>IF(AND(ISBLANK(Table33[[#This Row],[Rob]]),ISBLANK(Table3[[#This Row],[Rob]])),"",Table33[[#This Row],[Rob]]-Table3[[#This Row],[Rob]])</f>
        <v/>
      </c>
      <c r="BM491" t="str">
        <f>IF(AND(ISBLANK(Table33[[#This Row],[Xander]]),ISBLANK(Table3[[#This Row],[Xander]])),"",Table33[[#This Row],[Xander]]-Table3[[#This Row],[Xander]])</f>
        <v/>
      </c>
    </row>
    <row r="492" spans="1:65" x14ac:dyDescent="0.25">
      <c r="A492" s="26">
        <v>45817</v>
      </c>
      <c r="C492">
        <v>13</v>
      </c>
      <c r="D492">
        <v>17</v>
      </c>
      <c r="E492">
        <v>29</v>
      </c>
      <c r="F492">
        <v>12</v>
      </c>
      <c r="H492">
        <v>1</v>
      </c>
      <c r="I492">
        <v>12</v>
      </c>
      <c r="P492">
        <v>23</v>
      </c>
      <c r="S492" s="26">
        <v>45817</v>
      </c>
      <c r="T492">
        <v>38</v>
      </c>
      <c r="U492">
        <v>38</v>
      </c>
      <c r="V492">
        <v>29</v>
      </c>
      <c r="W492">
        <v>47</v>
      </c>
      <c r="X492">
        <v>66</v>
      </c>
      <c r="AK492">
        <v>31</v>
      </c>
      <c r="AL492">
        <v>45</v>
      </c>
      <c r="AM492">
        <v>25</v>
      </c>
      <c r="AN492">
        <v>1</v>
      </c>
      <c r="AP492">
        <v>28</v>
      </c>
      <c r="AX492" s="26">
        <v>45817</v>
      </c>
      <c r="AY492">
        <f>IF(AND(ISBLANK(Table33[[#This Row],[Gilbert]]),ISBLANK(Table3[[#This Row],[Gilbert]])),"",Table33[[#This Row],[Gilbert]]-Table3[[#This Row],[Gilbert]])</f>
        <v>38</v>
      </c>
      <c r="AZ492">
        <f>IF(AND(ISBLANK(Table33[[#This Row],[Fred]]),ISBLANK(Table3[[#This Row],[Fred]])),"",Table33[[#This Row],[Fred]]-Table3[[#This Row],[Fred]])</f>
        <v>25</v>
      </c>
      <c r="BA492">
        <f>IF(AND(ISBLANK(Table33[[#This Row],[Zoe]]),ISBLANK(Table3[[#This Row],[Zoe]])),"",Table33[[#This Row],[Zoe]]-Table3[[#This Row],[Zoe]])</f>
        <v>12</v>
      </c>
      <c r="BB492">
        <f>IF(AND(ISBLANK(Table33[[#This Row],[George]]),ISBLANK(Table3[[#This Row],[George]])),"",Table33[[#This Row],[George]]-Table3[[#This Row],[George]])</f>
        <v>18</v>
      </c>
      <c r="BC492">
        <f>IF(AND(ISBLANK(Table33[[#This Row],[Raegan]]),ISBLANK(Table3[[#This Row],[Raegan]])),"",Table33[[#This Row],[Raegan]]-Table3[[#This Row],[Raegan]])</f>
        <v>54</v>
      </c>
      <c r="BD492" t="str">
        <f>IF(AND(ISBLANK(Table33[[#This Row],[Liam]]),ISBLANK(Table3[[#This Row],[Liam]])),"",Table33[[#This Row],[Liam]]-Table3[[#This Row],[Liam]])</f>
        <v/>
      </c>
      <c r="BE492">
        <f>IF(AND(ISBLANK(Table33[[#This Row],[Shane]]),ISBLANK(Table3[[#This Row],[Shane]])),"",Table33[[#This Row],[Shane]]-Table3[[#This Row],[Shane]])</f>
        <v>30</v>
      </c>
      <c r="BF492">
        <f>IF(AND(ISBLANK(Table33[[#This Row],[Cameron]]),ISBLANK(Table3[[#This Row],[Cameron]])),"",Table33[[#This Row],[Cameron]]-Table3[[#This Row],[Cameron]])</f>
        <v>33</v>
      </c>
      <c r="BG492">
        <f>IF(AND(ISBLANK(Table33[[#This Row],[Alex]]),ISBLANK(Table3[[#This Row],[Alex]])),"",Table33[[#This Row],[Alex]]-Table3[[#This Row],[Alex]])</f>
        <v>5</v>
      </c>
      <c r="BH492" t="str">
        <f>IF(AND(ISBLANK(Table33[[#This Row],[Scott]]),ISBLANK(Table3[[#This Row],[Scott]])),"",Table33[[#This Row],[Scott]]-Table3[[#This Row],[Scott]])</f>
        <v/>
      </c>
      <c r="BI492" t="str">
        <f>IF(AND(ISBLANK(Table33[[#This Row],[Light]]),ISBLANK(Table3[[#This Row],[Light]])),"",Table33[[#This Row],[Light]]-Table3[[#This Row],[Light]])</f>
        <v/>
      </c>
      <c r="BJ492" t="str">
        <f>IF(AND(ISBLANK(Table33[[#This Row],[Jarred]]),ISBLANK(Table3[[#This Row],[Jarred]])),"",Table33[[#This Row],[Jarred]]-Table3[[#This Row],[Jarred]])</f>
        <v/>
      </c>
      <c r="BK492" t="str">
        <f>IF(AND(ISBLANK(Table33[[#This Row],[Joel]]),ISBLANK(Table3[[#This Row],[Joel]])),"",Table33[[#This Row],[Joel]]-Table3[[#This Row],[Joel]])</f>
        <v/>
      </c>
      <c r="BL492" t="str">
        <f>IF(AND(ISBLANK(Table33[[#This Row],[Rob]]),ISBLANK(Table3[[#This Row],[Rob]])),"",Table33[[#This Row],[Rob]]-Table3[[#This Row],[Rob]])</f>
        <v/>
      </c>
      <c r="BM492" t="str">
        <f>IF(AND(ISBLANK(Table33[[#This Row],[Xander]]),ISBLANK(Table3[[#This Row],[Xander]])),"",Table33[[#This Row],[Xander]]-Table3[[#This Row],[Xander]])</f>
        <v/>
      </c>
    </row>
    <row r="493" spans="1:65" x14ac:dyDescent="0.25">
      <c r="A493" s="26">
        <v>45818</v>
      </c>
      <c r="B493">
        <v>4</v>
      </c>
      <c r="C493">
        <v>24</v>
      </c>
      <c r="D493">
        <v>22</v>
      </c>
      <c r="E493">
        <v>27</v>
      </c>
      <c r="F493">
        <v>9</v>
      </c>
      <c r="H493">
        <v>4</v>
      </c>
      <c r="P493">
        <v>22</v>
      </c>
      <c r="S493" s="26">
        <v>45818</v>
      </c>
      <c r="T493">
        <v>33</v>
      </c>
      <c r="U493">
        <v>35</v>
      </c>
      <c r="V493">
        <v>35</v>
      </c>
      <c r="W493">
        <v>38</v>
      </c>
      <c r="X493">
        <v>86</v>
      </c>
      <c r="AK493">
        <v>30</v>
      </c>
      <c r="AM493">
        <v>33</v>
      </c>
      <c r="AP493">
        <v>29</v>
      </c>
      <c r="AX493" s="26">
        <v>45818</v>
      </c>
      <c r="AY493">
        <f>IF(AND(ISBLANK(Table33[[#This Row],[Gilbert]]),ISBLANK(Table3[[#This Row],[Gilbert]])),"",Table33[[#This Row],[Gilbert]]-Table3[[#This Row],[Gilbert]])</f>
        <v>29</v>
      </c>
      <c r="AZ493">
        <f>IF(AND(ISBLANK(Table33[[#This Row],[Fred]]),ISBLANK(Table3[[#This Row],[Fred]])),"",Table33[[#This Row],[Fred]]-Table3[[#This Row],[Fred]])</f>
        <v>11</v>
      </c>
      <c r="BA493">
        <f>IF(AND(ISBLANK(Table33[[#This Row],[Zoe]]),ISBLANK(Table3[[#This Row],[Zoe]])),"",Table33[[#This Row],[Zoe]]-Table3[[#This Row],[Zoe]])</f>
        <v>13</v>
      </c>
      <c r="BB493">
        <f>IF(AND(ISBLANK(Table33[[#This Row],[George]]),ISBLANK(Table3[[#This Row],[George]])),"",Table33[[#This Row],[George]]-Table3[[#This Row],[George]])</f>
        <v>11</v>
      </c>
      <c r="BC493">
        <f>IF(AND(ISBLANK(Table33[[#This Row],[Raegan]]),ISBLANK(Table3[[#This Row],[Raegan]])),"",Table33[[#This Row],[Raegan]]-Table3[[#This Row],[Raegan]])</f>
        <v>77</v>
      </c>
      <c r="BD493" t="str">
        <f>IF(AND(ISBLANK(Table33[[#This Row],[Liam]]),ISBLANK(Table3[[#This Row],[Liam]])),"",Table33[[#This Row],[Liam]]-Table3[[#This Row],[Liam]])</f>
        <v/>
      </c>
      <c r="BE493">
        <f>IF(AND(ISBLANK(Table33[[#This Row],[Shane]]),ISBLANK(Table3[[#This Row],[Shane]])),"",Table33[[#This Row],[Shane]]-Table3[[#This Row],[Shane]])</f>
        <v>26</v>
      </c>
      <c r="BF493" t="str">
        <f>IF(AND(ISBLANK(Table33[[#This Row],[Cameron]]),ISBLANK(Table3[[#This Row],[Cameron]])),"",Table33[[#This Row],[Cameron]]-Table3[[#This Row],[Cameron]])</f>
        <v/>
      </c>
      <c r="BG493">
        <f>IF(AND(ISBLANK(Table33[[#This Row],[Alex]]),ISBLANK(Table3[[#This Row],[Alex]])),"",Table33[[#This Row],[Alex]]-Table3[[#This Row],[Alex]])</f>
        <v>7</v>
      </c>
      <c r="BH493" t="str">
        <f>IF(AND(ISBLANK(Table33[[#This Row],[Scott]]),ISBLANK(Table3[[#This Row],[Scott]])),"",Table33[[#This Row],[Scott]]-Table3[[#This Row],[Scott]])</f>
        <v/>
      </c>
      <c r="BI493" t="str">
        <f>IF(AND(ISBLANK(Table33[[#This Row],[Light]]),ISBLANK(Table3[[#This Row],[Light]])),"",Table33[[#This Row],[Light]]-Table3[[#This Row],[Light]])</f>
        <v/>
      </c>
      <c r="BJ493" t="str">
        <f>IF(AND(ISBLANK(Table33[[#This Row],[Jarred]]),ISBLANK(Table3[[#This Row],[Jarred]])),"",Table33[[#This Row],[Jarred]]-Table3[[#This Row],[Jarred]])</f>
        <v/>
      </c>
      <c r="BK493" t="str">
        <f>IF(AND(ISBLANK(Table33[[#This Row],[Joel]]),ISBLANK(Table3[[#This Row],[Joel]])),"",Table33[[#This Row],[Joel]]-Table3[[#This Row],[Joel]])</f>
        <v/>
      </c>
      <c r="BL493" t="str">
        <f>IF(AND(ISBLANK(Table33[[#This Row],[Rob]]),ISBLANK(Table3[[#This Row],[Rob]])),"",Table33[[#This Row],[Rob]]-Table3[[#This Row],[Rob]])</f>
        <v/>
      </c>
      <c r="BM493" t="str">
        <f>IF(AND(ISBLANK(Table33[[#This Row],[Xander]]),ISBLANK(Table3[[#This Row],[Xander]])),"",Table33[[#This Row],[Xander]]-Table3[[#This Row],[Xander]])</f>
        <v/>
      </c>
    </row>
    <row r="494" spans="1:65" x14ac:dyDescent="0.25">
      <c r="A494" s="26">
        <v>45819</v>
      </c>
      <c r="B494">
        <v>3</v>
      </c>
      <c r="D494">
        <v>25</v>
      </c>
      <c r="E494">
        <v>24</v>
      </c>
      <c r="F494">
        <v>14</v>
      </c>
      <c r="H494">
        <v>7</v>
      </c>
      <c r="I494">
        <v>13</v>
      </c>
      <c r="S494" s="26">
        <v>45819</v>
      </c>
      <c r="T494">
        <v>46</v>
      </c>
      <c r="V494">
        <v>54</v>
      </c>
      <c r="W494">
        <v>38</v>
      </c>
      <c r="X494">
        <v>86</v>
      </c>
      <c r="AK494">
        <v>43</v>
      </c>
      <c r="AL494">
        <v>47</v>
      </c>
      <c r="AM494">
        <v>16</v>
      </c>
      <c r="AX494" s="26">
        <v>45819</v>
      </c>
      <c r="AY494">
        <f>IF(AND(ISBLANK(Table33[[#This Row],[Gilbert]]),ISBLANK(Table3[[#This Row],[Gilbert]])),"",Table33[[#This Row],[Gilbert]]-Table3[[#This Row],[Gilbert]])</f>
        <v>43</v>
      </c>
      <c r="AZ494" t="str">
        <f>IF(AND(ISBLANK(Table33[[#This Row],[Fred]]),ISBLANK(Table3[[#This Row],[Fred]])),"",Table33[[#This Row],[Fred]]-Table3[[#This Row],[Fred]])</f>
        <v/>
      </c>
      <c r="BA494">
        <f>IF(AND(ISBLANK(Table33[[#This Row],[Zoe]]),ISBLANK(Table3[[#This Row],[Zoe]])),"",Table33[[#This Row],[Zoe]]-Table3[[#This Row],[Zoe]])</f>
        <v>29</v>
      </c>
      <c r="BB494">
        <f>IF(AND(ISBLANK(Table33[[#This Row],[George]]),ISBLANK(Table3[[#This Row],[George]])),"",Table33[[#This Row],[George]]-Table3[[#This Row],[George]])</f>
        <v>14</v>
      </c>
      <c r="BC494">
        <f>IF(AND(ISBLANK(Table33[[#This Row],[Raegan]]),ISBLANK(Table3[[#This Row],[Raegan]])),"",Table33[[#This Row],[Raegan]]-Table3[[#This Row],[Raegan]])</f>
        <v>72</v>
      </c>
      <c r="BD494" t="str">
        <f>IF(AND(ISBLANK(Table33[[#This Row],[Liam]]),ISBLANK(Table3[[#This Row],[Liam]])),"",Table33[[#This Row],[Liam]]-Table3[[#This Row],[Liam]])</f>
        <v/>
      </c>
      <c r="BE494">
        <f>IF(AND(ISBLANK(Table33[[#This Row],[Shane]]),ISBLANK(Table3[[#This Row],[Shane]])),"",Table33[[#This Row],[Shane]]-Table3[[#This Row],[Shane]])</f>
        <v>36</v>
      </c>
      <c r="BF494">
        <f>IF(AND(ISBLANK(Table33[[#This Row],[Cameron]]),ISBLANK(Table3[[#This Row],[Cameron]])),"",Table33[[#This Row],[Cameron]]-Table3[[#This Row],[Cameron]])</f>
        <v>34</v>
      </c>
      <c r="BG494" t="str">
        <f>IF(AND(ISBLANK(Table33[[#This Row],[Alex]]),ISBLANK(Table3[[#This Row],[Alex]])),"",Table33[[#This Row],[Alex]]-Table3[[#This Row],[Alex]])</f>
        <v/>
      </c>
      <c r="BH494" t="str">
        <f>IF(AND(ISBLANK(Table33[[#This Row],[Scott]]),ISBLANK(Table3[[#This Row],[Scott]])),"",Table33[[#This Row],[Scott]]-Table3[[#This Row],[Scott]])</f>
        <v/>
      </c>
      <c r="BI494" t="str">
        <f>IF(AND(ISBLANK(Table33[[#This Row],[Light]]),ISBLANK(Table3[[#This Row],[Light]])),"",Table33[[#This Row],[Light]]-Table3[[#This Row],[Light]])</f>
        <v/>
      </c>
      <c r="BJ494" t="str">
        <f>IF(AND(ISBLANK(Table33[[#This Row],[Jarred]]),ISBLANK(Table3[[#This Row],[Jarred]])),"",Table33[[#This Row],[Jarred]]-Table3[[#This Row],[Jarred]])</f>
        <v/>
      </c>
      <c r="BK494" t="str">
        <f>IF(AND(ISBLANK(Table33[[#This Row],[Joel]]),ISBLANK(Table3[[#This Row],[Joel]])),"",Table33[[#This Row],[Joel]]-Table3[[#This Row],[Joel]])</f>
        <v/>
      </c>
      <c r="BL494" t="str">
        <f>IF(AND(ISBLANK(Table33[[#This Row],[Rob]]),ISBLANK(Table3[[#This Row],[Rob]])),"",Table33[[#This Row],[Rob]]-Table3[[#This Row],[Rob]])</f>
        <v/>
      </c>
      <c r="BM494" t="str">
        <f>IF(AND(ISBLANK(Table33[[#This Row],[Xander]]),ISBLANK(Table3[[#This Row],[Xander]])),"",Table33[[#This Row],[Xander]]-Table3[[#This Row],[Xander]])</f>
        <v/>
      </c>
    </row>
    <row r="495" spans="1:65" x14ac:dyDescent="0.25">
      <c r="A495" s="26">
        <v>45820</v>
      </c>
      <c r="C495">
        <v>15</v>
      </c>
      <c r="D495">
        <v>19</v>
      </c>
      <c r="E495">
        <v>23</v>
      </c>
      <c r="F495">
        <v>8</v>
      </c>
      <c r="H495">
        <v>3</v>
      </c>
      <c r="I495">
        <v>7</v>
      </c>
      <c r="P495">
        <v>29</v>
      </c>
      <c r="S495" s="26">
        <v>45820</v>
      </c>
      <c r="T495">
        <v>19</v>
      </c>
      <c r="U495">
        <v>21</v>
      </c>
      <c r="V495">
        <v>28</v>
      </c>
      <c r="W495">
        <v>33</v>
      </c>
      <c r="X495">
        <v>70</v>
      </c>
      <c r="AK495">
        <v>23</v>
      </c>
      <c r="AL495">
        <v>35</v>
      </c>
      <c r="AM495">
        <v>3</v>
      </c>
      <c r="AP495">
        <v>28</v>
      </c>
      <c r="AX495" s="26">
        <v>45820</v>
      </c>
      <c r="AY495">
        <f>IF(AND(ISBLANK(Table33[[#This Row],[Gilbert]]),ISBLANK(Table3[[#This Row],[Gilbert]])),"",Table33[[#This Row],[Gilbert]]-Table3[[#This Row],[Gilbert]])</f>
        <v>19</v>
      </c>
      <c r="AZ495">
        <f>IF(AND(ISBLANK(Table33[[#This Row],[Fred]]),ISBLANK(Table3[[#This Row],[Fred]])),"",Table33[[#This Row],[Fred]]-Table3[[#This Row],[Fred]])</f>
        <v>6</v>
      </c>
      <c r="BA495">
        <f>IF(AND(ISBLANK(Table33[[#This Row],[Zoe]]),ISBLANK(Table3[[#This Row],[Zoe]])),"",Table33[[#This Row],[Zoe]]-Table3[[#This Row],[Zoe]])</f>
        <v>9</v>
      </c>
      <c r="BB495">
        <f>IF(AND(ISBLANK(Table33[[#This Row],[George]]),ISBLANK(Table3[[#This Row],[George]])),"",Table33[[#This Row],[George]]-Table3[[#This Row],[George]])</f>
        <v>10</v>
      </c>
      <c r="BC495">
        <f>IF(AND(ISBLANK(Table33[[#This Row],[Raegan]]),ISBLANK(Table3[[#This Row],[Raegan]])),"",Table33[[#This Row],[Raegan]]-Table3[[#This Row],[Raegan]])</f>
        <v>62</v>
      </c>
      <c r="BD495" t="str">
        <f>IF(AND(ISBLANK(Table33[[#This Row],[Liam]]),ISBLANK(Table3[[#This Row],[Liam]])),"",Table33[[#This Row],[Liam]]-Table3[[#This Row],[Liam]])</f>
        <v/>
      </c>
      <c r="BE495">
        <f>IF(AND(ISBLANK(Table33[[#This Row],[Shane]]),ISBLANK(Table3[[#This Row],[Shane]])),"",Table33[[#This Row],[Shane]]-Table3[[#This Row],[Shane]])</f>
        <v>20</v>
      </c>
      <c r="BF495">
        <f>IF(AND(ISBLANK(Table33[[#This Row],[Cameron]]),ISBLANK(Table3[[#This Row],[Cameron]])),"",Table33[[#This Row],[Cameron]]-Table3[[#This Row],[Cameron]])</f>
        <v>28</v>
      </c>
      <c r="BG495">
        <f>IF(AND(ISBLANK(Table33[[#This Row],[Alex]]),ISBLANK(Table3[[#This Row],[Alex]])),"",Table33[[#This Row],[Alex]]-Table3[[#This Row],[Alex]])</f>
        <v>-1</v>
      </c>
      <c r="BH495" t="str">
        <f>IF(AND(ISBLANK(Table33[[#This Row],[Scott]]),ISBLANK(Table3[[#This Row],[Scott]])),"",Table33[[#This Row],[Scott]]-Table3[[#This Row],[Scott]])</f>
        <v/>
      </c>
      <c r="BI495" t="str">
        <f>IF(AND(ISBLANK(Table33[[#This Row],[Light]]),ISBLANK(Table3[[#This Row],[Light]])),"",Table33[[#This Row],[Light]]-Table3[[#This Row],[Light]])</f>
        <v/>
      </c>
      <c r="BJ495" t="str">
        <f>IF(AND(ISBLANK(Table33[[#This Row],[Jarred]]),ISBLANK(Table3[[#This Row],[Jarred]])),"",Table33[[#This Row],[Jarred]]-Table3[[#This Row],[Jarred]])</f>
        <v/>
      </c>
      <c r="BK495" t="str">
        <f>IF(AND(ISBLANK(Table33[[#This Row],[Joel]]),ISBLANK(Table3[[#This Row],[Joel]])),"",Table33[[#This Row],[Joel]]-Table3[[#This Row],[Joel]])</f>
        <v/>
      </c>
      <c r="BL495" t="str">
        <f>IF(AND(ISBLANK(Table33[[#This Row],[Rob]]),ISBLANK(Table3[[#This Row],[Rob]])),"",Table33[[#This Row],[Rob]]-Table3[[#This Row],[Rob]])</f>
        <v/>
      </c>
      <c r="BM495" t="str">
        <f>IF(AND(ISBLANK(Table33[[#This Row],[Xander]]),ISBLANK(Table3[[#This Row],[Xander]])),"",Table33[[#This Row],[Xander]]-Table3[[#This Row],[Xander]])</f>
        <v/>
      </c>
    </row>
    <row r="496" spans="1:65" x14ac:dyDescent="0.25">
      <c r="A496" s="26">
        <v>45821</v>
      </c>
      <c r="C496">
        <v>15</v>
      </c>
      <c r="D496">
        <v>6</v>
      </c>
      <c r="E496">
        <v>23</v>
      </c>
      <c r="H496">
        <v>5</v>
      </c>
      <c r="I496">
        <v>8</v>
      </c>
      <c r="P496">
        <v>19</v>
      </c>
      <c r="S496" s="26">
        <v>45821</v>
      </c>
      <c r="T496">
        <v>29</v>
      </c>
      <c r="U496">
        <v>18</v>
      </c>
      <c r="V496">
        <v>21</v>
      </c>
      <c r="W496">
        <v>35</v>
      </c>
      <c r="AK496">
        <v>43</v>
      </c>
      <c r="AL496">
        <v>57</v>
      </c>
      <c r="AM496">
        <v>15</v>
      </c>
      <c r="AP496">
        <v>30</v>
      </c>
      <c r="AX496" s="26">
        <v>45821</v>
      </c>
      <c r="AY496">
        <f>IF(AND(ISBLANK(Table33[[#This Row],[Gilbert]]),ISBLANK(Table3[[#This Row],[Gilbert]])),"",Table33[[#This Row],[Gilbert]]-Table3[[#This Row],[Gilbert]])</f>
        <v>29</v>
      </c>
      <c r="AZ496">
        <f>IF(AND(ISBLANK(Table33[[#This Row],[Fred]]),ISBLANK(Table3[[#This Row],[Fred]])),"",Table33[[#This Row],[Fred]]-Table3[[#This Row],[Fred]])</f>
        <v>3</v>
      </c>
      <c r="BA496">
        <f>IF(AND(ISBLANK(Table33[[#This Row],[Zoe]]),ISBLANK(Table3[[#This Row],[Zoe]])),"",Table33[[#This Row],[Zoe]]-Table3[[#This Row],[Zoe]])</f>
        <v>15</v>
      </c>
      <c r="BB496">
        <f>IF(AND(ISBLANK(Table33[[#This Row],[George]]),ISBLANK(Table3[[#This Row],[George]])),"",Table33[[#This Row],[George]]-Table3[[#This Row],[George]])</f>
        <v>12</v>
      </c>
      <c r="BC496" t="str">
        <f>IF(AND(ISBLANK(Table33[[#This Row],[Raegan]]),ISBLANK(Table3[[#This Row],[Raegan]])),"",Table33[[#This Row],[Raegan]]-Table3[[#This Row],[Raegan]])</f>
        <v/>
      </c>
      <c r="BD496" t="str">
        <f>IF(AND(ISBLANK(Table33[[#This Row],[Liam]]),ISBLANK(Table3[[#This Row],[Liam]])),"",Table33[[#This Row],[Liam]]-Table3[[#This Row],[Liam]])</f>
        <v/>
      </c>
      <c r="BE496">
        <f>IF(AND(ISBLANK(Table33[[#This Row],[Shane]]),ISBLANK(Table3[[#This Row],[Shane]])),"",Table33[[#This Row],[Shane]]-Table3[[#This Row],[Shane]])</f>
        <v>38</v>
      </c>
      <c r="BF496">
        <f>IF(AND(ISBLANK(Table33[[#This Row],[Cameron]]),ISBLANK(Table3[[#This Row],[Cameron]])),"",Table33[[#This Row],[Cameron]]-Table3[[#This Row],[Cameron]])</f>
        <v>49</v>
      </c>
      <c r="BG496">
        <f>IF(AND(ISBLANK(Table33[[#This Row],[Alex]]),ISBLANK(Table3[[#This Row],[Alex]])),"",Table33[[#This Row],[Alex]]-Table3[[#This Row],[Alex]])</f>
        <v>11</v>
      </c>
      <c r="BH496" t="str">
        <f>IF(AND(ISBLANK(Table33[[#This Row],[Scott]]),ISBLANK(Table3[[#This Row],[Scott]])),"",Table33[[#This Row],[Scott]]-Table3[[#This Row],[Scott]])</f>
        <v/>
      </c>
      <c r="BI496" t="str">
        <f>IF(AND(ISBLANK(Table33[[#This Row],[Light]]),ISBLANK(Table3[[#This Row],[Light]])),"",Table33[[#This Row],[Light]]-Table3[[#This Row],[Light]])</f>
        <v/>
      </c>
      <c r="BJ496" t="str">
        <f>IF(AND(ISBLANK(Table33[[#This Row],[Jarred]]),ISBLANK(Table3[[#This Row],[Jarred]])),"",Table33[[#This Row],[Jarred]]-Table3[[#This Row],[Jarred]])</f>
        <v/>
      </c>
      <c r="BK496" t="str">
        <f>IF(AND(ISBLANK(Table33[[#This Row],[Joel]]),ISBLANK(Table3[[#This Row],[Joel]])),"",Table33[[#This Row],[Joel]]-Table3[[#This Row],[Joel]])</f>
        <v/>
      </c>
      <c r="BL496" t="str">
        <f>IF(AND(ISBLANK(Table33[[#This Row],[Rob]]),ISBLANK(Table3[[#This Row],[Rob]])),"",Table33[[#This Row],[Rob]]-Table3[[#This Row],[Rob]])</f>
        <v/>
      </c>
      <c r="BM496" t="str">
        <f>IF(AND(ISBLANK(Table33[[#This Row],[Xander]]),ISBLANK(Table3[[#This Row],[Xander]])),"",Table33[[#This Row],[Xander]]-Table3[[#This Row],[Xander]])</f>
        <v/>
      </c>
    </row>
    <row r="497" spans="1:65" x14ac:dyDescent="0.25">
      <c r="A497" s="26">
        <v>45824</v>
      </c>
      <c r="B497">
        <v>3</v>
      </c>
      <c r="C497">
        <v>12</v>
      </c>
      <c r="D497">
        <v>21</v>
      </c>
      <c r="E497">
        <v>16</v>
      </c>
      <c r="F497">
        <v>33</v>
      </c>
      <c r="H497">
        <v>12</v>
      </c>
      <c r="I497">
        <v>5</v>
      </c>
      <c r="P497">
        <v>28</v>
      </c>
      <c r="S497" s="26">
        <v>45824</v>
      </c>
      <c r="T497">
        <v>24</v>
      </c>
      <c r="U497">
        <v>51</v>
      </c>
      <c r="V497">
        <v>39</v>
      </c>
      <c r="W497">
        <v>39</v>
      </c>
      <c r="X497">
        <v>93</v>
      </c>
      <c r="AK497">
        <v>43</v>
      </c>
      <c r="AL497">
        <v>48</v>
      </c>
      <c r="AM497">
        <v>9</v>
      </c>
      <c r="AP497">
        <v>24</v>
      </c>
      <c r="AX497" s="26">
        <v>45824</v>
      </c>
      <c r="AY497">
        <f>IF(AND(ISBLANK(Table33[[#This Row],[Gilbert]]),ISBLANK(Table3[[#This Row],[Gilbert]])),"",Table33[[#This Row],[Gilbert]]-Table3[[#This Row],[Gilbert]])</f>
        <v>21</v>
      </c>
      <c r="AZ497">
        <f>IF(AND(ISBLANK(Table33[[#This Row],[Fred]]),ISBLANK(Table3[[#This Row],[Fred]])),"",Table33[[#This Row],[Fred]]-Table3[[#This Row],[Fred]])</f>
        <v>39</v>
      </c>
      <c r="BA497">
        <f>IF(AND(ISBLANK(Table33[[#This Row],[Zoe]]),ISBLANK(Table3[[#This Row],[Zoe]])),"",Table33[[#This Row],[Zoe]]-Table3[[#This Row],[Zoe]])</f>
        <v>18</v>
      </c>
      <c r="BB497">
        <f>IF(AND(ISBLANK(Table33[[#This Row],[George]]),ISBLANK(Table3[[#This Row],[George]])),"",Table33[[#This Row],[George]]-Table3[[#This Row],[George]])</f>
        <v>23</v>
      </c>
      <c r="BC497">
        <f>IF(AND(ISBLANK(Table33[[#This Row],[Raegan]]),ISBLANK(Table3[[#This Row],[Raegan]])),"",Table33[[#This Row],[Raegan]]-Table3[[#This Row],[Raegan]])</f>
        <v>60</v>
      </c>
      <c r="BD497" t="str">
        <f>IF(AND(ISBLANK(Table33[[#This Row],[Liam]]),ISBLANK(Table3[[#This Row],[Liam]])),"",Table33[[#This Row],[Liam]]-Table3[[#This Row],[Liam]])</f>
        <v/>
      </c>
      <c r="BE497">
        <f>IF(AND(ISBLANK(Table33[[#This Row],[Shane]]),ISBLANK(Table3[[#This Row],[Shane]])),"",Table33[[#This Row],[Shane]]-Table3[[#This Row],[Shane]])</f>
        <v>31</v>
      </c>
      <c r="BF497">
        <f>IF(AND(ISBLANK(Table33[[#This Row],[Cameron]]),ISBLANK(Table3[[#This Row],[Cameron]])),"",Table33[[#This Row],[Cameron]]-Table3[[#This Row],[Cameron]])</f>
        <v>43</v>
      </c>
      <c r="BG497">
        <f>IF(AND(ISBLANK(Table33[[#This Row],[Alex]]),ISBLANK(Table3[[#This Row],[Alex]])),"",Table33[[#This Row],[Alex]]-Table3[[#This Row],[Alex]])</f>
        <v>-4</v>
      </c>
      <c r="BH497" t="str">
        <f>IF(AND(ISBLANK(Table33[[#This Row],[Scott]]),ISBLANK(Table3[[#This Row],[Scott]])),"",Table33[[#This Row],[Scott]]-Table3[[#This Row],[Scott]])</f>
        <v/>
      </c>
      <c r="BI497" t="str">
        <f>IF(AND(ISBLANK(Table33[[#This Row],[Light]]),ISBLANK(Table3[[#This Row],[Light]])),"",Table33[[#This Row],[Light]]-Table3[[#This Row],[Light]])</f>
        <v/>
      </c>
      <c r="BJ497" t="str">
        <f>IF(AND(ISBLANK(Table33[[#This Row],[Jarred]]),ISBLANK(Table3[[#This Row],[Jarred]])),"",Table33[[#This Row],[Jarred]]-Table3[[#This Row],[Jarred]])</f>
        <v/>
      </c>
      <c r="BK497" t="str">
        <f>IF(AND(ISBLANK(Table33[[#This Row],[Joel]]),ISBLANK(Table3[[#This Row],[Joel]])),"",Table33[[#This Row],[Joel]]-Table3[[#This Row],[Joel]])</f>
        <v/>
      </c>
      <c r="BL497" t="str">
        <f>IF(AND(ISBLANK(Table33[[#This Row],[Rob]]),ISBLANK(Table3[[#This Row],[Rob]])),"",Table33[[#This Row],[Rob]]-Table3[[#This Row],[Rob]])</f>
        <v/>
      </c>
      <c r="BM497" t="str">
        <f>IF(AND(ISBLANK(Table33[[#This Row],[Xander]]),ISBLANK(Table3[[#This Row],[Xander]])),"",Table33[[#This Row],[Xander]]-Table3[[#This Row],[Xander]])</f>
        <v/>
      </c>
    </row>
    <row r="498" spans="1:65" x14ac:dyDescent="0.25">
      <c r="A498" s="26">
        <v>45825</v>
      </c>
      <c r="B498">
        <v>1</v>
      </c>
      <c r="C498">
        <v>13</v>
      </c>
      <c r="D498">
        <v>20</v>
      </c>
      <c r="E498">
        <v>16</v>
      </c>
      <c r="F498">
        <v>30</v>
      </c>
      <c r="H498">
        <v>8</v>
      </c>
      <c r="I498">
        <v>7</v>
      </c>
      <c r="P498">
        <v>23</v>
      </c>
      <c r="S498" s="26">
        <v>45825</v>
      </c>
      <c r="T498">
        <v>28</v>
      </c>
      <c r="U498">
        <v>47</v>
      </c>
      <c r="V498">
        <v>42</v>
      </c>
      <c r="W498">
        <v>31</v>
      </c>
      <c r="X498">
        <v>94</v>
      </c>
      <c r="AK498">
        <v>43</v>
      </c>
      <c r="AL498">
        <v>46</v>
      </c>
      <c r="AM498">
        <v>14</v>
      </c>
      <c r="AP498">
        <v>33</v>
      </c>
      <c r="AX498" s="26">
        <v>45825</v>
      </c>
      <c r="AY498">
        <f>IF(AND(ISBLANK(Table33[[#This Row],[Gilbert]]),ISBLANK(Table3[[#This Row],[Gilbert]])),"",Table33[[#This Row],[Gilbert]]-Table3[[#This Row],[Gilbert]])</f>
        <v>27</v>
      </c>
      <c r="AZ498">
        <f>IF(AND(ISBLANK(Table33[[#This Row],[Fred]]),ISBLANK(Table3[[#This Row],[Fred]])),"",Table33[[#This Row],[Fred]]-Table3[[#This Row],[Fred]])</f>
        <v>34</v>
      </c>
      <c r="BA498">
        <f>IF(AND(ISBLANK(Table33[[#This Row],[Zoe]]),ISBLANK(Table3[[#This Row],[Zoe]])),"",Table33[[#This Row],[Zoe]]-Table3[[#This Row],[Zoe]])</f>
        <v>22</v>
      </c>
      <c r="BB498">
        <f>IF(AND(ISBLANK(Table33[[#This Row],[George]]),ISBLANK(Table3[[#This Row],[George]])),"",Table33[[#This Row],[George]]-Table3[[#This Row],[George]])</f>
        <v>15</v>
      </c>
      <c r="BC498">
        <f>IF(AND(ISBLANK(Table33[[#This Row],[Raegan]]),ISBLANK(Table3[[#This Row],[Raegan]])),"",Table33[[#This Row],[Raegan]]-Table3[[#This Row],[Raegan]])</f>
        <v>64</v>
      </c>
      <c r="BD498" t="str">
        <f>IF(AND(ISBLANK(Table33[[#This Row],[Liam]]),ISBLANK(Table3[[#This Row],[Liam]])),"",Table33[[#This Row],[Liam]]-Table3[[#This Row],[Liam]])</f>
        <v/>
      </c>
      <c r="BE498">
        <f>IF(AND(ISBLANK(Table33[[#This Row],[Shane]]),ISBLANK(Table3[[#This Row],[Shane]])),"",Table33[[#This Row],[Shane]]-Table3[[#This Row],[Shane]])</f>
        <v>35</v>
      </c>
      <c r="BF498">
        <f>IF(AND(ISBLANK(Table33[[#This Row],[Cameron]]),ISBLANK(Table3[[#This Row],[Cameron]])),"",Table33[[#This Row],[Cameron]]-Table3[[#This Row],[Cameron]])</f>
        <v>39</v>
      </c>
      <c r="BG498">
        <f>IF(AND(ISBLANK(Table33[[#This Row],[Alex]]),ISBLANK(Table3[[#This Row],[Alex]])),"",Table33[[#This Row],[Alex]]-Table3[[#This Row],[Alex]])</f>
        <v>10</v>
      </c>
      <c r="BH498" t="str">
        <f>IF(AND(ISBLANK(Table33[[#This Row],[Scott]]),ISBLANK(Table3[[#This Row],[Scott]])),"",Table33[[#This Row],[Scott]]-Table3[[#This Row],[Scott]])</f>
        <v/>
      </c>
      <c r="BI498" t="str">
        <f>IF(AND(ISBLANK(Table33[[#This Row],[Light]]),ISBLANK(Table3[[#This Row],[Light]])),"",Table33[[#This Row],[Light]]-Table3[[#This Row],[Light]])</f>
        <v/>
      </c>
      <c r="BJ498" t="str">
        <f>IF(AND(ISBLANK(Table33[[#This Row],[Jarred]]),ISBLANK(Table3[[#This Row],[Jarred]])),"",Table33[[#This Row],[Jarred]]-Table3[[#This Row],[Jarred]])</f>
        <v/>
      </c>
      <c r="BK498" t="str">
        <f>IF(AND(ISBLANK(Table33[[#This Row],[Joel]]),ISBLANK(Table3[[#This Row],[Joel]])),"",Table33[[#This Row],[Joel]]-Table3[[#This Row],[Joel]])</f>
        <v/>
      </c>
      <c r="BL498" t="str">
        <f>IF(AND(ISBLANK(Table33[[#This Row],[Rob]]),ISBLANK(Table3[[#This Row],[Rob]])),"",Table33[[#This Row],[Rob]]-Table3[[#This Row],[Rob]])</f>
        <v/>
      </c>
      <c r="BM498" t="str">
        <f>IF(AND(ISBLANK(Table33[[#This Row],[Xander]]),ISBLANK(Table3[[#This Row],[Xander]])),"",Table33[[#This Row],[Xander]]-Table3[[#This Row],[Xander]])</f>
        <v/>
      </c>
    </row>
    <row r="499" spans="1:65" x14ac:dyDescent="0.25">
      <c r="A499" s="26">
        <v>45826</v>
      </c>
      <c r="B499">
        <v>21</v>
      </c>
      <c r="D499">
        <v>32</v>
      </c>
      <c r="E499">
        <v>18</v>
      </c>
      <c r="H499">
        <v>26</v>
      </c>
      <c r="I499">
        <v>16</v>
      </c>
      <c r="S499" s="26">
        <v>45826</v>
      </c>
      <c r="T499">
        <v>68</v>
      </c>
      <c r="V499">
        <v>51</v>
      </c>
      <c r="W499">
        <v>30</v>
      </c>
      <c r="AK499">
        <v>57</v>
      </c>
      <c r="AL499">
        <v>67</v>
      </c>
      <c r="AM499">
        <v>46</v>
      </c>
      <c r="AX499" s="26">
        <v>45826</v>
      </c>
      <c r="AY499">
        <f>IF(AND(ISBLANK(Table33[[#This Row],[Gilbert]]),ISBLANK(Table3[[#This Row],[Gilbert]])),"",Table33[[#This Row],[Gilbert]]-Table3[[#This Row],[Gilbert]])</f>
        <v>47</v>
      </c>
      <c r="AZ499" t="str">
        <f>IF(AND(ISBLANK(Table33[[#This Row],[Fred]]),ISBLANK(Table3[[#This Row],[Fred]])),"",Table33[[#This Row],[Fred]]-Table3[[#This Row],[Fred]])</f>
        <v/>
      </c>
      <c r="BA499">
        <f>IF(AND(ISBLANK(Table33[[#This Row],[Zoe]]),ISBLANK(Table3[[#This Row],[Zoe]])),"",Table33[[#This Row],[Zoe]]-Table3[[#This Row],[Zoe]])</f>
        <v>19</v>
      </c>
      <c r="BB499">
        <f>IF(AND(ISBLANK(Table33[[#This Row],[George]]),ISBLANK(Table3[[#This Row],[George]])),"",Table33[[#This Row],[George]]-Table3[[#This Row],[George]])</f>
        <v>12</v>
      </c>
      <c r="BC499" t="str">
        <f>IF(AND(ISBLANK(Table33[[#This Row],[Raegan]]),ISBLANK(Table3[[#This Row],[Raegan]])),"",Table33[[#This Row],[Raegan]]-Table3[[#This Row],[Raegan]])</f>
        <v/>
      </c>
      <c r="BD499" t="str">
        <f>IF(AND(ISBLANK(Table33[[#This Row],[Liam]]),ISBLANK(Table3[[#This Row],[Liam]])),"",Table33[[#This Row],[Liam]]-Table3[[#This Row],[Liam]])</f>
        <v/>
      </c>
      <c r="BE499">
        <f>IF(AND(ISBLANK(Table33[[#This Row],[Shane]]),ISBLANK(Table3[[#This Row],[Shane]])),"",Table33[[#This Row],[Shane]]-Table3[[#This Row],[Shane]])</f>
        <v>31</v>
      </c>
      <c r="BF499">
        <f>IF(AND(ISBLANK(Table33[[#This Row],[Cameron]]),ISBLANK(Table3[[#This Row],[Cameron]])),"",Table33[[#This Row],[Cameron]]-Table3[[#This Row],[Cameron]])</f>
        <v>51</v>
      </c>
      <c r="BG499" t="str">
        <f>IF(AND(ISBLANK(Table33[[#This Row],[Alex]]),ISBLANK(Table3[[#This Row],[Alex]])),"",Table33[[#This Row],[Alex]]-Table3[[#This Row],[Alex]])</f>
        <v/>
      </c>
      <c r="BH499" t="str">
        <f>IF(AND(ISBLANK(Table33[[#This Row],[Scott]]),ISBLANK(Table3[[#This Row],[Scott]])),"",Table33[[#This Row],[Scott]]-Table3[[#This Row],[Scott]])</f>
        <v/>
      </c>
      <c r="BI499" t="str">
        <f>IF(AND(ISBLANK(Table33[[#This Row],[Light]]),ISBLANK(Table3[[#This Row],[Light]])),"",Table33[[#This Row],[Light]]-Table3[[#This Row],[Light]])</f>
        <v/>
      </c>
      <c r="BJ499" t="str">
        <f>IF(AND(ISBLANK(Table33[[#This Row],[Jarred]]),ISBLANK(Table3[[#This Row],[Jarred]])),"",Table33[[#This Row],[Jarred]]-Table3[[#This Row],[Jarred]])</f>
        <v/>
      </c>
      <c r="BK499" t="str">
        <f>IF(AND(ISBLANK(Table33[[#This Row],[Joel]]),ISBLANK(Table3[[#This Row],[Joel]])),"",Table33[[#This Row],[Joel]]-Table3[[#This Row],[Joel]])</f>
        <v/>
      </c>
      <c r="BL499" t="str">
        <f>IF(AND(ISBLANK(Table33[[#This Row],[Rob]]),ISBLANK(Table3[[#This Row],[Rob]])),"",Table33[[#This Row],[Rob]]-Table3[[#This Row],[Rob]])</f>
        <v/>
      </c>
      <c r="BM499" t="str">
        <f>IF(AND(ISBLANK(Table33[[#This Row],[Xander]]),ISBLANK(Table3[[#This Row],[Xander]])),"",Table33[[#This Row],[Xander]]-Table3[[#This Row],[Xander]])</f>
        <v/>
      </c>
    </row>
    <row r="500" spans="1:65" x14ac:dyDescent="0.25">
      <c r="A500" s="26">
        <v>45827</v>
      </c>
      <c r="D500">
        <v>23</v>
      </c>
      <c r="E500">
        <v>14</v>
      </c>
      <c r="F500">
        <v>11</v>
      </c>
      <c r="H500">
        <v>14</v>
      </c>
      <c r="I500">
        <v>2</v>
      </c>
      <c r="P500">
        <v>25</v>
      </c>
      <c r="S500" s="26">
        <v>45827</v>
      </c>
      <c r="T500">
        <v>27</v>
      </c>
      <c r="V500">
        <v>37</v>
      </c>
      <c r="W500">
        <v>25</v>
      </c>
      <c r="X500">
        <v>95</v>
      </c>
      <c r="AK500">
        <v>47</v>
      </c>
      <c r="AL500">
        <v>31</v>
      </c>
      <c r="AM500">
        <v>3</v>
      </c>
      <c r="AP500">
        <v>38</v>
      </c>
      <c r="AX500" s="26">
        <v>45827</v>
      </c>
      <c r="AY500">
        <f>IF(AND(ISBLANK(Table33[[#This Row],[Gilbert]]),ISBLANK(Table3[[#This Row],[Gilbert]])),"",Table33[[#This Row],[Gilbert]]-Table3[[#This Row],[Gilbert]])</f>
        <v>27</v>
      </c>
      <c r="AZ500" t="str">
        <f>IF(AND(ISBLANK(Table33[[#This Row],[Fred]]),ISBLANK(Table3[[#This Row],[Fred]])),"",Table33[[#This Row],[Fred]]-Table3[[#This Row],[Fred]])</f>
        <v/>
      </c>
      <c r="BA500">
        <f>IF(AND(ISBLANK(Table33[[#This Row],[Zoe]]),ISBLANK(Table3[[#This Row],[Zoe]])),"",Table33[[#This Row],[Zoe]]-Table3[[#This Row],[Zoe]])</f>
        <v>14</v>
      </c>
      <c r="BB500">
        <f>IF(AND(ISBLANK(Table33[[#This Row],[George]]),ISBLANK(Table3[[#This Row],[George]])),"",Table33[[#This Row],[George]]-Table3[[#This Row],[George]])</f>
        <v>11</v>
      </c>
      <c r="BC500">
        <f>IF(AND(ISBLANK(Table33[[#This Row],[Raegan]]),ISBLANK(Table3[[#This Row],[Raegan]])),"",Table33[[#This Row],[Raegan]]-Table3[[#This Row],[Raegan]])</f>
        <v>84</v>
      </c>
      <c r="BD500" t="str">
        <f>IF(AND(ISBLANK(Table33[[#This Row],[Liam]]),ISBLANK(Table3[[#This Row],[Liam]])),"",Table33[[#This Row],[Liam]]-Table3[[#This Row],[Liam]])</f>
        <v/>
      </c>
      <c r="BE500">
        <f>IF(AND(ISBLANK(Table33[[#This Row],[Shane]]),ISBLANK(Table3[[#This Row],[Shane]])),"",Table33[[#This Row],[Shane]]-Table3[[#This Row],[Shane]])</f>
        <v>33</v>
      </c>
      <c r="BF500">
        <f>IF(AND(ISBLANK(Table33[[#This Row],[Cameron]]),ISBLANK(Table3[[#This Row],[Cameron]])),"",Table33[[#This Row],[Cameron]]-Table3[[#This Row],[Cameron]])</f>
        <v>29</v>
      </c>
      <c r="BG500">
        <f>IF(AND(ISBLANK(Table33[[#This Row],[Alex]]),ISBLANK(Table3[[#This Row],[Alex]])),"",Table33[[#This Row],[Alex]]-Table3[[#This Row],[Alex]])</f>
        <v>13</v>
      </c>
      <c r="BH500" t="str">
        <f>IF(AND(ISBLANK(Table33[[#This Row],[Scott]]),ISBLANK(Table3[[#This Row],[Scott]])),"",Table33[[#This Row],[Scott]]-Table3[[#This Row],[Scott]])</f>
        <v/>
      </c>
      <c r="BI500" t="str">
        <f>IF(AND(ISBLANK(Table33[[#This Row],[Light]]),ISBLANK(Table3[[#This Row],[Light]])),"",Table33[[#This Row],[Light]]-Table3[[#This Row],[Light]])</f>
        <v/>
      </c>
      <c r="BJ500" t="str">
        <f>IF(AND(ISBLANK(Table33[[#This Row],[Jarred]]),ISBLANK(Table3[[#This Row],[Jarred]])),"",Table33[[#This Row],[Jarred]]-Table3[[#This Row],[Jarred]])</f>
        <v/>
      </c>
      <c r="BK500" t="str">
        <f>IF(AND(ISBLANK(Table33[[#This Row],[Joel]]),ISBLANK(Table3[[#This Row],[Joel]])),"",Table33[[#This Row],[Joel]]-Table3[[#This Row],[Joel]])</f>
        <v/>
      </c>
      <c r="BL500" t="str">
        <f>IF(AND(ISBLANK(Table33[[#This Row],[Rob]]),ISBLANK(Table3[[#This Row],[Rob]])),"",Table33[[#This Row],[Rob]]-Table3[[#This Row],[Rob]])</f>
        <v/>
      </c>
      <c r="BM500" t="str">
        <f>IF(AND(ISBLANK(Table33[[#This Row],[Xander]]),ISBLANK(Table3[[#This Row],[Xander]])),"",Table33[[#This Row],[Xander]]-Table3[[#This Row],[Xander]])</f>
        <v/>
      </c>
    </row>
    <row r="501" spans="1:65" x14ac:dyDescent="0.25">
      <c r="A501" s="26">
        <v>45828</v>
      </c>
      <c r="C501">
        <v>6</v>
      </c>
      <c r="D501">
        <v>12</v>
      </c>
      <c r="E501">
        <v>15</v>
      </c>
      <c r="F501">
        <v>20</v>
      </c>
      <c r="H501">
        <v>3</v>
      </c>
      <c r="I501">
        <v>4</v>
      </c>
      <c r="P501">
        <v>15</v>
      </c>
      <c r="S501" s="26">
        <v>45828</v>
      </c>
      <c r="T501">
        <v>11</v>
      </c>
      <c r="U501">
        <v>31</v>
      </c>
      <c r="V501">
        <v>30</v>
      </c>
      <c r="W501">
        <v>24</v>
      </c>
      <c r="X501">
        <v>94</v>
      </c>
      <c r="AK501">
        <v>34</v>
      </c>
      <c r="AL501">
        <v>35</v>
      </c>
      <c r="AM501">
        <v>4</v>
      </c>
      <c r="AP501">
        <v>39</v>
      </c>
      <c r="AX501" s="26">
        <v>45828</v>
      </c>
      <c r="AY501">
        <f>IF(AND(ISBLANK(Table33[[#This Row],[Gilbert]]),ISBLANK(Table3[[#This Row],[Gilbert]])),"",Table33[[#This Row],[Gilbert]]-Table3[[#This Row],[Gilbert]])</f>
        <v>11</v>
      </c>
      <c r="AZ501">
        <f>IF(AND(ISBLANK(Table33[[#This Row],[Fred]]),ISBLANK(Table3[[#This Row],[Fred]])),"",Table33[[#This Row],[Fred]]-Table3[[#This Row],[Fred]])</f>
        <v>25</v>
      </c>
      <c r="BA501">
        <f>IF(AND(ISBLANK(Table33[[#This Row],[Zoe]]),ISBLANK(Table3[[#This Row],[Zoe]])),"",Table33[[#This Row],[Zoe]]-Table3[[#This Row],[Zoe]])</f>
        <v>18</v>
      </c>
      <c r="BB501">
        <f>IF(AND(ISBLANK(Table33[[#This Row],[George]]),ISBLANK(Table3[[#This Row],[George]])),"",Table33[[#This Row],[George]]-Table3[[#This Row],[George]])</f>
        <v>9</v>
      </c>
      <c r="BC501">
        <f>IF(AND(ISBLANK(Table33[[#This Row],[Raegan]]),ISBLANK(Table3[[#This Row],[Raegan]])),"",Table33[[#This Row],[Raegan]]-Table3[[#This Row],[Raegan]])</f>
        <v>74</v>
      </c>
      <c r="BD501" t="str">
        <f>IF(AND(ISBLANK(Table33[[#This Row],[Liam]]),ISBLANK(Table3[[#This Row],[Liam]])),"",Table33[[#This Row],[Liam]]-Table3[[#This Row],[Liam]])</f>
        <v/>
      </c>
      <c r="BE501">
        <f>IF(AND(ISBLANK(Table33[[#This Row],[Shane]]),ISBLANK(Table3[[#This Row],[Shane]])),"",Table33[[#This Row],[Shane]]-Table3[[#This Row],[Shane]])</f>
        <v>31</v>
      </c>
      <c r="BF501">
        <f>IF(AND(ISBLANK(Table33[[#This Row],[Cameron]]),ISBLANK(Table3[[#This Row],[Cameron]])),"",Table33[[#This Row],[Cameron]]-Table3[[#This Row],[Cameron]])</f>
        <v>31</v>
      </c>
      <c r="BG501">
        <f>IF(AND(ISBLANK(Table33[[#This Row],[Alex]]),ISBLANK(Table3[[#This Row],[Alex]])),"",Table33[[#This Row],[Alex]]-Table3[[#This Row],[Alex]])</f>
        <v>24</v>
      </c>
      <c r="BH501" t="str">
        <f>IF(AND(ISBLANK(Table33[[#This Row],[Scott]]),ISBLANK(Table3[[#This Row],[Scott]])),"",Table33[[#This Row],[Scott]]-Table3[[#This Row],[Scott]])</f>
        <v/>
      </c>
      <c r="BI501" t="str">
        <f>IF(AND(ISBLANK(Table33[[#This Row],[Light]]),ISBLANK(Table3[[#This Row],[Light]])),"",Table33[[#This Row],[Light]]-Table3[[#This Row],[Light]])</f>
        <v/>
      </c>
      <c r="BJ501" t="str">
        <f>IF(AND(ISBLANK(Table33[[#This Row],[Jarred]]),ISBLANK(Table3[[#This Row],[Jarred]])),"",Table33[[#This Row],[Jarred]]-Table3[[#This Row],[Jarred]])</f>
        <v/>
      </c>
      <c r="BK501" t="str">
        <f>IF(AND(ISBLANK(Table33[[#This Row],[Joel]]),ISBLANK(Table3[[#This Row],[Joel]])),"",Table33[[#This Row],[Joel]]-Table3[[#This Row],[Joel]])</f>
        <v/>
      </c>
      <c r="BL501" t="str">
        <f>IF(AND(ISBLANK(Table33[[#This Row],[Rob]]),ISBLANK(Table3[[#This Row],[Rob]])),"",Table33[[#This Row],[Rob]]-Table3[[#This Row],[Rob]])</f>
        <v/>
      </c>
      <c r="BM501" t="str">
        <f>IF(AND(ISBLANK(Table33[[#This Row],[Xander]]),ISBLANK(Table3[[#This Row],[Xander]])),"",Table33[[#This Row],[Xander]]-Table3[[#This Row],[Xander]])</f>
        <v/>
      </c>
    </row>
    <row r="502" spans="1:65" x14ac:dyDescent="0.25">
      <c r="A502" s="26">
        <v>45831</v>
      </c>
      <c r="C502">
        <v>33</v>
      </c>
      <c r="E502">
        <v>13</v>
      </c>
      <c r="F502">
        <v>36</v>
      </c>
      <c r="H502">
        <v>9</v>
      </c>
      <c r="I502">
        <v>13</v>
      </c>
      <c r="P502">
        <v>26</v>
      </c>
      <c r="S502" s="26">
        <v>45831</v>
      </c>
      <c r="U502">
        <v>54</v>
      </c>
      <c r="V502">
        <v>16</v>
      </c>
      <c r="W502">
        <v>35</v>
      </c>
      <c r="X502">
        <v>93</v>
      </c>
      <c r="AK502">
        <v>50</v>
      </c>
      <c r="AL502">
        <v>50</v>
      </c>
      <c r="AP502">
        <v>39</v>
      </c>
      <c r="AX502" s="26">
        <v>45831</v>
      </c>
      <c r="AY502" t="str">
        <f>IF(AND(ISBLANK(Table33[[#This Row],[Gilbert]]),ISBLANK(Table3[[#This Row],[Gilbert]])),"",Table33[[#This Row],[Gilbert]]-Table3[[#This Row],[Gilbert]])</f>
        <v/>
      </c>
      <c r="AZ502">
        <f>IF(AND(ISBLANK(Table33[[#This Row],[Fred]]),ISBLANK(Table3[[#This Row],[Fred]])),"",Table33[[#This Row],[Fred]]-Table3[[#This Row],[Fred]])</f>
        <v>21</v>
      </c>
      <c r="BA502">
        <f>IF(AND(ISBLANK(Table33[[#This Row],[Zoe]]),ISBLANK(Table3[[#This Row],[Zoe]])),"",Table33[[#This Row],[Zoe]]-Table3[[#This Row],[Zoe]])</f>
        <v>16</v>
      </c>
      <c r="BB502">
        <f>IF(AND(ISBLANK(Table33[[#This Row],[George]]),ISBLANK(Table3[[#This Row],[George]])),"",Table33[[#This Row],[George]]-Table3[[#This Row],[George]])</f>
        <v>22</v>
      </c>
      <c r="BC502">
        <f>IF(AND(ISBLANK(Table33[[#This Row],[Raegan]]),ISBLANK(Table3[[#This Row],[Raegan]])),"",Table33[[#This Row],[Raegan]]-Table3[[#This Row],[Raegan]])</f>
        <v>57</v>
      </c>
      <c r="BD502" t="str">
        <f>IF(AND(ISBLANK(Table33[[#This Row],[Liam]]),ISBLANK(Table3[[#This Row],[Liam]])),"",Table33[[#This Row],[Liam]]-Table3[[#This Row],[Liam]])</f>
        <v/>
      </c>
      <c r="BE502">
        <f>IF(AND(ISBLANK(Table33[[#This Row],[Shane]]),ISBLANK(Table3[[#This Row],[Shane]])),"",Table33[[#This Row],[Shane]]-Table3[[#This Row],[Shane]])</f>
        <v>41</v>
      </c>
      <c r="BF502">
        <f>IF(AND(ISBLANK(Table33[[#This Row],[Cameron]]),ISBLANK(Table3[[#This Row],[Cameron]])),"",Table33[[#This Row],[Cameron]]-Table3[[#This Row],[Cameron]])</f>
        <v>37</v>
      </c>
      <c r="BG502">
        <f>IF(AND(ISBLANK(Table33[[#This Row],[Alex]]),ISBLANK(Table3[[#This Row],[Alex]])),"",Table33[[#This Row],[Alex]]-Table3[[#This Row],[Alex]])</f>
        <v>13</v>
      </c>
      <c r="BH502" t="str">
        <f>IF(AND(ISBLANK(Table33[[#This Row],[Scott]]),ISBLANK(Table3[[#This Row],[Scott]])),"",Table33[[#This Row],[Scott]]-Table3[[#This Row],[Scott]])</f>
        <v/>
      </c>
      <c r="BI502" t="str">
        <f>IF(AND(ISBLANK(Table33[[#This Row],[Light]]),ISBLANK(Table3[[#This Row],[Light]])),"",Table33[[#This Row],[Light]]-Table3[[#This Row],[Light]])</f>
        <v/>
      </c>
      <c r="BJ502" t="str">
        <f>IF(AND(ISBLANK(Table33[[#This Row],[Jarred]]),ISBLANK(Table3[[#This Row],[Jarred]])),"",Table33[[#This Row],[Jarred]]-Table3[[#This Row],[Jarred]])</f>
        <v/>
      </c>
      <c r="BK502" t="str">
        <f>IF(AND(ISBLANK(Table33[[#This Row],[Joel]]),ISBLANK(Table3[[#This Row],[Joel]])),"",Table33[[#This Row],[Joel]]-Table3[[#This Row],[Joel]])</f>
        <v/>
      </c>
      <c r="BL502" t="str">
        <f>IF(AND(ISBLANK(Table33[[#This Row],[Rob]]),ISBLANK(Table3[[#This Row],[Rob]])),"",Table33[[#This Row],[Rob]]-Table3[[#This Row],[Rob]])</f>
        <v/>
      </c>
      <c r="BM502" t="str">
        <f>IF(AND(ISBLANK(Table33[[#This Row],[Xander]]),ISBLANK(Table3[[#This Row],[Xander]])),"",Table33[[#This Row],[Xander]]-Table3[[#This Row],[Xander]])</f>
        <v/>
      </c>
    </row>
    <row r="503" spans="1:65" x14ac:dyDescent="0.25">
      <c r="A503" s="26">
        <v>45832</v>
      </c>
      <c r="C503">
        <v>35</v>
      </c>
      <c r="E503">
        <v>20</v>
      </c>
      <c r="F503">
        <v>44</v>
      </c>
      <c r="H503">
        <v>9</v>
      </c>
      <c r="I503">
        <v>19</v>
      </c>
      <c r="P503">
        <v>18</v>
      </c>
      <c r="S503" s="26">
        <v>45832</v>
      </c>
      <c r="U503">
        <v>41</v>
      </c>
      <c r="V503">
        <v>112</v>
      </c>
      <c r="W503">
        <v>42</v>
      </c>
      <c r="X503">
        <v>90</v>
      </c>
      <c r="AK503">
        <v>58</v>
      </c>
      <c r="AL503">
        <v>52</v>
      </c>
      <c r="AM503">
        <v>45</v>
      </c>
      <c r="AP503">
        <v>40</v>
      </c>
      <c r="AX503" s="26">
        <v>45832</v>
      </c>
      <c r="AY503" t="str">
        <f>IF(AND(ISBLANK(Table33[[#This Row],[Gilbert]]),ISBLANK(Table3[[#This Row],[Gilbert]])),"",Table33[[#This Row],[Gilbert]]-Table3[[#This Row],[Gilbert]])</f>
        <v/>
      </c>
      <c r="AZ503">
        <f>IF(AND(ISBLANK(Table33[[#This Row],[Fred]]),ISBLANK(Table3[[#This Row],[Fred]])),"",Table33[[#This Row],[Fred]]-Table3[[#This Row],[Fred]])</f>
        <v>6</v>
      </c>
      <c r="BA503">
        <f>IF(AND(ISBLANK(Table33[[#This Row],[Zoe]]),ISBLANK(Table3[[#This Row],[Zoe]])),"",Table33[[#This Row],[Zoe]]-Table3[[#This Row],[Zoe]])</f>
        <v>112</v>
      </c>
      <c r="BB503">
        <f>IF(AND(ISBLANK(Table33[[#This Row],[George]]),ISBLANK(Table3[[#This Row],[George]])),"",Table33[[#This Row],[George]]-Table3[[#This Row],[George]])</f>
        <v>22</v>
      </c>
      <c r="BC503">
        <f>IF(AND(ISBLANK(Table33[[#This Row],[Raegan]]),ISBLANK(Table3[[#This Row],[Raegan]])),"",Table33[[#This Row],[Raegan]]-Table3[[#This Row],[Raegan]])</f>
        <v>46</v>
      </c>
      <c r="BD503" t="str">
        <f>IF(AND(ISBLANK(Table33[[#This Row],[Liam]]),ISBLANK(Table3[[#This Row],[Liam]])),"",Table33[[#This Row],[Liam]]-Table3[[#This Row],[Liam]])</f>
        <v/>
      </c>
      <c r="BE503">
        <f>IF(AND(ISBLANK(Table33[[#This Row],[Shane]]),ISBLANK(Table3[[#This Row],[Shane]])),"",Table33[[#This Row],[Shane]]-Table3[[#This Row],[Shane]])</f>
        <v>49</v>
      </c>
      <c r="BF503">
        <f>IF(AND(ISBLANK(Table33[[#This Row],[Cameron]]),ISBLANK(Table3[[#This Row],[Cameron]])),"",Table33[[#This Row],[Cameron]]-Table3[[#This Row],[Cameron]])</f>
        <v>33</v>
      </c>
      <c r="BG503">
        <f>IF(AND(ISBLANK(Table33[[#This Row],[Alex]]),ISBLANK(Table3[[#This Row],[Alex]])),"",Table33[[#This Row],[Alex]]-Table3[[#This Row],[Alex]])</f>
        <v>22</v>
      </c>
      <c r="BH503" t="str">
        <f>IF(AND(ISBLANK(Table33[[#This Row],[Scott]]),ISBLANK(Table3[[#This Row],[Scott]])),"",Table33[[#This Row],[Scott]]-Table3[[#This Row],[Scott]])</f>
        <v/>
      </c>
      <c r="BI503" t="str">
        <f>IF(AND(ISBLANK(Table33[[#This Row],[Light]]),ISBLANK(Table3[[#This Row],[Light]])),"",Table33[[#This Row],[Light]]-Table3[[#This Row],[Light]])</f>
        <v/>
      </c>
      <c r="BJ503" t="str">
        <f>IF(AND(ISBLANK(Table33[[#This Row],[Jarred]]),ISBLANK(Table3[[#This Row],[Jarred]])),"",Table33[[#This Row],[Jarred]]-Table3[[#This Row],[Jarred]])</f>
        <v/>
      </c>
      <c r="BK503" t="str">
        <f>IF(AND(ISBLANK(Table33[[#This Row],[Joel]]),ISBLANK(Table3[[#This Row],[Joel]])),"",Table33[[#This Row],[Joel]]-Table3[[#This Row],[Joel]])</f>
        <v/>
      </c>
      <c r="BL503" t="str">
        <f>IF(AND(ISBLANK(Table33[[#This Row],[Rob]]),ISBLANK(Table3[[#This Row],[Rob]])),"",Table33[[#This Row],[Rob]]-Table3[[#This Row],[Rob]])</f>
        <v/>
      </c>
      <c r="BM503" t="str">
        <f>IF(AND(ISBLANK(Table33[[#This Row],[Xander]]),ISBLANK(Table3[[#This Row],[Xander]])),"",Table33[[#This Row],[Xander]]-Table3[[#This Row],[Xander]])</f>
        <v/>
      </c>
    </row>
    <row r="504" spans="1:65" x14ac:dyDescent="0.25">
      <c r="A504" s="26">
        <v>45833</v>
      </c>
      <c r="C504">
        <v>36</v>
      </c>
      <c r="D504">
        <v>14</v>
      </c>
      <c r="E504">
        <v>33</v>
      </c>
      <c r="H504">
        <v>21</v>
      </c>
      <c r="P504">
        <v>37</v>
      </c>
      <c r="S504" s="26">
        <v>45833</v>
      </c>
      <c r="U504">
        <v>43</v>
      </c>
      <c r="V504">
        <v>26</v>
      </c>
      <c r="W504">
        <v>44</v>
      </c>
      <c r="AK504">
        <v>69</v>
      </c>
      <c r="AM504">
        <v>60</v>
      </c>
      <c r="AN504">
        <v>1</v>
      </c>
      <c r="AP504">
        <v>46</v>
      </c>
      <c r="AX504" s="26">
        <v>45833</v>
      </c>
      <c r="AY504" t="str">
        <f>IF(AND(ISBLANK(Table33[[#This Row],[Gilbert]]),ISBLANK(Table3[[#This Row],[Gilbert]])),"",Table33[[#This Row],[Gilbert]]-Table3[[#This Row],[Gilbert]])</f>
        <v/>
      </c>
      <c r="AZ504">
        <f>IF(AND(ISBLANK(Table33[[#This Row],[Fred]]),ISBLANK(Table3[[#This Row],[Fred]])),"",Table33[[#This Row],[Fred]]-Table3[[#This Row],[Fred]])</f>
        <v>7</v>
      </c>
      <c r="BA504">
        <f>IF(AND(ISBLANK(Table33[[#This Row],[Zoe]]),ISBLANK(Table3[[#This Row],[Zoe]])),"",Table33[[#This Row],[Zoe]]-Table3[[#This Row],[Zoe]])</f>
        <v>12</v>
      </c>
      <c r="BB504">
        <f>IF(AND(ISBLANK(Table33[[#This Row],[George]]),ISBLANK(Table3[[#This Row],[George]])),"",Table33[[#This Row],[George]]-Table3[[#This Row],[George]])</f>
        <v>11</v>
      </c>
      <c r="BC504" t="str">
        <f>IF(AND(ISBLANK(Table33[[#This Row],[Raegan]]),ISBLANK(Table3[[#This Row],[Raegan]])),"",Table33[[#This Row],[Raegan]]-Table3[[#This Row],[Raegan]])</f>
        <v/>
      </c>
      <c r="BD504" t="str">
        <f>IF(AND(ISBLANK(Table33[[#This Row],[Liam]]),ISBLANK(Table3[[#This Row],[Liam]])),"",Table33[[#This Row],[Liam]]-Table3[[#This Row],[Liam]])</f>
        <v/>
      </c>
      <c r="BE504">
        <f>IF(AND(ISBLANK(Table33[[#This Row],[Shane]]),ISBLANK(Table3[[#This Row],[Shane]])),"",Table33[[#This Row],[Shane]]-Table3[[#This Row],[Shane]])</f>
        <v>48</v>
      </c>
      <c r="BF504" t="str">
        <f>IF(AND(ISBLANK(Table33[[#This Row],[Cameron]]),ISBLANK(Table3[[#This Row],[Cameron]])),"",Table33[[#This Row],[Cameron]]-Table3[[#This Row],[Cameron]])</f>
        <v/>
      </c>
      <c r="BG504">
        <f>IF(AND(ISBLANK(Table33[[#This Row],[Alex]]),ISBLANK(Table3[[#This Row],[Alex]])),"",Table33[[#This Row],[Alex]]-Table3[[#This Row],[Alex]])</f>
        <v>9</v>
      </c>
      <c r="BH504" t="str">
        <f>IF(AND(ISBLANK(Table33[[#This Row],[Scott]]),ISBLANK(Table3[[#This Row],[Scott]])),"",Table33[[#This Row],[Scott]]-Table3[[#This Row],[Scott]])</f>
        <v/>
      </c>
      <c r="BI504" t="str">
        <f>IF(AND(ISBLANK(Table33[[#This Row],[Light]]),ISBLANK(Table3[[#This Row],[Light]])),"",Table33[[#This Row],[Light]]-Table3[[#This Row],[Light]])</f>
        <v/>
      </c>
      <c r="BJ504" t="str">
        <f>IF(AND(ISBLANK(Table33[[#This Row],[Jarred]]),ISBLANK(Table3[[#This Row],[Jarred]])),"",Table33[[#This Row],[Jarred]]-Table3[[#This Row],[Jarred]])</f>
        <v/>
      </c>
      <c r="BK504" t="str">
        <f>IF(AND(ISBLANK(Table33[[#This Row],[Joel]]),ISBLANK(Table3[[#This Row],[Joel]])),"",Table33[[#This Row],[Joel]]-Table3[[#This Row],[Joel]])</f>
        <v/>
      </c>
      <c r="BL504" t="str">
        <f>IF(AND(ISBLANK(Table33[[#This Row],[Rob]]),ISBLANK(Table3[[#This Row],[Rob]])),"",Table33[[#This Row],[Rob]]-Table3[[#This Row],[Rob]])</f>
        <v/>
      </c>
      <c r="BM504" t="str">
        <f>IF(AND(ISBLANK(Table33[[#This Row],[Xander]]),ISBLANK(Table3[[#This Row],[Xander]])),"",Table33[[#This Row],[Xander]]-Table3[[#This Row],[Xander]])</f>
        <v/>
      </c>
    </row>
    <row r="505" spans="1:65" x14ac:dyDescent="0.25">
      <c r="A505" s="26">
        <v>45834</v>
      </c>
      <c r="C505">
        <v>29</v>
      </c>
      <c r="E505">
        <v>10</v>
      </c>
      <c r="F505">
        <v>27</v>
      </c>
      <c r="H505">
        <v>6</v>
      </c>
      <c r="I505">
        <v>11</v>
      </c>
      <c r="P505">
        <v>21</v>
      </c>
      <c r="S505" s="26">
        <v>45834</v>
      </c>
      <c r="U505">
        <v>24</v>
      </c>
      <c r="V505">
        <v>11</v>
      </c>
      <c r="W505">
        <v>36</v>
      </c>
      <c r="X505">
        <v>61</v>
      </c>
      <c r="AK505">
        <v>48</v>
      </c>
      <c r="AL505">
        <v>33</v>
      </c>
      <c r="AM505">
        <v>19</v>
      </c>
      <c r="AP505">
        <v>29</v>
      </c>
      <c r="AX505" s="26">
        <v>45834</v>
      </c>
      <c r="AY505" t="str">
        <f>IF(AND(ISBLANK(Table33[[#This Row],[Gilbert]]),ISBLANK(Table3[[#This Row],[Gilbert]])),"",Table33[[#This Row],[Gilbert]]-Table3[[#This Row],[Gilbert]])</f>
        <v/>
      </c>
      <c r="AZ505">
        <f>IF(AND(ISBLANK(Table33[[#This Row],[Fred]]),ISBLANK(Table3[[#This Row],[Fred]])),"",Table33[[#This Row],[Fred]]-Table3[[#This Row],[Fred]])</f>
        <v>-5</v>
      </c>
      <c r="BA505">
        <f>IF(AND(ISBLANK(Table33[[#This Row],[Zoe]]),ISBLANK(Table3[[#This Row],[Zoe]])),"",Table33[[#This Row],[Zoe]]-Table3[[#This Row],[Zoe]])</f>
        <v>11</v>
      </c>
      <c r="BB505">
        <f>IF(AND(ISBLANK(Table33[[#This Row],[George]]),ISBLANK(Table3[[#This Row],[George]])),"",Table33[[#This Row],[George]]-Table3[[#This Row],[George]])</f>
        <v>26</v>
      </c>
      <c r="BC505">
        <f>IF(AND(ISBLANK(Table33[[#This Row],[Raegan]]),ISBLANK(Table3[[#This Row],[Raegan]])),"",Table33[[#This Row],[Raegan]]-Table3[[#This Row],[Raegan]])</f>
        <v>34</v>
      </c>
      <c r="BD505" t="str">
        <f>IF(AND(ISBLANK(Table33[[#This Row],[Liam]]),ISBLANK(Table3[[#This Row],[Liam]])),"",Table33[[#This Row],[Liam]]-Table3[[#This Row],[Liam]])</f>
        <v/>
      </c>
      <c r="BE505">
        <f>IF(AND(ISBLANK(Table33[[#This Row],[Shane]]),ISBLANK(Table3[[#This Row],[Shane]])),"",Table33[[#This Row],[Shane]]-Table3[[#This Row],[Shane]])</f>
        <v>42</v>
      </c>
      <c r="BF505">
        <f>IF(AND(ISBLANK(Table33[[#This Row],[Cameron]]),ISBLANK(Table3[[#This Row],[Cameron]])),"",Table33[[#This Row],[Cameron]]-Table3[[#This Row],[Cameron]])</f>
        <v>22</v>
      </c>
      <c r="BG505">
        <f>IF(AND(ISBLANK(Table33[[#This Row],[Alex]]),ISBLANK(Table3[[#This Row],[Alex]])),"",Table33[[#This Row],[Alex]]-Table3[[#This Row],[Alex]])</f>
        <v>8</v>
      </c>
      <c r="BH505" t="str">
        <f>IF(AND(ISBLANK(Table33[[#This Row],[Scott]]),ISBLANK(Table3[[#This Row],[Scott]])),"",Table33[[#This Row],[Scott]]-Table3[[#This Row],[Scott]])</f>
        <v/>
      </c>
      <c r="BI505" t="str">
        <f>IF(AND(ISBLANK(Table33[[#This Row],[Light]]),ISBLANK(Table3[[#This Row],[Light]])),"",Table33[[#This Row],[Light]]-Table3[[#This Row],[Light]])</f>
        <v/>
      </c>
      <c r="BJ505" t="str">
        <f>IF(AND(ISBLANK(Table33[[#This Row],[Jarred]]),ISBLANK(Table3[[#This Row],[Jarred]])),"",Table33[[#This Row],[Jarred]]-Table3[[#This Row],[Jarred]])</f>
        <v/>
      </c>
      <c r="BK505" t="str">
        <f>IF(AND(ISBLANK(Table33[[#This Row],[Joel]]),ISBLANK(Table3[[#This Row],[Joel]])),"",Table33[[#This Row],[Joel]]-Table3[[#This Row],[Joel]])</f>
        <v/>
      </c>
      <c r="BL505" t="str">
        <f>IF(AND(ISBLANK(Table33[[#This Row],[Rob]]),ISBLANK(Table3[[#This Row],[Rob]])),"",Table33[[#This Row],[Rob]]-Table3[[#This Row],[Rob]])</f>
        <v/>
      </c>
      <c r="BM505" t="str">
        <f>IF(AND(ISBLANK(Table33[[#This Row],[Xander]]),ISBLANK(Table3[[#This Row],[Xander]])),"",Table33[[#This Row],[Xander]]-Table3[[#This Row],[Xander]])</f>
        <v/>
      </c>
    </row>
    <row r="506" spans="1:65" x14ac:dyDescent="0.25">
      <c r="A506" s="26">
        <v>45835</v>
      </c>
      <c r="C506">
        <v>32</v>
      </c>
      <c r="D506">
        <v>1</v>
      </c>
      <c r="E506">
        <v>13</v>
      </c>
      <c r="F506">
        <v>40</v>
      </c>
      <c r="H506">
        <v>11</v>
      </c>
      <c r="I506">
        <v>14</v>
      </c>
      <c r="S506" s="26">
        <v>45835</v>
      </c>
      <c r="U506">
        <v>31</v>
      </c>
      <c r="V506">
        <v>13</v>
      </c>
      <c r="W506">
        <v>30</v>
      </c>
      <c r="X506">
        <v>71</v>
      </c>
      <c r="AK506">
        <v>38</v>
      </c>
      <c r="AL506">
        <v>29</v>
      </c>
      <c r="AM506">
        <v>19</v>
      </c>
      <c r="AX506" s="26">
        <v>45835</v>
      </c>
      <c r="AY506" t="str">
        <f>IF(AND(ISBLANK(Table33[[#This Row],[Gilbert]]),ISBLANK(Table3[[#This Row],[Gilbert]])),"",Table33[[#This Row],[Gilbert]]-Table3[[#This Row],[Gilbert]])</f>
        <v/>
      </c>
      <c r="AZ506">
        <f>IF(AND(ISBLANK(Table33[[#This Row],[Fred]]),ISBLANK(Table3[[#This Row],[Fred]])),"",Table33[[#This Row],[Fred]]-Table3[[#This Row],[Fred]])</f>
        <v>-1</v>
      </c>
      <c r="BA506">
        <f>IF(AND(ISBLANK(Table33[[#This Row],[Zoe]]),ISBLANK(Table3[[#This Row],[Zoe]])),"",Table33[[#This Row],[Zoe]]-Table3[[#This Row],[Zoe]])</f>
        <v>12</v>
      </c>
      <c r="BB506">
        <f>IF(AND(ISBLANK(Table33[[#This Row],[George]]),ISBLANK(Table3[[#This Row],[George]])),"",Table33[[#This Row],[George]]-Table3[[#This Row],[George]])</f>
        <v>17</v>
      </c>
      <c r="BC506">
        <f>IF(AND(ISBLANK(Table33[[#This Row],[Raegan]]),ISBLANK(Table3[[#This Row],[Raegan]])),"",Table33[[#This Row],[Raegan]]-Table3[[#This Row],[Raegan]])</f>
        <v>31</v>
      </c>
      <c r="BD506" t="str">
        <f>IF(AND(ISBLANK(Table33[[#This Row],[Liam]]),ISBLANK(Table3[[#This Row],[Liam]])),"",Table33[[#This Row],[Liam]]-Table3[[#This Row],[Liam]])</f>
        <v/>
      </c>
      <c r="BE506">
        <f>IF(AND(ISBLANK(Table33[[#This Row],[Shane]]),ISBLANK(Table3[[#This Row],[Shane]])),"",Table33[[#This Row],[Shane]]-Table3[[#This Row],[Shane]])</f>
        <v>27</v>
      </c>
      <c r="BF506">
        <f>IF(AND(ISBLANK(Table33[[#This Row],[Cameron]]),ISBLANK(Table3[[#This Row],[Cameron]])),"",Table33[[#This Row],[Cameron]]-Table3[[#This Row],[Cameron]])</f>
        <v>15</v>
      </c>
      <c r="BG506" t="str">
        <f>IF(AND(ISBLANK(Table33[[#This Row],[Alex]]),ISBLANK(Table3[[#This Row],[Alex]])),"",Table33[[#This Row],[Alex]]-Table3[[#This Row],[Alex]])</f>
        <v/>
      </c>
      <c r="BH506" t="str">
        <f>IF(AND(ISBLANK(Table33[[#This Row],[Scott]]),ISBLANK(Table3[[#This Row],[Scott]])),"",Table33[[#This Row],[Scott]]-Table3[[#This Row],[Scott]])</f>
        <v/>
      </c>
      <c r="BI506" t="str">
        <f>IF(AND(ISBLANK(Table33[[#This Row],[Light]]),ISBLANK(Table3[[#This Row],[Light]])),"",Table33[[#This Row],[Light]]-Table3[[#This Row],[Light]])</f>
        <v/>
      </c>
      <c r="BJ506" t="str">
        <f>IF(AND(ISBLANK(Table33[[#This Row],[Jarred]]),ISBLANK(Table3[[#This Row],[Jarred]])),"",Table33[[#This Row],[Jarred]]-Table3[[#This Row],[Jarred]])</f>
        <v/>
      </c>
      <c r="BK506" t="str">
        <f>IF(AND(ISBLANK(Table33[[#This Row],[Joel]]),ISBLANK(Table3[[#This Row],[Joel]])),"",Table33[[#This Row],[Joel]]-Table3[[#This Row],[Joel]])</f>
        <v/>
      </c>
      <c r="BL506" t="str">
        <f>IF(AND(ISBLANK(Table33[[#This Row],[Rob]]),ISBLANK(Table3[[#This Row],[Rob]])),"",Table33[[#This Row],[Rob]]-Table3[[#This Row],[Rob]])</f>
        <v/>
      </c>
      <c r="BM506" t="str">
        <f>IF(AND(ISBLANK(Table33[[#This Row],[Xander]]),ISBLANK(Table3[[#This Row],[Xander]])),"",Table33[[#This Row],[Xander]]-Table3[[#This Row],[Xander]])</f>
        <v/>
      </c>
    </row>
    <row r="507" spans="1:65" x14ac:dyDescent="0.25">
      <c r="A507" s="26">
        <v>45838</v>
      </c>
      <c r="B507">
        <v>5</v>
      </c>
      <c r="C507">
        <v>32</v>
      </c>
      <c r="D507">
        <v>22</v>
      </c>
      <c r="E507">
        <v>28</v>
      </c>
      <c r="F507">
        <v>27</v>
      </c>
      <c r="H507">
        <v>23</v>
      </c>
      <c r="I507">
        <v>10</v>
      </c>
      <c r="P507">
        <v>22</v>
      </c>
      <c r="S507" s="26">
        <v>45838</v>
      </c>
      <c r="T507">
        <v>29</v>
      </c>
      <c r="U507">
        <v>49</v>
      </c>
      <c r="V507">
        <v>31</v>
      </c>
      <c r="W507">
        <v>33</v>
      </c>
      <c r="X507">
        <v>84</v>
      </c>
      <c r="AK507">
        <v>66</v>
      </c>
      <c r="AL507">
        <v>59</v>
      </c>
      <c r="AM507">
        <v>5</v>
      </c>
      <c r="AP507">
        <v>32</v>
      </c>
      <c r="AX507" s="26">
        <v>45838</v>
      </c>
      <c r="AY507">
        <f>IF(AND(ISBLANK(Table33[[#This Row],[Gilbert]]),ISBLANK(Table3[[#This Row],[Gilbert]])),"",Table33[[#This Row],[Gilbert]]-Table3[[#This Row],[Gilbert]])</f>
        <v>24</v>
      </c>
      <c r="AZ507">
        <f>IF(AND(ISBLANK(Table33[[#This Row],[Fred]]),ISBLANK(Table3[[#This Row],[Fred]])),"",Table33[[#This Row],[Fred]]-Table3[[#This Row],[Fred]])</f>
        <v>17</v>
      </c>
      <c r="BA507">
        <f>IF(AND(ISBLANK(Table33[[#This Row],[Zoe]]),ISBLANK(Table3[[#This Row],[Zoe]])),"",Table33[[#This Row],[Zoe]]-Table3[[#This Row],[Zoe]])</f>
        <v>9</v>
      </c>
      <c r="BB507">
        <f>IF(AND(ISBLANK(Table33[[#This Row],[George]]),ISBLANK(Table3[[#This Row],[George]])),"",Table33[[#This Row],[George]]-Table3[[#This Row],[George]])</f>
        <v>5</v>
      </c>
      <c r="BC507">
        <f>IF(AND(ISBLANK(Table33[[#This Row],[Raegan]]),ISBLANK(Table3[[#This Row],[Raegan]])),"",Table33[[#This Row],[Raegan]]-Table3[[#This Row],[Raegan]])</f>
        <v>57</v>
      </c>
      <c r="BD507" t="str">
        <f>IF(AND(ISBLANK(Table33[[#This Row],[Liam]]),ISBLANK(Table3[[#This Row],[Liam]])),"",Table33[[#This Row],[Liam]]-Table3[[#This Row],[Liam]])</f>
        <v/>
      </c>
      <c r="BE507">
        <f>IF(AND(ISBLANK(Table33[[#This Row],[Shane]]),ISBLANK(Table3[[#This Row],[Shane]])),"",Table33[[#This Row],[Shane]]-Table3[[#This Row],[Shane]])</f>
        <v>43</v>
      </c>
      <c r="BF507">
        <f>IF(AND(ISBLANK(Table33[[#This Row],[Cameron]]),ISBLANK(Table3[[#This Row],[Cameron]])),"",Table33[[#This Row],[Cameron]]-Table3[[#This Row],[Cameron]])</f>
        <v>49</v>
      </c>
      <c r="BG507">
        <f>IF(AND(ISBLANK(Table33[[#This Row],[Alex]]),ISBLANK(Table3[[#This Row],[Alex]])),"",Table33[[#This Row],[Alex]]-Table3[[#This Row],[Alex]])</f>
        <v>10</v>
      </c>
      <c r="BH507" t="str">
        <f>IF(AND(ISBLANK(Table33[[#This Row],[Scott]]),ISBLANK(Table3[[#This Row],[Scott]])),"",Table33[[#This Row],[Scott]]-Table3[[#This Row],[Scott]])</f>
        <v/>
      </c>
      <c r="BI507" t="str">
        <f>IF(AND(ISBLANK(Table33[[#This Row],[Light]]),ISBLANK(Table3[[#This Row],[Light]])),"",Table33[[#This Row],[Light]]-Table3[[#This Row],[Light]])</f>
        <v/>
      </c>
      <c r="BJ507" t="str">
        <f>IF(AND(ISBLANK(Table33[[#This Row],[Jarred]]),ISBLANK(Table3[[#This Row],[Jarred]])),"",Table33[[#This Row],[Jarred]]-Table3[[#This Row],[Jarred]])</f>
        <v/>
      </c>
      <c r="BK507" t="str">
        <f>IF(AND(ISBLANK(Table33[[#This Row],[Joel]]),ISBLANK(Table3[[#This Row],[Joel]])),"",Table33[[#This Row],[Joel]]-Table3[[#This Row],[Joel]])</f>
        <v/>
      </c>
      <c r="BL507" t="str">
        <f>IF(AND(ISBLANK(Table33[[#This Row],[Rob]]),ISBLANK(Table3[[#This Row],[Rob]])),"",Table33[[#This Row],[Rob]]-Table3[[#This Row],[Rob]])</f>
        <v/>
      </c>
      <c r="BM507" t="str">
        <f>IF(AND(ISBLANK(Table33[[#This Row],[Xander]]),ISBLANK(Table3[[#This Row],[Xander]])),"",Table33[[#This Row],[Xander]]-Table3[[#This Row],[Xander]])</f>
        <v/>
      </c>
    </row>
    <row r="508" spans="1:65" x14ac:dyDescent="0.25">
      <c r="A508" s="26">
        <v>45839</v>
      </c>
      <c r="B508">
        <v>1</v>
      </c>
      <c r="C508">
        <v>29</v>
      </c>
      <c r="D508">
        <v>24</v>
      </c>
      <c r="E508">
        <v>29</v>
      </c>
      <c r="F508">
        <v>24</v>
      </c>
      <c r="H508">
        <v>14</v>
      </c>
      <c r="I508">
        <v>8</v>
      </c>
      <c r="S508" s="26">
        <v>45839</v>
      </c>
      <c r="T508">
        <v>32</v>
      </c>
      <c r="U508">
        <v>46</v>
      </c>
      <c r="V508">
        <v>43</v>
      </c>
      <c r="W508">
        <v>45</v>
      </c>
      <c r="X508">
        <v>114</v>
      </c>
      <c r="AK508">
        <v>63</v>
      </c>
      <c r="AL508">
        <v>76</v>
      </c>
      <c r="AM508">
        <v>5</v>
      </c>
      <c r="AN508">
        <v>1</v>
      </c>
      <c r="AP508">
        <v>38</v>
      </c>
      <c r="AX508" s="26">
        <v>45839</v>
      </c>
      <c r="AY508">
        <f>IF(AND(ISBLANK(Table33[[#This Row],[Gilbert]]),ISBLANK(Table3[[#This Row],[Gilbert]])),"",Table33[[#This Row],[Gilbert]]-Table3[[#This Row],[Gilbert]])</f>
        <v>31</v>
      </c>
      <c r="AZ508">
        <f>IF(AND(ISBLANK(Table33[[#This Row],[Fred]]),ISBLANK(Table3[[#This Row],[Fred]])),"",Table33[[#This Row],[Fred]]-Table3[[#This Row],[Fred]])</f>
        <v>17</v>
      </c>
      <c r="BA508">
        <f>IF(AND(ISBLANK(Table33[[#This Row],[Zoe]]),ISBLANK(Table3[[#This Row],[Zoe]])),"",Table33[[#This Row],[Zoe]]-Table3[[#This Row],[Zoe]])</f>
        <v>19</v>
      </c>
      <c r="BB508">
        <f>IF(AND(ISBLANK(Table33[[#This Row],[George]]),ISBLANK(Table3[[#This Row],[George]])),"",Table33[[#This Row],[George]]-Table3[[#This Row],[George]])</f>
        <v>16</v>
      </c>
      <c r="BC508">
        <f>IF(AND(ISBLANK(Table33[[#This Row],[Raegan]]),ISBLANK(Table3[[#This Row],[Raegan]])),"",Table33[[#This Row],[Raegan]]-Table3[[#This Row],[Raegan]])</f>
        <v>90</v>
      </c>
      <c r="BD508" t="str">
        <f>IF(AND(ISBLANK(Table33[[#This Row],[Liam]]),ISBLANK(Table3[[#This Row],[Liam]])),"",Table33[[#This Row],[Liam]]-Table3[[#This Row],[Liam]])</f>
        <v/>
      </c>
      <c r="BE508">
        <f>IF(AND(ISBLANK(Table33[[#This Row],[Shane]]),ISBLANK(Table3[[#This Row],[Shane]])),"",Table33[[#This Row],[Shane]]-Table3[[#This Row],[Shane]])</f>
        <v>49</v>
      </c>
      <c r="BF508">
        <f>IF(AND(ISBLANK(Table33[[#This Row],[Cameron]]),ISBLANK(Table3[[#This Row],[Cameron]])),"",Table33[[#This Row],[Cameron]]-Table3[[#This Row],[Cameron]])</f>
        <v>68</v>
      </c>
      <c r="BG508">
        <f>IF(AND(ISBLANK(Table33[[#This Row],[Alex]]),ISBLANK(Table3[[#This Row],[Alex]])),"",Table33[[#This Row],[Alex]]-Table3[[#This Row],[Alex]])</f>
        <v>38</v>
      </c>
      <c r="BH508" t="str">
        <f>IF(AND(ISBLANK(Table33[[#This Row],[Scott]]),ISBLANK(Table3[[#This Row],[Scott]])),"",Table33[[#This Row],[Scott]]-Table3[[#This Row],[Scott]])</f>
        <v/>
      </c>
      <c r="BI508" t="str">
        <f>IF(AND(ISBLANK(Table33[[#This Row],[Light]]),ISBLANK(Table3[[#This Row],[Light]])),"",Table33[[#This Row],[Light]]-Table3[[#This Row],[Light]])</f>
        <v/>
      </c>
      <c r="BJ508" t="str">
        <f>IF(AND(ISBLANK(Table33[[#This Row],[Jarred]]),ISBLANK(Table3[[#This Row],[Jarred]])),"",Table33[[#This Row],[Jarred]]-Table3[[#This Row],[Jarred]])</f>
        <v/>
      </c>
      <c r="BK508" t="str">
        <f>IF(AND(ISBLANK(Table33[[#This Row],[Joel]]),ISBLANK(Table3[[#This Row],[Joel]])),"",Table33[[#This Row],[Joel]]-Table3[[#This Row],[Joel]])</f>
        <v/>
      </c>
      <c r="BL508" t="str">
        <f>IF(AND(ISBLANK(Table33[[#This Row],[Rob]]),ISBLANK(Table3[[#This Row],[Rob]])),"",Table33[[#This Row],[Rob]]-Table3[[#This Row],[Rob]])</f>
        <v/>
      </c>
      <c r="BM508" t="str">
        <f>IF(AND(ISBLANK(Table33[[#This Row],[Xander]]),ISBLANK(Table3[[#This Row],[Xander]])),"",Table33[[#This Row],[Xander]]-Table3[[#This Row],[Xander]])</f>
        <v/>
      </c>
    </row>
    <row r="509" spans="1:65" x14ac:dyDescent="0.25">
      <c r="A509" s="26">
        <v>45840</v>
      </c>
      <c r="B509">
        <v>5</v>
      </c>
      <c r="C509">
        <v>32</v>
      </c>
      <c r="D509">
        <v>23</v>
      </c>
      <c r="E509">
        <v>32</v>
      </c>
      <c r="H509">
        <v>17</v>
      </c>
      <c r="I509">
        <v>21</v>
      </c>
      <c r="S509" s="26">
        <v>45840</v>
      </c>
      <c r="T509">
        <v>22</v>
      </c>
      <c r="U509">
        <v>48</v>
      </c>
      <c r="V509">
        <v>54</v>
      </c>
      <c r="W509">
        <v>51</v>
      </c>
      <c r="AK509">
        <v>57</v>
      </c>
      <c r="AL509">
        <v>57</v>
      </c>
      <c r="AM509">
        <v>14</v>
      </c>
      <c r="AX509" s="26">
        <v>45840</v>
      </c>
      <c r="AY509">
        <f>IF(AND(ISBLANK(Table33[[#This Row],[Gilbert]]),ISBLANK(Table3[[#This Row],[Gilbert]])),"",Table33[[#This Row],[Gilbert]]-Table3[[#This Row],[Gilbert]])</f>
        <v>17</v>
      </c>
      <c r="AZ509">
        <f>IF(AND(ISBLANK(Table33[[#This Row],[Fred]]),ISBLANK(Table3[[#This Row],[Fred]])),"",Table33[[#This Row],[Fred]]-Table3[[#This Row],[Fred]])</f>
        <v>16</v>
      </c>
      <c r="BA509">
        <f>IF(AND(ISBLANK(Table33[[#This Row],[Zoe]]),ISBLANK(Table3[[#This Row],[Zoe]])),"",Table33[[#This Row],[Zoe]]-Table3[[#This Row],[Zoe]])</f>
        <v>31</v>
      </c>
      <c r="BB509">
        <f>IF(AND(ISBLANK(Table33[[#This Row],[George]]),ISBLANK(Table3[[#This Row],[George]])),"",Table33[[#This Row],[George]]-Table3[[#This Row],[George]])</f>
        <v>19</v>
      </c>
      <c r="BC509" t="str">
        <f>IF(AND(ISBLANK(Table33[[#This Row],[Raegan]]),ISBLANK(Table3[[#This Row],[Raegan]])),"",Table33[[#This Row],[Raegan]]-Table3[[#This Row],[Raegan]])</f>
        <v/>
      </c>
      <c r="BD509" t="str">
        <f>IF(AND(ISBLANK(Table33[[#This Row],[Liam]]),ISBLANK(Table3[[#This Row],[Liam]])),"",Table33[[#This Row],[Liam]]-Table3[[#This Row],[Liam]])</f>
        <v/>
      </c>
      <c r="BE509">
        <f>IF(AND(ISBLANK(Table33[[#This Row],[Shane]]),ISBLANK(Table3[[#This Row],[Shane]])),"",Table33[[#This Row],[Shane]]-Table3[[#This Row],[Shane]])</f>
        <v>40</v>
      </c>
      <c r="BF509">
        <f>IF(AND(ISBLANK(Table33[[#This Row],[Cameron]]),ISBLANK(Table3[[#This Row],[Cameron]])),"",Table33[[#This Row],[Cameron]]-Table3[[#This Row],[Cameron]])</f>
        <v>36</v>
      </c>
      <c r="BG509" t="str">
        <f>IF(AND(ISBLANK(Table33[[#This Row],[Alex]]),ISBLANK(Table3[[#This Row],[Alex]])),"",Table33[[#This Row],[Alex]]-Table3[[#This Row],[Alex]])</f>
        <v/>
      </c>
      <c r="BH509" t="str">
        <f>IF(AND(ISBLANK(Table33[[#This Row],[Scott]]),ISBLANK(Table3[[#This Row],[Scott]])),"",Table33[[#This Row],[Scott]]-Table3[[#This Row],[Scott]])</f>
        <v/>
      </c>
      <c r="BI509" t="str">
        <f>IF(AND(ISBLANK(Table33[[#This Row],[Light]]),ISBLANK(Table3[[#This Row],[Light]])),"",Table33[[#This Row],[Light]]-Table3[[#This Row],[Light]])</f>
        <v/>
      </c>
      <c r="BJ509" t="str">
        <f>IF(AND(ISBLANK(Table33[[#This Row],[Jarred]]),ISBLANK(Table3[[#This Row],[Jarred]])),"",Table33[[#This Row],[Jarred]]-Table3[[#This Row],[Jarred]])</f>
        <v/>
      </c>
      <c r="BK509" t="str">
        <f>IF(AND(ISBLANK(Table33[[#This Row],[Joel]]),ISBLANK(Table3[[#This Row],[Joel]])),"",Table33[[#This Row],[Joel]]-Table3[[#This Row],[Joel]])</f>
        <v/>
      </c>
      <c r="BL509" t="str">
        <f>IF(AND(ISBLANK(Table33[[#This Row],[Rob]]),ISBLANK(Table3[[#This Row],[Rob]])),"",Table33[[#This Row],[Rob]]-Table3[[#This Row],[Rob]])</f>
        <v/>
      </c>
      <c r="BM509" t="str">
        <f>IF(AND(ISBLANK(Table33[[#This Row],[Xander]]),ISBLANK(Table3[[#This Row],[Xander]])),"",Table33[[#This Row],[Xander]]-Table3[[#This Row],[Xander]])</f>
        <v/>
      </c>
    </row>
    <row r="510" spans="1:65" x14ac:dyDescent="0.25">
      <c r="A510" s="26">
        <v>45841</v>
      </c>
      <c r="B510">
        <v>7</v>
      </c>
      <c r="D510">
        <v>18</v>
      </c>
      <c r="E510">
        <v>29</v>
      </c>
      <c r="F510">
        <v>26</v>
      </c>
      <c r="H510">
        <v>20</v>
      </c>
      <c r="I510">
        <v>13</v>
      </c>
      <c r="S510" s="26">
        <v>45841</v>
      </c>
      <c r="T510">
        <v>42</v>
      </c>
      <c r="V510">
        <v>52</v>
      </c>
      <c r="W510">
        <v>40</v>
      </c>
      <c r="X510">
        <v>85</v>
      </c>
      <c r="AK510">
        <v>52</v>
      </c>
      <c r="AL510">
        <v>66</v>
      </c>
      <c r="AM510">
        <v>31</v>
      </c>
      <c r="AX510" s="26">
        <v>45841</v>
      </c>
      <c r="AY510">
        <f>IF(AND(ISBLANK(Table33[[#This Row],[Gilbert]]),ISBLANK(Table3[[#This Row],[Gilbert]])),"",Table33[[#This Row],[Gilbert]]-Table3[[#This Row],[Gilbert]])</f>
        <v>35</v>
      </c>
      <c r="AZ510" t="str">
        <f>IF(AND(ISBLANK(Table33[[#This Row],[Fred]]),ISBLANK(Table3[[#This Row],[Fred]])),"",Table33[[#This Row],[Fred]]-Table3[[#This Row],[Fred]])</f>
        <v/>
      </c>
      <c r="BA510">
        <f>IF(AND(ISBLANK(Table33[[#This Row],[Zoe]]),ISBLANK(Table3[[#This Row],[Zoe]])),"",Table33[[#This Row],[Zoe]]-Table3[[#This Row],[Zoe]])</f>
        <v>34</v>
      </c>
      <c r="BB510">
        <f>IF(AND(ISBLANK(Table33[[#This Row],[George]]),ISBLANK(Table3[[#This Row],[George]])),"",Table33[[#This Row],[George]]-Table3[[#This Row],[George]])</f>
        <v>11</v>
      </c>
      <c r="BC510">
        <f>IF(AND(ISBLANK(Table33[[#This Row],[Raegan]]),ISBLANK(Table3[[#This Row],[Raegan]])),"",Table33[[#This Row],[Raegan]]-Table3[[#This Row],[Raegan]])</f>
        <v>59</v>
      </c>
      <c r="BD510" t="str">
        <f>IF(AND(ISBLANK(Table33[[#This Row],[Liam]]),ISBLANK(Table3[[#This Row],[Liam]])),"",Table33[[#This Row],[Liam]]-Table3[[#This Row],[Liam]])</f>
        <v/>
      </c>
      <c r="BE510">
        <f>IF(AND(ISBLANK(Table33[[#This Row],[Shane]]),ISBLANK(Table3[[#This Row],[Shane]])),"",Table33[[#This Row],[Shane]]-Table3[[#This Row],[Shane]])</f>
        <v>32</v>
      </c>
      <c r="BF510">
        <f>IF(AND(ISBLANK(Table33[[#This Row],[Cameron]]),ISBLANK(Table3[[#This Row],[Cameron]])),"",Table33[[#This Row],[Cameron]]-Table3[[#This Row],[Cameron]])</f>
        <v>53</v>
      </c>
      <c r="BG510" t="str">
        <f>IF(AND(ISBLANK(Table33[[#This Row],[Alex]]),ISBLANK(Table3[[#This Row],[Alex]])),"",Table33[[#This Row],[Alex]]-Table3[[#This Row],[Alex]])</f>
        <v/>
      </c>
      <c r="BH510" t="str">
        <f>IF(AND(ISBLANK(Table33[[#This Row],[Scott]]),ISBLANK(Table3[[#This Row],[Scott]])),"",Table33[[#This Row],[Scott]]-Table3[[#This Row],[Scott]])</f>
        <v/>
      </c>
      <c r="BI510" t="str">
        <f>IF(AND(ISBLANK(Table33[[#This Row],[Light]]),ISBLANK(Table3[[#This Row],[Light]])),"",Table33[[#This Row],[Light]]-Table3[[#This Row],[Light]])</f>
        <v/>
      </c>
      <c r="BJ510" t="str">
        <f>IF(AND(ISBLANK(Table33[[#This Row],[Jarred]]),ISBLANK(Table3[[#This Row],[Jarred]])),"",Table33[[#This Row],[Jarred]]-Table3[[#This Row],[Jarred]])</f>
        <v/>
      </c>
      <c r="BK510" t="str">
        <f>IF(AND(ISBLANK(Table33[[#This Row],[Joel]]),ISBLANK(Table3[[#This Row],[Joel]])),"",Table33[[#This Row],[Joel]]-Table3[[#This Row],[Joel]])</f>
        <v/>
      </c>
      <c r="BL510" t="str">
        <f>IF(AND(ISBLANK(Table33[[#This Row],[Rob]]),ISBLANK(Table3[[#This Row],[Rob]])),"",Table33[[#This Row],[Rob]]-Table3[[#This Row],[Rob]])</f>
        <v/>
      </c>
      <c r="BM510" t="str">
        <f>IF(AND(ISBLANK(Table33[[#This Row],[Xander]]),ISBLANK(Table3[[#This Row],[Xander]])),"",Table33[[#This Row],[Xander]]-Table3[[#This Row],[Xander]])</f>
        <v/>
      </c>
    </row>
    <row r="511" spans="1:65" x14ac:dyDescent="0.25">
      <c r="A511" s="26">
        <v>45842</v>
      </c>
      <c r="B511">
        <v>3</v>
      </c>
      <c r="C511">
        <v>19</v>
      </c>
      <c r="D511">
        <v>7</v>
      </c>
      <c r="E511">
        <v>23</v>
      </c>
      <c r="F511">
        <v>24</v>
      </c>
      <c r="H511">
        <v>8</v>
      </c>
      <c r="I511">
        <v>11</v>
      </c>
      <c r="S511" s="26">
        <v>45842</v>
      </c>
      <c r="T511">
        <v>36</v>
      </c>
      <c r="U511">
        <v>48</v>
      </c>
      <c r="V511">
        <v>34</v>
      </c>
      <c r="W511">
        <v>30</v>
      </c>
      <c r="X511">
        <v>91</v>
      </c>
      <c r="AK511">
        <v>51</v>
      </c>
      <c r="AL511">
        <v>64</v>
      </c>
      <c r="AM511">
        <v>29</v>
      </c>
      <c r="AX511" s="26">
        <v>45842</v>
      </c>
      <c r="AY511">
        <f>IF(AND(ISBLANK(Table33[[#This Row],[Gilbert]]),ISBLANK(Table3[[#This Row],[Gilbert]])),"",Table33[[#This Row],[Gilbert]]-Table3[[#This Row],[Gilbert]])</f>
        <v>33</v>
      </c>
      <c r="AZ511">
        <f>IF(AND(ISBLANK(Table33[[#This Row],[Fred]]),ISBLANK(Table3[[#This Row],[Fred]])),"",Table33[[#This Row],[Fred]]-Table3[[#This Row],[Fred]])</f>
        <v>29</v>
      </c>
      <c r="BA511">
        <f>IF(AND(ISBLANK(Table33[[#This Row],[Zoe]]),ISBLANK(Table3[[#This Row],[Zoe]])),"",Table33[[#This Row],[Zoe]]-Table3[[#This Row],[Zoe]])</f>
        <v>27</v>
      </c>
      <c r="BB511">
        <f>IF(AND(ISBLANK(Table33[[#This Row],[George]]),ISBLANK(Table3[[#This Row],[George]])),"",Table33[[#This Row],[George]]-Table3[[#This Row],[George]])</f>
        <v>7</v>
      </c>
      <c r="BC511">
        <f>IF(AND(ISBLANK(Table33[[#This Row],[Raegan]]),ISBLANK(Table3[[#This Row],[Raegan]])),"",Table33[[#This Row],[Raegan]]-Table3[[#This Row],[Raegan]])</f>
        <v>67</v>
      </c>
      <c r="BD511" t="str">
        <f>IF(AND(ISBLANK(Table33[[#This Row],[Liam]]),ISBLANK(Table3[[#This Row],[Liam]])),"",Table33[[#This Row],[Liam]]-Table3[[#This Row],[Liam]])</f>
        <v/>
      </c>
      <c r="BE511">
        <f>IF(AND(ISBLANK(Table33[[#This Row],[Shane]]),ISBLANK(Table3[[#This Row],[Shane]])),"",Table33[[#This Row],[Shane]]-Table3[[#This Row],[Shane]])</f>
        <v>43</v>
      </c>
      <c r="BF511">
        <f>IF(AND(ISBLANK(Table33[[#This Row],[Cameron]]),ISBLANK(Table3[[#This Row],[Cameron]])),"",Table33[[#This Row],[Cameron]]-Table3[[#This Row],[Cameron]])</f>
        <v>53</v>
      </c>
      <c r="BG511" t="str">
        <f>IF(AND(ISBLANK(Table33[[#This Row],[Alex]]),ISBLANK(Table3[[#This Row],[Alex]])),"",Table33[[#This Row],[Alex]]-Table3[[#This Row],[Alex]])</f>
        <v/>
      </c>
      <c r="BH511" t="str">
        <f>IF(AND(ISBLANK(Table33[[#This Row],[Scott]]),ISBLANK(Table3[[#This Row],[Scott]])),"",Table33[[#This Row],[Scott]]-Table3[[#This Row],[Scott]])</f>
        <v/>
      </c>
      <c r="BI511" t="str">
        <f>IF(AND(ISBLANK(Table33[[#This Row],[Light]]),ISBLANK(Table3[[#This Row],[Light]])),"",Table33[[#This Row],[Light]]-Table3[[#This Row],[Light]])</f>
        <v/>
      </c>
      <c r="BJ511" t="str">
        <f>IF(AND(ISBLANK(Table33[[#This Row],[Jarred]]),ISBLANK(Table3[[#This Row],[Jarred]])),"",Table33[[#This Row],[Jarred]]-Table3[[#This Row],[Jarred]])</f>
        <v/>
      </c>
      <c r="BK511" t="str">
        <f>IF(AND(ISBLANK(Table33[[#This Row],[Joel]]),ISBLANK(Table3[[#This Row],[Joel]])),"",Table33[[#This Row],[Joel]]-Table3[[#This Row],[Joel]])</f>
        <v/>
      </c>
      <c r="BL511" t="str">
        <f>IF(AND(ISBLANK(Table33[[#This Row],[Rob]]),ISBLANK(Table3[[#This Row],[Rob]])),"",Table33[[#This Row],[Rob]]-Table3[[#This Row],[Rob]])</f>
        <v/>
      </c>
      <c r="BM511" t="str">
        <f>IF(AND(ISBLANK(Table33[[#This Row],[Xander]]),ISBLANK(Table3[[#This Row],[Xander]])),"",Table33[[#This Row],[Xander]]-Table3[[#This Row],[Xander]])</f>
        <v/>
      </c>
    </row>
    <row r="512" spans="1:65" x14ac:dyDescent="0.25">
      <c r="A512" s="26">
        <v>45845</v>
      </c>
      <c r="B512">
        <v>4</v>
      </c>
      <c r="C512">
        <v>19</v>
      </c>
      <c r="D512">
        <v>23</v>
      </c>
      <c r="E512">
        <v>28</v>
      </c>
      <c r="F512">
        <v>19</v>
      </c>
      <c r="H512">
        <v>7</v>
      </c>
      <c r="I512">
        <v>27</v>
      </c>
      <c r="S512" s="26">
        <v>45845</v>
      </c>
      <c r="T512">
        <v>41</v>
      </c>
      <c r="U512">
        <v>61</v>
      </c>
      <c r="V512">
        <v>46</v>
      </c>
      <c r="W512">
        <v>51</v>
      </c>
      <c r="X512">
        <v>85</v>
      </c>
      <c r="AK512">
        <v>67</v>
      </c>
      <c r="AL512">
        <v>51</v>
      </c>
      <c r="AM512">
        <v>32</v>
      </c>
      <c r="AN512">
        <v>3</v>
      </c>
      <c r="AX512" s="26">
        <v>45845</v>
      </c>
      <c r="AY512">
        <f>IF(AND(ISBLANK(Table33[[#This Row],[Gilbert]]),ISBLANK(Table3[[#This Row],[Gilbert]])),"",Table33[[#This Row],[Gilbert]]-Table3[[#This Row],[Gilbert]])</f>
        <v>37</v>
      </c>
      <c r="AZ512">
        <f>IF(AND(ISBLANK(Table33[[#This Row],[Fred]]),ISBLANK(Table3[[#This Row],[Fred]])),"",Table33[[#This Row],[Fred]]-Table3[[#This Row],[Fred]])</f>
        <v>42</v>
      </c>
      <c r="BA512">
        <f>IF(AND(ISBLANK(Table33[[#This Row],[Zoe]]),ISBLANK(Table3[[#This Row],[Zoe]])),"",Table33[[#This Row],[Zoe]]-Table3[[#This Row],[Zoe]])</f>
        <v>23</v>
      </c>
      <c r="BB512">
        <f>IF(AND(ISBLANK(Table33[[#This Row],[George]]),ISBLANK(Table3[[#This Row],[George]])),"",Table33[[#This Row],[George]]-Table3[[#This Row],[George]])</f>
        <v>23</v>
      </c>
      <c r="BC512">
        <f>IF(AND(ISBLANK(Table33[[#This Row],[Raegan]]),ISBLANK(Table3[[#This Row],[Raegan]])),"",Table33[[#This Row],[Raegan]]-Table3[[#This Row],[Raegan]])</f>
        <v>66</v>
      </c>
      <c r="BD512" t="str">
        <f>IF(AND(ISBLANK(Table33[[#This Row],[Liam]]),ISBLANK(Table3[[#This Row],[Liam]])),"",Table33[[#This Row],[Liam]]-Table3[[#This Row],[Liam]])</f>
        <v/>
      </c>
      <c r="BE512">
        <f>IF(AND(ISBLANK(Table33[[#This Row],[Shane]]),ISBLANK(Table3[[#This Row],[Shane]])),"",Table33[[#This Row],[Shane]]-Table3[[#This Row],[Shane]])</f>
        <v>60</v>
      </c>
      <c r="BF512">
        <f>IF(AND(ISBLANK(Table33[[#This Row],[Cameron]]),ISBLANK(Table3[[#This Row],[Cameron]])),"",Table33[[#This Row],[Cameron]]-Table3[[#This Row],[Cameron]])</f>
        <v>24</v>
      </c>
      <c r="BG512" t="str">
        <f>IF(AND(ISBLANK(Table33[[#This Row],[Alex]]),ISBLANK(Table3[[#This Row],[Alex]])),"",Table33[[#This Row],[Alex]]-Table3[[#This Row],[Alex]])</f>
        <v/>
      </c>
      <c r="BH512" t="str">
        <f>IF(AND(ISBLANK(Table33[[#This Row],[Scott]]),ISBLANK(Table3[[#This Row],[Scott]])),"",Table33[[#This Row],[Scott]]-Table3[[#This Row],[Scott]])</f>
        <v/>
      </c>
      <c r="BI512" t="str">
        <f>IF(AND(ISBLANK(Table33[[#This Row],[Light]]),ISBLANK(Table3[[#This Row],[Light]])),"",Table33[[#This Row],[Light]]-Table3[[#This Row],[Light]])</f>
        <v/>
      </c>
      <c r="BJ512" t="str">
        <f>IF(AND(ISBLANK(Table33[[#This Row],[Jarred]]),ISBLANK(Table3[[#This Row],[Jarred]])),"",Table33[[#This Row],[Jarred]]-Table3[[#This Row],[Jarred]])</f>
        <v/>
      </c>
      <c r="BK512" t="str">
        <f>IF(AND(ISBLANK(Table33[[#This Row],[Joel]]),ISBLANK(Table3[[#This Row],[Joel]])),"",Table33[[#This Row],[Joel]]-Table3[[#This Row],[Joel]])</f>
        <v/>
      </c>
      <c r="BL512" t="str">
        <f>IF(AND(ISBLANK(Table33[[#This Row],[Rob]]),ISBLANK(Table3[[#This Row],[Rob]])),"",Table33[[#This Row],[Rob]]-Table3[[#This Row],[Rob]])</f>
        <v/>
      </c>
      <c r="BM512" t="str">
        <f>IF(AND(ISBLANK(Table33[[#This Row],[Xander]]),ISBLANK(Table3[[#This Row],[Xander]])),"",Table33[[#This Row],[Xander]]-Table3[[#This Row],[Xander]])</f>
        <v/>
      </c>
    </row>
    <row r="513" spans="1:65" x14ac:dyDescent="0.25">
      <c r="A513" s="26">
        <v>45846</v>
      </c>
      <c r="C513">
        <v>22</v>
      </c>
      <c r="E513">
        <v>26</v>
      </c>
      <c r="F513">
        <v>22</v>
      </c>
      <c r="H513">
        <v>13</v>
      </c>
      <c r="I513">
        <v>25</v>
      </c>
      <c r="P513">
        <v>35</v>
      </c>
      <c r="S513" s="26">
        <v>45846</v>
      </c>
      <c r="U513">
        <v>50</v>
      </c>
      <c r="V513">
        <v>22</v>
      </c>
      <c r="W513">
        <v>36</v>
      </c>
      <c r="X513">
        <v>124</v>
      </c>
      <c r="AK513">
        <v>46</v>
      </c>
      <c r="AL513">
        <v>50</v>
      </c>
      <c r="AM513">
        <v>20</v>
      </c>
      <c r="AN513">
        <v>1</v>
      </c>
      <c r="AP513">
        <v>37</v>
      </c>
      <c r="AX513" s="26">
        <v>45846</v>
      </c>
      <c r="AY513" t="str">
        <f>IF(AND(ISBLANK(Table33[[#This Row],[Gilbert]]),ISBLANK(Table3[[#This Row],[Gilbert]])),"",Table33[[#This Row],[Gilbert]]-Table3[[#This Row],[Gilbert]])</f>
        <v/>
      </c>
      <c r="AZ513">
        <f>IF(AND(ISBLANK(Table33[[#This Row],[Fred]]),ISBLANK(Table3[[#This Row],[Fred]])),"",Table33[[#This Row],[Fred]]-Table3[[#This Row],[Fred]])</f>
        <v>28</v>
      </c>
      <c r="BA513">
        <f>IF(AND(ISBLANK(Table33[[#This Row],[Zoe]]),ISBLANK(Table3[[#This Row],[Zoe]])),"",Table33[[#This Row],[Zoe]]-Table3[[#This Row],[Zoe]])</f>
        <v>22</v>
      </c>
      <c r="BB513">
        <f>IF(AND(ISBLANK(Table33[[#This Row],[George]]),ISBLANK(Table3[[#This Row],[George]])),"",Table33[[#This Row],[George]]-Table3[[#This Row],[George]])</f>
        <v>10</v>
      </c>
      <c r="BC513">
        <f>IF(AND(ISBLANK(Table33[[#This Row],[Raegan]]),ISBLANK(Table3[[#This Row],[Raegan]])),"",Table33[[#This Row],[Raegan]]-Table3[[#This Row],[Raegan]])</f>
        <v>102</v>
      </c>
      <c r="BD513" t="str">
        <f>IF(AND(ISBLANK(Table33[[#This Row],[Liam]]),ISBLANK(Table3[[#This Row],[Liam]])),"",Table33[[#This Row],[Liam]]-Table3[[#This Row],[Liam]])</f>
        <v/>
      </c>
      <c r="BE513">
        <f>IF(AND(ISBLANK(Table33[[#This Row],[Shane]]),ISBLANK(Table3[[#This Row],[Shane]])),"",Table33[[#This Row],[Shane]]-Table3[[#This Row],[Shane]])</f>
        <v>33</v>
      </c>
      <c r="BF513">
        <f>IF(AND(ISBLANK(Table33[[#This Row],[Cameron]]),ISBLANK(Table3[[#This Row],[Cameron]])),"",Table33[[#This Row],[Cameron]]-Table3[[#This Row],[Cameron]])</f>
        <v>25</v>
      </c>
      <c r="BG513">
        <f>IF(AND(ISBLANK(Table33[[#This Row],[Alex]]),ISBLANK(Table3[[#This Row],[Alex]])),"",Table33[[#This Row],[Alex]]-Table3[[#This Row],[Alex]])</f>
        <v>2</v>
      </c>
      <c r="BH513" t="str">
        <f>IF(AND(ISBLANK(Table33[[#This Row],[Scott]]),ISBLANK(Table3[[#This Row],[Scott]])),"",Table33[[#This Row],[Scott]]-Table3[[#This Row],[Scott]])</f>
        <v/>
      </c>
      <c r="BI513" t="str">
        <f>IF(AND(ISBLANK(Table33[[#This Row],[Light]]),ISBLANK(Table3[[#This Row],[Light]])),"",Table33[[#This Row],[Light]]-Table3[[#This Row],[Light]])</f>
        <v/>
      </c>
      <c r="BJ513" t="str">
        <f>IF(AND(ISBLANK(Table33[[#This Row],[Jarred]]),ISBLANK(Table3[[#This Row],[Jarred]])),"",Table33[[#This Row],[Jarred]]-Table3[[#This Row],[Jarred]])</f>
        <v/>
      </c>
      <c r="BK513" t="str">
        <f>IF(AND(ISBLANK(Table33[[#This Row],[Joel]]),ISBLANK(Table3[[#This Row],[Joel]])),"",Table33[[#This Row],[Joel]]-Table3[[#This Row],[Joel]])</f>
        <v/>
      </c>
      <c r="BL513" t="str">
        <f>IF(AND(ISBLANK(Table33[[#This Row],[Rob]]),ISBLANK(Table3[[#This Row],[Rob]])),"",Table33[[#This Row],[Rob]]-Table3[[#This Row],[Rob]])</f>
        <v/>
      </c>
      <c r="BM513" t="str">
        <f>IF(AND(ISBLANK(Table33[[#This Row],[Xander]]),ISBLANK(Table3[[#This Row],[Xander]])),"",Table33[[#This Row],[Xander]]-Table3[[#This Row],[Xander]])</f>
        <v/>
      </c>
    </row>
    <row r="514" spans="1:65" x14ac:dyDescent="0.25">
      <c r="A514" s="26">
        <v>45847</v>
      </c>
      <c r="C514">
        <v>28</v>
      </c>
      <c r="E514">
        <v>27</v>
      </c>
      <c r="F514">
        <v>22</v>
      </c>
      <c r="H514">
        <v>8</v>
      </c>
      <c r="I514">
        <v>9</v>
      </c>
      <c r="P514">
        <v>20</v>
      </c>
      <c r="S514" s="26">
        <v>45847</v>
      </c>
      <c r="T514">
        <v>24</v>
      </c>
      <c r="U514">
        <v>40</v>
      </c>
      <c r="V514">
        <v>18</v>
      </c>
      <c r="W514">
        <v>40</v>
      </c>
      <c r="X514">
        <v>120</v>
      </c>
      <c r="AK514">
        <v>41</v>
      </c>
      <c r="AL514">
        <v>40</v>
      </c>
      <c r="AM514">
        <v>4</v>
      </c>
      <c r="AN514">
        <v>3</v>
      </c>
      <c r="AP514">
        <v>35</v>
      </c>
      <c r="AX514" s="26">
        <v>45847</v>
      </c>
      <c r="AY514">
        <f>IF(AND(ISBLANK(Table33[[#This Row],[Gilbert]]),ISBLANK(Table3[[#This Row],[Gilbert]])),"",Table33[[#This Row],[Gilbert]]-Table3[[#This Row],[Gilbert]])</f>
        <v>24</v>
      </c>
      <c r="AZ514">
        <f>IF(AND(ISBLANK(Table33[[#This Row],[Fred]]),ISBLANK(Table3[[#This Row],[Fred]])),"",Table33[[#This Row],[Fred]]-Table3[[#This Row],[Fred]])</f>
        <v>12</v>
      </c>
      <c r="BA514">
        <f>IF(AND(ISBLANK(Table33[[#This Row],[Zoe]]),ISBLANK(Table3[[#This Row],[Zoe]])),"",Table33[[#This Row],[Zoe]]-Table3[[#This Row],[Zoe]])</f>
        <v>18</v>
      </c>
      <c r="BB514">
        <f>IF(AND(ISBLANK(Table33[[#This Row],[George]]),ISBLANK(Table3[[#This Row],[George]])),"",Table33[[#This Row],[George]]-Table3[[#This Row],[George]])</f>
        <v>13</v>
      </c>
      <c r="BC514">
        <f>IF(AND(ISBLANK(Table33[[#This Row],[Raegan]]),ISBLANK(Table3[[#This Row],[Raegan]])),"",Table33[[#This Row],[Raegan]]-Table3[[#This Row],[Raegan]])</f>
        <v>98</v>
      </c>
      <c r="BD514" t="str">
        <f>IF(AND(ISBLANK(Table33[[#This Row],[Liam]]),ISBLANK(Table3[[#This Row],[Liam]])),"",Table33[[#This Row],[Liam]]-Table3[[#This Row],[Liam]])</f>
        <v/>
      </c>
      <c r="BE514">
        <f>IF(AND(ISBLANK(Table33[[#This Row],[Shane]]),ISBLANK(Table3[[#This Row],[Shane]])),"",Table33[[#This Row],[Shane]]-Table3[[#This Row],[Shane]])</f>
        <v>33</v>
      </c>
      <c r="BF514">
        <f>IF(AND(ISBLANK(Table33[[#This Row],[Cameron]]),ISBLANK(Table3[[#This Row],[Cameron]])),"",Table33[[#This Row],[Cameron]]-Table3[[#This Row],[Cameron]])</f>
        <v>31</v>
      </c>
      <c r="BG514">
        <f>IF(AND(ISBLANK(Table33[[#This Row],[Alex]]),ISBLANK(Table3[[#This Row],[Alex]])),"",Table33[[#This Row],[Alex]]-Table3[[#This Row],[Alex]])</f>
        <v>15</v>
      </c>
      <c r="BH514" t="str">
        <f>IF(AND(ISBLANK(Table33[[#This Row],[Scott]]),ISBLANK(Table3[[#This Row],[Scott]])),"",Table33[[#This Row],[Scott]]-Table3[[#This Row],[Scott]])</f>
        <v/>
      </c>
      <c r="BI514" t="str">
        <f>IF(AND(ISBLANK(Table33[[#This Row],[Light]]),ISBLANK(Table3[[#This Row],[Light]])),"",Table33[[#This Row],[Light]]-Table3[[#This Row],[Light]])</f>
        <v/>
      </c>
      <c r="BJ514" t="str">
        <f>IF(AND(ISBLANK(Table33[[#This Row],[Jarred]]),ISBLANK(Table3[[#This Row],[Jarred]])),"",Table33[[#This Row],[Jarred]]-Table3[[#This Row],[Jarred]])</f>
        <v/>
      </c>
      <c r="BK514" t="str">
        <f>IF(AND(ISBLANK(Table33[[#This Row],[Joel]]),ISBLANK(Table3[[#This Row],[Joel]])),"",Table33[[#This Row],[Joel]]-Table3[[#This Row],[Joel]])</f>
        <v/>
      </c>
      <c r="BL514" t="str">
        <f>IF(AND(ISBLANK(Table33[[#This Row],[Rob]]),ISBLANK(Table3[[#This Row],[Rob]])),"",Table33[[#This Row],[Rob]]-Table3[[#This Row],[Rob]])</f>
        <v/>
      </c>
      <c r="BM514" t="str">
        <f>IF(AND(ISBLANK(Table33[[#This Row],[Xander]]),ISBLANK(Table3[[#This Row],[Xander]])),"",Table33[[#This Row],[Xander]]-Table3[[#This Row],[Xander]])</f>
        <v/>
      </c>
    </row>
    <row r="515" spans="1:65" x14ac:dyDescent="0.25">
      <c r="A515" s="26">
        <v>45848</v>
      </c>
      <c r="C515">
        <v>21</v>
      </c>
      <c r="D515">
        <v>3</v>
      </c>
      <c r="E515">
        <v>24</v>
      </c>
      <c r="F515">
        <v>19</v>
      </c>
      <c r="H515">
        <v>11</v>
      </c>
      <c r="I515">
        <v>18</v>
      </c>
      <c r="P515">
        <v>43</v>
      </c>
      <c r="S515" s="26">
        <v>45848</v>
      </c>
      <c r="T515">
        <v>4</v>
      </c>
      <c r="U515">
        <v>64</v>
      </c>
      <c r="V515">
        <v>35</v>
      </c>
      <c r="W515">
        <v>35</v>
      </c>
      <c r="X515">
        <v>84</v>
      </c>
      <c r="AK515">
        <v>54</v>
      </c>
      <c r="AL515">
        <v>51</v>
      </c>
      <c r="AM515">
        <v>25</v>
      </c>
      <c r="AN515">
        <v>2</v>
      </c>
      <c r="AP515">
        <v>48</v>
      </c>
      <c r="AX515" s="26">
        <v>45848</v>
      </c>
      <c r="AY515">
        <f>IF(AND(ISBLANK(Table33[[#This Row],[Gilbert]]),ISBLANK(Table3[[#This Row],[Gilbert]])),"",Table33[[#This Row],[Gilbert]]-Table3[[#This Row],[Gilbert]])</f>
        <v>4</v>
      </c>
      <c r="AZ515">
        <f>IF(AND(ISBLANK(Table33[[#This Row],[Fred]]),ISBLANK(Table3[[#This Row],[Fred]])),"",Table33[[#This Row],[Fred]]-Table3[[#This Row],[Fred]])</f>
        <v>43</v>
      </c>
      <c r="BA515">
        <f>IF(AND(ISBLANK(Table33[[#This Row],[Zoe]]),ISBLANK(Table3[[#This Row],[Zoe]])),"",Table33[[#This Row],[Zoe]]-Table3[[#This Row],[Zoe]])</f>
        <v>32</v>
      </c>
      <c r="BB515">
        <f>IF(AND(ISBLANK(Table33[[#This Row],[George]]),ISBLANK(Table3[[#This Row],[George]])),"",Table33[[#This Row],[George]]-Table3[[#This Row],[George]])</f>
        <v>11</v>
      </c>
      <c r="BC515">
        <f>IF(AND(ISBLANK(Table33[[#This Row],[Raegan]]),ISBLANK(Table3[[#This Row],[Raegan]])),"",Table33[[#This Row],[Raegan]]-Table3[[#This Row],[Raegan]])</f>
        <v>65</v>
      </c>
      <c r="BD515" t="str">
        <f>IF(AND(ISBLANK(Table33[[#This Row],[Liam]]),ISBLANK(Table3[[#This Row],[Liam]])),"",Table33[[#This Row],[Liam]]-Table3[[#This Row],[Liam]])</f>
        <v/>
      </c>
      <c r="BE515">
        <f>IF(AND(ISBLANK(Table33[[#This Row],[Shane]]),ISBLANK(Table3[[#This Row],[Shane]])),"",Table33[[#This Row],[Shane]]-Table3[[#This Row],[Shane]])</f>
        <v>43</v>
      </c>
      <c r="BF515">
        <f>IF(AND(ISBLANK(Table33[[#This Row],[Cameron]]),ISBLANK(Table3[[#This Row],[Cameron]])),"",Table33[[#This Row],[Cameron]]-Table3[[#This Row],[Cameron]])</f>
        <v>33</v>
      </c>
      <c r="BG515">
        <f>IF(AND(ISBLANK(Table33[[#This Row],[Alex]]),ISBLANK(Table3[[#This Row],[Alex]])),"",Table33[[#This Row],[Alex]]-Table3[[#This Row],[Alex]])</f>
        <v>5</v>
      </c>
      <c r="BH515" t="str">
        <f>IF(AND(ISBLANK(Table33[[#This Row],[Scott]]),ISBLANK(Table3[[#This Row],[Scott]])),"",Table33[[#This Row],[Scott]]-Table3[[#This Row],[Scott]])</f>
        <v/>
      </c>
      <c r="BI515" t="str">
        <f>IF(AND(ISBLANK(Table33[[#This Row],[Light]]),ISBLANK(Table3[[#This Row],[Light]])),"",Table33[[#This Row],[Light]]-Table3[[#This Row],[Light]])</f>
        <v/>
      </c>
      <c r="BJ515" t="str">
        <f>IF(AND(ISBLANK(Table33[[#This Row],[Jarred]]),ISBLANK(Table3[[#This Row],[Jarred]])),"",Table33[[#This Row],[Jarred]]-Table3[[#This Row],[Jarred]])</f>
        <v/>
      </c>
      <c r="BK515" t="str">
        <f>IF(AND(ISBLANK(Table33[[#This Row],[Joel]]),ISBLANK(Table3[[#This Row],[Joel]])),"",Table33[[#This Row],[Joel]]-Table3[[#This Row],[Joel]])</f>
        <v/>
      </c>
      <c r="BL515" t="str">
        <f>IF(AND(ISBLANK(Table33[[#This Row],[Rob]]),ISBLANK(Table3[[#This Row],[Rob]])),"",Table33[[#This Row],[Rob]]-Table3[[#This Row],[Rob]])</f>
        <v/>
      </c>
      <c r="BM515" t="str">
        <f>IF(AND(ISBLANK(Table33[[#This Row],[Xander]]),ISBLANK(Table3[[#This Row],[Xander]])),"",Table33[[#This Row],[Xander]]-Table3[[#This Row],[Xander]])</f>
        <v/>
      </c>
    </row>
    <row r="516" spans="1:65" x14ac:dyDescent="0.25">
      <c r="A516" s="26">
        <v>45849</v>
      </c>
      <c r="C516">
        <v>22</v>
      </c>
      <c r="D516">
        <v>3</v>
      </c>
      <c r="F516">
        <v>28</v>
      </c>
      <c r="H516">
        <v>10</v>
      </c>
      <c r="I516">
        <v>22</v>
      </c>
      <c r="P516">
        <v>30</v>
      </c>
      <c r="S516" s="26">
        <v>45849</v>
      </c>
      <c r="U516">
        <v>40</v>
      </c>
      <c r="V516">
        <v>42</v>
      </c>
      <c r="X516">
        <v>108</v>
      </c>
      <c r="AK516">
        <v>52</v>
      </c>
      <c r="AL516">
        <v>51</v>
      </c>
      <c r="AM516">
        <v>7</v>
      </c>
      <c r="AP516">
        <v>47</v>
      </c>
      <c r="AX516" s="26">
        <v>45849</v>
      </c>
      <c r="AY516" t="str">
        <f>IF(AND(ISBLANK(Table33[[#This Row],[Gilbert]]),ISBLANK(Table3[[#This Row],[Gilbert]])),"",Table33[[#This Row],[Gilbert]]-Table3[[#This Row],[Gilbert]])</f>
        <v/>
      </c>
      <c r="AZ516">
        <f>IF(AND(ISBLANK(Table33[[#This Row],[Fred]]),ISBLANK(Table3[[#This Row],[Fred]])),"",Table33[[#This Row],[Fred]]-Table3[[#This Row],[Fred]])</f>
        <v>18</v>
      </c>
      <c r="BA516">
        <f>IF(AND(ISBLANK(Table33[[#This Row],[Zoe]]),ISBLANK(Table3[[#This Row],[Zoe]])),"",Table33[[#This Row],[Zoe]]-Table3[[#This Row],[Zoe]])</f>
        <v>39</v>
      </c>
      <c r="BB516" t="str">
        <f>IF(AND(ISBLANK(Table33[[#This Row],[George]]),ISBLANK(Table3[[#This Row],[George]])),"",Table33[[#This Row],[George]]-Table3[[#This Row],[George]])</f>
        <v/>
      </c>
      <c r="BC516">
        <f>IF(AND(ISBLANK(Table33[[#This Row],[Raegan]]),ISBLANK(Table3[[#This Row],[Raegan]])),"",Table33[[#This Row],[Raegan]]-Table3[[#This Row],[Raegan]])</f>
        <v>80</v>
      </c>
      <c r="BD516" t="str">
        <f>IF(AND(ISBLANK(Table33[[#This Row],[Liam]]),ISBLANK(Table3[[#This Row],[Liam]])),"",Table33[[#This Row],[Liam]]-Table3[[#This Row],[Liam]])</f>
        <v/>
      </c>
      <c r="BE516">
        <f>IF(AND(ISBLANK(Table33[[#This Row],[Shane]]),ISBLANK(Table3[[#This Row],[Shane]])),"",Table33[[#This Row],[Shane]]-Table3[[#This Row],[Shane]])</f>
        <v>42</v>
      </c>
      <c r="BF516">
        <f>IF(AND(ISBLANK(Table33[[#This Row],[Cameron]]),ISBLANK(Table3[[#This Row],[Cameron]])),"",Table33[[#This Row],[Cameron]]-Table3[[#This Row],[Cameron]])</f>
        <v>29</v>
      </c>
      <c r="BG516">
        <f>IF(AND(ISBLANK(Table33[[#This Row],[Alex]]),ISBLANK(Table3[[#This Row],[Alex]])),"",Table33[[#This Row],[Alex]]-Table3[[#This Row],[Alex]])</f>
        <v>17</v>
      </c>
      <c r="BH516" t="str">
        <f>IF(AND(ISBLANK(Table33[[#This Row],[Scott]]),ISBLANK(Table3[[#This Row],[Scott]])),"",Table33[[#This Row],[Scott]]-Table3[[#This Row],[Scott]])</f>
        <v/>
      </c>
      <c r="BI516" t="str">
        <f>IF(AND(ISBLANK(Table33[[#This Row],[Light]]),ISBLANK(Table3[[#This Row],[Light]])),"",Table33[[#This Row],[Light]]-Table3[[#This Row],[Light]])</f>
        <v/>
      </c>
      <c r="BJ516" t="str">
        <f>IF(AND(ISBLANK(Table33[[#This Row],[Jarred]]),ISBLANK(Table3[[#This Row],[Jarred]])),"",Table33[[#This Row],[Jarred]]-Table3[[#This Row],[Jarred]])</f>
        <v/>
      </c>
      <c r="BK516" t="str">
        <f>IF(AND(ISBLANK(Table33[[#This Row],[Joel]]),ISBLANK(Table3[[#This Row],[Joel]])),"",Table33[[#This Row],[Joel]]-Table3[[#This Row],[Joel]])</f>
        <v/>
      </c>
      <c r="BL516" t="str">
        <f>IF(AND(ISBLANK(Table33[[#This Row],[Rob]]),ISBLANK(Table3[[#This Row],[Rob]])),"",Table33[[#This Row],[Rob]]-Table3[[#This Row],[Rob]])</f>
        <v/>
      </c>
      <c r="BM516" t="str">
        <f>IF(AND(ISBLANK(Table33[[#This Row],[Xander]]),ISBLANK(Table3[[#This Row],[Xander]])),"",Table33[[#This Row],[Xander]]-Table3[[#This Row],[Xander]])</f>
        <v/>
      </c>
    </row>
    <row r="517" spans="1:65" x14ac:dyDescent="0.25">
      <c r="A517" s="26">
        <v>45852</v>
      </c>
      <c r="B517">
        <v>8</v>
      </c>
      <c r="C517">
        <v>38</v>
      </c>
      <c r="D517">
        <v>31</v>
      </c>
      <c r="E517">
        <v>22</v>
      </c>
      <c r="F517">
        <v>23</v>
      </c>
      <c r="I517">
        <v>6</v>
      </c>
      <c r="P517">
        <v>38</v>
      </c>
      <c r="S517" s="26">
        <v>45852</v>
      </c>
      <c r="T517">
        <v>48</v>
      </c>
      <c r="U517">
        <v>61</v>
      </c>
      <c r="V517">
        <v>42</v>
      </c>
      <c r="W517">
        <v>40</v>
      </c>
      <c r="X517">
        <v>96</v>
      </c>
      <c r="AL517">
        <v>60</v>
      </c>
      <c r="AM517">
        <v>40</v>
      </c>
      <c r="AN517">
        <v>1</v>
      </c>
      <c r="AP517">
        <v>65</v>
      </c>
      <c r="AX517" s="26">
        <v>45852</v>
      </c>
      <c r="AY517">
        <f>IF(AND(ISBLANK(Table33[[#This Row],[Gilbert]]),ISBLANK(Table3[[#This Row],[Gilbert]])),"",Table33[[#This Row],[Gilbert]]-Table3[[#This Row],[Gilbert]])</f>
        <v>40</v>
      </c>
      <c r="AZ517">
        <f>IF(AND(ISBLANK(Table33[[#This Row],[Fred]]),ISBLANK(Table3[[#This Row],[Fred]])),"",Table33[[#This Row],[Fred]]-Table3[[#This Row],[Fred]])</f>
        <v>23</v>
      </c>
      <c r="BA517">
        <f>IF(AND(ISBLANK(Table33[[#This Row],[Zoe]]),ISBLANK(Table3[[#This Row],[Zoe]])),"",Table33[[#This Row],[Zoe]]-Table3[[#This Row],[Zoe]])</f>
        <v>11</v>
      </c>
      <c r="BB517">
        <f>IF(AND(ISBLANK(Table33[[#This Row],[George]]),ISBLANK(Table3[[#This Row],[George]])),"",Table33[[#This Row],[George]]-Table3[[#This Row],[George]])</f>
        <v>18</v>
      </c>
      <c r="BC517">
        <f>IF(AND(ISBLANK(Table33[[#This Row],[Raegan]]),ISBLANK(Table3[[#This Row],[Raegan]])),"",Table33[[#This Row],[Raegan]]-Table3[[#This Row],[Raegan]])</f>
        <v>73</v>
      </c>
      <c r="BD517" t="str">
        <f>IF(AND(ISBLANK(Table33[[#This Row],[Liam]]),ISBLANK(Table3[[#This Row],[Liam]])),"",Table33[[#This Row],[Liam]]-Table3[[#This Row],[Liam]])</f>
        <v/>
      </c>
      <c r="BE517" t="str">
        <f>IF(AND(ISBLANK(Table33[[#This Row],[Shane]]),ISBLANK(Table3[[#This Row],[Shane]])),"",Table33[[#This Row],[Shane]]-Table3[[#This Row],[Shane]])</f>
        <v/>
      </c>
      <c r="BF517">
        <f>IF(AND(ISBLANK(Table33[[#This Row],[Cameron]]),ISBLANK(Table3[[#This Row],[Cameron]])),"",Table33[[#This Row],[Cameron]]-Table3[[#This Row],[Cameron]])</f>
        <v>54</v>
      </c>
      <c r="BG517">
        <f>IF(AND(ISBLANK(Table33[[#This Row],[Alex]]),ISBLANK(Table3[[#This Row],[Alex]])),"",Table33[[#This Row],[Alex]]-Table3[[#This Row],[Alex]])</f>
        <v>27</v>
      </c>
      <c r="BH517" t="str">
        <f>IF(AND(ISBLANK(Table33[[#This Row],[Scott]]),ISBLANK(Table3[[#This Row],[Scott]])),"",Table33[[#This Row],[Scott]]-Table3[[#This Row],[Scott]])</f>
        <v/>
      </c>
      <c r="BI517" t="str">
        <f>IF(AND(ISBLANK(Table33[[#This Row],[Light]]),ISBLANK(Table3[[#This Row],[Light]])),"",Table33[[#This Row],[Light]]-Table3[[#This Row],[Light]])</f>
        <v/>
      </c>
      <c r="BJ517" t="str">
        <f>IF(AND(ISBLANK(Table33[[#This Row],[Jarred]]),ISBLANK(Table3[[#This Row],[Jarred]])),"",Table33[[#This Row],[Jarred]]-Table3[[#This Row],[Jarred]])</f>
        <v/>
      </c>
      <c r="BK517" t="str">
        <f>IF(AND(ISBLANK(Table33[[#This Row],[Joel]]),ISBLANK(Table3[[#This Row],[Joel]])),"",Table33[[#This Row],[Joel]]-Table3[[#This Row],[Joel]])</f>
        <v/>
      </c>
      <c r="BL517" t="str">
        <f>IF(AND(ISBLANK(Table33[[#This Row],[Rob]]),ISBLANK(Table3[[#This Row],[Rob]])),"",Table33[[#This Row],[Rob]]-Table3[[#This Row],[Rob]])</f>
        <v/>
      </c>
      <c r="BM517" t="str">
        <f>IF(AND(ISBLANK(Table33[[#This Row],[Xander]]),ISBLANK(Table3[[#This Row],[Xander]])),"",Table33[[#This Row],[Xander]]-Table3[[#This Row],[Xander]])</f>
        <v/>
      </c>
    </row>
    <row r="518" spans="1:65" x14ac:dyDescent="0.25">
      <c r="A518" s="26">
        <v>45853</v>
      </c>
      <c r="C518">
        <v>40</v>
      </c>
      <c r="D518">
        <v>26</v>
      </c>
      <c r="E518">
        <v>20</v>
      </c>
      <c r="F518">
        <v>17</v>
      </c>
      <c r="H518">
        <v>23</v>
      </c>
      <c r="I518">
        <v>10</v>
      </c>
      <c r="S518" s="26">
        <v>45853</v>
      </c>
      <c r="T518">
        <v>37</v>
      </c>
      <c r="U518">
        <v>46</v>
      </c>
      <c r="V518">
        <v>40</v>
      </c>
      <c r="W518">
        <v>27</v>
      </c>
      <c r="X518">
        <v>94</v>
      </c>
      <c r="AK518">
        <v>49</v>
      </c>
      <c r="AL518">
        <v>55</v>
      </c>
      <c r="AM518">
        <v>21</v>
      </c>
      <c r="AX518" s="26">
        <v>45853</v>
      </c>
      <c r="AY518">
        <f>IF(AND(ISBLANK(Table33[[#This Row],[Gilbert]]),ISBLANK(Table3[[#This Row],[Gilbert]])),"",Table33[[#This Row],[Gilbert]]-Table3[[#This Row],[Gilbert]])</f>
        <v>37</v>
      </c>
      <c r="AZ518">
        <f>IF(AND(ISBLANK(Table33[[#This Row],[Fred]]),ISBLANK(Table3[[#This Row],[Fred]])),"",Table33[[#This Row],[Fred]]-Table3[[#This Row],[Fred]])</f>
        <v>6</v>
      </c>
      <c r="BA518">
        <f>IF(AND(ISBLANK(Table33[[#This Row],[Zoe]]),ISBLANK(Table3[[#This Row],[Zoe]])),"",Table33[[#This Row],[Zoe]]-Table3[[#This Row],[Zoe]])</f>
        <v>14</v>
      </c>
      <c r="BB518">
        <f>IF(AND(ISBLANK(Table33[[#This Row],[George]]),ISBLANK(Table3[[#This Row],[George]])),"",Table33[[#This Row],[George]]-Table3[[#This Row],[George]])</f>
        <v>7</v>
      </c>
      <c r="BC518">
        <f>IF(AND(ISBLANK(Table33[[#This Row],[Raegan]]),ISBLANK(Table3[[#This Row],[Raegan]])),"",Table33[[#This Row],[Raegan]]-Table3[[#This Row],[Raegan]])</f>
        <v>77</v>
      </c>
      <c r="BD518" t="str">
        <f>IF(AND(ISBLANK(Table33[[#This Row],[Liam]]),ISBLANK(Table3[[#This Row],[Liam]])),"",Table33[[#This Row],[Liam]]-Table3[[#This Row],[Liam]])</f>
        <v/>
      </c>
      <c r="BE518">
        <f>IF(AND(ISBLANK(Table33[[#This Row],[Shane]]),ISBLANK(Table3[[#This Row],[Shane]])),"",Table33[[#This Row],[Shane]]-Table3[[#This Row],[Shane]])</f>
        <v>26</v>
      </c>
      <c r="BF518">
        <f>IF(AND(ISBLANK(Table33[[#This Row],[Cameron]]),ISBLANK(Table3[[#This Row],[Cameron]])),"",Table33[[#This Row],[Cameron]]-Table3[[#This Row],[Cameron]])</f>
        <v>45</v>
      </c>
      <c r="BG518" t="str">
        <f>IF(AND(ISBLANK(Table33[[#This Row],[Alex]]),ISBLANK(Table3[[#This Row],[Alex]])),"",Table33[[#This Row],[Alex]]-Table3[[#This Row],[Alex]])</f>
        <v/>
      </c>
      <c r="BH518" t="str">
        <f>IF(AND(ISBLANK(Table33[[#This Row],[Scott]]),ISBLANK(Table3[[#This Row],[Scott]])),"",Table33[[#This Row],[Scott]]-Table3[[#This Row],[Scott]])</f>
        <v/>
      </c>
      <c r="BI518" t="str">
        <f>IF(AND(ISBLANK(Table33[[#This Row],[Light]]),ISBLANK(Table3[[#This Row],[Light]])),"",Table33[[#This Row],[Light]]-Table3[[#This Row],[Light]])</f>
        <v/>
      </c>
      <c r="BJ518" t="str">
        <f>IF(AND(ISBLANK(Table33[[#This Row],[Jarred]]),ISBLANK(Table3[[#This Row],[Jarred]])),"",Table33[[#This Row],[Jarred]]-Table3[[#This Row],[Jarred]])</f>
        <v/>
      </c>
      <c r="BK518" t="str">
        <f>IF(AND(ISBLANK(Table33[[#This Row],[Joel]]),ISBLANK(Table3[[#This Row],[Joel]])),"",Table33[[#This Row],[Joel]]-Table3[[#This Row],[Joel]])</f>
        <v/>
      </c>
      <c r="BL518" t="str">
        <f>IF(AND(ISBLANK(Table33[[#This Row],[Rob]]),ISBLANK(Table3[[#This Row],[Rob]])),"",Table33[[#This Row],[Rob]]-Table3[[#This Row],[Rob]])</f>
        <v/>
      </c>
      <c r="BM518" t="str">
        <f>IF(AND(ISBLANK(Table33[[#This Row],[Xander]]),ISBLANK(Table3[[#This Row],[Xander]])),"",Table33[[#This Row],[Xander]]-Table3[[#This Row],[Xander]])</f>
        <v/>
      </c>
    </row>
    <row r="519" spans="1:65" x14ac:dyDescent="0.25">
      <c r="A519" s="26">
        <v>45854</v>
      </c>
      <c r="C519">
        <v>32</v>
      </c>
      <c r="D519">
        <v>10</v>
      </c>
      <c r="E519">
        <v>19</v>
      </c>
      <c r="F519">
        <v>33</v>
      </c>
      <c r="H519">
        <v>25</v>
      </c>
      <c r="I519">
        <v>18</v>
      </c>
      <c r="S519" s="26">
        <v>45854</v>
      </c>
      <c r="U519">
        <v>42</v>
      </c>
      <c r="V519">
        <v>39</v>
      </c>
      <c r="W519">
        <v>28</v>
      </c>
      <c r="X519">
        <v>118</v>
      </c>
      <c r="AK519">
        <v>44</v>
      </c>
      <c r="AL519">
        <v>49</v>
      </c>
      <c r="AM519">
        <v>48</v>
      </c>
      <c r="AX519" s="26">
        <v>45854</v>
      </c>
      <c r="AY519" t="str">
        <f>IF(AND(ISBLANK(Table33[[#This Row],[Gilbert]]),ISBLANK(Table3[[#This Row],[Gilbert]])),"",Table33[[#This Row],[Gilbert]]-Table3[[#This Row],[Gilbert]])</f>
        <v/>
      </c>
      <c r="AZ519">
        <f>IF(AND(ISBLANK(Table33[[#This Row],[Fred]]),ISBLANK(Table3[[#This Row],[Fred]])),"",Table33[[#This Row],[Fred]]-Table3[[#This Row],[Fred]])</f>
        <v>10</v>
      </c>
      <c r="BA519">
        <f>IF(AND(ISBLANK(Table33[[#This Row],[Zoe]]),ISBLANK(Table3[[#This Row],[Zoe]])),"",Table33[[#This Row],[Zoe]]-Table3[[#This Row],[Zoe]])</f>
        <v>29</v>
      </c>
      <c r="BB519">
        <f>IF(AND(ISBLANK(Table33[[#This Row],[George]]),ISBLANK(Table3[[#This Row],[George]])),"",Table33[[#This Row],[George]]-Table3[[#This Row],[George]])</f>
        <v>9</v>
      </c>
      <c r="BC519">
        <f>IF(AND(ISBLANK(Table33[[#This Row],[Raegan]]),ISBLANK(Table3[[#This Row],[Raegan]])),"",Table33[[#This Row],[Raegan]]-Table3[[#This Row],[Raegan]])</f>
        <v>85</v>
      </c>
      <c r="BD519" t="str">
        <f>IF(AND(ISBLANK(Table33[[#This Row],[Liam]]),ISBLANK(Table3[[#This Row],[Liam]])),"",Table33[[#This Row],[Liam]]-Table3[[#This Row],[Liam]])</f>
        <v/>
      </c>
      <c r="BE519">
        <f>IF(AND(ISBLANK(Table33[[#This Row],[Shane]]),ISBLANK(Table3[[#This Row],[Shane]])),"",Table33[[#This Row],[Shane]]-Table3[[#This Row],[Shane]])</f>
        <v>19</v>
      </c>
      <c r="BF519">
        <f>IF(AND(ISBLANK(Table33[[#This Row],[Cameron]]),ISBLANK(Table3[[#This Row],[Cameron]])),"",Table33[[#This Row],[Cameron]]-Table3[[#This Row],[Cameron]])</f>
        <v>31</v>
      </c>
      <c r="BG519" t="str">
        <f>IF(AND(ISBLANK(Table33[[#This Row],[Alex]]),ISBLANK(Table3[[#This Row],[Alex]])),"",Table33[[#This Row],[Alex]]-Table3[[#This Row],[Alex]])</f>
        <v/>
      </c>
      <c r="BH519" t="str">
        <f>IF(AND(ISBLANK(Table33[[#This Row],[Scott]]),ISBLANK(Table3[[#This Row],[Scott]])),"",Table33[[#This Row],[Scott]]-Table3[[#This Row],[Scott]])</f>
        <v/>
      </c>
      <c r="BI519" t="str">
        <f>IF(AND(ISBLANK(Table33[[#This Row],[Light]]),ISBLANK(Table3[[#This Row],[Light]])),"",Table33[[#This Row],[Light]]-Table3[[#This Row],[Light]])</f>
        <v/>
      </c>
      <c r="BJ519" t="str">
        <f>IF(AND(ISBLANK(Table33[[#This Row],[Jarred]]),ISBLANK(Table3[[#This Row],[Jarred]])),"",Table33[[#This Row],[Jarred]]-Table3[[#This Row],[Jarred]])</f>
        <v/>
      </c>
      <c r="BK519" t="str">
        <f>IF(AND(ISBLANK(Table33[[#This Row],[Joel]]),ISBLANK(Table3[[#This Row],[Joel]])),"",Table33[[#This Row],[Joel]]-Table3[[#This Row],[Joel]])</f>
        <v/>
      </c>
      <c r="BL519" t="str">
        <f>IF(AND(ISBLANK(Table33[[#This Row],[Rob]]),ISBLANK(Table3[[#This Row],[Rob]])),"",Table33[[#This Row],[Rob]]-Table3[[#This Row],[Rob]])</f>
        <v/>
      </c>
      <c r="BM519" t="str">
        <f>IF(AND(ISBLANK(Table33[[#This Row],[Xander]]),ISBLANK(Table3[[#This Row],[Xander]])),"",Table33[[#This Row],[Xander]]-Table3[[#This Row],[Xander]])</f>
        <v/>
      </c>
    </row>
    <row r="520" spans="1:65" x14ac:dyDescent="0.25">
      <c r="A520" s="26">
        <v>45855</v>
      </c>
      <c r="B520">
        <v>2</v>
      </c>
      <c r="C520">
        <v>28</v>
      </c>
      <c r="D520">
        <v>30</v>
      </c>
      <c r="E520">
        <v>22</v>
      </c>
      <c r="F520">
        <v>16</v>
      </c>
      <c r="H520">
        <v>15</v>
      </c>
      <c r="I520">
        <v>7</v>
      </c>
      <c r="S520" s="26">
        <v>45855</v>
      </c>
      <c r="T520">
        <v>36</v>
      </c>
      <c r="U520">
        <v>36</v>
      </c>
      <c r="V520">
        <v>53</v>
      </c>
      <c r="W520">
        <v>43</v>
      </c>
      <c r="X520">
        <v>92</v>
      </c>
      <c r="AK520">
        <v>60</v>
      </c>
      <c r="AL520">
        <v>44</v>
      </c>
      <c r="AM520">
        <v>10</v>
      </c>
      <c r="AX520" s="26">
        <v>45855</v>
      </c>
      <c r="AY520">
        <f>IF(AND(ISBLANK(Table33[[#This Row],[Gilbert]]),ISBLANK(Table3[[#This Row],[Gilbert]])),"",Table33[[#This Row],[Gilbert]]-Table3[[#This Row],[Gilbert]])</f>
        <v>34</v>
      </c>
      <c r="AZ520">
        <f>IF(AND(ISBLANK(Table33[[#This Row],[Fred]]),ISBLANK(Table3[[#This Row],[Fred]])),"",Table33[[#This Row],[Fred]]-Table3[[#This Row],[Fred]])</f>
        <v>8</v>
      </c>
      <c r="BA520">
        <f>IF(AND(ISBLANK(Table33[[#This Row],[Zoe]]),ISBLANK(Table3[[#This Row],[Zoe]])),"",Table33[[#This Row],[Zoe]]-Table3[[#This Row],[Zoe]])</f>
        <v>23</v>
      </c>
      <c r="BB520">
        <f>IF(AND(ISBLANK(Table33[[#This Row],[George]]),ISBLANK(Table3[[#This Row],[George]])),"",Table33[[#This Row],[George]]-Table3[[#This Row],[George]])</f>
        <v>21</v>
      </c>
      <c r="BC520">
        <f>IF(AND(ISBLANK(Table33[[#This Row],[Raegan]]),ISBLANK(Table3[[#This Row],[Raegan]])),"",Table33[[#This Row],[Raegan]]-Table3[[#This Row],[Raegan]])</f>
        <v>76</v>
      </c>
      <c r="BD520" t="str">
        <f>IF(AND(ISBLANK(Table33[[#This Row],[Liam]]),ISBLANK(Table3[[#This Row],[Liam]])),"",Table33[[#This Row],[Liam]]-Table3[[#This Row],[Liam]])</f>
        <v/>
      </c>
      <c r="BE520">
        <f>IF(AND(ISBLANK(Table33[[#This Row],[Shane]]),ISBLANK(Table3[[#This Row],[Shane]])),"",Table33[[#This Row],[Shane]]-Table3[[#This Row],[Shane]])</f>
        <v>45</v>
      </c>
      <c r="BF520">
        <f>IF(AND(ISBLANK(Table33[[#This Row],[Cameron]]),ISBLANK(Table3[[#This Row],[Cameron]])),"",Table33[[#This Row],[Cameron]]-Table3[[#This Row],[Cameron]])</f>
        <v>37</v>
      </c>
      <c r="BG520" t="str">
        <f>IF(AND(ISBLANK(Table33[[#This Row],[Alex]]),ISBLANK(Table3[[#This Row],[Alex]])),"",Table33[[#This Row],[Alex]]-Table3[[#This Row],[Alex]])</f>
        <v/>
      </c>
      <c r="BH520" t="str">
        <f>IF(AND(ISBLANK(Table33[[#This Row],[Scott]]),ISBLANK(Table3[[#This Row],[Scott]])),"",Table33[[#This Row],[Scott]]-Table3[[#This Row],[Scott]])</f>
        <v/>
      </c>
      <c r="BI520" t="str">
        <f>IF(AND(ISBLANK(Table33[[#This Row],[Light]]),ISBLANK(Table3[[#This Row],[Light]])),"",Table33[[#This Row],[Light]]-Table3[[#This Row],[Light]])</f>
        <v/>
      </c>
      <c r="BJ520" t="str">
        <f>IF(AND(ISBLANK(Table33[[#This Row],[Jarred]]),ISBLANK(Table3[[#This Row],[Jarred]])),"",Table33[[#This Row],[Jarred]]-Table3[[#This Row],[Jarred]])</f>
        <v/>
      </c>
      <c r="BK520" t="str">
        <f>IF(AND(ISBLANK(Table33[[#This Row],[Joel]]),ISBLANK(Table3[[#This Row],[Joel]])),"",Table33[[#This Row],[Joel]]-Table3[[#This Row],[Joel]])</f>
        <v/>
      </c>
      <c r="BL520" t="str">
        <f>IF(AND(ISBLANK(Table33[[#This Row],[Rob]]),ISBLANK(Table3[[#This Row],[Rob]])),"",Table33[[#This Row],[Rob]]-Table3[[#This Row],[Rob]])</f>
        <v/>
      </c>
      <c r="BM520" t="str">
        <f>IF(AND(ISBLANK(Table33[[#This Row],[Xander]]),ISBLANK(Table3[[#This Row],[Xander]])),"",Table33[[#This Row],[Xander]]-Table3[[#This Row],[Xander]])</f>
        <v/>
      </c>
    </row>
    <row r="521" spans="1:65" x14ac:dyDescent="0.25">
      <c r="A521" s="26">
        <v>45856</v>
      </c>
      <c r="B521">
        <v>17</v>
      </c>
      <c r="D521">
        <v>22</v>
      </c>
      <c r="H521">
        <v>16</v>
      </c>
      <c r="I521">
        <v>18</v>
      </c>
      <c r="P521">
        <v>27</v>
      </c>
      <c r="S521" s="26">
        <v>45856</v>
      </c>
      <c r="T521">
        <v>50</v>
      </c>
      <c r="V521">
        <v>48</v>
      </c>
      <c r="AK521">
        <v>53</v>
      </c>
      <c r="AL521">
        <v>74</v>
      </c>
      <c r="AM521">
        <v>32</v>
      </c>
      <c r="AP521">
        <v>38</v>
      </c>
      <c r="AX521" s="26">
        <v>45856</v>
      </c>
      <c r="AY521">
        <f>IF(AND(ISBLANK(Table33[[#This Row],[Gilbert]]),ISBLANK(Table3[[#This Row],[Gilbert]])),"",Table33[[#This Row],[Gilbert]]-Table3[[#This Row],[Gilbert]])</f>
        <v>33</v>
      </c>
      <c r="AZ521" t="str">
        <f>IF(AND(ISBLANK(Table33[[#This Row],[Fred]]),ISBLANK(Table3[[#This Row],[Fred]])),"",Table33[[#This Row],[Fred]]-Table3[[#This Row],[Fred]])</f>
        <v/>
      </c>
      <c r="BA521">
        <f>IF(AND(ISBLANK(Table33[[#This Row],[Zoe]]),ISBLANK(Table3[[#This Row],[Zoe]])),"",Table33[[#This Row],[Zoe]]-Table3[[#This Row],[Zoe]])</f>
        <v>26</v>
      </c>
      <c r="BB521" t="str">
        <f>IF(AND(ISBLANK(Table33[[#This Row],[George]]),ISBLANK(Table3[[#This Row],[George]])),"",Table33[[#This Row],[George]]-Table3[[#This Row],[George]])</f>
        <v/>
      </c>
      <c r="BC521" t="str">
        <f>IF(AND(ISBLANK(Table33[[#This Row],[Raegan]]),ISBLANK(Table3[[#This Row],[Raegan]])),"",Table33[[#This Row],[Raegan]]-Table3[[#This Row],[Raegan]])</f>
        <v/>
      </c>
      <c r="BD521" t="str">
        <f>IF(AND(ISBLANK(Table33[[#This Row],[Liam]]),ISBLANK(Table3[[#This Row],[Liam]])),"",Table33[[#This Row],[Liam]]-Table3[[#This Row],[Liam]])</f>
        <v/>
      </c>
      <c r="BE521">
        <f>IF(AND(ISBLANK(Table33[[#This Row],[Shane]]),ISBLANK(Table3[[#This Row],[Shane]])),"",Table33[[#This Row],[Shane]]-Table3[[#This Row],[Shane]])</f>
        <v>37</v>
      </c>
      <c r="BF521">
        <f>IF(AND(ISBLANK(Table33[[#This Row],[Cameron]]),ISBLANK(Table3[[#This Row],[Cameron]])),"",Table33[[#This Row],[Cameron]]-Table3[[#This Row],[Cameron]])</f>
        <v>56</v>
      </c>
      <c r="BG521">
        <f>IF(AND(ISBLANK(Table33[[#This Row],[Alex]]),ISBLANK(Table3[[#This Row],[Alex]])),"",Table33[[#This Row],[Alex]]-Table3[[#This Row],[Alex]])</f>
        <v>11</v>
      </c>
      <c r="BH521" t="str">
        <f>IF(AND(ISBLANK(Table33[[#This Row],[Scott]]),ISBLANK(Table3[[#This Row],[Scott]])),"",Table33[[#This Row],[Scott]]-Table3[[#This Row],[Scott]])</f>
        <v/>
      </c>
      <c r="BI521" t="str">
        <f>IF(AND(ISBLANK(Table33[[#This Row],[Light]]),ISBLANK(Table3[[#This Row],[Light]])),"",Table33[[#This Row],[Light]]-Table3[[#This Row],[Light]])</f>
        <v/>
      </c>
      <c r="BJ521" t="str">
        <f>IF(AND(ISBLANK(Table33[[#This Row],[Jarred]]),ISBLANK(Table3[[#This Row],[Jarred]])),"",Table33[[#This Row],[Jarred]]-Table3[[#This Row],[Jarred]])</f>
        <v/>
      </c>
      <c r="BK521" t="str">
        <f>IF(AND(ISBLANK(Table33[[#This Row],[Joel]]),ISBLANK(Table3[[#This Row],[Joel]])),"",Table33[[#This Row],[Joel]]-Table3[[#This Row],[Joel]])</f>
        <v/>
      </c>
      <c r="BL521" t="str">
        <f>IF(AND(ISBLANK(Table33[[#This Row],[Rob]]),ISBLANK(Table3[[#This Row],[Rob]])),"",Table33[[#This Row],[Rob]]-Table3[[#This Row],[Rob]])</f>
        <v/>
      </c>
      <c r="BM521" t="str">
        <f>IF(AND(ISBLANK(Table33[[#This Row],[Xander]]),ISBLANK(Table3[[#This Row],[Xander]])),"",Table33[[#This Row],[Xander]]-Table3[[#This Row],[Xander]])</f>
        <v/>
      </c>
    </row>
    <row r="522" spans="1:65" x14ac:dyDescent="0.25">
      <c r="A522" s="26">
        <v>45859</v>
      </c>
      <c r="B522">
        <v>6</v>
      </c>
      <c r="C522">
        <v>28</v>
      </c>
      <c r="D522">
        <v>26</v>
      </c>
      <c r="E522">
        <v>14</v>
      </c>
      <c r="F522">
        <v>35</v>
      </c>
      <c r="H522">
        <v>8</v>
      </c>
      <c r="P522">
        <v>17</v>
      </c>
      <c r="S522" s="26">
        <v>45859</v>
      </c>
      <c r="T522">
        <v>47</v>
      </c>
      <c r="U522">
        <v>48</v>
      </c>
      <c r="V522">
        <v>45</v>
      </c>
      <c r="W522">
        <v>37</v>
      </c>
      <c r="X522">
        <v>108</v>
      </c>
      <c r="AK522">
        <v>38</v>
      </c>
      <c r="AM522">
        <v>21</v>
      </c>
      <c r="AP522">
        <v>27</v>
      </c>
      <c r="AX522" s="26">
        <v>45859</v>
      </c>
      <c r="AY522">
        <f>IF(AND(ISBLANK(Table33[[#This Row],[Gilbert]]),ISBLANK(Table3[[#This Row],[Gilbert]])),"",Table33[[#This Row],[Gilbert]]-Table3[[#This Row],[Gilbert]])</f>
        <v>41</v>
      </c>
      <c r="AZ522">
        <f>IF(AND(ISBLANK(Table33[[#This Row],[Fred]]),ISBLANK(Table3[[#This Row],[Fred]])),"",Table33[[#This Row],[Fred]]-Table3[[#This Row],[Fred]])</f>
        <v>20</v>
      </c>
      <c r="BA522">
        <f>IF(AND(ISBLANK(Table33[[#This Row],[Zoe]]),ISBLANK(Table3[[#This Row],[Zoe]])),"",Table33[[#This Row],[Zoe]]-Table3[[#This Row],[Zoe]])</f>
        <v>19</v>
      </c>
      <c r="BB522">
        <f>IF(AND(ISBLANK(Table33[[#This Row],[George]]),ISBLANK(Table3[[#This Row],[George]])),"",Table33[[#This Row],[George]]-Table3[[#This Row],[George]])</f>
        <v>23</v>
      </c>
      <c r="BC522">
        <f>IF(AND(ISBLANK(Table33[[#This Row],[Raegan]]),ISBLANK(Table3[[#This Row],[Raegan]])),"",Table33[[#This Row],[Raegan]]-Table3[[#This Row],[Raegan]])</f>
        <v>73</v>
      </c>
      <c r="BD522" t="str">
        <f>IF(AND(ISBLANK(Table33[[#This Row],[Liam]]),ISBLANK(Table3[[#This Row],[Liam]])),"",Table33[[#This Row],[Liam]]-Table3[[#This Row],[Liam]])</f>
        <v/>
      </c>
      <c r="BE522">
        <f>IF(AND(ISBLANK(Table33[[#This Row],[Shane]]),ISBLANK(Table3[[#This Row],[Shane]])),"",Table33[[#This Row],[Shane]]-Table3[[#This Row],[Shane]])</f>
        <v>30</v>
      </c>
      <c r="BF522" t="str">
        <f>IF(AND(ISBLANK(Table33[[#This Row],[Cameron]]),ISBLANK(Table3[[#This Row],[Cameron]])),"",Table33[[#This Row],[Cameron]]-Table3[[#This Row],[Cameron]])</f>
        <v/>
      </c>
      <c r="BG522">
        <f>IF(AND(ISBLANK(Table33[[#This Row],[Alex]]),ISBLANK(Table3[[#This Row],[Alex]])),"",Table33[[#This Row],[Alex]]-Table3[[#This Row],[Alex]])</f>
        <v>10</v>
      </c>
      <c r="BH522" t="str">
        <f>IF(AND(ISBLANK(Table33[[#This Row],[Scott]]),ISBLANK(Table3[[#This Row],[Scott]])),"",Table33[[#This Row],[Scott]]-Table3[[#This Row],[Scott]])</f>
        <v/>
      </c>
      <c r="BI522" t="str">
        <f>IF(AND(ISBLANK(Table33[[#This Row],[Light]]),ISBLANK(Table3[[#This Row],[Light]])),"",Table33[[#This Row],[Light]]-Table3[[#This Row],[Light]])</f>
        <v/>
      </c>
      <c r="BJ522" t="str">
        <f>IF(AND(ISBLANK(Table33[[#This Row],[Jarred]]),ISBLANK(Table3[[#This Row],[Jarred]])),"",Table33[[#This Row],[Jarred]]-Table3[[#This Row],[Jarred]])</f>
        <v/>
      </c>
      <c r="BK522" t="str">
        <f>IF(AND(ISBLANK(Table33[[#This Row],[Joel]]),ISBLANK(Table3[[#This Row],[Joel]])),"",Table33[[#This Row],[Joel]]-Table3[[#This Row],[Joel]])</f>
        <v/>
      </c>
      <c r="BL522" t="str">
        <f>IF(AND(ISBLANK(Table33[[#This Row],[Rob]]),ISBLANK(Table3[[#This Row],[Rob]])),"",Table33[[#This Row],[Rob]]-Table3[[#This Row],[Rob]])</f>
        <v/>
      </c>
      <c r="BM522" t="str">
        <f>IF(AND(ISBLANK(Table33[[#This Row],[Xander]]),ISBLANK(Table3[[#This Row],[Xander]])),"",Table33[[#This Row],[Xander]]-Table3[[#This Row],[Xander]])</f>
        <v/>
      </c>
    </row>
    <row r="523" spans="1:65" x14ac:dyDescent="0.25">
      <c r="A523" s="26">
        <v>45860</v>
      </c>
      <c r="B523">
        <v>5</v>
      </c>
      <c r="C523">
        <v>26</v>
      </c>
      <c r="D523">
        <v>21</v>
      </c>
      <c r="E523">
        <v>7</v>
      </c>
      <c r="F523">
        <v>33</v>
      </c>
      <c r="H523">
        <v>6</v>
      </c>
      <c r="I523">
        <v>12</v>
      </c>
      <c r="P523">
        <v>16</v>
      </c>
      <c r="S523" s="26">
        <v>45860</v>
      </c>
      <c r="T523">
        <v>30</v>
      </c>
      <c r="U523">
        <v>40</v>
      </c>
      <c r="V523">
        <v>40</v>
      </c>
      <c r="W523">
        <v>26</v>
      </c>
      <c r="X523">
        <v>96</v>
      </c>
      <c r="AK523">
        <v>24</v>
      </c>
      <c r="AL523">
        <v>60</v>
      </c>
      <c r="AN523">
        <v>1</v>
      </c>
      <c r="AP523">
        <v>21</v>
      </c>
      <c r="AX523" s="26">
        <v>45860</v>
      </c>
      <c r="AY523">
        <f>IF(AND(ISBLANK(Table33[[#This Row],[Gilbert]]),ISBLANK(Table3[[#This Row],[Gilbert]])),"",Table33[[#This Row],[Gilbert]]-Table3[[#This Row],[Gilbert]])</f>
        <v>25</v>
      </c>
      <c r="AZ523">
        <f>IF(AND(ISBLANK(Table33[[#This Row],[Fred]]),ISBLANK(Table3[[#This Row],[Fred]])),"",Table33[[#This Row],[Fred]]-Table3[[#This Row],[Fred]])</f>
        <v>14</v>
      </c>
      <c r="BA523">
        <f>IF(AND(ISBLANK(Table33[[#This Row],[Zoe]]),ISBLANK(Table3[[#This Row],[Zoe]])),"",Table33[[#This Row],[Zoe]]-Table3[[#This Row],[Zoe]])</f>
        <v>19</v>
      </c>
      <c r="BB523">
        <f>IF(AND(ISBLANK(Table33[[#This Row],[George]]),ISBLANK(Table3[[#This Row],[George]])),"",Table33[[#This Row],[George]]-Table3[[#This Row],[George]])</f>
        <v>19</v>
      </c>
      <c r="BC523">
        <f>IF(AND(ISBLANK(Table33[[#This Row],[Raegan]]),ISBLANK(Table3[[#This Row],[Raegan]])),"",Table33[[#This Row],[Raegan]]-Table3[[#This Row],[Raegan]])</f>
        <v>63</v>
      </c>
      <c r="BD523" t="str">
        <f>IF(AND(ISBLANK(Table33[[#This Row],[Liam]]),ISBLANK(Table3[[#This Row],[Liam]])),"",Table33[[#This Row],[Liam]]-Table3[[#This Row],[Liam]])</f>
        <v/>
      </c>
      <c r="BE523">
        <f>IF(AND(ISBLANK(Table33[[#This Row],[Shane]]),ISBLANK(Table3[[#This Row],[Shane]])),"",Table33[[#This Row],[Shane]]-Table3[[#This Row],[Shane]])</f>
        <v>18</v>
      </c>
      <c r="BF523">
        <f>IF(AND(ISBLANK(Table33[[#This Row],[Cameron]]),ISBLANK(Table3[[#This Row],[Cameron]])),"",Table33[[#This Row],[Cameron]]-Table3[[#This Row],[Cameron]])</f>
        <v>48</v>
      </c>
      <c r="BG523">
        <f>IF(AND(ISBLANK(Table33[[#This Row],[Alex]]),ISBLANK(Table3[[#This Row],[Alex]])),"",Table33[[#This Row],[Alex]]-Table3[[#This Row],[Alex]])</f>
        <v>5</v>
      </c>
      <c r="BH523" t="str">
        <f>IF(AND(ISBLANK(Table33[[#This Row],[Scott]]),ISBLANK(Table3[[#This Row],[Scott]])),"",Table33[[#This Row],[Scott]]-Table3[[#This Row],[Scott]])</f>
        <v/>
      </c>
      <c r="BI523" t="str">
        <f>IF(AND(ISBLANK(Table33[[#This Row],[Light]]),ISBLANK(Table3[[#This Row],[Light]])),"",Table33[[#This Row],[Light]]-Table3[[#This Row],[Light]])</f>
        <v/>
      </c>
      <c r="BJ523" t="str">
        <f>IF(AND(ISBLANK(Table33[[#This Row],[Jarred]]),ISBLANK(Table3[[#This Row],[Jarred]])),"",Table33[[#This Row],[Jarred]]-Table3[[#This Row],[Jarred]])</f>
        <v/>
      </c>
      <c r="BK523" t="str">
        <f>IF(AND(ISBLANK(Table33[[#This Row],[Joel]]),ISBLANK(Table3[[#This Row],[Joel]])),"",Table33[[#This Row],[Joel]]-Table3[[#This Row],[Joel]])</f>
        <v/>
      </c>
      <c r="BL523" t="str">
        <f>IF(AND(ISBLANK(Table33[[#This Row],[Rob]]),ISBLANK(Table3[[#This Row],[Rob]])),"",Table33[[#This Row],[Rob]]-Table3[[#This Row],[Rob]])</f>
        <v/>
      </c>
      <c r="BM523" t="str">
        <f>IF(AND(ISBLANK(Table33[[#This Row],[Xander]]),ISBLANK(Table3[[#This Row],[Xander]])),"",Table33[[#This Row],[Xander]]-Table3[[#This Row],[Xander]])</f>
        <v/>
      </c>
    </row>
    <row r="524" spans="1:65" x14ac:dyDescent="0.25">
      <c r="A524" s="26">
        <v>45861</v>
      </c>
      <c r="B524">
        <v>3</v>
      </c>
      <c r="C524">
        <v>28</v>
      </c>
      <c r="D524">
        <v>19</v>
      </c>
      <c r="E524">
        <v>6</v>
      </c>
      <c r="F524">
        <v>33</v>
      </c>
      <c r="H524">
        <v>2</v>
      </c>
      <c r="I524">
        <v>11</v>
      </c>
      <c r="P524">
        <v>17</v>
      </c>
      <c r="S524" s="26">
        <v>45861</v>
      </c>
      <c r="T524">
        <v>39</v>
      </c>
      <c r="U524">
        <v>36</v>
      </c>
      <c r="V524">
        <v>32</v>
      </c>
      <c r="W524">
        <v>31</v>
      </c>
      <c r="X524">
        <v>93</v>
      </c>
      <c r="AK524">
        <v>26</v>
      </c>
      <c r="AL524">
        <v>47</v>
      </c>
      <c r="AN524">
        <v>1</v>
      </c>
      <c r="AP524">
        <v>25</v>
      </c>
      <c r="AX524" s="26">
        <v>45861</v>
      </c>
      <c r="AY524">
        <f>IF(AND(ISBLANK(Table33[[#This Row],[Gilbert]]),ISBLANK(Table3[[#This Row],[Gilbert]])),"",Table33[[#This Row],[Gilbert]]-Table3[[#This Row],[Gilbert]])</f>
        <v>36</v>
      </c>
      <c r="AZ524">
        <f>IF(AND(ISBLANK(Table33[[#This Row],[Fred]]),ISBLANK(Table3[[#This Row],[Fred]])),"",Table33[[#This Row],[Fred]]-Table3[[#This Row],[Fred]])</f>
        <v>8</v>
      </c>
      <c r="BA524">
        <f>IF(AND(ISBLANK(Table33[[#This Row],[Zoe]]),ISBLANK(Table3[[#This Row],[Zoe]])),"",Table33[[#This Row],[Zoe]]-Table3[[#This Row],[Zoe]])</f>
        <v>13</v>
      </c>
      <c r="BB524">
        <f>IF(AND(ISBLANK(Table33[[#This Row],[George]]),ISBLANK(Table3[[#This Row],[George]])),"",Table33[[#This Row],[George]]-Table3[[#This Row],[George]])</f>
        <v>25</v>
      </c>
      <c r="BC524">
        <f>IF(AND(ISBLANK(Table33[[#This Row],[Raegan]]),ISBLANK(Table3[[#This Row],[Raegan]])),"",Table33[[#This Row],[Raegan]]-Table3[[#This Row],[Raegan]])</f>
        <v>60</v>
      </c>
      <c r="BD524" t="str">
        <f>IF(AND(ISBLANK(Table33[[#This Row],[Liam]]),ISBLANK(Table3[[#This Row],[Liam]])),"",Table33[[#This Row],[Liam]]-Table3[[#This Row],[Liam]])</f>
        <v/>
      </c>
      <c r="BE524">
        <f>IF(AND(ISBLANK(Table33[[#This Row],[Shane]]),ISBLANK(Table3[[#This Row],[Shane]])),"",Table33[[#This Row],[Shane]]-Table3[[#This Row],[Shane]])</f>
        <v>24</v>
      </c>
      <c r="BF524">
        <f>IF(AND(ISBLANK(Table33[[#This Row],[Cameron]]),ISBLANK(Table3[[#This Row],[Cameron]])),"",Table33[[#This Row],[Cameron]]-Table3[[#This Row],[Cameron]])</f>
        <v>36</v>
      </c>
      <c r="BG524">
        <f>IF(AND(ISBLANK(Table33[[#This Row],[Alex]]),ISBLANK(Table3[[#This Row],[Alex]])),"",Table33[[#This Row],[Alex]]-Table3[[#This Row],[Alex]])</f>
        <v>8</v>
      </c>
      <c r="BH524" t="str">
        <f>IF(AND(ISBLANK(Table33[[#This Row],[Scott]]),ISBLANK(Table3[[#This Row],[Scott]])),"",Table33[[#This Row],[Scott]]-Table3[[#This Row],[Scott]])</f>
        <v/>
      </c>
      <c r="BI524" t="str">
        <f>IF(AND(ISBLANK(Table33[[#This Row],[Light]]),ISBLANK(Table3[[#This Row],[Light]])),"",Table33[[#This Row],[Light]]-Table3[[#This Row],[Light]])</f>
        <v/>
      </c>
      <c r="BJ524" t="str">
        <f>IF(AND(ISBLANK(Table33[[#This Row],[Jarred]]),ISBLANK(Table3[[#This Row],[Jarred]])),"",Table33[[#This Row],[Jarred]]-Table3[[#This Row],[Jarred]])</f>
        <v/>
      </c>
      <c r="BK524" t="str">
        <f>IF(AND(ISBLANK(Table33[[#This Row],[Joel]]),ISBLANK(Table3[[#This Row],[Joel]])),"",Table33[[#This Row],[Joel]]-Table3[[#This Row],[Joel]])</f>
        <v/>
      </c>
      <c r="BL524" t="str">
        <f>IF(AND(ISBLANK(Table33[[#This Row],[Rob]]),ISBLANK(Table3[[#This Row],[Rob]])),"",Table33[[#This Row],[Rob]]-Table3[[#This Row],[Rob]])</f>
        <v/>
      </c>
      <c r="BM524" t="str">
        <f>IF(AND(ISBLANK(Table33[[#This Row],[Xander]]),ISBLANK(Table3[[#This Row],[Xander]])),"",Table33[[#This Row],[Xander]]-Table3[[#This Row],[Xander]])</f>
        <v/>
      </c>
    </row>
    <row r="525" spans="1:65" x14ac:dyDescent="0.25">
      <c r="A525" s="26">
        <v>45862</v>
      </c>
      <c r="B525">
        <v>5</v>
      </c>
      <c r="C525">
        <v>25</v>
      </c>
      <c r="D525">
        <v>19</v>
      </c>
      <c r="E525">
        <v>10</v>
      </c>
      <c r="F525">
        <v>30</v>
      </c>
      <c r="H525">
        <v>3</v>
      </c>
      <c r="I525">
        <v>11</v>
      </c>
      <c r="P525">
        <v>19</v>
      </c>
      <c r="S525" s="26">
        <v>45862</v>
      </c>
      <c r="T525">
        <v>50</v>
      </c>
      <c r="U525">
        <v>28</v>
      </c>
      <c r="V525">
        <v>30</v>
      </c>
      <c r="W525">
        <v>32</v>
      </c>
      <c r="X525">
        <v>90</v>
      </c>
      <c r="AK525">
        <v>46</v>
      </c>
      <c r="AL525">
        <v>46</v>
      </c>
      <c r="AM525">
        <v>14</v>
      </c>
      <c r="AP525">
        <v>33</v>
      </c>
      <c r="AX525" s="26">
        <v>45862</v>
      </c>
      <c r="AY525">
        <f>IF(AND(ISBLANK(Table33[[#This Row],[Gilbert]]),ISBLANK(Table3[[#This Row],[Gilbert]])),"",Table33[[#This Row],[Gilbert]]-Table3[[#This Row],[Gilbert]])</f>
        <v>45</v>
      </c>
      <c r="AZ525">
        <f>IF(AND(ISBLANK(Table33[[#This Row],[Fred]]),ISBLANK(Table3[[#This Row],[Fred]])),"",Table33[[#This Row],[Fred]]-Table3[[#This Row],[Fred]])</f>
        <v>3</v>
      </c>
      <c r="BA525">
        <f>IF(AND(ISBLANK(Table33[[#This Row],[Zoe]]),ISBLANK(Table3[[#This Row],[Zoe]])),"",Table33[[#This Row],[Zoe]]-Table3[[#This Row],[Zoe]])</f>
        <v>11</v>
      </c>
      <c r="BB525">
        <f>IF(AND(ISBLANK(Table33[[#This Row],[George]]),ISBLANK(Table3[[#This Row],[George]])),"",Table33[[#This Row],[George]]-Table3[[#This Row],[George]])</f>
        <v>22</v>
      </c>
      <c r="BC525">
        <f>IF(AND(ISBLANK(Table33[[#This Row],[Raegan]]),ISBLANK(Table3[[#This Row],[Raegan]])),"",Table33[[#This Row],[Raegan]]-Table3[[#This Row],[Raegan]])</f>
        <v>60</v>
      </c>
      <c r="BD525" t="str">
        <f>IF(AND(ISBLANK(Table33[[#This Row],[Liam]]),ISBLANK(Table3[[#This Row],[Liam]])),"",Table33[[#This Row],[Liam]]-Table3[[#This Row],[Liam]])</f>
        <v/>
      </c>
      <c r="BE525">
        <f>IF(AND(ISBLANK(Table33[[#This Row],[Shane]]),ISBLANK(Table3[[#This Row],[Shane]])),"",Table33[[#This Row],[Shane]]-Table3[[#This Row],[Shane]])</f>
        <v>43</v>
      </c>
      <c r="BF525">
        <f>IF(AND(ISBLANK(Table33[[#This Row],[Cameron]]),ISBLANK(Table3[[#This Row],[Cameron]])),"",Table33[[#This Row],[Cameron]]-Table3[[#This Row],[Cameron]])</f>
        <v>35</v>
      </c>
      <c r="BG525">
        <f>IF(AND(ISBLANK(Table33[[#This Row],[Alex]]),ISBLANK(Table3[[#This Row],[Alex]])),"",Table33[[#This Row],[Alex]]-Table3[[#This Row],[Alex]])</f>
        <v>14</v>
      </c>
      <c r="BH525" t="str">
        <f>IF(AND(ISBLANK(Table33[[#This Row],[Scott]]),ISBLANK(Table3[[#This Row],[Scott]])),"",Table33[[#This Row],[Scott]]-Table3[[#This Row],[Scott]])</f>
        <v/>
      </c>
      <c r="BI525" t="str">
        <f>IF(AND(ISBLANK(Table33[[#This Row],[Light]]),ISBLANK(Table3[[#This Row],[Light]])),"",Table33[[#This Row],[Light]]-Table3[[#This Row],[Light]])</f>
        <v/>
      </c>
      <c r="BJ525" t="str">
        <f>IF(AND(ISBLANK(Table33[[#This Row],[Jarred]]),ISBLANK(Table3[[#This Row],[Jarred]])),"",Table33[[#This Row],[Jarred]]-Table3[[#This Row],[Jarred]])</f>
        <v/>
      </c>
      <c r="BK525" t="str">
        <f>IF(AND(ISBLANK(Table33[[#This Row],[Joel]]),ISBLANK(Table3[[#This Row],[Joel]])),"",Table33[[#This Row],[Joel]]-Table3[[#This Row],[Joel]])</f>
        <v/>
      </c>
      <c r="BL525" t="str">
        <f>IF(AND(ISBLANK(Table33[[#This Row],[Rob]]),ISBLANK(Table3[[#This Row],[Rob]])),"",Table33[[#This Row],[Rob]]-Table3[[#This Row],[Rob]])</f>
        <v/>
      </c>
      <c r="BM525" t="str">
        <f>IF(AND(ISBLANK(Table33[[#This Row],[Xander]]),ISBLANK(Table3[[#This Row],[Xander]])),"",Table33[[#This Row],[Xander]]-Table3[[#This Row],[Xander]])</f>
        <v/>
      </c>
    </row>
    <row r="526" spans="1:65" x14ac:dyDescent="0.25">
      <c r="A526" s="26">
        <v>45863</v>
      </c>
      <c r="B526">
        <v>1</v>
      </c>
      <c r="C526">
        <v>14</v>
      </c>
      <c r="D526">
        <v>12</v>
      </c>
      <c r="F526">
        <v>18</v>
      </c>
      <c r="H526">
        <v>1</v>
      </c>
      <c r="I526">
        <v>7</v>
      </c>
      <c r="P526">
        <v>14</v>
      </c>
      <c r="S526" s="26">
        <v>45863</v>
      </c>
      <c r="T526">
        <v>27</v>
      </c>
      <c r="U526">
        <v>33</v>
      </c>
      <c r="V526">
        <v>29</v>
      </c>
      <c r="X526">
        <v>72</v>
      </c>
      <c r="AK526">
        <v>27</v>
      </c>
      <c r="AL526">
        <v>45</v>
      </c>
      <c r="AM526">
        <v>2</v>
      </c>
      <c r="AP526">
        <v>21</v>
      </c>
      <c r="AX526" s="26">
        <v>45863</v>
      </c>
      <c r="AY526">
        <f>IF(AND(ISBLANK(Table33[[#This Row],[Gilbert]]),ISBLANK(Table3[[#This Row],[Gilbert]])),"",Table33[[#This Row],[Gilbert]]-Table3[[#This Row],[Gilbert]])</f>
        <v>26</v>
      </c>
      <c r="AZ526">
        <f>IF(AND(ISBLANK(Table33[[#This Row],[Fred]]),ISBLANK(Table3[[#This Row],[Fred]])),"",Table33[[#This Row],[Fred]]-Table3[[#This Row],[Fred]])</f>
        <v>19</v>
      </c>
      <c r="BA526">
        <f>IF(AND(ISBLANK(Table33[[#This Row],[Zoe]]),ISBLANK(Table3[[#This Row],[Zoe]])),"",Table33[[#This Row],[Zoe]]-Table3[[#This Row],[Zoe]])</f>
        <v>17</v>
      </c>
      <c r="BB526" t="str">
        <f>IF(AND(ISBLANK(Table33[[#This Row],[George]]),ISBLANK(Table3[[#This Row],[George]])),"",Table33[[#This Row],[George]]-Table3[[#This Row],[George]])</f>
        <v/>
      </c>
      <c r="BC526">
        <f>IF(AND(ISBLANK(Table33[[#This Row],[Raegan]]),ISBLANK(Table3[[#This Row],[Raegan]])),"",Table33[[#This Row],[Raegan]]-Table3[[#This Row],[Raegan]])</f>
        <v>54</v>
      </c>
      <c r="BD526" t="str">
        <f>IF(AND(ISBLANK(Table33[[#This Row],[Liam]]),ISBLANK(Table3[[#This Row],[Liam]])),"",Table33[[#This Row],[Liam]]-Table3[[#This Row],[Liam]])</f>
        <v/>
      </c>
      <c r="BE526">
        <f>IF(AND(ISBLANK(Table33[[#This Row],[Shane]]),ISBLANK(Table3[[#This Row],[Shane]])),"",Table33[[#This Row],[Shane]]-Table3[[#This Row],[Shane]])</f>
        <v>26</v>
      </c>
      <c r="BF526">
        <f>IF(AND(ISBLANK(Table33[[#This Row],[Cameron]]),ISBLANK(Table3[[#This Row],[Cameron]])),"",Table33[[#This Row],[Cameron]]-Table3[[#This Row],[Cameron]])</f>
        <v>38</v>
      </c>
      <c r="BG526">
        <f>IF(AND(ISBLANK(Table33[[#This Row],[Alex]]),ISBLANK(Table3[[#This Row],[Alex]])),"",Table33[[#This Row],[Alex]]-Table3[[#This Row],[Alex]])</f>
        <v>7</v>
      </c>
      <c r="BH526" t="str">
        <f>IF(AND(ISBLANK(Table33[[#This Row],[Scott]]),ISBLANK(Table3[[#This Row],[Scott]])),"",Table33[[#This Row],[Scott]]-Table3[[#This Row],[Scott]])</f>
        <v/>
      </c>
      <c r="BI526" t="str">
        <f>IF(AND(ISBLANK(Table33[[#This Row],[Light]]),ISBLANK(Table3[[#This Row],[Light]])),"",Table33[[#This Row],[Light]]-Table3[[#This Row],[Light]])</f>
        <v/>
      </c>
      <c r="BJ526" t="str">
        <f>IF(AND(ISBLANK(Table33[[#This Row],[Jarred]]),ISBLANK(Table3[[#This Row],[Jarred]])),"",Table33[[#This Row],[Jarred]]-Table3[[#This Row],[Jarred]])</f>
        <v/>
      </c>
      <c r="BK526" t="str">
        <f>IF(AND(ISBLANK(Table33[[#This Row],[Joel]]),ISBLANK(Table3[[#This Row],[Joel]])),"",Table33[[#This Row],[Joel]]-Table3[[#This Row],[Joel]])</f>
        <v/>
      </c>
      <c r="BL526" t="str">
        <f>IF(AND(ISBLANK(Table33[[#This Row],[Rob]]),ISBLANK(Table3[[#This Row],[Rob]])),"",Table33[[#This Row],[Rob]]-Table3[[#This Row],[Rob]])</f>
        <v/>
      </c>
      <c r="BM526" t="str">
        <f>IF(AND(ISBLANK(Table33[[#This Row],[Xander]]),ISBLANK(Table3[[#This Row],[Xander]])),"",Table33[[#This Row],[Xander]]-Table3[[#This Row],[Xander]])</f>
        <v/>
      </c>
    </row>
    <row r="527" spans="1:65" x14ac:dyDescent="0.25">
      <c r="A527" s="26">
        <v>45866</v>
      </c>
      <c r="B527">
        <v>11</v>
      </c>
      <c r="C527">
        <v>34</v>
      </c>
      <c r="D527">
        <v>26</v>
      </c>
      <c r="E527">
        <v>26</v>
      </c>
      <c r="F527">
        <v>26</v>
      </c>
      <c r="H527">
        <v>21</v>
      </c>
      <c r="I527">
        <v>7</v>
      </c>
      <c r="P527">
        <v>18</v>
      </c>
      <c r="S527" s="26">
        <v>45866</v>
      </c>
      <c r="T527">
        <v>35</v>
      </c>
      <c r="U527">
        <v>40</v>
      </c>
      <c r="V527">
        <v>34</v>
      </c>
      <c r="W527">
        <v>42</v>
      </c>
      <c r="X527">
        <v>70</v>
      </c>
      <c r="AK527">
        <v>49</v>
      </c>
      <c r="AL527">
        <v>59</v>
      </c>
      <c r="AM527">
        <v>27</v>
      </c>
      <c r="AP527">
        <v>33</v>
      </c>
      <c r="AX527" s="26">
        <v>45866</v>
      </c>
      <c r="AY527">
        <f>IF(AND(ISBLANK(Table33[[#This Row],[Gilbert]]),ISBLANK(Table3[[#This Row],[Gilbert]])),"",Table33[[#This Row],[Gilbert]]-Table3[[#This Row],[Gilbert]])</f>
        <v>24</v>
      </c>
      <c r="AZ527">
        <f>IF(AND(ISBLANK(Table33[[#This Row],[Fred]]),ISBLANK(Table3[[#This Row],[Fred]])),"",Table33[[#This Row],[Fred]]-Table3[[#This Row],[Fred]])</f>
        <v>6</v>
      </c>
      <c r="BA527">
        <f>IF(AND(ISBLANK(Table33[[#This Row],[Zoe]]),ISBLANK(Table3[[#This Row],[Zoe]])),"",Table33[[#This Row],[Zoe]]-Table3[[#This Row],[Zoe]])</f>
        <v>8</v>
      </c>
      <c r="BB527">
        <f>IF(AND(ISBLANK(Table33[[#This Row],[George]]),ISBLANK(Table3[[#This Row],[George]])),"",Table33[[#This Row],[George]]-Table3[[#This Row],[George]])</f>
        <v>16</v>
      </c>
      <c r="BC527">
        <f>IF(AND(ISBLANK(Table33[[#This Row],[Raegan]]),ISBLANK(Table3[[#This Row],[Raegan]])),"",Table33[[#This Row],[Raegan]]-Table3[[#This Row],[Raegan]])</f>
        <v>44</v>
      </c>
      <c r="BD527" t="str">
        <f>IF(AND(ISBLANK(Table33[[#This Row],[Liam]]),ISBLANK(Table3[[#This Row],[Liam]])),"",Table33[[#This Row],[Liam]]-Table3[[#This Row],[Liam]])</f>
        <v/>
      </c>
      <c r="BE527">
        <f>IF(AND(ISBLANK(Table33[[#This Row],[Shane]]),ISBLANK(Table3[[#This Row],[Shane]])),"",Table33[[#This Row],[Shane]]-Table3[[#This Row],[Shane]])</f>
        <v>28</v>
      </c>
      <c r="BF527">
        <f>IF(AND(ISBLANK(Table33[[#This Row],[Cameron]]),ISBLANK(Table3[[#This Row],[Cameron]])),"",Table33[[#This Row],[Cameron]]-Table3[[#This Row],[Cameron]])</f>
        <v>52</v>
      </c>
      <c r="BG527">
        <f>IF(AND(ISBLANK(Table33[[#This Row],[Alex]]),ISBLANK(Table3[[#This Row],[Alex]])),"",Table33[[#This Row],[Alex]]-Table3[[#This Row],[Alex]])</f>
        <v>15</v>
      </c>
      <c r="BH527" t="str">
        <f>IF(AND(ISBLANK(Table33[[#This Row],[Scott]]),ISBLANK(Table3[[#This Row],[Scott]])),"",Table33[[#This Row],[Scott]]-Table3[[#This Row],[Scott]])</f>
        <v/>
      </c>
      <c r="BI527" t="str">
        <f>IF(AND(ISBLANK(Table33[[#This Row],[Light]]),ISBLANK(Table3[[#This Row],[Light]])),"",Table33[[#This Row],[Light]]-Table3[[#This Row],[Light]])</f>
        <v/>
      </c>
      <c r="BJ527" t="str">
        <f>IF(AND(ISBLANK(Table33[[#This Row],[Jarred]]),ISBLANK(Table3[[#This Row],[Jarred]])),"",Table33[[#This Row],[Jarred]]-Table3[[#This Row],[Jarred]])</f>
        <v/>
      </c>
      <c r="BK527" t="str">
        <f>IF(AND(ISBLANK(Table33[[#This Row],[Joel]]),ISBLANK(Table3[[#This Row],[Joel]])),"",Table33[[#This Row],[Joel]]-Table3[[#This Row],[Joel]])</f>
        <v/>
      </c>
      <c r="BL527" t="str">
        <f>IF(AND(ISBLANK(Table33[[#This Row],[Rob]]),ISBLANK(Table3[[#This Row],[Rob]])),"",Table33[[#This Row],[Rob]]-Table3[[#This Row],[Rob]])</f>
        <v/>
      </c>
      <c r="BM527" t="str">
        <f>IF(AND(ISBLANK(Table33[[#This Row],[Xander]]),ISBLANK(Table3[[#This Row],[Xander]])),"",Table33[[#This Row],[Xander]]-Table3[[#This Row],[Xander]])</f>
        <v/>
      </c>
    </row>
    <row r="528" spans="1:65" x14ac:dyDescent="0.25">
      <c r="A528" s="26">
        <v>45867</v>
      </c>
      <c r="C528">
        <v>32</v>
      </c>
      <c r="D528">
        <v>20</v>
      </c>
      <c r="E528">
        <v>25</v>
      </c>
      <c r="F528">
        <v>20</v>
      </c>
      <c r="H528">
        <v>14</v>
      </c>
      <c r="I528">
        <v>4</v>
      </c>
      <c r="P528">
        <v>9</v>
      </c>
      <c r="S528" s="26">
        <v>45867</v>
      </c>
      <c r="U528">
        <v>46</v>
      </c>
      <c r="V528">
        <v>34</v>
      </c>
      <c r="W528">
        <v>36</v>
      </c>
      <c r="X528">
        <v>50</v>
      </c>
      <c r="AK528">
        <v>52</v>
      </c>
      <c r="AL528">
        <v>65</v>
      </c>
      <c r="AM528">
        <v>9</v>
      </c>
      <c r="AN528">
        <v>2</v>
      </c>
      <c r="AP528">
        <v>31</v>
      </c>
      <c r="AX528" s="26">
        <v>45867</v>
      </c>
      <c r="AY528" t="str">
        <f>IF(AND(ISBLANK(Table33[[#This Row],[Gilbert]]),ISBLANK(Table3[[#This Row],[Gilbert]])),"",Table33[[#This Row],[Gilbert]]-Table3[[#This Row],[Gilbert]])</f>
        <v/>
      </c>
      <c r="AZ528">
        <f>IF(AND(ISBLANK(Table33[[#This Row],[Fred]]),ISBLANK(Table3[[#This Row],[Fred]])),"",Table33[[#This Row],[Fred]]-Table3[[#This Row],[Fred]])</f>
        <v>14</v>
      </c>
      <c r="BA528">
        <f>IF(AND(ISBLANK(Table33[[#This Row],[Zoe]]),ISBLANK(Table3[[#This Row],[Zoe]])),"",Table33[[#This Row],[Zoe]]-Table3[[#This Row],[Zoe]])</f>
        <v>14</v>
      </c>
      <c r="BB528">
        <f>IF(AND(ISBLANK(Table33[[#This Row],[George]]),ISBLANK(Table3[[#This Row],[George]])),"",Table33[[#This Row],[George]]-Table3[[#This Row],[George]])</f>
        <v>11</v>
      </c>
      <c r="BC528">
        <f>IF(AND(ISBLANK(Table33[[#This Row],[Raegan]]),ISBLANK(Table3[[#This Row],[Raegan]])),"",Table33[[#This Row],[Raegan]]-Table3[[#This Row],[Raegan]])</f>
        <v>30</v>
      </c>
      <c r="BD528" t="str">
        <f>IF(AND(ISBLANK(Table33[[#This Row],[Liam]]),ISBLANK(Table3[[#This Row],[Liam]])),"",Table33[[#This Row],[Liam]]-Table3[[#This Row],[Liam]])</f>
        <v/>
      </c>
      <c r="BE528">
        <f>IF(AND(ISBLANK(Table33[[#This Row],[Shane]]),ISBLANK(Table3[[#This Row],[Shane]])),"",Table33[[#This Row],[Shane]]-Table3[[#This Row],[Shane]])</f>
        <v>38</v>
      </c>
      <c r="BF528">
        <f>IF(AND(ISBLANK(Table33[[#This Row],[Cameron]]),ISBLANK(Table3[[#This Row],[Cameron]])),"",Table33[[#This Row],[Cameron]]-Table3[[#This Row],[Cameron]])</f>
        <v>61</v>
      </c>
      <c r="BG528">
        <f>IF(AND(ISBLANK(Table33[[#This Row],[Alex]]),ISBLANK(Table3[[#This Row],[Alex]])),"",Table33[[#This Row],[Alex]]-Table3[[#This Row],[Alex]])</f>
        <v>22</v>
      </c>
      <c r="BH528" t="str">
        <f>IF(AND(ISBLANK(Table33[[#This Row],[Scott]]),ISBLANK(Table3[[#This Row],[Scott]])),"",Table33[[#This Row],[Scott]]-Table3[[#This Row],[Scott]])</f>
        <v/>
      </c>
      <c r="BI528" t="str">
        <f>IF(AND(ISBLANK(Table33[[#This Row],[Light]]),ISBLANK(Table3[[#This Row],[Light]])),"",Table33[[#This Row],[Light]]-Table3[[#This Row],[Light]])</f>
        <v/>
      </c>
      <c r="BJ528" t="str">
        <f>IF(AND(ISBLANK(Table33[[#This Row],[Jarred]]),ISBLANK(Table3[[#This Row],[Jarred]])),"",Table33[[#This Row],[Jarred]]-Table3[[#This Row],[Jarred]])</f>
        <v/>
      </c>
      <c r="BK528" t="str">
        <f>IF(AND(ISBLANK(Table33[[#This Row],[Joel]]),ISBLANK(Table3[[#This Row],[Joel]])),"",Table33[[#This Row],[Joel]]-Table3[[#This Row],[Joel]])</f>
        <v/>
      </c>
      <c r="BL528" t="str">
        <f>IF(AND(ISBLANK(Table33[[#This Row],[Rob]]),ISBLANK(Table3[[#This Row],[Rob]])),"",Table33[[#This Row],[Rob]]-Table3[[#This Row],[Rob]])</f>
        <v/>
      </c>
      <c r="BM528" t="str">
        <f>IF(AND(ISBLANK(Table33[[#This Row],[Xander]]),ISBLANK(Table3[[#This Row],[Xander]])),"",Table33[[#This Row],[Xander]]-Table3[[#This Row],[Xander]])</f>
        <v/>
      </c>
    </row>
    <row r="529" spans="1:65" x14ac:dyDescent="0.25">
      <c r="A529" s="26">
        <v>45868</v>
      </c>
      <c r="B529">
        <v>7</v>
      </c>
      <c r="C529">
        <v>28</v>
      </c>
      <c r="D529">
        <v>16</v>
      </c>
      <c r="E529">
        <v>21</v>
      </c>
      <c r="F529">
        <v>15</v>
      </c>
      <c r="H529">
        <v>10</v>
      </c>
      <c r="I529">
        <v>7</v>
      </c>
      <c r="S529" s="26">
        <v>45868</v>
      </c>
      <c r="T529">
        <v>48</v>
      </c>
      <c r="U529">
        <v>51</v>
      </c>
      <c r="V529">
        <v>27</v>
      </c>
      <c r="W529">
        <v>39</v>
      </c>
      <c r="X529">
        <v>70</v>
      </c>
      <c r="AK529">
        <v>47</v>
      </c>
      <c r="AL529">
        <v>34</v>
      </c>
      <c r="AM529">
        <v>11</v>
      </c>
      <c r="AN529">
        <v>1</v>
      </c>
      <c r="AX529" s="26">
        <v>45868</v>
      </c>
      <c r="AY529">
        <f>IF(AND(ISBLANK(Table33[[#This Row],[Gilbert]]),ISBLANK(Table3[[#This Row],[Gilbert]])),"",Table33[[#This Row],[Gilbert]]-Table3[[#This Row],[Gilbert]])</f>
        <v>41</v>
      </c>
      <c r="AZ529">
        <f>IF(AND(ISBLANK(Table33[[#This Row],[Fred]]),ISBLANK(Table3[[#This Row],[Fred]])),"",Table33[[#This Row],[Fred]]-Table3[[#This Row],[Fred]])</f>
        <v>23</v>
      </c>
      <c r="BA529">
        <f>IF(AND(ISBLANK(Table33[[#This Row],[Zoe]]),ISBLANK(Table3[[#This Row],[Zoe]])),"",Table33[[#This Row],[Zoe]]-Table3[[#This Row],[Zoe]])</f>
        <v>11</v>
      </c>
      <c r="BB529">
        <f>IF(AND(ISBLANK(Table33[[#This Row],[George]]),ISBLANK(Table3[[#This Row],[George]])),"",Table33[[#This Row],[George]]-Table3[[#This Row],[George]])</f>
        <v>18</v>
      </c>
      <c r="BC529">
        <f>IF(AND(ISBLANK(Table33[[#This Row],[Raegan]]),ISBLANK(Table3[[#This Row],[Raegan]])),"",Table33[[#This Row],[Raegan]]-Table3[[#This Row],[Raegan]])</f>
        <v>55</v>
      </c>
      <c r="BD529" t="str">
        <f>IF(AND(ISBLANK(Table33[[#This Row],[Liam]]),ISBLANK(Table3[[#This Row],[Liam]])),"",Table33[[#This Row],[Liam]]-Table3[[#This Row],[Liam]])</f>
        <v/>
      </c>
      <c r="BE529">
        <f>IF(AND(ISBLANK(Table33[[#This Row],[Shane]]),ISBLANK(Table3[[#This Row],[Shane]])),"",Table33[[#This Row],[Shane]]-Table3[[#This Row],[Shane]])</f>
        <v>37</v>
      </c>
      <c r="BF529">
        <f>IF(AND(ISBLANK(Table33[[#This Row],[Cameron]]),ISBLANK(Table3[[#This Row],[Cameron]])),"",Table33[[#This Row],[Cameron]]-Table3[[#This Row],[Cameron]])</f>
        <v>27</v>
      </c>
      <c r="BG529" t="str">
        <f>IF(AND(ISBLANK(Table33[[#This Row],[Alex]]),ISBLANK(Table3[[#This Row],[Alex]])),"",Table33[[#This Row],[Alex]]-Table3[[#This Row],[Alex]])</f>
        <v/>
      </c>
      <c r="BH529" t="str">
        <f>IF(AND(ISBLANK(Table33[[#This Row],[Scott]]),ISBLANK(Table3[[#This Row],[Scott]])),"",Table33[[#This Row],[Scott]]-Table3[[#This Row],[Scott]])</f>
        <v/>
      </c>
      <c r="BI529" t="str">
        <f>IF(AND(ISBLANK(Table33[[#This Row],[Light]]),ISBLANK(Table3[[#This Row],[Light]])),"",Table33[[#This Row],[Light]]-Table3[[#This Row],[Light]])</f>
        <v/>
      </c>
      <c r="BJ529" t="str">
        <f>IF(AND(ISBLANK(Table33[[#This Row],[Jarred]]),ISBLANK(Table3[[#This Row],[Jarred]])),"",Table33[[#This Row],[Jarred]]-Table3[[#This Row],[Jarred]])</f>
        <v/>
      </c>
      <c r="BK529" t="str">
        <f>IF(AND(ISBLANK(Table33[[#This Row],[Joel]]),ISBLANK(Table3[[#This Row],[Joel]])),"",Table33[[#This Row],[Joel]]-Table3[[#This Row],[Joel]])</f>
        <v/>
      </c>
      <c r="BL529" t="str">
        <f>IF(AND(ISBLANK(Table33[[#This Row],[Rob]]),ISBLANK(Table3[[#This Row],[Rob]])),"",Table33[[#This Row],[Rob]]-Table3[[#This Row],[Rob]])</f>
        <v/>
      </c>
      <c r="BM529" t="str">
        <f>IF(AND(ISBLANK(Table33[[#This Row],[Xander]]),ISBLANK(Table3[[#This Row],[Xander]])),"",Table33[[#This Row],[Xander]]-Table3[[#This Row],[Xander]])</f>
        <v/>
      </c>
    </row>
    <row r="530" spans="1:65" x14ac:dyDescent="0.25">
      <c r="A530" s="26">
        <v>45869</v>
      </c>
      <c r="B530">
        <v>6</v>
      </c>
      <c r="C530">
        <v>27</v>
      </c>
      <c r="D530">
        <v>21</v>
      </c>
      <c r="E530">
        <v>26</v>
      </c>
      <c r="F530">
        <v>23</v>
      </c>
      <c r="I530">
        <v>2</v>
      </c>
      <c r="P530">
        <v>7</v>
      </c>
      <c r="S530" s="26">
        <v>45869</v>
      </c>
      <c r="T530">
        <v>29</v>
      </c>
      <c r="U530">
        <v>47</v>
      </c>
      <c r="V530">
        <v>28</v>
      </c>
      <c r="W530">
        <v>46</v>
      </c>
      <c r="X530">
        <v>80</v>
      </c>
      <c r="AL530">
        <v>42</v>
      </c>
      <c r="AM530">
        <v>37</v>
      </c>
      <c r="AN530">
        <v>1</v>
      </c>
      <c r="AP530">
        <v>9</v>
      </c>
      <c r="AX530" s="26">
        <v>45869</v>
      </c>
      <c r="AY530">
        <f>IF(AND(ISBLANK(Table33[[#This Row],[Gilbert]]),ISBLANK(Table3[[#This Row],[Gilbert]])),"",Table33[[#This Row],[Gilbert]]-Table3[[#This Row],[Gilbert]])</f>
        <v>23</v>
      </c>
      <c r="AZ530">
        <f>IF(AND(ISBLANK(Table33[[#This Row],[Fred]]),ISBLANK(Table3[[#This Row],[Fred]])),"",Table33[[#This Row],[Fred]]-Table3[[#This Row],[Fred]])</f>
        <v>20</v>
      </c>
      <c r="BA530">
        <f>IF(AND(ISBLANK(Table33[[#This Row],[Zoe]]),ISBLANK(Table3[[#This Row],[Zoe]])),"",Table33[[#This Row],[Zoe]]-Table3[[#This Row],[Zoe]])</f>
        <v>7</v>
      </c>
      <c r="BB530">
        <f>IF(AND(ISBLANK(Table33[[#This Row],[George]]),ISBLANK(Table3[[#This Row],[George]])),"",Table33[[#This Row],[George]]-Table3[[#This Row],[George]])</f>
        <v>20</v>
      </c>
      <c r="BC530">
        <f>IF(AND(ISBLANK(Table33[[#This Row],[Raegan]]),ISBLANK(Table3[[#This Row],[Raegan]])),"",Table33[[#This Row],[Raegan]]-Table3[[#This Row],[Raegan]])</f>
        <v>57</v>
      </c>
      <c r="BD530" t="str">
        <f>IF(AND(ISBLANK(Table33[[#This Row],[Liam]]),ISBLANK(Table3[[#This Row],[Liam]])),"",Table33[[#This Row],[Liam]]-Table3[[#This Row],[Liam]])</f>
        <v/>
      </c>
      <c r="BE530" t="str">
        <f>IF(AND(ISBLANK(Table33[[#This Row],[Shane]]),ISBLANK(Table3[[#This Row],[Shane]])),"",Table33[[#This Row],[Shane]]-Table3[[#This Row],[Shane]])</f>
        <v/>
      </c>
      <c r="BF530">
        <f>IF(AND(ISBLANK(Table33[[#This Row],[Cameron]]),ISBLANK(Table3[[#This Row],[Cameron]])),"",Table33[[#This Row],[Cameron]]-Table3[[#This Row],[Cameron]])</f>
        <v>40</v>
      </c>
      <c r="BG530">
        <f>IF(AND(ISBLANK(Table33[[#This Row],[Alex]]),ISBLANK(Table3[[#This Row],[Alex]])),"",Table33[[#This Row],[Alex]]-Table3[[#This Row],[Alex]])</f>
        <v>2</v>
      </c>
      <c r="BH530" t="str">
        <f>IF(AND(ISBLANK(Table33[[#This Row],[Scott]]),ISBLANK(Table3[[#This Row],[Scott]])),"",Table33[[#This Row],[Scott]]-Table3[[#This Row],[Scott]])</f>
        <v/>
      </c>
      <c r="BI530" t="str">
        <f>IF(AND(ISBLANK(Table33[[#This Row],[Light]]),ISBLANK(Table3[[#This Row],[Light]])),"",Table33[[#This Row],[Light]]-Table3[[#This Row],[Light]])</f>
        <v/>
      </c>
      <c r="BJ530" t="str">
        <f>IF(AND(ISBLANK(Table33[[#This Row],[Jarred]]),ISBLANK(Table3[[#This Row],[Jarred]])),"",Table33[[#This Row],[Jarred]]-Table3[[#This Row],[Jarred]])</f>
        <v/>
      </c>
      <c r="BK530" t="str">
        <f>IF(AND(ISBLANK(Table33[[#This Row],[Joel]]),ISBLANK(Table3[[#This Row],[Joel]])),"",Table33[[#This Row],[Joel]]-Table3[[#This Row],[Joel]])</f>
        <v/>
      </c>
      <c r="BL530" t="str">
        <f>IF(AND(ISBLANK(Table33[[#This Row],[Rob]]),ISBLANK(Table3[[#This Row],[Rob]])),"",Table33[[#This Row],[Rob]]-Table3[[#This Row],[Rob]])</f>
        <v/>
      </c>
      <c r="BM530" t="str">
        <f>IF(AND(ISBLANK(Table33[[#This Row],[Xander]]),ISBLANK(Table3[[#This Row],[Xander]])),"",Table33[[#This Row],[Xander]]-Table3[[#This Row],[Xander]])</f>
        <v/>
      </c>
    </row>
    <row r="531" spans="1:65" x14ac:dyDescent="0.25">
      <c r="A531" s="26">
        <v>45870</v>
      </c>
      <c r="B531">
        <v>4</v>
      </c>
      <c r="C531">
        <v>26</v>
      </c>
      <c r="D531">
        <v>21</v>
      </c>
      <c r="F531">
        <v>7</v>
      </c>
      <c r="H531">
        <v>17</v>
      </c>
      <c r="I531">
        <v>8</v>
      </c>
      <c r="S531" s="26">
        <v>45870</v>
      </c>
      <c r="T531">
        <v>41</v>
      </c>
      <c r="U531">
        <v>46</v>
      </c>
      <c r="V531">
        <v>37</v>
      </c>
      <c r="X531">
        <v>71</v>
      </c>
      <c r="AK531">
        <v>61</v>
      </c>
      <c r="AL531">
        <v>25</v>
      </c>
      <c r="AM531">
        <v>31</v>
      </c>
      <c r="AN531">
        <v>1</v>
      </c>
      <c r="AX531" s="26">
        <v>45870</v>
      </c>
      <c r="AY531">
        <f>IF(AND(ISBLANK(Table33[[#This Row],[Gilbert]]),ISBLANK(Table3[[#This Row],[Gilbert]])),"",Table33[[#This Row],[Gilbert]]-Table3[[#This Row],[Gilbert]])</f>
        <v>37</v>
      </c>
      <c r="AZ531">
        <f>IF(AND(ISBLANK(Table33[[#This Row],[Fred]]),ISBLANK(Table3[[#This Row],[Fred]])),"",Table33[[#This Row],[Fred]]-Table3[[#This Row],[Fred]])</f>
        <v>20</v>
      </c>
      <c r="BA531">
        <f>IF(AND(ISBLANK(Table33[[#This Row],[Zoe]]),ISBLANK(Table3[[#This Row],[Zoe]])),"",Table33[[#This Row],[Zoe]]-Table3[[#This Row],[Zoe]])</f>
        <v>16</v>
      </c>
      <c r="BB531" t="str">
        <f>IF(AND(ISBLANK(Table33[[#This Row],[George]]),ISBLANK(Table3[[#This Row],[George]])),"",Table33[[#This Row],[George]]-Table3[[#This Row],[George]])</f>
        <v/>
      </c>
      <c r="BC531">
        <f>IF(AND(ISBLANK(Table33[[#This Row],[Raegan]]),ISBLANK(Table3[[#This Row],[Raegan]])),"",Table33[[#This Row],[Raegan]]-Table3[[#This Row],[Raegan]])</f>
        <v>64</v>
      </c>
      <c r="BD531" t="str">
        <f>IF(AND(ISBLANK(Table33[[#This Row],[Liam]]),ISBLANK(Table3[[#This Row],[Liam]])),"",Table33[[#This Row],[Liam]]-Table3[[#This Row],[Liam]])</f>
        <v/>
      </c>
      <c r="BE531">
        <f>IF(AND(ISBLANK(Table33[[#This Row],[Shane]]),ISBLANK(Table3[[#This Row],[Shane]])),"",Table33[[#This Row],[Shane]]-Table3[[#This Row],[Shane]])</f>
        <v>44</v>
      </c>
      <c r="BF531">
        <f>IF(AND(ISBLANK(Table33[[#This Row],[Cameron]]),ISBLANK(Table3[[#This Row],[Cameron]])),"",Table33[[#This Row],[Cameron]]-Table3[[#This Row],[Cameron]])</f>
        <v>17</v>
      </c>
      <c r="BG531" t="str">
        <f>IF(AND(ISBLANK(Table33[[#This Row],[Alex]]),ISBLANK(Table3[[#This Row],[Alex]])),"",Table33[[#This Row],[Alex]]-Table3[[#This Row],[Alex]])</f>
        <v/>
      </c>
      <c r="BH531" t="str">
        <f>IF(AND(ISBLANK(Table33[[#This Row],[Scott]]),ISBLANK(Table3[[#This Row],[Scott]])),"",Table33[[#This Row],[Scott]]-Table3[[#This Row],[Scott]])</f>
        <v/>
      </c>
      <c r="BI531" t="str">
        <f>IF(AND(ISBLANK(Table33[[#This Row],[Light]]),ISBLANK(Table3[[#This Row],[Light]])),"",Table33[[#This Row],[Light]]-Table3[[#This Row],[Light]])</f>
        <v/>
      </c>
      <c r="BJ531" t="str">
        <f>IF(AND(ISBLANK(Table33[[#This Row],[Jarred]]),ISBLANK(Table3[[#This Row],[Jarred]])),"",Table33[[#This Row],[Jarred]]-Table3[[#This Row],[Jarred]])</f>
        <v/>
      </c>
      <c r="BK531" t="str">
        <f>IF(AND(ISBLANK(Table33[[#This Row],[Joel]]),ISBLANK(Table3[[#This Row],[Joel]])),"",Table33[[#This Row],[Joel]]-Table3[[#This Row],[Joel]])</f>
        <v/>
      </c>
      <c r="BL531" t="str">
        <f>IF(AND(ISBLANK(Table33[[#This Row],[Rob]]),ISBLANK(Table3[[#This Row],[Rob]])),"",Table33[[#This Row],[Rob]]-Table3[[#This Row],[Rob]])</f>
        <v/>
      </c>
      <c r="BM531" t="str">
        <f>IF(AND(ISBLANK(Table33[[#This Row],[Xander]]),ISBLANK(Table3[[#This Row],[Xander]])),"",Table33[[#This Row],[Xander]]-Table3[[#This Row],[Xander]])</f>
        <v/>
      </c>
    </row>
    <row r="532" spans="1:65" x14ac:dyDescent="0.25">
      <c r="A532" s="26">
        <v>45873</v>
      </c>
      <c r="B532">
        <v>10</v>
      </c>
      <c r="C532">
        <v>32</v>
      </c>
      <c r="D532">
        <v>25</v>
      </c>
      <c r="E532">
        <v>22</v>
      </c>
      <c r="F532">
        <v>17</v>
      </c>
      <c r="H532">
        <v>5</v>
      </c>
      <c r="I532">
        <v>17</v>
      </c>
      <c r="P532">
        <v>18</v>
      </c>
      <c r="S532" s="26">
        <v>45873</v>
      </c>
      <c r="T532">
        <v>43</v>
      </c>
      <c r="U532">
        <v>41</v>
      </c>
      <c r="V532">
        <v>33</v>
      </c>
      <c r="W532">
        <v>36</v>
      </c>
      <c r="X532">
        <v>92</v>
      </c>
      <c r="AK532">
        <v>32</v>
      </c>
      <c r="AL532">
        <v>47</v>
      </c>
      <c r="AM532">
        <v>19</v>
      </c>
      <c r="AN532">
        <v>1</v>
      </c>
      <c r="AP532">
        <v>18</v>
      </c>
      <c r="AX532" s="26">
        <v>45873</v>
      </c>
      <c r="AY532">
        <f>IF(AND(ISBLANK(Table33[[#This Row],[Gilbert]]),ISBLANK(Table3[[#This Row],[Gilbert]])),"",Table33[[#This Row],[Gilbert]]-Table3[[#This Row],[Gilbert]])</f>
        <v>33</v>
      </c>
      <c r="AZ532">
        <f>IF(AND(ISBLANK(Table33[[#This Row],[Fred]]),ISBLANK(Table3[[#This Row],[Fred]])),"",Table33[[#This Row],[Fred]]-Table3[[#This Row],[Fred]])</f>
        <v>9</v>
      </c>
      <c r="BA532">
        <f>IF(AND(ISBLANK(Table33[[#This Row],[Zoe]]),ISBLANK(Table3[[#This Row],[Zoe]])),"",Table33[[#This Row],[Zoe]]-Table3[[#This Row],[Zoe]])</f>
        <v>8</v>
      </c>
      <c r="BB532">
        <f>IF(AND(ISBLANK(Table33[[#This Row],[George]]),ISBLANK(Table3[[#This Row],[George]])),"",Table33[[#This Row],[George]]-Table3[[#This Row],[George]])</f>
        <v>14</v>
      </c>
      <c r="BC532">
        <f>IF(AND(ISBLANK(Table33[[#This Row],[Raegan]]),ISBLANK(Table3[[#This Row],[Raegan]])),"",Table33[[#This Row],[Raegan]]-Table3[[#This Row],[Raegan]])</f>
        <v>75</v>
      </c>
      <c r="BD532" t="str">
        <f>IF(AND(ISBLANK(Table33[[#This Row],[Liam]]),ISBLANK(Table3[[#This Row],[Liam]])),"",Table33[[#This Row],[Liam]]-Table3[[#This Row],[Liam]])</f>
        <v/>
      </c>
      <c r="BE532">
        <f>IF(AND(ISBLANK(Table33[[#This Row],[Shane]]),ISBLANK(Table3[[#This Row],[Shane]])),"",Table33[[#This Row],[Shane]]-Table3[[#This Row],[Shane]])</f>
        <v>27</v>
      </c>
      <c r="BF532">
        <f>IF(AND(ISBLANK(Table33[[#This Row],[Cameron]]),ISBLANK(Table3[[#This Row],[Cameron]])),"",Table33[[#This Row],[Cameron]]-Table3[[#This Row],[Cameron]])</f>
        <v>30</v>
      </c>
      <c r="BG532">
        <f>IF(AND(ISBLANK(Table33[[#This Row],[Alex]]),ISBLANK(Table3[[#This Row],[Alex]])),"",Table33[[#This Row],[Alex]]-Table3[[#This Row],[Alex]])</f>
        <v>0</v>
      </c>
      <c r="BH532" t="str">
        <f>IF(AND(ISBLANK(Table33[[#This Row],[Scott]]),ISBLANK(Table3[[#This Row],[Scott]])),"",Table33[[#This Row],[Scott]]-Table3[[#This Row],[Scott]])</f>
        <v/>
      </c>
      <c r="BI532" t="str">
        <f>IF(AND(ISBLANK(Table33[[#This Row],[Light]]),ISBLANK(Table3[[#This Row],[Light]])),"",Table33[[#This Row],[Light]]-Table3[[#This Row],[Light]])</f>
        <v/>
      </c>
      <c r="BJ532" t="str">
        <f>IF(AND(ISBLANK(Table33[[#This Row],[Jarred]]),ISBLANK(Table3[[#This Row],[Jarred]])),"",Table33[[#This Row],[Jarred]]-Table3[[#This Row],[Jarred]])</f>
        <v/>
      </c>
      <c r="BK532" t="str">
        <f>IF(AND(ISBLANK(Table33[[#This Row],[Joel]]),ISBLANK(Table3[[#This Row],[Joel]])),"",Table33[[#This Row],[Joel]]-Table3[[#This Row],[Joel]])</f>
        <v/>
      </c>
      <c r="BL532" t="str">
        <f>IF(AND(ISBLANK(Table33[[#This Row],[Rob]]),ISBLANK(Table3[[#This Row],[Rob]])),"",Table33[[#This Row],[Rob]]-Table3[[#This Row],[Rob]])</f>
        <v/>
      </c>
      <c r="BM532" t="str">
        <f>IF(AND(ISBLANK(Table33[[#This Row],[Xander]]),ISBLANK(Table3[[#This Row],[Xander]])),"",Table33[[#This Row],[Xander]]-Table3[[#This Row],[Xander]])</f>
        <v/>
      </c>
    </row>
    <row r="533" spans="1:65" x14ac:dyDescent="0.25">
      <c r="A533" s="26">
        <v>45874</v>
      </c>
      <c r="B533">
        <v>10</v>
      </c>
      <c r="C533">
        <v>5</v>
      </c>
      <c r="D533">
        <v>17</v>
      </c>
      <c r="E533">
        <v>26</v>
      </c>
      <c r="F533">
        <v>19</v>
      </c>
      <c r="H533">
        <v>6</v>
      </c>
      <c r="P533">
        <v>13</v>
      </c>
      <c r="S533" s="26">
        <v>45874</v>
      </c>
      <c r="T533">
        <v>50</v>
      </c>
      <c r="U533">
        <v>8</v>
      </c>
      <c r="V533">
        <v>34</v>
      </c>
      <c r="W533">
        <v>42</v>
      </c>
      <c r="X533">
        <v>111</v>
      </c>
      <c r="AK533">
        <v>54</v>
      </c>
      <c r="AM533">
        <v>43</v>
      </c>
      <c r="AN533">
        <v>1</v>
      </c>
      <c r="AP533">
        <v>20</v>
      </c>
      <c r="AX533" s="26">
        <v>45874</v>
      </c>
      <c r="AY533">
        <f>IF(AND(ISBLANK(Table33[[#This Row],[Gilbert]]),ISBLANK(Table3[[#This Row],[Gilbert]])),"",Table33[[#This Row],[Gilbert]]-Table3[[#This Row],[Gilbert]])</f>
        <v>40</v>
      </c>
      <c r="AZ533">
        <f>IF(AND(ISBLANK(Table33[[#This Row],[Fred]]),ISBLANK(Table3[[#This Row],[Fred]])),"",Table33[[#This Row],[Fred]]-Table3[[#This Row],[Fred]])</f>
        <v>3</v>
      </c>
      <c r="BA533">
        <f>IF(AND(ISBLANK(Table33[[#This Row],[Zoe]]),ISBLANK(Table3[[#This Row],[Zoe]])),"",Table33[[#This Row],[Zoe]]-Table3[[#This Row],[Zoe]])</f>
        <v>17</v>
      </c>
      <c r="BB533">
        <f>IF(AND(ISBLANK(Table33[[#This Row],[George]]),ISBLANK(Table3[[#This Row],[George]])),"",Table33[[#This Row],[George]]-Table3[[#This Row],[George]])</f>
        <v>16</v>
      </c>
      <c r="BC533">
        <f>IF(AND(ISBLANK(Table33[[#This Row],[Raegan]]),ISBLANK(Table3[[#This Row],[Raegan]])),"",Table33[[#This Row],[Raegan]]-Table3[[#This Row],[Raegan]])</f>
        <v>92</v>
      </c>
      <c r="BD533" t="str">
        <f>IF(AND(ISBLANK(Table33[[#This Row],[Liam]]),ISBLANK(Table3[[#This Row],[Liam]])),"",Table33[[#This Row],[Liam]]-Table3[[#This Row],[Liam]])</f>
        <v/>
      </c>
      <c r="BE533">
        <f>IF(AND(ISBLANK(Table33[[#This Row],[Shane]]),ISBLANK(Table3[[#This Row],[Shane]])),"",Table33[[#This Row],[Shane]]-Table3[[#This Row],[Shane]])</f>
        <v>48</v>
      </c>
      <c r="BF533" t="str">
        <f>IF(AND(ISBLANK(Table33[[#This Row],[Cameron]]),ISBLANK(Table3[[#This Row],[Cameron]])),"",Table33[[#This Row],[Cameron]]-Table3[[#This Row],[Cameron]])</f>
        <v/>
      </c>
      <c r="BG533">
        <f>IF(AND(ISBLANK(Table33[[#This Row],[Alex]]),ISBLANK(Table3[[#This Row],[Alex]])),"",Table33[[#This Row],[Alex]]-Table3[[#This Row],[Alex]])</f>
        <v>7</v>
      </c>
      <c r="BH533" t="str">
        <f>IF(AND(ISBLANK(Table33[[#This Row],[Scott]]),ISBLANK(Table3[[#This Row],[Scott]])),"",Table33[[#This Row],[Scott]]-Table3[[#This Row],[Scott]])</f>
        <v/>
      </c>
      <c r="BI533" t="str">
        <f>IF(AND(ISBLANK(Table33[[#This Row],[Light]]),ISBLANK(Table3[[#This Row],[Light]])),"",Table33[[#This Row],[Light]]-Table3[[#This Row],[Light]])</f>
        <v/>
      </c>
      <c r="BJ533" t="str">
        <f>IF(AND(ISBLANK(Table33[[#This Row],[Jarred]]),ISBLANK(Table3[[#This Row],[Jarred]])),"",Table33[[#This Row],[Jarred]]-Table3[[#This Row],[Jarred]])</f>
        <v/>
      </c>
      <c r="BK533" t="str">
        <f>IF(AND(ISBLANK(Table33[[#This Row],[Joel]]),ISBLANK(Table3[[#This Row],[Joel]])),"",Table33[[#This Row],[Joel]]-Table3[[#This Row],[Joel]])</f>
        <v/>
      </c>
      <c r="BL533" t="str">
        <f>IF(AND(ISBLANK(Table33[[#This Row],[Rob]]),ISBLANK(Table3[[#This Row],[Rob]])),"",Table33[[#This Row],[Rob]]-Table3[[#This Row],[Rob]])</f>
        <v/>
      </c>
      <c r="BM533" t="str">
        <f>IF(AND(ISBLANK(Table33[[#This Row],[Xander]]),ISBLANK(Table3[[#This Row],[Xander]])),"",Table33[[#This Row],[Xander]]-Table3[[#This Row],[Xander]])</f>
        <v/>
      </c>
    </row>
    <row r="534" spans="1:65" x14ac:dyDescent="0.25">
      <c r="A534" s="26">
        <v>45875</v>
      </c>
      <c r="B534">
        <v>4</v>
      </c>
      <c r="C534">
        <v>21</v>
      </c>
      <c r="D534">
        <v>14</v>
      </c>
      <c r="E534">
        <v>18</v>
      </c>
      <c r="F534">
        <v>9</v>
      </c>
      <c r="H534">
        <v>4</v>
      </c>
      <c r="I534">
        <v>10</v>
      </c>
      <c r="P534">
        <v>12</v>
      </c>
      <c r="S534" s="26">
        <v>45875</v>
      </c>
      <c r="T534">
        <v>39</v>
      </c>
      <c r="U534">
        <v>44</v>
      </c>
      <c r="V534">
        <v>26</v>
      </c>
      <c r="W534">
        <v>37</v>
      </c>
      <c r="X534">
        <v>73</v>
      </c>
      <c r="AK534">
        <v>29</v>
      </c>
      <c r="AL534">
        <v>46</v>
      </c>
      <c r="AM534">
        <v>2</v>
      </c>
      <c r="AN534">
        <v>8</v>
      </c>
      <c r="AP534">
        <v>23</v>
      </c>
      <c r="AX534" s="26">
        <v>45875</v>
      </c>
      <c r="AY534">
        <f>IF(AND(ISBLANK(Table33[[#This Row],[Gilbert]]),ISBLANK(Table3[[#This Row],[Gilbert]])),"",Table33[[#This Row],[Gilbert]]-Table3[[#This Row],[Gilbert]])</f>
        <v>35</v>
      </c>
      <c r="AZ534">
        <f>IF(AND(ISBLANK(Table33[[#This Row],[Fred]]),ISBLANK(Table3[[#This Row],[Fred]])),"",Table33[[#This Row],[Fred]]-Table3[[#This Row],[Fred]])</f>
        <v>23</v>
      </c>
      <c r="BA534">
        <f>IF(AND(ISBLANK(Table33[[#This Row],[Zoe]]),ISBLANK(Table3[[#This Row],[Zoe]])),"",Table33[[#This Row],[Zoe]]-Table3[[#This Row],[Zoe]])</f>
        <v>12</v>
      </c>
      <c r="BB534">
        <f>IF(AND(ISBLANK(Table33[[#This Row],[George]]),ISBLANK(Table3[[#This Row],[George]])),"",Table33[[#This Row],[George]]-Table3[[#This Row],[George]])</f>
        <v>19</v>
      </c>
      <c r="BC534">
        <f>IF(AND(ISBLANK(Table33[[#This Row],[Raegan]]),ISBLANK(Table3[[#This Row],[Raegan]])),"",Table33[[#This Row],[Raegan]]-Table3[[#This Row],[Raegan]])</f>
        <v>64</v>
      </c>
      <c r="BD534" t="str">
        <f>IF(AND(ISBLANK(Table33[[#This Row],[Liam]]),ISBLANK(Table3[[#This Row],[Liam]])),"",Table33[[#This Row],[Liam]]-Table3[[#This Row],[Liam]])</f>
        <v/>
      </c>
      <c r="BE534">
        <f>IF(AND(ISBLANK(Table33[[#This Row],[Shane]]),ISBLANK(Table3[[#This Row],[Shane]])),"",Table33[[#This Row],[Shane]]-Table3[[#This Row],[Shane]])</f>
        <v>25</v>
      </c>
      <c r="BF534">
        <f>IF(AND(ISBLANK(Table33[[#This Row],[Cameron]]),ISBLANK(Table3[[#This Row],[Cameron]])),"",Table33[[#This Row],[Cameron]]-Table3[[#This Row],[Cameron]])</f>
        <v>36</v>
      </c>
      <c r="BG534">
        <f>IF(AND(ISBLANK(Table33[[#This Row],[Alex]]),ISBLANK(Table3[[#This Row],[Alex]])),"",Table33[[#This Row],[Alex]]-Table3[[#This Row],[Alex]])</f>
        <v>11</v>
      </c>
      <c r="BH534" t="str">
        <f>IF(AND(ISBLANK(Table33[[#This Row],[Scott]]),ISBLANK(Table3[[#This Row],[Scott]])),"",Table33[[#This Row],[Scott]]-Table3[[#This Row],[Scott]])</f>
        <v/>
      </c>
      <c r="BI534" t="str">
        <f>IF(AND(ISBLANK(Table33[[#This Row],[Light]]),ISBLANK(Table3[[#This Row],[Light]])),"",Table33[[#This Row],[Light]]-Table3[[#This Row],[Light]])</f>
        <v/>
      </c>
      <c r="BJ534" t="str">
        <f>IF(AND(ISBLANK(Table33[[#This Row],[Jarred]]),ISBLANK(Table3[[#This Row],[Jarred]])),"",Table33[[#This Row],[Jarred]]-Table3[[#This Row],[Jarred]])</f>
        <v/>
      </c>
      <c r="BK534" t="str">
        <f>IF(AND(ISBLANK(Table33[[#This Row],[Joel]]),ISBLANK(Table3[[#This Row],[Joel]])),"",Table33[[#This Row],[Joel]]-Table3[[#This Row],[Joel]])</f>
        <v/>
      </c>
      <c r="BL534" t="str">
        <f>IF(AND(ISBLANK(Table33[[#This Row],[Rob]]),ISBLANK(Table3[[#This Row],[Rob]])),"",Table33[[#This Row],[Rob]]-Table3[[#This Row],[Rob]])</f>
        <v/>
      </c>
      <c r="BM534" t="str">
        <f>IF(AND(ISBLANK(Table33[[#This Row],[Xander]]),ISBLANK(Table3[[#This Row],[Xander]])),"",Table33[[#This Row],[Xander]]-Table3[[#This Row],[Xander]])</f>
        <v/>
      </c>
    </row>
    <row r="535" spans="1:65" x14ac:dyDescent="0.25">
      <c r="A535" s="26">
        <v>45876</v>
      </c>
      <c r="C535">
        <v>30</v>
      </c>
      <c r="D535">
        <v>24</v>
      </c>
      <c r="E535">
        <v>25</v>
      </c>
      <c r="F535">
        <v>16</v>
      </c>
      <c r="H535">
        <v>13</v>
      </c>
      <c r="I535">
        <v>15</v>
      </c>
      <c r="P535">
        <v>5</v>
      </c>
      <c r="S535" s="26">
        <v>45876</v>
      </c>
      <c r="U535">
        <v>44</v>
      </c>
      <c r="V535">
        <v>37</v>
      </c>
      <c r="W535">
        <v>37</v>
      </c>
      <c r="X535">
        <v>100</v>
      </c>
      <c r="AK535">
        <v>40</v>
      </c>
      <c r="AL535">
        <v>54</v>
      </c>
      <c r="AM535">
        <v>24</v>
      </c>
      <c r="AP535">
        <v>4</v>
      </c>
      <c r="AX535" s="26">
        <v>45876</v>
      </c>
      <c r="AY535" t="str">
        <f>IF(AND(ISBLANK(Table33[[#This Row],[Gilbert]]),ISBLANK(Table3[[#This Row],[Gilbert]])),"",Table33[[#This Row],[Gilbert]]-Table3[[#This Row],[Gilbert]])</f>
        <v/>
      </c>
      <c r="AZ535">
        <f>IF(AND(ISBLANK(Table33[[#This Row],[Fred]]),ISBLANK(Table3[[#This Row],[Fred]])),"",Table33[[#This Row],[Fred]]-Table3[[#This Row],[Fred]])</f>
        <v>14</v>
      </c>
      <c r="BA535">
        <f>IF(AND(ISBLANK(Table33[[#This Row],[Zoe]]),ISBLANK(Table3[[#This Row],[Zoe]])),"",Table33[[#This Row],[Zoe]]-Table3[[#This Row],[Zoe]])</f>
        <v>13</v>
      </c>
      <c r="BB535">
        <f>IF(AND(ISBLANK(Table33[[#This Row],[George]]),ISBLANK(Table3[[#This Row],[George]])),"",Table33[[#This Row],[George]]-Table3[[#This Row],[George]])</f>
        <v>12</v>
      </c>
      <c r="BC535">
        <f>IF(AND(ISBLANK(Table33[[#This Row],[Raegan]]),ISBLANK(Table3[[#This Row],[Raegan]])),"",Table33[[#This Row],[Raegan]]-Table3[[#This Row],[Raegan]])</f>
        <v>84</v>
      </c>
      <c r="BD535" t="str">
        <f>IF(AND(ISBLANK(Table33[[#This Row],[Liam]]),ISBLANK(Table3[[#This Row],[Liam]])),"",Table33[[#This Row],[Liam]]-Table3[[#This Row],[Liam]])</f>
        <v/>
      </c>
      <c r="BE535">
        <f>IF(AND(ISBLANK(Table33[[#This Row],[Shane]]),ISBLANK(Table3[[#This Row],[Shane]])),"",Table33[[#This Row],[Shane]]-Table3[[#This Row],[Shane]])</f>
        <v>27</v>
      </c>
      <c r="BF535">
        <f>IF(AND(ISBLANK(Table33[[#This Row],[Cameron]]),ISBLANK(Table3[[#This Row],[Cameron]])),"",Table33[[#This Row],[Cameron]]-Table3[[#This Row],[Cameron]])</f>
        <v>39</v>
      </c>
      <c r="BG535">
        <f>IF(AND(ISBLANK(Table33[[#This Row],[Alex]]),ISBLANK(Table3[[#This Row],[Alex]])),"",Table33[[#This Row],[Alex]]-Table3[[#This Row],[Alex]])</f>
        <v>-1</v>
      </c>
      <c r="BH535" t="str">
        <f>IF(AND(ISBLANK(Table33[[#This Row],[Scott]]),ISBLANK(Table3[[#This Row],[Scott]])),"",Table33[[#This Row],[Scott]]-Table3[[#This Row],[Scott]])</f>
        <v/>
      </c>
      <c r="BI535" t="str">
        <f>IF(AND(ISBLANK(Table33[[#This Row],[Light]]),ISBLANK(Table3[[#This Row],[Light]])),"",Table33[[#This Row],[Light]]-Table3[[#This Row],[Light]])</f>
        <v/>
      </c>
      <c r="BJ535" t="str">
        <f>IF(AND(ISBLANK(Table33[[#This Row],[Jarred]]),ISBLANK(Table3[[#This Row],[Jarred]])),"",Table33[[#This Row],[Jarred]]-Table3[[#This Row],[Jarred]])</f>
        <v/>
      </c>
      <c r="BK535" t="str">
        <f>IF(AND(ISBLANK(Table33[[#This Row],[Joel]]),ISBLANK(Table3[[#This Row],[Joel]])),"",Table33[[#This Row],[Joel]]-Table3[[#This Row],[Joel]])</f>
        <v/>
      </c>
      <c r="BL535" t="str">
        <f>IF(AND(ISBLANK(Table33[[#This Row],[Rob]]),ISBLANK(Table3[[#This Row],[Rob]])),"",Table33[[#This Row],[Rob]]-Table3[[#This Row],[Rob]])</f>
        <v/>
      </c>
      <c r="BM535" t="str">
        <f>IF(AND(ISBLANK(Table33[[#This Row],[Xander]]),ISBLANK(Table3[[#This Row],[Xander]])),"",Table33[[#This Row],[Xander]]-Table3[[#This Row],[Xander]])</f>
        <v/>
      </c>
    </row>
    <row r="536" spans="1:65" x14ac:dyDescent="0.25">
      <c r="A536" s="26">
        <v>45877</v>
      </c>
      <c r="B536">
        <v>10</v>
      </c>
      <c r="C536">
        <v>29</v>
      </c>
      <c r="D536">
        <v>26</v>
      </c>
      <c r="F536">
        <v>21</v>
      </c>
      <c r="H536">
        <v>6</v>
      </c>
      <c r="I536">
        <v>18</v>
      </c>
      <c r="S536" s="26">
        <v>45877</v>
      </c>
      <c r="T536">
        <v>43</v>
      </c>
      <c r="U536">
        <v>32</v>
      </c>
      <c r="V536">
        <v>40</v>
      </c>
      <c r="X536">
        <v>81</v>
      </c>
      <c r="AK536">
        <v>42</v>
      </c>
      <c r="AL536">
        <v>65</v>
      </c>
      <c r="AM536">
        <v>29</v>
      </c>
      <c r="AN536">
        <v>1</v>
      </c>
      <c r="AX536" s="26">
        <v>45877</v>
      </c>
      <c r="AY536">
        <f>IF(AND(ISBLANK(Table33[[#This Row],[Gilbert]]),ISBLANK(Table3[[#This Row],[Gilbert]])),"",Table33[[#This Row],[Gilbert]]-Table3[[#This Row],[Gilbert]])</f>
        <v>33</v>
      </c>
      <c r="AZ536">
        <f>IF(AND(ISBLANK(Table33[[#This Row],[Fred]]),ISBLANK(Table3[[#This Row],[Fred]])),"",Table33[[#This Row],[Fred]]-Table3[[#This Row],[Fred]])</f>
        <v>3</v>
      </c>
      <c r="BA536">
        <f>IF(AND(ISBLANK(Table33[[#This Row],[Zoe]]),ISBLANK(Table3[[#This Row],[Zoe]])),"",Table33[[#This Row],[Zoe]]-Table3[[#This Row],[Zoe]])</f>
        <v>14</v>
      </c>
      <c r="BB536" t="str">
        <f>IF(AND(ISBLANK(Table33[[#This Row],[George]]),ISBLANK(Table3[[#This Row],[George]])),"",Table33[[#This Row],[George]]-Table3[[#This Row],[George]])</f>
        <v/>
      </c>
      <c r="BC536">
        <f>IF(AND(ISBLANK(Table33[[#This Row],[Raegan]]),ISBLANK(Table3[[#This Row],[Raegan]])),"",Table33[[#This Row],[Raegan]]-Table3[[#This Row],[Raegan]])</f>
        <v>60</v>
      </c>
      <c r="BD536" t="str">
        <f>IF(AND(ISBLANK(Table33[[#This Row],[Liam]]),ISBLANK(Table3[[#This Row],[Liam]])),"",Table33[[#This Row],[Liam]]-Table3[[#This Row],[Liam]])</f>
        <v/>
      </c>
      <c r="BE536">
        <f>IF(AND(ISBLANK(Table33[[#This Row],[Shane]]),ISBLANK(Table3[[#This Row],[Shane]])),"",Table33[[#This Row],[Shane]]-Table3[[#This Row],[Shane]])</f>
        <v>36</v>
      </c>
      <c r="BF536">
        <f>IF(AND(ISBLANK(Table33[[#This Row],[Cameron]]),ISBLANK(Table3[[#This Row],[Cameron]])),"",Table33[[#This Row],[Cameron]]-Table3[[#This Row],[Cameron]])</f>
        <v>47</v>
      </c>
      <c r="BG536" t="str">
        <f>IF(AND(ISBLANK(Table33[[#This Row],[Alex]]),ISBLANK(Table3[[#This Row],[Alex]])),"",Table33[[#This Row],[Alex]]-Table3[[#This Row],[Alex]])</f>
        <v/>
      </c>
      <c r="BH536" t="str">
        <f>IF(AND(ISBLANK(Table33[[#This Row],[Scott]]),ISBLANK(Table3[[#This Row],[Scott]])),"",Table33[[#This Row],[Scott]]-Table3[[#This Row],[Scott]])</f>
        <v/>
      </c>
      <c r="BI536" t="str">
        <f>IF(AND(ISBLANK(Table33[[#This Row],[Light]]),ISBLANK(Table3[[#This Row],[Light]])),"",Table33[[#This Row],[Light]]-Table3[[#This Row],[Light]])</f>
        <v/>
      </c>
      <c r="BJ536" t="str">
        <f>IF(AND(ISBLANK(Table33[[#This Row],[Jarred]]),ISBLANK(Table3[[#This Row],[Jarred]])),"",Table33[[#This Row],[Jarred]]-Table3[[#This Row],[Jarred]])</f>
        <v/>
      </c>
      <c r="BK536" t="str">
        <f>IF(AND(ISBLANK(Table33[[#This Row],[Joel]]),ISBLANK(Table3[[#This Row],[Joel]])),"",Table33[[#This Row],[Joel]]-Table3[[#This Row],[Joel]])</f>
        <v/>
      </c>
      <c r="BL536" t="str">
        <f>IF(AND(ISBLANK(Table33[[#This Row],[Rob]]),ISBLANK(Table3[[#This Row],[Rob]])),"",Table33[[#This Row],[Rob]]-Table3[[#This Row],[Rob]])</f>
        <v/>
      </c>
      <c r="BM536" t="str">
        <f>IF(AND(ISBLANK(Table33[[#This Row],[Xander]]),ISBLANK(Table3[[#This Row],[Xander]])),"",Table33[[#This Row],[Xander]]-Table3[[#This Row],[Xander]])</f>
        <v/>
      </c>
    </row>
    <row r="537" spans="1:65" x14ac:dyDescent="0.25">
      <c r="A537" s="26">
        <v>45880</v>
      </c>
      <c r="B537">
        <v>11</v>
      </c>
      <c r="C537">
        <v>36</v>
      </c>
      <c r="D537">
        <v>26</v>
      </c>
      <c r="F537">
        <v>27</v>
      </c>
      <c r="H537">
        <v>20</v>
      </c>
      <c r="I537">
        <v>11</v>
      </c>
      <c r="S537" s="26">
        <v>45880</v>
      </c>
      <c r="T537">
        <v>55</v>
      </c>
      <c r="U537">
        <v>47</v>
      </c>
      <c r="V537">
        <v>39</v>
      </c>
      <c r="X537">
        <v>99</v>
      </c>
      <c r="AK537">
        <v>50</v>
      </c>
      <c r="AL537">
        <v>65</v>
      </c>
      <c r="AM537">
        <v>19</v>
      </c>
      <c r="AN537">
        <v>28</v>
      </c>
      <c r="AX537" s="26">
        <v>45880</v>
      </c>
      <c r="AY537">
        <f>IF(AND(ISBLANK(Table33[[#This Row],[Gilbert]]),ISBLANK(Table3[[#This Row],[Gilbert]])),"",Table33[[#This Row],[Gilbert]]-Table3[[#This Row],[Gilbert]])</f>
        <v>44</v>
      </c>
      <c r="AZ537">
        <f>IF(AND(ISBLANK(Table33[[#This Row],[Fred]]),ISBLANK(Table3[[#This Row],[Fred]])),"",Table33[[#This Row],[Fred]]-Table3[[#This Row],[Fred]])</f>
        <v>11</v>
      </c>
      <c r="BA537">
        <f>IF(AND(ISBLANK(Table33[[#This Row],[Zoe]]),ISBLANK(Table3[[#This Row],[Zoe]])),"",Table33[[#This Row],[Zoe]]-Table3[[#This Row],[Zoe]])</f>
        <v>13</v>
      </c>
      <c r="BB537" t="str">
        <f>IF(AND(ISBLANK(Table33[[#This Row],[George]]),ISBLANK(Table3[[#This Row],[George]])),"",Table33[[#This Row],[George]]-Table3[[#This Row],[George]])</f>
        <v/>
      </c>
      <c r="BC537">
        <f>IF(AND(ISBLANK(Table33[[#This Row],[Raegan]]),ISBLANK(Table3[[#This Row],[Raegan]])),"",Table33[[#This Row],[Raegan]]-Table3[[#This Row],[Raegan]])</f>
        <v>72</v>
      </c>
      <c r="BD537" t="str">
        <f>IF(AND(ISBLANK(Table33[[#This Row],[Liam]]),ISBLANK(Table3[[#This Row],[Liam]])),"",Table33[[#This Row],[Liam]]-Table3[[#This Row],[Liam]])</f>
        <v/>
      </c>
      <c r="BE537">
        <f>IF(AND(ISBLANK(Table33[[#This Row],[Shane]]),ISBLANK(Table3[[#This Row],[Shane]])),"",Table33[[#This Row],[Shane]]-Table3[[#This Row],[Shane]])</f>
        <v>30</v>
      </c>
      <c r="BF537">
        <f>IF(AND(ISBLANK(Table33[[#This Row],[Cameron]]),ISBLANK(Table3[[#This Row],[Cameron]])),"",Table33[[#This Row],[Cameron]]-Table3[[#This Row],[Cameron]])</f>
        <v>54</v>
      </c>
      <c r="BG537" t="str">
        <f>IF(AND(ISBLANK(Table33[[#This Row],[Alex]]),ISBLANK(Table3[[#This Row],[Alex]])),"",Table33[[#This Row],[Alex]]-Table3[[#This Row],[Alex]])</f>
        <v/>
      </c>
      <c r="BH537" t="str">
        <f>IF(AND(ISBLANK(Table33[[#This Row],[Scott]]),ISBLANK(Table3[[#This Row],[Scott]])),"",Table33[[#This Row],[Scott]]-Table3[[#This Row],[Scott]])</f>
        <v/>
      </c>
      <c r="BI537" t="str">
        <f>IF(AND(ISBLANK(Table33[[#This Row],[Light]]),ISBLANK(Table3[[#This Row],[Light]])),"",Table33[[#This Row],[Light]]-Table3[[#This Row],[Light]])</f>
        <v/>
      </c>
      <c r="BJ537" t="str">
        <f>IF(AND(ISBLANK(Table33[[#This Row],[Jarred]]),ISBLANK(Table3[[#This Row],[Jarred]])),"",Table33[[#This Row],[Jarred]]-Table3[[#This Row],[Jarred]])</f>
        <v/>
      </c>
      <c r="BK537" t="str">
        <f>IF(AND(ISBLANK(Table33[[#This Row],[Joel]]),ISBLANK(Table3[[#This Row],[Joel]])),"",Table33[[#This Row],[Joel]]-Table3[[#This Row],[Joel]])</f>
        <v/>
      </c>
      <c r="BL537" t="str">
        <f>IF(AND(ISBLANK(Table33[[#This Row],[Rob]]),ISBLANK(Table3[[#This Row],[Rob]])),"",Table33[[#This Row],[Rob]]-Table3[[#This Row],[Rob]])</f>
        <v/>
      </c>
      <c r="BM537" t="str">
        <f>IF(AND(ISBLANK(Table33[[#This Row],[Xander]]),ISBLANK(Table3[[#This Row],[Xander]])),"",Table33[[#This Row],[Xander]]-Table3[[#This Row],[Xander]])</f>
        <v/>
      </c>
    </row>
    <row r="538" spans="1:65" x14ac:dyDescent="0.25">
      <c r="A538" s="26">
        <v>45881</v>
      </c>
      <c r="B538">
        <v>7</v>
      </c>
      <c r="D538">
        <v>19</v>
      </c>
      <c r="F538">
        <v>43</v>
      </c>
      <c r="H538">
        <v>16</v>
      </c>
      <c r="I538">
        <v>13</v>
      </c>
      <c r="P538">
        <v>24</v>
      </c>
      <c r="S538" s="26">
        <v>45881</v>
      </c>
      <c r="T538">
        <v>38</v>
      </c>
      <c r="V538">
        <v>35</v>
      </c>
      <c r="X538">
        <v>121</v>
      </c>
      <c r="AK538">
        <v>50</v>
      </c>
      <c r="AL538">
        <v>39</v>
      </c>
      <c r="AM538">
        <v>25</v>
      </c>
      <c r="AN538">
        <v>1</v>
      </c>
      <c r="AP538">
        <v>34</v>
      </c>
      <c r="AX538" s="26">
        <v>45881</v>
      </c>
      <c r="AY538">
        <f>IF(AND(ISBLANK(Table33[[#This Row],[Gilbert]]),ISBLANK(Table3[[#This Row],[Gilbert]])),"",Table33[[#This Row],[Gilbert]]-Table3[[#This Row],[Gilbert]])</f>
        <v>31</v>
      </c>
      <c r="AZ538" t="str">
        <f>IF(AND(ISBLANK(Table33[[#This Row],[Fred]]),ISBLANK(Table3[[#This Row],[Fred]])),"",Table33[[#This Row],[Fred]]-Table3[[#This Row],[Fred]])</f>
        <v/>
      </c>
      <c r="BA538">
        <f>IF(AND(ISBLANK(Table33[[#This Row],[Zoe]]),ISBLANK(Table3[[#This Row],[Zoe]])),"",Table33[[#This Row],[Zoe]]-Table3[[#This Row],[Zoe]])</f>
        <v>16</v>
      </c>
      <c r="BB538" t="str">
        <f>IF(AND(ISBLANK(Table33[[#This Row],[George]]),ISBLANK(Table3[[#This Row],[George]])),"",Table33[[#This Row],[George]]-Table3[[#This Row],[George]])</f>
        <v/>
      </c>
      <c r="BC538">
        <f>IF(AND(ISBLANK(Table33[[#This Row],[Raegan]]),ISBLANK(Table3[[#This Row],[Raegan]])),"",Table33[[#This Row],[Raegan]]-Table3[[#This Row],[Raegan]])</f>
        <v>78</v>
      </c>
      <c r="BD538" t="str">
        <f>IF(AND(ISBLANK(Table33[[#This Row],[Liam]]),ISBLANK(Table3[[#This Row],[Liam]])),"",Table33[[#This Row],[Liam]]-Table3[[#This Row],[Liam]])</f>
        <v/>
      </c>
      <c r="BE538">
        <f>IF(AND(ISBLANK(Table33[[#This Row],[Shane]]),ISBLANK(Table3[[#This Row],[Shane]])),"",Table33[[#This Row],[Shane]]-Table3[[#This Row],[Shane]])</f>
        <v>34</v>
      </c>
      <c r="BF538">
        <f>IF(AND(ISBLANK(Table33[[#This Row],[Cameron]]),ISBLANK(Table3[[#This Row],[Cameron]])),"",Table33[[#This Row],[Cameron]]-Table3[[#This Row],[Cameron]])</f>
        <v>26</v>
      </c>
      <c r="BG538">
        <f>IF(AND(ISBLANK(Table33[[#This Row],[Alex]]),ISBLANK(Table3[[#This Row],[Alex]])),"",Table33[[#This Row],[Alex]]-Table3[[#This Row],[Alex]])</f>
        <v>10</v>
      </c>
      <c r="BH538" t="str">
        <f>IF(AND(ISBLANK(Table33[[#This Row],[Scott]]),ISBLANK(Table3[[#This Row],[Scott]])),"",Table33[[#This Row],[Scott]]-Table3[[#This Row],[Scott]])</f>
        <v/>
      </c>
      <c r="BI538" t="str">
        <f>IF(AND(ISBLANK(Table33[[#This Row],[Light]]),ISBLANK(Table3[[#This Row],[Light]])),"",Table33[[#This Row],[Light]]-Table3[[#This Row],[Light]])</f>
        <v/>
      </c>
      <c r="BJ538" t="str">
        <f>IF(AND(ISBLANK(Table33[[#This Row],[Jarred]]),ISBLANK(Table3[[#This Row],[Jarred]])),"",Table33[[#This Row],[Jarred]]-Table3[[#This Row],[Jarred]])</f>
        <v/>
      </c>
      <c r="BK538" t="str">
        <f>IF(AND(ISBLANK(Table33[[#This Row],[Joel]]),ISBLANK(Table3[[#This Row],[Joel]])),"",Table33[[#This Row],[Joel]]-Table3[[#This Row],[Joel]])</f>
        <v/>
      </c>
      <c r="BL538" t="str">
        <f>IF(AND(ISBLANK(Table33[[#This Row],[Rob]]),ISBLANK(Table3[[#This Row],[Rob]])),"",Table33[[#This Row],[Rob]]-Table3[[#This Row],[Rob]])</f>
        <v/>
      </c>
      <c r="BM538" t="str">
        <f>IF(AND(ISBLANK(Table33[[#This Row],[Xander]]),ISBLANK(Table3[[#This Row],[Xander]])),"",Table33[[#This Row],[Xander]]-Table3[[#This Row],[Xander]])</f>
        <v/>
      </c>
    </row>
    <row r="539" spans="1:65" x14ac:dyDescent="0.25">
      <c r="A539" s="26">
        <v>45882</v>
      </c>
      <c r="B539">
        <v>1</v>
      </c>
      <c r="C539">
        <v>13</v>
      </c>
      <c r="D539">
        <v>11</v>
      </c>
      <c r="E539">
        <v>7</v>
      </c>
      <c r="P539">
        <v>9</v>
      </c>
      <c r="S539" s="26">
        <v>45882</v>
      </c>
      <c r="T539">
        <v>41</v>
      </c>
      <c r="U539">
        <v>41</v>
      </c>
      <c r="V539">
        <v>20</v>
      </c>
      <c r="W539">
        <v>19</v>
      </c>
      <c r="AK539">
        <v>6</v>
      </c>
      <c r="AL539">
        <v>30</v>
      </c>
      <c r="AN539">
        <v>2</v>
      </c>
      <c r="AP539">
        <v>15</v>
      </c>
      <c r="AX539" s="26">
        <v>45882</v>
      </c>
      <c r="AY539">
        <f>IF(AND(ISBLANK(Table33[[#This Row],[Gilbert]]),ISBLANK(Table3[[#This Row],[Gilbert]])),"",Table33[[#This Row],[Gilbert]]-Table3[[#This Row],[Gilbert]])</f>
        <v>40</v>
      </c>
      <c r="AZ539">
        <f>IF(AND(ISBLANK(Table33[[#This Row],[Fred]]),ISBLANK(Table3[[#This Row],[Fred]])),"",Table33[[#This Row],[Fred]]-Table3[[#This Row],[Fred]])</f>
        <v>28</v>
      </c>
      <c r="BA539">
        <f>IF(AND(ISBLANK(Table33[[#This Row],[Zoe]]),ISBLANK(Table3[[#This Row],[Zoe]])),"",Table33[[#This Row],[Zoe]]-Table3[[#This Row],[Zoe]])</f>
        <v>9</v>
      </c>
      <c r="BB539">
        <f>IF(AND(ISBLANK(Table33[[#This Row],[George]]),ISBLANK(Table3[[#This Row],[George]])),"",Table33[[#This Row],[George]]-Table3[[#This Row],[George]])</f>
        <v>12</v>
      </c>
      <c r="BC539" t="str">
        <f>IF(AND(ISBLANK(Table33[[#This Row],[Raegan]]),ISBLANK(Table3[[#This Row],[Raegan]])),"",Table33[[#This Row],[Raegan]]-Table3[[#This Row],[Raegan]])</f>
        <v/>
      </c>
      <c r="BD539" t="str">
        <f>IF(AND(ISBLANK(Table33[[#This Row],[Liam]]),ISBLANK(Table3[[#This Row],[Liam]])),"",Table33[[#This Row],[Liam]]-Table3[[#This Row],[Liam]])</f>
        <v/>
      </c>
      <c r="BE539">
        <f>IF(AND(ISBLANK(Table33[[#This Row],[Shane]]),ISBLANK(Table3[[#This Row],[Shane]])),"",Table33[[#This Row],[Shane]]-Table3[[#This Row],[Shane]])</f>
        <v>6</v>
      </c>
      <c r="BF539">
        <f>IF(AND(ISBLANK(Table33[[#This Row],[Cameron]]),ISBLANK(Table3[[#This Row],[Cameron]])),"",Table33[[#This Row],[Cameron]]-Table3[[#This Row],[Cameron]])</f>
        <v>30</v>
      </c>
      <c r="BG539">
        <f>IF(AND(ISBLANK(Table33[[#This Row],[Alex]]),ISBLANK(Table3[[#This Row],[Alex]])),"",Table33[[#This Row],[Alex]]-Table3[[#This Row],[Alex]])</f>
        <v>6</v>
      </c>
      <c r="BH539" t="str">
        <f>IF(AND(ISBLANK(Table33[[#This Row],[Scott]]),ISBLANK(Table3[[#This Row],[Scott]])),"",Table33[[#This Row],[Scott]]-Table3[[#This Row],[Scott]])</f>
        <v/>
      </c>
      <c r="BI539" t="str">
        <f>IF(AND(ISBLANK(Table33[[#This Row],[Light]]),ISBLANK(Table3[[#This Row],[Light]])),"",Table33[[#This Row],[Light]]-Table3[[#This Row],[Light]])</f>
        <v/>
      </c>
      <c r="BJ539" t="str">
        <f>IF(AND(ISBLANK(Table33[[#This Row],[Jarred]]),ISBLANK(Table3[[#This Row],[Jarred]])),"",Table33[[#This Row],[Jarred]]-Table3[[#This Row],[Jarred]])</f>
        <v/>
      </c>
      <c r="BK539" t="str">
        <f>IF(AND(ISBLANK(Table33[[#This Row],[Joel]]),ISBLANK(Table3[[#This Row],[Joel]])),"",Table33[[#This Row],[Joel]]-Table3[[#This Row],[Joel]])</f>
        <v/>
      </c>
      <c r="BL539" t="str">
        <f>IF(AND(ISBLANK(Table33[[#This Row],[Rob]]),ISBLANK(Table3[[#This Row],[Rob]])),"",Table33[[#This Row],[Rob]]-Table3[[#This Row],[Rob]])</f>
        <v/>
      </c>
      <c r="BM539" t="str">
        <f>IF(AND(ISBLANK(Table33[[#This Row],[Xander]]),ISBLANK(Table3[[#This Row],[Xander]])),"",Table33[[#This Row],[Xander]]-Table3[[#This Row],[Xander]])</f>
        <v/>
      </c>
    </row>
    <row r="540" spans="1:65" x14ac:dyDescent="0.25">
      <c r="A540" s="26">
        <v>45883</v>
      </c>
      <c r="B540">
        <v>18</v>
      </c>
      <c r="C540">
        <v>30</v>
      </c>
      <c r="D540">
        <v>20</v>
      </c>
      <c r="E540">
        <v>22</v>
      </c>
      <c r="H540">
        <v>19</v>
      </c>
      <c r="I540">
        <v>6</v>
      </c>
      <c r="P540">
        <v>15</v>
      </c>
      <c r="S540" s="26">
        <v>45883</v>
      </c>
      <c r="T540">
        <v>72</v>
      </c>
      <c r="U540">
        <v>41</v>
      </c>
      <c r="V540">
        <v>47</v>
      </c>
      <c r="W540">
        <v>32</v>
      </c>
      <c r="AK540">
        <v>61</v>
      </c>
      <c r="AL540">
        <v>59</v>
      </c>
      <c r="AM540">
        <v>35</v>
      </c>
      <c r="AN540">
        <v>2</v>
      </c>
      <c r="AP540">
        <v>31</v>
      </c>
      <c r="AX540" s="26">
        <v>45883</v>
      </c>
      <c r="AY540">
        <f>IF(AND(ISBLANK(Table33[[#This Row],[Gilbert]]),ISBLANK(Table3[[#This Row],[Gilbert]])),"",Table33[[#This Row],[Gilbert]]-Table3[[#This Row],[Gilbert]])</f>
        <v>54</v>
      </c>
      <c r="AZ540">
        <f>IF(AND(ISBLANK(Table33[[#This Row],[Fred]]),ISBLANK(Table3[[#This Row],[Fred]])),"",Table33[[#This Row],[Fred]]-Table3[[#This Row],[Fred]])</f>
        <v>11</v>
      </c>
      <c r="BA540">
        <f>IF(AND(ISBLANK(Table33[[#This Row],[Zoe]]),ISBLANK(Table3[[#This Row],[Zoe]])),"",Table33[[#This Row],[Zoe]]-Table3[[#This Row],[Zoe]])</f>
        <v>27</v>
      </c>
      <c r="BB540">
        <f>IF(AND(ISBLANK(Table33[[#This Row],[George]]),ISBLANK(Table3[[#This Row],[George]])),"",Table33[[#This Row],[George]]-Table3[[#This Row],[George]])</f>
        <v>10</v>
      </c>
      <c r="BC540" t="str">
        <f>IF(AND(ISBLANK(Table33[[#This Row],[Raegan]]),ISBLANK(Table3[[#This Row],[Raegan]])),"",Table33[[#This Row],[Raegan]]-Table3[[#This Row],[Raegan]])</f>
        <v/>
      </c>
      <c r="BD540" t="str">
        <f>IF(AND(ISBLANK(Table33[[#This Row],[Liam]]),ISBLANK(Table3[[#This Row],[Liam]])),"",Table33[[#This Row],[Liam]]-Table3[[#This Row],[Liam]])</f>
        <v/>
      </c>
      <c r="BE540">
        <f>IF(AND(ISBLANK(Table33[[#This Row],[Shane]]),ISBLANK(Table3[[#This Row],[Shane]])),"",Table33[[#This Row],[Shane]]-Table3[[#This Row],[Shane]])</f>
        <v>42</v>
      </c>
      <c r="BF540">
        <f>IF(AND(ISBLANK(Table33[[#This Row],[Cameron]]),ISBLANK(Table3[[#This Row],[Cameron]])),"",Table33[[#This Row],[Cameron]]-Table3[[#This Row],[Cameron]])</f>
        <v>53</v>
      </c>
      <c r="BG540">
        <f>IF(AND(ISBLANK(Table33[[#This Row],[Alex]]),ISBLANK(Table3[[#This Row],[Alex]])),"",Table33[[#This Row],[Alex]]-Table3[[#This Row],[Alex]])</f>
        <v>16</v>
      </c>
      <c r="BH540" t="str">
        <f>IF(AND(ISBLANK(Table33[[#This Row],[Scott]]),ISBLANK(Table3[[#This Row],[Scott]])),"",Table33[[#This Row],[Scott]]-Table3[[#This Row],[Scott]])</f>
        <v/>
      </c>
      <c r="BI540" t="str">
        <f>IF(AND(ISBLANK(Table33[[#This Row],[Light]]),ISBLANK(Table3[[#This Row],[Light]])),"",Table33[[#This Row],[Light]]-Table3[[#This Row],[Light]])</f>
        <v/>
      </c>
      <c r="BJ540" t="str">
        <f>IF(AND(ISBLANK(Table33[[#This Row],[Jarred]]),ISBLANK(Table3[[#This Row],[Jarred]])),"",Table33[[#This Row],[Jarred]]-Table3[[#This Row],[Jarred]])</f>
        <v/>
      </c>
      <c r="BK540" t="str">
        <f>IF(AND(ISBLANK(Table33[[#This Row],[Joel]]),ISBLANK(Table3[[#This Row],[Joel]])),"",Table33[[#This Row],[Joel]]-Table3[[#This Row],[Joel]])</f>
        <v/>
      </c>
      <c r="BL540" t="str">
        <f>IF(AND(ISBLANK(Table33[[#This Row],[Rob]]),ISBLANK(Table3[[#This Row],[Rob]])),"",Table33[[#This Row],[Rob]]-Table3[[#This Row],[Rob]])</f>
        <v/>
      </c>
      <c r="BM540" t="str">
        <f>IF(AND(ISBLANK(Table33[[#This Row],[Xander]]),ISBLANK(Table3[[#This Row],[Xander]])),"",Table33[[#This Row],[Xander]]-Table3[[#This Row],[Xander]])</f>
        <v/>
      </c>
    </row>
    <row r="541" spans="1:65" x14ac:dyDescent="0.25">
      <c r="A541" s="26">
        <v>45884</v>
      </c>
      <c r="B541">
        <v>4</v>
      </c>
      <c r="C541">
        <v>14</v>
      </c>
      <c r="D541">
        <v>21</v>
      </c>
      <c r="H541">
        <v>10</v>
      </c>
      <c r="I541">
        <v>9</v>
      </c>
      <c r="P541">
        <v>22</v>
      </c>
      <c r="S541" s="26">
        <v>45884</v>
      </c>
      <c r="T541">
        <v>38</v>
      </c>
      <c r="U541">
        <v>36</v>
      </c>
      <c r="V541">
        <v>39</v>
      </c>
      <c r="AK541">
        <v>42</v>
      </c>
      <c r="AL541">
        <v>52</v>
      </c>
      <c r="AM541">
        <v>16</v>
      </c>
      <c r="AP541">
        <v>30</v>
      </c>
      <c r="AX541" s="26">
        <v>45884</v>
      </c>
      <c r="AY541">
        <f>IF(AND(ISBLANK(Table33[[#This Row],[Gilbert]]),ISBLANK(Table3[[#This Row],[Gilbert]])),"",Table33[[#This Row],[Gilbert]]-Table3[[#This Row],[Gilbert]])</f>
        <v>34</v>
      </c>
      <c r="AZ541">
        <f>IF(AND(ISBLANK(Table33[[#This Row],[Fred]]),ISBLANK(Table3[[#This Row],[Fred]])),"",Table33[[#This Row],[Fred]]-Table3[[#This Row],[Fred]])</f>
        <v>22</v>
      </c>
      <c r="BA541">
        <f>IF(AND(ISBLANK(Table33[[#This Row],[Zoe]]),ISBLANK(Table3[[#This Row],[Zoe]])),"",Table33[[#This Row],[Zoe]]-Table3[[#This Row],[Zoe]])</f>
        <v>18</v>
      </c>
      <c r="BB541" t="str">
        <f>IF(AND(ISBLANK(Table33[[#This Row],[George]]),ISBLANK(Table3[[#This Row],[George]])),"",Table33[[#This Row],[George]]-Table3[[#This Row],[George]])</f>
        <v/>
      </c>
      <c r="BC541" t="str">
        <f>IF(AND(ISBLANK(Table33[[#This Row],[Raegan]]),ISBLANK(Table3[[#This Row],[Raegan]])),"",Table33[[#This Row],[Raegan]]-Table3[[#This Row],[Raegan]])</f>
        <v/>
      </c>
      <c r="BD541" t="str">
        <f>IF(AND(ISBLANK(Table33[[#This Row],[Liam]]),ISBLANK(Table3[[#This Row],[Liam]])),"",Table33[[#This Row],[Liam]]-Table3[[#This Row],[Liam]])</f>
        <v/>
      </c>
      <c r="BE541">
        <f>IF(AND(ISBLANK(Table33[[#This Row],[Shane]]),ISBLANK(Table3[[#This Row],[Shane]])),"",Table33[[#This Row],[Shane]]-Table3[[#This Row],[Shane]])</f>
        <v>32</v>
      </c>
      <c r="BF541">
        <f>IF(AND(ISBLANK(Table33[[#This Row],[Cameron]]),ISBLANK(Table3[[#This Row],[Cameron]])),"",Table33[[#This Row],[Cameron]]-Table3[[#This Row],[Cameron]])</f>
        <v>43</v>
      </c>
      <c r="BG541">
        <f>IF(AND(ISBLANK(Table33[[#This Row],[Alex]]),ISBLANK(Table3[[#This Row],[Alex]])),"",Table33[[#This Row],[Alex]]-Table3[[#This Row],[Alex]])</f>
        <v>8</v>
      </c>
      <c r="BH541" t="str">
        <f>IF(AND(ISBLANK(Table33[[#This Row],[Scott]]),ISBLANK(Table3[[#This Row],[Scott]])),"",Table33[[#This Row],[Scott]]-Table3[[#This Row],[Scott]])</f>
        <v/>
      </c>
      <c r="BI541" t="str">
        <f>IF(AND(ISBLANK(Table33[[#This Row],[Light]]),ISBLANK(Table3[[#This Row],[Light]])),"",Table33[[#This Row],[Light]]-Table3[[#This Row],[Light]])</f>
        <v/>
      </c>
      <c r="BJ541" t="str">
        <f>IF(AND(ISBLANK(Table33[[#This Row],[Jarred]]),ISBLANK(Table3[[#This Row],[Jarred]])),"",Table33[[#This Row],[Jarred]]-Table3[[#This Row],[Jarred]])</f>
        <v/>
      </c>
      <c r="BK541" t="str">
        <f>IF(AND(ISBLANK(Table33[[#This Row],[Joel]]),ISBLANK(Table3[[#This Row],[Joel]])),"",Table33[[#This Row],[Joel]]-Table3[[#This Row],[Joel]])</f>
        <v/>
      </c>
      <c r="BL541" t="str">
        <f>IF(AND(ISBLANK(Table33[[#This Row],[Rob]]),ISBLANK(Table3[[#This Row],[Rob]])),"",Table33[[#This Row],[Rob]]-Table3[[#This Row],[Rob]])</f>
        <v/>
      </c>
      <c r="BM541" t="str">
        <f>IF(AND(ISBLANK(Table33[[#This Row],[Xander]]),ISBLANK(Table3[[#This Row],[Xander]])),"",Table33[[#This Row],[Xander]]-Table3[[#This Row],[Xander]])</f>
        <v/>
      </c>
    </row>
    <row r="542" spans="1:65" x14ac:dyDescent="0.25">
      <c r="A542" s="26">
        <v>45887</v>
      </c>
      <c r="B542">
        <v>21</v>
      </c>
      <c r="D542">
        <v>31</v>
      </c>
      <c r="E542">
        <v>25</v>
      </c>
      <c r="H542">
        <v>16</v>
      </c>
      <c r="I542">
        <v>31</v>
      </c>
      <c r="P542">
        <v>23</v>
      </c>
      <c r="S542" s="26">
        <v>45887</v>
      </c>
      <c r="T542">
        <v>76</v>
      </c>
      <c r="V542">
        <v>54</v>
      </c>
      <c r="W542">
        <v>50</v>
      </c>
      <c r="AK542">
        <v>63</v>
      </c>
      <c r="AL542">
        <v>104</v>
      </c>
      <c r="AM542">
        <v>42</v>
      </c>
      <c r="AN542">
        <v>6</v>
      </c>
      <c r="AP542">
        <v>31</v>
      </c>
      <c r="AX542" s="26">
        <v>45887</v>
      </c>
      <c r="AY542">
        <f>IF(AND(ISBLANK(Table33[[#This Row],[Gilbert]]),ISBLANK(Table3[[#This Row],[Gilbert]])),"",Table33[[#This Row],[Gilbert]]-Table3[[#This Row],[Gilbert]])</f>
        <v>55</v>
      </c>
      <c r="AZ542" t="str">
        <f>IF(AND(ISBLANK(Table33[[#This Row],[Fred]]),ISBLANK(Table3[[#This Row],[Fred]])),"",Table33[[#This Row],[Fred]]-Table3[[#This Row],[Fred]])</f>
        <v/>
      </c>
      <c r="BA542">
        <f>IF(AND(ISBLANK(Table33[[#This Row],[Zoe]]),ISBLANK(Table3[[#This Row],[Zoe]])),"",Table33[[#This Row],[Zoe]]-Table3[[#This Row],[Zoe]])</f>
        <v>23</v>
      </c>
      <c r="BB542">
        <f>IF(AND(ISBLANK(Table33[[#This Row],[George]]),ISBLANK(Table3[[#This Row],[George]])),"",Table33[[#This Row],[George]]-Table3[[#This Row],[George]])</f>
        <v>25</v>
      </c>
      <c r="BC542" t="str">
        <f>IF(AND(ISBLANK(Table33[[#This Row],[Raegan]]),ISBLANK(Table3[[#This Row],[Raegan]])),"",Table33[[#This Row],[Raegan]]-Table3[[#This Row],[Raegan]])</f>
        <v/>
      </c>
      <c r="BD542" t="str">
        <f>IF(AND(ISBLANK(Table33[[#This Row],[Liam]]),ISBLANK(Table3[[#This Row],[Liam]])),"",Table33[[#This Row],[Liam]]-Table3[[#This Row],[Liam]])</f>
        <v/>
      </c>
      <c r="BE542">
        <f>IF(AND(ISBLANK(Table33[[#This Row],[Shane]]),ISBLANK(Table3[[#This Row],[Shane]])),"",Table33[[#This Row],[Shane]]-Table3[[#This Row],[Shane]])</f>
        <v>47</v>
      </c>
      <c r="BF542">
        <f>IF(AND(ISBLANK(Table33[[#This Row],[Cameron]]),ISBLANK(Table3[[#This Row],[Cameron]])),"",Table33[[#This Row],[Cameron]]-Table3[[#This Row],[Cameron]])</f>
        <v>73</v>
      </c>
      <c r="BG542">
        <f>IF(AND(ISBLANK(Table33[[#This Row],[Alex]]),ISBLANK(Table3[[#This Row],[Alex]])),"",Table33[[#This Row],[Alex]]-Table3[[#This Row],[Alex]])</f>
        <v>8</v>
      </c>
      <c r="BH542" t="str">
        <f>IF(AND(ISBLANK(Table33[[#This Row],[Scott]]),ISBLANK(Table3[[#This Row],[Scott]])),"",Table33[[#This Row],[Scott]]-Table3[[#This Row],[Scott]])</f>
        <v/>
      </c>
      <c r="BI542" t="str">
        <f>IF(AND(ISBLANK(Table33[[#This Row],[Light]]),ISBLANK(Table3[[#This Row],[Light]])),"",Table33[[#This Row],[Light]]-Table3[[#This Row],[Light]])</f>
        <v/>
      </c>
      <c r="BJ542" t="str">
        <f>IF(AND(ISBLANK(Table33[[#This Row],[Jarred]]),ISBLANK(Table3[[#This Row],[Jarred]])),"",Table33[[#This Row],[Jarred]]-Table3[[#This Row],[Jarred]])</f>
        <v/>
      </c>
      <c r="BK542" t="str">
        <f>IF(AND(ISBLANK(Table33[[#This Row],[Joel]]),ISBLANK(Table3[[#This Row],[Joel]])),"",Table33[[#This Row],[Joel]]-Table3[[#This Row],[Joel]])</f>
        <v/>
      </c>
      <c r="BL542" t="str">
        <f>IF(AND(ISBLANK(Table33[[#This Row],[Rob]]),ISBLANK(Table3[[#This Row],[Rob]])),"",Table33[[#This Row],[Rob]]-Table3[[#This Row],[Rob]])</f>
        <v/>
      </c>
      <c r="BM542" t="str">
        <f>IF(AND(ISBLANK(Table33[[#This Row],[Xander]]),ISBLANK(Table3[[#This Row],[Xander]])),"",Table33[[#This Row],[Xander]]-Table3[[#This Row],[Xander]])</f>
        <v/>
      </c>
    </row>
    <row r="543" spans="1:65" x14ac:dyDescent="0.25">
      <c r="A543" s="26">
        <v>45888</v>
      </c>
      <c r="B543">
        <v>3</v>
      </c>
      <c r="C543">
        <v>35</v>
      </c>
      <c r="D543">
        <v>22</v>
      </c>
      <c r="E543">
        <v>20</v>
      </c>
      <c r="H543">
        <v>9</v>
      </c>
      <c r="I543">
        <v>31</v>
      </c>
      <c r="P543">
        <v>16</v>
      </c>
      <c r="S543" s="26">
        <v>45888</v>
      </c>
      <c r="T543">
        <v>16</v>
      </c>
      <c r="U543">
        <v>47</v>
      </c>
      <c r="V543">
        <v>53</v>
      </c>
      <c r="W543">
        <v>44</v>
      </c>
      <c r="AK543">
        <v>65</v>
      </c>
      <c r="AL543">
        <v>66</v>
      </c>
      <c r="AM543">
        <v>12</v>
      </c>
      <c r="AP543">
        <v>35</v>
      </c>
      <c r="AX543" s="26">
        <v>45888</v>
      </c>
      <c r="AY543">
        <f>IF(AND(ISBLANK(Table33[[#This Row],[Gilbert]]),ISBLANK(Table3[[#This Row],[Gilbert]])),"",Table33[[#This Row],[Gilbert]]-Table3[[#This Row],[Gilbert]])</f>
        <v>13</v>
      </c>
      <c r="AZ543">
        <f>IF(AND(ISBLANK(Table33[[#This Row],[Fred]]),ISBLANK(Table3[[#This Row],[Fred]])),"",Table33[[#This Row],[Fred]]-Table3[[#This Row],[Fred]])</f>
        <v>12</v>
      </c>
      <c r="BA543">
        <f>IF(AND(ISBLANK(Table33[[#This Row],[Zoe]]),ISBLANK(Table3[[#This Row],[Zoe]])),"",Table33[[#This Row],[Zoe]]-Table3[[#This Row],[Zoe]])</f>
        <v>31</v>
      </c>
      <c r="BB543">
        <f>IF(AND(ISBLANK(Table33[[#This Row],[George]]),ISBLANK(Table3[[#This Row],[George]])),"",Table33[[#This Row],[George]]-Table3[[#This Row],[George]])</f>
        <v>24</v>
      </c>
      <c r="BC543" t="str">
        <f>IF(AND(ISBLANK(Table33[[#This Row],[Raegan]]),ISBLANK(Table3[[#This Row],[Raegan]])),"",Table33[[#This Row],[Raegan]]-Table3[[#This Row],[Raegan]])</f>
        <v/>
      </c>
      <c r="BD543" t="str">
        <f>IF(AND(ISBLANK(Table33[[#This Row],[Liam]]),ISBLANK(Table3[[#This Row],[Liam]])),"",Table33[[#This Row],[Liam]]-Table3[[#This Row],[Liam]])</f>
        <v/>
      </c>
      <c r="BE543">
        <f>IF(AND(ISBLANK(Table33[[#This Row],[Shane]]),ISBLANK(Table3[[#This Row],[Shane]])),"",Table33[[#This Row],[Shane]]-Table3[[#This Row],[Shane]])</f>
        <v>56</v>
      </c>
      <c r="BF543">
        <f>IF(AND(ISBLANK(Table33[[#This Row],[Cameron]]),ISBLANK(Table3[[#This Row],[Cameron]])),"",Table33[[#This Row],[Cameron]]-Table3[[#This Row],[Cameron]])</f>
        <v>35</v>
      </c>
      <c r="BG543">
        <f>IF(AND(ISBLANK(Table33[[#This Row],[Alex]]),ISBLANK(Table3[[#This Row],[Alex]])),"",Table33[[#This Row],[Alex]]-Table3[[#This Row],[Alex]])</f>
        <v>19</v>
      </c>
      <c r="BH543" t="str">
        <f>IF(AND(ISBLANK(Table33[[#This Row],[Scott]]),ISBLANK(Table3[[#This Row],[Scott]])),"",Table33[[#This Row],[Scott]]-Table3[[#This Row],[Scott]])</f>
        <v/>
      </c>
      <c r="BI543" t="str">
        <f>IF(AND(ISBLANK(Table33[[#This Row],[Light]]),ISBLANK(Table3[[#This Row],[Light]])),"",Table33[[#This Row],[Light]]-Table3[[#This Row],[Light]])</f>
        <v/>
      </c>
      <c r="BJ543" t="str">
        <f>IF(AND(ISBLANK(Table33[[#This Row],[Jarred]]),ISBLANK(Table3[[#This Row],[Jarred]])),"",Table33[[#This Row],[Jarred]]-Table3[[#This Row],[Jarred]])</f>
        <v/>
      </c>
      <c r="BK543" t="str">
        <f>IF(AND(ISBLANK(Table33[[#This Row],[Joel]]),ISBLANK(Table3[[#This Row],[Joel]])),"",Table33[[#This Row],[Joel]]-Table3[[#This Row],[Joel]])</f>
        <v/>
      </c>
      <c r="BL543" t="str">
        <f>IF(AND(ISBLANK(Table33[[#This Row],[Rob]]),ISBLANK(Table3[[#This Row],[Rob]])),"",Table33[[#This Row],[Rob]]-Table3[[#This Row],[Rob]])</f>
        <v/>
      </c>
      <c r="BM543" t="str">
        <f>IF(AND(ISBLANK(Table33[[#This Row],[Xander]]),ISBLANK(Table3[[#This Row],[Xander]])),"",Table33[[#This Row],[Xander]]-Table3[[#This Row],[Xander]])</f>
        <v/>
      </c>
    </row>
    <row r="544" spans="1:65" x14ac:dyDescent="0.25">
      <c r="A544" s="26">
        <v>45889</v>
      </c>
      <c r="B544">
        <v>5</v>
      </c>
      <c r="C544">
        <v>32</v>
      </c>
      <c r="D544">
        <v>20</v>
      </c>
      <c r="E544">
        <v>8</v>
      </c>
      <c r="F544">
        <v>41</v>
      </c>
      <c r="H544">
        <v>6</v>
      </c>
      <c r="I544">
        <v>7</v>
      </c>
      <c r="P544">
        <v>17</v>
      </c>
      <c r="S544" s="26">
        <v>45889</v>
      </c>
      <c r="T544">
        <v>68</v>
      </c>
      <c r="U544">
        <v>40</v>
      </c>
      <c r="V544">
        <v>36</v>
      </c>
      <c r="W544">
        <v>45</v>
      </c>
      <c r="X544">
        <v>97</v>
      </c>
      <c r="AK544">
        <v>48</v>
      </c>
      <c r="AL544">
        <v>58</v>
      </c>
      <c r="AM544">
        <v>9</v>
      </c>
      <c r="AN544">
        <v>2</v>
      </c>
      <c r="AP544">
        <v>25</v>
      </c>
      <c r="AX544" s="26">
        <v>45889</v>
      </c>
      <c r="AY544">
        <f>IF(AND(ISBLANK(Table33[[#This Row],[Gilbert]]),ISBLANK(Table3[[#This Row],[Gilbert]])),"",Table33[[#This Row],[Gilbert]]-Table3[[#This Row],[Gilbert]])</f>
        <v>63</v>
      </c>
      <c r="AZ544">
        <f>IF(AND(ISBLANK(Table33[[#This Row],[Fred]]),ISBLANK(Table3[[#This Row],[Fred]])),"",Table33[[#This Row],[Fred]]-Table3[[#This Row],[Fred]])</f>
        <v>8</v>
      </c>
      <c r="BA544">
        <f>IF(AND(ISBLANK(Table33[[#This Row],[Zoe]]),ISBLANK(Table3[[#This Row],[Zoe]])),"",Table33[[#This Row],[Zoe]]-Table3[[#This Row],[Zoe]])</f>
        <v>16</v>
      </c>
      <c r="BB544">
        <f>IF(AND(ISBLANK(Table33[[#This Row],[George]]),ISBLANK(Table3[[#This Row],[George]])),"",Table33[[#This Row],[George]]-Table3[[#This Row],[George]])</f>
        <v>37</v>
      </c>
      <c r="BC544">
        <f>IF(AND(ISBLANK(Table33[[#This Row],[Raegan]]),ISBLANK(Table3[[#This Row],[Raegan]])),"",Table33[[#This Row],[Raegan]]-Table3[[#This Row],[Raegan]])</f>
        <v>56</v>
      </c>
      <c r="BD544" t="str">
        <f>IF(AND(ISBLANK(Table33[[#This Row],[Liam]]),ISBLANK(Table3[[#This Row],[Liam]])),"",Table33[[#This Row],[Liam]]-Table3[[#This Row],[Liam]])</f>
        <v/>
      </c>
      <c r="BE544">
        <f>IF(AND(ISBLANK(Table33[[#This Row],[Shane]]),ISBLANK(Table3[[#This Row],[Shane]])),"",Table33[[#This Row],[Shane]]-Table3[[#This Row],[Shane]])</f>
        <v>42</v>
      </c>
      <c r="BF544">
        <f>IF(AND(ISBLANK(Table33[[#This Row],[Cameron]]),ISBLANK(Table3[[#This Row],[Cameron]])),"",Table33[[#This Row],[Cameron]]-Table3[[#This Row],[Cameron]])</f>
        <v>51</v>
      </c>
      <c r="BG544">
        <f>IF(AND(ISBLANK(Table33[[#This Row],[Alex]]),ISBLANK(Table3[[#This Row],[Alex]])),"",Table33[[#This Row],[Alex]]-Table3[[#This Row],[Alex]])</f>
        <v>8</v>
      </c>
      <c r="BH544" t="str">
        <f>IF(AND(ISBLANK(Table33[[#This Row],[Scott]]),ISBLANK(Table3[[#This Row],[Scott]])),"",Table33[[#This Row],[Scott]]-Table3[[#This Row],[Scott]])</f>
        <v/>
      </c>
      <c r="BI544" t="str">
        <f>IF(AND(ISBLANK(Table33[[#This Row],[Light]]),ISBLANK(Table3[[#This Row],[Light]])),"",Table33[[#This Row],[Light]]-Table3[[#This Row],[Light]])</f>
        <v/>
      </c>
      <c r="BJ544" t="str">
        <f>IF(AND(ISBLANK(Table33[[#This Row],[Jarred]]),ISBLANK(Table3[[#This Row],[Jarred]])),"",Table33[[#This Row],[Jarred]]-Table3[[#This Row],[Jarred]])</f>
        <v/>
      </c>
      <c r="BK544" t="str">
        <f>IF(AND(ISBLANK(Table33[[#This Row],[Joel]]),ISBLANK(Table3[[#This Row],[Joel]])),"",Table33[[#This Row],[Joel]]-Table3[[#This Row],[Joel]])</f>
        <v/>
      </c>
      <c r="BL544" t="str">
        <f>IF(AND(ISBLANK(Table33[[#This Row],[Rob]]),ISBLANK(Table3[[#This Row],[Rob]])),"",Table33[[#This Row],[Rob]]-Table3[[#This Row],[Rob]])</f>
        <v/>
      </c>
      <c r="BM544" t="str">
        <f>IF(AND(ISBLANK(Table33[[#This Row],[Xander]]),ISBLANK(Table3[[#This Row],[Xander]])),"",Table33[[#This Row],[Xander]]-Table3[[#This Row],[Xander]])</f>
        <v/>
      </c>
    </row>
    <row r="545" spans="1:65" x14ac:dyDescent="0.25">
      <c r="A545" s="26">
        <v>45890</v>
      </c>
      <c r="B545">
        <v>6</v>
      </c>
      <c r="C545">
        <v>27</v>
      </c>
      <c r="D545">
        <v>17</v>
      </c>
      <c r="F545">
        <v>40</v>
      </c>
      <c r="H545">
        <v>11</v>
      </c>
      <c r="I545">
        <v>22</v>
      </c>
      <c r="P545">
        <v>28</v>
      </c>
      <c r="S545" s="26">
        <v>45890</v>
      </c>
      <c r="T545">
        <v>54</v>
      </c>
      <c r="U545">
        <v>37</v>
      </c>
      <c r="V545">
        <v>39</v>
      </c>
      <c r="X545">
        <v>130</v>
      </c>
      <c r="AK545">
        <v>77</v>
      </c>
      <c r="AL545">
        <v>67</v>
      </c>
      <c r="AN545">
        <v>2</v>
      </c>
      <c r="AP545">
        <v>37</v>
      </c>
      <c r="AX545" s="26">
        <v>45890</v>
      </c>
      <c r="AY545">
        <f>IF(AND(ISBLANK(Table33[[#This Row],[Gilbert]]),ISBLANK(Table3[[#This Row],[Gilbert]])),"",Table33[[#This Row],[Gilbert]]-Table3[[#This Row],[Gilbert]])</f>
        <v>48</v>
      </c>
      <c r="AZ545">
        <f>IF(AND(ISBLANK(Table33[[#This Row],[Fred]]),ISBLANK(Table3[[#This Row],[Fred]])),"",Table33[[#This Row],[Fred]]-Table3[[#This Row],[Fred]])</f>
        <v>10</v>
      </c>
      <c r="BA545">
        <f>IF(AND(ISBLANK(Table33[[#This Row],[Zoe]]),ISBLANK(Table3[[#This Row],[Zoe]])),"",Table33[[#This Row],[Zoe]]-Table3[[#This Row],[Zoe]])</f>
        <v>22</v>
      </c>
      <c r="BB545" t="str">
        <f>IF(AND(ISBLANK(Table33[[#This Row],[George]]),ISBLANK(Table3[[#This Row],[George]])),"",Table33[[#This Row],[George]]-Table3[[#This Row],[George]])</f>
        <v/>
      </c>
      <c r="BC545">
        <f>IF(AND(ISBLANK(Table33[[#This Row],[Raegan]]),ISBLANK(Table3[[#This Row],[Raegan]])),"",Table33[[#This Row],[Raegan]]-Table3[[#This Row],[Raegan]])</f>
        <v>90</v>
      </c>
      <c r="BD545" t="str">
        <f>IF(AND(ISBLANK(Table33[[#This Row],[Liam]]),ISBLANK(Table3[[#This Row],[Liam]])),"",Table33[[#This Row],[Liam]]-Table3[[#This Row],[Liam]])</f>
        <v/>
      </c>
      <c r="BE545">
        <f>IF(AND(ISBLANK(Table33[[#This Row],[Shane]]),ISBLANK(Table3[[#This Row],[Shane]])),"",Table33[[#This Row],[Shane]]-Table3[[#This Row],[Shane]])</f>
        <v>66</v>
      </c>
      <c r="BF545">
        <f>IF(AND(ISBLANK(Table33[[#This Row],[Cameron]]),ISBLANK(Table3[[#This Row],[Cameron]])),"",Table33[[#This Row],[Cameron]]-Table3[[#This Row],[Cameron]])</f>
        <v>45</v>
      </c>
      <c r="BG545">
        <f>IF(AND(ISBLANK(Table33[[#This Row],[Alex]]),ISBLANK(Table3[[#This Row],[Alex]])),"",Table33[[#This Row],[Alex]]-Table3[[#This Row],[Alex]])</f>
        <v>9</v>
      </c>
      <c r="BH545" t="str">
        <f>IF(AND(ISBLANK(Table33[[#This Row],[Scott]]),ISBLANK(Table3[[#This Row],[Scott]])),"",Table33[[#This Row],[Scott]]-Table3[[#This Row],[Scott]])</f>
        <v/>
      </c>
      <c r="BI545" t="str">
        <f>IF(AND(ISBLANK(Table33[[#This Row],[Light]]),ISBLANK(Table3[[#This Row],[Light]])),"",Table33[[#This Row],[Light]]-Table3[[#This Row],[Light]])</f>
        <v/>
      </c>
      <c r="BJ545" t="str">
        <f>IF(AND(ISBLANK(Table33[[#This Row],[Jarred]]),ISBLANK(Table3[[#This Row],[Jarred]])),"",Table33[[#This Row],[Jarred]]-Table3[[#This Row],[Jarred]])</f>
        <v/>
      </c>
      <c r="BK545" t="str">
        <f>IF(AND(ISBLANK(Table33[[#This Row],[Joel]]),ISBLANK(Table3[[#This Row],[Joel]])),"",Table33[[#This Row],[Joel]]-Table3[[#This Row],[Joel]])</f>
        <v/>
      </c>
      <c r="BL545" t="str">
        <f>IF(AND(ISBLANK(Table33[[#This Row],[Rob]]),ISBLANK(Table3[[#This Row],[Rob]])),"",Table33[[#This Row],[Rob]]-Table3[[#This Row],[Rob]])</f>
        <v/>
      </c>
      <c r="BM545" t="str">
        <f>IF(AND(ISBLANK(Table33[[#This Row],[Xander]]),ISBLANK(Table3[[#This Row],[Xander]])),"",Table33[[#This Row],[Xander]]-Table3[[#This Row],[Xander]])</f>
        <v/>
      </c>
    </row>
    <row r="546" spans="1:65" x14ac:dyDescent="0.25">
      <c r="A546" s="26">
        <v>45891</v>
      </c>
      <c r="C546">
        <v>30</v>
      </c>
      <c r="D546">
        <v>17</v>
      </c>
      <c r="F546">
        <v>30</v>
      </c>
      <c r="H546">
        <v>3</v>
      </c>
      <c r="I546">
        <v>15</v>
      </c>
      <c r="P546">
        <v>16</v>
      </c>
      <c r="S546" s="26">
        <v>45891</v>
      </c>
      <c r="T546">
        <v>41</v>
      </c>
      <c r="U546">
        <v>47</v>
      </c>
      <c r="V546">
        <v>33</v>
      </c>
      <c r="X546">
        <v>127</v>
      </c>
      <c r="AK546">
        <v>46</v>
      </c>
      <c r="AL546">
        <v>66</v>
      </c>
      <c r="AP546">
        <v>20</v>
      </c>
      <c r="AX546" s="26">
        <v>45891</v>
      </c>
      <c r="AY546">
        <f>IF(AND(ISBLANK(Table33[[#This Row],[Gilbert]]),ISBLANK(Table3[[#This Row],[Gilbert]])),"",Table33[[#This Row],[Gilbert]]-Table3[[#This Row],[Gilbert]])</f>
        <v>41</v>
      </c>
      <c r="AZ546">
        <f>IF(AND(ISBLANK(Table33[[#This Row],[Fred]]),ISBLANK(Table3[[#This Row],[Fred]])),"",Table33[[#This Row],[Fred]]-Table3[[#This Row],[Fred]])</f>
        <v>17</v>
      </c>
      <c r="BA546">
        <f>IF(AND(ISBLANK(Table33[[#This Row],[Zoe]]),ISBLANK(Table3[[#This Row],[Zoe]])),"",Table33[[#This Row],[Zoe]]-Table3[[#This Row],[Zoe]])</f>
        <v>16</v>
      </c>
      <c r="BB546" t="str">
        <f>IF(AND(ISBLANK(Table33[[#This Row],[George]]),ISBLANK(Table3[[#This Row],[George]])),"",Table33[[#This Row],[George]]-Table3[[#This Row],[George]])</f>
        <v/>
      </c>
      <c r="BC546">
        <f>IF(AND(ISBLANK(Table33[[#This Row],[Raegan]]),ISBLANK(Table3[[#This Row],[Raegan]])),"",Table33[[#This Row],[Raegan]]-Table3[[#This Row],[Raegan]])</f>
        <v>97</v>
      </c>
      <c r="BD546" t="str">
        <f>IF(AND(ISBLANK(Table33[[#This Row],[Liam]]),ISBLANK(Table3[[#This Row],[Liam]])),"",Table33[[#This Row],[Liam]]-Table3[[#This Row],[Liam]])</f>
        <v/>
      </c>
      <c r="BE546">
        <f>IF(AND(ISBLANK(Table33[[#This Row],[Shane]]),ISBLANK(Table3[[#This Row],[Shane]])),"",Table33[[#This Row],[Shane]]-Table3[[#This Row],[Shane]])</f>
        <v>43</v>
      </c>
      <c r="BF546">
        <f>IF(AND(ISBLANK(Table33[[#This Row],[Cameron]]),ISBLANK(Table3[[#This Row],[Cameron]])),"",Table33[[#This Row],[Cameron]]-Table3[[#This Row],[Cameron]])</f>
        <v>51</v>
      </c>
      <c r="BG546">
        <f>IF(AND(ISBLANK(Table33[[#This Row],[Alex]]),ISBLANK(Table3[[#This Row],[Alex]])),"",Table33[[#This Row],[Alex]]-Table3[[#This Row],[Alex]])</f>
        <v>4</v>
      </c>
      <c r="BH546" t="str">
        <f>IF(AND(ISBLANK(Table33[[#This Row],[Scott]]),ISBLANK(Table3[[#This Row],[Scott]])),"",Table33[[#This Row],[Scott]]-Table3[[#This Row],[Scott]])</f>
        <v/>
      </c>
      <c r="BI546" t="str">
        <f>IF(AND(ISBLANK(Table33[[#This Row],[Light]]),ISBLANK(Table3[[#This Row],[Light]])),"",Table33[[#This Row],[Light]]-Table3[[#This Row],[Light]])</f>
        <v/>
      </c>
      <c r="BJ546" t="str">
        <f>IF(AND(ISBLANK(Table33[[#This Row],[Jarred]]),ISBLANK(Table3[[#This Row],[Jarred]])),"",Table33[[#This Row],[Jarred]]-Table3[[#This Row],[Jarred]])</f>
        <v/>
      </c>
      <c r="BK546" t="str">
        <f>IF(AND(ISBLANK(Table33[[#This Row],[Joel]]),ISBLANK(Table3[[#This Row],[Joel]])),"",Table33[[#This Row],[Joel]]-Table3[[#This Row],[Joel]])</f>
        <v/>
      </c>
      <c r="BL546" t="str">
        <f>IF(AND(ISBLANK(Table33[[#This Row],[Rob]]),ISBLANK(Table3[[#This Row],[Rob]])),"",Table33[[#This Row],[Rob]]-Table3[[#This Row],[Rob]])</f>
        <v/>
      </c>
      <c r="BM546" t="str">
        <f>IF(AND(ISBLANK(Table33[[#This Row],[Xander]]),ISBLANK(Table3[[#This Row],[Xander]])),"",Table33[[#This Row],[Xander]]-Table3[[#This Row],[Xander]])</f>
        <v/>
      </c>
    </row>
    <row r="547" spans="1:65" x14ac:dyDescent="0.25">
      <c r="A547" s="26">
        <v>45894</v>
      </c>
      <c r="B547">
        <v>12</v>
      </c>
      <c r="C547">
        <v>41</v>
      </c>
      <c r="D547">
        <v>21</v>
      </c>
      <c r="E547">
        <v>28</v>
      </c>
      <c r="H547">
        <v>13</v>
      </c>
      <c r="I547">
        <v>8</v>
      </c>
      <c r="P547">
        <v>19</v>
      </c>
      <c r="S547" s="26">
        <v>45894</v>
      </c>
      <c r="T547">
        <v>56</v>
      </c>
      <c r="U547">
        <v>46</v>
      </c>
      <c r="V547">
        <v>61</v>
      </c>
      <c r="W547">
        <v>32</v>
      </c>
      <c r="AK547">
        <v>56</v>
      </c>
      <c r="AL547">
        <v>92</v>
      </c>
      <c r="AM547">
        <v>34</v>
      </c>
      <c r="AP547">
        <v>32</v>
      </c>
      <c r="AX547" s="26">
        <v>45894</v>
      </c>
      <c r="AY547">
        <f>IF(AND(ISBLANK(Table33[[#This Row],[Gilbert]]),ISBLANK(Table3[[#This Row],[Gilbert]])),"",Table33[[#This Row],[Gilbert]]-Table3[[#This Row],[Gilbert]])</f>
        <v>44</v>
      </c>
      <c r="AZ547">
        <f>IF(AND(ISBLANK(Table33[[#This Row],[Fred]]),ISBLANK(Table3[[#This Row],[Fred]])),"",Table33[[#This Row],[Fred]]-Table3[[#This Row],[Fred]])</f>
        <v>5</v>
      </c>
      <c r="BA547">
        <f>IF(AND(ISBLANK(Table33[[#This Row],[Zoe]]),ISBLANK(Table3[[#This Row],[Zoe]])),"",Table33[[#This Row],[Zoe]]-Table3[[#This Row],[Zoe]])</f>
        <v>40</v>
      </c>
      <c r="BB547">
        <f>IF(AND(ISBLANK(Table33[[#This Row],[George]]),ISBLANK(Table3[[#This Row],[George]])),"",Table33[[#This Row],[George]]-Table3[[#This Row],[George]])</f>
        <v>4</v>
      </c>
      <c r="BC547" t="str">
        <f>IF(AND(ISBLANK(Table33[[#This Row],[Raegan]]),ISBLANK(Table3[[#This Row],[Raegan]])),"",Table33[[#This Row],[Raegan]]-Table3[[#This Row],[Raegan]])</f>
        <v/>
      </c>
      <c r="BD547" t="str">
        <f>IF(AND(ISBLANK(Table33[[#This Row],[Liam]]),ISBLANK(Table3[[#This Row],[Liam]])),"",Table33[[#This Row],[Liam]]-Table3[[#This Row],[Liam]])</f>
        <v/>
      </c>
      <c r="BE547">
        <f>IF(AND(ISBLANK(Table33[[#This Row],[Shane]]),ISBLANK(Table3[[#This Row],[Shane]])),"",Table33[[#This Row],[Shane]]-Table3[[#This Row],[Shane]])</f>
        <v>43</v>
      </c>
      <c r="BF547">
        <f>IF(AND(ISBLANK(Table33[[#This Row],[Cameron]]),ISBLANK(Table3[[#This Row],[Cameron]])),"",Table33[[#This Row],[Cameron]]-Table3[[#This Row],[Cameron]])</f>
        <v>84</v>
      </c>
      <c r="BG547">
        <f>IF(AND(ISBLANK(Table33[[#This Row],[Alex]]),ISBLANK(Table3[[#This Row],[Alex]])),"",Table33[[#This Row],[Alex]]-Table3[[#This Row],[Alex]])</f>
        <v>13</v>
      </c>
      <c r="BH547" t="str">
        <f>IF(AND(ISBLANK(Table33[[#This Row],[Scott]]),ISBLANK(Table3[[#This Row],[Scott]])),"",Table33[[#This Row],[Scott]]-Table3[[#This Row],[Scott]])</f>
        <v/>
      </c>
      <c r="BI547" t="str">
        <f>IF(AND(ISBLANK(Table33[[#This Row],[Light]]),ISBLANK(Table3[[#This Row],[Light]])),"",Table33[[#This Row],[Light]]-Table3[[#This Row],[Light]])</f>
        <v/>
      </c>
      <c r="BJ547" t="str">
        <f>IF(AND(ISBLANK(Table33[[#This Row],[Jarred]]),ISBLANK(Table3[[#This Row],[Jarred]])),"",Table33[[#This Row],[Jarred]]-Table3[[#This Row],[Jarred]])</f>
        <v/>
      </c>
      <c r="BK547" t="str">
        <f>IF(AND(ISBLANK(Table33[[#This Row],[Joel]]),ISBLANK(Table3[[#This Row],[Joel]])),"",Table33[[#This Row],[Joel]]-Table3[[#This Row],[Joel]])</f>
        <v/>
      </c>
      <c r="BL547" t="str">
        <f>IF(AND(ISBLANK(Table33[[#This Row],[Rob]]),ISBLANK(Table3[[#This Row],[Rob]])),"",Table33[[#This Row],[Rob]]-Table3[[#This Row],[Rob]])</f>
        <v/>
      </c>
      <c r="BM547" t="str">
        <f>IF(AND(ISBLANK(Table33[[#This Row],[Xander]]),ISBLANK(Table3[[#This Row],[Xander]])),"",Table33[[#This Row],[Xander]]-Table3[[#This Row],[Xander]])</f>
        <v/>
      </c>
    </row>
    <row r="548" spans="1:65" x14ac:dyDescent="0.25">
      <c r="A548" s="26">
        <v>45895</v>
      </c>
      <c r="B548">
        <v>17</v>
      </c>
      <c r="C548">
        <v>31</v>
      </c>
      <c r="D548">
        <v>12</v>
      </c>
      <c r="F548">
        <v>19</v>
      </c>
      <c r="H548">
        <v>19</v>
      </c>
      <c r="I548">
        <v>9</v>
      </c>
      <c r="P548">
        <v>27</v>
      </c>
      <c r="S548" s="26">
        <v>45895</v>
      </c>
      <c r="T548">
        <v>40</v>
      </c>
      <c r="U548">
        <v>39</v>
      </c>
      <c r="V548">
        <v>45</v>
      </c>
      <c r="X548">
        <v>92</v>
      </c>
      <c r="AK548">
        <v>52</v>
      </c>
      <c r="AL548">
        <v>49</v>
      </c>
      <c r="AM548">
        <v>18</v>
      </c>
      <c r="AN548">
        <v>2</v>
      </c>
      <c r="AP548">
        <v>43</v>
      </c>
      <c r="AX548" s="26">
        <v>45895</v>
      </c>
      <c r="AY548">
        <f>IF(AND(ISBLANK(Table33[[#This Row],[Gilbert]]),ISBLANK(Table3[[#This Row],[Gilbert]])),"",Table33[[#This Row],[Gilbert]]-Table3[[#This Row],[Gilbert]])</f>
        <v>23</v>
      </c>
      <c r="AZ548">
        <f>IF(AND(ISBLANK(Table33[[#This Row],[Fred]]),ISBLANK(Table3[[#This Row],[Fred]])),"",Table33[[#This Row],[Fred]]-Table3[[#This Row],[Fred]])</f>
        <v>8</v>
      </c>
      <c r="BA548">
        <f>IF(AND(ISBLANK(Table33[[#This Row],[Zoe]]),ISBLANK(Table3[[#This Row],[Zoe]])),"",Table33[[#This Row],[Zoe]]-Table3[[#This Row],[Zoe]])</f>
        <v>33</v>
      </c>
      <c r="BB548" t="str">
        <f>IF(AND(ISBLANK(Table33[[#This Row],[George]]),ISBLANK(Table3[[#This Row],[George]])),"",Table33[[#This Row],[George]]-Table3[[#This Row],[George]])</f>
        <v/>
      </c>
      <c r="BC548">
        <f>IF(AND(ISBLANK(Table33[[#This Row],[Raegan]]),ISBLANK(Table3[[#This Row],[Raegan]])),"",Table33[[#This Row],[Raegan]]-Table3[[#This Row],[Raegan]])</f>
        <v>73</v>
      </c>
      <c r="BD548" t="str">
        <f>IF(AND(ISBLANK(Table33[[#This Row],[Liam]]),ISBLANK(Table3[[#This Row],[Liam]])),"",Table33[[#This Row],[Liam]]-Table3[[#This Row],[Liam]])</f>
        <v/>
      </c>
      <c r="BE548">
        <f>IF(AND(ISBLANK(Table33[[#This Row],[Shane]]),ISBLANK(Table3[[#This Row],[Shane]])),"",Table33[[#This Row],[Shane]]-Table3[[#This Row],[Shane]])</f>
        <v>33</v>
      </c>
      <c r="BF548">
        <f>IF(AND(ISBLANK(Table33[[#This Row],[Cameron]]),ISBLANK(Table3[[#This Row],[Cameron]])),"",Table33[[#This Row],[Cameron]]-Table3[[#This Row],[Cameron]])</f>
        <v>40</v>
      </c>
      <c r="BG548">
        <f>IF(AND(ISBLANK(Table33[[#This Row],[Alex]]),ISBLANK(Table3[[#This Row],[Alex]])),"",Table33[[#This Row],[Alex]]-Table3[[#This Row],[Alex]])</f>
        <v>16</v>
      </c>
      <c r="BH548" t="str">
        <f>IF(AND(ISBLANK(Table33[[#This Row],[Scott]]),ISBLANK(Table3[[#This Row],[Scott]])),"",Table33[[#This Row],[Scott]]-Table3[[#This Row],[Scott]])</f>
        <v/>
      </c>
      <c r="BI548" t="str">
        <f>IF(AND(ISBLANK(Table33[[#This Row],[Light]]),ISBLANK(Table3[[#This Row],[Light]])),"",Table33[[#This Row],[Light]]-Table3[[#This Row],[Light]])</f>
        <v/>
      </c>
      <c r="BJ548" t="str">
        <f>IF(AND(ISBLANK(Table33[[#This Row],[Jarred]]),ISBLANK(Table3[[#This Row],[Jarred]])),"",Table33[[#This Row],[Jarred]]-Table3[[#This Row],[Jarred]])</f>
        <v/>
      </c>
      <c r="BK548" t="str">
        <f>IF(AND(ISBLANK(Table33[[#This Row],[Joel]]),ISBLANK(Table3[[#This Row],[Joel]])),"",Table33[[#This Row],[Joel]]-Table3[[#This Row],[Joel]])</f>
        <v/>
      </c>
      <c r="BL548" t="str">
        <f>IF(AND(ISBLANK(Table33[[#This Row],[Rob]]),ISBLANK(Table3[[#This Row],[Rob]])),"",Table33[[#This Row],[Rob]]-Table3[[#This Row],[Rob]])</f>
        <v/>
      </c>
      <c r="BM548" t="str">
        <f>IF(AND(ISBLANK(Table33[[#This Row],[Xander]]),ISBLANK(Table3[[#This Row],[Xander]])),"",Table33[[#This Row],[Xander]]-Table3[[#This Row],[Xander]])</f>
        <v/>
      </c>
    </row>
    <row r="549" spans="1:65" x14ac:dyDescent="0.25">
      <c r="A549" s="26">
        <v>45896</v>
      </c>
      <c r="B549">
        <v>13</v>
      </c>
      <c r="C549">
        <v>26</v>
      </c>
      <c r="D549">
        <v>21</v>
      </c>
      <c r="F549">
        <v>24</v>
      </c>
      <c r="H549">
        <v>12</v>
      </c>
      <c r="I549">
        <v>10</v>
      </c>
      <c r="P549">
        <v>14</v>
      </c>
      <c r="S549" s="26">
        <v>45896</v>
      </c>
      <c r="T549">
        <v>68</v>
      </c>
      <c r="U549">
        <v>33</v>
      </c>
      <c r="V549">
        <v>37</v>
      </c>
      <c r="X549">
        <v>69</v>
      </c>
      <c r="AK549">
        <v>59</v>
      </c>
      <c r="AL549">
        <v>40</v>
      </c>
      <c r="AM549">
        <v>20</v>
      </c>
      <c r="AN549">
        <v>3</v>
      </c>
      <c r="AP549">
        <v>26</v>
      </c>
      <c r="AX549" s="26">
        <v>45896</v>
      </c>
      <c r="AY549">
        <f>IF(AND(ISBLANK(Table33[[#This Row],[Gilbert]]),ISBLANK(Table3[[#This Row],[Gilbert]])),"",Table33[[#This Row],[Gilbert]]-Table3[[#This Row],[Gilbert]])</f>
        <v>55</v>
      </c>
      <c r="AZ549">
        <f>IF(AND(ISBLANK(Table33[[#This Row],[Fred]]),ISBLANK(Table3[[#This Row],[Fred]])),"",Table33[[#This Row],[Fred]]-Table3[[#This Row],[Fred]])</f>
        <v>7</v>
      </c>
      <c r="BA549">
        <f>IF(AND(ISBLANK(Table33[[#This Row],[Zoe]]),ISBLANK(Table3[[#This Row],[Zoe]])),"",Table33[[#This Row],[Zoe]]-Table3[[#This Row],[Zoe]])</f>
        <v>16</v>
      </c>
      <c r="BB549" t="str">
        <f>IF(AND(ISBLANK(Table33[[#This Row],[George]]),ISBLANK(Table3[[#This Row],[George]])),"",Table33[[#This Row],[George]]-Table3[[#This Row],[George]])</f>
        <v/>
      </c>
      <c r="BC549">
        <f>IF(AND(ISBLANK(Table33[[#This Row],[Raegan]]),ISBLANK(Table3[[#This Row],[Raegan]])),"",Table33[[#This Row],[Raegan]]-Table3[[#This Row],[Raegan]])</f>
        <v>45</v>
      </c>
      <c r="BD549" t="str">
        <f>IF(AND(ISBLANK(Table33[[#This Row],[Liam]]),ISBLANK(Table3[[#This Row],[Liam]])),"",Table33[[#This Row],[Liam]]-Table3[[#This Row],[Liam]])</f>
        <v/>
      </c>
      <c r="BE549">
        <f>IF(AND(ISBLANK(Table33[[#This Row],[Shane]]),ISBLANK(Table3[[#This Row],[Shane]])),"",Table33[[#This Row],[Shane]]-Table3[[#This Row],[Shane]])</f>
        <v>47</v>
      </c>
      <c r="BF549">
        <f>IF(AND(ISBLANK(Table33[[#This Row],[Cameron]]),ISBLANK(Table3[[#This Row],[Cameron]])),"",Table33[[#This Row],[Cameron]]-Table3[[#This Row],[Cameron]])</f>
        <v>30</v>
      </c>
      <c r="BG549">
        <f>IF(AND(ISBLANK(Table33[[#This Row],[Alex]]),ISBLANK(Table3[[#This Row],[Alex]])),"",Table33[[#This Row],[Alex]]-Table3[[#This Row],[Alex]])</f>
        <v>12</v>
      </c>
      <c r="BH549" t="str">
        <f>IF(AND(ISBLANK(Table33[[#This Row],[Scott]]),ISBLANK(Table3[[#This Row],[Scott]])),"",Table33[[#This Row],[Scott]]-Table3[[#This Row],[Scott]])</f>
        <v/>
      </c>
      <c r="BI549" t="str">
        <f>IF(AND(ISBLANK(Table33[[#This Row],[Light]]),ISBLANK(Table3[[#This Row],[Light]])),"",Table33[[#This Row],[Light]]-Table3[[#This Row],[Light]])</f>
        <v/>
      </c>
      <c r="BJ549" t="str">
        <f>IF(AND(ISBLANK(Table33[[#This Row],[Jarred]]),ISBLANK(Table3[[#This Row],[Jarred]])),"",Table33[[#This Row],[Jarred]]-Table3[[#This Row],[Jarred]])</f>
        <v/>
      </c>
      <c r="BK549" t="str">
        <f>IF(AND(ISBLANK(Table33[[#This Row],[Joel]]),ISBLANK(Table3[[#This Row],[Joel]])),"",Table33[[#This Row],[Joel]]-Table3[[#This Row],[Joel]])</f>
        <v/>
      </c>
      <c r="BL549" t="str">
        <f>IF(AND(ISBLANK(Table33[[#This Row],[Rob]]),ISBLANK(Table3[[#This Row],[Rob]])),"",Table33[[#This Row],[Rob]]-Table3[[#This Row],[Rob]])</f>
        <v/>
      </c>
      <c r="BM549" t="str">
        <f>IF(AND(ISBLANK(Table33[[#This Row],[Xander]]),ISBLANK(Table3[[#This Row],[Xander]])),"",Table33[[#This Row],[Xander]]-Table3[[#This Row],[Xander]])</f>
        <v/>
      </c>
    </row>
    <row r="550" spans="1:65" x14ac:dyDescent="0.25">
      <c r="A550" s="26">
        <v>45897</v>
      </c>
      <c r="B550">
        <v>12</v>
      </c>
      <c r="C550">
        <v>7</v>
      </c>
      <c r="D550">
        <v>18</v>
      </c>
      <c r="F550">
        <v>16</v>
      </c>
      <c r="H550">
        <v>16</v>
      </c>
      <c r="I550">
        <v>3</v>
      </c>
      <c r="P550">
        <v>18</v>
      </c>
      <c r="S550" s="26">
        <v>45897</v>
      </c>
      <c r="T550">
        <v>54</v>
      </c>
      <c r="U550">
        <v>12</v>
      </c>
      <c r="V550">
        <v>42</v>
      </c>
      <c r="X550">
        <v>94</v>
      </c>
      <c r="AK550">
        <v>63</v>
      </c>
      <c r="AL550">
        <v>48</v>
      </c>
      <c r="AM550">
        <v>23</v>
      </c>
      <c r="AN550">
        <v>1</v>
      </c>
      <c r="AP550">
        <v>24</v>
      </c>
      <c r="AX550" s="26">
        <v>45897</v>
      </c>
      <c r="AY550">
        <f>IF(AND(ISBLANK(Table33[[#This Row],[Gilbert]]),ISBLANK(Table3[[#This Row],[Gilbert]])),"",Table33[[#This Row],[Gilbert]]-Table3[[#This Row],[Gilbert]])</f>
        <v>42</v>
      </c>
      <c r="AZ550">
        <f>IF(AND(ISBLANK(Table33[[#This Row],[Fred]]),ISBLANK(Table3[[#This Row],[Fred]])),"",Table33[[#This Row],[Fred]]-Table3[[#This Row],[Fred]])</f>
        <v>5</v>
      </c>
      <c r="BA550">
        <f>IF(AND(ISBLANK(Table33[[#This Row],[Zoe]]),ISBLANK(Table3[[#This Row],[Zoe]])),"",Table33[[#This Row],[Zoe]]-Table3[[#This Row],[Zoe]])</f>
        <v>24</v>
      </c>
      <c r="BB550" t="str">
        <f>IF(AND(ISBLANK(Table33[[#This Row],[George]]),ISBLANK(Table3[[#This Row],[George]])),"",Table33[[#This Row],[George]]-Table3[[#This Row],[George]])</f>
        <v/>
      </c>
      <c r="BC550">
        <f>IF(AND(ISBLANK(Table33[[#This Row],[Raegan]]),ISBLANK(Table3[[#This Row],[Raegan]])),"",Table33[[#This Row],[Raegan]]-Table3[[#This Row],[Raegan]])</f>
        <v>78</v>
      </c>
      <c r="BD550" t="str">
        <f>IF(AND(ISBLANK(Table33[[#This Row],[Liam]]),ISBLANK(Table3[[#This Row],[Liam]])),"",Table33[[#This Row],[Liam]]-Table3[[#This Row],[Liam]])</f>
        <v/>
      </c>
      <c r="BE550">
        <f>IF(AND(ISBLANK(Table33[[#This Row],[Shane]]),ISBLANK(Table3[[#This Row],[Shane]])),"",Table33[[#This Row],[Shane]]-Table3[[#This Row],[Shane]])</f>
        <v>47</v>
      </c>
      <c r="BF550">
        <f>IF(AND(ISBLANK(Table33[[#This Row],[Cameron]]),ISBLANK(Table3[[#This Row],[Cameron]])),"",Table33[[#This Row],[Cameron]]-Table3[[#This Row],[Cameron]])</f>
        <v>45</v>
      </c>
      <c r="BG550">
        <f>IF(AND(ISBLANK(Table33[[#This Row],[Alex]]),ISBLANK(Table3[[#This Row],[Alex]])),"",Table33[[#This Row],[Alex]]-Table3[[#This Row],[Alex]])</f>
        <v>6</v>
      </c>
      <c r="BH550" t="str">
        <f>IF(AND(ISBLANK(Table33[[#This Row],[Scott]]),ISBLANK(Table3[[#This Row],[Scott]])),"",Table33[[#This Row],[Scott]]-Table3[[#This Row],[Scott]])</f>
        <v/>
      </c>
      <c r="BI550" t="str">
        <f>IF(AND(ISBLANK(Table33[[#This Row],[Light]]),ISBLANK(Table3[[#This Row],[Light]])),"",Table33[[#This Row],[Light]]-Table3[[#This Row],[Light]])</f>
        <v/>
      </c>
      <c r="BJ550" t="str">
        <f>IF(AND(ISBLANK(Table33[[#This Row],[Jarred]]),ISBLANK(Table3[[#This Row],[Jarred]])),"",Table33[[#This Row],[Jarred]]-Table3[[#This Row],[Jarred]])</f>
        <v/>
      </c>
      <c r="BK550" t="str">
        <f>IF(AND(ISBLANK(Table33[[#This Row],[Joel]]),ISBLANK(Table3[[#This Row],[Joel]])),"",Table33[[#This Row],[Joel]]-Table3[[#This Row],[Joel]])</f>
        <v/>
      </c>
      <c r="BL550" t="str">
        <f>IF(AND(ISBLANK(Table33[[#This Row],[Rob]]),ISBLANK(Table3[[#This Row],[Rob]])),"",Table33[[#This Row],[Rob]]-Table3[[#This Row],[Rob]])</f>
        <v/>
      </c>
      <c r="BM550" t="str">
        <f>IF(AND(ISBLANK(Table33[[#This Row],[Xander]]),ISBLANK(Table3[[#This Row],[Xander]])),"",Table33[[#This Row],[Xander]]-Table3[[#This Row],[Xander]])</f>
        <v/>
      </c>
    </row>
    <row r="551" spans="1:65" x14ac:dyDescent="0.25">
      <c r="A551" s="26">
        <v>45898</v>
      </c>
      <c r="B551">
        <v>4</v>
      </c>
      <c r="C551">
        <v>29</v>
      </c>
      <c r="D551">
        <v>24</v>
      </c>
      <c r="F551">
        <v>22</v>
      </c>
      <c r="H551">
        <v>13</v>
      </c>
      <c r="I551">
        <v>14</v>
      </c>
      <c r="S551" s="26">
        <v>45898</v>
      </c>
      <c r="T551">
        <v>30</v>
      </c>
      <c r="U551">
        <v>35</v>
      </c>
      <c r="V551">
        <v>55</v>
      </c>
      <c r="X551">
        <v>61</v>
      </c>
      <c r="AK551">
        <v>59</v>
      </c>
      <c r="AL551">
        <v>58</v>
      </c>
      <c r="AM551">
        <v>19</v>
      </c>
      <c r="AX551" s="26">
        <v>45898</v>
      </c>
      <c r="AY551">
        <f>IF(AND(ISBLANK(Table33[[#This Row],[Gilbert]]),ISBLANK(Table3[[#This Row],[Gilbert]])),"",Table33[[#This Row],[Gilbert]]-Table3[[#This Row],[Gilbert]])</f>
        <v>26</v>
      </c>
      <c r="AZ551">
        <f>IF(AND(ISBLANK(Table33[[#This Row],[Fred]]),ISBLANK(Table3[[#This Row],[Fred]])),"",Table33[[#This Row],[Fred]]-Table3[[#This Row],[Fred]])</f>
        <v>6</v>
      </c>
      <c r="BA551">
        <f>IF(AND(ISBLANK(Table33[[#This Row],[Zoe]]),ISBLANK(Table3[[#This Row],[Zoe]])),"",Table33[[#This Row],[Zoe]]-Table3[[#This Row],[Zoe]])</f>
        <v>31</v>
      </c>
      <c r="BB551" t="str">
        <f>IF(AND(ISBLANK(Table33[[#This Row],[George]]),ISBLANK(Table3[[#This Row],[George]])),"",Table33[[#This Row],[George]]-Table3[[#This Row],[George]])</f>
        <v/>
      </c>
      <c r="BC551">
        <f>IF(AND(ISBLANK(Table33[[#This Row],[Raegan]]),ISBLANK(Table3[[#This Row],[Raegan]])),"",Table33[[#This Row],[Raegan]]-Table3[[#This Row],[Raegan]])</f>
        <v>39</v>
      </c>
      <c r="BD551" t="str">
        <f>IF(AND(ISBLANK(Table33[[#This Row],[Liam]]),ISBLANK(Table3[[#This Row],[Liam]])),"",Table33[[#This Row],[Liam]]-Table3[[#This Row],[Liam]])</f>
        <v/>
      </c>
      <c r="BE551">
        <f>IF(AND(ISBLANK(Table33[[#This Row],[Shane]]),ISBLANK(Table3[[#This Row],[Shane]])),"",Table33[[#This Row],[Shane]]-Table3[[#This Row],[Shane]])</f>
        <v>46</v>
      </c>
      <c r="BF551">
        <f>IF(AND(ISBLANK(Table33[[#This Row],[Cameron]]),ISBLANK(Table3[[#This Row],[Cameron]])),"",Table33[[#This Row],[Cameron]]-Table3[[#This Row],[Cameron]])</f>
        <v>44</v>
      </c>
      <c r="BG551" t="str">
        <f>IF(AND(ISBLANK(Table33[[#This Row],[Alex]]),ISBLANK(Table3[[#This Row],[Alex]])),"",Table33[[#This Row],[Alex]]-Table3[[#This Row],[Alex]])</f>
        <v/>
      </c>
      <c r="BH551" t="str">
        <f>IF(AND(ISBLANK(Table33[[#This Row],[Scott]]),ISBLANK(Table3[[#This Row],[Scott]])),"",Table33[[#This Row],[Scott]]-Table3[[#This Row],[Scott]])</f>
        <v/>
      </c>
      <c r="BI551" t="str">
        <f>IF(AND(ISBLANK(Table33[[#This Row],[Light]]),ISBLANK(Table3[[#This Row],[Light]])),"",Table33[[#This Row],[Light]]-Table3[[#This Row],[Light]])</f>
        <v/>
      </c>
      <c r="BJ551" t="str">
        <f>IF(AND(ISBLANK(Table33[[#This Row],[Jarred]]),ISBLANK(Table3[[#This Row],[Jarred]])),"",Table33[[#This Row],[Jarred]]-Table3[[#This Row],[Jarred]])</f>
        <v/>
      </c>
      <c r="BK551" t="str">
        <f>IF(AND(ISBLANK(Table33[[#This Row],[Joel]]),ISBLANK(Table3[[#This Row],[Joel]])),"",Table33[[#This Row],[Joel]]-Table3[[#This Row],[Joel]])</f>
        <v/>
      </c>
      <c r="BL551" t="str">
        <f>IF(AND(ISBLANK(Table33[[#This Row],[Rob]]),ISBLANK(Table3[[#This Row],[Rob]])),"",Table33[[#This Row],[Rob]]-Table3[[#This Row],[Rob]])</f>
        <v/>
      </c>
      <c r="BM551" t="str">
        <f>IF(AND(ISBLANK(Table33[[#This Row],[Xander]]),ISBLANK(Table3[[#This Row],[Xander]])),"",Table33[[#This Row],[Xander]]-Table3[[#This Row],[Xander]])</f>
        <v/>
      </c>
    </row>
    <row r="552" spans="1:65" x14ac:dyDescent="0.25">
      <c r="A552" s="26">
        <v>45901</v>
      </c>
      <c r="D552">
        <v>24</v>
      </c>
      <c r="E552">
        <v>34</v>
      </c>
      <c r="F552">
        <v>38</v>
      </c>
      <c r="H552">
        <v>16</v>
      </c>
      <c r="I552">
        <v>29</v>
      </c>
      <c r="S552" s="26">
        <v>45901</v>
      </c>
      <c r="V552">
        <v>39</v>
      </c>
      <c r="W552">
        <v>49</v>
      </c>
      <c r="X552">
        <v>104</v>
      </c>
      <c r="AK552">
        <v>54</v>
      </c>
      <c r="AL552">
        <v>71</v>
      </c>
      <c r="AM552">
        <v>77</v>
      </c>
      <c r="AN552">
        <v>3</v>
      </c>
      <c r="AX552" s="26">
        <v>45901</v>
      </c>
      <c r="AY552" t="str">
        <f>IF(AND(ISBLANK(Table33[[#This Row],[Gilbert]]),ISBLANK(Table3[[#This Row],[Gilbert]])),"",Table33[[#This Row],[Gilbert]]-Table3[[#This Row],[Gilbert]])</f>
        <v/>
      </c>
      <c r="AZ552" t="str">
        <f>IF(AND(ISBLANK(Table33[[#This Row],[Fred]]),ISBLANK(Table3[[#This Row],[Fred]])),"",Table33[[#This Row],[Fred]]-Table3[[#This Row],[Fred]])</f>
        <v/>
      </c>
      <c r="BA552">
        <f>IF(AND(ISBLANK(Table33[[#This Row],[Zoe]]),ISBLANK(Table3[[#This Row],[Zoe]])),"",Table33[[#This Row],[Zoe]]-Table3[[#This Row],[Zoe]])</f>
        <v>15</v>
      </c>
      <c r="BB552">
        <f>IF(AND(ISBLANK(Table33[[#This Row],[George]]),ISBLANK(Table3[[#This Row],[George]])),"",Table33[[#This Row],[George]]-Table3[[#This Row],[George]])</f>
        <v>15</v>
      </c>
      <c r="BC552">
        <f>IF(AND(ISBLANK(Table33[[#This Row],[Raegan]]),ISBLANK(Table3[[#This Row],[Raegan]])),"",Table33[[#This Row],[Raegan]]-Table3[[#This Row],[Raegan]])</f>
        <v>66</v>
      </c>
      <c r="BD552" t="str">
        <f>IF(AND(ISBLANK(Table33[[#This Row],[Liam]]),ISBLANK(Table3[[#This Row],[Liam]])),"",Table33[[#This Row],[Liam]]-Table3[[#This Row],[Liam]])</f>
        <v/>
      </c>
      <c r="BE552">
        <f>IF(AND(ISBLANK(Table33[[#This Row],[Shane]]),ISBLANK(Table3[[#This Row],[Shane]])),"",Table33[[#This Row],[Shane]]-Table3[[#This Row],[Shane]])</f>
        <v>38</v>
      </c>
      <c r="BF552">
        <f>IF(AND(ISBLANK(Table33[[#This Row],[Cameron]]),ISBLANK(Table3[[#This Row],[Cameron]])),"",Table33[[#This Row],[Cameron]]-Table3[[#This Row],[Cameron]])</f>
        <v>42</v>
      </c>
      <c r="BG552" t="str">
        <f>IF(AND(ISBLANK(Table33[[#This Row],[Alex]]),ISBLANK(Table3[[#This Row],[Alex]])),"",Table33[[#This Row],[Alex]]-Table3[[#This Row],[Alex]])</f>
        <v/>
      </c>
      <c r="BH552" t="str">
        <f>IF(AND(ISBLANK(Table33[[#This Row],[Scott]]),ISBLANK(Table3[[#This Row],[Scott]])),"",Table33[[#This Row],[Scott]]-Table3[[#This Row],[Scott]])</f>
        <v/>
      </c>
      <c r="BI552" t="str">
        <f>IF(AND(ISBLANK(Table33[[#This Row],[Light]]),ISBLANK(Table3[[#This Row],[Light]])),"",Table33[[#This Row],[Light]]-Table3[[#This Row],[Light]])</f>
        <v/>
      </c>
      <c r="BJ552" t="str">
        <f>IF(AND(ISBLANK(Table33[[#This Row],[Jarred]]),ISBLANK(Table3[[#This Row],[Jarred]])),"",Table33[[#This Row],[Jarred]]-Table3[[#This Row],[Jarred]])</f>
        <v/>
      </c>
      <c r="BK552" t="str">
        <f>IF(AND(ISBLANK(Table33[[#This Row],[Joel]]),ISBLANK(Table3[[#This Row],[Joel]])),"",Table33[[#This Row],[Joel]]-Table3[[#This Row],[Joel]])</f>
        <v/>
      </c>
      <c r="BL552" t="str">
        <f>IF(AND(ISBLANK(Table33[[#This Row],[Rob]]),ISBLANK(Table3[[#This Row],[Rob]])),"",Table33[[#This Row],[Rob]]-Table3[[#This Row],[Rob]])</f>
        <v/>
      </c>
      <c r="BM552" t="str">
        <f>IF(AND(ISBLANK(Table33[[#This Row],[Xander]]),ISBLANK(Table3[[#This Row],[Xander]])),"",Table33[[#This Row],[Xander]]-Table3[[#This Row],[Xander]])</f>
        <v/>
      </c>
    </row>
    <row r="553" spans="1:65" x14ac:dyDescent="0.25">
      <c r="A553" s="26">
        <v>45902</v>
      </c>
      <c r="D553">
        <v>23</v>
      </c>
      <c r="E553">
        <v>30</v>
      </c>
      <c r="F553">
        <v>27</v>
      </c>
      <c r="H553">
        <v>9</v>
      </c>
      <c r="I553">
        <v>20</v>
      </c>
      <c r="S553" s="26">
        <v>45902</v>
      </c>
      <c r="V553">
        <v>48</v>
      </c>
      <c r="W553">
        <v>36</v>
      </c>
      <c r="X553">
        <v>102</v>
      </c>
      <c r="AK553">
        <v>52</v>
      </c>
      <c r="AL553">
        <v>49</v>
      </c>
      <c r="AM553">
        <v>24</v>
      </c>
      <c r="AN553">
        <v>3</v>
      </c>
      <c r="AX553" s="26">
        <v>45902</v>
      </c>
      <c r="AY553" t="str">
        <f>IF(AND(ISBLANK(Table33[[#This Row],[Gilbert]]),ISBLANK(Table3[[#This Row],[Gilbert]])),"",Table33[[#This Row],[Gilbert]]-Table3[[#This Row],[Gilbert]])</f>
        <v/>
      </c>
      <c r="AZ553" t="str">
        <f>IF(AND(ISBLANK(Table33[[#This Row],[Fred]]),ISBLANK(Table3[[#This Row],[Fred]])),"",Table33[[#This Row],[Fred]]-Table3[[#This Row],[Fred]])</f>
        <v/>
      </c>
      <c r="BA553">
        <f>IF(AND(ISBLANK(Table33[[#This Row],[Zoe]]),ISBLANK(Table3[[#This Row],[Zoe]])),"",Table33[[#This Row],[Zoe]]-Table3[[#This Row],[Zoe]])</f>
        <v>25</v>
      </c>
      <c r="BB553">
        <f>IF(AND(ISBLANK(Table33[[#This Row],[George]]),ISBLANK(Table3[[#This Row],[George]])),"",Table33[[#This Row],[George]]-Table3[[#This Row],[George]])</f>
        <v>6</v>
      </c>
      <c r="BC553">
        <f>IF(AND(ISBLANK(Table33[[#This Row],[Raegan]]),ISBLANK(Table3[[#This Row],[Raegan]])),"",Table33[[#This Row],[Raegan]]-Table3[[#This Row],[Raegan]])</f>
        <v>75</v>
      </c>
      <c r="BD553" t="str">
        <f>IF(AND(ISBLANK(Table33[[#This Row],[Liam]]),ISBLANK(Table3[[#This Row],[Liam]])),"",Table33[[#This Row],[Liam]]-Table3[[#This Row],[Liam]])</f>
        <v/>
      </c>
      <c r="BE553">
        <f>IF(AND(ISBLANK(Table33[[#This Row],[Shane]]),ISBLANK(Table3[[#This Row],[Shane]])),"",Table33[[#This Row],[Shane]]-Table3[[#This Row],[Shane]])</f>
        <v>43</v>
      </c>
      <c r="BF553">
        <f>IF(AND(ISBLANK(Table33[[#This Row],[Cameron]]),ISBLANK(Table3[[#This Row],[Cameron]])),"",Table33[[#This Row],[Cameron]]-Table3[[#This Row],[Cameron]])</f>
        <v>29</v>
      </c>
      <c r="BG553" t="str">
        <f>IF(AND(ISBLANK(Table33[[#This Row],[Alex]]),ISBLANK(Table3[[#This Row],[Alex]])),"",Table33[[#This Row],[Alex]]-Table3[[#This Row],[Alex]])</f>
        <v/>
      </c>
      <c r="BH553" t="str">
        <f>IF(AND(ISBLANK(Table33[[#This Row],[Scott]]),ISBLANK(Table3[[#This Row],[Scott]])),"",Table33[[#This Row],[Scott]]-Table3[[#This Row],[Scott]])</f>
        <v/>
      </c>
      <c r="BI553" t="str">
        <f>IF(AND(ISBLANK(Table33[[#This Row],[Light]]),ISBLANK(Table3[[#This Row],[Light]])),"",Table33[[#This Row],[Light]]-Table3[[#This Row],[Light]])</f>
        <v/>
      </c>
      <c r="BJ553" t="str">
        <f>IF(AND(ISBLANK(Table33[[#This Row],[Jarred]]),ISBLANK(Table3[[#This Row],[Jarred]])),"",Table33[[#This Row],[Jarred]]-Table3[[#This Row],[Jarred]])</f>
        <v/>
      </c>
      <c r="BK553" t="str">
        <f>IF(AND(ISBLANK(Table33[[#This Row],[Joel]]),ISBLANK(Table3[[#This Row],[Joel]])),"",Table33[[#This Row],[Joel]]-Table3[[#This Row],[Joel]])</f>
        <v/>
      </c>
      <c r="BL553" t="str">
        <f>IF(AND(ISBLANK(Table33[[#This Row],[Rob]]),ISBLANK(Table3[[#This Row],[Rob]])),"",Table33[[#This Row],[Rob]]-Table3[[#This Row],[Rob]])</f>
        <v/>
      </c>
      <c r="BM553" t="str">
        <f>IF(AND(ISBLANK(Table33[[#This Row],[Xander]]),ISBLANK(Table3[[#This Row],[Xander]])),"",Table33[[#This Row],[Xander]]-Table3[[#This Row],[Xander]])</f>
        <v/>
      </c>
    </row>
    <row r="554" spans="1:65" x14ac:dyDescent="0.25">
      <c r="A554" s="26">
        <v>45903</v>
      </c>
      <c r="C554">
        <v>19</v>
      </c>
      <c r="D554">
        <v>20</v>
      </c>
      <c r="E554">
        <v>8</v>
      </c>
      <c r="F554">
        <v>33</v>
      </c>
      <c r="H554">
        <v>5</v>
      </c>
      <c r="P554">
        <v>29</v>
      </c>
      <c r="S554" s="26">
        <v>45903</v>
      </c>
      <c r="U554">
        <v>45</v>
      </c>
      <c r="V554">
        <v>46</v>
      </c>
      <c r="W554">
        <v>32</v>
      </c>
      <c r="X554">
        <v>101</v>
      </c>
      <c r="AK554">
        <v>38</v>
      </c>
      <c r="AM554">
        <v>45</v>
      </c>
      <c r="AN554">
        <v>1</v>
      </c>
      <c r="AP554">
        <v>36</v>
      </c>
      <c r="AX554" s="26">
        <v>45903</v>
      </c>
      <c r="AY554" t="str">
        <f>IF(AND(ISBLANK(Table33[[#This Row],[Gilbert]]),ISBLANK(Table3[[#This Row],[Gilbert]])),"",Table33[[#This Row],[Gilbert]]-Table3[[#This Row],[Gilbert]])</f>
        <v/>
      </c>
      <c r="AZ554">
        <f>IF(AND(ISBLANK(Table33[[#This Row],[Fred]]),ISBLANK(Table3[[#This Row],[Fred]])),"",Table33[[#This Row],[Fred]]-Table3[[#This Row],[Fred]])</f>
        <v>26</v>
      </c>
      <c r="BA554">
        <f>IF(AND(ISBLANK(Table33[[#This Row],[Zoe]]),ISBLANK(Table3[[#This Row],[Zoe]])),"",Table33[[#This Row],[Zoe]]-Table3[[#This Row],[Zoe]])</f>
        <v>26</v>
      </c>
      <c r="BB554">
        <f>IF(AND(ISBLANK(Table33[[#This Row],[George]]),ISBLANK(Table3[[#This Row],[George]])),"",Table33[[#This Row],[George]]-Table3[[#This Row],[George]])</f>
        <v>24</v>
      </c>
      <c r="BC554">
        <f>IF(AND(ISBLANK(Table33[[#This Row],[Raegan]]),ISBLANK(Table3[[#This Row],[Raegan]])),"",Table33[[#This Row],[Raegan]]-Table3[[#This Row],[Raegan]])</f>
        <v>68</v>
      </c>
      <c r="BD554" t="str">
        <f>IF(AND(ISBLANK(Table33[[#This Row],[Liam]]),ISBLANK(Table3[[#This Row],[Liam]])),"",Table33[[#This Row],[Liam]]-Table3[[#This Row],[Liam]])</f>
        <v/>
      </c>
      <c r="BE554">
        <f>IF(AND(ISBLANK(Table33[[#This Row],[Shane]]),ISBLANK(Table3[[#This Row],[Shane]])),"",Table33[[#This Row],[Shane]]-Table3[[#This Row],[Shane]])</f>
        <v>33</v>
      </c>
      <c r="BF554" t="str">
        <f>IF(AND(ISBLANK(Table33[[#This Row],[Cameron]]),ISBLANK(Table3[[#This Row],[Cameron]])),"",Table33[[#This Row],[Cameron]]-Table3[[#This Row],[Cameron]])</f>
        <v/>
      </c>
      <c r="BG554">
        <f>IF(AND(ISBLANK(Table33[[#This Row],[Alex]]),ISBLANK(Table3[[#This Row],[Alex]])),"",Table33[[#This Row],[Alex]]-Table3[[#This Row],[Alex]])</f>
        <v>7</v>
      </c>
      <c r="BH554" t="str">
        <f>IF(AND(ISBLANK(Table33[[#This Row],[Scott]]),ISBLANK(Table3[[#This Row],[Scott]])),"",Table33[[#This Row],[Scott]]-Table3[[#This Row],[Scott]])</f>
        <v/>
      </c>
      <c r="BI554" t="str">
        <f>IF(AND(ISBLANK(Table33[[#This Row],[Light]]),ISBLANK(Table3[[#This Row],[Light]])),"",Table33[[#This Row],[Light]]-Table3[[#This Row],[Light]])</f>
        <v/>
      </c>
      <c r="BJ554" t="str">
        <f>IF(AND(ISBLANK(Table33[[#This Row],[Jarred]]),ISBLANK(Table3[[#This Row],[Jarred]])),"",Table33[[#This Row],[Jarred]]-Table3[[#This Row],[Jarred]])</f>
        <v/>
      </c>
      <c r="BK554" t="str">
        <f>IF(AND(ISBLANK(Table33[[#This Row],[Joel]]),ISBLANK(Table3[[#This Row],[Joel]])),"",Table33[[#This Row],[Joel]]-Table3[[#This Row],[Joel]])</f>
        <v/>
      </c>
      <c r="BL554" t="str">
        <f>IF(AND(ISBLANK(Table33[[#This Row],[Rob]]),ISBLANK(Table3[[#This Row],[Rob]])),"",Table33[[#This Row],[Rob]]-Table3[[#This Row],[Rob]])</f>
        <v/>
      </c>
      <c r="BM554" t="str">
        <f>IF(AND(ISBLANK(Table33[[#This Row],[Xander]]),ISBLANK(Table3[[#This Row],[Xander]])),"",Table33[[#This Row],[Xander]]-Table3[[#This Row],[Xander]])</f>
        <v/>
      </c>
    </row>
    <row r="555" spans="1:65" x14ac:dyDescent="0.25">
      <c r="A555" s="26">
        <v>45904</v>
      </c>
      <c r="C555">
        <v>18</v>
      </c>
      <c r="D555">
        <v>23</v>
      </c>
      <c r="E555">
        <v>30</v>
      </c>
      <c r="F555">
        <v>16</v>
      </c>
      <c r="H555">
        <v>2</v>
      </c>
      <c r="P555">
        <v>26</v>
      </c>
      <c r="S555" s="26">
        <v>45904</v>
      </c>
      <c r="U555">
        <v>33</v>
      </c>
      <c r="V555">
        <v>42</v>
      </c>
      <c r="W555">
        <v>38</v>
      </c>
      <c r="X555">
        <v>89</v>
      </c>
      <c r="AK555">
        <v>36</v>
      </c>
      <c r="AM555">
        <v>28</v>
      </c>
      <c r="AN555">
        <v>2</v>
      </c>
      <c r="AP555">
        <v>41</v>
      </c>
      <c r="AX555" s="26">
        <v>45904</v>
      </c>
      <c r="AY555" t="str">
        <f>IF(AND(ISBLANK(Table33[[#This Row],[Gilbert]]),ISBLANK(Table3[[#This Row],[Gilbert]])),"",Table33[[#This Row],[Gilbert]]-Table3[[#This Row],[Gilbert]])</f>
        <v/>
      </c>
      <c r="AZ555">
        <f>IF(AND(ISBLANK(Table33[[#This Row],[Fred]]),ISBLANK(Table3[[#This Row],[Fred]])),"",Table33[[#This Row],[Fred]]-Table3[[#This Row],[Fred]])</f>
        <v>15</v>
      </c>
      <c r="BA555">
        <f>IF(AND(ISBLANK(Table33[[#This Row],[Zoe]]),ISBLANK(Table3[[#This Row],[Zoe]])),"",Table33[[#This Row],[Zoe]]-Table3[[#This Row],[Zoe]])</f>
        <v>19</v>
      </c>
      <c r="BB555">
        <f>IF(AND(ISBLANK(Table33[[#This Row],[George]]),ISBLANK(Table3[[#This Row],[George]])),"",Table33[[#This Row],[George]]-Table3[[#This Row],[George]])</f>
        <v>8</v>
      </c>
      <c r="BC555">
        <f>IF(AND(ISBLANK(Table33[[#This Row],[Raegan]]),ISBLANK(Table3[[#This Row],[Raegan]])),"",Table33[[#This Row],[Raegan]]-Table3[[#This Row],[Raegan]])</f>
        <v>73</v>
      </c>
      <c r="BD555" t="str">
        <f>IF(AND(ISBLANK(Table33[[#This Row],[Liam]]),ISBLANK(Table3[[#This Row],[Liam]])),"",Table33[[#This Row],[Liam]]-Table3[[#This Row],[Liam]])</f>
        <v/>
      </c>
      <c r="BE555">
        <f>IF(AND(ISBLANK(Table33[[#This Row],[Shane]]),ISBLANK(Table3[[#This Row],[Shane]])),"",Table33[[#This Row],[Shane]]-Table3[[#This Row],[Shane]])</f>
        <v>34</v>
      </c>
      <c r="BF555" t="str">
        <f>IF(AND(ISBLANK(Table33[[#This Row],[Cameron]]),ISBLANK(Table3[[#This Row],[Cameron]])),"",Table33[[#This Row],[Cameron]]-Table3[[#This Row],[Cameron]])</f>
        <v/>
      </c>
      <c r="BG555">
        <f>IF(AND(ISBLANK(Table33[[#This Row],[Alex]]),ISBLANK(Table3[[#This Row],[Alex]])),"",Table33[[#This Row],[Alex]]-Table3[[#This Row],[Alex]])</f>
        <v>15</v>
      </c>
      <c r="BH555" t="str">
        <f>IF(AND(ISBLANK(Table33[[#This Row],[Scott]]),ISBLANK(Table3[[#This Row],[Scott]])),"",Table33[[#This Row],[Scott]]-Table3[[#This Row],[Scott]])</f>
        <v/>
      </c>
      <c r="BI555" t="str">
        <f>IF(AND(ISBLANK(Table33[[#This Row],[Light]]),ISBLANK(Table3[[#This Row],[Light]])),"",Table33[[#This Row],[Light]]-Table3[[#This Row],[Light]])</f>
        <v/>
      </c>
      <c r="BJ555" t="str">
        <f>IF(AND(ISBLANK(Table33[[#This Row],[Jarred]]),ISBLANK(Table3[[#This Row],[Jarred]])),"",Table33[[#This Row],[Jarred]]-Table3[[#This Row],[Jarred]])</f>
        <v/>
      </c>
      <c r="BK555" t="str">
        <f>IF(AND(ISBLANK(Table33[[#This Row],[Joel]]),ISBLANK(Table3[[#This Row],[Joel]])),"",Table33[[#This Row],[Joel]]-Table3[[#This Row],[Joel]])</f>
        <v/>
      </c>
      <c r="BL555" t="str">
        <f>IF(AND(ISBLANK(Table33[[#This Row],[Rob]]),ISBLANK(Table3[[#This Row],[Rob]])),"",Table33[[#This Row],[Rob]]-Table3[[#This Row],[Rob]])</f>
        <v/>
      </c>
      <c r="BM555" t="str">
        <f>IF(AND(ISBLANK(Table33[[#This Row],[Xander]]),ISBLANK(Table3[[#This Row],[Xander]])),"",Table33[[#This Row],[Xander]]-Table3[[#This Row],[Xander]])</f>
        <v/>
      </c>
    </row>
    <row r="556" spans="1:65" x14ac:dyDescent="0.25">
      <c r="A556" s="26">
        <v>45905</v>
      </c>
      <c r="C556">
        <v>21</v>
      </c>
      <c r="D556">
        <v>16</v>
      </c>
      <c r="F556">
        <v>15</v>
      </c>
      <c r="H556">
        <v>2</v>
      </c>
      <c r="I556">
        <v>15</v>
      </c>
      <c r="P556">
        <v>29</v>
      </c>
      <c r="S556" s="26">
        <v>45905</v>
      </c>
      <c r="U556">
        <v>35</v>
      </c>
      <c r="V556">
        <v>26</v>
      </c>
      <c r="X556">
        <v>98</v>
      </c>
      <c r="AK556">
        <v>27</v>
      </c>
      <c r="AL556">
        <v>53</v>
      </c>
      <c r="AN556">
        <v>2</v>
      </c>
      <c r="AP556">
        <v>26</v>
      </c>
      <c r="AX556" s="26">
        <v>45905</v>
      </c>
      <c r="AY556" t="str">
        <f>IF(AND(ISBLANK(Table33[[#This Row],[Gilbert]]),ISBLANK(Table3[[#This Row],[Gilbert]])),"",Table33[[#This Row],[Gilbert]]-Table3[[#This Row],[Gilbert]])</f>
        <v/>
      </c>
      <c r="AZ556">
        <f>IF(AND(ISBLANK(Table33[[#This Row],[Fred]]),ISBLANK(Table3[[#This Row],[Fred]])),"",Table33[[#This Row],[Fred]]-Table3[[#This Row],[Fred]])</f>
        <v>14</v>
      </c>
      <c r="BA556">
        <f>IF(AND(ISBLANK(Table33[[#This Row],[Zoe]]),ISBLANK(Table3[[#This Row],[Zoe]])),"",Table33[[#This Row],[Zoe]]-Table3[[#This Row],[Zoe]])</f>
        <v>10</v>
      </c>
      <c r="BB556" t="str">
        <f>IF(AND(ISBLANK(Table33[[#This Row],[George]]),ISBLANK(Table3[[#This Row],[George]])),"",Table33[[#This Row],[George]]-Table3[[#This Row],[George]])</f>
        <v/>
      </c>
      <c r="BC556">
        <f>IF(AND(ISBLANK(Table33[[#This Row],[Raegan]]),ISBLANK(Table3[[#This Row],[Raegan]])),"",Table33[[#This Row],[Raegan]]-Table3[[#This Row],[Raegan]])</f>
        <v>83</v>
      </c>
      <c r="BD556" t="str">
        <f>IF(AND(ISBLANK(Table33[[#This Row],[Liam]]),ISBLANK(Table3[[#This Row],[Liam]])),"",Table33[[#This Row],[Liam]]-Table3[[#This Row],[Liam]])</f>
        <v/>
      </c>
      <c r="BE556">
        <f>IF(AND(ISBLANK(Table33[[#This Row],[Shane]]),ISBLANK(Table3[[#This Row],[Shane]])),"",Table33[[#This Row],[Shane]]-Table3[[#This Row],[Shane]])</f>
        <v>25</v>
      </c>
      <c r="BF556">
        <f>IF(AND(ISBLANK(Table33[[#This Row],[Cameron]]),ISBLANK(Table3[[#This Row],[Cameron]])),"",Table33[[#This Row],[Cameron]]-Table3[[#This Row],[Cameron]])</f>
        <v>38</v>
      </c>
      <c r="BG556">
        <f>IF(AND(ISBLANK(Table33[[#This Row],[Alex]]),ISBLANK(Table3[[#This Row],[Alex]])),"",Table33[[#This Row],[Alex]]-Table3[[#This Row],[Alex]])</f>
        <v>-3</v>
      </c>
      <c r="BH556" t="str">
        <f>IF(AND(ISBLANK(Table33[[#This Row],[Scott]]),ISBLANK(Table3[[#This Row],[Scott]])),"",Table33[[#This Row],[Scott]]-Table3[[#This Row],[Scott]])</f>
        <v/>
      </c>
      <c r="BI556" t="str">
        <f>IF(AND(ISBLANK(Table33[[#This Row],[Light]]),ISBLANK(Table3[[#This Row],[Light]])),"",Table33[[#This Row],[Light]]-Table3[[#This Row],[Light]])</f>
        <v/>
      </c>
      <c r="BJ556" t="str">
        <f>IF(AND(ISBLANK(Table33[[#This Row],[Jarred]]),ISBLANK(Table3[[#This Row],[Jarred]])),"",Table33[[#This Row],[Jarred]]-Table3[[#This Row],[Jarred]])</f>
        <v/>
      </c>
      <c r="BK556" t="str">
        <f>IF(AND(ISBLANK(Table33[[#This Row],[Joel]]),ISBLANK(Table3[[#This Row],[Joel]])),"",Table33[[#This Row],[Joel]]-Table3[[#This Row],[Joel]])</f>
        <v/>
      </c>
      <c r="BL556" t="str">
        <f>IF(AND(ISBLANK(Table33[[#This Row],[Rob]]),ISBLANK(Table3[[#This Row],[Rob]])),"",Table33[[#This Row],[Rob]]-Table3[[#This Row],[Rob]])</f>
        <v/>
      </c>
      <c r="BM556" t="str">
        <f>IF(AND(ISBLANK(Table33[[#This Row],[Xander]]),ISBLANK(Table3[[#This Row],[Xander]])),"",Table33[[#This Row],[Xander]]-Table3[[#This Row],[Xander]])</f>
        <v/>
      </c>
    </row>
    <row r="557" spans="1:65" x14ac:dyDescent="0.25">
      <c r="A557" s="26">
        <v>45908</v>
      </c>
      <c r="B557">
        <v>17</v>
      </c>
      <c r="C557">
        <v>30</v>
      </c>
      <c r="D557">
        <v>23</v>
      </c>
      <c r="E557">
        <v>14</v>
      </c>
      <c r="F557">
        <v>15</v>
      </c>
      <c r="H557">
        <v>19</v>
      </c>
      <c r="I557">
        <v>6</v>
      </c>
      <c r="P557">
        <v>20</v>
      </c>
      <c r="S557" s="26">
        <v>45908</v>
      </c>
      <c r="T557">
        <v>53</v>
      </c>
      <c r="U557">
        <v>53</v>
      </c>
      <c r="V557">
        <v>30</v>
      </c>
      <c r="W557">
        <v>34</v>
      </c>
      <c r="X557">
        <v>61</v>
      </c>
      <c r="AK557">
        <v>53</v>
      </c>
      <c r="AL557">
        <v>56</v>
      </c>
      <c r="AN557">
        <v>2</v>
      </c>
      <c r="AP557">
        <v>27</v>
      </c>
      <c r="AX557" s="26">
        <v>45908</v>
      </c>
      <c r="AY557">
        <f>IF(AND(ISBLANK(Table33[[#This Row],[Gilbert]]),ISBLANK(Table3[[#This Row],[Gilbert]])),"",Table33[[#This Row],[Gilbert]]-Table3[[#This Row],[Gilbert]])</f>
        <v>36</v>
      </c>
      <c r="AZ557">
        <f>IF(AND(ISBLANK(Table33[[#This Row],[Fred]]),ISBLANK(Table3[[#This Row],[Fred]])),"",Table33[[#This Row],[Fred]]-Table3[[#This Row],[Fred]])</f>
        <v>23</v>
      </c>
      <c r="BA557">
        <f>IF(AND(ISBLANK(Table33[[#This Row],[Zoe]]),ISBLANK(Table3[[#This Row],[Zoe]])),"",Table33[[#This Row],[Zoe]]-Table3[[#This Row],[Zoe]])</f>
        <v>7</v>
      </c>
      <c r="BB557">
        <f>IF(AND(ISBLANK(Table33[[#This Row],[George]]),ISBLANK(Table3[[#This Row],[George]])),"",Table33[[#This Row],[George]]-Table3[[#This Row],[George]])</f>
        <v>20</v>
      </c>
      <c r="BC557">
        <f>IF(AND(ISBLANK(Table33[[#This Row],[Raegan]]),ISBLANK(Table3[[#This Row],[Raegan]])),"",Table33[[#This Row],[Raegan]]-Table3[[#This Row],[Raegan]])</f>
        <v>46</v>
      </c>
      <c r="BD557" t="str">
        <f>IF(AND(ISBLANK(Table33[[#This Row],[Liam]]),ISBLANK(Table3[[#This Row],[Liam]])),"",Table33[[#This Row],[Liam]]-Table3[[#This Row],[Liam]])</f>
        <v/>
      </c>
      <c r="BE557">
        <f>IF(AND(ISBLANK(Table33[[#This Row],[Shane]]),ISBLANK(Table3[[#This Row],[Shane]])),"",Table33[[#This Row],[Shane]]-Table3[[#This Row],[Shane]])</f>
        <v>34</v>
      </c>
      <c r="BF557">
        <f>IF(AND(ISBLANK(Table33[[#This Row],[Cameron]]),ISBLANK(Table3[[#This Row],[Cameron]])),"",Table33[[#This Row],[Cameron]]-Table3[[#This Row],[Cameron]])</f>
        <v>50</v>
      </c>
      <c r="BG557">
        <f>IF(AND(ISBLANK(Table33[[#This Row],[Alex]]),ISBLANK(Table3[[#This Row],[Alex]])),"",Table33[[#This Row],[Alex]]-Table3[[#This Row],[Alex]])</f>
        <v>7</v>
      </c>
      <c r="BH557" t="str">
        <f>IF(AND(ISBLANK(Table33[[#This Row],[Scott]]),ISBLANK(Table3[[#This Row],[Scott]])),"",Table33[[#This Row],[Scott]]-Table3[[#This Row],[Scott]])</f>
        <v/>
      </c>
      <c r="BI557" t="str">
        <f>IF(AND(ISBLANK(Table33[[#This Row],[Light]]),ISBLANK(Table3[[#This Row],[Light]])),"",Table33[[#This Row],[Light]]-Table3[[#This Row],[Light]])</f>
        <v/>
      </c>
      <c r="BJ557" t="str">
        <f>IF(AND(ISBLANK(Table33[[#This Row],[Jarred]]),ISBLANK(Table3[[#This Row],[Jarred]])),"",Table33[[#This Row],[Jarred]]-Table3[[#This Row],[Jarred]])</f>
        <v/>
      </c>
      <c r="BK557" t="str">
        <f>IF(AND(ISBLANK(Table33[[#This Row],[Joel]]),ISBLANK(Table3[[#This Row],[Joel]])),"",Table33[[#This Row],[Joel]]-Table3[[#This Row],[Joel]])</f>
        <v/>
      </c>
      <c r="BL557" t="str">
        <f>IF(AND(ISBLANK(Table33[[#This Row],[Rob]]),ISBLANK(Table3[[#This Row],[Rob]])),"",Table33[[#This Row],[Rob]]-Table3[[#This Row],[Rob]])</f>
        <v/>
      </c>
      <c r="BM557" t="str">
        <f>IF(AND(ISBLANK(Table33[[#This Row],[Xander]]),ISBLANK(Table3[[#This Row],[Xander]])),"",Table33[[#This Row],[Xander]]-Table3[[#This Row],[Xander]])</f>
        <v/>
      </c>
    </row>
    <row r="558" spans="1:65" x14ac:dyDescent="0.25">
      <c r="A558" s="26">
        <v>45909</v>
      </c>
      <c r="B558">
        <v>12</v>
      </c>
      <c r="C558">
        <v>27</v>
      </c>
      <c r="D558">
        <v>19</v>
      </c>
      <c r="F558">
        <v>19</v>
      </c>
      <c r="H558">
        <v>15</v>
      </c>
      <c r="I558">
        <v>4</v>
      </c>
      <c r="P558">
        <v>14</v>
      </c>
      <c r="S558" s="26">
        <v>45909</v>
      </c>
      <c r="T558">
        <v>55</v>
      </c>
      <c r="U558">
        <v>45</v>
      </c>
      <c r="V558">
        <v>42</v>
      </c>
      <c r="X558">
        <v>80</v>
      </c>
      <c r="AK558">
        <v>59</v>
      </c>
      <c r="AL558">
        <v>45</v>
      </c>
      <c r="AM558">
        <v>14</v>
      </c>
      <c r="AP558">
        <v>18</v>
      </c>
      <c r="AX558" s="26">
        <v>45909</v>
      </c>
      <c r="AY558">
        <f>IF(AND(ISBLANK(Table33[[#This Row],[Gilbert]]),ISBLANK(Table3[[#This Row],[Gilbert]])),"",Table33[[#This Row],[Gilbert]]-Table3[[#This Row],[Gilbert]])</f>
        <v>43</v>
      </c>
      <c r="AZ558">
        <f>IF(AND(ISBLANK(Table33[[#This Row],[Fred]]),ISBLANK(Table3[[#This Row],[Fred]])),"",Table33[[#This Row],[Fred]]-Table3[[#This Row],[Fred]])</f>
        <v>18</v>
      </c>
      <c r="BA558">
        <f>IF(AND(ISBLANK(Table33[[#This Row],[Zoe]]),ISBLANK(Table3[[#This Row],[Zoe]])),"",Table33[[#This Row],[Zoe]]-Table3[[#This Row],[Zoe]])</f>
        <v>23</v>
      </c>
      <c r="BB558" t="str">
        <f>IF(AND(ISBLANK(Table33[[#This Row],[George]]),ISBLANK(Table3[[#This Row],[George]])),"",Table33[[#This Row],[George]]-Table3[[#This Row],[George]])</f>
        <v/>
      </c>
      <c r="BC558">
        <f>IF(AND(ISBLANK(Table33[[#This Row],[Raegan]]),ISBLANK(Table3[[#This Row],[Raegan]])),"",Table33[[#This Row],[Raegan]]-Table3[[#This Row],[Raegan]])</f>
        <v>61</v>
      </c>
      <c r="BD558" t="str">
        <f>IF(AND(ISBLANK(Table33[[#This Row],[Liam]]),ISBLANK(Table3[[#This Row],[Liam]])),"",Table33[[#This Row],[Liam]]-Table3[[#This Row],[Liam]])</f>
        <v/>
      </c>
      <c r="BE558">
        <f>IF(AND(ISBLANK(Table33[[#This Row],[Shane]]),ISBLANK(Table3[[#This Row],[Shane]])),"",Table33[[#This Row],[Shane]]-Table3[[#This Row],[Shane]])</f>
        <v>44</v>
      </c>
      <c r="BF558">
        <f>IF(AND(ISBLANK(Table33[[#This Row],[Cameron]]),ISBLANK(Table3[[#This Row],[Cameron]])),"",Table33[[#This Row],[Cameron]]-Table3[[#This Row],[Cameron]])</f>
        <v>41</v>
      </c>
      <c r="BG558">
        <f>IF(AND(ISBLANK(Table33[[#This Row],[Alex]]),ISBLANK(Table3[[#This Row],[Alex]])),"",Table33[[#This Row],[Alex]]-Table3[[#This Row],[Alex]])</f>
        <v>4</v>
      </c>
      <c r="BH558" t="str">
        <f>IF(AND(ISBLANK(Table33[[#This Row],[Scott]]),ISBLANK(Table3[[#This Row],[Scott]])),"",Table33[[#This Row],[Scott]]-Table3[[#This Row],[Scott]])</f>
        <v/>
      </c>
      <c r="BI558" t="str">
        <f>IF(AND(ISBLANK(Table33[[#This Row],[Light]]),ISBLANK(Table3[[#This Row],[Light]])),"",Table33[[#This Row],[Light]]-Table3[[#This Row],[Light]])</f>
        <v/>
      </c>
      <c r="BJ558" t="str">
        <f>IF(AND(ISBLANK(Table33[[#This Row],[Jarred]]),ISBLANK(Table3[[#This Row],[Jarred]])),"",Table33[[#This Row],[Jarred]]-Table3[[#This Row],[Jarred]])</f>
        <v/>
      </c>
      <c r="BK558" t="str">
        <f>IF(AND(ISBLANK(Table33[[#This Row],[Joel]]),ISBLANK(Table3[[#This Row],[Joel]])),"",Table33[[#This Row],[Joel]]-Table3[[#This Row],[Joel]])</f>
        <v/>
      </c>
      <c r="BL558" t="str">
        <f>IF(AND(ISBLANK(Table33[[#This Row],[Rob]]),ISBLANK(Table3[[#This Row],[Rob]])),"",Table33[[#This Row],[Rob]]-Table3[[#This Row],[Rob]])</f>
        <v/>
      </c>
      <c r="BM558" t="str">
        <f>IF(AND(ISBLANK(Table33[[#This Row],[Xander]]),ISBLANK(Table3[[#This Row],[Xander]])),"",Table33[[#This Row],[Xander]]-Table3[[#This Row],[Xander]])</f>
        <v/>
      </c>
    </row>
    <row r="559" spans="1:65" x14ac:dyDescent="0.25">
      <c r="A559" s="26">
        <v>45910</v>
      </c>
      <c r="B559">
        <v>13</v>
      </c>
      <c r="C559">
        <v>33</v>
      </c>
      <c r="D559">
        <v>25</v>
      </c>
      <c r="F559">
        <v>24</v>
      </c>
      <c r="H559">
        <v>26</v>
      </c>
      <c r="I559">
        <v>11</v>
      </c>
      <c r="S559" s="26">
        <v>45910</v>
      </c>
      <c r="T559">
        <v>47</v>
      </c>
      <c r="U559">
        <v>43</v>
      </c>
      <c r="V559">
        <v>47</v>
      </c>
      <c r="X559">
        <v>106</v>
      </c>
      <c r="AK559">
        <v>55</v>
      </c>
      <c r="AL559">
        <v>64</v>
      </c>
      <c r="AX559" s="26">
        <v>45910</v>
      </c>
      <c r="AY559">
        <f>IF(AND(ISBLANK(Table33[[#This Row],[Gilbert]]),ISBLANK(Table3[[#This Row],[Gilbert]])),"",Table33[[#This Row],[Gilbert]]-Table3[[#This Row],[Gilbert]])</f>
        <v>34</v>
      </c>
      <c r="AZ559">
        <f>IF(AND(ISBLANK(Table33[[#This Row],[Fred]]),ISBLANK(Table3[[#This Row],[Fred]])),"",Table33[[#This Row],[Fred]]-Table3[[#This Row],[Fred]])</f>
        <v>10</v>
      </c>
      <c r="BA559">
        <f>IF(AND(ISBLANK(Table33[[#This Row],[Zoe]]),ISBLANK(Table3[[#This Row],[Zoe]])),"",Table33[[#This Row],[Zoe]]-Table3[[#This Row],[Zoe]])</f>
        <v>22</v>
      </c>
      <c r="BB559" t="str">
        <f>IF(AND(ISBLANK(Table33[[#This Row],[George]]),ISBLANK(Table3[[#This Row],[George]])),"",Table33[[#This Row],[George]]-Table3[[#This Row],[George]])</f>
        <v/>
      </c>
      <c r="BC559">
        <f>IF(AND(ISBLANK(Table33[[#This Row],[Raegan]]),ISBLANK(Table3[[#This Row],[Raegan]])),"",Table33[[#This Row],[Raegan]]-Table3[[#This Row],[Raegan]])</f>
        <v>82</v>
      </c>
      <c r="BD559" t="str">
        <f>IF(AND(ISBLANK(Table33[[#This Row],[Liam]]),ISBLANK(Table3[[#This Row],[Liam]])),"",Table33[[#This Row],[Liam]]-Table3[[#This Row],[Liam]])</f>
        <v/>
      </c>
      <c r="BE559">
        <f>IF(AND(ISBLANK(Table33[[#This Row],[Shane]]),ISBLANK(Table3[[#This Row],[Shane]])),"",Table33[[#This Row],[Shane]]-Table3[[#This Row],[Shane]])</f>
        <v>29</v>
      </c>
      <c r="BF559">
        <f>IF(AND(ISBLANK(Table33[[#This Row],[Cameron]]),ISBLANK(Table3[[#This Row],[Cameron]])),"",Table33[[#This Row],[Cameron]]-Table3[[#This Row],[Cameron]])</f>
        <v>53</v>
      </c>
      <c r="BG559" t="str">
        <f>IF(AND(ISBLANK(Table33[[#This Row],[Alex]]),ISBLANK(Table3[[#This Row],[Alex]])),"",Table33[[#This Row],[Alex]]-Table3[[#This Row],[Alex]])</f>
        <v/>
      </c>
      <c r="BH559" t="str">
        <f>IF(AND(ISBLANK(Table33[[#This Row],[Scott]]),ISBLANK(Table3[[#This Row],[Scott]])),"",Table33[[#This Row],[Scott]]-Table3[[#This Row],[Scott]])</f>
        <v/>
      </c>
      <c r="BI559" t="str">
        <f>IF(AND(ISBLANK(Table33[[#This Row],[Light]]),ISBLANK(Table3[[#This Row],[Light]])),"",Table33[[#This Row],[Light]]-Table3[[#This Row],[Light]])</f>
        <v/>
      </c>
      <c r="BJ559" t="str">
        <f>IF(AND(ISBLANK(Table33[[#This Row],[Jarred]]),ISBLANK(Table3[[#This Row],[Jarred]])),"",Table33[[#This Row],[Jarred]]-Table3[[#This Row],[Jarred]])</f>
        <v/>
      </c>
      <c r="BK559" t="str">
        <f>IF(AND(ISBLANK(Table33[[#This Row],[Joel]]),ISBLANK(Table3[[#This Row],[Joel]])),"",Table33[[#This Row],[Joel]]-Table3[[#This Row],[Joel]])</f>
        <v/>
      </c>
      <c r="BL559" t="str">
        <f>IF(AND(ISBLANK(Table33[[#This Row],[Rob]]),ISBLANK(Table3[[#This Row],[Rob]])),"",Table33[[#This Row],[Rob]]-Table3[[#This Row],[Rob]])</f>
        <v/>
      </c>
      <c r="BM559" t="str">
        <f>IF(AND(ISBLANK(Table33[[#This Row],[Xander]]),ISBLANK(Table3[[#This Row],[Xander]])),"",Table33[[#This Row],[Xander]]-Table3[[#This Row],[Xander]])</f>
        <v/>
      </c>
    </row>
    <row r="560" spans="1:65" x14ac:dyDescent="0.25">
      <c r="A560" s="26">
        <v>45911</v>
      </c>
      <c r="B560">
        <v>9</v>
      </c>
      <c r="C560">
        <v>24</v>
      </c>
      <c r="D560">
        <v>25</v>
      </c>
      <c r="E560">
        <v>19</v>
      </c>
      <c r="H560">
        <v>20</v>
      </c>
      <c r="I560">
        <v>7</v>
      </c>
      <c r="S560" s="26">
        <v>45911</v>
      </c>
      <c r="T560">
        <v>40</v>
      </c>
      <c r="U560">
        <v>38</v>
      </c>
      <c r="V560">
        <v>77</v>
      </c>
      <c r="W560">
        <v>42</v>
      </c>
      <c r="AK560">
        <v>58</v>
      </c>
      <c r="AL560">
        <v>47</v>
      </c>
      <c r="AM560">
        <v>28</v>
      </c>
      <c r="AN560">
        <v>2</v>
      </c>
      <c r="AX560" s="26">
        <v>45911</v>
      </c>
      <c r="AY560">
        <f>IF(AND(ISBLANK(Table33[[#This Row],[Gilbert]]),ISBLANK(Table3[[#This Row],[Gilbert]])),"",Table33[[#This Row],[Gilbert]]-Table3[[#This Row],[Gilbert]])</f>
        <v>31</v>
      </c>
      <c r="AZ560">
        <f>IF(AND(ISBLANK(Table33[[#This Row],[Fred]]),ISBLANK(Table3[[#This Row],[Fred]])),"",Table33[[#This Row],[Fred]]-Table3[[#This Row],[Fred]])</f>
        <v>14</v>
      </c>
      <c r="BA560">
        <f>IF(AND(ISBLANK(Table33[[#This Row],[Zoe]]),ISBLANK(Table3[[#This Row],[Zoe]])),"",Table33[[#This Row],[Zoe]]-Table3[[#This Row],[Zoe]])</f>
        <v>52</v>
      </c>
      <c r="BB560">
        <f>IF(AND(ISBLANK(Table33[[#This Row],[George]]),ISBLANK(Table3[[#This Row],[George]])),"",Table33[[#This Row],[George]]-Table3[[#This Row],[George]])</f>
        <v>23</v>
      </c>
      <c r="BC560" t="str">
        <f>IF(AND(ISBLANK(Table33[[#This Row],[Raegan]]),ISBLANK(Table3[[#This Row],[Raegan]])),"",Table33[[#This Row],[Raegan]]-Table3[[#This Row],[Raegan]])</f>
        <v/>
      </c>
      <c r="BD560" t="str">
        <f>IF(AND(ISBLANK(Table33[[#This Row],[Liam]]),ISBLANK(Table3[[#This Row],[Liam]])),"",Table33[[#This Row],[Liam]]-Table3[[#This Row],[Liam]])</f>
        <v/>
      </c>
      <c r="BE560">
        <f>IF(AND(ISBLANK(Table33[[#This Row],[Shane]]),ISBLANK(Table3[[#This Row],[Shane]])),"",Table33[[#This Row],[Shane]]-Table3[[#This Row],[Shane]])</f>
        <v>38</v>
      </c>
      <c r="BF560">
        <f>IF(AND(ISBLANK(Table33[[#This Row],[Cameron]]),ISBLANK(Table3[[#This Row],[Cameron]])),"",Table33[[#This Row],[Cameron]]-Table3[[#This Row],[Cameron]])</f>
        <v>40</v>
      </c>
      <c r="BG560" t="str">
        <f>IF(AND(ISBLANK(Table33[[#This Row],[Alex]]),ISBLANK(Table3[[#This Row],[Alex]])),"",Table33[[#This Row],[Alex]]-Table3[[#This Row],[Alex]])</f>
        <v/>
      </c>
      <c r="BH560" t="str">
        <f>IF(AND(ISBLANK(Table33[[#This Row],[Scott]]),ISBLANK(Table3[[#This Row],[Scott]])),"",Table33[[#This Row],[Scott]]-Table3[[#This Row],[Scott]])</f>
        <v/>
      </c>
      <c r="BI560" t="str">
        <f>IF(AND(ISBLANK(Table33[[#This Row],[Light]]),ISBLANK(Table3[[#This Row],[Light]])),"",Table33[[#This Row],[Light]]-Table3[[#This Row],[Light]])</f>
        <v/>
      </c>
      <c r="BJ560" t="str">
        <f>IF(AND(ISBLANK(Table33[[#This Row],[Jarred]]),ISBLANK(Table3[[#This Row],[Jarred]])),"",Table33[[#This Row],[Jarred]]-Table3[[#This Row],[Jarred]])</f>
        <v/>
      </c>
      <c r="BK560" t="str">
        <f>IF(AND(ISBLANK(Table33[[#This Row],[Joel]]),ISBLANK(Table3[[#This Row],[Joel]])),"",Table33[[#This Row],[Joel]]-Table3[[#This Row],[Joel]])</f>
        <v/>
      </c>
      <c r="BL560" t="str">
        <f>IF(AND(ISBLANK(Table33[[#This Row],[Rob]]),ISBLANK(Table3[[#This Row],[Rob]])),"",Table33[[#This Row],[Rob]]-Table3[[#This Row],[Rob]])</f>
        <v/>
      </c>
      <c r="BM560" t="str">
        <f>IF(AND(ISBLANK(Table33[[#This Row],[Xander]]),ISBLANK(Table3[[#This Row],[Xander]])),"",Table33[[#This Row],[Xander]]-Table3[[#This Row],[Xander]])</f>
        <v/>
      </c>
    </row>
    <row r="561" spans="1:65" x14ac:dyDescent="0.25">
      <c r="A561" s="26">
        <v>45912</v>
      </c>
      <c r="B561">
        <v>16</v>
      </c>
      <c r="D561">
        <v>12</v>
      </c>
      <c r="F561">
        <v>26</v>
      </c>
      <c r="H561">
        <v>18</v>
      </c>
      <c r="I561">
        <v>11</v>
      </c>
      <c r="S561" s="26">
        <v>45912</v>
      </c>
      <c r="T561">
        <v>53</v>
      </c>
      <c r="V561">
        <v>50</v>
      </c>
      <c r="X561">
        <v>115</v>
      </c>
      <c r="AK561">
        <v>57</v>
      </c>
      <c r="AL561">
        <v>46</v>
      </c>
      <c r="AM561">
        <v>18</v>
      </c>
      <c r="AN561">
        <v>2</v>
      </c>
      <c r="AX561" s="26">
        <v>45912</v>
      </c>
      <c r="AY561">
        <f>IF(AND(ISBLANK(Table33[[#This Row],[Gilbert]]),ISBLANK(Table3[[#This Row],[Gilbert]])),"",Table33[[#This Row],[Gilbert]]-Table3[[#This Row],[Gilbert]])</f>
        <v>37</v>
      </c>
      <c r="AZ561" t="str">
        <f>IF(AND(ISBLANK(Table33[[#This Row],[Fred]]),ISBLANK(Table3[[#This Row],[Fred]])),"",Table33[[#This Row],[Fred]]-Table3[[#This Row],[Fred]])</f>
        <v/>
      </c>
      <c r="BA561">
        <f>IF(AND(ISBLANK(Table33[[#This Row],[Zoe]]),ISBLANK(Table3[[#This Row],[Zoe]])),"",Table33[[#This Row],[Zoe]]-Table3[[#This Row],[Zoe]])</f>
        <v>38</v>
      </c>
      <c r="BB561" t="str">
        <f>IF(AND(ISBLANK(Table33[[#This Row],[George]]),ISBLANK(Table3[[#This Row],[George]])),"",Table33[[#This Row],[George]]-Table3[[#This Row],[George]])</f>
        <v/>
      </c>
      <c r="BC561">
        <f>IF(AND(ISBLANK(Table33[[#This Row],[Raegan]]),ISBLANK(Table3[[#This Row],[Raegan]])),"",Table33[[#This Row],[Raegan]]-Table3[[#This Row],[Raegan]])</f>
        <v>89</v>
      </c>
      <c r="BD561" t="str">
        <f>IF(AND(ISBLANK(Table33[[#This Row],[Liam]]),ISBLANK(Table3[[#This Row],[Liam]])),"",Table33[[#This Row],[Liam]]-Table3[[#This Row],[Liam]])</f>
        <v/>
      </c>
      <c r="BE561">
        <f>IF(AND(ISBLANK(Table33[[#This Row],[Shane]]),ISBLANK(Table3[[#This Row],[Shane]])),"",Table33[[#This Row],[Shane]]-Table3[[#This Row],[Shane]])</f>
        <v>39</v>
      </c>
      <c r="BF561">
        <f>IF(AND(ISBLANK(Table33[[#This Row],[Cameron]]),ISBLANK(Table3[[#This Row],[Cameron]])),"",Table33[[#This Row],[Cameron]]-Table3[[#This Row],[Cameron]])</f>
        <v>35</v>
      </c>
      <c r="BG561" t="str">
        <f>IF(AND(ISBLANK(Table33[[#This Row],[Alex]]),ISBLANK(Table3[[#This Row],[Alex]])),"",Table33[[#This Row],[Alex]]-Table3[[#This Row],[Alex]])</f>
        <v/>
      </c>
      <c r="BH561" t="str">
        <f>IF(AND(ISBLANK(Table33[[#This Row],[Scott]]),ISBLANK(Table3[[#This Row],[Scott]])),"",Table33[[#This Row],[Scott]]-Table3[[#This Row],[Scott]])</f>
        <v/>
      </c>
      <c r="BI561" t="str">
        <f>IF(AND(ISBLANK(Table33[[#This Row],[Light]]),ISBLANK(Table3[[#This Row],[Light]])),"",Table33[[#This Row],[Light]]-Table3[[#This Row],[Light]])</f>
        <v/>
      </c>
      <c r="BJ561" t="str">
        <f>IF(AND(ISBLANK(Table33[[#This Row],[Jarred]]),ISBLANK(Table3[[#This Row],[Jarred]])),"",Table33[[#This Row],[Jarred]]-Table3[[#This Row],[Jarred]])</f>
        <v/>
      </c>
      <c r="BK561" t="str">
        <f>IF(AND(ISBLANK(Table33[[#This Row],[Joel]]),ISBLANK(Table3[[#This Row],[Joel]])),"",Table33[[#This Row],[Joel]]-Table3[[#This Row],[Joel]])</f>
        <v/>
      </c>
      <c r="BL561" t="str">
        <f>IF(AND(ISBLANK(Table33[[#This Row],[Rob]]),ISBLANK(Table3[[#This Row],[Rob]])),"",Table33[[#This Row],[Rob]]-Table3[[#This Row],[Rob]])</f>
        <v/>
      </c>
      <c r="BM561" t="str">
        <f>IF(AND(ISBLANK(Table33[[#This Row],[Xander]]),ISBLANK(Table3[[#This Row],[Xander]])),"",Table33[[#This Row],[Xander]]-Table3[[#This Row],[Xander]])</f>
        <v/>
      </c>
    </row>
    <row r="562" spans="1:65" x14ac:dyDescent="0.25">
      <c r="A562" s="26">
        <v>45915</v>
      </c>
      <c r="B562">
        <v>8</v>
      </c>
      <c r="C562">
        <v>29</v>
      </c>
      <c r="D562">
        <v>21</v>
      </c>
      <c r="E562">
        <v>10</v>
      </c>
      <c r="F562">
        <v>32</v>
      </c>
      <c r="H562">
        <v>2</v>
      </c>
      <c r="I562">
        <v>18</v>
      </c>
      <c r="P562">
        <v>10</v>
      </c>
      <c r="S562" s="26">
        <v>45915</v>
      </c>
      <c r="T562">
        <v>42</v>
      </c>
      <c r="U562">
        <v>47</v>
      </c>
      <c r="V562">
        <v>29</v>
      </c>
      <c r="W562">
        <v>36</v>
      </c>
      <c r="X562">
        <v>100</v>
      </c>
      <c r="AK562">
        <v>29</v>
      </c>
      <c r="AL562">
        <v>49</v>
      </c>
      <c r="AM562">
        <v>10</v>
      </c>
      <c r="AN562">
        <v>1</v>
      </c>
      <c r="AP562">
        <v>17</v>
      </c>
      <c r="AX562" s="26">
        <v>45915</v>
      </c>
      <c r="AY562">
        <f>IF(AND(ISBLANK(Table33[[#This Row],[Gilbert]]),ISBLANK(Table3[[#This Row],[Gilbert]])),"",Table33[[#This Row],[Gilbert]]-Table3[[#This Row],[Gilbert]])</f>
        <v>34</v>
      </c>
      <c r="AZ562">
        <f>IF(AND(ISBLANK(Table33[[#This Row],[Fred]]),ISBLANK(Table3[[#This Row],[Fred]])),"",Table33[[#This Row],[Fred]]-Table3[[#This Row],[Fred]])</f>
        <v>18</v>
      </c>
      <c r="BA562">
        <f>IF(AND(ISBLANK(Table33[[#This Row],[Zoe]]),ISBLANK(Table3[[#This Row],[Zoe]])),"",Table33[[#This Row],[Zoe]]-Table3[[#This Row],[Zoe]])</f>
        <v>8</v>
      </c>
      <c r="BB562">
        <f>IF(AND(ISBLANK(Table33[[#This Row],[George]]),ISBLANK(Table3[[#This Row],[George]])),"",Table33[[#This Row],[George]]-Table3[[#This Row],[George]])</f>
        <v>26</v>
      </c>
      <c r="BC562">
        <f>IF(AND(ISBLANK(Table33[[#This Row],[Raegan]]),ISBLANK(Table3[[#This Row],[Raegan]])),"",Table33[[#This Row],[Raegan]]-Table3[[#This Row],[Raegan]])</f>
        <v>68</v>
      </c>
      <c r="BD562" t="str">
        <f>IF(AND(ISBLANK(Table33[[#This Row],[Liam]]),ISBLANK(Table3[[#This Row],[Liam]])),"",Table33[[#This Row],[Liam]]-Table3[[#This Row],[Liam]])</f>
        <v/>
      </c>
      <c r="BE562">
        <f>IF(AND(ISBLANK(Table33[[#This Row],[Shane]]),ISBLANK(Table3[[#This Row],[Shane]])),"",Table33[[#This Row],[Shane]]-Table3[[#This Row],[Shane]])</f>
        <v>27</v>
      </c>
      <c r="BF562">
        <f>IF(AND(ISBLANK(Table33[[#This Row],[Cameron]]),ISBLANK(Table3[[#This Row],[Cameron]])),"",Table33[[#This Row],[Cameron]]-Table3[[#This Row],[Cameron]])</f>
        <v>31</v>
      </c>
      <c r="BG562">
        <f>IF(AND(ISBLANK(Table33[[#This Row],[Alex]]),ISBLANK(Table3[[#This Row],[Alex]])),"",Table33[[#This Row],[Alex]]-Table3[[#This Row],[Alex]])</f>
        <v>7</v>
      </c>
      <c r="BH562" t="str">
        <f>IF(AND(ISBLANK(Table33[[#This Row],[Scott]]),ISBLANK(Table3[[#This Row],[Scott]])),"",Table33[[#This Row],[Scott]]-Table3[[#This Row],[Scott]])</f>
        <v/>
      </c>
      <c r="BI562" t="str">
        <f>IF(AND(ISBLANK(Table33[[#This Row],[Light]]),ISBLANK(Table3[[#This Row],[Light]])),"",Table33[[#This Row],[Light]]-Table3[[#This Row],[Light]])</f>
        <v/>
      </c>
      <c r="BJ562" t="str">
        <f>IF(AND(ISBLANK(Table33[[#This Row],[Jarred]]),ISBLANK(Table3[[#This Row],[Jarred]])),"",Table33[[#This Row],[Jarred]]-Table3[[#This Row],[Jarred]])</f>
        <v/>
      </c>
      <c r="BK562" t="str">
        <f>IF(AND(ISBLANK(Table33[[#This Row],[Joel]]),ISBLANK(Table3[[#This Row],[Joel]])),"",Table33[[#This Row],[Joel]]-Table3[[#This Row],[Joel]])</f>
        <v/>
      </c>
      <c r="BL562" t="str">
        <f>IF(AND(ISBLANK(Table33[[#This Row],[Rob]]),ISBLANK(Table3[[#This Row],[Rob]])),"",Table33[[#This Row],[Rob]]-Table3[[#This Row],[Rob]])</f>
        <v/>
      </c>
      <c r="BM562" t="str">
        <f>IF(AND(ISBLANK(Table33[[#This Row],[Xander]]),ISBLANK(Table3[[#This Row],[Xander]])),"",Table33[[#This Row],[Xander]]-Table3[[#This Row],[Xander]])</f>
        <v/>
      </c>
    </row>
    <row r="563" spans="1:65" x14ac:dyDescent="0.25">
      <c r="A563" s="26">
        <v>45916</v>
      </c>
      <c r="B563">
        <v>7</v>
      </c>
      <c r="C563">
        <v>31</v>
      </c>
      <c r="D563">
        <v>26</v>
      </c>
      <c r="E563">
        <v>7</v>
      </c>
      <c r="F563">
        <v>32</v>
      </c>
      <c r="H563">
        <v>9</v>
      </c>
      <c r="I563">
        <v>8</v>
      </c>
      <c r="S563" s="26">
        <v>45916</v>
      </c>
      <c r="T563">
        <v>32</v>
      </c>
      <c r="U563">
        <v>43</v>
      </c>
      <c r="V563">
        <v>34</v>
      </c>
      <c r="W563">
        <v>39</v>
      </c>
      <c r="X563">
        <v>89</v>
      </c>
      <c r="AK563">
        <v>51</v>
      </c>
      <c r="AL563">
        <v>49</v>
      </c>
      <c r="AM563">
        <v>9</v>
      </c>
      <c r="AN563">
        <v>1</v>
      </c>
      <c r="AX563" s="26">
        <v>45916</v>
      </c>
      <c r="AY563">
        <f>IF(AND(ISBLANK(Table33[[#This Row],[Gilbert]]),ISBLANK(Table3[[#This Row],[Gilbert]])),"",Table33[[#This Row],[Gilbert]]-Table3[[#This Row],[Gilbert]])</f>
        <v>25</v>
      </c>
      <c r="AZ563">
        <f>IF(AND(ISBLANK(Table33[[#This Row],[Fred]]),ISBLANK(Table3[[#This Row],[Fred]])),"",Table33[[#This Row],[Fred]]-Table3[[#This Row],[Fred]])</f>
        <v>12</v>
      </c>
      <c r="BA563">
        <f>IF(AND(ISBLANK(Table33[[#This Row],[Zoe]]),ISBLANK(Table3[[#This Row],[Zoe]])),"",Table33[[#This Row],[Zoe]]-Table3[[#This Row],[Zoe]])</f>
        <v>8</v>
      </c>
      <c r="BB563">
        <f>IF(AND(ISBLANK(Table33[[#This Row],[George]]),ISBLANK(Table3[[#This Row],[George]])),"",Table33[[#This Row],[George]]-Table3[[#This Row],[George]])</f>
        <v>32</v>
      </c>
      <c r="BC563">
        <f>IF(AND(ISBLANK(Table33[[#This Row],[Raegan]]),ISBLANK(Table3[[#This Row],[Raegan]])),"",Table33[[#This Row],[Raegan]]-Table3[[#This Row],[Raegan]])</f>
        <v>57</v>
      </c>
      <c r="BD563" t="str">
        <f>IF(AND(ISBLANK(Table33[[#This Row],[Liam]]),ISBLANK(Table3[[#This Row],[Liam]])),"",Table33[[#This Row],[Liam]]-Table3[[#This Row],[Liam]])</f>
        <v/>
      </c>
      <c r="BE563">
        <f>IF(AND(ISBLANK(Table33[[#This Row],[Shane]]),ISBLANK(Table3[[#This Row],[Shane]])),"",Table33[[#This Row],[Shane]]-Table3[[#This Row],[Shane]])</f>
        <v>42</v>
      </c>
      <c r="BF563">
        <f>IF(AND(ISBLANK(Table33[[#This Row],[Cameron]]),ISBLANK(Table3[[#This Row],[Cameron]])),"",Table33[[#This Row],[Cameron]]-Table3[[#This Row],[Cameron]])</f>
        <v>41</v>
      </c>
      <c r="BG563" t="str">
        <f>IF(AND(ISBLANK(Table33[[#This Row],[Alex]]),ISBLANK(Table3[[#This Row],[Alex]])),"",Table33[[#This Row],[Alex]]-Table3[[#This Row],[Alex]])</f>
        <v/>
      </c>
      <c r="BH563" t="str">
        <f>IF(AND(ISBLANK(Table33[[#This Row],[Scott]]),ISBLANK(Table3[[#This Row],[Scott]])),"",Table33[[#This Row],[Scott]]-Table3[[#This Row],[Scott]])</f>
        <v/>
      </c>
      <c r="BI563" t="str">
        <f>IF(AND(ISBLANK(Table33[[#This Row],[Light]]),ISBLANK(Table3[[#This Row],[Light]])),"",Table33[[#This Row],[Light]]-Table3[[#This Row],[Light]])</f>
        <v/>
      </c>
      <c r="BJ563" t="str">
        <f>IF(AND(ISBLANK(Table33[[#This Row],[Jarred]]),ISBLANK(Table3[[#This Row],[Jarred]])),"",Table33[[#This Row],[Jarred]]-Table3[[#This Row],[Jarred]])</f>
        <v/>
      </c>
      <c r="BK563" t="str">
        <f>IF(AND(ISBLANK(Table33[[#This Row],[Joel]]),ISBLANK(Table3[[#This Row],[Joel]])),"",Table33[[#This Row],[Joel]]-Table3[[#This Row],[Joel]])</f>
        <v/>
      </c>
      <c r="BL563" t="str">
        <f>IF(AND(ISBLANK(Table33[[#This Row],[Rob]]),ISBLANK(Table3[[#This Row],[Rob]])),"",Table33[[#This Row],[Rob]]-Table3[[#This Row],[Rob]])</f>
        <v/>
      </c>
      <c r="BM563" t="str">
        <f>IF(AND(ISBLANK(Table33[[#This Row],[Xander]]),ISBLANK(Table3[[#This Row],[Xander]])),"",Table33[[#This Row],[Xander]]-Table3[[#This Row],[Xander]])</f>
        <v/>
      </c>
    </row>
    <row r="564" spans="1:65" x14ac:dyDescent="0.25">
      <c r="A564" s="26">
        <v>45917</v>
      </c>
      <c r="C564">
        <v>29</v>
      </c>
      <c r="D564">
        <v>19</v>
      </c>
      <c r="E564">
        <v>8</v>
      </c>
      <c r="F564">
        <v>38</v>
      </c>
      <c r="H564">
        <v>4</v>
      </c>
      <c r="I564">
        <v>11</v>
      </c>
      <c r="P564">
        <v>14</v>
      </c>
      <c r="S564" s="26">
        <v>45917</v>
      </c>
      <c r="T564">
        <v>2</v>
      </c>
      <c r="U564">
        <v>45</v>
      </c>
      <c r="V564">
        <v>33</v>
      </c>
      <c r="W564">
        <v>36</v>
      </c>
      <c r="X564">
        <v>103</v>
      </c>
      <c r="AK564">
        <v>39</v>
      </c>
      <c r="AL564">
        <v>49</v>
      </c>
      <c r="AM564">
        <v>5</v>
      </c>
      <c r="AP564">
        <v>24</v>
      </c>
      <c r="AX564" s="26">
        <v>45917</v>
      </c>
      <c r="AY564">
        <f>IF(AND(ISBLANK(Table33[[#This Row],[Gilbert]]),ISBLANK(Table3[[#This Row],[Gilbert]])),"",Table33[[#This Row],[Gilbert]]-Table3[[#This Row],[Gilbert]])</f>
        <v>2</v>
      </c>
      <c r="AZ564">
        <f>IF(AND(ISBLANK(Table33[[#This Row],[Fred]]),ISBLANK(Table3[[#This Row],[Fred]])),"",Table33[[#This Row],[Fred]]-Table3[[#This Row],[Fred]])</f>
        <v>16</v>
      </c>
      <c r="BA564">
        <f>IF(AND(ISBLANK(Table33[[#This Row],[Zoe]]),ISBLANK(Table3[[#This Row],[Zoe]])),"",Table33[[#This Row],[Zoe]]-Table3[[#This Row],[Zoe]])</f>
        <v>14</v>
      </c>
      <c r="BB564">
        <f>IF(AND(ISBLANK(Table33[[#This Row],[George]]),ISBLANK(Table3[[#This Row],[George]])),"",Table33[[#This Row],[George]]-Table3[[#This Row],[George]])</f>
        <v>28</v>
      </c>
      <c r="BC564">
        <f>IF(AND(ISBLANK(Table33[[#This Row],[Raegan]]),ISBLANK(Table3[[#This Row],[Raegan]])),"",Table33[[#This Row],[Raegan]]-Table3[[#This Row],[Raegan]])</f>
        <v>65</v>
      </c>
      <c r="BD564" t="str">
        <f>IF(AND(ISBLANK(Table33[[#This Row],[Liam]]),ISBLANK(Table3[[#This Row],[Liam]])),"",Table33[[#This Row],[Liam]]-Table3[[#This Row],[Liam]])</f>
        <v/>
      </c>
      <c r="BE564">
        <f>IF(AND(ISBLANK(Table33[[#This Row],[Shane]]),ISBLANK(Table3[[#This Row],[Shane]])),"",Table33[[#This Row],[Shane]]-Table3[[#This Row],[Shane]])</f>
        <v>35</v>
      </c>
      <c r="BF564">
        <f>IF(AND(ISBLANK(Table33[[#This Row],[Cameron]]),ISBLANK(Table3[[#This Row],[Cameron]])),"",Table33[[#This Row],[Cameron]]-Table3[[#This Row],[Cameron]])</f>
        <v>38</v>
      </c>
      <c r="BG564">
        <f>IF(AND(ISBLANK(Table33[[#This Row],[Alex]]),ISBLANK(Table3[[#This Row],[Alex]])),"",Table33[[#This Row],[Alex]]-Table3[[#This Row],[Alex]])</f>
        <v>10</v>
      </c>
      <c r="BH564" t="str">
        <f>IF(AND(ISBLANK(Table33[[#This Row],[Scott]]),ISBLANK(Table3[[#This Row],[Scott]])),"",Table33[[#This Row],[Scott]]-Table3[[#This Row],[Scott]])</f>
        <v/>
      </c>
      <c r="BI564" t="str">
        <f>IF(AND(ISBLANK(Table33[[#This Row],[Light]]),ISBLANK(Table3[[#This Row],[Light]])),"",Table33[[#This Row],[Light]]-Table3[[#This Row],[Light]])</f>
        <v/>
      </c>
      <c r="BJ564" t="str">
        <f>IF(AND(ISBLANK(Table33[[#This Row],[Jarred]]),ISBLANK(Table3[[#This Row],[Jarred]])),"",Table33[[#This Row],[Jarred]]-Table3[[#This Row],[Jarred]])</f>
        <v/>
      </c>
      <c r="BK564" t="str">
        <f>IF(AND(ISBLANK(Table33[[#This Row],[Joel]]),ISBLANK(Table3[[#This Row],[Joel]])),"",Table33[[#This Row],[Joel]]-Table3[[#This Row],[Joel]])</f>
        <v/>
      </c>
      <c r="BL564" t="str">
        <f>IF(AND(ISBLANK(Table33[[#This Row],[Rob]]),ISBLANK(Table3[[#This Row],[Rob]])),"",Table33[[#This Row],[Rob]]-Table3[[#This Row],[Rob]])</f>
        <v/>
      </c>
      <c r="BM564" t="str">
        <f>IF(AND(ISBLANK(Table33[[#This Row],[Xander]]),ISBLANK(Table3[[#This Row],[Xander]])),"",Table33[[#This Row],[Xander]]-Table3[[#This Row],[Xander]])</f>
        <v/>
      </c>
    </row>
    <row r="565" spans="1:65" x14ac:dyDescent="0.25">
      <c r="A565" s="26">
        <v>45918</v>
      </c>
      <c r="B565">
        <v>10</v>
      </c>
      <c r="C565">
        <v>28</v>
      </c>
      <c r="D565">
        <v>17</v>
      </c>
      <c r="E565">
        <v>9</v>
      </c>
      <c r="H565">
        <v>4</v>
      </c>
      <c r="I565">
        <v>16</v>
      </c>
      <c r="P565">
        <v>14</v>
      </c>
      <c r="S565" s="26">
        <v>45918</v>
      </c>
      <c r="T565">
        <v>45</v>
      </c>
      <c r="U565">
        <v>47</v>
      </c>
      <c r="V565">
        <v>28</v>
      </c>
      <c r="W565">
        <v>31</v>
      </c>
      <c r="AK565">
        <v>53</v>
      </c>
      <c r="AL565">
        <v>73</v>
      </c>
      <c r="AM565">
        <v>27</v>
      </c>
      <c r="AP565">
        <v>17</v>
      </c>
      <c r="AX565" s="26">
        <v>45918</v>
      </c>
      <c r="AY565">
        <f>IF(AND(ISBLANK(Table33[[#This Row],[Gilbert]]),ISBLANK(Table3[[#This Row],[Gilbert]])),"",Table33[[#This Row],[Gilbert]]-Table3[[#This Row],[Gilbert]])</f>
        <v>35</v>
      </c>
      <c r="AZ565">
        <f>IF(AND(ISBLANK(Table33[[#This Row],[Fred]]),ISBLANK(Table3[[#This Row],[Fred]])),"",Table33[[#This Row],[Fred]]-Table3[[#This Row],[Fred]])</f>
        <v>19</v>
      </c>
      <c r="BA565">
        <f>IF(AND(ISBLANK(Table33[[#This Row],[Zoe]]),ISBLANK(Table3[[#This Row],[Zoe]])),"",Table33[[#This Row],[Zoe]]-Table3[[#This Row],[Zoe]])</f>
        <v>11</v>
      </c>
      <c r="BB565">
        <f>IF(AND(ISBLANK(Table33[[#This Row],[George]]),ISBLANK(Table3[[#This Row],[George]])),"",Table33[[#This Row],[George]]-Table3[[#This Row],[George]])</f>
        <v>22</v>
      </c>
      <c r="BC565" t="str">
        <f>IF(AND(ISBLANK(Table33[[#This Row],[Raegan]]),ISBLANK(Table3[[#This Row],[Raegan]])),"",Table33[[#This Row],[Raegan]]-Table3[[#This Row],[Raegan]])</f>
        <v/>
      </c>
      <c r="BD565" t="str">
        <f>IF(AND(ISBLANK(Table33[[#This Row],[Liam]]),ISBLANK(Table3[[#This Row],[Liam]])),"",Table33[[#This Row],[Liam]]-Table3[[#This Row],[Liam]])</f>
        <v/>
      </c>
      <c r="BE565">
        <f>IF(AND(ISBLANK(Table33[[#This Row],[Shane]]),ISBLANK(Table3[[#This Row],[Shane]])),"",Table33[[#This Row],[Shane]]-Table3[[#This Row],[Shane]])</f>
        <v>49</v>
      </c>
      <c r="BF565">
        <f>IF(AND(ISBLANK(Table33[[#This Row],[Cameron]]),ISBLANK(Table3[[#This Row],[Cameron]])),"",Table33[[#This Row],[Cameron]]-Table3[[#This Row],[Cameron]])</f>
        <v>57</v>
      </c>
      <c r="BG565">
        <f>IF(AND(ISBLANK(Table33[[#This Row],[Alex]]),ISBLANK(Table3[[#This Row],[Alex]])),"",Table33[[#This Row],[Alex]]-Table3[[#This Row],[Alex]])</f>
        <v>3</v>
      </c>
      <c r="BH565" t="str">
        <f>IF(AND(ISBLANK(Table33[[#This Row],[Scott]]),ISBLANK(Table3[[#This Row],[Scott]])),"",Table33[[#This Row],[Scott]]-Table3[[#This Row],[Scott]])</f>
        <v/>
      </c>
      <c r="BI565" t="str">
        <f>IF(AND(ISBLANK(Table33[[#This Row],[Light]]),ISBLANK(Table3[[#This Row],[Light]])),"",Table33[[#This Row],[Light]]-Table3[[#This Row],[Light]])</f>
        <v/>
      </c>
      <c r="BJ565" t="str">
        <f>IF(AND(ISBLANK(Table33[[#This Row],[Jarred]]),ISBLANK(Table3[[#This Row],[Jarred]])),"",Table33[[#This Row],[Jarred]]-Table3[[#This Row],[Jarred]])</f>
        <v/>
      </c>
      <c r="BK565" t="str">
        <f>IF(AND(ISBLANK(Table33[[#This Row],[Joel]]),ISBLANK(Table3[[#This Row],[Joel]])),"",Table33[[#This Row],[Joel]]-Table3[[#This Row],[Joel]])</f>
        <v/>
      </c>
      <c r="BL565" t="str">
        <f>IF(AND(ISBLANK(Table33[[#This Row],[Rob]]),ISBLANK(Table3[[#This Row],[Rob]])),"",Table33[[#This Row],[Rob]]-Table3[[#This Row],[Rob]])</f>
        <v/>
      </c>
      <c r="BM565" t="str">
        <f>IF(AND(ISBLANK(Table33[[#This Row],[Xander]]),ISBLANK(Table3[[#This Row],[Xander]])),"",Table33[[#This Row],[Xander]]-Table3[[#This Row],[Xander]])</f>
        <v/>
      </c>
    </row>
    <row r="566" spans="1:65" x14ac:dyDescent="0.25">
      <c r="A566" s="26">
        <v>45919</v>
      </c>
      <c r="B566">
        <v>12</v>
      </c>
      <c r="C566">
        <v>25</v>
      </c>
      <c r="D566">
        <v>13</v>
      </c>
      <c r="H566">
        <v>6</v>
      </c>
      <c r="I566">
        <v>16</v>
      </c>
      <c r="P566">
        <v>17</v>
      </c>
      <c r="S566" s="26">
        <v>45919</v>
      </c>
      <c r="T566">
        <v>68</v>
      </c>
      <c r="U566">
        <v>40</v>
      </c>
      <c r="V566">
        <v>40</v>
      </c>
      <c r="AK566">
        <v>49</v>
      </c>
      <c r="AL566">
        <v>78</v>
      </c>
      <c r="AM566">
        <v>19</v>
      </c>
      <c r="AP566">
        <v>28</v>
      </c>
      <c r="AX566" s="26">
        <v>45919</v>
      </c>
      <c r="AY566">
        <f>IF(AND(ISBLANK(Table33[[#This Row],[Gilbert]]),ISBLANK(Table3[[#This Row],[Gilbert]])),"",Table33[[#This Row],[Gilbert]]-Table3[[#This Row],[Gilbert]])</f>
        <v>56</v>
      </c>
      <c r="AZ566">
        <f>IF(AND(ISBLANK(Table33[[#This Row],[Fred]]),ISBLANK(Table3[[#This Row],[Fred]])),"",Table33[[#This Row],[Fred]]-Table3[[#This Row],[Fred]])</f>
        <v>15</v>
      </c>
      <c r="BA566">
        <f>IF(AND(ISBLANK(Table33[[#This Row],[Zoe]]),ISBLANK(Table3[[#This Row],[Zoe]])),"",Table33[[#This Row],[Zoe]]-Table3[[#This Row],[Zoe]])</f>
        <v>27</v>
      </c>
      <c r="BB566" t="str">
        <f>IF(AND(ISBLANK(Table33[[#This Row],[George]]),ISBLANK(Table3[[#This Row],[George]])),"",Table33[[#This Row],[George]]-Table3[[#This Row],[George]])</f>
        <v/>
      </c>
      <c r="BC566" t="str">
        <f>IF(AND(ISBLANK(Table33[[#This Row],[Raegan]]),ISBLANK(Table3[[#This Row],[Raegan]])),"",Table33[[#This Row],[Raegan]]-Table3[[#This Row],[Raegan]])</f>
        <v/>
      </c>
      <c r="BD566" t="str">
        <f>IF(AND(ISBLANK(Table33[[#This Row],[Liam]]),ISBLANK(Table3[[#This Row],[Liam]])),"",Table33[[#This Row],[Liam]]-Table3[[#This Row],[Liam]])</f>
        <v/>
      </c>
      <c r="BE566">
        <f>IF(AND(ISBLANK(Table33[[#This Row],[Shane]]),ISBLANK(Table3[[#This Row],[Shane]])),"",Table33[[#This Row],[Shane]]-Table3[[#This Row],[Shane]])</f>
        <v>43</v>
      </c>
      <c r="BF566">
        <f>IF(AND(ISBLANK(Table33[[#This Row],[Cameron]]),ISBLANK(Table3[[#This Row],[Cameron]])),"",Table33[[#This Row],[Cameron]]-Table3[[#This Row],[Cameron]])</f>
        <v>62</v>
      </c>
      <c r="BG566">
        <f>IF(AND(ISBLANK(Table33[[#This Row],[Alex]]),ISBLANK(Table3[[#This Row],[Alex]])),"",Table33[[#This Row],[Alex]]-Table3[[#This Row],[Alex]])</f>
        <v>11</v>
      </c>
      <c r="BH566" t="str">
        <f>IF(AND(ISBLANK(Table33[[#This Row],[Scott]]),ISBLANK(Table3[[#This Row],[Scott]])),"",Table33[[#This Row],[Scott]]-Table3[[#This Row],[Scott]])</f>
        <v/>
      </c>
      <c r="BI566" t="str">
        <f>IF(AND(ISBLANK(Table33[[#This Row],[Light]]),ISBLANK(Table3[[#This Row],[Light]])),"",Table33[[#This Row],[Light]]-Table3[[#This Row],[Light]])</f>
        <v/>
      </c>
      <c r="BJ566" t="str">
        <f>IF(AND(ISBLANK(Table33[[#This Row],[Jarred]]),ISBLANK(Table3[[#This Row],[Jarred]])),"",Table33[[#This Row],[Jarred]]-Table3[[#This Row],[Jarred]])</f>
        <v/>
      </c>
      <c r="BK566" t="str">
        <f>IF(AND(ISBLANK(Table33[[#This Row],[Joel]]),ISBLANK(Table3[[#This Row],[Joel]])),"",Table33[[#This Row],[Joel]]-Table3[[#This Row],[Joel]])</f>
        <v/>
      </c>
      <c r="BL566" t="str">
        <f>IF(AND(ISBLANK(Table33[[#This Row],[Rob]]),ISBLANK(Table3[[#This Row],[Rob]])),"",Table33[[#This Row],[Rob]]-Table3[[#This Row],[Rob]])</f>
        <v/>
      </c>
      <c r="BM566" t="str">
        <f>IF(AND(ISBLANK(Table33[[#This Row],[Xander]]),ISBLANK(Table3[[#This Row],[Xander]])),"",Table33[[#This Row],[Xander]]-Table3[[#This Row],[Xander]])</f>
        <v/>
      </c>
    </row>
    <row r="567" spans="1:65" x14ac:dyDescent="0.25">
      <c r="A567" s="26">
        <v>45922</v>
      </c>
      <c r="B567">
        <v>15</v>
      </c>
      <c r="C567">
        <v>30</v>
      </c>
      <c r="D567">
        <v>15</v>
      </c>
      <c r="E567">
        <v>22</v>
      </c>
      <c r="F567">
        <v>23</v>
      </c>
      <c r="H567">
        <v>17</v>
      </c>
      <c r="I567">
        <v>4</v>
      </c>
      <c r="P567">
        <v>11</v>
      </c>
      <c r="S567" s="26">
        <v>45922</v>
      </c>
      <c r="T567">
        <v>64</v>
      </c>
      <c r="U567">
        <v>46</v>
      </c>
      <c r="V567">
        <v>24</v>
      </c>
      <c r="W567">
        <v>35</v>
      </c>
      <c r="X567">
        <v>72</v>
      </c>
      <c r="AK567">
        <v>48</v>
      </c>
      <c r="AL567">
        <v>53</v>
      </c>
      <c r="AM567">
        <v>29</v>
      </c>
      <c r="AN567">
        <v>3</v>
      </c>
      <c r="AP567">
        <v>32</v>
      </c>
      <c r="AX567" s="26">
        <v>45922</v>
      </c>
      <c r="AY567">
        <f>IF(AND(ISBLANK(Table33[[#This Row],[Gilbert]]),ISBLANK(Table3[[#This Row],[Gilbert]])),"",Table33[[#This Row],[Gilbert]]-Table3[[#This Row],[Gilbert]])</f>
        <v>49</v>
      </c>
      <c r="AZ567">
        <f>IF(AND(ISBLANK(Table33[[#This Row],[Fred]]),ISBLANK(Table3[[#This Row],[Fred]])),"",Table33[[#This Row],[Fred]]-Table3[[#This Row],[Fred]])</f>
        <v>16</v>
      </c>
      <c r="BA567">
        <f>IF(AND(ISBLANK(Table33[[#This Row],[Zoe]]),ISBLANK(Table3[[#This Row],[Zoe]])),"",Table33[[#This Row],[Zoe]]-Table3[[#This Row],[Zoe]])</f>
        <v>9</v>
      </c>
      <c r="BB567">
        <f>IF(AND(ISBLANK(Table33[[#This Row],[George]]),ISBLANK(Table3[[#This Row],[George]])),"",Table33[[#This Row],[George]]-Table3[[#This Row],[George]])</f>
        <v>13</v>
      </c>
      <c r="BC567">
        <f>IF(AND(ISBLANK(Table33[[#This Row],[Raegan]]),ISBLANK(Table3[[#This Row],[Raegan]])),"",Table33[[#This Row],[Raegan]]-Table3[[#This Row],[Raegan]])</f>
        <v>49</v>
      </c>
      <c r="BD567" t="str">
        <f>IF(AND(ISBLANK(Table33[[#This Row],[Liam]]),ISBLANK(Table3[[#This Row],[Liam]])),"",Table33[[#This Row],[Liam]]-Table3[[#This Row],[Liam]])</f>
        <v/>
      </c>
      <c r="BE567">
        <f>IF(AND(ISBLANK(Table33[[#This Row],[Shane]]),ISBLANK(Table3[[#This Row],[Shane]])),"",Table33[[#This Row],[Shane]]-Table3[[#This Row],[Shane]])</f>
        <v>31</v>
      </c>
      <c r="BF567">
        <f>IF(AND(ISBLANK(Table33[[#This Row],[Cameron]]),ISBLANK(Table3[[#This Row],[Cameron]])),"",Table33[[#This Row],[Cameron]]-Table3[[#This Row],[Cameron]])</f>
        <v>49</v>
      </c>
      <c r="BG567">
        <f>IF(AND(ISBLANK(Table33[[#This Row],[Alex]]),ISBLANK(Table3[[#This Row],[Alex]])),"",Table33[[#This Row],[Alex]]-Table3[[#This Row],[Alex]])</f>
        <v>21</v>
      </c>
      <c r="BH567" t="str">
        <f>IF(AND(ISBLANK(Table33[[#This Row],[Scott]]),ISBLANK(Table3[[#This Row],[Scott]])),"",Table33[[#This Row],[Scott]]-Table3[[#This Row],[Scott]])</f>
        <v/>
      </c>
      <c r="BI567" t="str">
        <f>IF(AND(ISBLANK(Table33[[#This Row],[Light]]),ISBLANK(Table3[[#This Row],[Light]])),"",Table33[[#This Row],[Light]]-Table3[[#This Row],[Light]])</f>
        <v/>
      </c>
      <c r="BJ567" t="str">
        <f>IF(AND(ISBLANK(Table33[[#This Row],[Jarred]]),ISBLANK(Table3[[#This Row],[Jarred]])),"",Table33[[#This Row],[Jarred]]-Table3[[#This Row],[Jarred]])</f>
        <v/>
      </c>
      <c r="BK567" t="str">
        <f>IF(AND(ISBLANK(Table33[[#This Row],[Joel]]),ISBLANK(Table3[[#This Row],[Joel]])),"",Table33[[#This Row],[Joel]]-Table3[[#This Row],[Joel]])</f>
        <v/>
      </c>
      <c r="BL567" t="str">
        <f>IF(AND(ISBLANK(Table33[[#This Row],[Rob]]),ISBLANK(Table3[[#This Row],[Rob]])),"",Table33[[#This Row],[Rob]]-Table3[[#This Row],[Rob]])</f>
        <v/>
      </c>
      <c r="BM567" t="str">
        <f>IF(AND(ISBLANK(Table33[[#This Row],[Xander]]),ISBLANK(Table3[[#This Row],[Xander]])),"",Table33[[#This Row],[Xander]]-Table3[[#This Row],[Xander]])</f>
        <v/>
      </c>
    </row>
    <row r="568" spans="1:65" x14ac:dyDescent="0.25">
      <c r="A568" s="26">
        <v>45923</v>
      </c>
      <c r="B568">
        <v>10</v>
      </c>
      <c r="C568">
        <v>30</v>
      </c>
      <c r="D568">
        <v>16</v>
      </c>
      <c r="E568">
        <v>20</v>
      </c>
      <c r="F568">
        <v>22</v>
      </c>
      <c r="H568">
        <v>14</v>
      </c>
      <c r="I568">
        <v>4</v>
      </c>
      <c r="P568">
        <v>4</v>
      </c>
      <c r="S568" s="26">
        <v>45923</v>
      </c>
      <c r="T568">
        <v>49</v>
      </c>
      <c r="U568">
        <v>52</v>
      </c>
      <c r="V568">
        <v>21</v>
      </c>
      <c r="W568">
        <v>31</v>
      </c>
      <c r="X568">
        <v>74</v>
      </c>
      <c r="AK568">
        <v>54</v>
      </c>
      <c r="AL568">
        <v>43</v>
      </c>
      <c r="AM568">
        <v>7</v>
      </c>
      <c r="AP568">
        <v>8</v>
      </c>
      <c r="AX568" s="26">
        <v>45923</v>
      </c>
      <c r="AY568">
        <f>IF(AND(ISBLANK(Table33[[#This Row],[Gilbert]]),ISBLANK(Table3[[#This Row],[Gilbert]])),"",Table33[[#This Row],[Gilbert]]-Table3[[#This Row],[Gilbert]])</f>
        <v>39</v>
      </c>
      <c r="AZ568">
        <f>IF(AND(ISBLANK(Table33[[#This Row],[Fred]]),ISBLANK(Table3[[#This Row],[Fred]])),"",Table33[[#This Row],[Fred]]-Table3[[#This Row],[Fred]])</f>
        <v>22</v>
      </c>
      <c r="BA568">
        <f>IF(AND(ISBLANK(Table33[[#This Row],[Zoe]]),ISBLANK(Table3[[#This Row],[Zoe]])),"",Table33[[#This Row],[Zoe]]-Table3[[#This Row],[Zoe]])</f>
        <v>5</v>
      </c>
      <c r="BB568">
        <f>IF(AND(ISBLANK(Table33[[#This Row],[George]]),ISBLANK(Table3[[#This Row],[George]])),"",Table33[[#This Row],[George]]-Table3[[#This Row],[George]])</f>
        <v>11</v>
      </c>
      <c r="BC568">
        <f>IF(AND(ISBLANK(Table33[[#This Row],[Raegan]]),ISBLANK(Table3[[#This Row],[Raegan]])),"",Table33[[#This Row],[Raegan]]-Table3[[#This Row],[Raegan]])</f>
        <v>52</v>
      </c>
      <c r="BD568" t="str">
        <f>IF(AND(ISBLANK(Table33[[#This Row],[Liam]]),ISBLANK(Table3[[#This Row],[Liam]])),"",Table33[[#This Row],[Liam]]-Table3[[#This Row],[Liam]])</f>
        <v/>
      </c>
      <c r="BE568">
        <f>IF(AND(ISBLANK(Table33[[#This Row],[Shane]]),ISBLANK(Table3[[#This Row],[Shane]])),"",Table33[[#This Row],[Shane]]-Table3[[#This Row],[Shane]])</f>
        <v>40</v>
      </c>
      <c r="BF568">
        <f>IF(AND(ISBLANK(Table33[[#This Row],[Cameron]]),ISBLANK(Table3[[#This Row],[Cameron]])),"",Table33[[#This Row],[Cameron]]-Table3[[#This Row],[Cameron]])</f>
        <v>39</v>
      </c>
      <c r="BG568">
        <f>IF(AND(ISBLANK(Table33[[#This Row],[Alex]]),ISBLANK(Table3[[#This Row],[Alex]])),"",Table33[[#This Row],[Alex]]-Table3[[#This Row],[Alex]])</f>
        <v>4</v>
      </c>
      <c r="BH568" t="str">
        <f>IF(AND(ISBLANK(Table33[[#This Row],[Scott]]),ISBLANK(Table3[[#This Row],[Scott]])),"",Table33[[#This Row],[Scott]]-Table3[[#This Row],[Scott]])</f>
        <v/>
      </c>
      <c r="BI568" t="str">
        <f>IF(AND(ISBLANK(Table33[[#This Row],[Light]]),ISBLANK(Table3[[#This Row],[Light]])),"",Table33[[#This Row],[Light]]-Table3[[#This Row],[Light]])</f>
        <v/>
      </c>
      <c r="BJ568" t="str">
        <f>IF(AND(ISBLANK(Table33[[#This Row],[Jarred]]),ISBLANK(Table3[[#This Row],[Jarred]])),"",Table33[[#This Row],[Jarred]]-Table3[[#This Row],[Jarred]])</f>
        <v/>
      </c>
      <c r="BK568" t="str">
        <f>IF(AND(ISBLANK(Table33[[#This Row],[Joel]]),ISBLANK(Table3[[#This Row],[Joel]])),"",Table33[[#This Row],[Joel]]-Table3[[#This Row],[Joel]])</f>
        <v/>
      </c>
      <c r="BL568" t="str">
        <f>IF(AND(ISBLANK(Table33[[#This Row],[Rob]]),ISBLANK(Table3[[#This Row],[Rob]])),"",Table33[[#This Row],[Rob]]-Table3[[#This Row],[Rob]])</f>
        <v/>
      </c>
      <c r="BM568" t="str">
        <f>IF(AND(ISBLANK(Table33[[#This Row],[Xander]]),ISBLANK(Table3[[#This Row],[Xander]])),"",Table33[[#This Row],[Xander]]-Table3[[#This Row],[Xander]])</f>
        <v/>
      </c>
    </row>
    <row r="569" spans="1:65" x14ac:dyDescent="0.25">
      <c r="A569" s="26">
        <v>45924</v>
      </c>
      <c r="B569">
        <v>5</v>
      </c>
      <c r="C569">
        <v>32</v>
      </c>
      <c r="D569">
        <v>15</v>
      </c>
      <c r="F569">
        <v>17</v>
      </c>
      <c r="H569">
        <v>10</v>
      </c>
      <c r="P569">
        <v>24</v>
      </c>
      <c r="S569" s="26">
        <v>45924</v>
      </c>
      <c r="T569">
        <v>47</v>
      </c>
      <c r="U569">
        <v>66</v>
      </c>
      <c r="V569">
        <v>30</v>
      </c>
      <c r="X569">
        <v>69</v>
      </c>
      <c r="AK569">
        <v>47</v>
      </c>
      <c r="AM569">
        <v>21</v>
      </c>
      <c r="AN569">
        <v>2</v>
      </c>
      <c r="AP569">
        <v>38</v>
      </c>
      <c r="AX569" s="26">
        <v>45924</v>
      </c>
      <c r="AY569">
        <f>IF(AND(ISBLANK(Table33[[#This Row],[Gilbert]]),ISBLANK(Table3[[#This Row],[Gilbert]])),"",Table33[[#This Row],[Gilbert]]-Table3[[#This Row],[Gilbert]])</f>
        <v>42</v>
      </c>
      <c r="AZ569">
        <f>IF(AND(ISBLANK(Table33[[#This Row],[Fred]]),ISBLANK(Table3[[#This Row],[Fred]])),"",Table33[[#This Row],[Fred]]-Table3[[#This Row],[Fred]])</f>
        <v>34</v>
      </c>
      <c r="BA569">
        <f>IF(AND(ISBLANK(Table33[[#This Row],[Zoe]]),ISBLANK(Table3[[#This Row],[Zoe]])),"",Table33[[#This Row],[Zoe]]-Table3[[#This Row],[Zoe]])</f>
        <v>15</v>
      </c>
      <c r="BB569" t="str">
        <f>IF(AND(ISBLANK(Table33[[#This Row],[George]]),ISBLANK(Table3[[#This Row],[George]])),"",Table33[[#This Row],[George]]-Table3[[#This Row],[George]])</f>
        <v/>
      </c>
      <c r="BC569">
        <f>IF(AND(ISBLANK(Table33[[#This Row],[Raegan]]),ISBLANK(Table3[[#This Row],[Raegan]])),"",Table33[[#This Row],[Raegan]]-Table3[[#This Row],[Raegan]])</f>
        <v>52</v>
      </c>
      <c r="BD569" t="str">
        <f>IF(AND(ISBLANK(Table33[[#This Row],[Liam]]),ISBLANK(Table3[[#This Row],[Liam]])),"",Table33[[#This Row],[Liam]]-Table3[[#This Row],[Liam]])</f>
        <v/>
      </c>
      <c r="BE569">
        <f>IF(AND(ISBLANK(Table33[[#This Row],[Shane]]),ISBLANK(Table3[[#This Row],[Shane]])),"",Table33[[#This Row],[Shane]]-Table3[[#This Row],[Shane]])</f>
        <v>37</v>
      </c>
      <c r="BF569" t="str">
        <f>IF(AND(ISBLANK(Table33[[#This Row],[Cameron]]),ISBLANK(Table3[[#This Row],[Cameron]])),"",Table33[[#This Row],[Cameron]]-Table3[[#This Row],[Cameron]])</f>
        <v/>
      </c>
      <c r="BG569">
        <f>IF(AND(ISBLANK(Table33[[#This Row],[Alex]]),ISBLANK(Table3[[#This Row],[Alex]])),"",Table33[[#This Row],[Alex]]-Table3[[#This Row],[Alex]])</f>
        <v>14</v>
      </c>
      <c r="BH569" t="str">
        <f>IF(AND(ISBLANK(Table33[[#This Row],[Scott]]),ISBLANK(Table3[[#This Row],[Scott]])),"",Table33[[#This Row],[Scott]]-Table3[[#This Row],[Scott]])</f>
        <v/>
      </c>
      <c r="BI569" t="str">
        <f>IF(AND(ISBLANK(Table33[[#This Row],[Light]]),ISBLANK(Table3[[#This Row],[Light]])),"",Table33[[#This Row],[Light]]-Table3[[#This Row],[Light]])</f>
        <v/>
      </c>
      <c r="BJ569" t="str">
        <f>IF(AND(ISBLANK(Table33[[#This Row],[Jarred]]),ISBLANK(Table3[[#This Row],[Jarred]])),"",Table33[[#This Row],[Jarred]]-Table3[[#This Row],[Jarred]])</f>
        <v/>
      </c>
      <c r="BK569" t="str">
        <f>IF(AND(ISBLANK(Table33[[#This Row],[Joel]]),ISBLANK(Table3[[#This Row],[Joel]])),"",Table33[[#This Row],[Joel]]-Table3[[#This Row],[Joel]])</f>
        <v/>
      </c>
      <c r="BL569" t="str">
        <f>IF(AND(ISBLANK(Table33[[#This Row],[Rob]]),ISBLANK(Table3[[#This Row],[Rob]])),"",Table33[[#This Row],[Rob]]-Table3[[#This Row],[Rob]])</f>
        <v/>
      </c>
      <c r="BM569" t="str">
        <f>IF(AND(ISBLANK(Table33[[#This Row],[Xander]]),ISBLANK(Table3[[#This Row],[Xander]])),"",Table33[[#This Row],[Xander]]-Table3[[#This Row],[Xander]])</f>
        <v/>
      </c>
    </row>
    <row r="570" spans="1:65" x14ac:dyDescent="0.25">
      <c r="A570" s="26">
        <v>45925</v>
      </c>
      <c r="B570">
        <v>7</v>
      </c>
      <c r="C570">
        <v>25</v>
      </c>
      <c r="D570">
        <v>14</v>
      </c>
      <c r="E570">
        <v>20</v>
      </c>
      <c r="F570">
        <v>15</v>
      </c>
      <c r="H570">
        <v>5</v>
      </c>
      <c r="I570">
        <v>2</v>
      </c>
      <c r="P570">
        <v>5</v>
      </c>
      <c r="S570" s="26">
        <v>45925</v>
      </c>
      <c r="T570">
        <v>42</v>
      </c>
      <c r="U570">
        <v>45</v>
      </c>
      <c r="V570">
        <v>26</v>
      </c>
      <c r="W570">
        <v>40</v>
      </c>
      <c r="X570">
        <v>43</v>
      </c>
      <c r="AK570">
        <v>34</v>
      </c>
      <c r="AL570">
        <v>15</v>
      </c>
      <c r="AM570">
        <v>13</v>
      </c>
      <c r="AN570">
        <v>2</v>
      </c>
      <c r="AP570">
        <v>28</v>
      </c>
      <c r="AX570" s="26">
        <v>45925</v>
      </c>
      <c r="AY570">
        <f>IF(AND(ISBLANK(Table33[[#This Row],[Gilbert]]),ISBLANK(Table3[[#This Row],[Gilbert]])),"",Table33[[#This Row],[Gilbert]]-Table3[[#This Row],[Gilbert]])</f>
        <v>35</v>
      </c>
      <c r="AZ570">
        <f>IF(AND(ISBLANK(Table33[[#This Row],[Fred]]),ISBLANK(Table3[[#This Row],[Fred]])),"",Table33[[#This Row],[Fred]]-Table3[[#This Row],[Fred]])</f>
        <v>20</v>
      </c>
      <c r="BA570">
        <f>IF(AND(ISBLANK(Table33[[#This Row],[Zoe]]),ISBLANK(Table3[[#This Row],[Zoe]])),"",Table33[[#This Row],[Zoe]]-Table3[[#This Row],[Zoe]])</f>
        <v>12</v>
      </c>
      <c r="BB570">
        <f>IF(AND(ISBLANK(Table33[[#This Row],[George]]),ISBLANK(Table3[[#This Row],[George]])),"",Table33[[#This Row],[George]]-Table3[[#This Row],[George]])</f>
        <v>20</v>
      </c>
      <c r="BC570">
        <f>IF(AND(ISBLANK(Table33[[#This Row],[Raegan]]),ISBLANK(Table3[[#This Row],[Raegan]])),"",Table33[[#This Row],[Raegan]]-Table3[[#This Row],[Raegan]])</f>
        <v>28</v>
      </c>
      <c r="BD570" t="str">
        <f>IF(AND(ISBLANK(Table33[[#This Row],[Liam]]),ISBLANK(Table3[[#This Row],[Liam]])),"",Table33[[#This Row],[Liam]]-Table3[[#This Row],[Liam]])</f>
        <v/>
      </c>
      <c r="BE570">
        <f>IF(AND(ISBLANK(Table33[[#This Row],[Shane]]),ISBLANK(Table3[[#This Row],[Shane]])),"",Table33[[#This Row],[Shane]]-Table3[[#This Row],[Shane]])</f>
        <v>29</v>
      </c>
      <c r="BF570">
        <f>IF(AND(ISBLANK(Table33[[#This Row],[Cameron]]),ISBLANK(Table3[[#This Row],[Cameron]])),"",Table33[[#This Row],[Cameron]]-Table3[[#This Row],[Cameron]])</f>
        <v>13</v>
      </c>
      <c r="BG570">
        <f>IF(AND(ISBLANK(Table33[[#This Row],[Alex]]),ISBLANK(Table3[[#This Row],[Alex]])),"",Table33[[#This Row],[Alex]]-Table3[[#This Row],[Alex]])</f>
        <v>23</v>
      </c>
      <c r="BH570" t="str">
        <f>IF(AND(ISBLANK(Table33[[#This Row],[Scott]]),ISBLANK(Table3[[#This Row],[Scott]])),"",Table33[[#This Row],[Scott]]-Table3[[#This Row],[Scott]])</f>
        <v/>
      </c>
      <c r="BI570" t="str">
        <f>IF(AND(ISBLANK(Table33[[#This Row],[Light]]),ISBLANK(Table3[[#This Row],[Light]])),"",Table33[[#This Row],[Light]]-Table3[[#This Row],[Light]])</f>
        <v/>
      </c>
      <c r="BJ570" t="str">
        <f>IF(AND(ISBLANK(Table33[[#This Row],[Jarred]]),ISBLANK(Table3[[#This Row],[Jarred]])),"",Table33[[#This Row],[Jarred]]-Table3[[#This Row],[Jarred]])</f>
        <v/>
      </c>
      <c r="BK570" t="str">
        <f>IF(AND(ISBLANK(Table33[[#This Row],[Joel]]),ISBLANK(Table3[[#This Row],[Joel]])),"",Table33[[#This Row],[Joel]]-Table3[[#This Row],[Joel]])</f>
        <v/>
      </c>
      <c r="BL570" t="str">
        <f>IF(AND(ISBLANK(Table33[[#This Row],[Rob]]),ISBLANK(Table3[[#This Row],[Rob]])),"",Table33[[#This Row],[Rob]]-Table3[[#This Row],[Rob]])</f>
        <v/>
      </c>
      <c r="BM570" t="str">
        <f>IF(AND(ISBLANK(Table33[[#This Row],[Xander]]),ISBLANK(Table3[[#This Row],[Xander]])),"",Table33[[#This Row],[Xander]]-Table3[[#This Row],[Xander]])</f>
        <v/>
      </c>
    </row>
    <row r="571" spans="1:65" x14ac:dyDescent="0.25">
      <c r="A571" s="26">
        <v>45926</v>
      </c>
      <c r="B571">
        <v>7</v>
      </c>
      <c r="C571">
        <v>23</v>
      </c>
      <c r="D571">
        <v>13</v>
      </c>
      <c r="F571">
        <v>20</v>
      </c>
      <c r="H571">
        <v>8</v>
      </c>
      <c r="I571">
        <v>1</v>
      </c>
      <c r="P571">
        <v>5</v>
      </c>
      <c r="S571" s="26">
        <v>45926</v>
      </c>
      <c r="T571">
        <v>27</v>
      </c>
      <c r="U571">
        <v>40</v>
      </c>
      <c r="V571">
        <v>23</v>
      </c>
      <c r="X571">
        <v>58</v>
      </c>
      <c r="AK571">
        <v>36</v>
      </c>
      <c r="AL571">
        <v>17</v>
      </c>
      <c r="AM571">
        <v>5</v>
      </c>
      <c r="AN571">
        <v>1</v>
      </c>
      <c r="AP571">
        <v>28</v>
      </c>
      <c r="AX571" s="26">
        <v>45926</v>
      </c>
      <c r="AY571">
        <f>IF(AND(ISBLANK(Table33[[#This Row],[Gilbert]]),ISBLANK(Table3[[#This Row],[Gilbert]])),"",Table33[[#This Row],[Gilbert]]-Table3[[#This Row],[Gilbert]])</f>
        <v>20</v>
      </c>
      <c r="AZ571">
        <f>IF(AND(ISBLANK(Table33[[#This Row],[Fred]]),ISBLANK(Table3[[#This Row],[Fred]])),"",Table33[[#This Row],[Fred]]-Table3[[#This Row],[Fred]])</f>
        <v>17</v>
      </c>
      <c r="BA571">
        <f>IF(AND(ISBLANK(Table33[[#This Row],[Zoe]]),ISBLANK(Table3[[#This Row],[Zoe]])),"",Table33[[#This Row],[Zoe]]-Table3[[#This Row],[Zoe]])</f>
        <v>10</v>
      </c>
      <c r="BB571" t="str">
        <f>IF(AND(ISBLANK(Table33[[#This Row],[George]]),ISBLANK(Table3[[#This Row],[George]])),"",Table33[[#This Row],[George]]-Table3[[#This Row],[George]])</f>
        <v/>
      </c>
      <c r="BC571">
        <f>IF(AND(ISBLANK(Table33[[#This Row],[Raegan]]),ISBLANK(Table3[[#This Row],[Raegan]])),"",Table33[[#This Row],[Raegan]]-Table3[[#This Row],[Raegan]])</f>
        <v>38</v>
      </c>
      <c r="BD571" t="str">
        <f>IF(AND(ISBLANK(Table33[[#This Row],[Liam]]),ISBLANK(Table3[[#This Row],[Liam]])),"",Table33[[#This Row],[Liam]]-Table3[[#This Row],[Liam]])</f>
        <v/>
      </c>
      <c r="BE571">
        <f>IF(AND(ISBLANK(Table33[[#This Row],[Shane]]),ISBLANK(Table3[[#This Row],[Shane]])),"",Table33[[#This Row],[Shane]]-Table3[[#This Row],[Shane]])</f>
        <v>28</v>
      </c>
      <c r="BF571">
        <f>IF(AND(ISBLANK(Table33[[#This Row],[Cameron]]),ISBLANK(Table3[[#This Row],[Cameron]])),"",Table33[[#This Row],[Cameron]]-Table3[[#This Row],[Cameron]])</f>
        <v>16</v>
      </c>
      <c r="BG571">
        <f>IF(AND(ISBLANK(Table33[[#This Row],[Alex]]),ISBLANK(Table3[[#This Row],[Alex]])),"",Table33[[#This Row],[Alex]]-Table3[[#This Row],[Alex]])</f>
        <v>23</v>
      </c>
      <c r="BH571" t="str">
        <f>IF(AND(ISBLANK(Table33[[#This Row],[Scott]]),ISBLANK(Table3[[#This Row],[Scott]])),"",Table33[[#This Row],[Scott]]-Table3[[#This Row],[Scott]])</f>
        <v/>
      </c>
      <c r="BI571" t="str">
        <f>IF(AND(ISBLANK(Table33[[#This Row],[Light]]),ISBLANK(Table3[[#This Row],[Light]])),"",Table33[[#This Row],[Light]]-Table3[[#This Row],[Light]])</f>
        <v/>
      </c>
      <c r="BJ571" t="str">
        <f>IF(AND(ISBLANK(Table33[[#This Row],[Jarred]]),ISBLANK(Table3[[#This Row],[Jarred]])),"",Table33[[#This Row],[Jarred]]-Table3[[#This Row],[Jarred]])</f>
        <v/>
      </c>
      <c r="BK571" t="str">
        <f>IF(AND(ISBLANK(Table33[[#This Row],[Joel]]),ISBLANK(Table3[[#This Row],[Joel]])),"",Table33[[#This Row],[Joel]]-Table3[[#This Row],[Joel]])</f>
        <v/>
      </c>
      <c r="BL571" t="str">
        <f>IF(AND(ISBLANK(Table33[[#This Row],[Rob]]),ISBLANK(Table3[[#This Row],[Rob]])),"",Table33[[#This Row],[Rob]]-Table3[[#This Row],[Rob]])</f>
        <v/>
      </c>
      <c r="BM571" t="str">
        <f>IF(AND(ISBLANK(Table33[[#This Row],[Xander]]),ISBLANK(Table3[[#This Row],[Xander]])),"",Table33[[#This Row],[Xander]]-Table3[[#This Row],[Xander]])</f>
        <v/>
      </c>
    </row>
    <row r="572" spans="1:65" x14ac:dyDescent="0.25">
      <c r="A572" s="26">
        <v>45929</v>
      </c>
      <c r="B572">
        <v>7</v>
      </c>
      <c r="D572">
        <v>29</v>
      </c>
      <c r="E572">
        <v>29</v>
      </c>
      <c r="F572">
        <v>23</v>
      </c>
      <c r="H572">
        <v>7</v>
      </c>
      <c r="I572">
        <v>23</v>
      </c>
      <c r="P572">
        <v>29</v>
      </c>
      <c r="S572" s="26">
        <v>45929</v>
      </c>
      <c r="T572">
        <v>43</v>
      </c>
      <c r="V572">
        <v>41</v>
      </c>
      <c r="W572">
        <v>35</v>
      </c>
      <c r="X572">
        <v>77</v>
      </c>
      <c r="AK572">
        <v>38</v>
      </c>
      <c r="AL572">
        <v>66</v>
      </c>
      <c r="AM572">
        <v>18</v>
      </c>
      <c r="AP572">
        <v>38</v>
      </c>
      <c r="AX572" s="26">
        <v>45929</v>
      </c>
      <c r="AY572">
        <f>IF(AND(ISBLANK(Table33[[#This Row],[Gilbert]]),ISBLANK(Table3[[#This Row],[Gilbert]])),"",Table33[[#This Row],[Gilbert]]-Table3[[#This Row],[Gilbert]])</f>
        <v>36</v>
      </c>
      <c r="AZ572" t="str">
        <f>IF(AND(ISBLANK(Table33[[#This Row],[Fred]]),ISBLANK(Table3[[#This Row],[Fred]])),"",Table33[[#This Row],[Fred]]-Table3[[#This Row],[Fred]])</f>
        <v/>
      </c>
      <c r="BA572">
        <f>IF(AND(ISBLANK(Table33[[#This Row],[Zoe]]),ISBLANK(Table3[[#This Row],[Zoe]])),"",Table33[[#This Row],[Zoe]]-Table3[[#This Row],[Zoe]])</f>
        <v>12</v>
      </c>
      <c r="BB572">
        <f>IF(AND(ISBLANK(Table33[[#This Row],[George]]),ISBLANK(Table3[[#This Row],[George]])),"",Table33[[#This Row],[George]]-Table3[[#This Row],[George]])</f>
        <v>6</v>
      </c>
      <c r="BC572">
        <f>IF(AND(ISBLANK(Table33[[#This Row],[Raegan]]),ISBLANK(Table3[[#This Row],[Raegan]])),"",Table33[[#This Row],[Raegan]]-Table3[[#This Row],[Raegan]])</f>
        <v>54</v>
      </c>
      <c r="BD572" t="str">
        <f>IF(AND(ISBLANK(Table33[[#This Row],[Liam]]),ISBLANK(Table3[[#This Row],[Liam]])),"",Table33[[#This Row],[Liam]]-Table3[[#This Row],[Liam]])</f>
        <v/>
      </c>
      <c r="BE572">
        <f>IF(AND(ISBLANK(Table33[[#This Row],[Shane]]),ISBLANK(Table3[[#This Row],[Shane]])),"",Table33[[#This Row],[Shane]]-Table3[[#This Row],[Shane]])</f>
        <v>31</v>
      </c>
      <c r="BF572">
        <f>IF(AND(ISBLANK(Table33[[#This Row],[Cameron]]),ISBLANK(Table3[[#This Row],[Cameron]])),"",Table33[[#This Row],[Cameron]]-Table3[[#This Row],[Cameron]])</f>
        <v>43</v>
      </c>
      <c r="BG572">
        <f>IF(AND(ISBLANK(Table33[[#This Row],[Alex]]),ISBLANK(Table3[[#This Row],[Alex]])),"",Table33[[#This Row],[Alex]]-Table3[[#This Row],[Alex]])</f>
        <v>9</v>
      </c>
      <c r="BH572" t="str">
        <f>IF(AND(ISBLANK(Table33[[#This Row],[Scott]]),ISBLANK(Table3[[#This Row],[Scott]])),"",Table33[[#This Row],[Scott]]-Table3[[#This Row],[Scott]])</f>
        <v/>
      </c>
      <c r="BI572" t="str">
        <f>IF(AND(ISBLANK(Table33[[#This Row],[Light]]),ISBLANK(Table3[[#This Row],[Light]])),"",Table33[[#This Row],[Light]]-Table3[[#This Row],[Light]])</f>
        <v/>
      </c>
      <c r="BJ572" t="str">
        <f>IF(AND(ISBLANK(Table33[[#This Row],[Jarred]]),ISBLANK(Table3[[#This Row],[Jarred]])),"",Table33[[#This Row],[Jarred]]-Table3[[#This Row],[Jarred]])</f>
        <v/>
      </c>
      <c r="BK572" t="str">
        <f>IF(AND(ISBLANK(Table33[[#This Row],[Joel]]),ISBLANK(Table3[[#This Row],[Joel]])),"",Table33[[#This Row],[Joel]]-Table3[[#This Row],[Joel]])</f>
        <v/>
      </c>
      <c r="BL572" t="str">
        <f>IF(AND(ISBLANK(Table33[[#This Row],[Rob]]),ISBLANK(Table3[[#This Row],[Rob]])),"",Table33[[#This Row],[Rob]]-Table3[[#This Row],[Rob]])</f>
        <v/>
      </c>
      <c r="BM572" t="str">
        <f>IF(AND(ISBLANK(Table33[[#This Row],[Xander]]),ISBLANK(Table3[[#This Row],[Xander]])),"",Table33[[#This Row],[Xander]]-Table3[[#This Row],[Xander]])</f>
        <v/>
      </c>
    </row>
    <row r="573" spans="1:65" x14ac:dyDescent="0.25">
      <c r="A573" s="26">
        <v>45930</v>
      </c>
      <c r="B573">
        <v>19</v>
      </c>
      <c r="D573">
        <v>22</v>
      </c>
      <c r="E573">
        <v>36</v>
      </c>
      <c r="F573">
        <v>25</v>
      </c>
      <c r="H573">
        <v>10</v>
      </c>
      <c r="I573">
        <v>24</v>
      </c>
      <c r="P573">
        <v>29</v>
      </c>
      <c r="S573" s="26">
        <v>45930</v>
      </c>
      <c r="T573">
        <v>58</v>
      </c>
      <c r="V573">
        <v>38</v>
      </c>
      <c r="W573">
        <v>47</v>
      </c>
      <c r="X573">
        <v>72</v>
      </c>
      <c r="AK573">
        <v>51</v>
      </c>
      <c r="AL573">
        <v>58</v>
      </c>
      <c r="AM573">
        <v>10</v>
      </c>
      <c r="AN573">
        <v>1</v>
      </c>
      <c r="AP573">
        <v>35</v>
      </c>
      <c r="AX573" s="26">
        <v>45930</v>
      </c>
      <c r="AY573">
        <f>IF(AND(ISBLANK(Table33[[#This Row],[Gilbert]]),ISBLANK(Table3[[#This Row],[Gilbert]])),"",Table33[[#This Row],[Gilbert]]-Table3[[#This Row],[Gilbert]])</f>
        <v>39</v>
      </c>
      <c r="AZ573" t="str">
        <f>IF(AND(ISBLANK(Table33[[#This Row],[Fred]]),ISBLANK(Table3[[#This Row],[Fred]])),"",Table33[[#This Row],[Fred]]-Table3[[#This Row],[Fred]])</f>
        <v/>
      </c>
      <c r="BA573">
        <f>IF(AND(ISBLANK(Table33[[#This Row],[Zoe]]),ISBLANK(Table3[[#This Row],[Zoe]])),"",Table33[[#This Row],[Zoe]]-Table3[[#This Row],[Zoe]])</f>
        <v>16</v>
      </c>
      <c r="BB573">
        <f>IF(AND(ISBLANK(Table33[[#This Row],[George]]),ISBLANK(Table3[[#This Row],[George]])),"",Table33[[#This Row],[George]]-Table3[[#This Row],[George]])</f>
        <v>11</v>
      </c>
      <c r="BC573">
        <f>IF(AND(ISBLANK(Table33[[#This Row],[Raegan]]),ISBLANK(Table3[[#This Row],[Raegan]])),"",Table33[[#This Row],[Raegan]]-Table3[[#This Row],[Raegan]])</f>
        <v>47</v>
      </c>
      <c r="BD573" t="str">
        <f>IF(AND(ISBLANK(Table33[[#This Row],[Liam]]),ISBLANK(Table3[[#This Row],[Liam]])),"",Table33[[#This Row],[Liam]]-Table3[[#This Row],[Liam]])</f>
        <v/>
      </c>
      <c r="BE573">
        <f>IF(AND(ISBLANK(Table33[[#This Row],[Shane]]),ISBLANK(Table3[[#This Row],[Shane]])),"",Table33[[#This Row],[Shane]]-Table3[[#This Row],[Shane]])</f>
        <v>41</v>
      </c>
      <c r="BF573">
        <f>IF(AND(ISBLANK(Table33[[#This Row],[Cameron]]),ISBLANK(Table3[[#This Row],[Cameron]])),"",Table33[[#This Row],[Cameron]]-Table3[[#This Row],[Cameron]])</f>
        <v>34</v>
      </c>
      <c r="BG573">
        <f>IF(AND(ISBLANK(Table33[[#This Row],[Alex]]),ISBLANK(Table3[[#This Row],[Alex]])),"",Table33[[#This Row],[Alex]]-Table3[[#This Row],[Alex]])</f>
        <v>6</v>
      </c>
      <c r="BH573" t="str">
        <f>IF(AND(ISBLANK(Table33[[#This Row],[Scott]]),ISBLANK(Table3[[#This Row],[Scott]])),"",Table33[[#This Row],[Scott]]-Table3[[#This Row],[Scott]])</f>
        <v/>
      </c>
      <c r="BI573" t="str">
        <f>IF(AND(ISBLANK(Table33[[#This Row],[Light]]),ISBLANK(Table3[[#This Row],[Light]])),"",Table33[[#This Row],[Light]]-Table3[[#This Row],[Light]])</f>
        <v/>
      </c>
      <c r="BJ573" t="str">
        <f>IF(AND(ISBLANK(Table33[[#This Row],[Jarred]]),ISBLANK(Table3[[#This Row],[Jarred]])),"",Table33[[#This Row],[Jarred]]-Table3[[#This Row],[Jarred]])</f>
        <v/>
      </c>
      <c r="BK573" t="str">
        <f>IF(AND(ISBLANK(Table33[[#This Row],[Joel]]),ISBLANK(Table3[[#This Row],[Joel]])),"",Table33[[#This Row],[Joel]]-Table3[[#This Row],[Joel]])</f>
        <v/>
      </c>
      <c r="BL573" t="str">
        <f>IF(AND(ISBLANK(Table33[[#This Row],[Rob]]),ISBLANK(Table3[[#This Row],[Rob]])),"",Table33[[#This Row],[Rob]]-Table3[[#This Row],[Rob]])</f>
        <v/>
      </c>
      <c r="BM573" t="str">
        <f>IF(AND(ISBLANK(Table33[[#This Row],[Xander]]),ISBLANK(Table3[[#This Row],[Xander]])),"",Table33[[#This Row],[Xander]]-Table3[[#This Row],[Xander]])</f>
        <v/>
      </c>
    </row>
    <row r="574" spans="1:65" x14ac:dyDescent="0.25">
      <c r="A574" s="26">
        <v>45931</v>
      </c>
      <c r="B574">
        <v>10</v>
      </c>
      <c r="D574">
        <v>22</v>
      </c>
      <c r="E574">
        <v>26</v>
      </c>
      <c r="F574">
        <v>13</v>
      </c>
      <c r="H574">
        <v>5</v>
      </c>
      <c r="I574">
        <v>9</v>
      </c>
      <c r="P574">
        <v>27</v>
      </c>
      <c r="S574" s="26">
        <v>45931</v>
      </c>
      <c r="T574">
        <v>35</v>
      </c>
      <c r="V574">
        <v>44</v>
      </c>
      <c r="W574">
        <v>37</v>
      </c>
      <c r="X574">
        <v>93</v>
      </c>
      <c r="AK574">
        <v>34</v>
      </c>
      <c r="AL574">
        <v>28</v>
      </c>
      <c r="AM574">
        <v>5</v>
      </c>
      <c r="AP574">
        <v>34</v>
      </c>
      <c r="AX574" s="26">
        <v>45931</v>
      </c>
      <c r="AY574">
        <f>IF(AND(ISBLANK(Table33[[#This Row],[Gilbert]]),ISBLANK(Table3[[#This Row],[Gilbert]])),"",Table33[[#This Row],[Gilbert]]-Table3[[#This Row],[Gilbert]])</f>
        <v>25</v>
      </c>
      <c r="AZ574" t="str">
        <f>IF(AND(ISBLANK(Table33[[#This Row],[Fred]]),ISBLANK(Table3[[#This Row],[Fred]])),"",Table33[[#This Row],[Fred]]-Table3[[#This Row],[Fred]])</f>
        <v/>
      </c>
      <c r="BA574">
        <f>IF(AND(ISBLANK(Table33[[#This Row],[Zoe]]),ISBLANK(Table3[[#This Row],[Zoe]])),"",Table33[[#This Row],[Zoe]]-Table3[[#This Row],[Zoe]])</f>
        <v>22</v>
      </c>
      <c r="BB574">
        <f>IF(AND(ISBLANK(Table33[[#This Row],[George]]),ISBLANK(Table3[[#This Row],[George]])),"",Table33[[#This Row],[George]]-Table3[[#This Row],[George]])</f>
        <v>11</v>
      </c>
      <c r="BC574">
        <f>IF(AND(ISBLANK(Table33[[#This Row],[Raegan]]),ISBLANK(Table3[[#This Row],[Raegan]])),"",Table33[[#This Row],[Raegan]]-Table3[[#This Row],[Raegan]])</f>
        <v>80</v>
      </c>
      <c r="BD574" t="str">
        <f>IF(AND(ISBLANK(Table33[[#This Row],[Liam]]),ISBLANK(Table3[[#This Row],[Liam]])),"",Table33[[#This Row],[Liam]]-Table3[[#This Row],[Liam]])</f>
        <v/>
      </c>
      <c r="BE574">
        <f>IF(AND(ISBLANK(Table33[[#This Row],[Shane]]),ISBLANK(Table3[[#This Row],[Shane]])),"",Table33[[#This Row],[Shane]]-Table3[[#This Row],[Shane]])</f>
        <v>29</v>
      </c>
      <c r="BF574">
        <f>IF(AND(ISBLANK(Table33[[#This Row],[Cameron]]),ISBLANK(Table3[[#This Row],[Cameron]])),"",Table33[[#This Row],[Cameron]]-Table3[[#This Row],[Cameron]])</f>
        <v>19</v>
      </c>
      <c r="BG574">
        <f>IF(AND(ISBLANK(Table33[[#This Row],[Alex]]),ISBLANK(Table3[[#This Row],[Alex]])),"",Table33[[#This Row],[Alex]]-Table3[[#This Row],[Alex]])</f>
        <v>7</v>
      </c>
      <c r="BH574" t="str">
        <f>IF(AND(ISBLANK(Table33[[#This Row],[Scott]]),ISBLANK(Table3[[#This Row],[Scott]])),"",Table33[[#This Row],[Scott]]-Table3[[#This Row],[Scott]])</f>
        <v/>
      </c>
      <c r="BI574" t="str">
        <f>IF(AND(ISBLANK(Table33[[#This Row],[Light]]),ISBLANK(Table3[[#This Row],[Light]])),"",Table33[[#This Row],[Light]]-Table3[[#This Row],[Light]])</f>
        <v/>
      </c>
      <c r="BJ574" t="str">
        <f>IF(AND(ISBLANK(Table33[[#This Row],[Jarred]]),ISBLANK(Table3[[#This Row],[Jarred]])),"",Table33[[#This Row],[Jarred]]-Table3[[#This Row],[Jarred]])</f>
        <v/>
      </c>
      <c r="BK574" t="str">
        <f>IF(AND(ISBLANK(Table33[[#This Row],[Joel]]),ISBLANK(Table3[[#This Row],[Joel]])),"",Table33[[#This Row],[Joel]]-Table3[[#This Row],[Joel]])</f>
        <v/>
      </c>
      <c r="BL574" t="str">
        <f>IF(AND(ISBLANK(Table33[[#This Row],[Rob]]),ISBLANK(Table3[[#This Row],[Rob]])),"",Table33[[#This Row],[Rob]]-Table3[[#This Row],[Rob]])</f>
        <v/>
      </c>
      <c r="BM574" t="str">
        <f>IF(AND(ISBLANK(Table33[[#This Row],[Xander]]),ISBLANK(Table3[[#This Row],[Xander]])),"",Table33[[#This Row],[Xander]]-Table3[[#This Row],[Xander]])</f>
        <v/>
      </c>
    </row>
    <row r="575" spans="1:65" x14ac:dyDescent="0.25">
      <c r="A575" s="26">
        <v>45932</v>
      </c>
      <c r="B575">
        <v>11</v>
      </c>
      <c r="D575">
        <v>25</v>
      </c>
      <c r="E575">
        <v>23</v>
      </c>
      <c r="F575">
        <v>11</v>
      </c>
      <c r="H575">
        <v>11</v>
      </c>
      <c r="I575">
        <v>13</v>
      </c>
      <c r="P575">
        <v>23</v>
      </c>
      <c r="S575" s="26">
        <v>45932</v>
      </c>
      <c r="T575">
        <v>35</v>
      </c>
      <c r="V575">
        <v>39</v>
      </c>
      <c r="W575">
        <v>28</v>
      </c>
      <c r="X575">
        <v>69</v>
      </c>
      <c r="AK575">
        <v>34</v>
      </c>
      <c r="AL575">
        <v>51</v>
      </c>
      <c r="AN575">
        <v>2</v>
      </c>
      <c r="AP575">
        <v>30</v>
      </c>
      <c r="AX575" s="26">
        <v>45932</v>
      </c>
      <c r="AY575">
        <f>IF(AND(ISBLANK(Table33[[#This Row],[Gilbert]]),ISBLANK(Table3[[#This Row],[Gilbert]])),"",Table33[[#This Row],[Gilbert]]-Table3[[#This Row],[Gilbert]])</f>
        <v>24</v>
      </c>
      <c r="AZ575" t="str">
        <f>IF(AND(ISBLANK(Table33[[#This Row],[Fred]]),ISBLANK(Table3[[#This Row],[Fred]])),"",Table33[[#This Row],[Fred]]-Table3[[#This Row],[Fred]])</f>
        <v/>
      </c>
      <c r="BA575">
        <f>IF(AND(ISBLANK(Table33[[#This Row],[Zoe]]),ISBLANK(Table3[[#This Row],[Zoe]])),"",Table33[[#This Row],[Zoe]]-Table3[[#This Row],[Zoe]])</f>
        <v>14</v>
      </c>
      <c r="BB575">
        <f>IF(AND(ISBLANK(Table33[[#This Row],[George]]),ISBLANK(Table3[[#This Row],[George]])),"",Table33[[#This Row],[George]]-Table3[[#This Row],[George]])</f>
        <v>5</v>
      </c>
      <c r="BC575">
        <f>IF(AND(ISBLANK(Table33[[#This Row],[Raegan]]),ISBLANK(Table3[[#This Row],[Raegan]])),"",Table33[[#This Row],[Raegan]]-Table3[[#This Row],[Raegan]])</f>
        <v>58</v>
      </c>
      <c r="BD575" t="str">
        <f>IF(AND(ISBLANK(Table33[[#This Row],[Liam]]),ISBLANK(Table3[[#This Row],[Liam]])),"",Table33[[#This Row],[Liam]]-Table3[[#This Row],[Liam]])</f>
        <v/>
      </c>
      <c r="BE575">
        <f>IF(AND(ISBLANK(Table33[[#This Row],[Shane]]),ISBLANK(Table3[[#This Row],[Shane]])),"",Table33[[#This Row],[Shane]]-Table3[[#This Row],[Shane]])</f>
        <v>23</v>
      </c>
      <c r="BF575">
        <f>IF(AND(ISBLANK(Table33[[#This Row],[Cameron]]),ISBLANK(Table3[[#This Row],[Cameron]])),"",Table33[[#This Row],[Cameron]]-Table3[[#This Row],[Cameron]])</f>
        <v>38</v>
      </c>
      <c r="BG575">
        <f>IF(AND(ISBLANK(Table33[[#This Row],[Alex]]),ISBLANK(Table3[[#This Row],[Alex]])),"",Table33[[#This Row],[Alex]]-Table3[[#This Row],[Alex]])</f>
        <v>7</v>
      </c>
      <c r="BH575" t="str">
        <f>IF(AND(ISBLANK(Table33[[#This Row],[Scott]]),ISBLANK(Table3[[#This Row],[Scott]])),"",Table33[[#This Row],[Scott]]-Table3[[#This Row],[Scott]])</f>
        <v/>
      </c>
      <c r="BI575" t="str">
        <f>IF(AND(ISBLANK(Table33[[#This Row],[Light]]),ISBLANK(Table3[[#This Row],[Light]])),"",Table33[[#This Row],[Light]]-Table3[[#This Row],[Light]])</f>
        <v/>
      </c>
      <c r="BJ575" t="str">
        <f>IF(AND(ISBLANK(Table33[[#This Row],[Jarred]]),ISBLANK(Table3[[#This Row],[Jarred]])),"",Table33[[#This Row],[Jarred]]-Table3[[#This Row],[Jarred]])</f>
        <v/>
      </c>
      <c r="BK575" t="str">
        <f>IF(AND(ISBLANK(Table33[[#This Row],[Joel]]),ISBLANK(Table3[[#This Row],[Joel]])),"",Table33[[#This Row],[Joel]]-Table3[[#This Row],[Joel]])</f>
        <v/>
      </c>
      <c r="BL575" t="str">
        <f>IF(AND(ISBLANK(Table33[[#This Row],[Rob]]),ISBLANK(Table3[[#This Row],[Rob]])),"",Table33[[#This Row],[Rob]]-Table3[[#This Row],[Rob]])</f>
        <v/>
      </c>
      <c r="BM575" t="str">
        <f>IF(AND(ISBLANK(Table33[[#This Row],[Xander]]),ISBLANK(Table3[[#This Row],[Xander]])),"",Table33[[#This Row],[Xander]]-Table3[[#This Row],[Xander]])</f>
        <v/>
      </c>
    </row>
    <row r="576" spans="1:65" x14ac:dyDescent="0.25">
      <c r="A576" s="26">
        <v>45933</v>
      </c>
      <c r="B576">
        <v>7</v>
      </c>
      <c r="D576">
        <v>19</v>
      </c>
      <c r="F576">
        <v>13</v>
      </c>
      <c r="H576">
        <v>6</v>
      </c>
      <c r="I576">
        <v>16</v>
      </c>
      <c r="P576">
        <v>20</v>
      </c>
      <c r="S576" s="26">
        <v>45933</v>
      </c>
      <c r="T576">
        <v>30</v>
      </c>
      <c r="V576">
        <v>32</v>
      </c>
      <c r="X576">
        <v>62</v>
      </c>
      <c r="AK576">
        <v>39</v>
      </c>
      <c r="AL576">
        <v>46</v>
      </c>
      <c r="AM576">
        <v>9</v>
      </c>
      <c r="AP576">
        <v>28</v>
      </c>
      <c r="AX576" s="26">
        <v>45933</v>
      </c>
      <c r="AY576">
        <f>IF(AND(ISBLANK(Table33[[#This Row],[Gilbert]]),ISBLANK(Table3[[#This Row],[Gilbert]])),"",Table33[[#This Row],[Gilbert]]-Table3[[#This Row],[Gilbert]])</f>
        <v>23</v>
      </c>
      <c r="AZ576" t="str">
        <f>IF(AND(ISBLANK(Table33[[#This Row],[Fred]]),ISBLANK(Table3[[#This Row],[Fred]])),"",Table33[[#This Row],[Fred]]-Table3[[#This Row],[Fred]])</f>
        <v/>
      </c>
      <c r="BA576">
        <f>IF(AND(ISBLANK(Table33[[#This Row],[Zoe]]),ISBLANK(Table3[[#This Row],[Zoe]])),"",Table33[[#This Row],[Zoe]]-Table3[[#This Row],[Zoe]])</f>
        <v>13</v>
      </c>
      <c r="BB576" t="str">
        <f>IF(AND(ISBLANK(Table33[[#This Row],[George]]),ISBLANK(Table3[[#This Row],[George]])),"",Table33[[#This Row],[George]]-Table3[[#This Row],[George]])</f>
        <v/>
      </c>
      <c r="BC576">
        <f>IF(AND(ISBLANK(Table33[[#This Row],[Raegan]]),ISBLANK(Table3[[#This Row],[Raegan]])),"",Table33[[#This Row],[Raegan]]-Table3[[#This Row],[Raegan]])</f>
        <v>49</v>
      </c>
      <c r="BD576" t="str">
        <f>IF(AND(ISBLANK(Table33[[#This Row],[Liam]]),ISBLANK(Table3[[#This Row],[Liam]])),"",Table33[[#This Row],[Liam]]-Table3[[#This Row],[Liam]])</f>
        <v/>
      </c>
      <c r="BE576">
        <f>IF(AND(ISBLANK(Table33[[#This Row],[Shane]]),ISBLANK(Table3[[#This Row],[Shane]])),"",Table33[[#This Row],[Shane]]-Table3[[#This Row],[Shane]])</f>
        <v>33</v>
      </c>
      <c r="BF576">
        <f>IF(AND(ISBLANK(Table33[[#This Row],[Cameron]]),ISBLANK(Table3[[#This Row],[Cameron]])),"",Table33[[#This Row],[Cameron]]-Table3[[#This Row],[Cameron]])</f>
        <v>30</v>
      </c>
      <c r="BG576">
        <f>IF(AND(ISBLANK(Table33[[#This Row],[Alex]]),ISBLANK(Table3[[#This Row],[Alex]])),"",Table33[[#This Row],[Alex]]-Table3[[#This Row],[Alex]])</f>
        <v>8</v>
      </c>
      <c r="BH576" t="str">
        <f>IF(AND(ISBLANK(Table33[[#This Row],[Scott]]),ISBLANK(Table3[[#This Row],[Scott]])),"",Table33[[#This Row],[Scott]]-Table3[[#This Row],[Scott]])</f>
        <v/>
      </c>
      <c r="BI576" t="str">
        <f>IF(AND(ISBLANK(Table33[[#This Row],[Light]]),ISBLANK(Table3[[#This Row],[Light]])),"",Table33[[#This Row],[Light]]-Table3[[#This Row],[Light]])</f>
        <v/>
      </c>
      <c r="BJ576" t="str">
        <f>IF(AND(ISBLANK(Table33[[#This Row],[Jarred]]),ISBLANK(Table3[[#This Row],[Jarred]])),"",Table33[[#This Row],[Jarred]]-Table3[[#This Row],[Jarred]])</f>
        <v/>
      </c>
      <c r="BK576" t="str">
        <f>IF(AND(ISBLANK(Table33[[#This Row],[Joel]]),ISBLANK(Table3[[#This Row],[Joel]])),"",Table33[[#This Row],[Joel]]-Table3[[#This Row],[Joel]])</f>
        <v/>
      </c>
      <c r="BL576" t="str">
        <f>IF(AND(ISBLANK(Table33[[#This Row],[Rob]]),ISBLANK(Table3[[#This Row],[Rob]])),"",Table33[[#This Row],[Rob]]-Table3[[#This Row],[Rob]])</f>
        <v/>
      </c>
      <c r="BM576" t="str">
        <f>IF(AND(ISBLANK(Table33[[#This Row],[Xander]]),ISBLANK(Table3[[#This Row],[Xander]])),"",Table33[[#This Row],[Xander]]-Table3[[#This Row],[Xander]])</f>
        <v/>
      </c>
    </row>
    <row r="577" spans="1:65" x14ac:dyDescent="0.25">
      <c r="A577" s="26">
        <v>45936</v>
      </c>
      <c r="C577">
        <v>6</v>
      </c>
      <c r="D577">
        <v>4</v>
      </c>
      <c r="E577">
        <v>5</v>
      </c>
      <c r="F577">
        <v>2</v>
      </c>
      <c r="H577">
        <v>1</v>
      </c>
      <c r="P577">
        <v>4</v>
      </c>
      <c r="S577" s="26">
        <v>45936</v>
      </c>
      <c r="T577">
        <v>12</v>
      </c>
      <c r="U577">
        <v>33</v>
      </c>
      <c r="V577">
        <v>13</v>
      </c>
      <c r="W577">
        <v>20</v>
      </c>
      <c r="X577">
        <v>3</v>
      </c>
      <c r="AK577">
        <v>28</v>
      </c>
      <c r="AL577">
        <v>4</v>
      </c>
      <c r="AP577">
        <v>7</v>
      </c>
      <c r="AX577" s="26">
        <v>45936</v>
      </c>
      <c r="AY577">
        <f>IF(AND(ISBLANK(Table33[[#This Row],[Gilbert]]),ISBLANK(Table3[[#This Row],[Gilbert]])),"",Table33[[#This Row],[Gilbert]]-Table3[[#This Row],[Gilbert]])</f>
        <v>12</v>
      </c>
      <c r="AZ577">
        <f>IF(AND(ISBLANK(Table33[[#This Row],[Fred]]),ISBLANK(Table3[[#This Row],[Fred]])),"",Table33[[#This Row],[Fred]]-Table3[[#This Row],[Fred]])</f>
        <v>27</v>
      </c>
      <c r="BA577">
        <f>IF(AND(ISBLANK(Table33[[#This Row],[Zoe]]),ISBLANK(Table3[[#This Row],[Zoe]])),"",Table33[[#This Row],[Zoe]]-Table3[[#This Row],[Zoe]])</f>
        <v>9</v>
      </c>
      <c r="BB577">
        <f>IF(AND(ISBLANK(Table33[[#This Row],[George]]),ISBLANK(Table3[[#This Row],[George]])),"",Table33[[#This Row],[George]]-Table3[[#This Row],[George]])</f>
        <v>15</v>
      </c>
      <c r="BC577">
        <f>IF(AND(ISBLANK(Table33[[#This Row],[Raegan]]),ISBLANK(Table3[[#This Row],[Raegan]])),"",Table33[[#This Row],[Raegan]]-Table3[[#This Row],[Raegan]])</f>
        <v>1</v>
      </c>
      <c r="BD577" t="str">
        <f>IF(AND(ISBLANK(Table33[[#This Row],[Liam]]),ISBLANK(Table3[[#This Row],[Liam]])),"",Table33[[#This Row],[Liam]]-Table3[[#This Row],[Liam]])</f>
        <v/>
      </c>
      <c r="BE577">
        <f>IF(AND(ISBLANK(Table33[[#This Row],[Shane]]),ISBLANK(Table3[[#This Row],[Shane]])),"",Table33[[#This Row],[Shane]]-Table3[[#This Row],[Shane]])</f>
        <v>27</v>
      </c>
      <c r="BF577">
        <f>IF(AND(ISBLANK(Table33[[#This Row],[Cameron]]),ISBLANK(Table3[[#This Row],[Cameron]])),"",Table33[[#This Row],[Cameron]]-Table3[[#This Row],[Cameron]])</f>
        <v>4</v>
      </c>
      <c r="BG577">
        <f>IF(AND(ISBLANK(Table33[[#This Row],[Alex]]),ISBLANK(Table3[[#This Row],[Alex]])),"",Table33[[#This Row],[Alex]]-Table3[[#This Row],[Alex]])</f>
        <v>3</v>
      </c>
      <c r="BH577" t="str">
        <f>IF(AND(ISBLANK(Table33[[#This Row],[Scott]]),ISBLANK(Table3[[#This Row],[Scott]])),"",Table33[[#This Row],[Scott]]-Table3[[#This Row],[Scott]])</f>
        <v/>
      </c>
      <c r="BI577" t="str">
        <f>IF(AND(ISBLANK(Table33[[#This Row],[Light]]),ISBLANK(Table3[[#This Row],[Light]])),"",Table33[[#This Row],[Light]]-Table3[[#This Row],[Light]])</f>
        <v/>
      </c>
      <c r="BJ577" t="str">
        <f>IF(AND(ISBLANK(Table33[[#This Row],[Jarred]]),ISBLANK(Table3[[#This Row],[Jarred]])),"",Table33[[#This Row],[Jarred]]-Table3[[#This Row],[Jarred]])</f>
        <v/>
      </c>
      <c r="BK577" t="str">
        <f>IF(AND(ISBLANK(Table33[[#This Row],[Joel]]),ISBLANK(Table3[[#This Row],[Joel]])),"",Table33[[#This Row],[Joel]]-Table3[[#This Row],[Joel]])</f>
        <v/>
      </c>
      <c r="BL577" t="str">
        <f>IF(AND(ISBLANK(Table33[[#This Row],[Rob]]),ISBLANK(Table3[[#This Row],[Rob]])),"",Table33[[#This Row],[Rob]]-Table3[[#This Row],[Rob]])</f>
        <v/>
      </c>
      <c r="BM577" t="str">
        <f>IF(AND(ISBLANK(Table33[[#This Row],[Xander]]),ISBLANK(Table3[[#This Row],[Xander]])),"",Table33[[#This Row],[Xander]]-Table3[[#This Row],[Xander]])</f>
        <v/>
      </c>
    </row>
    <row r="578" spans="1:65" x14ac:dyDescent="0.25">
      <c r="A578" s="26">
        <v>45937</v>
      </c>
      <c r="B578">
        <v>10</v>
      </c>
      <c r="C578">
        <v>33</v>
      </c>
      <c r="D578">
        <v>21</v>
      </c>
      <c r="F578">
        <v>33</v>
      </c>
      <c r="H578">
        <v>17</v>
      </c>
      <c r="I578">
        <v>12</v>
      </c>
      <c r="P578">
        <v>22</v>
      </c>
      <c r="S578" s="26">
        <v>45937</v>
      </c>
      <c r="T578">
        <v>60</v>
      </c>
      <c r="U578">
        <v>47</v>
      </c>
      <c r="V578">
        <v>50</v>
      </c>
      <c r="X578">
        <v>95</v>
      </c>
      <c r="AK578">
        <v>51</v>
      </c>
      <c r="AL578">
        <v>41</v>
      </c>
      <c r="AP578">
        <v>21</v>
      </c>
      <c r="AX578" s="26">
        <v>45937</v>
      </c>
      <c r="AY578">
        <f>IF(AND(ISBLANK(Table33[[#This Row],[Gilbert]]),ISBLANK(Table3[[#This Row],[Gilbert]])),"",Table33[[#This Row],[Gilbert]]-Table3[[#This Row],[Gilbert]])</f>
        <v>50</v>
      </c>
      <c r="AZ578">
        <f>IF(AND(ISBLANK(Table33[[#This Row],[Fred]]),ISBLANK(Table3[[#This Row],[Fred]])),"",Table33[[#This Row],[Fred]]-Table3[[#This Row],[Fred]])</f>
        <v>14</v>
      </c>
      <c r="BA578">
        <f>IF(AND(ISBLANK(Table33[[#This Row],[Zoe]]),ISBLANK(Table3[[#This Row],[Zoe]])),"",Table33[[#This Row],[Zoe]]-Table3[[#This Row],[Zoe]])</f>
        <v>29</v>
      </c>
      <c r="BB578" t="str">
        <f>IF(AND(ISBLANK(Table33[[#This Row],[George]]),ISBLANK(Table3[[#This Row],[George]])),"",Table33[[#This Row],[George]]-Table3[[#This Row],[George]])</f>
        <v/>
      </c>
      <c r="BC578">
        <f>IF(AND(ISBLANK(Table33[[#This Row],[Raegan]]),ISBLANK(Table3[[#This Row],[Raegan]])),"",Table33[[#This Row],[Raegan]]-Table3[[#This Row],[Raegan]])</f>
        <v>62</v>
      </c>
      <c r="BD578" t="str">
        <f>IF(AND(ISBLANK(Table33[[#This Row],[Liam]]),ISBLANK(Table3[[#This Row],[Liam]])),"",Table33[[#This Row],[Liam]]-Table3[[#This Row],[Liam]])</f>
        <v/>
      </c>
      <c r="BE578">
        <f>IF(AND(ISBLANK(Table33[[#This Row],[Shane]]),ISBLANK(Table3[[#This Row],[Shane]])),"",Table33[[#This Row],[Shane]]-Table3[[#This Row],[Shane]])</f>
        <v>34</v>
      </c>
      <c r="BF578">
        <f>IF(AND(ISBLANK(Table33[[#This Row],[Cameron]]),ISBLANK(Table3[[#This Row],[Cameron]])),"",Table33[[#This Row],[Cameron]]-Table3[[#This Row],[Cameron]])</f>
        <v>29</v>
      </c>
      <c r="BG578">
        <f>IF(AND(ISBLANK(Table33[[#This Row],[Alex]]),ISBLANK(Table3[[#This Row],[Alex]])),"",Table33[[#This Row],[Alex]]-Table3[[#This Row],[Alex]])</f>
        <v>-1</v>
      </c>
      <c r="BH578" t="str">
        <f>IF(AND(ISBLANK(Table33[[#This Row],[Scott]]),ISBLANK(Table3[[#This Row],[Scott]])),"",Table33[[#This Row],[Scott]]-Table3[[#This Row],[Scott]])</f>
        <v/>
      </c>
      <c r="BI578" t="str">
        <f>IF(AND(ISBLANK(Table33[[#This Row],[Light]]),ISBLANK(Table3[[#This Row],[Light]])),"",Table33[[#This Row],[Light]]-Table3[[#This Row],[Light]])</f>
        <v/>
      </c>
      <c r="BJ578" t="str">
        <f>IF(AND(ISBLANK(Table33[[#This Row],[Jarred]]),ISBLANK(Table3[[#This Row],[Jarred]])),"",Table33[[#This Row],[Jarred]]-Table3[[#This Row],[Jarred]])</f>
        <v/>
      </c>
      <c r="BK578" t="str">
        <f>IF(AND(ISBLANK(Table33[[#This Row],[Joel]]),ISBLANK(Table3[[#This Row],[Joel]])),"",Table33[[#This Row],[Joel]]-Table3[[#This Row],[Joel]])</f>
        <v/>
      </c>
      <c r="BL578" t="str">
        <f>IF(AND(ISBLANK(Table33[[#This Row],[Rob]]),ISBLANK(Table3[[#This Row],[Rob]])),"",Table33[[#This Row],[Rob]]-Table3[[#This Row],[Rob]])</f>
        <v/>
      </c>
      <c r="BM578" t="str">
        <f>IF(AND(ISBLANK(Table33[[#This Row],[Xander]]),ISBLANK(Table3[[#This Row],[Xander]])),"",Table33[[#This Row],[Xander]]-Table3[[#This Row],[Xander]])</f>
        <v/>
      </c>
    </row>
    <row r="579" spans="1:65" x14ac:dyDescent="0.25">
      <c r="A579" s="26">
        <v>45938</v>
      </c>
      <c r="B579">
        <v>12</v>
      </c>
      <c r="C579">
        <v>33</v>
      </c>
      <c r="D579">
        <v>19</v>
      </c>
      <c r="F579">
        <v>29</v>
      </c>
      <c r="H579">
        <v>21</v>
      </c>
      <c r="I579">
        <v>7</v>
      </c>
      <c r="P579">
        <v>20</v>
      </c>
      <c r="S579" s="26">
        <v>45938</v>
      </c>
      <c r="T579">
        <v>51</v>
      </c>
      <c r="U579">
        <v>49</v>
      </c>
      <c r="V579">
        <v>43</v>
      </c>
      <c r="X579">
        <v>66</v>
      </c>
      <c r="Y579">
        <v>6</v>
      </c>
      <c r="Z579">
        <v>6</v>
      </c>
      <c r="AA579">
        <v>7</v>
      </c>
      <c r="AB579">
        <v>10</v>
      </c>
      <c r="AC579">
        <v>2</v>
      </c>
      <c r="AG579">
        <v>2</v>
      </c>
      <c r="AK579">
        <v>38</v>
      </c>
      <c r="AL579">
        <v>50</v>
      </c>
      <c r="AM579">
        <v>3</v>
      </c>
      <c r="AN579">
        <v>2</v>
      </c>
      <c r="AP579">
        <v>19</v>
      </c>
      <c r="AX579" s="26">
        <v>45938</v>
      </c>
      <c r="AY579">
        <f>IF(AND(ISBLANK(Table33[[#This Row],[Gilbert]]),ISBLANK(Table3[[#This Row],[Gilbert]])),"",Table33[[#This Row],[Gilbert]]-Table3[[#This Row],[Gilbert]])</f>
        <v>39</v>
      </c>
      <c r="AZ579">
        <f>IF(AND(ISBLANK(Table33[[#This Row],[Fred]]),ISBLANK(Table3[[#This Row],[Fred]])),"",Table33[[#This Row],[Fred]]-Table3[[#This Row],[Fred]])</f>
        <v>16</v>
      </c>
      <c r="BA579">
        <f>IF(AND(ISBLANK(Table33[[#This Row],[Zoe]]),ISBLANK(Table3[[#This Row],[Zoe]])),"",Table33[[#This Row],[Zoe]]-Table3[[#This Row],[Zoe]])</f>
        <v>24</v>
      </c>
      <c r="BB579" t="str">
        <f>IF(AND(ISBLANK(Table33[[#This Row],[George]]),ISBLANK(Table3[[#This Row],[George]])),"",Table33[[#This Row],[George]]-Table3[[#This Row],[George]])</f>
        <v/>
      </c>
      <c r="BC579">
        <f>IF(AND(ISBLANK(Table33[[#This Row],[Raegan]]),ISBLANK(Table3[[#This Row],[Raegan]])),"",Table33[[#This Row],[Raegan]]-Table3[[#This Row],[Raegan]])</f>
        <v>37</v>
      </c>
      <c r="BD579" t="str">
        <f>IF(AND(ISBLANK(Table33[[#This Row],[Liam]]),ISBLANK(Table3[[#This Row],[Liam]])),"",Table33[[#This Row],[Liam]]-Table3[[#This Row],[Liam]])</f>
        <v/>
      </c>
      <c r="BE579">
        <f>IF(AND(ISBLANK(Table33[[#This Row],[Shane]]),ISBLANK(Table3[[#This Row],[Shane]])),"",Table33[[#This Row],[Shane]]-Table3[[#This Row],[Shane]])</f>
        <v>17</v>
      </c>
      <c r="BF579">
        <f>IF(AND(ISBLANK(Table33[[#This Row],[Cameron]]),ISBLANK(Table3[[#This Row],[Cameron]])),"",Table33[[#This Row],[Cameron]]-Table3[[#This Row],[Cameron]])</f>
        <v>43</v>
      </c>
      <c r="BG579">
        <f>IF(AND(ISBLANK(Table33[[#This Row],[Alex]]),ISBLANK(Table3[[#This Row],[Alex]])),"",Table33[[#This Row],[Alex]]-Table3[[#This Row],[Alex]])</f>
        <v>-1</v>
      </c>
      <c r="BH579" t="str">
        <f>IF(AND(ISBLANK(Table33[[#This Row],[Scott]]),ISBLANK(Table3[[#This Row],[Scott]])),"",Table33[[#This Row],[Scott]]-Table3[[#This Row],[Scott]])</f>
        <v/>
      </c>
      <c r="BI579" t="str">
        <f>IF(AND(ISBLANK(Table33[[#This Row],[Light]]),ISBLANK(Table3[[#This Row],[Light]])),"",Table33[[#This Row],[Light]]-Table3[[#This Row],[Light]])</f>
        <v/>
      </c>
      <c r="BJ579" t="str">
        <f>IF(AND(ISBLANK(Table33[[#This Row],[Jarred]]),ISBLANK(Table3[[#This Row],[Jarred]])),"",Table33[[#This Row],[Jarred]]-Table3[[#This Row],[Jarred]])</f>
        <v/>
      </c>
      <c r="BK579" t="str">
        <f>IF(AND(ISBLANK(Table33[[#This Row],[Joel]]),ISBLANK(Table3[[#This Row],[Joel]])),"",Table33[[#This Row],[Joel]]-Table3[[#This Row],[Joel]])</f>
        <v/>
      </c>
      <c r="BL579" t="str">
        <f>IF(AND(ISBLANK(Table33[[#This Row],[Rob]]),ISBLANK(Table3[[#This Row],[Rob]])),"",Table33[[#This Row],[Rob]]-Table3[[#This Row],[Rob]])</f>
        <v/>
      </c>
      <c r="BM579" t="str">
        <f>IF(AND(ISBLANK(Table33[[#This Row],[Xander]]),ISBLANK(Table3[[#This Row],[Xander]])),"",Table33[[#This Row],[Xander]]-Table3[[#This Row],[Xander]])</f>
        <v/>
      </c>
    </row>
    <row r="580" spans="1:65" x14ac:dyDescent="0.25">
      <c r="A580" s="26">
        <v>45939</v>
      </c>
      <c r="B580">
        <v>10</v>
      </c>
      <c r="C580">
        <v>28</v>
      </c>
      <c r="D580">
        <v>26</v>
      </c>
      <c r="E580">
        <v>16</v>
      </c>
      <c r="H580">
        <v>14</v>
      </c>
      <c r="I580">
        <v>5</v>
      </c>
      <c r="P580">
        <v>18</v>
      </c>
      <c r="S580" s="26">
        <v>45939</v>
      </c>
      <c r="T580">
        <v>76</v>
      </c>
      <c r="U580">
        <v>53</v>
      </c>
      <c r="V580">
        <v>35</v>
      </c>
      <c r="W580">
        <v>36</v>
      </c>
      <c r="X580">
        <v>19</v>
      </c>
      <c r="Y580">
        <v>15</v>
      </c>
      <c r="Z580">
        <v>22</v>
      </c>
      <c r="AA580">
        <v>17</v>
      </c>
      <c r="AB580">
        <v>9</v>
      </c>
      <c r="AG580">
        <v>16</v>
      </c>
      <c r="AK580">
        <v>31</v>
      </c>
      <c r="AL580">
        <v>45</v>
      </c>
      <c r="AP580">
        <v>37</v>
      </c>
      <c r="AX580" s="26">
        <v>45939</v>
      </c>
      <c r="AY580">
        <f>IF(AND(ISBLANK(Table33[[#This Row],[Gilbert]]),ISBLANK(Table3[[#This Row],[Gilbert]])),"",Table33[[#This Row],[Gilbert]]-Table3[[#This Row],[Gilbert]])</f>
        <v>66</v>
      </c>
      <c r="AZ580">
        <f>IF(AND(ISBLANK(Table33[[#This Row],[Fred]]),ISBLANK(Table3[[#This Row],[Fred]])),"",Table33[[#This Row],[Fred]]-Table3[[#This Row],[Fred]])</f>
        <v>25</v>
      </c>
      <c r="BA580">
        <f>IF(AND(ISBLANK(Table33[[#This Row],[Zoe]]),ISBLANK(Table3[[#This Row],[Zoe]])),"",Table33[[#This Row],[Zoe]]-Table3[[#This Row],[Zoe]])</f>
        <v>9</v>
      </c>
      <c r="BB580">
        <f>IF(AND(ISBLANK(Table33[[#This Row],[George]]),ISBLANK(Table3[[#This Row],[George]])),"",Table33[[#This Row],[George]]-Table3[[#This Row],[George]])</f>
        <v>20</v>
      </c>
      <c r="BC580">
        <f>IF(AND(ISBLANK(Table33[[#This Row],[Raegan]]),ISBLANK(Table3[[#This Row],[Raegan]])),"",Table33[[#This Row],[Raegan]]-Table3[[#This Row],[Raegan]])</f>
        <v>19</v>
      </c>
      <c r="BD580" t="str">
        <f>IF(AND(ISBLANK(Table33[[#This Row],[Liam]]),ISBLANK(Table3[[#This Row],[Liam]])),"",Table33[[#This Row],[Liam]]-Table3[[#This Row],[Liam]])</f>
        <v/>
      </c>
      <c r="BE580">
        <f>IF(AND(ISBLANK(Table33[[#This Row],[Shane]]),ISBLANK(Table3[[#This Row],[Shane]])),"",Table33[[#This Row],[Shane]]-Table3[[#This Row],[Shane]])</f>
        <v>17</v>
      </c>
      <c r="BF580">
        <f>IF(AND(ISBLANK(Table33[[#This Row],[Cameron]]),ISBLANK(Table3[[#This Row],[Cameron]])),"",Table33[[#This Row],[Cameron]]-Table3[[#This Row],[Cameron]])</f>
        <v>40</v>
      </c>
      <c r="BG580">
        <f>IF(AND(ISBLANK(Table33[[#This Row],[Alex]]),ISBLANK(Table3[[#This Row],[Alex]])),"",Table33[[#This Row],[Alex]]-Table3[[#This Row],[Alex]])</f>
        <v>19</v>
      </c>
      <c r="BH580" t="str">
        <f>IF(AND(ISBLANK(Table33[[#This Row],[Scott]]),ISBLANK(Table3[[#This Row],[Scott]])),"",Table33[[#This Row],[Scott]]-Table3[[#This Row],[Scott]])</f>
        <v/>
      </c>
      <c r="BI580" t="str">
        <f>IF(AND(ISBLANK(Table33[[#This Row],[Light]]),ISBLANK(Table3[[#This Row],[Light]])),"",Table33[[#This Row],[Light]]-Table3[[#This Row],[Light]])</f>
        <v/>
      </c>
      <c r="BJ580" t="str">
        <f>IF(AND(ISBLANK(Table33[[#This Row],[Jarred]]),ISBLANK(Table3[[#This Row],[Jarred]])),"",Table33[[#This Row],[Jarred]]-Table3[[#This Row],[Jarred]])</f>
        <v/>
      </c>
      <c r="BK580" t="str">
        <f>IF(AND(ISBLANK(Table33[[#This Row],[Joel]]),ISBLANK(Table3[[#This Row],[Joel]])),"",Table33[[#This Row],[Joel]]-Table3[[#This Row],[Joel]])</f>
        <v/>
      </c>
      <c r="BL580" t="str">
        <f>IF(AND(ISBLANK(Table33[[#This Row],[Rob]]),ISBLANK(Table3[[#This Row],[Rob]])),"",Table33[[#This Row],[Rob]]-Table3[[#This Row],[Rob]])</f>
        <v/>
      </c>
      <c r="BM580" t="str">
        <f>IF(AND(ISBLANK(Table33[[#This Row],[Xander]]),ISBLANK(Table3[[#This Row],[Xander]])),"",Table33[[#This Row],[Xander]]-Table3[[#This Row],[Xander]])</f>
        <v/>
      </c>
    </row>
    <row r="581" spans="1:65" x14ac:dyDescent="0.25">
      <c r="A581" s="26">
        <v>45940</v>
      </c>
      <c r="B581">
        <v>5</v>
      </c>
      <c r="C581">
        <v>31</v>
      </c>
      <c r="D581">
        <v>14</v>
      </c>
      <c r="H581">
        <v>8</v>
      </c>
      <c r="I581">
        <v>1</v>
      </c>
      <c r="P581">
        <v>19</v>
      </c>
      <c r="S581" s="26">
        <v>45940</v>
      </c>
      <c r="T581">
        <v>57</v>
      </c>
      <c r="U581">
        <v>41</v>
      </c>
      <c r="V581">
        <v>35</v>
      </c>
      <c r="Y581">
        <v>12</v>
      </c>
      <c r="Z581">
        <v>14</v>
      </c>
      <c r="AA581">
        <v>7</v>
      </c>
      <c r="AB581">
        <v>8</v>
      </c>
      <c r="AC581">
        <v>4</v>
      </c>
      <c r="AG581">
        <v>8</v>
      </c>
      <c r="AK581">
        <v>37</v>
      </c>
      <c r="AL581">
        <v>41</v>
      </c>
      <c r="AM581">
        <v>5</v>
      </c>
      <c r="AP581">
        <v>33</v>
      </c>
      <c r="AX581" s="26">
        <v>45940</v>
      </c>
      <c r="AY581">
        <f>IF(AND(ISBLANK(Table33[[#This Row],[Gilbert]]),ISBLANK(Table3[[#This Row],[Gilbert]])),"",Table33[[#This Row],[Gilbert]]-Table3[[#This Row],[Gilbert]])</f>
        <v>52</v>
      </c>
      <c r="AZ581">
        <f>IF(AND(ISBLANK(Table33[[#This Row],[Fred]]),ISBLANK(Table3[[#This Row],[Fred]])),"",Table33[[#This Row],[Fred]]-Table3[[#This Row],[Fred]])</f>
        <v>10</v>
      </c>
      <c r="BA581">
        <f>IF(AND(ISBLANK(Table33[[#This Row],[Zoe]]),ISBLANK(Table3[[#This Row],[Zoe]])),"",Table33[[#This Row],[Zoe]]-Table3[[#This Row],[Zoe]])</f>
        <v>21</v>
      </c>
      <c r="BB581" t="str">
        <f>IF(AND(ISBLANK(Table33[[#This Row],[George]]),ISBLANK(Table3[[#This Row],[George]])),"",Table33[[#This Row],[George]]-Table3[[#This Row],[George]])</f>
        <v/>
      </c>
      <c r="BC581" t="str">
        <f>IF(AND(ISBLANK(Table33[[#This Row],[Raegan]]),ISBLANK(Table3[[#This Row],[Raegan]])),"",Table33[[#This Row],[Raegan]]-Table3[[#This Row],[Raegan]])</f>
        <v/>
      </c>
      <c r="BD581" t="str">
        <f>IF(AND(ISBLANK(Table33[[#This Row],[Liam]]),ISBLANK(Table3[[#This Row],[Liam]])),"",Table33[[#This Row],[Liam]]-Table3[[#This Row],[Liam]])</f>
        <v/>
      </c>
      <c r="BE581">
        <f>IF(AND(ISBLANK(Table33[[#This Row],[Shane]]),ISBLANK(Table3[[#This Row],[Shane]])),"",Table33[[#This Row],[Shane]]-Table3[[#This Row],[Shane]])</f>
        <v>29</v>
      </c>
      <c r="BF581">
        <f>IF(AND(ISBLANK(Table33[[#This Row],[Cameron]]),ISBLANK(Table3[[#This Row],[Cameron]])),"",Table33[[#This Row],[Cameron]]-Table3[[#This Row],[Cameron]])</f>
        <v>40</v>
      </c>
      <c r="BG581">
        <f>IF(AND(ISBLANK(Table33[[#This Row],[Alex]]),ISBLANK(Table3[[#This Row],[Alex]])),"",Table33[[#This Row],[Alex]]-Table3[[#This Row],[Alex]])</f>
        <v>14</v>
      </c>
      <c r="BH581" t="str">
        <f>IF(AND(ISBLANK(Table33[[#This Row],[Scott]]),ISBLANK(Table3[[#This Row],[Scott]])),"",Table33[[#This Row],[Scott]]-Table3[[#This Row],[Scott]])</f>
        <v/>
      </c>
      <c r="BI581" t="str">
        <f>IF(AND(ISBLANK(Table33[[#This Row],[Light]]),ISBLANK(Table3[[#This Row],[Light]])),"",Table33[[#This Row],[Light]]-Table3[[#This Row],[Light]])</f>
        <v/>
      </c>
      <c r="BJ581" t="str">
        <f>IF(AND(ISBLANK(Table33[[#This Row],[Jarred]]),ISBLANK(Table3[[#This Row],[Jarred]])),"",Table33[[#This Row],[Jarred]]-Table3[[#This Row],[Jarred]])</f>
        <v/>
      </c>
      <c r="BK581" t="str">
        <f>IF(AND(ISBLANK(Table33[[#This Row],[Joel]]),ISBLANK(Table3[[#This Row],[Joel]])),"",Table33[[#This Row],[Joel]]-Table3[[#This Row],[Joel]])</f>
        <v/>
      </c>
      <c r="BL581" t="str">
        <f>IF(AND(ISBLANK(Table33[[#This Row],[Rob]]),ISBLANK(Table3[[#This Row],[Rob]])),"",Table33[[#This Row],[Rob]]-Table3[[#This Row],[Rob]])</f>
        <v/>
      </c>
      <c r="BM581" t="str">
        <f>IF(AND(ISBLANK(Table33[[#This Row],[Xander]]),ISBLANK(Table3[[#This Row],[Xander]])),"",Table33[[#This Row],[Xander]]-Table3[[#This Row],[Xander]])</f>
        <v/>
      </c>
    </row>
    <row r="582" spans="1:65" x14ac:dyDescent="0.25">
      <c r="A582" s="26">
        <v>45943</v>
      </c>
      <c r="B582">
        <v>21</v>
      </c>
      <c r="C582">
        <v>21</v>
      </c>
      <c r="D582">
        <v>35</v>
      </c>
      <c r="E582">
        <v>37</v>
      </c>
      <c r="F582">
        <v>31</v>
      </c>
      <c r="H582">
        <v>18</v>
      </c>
      <c r="S582" s="26">
        <v>45943</v>
      </c>
      <c r="T582">
        <v>69</v>
      </c>
      <c r="U582">
        <v>27</v>
      </c>
      <c r="V582">
        <v>36</v>
      </c>
      <c r="W582">
        <v>43</v>
      </c>
      <c r="X582">
        <v>96</v>
      </c>
      <c r="Y582">
        <v>12</v>
      </c>
      <c r="Z582">
        <v>21</v>
      </c>
      <c r="AA582">
        <v>13</v>
      </c>
      <c r="AB582">
        <v>8</v>
      </c>
      <c r="AC582">
        <v>17</v>
      </c>
      <c r="AG582">
        <v>7</v>
      </c>
      <c r="AK582">
        <v>38</v>
      </c>
      <c r="AM582">
        <v>15</v>
      </c>
      <c r="AN582">
        <v>1</v>
      </c>
      <c r="AX582" s="26">
        <v>45943</v>
      </c>
      <c r="AY582">
        <f>IF(AND(ISBLANK(Table33[[#This Row],[Gilbert]]),ISBLANK(Table3[[#This Row],[Gilbert]])),"",Table33[[#This Row],[Gilbert]]-Table3[[#This Row],[Gilbert]])</f>
        <v>48</v>
      </c>
      <c r="AZ582">
        <f>IF(AND(ISBLANK(Table33[[#This Row],[Fred]]),ISBLANK(Table3[[#This Row],[Fred]])),"",Table33[[#This Row],[Fred]]-Table3[[#This Row],[Fred]])</f>
        <v>6</v>
      </c>
      <c r="BA582">
        <f>IF(AND(ISBLANK(Table33[[#This Row],[Zoe]]),ISBLANK(Table3[[#This Row],[Zoe]])),"",Table33[[#This Row],[Zoe]]-Table3[[#This Row],[Zoe]])</f>
        <v>1</v>
      </c>
      <c r="BB582">
        <f>IF(AND(ISBLANK(Table33[[#This Row],[George]]),ISBLANK(Table3[[#This Row],[George]])),"",Table33[[#This Row],[George]]-Table3[[#This Row],[George]])</f>
        <v>6</v>
      </c>
      <c r="BC582">
        <f>IF(AND(ISBLANK(Table33[[#This Row],[Raegan]]),ISBLANK(Table3[[#This Row],[Raegan]])),"",Table33[[#This Row],[Raegan]]-Table3[[#This Row],[Raegan]])</f>
        <v>65</v>
      </c>
      <c r="BD582" t="str">
        <f>IF(AND(ISBLANK(Table33[[#This Row],[Liam]]),ISBLANK(Table3[[#This Row],[Liam]])),"",Table33[[#This Row],[Liam]]-Table3[[#This Row],[Liam]])</f>
        <v/>
      </c>
      <c r="BE582">
        <f>IF(AND(ISBLANK(Table33[[#This Row],[Shane]]),ISBLANK(Table3[[#This Row],[Shane]])),"",Table33[[#This Row],[Shane]]-Table3[[#This Row],[Shane]])</f>
        <v>20</v>
      </c>
      <c r="BF582" t="str">
        <f>IF(AND(ISBLANK(Table33[[#This Row],[Cameron]]),ISBLANK(Table3[[#This Row],[Cameron]])),"",Table33[[#This Row],[Cameron]]-Table3[[#This Row],[Cameron]])</f>
        <v/>
      </c>
      <c r="BG582" t="str">
        <f>IF(AND(ISBLANK(Table33[[#This Row],[Alex]]),ISBLANK(Table3[[#This Row],[Alex]])),"",Table33[[#This Row],[Alex]]-Table3[[#This Row],[Alex]])</f>
        <v/>
      </c>
      <c r="BH582" t="str">
        <f>IF(AND(ISBLANK(Table33[[#This Row],[Scott]]),ISBLANK(Table3[[#This Row],[Scott]])),"",Table33[[#This Row],[Scott]]-Table3[[#This Row],[Scott]])</f>
        <v/>
      </c>
      <c r="BI582" t="str">
        <f>IF(AND(ISBLANK(Table33[[#This Row],[Light]]),ISBLANK(Table3[[#This Row],[Light]])),"",Table33[[#This Row],[Light]]-Table3[[#This Row],[Light]])</f>
        <v/>
      </c>
      <c r="BJ582" t="str">
        <f>IF(AND(ISBLANK(Table33[[#This Row],[Jarred]]),ISBLANK(Table3[[#This Row],[Jarred]])),"",Table33[[#This Row],[Jarred]]-Table3[[#This Row],[Jarred]])</f>
        <v/>
      </c>
      <c r="BK582" t="str">
        <f>IF(AND(ISBLANK(Table33[[#This Row],[Joel]]),ISBLANK(Table3[[#This Row],[Joel]])),"",Table33[[#This Row],[Joel]]-Table3[[#This Row],[Joel]])</f>
        <v/>
      </c>
      <c r="BL582" t="str">
        <f>IF(AND(ISBLANK(Table33[[#This Row],[Rob]]),ISBLANK(Table3[[#This Row],[Rob]])),"",Table33[[#This Row],[Rob]]-Table3[[#This Row],[Rob]])</f>
        <v/>
      </c>
      <c r="BM582" t="str">
        <f>IF(AND(ISBLANK(Table33[[#This Row],[Xander]]),ISBLANK(Table3[[#This Row],[Xander]])),"",Table33[[#This Row],[Xander]]-Table3[[#This Row],[Xander]])</f>
        <v/>
      </c>
    </row>
    <row r="583" spans="1:65" x14ac:dyDescent="0.25">
      <c r="A583" s="26">
        <v>45944</v>
      </c>
      <c r="C583">
        <v>23</v>
      </c>
      <c r="D583">
        <v>27</v>
      </c>
      <c r="E583">
        <v>24</v>
      </c>
      <c r="F583">
        <v>20</v>
      </c>
      <c r="H583">
        <v>16</v>
      </c>
      <c r="I583">
        <v>17</v>
      </c>
      <c r="S583" s="26">
        <v>45944</v>
      </c>
      <c r="U583">
        <v>33</v>
      </c>
      <c r="V583">
        <v>33</v>
      </c>
      <c r="W583">
        <v>39</v>
      </c>
      <c r="X583">
        <v>64</v>
      </c>
      <c r="Y583">
        <v>14</v>
      </c>
      <c r="Z583">
        <v>20</v>
      </c>
      <c r="AA583">
        <v>17</v>
      </c>
      <c r="AB583">
        <v>9</v>
      </c>
      <c r="AC583">
        <v>15</v>
      </c>
      <c r="AG583">
        <v>13</v>
      </c>
      <c r="AK583">
        <v>29</v>
      </c>
      <c r="AL583">
        <v>44</v>
      </c>
      <c r="AM583">
        <v>9</v>
      </c>
      <c r="AX583" s="26">
        <v>45944</v>
      </c>
      <c r="AY583" t="str">
        <f>IF(AND(ISBLANK(Table33[[#This Row],[Gilbert]]),ISBLANK(Table3[[#This Row],[Gilbert]])),"",Table33[[#This Row],[Gilbert]]-Table3[[#This Row],[Gilbert]])</f>
        <v/>
      </c>
      <c r="AZ583">
        <f>IF(AND(ISBLANK(Table33[[#This Row],[Fred]]),ISBLANK(Table3[[#This Row],[Fred]])),"",Table33[[#This Row],[Fred]]-Table3[[#This Row],[Fred]])</f>
        <v>10</v>
      </c>
      <c r="BA583">
        <f>IF(AND(ISBLANK(Table33[[#This Row],[Zoe]]),ISBLANK(Table3[[#This Row],[Zoe]])),"",Table33[[#This Row],[Zoe]]-Table3[[#This Row],[Zoe]])</f>
        <v>6</v>
      </c>
      <c r="BB583">
        <f>IF(AND(ISBLANK(Table33[[#This Row],[George]]),ISBLANK(Table3[[#This Row],[George]])),"",Table33[[#This Row],[George]]-Table3[[#This Row],[George]])</f>
        <v>15</v>
      </c>
      <c r="BC583">
        <f>IF(AND(ISBLANK(Table33[[#This Row],[Raegan]]),ISBLANK(Table3[[#This Row],[Raegan]])),"",Table33[[#This Row],[Raegan]]-Table3[[#This Row],[Raegan]])</f>
        <v>44</v>
      </c>
      <c r="BD583" t="str">
        <f>IF(AND(ISBLANK(Table33[[#This Row],[Liam]]),ISBLANK(Table3[[#This Row],[Liam]])),"",Table33[[#This Row],[Liam]]-Table3[[#This Row],[Liam]])</f>
        <v/>
      </c>
      <c r="BE583">
        <f>IF(AND(ISBLANK(Table33[[#This Row],[Shane]]),ISBLANK(Table3[[#This Row],[Shane]])),"",Table33[[#This Row],[Shane]]-Table3[[#This Row],[Shane]])</f>
        <v>13</v>
      </c>
      <c r="BF583">
        <f>IF(AND(ISBLANK(Table33[[#This Row],[Cameron]]),ISBLANK(Table3[[#This Row],[Cameron]])),"",Table33[[#This Row],[Cameron]]-Table3[[#This Row],[Cameron]])</f>
        <v>27</v>
      </c>
      <c r="BG583" t="str">
        <f>IF(AND(ISBLANK(Table33[[#This Row],[Alex]]),ISBLANK(Table3[[#This Row],[Alex]])),"",Table33[[#This Row],[Alex]]-Table3[[#This Row],[Alex]])</f>
        <v/>
      </c>
      <c r="BH583" t="str">
        <f>IF(AND(ISBLANK(Table33[[#This Row],[Scott]]),ISBLANK(Table3[[#This Row],[Scott]])),"",Table33[[#This Row],[Scott]]-Table3[[#This Row],[Scott]])</f>
        <v/>
      </c>
      <c r="BI583" t="str">
        <f>IF(AND(ISBLANK(Table33[[#This Row],[Light]]),ISBLANK(Table3[[#This Row],[Light]])),"",Table33[[#This Row],[Light]]-Table3[[#This Row],[Light]])</f>
        <v/>
      </c>
      <c r="BJ583" t="str">
        <f>IF(AND(ISBLANK(Table33[[#This Row],[Jarred]]),ISBLANK(Table3[[#This Row],[Jarred]])),"",Table33[[#This Row],[Jarred]]-Table3[[#This Row],[Jarred]])</f>
        <v/>
      </c>
      <c r="BK583" t="str">
        <f>IF(AND(ISBLANK(Table33[[#This Row],[Joel]]),ISBLANK(Table3[[#This Row],[Joel]])),"",Table33[[#This Row],[Joel]]-Table3[[#This Row],[Joel]])</f>
        <v/>
      </c>
      <c r="BL583" t="str">
        <f>IF(AND(ISBLANK(Table33[[#This Row],[Rob]]),ISBLANK(Table3[[#This Row],[Rob]])),"",Table33[[#This Row],[Rob]]-Table3[[#This Row],[Rob]])</f>
        <v/>
      </c>
      <c r="BM583" t="str">
        <f>IF(AND(ISBLANK(Table33[[#This Row],[Xander]]),ISBLANK(Table3[[#This Row],[Xander]])),"",Table33[[#This Row],[Xander]]-Table3[[#This Row],[Xander]])</f>
        <v/>
      </c>
    </row>
    <row r="584" spans="1:65" x14ac:dyDescent="0.25">
      <c r="A584" s="26">
        <v>45945</v>
      </c>
      <c r="B584">
        <v>12</v>
      </c>
      <c r="C584">
        <v>24</v>
      </c>
      <c r="D584">
        <v>27</v>
      </c>
      <c r="F584">
        <v>35</v>
      </c>
      <c r="H584">
        <v>5</v>
      </c>
      <c r="I584">
        <v>17</v>
      </c>
      <c r="P584">
        <v>3</v>
      </c>
      <c r="S584" s="26">
        <v>45945</v>
      </c>
      <c r="T584">
        <v>44</v>
      </c>
      <c r="U584">
        <v>35</v>
      </c>
      <c r="V584">
        <v>33</v>
      </c>
      <c r="X584">
        <v>67</v>
      </c>
      <c r="Y584">
        <v>14</v>
      </c>
      <c r="Z584">
        <v>23</v>
      </c>
      <c r="AA584">
        <v>15</v>
      </c>
      <c r="AB584">
        <v>6</v>
      </c>
      <c r="AC584">
        <v>23</v>
      </c>
      <c r="AG584">
        <v>17</v>
      </c>
      <c r="AK584">
        <v>26</v>
      </c>
      <c r="AL584">
        <v>65</v>
      </c>
      <c r="AM584">
        <v>3</v>
      </c>
      <c r="AP584">
        <v>4</v>
      </c>
      <c r="AX584" s="26">
        <v>45945</v>
      </c>
      <c r="AY584">
        <f>IF(AND(ISBLANK(Table33[[#This Row],[Gilbert]]),ISBLANK(Table3[[#This Row],[Gilbert]])),"",Table33[[#This Row],[Gilbert]]-Table3[[#This Row],[Gilbert]])</f>
        <v>32</v>
      </c>
      <c r="AZ584">
        <f>IF(AND(ISBLANK(Table33[[#This Row],[Fred]]),ISBLANK(Table3[[#This Row],[Fred]])),"",Table33[[#This Row],[Fred]]-Table3[[#This Row],[Fred]])</f>
        <v>11</v>
      </c>
      <c r="BA584">
        <f>IF(AND(ISBLANK(Table33[[#This Row],[Zoe]]),ISBLANK(Table3[[#This Row],[Zoe]])),"",Table33[[#This Row],[Zoe]]-Table3[[#This Row],[Zoe]])</f>
        <v>6</v>
      </c>
      <c r="BB584" t="str">
        <f>IF(AND(ISBLANK(Table33[[#This Row],[George]]),ISBLANK(Table3[[#This Row],[George]])),"",Table33[[#This Row],[George]]-Table3[[#This Row],[George]])</f>
        <v/>
      </c>
      <c r="BC584">
        <f>IF(AND(ISBLANK(Table33[[#This Row],[Raegan]]),ISBLANK(Table3[[#This Row],[Raegan]])),"",Table33[[#This Row],[Raegan]]-Table3[[#This Row],[Raegan]])</f>
        <v>32</v>
      </c>
      <c r="BD584" t="str">
        <f>IF(AND(ISBLANK(Table33[[#This Row],[Liam]]),ISBLANK(Table3[[#This Row],[Liam]])),"",Table33[[#This Row],[Liam]]-Table3[[#This Row],[Liam]])</f>
        <v/>
      </c>
      <c r="BE584">
        <f>IF(AND(ISBLANK(Table33[[#This Row],[Shane]]),ISBLANK(Table3[[#This Row],[Shane]])),"",Table33[[#This Row],[Shane]]-Table3[[#This Row],[Shane]])</f>
        <v>21</v>
      </c>
      <c r="BF584">
        <f>IF(AND(ISBLANK(Table33[[#This Row],[Cameron]]),ISBLANK(Table3[[#This Row],[Cameron]])),"",Table33[[#This Row],[Cameron]]-Table3[[#This Row],[Cameron]])</f>
        <v>48</v>
      </c>
      <c r="BG584">
        <f>IF(AND(ISBLANK(Table33[[#This Row],[Alex]]),ISBLANK(Table3[[#This Row],[Alex]])),"",Table33[[#This Row],[Alex]]-Table3[[#This Row],[Alex]])</f>
        <v>1</v>
      </c>
      <c r="BH584" t="str">
        <f>IF(AND(ISBLANK(Table33[[#This Row],[Scott]]),ISBLANK(Table3[[#This Row],[Scott]])),"",Table33[[#This Row],[Scott]]-Table3[[#This Row],[Scott]])</f>
        <v/>
      </c>
      <c r="BI584" t="str">
        <f>IF(AND(ISBLANK(Table33[[#This Row],[Light]]),ISBLANK(Table3[[#This Row],[Light]])),"",Table33[[#This Row],[Light]]-Table3[[#This Row],[Light]])</f>
        <v/>
      </c>
      <c r="BJ584" t="str">
        <f>IF(AND(ISBLANK(Table33[[#This Row],[Jarred]]),ISBLANK(Table3[[#This Row],[Jarred]])),"",Table33[[#This Row],[Jarred]]-Table3[[#This Row],[Jarred]])</f>
        <v/>
      </c>
      <c r="BK584" t="str">
        <f>IF(AND(ISBLANK(Table33[[#This Row],[Joel]]),ISBLANK(Table3[[#This Row],[Joel]])),"",Table33[[#This Row],[Joel]]-Table3[[#This Row],[Joel]])</f>
        <v/>
      </c>
      <c r="BL584" t="str">
        <f>IF(AND(ISBLANK(Table33[[#This Row],[Rob]]),ISBLANK(Table3[[#This Row],[Rob]])),"",Table33[[#This Row],[Rob]]-Table3[[#This Row],[Rob]])</f>
        <v/>
      </c>
      <c r="BM584" t="str">
        <f>IF(AND(ISBLANK(Table33[[#This Row],[Xander]]),ISBLANK(Table3[[#This Row],[Xander]])),"",Table33[[#This Row],[Xander]]-Table3[[#This Row],[Xander]])</f>
        <v/>
      </c>
    </row>
    <row r="585" spans="1:65" x14ac:dyDescent="0.25">
      <c r="A585" s="26">
        <v>45946</v>
      </c>
      <c r="B585">
        <v>3</v>
      </c>
      <c r="C585">
        <v>16</v>
      </c>
      <c r="D585">
        <v>25</v>
      </c>
      <c r="E585">
        <v>24</v>
      </c>
      <c r="F585">
        <v>17</v>
      </c>
      <c r="H585">
        <v>2</v>
      </c>
      <c r="P585">
        <v>5</v>
      </c>
      <c r="S585" s="26">
        <v>45946</v>
      </c>
      <c r="T585">
        <v>27</v>
      </c>
      <c r="U585">
        <v>30</v>
      </c>
      <c r="V585">
        <v>32</v>
      </c>
      <c r="W585">
        <v>34</v>
      </c>
      <c r="X585">
        <v>58</v>
      </c>
      <c r="Y585">
        <v>17</v>
      </c>
      <c r="Z585">
        <v>20</v>
      </c>
      <c r="AA585">
        <v>11</v>
      </c>
      <c r="AB585">
        <v>5</v>
      </c>
      <c r="AC585">
        <v>6</v>
      </c>
      <c r="AG585">
        <v>15</v>
      </c>
      <c r="AK585">
        <v>32</v>
      </c>
      <c r="AM585">
        <v>34</v>
      </c>
      <c r="AP585">
        <v>14</v>
      </c>
      <c r="AX585" s="26">
        <v>45946</v>
      </c>
      <c r="AY585">
        <f>IF(AND(ISBLANK(Table33[[#This Row],[Gilbert]]),ISBLANK(Table3[[#This Row],[Gilbert]])),"",Table33[[#This Row],[Gilbert]]-Table3[[#This Row],[Gilbert]])</f>
        <v>24</v>
      </c>
      <c r="AZ585">
        <f>IF(AND(ISBLANK(Table33[[#This Row],[Fred]]),ISBLANK(Table3[[#This Row],[Fred]])),"",Table33[[#This Row],[Fred]]-Table3[[#This Row],[Fred]])</f>
        <v>14</v>
      </c>
      <c r="BA585">
        <f>IF(AND(ISBLANK(Table33[[#This Row],[Zoe]]),ISBLANK(Table3[[#This Row],[Zoe]])),"",Table33[[#This Row],[Zoe]]-Table3[[#This Row],[Zoe]])</f>
        <v>7</v>
      </c>
      <c r="BB585">
        <f>IF(AND(ISBLANK(Table33[[#This Row],[George]]),ISBLANK(Table3[[#This Row],[George]])),"",Table33[[#This Row],[George]]-Table3[[#This Row],[George]])</f>
        <v>10</v>
      </c>
      <c r="BC585">
        <f>IF(AND(ISBLANK(Table33[[#This Row],[Raegan]]),ISBLANK(Table3[[#This Row],[Raegan]])),"",Table33[[#This Row],[Raegan]]-Table3[[#This Row],[Raegan]])</f>
        <v>41</v>
      </c>
      <c r="BD585" t="str">
        <f>IF(AND(ISBLANK(Table33[[#This Row],[Liam]]),ISBLANK(Table3[[#This Row],[Liam]])),"",Table33[[#This Row],[Liam]]-Table3[[#This Row],[Liam]])</f>
        <v/>
      </c>
      <c r="BE585">
        <f>IF(AND(ISBLANK(Table33[[#This Row],[Shane]]),ISBLANK(Table3[[#This Row],[Shane]])),"",Table33[[#This Row],[Shane]]-Table3[[#This Row],[Shane]])</f>
        <v>30</v>
      </c>
      <c r="BF585" t="str">
        <f>IF(AND(ISBLANK(Table33[[#This Row],[Cameron]]),ISBLANK(Table3[[#This Row],[Cameron]])),"",Table33[[#This Row],[Cameron]]-Table3[[#This Row],[Cameron]])</f>
        <v/>
      </c>
      <c r="BG585">
        <f>IF(AND(ISBLANK(Table33[[#This Row],[Alex]]),ISBLANK(Table3[[#This Row],[Alex]])),"",Table33[[#This Row],[Alex]]-Table3[[#This Row],[Alex]])</f>
        <v>9</v>
      </c>
      <c r="BH585" t="str">
        <f>IF(AND(ISBLANK(Table33[[#This Row],[Scott]]),ISBLANK(Table3[[#This Row],[Scott]])),"",Table33[[#This Row],[Scott]]-Table3[[#This Row],[Scott]])</f>
        <v/>
      </c>
      <c r="BI585" t="str">
        <f>IF(AND(ISBLANK(Table33[[#This Row],[Light]]),ISBLANK(Table3[[#This Row],[Light]])),"",Table33[[#This Row],[Light]]-Table3[[#This Row],[Light]])</f>
        <v/>
      </c>
      <c r="BJ585" t="str">
        <f>IF(AND(ISBLANK(Table33[[#This Row],[Jarred]]),ISBLANK(Table3[[#This Row],[Jarred]])),"",Table33[[#This Row],[Jarred]]-Table3[[#This Row],[Jarred]])</f>
        <v/>
      </c>
      <c r="BK585" t="str">
        <f>IF(AND(ISBLANK(Table33[[#This Row],[Joel]]),ISBLANK(Table3[[#This Row],[Joel]])),"",Table33[[#This Row],[Joel]]-Table3[[#This Row],[Joel]])</f>
        <v/>
      </c>
      <c r="BL585" t="str">
        <f>IF(AND(ISBLANK(Table33[[#This Row],[Rob]]),ISBLANK(Table3[[#This Row],[Rob]])),"",Table33[[#This Row],[Rob]]-Table3[[#This Row],[Rob]])</f>
        <v/>
      </c>
      <c r="BM585" t="str">
        <f>IF(AND(ISBLANK(Table33[[#This Row],[Xander]]),ISBLANK(Table3[[#This Row],[Xander]])),"",Table33[[#This Row],[Xander]]-Table3[[#This Row],[Xander]])</f>
        <v/>
      </c>
    </row>
    <row r="586" spans="1:65" x14ac:dyDescent="0.25">
      <c r="A586" s="26">
        <v>45947</v>
      </c>
      <c r="B586">
        <v>2</v>
      </c>
      <c r="C586">
        <v>10</v>
      </c>
      <c r="D586">
        <v>13</v>
      </c>
      <c r="F586">
        <v>17</v>
      </c>
      <c r="H586">
        <v>1</v>
      </c>
      <c r="P586">
        <v>18</v>
      </c>
      <c r="S586" s="26">
        <v>45947</v>
      </c>
      <c r="T586">
        <v>16</v>
      </c>
      <c r="U586">
        <v>27</v>
      </c>
      <c r="V586">
        <v>24</v>
      </c>
      <c r="X586">
        <v>58</v>
      </c>
      <c r="Y586">
        <v>10</v>
      </c>
      <c r="Z586">
        <v>10</v>
      </c>
      <c r="AA586">
        <v>6</v>
      </c>
      <c r="AC586">
        <v>11</v>
      </c>
      <c r="AG586">
        <v>14</v>
      </c>
      <c r="AK586">
        <v>26</v>
      </c>
      <c r="AM586">
        <v>10</v>
      </c>
      <c r="AP586">
        <v>25</v>
      </c>
      <c r="AX586" s="26">
        <v>45947</v>
      </c>
      <c r="AY586">
        <f>IF(AND(ISBLANK(Table33[[#This Row],[Gilbert]]),ISBLANK(Table3[[#This Row],[Gilbert]])),"",Table33[[#This Row],[Gilbert]]-Table3[[#This Row],[Gilbert]])</f>
        <v>14</v>
      </c>
      <c r="AZ586">
        <f>IF(AND(ISBLANK(Table33[[#This Row],[Fred]]),ISBLANK(Table3[[#This Row],[Fred]])),"",Table33[[#This Row],[Fred]]-Table3[[#This Row],[Fred]])</f>
        <v>17</v>
      </c>
      <c r="BA586">
        <f>IF(AND(ISBLANK(Table33[[#This Row],[Zoe]]),ISBLANK(Table3[[#This Row],[Zoe]])),"",Table33[[#This Row],[Zoe]]-Table3[[#This Row],[Zoe]])</f>
        <v>11</v>
      </c>
      <c r="BB586" t="str">
        <f>IF(AND(ISBLANK(Table33[[#This Row],[George]]),ISBLANK(Table3[[#This Row],[George]])),"",Table33[[#This Row],[George]]-Table3[[#This Row],[George]])</f>
        <v/>
      </c>
      <c r="BC586">
        <f>IF(AND(ISBLANK(Table33[[#This Row],[Raegan]]),ISBLANK(Table3[[#This Row],[Raegan]])),"",Table33[[#This Row],[Raegan]]-Table3[[#This Row],[Raegan]])</f>
        <v>41</v>
      </c>
      <c r="BD586" t="str">
        <f>IF(AND(ISBLANK(Table33[[#This Row],[Liam]]),ISBLANK(Table3[[#This Row],[Liam]])),"",Table33[[#This Row],[Liam]]-Table3[[#This Row],[Liam]])</f>
        <v/>
      </c>
      <c r="BE586">
        <f>IF(AND(ISBLANK(Table33[[#This Row],[Shane]]),ISBLANK(Table3[[#This Row],[Shane]])),"",Table33[[#This Row],[Shane]]-Table3[[#This Row],[Shane]])</f>
        <v>25</v>
      </c>
      <c r="BF586" t="str">
        <f>IF(AND(ISBLANK(Table33[[#This Row],[Cameron]]),ISBLANK(Table3[[#This Row],[Cameron]])),"",Table33[[#This Row],[Cameron]]-Table3[[#This Row],[Cameron]])</f>
        <v/>
      </c>
      <c r="BG586">
        <f>IF(AND(ISBLANK(Table33[[#This Row],[Alex]]),ISBLANK(Table3[[#This Row],[Alex]])),"",Table33[[#This Row],[Alex]]-Table3[[#This Row],[Alex]])</f>
        <v>7</v>
      </c>
      <c r="BH586" t="str">
        <f>IF(AND(ISBLANK(Table33[[#This Row],[Scott]]),ISBLANK(Table3[[#This Row],[Scott]])),"",Table33[[#This Row],[Scott]]-Table3[[#This Row],[Scott]])</f>
        <v/>
      </c>
      <c r="BI586" t="str">
        <f>IF(AND(ISBLANK(Table33[[#This Row],[Light]]),ISBLANK(Table3[[#This Row],[Light]])),"",Table33[[#This Row],[Light]]-Table3[[#This Row],[Light]])</f>
        <v/>
      </c>
      <c r="BJ586" t="str">
        <f>IF(AND(ISBLANK(Table33[[#This Row],[Jarred]]),ISBLANK(Table3[[#This Row],[Jarred]])),"",Table33[[#This Row],[Jarred]]-Table3[[#This Row],[Jarred]])</f>
        <v/>
      </c>
      <c r="BK586" t="str">
        <f>IF(AND(ISBLANK(Table33[[#This Row],[Joel]]),ISBLANK(Table3[[#This Row],[Joel]])),"",Table33[[#This Row],[Joel]]-Table3[[#This Row],[Joel]])</f>
        <v/>
      </c>
      <c r="BL586" t="str">
        <f>IF(AND(ISBLANK(Table33[[#This Row],[Rob]]),ISBLANK(Table3[[#This Row],[Rob]])),"",Table33[[#This Row],[Rob]]-Table3[[#This Row],[Rob]])</f>
        <v/>
      </c>
      <c r="BM586" t="str">
        <f>IF(AND(ISBLANK(Table33[[#This Row],[Xander]]),ISBLANK(Table3[[#This Row],[Xander]])),"",Table33[[#This Row],[Xander]]-Table3[[#This Row],[Xander]])</f>
        <v/>
      </c>
    </row>
    <row r="587" spans="1:65" x14ac:dyDescent="0.25">
      <c r="A587" s="26">
        <v>45950</v>
      </c>
      <c r="B587">
        <v>12</v>
      </c>
      <c r="C587">
        <v>21</v>
      </c>
      <c r="E587">
        <v>25</v>
      </c>
      <c r="F587">
        <v>34</v>
      </c>
      <c r="H587">
        <v>20</v>
      </c>
      <c r="P587">
        <v>34</v>
      </c>
      <c r="S587" s="26">
        <v>45950</v>
      </c>
      <c r="T587">
        <v>32</v>
      </c>
      <c r="U587">
        <v>39</v>
      </c>
      <c r="W587">
        <v>45</v>
      </c>
      <c r="X587">
        <v>78</v>
      </c>
      <c r="Y587">
        <v>22</v>
      </c>
      <c r="Z587">
        <v>20</v>
      </c>
      <c r="AC587">
        <v>14</v>
      </c>
      <c r="AG587">
        <v>23</v>
      </c>
      <c r="AK587">
        <v>41</v>
      </c>
      <c r="AM587">
        <v>10</v>
      </c>
      <c r="AP587">
        <v>32</v>
      </c>
      <c r="AX587" s="26">
        <v>45950</v>
      </c>
      <c r="AY587">
        <f>IF(AND(ISBLANK(Table33[[#This Row],[Gilbert]]),ISBLANK(Table3[[#This Row],[Gilbert]])),"",Table33[[#This Row],[Gilbert]]-Table3[[#This Row],[Gilbert]])</f>
        <v>20</v>
      </c>
      <c r="AZ587">
        <f>IF(AND(ISBLANK(Table33[[#This Row],[Fred]]),ISBLANK(Table3[[#This Row],[Fred]])),"",Table33[[#This Row],[Fred]]-Table3[[#This Row],[Fred]])</f>
        <v>18</v>
      </c>
      <c r="BA587" t="str">
        <f>IF(AND(ISBLANK(Table33[[#This Row],[Zoe]]),ISBLANK(Table3[[#This Row],[Zoe]])),"",Table33[[#This Row],[Zoe]]-Table3[[#This Row],[Zoe]])</f>
        <v/>
      </c>
      <c r="BB587">
        <f>IF(AND(ISBLANK(Table33[[#This Row],[George]]),ISBLANK(Table3[[#This Row],[George]])),"",Table33[[#This Row],[George]]-Table3[[#This Row],[George]])</f>
        <v>20</v>
      </c>
      <c r="BC587">
        <f>IF(AND(ISBLANK(Table33[[#This Row],[Raegan]]),ISBLANK(Table3[[#This Row],[Raegan]])),"",Table33[[#This Row],[Raegan]]-Table3[[#This Row],[Raegan]])</f>
        <v>44</v>
      </c>
      <c r="BD587" t="str">
        <f>IF(AND(ISBLANK(Table33[[#This Row],[Liam]]),ISBLANK(Table3[[#This Row],[Liam]])),"",Table33[[#This Row],[Liam]]-Table3[[#This Row],[Liam]])</f>
        <v/>
      </c>
      <c r="BE587">
        <f>IF(AND(ISBLANK(Table33[[#This Row],[Shane]]),ISBLANK(Table3[[#This Row],[Shane]])),"",Table33[[#This Row],[Shane]]-Table3[[#This Row],[Shane]])</f>
        <v>21</v>
      </c>
      <c r="BF587" t="str">
        <f>IF(AND(ISBLANK(Table33[[#This Row],[Cameron]]),ISBLANK(Table3[[#This Row],[Cameron]])),"",Table33[[#This Row],[Cameron]]-Table3[[#This Row],[Cameron]])</f>
        <v/>
      </c>
      <c r="BG587">
        <f>IF(AND(ISBLANK(Table33[[#This Row],[Alex]]),ISBLANK(Table3[[#This Row],[Alex]])),"",Table33[[#This Row],[Alex]]-Table3[[#This Row],[Alex]])</f>
        <v>-2</v>
      </c>
      <c r="BH587" t="str">
        <f>IF(AND(ISBLANK(Table33[[#This Row],[Scott]]),ISBLANK(Table3[[#This Row],[Scott]])),"",Table33[[#This Row],[Scott]]-Table3[[#This Row],[Scott]])</f>
        <v/>
      </c>
      <c r="BI587" t="str">
        <f>IF(AND(ISBLANK(Table33[[#This Row],[Light]]),ISBLANK(Table3[[#This Row],[Light]])),"",Table33[[#This Row],[Light]]-Table3[[#This Row],[Light]])</f>
        <v/>
      </c>
      <c r="BJ587" t="str">
        <f>IF(AND(ISBLANK(Table33[[#This Row],[Jarred]]),ISBLANK(Table3[[#This Row],[Jarred]])),"",Table33[[#This Row],[Jarred]]-Table3[[#This Row],[Jarred]])</f>
        <v/>
      </c>
      <c r="BK587" t="str">
        <f>IF(AND(ISBLANK(Table33[[#This Row],[Joel]]),ISBLANK(Table3[[#This Row],[Joel]])),"",Table33[[#This Row],[Joel]]-Table3[[#This Row],[Joel]])</f>
        <v/>
      </c>
      <c r="BL587" t="str">
        <f>IF(AND(ISBLANK(Table33[[#This Row],[Rob]]),ISBLANK(Table3[[#This Row],[Rob]])),"",Table33[[#This Row],[Rob]]-Table3[[#This Row],[Rob]])</f>
        <v/>
      </c>
      <c r="BM587" t="str">
        <f>IF(AND(ISBLANK(Table33[[#This Row],[Xander]]),ISBLANK(Table3[[#This Row],[Xander]])),"",Table33[[#This Row],[Xander]]-Table3[[#This Row],[Xander]])</f>
        <v/>
      </c>
    </row>
    <row r="588" spans="1:65" x14ac:dyDescent="0.25">
      <c r="A588" s="26">
        <v>45951</v>
      </c>
      <c r="B588">
        <v>32</v>
      </c>
      <c r="C588">
        <v>25</v>
      </c>
      <c r="E588">
        <v>22</v>
      </c>
      <c r="F588">
        <v>25</v>
      </c>
      <c r="H588">
        <v>24</v>
      </c>
      <c r="S588" s="26">
        <v>45951</v>
      </c>
      <c r="T588">
        <v>58</v>
      </c>
      <c r="U588">
        <v>41</v>
      </c>
      <c r="W588">
        <v>36</v>
      </c>
      <c r="X588">
        <v>88</v>
      </c>
      <c r="Y588">
        <v>12</v>
      </c>
      <c r="Z588">
        <v>22</v>
      </c>
      <c r="AC588">
        <v>29</v>
      </c>
      <c r="AG588">
        <v>18</v>
      </c>
      <c r="AK588">
        <v>55</v>
      </c>
      <c r="AM588">
        <v>25</v>
      </c>
      <c r="AN588">
        <v>1</v>
      </c>
      <c r="AX588" s="26">
        <v>45951</v>
      </c>
      <c r="AY588">
        <f>IF(AND(ISBLANK(Table33[[#This Row],[Gilbert]]),ISBLANK(Table3[[#This Row],[Gilbert]])),"",Table33[[#This Row],[Gilbert]]-Table3[[#This Row],[Gilbert]])</f>
        <v>26</v>
      </c>
      <c r="AZ588">
        <f>IF(AND(ISBLANK(Table33[[#This Row],[Fred]]),ISBLANK(Table3[[#This Row],[Fred]])),"",Table33[[#This Row],[Fred]]-Table3[[#This Row],[Fred]])</f>
        <v>16</v>
      </c>
      <c r="BA588" t="str">
        <f>IF(AND(ISBLANK(Table33[[#This Row],[Zoe]]),ISBLANK(Table3[[#This Row],[Zoe]])),"",Table33[[#This Row],[Zoe]]-Table3[[#This Row],[Zoe]])</f>
        <v/>
      </c>
      <c r="BB588">
        <f>IF(AND(ISBLANK(Table33[[#This Row],[George]]),ISBLANK(Table3[[#This Row],[George]])),"",Table33[[#This Row],[George]]-Table3[[#This Row],[George]])</f>
        <v>14</v>
      </c>
      <c r="BC588">
        <f>IF(AND(ISBLANK(Table33[[#This Row],[Raegan]]),ISBLANK(Table3[[#This Row],[Raegan]])),"",Table33[[#This Row],[Raegan]]-Table3[[#This Row],[Raegan]])</f>
        <v>63</v>
      </c>
      <c r="BD588" t="str">
        <f>IF(AND(ISBLANK(Table33[[#This Row],[Liam]]),ISBLANK(Table3[[#This Row],[Liam]])),"",Table33[[#This Row],[Liam]]-Table3[[#This Row],[Liam]])</f>
        <v/>
      </c>
      <c r="BE588">
        <f>IF(AND(ISBLANK(Table33[[#This Row],[Shane]]),ISBLANK(Table3[[#This Row],[Shane]])),"",Table33[[#This Row],[Shane]]-Table3[[#This Row],[Shane]])</f>
        <v>31</v>
      </c>
      <c r="BF588" t="str">
        <f>IF(AND(ISBLANK(Table33[[#This Row],[Cameron]]),ISBLANK(Table3[[#This Row],[Cameron]])),"",Table33[[#This Row],[Cameron]]-Table3[[#This Row],[Cameron]])</f>
        <v/>
      </c>
      <c r="BG588" t="str">
        <f>IF(AND(ISBLANK(Table33[[#This Row],[Alex]]),ISBLANK(Table3[[#This Row],[Alex]])),"",Table33[[#This Row],[Alex]]-Table3[[#This Row],[Alex]])</f>
        <v/>
      </c>
      <c r="BH588" t="str">
        <f>IF(AND(ISBLANK(Table33[[#This Row],[Scott]]),ISBLANK(Table3[[#This Row],[Scott]])),"",Table33[[#This Row],[Scott]]-Table3[[#This Row],[Scott]])</f>
        <v/>
      </c>
      <c r="BI588" t="str">
        <f>IF(AND(ISBLANK(Table33[[#This Row],[Light]]),ISBLANK(Table3[[#This Row],[Light]])),"",Table33[[#This Row],[Light]]-Table3[[#This Row],[Light]])</f>
        <v/>
      </c>
      <c r="BJ588" t="str">
        <f>IF(AND(ISBLANK(Table33[[#This Row],[Jarred]]),ISBLANK(Table3[[#This Row],[Jarred]])),"",Table33[[#This Row],[Jarred]]-Table3[[#This Row],[Jarred]])</f>
        <v/>
      </c>
      <c r="BK588" t="str">
        <f>IF(AND(ISBLANK(Table33[[#This Row],[Joel]]),ISBLANK(Table3[[#This Row],[Joel]])),"",Table33[[#This Row],[Joel]]-Table3[[#This Row],[Joel]])</f>
        <v/>
      </c>
      <c r="BL588" t="str">
        <f>IF(AND(ISBLANK(Table33[[#This Row],[Rob]]),ISBLANK(Table3[[#This Row],[Rob]])),"",Table33[[#This Row],[Rob]]-Table3[[#This Row],[Rob]])</f>
        <v/>
      </c>
      <c r="BM588" t="str">
        <f>IF(AND(ISBLANK(Table33[[#This Row],[Xander]]),ISBLANK(Table3[[#This Row],[Xander]])),"",Table33[[#This Row],[Xander]]-Table3[[#This Row],[Xander]])</f>
        <v/>
      </c>
    </row>
    <row r="589" spans="1:65" x14ac:dyDescent="0.25">
      <c r="A589" s="26">
        <v>45952</v>
      </c>
      <c r="B589">
        <v>6</v>
      </c>
      <c r="C589">
        <v>19</v>
      </c>
      <c r="E589">
        <v>18</v>
      </c>
      <c r="F589">
        <v>21</v>
      </c>
      <c r="H589">
        <v>14</v>
      </c>
      <c r="I589">
        <v>9</v>
      </c>
      <c r="P589">
        <v>21</v>
      </c>
      <c r="S589" s="26">
        <v>45952</v>
      </c>
      <c r="T589">
        <v>41</v>
      </c>
      <c r="U589">
        <v>40</v>
      </c>
      <c r="W589">
        <v>30</v>
      </c>
      <c r="X589">
        <v>74</v>
      </c>
      <c r="Z589">
        <v>42</v>
      </c>
      <c r="AC589">
        <v>26</v>
      </c>
      <c r="AG589">
        <v>29</v>
      </c>
      <c r="AK589">
        <v>36</v>
      </c>
      <c r="AL589">
        <v>30</v>
      </c>
      <c r="AM589">
        <v>10</v>
      </c>
      <c r="AN589">
        <v>1</v>
      </c>
      <c r="AP589">
        <v>16</v>
      </c>
      <c r="AX589" s="26">
        <v>45952</v>
      </c>
      <c r="AY589">
        <f>IF(AND(ISBLANK(Table33[[#This Row],[Gilbert]]),ISBLANK(Table3[[#This Row],[Gilbert]])),"",Table33[[#This Row],[Gilbert]]-Table3[[#This Row],[Gilbert]])</f>
        <v>35</v>
      </c>
      <c r="AZ589">
        <f>IF(AND(ISBLANK(Table33[[#This Row],[Fred]]),ISBLANK(Table3[[#This Row],[Fred]])),"",Table33[[#This Row],[Fred]]-Table3[[#This Row],[Fred]])</f>
        <v>21</v>
      </c>
      <c r="BA589" t="str">
        <f>IF(AND(ISBLANK(Table33[[#This Row],[Zoe]]),ISBLANK(Table3[[#This Row],[Zoe]])),"",Table33[[#This Row],[Zoe]]-Table3[[#This Row],[Zoe]])</f>
        <v/>
      </c>
      <c r="BB589">
        <f>IF(AND(ISBLANK(Table33[[#This Row],[George]]),ISBLANK(Table3[[#This Row],[George]])),"",Table33[[#This Row],[George]]-Table3[[#This Row],[George]])</f>
        <v>12</v>
      </c>
      <c r="BC589">
        <f>IF(AND(ISBLANK(Table33[[#This Row],[Raegan]]),ISBLANK(Table3[[#This Row],[Raegan]])),"",Table33[[#This Row],[Raegan]]-Table3[[#This Row],[Raegan]])</f>
        <v>53</v>
      </c>
      <c r="BD589" t="str">
        <f>IF(AND(ISBLANK(Table33[[#This Row],[Liam]]),ISBLANK(Table3[[#This Row],[Liam]])),"",Table33[[#This Row],[Liam]]-Table3[[#This Row],[Liam]])</f>
        <v/>
      </c>
      <c r="BE589">
        <f>IF(AND(ISBLANK(Table33[[#This Row],[Shane]]),ISBLANK(Table3[[#This Row],[Shane]])),"",Table33[[#This Row],[Shane]]-Table3[[#This Row],[Shane]])</f>
        <v>22</v>
      </c>
      <c r="BF589">
        <f>IF(AND(ISBLANK(Table33[[#This Row],[Cameron]]),ISBLANK(Table3[[#This Row],[Cameron]])),"",Table33[[#This Row],[Cameron]]-Table3[[#This Row],[Cameron]])</f>
        <v>21</v>
      </c>
      <c r="BG589">
        <f>IF(AND(ISBLANK(Table33[[#This Row],[Alex]]),ISBLANK(Table3[[#This Row],[Alex]])),"",Table33[[#This Row],[Alex]]-Table3[[#This Row],[Alex]])</f>
        <v>-5</v>
      </c>
      <c r="BH589" t="str">
        <f>IF(AND(ISBLANK(Table33[[#This Row],[Scott]]),ISBLANK(Table3[[#This Row],[Scott]])),"",Table33[[#This Row],[Scott]]-Table3[[#This Row],[Scott]])</f>
        <v/>
      </c>
      <c r="BI589" t="str">
        <f>IF(AND(ISBLANK(Table33[[#This Row],[Light]]),ISBLANK(Table3[[#This Row],[Light]])),"",Table33[[#This Row],[Light]]-Table3[[#This Row],[Light]])</f>
        <v/>
      </c>
      <c r="BJ589" t="str">
        <f>IF(AND(ISBLANK(Table33[[#This Row],[Jarred]]),ISBLANK(Table3[[#This Row],[Jarred]])),"",Table33[[#This Row],[Jarred]]-Table3[[#This Row],[Jarred]])</f>
        <v/>
      </c>
      <c r="BK589" t="str">
        <f>IF(AND(ISBLANK(Table33[[#This Row],[Joel]]),ISBLANK(Table3[[#This Row],[Joel]])),"",Table33[[#This Row],[Joel]]-Table3[[#This Row],[Joel]])</f>
        <v/>
      </c>
      <c r="BL589" t="str">
        <f>IF(AND(ISBLANK(Table33[[#This Row],[Rob]]),ISBLANK(Table3[[#This Row],[Rob]])),"",Table33[[#This Row],[Rob]]-Table3[[#This Row],[Rob]])</f>
        <v/>
      </c>
      <c r="BM589" t="str">
        <f>IF(AND(ISBLANK(Table33[[#This Row],[Xander]]),ISBLANK(Table3[[#This Row],[Xander]])),"",Table33[[#This Row],[Xander]]-Table3[[#This Row],[Xander]])</f>
        <v/>
      </c>
    </row>
    <row r="590" spans="1:65" x14ac:dyDescent="0.25">
      <c r="A590" s="26">
        <v>45953</v>
      </c>
      <c r="B590">
        <v>5</v>
      </c>
      <c r="C590">
        <v>28</v>
      </c>
      <c r="E590">
        <v>20</v>
      </c>
      <c r="F590">
        <v>14</v>
      </c>
      <c r="H590">
        <v>16</v>
      </c>
      <c r="I590">
        <v>6</v>
      </c>
      <c r="P590">
        <v>22</v>
      </c>
      <c r="S590" s="26">
        <v>45953</v>
      </c>
      <c r="T590">
        <v>40</v>
      </c>
      <c r="U590">
        <v>42</v>
      </c>
      <c r="W590">
        <v>31</v>
      </c>
      <c r="X590">
        <v>72</v>
      </c>
      <c r="Y590">
        <v>9</v>
      </c>
      <c r="Z590">
        <v>21</v>
      </c>
      <c r="AC590">
        <v>19</v>
      </c>
      <c r="AG590">
        <v>28</v>
      </c>
      <c r="AK590">
        <v>29</v>
      </c>
      <c r="AL590">
        <v>30</v>
      </c>
      <c r="AM590">
        <v>8</v>
      </c>
      <c r="AN590">
        <v>1</v>
      </c>
      <c r="AP590">
        <v>15</v>
      </c>
      <c r="AX590" s="26">
        <v>45953</v>
      </c>
      <c r="AY590">
        <f>IF(AND(ISBLANK(Table33[[#This Row],[Gilbert]]),ISBLANK(Table3[[#This Row],[Gilbert]])),"",Table33[[#This Row],[Gilbert]]-Table3[[#This Row],[Gilbert]])</f>
        <v>35</v>
      </c>
      <c r="AZ590">
        <f>IF(AND(ISBLANK(Table33[[#This Row],[Fred]]),ISBLANK(Table3[[#This Row],[Fred]])),"",Table33[[#This Row],[Fred]]-Table3[[#This Row],[Fred]])</f>
        <v>14</v>
      </c>
      <c r="BA590" t="str">
        <f>IF(AND(ISBLANK(Table33[[#This Row],[Zoe]]),ISBLANK(Table3[[#This Row],[Zoe]])),"",Table33[[#This Row],[Zoe]]-Table3[[#This Row],[Zoe]])</f>
        <v/>
      </c>
      <c r="BB590">
        <f>IF(AND(ISBLANK(Table33[[#This Row],[George]]),ISBLANK(Table3[[#This Row],[George]])),"",Table33[[#This Row],[George]]-Table3[[#This Row],[George]])</f>
        <v>11</v>
      </c>
      <c r="BC590">
        <f>IF(AND(ISBLANK(Table33[[#This Row],[Raegan]]),ISBLANK(Table3[[#This Row],[Raegan]])),"",Table33[[#This Row],[Raegan]]-Table3[[#This Row],[Raegan]])</f>
        <v>58</v>
      </c>
      <c r="BD590" t="str">
        <f>IF(AND(ISBLANK(Table33[[#This Row],[Liam]]),ISBLANK(Table3[[#This Row],[Liam]])),"",Table33[[#This Row],[Liam]]-Table3[[#This Row],[Liam]])</f>
        <v/>
      </c>
      <c r="BE590">
        <f>IF(AND(ISBLANK(Table33[[#This Row],[Shane]]),ISBLANK(Table3[[#This Row],[Shane]])),"",Table33[[#This Row],[Shane]]-Table3[[#This Row],[Shane]])</f>
        <v>13</v>
      </c>
      <c r="BF590">
        <f>IF(AND(ISBLANK(Table33[[#This Row],[Cameron]]),ISBLANK(Table3[[#This Row],[Cameron]])),"",Table33[[#This Row],[Cameron]]-Table3[[#This Row],[Cameron]])</f>
        <v>24</v>
      </c>
      <c r="BG590">
        <f>IF(AND(ISBLANK(Table33[[#This Row],[Alex]]),ISBLANK(Table3[[#This Row],[Alex]])),"",Table33[[#This Row],[Alex]]-Table3[[#This Row],[Alex]])</f>
        <v>-7</v>
      </c>
      <c r="BH590" t="str">
        <f>IF(AND(ISBLANK(Table33[[#This Row],[Scott]]),ISBLANK(Table3[[#This Row],[Scott]])),"",Table33[[#This Row],[Scott]]-Table3[[#This Row],[Scott]])</f>
        <v/>
      </c>
      <c r="BI590" t="str">
        <f>IF(AND(ISBLANK(Table33[[#This Row],[Light]]),ISBLANK(Table3[[#This Row],[Light]])),"",Table33[[#This Row],[Light]]-Table3[[#This Row],[Light]])</f>
        <v/>
      </c>
      <c r="BJ590" t="str">
        <f>IF(AND(ISBLANK(Table33[[#This Row],[Jarred]]),ISBLANK(Table3[[#This Row],[Jarred]])),"",Table33[[#This Row],[Jarred]]-Table3[[#This Row],[Jarred]])</f>
        <v/>
      </c>
      <c r="BK590" t="str">
        <f>IF(AND(ISBLANK(Table33[[#This Row],[Joel]]),ISBLANK(Table3[[#This Row],[Joel]])),"",Table33[[#This Row],[Joel]]-Table3[[#This Row],[Joel]])</f>
        <v/>
      </c>
      <c r="BL590" t="str">
        <f>IF(AND(ISBLANK(Table33[[#This Row],[Rob]]),ISBLANK(Table3[[#This Row],[Rob]])),"",Table33[[#This Row],[Rob]]-Table3[[#This Row],[Rob]])</f>
        <v/>
      </c>
      <c r="BM590" t="str">
        <f>IF(AND(ISBLANK(Table33[[#This Row],[Xander]]),ISBLANK(Table3[[#This Row],[Xander]])),"",Table33[[#This Row],[Xander]]-Table3[[#This Row],[Xander]])</f>
        <v/>
      </c>
    </row>
    <row r="591" spans="1:65" x14ac:dyDescent="0.25">
      <c r="A591" s="26">
        <v>45954</v>
      </c>
      <c r="B591">
        <v>10</v>
      </c>
      <c r="C591">
        <v>24</v>
      </c>
      <c r="F591">
        <v>22</v>
      </c>
      <c r="H591">
        <v>17</v>
      </c>
      <c r="I591">
        <v>10</v>
      </c>
      <c r="P591">
        <v>25</v>
      </c>
      <c r="S591" s="26">
        <v>45954</v>
      </c>
      <c r="T591">
        <v>48</v>
      </c>
      <c r="U591">
        <v>32</v>
      </c>
      <c r="X591">
        <v>77</v>
      </c>
      <c r="Y591">
        <v>14</v>
      </c>
      <c r="Z591">
        <v>15</v>
      </c>
      <c r="AC591">
        <v>20</v>
      </c>
      <c r="AG591">
        <v>14</v>
      </c>
      <c r="AK591">
        <v>31</v>
      </c>
      <c r="AL591">
        <v>37</v>
      </c>
      <c r="AM591">
        <v>18</v>
      </c>
      <c r="AN591">
        <v>1</v>
      </c>
      <c r="AP591">
        <v>25</v>
      </c>
      <c r="AX591" s="26">
        <v>45954</v>
      </c>
      <c r="AY591">
        <f>IF(AND(ISBLANK(Table33[[#This Row],[Gilbert]]),ISBLANK(Table3[[#This Row],[Gilbert]])),"",Table33[[#This Row],[Gilbert]]-Table3[[#This Row],[Gilbert]])</f>
        <v>38</v>
      </c>
      <c r="AZ591">
        <f>IF(AND(ISBLANK(Table33[[#This Row],[Fred]]),ISBLANK(Table3[[#This Row],[Fred]])),"",Table33[[#This Row],[Fred]]-Table3[[#This Row],[Fred]])</f>
        <v>8</v>
      </c>
      <c r="BA591" t="str">
        <f>IF(AND(ISBLANK(Table33[[#This Row],[Zoe]]),ISBLANK(Table3[[#This Row],[Zoe]])),"",Table33[[#This Row],[Zoe]]-Table3[[#This Row],[Zoe]])</f>
        <v/>
      </c>
      <c r="BB591" t="str">
        <f>IF(AND(ISBLANK(Table33[[#This Row],[George]]),ISBLANK(Table3[[#This Row],[George]])),"",Table33[[#This Row],[George]]-Table3[[#This Row],[George]])</f>
        <v/>
      </c>
      <c r="BC591">
        <f>IF(AND(ISBLANK(Table33[[#This Row],[Raegan]]),ISBLANK(Table3[[#This Row],[Raegan]])),"",Table33[[#This Row],[Raegan]]-Table3[[#This Row],[Raegan]])</f>
        <v>55</v>
      </c>
      <c r="BD591" t="str">
        <f>IF(AND(ISBLANK(Table33[[#This Row],[Liam]]),ISBLANK(Table3[[#This Row],[Liam]])),"",Table33[[#This Row],[Liam]]-Table3[[#This Row],[Liam]])</f>
        <v/>
      </c>
      <c r="BE591">
        <f>IF(AND(ISBLANK(Table33[[#This Row],[Shane]]),ISBLANK(Table3[[#This Row],[Shane]])),"",Table33[[#This Row],[Shane]]-Table3[[#This Row],[Shane]])</f>
        <v>14</v>
      </c>
      <c r="BF591">
        <f>IF(AND(ISBLANK(Table33[[#This Row],[Cameron]]),ISBLANK(Table3[[#This Row],[Cameron]])),"",Table33[[#This Row],[Cameron]]-Table3[[#This Row],[Cameron]])</f>
        <v>27</v>
      </c>
      <c r="BG591">
        <f>IF(AND(ISBLANK(Table33[[#This Row],[Alex]]),ISBLANK(Table3[[#This Row],[Alex]])),"",Table33[[#This Row],[Alex]]-Table3[[#This Row],[Alex]])</f>
        <v>0</v>
      </c>
      <c r="BH591" t="str">
        <f>IF(AND(ISBLANK(Table33[[#This Row],[Scott]]),ISBLANK(Table3[[#This Row],[Scott]])),"",Table33[[#This Row],[Scott]]-Table3[[#This Row],[Scott]])</f>
        <v/>
      </c>
      <c r="BI591" t="str">
        <f>IF(AND(ISBLANK(Table33[[#This Row],[Light]]),ISBLANK(Table3[[#This Row],[Light]])),"",Table33[[#This Row],[Light]]-Table3[[#This Row],[Light]])</f>
        <v/>
      </c>
      <c r="BJ591" t="str">
        <f>IF(AND(ISBLANK(Table33[[#This Row],[Jarred]]),ISBLANK(Table3[[#This Row],[Jarred]])),"",Table33[[#This Row],[Jarred]]-Table3[[#This Row],[Jarred]])</f>
        <v/>
      </c>
      <c r="BK591" t="str">
        <f>IF(AND(ISBLANK(Table33[[#This Row],[Joel]]),ISBLANK(Table3[[#This Row],[Joel]])),"",Table33[[#This Row],[Joel]]-Table3[[#This Row],[Joel]])</f>
        <v/>
      </c>
      <c r="BL591" t="str">
        <f>IF(AND(ISBLANK(Table33[[#This Row],[Rob]]),ISBLANK(Table3[[#This Row],[Rob]])),"",Table33[[#This Row],[Rob]]-Table3[[#This Row],[Rob]])</f>
        <v/>
      </c>
      <c r="BM591" t="str">
        <f>IF(AND(ISBLANK(Table33[[#This Row],[Xander]]),ISBLANK(Table3[[#This Row],[Xander]])),"",Table33[[#This Row],[Xander]]-Table3[[#This Row],[Xander]])</f>
        <v/>
      </c>
    </row>
    <row r="592" spans="1:65" x14ac:dyDescent="0.25">
      <c r="A592" s="26">
        <v>45957</v>
      </c>
      <c r="B592">
        <v>13</v>
      </c>
      <c r="C592">
        <v>34</v>
      </c>
      <c r="D592">
        <v>27</v>
      </c>
      <c r="E592">
        <v>21</v>
      </c>
      <c r="F592">
        <v>22</v>
      </c>
      <c r="H592">
        <v>11</v>
      </c>
      <c r="I592">
        <v>20</v>
      </c>
      <c r="P592">
        <v>18</v>
      </c>
      <c r="S592" s="26">
        <v>45957</v>
      </c>
      <c r="T592">
        <v>54</v>
      </c>
      <c r="U592">
        <v>53</v>
      </c>
      <c r="V592">
        <v>36</v>
      </c>
      <c r="W592">
        <v>33</v>
      </c>
      <c r="X592">
        <v>85</v>
      </c>
      <c r="Y592">
        <v>22</v>
      </c>
      <c r="AA592">
        <v>14</v>
      </c>
      <c r="AB592">
        <v>7</v>
      </c>
      <c r="AC592">
        <v>25</v>
      </c>
      <c r="AG592">
        <v>21</v>
      </c>
      <c r="AK592">
        <v>37</v>
      </c>
      <c r="AL592">
        <v>45</v>
      </c>
      <c r="AM592">
        <v>16</v>
      </c>
      <c r="AN592">
        <v>1</v>
      </c>
      <c r="AP592">
        <v>18</v>
      </c>
      <c r="AX592" s="26">
        <v>45957</v>
      </c>
      <c r="AY592">
        <f>IF(AND(ISBLANK(Table33[[#This Row],[Gilbert]]),ISBLANK(Table3[[#This Row],[Gilbert]])),"",Table33[[#This Row],[Gilbert]]-Table3[[#This Row],[Gilbert]])</f>
        <v>41</v>
      </c>
      <c r="AZ592">
        <f>IF(AND(ISBLANK(Table33[[#This Row],[Fred]]),ISBLANK(Table3[[#This Row],[Fred]])),"",Table33[[#This Row],[Fred]]-Table3[[#This Row],[Fred]])</f>
        <v>19</v>
      </c>
      <c r="BA592">
        <f>IF(AND(ISBLANK(Table33[[#This Row],[Zoe]]),ISBLANK(Table3[[#This Row],[Zoe]])),"",Table33[[#This Row],[Zoe]]-Table3[[#This Row],[Zoe]])</f>
        <v>9</v>
      </c>
      <c r="BB592">
        <f>IF(AND(ISBLANK(Table33[[#This Row],[George]]),ISBLANK(Table3[[#This Row],[George]])),"",Table33[[#This Row],[George]]-Table3[[#This Row],[George]])</f>
        <v>12</v>
      </c>
      <c r="BC592">
        <f>IF(AND(ISBLANK(Table33[[#This Row],[Raegan]]),ISBLANK(Table3[[#This Row],[Raegan]])),"",Table33[[#This Row],[Raegan]]-Table3[[#This Row],[Raegan]])</f>
        <v>63</v>
      </c>
      <c r="BD592" t="str">
        <f>IF(AND(ISBLANK(Table33[[#This Row],[Liam]]),ISBLANK(Table3[[#This Row],[Liam]])),"",Table33[[#This Row],[Liam]]-Table3[[#This Row],[Liam]])</f>
        <v/>
      </c>
      <c r="BE592">
        <f>IF(AND(ISBLANK(Table33[[#This Row],[Shane]]),ISBLANK(Table3[[#This Row],[Shane]])),"",Table33[[#This Row],[Shane]]-Table3[[#This Row],[Shane]])</f>
        <v>26</v>
      </c>
      <c r="BF592">
        <f>IF(AND(ISBLANK(Table33[[#This Row],[Cameron]]),ISBLANK(Table3[[#This Row],[Cameron]])),"",Table33[[#This Row],[Cameron]]-Table3[[#This Row],[Cameron]])</f>
        <v>25</v>
      </c>
      <c r="BG592">
        <f>IF(AND(ISBLANK(Table33[[#This Row],[Alex]]),ISBLANK(Table3[[#This Row],[Alex]])),"",Table33[[#This Row],[Alex]]-Table3[[#This Row],[Alex]])</f>
        <v>0</v>
      </c>
      <c r="BH592" t="str">
        <f>IF(AND(ISBLANK(Table33[[#This Row],[Scott]]),ISBLANK(Table3[[#This Row],[Scott]])),"",Table33[[#This Row],[Scott]]-Table3[[#This Row],[Scott]])</f>
        <v/>
      </c>
      <c r="BI592" t="str">
        <f>IF(AND(ISBLANK(Table33[[#This Row],[Light]]),ISBLANK(Table3[[#This Row],[Light]])),"",Table33[[#This Row],[Light]]-Table3[[#This Row],[Light]])</f>
        <v/>
      </c>
      <c r="BJ592" t="str">
        <f>IF(AND(ISBLANK(Table33[[#This Row],[Jarred]]),ISBLANK(Table3[[#This Row],[Jarred]])),"",Table33[[#This Row],[Jarred]]-Table3[[#This Row],[Jarred]])</f>
        <v/>
      </c>
      <c r="BK592" t="str">
        <f>IF(AND(ISBLANK(Table33[[#This Row],[Joel]]),ISBLANK(Table3[[#This Row],[Joel]])),"",Table33[[#This Row],[Joel]]-Table3[[#This Row],[Joel]])</f>
        <v/>
      </c>
      <c r="BL592" t="str">
        <f>IF(AND(ISBLANK(Table33[[#This Row],[Rob]]),ISBLANK(Table3[[#This Row],[Rob]])),"",Table33[[#This Row],[Rob]]-Table3[[#This Row],[Rob]])</f>
        <v/>
      </c>
      <c r="BM592" t="str">
        <f>IF(AND(ISBLANK(Table33[[#This Row],[Xander]]),ISBLANK(Table3[[#This Row],[Xander]])),"",Table33[[#This Row],[Xander]]-Table3[[#This Row],[Xander]])</f>
        <v/>
      </c>
    </row>
    <row r="593" spans="1:65" x14ac:dyDescent="0.25">
      <c r="A593" s="26">
        <v>45958</v>
      </c>
      <c r="B593">
        <v>13</v>
      </c>
      <c r="C593">
        <v>8</v>
      </c>
      <c r="D593">
        <v>31</v>
      </c>
      <c r="E593">
        <v>17</v>
      </c>
      <c r="F593">
        <v>25</v>
      </c>
      <c r="H593">
        <v>9</v>
      </c>
      <c r="S593" s="26">
        <v>45958</v>
      </c>
      <c r="T593">
        <v>36</v>
      </c>
      <c r="U593">
        <v>34</v>
      </c>
      <c r="V593">
        <v>41</v>
      </c>
      <c r="W593">
        <v>29</v>
      </c>
      <c r="X593">
        <v>52</v>
      </c>
      <c r="Y593">
        <v>16</v>
      </c>
      <c r="Z593">
        <v>18</v>
      </c>
      <c r="AA593">
        <v>7</v>
      </c>
      <c r="AB593">
        <v>8</v>
      </c>
      <c r="AC593">
        <v>19</v>
      </c>
      <c r="AG593">
        <v>24</v>
      </c>
      <c r="AK593">
        <v>30</v>
      </c>
      <c r="AM593">
        <v>22</v>
      </c>
      <c r="AN593">
        <v>1</v>
      </c>
      <c r="AX593" s="26">
        <v>45958</v>
      </c>
      <c r="AY593">
        <f>IF(AND(ISBLANK(Table33[[#This Row],[Gilbert]]),ISBLANK(Table3[[#This Row],[Gilbert]])),"",Table33[[#This Row],[Gilbert]]-Table3[[#This Row],[Gilbert]])</f>
        <v>23</v>
      </c>
      <c r="AZ593">
        <f>IF(AND(ISBLANK(Table33[[#This Row],[Fred]]),ISBLANK(Table3[[#This Row],[Fred]])),"",Table33[[#This Row],[Fred]]-Table3[[#This Row],[Fred]])</f>
        <v>26</v>
      </c>
      <c r="BA593">
        <f>IF(AND(ISBLANK(Table33[[#This Row],[Zoe]]),ISBLANK(Table3[[#This Row],[Zoe]])),"",Table33[[#This Row],[Zoe]]-Table3[[#This Row],[Zoe]])</f>
        <v>10</v>
      </c>
      <c r="BB593">
        <f>IF(AND(ISBLANK(Table33[[#This Row],[George]]),ISBLANK(Table3[[#This Row],[George]])),"",Table33[[#This Row],[George]]-Table3[[#This Row],[George]])</f>
        <v>12</v>
      </c>
      <c r="BC593">
        <f>IF(AND(ISBLANK(Table33[[#This Row],[Raegan]]),ISBLANK(Table3[[#This Row],[Raegan]])),"",Table33[[#This Row],[Raegan]]-Table3[[#This Row],[Raegan]])</f>
        <v>27</v>
      </c>
      <c r="BD593" t="str">
        <f>IF(AND(ISBLANK(Table33[[#This Row],[Liam]]),ISBLANK(Table3[[#This Row],[Liam]])),"",Table33[[#This Row],[Liam]]-Table3[[#This Row],[Liam]])</f>
        <v/>
      </c>
      <c r="BE593">
        <f>IF(AND(ISBLANK(Table33[[#This Row],[Shane]]),ISBLANK(Table3[[#This Row],[Shane]])),"",Table33[[#This Row],[Shane]]-Table3[[#This Row],[Shane]])</f>
        <v>21</v>
      </c>
      <c r="BF593" t="str">
        <f>IF(AND(ISBLANK(Table33[[#This Row],[Cameron]]),ISBLANK(Table3[[#This Row],[Cameron]])),"",Table33[[#This Row],[Cameron]]-Table3[[#This Row],[Cameron]])</f>
        <v/>
      </c>
      <c r="BG593" t="str">
        <f>IF(AND(ISBLANK(Table33[[#This Row],[Alex]]),ISBLANK(Table3[[#This Row],[Alex]])),"",Table33[[#This Row],[Alex]]-Table3[[#This Row],[Alex]])</f>
        <v/>
      </c>
      <c r="BH593" t="str">
        <f>IF(AND(ISBLANK(Table33[[#This Row],[Scott]]),ISBLANK(Table3[[#This Row],[Scott]])),"",Table33[[#This Row],[Scott]]-Table3[[#This Row],[Scott]])</f>
        <v/>
      </c>
      <c r="BI593" t="str">
        <f>IF(AND(ISBLANK(Table33[[#This Row],[Light]]),ISBLANK(Table3[[#This Row],[Light]])),"",Table33[[#This Row],[Light]]-Table3[[#This Row],[Light]])</f>
        <v/>
      </c>
      <c r="BJ593" t="str">
        <f>IF(AND(ISBLANK(Table33[[#This Row],[Jarred]]),ISBLANK(Table3[[#This Row],[Jarred]])),"",Table33[[#This Row],[Jarred]]-Table3[[#This Row],[Jarred]])</f>
        <v/>
      </c>
      <c r="BK593" t="str">
        <f>IF(AND(ISBLANK(Table33[[#This Row],[Joel]]),ISBLANK(Table3[[#This Row],[Joel]])),"",Table33[[#This Row],[Joel]]-Table3[[#This Row],[Joel]])</f>
        <v/>
      </c>
      <c r="BL593" t="str">
        <f>IF(AND(ISBLANK(Table33[[#This Row],[Rob]]),ISBLANK(Table3[[#This Row],[Rob]])),"",Table33[[#This Row],[Rob]]-Table3[[#This Row],[Rob]])</f>
        <v/>
      </c>
      <c r="BM593" t="str">
        <f>IF(AND(ISBLANK(Table33[[#This Row],[Xander]]),ISBLANK(Table3[[#This Row],[Xander]])),"",Table33[[#This Row],[Xander]]-Table3[[#This Row],[Xander]])</f>
        <v/>
      </c>
    </row>
    <row r="594" spans="1:65" x14ac:dyDescent="0.25">
      <c r="A594" s="26">
        <v>45959</v>
      </c>
      <c r="B594">
        <v>8</v>
      </c>
      <c r="C594">
        <v>29</v>
      </c>
      <c r="D594">
        <v>24</v>
      </c>
      <c r="E594">
        <v>23</v>
      </c>
      <c r="F594">
        <v>15</v>
      </c>
      <c r="H594">
        <v>13</v>
      </c>
      <c r="I594">
        <v>15</v>
      </c>
      <c r="S594" s="26">
        <v>45959</v>
      </c>
      <c r="T594">
        <v>45</v>
      </c>
      <c r="U594">
        <v>61</v>
      </c>
      <c r="V594">
        <v>37</v>
      </c>
      <c r="W594">
        <v>30</v>
      </c>
      <c r="X594">
        <v>39</v>
      </c>
      <c r="Y594">
        <v>19</v>
      </c>
      <c r="Z594">
        <v>21</v>
      </c>
      <c r="AB594">
        <v>7</v>
      </c>
      <c r="AC594">
        <v>25</v>
      </c>
      <c r="AG594">
        <v>36</v>
      </c>
      <c r="AK594">
        <v>35</v>
      </c>
      <c r="AL594">
        <v>35</v>
      </c>
      <c r="AM594">
        <v>1</v>
      </c>
      <c r="AX594" s="26">
        <v>45959</v>
      </c>
      <c r="AY594">
        <f>IF(AND(ISBLANK(Table33[[#This Row],[Gilbert]]),ISBLANK(Table3[[#This Row],[Gilbert]])),"",Table33[[#This Row],[Gilbert]]-Table3[[#This Row],[Gilbert]])</f>
        <v>37</v>
      </c>
      <c r="AZ594">
        <f>IF(AND(ISBLANK(Table33[[#This Row],[Fred]]),ISBLANK(Table3[[#This Row],[Fred]])),"",Table33[[#This Row],[Fred]]-Table3[[#This Row],[Fred]])</f>
        <v>32</v>
      </c>
      <c r="BA594">
        <f>IF(AND(ISBLANK(Table33[[#This Row],[Zoe]]),ISBLANK(Table3[[#This Row],[Zoe]])),"",Table33[[#This Row],[Zoe]]-Table3[[#This Row],[Zoe]])</f>
        <v>13</v>
      </c>
      <c r="BB594">
        <f>IF(AND(ISBLANK(Table33[[#This Row],[George]]),ISBLANK(Table3[[#This Row],[George]])),"",Table33[[#This Row],[George]]-Table3[[#This Row],[George]])</f>
        <v>7</v>
      </c>
      <c r="BC594">
        <f>IF(AND(ISBLANK(Table33[[#This Row],[Raegan]]),ISBLANK(Table3[[#This Row],[Raegan]])),"",Table33[[#This Row],[Raegan]]-Table3[[#This Row],[Raegan]])</f>
        <v>24</v>
      </c>
      <c r="BD594" t="str">
        <f>IF(AND(ISBLANK(Table33[[#This Row],[Liam]]),ISBLANK(Table3[[#This Row],[Liam]])),"",Table33[[#This Row],[Liam]]-Table3[[#This Row],[Liam]])</f>
        <v/>
      </c>
      <c r="BE594">
        <f>IF(AND(ISBLANK(Table33[[#This Row],[Shane]]),ISBLANK(Table3[[#This Row],[Shane]])),"",Table33[[#This Row],[Shane]]-Table3[[#This Row],[Shane]])</f>
        <v>22</v>
      </c>
      <c r="BF594">
        <f>IF(AND(ISBLANK(Table33[[#This Row],[Cameron]]),ISBLANK(Table3[[#This Row],[Cameron]])),"",Table33[[#This Row],[Cameron]]-Table3[[#This Row],[Cameron]])</f>
        <v>20</v>
      </c>
      <c r="BG594" t="str">
        <f>IF(AND(ISBLANK(Table33[[#This Row],[Alex]]),ISBLANK(Table3[[#This Row],[Alex]])),"",Table33[[#This Row],[Alex]]-Table3[[#This Row],[Alex]])</f>
        <v/>
      </c>
      <c r="BH594" t="str">
        <f>IF(AND(ISBLANK(Table33[[#This Row],[Scott]]),ISBLANK(Table3[[#This Row],[Scott]])),"",Table33[[#This Row],[Scott]]-Table3[[#This Row],[Scott]])</f>
        <v/>
      </c>
      <c r="BI594" t="str">
        <f>IF(AND(ISBLANK(Table33[[#This Row],[Light]]),ISBLANK(Table3[[#This Row],[Light]])),"",Table33[[#This Row],[Light]]-Table3[[#This Row],[Light]])</f>
        <v/>
      </c>
      <c r="BJ594" t="str">
        <f>IF(AND(ISBLANK(Table33[[#This Row],[Jarred]]),ISBLANK(Table3[[#This Row],[Jarred]])),"",Table33[[#This Row],[Jarred]]-Table3[[#This Row],[Jarred]])</f>
        <v/>
      </c>
      <c r="BK594" t="str">
        <f>IF(AND(ISBLANK(Table33[[#This Row],[Joel]]),ISBLANK(Table3[[#This Row],[Joel]])),"",Table33[[#This Row],[Joel]]-Table3[[#This Row],[Joel]])</f>
        <v/>
      </c>
      <c r="BL594" t="str">
        <f>IF(AND(ISBLANK(Table33[[#This Row],[Rob]]),ISBLANK(Table3[[#This Row],[Rob]])),"",Table33[[#This Row],[Rob]]-Table3[[#This Row],[Rob]])</f>
        <v/>
      </c>
      <c r="BM594" t="str">
        <f>IF(AND(ISBLANK(Table33[[#This Row],[Xander]]),ISBLANK(Table3[[#This Row],[Xander]])),"",Table33[[#This Row],[Xander]]-Table3[[#This Row],[Xander]])</f>
        <v/>
      </c>
    </row>
    <row r="595" spans="1:65" x14ac:dyDescent="0.25">
      <c r="A595" s="26">
        <v>45960</v>
      </c>
      <c r="B595">
        <v>9</v>
      </c>
      <c r="C595">
        <v>28</v>
      </c>
      <c r="D595">
        <v>23</v>
      </c>
      <c r="H595">
        <v>11</v>
      </c>
      <c r="I595">
        <v>21</v>
      </c>
      <c r="P595">
        <v>12</v>
      </c>
      <c r="S595" s="26">
        <v>45960</v>
      </c>
      <c r="T595">
        <v>41</v>
      </c>
      <c r="U595">
        <v>47</v>
      </c>
      <c r="V595">
        <v>36</v>
      </c>
      <c r="Y595">
        <v>14</v>
      </c>
      <c r="Z595">
        <v>29</v>
      </c>
      <c r="AB595">
        <v>6</v>
      </c>
      <c r="AC595">
        <v>27</v>
      </c>
      <c r="AG595">
        <v>34</v>
      </c>
      <c r="AK595">
        <v>43</v>
      </c>
      <c r="AL595">
        <v>59</v>
      </c>
      <c r="AM595">
        <v>32</v>
      </c>
      <c r="AN595">
        <v>2</v>
      </c>
      <c r="AP595">
        <v>12</v>
      </c>
      <c r="AX595" s="26">
        <v>45960</v>
      </c>
      <c r="AY595">
        <f>IF(AND(ISBLANK(Table33[[#This Row],[Gilbert]]),ISBLANK(Table3[[#This Row],[Gilbert]])),"",Table33[[#This Row],[Gilbert]]-Table3[[#This Row],[Gilbert]])</f>
        <v>32</v>
      </c>
      <c r="AZ595">
        <f>IF(AND(ISBLANK(Table33[[#This Row],[Fred]]),ISBLANK(Table3[[#This Row],[Fred]])),"",Table33[[#This Row],[Fred]]-Table3[[#This Row],[Fred]])</f>
        <v>19</v>
      </c>
      <c r="BA595">
        <f>IF(AND(ISBLANK(Table33[[#This Row],[Zoe]]),ISBLANK(Table3[[#This Row],[Zoe]])),"",Table33[[#This Row],[Zoe]]-Table3[[#This Row],[Zoe]])</f>
        <v>13</v>
      </c>
      <c r="BB595" t="str">
        <f>IF(AND(ISBLANK(Table33[[#This Row],[George]]),ISBLANK(Table3[[#This Row],[George]])),"",Table33[[#This Row],[George]]-Table3[[#This Row],[George]])</f>
        <v/>
      </c>
      <c r="BC595" t="str">
        <f>IF(AND(ISBLANK(Table33[[#This Row],[Raegan]]),ISBLANK(Table3[[#This Row],[Raegan]])),"",Table33[[#This Row],[Raegan]]-Table3[[#This Row],[Raegan]])</f>
        <v/>
      </c>
      <c r="BD595" t="str">
        <f>IF(AND(ISBLANK(Table33[[#This Row],[Liam]]),ISBLANK(Table3[[#This Row],[Liam]])),"",Table33[[#This Row],[Liam]]-Table3[[#This Row],[Liam]])</f>
        <v/>
      </c>
      <c r="BE595">
        <f>IF(AND(ISBLANK(Table33[[#This Row],[Shane]]),ISBLANK(Table3[[#This Row],[Shane]])),"",Table33[[#This Row],[Shane]]-Table3[[#This Row],[Shane]])</f>
        <v>32</v>
      </c>
      <c r="BF595">
        <f>IF(AND(ISBLANK(Table33[[#This Row],[Cameron]]),ISBLANK(Table3[[#This Row],[Cameron]])),"",Table33[[#This Row],[Cameron]]-Table3[[#This Row],[Cameron]])</f>
        <v>38</v>
      </c>
      <c r="BG595">
        <f>IF(AND(ISBLANK(Table33[[#This Row],[Alex]]),ISBLANK(Table3[[#This Row],[Alex]])),"",Table33[[#This Row],[Alex]]-Table3[[#This Row],[Alex]])</f>
        <v>0</v>
      </c>
      <c r="BH595" t="str">
        <f>IF(AND(ISBLANK(Table33[[#This Row],[Scott]]),ISBLANK(Table3[[#This Row],[Scott]])),"",Table33[[#This Row],[Scott]]-Table3[[#This Row],[Scott]])</f>
        <v/>
      </c>
      <c r="BI595" t="str">
        <f>IF(AND(ISBLANK(Table33[[#This Row],[Light]]),ISBLANK(Table3[[#This Row],[Light]])),"",Table33[[#This Row],[Light]]-Table3[[#This Row],[Light]])</f>
        <v/>
      </c>
      <c r="BJ595" t="str">
        <f>IF(AND(ISBLANK(Table33[[#This Row],[Jarred]]),ISBLANK(Table3[[#This Row],[Jarred]])),"",Table33[[#This Row],[Jarred]]-Table3[[#This Row],[Jarred]])</f>
        <v/>
      </c>
      <c r="BK595" t="str">
        <f>IF(AND(ISBLANK(Table33[[#This Row],[Joel]]),ISBLANK(Table3[[#This Row],[Joel]])),"",Table33[[#This Row],[Joel]]-Table3[[#This Row],[Joel]])</f>
        <v/>
      </c>
      <c r="BL595" t="str">
        <f>IF(AND(ISBLANK(Table33[[#This Row],[Rob]]),ISBLANK(Table3[[#This Row],[Rob]])),"",Table33[[#This Row],[Rob]]-Table3[[#This Row],[Rob]])</f>
        <v/>
      </c>
      <c r="BM595" t="str">
        <f>IF(AND(ISBLANK(Table33[[#This Row],[Xander]]),ISBLANK(Table3[[#This Row],[Xander]])),"",Table33[[#This Row],[Xander]]-Table3[[#This Row],[Xander]])</f>
        <v/>
      </c>
    </row>
    <row r="596" spans="1:65" x14ac:dyDescent="0.25">
      <c r="A596" s="26">
        <v>45961</v>
      </c>
      <c r="B596">
        <v>6</v>
      </c>
      <c r="C596">
        <v>26</v>
      </c>
      <c r="D596">
        <v>25</v>
      </c>
      <c r="F596">
        <v>11</v>
      </c>
      <c r="H596">
        <v>7</v>
      </c>
      <c r="I596">
        <v>9</v>
      </c>
      <c r="P596">
        <v>15</v>
      </c>
      <c r="S596" s="26">
        <v>45961</v>
      </c>
      <c r="T596">
        <v>38</v>
      </c>
      <c r="U596">
        <v>44</v>
      </c>
      <c r="V596">
        <v>26</v>
      </c>
      <c r="X596">
        <v>31</v>
      </c>
      <c r="Y596">
        <v>16</v>
      </c>
      <c r="Z596">
        <v>22</v>
      </c>
      <c r="AB596">
        <v>6</v>
      </c>
      <c r="AC596">
        <v>20</v>
      </c>
      <c r="AG596">
        <v>26</v>
      </c>
      <c r="AK596">
        <v>27</v>
      </c>
      <c r="AL596">
        <v>27</v>
      </c>
      <c r="AM596">
        <v>9</v>
      </c>
      <c r="AN596">
        <v>1</v>
      </c>
      <c r="AP596">
        <v>13</v>
      </c>
      <c r="AX596" s="26">
        <v>45961</v>
      </c>
      <c r="AY596">
        <f>IF(AND(ISBLANK(Table33[[#This Row],[Gilbert]]),ISBLANK(Table3[[#This Row],[Gilbert]])),"",Table33[[#This Row],[Gilbert]]-Table3[[#This Row],[Gilbert]])</f>
        <v>32</v>
      </c>
      <c r="AZ596">
        <f>IF(AND(ISBLANK(Table33[[#This Row],[Fred]]),ISBLANK(Table3[[#This Row],[Fred]])),"",Table33[[#This Row],[Fred]]-Table3[[#This Row],[Fred]])</f>
        <v>18</v>
      </c>
      <c r="BA596">
        <f>IF(AND(ISBLANK(Table33[[#This Row],[Zoe]]),ISBLANK(Table3[[#This Row],[Zoe]])),"",Table33[[#This Row],[Zoe]]-Table3[[#This Row],[Zoe]])</f>
        <v>1</v>
      </c>
      <c r="BB596" t="str">
        <f>IF(AND(ISBLANK(Table33[[#This Row],[George]]),ISBLANK(Table3[[#This Row],[George]])),"",Table33[[#This Row],[George]]-Table3[[#This Row],[George]])</f>
        <v/>
      </c>
      <c r="BC596">
        <f>IF(AND(ISBLANK(Table33[[#This Row],[Raegan]]),ISBLANK(Table3[[#This Row],[Raegan]])),"",Table33[[#This Row],[Raegan]]-Table3[[#This Row],[Raegan]])</f>
        <v>20</v>
      </c>
      <c r="BD596" t="str">
        <f>IF(AND(ISBLANK(Table33[[#This Row],[Liam]]),ISBLANK(Table3[[#This Row],[Liam]])),"",Table33[[#This Row],[Liam]]-Table3[[#This Row],[Liam]])</f>
        <v/>
      </c>
      <c r="BE596">
        <f>IF(AND(ISBLANK(Table33[[#This Row],[Shane]]),ISBLANK(Table3[[#This Row],[Shane]])),"",Table33[[#This Row],[Shane]]-Table3[[#This Row],[Shane]])</f>
        <v>20</v>
      </c>
      <c r="BF596">
        <f>IF(AND(ISBLANK(Table33[[#This Row],[Cameron]]),ISBLANK(Table3[[#This Row],[Cameron]])),"",Table33[[#This Row],[Cameron]]-Table3[[#This Row],[Cameron]])</f>
        <v>18</v>
      </c>
      <c r="BG596">
        <f>IF(AND(ISBLANK(Table33[[#This Row],[Alex]]),ISBLANK(Table3[[#This Row],[Alex]])),"",Table33[[#This Row],[Alex]]-Table3[[#This Row],[Alex]])</f>
        <v>-2</v>
      </c>
      <c r="BH596" t="str">
        <f>IF(AND(ISBLANK(Table33[[#This Row],[Scott]]),ISBLANK(Table3[[#This Row],[Scott]])),"",Table33[[#This Row],[Scott]]-Table3[[#This Row],[Scott]])</f>
        <v/>
      </c>
      <c r="BI596" t="str">
        <f>IF(AND(ISBLANK(Table33[[#This Row],[Light]]),ISBLANK(Table3[[#This Row],[Light]])),"",Table33[[#This Row],[Light]]-Table3[[#This Row],[Light]])</f>
        <v/>
      </c>
      <c r="BJ596" t="str">
        <f>IF(AND(ISBLANK(Table33[[#This Row],[Jarred]]),ISBLANK(Table3[[#This Row],[Jarred]])),"",Table33[[#This Row],[Jarred]]-Table3[[#This Row],[Jarred]])</f>
        <v/>
      </c>
      <c r="BK596" t="str">
        <f>IF(AND(ISBLANK(Table33[[#This Row],[Joel]]),ISBLANK(Table3[[#This Row],[Joel]])),"",Table33[[#This Row],[Joel]]-Table3[[#This Row],[Joel]])</f>
        <v/>
      </c>
      <c r="BL596" t="str">
        <f>IF(AND(ISBLANK(Table33[[#This Row],[Rob]]),ISBLANK(Table3[[#This Row],[Rob]])),"",Table33[[#This Row],[Rob]]-Table3[[#This Row],[Rob]])</f>
        <v/>
      </c>
      <c r="BM596" t="str">
        <f>IF(AND(ISBLANK(Table33[[#This Row],[Xander]]),ISBLANK(Table3[[#This Row],[Xander]])),"",Table33[[#This Row],[Xander]]-Table3[[#This Row],[Xander]])</f>
        <v/>
      </c>
    </row>
    <row r="597" spans="1:65" x14ac:dyDescent="0.25">
      <c r="A597" s="26">
        <v>45964</v>
      </c>
      <c r="B597">
        <v>23</v>
      </c>
      <c r="C597">
        <v>41</v>
      </c>
      <c r="D597">
        <v>37</v>
      </c>
      <c r="E597">
        <v>24</v>
      </c>
      <c r="F597">
        <v>36</v>
      </c>
      <c r="H597">
        <v>31</v>
      </c>
      <c r="I597">
        <v>15</v>
      </c>
      <c r="S597" s="26">
        <v>45964</v>
      </c>
      <c r="T597">
        <v>67</v>
      </c>
      <c r="U597">
        <v>44</v>
      </c>
      <c r="V597">
        <v>37</v>
      </c>
      <c r="W597">
        <v>49</v>
      </c>
      <c r="X597">
        <v>78</v>
      </c>
      <c r="Y597">
        <v>28</v>
      </c>
      <c r="Z597">
        <v>29</v>
      </c>
      <c r="AA597">
        <v>15</v>
      </c>
      <c r="AB597">
        <v>12</v>
      </c>
      <c r="AC597">
        <v>24</v>
      </c>
      <c r="AK597">
        <v>57</v>
      </c>
      <c r="AL597">
        <v>79</v>
      </c>
      <c r="AM597">
        <v>49</v>
      </c>
      <c r="AN597">
        <v>22</v>
      </c>
      <c r="AX597" s="26">
        <v>45964</v>
      </c>
      <c r="AY597">
        <f>IF(AND(ISBLANK(Table33[[#This Row],[Gilbert]]),ISBLANK(Table3[[#This Row],[Gilbert]])),"",Table33[[#This Row],[Gilbert]]-Table3[[#This Row],[Gilbert]])</f>
        <v>44</v>
      </c>
      <c r="AZ597">
        <f>IF(AND(ISBLANK(Table33[[#This Row],[Fred]]),ISBLANK(Table3[[#This Row],[Fred]])),"",Table33[[#This Row],[Fred]]-Table3[[#This Row],[Fred]])</f>
        <v>3</v>
      </c>
      <c r="BA597">
        <f>IF(AND(ISBLANK(Table33[[#This Row],[Zoe]]),ISBLANK(Table3[[#This Row],[Zoe]])),"",Table33[[#This Row],[Zoe]]-Table3[[#This Row],[Zoe]])</f>
        <v>0</v>
      </c>
      <c r="BB597">
        <f>IF(AND(ISBLANK(Table33[[#This Row],[George]]),ISBLANK(Table3[[#This Row],[George]])),"",Table33[[#This Row],[George]]-Table3[[#This Row],[George]])</f>
        <v>25</v>
      </c>
      <c r="BC597">
        <f>IF(AND(ISBLANK(Table33[[#This Row],[Raegan]]),ISBLANK(Table3[[#This Row],[Raegan]])),"",Table33[[#This Row],[Raegan]]-Table3[[#This Row],[Raegan]])</f>
        <v>42</v>
      </c>
      <c r="BD597" t="str">
        <f>IF(AND(ISBLANK(Table33[[#This Row],[Liam]]),ISBLANK(Table3[[#This Row],[Liam]])),"",Table33[[#This Row],[Liam]]-Table3[[#This Row],[Liam]])</f>
        <v/>
      </c>
      <c r="BE597">
        <f>IF(AND(ISBLANK(Table33[[#This Row],[Shane]]),ISBLANK(Table3[[#This Row],[Shane]])),"",Table33[[#This Row],[Shane]]-Table3[[#This Row],[Shane]])</f>
        <v>26</v>
      </c>
      <c r="BF597">
        <f>IF(AND(ISBLANK(Table33[[#This Row],[Cameron]]),ISBLANK(Table3[[#This Row],[Cameron]])),"",Table33[[#This Row],[Cameron]]-Table3[[#This Row],[Cameron]])</f>
        <v>64</v>
      </c>
      <c r="BG597" t="str">
        <f>IF(AND(ISBLANK(Table33[[#This Row],[Alex]]),ISBLANK(Table3[[#This Row],[Alex]])),"",Table33[[#This Row],[Alex]]-Table3[[#This Row],[Alex]])</f>
        <v/>
      </c>
      <c r="BH597" t="str">
        <f>IF(AND(ISBLANK(Table33[[#This Row],[Scott]]),ISBLANK(Table3[[#This Row],[Scott]])),"",Table33[[#This Row],[Scott]]-Table3[[#This Row],[Scott]])</f>
        <v/>
      </c>
      <c r="BI597" t="str">
        <f>IF(AND(ISBLANK(Table33[[#This Row],[Light]]),ISBLANK(Table3[[#This Row],[Light]])),"",Table33[[#This Row],[Light]]-Table3[[#This Row],[Light]])</f>
        <v/>
      </c>
      <c r="BJ597" t="str">
        <f>IF(AND(ISBLANK(Table33[[#This Row],[Jarred]]),ISBLANK(Table3[[#This Row],[Jarred]])),"",Table33[[#This Row],[Jarred]]-Table3[[#This Row],[Jarred]])</f>
        <v/>
      </c>
      <c r="BK597" t="str">
        <f>IF(AND(ISBLANK(Table33[[#This Row],[Joel]]),ISBLANK(Table3[[#This Row],[Joel]])),"",Table33[[#This Row],[Joel]]-Table3[[#This Row],[Joel]])</f>
        <v/>
      </c>
      <c r="BL597" t="str">
        <f>IF(AND(ISBLANK(Table33[[#This Row],[Rob]]),ISBLANK(Table3[[#This Row],[Rob]])),"",Table33[[#This Row],[Rob]]-Table3[[#This Row],[Rob]])</f>
        <v/>
      </c>
      <c r="BM597" t="str">
        <f>IF(AND(ISBLANK(Table33[[#This Row],[Xander]]),ISBLANK(Table3[[#This Row],[Xander]])),"",Table33[[#This Row],[Xander]]-Table3[[#This Row],[Xander]])</f>
        <v/>
      </c>
    </row>
    <row r="598" spans="1:65" x14ac:dyDescent="0.25">
      <c r="A598" s="26">
        <v>45965</v>
      </c>
      <c r="B598">
        <v>10</v>
      </c>
      <c r="C598">
        <v>31</v>
      </c>
      <c r="D598">
        <v>25</v>
      </c>
      <c r="F598">
        <v>27</v>
      </c>
      <c r="H598">
        <v>21</v>
      </c>
      <c r="I598">
        <v>20</v>
      </c>
      <c r="S598" s="26">
        <v>45965</v>
      </c>
      <c r="T598">
        <v>35</v>
      </c>
      <c r="U598">
        <v>57</v>
      </c>
      <c r="V598">
        <v>28</v>
      </c>
      <c r="X598">
        <v>62</v>
      </c>
      <c r="Y598">
        <v>21</v>
      </c>
      <c r="Z598">
        <v>35</v>
      </c>
      <c r="AA598">
        <v>17</v>
      </c>
      <c r="AB598">
        <v>10</v>
      </c>
      <c r="AC598">
        <v>22</v>
      </c>
      <c r="AG598">
        <v>40</v>
      </c>
      <c r="AJ598">
        <v>2</v>
      </c>
      <c r="AK598">
        <v>37</v>
      </c>
      <c r="AL598">
        <v>58</v>
      </c>
      <c r="AM598">
        <v>15</v>
      </c>
      <c r="AX598" s="26">
        <v>45965</v>
      </c>
      <c r="AY598">
        <f>IF(AND(ISBLANK(Table33[[#This Row],[Gilbert]]),ISBLANK(Table3[[#This Row],[Gilbert]])),"",Table33[[#This Row],[Gilbert]]-Table3[[#This Row],[Gilbert]])</f>
        <v>25</v>
      </c>
      <c r="AZ598">
        <f>IF(AND(ISBLANK(Table33[[#This Row],[Fred]]),ISBLANK(Table3[[#This Row],[Fred]])),"",Table33[[#This Row],[Fred]]-Table3[[#This Row],[Fred]])</f>
        <v>26</v>
      </c>
      <c r="BA598">
        <f>IF(AND(ISBLANK(Table33[[#This Row],[Zoe]]),ISBLANK(Table3[[#This Row],[Zoe]])),"",Table33[[#This Row],[Zoe]]-Table3[[#This Row],[Zoe]])</f>
        <v>3</v>
      </c>
      <c r="BB598" t="str">
        <f>IF(AND(ISBLANK(Table33[[#This Row],[George]]),ISBLANK(Table3[[#This Row],[George]])),"",Table33[[#This Row],[George]]-Table3[[#This Row],[George]])</f>
        <v/>
      </c>
      <c r="BC598">
        <f>IF(AND(ISBLANK(Table33[[#This Row],[Raegan]]),ISBLANK(Table3[[#This Row],[Raegan]])),"",Table33[[#This Row],[Raegan]]-Table3[[#This Row],[Raegan]])</f>
        <v>35</v>
      </c>
      <c r="BD598">
        <f>IF(AND(ISBLANK(Table33[[#This Row],[Liam]]),ISBLANK(Table3[[#This Row],[Liam]])),"",Table33[[#This Row],[Liam]]-Table3[[#This Row],[Liam]])</f>
        <v>2</v>
      </c>
      <c r="BE598">
        <f>IF(AND(ISBLANK(Table33[[#This Row],[Shane]]),ISBLANK(Table3[[#This Row],[Shane]])),"",Table33[[#This Row],[Shane]]-Table3[[#This Row],[Shane]])</f>
        <v>16</v>
      </c>
      <c r="BF598">
        <f>IF(AND(ISBLANK(Table33[[#This Row],[Cameron]]),ISBLANK(Table3[[#This Row],[Cameron]])),"",Table33[[#This Row],[Cameron]]-Table3[[#This Row],[Cameron]])</f>
        <v>38</v>
      </c>
      <c r="BG598" t="str">
        <f>IF(AND(ISBLANK(Table33[[#This Row],[Alex]]),ISBLANK(Table3[[#This Row],[Alex]])),"",Table33[[#This Row],[Alex]]-Table3[[#This Row],[Alex]])</f>
        <v/>
      </c>
      <c r="BH598" t="str">
        <f>IF(AND(ISBLANK(Table33[[#This Row],[Scott]]),ISBLANK(Table3[[#This Row],[Scott]])),"",Table33[[#This Row],[Scott]]-Table3[[#This Row],[Scott]])</f>
        <v/>
      </c>
      <c r="BI598" t="str">
        <f>IF(AND(ISBLANK(Table33[[#This Row],[Light]]),ISBLANK(Table3[[#This Row],[Light]])),"",Table33[[#This Row],[Light]]-Table3[[#This Row],[Light]])</f>
        <v/>
      </c>
      <c r="BJ598" t="str">
        <f>IF(AND(ISBLANK(Table33[[#This Row],[Jarred]]),ISBLANK(Table3[[#This Row],[Jarred]])),"",Table33[[#This Row],[Jarred]]-Table3[[#This Row],[Jarred]])</f>
        <v/>
      </c>
      <c r="BK598" t="str">
        <f>IF(AND(ISBLANK(Table33[[#This Row],[Joel]]),ISBLANK(Table3[[#This Row],[Joel]])),"",Table33[[#This Row],[Joel]]-Table3[[#This Row],[Joel]])</f>
        <v/>
      </c>
      <c r="BL598" t="str">
        <f>IF(AND(ISBLANK(Table33[[#This Row],[Rob]]),ISBLANK(Table3[[#This Row],[Rob]])),"",Table33[[#This Row],[Rob]]-Table3[[#This Row],[Rob]])</f>
        <v/>
      </c>
      <c r="BM598" t="str">
        <f>IF(AND(ISBLANK(Table33[[#This Row],[Xander]]),ISBLANK(Table3[[#This Row],[Xander]])),"",Table33[[#This Row],[Xander]]-Table3[[#This Row],[Xander]])</f>
        <v/>
      </c>
    </row>
    <row r="599" spans="1:65" x14ac:dyDescent="0.25">
      <c r="A599" s="26">
        <v>45966</v>
      </c>
      <c r="B599">
        <v>11</v>
      </c>
      <c r="C599">
        <v>35</v>
      </c>
      <c r="D599">
        <v>34</v>
      </c>
      <c r="F599">
        <v>34</v>
      </c>
      <c r="H599">
        <v>24</v>
      </c>
      <c r="I599">
        <v>29</v>
      </c>
      <c r="S599" s="26">
        <v>45966</v>
      </c>
      <c r="T599">
        <v>15</v>
      </c>
      <c r="U599">
        <v>45</v>
      </c>
      <c r="V599">
        <v>34</v>
      </c>
      <c r="X599">
        <v>66</v>
      </c>
      <c r="Y599">
        <v>3</v>
      </c>
      <c r="Z599">
        <v>4</v>
      </c>
      <c r="AA599">
        <v>21</v>
      </c>
      <c r="AB599">
        <v>12</v>
      </c>
      <c r="AC599">
        <v>28</v>
      </c>
      <c r="AG599">
        <v>49</v>
      </c>
      <c r="AJ599">
        <v>9</v>
      </c>
      <c r="AK599">
        <v>40</v>
      </c>
      <c r="AL599">
        <v>66</v>
      </c>
      <c r="AM599">
        <v>23</v>
      </c>
      <c r="AN599">
        <v>3</v>
      </c>
      <c r="AX599" s="26">
        <v>45966</v>
      </c>
      <c r="AY599">
        <f>IF(AND(ISBLANK(Table33[[#This Row],[Gilbert]]),ISBLANK(Table3[[#This Row],[Gilbert]])),"",Table33[[#This Row],[Gilbert]]-Table3[[#This Row],[Gilbert]])</f>
        <v>4</v>
      </c>
      <c r="AZ599">
        <f>IF(AND(ISBLANK(Table33[[#This Row],[Fred]]),ISBLANK(Table3[[#This Row],[Fred]])),"",Table33[[#This Row],[Fred]]-Table3[[#This Row],[Fred]])</f>
        <v>10</v>
      </c>
      <c r="BA599">
        <f>IF(AND(ISBLANK(Table33[[#This Row],[Zoe]]),ISBLANK(Table3[[#This Row],[Zoe]])),"",Table33[[#This Row],[Zoe]]-Table3[[#This Row],[Zoe]])</f>
        <v>0</v>
      </c>
      <c r="BB599" t="str">
        <f>IF(AND(ISBLANK(Table33[[#This Row],[George]]),ISBLANK(Table3[[#This Row],[George]])),"",Table33[[#This Row],[George]]-Table3[[#This Row],[George]])</f>
        <v/>
      </c>
      <c r="BC599">
        <f>IF(AND(ISBLANK(Table33[[#This Row],[Raegan]]),ISBLANK(Table3[[#This Row],[Raegan]])),"",Table33[[#This Row],[Raegan]]-Table3[[#This Row],[Raegan]])</f>
        <v>32</v>
      </c>
      <c r="BD599">
        <f>IF(AND(ISBLANK(Table33[[#This Row],[Liam]]),ISBLANK(Table3[[#This Row],[Liam]])),"",Table33[[#This Row],[Liam]]-Table3[[#This Row],[Liam]])</f>
        <v>9</v>
      </c>
      <c r="BE599">
        <f>IF(AND(ISBLANK(Table33[[#This Row],[Shane]]),ISBLANK(Table3[[#This Row],[Shane]])),"",Table33[[#This Row],[Shane]]-Table3[[#This Row],[Shane]])</f>
        <v>16</v>
      </c>
      <c r="BF599">
        <f>IF(AND(ISBLANK(Table33[[#This Row],[Cameron]]),ISBLANK(Table3[[#This Row],[Cameron]])),"",Table33[[#This Row],[Cameron]]-Table3[[#This Row],[Cameron]])</f>
        <v>37</v>
      </c>
      <c r="BG599" t="str">
        <f>IF(AND(ISBLANK(Table33[[#This Row],[Alex]]),ISBLANK(Table3[[#This Row],[Alex]])),"",Table33[[#This Row],[Alex]]-Table3[[#This Row],[Alex]])</f>
        <v/>
      </c>
      <c r="BH599" t="str">
        <f>IF(AND(ISBLANK(Table33[[#This Row],[Scott]]),ISBLANK(Table3[[#This Row],[Scott]])),"",Table33[[#This Row],[Scott]]-Table3[[#This Row],[Scott]])</f>
        <v/>
      </c>
      <c r="BI599" t="str">
        <f>IF(AND(ISBLANK(Table33[[#This Row],[Light]]),ISBLANK(Table3[[#This Row],[Light]])),"",Table33[[#This Row],[Light]]-Table3[[#This Row],[Light]])</f>
        <v/>
      </c>
      <c r="BJ599" t="str">
        <f>IF(AND(ISBLANK(Table33[[#This Row],[Jarred]]),ISBLANK(Table3[[#This Row],[Jarred]])),"",Table33[[#This Row],[Jarred]]-Table3[[#This Row],[Jarred]])</f>
        <v/>
      </c>
      <c r="BK599" t="str">
        <f>IF(AND(ISBLANK(Table33[[#This Row],[Joel]]),ISBLANK(Table3[[#This Row],[Joel]])),"",Table33[[#This Row],[Joel]]-Table3[[#This Row],[Joel]])</f>
        <v/>
      </c>
      <c r="BL599" t="str">
        <f>IF(AND(ISBLANK(Table33[[#This Row],[Rob]]),ISBLANK(Table3[[#This Row],[Rob]])),"",Table33[[#This Row],[Rob]]-Table3[[#This Row],[Rob]])</f>
        <v/>
      </c>
      <c r="BM599" t="str">
        <f>IF(AND(ISBLANK(Table33[[#This Row],[Xander]]),ISBLANK(Table3[[#This Row],[Xander]])),"",Table33[[#This Row],[Xander]]-Table3[[#This Row],[Xander]])</f>
        <v/>
      </c>
    </row>
    <row r="600" spans="1:65" x14ac:dyDescent="0.25">
      <c r="A600" s="26">
        <v>45967</v>
      </c>
      <c r="B600">
        <v>6</v>
      </c>
      <c r="C600">
        <v>29</v>
      </c>
      <c r="D600">
        <v>30</v>
      </c>
      <c r="E600">
        <v>28</v>
      </c>
      <c r="F600">
        <v>26</v>
      </c>
      <c r="H600">
        <v>20</v>
      </c>
      <c r="I600">
        <v>13</v>
      </c>
      <c r="S600" s="26">
        <v>45967</v>
      </c>
      <c r="T600">
        <v>51</v>
      </c>
      <c r="U600">
        <v>45</v>
      </c>
      <c r="V600">
        <v>30</v>
      </c>
      <c r="W600">
        <v>45</v>
      </c>
      <c r="X600">
        <v>61</v>
      </c>
      <c r="Y600">
        <v>26</v>
      </c>
      <c r="Z600">
        <v>28</v>
      </c>
      <c r="AA600">
        <v>23</v>
      </c>
      <c r="AB600">
        <v>6</v>
      </c>
      <c r="AC600">
        <v>23</v>
      </c>
      <c r="AG600">
        <v>36</v>
      </c>
      <c r="AJ600">
        <v>18</v>
      </c>
      <c r="AK600">
        <v>30</v>
      </c>
      <c r="AL600">
        <v>68</v>
      </c>
      <c r="AM600">
        <v>14</v>
      </c>
      <c r="AN600">
        <v>1</v>
      </c>
      <c r="AX600" s="26">
        <v>45967</v>
      </c>
      <c r="AY600">
        <f>IF(AND(ISBLANK(Table33[[#This Row],[Gilbert]]),ISBLANK(Table3[[#This Row],[Gilbert]])),"",Table33[[#This Row],[Gilbert]]-Table3[[#This Row],[Gilbert]])</f>
        <v>45</v>
      </c>
      <c r="AZ600">
        <f>IF(AND(ISBLANK(Table33[[#This Row],[Fred]]),ISBLANK(Table3[[#This Row],[Fred]])),"",Table33[[#This Row],[Fred]]-Table3[[#This Row],[Fred]])</f>
        <v>16</v>
      </c>
      <c r="BA600">
        <f>IF(AND(ISBLANK(Table33[[#This Row],[Zoe]]),ISBLANK(Table3[[#This Row],[Zoe]])),"",Table33[[#This Row],[Zoe]]-Table3[[#This Row],[Zoe]])</f>
        <v>0</v>
      </c>
      <c r="BB600">
        <f>IF(AND(ISBLANK(Table33[[#This Row],[George]]),ISBLANK(Table3[[#This Row],[George]])),"",Table33[[#This Row],[George]]-Table3[[#This Row],[George]])</f>
        <v>17</v>
      </c>
      <c r="BC600">
        <f>IF(AND(ISBLANK(Table33[[#This Row],[Raegan]]),ISBLANK(Table3[[#This Row],[Raegan]])),"",Table33[[#This Row],[Raegan]]-Table3[[#This Row],[Raegan]])</f>
        <v>35</v>
      </c>
      <c r="BD600">
        <f>IF(AND(ISBLANK(Table33[[#This Row],[Liam]]),ISBLANK(Table3[[#This Row],[Liam]])),"",Table33[[#This Row],[Liam]]-Table3[[#This Row],[Liam]])</f>
        <v>18</v>
      </c>
      <c r="BE600">
        <f>IF(AND(ISBLANK(Table33[[#This Row],[Shane]]),ISBLANK(Table3[[#This Row],[Shane]])),"",Table33[[#This Row],[Shane]]-Table3[[#This Row],[Shane]])</f>
        <v>10</v>
      </c>
      <c r="BF600">
        <f>IF(AND(ISBLANK(Table33[[#This Row],[Cameron]]),ISBLANK(Table3[[#This Row],[Cameron]])),"",Table33[[#This Row],[Cameron]]-Table3[[#This Row],[Cameron]])</f>
        <v>55</v>
      </c>
      <c r="BG600" t="str">
        <f>IF(AND(ISBLANK(Table33[[#This Row],[Alex]]),ISBLANK(Table3[[#This Row],[Alex]])),"",Table33[[#This Row],[Alex]]-Table3[[#This Row],[Alex]])</f>
        <v/>
      </c>
      <c r="BH600" t="str">
        <f>IF(AND(ISBLANK(Table33[[#This Row],[Scott]]),ISBLANK(Table3[[#This Row],[Scott]])),"",Table33[[#This Row],[Scott]]-Table3[[#This Row],[Scott]])</f>
        <v/>
      </c>
      <c r="BI600" t="str">
        <f>IF(AND(ISBLANK(Table33[[#This Row],[Light]]),ISBLANK(Table3[[#This Row],[Light]])),"",Table33[[#This Row],[Light]]-Table3[[#This Row],[Light]])</f>
        <v/>
      </c>
      <c r="BJ600" t="str">
        <f>IF(AND(ISBLANK(Table33[[#This Row],[Jarred]]),ISBLANK(Table3[[#This Row],[Jarred]])),"",Table33[[#This Row],[Jarred]]-Table3[[#This Row],[Jarred]])</f>
        <v/>
      </c>
      <c r="BK600" t="str">
        <f>IF(AND(ISBLANK(Table33[[#This Row],[Joel]]),ISBLANK(Table3[[#This Row],[Joel]])),"",Table33[[#This Row],[Joel]]-Table3[[#This Row],[Joel]])</f>
        <v/>
      </c>
      <c r="BL600" t="str">
        <f>IF(AND(ISBLANK(Table33[[#This Row],[Rob]]),ISBLANK(Table3[[#This Row],[Rob]])),"",Table33[[#This Row],[Rob]]-Table3[[#This Row],[Rob]])</f>
        <v/>
      </c>
      <c r="BM600" t="str">
        <f>IF(AND(ISBLANK(Table33[[#This Row],[Xander]]),ISBLANK(Table3[[#This Row],[Xander]])),"",Table33[[#This Row],[Xander]]-Table3[[#This Row],[Xander]])</f>
        <v/>
      </c>
    </row>
    <row r="601" spans="1:65" x14ac:dyDescent="0.25">
      <c r="A601" s="26">
        <v>45968</v>
      </c>
      <c r="B601">
        <v>4</v>
      </c>
      <c r="C601">
        <v>23</v>
      </c>
      <c r="D601">
        <v>31</v>
      </c>
      <c r="F601">
        <v>14</v>
      </c>
      <c r="H601">
        <v>15</v>
      </c>
      <c r="I601">
        <v>15</v>
      </c>
      <c r="S601" s="26">
        <v>45968</v>
      </c>
      <c r="T601">
        <v>50</v>
      </c>
      <c r="U601">
        <v>45</v>
      </c>
      <c r="V601">
        <v>37</v>
      </c>
      <c r="X601">
        <v>45</v>
      </c>
      <c r="Y601">
        <v>30</v>
      </c>
      <c r="AA601">
        <v>30</v>
      </c>
      <c r="AB601">
        <v>3</v>
      </c>
      <c r="AC601">
        <v>20</v>
      </c>
      <c r="AG601">
        <v>46</v>
      </c>
      <c r="AJ601">
        <v>10</v>
      </c>
      <c r="AK601">
        <v>41</v>
      </c>
      <c r="AL601">
        <v>43</v>
      </c>
      <c r="AM601">
        <v>20</v>
      </c>
      <c r="AX601" s="26">
        <v>45968</v>
      </c>
      <c r="AY601">
        <f>IF(AND(ISBLANK(Table33[[#This Row],[Gilbert]]),ISBLANK(Table3[[#This Row],[Gilbert]])),"",Table33[[#This Row],[Gilbert]]-Table3[[#This Row],[Gilbert]])</f>
        <v>46</v>
      </c>
      <c r="AZ601">
        <f>IF(AND(ISBLANK(Table33[[#This Row],[Fred]]),ISBLANK(Table3[[#This Row],[Fred]])),"",Table33[[#This Row],[Fred]]-Table3[[#This Row],[Fred]])</f>
        <v>22</v>
      </c>
      <c r="BA601">
        <f>IF(AND(ISBLANK(Table33[[#This Row],[Zoe]]),ISBLANK(Table3[[#This Row],[Zoe]])),"",Table33[[#This Row],[Zoe]]-Table3[[#This Row],[Zoe]])</f>
        <v>6</v>
      </c>
      <c r="BB601" t="str">
        <f>IF(AND(ISBLANK(Table33[[#This Row],[George]]),ISBLANK(Table3[[#This Row],[George]])),"",Table33[[#This Row],[George]]-Table3[[#This Row],[George]])</f>
        <v/>
      </c>
      <c r="BC601">
        <f>IF(AND(ISBLANK(Table33[[#This Row],[Raegan]]),ISBLANK(Table3[[#This Row],[Raegan]])),"",Table33[[#This Row],[Raegan]]-Table3[[#This Row],[Raegan]])</f>
        <v>31</v>
      </c>
      <c r="BD601">
        <f>IF(AND(ISBLANK(Table33[[#This Row],[Liam]]),ISBLANK(Table3[[#This Row],[Liam]])),"",Table33[[#This Row],[Liam]]-Table3[[#This Row],[Liam]])</f>
        <v>10</v>
      </c>
      <c r="BE601">
        <f>IF(AND(ISBLANK(Table33[[#This Row],[Shane]]),ISBLANK(Table3[[#This Row],[Shane]])),"",Table33[[#This Row],[Shane]]-Table3[[#This Row],[Shane]])</f>
        <v>26</v>
      </c>
      <c r="BF601">
        <f>IF(AND(ISBLANK(Table33[[#This Row],[Cameron]]),ISBLANK(Table3[[#This Row],[Cameron]])),"",Table33[[#This Row],[Cameron]]-Table3[[#This Row],[Cameron]])</f>
        <v>28</v>
      </c>
      <c r="BG601" t="str">
        <f>IF(AND(ISBLANK(Table33[[#This Row],[Alex]]),ISBLANK(Table3[[#This Row],[Alex]])),"",Table33[[#This Row],[Alex]]-Table3[[#This Row],[Alex]])</f>
        <v/>
      </c>
      <c r="BH601" t="str">
        <f>IF(AND(ISBLANK(Table33[[#This Row],[Scott]]),ISBLANK(Table3[[#This Row],[Scott]])),"",Table33[[#This Row],[Scott]]-Table3[[#This Row],[Scott]])</f>
        <v/>
      </c>
      <c r="BI601" t="str">
        <f>IF(AND(ISBLANK(Table33[[#This Row],[Light]]),ISBLANK(Table3[[#This Row],[Light]])),"",Table33[[#This Row],[Light]]-Table3[[#This Row],[Light]])</f>
        <v/>
      </c>
      <c r="BJ601" t="str">
        <f>IF(AND(ISBLANK(Table33[[#This Row],[Jarred]]),ISBLANK(Table3[[#This Row],[Jarred]])),"",Table33[[#This Row],[Jarred]]-Table3[[#This Row],[Jarred]])</f>
        <v/>
      </c>
      <c r="BK601" t="str">
        <f>IF(AND(ISBLANK(Table33[[#This Row],[Joel]]),ISBLANK(Table3[[#This Row],[Joel]])),"",Table33[[#This Row],[Joel]]-Table3[[#This Row],[Joel]])</f>
        <v/>
      </c>
      <c r="BL601" t="str">
        <f>IF(AND(ISBLANK(Table33[[#This Row],[Rob]]),ISBLANK(Table3[[#This Row],[Rob]])),"",Table33[[#This Row],[Rob]]-Table3[[#This Row],[Rob]])</f>
        <v/>
      </c>
      <c r="BM601" t="str">
        <f>IF(AND(ISBLANK(Table33[[#This Row],[Xander]]),ISBLANK(Table3[[#This Row],[Xander]])),"",Table33[[#This Row],[Xander]]-Table3[[#This Row],[Xander]])</f>
        <v/>
      </c>
    </row>
    <row r="602" spans="1:65" x14ac:dyDescent="0.25">
      <c r="A602" s="26">
        <v>45971</v>
      </c>
      <c r="B602">
        <v>5</v>
      </c>
      <c r="C602">
        <v>24</v>
      </c>
      <c r="D602">
        <v>30</v>
      </c>
      <c r="E602">
        <v>29</v>
      </c>
      <c r="F602">
        <v>23</v>
      </c>
      <c r="G602">
        <v>6</v>
      </c>
      <c r="H602">
        <v>14</v>
      </c>
      <c r="I602">
        <v>19</v>
      </c>
      <c r="S602" s="26">
        <v>45971</v>
      </c>
      <c r="T602">
        <v>31</v>
      </c>
      <c r="U602">
        <v>32</v>
      </c>
      <c r="V602">
        <v>29</v>
      </c>
      <c r="W602">
        <v>35</v>
      </c>
      <c r="X602">
        <v>72</v>
      </c>
      <c r="Y602">
        <v>32</v>
      </c>
      <c r="Z602">
        <v>43</v>
      </c>
      <c r="AC602">
        <v>40</v>
      </c>
      <c r="AJ602">
        <v>28</v>
      </c>
      <c r="AK602">
        <v>31</v>
      </c>
      <c r="AL602">
        <v>40</v>
      </c>
      <c r="AM602">
        <v>11</v>
      </c>
      <c r="AX602" s="26">
        <v>45971</v>
      </c>
      <c r="AY602">
        <f>IF(AND(ISBLANK(Table33[[#This Row],[Gilbert]]),ISBLANK(Table3[[#This Row],[Gilbert]])),"",Table33[[#This Row],[Gilbert]]-Table3[[#This Row],[Gilbert]])</f>
        <v>26</v>
      </c>
      <c r="AZ602">
        <f>IF(AND(ISBLANK(Table33[[#This Row],[Fred]]),ISBLANK(Table3[[#This Row],[Fred]])),"",Table33[[#This Row],[Fred]]-Table3[[#This Row],[Fred]])</f>
        <v>8</v>
      </c>
      <c r="BA602">
        <f>IF(AND(ISBLANK(Table33[[#This Row],[Zoe]]),ISBLANK(Table3[[#This Row],[Zoe]])),"",Table33[[#This Row],[Zoe]]-Table3[[#This Row],[Zoe]])</f>
        <v>-1</v>
      </c>
      <c r="BB602">
        <f>IF(AND(ISBLANK(Table33[[#This Row],[George]]),ISBLANK(Table3[[#This Row],[George]])),"",Table33[[#This Row],[George]]-Table3[[#This Row],[George]])</f>
        <v>6</v>
      </c>
      <c r="BC602">
        <f>IF(AND(ISBLANK(Table33[[#This Row],[Raegan]]),ISBLANK(Table3[[#This Row],[Raegan]])),"",Table33[[#This Row],[Raegan]]-Table3[[#This Row],[Raegan]])</f>
        <v>49</v>
      </c>
      <c r="BD602">
        <f>IF(AND(ISBLANK(Table33[[#This Row],[Liam]]),ISBLANK(Table3[[#This Row],[Liam]])),"",Table33[[#This Row],[Liam]]-Table3[[#This Row],[Liam]])</f>
        <v>22</v>
      </c>
      <c r="BE602">
        <f>IF(AND(ISBLANK(Table33[[#This Row],[Shane]]),ISBLANK(Table3[[#This Row],[Shane]])),"",Table33[[#This Row],[Shane]]-Table3[[#This Row],[Shane]])</f>
        <v>17</v>
      </c>
      <c r="BF602">
        <f>IF(AND(ISBLANK(Table33[[#This Row],[Cameron]]),ISBLANK(Table3[[#This Row],[Cameron]])),"",Table33[[#This Row],[Cameron]]-Table3[[#This Row],[Cameron]])</f>
        <v>21</v>
      </c>
      <c r="BG602" t="str">
        <f>IF(AND(ISBLANK(Table33[[#This Row],[Alex]]),ISBLANK(Table3[[#This Row],[Alex]])),"",Table33[[#This Row],[Alex]]-Table3[[#This Row],[Alex]])</f>
        <v/>
      </c>
      <c r="BH602" t="str">
        <f>IF(AND(ISBLANK(Table33[[#This Row],[Scott]]),ISBLANK(Table3[[#This Row],[Scott]])),"",Table33[[#This Row],[Scott]]-Table3[[#This Row],[Scott]])</f>
        <v/>
      </c>
      <c r="BI602" t="str">
        <f>IF(AND(ISBLANK(Table33[[#This Row],[Light]]),ISBLANK(Table3[[#This Row],[Light]])),"",Table33[[#This Row],[Light]]-Table3[[#This Row],[Light]])</f>
        <v/>
      </c>
      <c r="BJ602" t="str">
        <f>IF(AND(ISBLANK(Table33[[#This Row],[Jarred]]),ISBLANK(Table3[[#This Row],[Jarred]])),"",Table33[[#This Row],[Jarred]]-Table3[[#This Row],[Jarred]])</f>
        <v/>
      </c>
      <c r="BK602" t="str">
        <f>IF(AND(ISBLANK(Table33[[#This Row],[Joel]]),ISBLANK(Table3[[#This Row],[Joel]])),"",Table33[[#This Row],[Joel]]-Table3[[#This Row],[Joel]])</f>
        <v/>
      </c>
      <c r="BL602" t="str">
        <f>IF(AND(ISBLANK(Table33[[#This Row],[Rob]]),ISBLANK(Table3[[#This Row],[Rob]])),"",Table33[[#This Row],[Rob]]-Table3[[#This Row],[Rob]])</f>
        <v/>
      </c>
      <c r="BM602" t="str">
        <f>IF(AND(ISBLANK(Table33[[#This Row],[Xander]]),ISBLANK(Table3[[#This Row],[Xander]])),"",Table33[[#This Row],[Xander]]-Table3[[#This Row],[Xander]])</f>
        <v/>
      </c>
    </row>
    <row r="603" spans="1:65" x14ac:dyDescent="0.25">
      <c r="A603" s="26">
        <v>45972</v>
      </c>
      <c r="B603">
        <v>4</v>
      </c>
      <c r="C603">
        <v>27</v>
      </c>
      <c r="D603">
        <v>24</v>
      </c>
      <c r="E603">
        <v>29</v>
      </c>
      <c r="F603">
        <v>24</v>
      </c>
      <c r="G603">
        <v>20</v>
      </c>
      <c r="H603">
        <v>9</v>
      </c>
      <c r="I603">
        <v>21</v>
      </c>
      <c r="S603" s="26">
        <v>45972</v>
      </c>
      <c r="T603">
        <v>35</v>
      </c>
      <c r="U603">
        <v>47</v>
      </c>
      <c r="V603">
        <v>31</v>
      </c>
      <c r="W603">
        <v>37</v>
      </c>
      <c r="X603">
        <v>80</v>
      </c>
      <c r="Y603">
        <v>24</v>
      </c>
      <c r="Z603">
        <v>35</v>
      </c>
      <c r="AA603">
        <v>3</v>
      </c>
      <c r="AB603">
        <v>8</v>
      </c>
      <c r="AC603">
        <v>30</v>
      </c>
      <c r="AG603">
        <v>32</v>
      </c>
      <c r="AJ603">
        <v>27</v>
      </c>
      <c r="AK603">
        <v>30</v>
      </c>
      <c r="AL603">
        <v>49</v>
      </c>
      <c r="AM603">
        <v>6</v>
      </c>
      <c r="AW603" s="13"/>
      <c r="AX603" s="26">
        <v>45972</v>
      </c>
      <c r="AY603">
        <f>IF(AND(ISBLANK(Table33[[#This Row],[Gilbert]]),ISBLANK(Table3[[#This Row],[Gilbert]])),"",Table33[[#This Row],[Gilbert]]-Table3[[#This Row],[Gilbert]])</f>
        <v>31</v>
      </c>
      <c r="AZ603">
        <f>IF(AND(ISBLANK(Table33[[#This Row],[Fred]]),ISBLANK(Table3[[#This Row],[Fred]])),"",Table33[[#This Row],[Fred]]-Table3[[#This Row],[Fred]])</f>
        <v>20</v>
      </c>
      <c r="BA603">
        <f>IF(AND(ISBLANK(Table33[[#This Row],[Zoe]]),ISBLANK(Table3[[#This Row],[Zoe]])),"",Table33[[#This Row],[Zoe]]-Table3[[#This Row],[Zoe]])</f>
        <v>7</v>
      </c>
      <c r="BB603">
        <f>IF(AND(ISBLANK(Table33[[#This Row],[George]]),ISBLANK(Table3[[#This Row],[George]])),"",Table33[[#This Row],[George]]-Table3[[#This Row],[George]])</f>
        <v>8</v>
      </c>
      <c r="BC603">
        <f>IF(AND(ISBLANK(Table33[[#This Row],[Raegan]]),ISBLANK(Table3[[#This Row],[Raegan]])),"",Table33[[#This Row],[Raegan]]-Table3[[#This Row],[Raegan]])</f>
        <v>56</v>
      </c>
      <c r="BD603">
        <f>IF(AND(ISBLANK(Table33[[#This Row],[Liam]]),ISBLANK(Table3[[#This Row],[Liam]])),"",Table33[[#This Row],[Liam]]-Table3[[#This Row],[Liam]])</f>
        <v>7</v>
      </c>
      <c r="BE603">
        <f>IF(AND(ISBLANK(Table33[[#This Row],[Shane]]),ISBLANK(Table3[[#This Row],[Shane]])),"",Table33[[#This Row],[Shane]]-Table3[[#This Row],[Shane]])</f>
        <v>21</v>
      </c>
      <c r="BF603">
        <f>IF(AND(ISBLANK(Table33[[#This Row],[Cameron]]),ISBLANK(Table3[[#This Row],[Cameron]])),"",Table33[[#This Row],[Cameron]]-Table3[[#This Row],[Cameron]])</f>
        <v>28</v>
      </c>
      <c r="BG603" t="str">
        <f>IF(AND(ISBLANK(Table33[[#This Row],[Alex]]),ISBLANK(Table3[[#This Row],[Alex]])),"",Table33[[#This Row],[Alex]]-Table3[[#This Row],[Alex]])</f>
        <v/>
      </c>
      <c r="BH603" t="str">
        <f>IF(AND(ISBLANK(Table33[[#This Row],[Scott]]),ISBLANK(Table3[[#This Row],[Scott]])),"",Table33[[#This Row],[Scott]]-Table3[[#This Row],[Scott]])</f>
        <v/>
      </c>
      <c r="BI603" t="str">
        <f>IF(AND(ISBLANK(Table33[[#This Row],[Light]]),ISBLANK(Table3[[#This Row],[Light]])),"",Table33[[#This Row],[Light]]-Table3[[#This Row],[Light]])</f>
        <v/>
      </c>
      <c r="BJ603" t="str">
        <f>IF(AND(ISBLANK(Table33[[#This Row],[Jarred]]),ISBLANK(Table3[[#This Row],[Jarred]])),"",Table33[[#This Row],[Jarred]]-Table3[[#This Row],[Jarred]])</f>
        <v/>
      </c>
      <c r="BK603" t="str">
        <f>IF(AND(ISBLANK(Table33[[#This Row],[Joel]]),ISBLANK(Table3[[#This Row],[Joel]])),"",Table33[[#This Row],[Joel]]-Table3[[#This Row],[Joel]])</f>
        <v/>
      </c>
      <c r="BL603" t="str">
        <f>IF(AND(ISBLANK(Table33[[#This Row],[Rob]]),ISBLANK(Table3[[#This Row],[Rob]])),"",Table33[[#This Row],[Rob]]-Table3[[#This Row],[Rob]])</f>
        <v/>
      </c>
      <c r="BM603" t="str">
        <f>IF(AND(ISBLANK(Table33[[#This Row],[Xander]]),ISBLANK(Table3[[#This Row],[Xander]])),"",Table33[[#This Row],[Xander]]-Table3[[#This Row],[Xander]])</f>
        <v/>
      </c>
    </row>
    <row r="604" spans="1:65" x14ac:dyDescent="0.25">
      <c r="A604" s="26">
        <v>45973</v>
      </c>
      <c r="B604">
        <v>7</v>
      </c>
      <c r="C604">
        <v>19</v>
      </c>
      <c r="D604">
        <v>30</v>
      </c>
      <c r="E604">
        <v>26</v>
      </c>
      <c r="F604">
        <v>14</v>
      </c>
      <c r="G604">
        <v>17</v>
      </c>
      <c r="H604">
        <v>9</v>
      </c>
      <c r="I604">
        <v>14</v>
      </c>
      <c r="S604" s="26">
        <v>45973</v>
      </c>
      <c r="T604">
        <v>33</v>
      </c>
      <c r="U604">
        <v>34</v>
      </c>
      <c r="V604">
        <v>45</v>
      </c>
      <c r="W604">
        <v>31</v>
      </c>
      <c r="X604">
        <v>74</v>
      </c>
      <c r="Y604">
        <v>24</v>
      </c>
      <c r="Z604">
        <v>23</v>
      </c>
      <c r="AA604">
        <v>19</v>
      </c>
      <c r="AB604">
        <v>9</v>
      </c>
      <c r="AC604">
        <v>17</v>
      </c>
      <c r="AG604">
        <v>34</v>
      </c>
      <c r="AJ604">
        <v>16</v>
      </c>
      <c r="AK604">
        <v>32</v>
      </c>
      <c r="AL604">
        <v>39</v>
      </c>
      <c r="AM604">
        <v>1</v>
      </c>
      <c r="AX604" s="26">
        <v>45973</v>
      </c>
      <c r="AY604">
        <f>IF(AND(ISBLANK(Table33[[#This Row],[Gilbert]]),ISBLANK(Table3[[#This Row],[Gilbert]])),"",Table33[[#This Row],[Gilbert]]-Table3[[#This Row],[Gilbert]])</f>
        <v>26</v>
      </c>
      <c r="AZ604">
        <f>IF(AND(ISBLANK(Table33[[#This Row],[Fred]]),ISBLANK(Table3[[#This Row],[Fred]])),"",Table33[[#This Row],[Fred]]-Table3[[#This Row],[Fred]])</f>
        <v>15</v>
      </c>
      <c r="BA604">
        <f>IF(AND(ISBLANK(Table33[[#This Row],[Zoe]]),ISBLANK(Table3[[#This Row],[Zoe]])),"",Table33[[#This Row],[Zoe]]-Table3[[#This Row],[Zoe]])</f>
        <v>15</v>
      </c>
      <c r="BB604">
        <f>IF(AND(ISBLANK(Table33[[#This Row],[George]]),ISBLANK(Table3[[#This Row],[George]])),"",Table33[[#This Row],[George]]-Table3[[#This Row],[George]])</f>
        <v>5</v>
      </c>
      <c r="BC604">
        <f>IF(AND(ISBLANK(Table33[[#This Row],[Raegan]]),ISBLANK(Table3[[#This Row],[Raegan]])),"",Table33[[#This Row],[Raegan]]-Table3[[#This Row],[Raegan]])</f>
        <v>60</v>
      </c>
      <c r="BD604">
        <f>IF(AND(ISBLANK(Table33[[#This Row],[Liam]]),ISBLANK(Table3[[#This Row],[Liam]])),"",Table33[[#This Row],[Liam]]-Table3[[#This Row],[Liam]])</f>
        <v>-1</v>
      </c>
      <c r="BE604">
        <f>IF(AND(ISBLANK(Table33[[#This Row],[Shane]]),ISBLANK(Table3[[#This Row],[Shane]])),"",Table33[[#This Row],[Shane]]-Table3[[#This Row],[Shane]])</f>
        <v>23</v>
      </c>
      <c r="BF604">
        <f>IF(AND(ISBLANK(Table33[[#This Row],[Cameron]]),ISBLANK(Table3[[#This Row],[Cameron]])),"",Table33[[#This Row],[Cameron]]-Table3[[#This Row],[Cameron]])</f>
        <v>25</v>
      </c>
      <c r="BG604" t="str">
        <f>IF(AND(ISBLANK(Table33[[#This Row],[Alex]]),ISBLANK(Table3[[#This Row],[Alex]])),"",Table33[[#This Row],[Alex]]-Table3[[#This Row],[Alex]])</f>
        <v/>
      </c>
      <c r="BH604" t="str">
        <f>IF(AND(ISBLANK(Table33[[#This Row],[Scott]]),ISBLANK(Table3[[#This Row],[Scott]])),"",Table33[[#This Row],[Scott]]-Table3[[#This Row],[Scott]])</f>
        <v/>
      </c>
      <c r="BI604" t="str">
        <f>IF(AND(ISBLANK(Table33[[#This Row],[Light]]),ISBLANK(Table3[[#This Row],[Light]])),"",Table33[[#This Row],[Light]]-Table3[[#This Row],[Light]])</f>
        <v/>
      </c>
      <c r="BJ604" t="str">
        <f>IF(AND(ISBLANK(Table33[[#This Row],[Jarred]]),ISBLANK(Table3[[#This Row],[Jarred]])),"",Table33[[#This Row],[Jarred]]-Table3[[#This Row],[Jarred]])</f>
        <v/>
      </c>
      <c r="BK604" t="str">
        <f>IF(AND(ISBLANK(Table33[[#This Row],[Joel]]),ISBLANK(Table3[[#This Row],[Joel]])),"",Table33[[#This Row],[Joel]]-Table3[[#This Row],[Joel]])</f>
        <v/>
      </c>
      <c r="BL604" t="str">
        <f>IF(AND(ISBLANK(Table33[[#This Row],[Rob]]),ISBLANK(Table3[[#This Row],[Rob]])),"",Table33[[#This Row],[Rob]]-Table3[[#This Row],[Rob]])</f>
        <v/>
      </c>
      <c r="BM604" t="str">
        <f>IF(AND(ISBLANK(Table33[[#This Row],[Xander]]),ISBLANK(Table3[[#This Row],[Xander]])),"",Table33[[#This Row],[Xander]]-Table3[[#This Row],[Xander]])</f>
        <v/>
      </c>
    </row>
    <row r="605" spans="1:65" x14ac:dyDescent="0.25">
      <c r="A605" s="26">
        <v>45974</v>
      </c>
      <c r="B605">
        <v>4</v>
      </c>
      <c r="C605">
        <v>20</v>
      </c>
      <c r="D605">
        <v>21</v>
      </c>
      <c r="E605">
        <v>21</v>
      </c>
      <c r="F605">
        <v>8</v>
      </c>
      <c r="G605">
        <v>19</v>
      </c>
      <c r="H605">
        <v>7</v>
      </c>
      <c r="I605">
        <v>8</v>
      </c>
      <c r="S605" s="26">
        <v>45974</v>
      </c>
      <c r="T605">
        <v>36</v>
      </c>
      <c r="U605">
        <v>41</v>
      </c>
      <c r="V605">
        <v>22</v>
      </c>
      <c r="W605">
        <v>32</v>
      </c>
      <c r="X605">
        <v>68</v>
      </c>
      <c r="Y605">
        <v>22</v>
      </c>
      <c r="Z605">
        <v>28</v>
      </c>
      <c r="AA605">
        <v>13</v>
      </c>
      <c r="AB605">
        <v>7</v>
      </c>
      <c r="AC605">
        <v>21</v>
      </c>
      <c r="AG605">
        <v>28</v>
      </c>
      <c r="AJ605">
        <v>23</v>
      </c>
      <c r="AK605">
        <v>31</v>
      </c>
      <c r="AL605">
        <v>34</v>
      </c>
      <c r="AM605">
        <v>10</v>
      </c>
      <c r="AN605">
        <v>1</v>
      </c>
      <c r="AX605" s="26">
        <v>45974</v>
      </c>
      <c r="AY605">
        <f>IF(AND(ISBLANK(Table33[[#This Row],[Gilbert]]),ISBLANK(Table3[[#This Row],[Gilbert]])),"",Table33[[#This Row],[Gilbert]]-Table3[[#This Row],[Gilbert]])</f>
        <v>32</v>
      </c>
      <c r="AZ605">
        <f>IF(AND(ISBLANK(Table33[[#This Row],[Fred]]),ISBLANK(Table3[[#This Row],[Fred]])),"",Table33[[#This Row],[Fred]]-Table3[[#This Row],[Fred]])</f>
        <v>21</v>
      </c>
      <c r="BA605">
        <f>IF(AND(ISBLANK(Table33[[#This Row],[Zoe]]),ISBLANK(Table3[[#This Row],[Zoe]])),"",Table33[[#This Row],[Zoe]]-Table3[[#This Row],[Zoe]])</f>
        <v>1</v>
      </c>
      <c r="BB605">
        <f>IF(AND(ISBLANK(Table33[[#This Row],[George]]),ISBLANK(Table3[[#This Row],[George]])),"",Table33[[#This Row],[George]]-Table3[[#This Row],[George]])</f>
        <v>11</v>
      </c>
      <c r="BC605">
        <f>IF(AND(ISBLANK(Table33[[#This Row],[Raegan]]),ISBLANK(Table3[[#This Row],[Raegan]])),"",Table33[[#This Row],[Raegan]]-Table3[[#This Row],[Raegan]])</f>
        <v>60</v>
      </c>
      <c r="BD605">
        <f>IF(AND(ISBLANK(Table33[[#This Row],[Liam]]),ISBLANK(Table3[[#This Row],[Liam]])),"",Table33[[#This Row],[Liam]]-Table3[[#This Row],[Liam]])</f>
        <v>4</v>
      </c>
      <c r="BE605">
        <f>IF(AND(ISBLANK(Table33[[#This Row],[Shane]]),ISBLANK(Table3[[#This Row],[Shane]])),"",Table33[[#This Row],[Shane]]-Table3[[#This Row],[Shane]])</f>
        <v>24</v>
      </c>
      <c r="BF605">
        <f>IF(AND(ISBLANK(Table33[[#This Row],[Cameron]]),ISBLANK(Table3[[#This Row],[Cameron]])),"",Table33[[#This Row],[Cameron]]-Table3[[#This Row],[Cameron]])</f>
        <v>26</v>
      </c>
      <c r="BG605" t="str">
        <f>IF(AND(ISBLANK(Table33[[#This Row],[Alex]]),ISBLANK(Table3[[#This Row],[Alex]])),"",Table33[[#This Row],[Alex]]-Table3[[#This Row],[Alex]])</f>
        <v/>
      </c>
      <c r="BH605" t="str">
        <f>IF(AND(ISBLANK(Table33[[#This Row],[Scott]]),ISBLANK(Table3[[#This Row],[Scott]])),"",Table33[[#This Row],[Scott]]-Table3[[#This Row],[Scott]])</f>
        <v/>
      </c>
      <c r="BI605" t="str">
        <f>IF(AND(ISBLANK(Table33[[#This Row],[Light]]),ISBLANK(Table3[[#This Row],[Light]])),"",Table33[[#This Row],[Light]]-Table3[[#This Row],[Light]])</f>
        <v/>
      </c>
      <c r="BJ605" t="str">
        <f>IF(AND(ISBLANK(Table33[[#This Row],[Jarred]]),ISBLANK(Table3[[#This Row],[Jarred]])),"",Table33[[#This Row],[Jarred]]-Table3[[#This Row],[Jarred]])</f>
        <v/>
      </c>
      <c r="BK605" t="str">
        <f>IF(AND(ISBLANK(Table33[[#This Row],[Joel]]),ISBLANK(Table3[[#This Row],[Joel]])),"",Table33[[#This Row],[Joel]]-Table3[[#This Row],[Joel]])</f>
        <v/>
      </c>
      <c r="BL605" t="str">
        <f>IF(AND(ISBLANK(Table33[[#This Row],[Rob]]),ISBLANK(Table3[[#This Row],[Rob]])),"",Table33[[#This Row],[Rob]]-Table3[[#This Row],[Rob]])</f>
        <v/>
      </c>
      <c r="BM605" t="str">
        <f>IF(AND(ISBLANK(Table33[[#This Row],[Xander]]),ISBLANK(Table3[[#This Row],[Xander]])),"",Table33[[#This Row],[Xander]]-Table3[[#This Row],[Xander]])</f>
        <v/>
      </c>
    </row>
    <row r="606" spans="1:65" x14ac:dyDescent="0.25">
      <c r="A606" s="26">
        <v>45975</v>
      </c>
      <c r="B606">
        <v>2</v>
      </c>
      <c r="D606">
        <v>24</v>
      </c>
      <c r="F606">
        <v>18</v>
      </c>
      <c r="G606">
        <v>24</v>
      </c>
      <c r="H606">
        <v>9</v>
      </c>
      <c r="I606">
        <v>20</v>
      </c>
      <c r="S606" s="26">
        <v>45975</v>
      </c>
      <c r="T606">
        <v>39</v>
      </c>
      <c r="V606">
        <v>38</v>
      </c>
      <c r="X606">
        <v>75</v>
      </c>
      <c r="Y606">
        <v>18</v>
      </c>
      <c r="Z606">
        <v>24</v>
      </c>
      <c r="AA606">
        <v>6</v>
      </c>
      <c r="AB606">
        <v>7</v>
      </c>
      <c r="AC606">
        <v>13</v>
      </c>
      <c r="AG606">
        <v>26</v>
      </c>
      <c r="AJ606">
        <v>20</v>
      </c>
      <c r="AK606">
        <v>29</v>
      </c>
      <c r="AL606">
        <v>38</v>
      </c>
      <c r="AM606">
        <v>14</v>
      </c>
      <c r="AX606" s="26">
        <v>45975</v>
      </c>
      <c r="AY606">
        <f>IF(AND(ISBLANK(Table33[[#This Row],[Gilbert]]),ISBLANK(Table3[[#This Row],[Gilbert]])),"",Table33[[#This Row],[Gilbert]]-Table3[[#This Row],[Gilbert]])</f>
        <v>37</v>
      </c>
      <c r="AZ606" t="str">
        <f>IF(AND(ISBLANK(Table33[[#This Row],[Fred]]),ISBLANK(Table3[[#This Row],[Fred]])),"",Table33[[#This Row],[Fred]]-Table3[[#This Row],[Fred]])</f>
        <v/>
      </c>
      <c r="BA606">
        <f>IF(AND(ISBLANK(Table33[[#This Row],[Zoe]]),ISBLANK(Table3[[#This Row],[Zoe]])),"",Table33[[#This Row],[Zoe]]-Table3[[#This Row],[Zoe]])</f>
        <v>14</v>
      </c>
      <c r="BB606" t="str">
        <f>IF(AND(ISBLANK(Table33[[#This Row],[George]]),ISBLANK(Table3[[#This Row],[George]])),"",Table33[[#This Row],[George]]-Table3[[#This Row],[George]])</f>
        <v/>
      </c>
      <c r="BC606">
        <f>IF(AND(ISBLANK(Table33[[#This Row],[Raegan]]),ISBLANK(Table3[[#This Row],[Raegan]])),"",Table33[[#This Row],[Raegan]]-Table3[[#This Row],[Raegan]])</f>
        <v>57</v>
      </c>
      <c r="BD606">
        <f>IF(AND(ISBLANK(Table33[[#This Row],[Liam]]),ISBLANK(Table3[[#This Row],[Liam]])),"",Table33[[#This Row],[Liam]]-Table3[[#This Row],[Liam]])</f>
        <v>-4</v>
      </c>
      <c r="BE606">
        <f>IF(AND(ISBLANK(Table33[[#This Row],[Shane]]),ISBLANK(Table3[[#This Row],[Shane]])),"",Table33[[#This Row],[Shane]]-Table3[[#This Row],[Shane]])</f>
        <v>20</v>
      </c>
      <c r="BF606">
        <f>IF(AND(ISBLANK(Table33[[#This Row],[Cameron]]),ISBLANK(Table3[[#This Row],[Cameron]])),"",Table33[[#This Row],[Cameron]]-Table3[[#This Row],[Cameron]])</f>
        <v>18</v>
      </c>
      <c r="BG606" t="str">
        <f>IF(AND(ISBLANK(Table33[[#This Row],[Alex]]),ISBLANK(Table3[[#This Row],[Alex]])),"",Table33[[#This Row],[Alex]]-Table3[[#This Row],[Alex]])</f>
        <v/>
      </c>
      <c r="BH606" t="str">
        <f>IF(AND(ISBLANK(Table33[[#This Row],[Scott]]),ISBLANK(Table3[[#This Row],[Scott]])),"",Table33[[#This Row],[Scott]]-Table3[[#This Row],[Scott]])</f>
        <v/>
      </c>
      <c r="BI606" t="str">
        <f>IF(AND(ISBLANK(Table33[[#This Row],[Light]]),ISBLANK(Table3[[#This Row],[Light]])),"",Table33[[#This Row],[Light]]-Table3[[#This Row],[Light]])</f>
        <v/>
      </c>
      <c r="BJ606" t="str">
        <f>IF(AND(ISBLANK(Table33[[#This Row],[Jarred]]),ISBLANK(Table3[[#This Row],[Jarred]])),"",Table33[[#This Row],[Jarred]]-Table3[[#This Row],[Jarred]])</f>
        <v/>
      </c>
      <c r="BK606" t="str">
        <f>IF(AND(ISBLANK(Table33[[#This Row],[Joel]]),ISBLANK(Table3[[#This Row],[Joel]])),"",Table33[[#This Row],[Joel]]-Table3[[#This Row],[Joel]])</f>
        <v/>
      </c>
      <c r="BL606" t="str">
        <f>IF(AND(ISBLANK(Table33[[#This Row],[Rob]]),ISBLANK(Table3[[#This Row],[Rob]])),"",Table33[[#This Row],[Rob]]-Table3[[#This Row],[Rob]])</f>
        <v/>
      </c>
      <c r="BM606" t="str">
        <f>IF(AND(ISBLANK(Table33[[#This Row],[Xander]]),ISBLANK(Table3[[#This Row],[Xander]])),"",Table33[[#This Row],[Xander]]-Table3[[#This Row],[Xander]])</f>
        <v/>
      </c>
    </row>
    <row r="607" spans="1:65" x14ac:dyDescent="0.25">
      <c r="A607" s="26">
        <v>45978</v>
      </c>
      <c r="B607">
        <v>12</v>
      </c>
      <c r="C607">
        <v>35</v>
      </c>
      <c r="D607">
        <v>30</v>
      </c>
      <c r="E607">
        <v>23</v>
      </c>
      <c r="F607">
        <v>20</v>
      </c>
      <c r="H607">
        <v>18</v>
      </c>
      <c r="I607">
        <v>13</v>
      </c>
      <c r="S607" s="26">
        <v>45978</v>
      </c>
      <c r="T607">
        <v>46</v>
      </c>
      <c r="U607">
        <v>60</v>
      </c>
      <c r="V607" s="55">
        <v>39</v>
      </c>
      <c r="W607">
        <v>37</v>
      </c>
      <c r="X607" s="55">
        <v>93</v>
      </c>
      <c r="Y607" s="55">
        <v>13</v>
      </c>
      <c r="Z607" s="55"/>
      <c r="AA607" s="55">
        <v>6</v>
      </c>
      <c r="AB607" s="55"/>
      <c r="AC607" s="55">
        <v>15</v>
      </c>
      <c r="AD607" s="55"/>
      <c r="AE607" s="55"/>
      <c r="AF607" s="55"/>
      <c r="AG607" s="55">
        <v>21</v>
      </c>
      <c r="AH607" s="55"/>
      <c r="AI607" s="55"/>
      <c r="AJ607" s="55"/>
      <c r="AK607" s="55">
        <v>38</v>
      </c>
      <c r="AL607">
        <v>55</v>
      </c>
      <c r="AM607" s="55">
        <v>18</v>
      </c>
      <c r="AO607" s="55"/>
      <c r="AP607" s="55"/>
      <c r="AX607" s="26">
        <v>45978</v>
      </c>
      <c r="AY607" s="55">
        <f>IF(AND(ISBLANK(Table33[[#This Row],[Gilbert]]),ISBLANK(Table3[[#This Row],[Gilbert]])),"",Table33[[#This Row],[Gilbert]]-Table3[[#This Row],[Gilbert]])</f>
        <v>34</v>
      </c>
      <c r="AZ607" s="55">
        <f>IF(AND(ISBLANK(Table33[[#This Row],[Fred]]),ISBLANK(Table3[[#This Row],[Fred]])),"",Table33[[#This Row],[Fred]]-Table3[[#This Row],[Fred]])</f>
        <v>25</v>
      </c>
      <c r="BA607" s="55">
        <f>IF(AND(ISBLANK(Table33[[#This Row],[Zoe]]),ISBLANK(Table3[[#This Row],[Zoe]])),"",Table33[[#This Row],[Zoe]]-Table3[[#This Row],[Zoe]])</f>
        <v>9</v>
      </c>
      <c r="BB607" s="55">
        <f>IF(AND(ISBLANK(Table33[[#This Row],[George]]),ISBLANK(Table3[[#This Row],[George]])),"",Table33[[#This Row],[George]]-Table3[[#This Row],[George]])</f>
        <v>14</v>
      </c>
      <c r="BC607" s="55">
        <f>IF(AND(ISBLANK(Table33[[#This Row],[Raegan]]),ISBLANK(Table3[[#This Row],[Raegan]])),"",Table33[[#This Row],[Raegan]]-Table3[[#This Row],[Raegan]])</f>
        <v>73</v>
      </c>
      <c r="BD607" s="55" t="str">
        <f>IF(AND(ISBLANK(Table33[[#This Row],[Liam]]),ISBLANK(Table3[[#This Row],[Liam]])),"",Table33[[#This Row],[Liam]]-Table3[[#This Row],[Liam]])</f>
        <v/>
      </c>
      <c r="BE607" s="55">
        <f>IF(AND(ISBLANK(Table33[[#This Row],[Shane]]),ISBLANK(Table3[[#This Row],[Shane]])),"",Table33[[#This Row],[Shane]]-Table3[[#This Row],[Shane]])</f>
        <v>20</v>
      </c>
      <c r="BF607" s="55">
        <f>IF(AND(ISBLANK(Table33[[#This Row],[Cameron]]),ISBLANK(Table3[[#This Row],[Cameron]])),"",Table33[[#This Row],[Cameron]]-Table3[[#This Row],[Cameron]])</f>
        <v>42</v>
      </c>
      <c r="BG607" s="55" t="str">
        <f>IF(AND(ISBLANK(Table33[[#This Row],[Alex]]),ISBLANK(Table3[[#This Row],[Alex]])),"",Table33[[#This Row],[Alex]]-Table3[[#This Row],[Alex]])</f>
        <v/>
      </c>
      <c r="BH607" s="55" t="str">
        <f>IF(AND(ISBLANK(Table33[[#This Row],[Scott]]),ISBLANK(Table3[[#This Row],[Scott]])),"",Table33[[#This Row],[Scott]]-Table3[[#This Row],[Scott]])</f>
        <v/>
      </c>
      <c r="BI607" s="55" t="str">
        <f>IF(AND(ISBLANK(Table33[[#This Row],[Light]]),ISBLANK(Table3[[#This Row],[Light]])),"",Table33[[#This Row],[Light]]-Table3[[#This Row],[Light]])</f>
        <v/>
      </c>
      <c r="BJ607" s="55" t="str">
        <f>IF(AND(ISBLANK(Table33[[#This Row],[Jarred]]),ISBLANK(Table3[[#This Row],[Jarred]])),"",Table33[[#This Row],[Jarred]]-Table3[[#This Row],[Jarred]])</f>
        <v/>
      </c>
      <c r="BK607" s="55" t="str">
        <f>IF(AND(ISBLANK(Table33[[#This Row],[Joel]]),ISBLANK(Table3[[#This Row],[Joel]])),"",Table33[[#This Row],[Joel]]-Table3[[#This Row],[Joel]])</f>
        <v/>
      </c>
      <c r="BL607" s="55" t="str">
        <f>IF(AND(ISBLANK(Table33[[#This Row],[Rob]]),ISBLANK(Table3[[#This Row],[Rob]])),"",Table33[[#This Row],[Rob]]-Table3[[#This Row],[Rob]])</f>
        <v/>
      </c>
      <c r="BM607" s="55" t="str">
        <f>IF(AND(ISBLANK(Table33[[#This Row],[Xander]]),ISBLANK(Table3[[#This Row],[Xander]])),"",Table33[[#This Row],[Xander]]-Table3[[#This Row],[Xander]])</f>
        <v/>
      </c>
    </row>
    <row r="608" spans="1:65" x14ac:dyDescent="0.25">
      <c r="A608" s="26">
        <v>45979</v>
      </c>
      <c r="B608">
        <v>4</v>
      </c>
      <c r="C608">
        <v>29</v>
      </c>
      <c r="D608">
        <v>21</v>
      </c>
      <c r="E608">
        <v>25</v>
      </c>
      <c r="F608">
        <v>22</v>
      </c>
      <c r="G608">
        <v>21</v>
      </c>
      <c r="H608">
        <v>15</v>
      </c>
      <c r="I608">
        <v>16</v>
      </c>
      <c r="S608" s="26">
        <v>45979</v>
      </c>
      <c r="T608">
        <v>32</v>
      </c>
      <c r="U608">
        <v>39</v>
      </c>
      <c r="V608" s="55">
        <v>27</v>
      </c>
      <c r="W608">
        <v>34</v>
      </c>
      <c r="X608" s="55">
        <v>111</v>
      </c>
      <c r="Y608" s="55">
        <v>23</v>
      </c>
      <c r="Z608" s="55"/>
      <c r="AA608" s="55">
        <v>13</v>
      </c>
      <c r="AB608" s="55"/>
      <c r="AC608" s="55"/>
      <c r="AD608" s="55"/>
      <c r="AE608" s="55"/>
      <c r="AF608" s="55"/>
      <c r="AG608" s="55">
        <v>30</v>
      </c>
      <c r="AH608" s="55"/>
      <c r="AI608" s="55"/>
      <c r="AJ608" s="55">
        <v>24</v>
      </c>
      <c r="AK608" s="55">
        <v>40</v>
      </c>
      <c r="AL608">
        <v>74</v>
      </c>
      <c r="AM608" s="55">
        <v>10</v>
      </c>
      <c r="AO608" s="55"/>
      <c r="AP608" s="55"/>
      <c r="AX608" s="26">
        <v>45979</v>
      </c>
      <c r="AY608" s="55">
        <f>IF(AND(ISBLANK(Table33[[#This Row],[Gilbert]]),ISBLANK(Table3[[#This Row],[Gilbert]])),"",Table33[[#This Row],[Gilbert]]-Table3[[#This Row],[Gilbert]])</f>
        <v>28</v>
      </c>
      <c r="AZ608" s="55">
        <f>IF(AND(ISBLANK(Table33[[#This Row],[Fred]]),ISBLANK(Table3[[#This Row],[Fred]])),"",Table33[[#This Row],[Fred]]-Table3[[#This Row],[Fred]])</f>
        <v>10</v>
      </c>
      <c r="BA608" s="55">
        <f>IF(AND(ISBLANK(Table33[[#This Row],[Zoe]]),ISBLANK(Table3[[#This Row],[Zoe]])),"",Table33[[#This Row],[Zoe]]-Table3[[#This Row],[Zoe]])</f>
        <v>6</v>
      </c>
      <c r="BB608" s="55">
        <f>IF(AND(ISBLANK(Table33[[#This Row],[George]]),ISBLANK(Table3[[#This Row],[George]])),"",Table33[[#This Row],[George]]-Table3[[#This Row],[George]])</f>
        <v>9</v>
      </c>
      <c r="BC608" s="55">
        <f>IF(AND(ISBLANK(Table33[[#This Row],[Raegan]]),ISBLANK(Table3[[#This Row],[Raegan]])),"",Table33[[#This Row],[Raegan]]-Table3[[#This Row],[Raegan]])</f>
        <v>89</v>
      </c>
      <c r="BD608" s="55">
        <f>IF(AND(ISBLANK(Table33[[#This Row],[Liam]]),ISBLANK(Table3[[#This Row],[Liam]])),"",Table33[[#This Row],[Liam]]-Table3[[#This Row],[Liam]])</f>
        <v>3</v>
      </c>
      <c r="BE608" s="55">
        <f>IF(AND(ISBLANK(Table33[[#This Row],[Shane]]),ISBLANK(Table3[[#This Row],[Shane]])),"",Table33[[#This Row],[Shane]]-Table3[[#This Row],[Shane]])</f>
        <v>25</v>
      </c>
      <c r="BF608" s="55">
        <f>IF(AND(ISBLANK(Table33[[#This Row],[Cameron]]),ISBLANK(Table3[[#This Row],[Cameron]])),"",Table33[[#This Row],[Cameron]]-Table3[[#This Row],[Cameron]])</f>
        <v>58</v>
      </c>
      <c r="BG608" s="55" t="str">
        <f>IF(AND(ISBLANK(Table33[[#This Row],[Alex]]),ISBLANK(Table3[[#This Row],[Alex]])),"",Table33[[#This Row],[Alex]]-Table3[[#This Row],[Alex]])</f>
        <v/>
      </c>
      <c r="BH608" s="55" t="str">
        <f>IF(AND(ISBLANK(Table33[[#This Row],[Scott]]),ISBLANK(Table3[[#This Row],[Scott]])),"",Table33[[#This Row],[Scott]]-Table3[[#This Row],[Scott]])</f>
        <v/>
      </c>
      <c r="BI608" s="55" t="str">
        <f>IF(AND(ISBLANK(Table33[[#This Row],[Light]]),ISBLANK(Table3[[#This Row],[Light]])),"",Table33[[#This Row],[Light]]-Table3[[#This Row],[Light]])</f>
        <v/>
      </c>
      <c r="BJ608" s="55" t="str">
        <f>IF(AND(ISBLANK(Table33[[#This Row],[Jarred]]),ISBLANK(Table3[[#This Row],[Jarred]])),"",Table33[[#This Row],[Jarred]]-Table3[[#This Row],[Jarred]])</f>
        <v/>
      </c>
      <c r="BK608" s="55" t="str">
        <f>IF(AND(ISBLANK(Table33[[#This Row],[Joel]]),ISBLANK(Table3[[#This Row],[Joel]])),"",Table33[[#This Row],[Joel]]-Table3[[#This Row],[Joel]])</f>
        <v/>
      </c>
      <c r="BL608" s="55" t="str">
        <f>IF(AND(ISBLANK(Table33[[#This Row],[Rob]]),ISBLANK(Table3[[#This Row],[Rob]])),"",Table33[[#This Row],[Rob]]-Table3[[#This Row],[Rob]])</f>
        <v/>
      </c>
      <c r="BM608" s="55" t="str">
        <f>IF(AND(ISBLANK(Table33[[#This Row],[Xander]]),ISBLANK(Table3[[#This Row],[Xander]])),"",Table33[[#This Row],[Xander]]-Table3[[#This Row],[Xander]])</f>
        <v/>
      </c>
    </row>
    <row r="609" spans="1:65" x14ac:dyDescent="0.25">
      <c r="A609" s="26">
        <v>45980</v>
      </c>
      <c r="B609">
        <v>4</v>
      </c>
      <c r="C609">
        <v>21</v>
      </c>
      <c r="D609">
        <v>26</v>
      </c>
      <c r="E609">
        <v>17</v>
      </c>
      <c r="F609">
        <v>13</v>
      </c>
      <c r="G609">
        <v>24</v>
      </c>
      <c r="H609">
        <v>16</v>
      </c>
      <c r="S609" s="26">
        <v>45980</v>
      </c>
      <c r="T609">
        <v>42</v>
      </c>
      <c r="U609">
        <v>37</v>
      </c>
      <c r="V609" s="55">
        <v>31</v>
      </c>
      <c r="W609">
        <v>23</v>
      </c>
      <c r="X609" s="55">
        <v>78</v>
      </c>
      <c r="Y609" s="55">
        <v>15</v>
      </c>
      <c r="Z609" s="55"/>
      <c r="AA609" s="55">
        <v>10</v>
      </c>
      <c r="AB609" s="55">
        <v>10</v>
      </c>
      <c r="AC609" s="55">
        <v>16</v>
      </c>
      <c r="AD609" s="55"/>
      <c r="AE609" s="55"/>
      <c r="AF609" s="55"/>
      <c r="AG609" s="55">
        <v>22</v>
      </c>
      <c r="AH609" s="55"/>
      <c r="AI609" s="55"/>
      <c r="AJ609" s="55">
        <v>28</v>
      </c>
      <c r="AK609" s="55">
        <v>34</v>
      </c>
      <c r="AM609" s="55"/>
      <c r="AO609" s="55"/>
      <c r="AP609" s="55"/>
      <c r="AX609" s="26">
        <v>45980</v>
      </c>
      <c r="AY609" s="55">
        <f>IF(AND(ISBLANK(Table33[[#This Row],[Gilbert]]),ISBLANK(Table3[[#This Row],[Gilbert]])),"",Table33[[#This Row],[Gilbert]]-Table3[[#This Row],[Gilbert]])</f>
        <v>38</v>
      </c>
      <c r="AZ609" s="55">
        <f>IF(AND(ISBLANK(Table33[[#This Row],[Fred]]),ISBLANK(Table3[[#This Row],[Fred]])),"",Table33[[#This Row],[Fred]]-Table3[[#This Row],[Fred]])</f>
        <v>16</v>
      </c>
      <c r="BA609" s="55">
        <f>IF(AND(ISBLANK(Table33[[#This Row],[Zoe]]),ISBLANK(Table3[[#This Row],[Zoe]])),"",Table33[[#This Row],[Zoe]]-Table3[[#This Row],[Zoe]])</f>
        <v>5</v>
      </c>
      <c r="BB609" s="55">
        <f>IF(AND(ISBLANK(Table33[[#This Row],[George]]),ISBLANK(Table3[[#This Row],[George]])),"",Table33[[#This Row],[George]]-Table3[[#This Row],[George]])</f>
        <v>6</v>
      </c>
      <c r="BC609" s="55">
        <f>IF(AND(ISBLANK(Table33[[#This Row],[Raegan]]),ISBLANK(Table3[[#This Row],[Raegan]])),"",Table33[[#This Row],[Raegan]]-Table3[[#This Row],[Raegan]])</f>
        <v>65</v>
      </c>
      <c r="BD609" s="55">
        <f>IF(AND(ISBLANK(Table33[[#This Row],[Liam]]),ISBLANK(Table3[[#This Row],[Liam]])),"",Table33[[#This Row],[Liam]]-Table3[[#This Row],[Liam]])</f>
        <v>4</v>
      </c>
      <c r="BE609" s="55">
        <f>IF(AND(ISBLANK(Table33[[#This Row],[Shane]]),ISBLANK(Table3[[#This Row],[Shane]])),"",Table33[[#This Row],[Shane]]-Table3[[#This Row],[Shane]])</f>
        <v>18</v>
      </c>
      <c r="BF609" s="55" t="str">
        <f>IF(AND(ISBLANK(Table33[[#This Row],[Cameron]]),ISBLANK(Table3[[#This Row],[Cameron]])),"",Table33[[#This Row],[Cameron]]-Table3[[#This Row],[Cameron]])</f>
        <v/>
      </c>
      <c r="BG609" s="55" t="str">
        <f>IF(AND(ISBLANK(Table33[[#This Row],[Alex]]),ISBLANK(Table3[[#This Row],[Alex]])),"",Table33[[#This Row],[Alex]]-Table3[[#This Row],[Alex]])</f>
        <v/>
      </c>
      <c r="BH609" s="55" t="str">
        <f>IF(AND(ISBLANK(Table33[[#This Row],[Scott]]),ISBLANK(Table3[[#This Row],[Scott]])),"",Table33[[#This Row],[Scott]]-Table3[[#This Row],[Scott]])</f>
        <v/>
      </c>
      <c r="BI609" s="55" t="str">
        <f>IF(AND(ISBLANK(Table33[[#This Row],[Light]]),ISBLANK(Table3[[#This Row],[Light]])),"",Table33[[#This Row],[Light]]-Table3[[#This Row],[Light]])</f>
        <v/>
      </c>
      <c r="BJ609" s="55" t="str">
        <f>IF(AND(ISBLANK(Table33[[#This Row],[Jarred]]),ISBLANK(Table3[[#This Row],[Jarred]])),"",Table33[[#This Row],[Jarred]]-Table3[[#This Row],[Jarred]])</f>
        <v/>
      </c>
      <c r="BK609" s="55" t="str">
        <f>IF(AND(ISBLANK(Table33[[#This Row],[Joel]]),ISBLANK(Table3[[#This Row],[Joel]])),"",Table33[[#This Row],[Joel]]-Table3[[#This Row],[Joel]])</f>
        <v/>
      </c>
      <c r="BL609" s="55" t="str">
        <f>IF(AND(ISBLANK(Table33[[#This Row],[Rob]]),ISBLANK(Table3[[#This Row],[Rob]])),"",Table33[[#This Row],[Rob]]-Table3[[#This Row],[Rob]])</f>
        <v/>
      </c>
      <c r="BM609" s="55" t="str">
        <f>IF(AND(ISBLANK(Table33[[#This Row],[Xander]]),ISBLANK(Table3[[#This Row],[Xander]])),"",Table33[[#This Row],[Xander]]-Table3[[#This Row],[Xander]])</f>
        <v/>
      </c>
    </row>
    <row r="610" spans="1:65" x14ac:dyDescent="0.25">
      <c r="A610" s="26">
        <v>45981</v>
      </c>
      <c r="B610">
        <v>3</v>
      </c>
      <c r="C610">
        <v>20</v>
      </c>
      <c r="D610">
        <v>20</v>
      </c>
      <c r="E610">
        <v>18</v>
      </c>
      <c r="F610">
        <v>10</v>
      </c>
      <c r="G610">
        <v>23</v>
      </c>
      <c r="H610">
        <v>10</v>
      </c>
      <c r="I610">
        <v>5</v>
      </c>
      <c r="S610" s="26">
        <v>45981</v>
      </c>
      <c r="T610">
        <v>37</v>
      </c>
      <c r="U610">
        <v>29</v>
      </c>
      <c r="V610" s="55">
        <v>26</v>
      </c>
      <c r="W610">
        <v>21</v>
      </c>
      <c r="X610" s="55">
        <v>70</v>
      </c>
      <c r="Y610" s="55">
        <v>17</v>
      </c>
      <c r="Z610" s="55"/>
      <c r="AA610" s="55">
        <v>9</v>
      </c>
      <c r="AB610" s="55">
        <v>7</v>
      </c>
      <c r="AC610" s="55"/>
      <c r="AD610" s="55">
        <v>2</v>
      </c>
      <c r="AE610" s="55"/>
      <c r="AF610" s="55">
        <v>10</v>
      </c>
      <c r="AG610" s="55">
        <v>29</v>
      </c>
      <c r="AH610" s="55"/>
      <c r="AI610" s="55"/>
      <c r="AJ610" s="55">
        <v>36</v>
      </c>
      <c r="AK610" s="55">
        <v>29</v>
      </c>
      <c r="AL610">
        <v>41</v>
      </c>
      <c r="AM610" s="55">
        <v>3</v>
      </c>
      <c r="AO610" s="55">
        <v>4</v>
      </c>
      <c r="AP610" s="55"/>
      <c r="AX610" s="26">
        <v>45981</v>
      </c>
      <c r="AY610" s="55">
        <f>IF(AND(ISBLANK(Table33[[#This Row],[Gilbert]]),ISBLANK(Table3[[#This Row],[Gilbert]])),"",Table33[[#This Row],[Gilbert]]-Table3[[#This Row],[Gilbert]])</f>
        <v>34</v>
      </c>
      <c r="AZ610" s="55">
        <f>IF(AND(ISBLANK(Table33[[#This Row],[Fred]]),ISBLANK(Table3[[#This Row],[Fred]])),"",Table33[[#This Row],[Fred]]-Table3[[#This Row],[Fred]])</f>
        <v>9</v>
      </c>
      <c r="BA610" s="55">
        <f>IF(AND(ISBLANK(Table33[[#This Row],[Zoe]]),ISBLANK(Table3[[#This Row],[Zoe]])),"",Table33[[#This Row],[Zoe]]-Table3[[#This Row],[Zoe]])</f>
        <v>6</v>
      </c>
      <c r="BB610" s="55">
        <f>IF(AND(ISBLANK(Table33[[#This Row],[George]]),ISBLANK(Table3[[#This Row],[George]])),"",Table33[[#This Row],[George]]-Table3[[#This Row],[George]])</f>
        <v>3</v>
      </c>
      <c r="BC610" s="55">
        <f>IF(AND(ISBLANK(Table33[[#This Row],[Raegan]]),ISBLANK(Table3[[#This Row],[Raegan]])),"",Table33[[#This Row],[Raegan]]-Table3[[#This Row],[Raegan]])</f>
        <v>60</v>
      </c>
      <c r="BD610" s="55">
        <f>IF(AND(ISBLANK(Table33[[#This Row],[Liam]]),ISBLANK(Table3[[#This Row],[Liam]])),"",Table33[[#This Row],[Liam]]-Table3[[#This Row],[Liam]])</f>
        <v>13</v>
      </c>
      <c r="BE610" s="55">
        <f>IF(AND(ISBLANK(Table33[[#This Row],[Shane]]),ISBLANK(Table3[[#This Row],[Shane]])),"",Table33[[#This Row],[Shane]]-Table3[[#This Row],[Shane]])</f>
        <v>19</v>
      </c>
      <c r="BF610" s="55">
        <f>IF(AND(ISBLANK(Table33[[#This Row],[Cameron]]),ISBLANK(Table3[[#This Row],[Cameron]])),"",Table33[[#This Row],[Cameron]]-Table3[[#This Row],[Cameron]])</f>
        <v>36</v>
      </c>
      <c r="BG610" s="55" t="str">
        <f>IF(AND(ISBLANK(Table33[[#This Row],[Alex]]),ISBLANK(Table3[[#This Row],[Alex]])),"",Table33[[#This Row],[Alex]]-Table3[[#This Row],[Alex]])</f>
        <v/>
      </c>
      <c r="BH610" s="55" t="str">
        <f>IF(AND(ISBLANK(Table33[[#This Row],[Scott]]),ISBLANK(Table3[[#This Row],[Scott]])),"",Table33[[#This Row],[Scott]]-Table3[[#This Row],[Scott]])</f>
        <v/>
      </c>
      <c r="BI610" s="55" t="str">
        <f>IF(AND(ISBLANK(Table33[[#This Row],[Light]]),ISBLANK(Table3[[#This Row],[Light]])),"",Table33[[#This Row],[Light]]-Table3[[#This Row],[Light]])</f>
        <v/>
      </c>
      <c r="BJ610" s="55" t="str">
        <f>IF(AND(ISBLANK(Table33[[#This Row],[Jarred]]),ISBLANK(Table3[[#This Row],[Jarred]])),"",Table33[[#This Row],[Jarred]]-Table3[[#This Row],[Jarred]])</f>
        <v/>
      </c>
      <c r="BK610" s="55" t="str">
        <f>IF(AND(ISBLANK(Table33[[#This Row],[Joel]]),ISBLANK(Table3[[#This Row],[Joel]])),"",Table33[[#This Row],[Joel]]-Table3[[#This Row],[Joel]])</f>
        <v/>
      </c>
      <c r="BL610" s="55" t="str">
        <f>IF(AND(ISBLANK(Table33[[#This Row],[Rob]]),ISBLANK(Table3[[#This Row],[Rob]])),"",Table33[[#This Row],[Rob]]-Table3[[#This Row],[Rob]])</f>
        <v/>
      </c>
      <c r="BM610" s="55" t="str">
        <f>IF(AND(ISBLANK(Table33[[#This Row],[Xander]]),ISBLANK(Table3[[#This Row],[Xander]])),"",Table33[[#This Row],[Xander]]-Table3[[#This Row],[Xander]])</f>
        <v/>
      </c>
    </row>
    <row r="611" spans="1:65" x14ac:dyDescent="0.25">
      <c r="A611" s="26">
        <v>45982</v>
      </c>
      <c r="B611">
        <v>5</v>
      </c>
      <c r="C611">
        <v>19</v>
      </c>
      <c r="D611">
        <v>16</v>
      </c>
      <c r="F611">
        <v>7</v>
      </c>
      <c r="G611">
        <v>14</v>
      </c>
      <c r="H611">
        <v>6</v>
      </c>
      <c r="I611">
        <v>7</v>
      </c>
      <c r="S611" s="26">
        <v>45982</v>
      </c>
      <c r="T611">
        <v>16</v>
      </c>
      <c r="U611">
        <v>36</v>
      </c>
      <c r="V611" s="55">
        <v>20</v>
      </c>
      <c r="X611" s="55">
        <v>68</v>
      </c>
      <c r="Y611" s="55">
        <v>12</v>
      </c>
      <c r="Z611" s="55"/>
      <c r="AA611" s="55">
        <v>6</v>
      </c>
      <c r="AB611" s="55">
        <v>9</v>
      </c>
      <c r="AC611" s="55"/>
      <c r="AD611" s="55">
        <v>3</v>
      </c>
      <c r="AE611" s="55"/>
      <c r="AF611" s="55">
        <v>5</v>
      </c>
      <c r="AG611" s="55">
        <v>13</v>
      </c>
      <c r="AH611" s="55"/>
      <c r="AI611" s="55"/>
      <c r="AJ611" s="55">
        <v>24</v>
      </c>
      <c r="AK611" s="55">
        <v>19</v>
      </c>
      <c r="AL611">
        <v>43</v>
      </c>
      <c r="AM611" s="55"/>
      <c r="AN611">
        <v>2</v>
      </c>
      <c r="AO611" s="55">
        <v>7</v>
      </c>
      <c r="AP611" s="55"/>
      <c r="AX611" s="26">
        <v>45982</v>
      </c>
      <c r="AY611" s="55">
        <f>IF(AND(ISBLANK(Table33[[#This Row],[Gilbert]]),ISBLANK(Table3[[#This Row],[Gilbert]])),"",Table33[[#This Row],[Gilbert]]-Table3[[#This Row],[Gilbert]])</f>
        <v>11</v>
      </c>
      <c r="AZ611" s="55">
        <f>IF(AND(ISBLANK(Table33[[#This Row],[Fred]]),ISBLANK(Table3[[#This Row],[Fred]])),"",Table33[[#This Row],[Fred]]-Table3[[#This Row],[Fred]])</f>
        <v>17</v>
      </c>
      <c r="BA611" s="55">
        <f>IF(AND(ISBLANK(Table33[[#This Row],[Zoe]]),ISBLANK(Table3[[#This Row],[Zoe]])),"",Table33[[#This Row],[Zoe]]-Table3[[#This Row],[Zoe]])</f>
        <v>4</v>
      </c>
      <c r="BB611" s="55" t="str">
        <f>IF(AND(ISBLANK(Table33[[#This Row],[George]]),ISBLANK(Table3[[#This Row],[George]])),"",Table33[[#This Row],[George]]-Table3[[#This Row],[George]])</f>
        <v/>
      </c>
      <c r="BC611" s="55">
        <f>IF(AND(ISBLANK(Table33[[#This Row],[Raegan]]),ISBLANK(Table3[[#This Row],[Raegan]])),"",Table33[[#This Row],[Raegan]]-Table3[[#This Row],[Raegan]])</f>
        <v>61</v>
      </c>
      <c r="BD611" s="55">
        <f>IF(AND(ISBLANK(Table33[[#This Row],[Liam]]),ISBLANK(Table3[[#This Row],[Liam]])),"",Table33[[#This Row],[Liam]]-Table3[[#This Row],[Liam]])</f>
        <v>10</v>
      </c>
      <c r="BE611" s="55">
        <f>IF(AND(ISBLANK(Table33[[#This Row],[Shane]]),ISBLANK(Table3[[#This Row],[Shane]])),"",Table33[[#This Row],[Shane]]-Table3[[#This Row],[Shane]])</f>
        <v>13</v>
      </c>
      <c r="BF611" s="55">
        <f>IF(AND(ISBLANK(Table33[[#This Row],[Cameron]]),ISBLANK(Table3[[#This Row],[Cameron]])),"",Table33[[#This Row],[Cameron]]-Table3[[#This Row],[Cameron]])</f>
        <v>36</v>
      </c>
      <c r="BG611" s="55" t="str">
        <f>IF(AND(ISBLANK(Table33[[#This Row],[Alex]]),ISBLANK(Table3[[#This Row],[Alex]])),"",Table33[[#This Row],[Alex]]-Table3[[#This Row],[Alex]])</f>
        <v/>
      </c>
      <c r="BH611" s="55" t="str">
        <f>IF(AND(ISBLANK(Table33[[#This Row],[Scott]]),ISBLANK(Table3[[#This Row],[Scott]])),"",Table33[[#This Row],[Scott]]-Table3[[#This Row],[Scott]])</f>
        <v/>
      </c>
      <c r="BI611" s="55" t="str">
        <f>IF(AND(ISBLANK(Table33[[#This Row],[Light]]),ISBLANK(Table3[[#This Row],[Light]])),"",Table33[[#This Row],[Light]]-Table3[[#This Row],[Light]])</f>
        <v/>
      </c>
      <c r="BJ611" s="55" t="str">
        <f>IF(AND(ISBLANK(Table33[[#This Row],[Jarred]]),ISBLANK(Table3[[#This Row],[Jarred]])),"",Table33[[#This Row],[Jarred]]-Table3[[#This Row],[Jarred]])</f>
        <v/>
      </c>
      <c r="BK611" s="55" t="str">
        <f>IF(AND(ISBLANK(Table33[[#This Row],[Joel]]),ISBLANK(Table3[[#This Row],[Joel]])),"",Table33[[#This Row],[Joel]]-Table3[[#This Row],[Joel]])</f>
        <v/>
      </c>
      <c r="BL611" s="55" t="str">
        <f>IF(AND(ISBLANK(Table33[[#This Row],[Rob]]),ISBLANK(Table3[[#This Row],[Rob]])),"",Table33[[#This Row],[Rob]]-Table3[[#This Row],[Rob]])</f>
        <v/>
      </c>
      <c r="BM611" s="55" t="str">
        <f>IF(AND(ISBLANK(Table33[[#This Row],[Xander]]),ISBLANK(Table3[[#This Row],[Xander]])),"",Table33[[#This Row],[Xander]]-Table3[[#This Row],[Xander]])</f>
        <v/>
      </c>
    </row>
    <row r="612" spans="1:65" x14ac:dyDescent="0.25">
      <c r="A612" s="26">
        <v>45985</v>
      </c>
      <c r="B612">
        <v>6</v>
      </c>
      <c r="C612">
        <v>36</v>
      </c>
      <c r="E612">
        <v>29</v>
      </c>
      <c r="F612">
        <v>11</v>
      </c>
      <c r="G612">
        <v>25</v>
      </c>
      <c r="H612">
        <v>10</v>
      </c>
      <c r="I612">
        <v>14</v>
      </c>
      <c r="S612" s="26">
        <v>45985</v>
      </c>
      <c r="T612">
        <v>28</v>
      </c>
      <c r="U612">
        <v>45</v>
      </c>
      <c r="W612">
        <v>35</v>
      </c>
      <c r="X612" s="55">
        <v>63</v>
      </c>
      <c r="Y612" s="55">
        <v>15</v>
      </c>
      <c r="Z612" s="55">
        <v>19</v>
      </c>
      <c r="AA612" s="55">
        <v>2</v>
      </c>
      <c r="AB612" s="55">
        <v>10</v>
      </c>
      <c r="AC612" s="55">
        <v>17</v>
      </c>
      <c r="AD612" s="55">
        <v>9</v>
      </c>
      <c r="AE612" s="55">
        <v>2</v>
      </c>
      <c r="AF612" s="55">
        <v>4</v>
      </c>
      <c r="AG612" s="55">
        <v>29</v>
      </c>
      <c r="AH612" s="55"/>
      <c r="AI612" s="55"/>
      <c r="AJ612" s="55">
        <v>35</v>
      </c>
      <c r="AK612">
        <v>31</v>
      </c>
      <c r="AL612">
        <v>31</v>
      </c>
      <c r="AM612">
        <v>15</v>
      </c>
      <c r="AN612">
        <v>1</v>
      </c>
      <c r="AO612" s="55">
        <v>6</v>
      </c>
      <c r="AP612" s="55"/>
      <c r="AX612" s="26">
        <v>45985</v>
      </c>
      <c r="AY612" s="55">
        <f>IF(AND(ISBLANK(Table33[[#This Row],[Gilbert]]),ISBLANK(Table3[[#This Row],[Gilbert]])),"",Table33[[#This Row],[Gilbert]]-Table3[[#This Row],[Gilbert]])</f>
        <v>22</v>
      </c>
      <c r="AZ612" s="55">
        <f>IF(AND(ISBLANK(Table33[[#This Row],[Fred]]),ISBLANK(Table3[[#This Row],[Fred]])),"",Table33[[#This Row],[Fred]]-Table3[[#This Row],[Fred]])</f>
        <v>9</v>
      </c>
      <c r="BA612" s="55" t="str">
        <f>IF(AND(ISBLANK(Table33[[#This Row],[Zoe]]),ISBLANK(Table3[[#This Row],[Zoe]])),"",Table33[[#This Row],[Zoe]]-Table3[[#This Row],[Zoe]])</f>
        <v/>
      </c>
      <c r="BB612" s="55">
        <f>IF(AND(ISBLANK(Table33[[#This Row],[George]]),ISBLANK(Table3[[#This Row],[George]])),"",Table33[[#This Row],[George]]-Table3[[#This Row],[George]])</f>
        <v>6</v>
      </c>
      <c r="BC612" s="55">
        <f>IF(AND(ISBLANK(Table33[[#This Row],[Raegan]]),ISBLANK(Table3[[#This Row],[Raegan]])),"",Table33[[#This Row],[Raegan]]-Table3[[#This Row],[Raegan]])</f>
        <v>52</v>
      </c>
      <c r="BD612" s="55">
        <f>IF(AND(ISBLANK(Table33[[#This Row],[Liam]]),ISBLANK(Table3[[#This Row],[Liam]])),"",Table33[[#This Row],[Liam]]-Table3[[#This Row],[Liam]])</f>
        <v>10</v>
      </c>
      <c r="BE612" s="55">
        <f>IF(AND(ISBLANK(Table33[[#This Row],[Shane]]),ISBLANK(Table3[[#This Row],[Shane]])),"",Table33[[#This Row],[Shane]]-Table3[[#This Row],[Shane]])</f>
        <v>21</v>
      </c>
      <c r="BF612" s="55">
        <f>IF(AND(ISBLANK(Table33[[#This Row],[Cameron]]),ISBLANK(Table3[[#This Row],[Cameron]])),"",Table33[[#This Row],[Cameron]]-Table3[[#This Row],[Cameron]])</f>
        <v>17</v>
      </c>
      <c r="BG612" s="55" t="str">
        <f>IF(AND(ISBLANK(Table33[[#This Row],[Alex]]),ISBLANK(Table3[[#This Row],[Alex]])),"",Table33[[#This Row],[Alex]]-Table3[[#This Row],[Alex]])</f>
        <v/>
      </c>
      <c r="BH612" s="55" t="str">
        <f>IF(AND(ISBLANK(Table33[[#This Row],[Scott]]),ISBLANK(Table3[[#This Row],[Scott]])),"",Table33[[#This Row],[Scott]]-Table3[[#This Row],[Scott]])</f>
        <v/>
      </c>
      <c r="BI612" s="55" t="str">
        <f>IF(AND(ISBLANK(Table33[[#This Row],[Light]]),ISBLANK(Table3[[#This Row],[Light]])),"",Table33[[#This Row],[Light]]-Table3[[#This Row],[Light]])</f>
        <v/>
      </c>
      <c r="BJ612" s="55" t="str">
        <f>IF(AND(ISBLANK(Table33[[#This Row],[Jarred]]),ISBLANK(Table3[[#This Row],[Jarred]])),"",Table33[[#This Row],[Jarred]]-Table3[[#This Row],[Jarred]])</f>
        <v/>
      </c>
      <c r="BK612" s="55" t="str">
        <f>IF(AND(ISBLANK(Table33[[#This Row],[Joel]]),ISBLANK(Table3[[#This Row],[Joel]])),"",Table33[[#This Row],[Joel]]-Table3[[#This Row],[Joel]])</f>
        <v/>
      </c>
      <c r="BL612" s="55" t="str">
        <f>IF(AND(ISBLANK(Table33[[#This Row],[Rob]]),ISBLANK(Table3[[#This Row],[Rob]])),"",Table33[[#This Row],[Rob]]-Table3[[#This Row],[Rob]])</f>
        <v/>
      </c>
      <c r="BM612" s="55" t="str">
        <f>IF(AND(ISBLANK(Table33[[#This Row],[Xander]]),ISBLANK(Table3[[#This Row],[Xander]])),"",Table33[[#This Row],[Xander]]-Table3[[#This Row],[Xander]])</f>
        <v/>
      </c>
    </row>
    <row r="613" spans="1:65" x14ac:dyDescent="0.25">
      <c r="A613" s="26">
        <v>45986</v>
      </c>
      <c r="B613">
        <v>17</v>
      </c>
      <c r="C613">
        <v>32</v>
      </c>
      <c r="F613">
        <v>23</v>
      </c>
      <c r="G613">
        <v>27</v>
      </c>
      <c r="H613">
        <v>14</v>
      </c>
      <c r="I613">
        <v>25</v>
      </c>
      <c r="S613" s="26">
        <v>45986</v>
      </c>
      <c r="T613">
        <v>43</v>
      </c>
      <c r="U613">
        <v>39</v>
      </c>
      <c r="X613" s="55">
        <v>101</v>
      </c>
      <c r="Y613" s="55"/>
      <c r="Z613" s="55">
        <v>14</v>
      </c>
      <c r="AA613" s="55">
        <v>8</v>
      </c>
      <c r="AB613" s="55">
        <v>16</v>
      </c>
      <c r="AC613" s="55"/>
      <c r="AD613" s="55">
        <v>16</v>
      </c>
      <c r="AE613" s="55">
        <v>4</v>
      </c>
      <c r="AF613" s="55">
        <v>8</v>
      </c>
      <c r="AG613" s="55">
        <v>22</v>
      </c>
      <c r="AH613" s="55"/>
      <c r="AI613" s="55"/>
      <c r="AJ613" s="55">
        <v>38</v>
      </c>
      <c r="AK613">
        <v>41</v>
      </c>
      <c r="AL613">
        <v>40</v>
      </c>
      <c r="AM613">
        <v>6</v>
      </c>
      <c r="AO613" s="55">
        <v>6</v>
      </c>
      <c r="AP613" s="55"/>
      <c r="AX613" s="26">
        <v>45986</v>
      </c>
      <c r="AY613" s="55">
        <f>IF(AND(ISBLANK(Table33[[#This Row],[Gilbert]]),ISBLANK(Table3[[#This Row],[Gilbert]])),"",Table33[[#This Row],[Gilbert]]-Table3[[#This Row],[Gilbert]])</f>
        <v>26</v>
      </c>
      <c r="AZ613" s="55">
        <f>IF(AND(ISBLANK(Table33[[#This Row],[Fred]]),ISBLANK(Table3[[#This Row],[Fred]])),"",Table33[[#This Row],[Fred]]-Table3[[#This Row],[Fred]])</f>
        <v>7</v>
      </c>
      <c r="BA613" s="55" t="str">
        <f>IF(AND(ISBLANK(Table33[[#This Row],[Zoe]]),ISBLANK(Table3[[#This Row],[Zoe]])),"",Table33[[#This Row],[Zoe]]-Table3[[#This Row],[Zoe]])</f>
        <v/>
      </c>
      <c r="BB613" s="55" t="str">
        <f>IF(AND(ISBLANK(Table33[[#This Row],[George]]),ISBLANK(Table3[[#This Row],[George]])),"",Table33[[#This Row],[George]]-Table3[[#This Row],[George]])</f>
        <v/>
      </c>
      <c r="BC613" s="55">
        <f>IF(AND(ISBLANK(Table33[[#This Row],[Raegan]]),ISBLANK(Table3[[#This Row],[Raegan]])),"",Table33[[#This Row],[Raegan]]-Table3[[#This Row],[Raegan]])</f>
        <v>78</v>
      </c>
      <c r="BD613" s="55">
        <f>IF(AND(ISBLANK(Table33[[#This Row],[Liam]]),ISBLANK(Table3[[#This Row],[Liam]])),"",Table33[[#This Row],[Liam]]-Table3[[#This Row],[Liam]])</f>
        <v>11</v>
      </c>
      <c r="BE613" s="55">
        <f>IF(AND(ISBLANK(Table33[[#This Row],[Shane]]),ISBLANK(Table3[[#This Row],[Shane]])),"",Table33[[#This Row],[Shane]]-Table3[[#This Row],[Shane]])</f>
        <v>27</v>
      </c>
      <c r="BF613" s="55">
        <f>IF(AND(ISBLANK(Table33[[#This Row],[Cameron]]),ISBLANK(Table3[[#This Row],[Cameron]])),"",Table33[[#This Row],[Cameron]]-Table3[[#This Row],[Cameron]])</f>
        <v>15</v>
      </c>
      <c r="BG613" s="55" t="str">
        <f>IF(AND(ISBLANK(Table33[[#This Row],[Alex]]),ISBLANK(Table3[[#This Row],[Alex]])),"",Table33[[#This Row],[Alex]]-Table3[[#This Row],[Alex]])</f>
        <v/>
      </c>
      <c r="BH613" s="55" t="str">
        <f>IF(AND(ISBLANK(Table33[[#This Row],[Scott]]),ISBLANK(Table3[[#This Row],[Scott]])),"",Table33[[#This Row],[Scott]]-Table3[[#This Row],[Scott]])</f>
        <v/>
      </c>
      <c r="BI613" s="55" t="str">
        <f>IF(AND(ISBLANK(Table33[[#This Row],[Light]]),ISBLANK(Table3[[#This Row],[Light]])),"",Table33[[#This Row],[Light]]-Table3[[#This Row],[Light]])</f>
        <v/>
      </c>
      <c r="BJ613" s="55" t="str">
        <f>IF(AND(ISBLANK(Table33[[#This Row],[Jarred]]),ISBLANK(Table3[[#This Row],[Jarred]])),"",Table33[[#This Row],[Jarred]]-Table3[[#This Row],[Jarred]])</f>
        <v/>
      </c>
      <c r="BK613" s="55" t="str">
        <f>IF(AND(ISBLANK(Table33[[#This Row],[Joel]]),ISBLANK(Table3[[#This Row],[Joel]])),"",Table33[[#This Row],[Joel]]-Table3[[#This Row],[Joel]])</f>
        <v/>
      </c>
      <c r="BL613" s="55" t="str">
        <f>IF(AND(ISBLANK(Table33[[#This Row],[Rob]]),ISBLANK(Table3[[#This Row],[Rob]])),"",Table33[[#This Row],[Rob]]-Table3[[#This Row],[Rob]])</f>
        <v/>
      </c>
      <c r="BM613" s="55" t="str">
        <f>IF(AND(ISBLANK(Table33[[#This Row],[Xander]]),ISBLANK(Table3[[#This Row],[Xander]])),"",Table33[[#This Row],[Xander]]-Table3[[#This Row],[Xander]])</f>
        <v/>
      </c>
    </row>
    <row r="614" spans="1:65" x14ac:dyDescent="0.25">
      <c r="A614" s="26">
        <v>45987</v>
      </c>
      <c r="B614">
        <v>6</v>
      </c>
      <c r="C614">
        <v>26</v>
      </c>
      <c r="E614">
        <v>25</v>
      </c>
      <c r="F614">
        <v>10</v>
      </c>
      <c r="G614">
        <v>21</v>
      </c>
      <c r="H614">
        <v>7</v>
      </c>
      <c r="I614">
        <v>15</v>
      </c>
      <c r="S614" s="26">
        <v>45987</v>
      </c>
      <c r="T614">
        <v>31</v>
      </c>
      <c r="U614">
        <v>37</v>
      </c>
      <c r="W614">
        <v>30</v>
      </c>
      <c r="X614" s="55">
        <v>90</v>
      </c>
      <c r="Y614" s="55"/>
      <c r="Z614" s="55">
        <v>27</v>
      </c>
      <c r="AA614" s="55">
        <v>3</v>
      </c>
      <c r="AB614" s="55">
        <v>16</v>
      </c>
      <c r="AC614" s="55"/>
      <c r="AD614" s="55">
        <v>15</v>
      </c>
      <c r="AE614" s="55">
        <v>12</v>
      </c>
      <c r="AF614" s="55">
        <v>9</v>
      </c>
      <c r="AG614" s="55">
        <v>28</v>
      </c>
      <c r="AH614" s="55"/>
      <c r="AI614" s="55"/>
      <c r="AJ614" s="55">
        <v>33</v>
      </c>
      <c r="AK614">
        <v>39</v>
      </c>
      <c r="AL614">
        <v>22</v>
      </c>
      <c r="AO614" s="55">
        <v>14</v>
      </c>
      <c r="AP614" s="55"/>
      <c r="AX614" s="26">
        <v>45987</v>
      </c>
      <c r="AY614" s="55">
        <f>IF(AND(ISBLANK(Table33[[#This Row],[Gilbert]]),ISBLANK(Table3[[#This Row],[Gilbert]])),"",Table33[[#This Row],[Gilbert]]-Table3[[#This Row],[Gilbert]])</f>
        <v>25</v>
      </c>
      <c r="AZ614" s="55">
        <f>IF(AND(ISBLANK(Table33[[#This Row],[Fred]]),ISBLANK(Table3[[#This Row],[Fred]])),"",Table33[[#This Row],[Fred]]-Table3[[#This Row],[Fred]])</f>
        <v>11</v>
      </c>
      <c r="BA614" s="55" t="str">
        <f>IF(AND(ISBLANK(Table33[[#This Row],[Zoe]]),ISBLANK(Table3[[#This Row],[Zoe]])),"",Table33[[#This Row],[Zoe]]-Table3[[#This Row],[Zoe]])</f>
        <v/>
      </c>
      <c r="BB614" s="55">
        <f>IF(AND(ISBLANK(Table33[[#This Row],[George]]),ISBLANK(Table3[[#This Row],[George]])),"",Table33[[#This Row],[George]]-Table3[[#This Row],[George]])</f>
        <v>5</v>
      </c>
      <c r="BC614" s="55">
        <f>IF(AND(ISBLANK(Table33[[#This Row],[Raegan]]),ISBLANK(Table3[[#This Row],[Raegan]])),"",Table33[[#This Row],[Raegan]]-Table3[[#This Row],[Raegan]])</f>
        <v>80</v>
      </c>
      <c r="BD614" s="55">
        <f>IF(AND(ISBLANK(Table33[[#This Row],[Liam]]),ISBLANK(Table3[[#This Row],[Liam]])),"",Table33[[#This Row],[Liam]]-Table3[[#This Row],[Liam]])</f>
        <v>12</v>
      </c>
      <c r="BE614" s="55">
        <f>IF(AND(ISBLANK(Table33[[#This Row],[Shane]]),ISBLANK(Table3[[#This Row],[Shane]])),"",Table33[[#This Row],[Shane]]-Table3[[#This Row],[Shane]])</f>
        <v>32</v>
      </c>
      <c r="BF614" s="55">
        <f>IF(AND(ISBLANK(Table33[[#This Row],[Cameron]]),ISBLANK(Table3[[#This Row],[Cameron]])),"",Table33[[#This Row],[Cameron]]-Table3[[#This Row],[Cameron]])</f>
        <v>7</v>
      </c>
      <c r="BG614" s="55" t="str">
        <f>IF(AND(ISBLANK(Table33[[#This Row],[Alex]]),ISBLANK(Table3[[#This Row],[Alex]])),"",Table33[[#This Row],[Alex]]-Table3[[#This Row],[Alex]])</f>
        <v/>
      </c>
      <c r="BH614" s="55" t="str">
        <f>IF(AND(ISBLANK(Table33[[#This Row],[Scott]]),ISBLANK(Table3[[#This Row],[Scott]])),"",Table33[[#This Row],[Scott]]-Table3[[#This Row],[Scott]])</f>
        <v/>
      </c>
      <c r="BI614" s="55" t="str">
        <f>IF(AND(ISBLANK(Table33[[#This Row],[Light]]),ISBLANK(Table3[[#This Row],[Light]])),"",Table33[[#This Row],[Light]]-Table3[[#This Row],[Light]])</f>
        <v/>
      </c>
      <c r="BJ614" s="55" t="str">
        <f>IF(AND(ISBLANK(Table33[[#This Row],[Jarred]]),ISBLANK(Table3[[#This Row],[Jarred]])),"",Table33[[#This Row],[Jarred]]-Table3[[#This Row],[Jarred]])</f>
        <v/>
      </c>
      <c r="BK614" s="55" t="str">
        <f>IF(AND(ISBLANK(Table33[[#This Row],[Joel]]),ISBLANK(Table3[[#This Row],[Joel]])),"",Table33[[#This Row],[Joel]]-Table3[[#This Row],[Joel]])</f>
        <v/>
      </c>
      <c r="BL614" s="55" t="str">
        <f>IF(AND(ISBLANK(Table33[[#This Row],[Rob]]),ISBLANK(Table3[[#This Row],[Rob]])),"",Table33[[#This Row],[Rob]]-Table3[[#This Row],[Rob]])</f>
        <v/>
      </c>
      <c r="BM614" s="55" t="str">
        <f>IF(AND(ISBLANK(Table33[[#This Row],[Xander]]),ISBLANK(Table3[[#This Row],[Xander]])),"",Table33[[#This Row],[Xander]]-Table3[[#This Row],[Xander]])</f>
        <v/>
      </c>
    </row>
    <row r="615" spans="1:65" x14ac:dyDescent="0.25">
      <c r="A615" s="26">
        <v>45988</v>
      </c>
      <c r="B615">
        <v>8</v>
      </c>
      <c r="C615">
        <v>26</v>
      </c>
      <c r="E615">
        <v>22</v>
      </c>
      <c r="F615">
        <v>11</v>
      </c>
      <c r="G615">
        <v>26</v>
      </c>
      <c r="H615">
        <v>10</v>
      </c>
      <c r="I615">
        <v>12</v>
      </c>
      <c r="S615" s="26">
        <v>45988</v>
      </c>
      <c r="T615">
        <v>28</v>
      </c>
      <c r="U615">
        <v>28</v>
      </c>
      <c r="W615">
        <v>27</v>
      </c>
      <c r="X615" s="55">
        <v>92</v>
      </c>
      <c r="Y615" s="55"/>
      <c r="Z615" s="55">
        <v>17</v>
      </c>
      <c r="AA615" s="55"/>
      <c r="AB615" s="55">
        <v>4</v>
      </c>
      <c r="AC615" s="55">
        <v>4</v>
      </c>
      <c r="AD615" s="55">
        <v>11</v>
      </c>
      <c r="AE615" s="55">
        <v>7</v>
      </c>
      <c r="AF615" s="55">
        <v>12</v>
      </c>
      <c r="AG615" s="55">
        <v>19</v>
      </c>
      <c r="AH615" s="55"/>
      <c r="AI615" s="55"/>
      <c r="AJ615" s="55">
        <v>39</v>
      </c>
      <c r="AK615">
        <v>55</v>
      </c>
      <c r="AL615">
        <v>20</v>
      </c>
      <c r="AM615">
        <v>3</v>
      </c>
      <c r="AN615">
        <v>1</v>
      </c>
      <c r="AO615" s="55">
        <v>17</v>
      </c>
      <c r="AP615" s="55"/>
      <c r="AX615" s="26">
        <v>45988</v>
      </c>
      <c r="AY615" s="55">
        <f>IF(AND(ISBLANK(Table33[[#This Row],[Gilbert]]),ISBLANK(Table3[[#This Row],[Gilbert]])),"",Table33[[#This Row],[Gilbert]]-Table3[[#This Row],[Gilbert]])</f>
        <v>20</v>
      </c>
      <c r="AZ615" s="55">
        <f>IF(AND(ISBLANK(Table33[[#This Row],[Fred]]),ISBLANK(Table3[[#This Row],[Fred]])),"",Table33[[#This Row],[Fred]]-Table3[[#This Row],[Fred]])</f>
        <v>2</v>
      </c>
      <c r="BA615" s="55" t="str">
        <f>IF(AND(ISBLANK(Table33[[#This Row],[Zoe]]),ISBLANK(Table3[[#This Row],[Zoe]])),"",Table33[[#This Row],[Zoe]]-Table3[[#This Row],[Zoe]])</f>
        <v/>
      </c>
      <c r="BB615" s="55">
        <f>IF(AND(ISBLANK(Table33[[#This Row],[George]]),ISBLANK(Table3[[#This Row],[George]])),"",Table33[[#This Row],[George]]-Table3[[#This Row],[George]])</f>
        <v>5</v>
      </c>
      <c r="BC615" s="55">
        <f>IF(AND(ISBLANK(Table33[[#This Row],[Raegan]]),ISBLANK(Table3[[#This Row],[Raegan]])),"",Table33[[#This Row],[Raegan]]-Table3[[#This Row],[Raegan]])</f>
        <v>81</v>
      </c>
      <c r="BD615" s="55">
        <f>IF(AND(ISBLANK(Table33[[#This Row],[Liam]]),ISBLANK(Table3[[#This Row],[Liam]])),"",Table33[[#This Row],[Liam]]-Table3[[#This Row],[Liam]])</f>
        <v>13</v>
      </c>
      <c r="BE615" s="55">
        <f>IF(AND(ISBLANK(Table33[[#This Row],[Shane]]),ISBLANK(Table3[[#This Row],[Shane]])),"",Table33[[#This Row],[Shane]]-Table3[[#This Row],[Shane]])</f>
        <v>45</v>
      </c>
      <c r="BF615" s="55">
        <f>IF(AND(ISBLANK(Table33[[#This Row],[Cameron]]),ISBLANK(Table3[[#This Row],[Cameron]])),"",Table33[[#This Row],[Cameron]]-Table3[[#This Row],[Cameron]])</f>
        <v>8</v>
      </c>
      <c r="BG615" s="55" t="str">
        <f>IF(AND(ISBLANK(Table33[[#This Row],[Alex]]),ISBLANK(Table3[[#This Row],[Alex]])),"",Table33[[#This Row],[Alex]]-Table3[[#This Row],[Alex]])</f>
        <v/>
      </c>
      <c r="BH615" s="55" t="str">
        <f>IF(AND(ISBLANK(Table33[[#This Row],[Scott]]),ISBLANK(Table3[[#This Row],[Scott]])),"",Table33[[#This Row],[Scott]]-Table3[[#This Row],[Scott]])</f>
        <v/>
      </c>
      <c r="BI615" s="55" t="str">
        <f>IF(AND(ISBLANK(Table33[[#This Row],[Light]]),ISBLANK(Table3[[#This Row],[Light]])),"",Table33[[#This Row],[Light]]-Table3[[#This Row],[Light]])</f>
        <v/>
      </c>
      <c r="BJ615" s="55" t="str">
        <f>IF(AND(ISBLANK(Table33[[#This Row],[Jarred]]),ISBLANK(Table3[[#This Row],[Jarred]])),"",Table33[[#This Row],[Jarred]]-Table3[[#This Row],[Jarred]])</f>
        <v/>
      </c>
      <c r="BK615" s="55" t="str">
        <f>IF(AND(ISBLANK(Table33[[#This Row],[Joel]]),ISBLANK(Table3[[#This Row],[Joel]])),"",Table33[[#This Row],[Joel]]-Table3[[#This Row],[Joel]])</f>
        <v/>
      </c>
      <c r="BL615" s="55" t="str">
        <f>IF(AND(ISBLANK(Table33[[#This Row],[Rob]]),ISBLANK(Table3[[#This Row],[Rob]])),"",Table33[[#This Row],[Rob]]-Table3[[#This Row],[Rob]])</f>
        <v/>
      </c>
      <c r="BM615" s="55" t="str">
        <f>IF(AND(ISBLANK(Table33[[#This Row],[Xander]]),ISBLANK(Table3[[#This Row],[Xander]])),"",Table33[[#This Row],[Xander]]-Table3[[#This Row],[Xander]])</f>
        <v/>
      </c>
    </row>
    <row r="616" spans="1:65" x14ac:dyDescent="0.25">
      <c r="A616" s="26">
        <v>45989</v>
      </c>
      <c r="B616">
        <v>5</v>
      </c>
      <c r="C616">
        <v>25</v>
      </c>
      <c r="F616">
        <v>30</v>
      </c>
      <c r="G616">
        <v>19</v>
      </c>
      <c r="H616">
        <v>8</v>
      </c>
      <c r="I616">
        <v>16</v>
      </c>
      <c r="S616" s="26">
        <v>45989</v>
      </c>
      <c r="T616">
        <v>32</v>
      </c>
      <c r="U616">
        <v>30</v>
      </c>
      <c r="X616" s="55">
        <v>100</v>
      </c>
      <c r="Y616" s="55"/>
      <c r="Z616" s="55">
        <v>6</v>
      </c>
      <c r="AA616" s="55">
        <v>2</v>
      </c>
      <c r="AB616" s="55">
        <v>11</v>
      </c>
      <c r="AC616" s="55"/>
      <c r="AD616" s="55">
        <v>15</v>
      </c>
      <c r="AE616" s="55">
        <v>11</v>
      </c>
      <c r="AF616" s="55">
        <v>9</v>
      </c>
      <c r="AG616" s="55">
        <v>16</v>
      </c>
      <c r="AH616" s="55"/>
      <c r="AI616" s="55"/>
      <c r="AJ616" s="55">
        <v>32</v>
      </c>
      <c r="AK616">
        <v>49</v>
      </c>
      <c r="AL616">
        <v>25</v>
      </c>
      <c r="AM616">
        <v>6</v>
      </c>
      <c r="AO616" s="55">
        <v>22</v>
      </c>
      <c r="AP616" s="55"/>
      <c r="AX616" s="26">
        <v>45989</v>
      </c>
      <c r="AY616" s="55">
        <f>IF(AND(ISBLANK(Table33[[#This Row],[Gilbert]]),ISBLANK(Table3[[#This Row],[Gilbert]])),"",Table33[[#This Row],[Gilbert]]-Table3[[#This Row],[Gilbert]])</f>
        <v>27</v>
      </c>
      <c r="AZ616" s="55">
        <f>IF(AND(ISBLANK(Table33[[#This Row],[Fred]]),ISBLANK(Table3[[#This Row],[Fred]])),"",Table33[[#This Row],[Fred]]-Table3[[#This Row],[Fred]])</f>
        <v>5</v>
      </c>
      <c r="BA616" s="55" t="str">
        <f>IF(AND(ISBLANK(Table33[[#This Row],[Zoe]]),ISBLANK(Table3[[#This Row],[Zoe]])),"",Table33[[#This Row],[Zoe]]-Table3[[#This Row],[Zoe]])</f>
        <v/>
      </c>
      <c r="BB616" s="55" t="str">
        <f>IF(AND(ISBLANK(Table33[[#This Row],[George]]),ISBLANK(Table3[[#This Row],[George]])),"",Table33[[#This Row],[George]]-Table3[[#This Row],[George]])</f>
        <v/>
      </c>
      <c r="BC616" s="55">
        <f>IF(AND(ISBLANK(Table33[[#This Row],[Raegan]]),ISBLANK(Table3[[#This Row],[Raegan]])),"",Table33[[#This Row],[Raegan]]-Table3[[#This Row],[Raegan]])</f>
        <v>70</v>
      </c>
      <c r="BD616" s="55">
        <f>IF(AND(ISBLANK(Table33[[#This Row],[Liam]]),ISBLANK(Table3[[#This Row],[Liam]])),"",Table33[[#This Row],[Liam]]-Table3[[#This Row],[Liam]])</f>
        <v>13</v>
      </c>
      <c r="BE616" s="55">
        <f>IF(AND(ISBLANK(Table33[[#This Row],[Shane]]),ISBLANK(Table3[[#This Row],[Shane]])),"",Table33[[#This Row],[Shane]]-Table3[[#This Row],[Shane]])</f>
        <v>41</v>
      </c>
      <c r="BF616" s="55">
        <f>IF(AND(ISBLANK(Table33[[#This Row],[Cameron]]),ISBLANK(Table3[[#This Row],[Cameron]])),"",Table33[[#This Row],[Cameron]]-Table3[[#This Row],[Cameron]])</f>
        <v>9</v>
      </c>
      <c r="BG616" s="55" t="str">
        <f>IF(AND(ISBLANK(Table33[[#This Row],[Alex]]),ISBLANK(Table3[[#This Row],[Alex]])),"",Table33[[#This Row],[Alex]]-Table3[[#This Row],[Alex]])</f>
        <v/>
      </c>
      <c r="BH616" s="55" t="str">
        <f>IF(AND(ISBLANK(Table33[[#This Row],[Scott]]),ISBLANK(Table3[[#This Row],[Scott]])),"",Table33[[#This Row],[Scott]]-Table3[[#This Row],[Scott]])</f>
        <v/>
      </c>
      <c r="BI616" s="55" t="str">
        <f>IF(AND(ISBLANK(Table33[[#This Row],[Light]]),ISBLANK(Table3[[#This Row],[Light]])),"",Table33[[#This Row],[Light]]-Table3[[#This Row],[Light]])</f>
        <v/>
      </c>
      <c r="BJ616" s="55" t="str">
        <f>IF(AND(ISBLANK(Table33[[#This Row],[Jarred]]),ISBLANK(Table3[[#This Row],[Jarred]])),"",Table33[[#This Row],[Jarred]]-Table3[[#This Row],[Jarred]])</f>
        <v/>
      </c>
      <c r="BK616" s="55" t="str">
        <f>IF(AND(ISBLANK(Table33[[#This Row],[Joel]]),ISBLANK(Table3[[#This Row],[Joel]])),"",Table33[[#This Row],[Joel]]-Table3[[#This Row],[Joel]])</f>
        <v/>
      </c>
      <c r="BL616" s="55" t="str">
        <f>IF(AND(ISBLANK(Table33[[#This Row],[Rob]]),ISBLANK(Table3[[#This Row],[Rob]])),"",Table33[[#This Row],[Rob]]-Table3[[#This Row],[Rob]])</f>
        <v/>
      </c>
      <c r="BM616" s="55" t="str">
        <f>IF(AND(ISBLANK(Table33[[#This Row],[Xander]]),ISBLANK(Table3[[#This Row],[Xander]])),"",Table33[[#This Row],[Xander]]-Table3[[#This Row],[Xander]])</f>
        <v/>
      </c>
    </row>
    <row r="617" spans="1:65" x14ac:dyDescent="0.25">
      <c r="A617" s="26">
        <v>45992</v>
      </c>
      <c r="B617">
        <v>7</v>
      </c>
      <c r="C617">
        <v>22</v>
      </c>
      <c r="D617">
        <v>27</v>
      </c>
      <c r="E617">
        <v>25</v>
      </c>
      <c r="F617">
        <v>46</v>
      </c>
      <c r="G617">
        <v>10</v>
      </c>
      <c r="H617">
        <v>17</v>
      </c>
      <c r="I617">
        <v>11</v>
      </c>
      <c r="S617" s="26">
        <v>45992</v>
      </c>
      <c r="T617">
        <v>66</v>
      </c>
      <c r="U617">
        <v>29</v>
      </c>
      <c r="V617">
        <v>27</v>
      </c>
      <c r="W617">
        <v>27</v>
      </c>
      <c r="X617" s="55">
        <v>131</v>
      </c>
      <c r="Y617" s="55"/>
      <c r="Z617" s="55">
        <v>17</v>
      </c>
      <c r="AA617" s="55">
        <v>1</v>
      </c>
      <c r="AB617" s="55">
        <v>8</v>
      </c>
      <c r="AC617" s="55"/>
      <c r="AD617" s="55">
        <v>32</v>
      </c>
      <c r="AE617" s="55">
        <v>9</v>
      </c>
      <c r="AF617" s="55">
        <v>14</v>
      </c>
      <c r="AG617" s="55"/>
      <c r="AH617" s="55">
        <v>3</v>
      </c>
      <c r="AI617" s="55">
        <v>5</v>
      </c>
      <c r="AJ617" s="55">
        <v>29</v>
      </c>
      <c r="AK617">
        <v>53</v>
      </c>
      <c r="AL617">
        <v>32</v>
      </c>
      <c r="AM617">
        <v>6</v>
      </c>
      <c r="AN617">
        <v>1</v>
      </c>
      <c r="AO617" s="55">
        <v>21</v>
      </c>
      <c r="AP617" s="55"/>
      <c r="AX617" s="26">
        <v>45992</v>
      </c>
      <c r="AY617" s="55">
        <f>IF(AND(ISBLANK(Table33[[#This Row],[Gilbert]]),ISBLANK(Table3[[#This Row],[Gilbert]])),"",Table33[[#This Row],[Gilbert]]-Table3[[#This Row],[Gilbert]])</f>
        <v>59</v>
      </c>
      <c r="AZ617" s="55">
        <f>IF(AND(ISBLANK(Table33[[#This Row],[Fred]]),ISBLANK(Table3[[#This Row],[Fred]])),"",Table33[[#This Row],[Fred]]-Table3[[#This Row],[Fred]])</f>
        <v>7</v>
      </c>
      <c r="BA617" s="55">
        <f>IF(AND(ISBLANK(Table33[[#This Row],[Zoe]]),ISBLANK(Table3[[#This Row],[Zoe]])),"",Table33[[#This Row],[Zoe]]-Table3[[#This Row],[Zoe]])</f>
        <v>0</v>
      </c>
      <c r="BB617" s="55">
        <f>IF(AND(ISBLANK(Table33[[#This Row],[George]]),ISBLANK(Table3[[#This Row],[George]])),"",Table33[[#This Row],[George]]-Table3[[#This Row],[George]])</f>
        <v>2</v>
      </c>
      <c r="BC617" s="55">
        <f>IF(AND(ISBLANK(Table33[[#This Row],[Raegan]]),ISBLANK(Table3[[#This Row],[Raegan]])),"",Table33[[#This Row],[Raegan]]-Table3[[#This Row],[Raegan]])</f>
        <v>85</v>
      </c>
      <c r="BD617" s="55">
        <f>IF(AND(ISBLANK(Table33[[#This Row],[Liam]]),ISBLANK(Table3[[#This Row],[Liam]])),"",Table33[[#This Row],[Liam]]-Table3[[#This Row],[Liam]])</f>
        <v>19</v>
      </c>
      <c r="BE617" s="55">
        <f>IF(AND(ISBLANK(Table33[[#This Row],[Shane]]),ISBLANK(Table3[[#This Row],[Shane]])),"",Table33[[#This Row],[Shane]]-Table3[[#This Row],[Shane]])</f>
        <v>36</v>
      </c>
      <c r="BF617" s="55">
        <f>IF(AND(ISBLANK(Table33[[#This Row],[Cameron]]),ISBLANK(Table3[[#This Row],[Cameron]])),"",Table33[[#This Row],[Cameron]]-Table3[[#This Row],[Cameron]])</f>
        <v>21</v>
      </c>
      <c r="BG617" s="55" t="str">
        <f>IF(AND(ISBLANK(Table33[[#This Row],[Alex]]),ISBLANK(Table3[[#This Row],[Alex]])),"",Table33[[#This Row],[Alex]]-Table3[[#This Row],[Alex]])</f>
        <v/>
      </c>
      <c r="BH617" s="55" t="str">
        <f>IF(AND(ISBLANK(Table33[[#This Row],[Scott]]),ISBLANK(Table3[[#This Row],[Scott]])),"",Table33[[#This Row],[Scott]]-Table3[[#This Row],[Scott]])</f>
        <v/>
      </c>
      <c r="BI617" s="55" t="str">
        <f>IF(AND(ISBLANK(Table33[[#This Row],[Light]]),ISBLANK(Table3[[#This Row],[Light]])),"",Table33[[#This Row],[Light]]-Table3[[#This Row],[Light]])</f>
        <v/>
      </c>
      <c r="BJ617" s="55" t="str">
        <f>IF(AND(ISBLANK(Table33[[#This Row],[Jarred]]),ISBLANK(Table3[[#This Row],[Jarred]])),"",Table33[[#This Row],[Jarred]]-Table3[[#This Row],[Jarred]])</f>
        <v/>
      </c>
      <c r="BK617" s="55" t="str">
        <f>IF(AND(ISBLANK(Table33[[#This Row],[Joel]]),ISBLANK(Table3[[#This Row],[Joel]])),"",Table33[[#This Row],[Joel]]-Table3[[#This Row],[Joel]])</f>
        <v/>
      </c>
      <c r="BL617" s="55" t="str">
        <f>IF(AND(ISBLANK(Table33[[#This Row],[Rob]]),ISBLANK(Table3[[#This Row],[Rob]])),"",Table33[[#This Row],[Rob]]-Table3[[#This Row],[Rob]])</f>
        <v/>
      </c>
      <c r="BM617" s="55" t="str">
        <f>IF(AND(ISBLANK(Table33[[#This Row],[Xander]]),ISBLANK(Table3[[#This Row],[Xander]])),"",Table33[[#This Row],[Xander]]-Table3[[#This Row],[Xander]])</f>
        <v/>
      </c>
    </row>
    <row r="618" spans="1:65" x14ac:dyDescent="0.25">
      <c r="A618" s="26">
        <v>45993</v>
      </c>
      <c r="B618">
        <v>6</v>
      </c>
      <c r="C618">
        <v>18</v>
      </c>
      <c r="D618">
        <v>21</v>
      </c>
      <c r="E618">
        <v>20</v>
      </c>
      <c r="F618">
        <v>28</v>
      </c>
      <c r="G618">
        <v>4</v>
      </c>
      <c r="H618">
        <v>9</v>
      </c>
      <c r="I618">
        <v>8</v>
      </c>
      <c r="S618" s="26">
        <v>45993</v>
      </c>
      <c r="T618">
        <v>71</v>
      </c>
      <c r="U618">
        <v>37</v>
      </c>
      <c r="V618">
        <v>23</v>
      </c>
      <c r="W618">
        <v>33</v>
      </c>
      <c r="X618" s="55">
        <v>61</v>
      </c>
      <c r="Y618" s="55"/>
      <c r="Z618" s="55">
        <v>31</v>
      </c>
      <c r="AA618" s="55">
        <v>1</v>
      </c>
      <c r="AB618" s="55">
        <v>8</v>
      </c>
      <c r="AC618" s="55">
        <v>18</v>
      </c>
      <c r="AD618" s="55">
        <v>15</v>
      </c>
      <c r="AE618" s="55">
        <v>9</v>
      </c>
      <c r="AF618" s="55"/>
      <c r="AG618" s="55">
        <v>34</v>
      </c>
      <c r="AH618" s="55">
        <v>2</v>
      </c>
      <c r="AI618" s="55">
        <v>6</v>
      </c>
      <c r="AJ618" s="55">
        <v>27</v>
      </c>
      <c r="AK618">
        <v>41</v>
      </c>
      <c r="AL618">
        <v>24</v>
      </c>
      <c r="AM618">
        <v>5</v>
      </c>
      <c r="AO618" s="55"/>
      <c r="AP618" s="55"/>
      <c r="AX618" s="26">
        <v>45993</v>
      </c>
      <c r="AY618" s="55">
        <f>IF(AND(ISBLANK(Table33[[#This Row],[Gilbert]]),ISBLANK(Table3[[#This Row],[Gilbert]])),"",Table33[[#This Row],[Gilbert]]-Table3[[#This Row],[Gilbert]])</f>
        <v>65</v>
      </c>
      <c r="AZ618" s="55">
        <f>IF(AND(ISBLANK(Table33[[#This Row],[Fred]]),ISBLANK(Table3[[#This Row],[Fred]])),"",Table33[[#This Row],[Fred]]-Table3[[#This Row],[Fred]])</f>
        <v>19</v>
      </c>
      <c r="BA618" s="55">
        <f>IF(AND(ISBLANK(Table33[[#This Row],[Zoe]]),ISBLANK(Table3[[#This Row],[Zoe]])),"",Table33[[#This Row],[Zoe]]-Table3[[#This Row],[Zoe]])</f>
        <v>2</v>
      </c>
      <c r="BB618" s="55">
        <f>IF(AND(ISBLANK(Table33[[#This Row],[George]]),ISBLANK(Table3[[#This Row],[George]])),"",Table33[[#This Row],[George]]-Table3[[#This Row],[George]])</f>
        <v>13</v>
      </c>
      <c r="BC618" s="55">
        <f>IF(AND(ISBLANK(Table33[[#This Row],[Raegan]]),ISBLANK(Table3[[#This Row],[Raegan]])),"",Table33[[#This Row],[Raegan]]-Table3[[#This Row],[Raegan]])</f>
        <v>33</v>
      </c>
      <c r="BD618" s="55">
        <f>IF(AND(ISBLANK(Table33[[#This Row],[Liam]]),ISBLANK(Table3[[#This Row],[Liam]])),"",Table33[[#This Row],[Liam]]-Table3[[#This Row],[Liam]])</f>
        <v>23</v>
      </c>
      <c r="BE618" s="55">
        <f>IF(AND(ISBLANK(Table33[[#This Row],[Shane]]),ISBLANK(Table3[[#This Row],[Shane]])),"",Table33[[#This Row],[Shane]]-Table3[[#This Row],[Shane]])</f>
        <v>32</v>
      </c>
      <c r="BF618" s="55">
        <f>IF(AND(ISBLANK(Table33[[#This Row],[Cameron]]),ISBLANK(Table3[[#This Row],[Cameron]])),"",Table33[[#This Row],[Cameron]]-Table3[[#This Row],[Cameron]])</f>
        <v>16</v>
      </c>
      <c r="BG618" s="55" t="str">
        <f>IF(AND(ISBLANK(Table33[[#This Row],[Alex]]),ISBLANK(Table3[[#This Row],[Alex]])),"",Table33[[#This Row],[Alex]]-Table3[[#This Row],[Alex]])</f>
        <v/>
      </c>
      <c r="BH618" s="55" t="str">
        <f>IF(AND(ISBLANK(Table33[[#This Row],[Scott]]),ISBLANK(Table3[[#This Row],[Scott]])),"",Table33[[#This Row],[Scott]]-Table3[[#This Row],[Scott]])</f>
        <v/>
      </c>
      <c r="BI618" s="55" t="str">
        <f>IF(AND(ISBLANK(Table33[[#This Row],[Light]]),ISBLANK(Table3[[#This Row],[Light]])),"",Table33[[#This Row],[Light]]-Table3[[#This Row],[Light]])</f>
        <v/>
      </c>
      <c r="BJ618" s="55" t="str">
        <f>IF(AND(ISBLANK(Table33[[#This Row],[Jarred]]),ISBLANK(Table3[[#This Row],[Jarred]])),"",Table33[[#This Row],[Jarred]]-Table3[[#This Row],[Jarred]])</f>
        <v/>
      </c>
      <c r="BK618" s="55" t="str">
        <f>IF(AND(ISBLANK(Table33[[#This Row],[Joel]]),ISBLANK(Table3[[#This Row],[Joel]])),"",Table33[[#This Row],[Joel]]-Table3[[#This Row],[Joel]])</f>
        <v/>
      </c>
      <c r="BL618" s="55" t="str">
        <f>IF(AND(ISBLANK(Table33[[#This Row],[Rob]]),ISBLANK(Table3[[#This Row],[Rob]])),"",Table33[[#This Row],[Rob]]-Table3[[#This Row],[Rob]])</f>
        <v/>
      </c>
      <c r="BM618" s="55" t="str">
        <f>IF(AND(ISBLANK(Table33[[#This Row],[Xander]]),ISBLANK(Table3[[#This Row],[Xander]])),"",Table33[[#This Row],[Xander]]-Table3[[#This Row],[Xander]])</f>
        <v/>
      </c>
    </row>
    <row r="619" spans="1:65" x14ac:dyDescent="0.25">
      <c r="A619" s="26">
        <v>45994</v>
      </c>
      <c r="B619">
        <v>7</v>
      </c>
      <c r="C619">
        <v>24</v>
      </c>
      <c r="D619">
        <v>28</v>
      </c>
      <c r="F619">
        <v>33</v>
      </c>
      <c r="G619">
        <v>10</v>
      </c>
      <c r="H619">
        <v>17</v>
      </c>
      <c r="I619">
        <v>17</v>
      </c>
      <c r="S619" s="26">
        <v>45994</v>
      </c>
      <c r="T619">
        <v>74</v>
      </c>
      <c r="U619">
        <v>59</v>
      </c>
      <c r="V619">
        <v>38</v>
      </c>
      <c r="X619" s="55">
        <v>70</v>
      </c>
      <c r="Y619" s="55"/>
      <c r="Z619" s="55">
        <v>26</v>
      </c>
      <c r="AA619" s="55">
        <v>4</v>
      </c>
      <c r="AB619" s="55">
        <v>8</v>
      </c>
      <c r="AC619" s="55">
        <v>4</v>
      </c>
      <c r="AD619" s="55">
        <v>21</v>
      </c>
      <c r="AE619" s="55">
        <v>6</v>
      </c>
      <c r="AF619" s="55"/>
      <c r="AG619" s="55">
        <v>30</v>
      </c>
      <c r="AH619" s="55">
        <v>4</v>
      </c>
      <c r="AI619" s="55">
        <v>5</v>
      </c>
      <c r="AJ619" s="55">
        <v>17</v>
      </c>
      <c r="AK619">
        <v>38</v>
      </c>
      <c r="AL619">
        <v>35</v>
      </c>
      <c r="AN619">
        <v>1</v>
      </c>
      <c r="AO619" s="55"/>
      <c r="AP619" s="55"/>
      <c r="AX619" s="26">
        <v>45994</v>
      </c>
      <c r="AY619" s="55">
        <f>IF(AND(ISBLANK(Table33[[#This Row],[Gilbert]]),ISBLANK(Table3[[#This Row],[Gilbert]])),"",Table33[[#This Row],[Gilbert]]-Table3[[#This Row],[Gilbert]])</f>
        <v>67</v>
      </c>
      <c r="AZ619" s="55">
        <f>IF(AND(ISBLANK(Table33[[#This Row],[Fred]]),ISBLANK(Table3[[#This Row],[Fred]])),"",Table33[[#This Row],[Fred]]-Table3[[#This Row],[Fred]])</f>
        <v>35</v>
      </c>
      <c r="BA619" s="55">
        <f>IF(AND(ISBLANK(Table33[[#This Row],[Zoe]]),ISBLANK(Table3[[#This Row],[Zoe]])),"",Table33[[#This Row],[Zoe]]-Table3[[#This Row],[Zoe]])</f>
        <v>10</v>
      </c>
      <c r="BB619" s="55" t="str">
        <f>IF(AND(ISBLANK(Table33[[#This Row],[George]]),ISBLANK(Table3[[#This Row],[George]])),"",Table33[[#This Row],[George]]-Table3[[#This Row],[George]])</f>
        <v/>
      </c>
      <c r="BC619" s="55">
        <f>IF(AND(ISBLANK(Table33[[#This Row],[Raegan]]),ISBLANK(Table3[[#This Row],[Raegan]])),"",Table33[[#This Row],[Raegan]]-Table3[[#This Row],[Raegan]])</f>
        <v>37</v>
      </c>
      <c r="BD619" s="55">
        <f>IF(AND(ISBLANK(Table33[[#This Row],[Liam]]),ISBLANK(Table3[[#This Row],[Liam]])),"",Table33[[#This Row],[Liam]]-Table3[[#This Row],[Liam]])</f>
        <v>7</v>
      </c>
      <c r="BE619" s="55">
        <f>IF(AND(ISBLANK(Table33[[#This Row],[Shane]]),ISBLANK(Table3[[#This Row],[Shane]])),"",Table33[[#This Row],[Shane]]-Table3[[#This Row],[Shane]])</f>
        <v>21</v>
      </c>
      <c r="BF619" s="55">
        <f>IF(AND(ISBLANK(Table33[[#This Row],[Cameron]]),ISBLANK(Table3[[#This Row],[Cameron]])),"",Table33[[#This Row],[Cameron]]-Table3[[#This Row],[Cameron]])</f>
        <v>18</v>
      </c>
      <c r="BG619" s="55" t="str">
        <f>IF(AND(ISBLANK(Table33[[#This Row],[Alex]]),ISBLANK(Table3[[#This Row],[Alex]])),"",Table33[[#This Row],[Alex]]-Table3[[#This Row],[Alex]])</f>
        <v/>
      </c>
      <c r="BH619" s="55" t="str">
        <f>IF(AND(ISBLANK(Table33[[#This Row],[Scott]]),ISBLANK(Table3[[#This Row],[Scott]])),"",Table33[[#This Row],[Scott]]-Table3[[#This Row],[Scott]])</f>
        <v/>
      </c>
      <c r="BI619" s="55" t="str">
        <f>IF(AND(ISBLANK(Table33[[#This Row],[Light]]),ISBLANK(Table3[[#This Row],[Light]])),"",Table33[[#This Row],[Light]]-Table3[[#This Row],[Light]])</f>
        <v/>
      </c>
      <c r="BJ619" s="55" t="str">
        <f>IF(AND(ISBLANK(Table33[[#This Row],[Jarred]]),ISBLANK(Table3[[#This Row],[Jarred]])),"",Table33[[#This Row],[Jarred]]-Table3[[#This Row],[Jarred]])</f>
        <v/>
      </c>
      <c r="BK619" s="55" t="str">
        <f>IF(AND(ISBLANK(Table33[[#This Row],[Joel]]),ISBLANK(Table3[[#This Row],[Joel]])),"",Table33[[#This Row],[Joel]]-Table3[[#This Row],[Joel]])</f>
        <v/>
      </c>
      <c r="BL619" s="55" t="str">
        <f>IF(AND(ISBLANK(Table33[[#This Row],[Rob]]),ISBLANK(Table3[[#This Row],[Rob]])),"",Table33[[#This Row],[Rob]]-Table3[[#This Row],[Rob]])</f>
        <v/>
      </c>
      <c r="BM619" s="55" t="str">
        <f>IF(AND(ISBLANK(Table33[[#This Row],[Xander]]),ISBLANK(Table3[[#This Row],[Xander]])),"",Table33[[#This Row],[Xander]]-Table3[[#This Row],[Xander]])</f>
        <v/>
      </c>
    </row>
    <row r="620" spans="1:65" x14ac:dyDescent="0.25">
      <c r="A620" s="26">
        <v>45995</v>
      </c>
      <c r="B620">
        <v>10</v>
      </c>
      <c r="C620">
        <v>28</v>
      </c>
      <c r="E620">
        <v>18</v>
      </c>
      <c r="F620">
        <v>28</v>
      </c>
      <c r="G620">
        <v>3</v>
      </c>
      <c r="H620">
        <v>6</v>
      </c>
      <c r="I620">
        <v>12</v>
      </c>
      <c r="S620" s="26">
        <v>45995</v>
      </c>
      <c r="T620">
        <v>34</v>
      </c>
      <c r="U620">
        <v>34</v>
      </c>
      <c r="W620">
        <v>25</v>
      </c>
      <c r="X620" s="55">
        <v>63</v>
      </c>
      <c r="Y620" s="55"/>
      <c r="Z620" s="55">
        <v>22</v>
      </c>
      <c r="AA620" s="55">
        <v>2</v>
      </c>
      <c r="AB620" s="55">
        <v>9</v>
      </c>
      <c r="AC620" s="55"/>
      <c r="AD620" s="55">
        <v>19</v>
      </c>
      <c r="AE620" s="55">
        <v>4</v>
      </c>
      <c r="AF620" s="55">
        <v>8</v>
      </c>
      <c r="AG620" s="55">
        <v>19</v>
      </c>
      <c r="AH620" s="55">
        <v>2</v>
      </c>
      <c r="AI620" s="55">
        <v>6</v>
      </c>
      <c r="AJ620" s="55">
        <v>2</v>
      </c>
      <c r="AK620">
        <v>49</v>
      </c>
      <c r="AL620">
        <v>47</v>
      </c>
      <c r="AM620">
        <v>2</v>
      </c>
      <c r="AO620" s="55">
        <v>25</v>
      </c>
      <c r="AP620" s="55"/>
      <c r="AX620" s="26">
        <v>45995</v>
      </c>
      <c r="AY620" s="55">
        <f>IF(AND(ISBLANK(Table33[[#This Row],[Gilbert]]),ISBLANK(Table3[[#This Row],[Gilbert]])),"",Table33[[#This Row],[Gilbert]]-Table3[[#This Row],[Gilbert]])</f>
        <v>24</v>
      </c>
      <c r="AZ620" s="55">
        <f>IF(AND(ISBLANK(Table33[[#This Row],[Fred]]),ISBLANK(Table3[[#This Row],[Fred]])),"",Table33[[#This Row],[Fred]]-Table3[[#This Row],[Fred]])</f>
        <v>6</v>
      </c>
      <c r="BA620" s="55" t="str">
        <f>IF(AND(ISBLANK(Table33[[#This Row],[Zoe]]),ISBLANK(Table3[[#This Row],[Zoe]])),"",Table33[[#This Row],[Zoe]]-Table3[[#This Row],[Zoe]])</f>
        <v/>
      </c>
      <c r="BB620" s="55">
        <f>IF(AND(ISBLANK(Table33[[#This Row],[George]]),ISBLANK(Table3[[#This Row],[George]])),"",Table33[[#This Row],[George]]-Table3[[#This Row],[George]])</f>
        <v>7</v>
      </c>
      <c r="BC620" s="55">
        <f>IF(AND(ISBLANK(Table33[[#This Row],[Raegan]]),ISBLANK(Table3[[#This Row],[Raegan]])),"",Table33[[#This Row],[Raegan]]-Table3[[#This Row],[Raegan]])</f>
        <v>35</v>
      </c>
      <c r="BD620" s="55">
        <f>IF(AND(ISBLANK(Table33[[#This Row],[Liam]]),ISBLANK(Table3[[#This Row],[Liam]])),"",Table33[[#This Row],[Liam]]-Table3[[#This Row],[Liam]])</f>
        <v>-1</v>
      </c>
      <c r="BE620" s="55">
        <f>IF(AND(ISBLANK(Table33[[#This Row],[Shane]]),ISBLANK(Table3[[#This Row],[Shane]])),"",Table33[[#This Row],[Shane]]-Table3[[#This Row],[Shane]])</f>
        <v>43</v>
      </c>
      <c r="BF620" s="55">
        <f>IF(AND(ISBLANK(Table33[[#This Row],[Cameron]]),ISBLANK(Table3[[#This Row],[Cameron]])),"",Table33[[#This Row],[Cameron]]-Table3[[#This Row],[Cameron]])</f>
        <v>35</v>
      </c>
      <c r="BG620" s="55" t="str">
        <f>IF(AND(ISBLANK(Table33[[#This Row],[Alex]]),ISBLANK(Table3[[#This Row],[Alex]])),"",Table33[[#This Row],[Alex]]-Table3[[#This Row],[Alex]])</f>
        <v/>
      </c>
      <c r="BH620" s="55" t="str">
        <f>IF(AND(ISBLANK(Table33[[#This Row],[Scott]]),ISBLANK(Table3[[#This Row],[Scott]])),"",Table33[[#This Row],[Scott]]-Table3[[#This Row],[Scott]])</f>
        <v/>
      </c>
      <c r="BI620" s="55" t="str">
        <f>IF(AND(ISBLANK(Table33[[#This Row],[Light]]),ISBLANK(Table3[[#This Row],[Light]])),"",Table33[[#This Row],[Light]]-Table3[[#This Row],[Light]])</f>
        <v/>
      </c>
      <c r="BJ620" s="55" t="str">
        <f>IF(AND(ISBLANK(Table33[[#This Row],[Jarred]]),ISBLANK(Table3[[#This Row],[Jarred]])),"",Table33[[#This Row],[Jarred]]-Table3[[#This Row],[Jarred]])</f>
        <v/>
      </c>
      <c r="BK620" s="55" t="str">
        <f>IF(AND(ISBLANK(Table33[[#This Row],[Joel]]),ISBLANK(Table3[[#This Row],[Joel]])),"",Table33[[#This Row],[Joel]]-Table3[[#This Row],[Joel]])</f>
        <v/>
      </c>
      <c r="BL620" s="55" t="str">
        <f>IF(AND(ISBLANK(Table33[[#This Row],[Rob]]),ISBLANK(Table3[[#This Row],[Rob]])),"",Table33[[#This Row],[Rob]]-Table3[[#This Row],[Rob]])</f>
        <v/>
      </c>
      <c r="BM620" s="55" t="str">
        <f>IF(AND(ISBLANK(Table33[[#This Row],[Xander]]),ISBLANK(Table3[[#This Row],[Xander]])),"",Table33[[#This Row],[Xander]]-Table3[[#This Row],[Xander]])</f>
        <v/>
      </c>
    </row>
    <row r="621" spans="1:65" x14ac:dyDescent="0.25">
      <c r="A621" s="26">
        <v>45996</v>
      </c>
      <c r="B621">
        <v>7</v>
      </c>
      <c r="C621">
        <v>22</v>
      </c>
      <c r="F621">
        <v>27</v>
      </c>
      <c r="H621">
        <v>7</v>
      </c>
      <c r="I621">
        <v>14</v>
      </c>
      <c r="S621" s="26">
        <v>45996</v>
      </c>
      <c r="T621">
        <v>44</v>
      </c>
      <c r="U621">
        <v>23</v>
      </c>
      <c r="X621" s="55">
        <v>45</v>
      </c>
      <c r="Y621" s="55"/>
      <c r="Z621" s="55">
        <v>19</v>
      </c>
      <c r="AA621" s="55"/>
      <c r="AB621" s="55">
        <v>7</v>
      </c>
      <c r="AC621" s="55"/>
      <c r="AD621" s="55">
        <v>17</v>
      </c>
      <c r="AE621" s="55">
        <v>11</v>
      </c>
      <c r="AF621" s="55">
        <v>3</v>
      </c>
      <c r="AG621" s="55">
        <v>31</v>
      </c>
      <c r="AH621" s="55">
        <v>9</v>
      </c>
      <c r="AI621" s="55">
        <v>13</v>
      </c>
      <c r="AJ621" s="55"/>
      <c r="AK621">
        <v>33</v>
      </c>
      <c r="AL621">
        <v>17</v>
      </c>
      <c r="AM621">
        <v>2</v>
      </c>
      <c r="AO621" s="55">
        <v>38</v>
      </c>
      <c r="AP621" s="55"/>
      <c r="AX621" s="26">
        <v>45996</v>
      </c>
      <c r="AY621" s="55">
        <f>IF(AND(ISBLANK(Table33[[#This Row],[Gilbert]]),ISBLANK(Table3[[#This Row],[Gilbert]])),"",Table33[[#This Row],[Gilbert]]-Table3[[#This Row],[Gilbert]])</f>
        <v>37</v>
      </c>
      <c r="AZ621" s="55">
        <f>IF(AND(ISBLANK(Table33[[#This Row],[Fred]]),ISBLANK(Table3[[#This Row],[Fred]])),"",Table33[[#This Row],[Fred]]-Table3[[#This Row],[Fred]])</f>
        <v>1</v>
      </c>
      <c r="BA621" s="55" t="str">
        <f>IF(AND(ISBLANK(Table33[[#This Row],[Zoe]]),ISBLANK(Table3[[#This Row],[Zoe]])),"",Table33[[#This Row],[Zoe]]-Table3[[#This Row],[Zoe]])</f>
        <v/>
      </c>
      <c r="BB621" s="55" t="str">
        <f>IF(AND(ISBLANK(Table33[[#This Row],[George]]),ISBLANK(Table3[[#This Row],[George]])),"",Table33[[#This Row],[George]]-Table3[[#This Row],[George]])</f>
        <v/>
      </c>
      <c r="BC621" s="55">
        <f>IF(AND(ISBLANK(Table33[[#This Row],[Raegan]]),ISBLANK(Table3[[#This Row],[Raegan]])),"",Table33[[#This Row],[Raegan]]-Table3[[#This Row],[Raegan]])</f>
        <v>18</v>
      </c>
      <c r="BD621" s="55" t="str">
        <f>IF(AND(ISBLANK(Table33[[#This Row],[Liam]]),ISBLANK(Table3[[#This Row],[Liam]])),"",Table33[[#This Row],[Liam]]-Table3[[#This Row],[Liam]])</f>
        <v/>
      </c>
      <c r="BE621" s="55">
        <f>IF(AND(ISBLANK(Table33[[#This Row],[Shane]]),ISBLANK(Table3[[#This Row],[Shane]])),"",Table33[[#This Row],[Shane]]-Table3[[#This Row],[Shane]])</f>
        <v>26</v>
      </c>
      <c r="BF621" s="55">
        <f>IF(AND(ISBLANK(Table33[[#This Row],[Cameron]]),ISBLANK(Table3[[#This Row],[Cameron]])),"",Table33[[#This Row],[Cameron]]-Table3[[#This Row],[Cameron]])</f>
        <v>3</v>
      </c>
      <c r="BG621" s="55" t="str">
        <f>IF(AND(ISBLANK(Table33[[#This Row],[Alex]]),ISBLANK(Table3[[#This Row],[Alex]])),"",Table33[[#This Row],[Alex]]-Table3[[#This Row],[Alex]])</f>
        <v/>
      </c>
      <c r="BH621" s="55" t="str">
        <f>IF(AND(ISBLANK(Table33[[#This Row],[Scott]]),ISBLANK(Table3[[#This Row],[Scott]])),"",Table33[[#This Row],[Scott]]-Table3[[#This Row],[Scott]])</f>
        <v/>
      </c>
      <c r="BI621" s="55" t="str">
        <f>IF(AND(ISBLANK(Table33[[#This Row],[Light]]),ISBLANK(Table3[[#This Row],[Light]])),"",Table33[[#This Row],[Light]]-Table3[[#This Row],[Light]])</f>
        <v/>
      </c>
      <c r="BJ621" s="55" t="str">
        <f>IF(AND(ISBLANK(Table33[[#This Row],[Jarred]]),ISBLANK(Table3[[#This Row],[Jarred]])),"",Table33[[#This Row],[Jarred]]-Table3[[#This Row],[Jarred]])</f>
        <v/>
      </c>
      <c r="BK621" s="55" t="str">
        <f>IF(AND(ISBLANK(Table33[[#This Row],[Joel]]),ISBLANK(Table3[[#This Row],[Joel]])),"",Table33[[#This Row],[Joel]]-Table3[[#This Row],[Joel]])</f>
        <v/>
      </c>
      <c r="BL621" s="55" t="str">
        <f>IF(AND(ISBLANK(Table33[[#This Row],[Rob]]),ISBLANK(Table3[[#This Row],[Rob]])),"",Table33[[#This Row],[Rob]]-Table3[[#This Row],[Rob]])</f>
        <v/>
      </c>
      <c r="BM621" s="55" t="str">
        <f>IF(AND(ISBLANK(Table33[[#This Row],[Xander]]),ISBLANK(Table3[[#This Row],[Xander]])),"",Table33[[#This Row],[Xander]]-Table3[[#This Row],[Xander]])</f>
        <v/>
      </c>
    </row>
    <row r="622" spans="1:65" x14ac:dyDescent="0.25">
      <c r="A622" s="26">
        <v>45999</v>
      </c>
      <c r="B622">
        <v>19</v>
      </c>
      <c r="C622">
        <v>26</v>
      </c>
      <c r="D622">
        <v>29</v>
      </c>
      <c r="F622">
        <v>41</v>
      </c>
      <c r="H622">
        <v>17</v>
      </c>
      <c r="I622">
        <v>14</v>
      </c>
      <c r="S622" s="26">
        <v>45999</v>
      </c>
      <c r="T622">
        <v>63</v>
      </c>
      <c r="U622">
        <v>27</v>
      </c>
      <c r="V622">
        <v>32</v>
      </c>
      <c r="X622" s="55">
        <v>68</v>
      </c>
      <c r="Y622" s="55"/>
      <c r="Z622" s="55">
        <v>38</v>
      </c>
      <c r="AA622" s="55">
        <v>1</v>
      </c>
      <c r="AB622" s="55">
        <v>11</v>
      </c>
      <c r="AC622" s="55"/>
      <c r="AD622" s="55">
        <v>21</v>
      </c>
      <c r="AE622" s="55">
        <v>12</v>
      </c>
      <c r="AF622" s="55">
        <v>14</v>
      </c>
      <c r="AG622" s="55">
        <v>29</v>
      </c>
      <c r="AH622" s="55"/>
      <c r="AI622" s="55"/>
      <c r="AJ622" s="55"/>
      <c r="AK622">
        <v>61</v>
      </c>
      <c r="AL622">
        <v>19</v>
      </c>
      <c r="AN622">
        <v>1</v>
      </c>
      <c r="AO622" s="55"/>
      <c r="AP622" s="55"/>
      <c r="AX622" s="26">
        <v>45999</v>
      </c>
      <c r="AY622" s="55">
        <f>IF(AND(ISBLANK(Table33[[#This Row],[Gilbert]]),ISBLANK(Table3[[#This Row],[Gilbert]])),"",Table33[[#This Row],[Gilbert]]-Table3[[#This Row],[Gilbert]])</f>
        <v>44</v>
      </c>
      <c r="AZ622" s="55">
        <f>IF(AND(ISBLANK(Table33[[#This Row],[Fred]]),ISBLANK(Table3[[#This Row],[Fred]])),"",Table33[[#This Row],[Fred]]-Table3[[#This Row],[Fred]])</f>
        <v>1</v>
      </c>
      <c r="BA622" s="55">
        <f>IF(AND(ISBLANK(Table33[[#This Row],[Zoe]]),ISBLANK(Table3[[#This Row],[Zoe]])),"",Table33[[#This Row],[Zoe]]-Table3[[#This Row],[Zoe]])</f>
        <v>3</v>
      </c>
      <c r="BB622" s="55" t="str">
        <f>IF(AND(ISBLANK(Table33[[#This Row],[George]]),ISBLANK(Table3[[#This Row],[George]])),"",Table33[[#This Row],[George]]-Table3[[#This Row],[George]])</f>
        <v/>
      </c>
      <c r="BC622" s="55">
        <f>IF(AND(ISBLANK(Table33[[#This Row],[Raegan]]),ISBLANK(Table3[[#This Row],[Raegan]])),"",Table33[[#This Row],[Raegan]]-Table3[[#This Row],[Raegan]])</f>
        <v>27</v>
      </c>
      <c r="BD622" s="55" t="str">
        <f>IF(AND(ISBLANK(Table33[[#This Row],[Liam]]),ISBLANK(Table3[[#This Row],[Liam]])),"",Table33[[#This Row],[Liam]]-Table3[[#This Row],[Liam]])</f>
        <v/>
      </c>
      <c r="BE622" s="55">
        <f>IF(AND(ISBLANK(Table33[[#This Row],[Shane]]),ISBLANK(Table3[[#This Row],[Shane]])),"",Table33[[#This Row],[Shane]]-Table3[[#This Row],[Shane]])</f>
        <v>44</v>
      </c>
      <c r="BF622" s="55">
        <f>IF(AND(ISBLANK(Table33[[#This Row],[Cameron]]),ISBLANK(Table3[[#This Row],[Cameron]])),"",Table33[[#This Row],[Cameron]]-Table3[[#This Row],[Cameron]])</f>
        <v>5</v>
      </c>
      <c r="BG622" s="55" t="str">
        <f>IF(AND(ISBLANK(Table33[[#This Row],[Alex]]),ISBLANK(Table3[[#This Row],[Alex]])),"",Table33[[#This Row],[Alex]]-Table3[[#This Row],[Alex]])</f>
        <v/>
      </c>
      <c r="BH622" s="55" t="str">
        <f>IF(AND(ISBLANK(Table33[[#This Row],[Scott]]),ISBLANK(Table3[[#This Row],[Scott]])),"",Table33[[#This Row],[Scott]]-Table3[[#This Row],[Scott]])</f>
        <v/>
      </c>
      <c r="BI622" s="55" t="str">
        <f>IF(AND(ISBLANK(Table33[[#This Row],[Light]]),ISBLANK(Table3[[#This Row],[Light]])),"",Table33[[#This Row],[Light]]-Table3[[#This Row],[Light]])</f>
        <v/>
      </c>
      <c r="BJ622" s="55" t="str">
        <f>IF(AND(ISBLANK(Table33[[#This Row],[Jarred]]),ISBLANK(Table3[[#This Row],[Jarred]])),"",Table33[[#This Row],[Jarred]]-Table3[[#This Row],[Jarred]])</f>
        <v/>
      </c>
      <c r="BK622" s="55" t="str">
        <f>IF(AND(ISBLANK(Table33[[#This Row],[Joel]]),ISBLANK(Table3[[#This Row],[Joel]])),"",Table33[[#This Row],[Joel]]-Table3[[#This Row],[Joel]])</f>
        <v/>
      </c>
      <c r="BL622" s="55" t="str">
        <f>IF(AND(ISBLANK(Table33[[#This Row],[Rob]]),ISBLANK(Table3[[#This Row],[Rob]])),"",Table33[[#This Row],[Rob]]-Table3[[#This Row],[Rob]])</f>
        <v/>
      </c>
      <c r="BM622" s="55" t="str">
        <f>IF(AND(ISBLANK(Table33[[#This Row],[Xander]]),ISBLANK(Table3[[#This Row],[Xander]])),"",Table33[[#This Row],[Xander]]-Table3[[#This Row],[Xander]])</f>
        <v/>
      </c>
    </row>
    <row r="623" spans="1:65" x14ac:dyDescent="0.25">
      <c r="A623" s="26">
        <v>46000</v>
      </c>
      <c r="B623">
        <v>3</v>
      </c>
      <c r="C623">
        <v>25</v>
      </c>
      <c r="D623">
        <v>22</v>
      </c>
      <c r="E623">
        <v>24</v>
      </c>
      <c r="F623">
        <v>30</v>
      </c>
      <c r="G623">
        <v>9</v>
      </c>
      <c r="H623">
        <v>8</v>
      </c>
      <c r="I623">
        <v>2</v>
      </c>
      <c r="S623" s="26">
        <v>46000</v>
      </c>
      <c r="T623">
        <v>50</v>
      </c>
      <c r="U623">
        <v>32</v>
      </c>
      <c r="V623">
        <v>21</v>
      </c>
      <c r="W623">
        <v>38</v>
      </c>
      <c r="X623" s="55">
        <v>71</v>
      </c>
      <c r="Y623" s="55"/>
      <c r="Z623" s="55">
        <v>38</v>
      </c>
      <c r="AA623" s="55">
        <v>3</v>
      </c>
      <c r="AB623" s="55"/>
      <c r="AC623" s="55"/>
      <c r="AD623" s="55">
        <v>23</v>
      </c>
      <c r="AE623" s="55">
        <v>15</v>
      </c>
      <c r="AF623" s="55">
        <v>12</v>
      </c>
      <c r="AG623" s="55">
        <v>23</v>
      </c>
      <c r="AH623" s="55"/>
      <c r="AI623" s="55"/>
      <c r="AJ623" s="55">
        <v>10</v>
      </c>
      <c r="AK623">
        <v>55</v>
      </c>
      <c r="AL623">
        <v>11</v>
      </c>
      <c r="AO623" s="55"/>
      <c r="AP623" s="55"/>
      <c r="AX623" s="26">
        <v>46000</v>
      </c>
      <c r="AY623" s="55">
        <f>IF(AND(ISBLANK(Table33[[#This Row],[Gilbert]]),ISBLANK(Table3[[#This Row],[Gilbert]])),"",Table33[[#This Row],[Gilbert]]-Table3[[#This Row],[Gilbert]])</f>
        <v>47</v>
      </c>
      <c r="AZ623" s="55">
        <f>IF(AND(ISBLANK(Table33[[#This Row],[Fred]]),ISBLANK(Table3[[#This Row],[Fred]])),"",Table33[[#This Row],[Fred]]-Table3[[#This Row],[Fred]])</f>
        <v>7</v>
      </c>
      <c r="BA623" s="55">
        <f>IF(AND(ISBLANK(Table33[[#This Row],[Zoe]]),ISBLANK(Table3[[#This Row],[Zoe]])),"",Table33[[#This Row],[Zoe]]-Table3[[#This Row],[Zoe]])</f>
        <v>-1</v>
      </c>
      <c r="BB623" s="55">
        <f>IF(AND(ISBLANK(Table33[[#This Row],[George]]),ISBLANK(Table3[[#This Row],[George]])),"",Table33[[#This Row],[George]]-Table3[[#This Row],[George]])</f>
        <v>14</v>
      </c>
      <c r="BC623" s="55">
        <f>IF(AND(ISBLANK(Table33[[#This Row],[Raegan]]),ISBLANK(Table3[[#This Row],[Raegan]])),"",Table33[[#This Row],[Raegan]]-Table3[[#This Row],[Raegan]])</f>
        <v>41</v>
      </c>
      <c r="BD623" s="55">
        <f>IF(AND(ISBLANK(Table33[[#This Row],[Liam]]),ISBLANK(Table3[[#This Row],[Liam]])),"",Table33[[#This Row],[Liam]]-Table3[[#This Row],[Liam]])</f>
        <v>1</v>
      </c>
      <c r="BE623" s="55">
        <f>IF(AND(ISBLANK(Table33[[#This Row],[Shane]]),ISBLANK(Table3[[#This Row],[Shane]])),"",Table33[[#This Row],[Shane]]-Table3[[#This Row],[Shane]])</f>
        <v>47</v>
      </c>
      <c r="BF623" s="55">
        <f>IF(AND(ISBLANK(Table33[[#This Row],[Cameron]]),ISBLANK(Table3[[#This Row],[Cameron]])),"",Table33[[#This Row],[Cameron]]-Table3[[#This Row],[Cameron]])</f>
        <v>9</v>
      </c>
      <c r="BG623" s="55" t="str">
        <f>IF(AND(ISBLANK(Table33[[#This Row],[Alex]]),ISBLANK(Table3[[#This Row],[Alex]])),"",Table33[[#This Row],[Alex]]-Table3[[#This Row],[Alex]])</f>
        <v/>
      </c>
      <c r="BH623" s="55" t="str">
        <f>IF(AND(ISBLANK(Table33[[#This Row],[Scott]]),ISBLANK(Table3[[#This Row],[Scott]])),"",Table33[[#This Row],[Scott]]-Table3[[#This Row],[Scott]])</f>
        <v/>
      </c>
      <c r="BI623" s="55" t="str">
        <f>IF(AND(ISBLANK(Table33[[#This Row],[Light]]),ISBLANK(Table3[[#This Row],[Light]])),"",Table33[[#This Row],[Light]]-Table3[[#This Row],[Light]])</f>
        <v/>
      </c>
      <c r="BJ623" s="55" t="str">
        <f>IF(AND(ISBLANK(Table33[[#This Row],[Jarred]]),ISBLANK(Table3[[#This Row],[Jarred]])),"",Table33[[#This Row],[Jarred]]-Table3[[#This Row],[Jarred]])</f>
        <v/>
      </c>
      <c r="BK623" s="55" t="str">
        <f>IF(AND(ISBLANK(Table33[[#This Row],[Joel]]),ISBLANK(Table3[[#This Row],[Joel]])),"",Table33[[#This Row],[Joel]]-Table3[[#This Row],[Joel]])</f>
        <v/>
      </c>
      <c r="BL623" s="55" t="str">
        <f>IF(AND(ISBLANK(Table33[[#This Row],[Rob]]),ISBLANK(Table3[[#This Row],[Rob]])),"",Table33[[#This Row],[Rob]]-Table3[[#This Row],[Rob]])</f>
        <v/>
      </c>
      <c r="BM623" s="55" t="str">
        <f>IF(AND(ISBLANK(Table33[[#This Row],[Xander]]),ISBLANK(Table3[[#This Row],[Xander]])),"",Table33[[#This Row],[Xander]]-Table3[[#This Row],[Xander]])</f>
        <v/>
      </c>
    </row>
    <row r="624" spans="1:65" x14ac:dyDescent="0.25">
      <c r="A624" s="26">
        <v>46001</v>
      </c>
      <c r="C624">
        <v>23</v>
      </c>
      <c r="D624">
        <v>24</v>
      </c>
      <c r="E624">
        <v>22</v>
      </c>
      <c r="F624">
        <v>35</v>
      </c>
      <c r="G624">
        <v>15</v>
      </c>
      <c r="H624">
        <v>12</v>
      </c>
      <c r="S624" s="26">
        <v>46001</v>
      </c>
      <c r="U624">
        <v>23</v>
      </c>
      <c r="V624">
        <v>25</v>
      </c>
      <c r="W624">
        <v>44</v>
      </c>
      <c r="X624" s="55">
        <v>63</v>
      </c>
      <c r="Y624" s="55"/>
      <c r="Z624" s="55"/>
      <c r="AA624" s="55">
        <v>7</v>
      </c>
      <c r="AB624" s="55">
        <v>11</v>
      </c>
      <c r="AC624" s="55">
        <v>20</v>
      </c>
      <c r="AD624" s="55">
        <v>14</v>
      </c>
      <c r="AE624" s="55">
        <v>12</v>
      </c>
      <c r="AF624" s="55">
        <v>22</v>
      </c>
      <c r="AG624" s="55">
        <v>27</v>
      </c>
      <c r="AH624" s="55"/>
      <c r="AI624" s="55"/>
      <c r="AJ624" s="55">
        <v>23</v>
      </c>
      <c r="AK624">
        <v>85</v>
      </c>
      <c r="AO624" s="55"/>
      <c r="AP624" s="55"/>
      <c r="AX624" s="26">
        <v>46001</v>
      </c>
      <c r="AY624" s="55" t="str">
        <f>IF(AND(ISBLANK(Table33[[#This Row],[Gilbert]]),ISBLANK(Table3[[#This Row],[Gilbert]])),"",Table33[[#This Row],[Gilbert]]-Table3[[#This Row],[Gilbert]])</f>
        <v/>
      </c>
      <c r="AZ624" s="55">
        <f>IF(AND(ISBLANK(Table33[[#This Row],[Fred]]),ISBLANK(Table3[[#This Row],[Fred]])),"",Table33[[#This Row],[Fred]]-Table3[[#This Row],[Fred]])</f>
        <v>0</v>
      </c>
      <c r="BA624" s="55">
        <f>IF(AND(ISBLANK(Table33[[#This Row],[Zoe]]),ISBLANK(Table3[[#This Row],[Zoe]])),"",Table33[[#This Row],[Zoe]]-Table3[[#This Row],[Zoe]])</f>
        <v>1</v>
      </c>
      <c r="BB624" s="55">
        <f>IF(AND(ISBLANK(Table33[[#This Row],[George]]),ISBLANK(Table3[[#This Row],[George]])),"",Table33[[#This Row],[George]]-Table3[[#This Row],[George]])</f>
        <v>22</v>
      </c>
      <c r="BC624" s="55">
        <f>IF(AND(ISBLANK(Table33[[#This Row],[Raegan]]),ISBLANK(Table3[[#This Row],[Raegan]])),"",Table33[[#This Row],[Raegan]]-Table3[[#This Row],[Raegan]])</f>
        <v>28</v>
      </c>
      <c r="BD624" s="55">
        <f>IF(AND(ISBLANK(Table33[[#This Row],[Liam]]),ISBLANK(Table3[[#This Row],[Liam]])),"",Table33[[#This Row],[Liam]]-Table3[[#This Row],[Liam]])</f>
        <v>8</v>
      </c>
      <c r="BE624" s="55">
        <f>IF(AND(ISBLANK(Table33[[#This Row],[Shane]]),ISBLANK(Table3[[#This Row],[Shane]])),"",Table33[[#This Row],[Shane]]-Table3[[#This Row],[Shane]])</f>
        <v>73</v>
      </c>
      <c r="BF624" s="55" t="str">
        <f>IF(AND(ISBLANK(Table33[[#This Row],[Cameron]]),ISBLANK(Table3[[#This Row],[Cameron]])),"",Table33[[#This Row],[Cameron]]-Table3[[#This Row],[Cameron]])</f>
        <v/>
      </c>
      <c r="BG624" s="55" t="str">
        <f>IF(AND(ISBLANK(Table33[[#This Row],[Alex]]),ISBLANK(Table3[[#This Row],[Alex]])),"",Table33[[#This Row],[Alex]]-Table3[[#This Row],[Alex]])</f>
        <v/>
      </c>
      <c r="BH624" s="55" t="str">
        <f>IF(AND(ISBLANK(Table33[[#This Row],[Scott]]),ISBLANK(Table3[[#This Row],[Scott]])),"",Table33[[#This Row],[Scott]]-Table3[[#This Row],[Scott]])</f>
        <v/>
      </c>
      <c r="BI624" s="55" t="str">
        <f>IF(AND(ISBLANK(Table33[[#This Row],[Light]]),ISBLANK(Table3[[#This Row],[Light]])),"",Table33[[#This Row],[Light]]-Table3[[#This Row],[Light]])</f>
        <v/>
      </c>
      <c r="BJ624" s="55" t="str">
        <f>IF(AND(ISBLANK(Table33[[#This Row],[Jarred]]),ISBLANK(Table3[[#This Row],[Jarred]])),"",Table33[[#This Row],[Jarred]]-Table3[[#This Row],[Jarred]])</f>
        <v/>
      </c>
      <c r="BK624" s="55" t="str">
        <f>IF(AND(ISBLANK(Table33[[#This Row],[Joel]]),ISBLANK(Table3[[#This Row],[Joel]])),"",Table33[[#This Row],[Joel]]-Table3[[#This Row],[Joel]])</f>
        <v/>
      </c>
      <c r="BL624" s="55" t="str">
        <f>IF(AND(ISBLANK(Table33[[#This Row],[Rob]]),ISBLANK(Table3[[#This Row],[Rob]])),"",Table33[[#This Row],[Rob]]-Table3[[#This Row],[Rob]])</f>
        <v/>
      </c>
      <c r="BM624" s="55" t="str">
        <f>IF(AND(ISBLANK(Table33[[#This Row],[Xander]]),ISBLANK(Table3[[#This Row],[Xander]])),"",Table33[[#This Row],[Xander]]-Table3[[#This Row],[Xander]])</f>
        <v/>
      </c>
    </row>
    <row r="625" spans="1:65" x14ac:dyDescent="0.25">
      <c r="A625" s="26">
        <v>46002</v>
      </c>
      <c r="C625">
        <v>21</v>
      </c>
      <c r="D625">
        <v>20</v>
      </c>
      <c r="E625">
        <v>19</v>
      </c>
      <c r="F625">
        <v>30</v>
      </c>
      <c r="G625">
        <v>11</v>
      </c>
      <c r="H625">
        <v>7</v>
      </c>
      <c r="I625">
        <v>5</v>
      </c>
      <c r="S625" s="26">
        <v>46002</v>
      </c>
      <c r="T625">
        <v>44</v>
      </c>
      <c r="U625">
        <v>35</v>
      </c>
      <c r="V625">
        <v>31</v>
      </c>
      <c r="W625">
        <v>36</v>
      </c>
      <c r="X625" s="55">
        <v>105</v>
      </c>
      <c r="Y625" s="55"/>
      <c r="Z625" s="55"/>
      <c r="AA625" s="55">
        <v>5</v>
      </c>
      <c r="AB625" s="55">
        <v>5</v>
      </c>
      <c r="AC625" s="55"/>
      <c r="AD625" s="55">
        <v>19</v>
      </c>
      <c r="AE625" s="55">
        <v>9</v>
      </c>
      <c r="AF625" s="55">
        <v>16</v>
      </c>
      <c r="AG625" s="55">
        <v>36</v>
      </c>
      <c r="AH625" s="55"/>
      <c r="AI625" s="55"/>
      <c r="AJ625" s="55">
        <v>11</v>
      </c>
      <c r="AK625">
        <v>50</v>
      </c>
      <c r="AL625">
        <v>44</v>
      </c>
      <c r="AN625">
        <v>10</v>
      </c>
      <c r="AO625" s="55"/>
      <c r="AP625" s="55"/>
      <c r="AX625" s="26">
        <v>46002</v>
      </c>
      <c r="AY625" s="55">
        <f>IF(AND(ISBLANK(Table33[[#This Row],[Gilbert]]),ISBLANK(Table3[[#This Row],[Gilbert]])),"",Table33[[#This Row],[Gilbert]]-Table3[[#This Row],[Gilbert]])</f>
        <v>44</v>
      </c>
      <c r="AZ625" s="55">
        <f>IF(AND(ISBLANK(Table33[[#This Row],[Fred]]),ISBLANK(Table3[[#This Row],[Fred]])),"",Table33[[#This Row],[Fred]]-Table3[[#This Row],[Fred]])</f>
        <v>14</v>
      </c>
      <c r="BA625" s="55">
        <f>IF(AND(ISBLANK(Table33[[#This Row],[Zoe]]),ISBLANK(Table3[[#This Row],[Zoe]])),"",Table33[[#This Row],[Zoe]]-Table3[[#This Row],[Zoe]])</f>
        <v>11</v>
      </c>
      <c r="BB625" s="55">
        <f>IF(AND(ISBLANK(Table33[[#This Row],[George]]),ISBLANK(Table3[[#This Row],[George]])),"",Table33[[#This Row],[George]]-Table3[[#This Row],[George]])</f>
        <v>17</v>
      </c>
      <c r="BC625" s="55">
        <f>IF(AND(ISBLANK(Table33[[#This Row],[Raegan]]),ISBLANK(Table3[[#This Row],[Raegan]])),"",Table33[[#This Row],[Raegan]]-Table3[[#This Row],[Raegan]])</f>
        <v>75</v>
      </c>
      <c r="BD625" s="55">
        <f>IF(AND(ISBLANK(Table33[[#This Row],[Liam]]),ISBLANK(Table3[[#This Row],[Liam]])),"",Table33[[#This Row],[Liam]]-Table3[[#This Row],[Liam]])</f>
        <v>0</v>
      </c>
      <c r="BE625" s="55">
        <f>IF(AND(ISBLANK(Table33[[#This Row],[Shane]]),ISBLANK(Table3[[#This Row],[Shane]])),"",Table33[[#This Row],[Shane]]-Table3[[#This Row],[Shane]])</f>
        <v>43</v>
      </c>
      <c r="BF625" s="55">
        <f>IF(AND(ISBLANK(Table33[[#This Row],[Cameron]]),ISBLANK(Table3[[#This Row],[Cameron]])),"",Table33[[#This Row],[Cameron]]-Table3[[#This Row],[Cameron]])</f>
        <v>39</v>
      </c>
      <c r="BG625" s="55" t="str">
        <f>IF(AND(ISBLANK(Table33[[#This Row],[Alex]]),ISBLANK(Table3[[#This Row],[Alex]])),"",Table33[[#This Row],[Alex]]-Table3[[#This Row],[Alex]])</f>
        <v/>
      </c>
      <c r="BH625" s="55" t="str">
        <f>IF(AND(ISBLANK(Table33[[#This Row],[Scott]]),ISBLANK(Table3[[#This Row],[Scott]])),"",Table33[[#This Row],[Scott]]-Table3[[#This Row],[Scott]])</f>
        <v/>
      </c>
      <c r="BI625" s="55" t="str">
        <f>IF(AND(ISBLANK(Table33[[#This Row],[Light]]),ISBLANK(Table3[[#This Row],[Light]])),"",Table33[[#This Row],[Light]]-Table3[[#This Row],[Light]])</f>
        <v/>
      </c>
      <c r="BJ625" s="55" t="str">
        <f>IF(AND(ISBLANK(Table33[[#This Row],[Jarred]]),ISBLANK(Table3[[#This Row],[Jarred]])),"",Table33[[#This Row],[Jarred]]-Table3[[#This Row],[Jarred]])</f>
        <v/>
      </c>
      <c r="BK625" s="55" t="str">
        <f>IF(AND(ISBLANK(Table33[[#This Row],[Joel]]),ISBLANK(Table3[[#This Row],[Joel]])),"",Table33[[#This Row],[Joel]]-Table3[[#This Row],[Joel]])</f>
        <v/>
      </c>
      <c r="BL625" s="55" t="str">
        <f>IF(AND(ISBLANK(Table33[[#This Row],[Rob]]),ISBLANK(Table3[[#This Row],[Rob]])),"",Table33[[#This Row],[Rob]]-Table3[[#This Row],[Rob]])</f>
        <v/>
      </c>
      <c r="BM625" s="55" t="str">
        <f>IF(AND(ISBLANK(Table33[[#This Row],[Xander]]),ISBLANK(Table3[[#This Row],[Xander]])),"",Table33[[#This Row],[Xander]]-Table3[[#This Row],[Xander]])</f>
        <v/>
      </c>
    </row>
    <row r="626" spans="1:65" x14ac:dyDescent="0.25">
      <c r="A626" s="26">
        <v>46003</v>
      </c>
      <c r="B626">
        <v>1</v>
      </c>
      <c r="C626">
        <v>12</v>
      </c>
      <c r="D626">
        <v>19</v>
      </c>
      <c r="F626">
        <v>22</v>
      </c>
      <c r="G626">
        <v>10</v>
      </c>
      <c r="H626">
        <v>10</v>
      </c>
      <c r="I626">
        <v>5</v>
      </c>
      <c r="S626" s="26">
        <v>46003</v>
      </c>
      <c r="T626">
        <v>59</v>
      </c>
      <c r="U626">
        <v>26</v>
      </c>
      <c r="V626">
        <v>30</v>
      </c>
      <c r="X626" s="55">
        <v>66</v>
      </c>
      <c r="Y626" s="55"/>
      <c r="Z626" s="55"/>
      <c r="AA626" s="55"/>
      <c r="AB626" s="55">
        <v>12</v>
      </c>
      <c r="AC626" s="55"/>
      <c r="AD626" s="55">
        <v>20</v>
      </c>
      <c r="AE626" s="55">
        <v>10</v>
      </c>
      <c r="AF626" s="55">
        <v>24</v>
      </c>
      <c r="AG626" s="55">
        <v>36</v>
      </c>
      <c r="AH626" s="55"/>
      <c r="AI626" s="55"/>
      <c r="AJ626" s="55">
        <v>10</v>
      </c>
      <c r="AK626">
        <v>41</v>
      </c>
      <c r="AL626">
        <v>17</v>
      </c>
      <c r="AO626" s="55"/>
      <c r="AP626" s="55"/>
      <c r="AX626" s="26">
        <v>46003</v>
      </c>
      <c r="AY626" s="55">
        <f>IF(AND(ISBLANK(Table33[[#This Row],[Gilbert]]),ISBLANK(Table3[[#This Row],[Gilbert]])),"",Table33[[#This Row],[Gilbert]]-Table3[[#This Row],[Gilbert]])</f>
        <v>58</v>
      </c>
      <c r="AZ626" s="55">
        <f>IF(AND(ISBLANK(Table33[[#This Row],[Fred]]),ISBLANK(Table3[[#This Row],[Fred]])),"",Table33[[#This Row],[Fred]]-Table3[[#This Row],[Fred]])</f>
        <v>14</v>
      </c>
      <c r="BA626" s="55">
        <f>IF(AND(ISBLANK(Table33[[#This Row],[Zoe]]),ISBLANK(Table3[[#This Row],[Zoe]])),"",Table33[[#This Row],[Zoe]]-Table3[[#This Row],[Zoe]])</f>
        <v>11</v>
      </c>
      <c r="BB626" s="55" t="str">
        <f>IF(AND(ISBLANK(Table33[[#This Row],[George]]),ISBLANK(Table3[[#This Row],[George]])),"",Table33[[#This Row],[George]]-Table3[[#This Row],[George]])</f>
        <v/>
      </c>
      <c r="BC626" s="55">
        <f>IF(AND(ISBLANK(Table33[[#This Row],[Raegan]]),ISBLANK(Table3[[#This Row],[Raegan]])),"",Table33[[#This Row],[Raegan]]-Table3[[#This Row],[Raegan]])</f>
        <v>44</v>
      </c>
      <c r="BD626" s="55">
        <f>IF(AND(ISBLANK(Table33[[#This Row],[Liam]]),ISBLANK(Table3[[#This Row],[Liam]])),"",Table33[[#This Row],[Liam]]-Table3[[#This Row],[Liam]])</f>
        <v>0</v>
      </c>
      <c r="BE626" s="55">
        <f>IF(AND(ISBLANK(Table33[[#This Row],[Shane]]),ISBLANK(Table3[[#This Row],[Shane]])),"",Table33[[#This Row],[Shane]]-Table3[[#This Row],[Shane]])</f>
        <v>31</v>
      </c>
      <c r="BF626" s="55">
        <f>IF(AND(ISBLANK(Table33[[#This Row],[Cameron]]),ISBLANK(Table3[[#This Row],[Cameron]])),"",Table33[[#This Row],[Cameron]]-Table3[[#This Row],[Cameron]])</f>
        <v>12</v>
      </c>
      <c r="BG626" s="55" t="str">
        <f>IF(AND(ISBLANK(Table33[[#This Row],[Alex]]),ISBLANK(Table3[[#This Row],[Alex]])),"",Table33[[#This Row],[Alex]]-Table3[[#This Row],[Alex]])</f>
        <v/>
      </c>
      <c r="BH626" s="55" t="str">
        <f>IF(AND(ISBLANK(Table33[[#This Row],[Scott]]),ISBLANK(Table3[[#This Row],[Scott]])),"",Table33[[#This Row],[Scott]]-Table3[[#This Row],[Scott]])</f>
        <v/>
      </c>
      <c r="BI626" s="55" t="str">
        <f>IF(AND(ISBLANK(Table33[[#This Row],[Light]]),ISBLANK(Table3[[#This Row],[Light]])),"",Table33[[#This Row],[Light]]-Table3[[#This Row],[Light]])</f>
        <v/>
      </c>
      <c r="BJ626" s="55" t="str">
        <f>IF(AND(ISBLANK(Table33[[#This Row],[Jarred]]),ISBLANK(Table3[[#This Row],[Jarred]])),"",Table33[[#This Row],[Jarred]]-Table3[[#This Row],[Jarred]])</f>
        <v/>
      </c>
      <c r="BK626" s="55" t="str">
        <f>IF(AND(ISBLANK(Table33[[#This Row],[Joel]]),ISBLANK(Table3[[#This Row],[Joel]])),"",Table33[[#This Row],[Joel]]-Table3[[#This Row],[Joel]])</f>
        <v/>
      </c>
      <c r="BL626" s="55" t="str">
        <f>IF(AND(ISBLANK(Table33[[#This Row],[Rob]]),ISBLANK(Table3[[#This Row],[Rob]])),"",Table33[[#This Row],[Rob]]-Table3[[#This Row],[Rob]])</f>
        <v/>
      </c>
      <c r="BM626" s="55" t="str">
        <f>IF(AND(ISBLANK(Table33[[#This Row],[Xander]]),ISBLANK(Table3[[#This Row],[Xander]])),"",Table33[[#This Row],[Xander]]-Table3[[#This Row],[Xander]])</f>
        <v/>
      </c>
    </row>
    <row r="627" spans="1:65" x14ac:dyDescent="0.25">
      <c r="A627" t="s">
        <v>85</v>
      </c>
      <c r="B627" s="52">
        <f>SUBTOTAL(109,Table3[Gilbert])</f>
        <v>7487</v>
      </c>
      <c r="C627">
        <f>SUBTOTAL(109,Table3[Fred])</f>
        <v>9912</v>
      </c>
      <c r="D627">
        <f>SUBTOTAL(109,Table3[Zoe])</f>
        <v>10469</v>
      </c>
      <c r="E627">
        <f>SUBTOTAL(109,Table3[George])</f>
        <v>9332</v>
      </c>
      <c r="F627">
        <f>SUBTOTAL(109,Table3[Raegan])</f>
        <v>7101</v>
      </c>
      <c r="G627">
        <f>SUBTOTAL(109,Table3[Liam])</f>
        <v>358</v>
      </c>
      <c r="H627">
        <f>SUBTOTAL(109,Table3[Shane])</f>
        <v>4225</v>
      </c>
      <c r="I627">
        <f>SUBTOTAL(109,Table3[Cameron])</f>
        <v>5020</v>
      </c>
      <c r="J627">
        <f>SUBTOTAL(109,Table3[Scott])</f>
        <v>2425</v>
      </c>
      <c r="K627">
        <f>SUBTOTAL(109,Table3[Light])</f>
        <v>8649</v>
      </c>
      <c r="L627">
        <f>SUBTOTAL(109,Table3[Jarred])</f>
        <v>540</v>
      </c>
      <c r="M627">
        <f>SUBTOTAL(109,Table3[Rob])</f>
        <v>206</v>
      </c>
      <c r="N627">
        <f>SUBTOTAL(109,Table3[Joel])</f>
        <v>555</v>
      </c>
      <c r="O627">
        <f>SUBTOTAL(109,Table3[Xander])</f>
        <v>1739</v>
      </c>
      <c r="P627">
        <f>SUBTOTAL(109,Table3[Alex])</f>
        <v>2314</v>
      </c>
      <c r="S627" t="s">
        <v>85</v>
      </c>
      <c r="T627">
        <f>SUBTOTAL(109,Table33[Gilbert])</f>
        <v>24416</v>
      </c>
      <c r="U627">
        <f>SUBTOTAL(109,Table33[Fred])</f>
        <v>17007</v>
      </c>
      <c r="V627">
        <f>SUBTOTAL(109,Table33[Zoe])</f>
        <v>17347</v>
      </c>
      <c r="W627">
        <f>SUBTOTAL(109,Table33[George])</f>
        <v>15700</v>
      </c>
      <c r="X627">
        <f>SUBTOTAL(109,Table33[Raegan])</f>
        <v>23308</v>
      </c>
      <c r="Y627">
        <f>SUBTOTAL(109,Table33[Dhruv Kerai])</f>
        <v>567</v>
      </c>
      <c r="Z627">
        <f>SUBTOTAL(109,Table33[Riley Thomas])</f>
        <v>869</v>
      </c>
      <c r="AA627">
        <f>SUBTOTAL(109,Table33[Ryan Bell])</f>
        <v>344</v>
      </c>
      <c r="AB627">
        <f>SUBTOTAL(109,Table33[Zahra Gholami])</f>
        <v>325</v>
      </c>
      <c r="AC627">
        <f>SUBTOTAL(109,Table33[Matthew Lever])</f>
        <v>634</v>
      </c>
      <c r="AD627">
        <f>SUBTOTAL(109,Table33[Ruey])</f>
        <v>272</v>
      </c>
      <c r="AE627">
        <f>SUBTOTAL(109,Table33[Clair])</f>
        <v>133</v>
      </c>
      <c r="AF627">
        <f>SUBTOTAL(109,Table33[Vish])</f>
        <v>170</v>
      </c>
      <c r="AG627">
        <f>SUBTOTAL(109,Table33[Andy Phan])</f>
        <v>1130</v>
      </c>
      <c r="AH627">
        <f>SUBTOTAL(109,Table33[Richard])</f>
        <v>20</v>
      </c>
      <c r="AI627">
        <f>SUBTOTAL(109,Table33[Byron])</f>
        <v>35</v>
      </c>
      <c r="AJ627">
        <f>SUBTOTAL(109,Table33[Liam])</f>
        <v>571</v>
      </c>
      <c r="AK627">
        <f>SUBTOTAL(109,Table33[Shane])</f>
        <v>19966</v>
      </c>
      <c r="AL627">
        <f>SUBTOTAL(109,Table33[Cameron])</f>
        <v>14526</v>
      </c>
      <c r="AM627">
        <f>SUBTOTAL(109,Table33[Michael])</f>
        <v>10014</v>
      </c>
      <c r="AN627">
        <f>SUBTOTAL(109,Table33[Marty])</f>
        <v>1857</v>
      </c>
      <c r="AO627" t="e">
        <f>SUBTOTAL(109,#REF!)</f>
        <v>#REF!</v>
      </c>
      <c r="AP627">
        <f>SUBTOTAL(109,Table33[Alex])</f>
        <v>3599</v>
      </c>
      <c r="AQ627">
        <f>SUBTOTAL(109,Table33[Scott])</f>
        <v>9329</v>
      </c>
      <c r="AR627">
        <f>SUBTOTAL(109,Table33[Light])</f>
        <v>18623</v>
      </c>
      <c r="AS627">
        <f>SUBTOTAL(109,Table33[Jarred])</f>
        <v>3999</v>
      </c>
      <c r="AT627">
        <f>SUBTOTAL(109,Table33[Joel])</f>
        <v>1363</v>
      </c>
      <c r="AU627">
        <f>SUBTOTAL(109,Table33[Rob])</f>
        <v>505</v>
      </c>
      <c r="AV627">
        <f>SUBTOTAL(109,Table33[Xander])</f>
        <v>3044</v>
      </c>
      <c r="AX627" t="s">
        <v>85</v>
      </c>
      <c r="AY627">
        <f>SUBTOTAL(109,Table335[Gilbert])</f>
        <v>16929</v>
      </c>
      <c r="AZ627">
        <f>SUBTOTAL(109,Table335[Fred])</f>
        <v>7095</v>
      </c>
      <c r="BA627">
        <f>SUBTOTAL(109,Table335[Zoe])</f>
        <v>6878</v>
      </c>
      <c r="BB627">
        <f>SUBTOTAL(109,Table335[George])</f>
        <v>6368</v>
      </c>
      <c r="BC627">
        <f>SUBTOTAL(109,Table335[Raegan])</f>
        <v>16207</v>
      </c>
      <c r="BD627">
        <f>SUBTOTAL(109,Table335[Liam])</f>
        <v>213</v>
      </c>
      <c r="BE627">
        <f>SUBTOTAL(109,Table335[Shane])</f>
        <v>15741</v>
      </c>
      <c r="BF627">
        <f>SUBTOTAL(109,Table335[Cameron])</f>
        <v>9506</v>
      </c>
      <c r="BG627">
        <f>SUBTOTAL(109,Table335[Alex])</f>
        <v>1285</v>
      </c>
      <c r="BH627">
        <f>SUBTOTAL(109,Table335[Scott])</f>
        <v>6904</v>
      </c>
      <c r="BI627">
        <f>SUBTOTAL(109,Table335[Light])</f>
        <v>9974</v>
      </c>
      <c r="BJ627">
        <f>SUBTOTAL(109,Table335[Jarred])</f>
        <v>3459</v>
      </c>
      <c r="BK627">
        <f>SUBTOTAL(109,Table335[Joel])</f>
        <v>808</v>
      </c>
      <c r="BL627">
        <f>SUBTOTAL(109,Table335[Rob])</f>
        <v>299</v>
      </c>
      <c r="BM627">
        <f>SUBTOTAL(109,Table335[Xander])</f>
        <v>1305</v>
      </c>
    </row>
    <row r="628" spans="1:65" x14ac:dyDescent="0.25">
      <c r="AT628" s="13">
        <f>AVERAGE(Table33[Scott])</f>
        <v>36.584313725490198</v>
      </c>
      <c r="AU628" s="13">
        <f>AVERAGE(Table33[Light])</f>
        <v>54.136627906976742</v>
      </c>
      <c r="AV628" s="13">
        <f>AVERAGE(Table33[Jarred])</f>
        <v>31.738095238095237</v>
      </c>
    </row>
  </sheetData>
  <phoneticPr fontId="25" type="noConversion"/>
  <conditionalFormatting sqref="AY3:BM626">
    <cfRule type="colorScale" priority="3">
      <colorScale>
        <cfvo type="num" val="1"/>
        <cfvo type="num" val="30"/>
        <color rgb="FFFF0000"/>
        <color rgb="FF00B050"/>
      </colorScale>
    </cfRule>
  </conditionalFormatting>
  <conditionalFormatting sqref="BG384:BG476">
    <cfRule type="colorScale" priority="1">
      <colorScale>
        <cfvo type="num" val="1"/>
        <cfvo type="num" val="30"/>
        <color rgb="FFFF0000"/>
        <color rgb="FF00B050"/>
      </colorScale>
    </cfRule>
  </conditionalFormatting>
  <pageMargins left="0.7" right="0.7" top="0.75" bottom="0.75" header="0.3" footer="0.3"/>
  <pageSetup orientation="portrait"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1A3E3-7ACE-4E8E-B4D2-06616A2C903B}">
  <sheetPr>
    <tabColor rgb="FFFFFF00"/>
  </sheetPr>
  <dimension ref="A1:AK871"/>
  <sheetViews>
    <sheetView workbookViewId="0">
      <pane ySplit="1" topLeftCell="A845" activePane="bottomLeft" state="frozen"/>
      <selection pane="bottomLeft" activeCell="C874" sqref="C874"/>
    </sheetView>
  </sheetViews>
  <sheetFormatPr defaultRowHeight="15" x14ac:dyDescent="0.25"/>
  <cols>
    <col min="1" max="2" width="14.7109375" customWidth="1"/>
    <col min="3" max="3" width="14.85546875" bestFit="1" customWidth="1"/>
    <col min="4" max="4" width="14.85546875" customWidth="1"/>
    <col min="5" max="5" width="16.7109375" customWidth="1"/>
    <col min="6" max="6" width="12.140625" customWidth="1"/>
    <col min="7" max="7" width="13.42578125" style="14" customWidth="1"/>
    <col min="8" max="9" width="9.140625" style="14"/>
    <col min="10" max="10" width="11.7109375" style="14" customWidth="1"/>
    <col min="11" max="11" width="12" style="14" customWidth="1"/>
    <col min="12" max="12" width="15.5703125" style="14" customWidth="1"/>
    <col min="13" max="13" width="16.140625" style="14" customWidth="1"/>
    <col min="14" max="14" width="17.7109375" style="14" customWidth="1"/>
    <col min="15" max="15" width="13.140625" style="14" customWidth="1"/>
    <col min="16" max="16" width="9.140625" style="14"/>
    <col min="17" max="17" width="16.7109375" customWidth="1"/>
    <col min="18" max="18" width="9.140625" style="14"/>
    <col min="19" max="23" width="0" style="14" hidden="1" customWidth="1"/>
    <col min="24" max="24" width="16.7109375" style="14" bestFit="1" customWidth="1"/>
    <col min="25" max="25" width="22.7109375" style="12" bestFit="1" customWidth="1"/>
    <col min="26" max="26" width="22.7109375" style="12" customWidth="1"/>
    <col min="27" max="27" width="19.5703125" style="14" bestFit="1" customWidth="1"/>
    <col min="28" max="28" width="21.85546875" customWidth="1"/>
    <col min="29" max="29" width="19" customWidth="1"/>
    <col min="30" max="30" width="18.7109375" customWidth="1"/>
    <col min="31" max="31" width="19" customWidth="1"/>
    <col min="32" max="32" width="29.85546875" customWidth="1"/>
    <col min="33" max="34" width="29.42578125" customWidth="1"/>
    <col min="35" max="35" width="25" customWidth="1"/>
    <col min="36" max="36" width="18.85546875" customWidth="1"/>
    <col min="37" max="37" width="19" bestFit="1" customWidth="1"/>
  </cols>
  <sheetData>
    <row r="1" spans="1:37" x14ac:dyDescent="0.25">
      <c r="A1" s="16" t="s">
        <v>27</v>
      </c>
      <c r="B1" s="16" t="s">
        <v>86</v>
      </c>
      <c r="C1" s="17" t="s">
        <v>87</v>
      </c>
      <c r="D1" s="17" t="s">
        <v>88</v>
      </c>
      <c r="E1" s="17" t="s">
        <v>89</v>
      </c>
      <c r="F1" s="17" t="s">
        <v>90</v>
      </c>
      <c r="G1" s="18" t="s">
        <v>91</v>
      </c>
      <c r="H1" s="18" t="s">
        <v>92</v>
      </c>
      <c r="I1" s="18" t="s">
        <v>93</v>
      </c>
      <c r="J1" s="18" t="s">
        <v>94</v>
      </c>
      <c r="K1" s="18" t="s">
        <v>95</v>
      </c>
      <c r="L1" s="18" t="s">
        <v>96</v>
      </c>
      <c r="M1" s="18" t="s">
        <v>97</v>
      </c>
      <c r="N1" s="18" t="s">
        <v>98</v>
      </c>
      <c r="O1" s="18" t="s">
        <v>99</v>
      </c>
      <c r="P1" s="18" t="s">
        <v>100</v>
      </c>
      <c r="Q1" s="17" t="s">
        <v>101</v>
      </c>
      <c r="R1" s="18" t="s">
        <v>102</v>
      </c>
      <c r="S1" s="18" t="s">
        <v>103</v>
      </c>
      <c r="T1" s="18" t="s">
        <v>104</v>
      </c>
      <c r="U1" s="18" t="s">
        <v>105</v>
      </c>
      <c r="V1" s="18" t="s">
        <v>106</v>
      </c>
      <c r="W1" s="18" t="s">
        <v>107</v>
      </c>
      <c r="X1" s="18" t="s">
        <v>108</v>
      </c>
      <c r="Y1" s="19" t="s">
        <v>109</v>
      </c>
      <c r="Z1" s="19" t="s">
        <v>110</v>
      </c>
      <c r="AA1" s="18" t="s">
        <v>111</v>
      </c>
      <c r="AB1" s="20" t="s">
        <v>112</v>
      </c>
      <c r="AC1" s="20" t="s">
        <v>113</v>
      </c>
      <c r="AD1" s="20" t="s">
        <v>114</v>
      </c>
      <c r="AE1" s="20" t="s">
        <v>115</v>
      </c>
      <c r="AF1" s="20" t="s">
        <v>116</v>
      </c>
      <c r="AG1" s="20" t="s">
        <v>117</v>
      </c>
      <c r="AH1" s="20" t="s">
        <v>118</v>
      </c>
      <c r="AI1" s="20" t="s">
        <v>119</v>
      </c>
      <c r="AJ1" s="20" t="s">
        <v>120</v>
      </c>
      <c r="AK1" s="17" t="s">
        <v>121</v>
      </c>
    </row>
    <row r="2" spans="1:37" x14ac:dyDescent="0.25">
      <c r="A2" s="5">
        <v>45205</v>
      </c>
      <c r="B2">
        <v>3</v>
      </c>
      <c r="C2" t="s">
        <v>122</v>
      </c>
      <c r="D2">
        <v>17</v>
      </c>
      <c r="E2">
        <v>5</v>
      </c>
      <c r="F2">
        <v>22</v>
      </c>
      <c r="G2" s="14">
        <v>0.18170138888888887</v>
      </c>
      <c r="H2" s="14">
        <v>8.3495370370370373E-2</v>
      </c>
      <c r="I2" s="14">
        <v>4.7303240740740743E-2</v>
      </c>
      <c r="J2" s="14">
        <v>3.2499999999999994E-2</v>
      </c>
      <c r="K2" s="14">
        <v>5.0000000000000001E-3</v>
      </c>
      <c r="L2" s="14">
        <v>0</v>
      </c>
      <c r="M2" s="14">
        <v>9.0972222222222218E-3</v>
      </c>
      <c r="N2" s="14">
        <v>4.3055555555555555E-3</v>
      </c>
      <c r="O2" s="14">
        <v>0</v>
      </c>
      <c r="P2" s="14">
        <v>3.5763888888888894E-3</v>
      </c>
      <c r="Q2">
        <v>0</v>
      </c>
      <c r="R2" s="14">
        <v>4.0624999999999993E-3</v>
      </c>
      <c r="X2" s="14">
        <v>0.79170138888888886</v>
      </c>
      <c r="Y2" s="12">
        <f t="shared" ref="Y2:Y65" si="0">$D2/$B2</f>
        <v>5.666666666666667</v>
      </c>
      <c r="Z2" s="12">
        <f t="shared" ref="Z2:Z65" si="1">$E2/$B2</f>
        <v>1.6666666666666667</v>
      </c>
      <c r="AA2" s="14">
        <f t="shared" ref="AA2:AA65" si="2">$G2/$B2</f>
        <v>6.0567129629629624E-2</v>
      </c>
      <c r="AB2" s="15">
        <f t="shared" ref="AB2:AB65" si="3">$H2/$B2</f>
        <v>2.7831790123456792E-2</v>
      </c>
      <c r="AC2" s="15">
        <f t="shared" ref="AC2:AC65" si="4">$I2/$B2</f>
        <v>1.5767746913580249E-2</v>
      </c>
      <c r="AD2" s="15">
        <f t="shared" ref="AD2:AD65" si="5">$J2/$B2</f>
        <v>1.0833333333333332E-2</v>
      </c>
      <c r="AE2" s="15">
        <f t="shared" ref="AE2:AE65" si="6">$K2/$B2</f>
        <v>1.6666666666666668E-3</v>
      </c>
      <c r="AF2" s="15">
        <f t="shared" ref="AF2:AF65" si="7">$L2/$B2</f>
        <v>0</v>
      </c>
      <c r="AG2" s="15">
        <f t="shared" ref="AG2:AG65" si="8">$M2/$B2</f>
        <v>3.0324074074074073E-3</v>
      </c>
      <c r="AH2" s="15">
        <f t="shared" ref="AH2:AH65" si="9">$N2/$B2</f>
        <v>1.4351851851851852E-3</v>
      </c>
      <c r="AI2" s="15">
        <f t="shared" ref="AI2:AI65" si="10">$O2/$B2</f>
        <v>0</v>
      </c>
      <c r="AJ2" s="15">
        <f t="shared" ref="AJ2:AJ65" si="11">$P2/$B2</f>
        <v>1.1921296296296298E-3</v>
      </c>
      <c r="AK2" s="15">
        <f t="shared" ref="AK2:AK65" si="12">$X2/$B2</f>
        <v>0.26390046296296293</v>
      </c>
    </row>
    <row r="3" spans="1:37" hidden="1" x14ac:dyDescent="0.25">
      <c r="A3" s="5">
        <v>45205</v>
      </c>
      <c r="C3" t="s">
        <v>123</v>
      </c>
      <c r="D3">
        <v>6</v>
      </c>
      <c r="E3">
        <v>1</v>
      </c>
      <c r="F3">
        <v>7</v>
      </c>
      <c r="G3" s="14">
        <v>3.0497685185185183E-2</v>
      </c>
      <c r="H3" s="14">
        <v>0</v>
      </c>
      <c r="I3" s="14">
        <v>0</v>
      </c>
      <c r="J3" s="14">
        <v>0</v>
      </c>
      <c r="K3" s="14">
        <v>0</v>
      </c>
      <c r="L3" s="14">
        <v>3.0497685185185183E-2</v>
      </c>
      <c r="M3" s="14">
        <v>0</v>
      </c>
      <c r="N3" s="14">
        <v>0</v>
      </c>
      <c r="O3" s="14">
        <v>0</v>
      </c>
      <c r="P3" s="14">
        <v>1.2430555555555554E-2</v>
      </c>
      <c r="Q3">
        <v>0</v>
      </c>
      <c r="R3" s="14">
        <v>3.5879629629629629E-3</v>
      </c>
      <c r="X3" s="14">
        <v>0.13530092592592594</v>
      </c>
      <c r="Y3" s="12" t="e">
        <f t="shared" si="0"/>
        <v>#DIV/0!</v>
      </c>
      <c r="Z3" s="12" t="e">
        <f t="shared" si="1"/>
        <v>#DIV/0!</v>
      </c>
      <c r="AA3" s="14" t="e">
        <f t="shared" si="2"/>
        <v>#DIV/0!</v>
      </c>
      <c r="AB3" s="15" t="e">
        <f t="shared" si="3"/>
        <v>#DIV/0!</v>
      </c>
      <c r="AC3" s="15" t="e">
        <f t="shared" si="4"/>
        <v>#DIV/0!</v>
      </c>
      <c r="AD3" s="15" t="e">
        <f t="shared" si="5"/>
        <v>#DIV/0!</v>
      </c>
      <c r="AE3" s="15" t="e">
        <f t="shared" si="6"/>
        <v>#DIV/0!</v>
      </c>
      <c r="AF3" s="15" t="e">
        <f t="shared" si="7"/>
        <v>#DIV/0!</v>
      </c>
      <c r="AG3" s="15" t="e">
        <f t="shared" si="8"/>
        <v>#DIV/0!</v>
      </c>
      <c r="AH3" s="15" t="e">
        <f t="shared" si="9"/>
        <v>#DIV/0!</v>
      </c>
      <c r="AI3" s="15" t="e">
        <f t="shared" si="10"/>
        <v>#DIV/0!</v>
      </c>
      <c r="AJ3" s="15" t="e">
        <f t="shared" si="11"/>
        <v>#DIV/0!</v>
      </c>
      <c r="AK3" s="15" t="e">
        <f t="shared" si="12"/>
        <v>#DIV/0!</v>
      </c>
    </row>
    <row r="4" spans="1:37" x14ac:dyDescent="0.25">
      <c r="A4" s="5">
        <v>45205</v>
      </c>
      <c r="B4">
        <v>3</v>
      </c>
      <c r="C4" t="s">
        <v>124</v>
      </c>
      <c r="D4">
        <v>76</v>
      </c>
      <c r="E4">
        <v>9</v>
      </c>
      <c r="F4">
        <v>85</v>
      </c>
      <c r="G4" s="14">
        <v>0.17989583333333334</v>
      </c>
      <c r="H4" s="14">
        <v>0.1254976851851852</v>
      </c>
      <c r="I4" s="14">
        <v>7.69675925925926E-3</v>
      </c>
      <c r="J4" s="14">
        <v>3.7499999999999999E-2</v>
      </c>
      <c r="K4" s="14">
        <v>9.2013888888888892E-3</v>
      </c>
      <c r="L4" s="14">
        <v>0</v>
      </c>
      <c r="M4" s="14">
        <v>0</v>
      </c>
      <c r="N4" s="14">
        <v>0</v>
      </c>
      <c r="O4" s="14">
        <v>0</v>
      </c>
      <c r="P4" s="14">
        <v>8.5069444444444437E-3</v>
      </c>
      <c r="Q4">
        <v>0</v>
      </c>
      <c r="R4" s="14">
        <v>4.1319444444444442E-3</v>
      </c>
      <c r="X4" s="14">
        <v>0.91700231481481476</v>
      </c>
      <c r="Y4" s="12">
        <f t="shared" si="0"/>
        <v>25.333333333333332</v>
      </c>
      <c r="Z4" s="12">
        <f t="shared" si="1"/>
        <v>3</v>
      </c>
      <c r="AA4" s="14">
        <f t="shared" si="2"/>
        <v>5.9965277777777777E-2</v>
      </c>
      <c r="AB4" s="15">
        <f t="shared" si="3"/>
        <v>4.1832561728395064E-2</v>
      </c>
      <c r="AC4" s="15">
        <f t="shared" si="4"/>
        <v>2.5655864197530868E-3</v>
      </c>
      <c r="AD4" s="15">
        <f t="shared" si="5"/>
        <v>1.2499999999999999E-2</v>
      </c>
      <c r="AE4" s="15">
        <f t="shared" si="6"/>
        <v>3.0671296296296297E-3</v>
      </c>
      <c r="AF4" s="15">
        <f t="shared" si="7"/>
        <v>0</v>
      </c>
      <c r="AG4" s="15">
        <f t="shared" si="8"/>
        <v>0</v>
      </c>
      <c r="AH4" s="15">
        <f t="shared" si="9"/>
        <v>0</v>
      </c>
      <c r="AI4" s="15">
        <f t="shared" si="10"/>
        <v>0</v>
      </c>
      <c r="AJ4" s="15">
        <f t="shared" si="11"/>
        <v>2.8356481481481479E-3</v>
      </c>
      <c r="AK4" s="15">
        <f t="shared" si="12"/>
        <v>0.30566743827160492</v>
      </c>
    </row>
    <row r="5" spans="1:37" x14ac:dyDescent="0.25">
      <c r="A5" s="5">
        <v>45205</v>
      </c>
      <c r="B5">
        <v>5</v>
      </c>
      <c r="C5" t="s">
        <v>125</v>
      </c>
      <c r="D5">
        <v>36</v>
      </c>
      <c r="E5">
        <v>9</v>
      </c>
      <c r="F5">
        <v>45</v>
      </c>
      <c r="G5" s="14">
        <v>0.62219907407407404</v>
      </c>
      <c r="H5" s="14">
        <v>0.12939814814814815</v>
      </c>
      <c r="I5" s="14">
        <v>1.5104166666666667E-2</v>
      </c>
      <c r="J5" s="14">
        <v>7.3101851851851848E-2</v>
      </c>
      <c r="K5" s="14">
        <v>0</v>
      </c>
      <c r="L5" s="14">
        <v>0.39200231481481485</v>
      </c>
      <c r="M5" s="14">
        <v>0</v>
      </c>
      <c r="N5" s="14">
        <v>0</v>
      </c>
      <c r="O5" s="14">
        <v>1.2604166666666666E-2</v>
      </c>
      <c r="P5" s="14">
        <v>2.6412037037037036E-2</v>
      </c>
      <c r="Q5">
        <v>0</v>
      </c>
      <c r="R5" s="14">
        <v>5.4398148148148149E-3</v>
      </c>
      <c r="X5" s="14">
        <v>1.7770949074074076</v>
      </c>
      <c r="Y5" s="12">
        <f t="shared" si="0"/>
        <v>7.2</v>
      </c>
      <c r="Z5" s="12">
        <f t="shared" si="1"/>
        <v>1.8</v>
      </c>
      <c r="AA5" s="14">
        <f t="shared" si="2"/>
        <v>0.12443981481481481</v>
      </c>
      <c r="AB5" s="15">
        <f t="shared" si="3"/>
        <v>2.5879629629629631E-2</v>
      </c>
      <c r="AC5" s="15">
        <f t="shared" si="4"/>
        <v>3.0208333333333333E-3</v>
      </c>
      <c r="AD5" s="15">
        <f t="shared" si="5"/>
        <v>1.462037037037037E-2</v>
      </c>
      <c r="AE5" s="15">
        <f t="shared" si="6"/>
        <v>0</v>
      </c>
      <c r="AF5" s="15">
        <f t="shared" si="7"/>
        <v>7.8400462962962963E-2</v>
      </c>
      <c r="AG5" s="15">
        <f t="shared" si="8"/>
        <v>0</v>
      </c>
      <c r="AH5" s="15">
        <f t="shared" si="9"/>
        <v>0</v>
      </c>
      <c r="AI5" s="15">
        <f t="shared" si="10"/>
        <v>2.5208333333333333E-3</v>
      </c>
      <c r="AJ5" s="15">
        <f t="shared" si="11"/>
        <v>5.2824074074074075E-3</v>
      </c>
      <c r="AK5" s="15">
        <f t="shared" si="12"/>
        <v>0.35541898148148154</v>
      </c>
    </row>
    <row r="6" spans="1:37" x14ac:dyDescent="0.25">
      <c r="A6" s="5">
        <v>45205</v>
      </c>
      <c r="B6">
        <v>4</v>
      </c>
      <c r="C6" t="s">
        <v>126</v>
      </c>
      <c r="D6">
        <v>132</v>
      </c>
      <c r="E6">
        <v>12</v>
      </c>
      <c r="F6">
        <v>144</v>
      </c>
      <c r="G6" s="14">
        <v>0.20890046296296297</v>
      </c>
      <c r="H6" s="14">
        <v>0.16560185185185186</v>
      </c>
      <c r="I6" s="14">
        <v>1.7013888888888892E-3</v>
      </c>
      <c r="J6" s="14">
        <v>3.4594907407407408E-2</v>
      </c>
      <c r="K6" s="14">
        <v>3.1018518518518522E-3</v>
      </c>
      <c r="L6" s="14">
        <v>0</v>
      </c>
      <c r="M6" s="14">
        <v>0</v>
      </c>
      <c r="N6" s="14">
        <v>3.9004629629629632E-3</v>
      </c>
      <c r="O6" s="14">
        <v>0</v>
      </c>
      <c r="P6" s="14">
        <v>2.7916666666666669E-2</v>
      </c>
      <c r="Q6">
        <v>0</v>
      </c>
      <c r="R6" s="14">
        <v>3.8541666666666668E-3</v>
      </c>
      <c r="X6" s="14">
        <v>1.4242013888888889</v>
      </c>
      <c r="Y6" s="12">
        <f t="shared" si="0"/>
        <v>33</v>
      </c>
      <c r="Z6" s="12">
        <f t="shared" si="1"/>
        <v>3</v>
      </c>
      <c r="AA6" s="14">
        <f t="shared" si="2"/>
        <v>5.2225115740740742E-2</v>
      </c>
      <c r="AB6" s="15">
        <f t="shared" si="3"/>
        <v>4.1400462962962965E-2</v>
      </c>
      <c r="AC6" s="15">
        <f t="shared" si="4"/>
        <v>4.253472222222223E-4</v>
      </c>
      <c r="AD6" s="15">
        <f t="shared" si="5"/>
        <v>8.6487268518518519E-3</v>
      </c>
      <c r="AE6" s="15">
        <f t="shared" si="6"/>
        <v>7.7546296296296304E-4</v>
      </c>
      <c r="AF6" s="15">
        <f t="shared" si="7"/>
        <v>0</v>
      </c>
      <c r="AG6" s="15">
        <f t="shared" si="8"/>
        <v>0</v>
      </c>
      <c r="AH6" s="15">
        <f t="shared" si="9"/>
        <v>9.751157407407408E-4</v>
      </c>
      <c r="AI6" s="15">
        <f t="shared" si="10"/>
        <v>0</v>
      </c>
      <c r="AJ6" s="15">
        <f t="shared" si="11"/>
        <v>6.9791666666666674E-3</v>
      </c>
      <c r="AK6" s="15">
        <f t="shared" si="12"/>
        <v>0.35605034722222223</v>
      </c>
    </row>
    <row r="7" spans="1:37" x14ac:dyDescent="0.25">
      <c r="A7" s="5">
        <v>45205</v>
      </c>
      <c r="C7" t="s">
        <v>127</v>
      </c>
      <c r="D7">
        <v>0</v>
      </c>
      <c r="E7">
        <v>0</v>
      </c>
      <c r="F7">
        <v>0</v>
      </c>
      <c r="G7" s="14">
        <v>0</v>
      </c>
      <c r="H7" s="14">
        <v>0</v>
      </c>
      <c r="I7" s="14">
        <v>0</v>
      </c>
      <c r="J7" s="14">
        <v>0</v>
      </c>
      <c r="K7" s="14">
        <v>0</v>
      </c>
      <c r="L7" s="14">
        <v>0</v>
      </c>
      <c r="M7" s="14">
        <v>0</v>
      </c>
      <c r="N7" s="14">
        <v>0</v>
      </c>
      <c r="O7" s="14">
        <v>0</v>
      </c>
      <c r="P7" s="14">
        <v>0</v>
      </c>
      <c r="Q7">
        <v>0</v>
      </c>
      <c r="R7" s="14" t="e">
        <v>#DIV/0!</v>
      </c>
      <c r="X7" s="14">
        <v>0</v>
      </c>
      <c r="Y7" s="12" t="e">
        <f t="shared" si="0"/>
        <v>#DIV/0!</v>
      </c>
      <c r="Z7" s="12" t="e">
        <f t="shared" si="1"/>
        <v>#DIV/0!</v>
      </c>
      <c r="AA7" s="14" t="e">
        <f t="shared" si="2"/>
        <v>#DIV/0!</v>
      </c>
      <c r="AB7" s="15" t="e">
        <f t="shared" si="3"/>
        <v>#DIV/0!</v>
      </c>
      <c r="AC7" s="15" t="e">
        <f t="shared" si="4"/>
        <v>#DIV/0!</v>
      </c>
      <c r="AD7" s="15" t="e">
        <f t="shared" si="5"/>
        <v>#DIV/0!</v>
      </c>
      <c r="AE7" s="15" t="e">
        <f t="shared" si="6"/>
        <v>#DIV/0!</v>
      </c>
      <c r="AF7" s="15" t="e">
        <f t="shared" si="7"/>
        <v>#DIV/0!</v>
      </c>
      <c r="AG7" s="15" t="e">
        <f t="shared" si="8"/>
        <v>#DIV/0!</v>
      </c>
      <c r="AH7" s="15" t="e">
        <f t="shared" si="9"/>
        <v>#DIV/0!</v>
      </c>
      <c r="AI7" s="15" t="e">
        <f t="shared" si="10"/>
        <v>#DIV/0!</v>
      </c>
      <c r="AJ7" s="15" t="e">
        <f t="shared" si="11"/>
        <v>#DIV/0!</v>
      </c>
      <c r="AK7" s="15" t="e">
        <f t="shared" si="12"/>
        <v>#DIV/0!</v>
      </c>
    </row>
    <row r="8" spans="1:37" x14ac:dyDescent="0.25">
      <c r="A8" s="5">
        <v>45205</v>
      </c>
      <c r="B8">
        <v>4</v>
      </c>
      <c r="C8" t="s">
        <v>45</v>
      </c>
      <c r="D8">
        <v>95</v>
      </c>
      <c r="E8">
        <v>12</v>
      </c>
      <c r="F8">
        <v>107</v>
      </c>
      <c r="G8" s="14">
        <v>0.30150462962962959</v>
      </c>
      <c r="H8" s="14">
        <v>0.16689814814814816</v>
      </c>
      <c r="I8" s="14">
        <v>4.6990740740740743E-3</v>
      </c>
      <c r="J8" s="14">
        <v>4.5300925925925932E-2</v>
      </c>
      <c r="K8" s="14">
        <v>8.4027777777777781E-3</v>
      </c>
      <c r="L8" s="14">
        <v>8.4953703703703701E-3</v>
      </c>
      <c r="M8" s="14">
        <v>4.8032407407407407E-3</v>
      </c>
      <c r="N8" s="14">
        <v>6.2905092592592596E-2</v>
      </c>
      <c r="O8" s="14">
        <v>0</v>
      </c>
      <c r="P8" s="14">
        <v>1.1215277777777777E-2</v>
      </c>
      <c r="Q8">
        <v>0</v>
      </c>
      <c r="R8" s="14">
        <v>4.2129629629629626E-3</v>
      </c>
      <c r="X8" s="14">
        <v>1.4893981481481482</v>
      </c>
      <c r="Y8" s="12">
        <f t="shared" si="0"/>
        <v>23.75</v>
      </c>
      <c r="Z8" s="12">
        <f t="shared" si="1"/>
        <v>3</v>
      </c>
      <c r="AA8" s="14">
        <f t="shared" si="2"/>
        <v>7.5376157407407399E-2</v>
      </c>
      <c r="AB8" s="15">
        <f t="shared" si="3"/>
        <v>4.1724537037037039E-2</v>
      </c>
      <c r="AC8" s="15">
        <f t="shared" si="4"/>
        <v>1.1747685185185186E-3</v>
      </c>
      <c r="AD8" s="15">
        <f t="shared" si="5"/>
        <v>1.1325231481481483E-2</v>
      </c>
      <c r="AE8" s="15">
        <f t="shared" si="6"/>
        <v>2.1006944444444445E-3</v>
      </c>
      <c r="AF8" s="15">
        <f t="shared" si="7"/>
        <v>2.1238425925925925E-3</v>
      </c>
      <c r="AG8" s="15">
        <f t="shared" si="8"/>
        <v>1.2008101851851852E-3</v>
      </c>
      <c r="AH8" s="15">
        <f t="shared" si="9"/>
        <v>1.5726273148148149E-2</v>
      </c>
      <c r="AI8" s="15">
        <f t="shared" si="10"/>
        <v>0</v>
      </c>
      <c r="AJ8" s="15">
        <f t="shared" si="11"/>
        <v>2.8038194444444443E-3</v>
      </c>
      <c r="AK8" s="15">
        <f t="shared" si="12"/>
        <v>0.37234953703703705</v>
      </c>
    </row>
    <row r="9" spans="1:37" x14ac:dyDescent="0.25">
      <c r="A9" s="5">
        <v>45205</v>
      </c>
      <c r="B9">
        <v>5</v>
      </c>
      <c r="C9" t="s">
        <v>46</v>
      </c>
      <c r="D9">
        <v>73</v>
      </c>
      <c r="E9">
        <v>4</v>
      </c>
      <c r="F9">
        <v>77</v>
      </c>
      <c r="G9" s="14">
        <v>0.24909722222222222</v>
      </c>
      <c r="H9" s="14">
        <v>0.12569444444444444</v>
      </c>
      <c r="I9" s="14">
        <v>0</v>
      </c>
      <c r="J9" s="14">
        <v>8.2986111111111108E-3</v>
      </c>
      <c r="K9" s="14">
        <v>0</v>
      </c>
      <c r="L9" s="14">
        <v>0</v>
      </c>
      <c r="M9" s="14">
        <v>9.6400462962962966E-2</v>
      </c>
      <c r="N9" s="14">
        <v>1.8703703703703705E-2</v>
      </c>
      <c r="O9" s="14">
        <v>0</v>
      </c>
      <c r="P9" s="14">
        <v>1.9375E-2</v>
      </c>
      <c r="Q9">
        <v>0</v>
      </c>
      <c r="R9" s="14">
        <v>6.3425925925925915E-3</v>
      </c>
      <c r="X9" s="14">
        <v>1.4782986111111109</v>
      </c>
      <c r="Y9" s="12">
        <f t="shared" si="0"/>
        <v>14.6</v>
      </c>
      <c r="Z9" s="12">
        <f t="shared" si="1"/>
        <v>0.8</v>
      </c>
      <c r="AA9" s="14">
        <f t="shared" si="2"/>
        <v>4.9819444444444444E-2</v>
      </c>
      <c r="AB9" s="15">
        <f t="shared" si="3"/>
        <v>2.5138888888888888E-2</v>
      </c>
      <c r="AC9" s="15">
        <f t="shared" si="4"/>
        <v>0</v>
      </c>
      <c r="AD9" s="15">
        <f t="shared" si="5"/>
        <v>1.6597222222222222E-3</v>
      </c>
      <c r="AE9" s="15">
        <f t="shared" si="6"/>
        <v>0</v>
      </c>
      <c r="AF9" s="15">
        <f t="shared" si="7"/>
        <v>0</v>
      </c>
      <c r="AG9" s="15">
        <f t="shared" si="8"/>
        <v>1.9280092592592592E-2</v>
      </c>
      <c r="AH9" s="15">
        <f t="shared" si="9"/>
        <v>3.7407407407407411E-3</v>
      </c>
      <c r="AI9" s="15">
        <f t="shared" si="10"/>
        <v>0</v>
      </c>
      <c r="AJ9" s="15">
        <f t="shared" si="11"/>
        <v>3.875E-3</v>
      </c>
      <c r="AK9" s="15">
        <f t="shared" si="12"/>
        <v>0.2956597222222222</v>
      </c>
    </row>
    <row r="10" spans="1:37" x14ac:dyDescent="0.25">
      <c r="A10" s="5">
        <v>45205</v>
      </c>
      <c r="B10">
        <v>5</v>
      </c>
      <c r="C10" t="s">
        <v>47</v>
      </c>
      <c r="D10">
        <v>114</v>
      </c>
      <c r="E10">
        <v>13</v>
      </c>
      <c r="F10">
        <v>127</v>
      </c>
      <c r="G10" s="14">
        <v>0.26349537037037035</v>
      </c>
      <c r="H10" s="14">
        <v>0.21010416666666668</v>
      </c>
      <c r="I10" s="14">
        <v>1.7013888888888892E-3</v>
      </c>
      <c r="J10" s="14">
        <v>4.9398148148148142E-2</v>
      </c>
      <c r="K10" s="14">
        <v>1.5972222222222221E-3</v>
      </c>
      <c r="L10" s="14">
        <v>0</v>
      </c>
      <c r="M10" s="14">
        <v>0</v>
      </c>
      <c r="N10" s="14">
        <v>6.9444444444444447E-4</v>
      </c>
      <c r="O10" s="14">
        <v>0</v>
      </c>
      <c r="P10" s="14">
        <v>1.5972222222222224E-2</v>
      </c>
      <c r="Q10">
        <v>0</v>
      </c>
      <c r="R10" s="14">
        <v>5.2430555555555555E-3</v>
      </c>
      <c r="X10" s="14">
        <v>1.7726967592592591</v>
      </c>
      <c r="Y10" s="12">
        <f t="shared" si="0"/>
        <v>22.8</v>
      </c>
      <c r="Z10" s="12">
        <f t="shared" si="1"/>
        <v>2.6</v>
      </c>
      <c r="AA10" s="14">
        <f t="shared" si="2"/>
        <v>5.2699074074074072E-2</v>
      </c>
      <c r="AB10" s="15">
        <f t="shared" si="3"/>
        <v>4.2020833333333334E-2</v>
      </c>
      <c r="AC10" s="15">
        <f t="shared" si="4"/>
        <v>3.4027777777777783E-4</v>
      </c>
      <c r="AD10" s="15">
        <f t="shared" si="5"/>
        <v>9.8796296296296288E-3</v>
      </c>
      <c r="AE10" s="15">
        <f t="shared" si="6"/>
        <v>3.1944444444444441E-4</v>
      </c>
      <c r="AF10" s="15">
        <f t="shared" si="7"/>
        <v>0</v>
      </c>
      <c r="AG10" s="15">
        <f t="shared" si="8"/>
        <v>0</v>
      </c>
      <c r="AH10" s="15">
        <f t="shared" si="9"/>
        <v>1.3888888888888889E-4</v>
      </c>
      <c r="AI10" s="15">
        <f t="shared" si="10"/>
        <v>0</v>
      </c>
      <c r="AJ10" s="15">
        <f t="shared" si="11"/>
        <v>3.1944444444444451E-3</v>
      </c>
      <c r="AK10" s="15">
        <f t="shared" si="12"/>
        <v>0.35453935185185181</v>
      </c>
    </row>
    <row r="11" spans="1:37" x14ac:dyDescent="0.25">
      <c r="A11" s="5">
        <v>45212</v>
      </c>
      <c r="B11">
        <v>4</v>
      </c>
      <c r="C11" t="s">
        <v>122</v>
      </c>
      <c r="D11">
        <v>100</v>
      </c>
      <c r="E11">
        <v>9</v>
      </c>
      <c r="F11">
        <v>109</v>
      </c>
      <c r="G11" s="14">
        <v>0.35109953703703706</v>
      </c>
      <c r="H11" s="14">
        <v>0.17049768518518518</v>
      </c>
      <c r="I11" s="14">
        <v>7.5196759259259269E-2</v>
      </c>
      <c r="J11" s="14">
        <v>4.1504629629629627E-2</v>
      </c>
      <c r="K11" s="14">
        <v>2.5405092592592594E-2</v>
      </c>
      <c r="L11" s="14">
        <v>1.7303240740740741E-2</v>
      </c>
      <c r="M11" s="14">
        <v>5.7986111111111112E-3</v>
      </c>
      <c r="N11" s="14">
        <v>1.5405092592592593E-2</v>
      </c>
      <c r="O11" s="14">
        <v>0</v>
      </c>
      <c r="P11" s="14">
        <v>3.7928240740740742E-2</v>
      </c>
      <c r="Q11">
        <v>0</v>
      </c>
      <c r="R11" s="14">
        <v>3.8078703703703707E-3</v>
      </c>
      <c r="X11" s="14">
        <v>1.4157986111111109</v>
      </c>
      <c r="Y11" s="12">
        <f t="shared" si="0"/>
        <v>25</v>
      </c>
      <c r="Z11" s="12">
        <f t="shared" si="1"/>
        <v>2.25</v>
      </c>
      <c r="AA11" s="14">
        <f t="shared" si="2"/>
        <v>8.7774884259259264E-2</v>
      </c>
      <c r="AB11" s="14">
        <f t="shared" si="3"/>
        <v>4.2624421296296296E-2</v>
      </c>
      <c r="AC11" s="14">
        <f t="shared" si="4"/>
        <v>1.8799189814814817E-2</v>
      </c>
      <c r="AD11" s="14">
        <f t="shared" si="5"/>
        <v>1.0376157407407407E-2</v>
      </c>
      <c r="AE11" s="14">
        <f t="shared" si="6"/>
        <v>6.3512731481481484E-3</v>
      </c>
      <c r="AF11" s="14">
        <f t="shared" si="7"/>
        <v>4.3258101851851851E-3</v>
      </c>
      <c r="AG11" s="14">
        <f t="shared" si="8"/>
        <v>1.4496527777777778E-3</v>
      </c>
      <c r="AH11" s="14">
        <f t="shared" si="9"/>
        <v>3.8512731481481484E-3</v>
      </c>
      <c r="AI11" s="14">
        <f t="shared" si="10"/>
        <v>0</v>
      </c>
      <c r="AJ11" s="14">
        <f t="shared" si="11"/>
        <v>9.4820601851851854E-3</v>
      </c>
      <c r="AK11" s="15">
        <f t="shared" si="12"/>
        <v>0.35394965277777773</v>
      </c>
    </row>
    <row r="12" spans="1:37" hidden="1" x14ac:dyDescent="0.25">
      <c r="A12" s="5">
        <v>45212</v>
      </c>
      <c r="C12" t="s">
        <v>123</v>
      </c>
      <c r="D12">
        <v>4</v>
      </c>
      <c r="E12">
        <v>0</v>
      </c>
      <c r="F12">
        <v>4</v>
      </c>
      <c r="G12" s="14">
        <v>0.20170138888888889</v>
      </c>
      <c r="H12" s="14">
        <v>0</v>
      </c>
      <c r="I12" s="14">
        <v>0</v>
      </c>
      <c r="J12" s="14">
        <v>0</v>
      </c>
      <c r="K12" s="14">
        <v>0</v>
      </c>
      <c r="L12" s="14">
        <v>0.20170138888888889</v>
      </c>
      <c r="M12" s="14">
        <v>0</v>
      </c>
      <c r="N12" s="14">
        <v>0</v>
      </c>
      <c r="O12" s="14">
        <v>0</v>
      </c>
      <c r="P12" s="14">
        <v>1.8518518518518518E-4</v>
      </c>
      <c r="Q12">
        <v>0</v>
      </c>
      <c r="R12" s="14">
        <v>3.3912037037037036E-3</v>
      </c>
      <c r="X12" s="14">
        <v>0.21650462962962966</v>
      </c>
      <c r="Y12" s="12" t="e">
        <f t="shared" si="0"/>
        <v>#DIV/0!</v>
      </c>
      <c r="Z12" s="12" t="e">
        <f t="shared" si="1"/>
        <v>#DIV/0!</v>
      </c>
      <c r="AA12" s="14" t="e">
        <f t="shared" si="2"/>
        <v>#DIV/0!</v>
      </c>
      <c r="AB12" s="14" t="e">
        <f t="shared" si="3"/>
        <v>#DIV/0!</v>
      </c>
      <c r="AC12" s="14" t="e">
        <f t="shared" si="4"/>
        <v>#DIV/0!</v>
      </c>
      <c r="AD12" s="14" t="e">
        <f t="shared" si="5"/>
        <v>#DIV/0!</v>
      </c>
      <c r="AE12" s="14" t="e">
        <f t="shared" si="6"/>
        <v>#DIV/0!</v>
      </c>
      <c r="AF12" s="14" t="e">
        <f t="shared" si="7"/>
        <v>#DIV/0!</v>
      </c>
      <c r="AG12" s="14" t="e">
        <f t="shared" si="8"/>
        <v>#DIV/0!</v>
      </c>
      <c r="AH12" s="14" t="e">
        <f t="shared" si="9"/>
        <v>#DIV/0!</v>
      </c>
      <c r="AI12" s="14" t="e">
        <f t="shared" si="10"/>
        <v>#DIV/0!</v>
      </c>
      <c r="AJ12" s="14" t="e">
        <f t="shared" si="11"/>
        <v>#DIV/0!</v>
      </c>
      <c r="AK12" s="15" t="e">
        <f t="shared" si="12"/>
        <v>#DIV/0!</v>
      </c>
    </row>
    <row r="13" spans="1:37" x14ac:dyDescent="0.25">
      <c r="A13" s="5">
        <v>45212</v>
      </c>
      <c r="B13">
        <v>4</v>
      </c>
      <c r="C13" t="s">
        <v>124</v>
      </c>
      <c r="D13">
        <v>94</v>
      </c>
      <c r="E13">
        <v>18</v>
      </c>
      <c r="F13">
        <v>112</v>
      </c>
      <c r="G13" s="14">
        <v>0.34760416666666666</v>
      </c>
      <c r="H13" s="14">
        <v>0.16620370370370371</v>
      </c>
      <c r="I13" s="14">
        <v>5.0497685185185187E-2</v>
      </c>
      <c r="J13" s="14">
        <v>2.0300925925925927E-2</v>
      </c>
      <c r="K13" s="14">
        <v>6.0995370370370361E-3</v>
      </c>
      <c r="L13" s="14">
        <v>2.6296296296296293E-2</v>
      </c>
      <c r="M13" s="14">
        <v>6.5300925925925915E-2</v>
      </c>
      <c r="N13" s="14">
        <v>1.2905092592592591E-2</v>
      </c>
      <c r="O13" s="14">
        <v>0</v>
      </c>
      <c r="P13" s="14">
        <v>1.2615740740740742E-2</v>
      </c>
      <c r="Q13">
        <v>0</v>
      </c>
      <c r="R13" s="14">
        <v>3.9351851851851857E-3</v>
      </c>
      <c r="X13" s="14">
        <v>1.4156944444444444</v>
      </c>
      <c r="Y13" s="12">
        <f t="shared" si="0"/>
        <v>23.5</v>
      </c>
      <c r="Z13" s="12">
        <f t="shared" si="1"/>
        <v>4.5</v>
      </c>
      <c r="AA13" s="14">
        <f t="shared" si="2"/>
        <v>8.6901041666666665E-2</v>
      </c>
      <c r="AB13" s="14">
        <f t="shared" si="3"/>
        <v>4.1550925925925929E-2</v>
      </c>
      <c r="AC13" s="14">
        <f t="shared" si="4"/>
        <v>1.2624421296296297E-2</v>
      </c>
      <c r="AD13" s="14">
        <f t="shared" si="5"/>
        <v>5.0752314814814818E-3</v>
      </c>
      <c r="AE13" s="14">
        <f t="shared" si="6"/>
        <v>1.524884259259259E-3</v>
      </c>
      <c r="AF13" s="14">
        <f t="shared" si="7"/>
        <v>6.5740740740740733E-3</v>
      </c>
      <c r="AG13" s="14">
        <f t="shared" si="8"/>
        <v>1.6325231481481479E-2</v>
      </c>
      <c r="AH13" s="14">
        <f t="shared" si="9"/>
        <v>3.2262731481481478E-3</v>
      </c>
      <c r="AI13" s="14">
        <f t="shared" si="10"/>
        <v>0</v>
      </c>
      <c r="AJ13" s="14">
        <f t="shared" si="11"/>
        <v>3.1539351851851854E-3</v>
      </c>
      <c r="AK13" s="15">
        <f t="shared" si="12"/>
        <v>0.35392361111111109</v>
      </c>
    </row>
    <row r="14" spans="1:37" x14ac:dyDescent="0.25">
      <c r="A14" s="5">
        <v>45212</v>
      </c>
      <c r="B14">
        <v>5</v>
      </c>
      <c r="C14" t="s">
        <v>125</v>
      </c>
      <c r="D14">
        <v>17</v>
      </c>
      <c r="E14">
        <v>7</v>
      </c>
      <c r="F14">
        <v>24</v>
      </c>
      <c r="G14" s="14">
        <v>0.75519675925925922</v>
      </c>
      <c r="H14" s="14">
        <v>0.21060185185185185</v>
      </c>
      <c r="I14" s="14">
        <v>1.7696759259259259E-2</v>
      </c>
      <c r="J14" s="14">
        <v>7.9398148148148148E-2</v>
      </c>
      <c r="K14" s="14">
        <v>5.0601851851851849E-2</v>
      </c>
      <c r="L14" s="14">
        <v>0.35439814814814818</v>
      </c>
      <c r="M14" s="14">
        <v>0</v>
      </c>
      <c r="N14" s="14">
        <v>0</v>
      </c>
      <c r="O14" s="14">
        <v>4.2500000000000003E-2</v>
      </c>
      <c r="P14" s="14">
        <v>1.8750000000000001E-3</v>
      </c>
      <c r="Q14">
        <v>0</v>
      </c>
      <c r="R14" s="14">
        <v>4.3981481481481484E-3</v>
      </c>
      <c r="X14" s="14">
        <v>1.7701967592592593</v>
      </c>
      <c r="Y14" s="12">
        <f t="shared" si="0"/>
        <v>3.4</v>
      </c>
      <c r="Z14" s="12">
        <f t="shared" si="1"/>
        <v>1.4</v>
      </c>
      <c r="AA14" s="14">
        <f t="shared" si="2"/>
        <v>0.15103935185185186</v>
      </c>
      <c r="AB14" s="14">
        <f t="shared" si="3"/>
        <v>4.2120370370370371E-2</v>
      </c>
      <c r="AC14" s="14">
        <f t="shared" si="4"/>
        <v>3.5393518518518517E-3</v>
      </c>
      <c r="AD14" s="14">
        <f t="shared" si="5"/>
        <v>1.5879629629629629E-2</v>
      </c>
      <c r="AE14" s="14">
        <f t="shared" si="6"/>
        <v>1.012037037037037E-2</v>
      </c>
      <c r="AF14" s="14">
        <f t="shared" si="7"/>
        <v>7.087962962962964E-2</v>
      </c>
      <c r="AG14" s="14">
        <f t="shared" si="8"/>
        <v>0</v>
      </c>
      <c r="AH14" s="14">
        <f t="shared" si="9"/>
        <v>0</v>
      </c>
      <c r="AI14" s="14">
        <f t="shared" si="10"/>
        <v>8.5000000000000006E-3</v>
      </c>
      <c r="AJ14" s="14">
        <f t="shared" si="11"/>
        <v>3.7500000000000001E-4</v>
      </c>
      <c r="AK14" s="15">
        <f t="shared" si="12"/>
        <v>0.35403935185185187</v>
      </c>
    </row>
    <row r="15" spans="1:37" x14ac:dyDescent="0.25">
      <c r="A15" s="5">
        <v>45212</v>
      </c>
      <c r="B15">
        <v>5</v>
      </c>
      <c r="C15" t="s">
        <v>126</v>
      </c>
      <c r="D15">
        <v>123</v>
      </c>
      <c r="E15">
        <v>14</v>
      </c>
      <c r="F15">
        <v>137</v>
      </c>
      <c r="G15" s="14">
        <v>0.32480324074074074</v>
      </c>
      <c r="H15" s="14">
        <v>0.20719907407407409</v>
      </c>
      <c r="I15" s="14">
        <v>0</v>
      </c>
      <c r="J15" s="14">
        <v>3.0902777777777779E-2</v>
      </c>
      <c r="K15" s="14">
        <v>0</v>
      </c>
      <c r="L15" s="14">
        <v>0</v>
      </c>
      <c r="M15" s="14">
        <v>4.6990740740740743E-3</v>
      </c>
      <c r="N15" s="14">
        <v>8.2002314814814806E-2</v>
      </c>
      <c r="O15" s="14">
        <v>0</v>
      </c>
      <c r="P15" s="14">
        <v>1.3981481481481482E-2</v>
      </c>
      <c r="Q15">
        <v>0</v>
      </c>
      <c r="R15" s="14">
        <v>3.5185185185185185E-3</v>
      </c>
      <c r="X15" s="14">
        <v>1.7732986111111113</v>
      </c>
      <c r="Y15" s="12">
        <f t="shared" si="0"/>
        <v>24.6</v>
      </c>
      <c r="Z15" s="12">
        <f t="shared" si="1"/>
        <v>2.8</v>
      </c>
      <c r="AA15" s="14">
        <f t="shared" si="2"/>
        <v>6.4960648148148142E-2</v>
      </c>
      <c r="AB15" s="14">
        <f t="shared" si="3"/>
        <v>4.1439814814814818E-2</v>
      </c>
      <c r="AC15" s="14">
        <f t="shared" si="4"/>
        <v>0</v>
      </c>
      <c r="AD15" s="14">
        <f t="shared" si="5"/>
        <v>6.1805555555555555E-3</v>
      </c>
      <c r="AE15" s="14">
        <f t="shared" si="6"/>
        <v>0</v>
      </c>
      <c r="AF15" s="14">
        <f t="shared" si="7"/>
        <v>0</v>
      </c>
      <c r="AG15" s="14">
        <f t="shared" si="8"/>
        <v>9.3981481481481487E-4</v>
      </c>
      <c r="AH15" s="14">
        <f t="shared" si="9"/>
        <v>1.640046296296296E-2</v>
      </c>
      <c r="AI15" s="14">
        <f t="shared" si="10"/>
        <v>0</v>
      </c>
      <c r="AJ15" s="14">
        <f t="shared" si="11"/>
        <v>2.7962962962962963E-3</v>
      </c>
      <c r="AK15" s="15">
        <f t="shared" si="12"/>
        <v>0.35465972222222225</v>
      </c>
    </row>
    <row r="16" spans="1:37" x14ac:dyDescent="0.25">
      <c r="A16" s="5">
        <v>45212</v>
      </c>
      <c r="B16">
        <v>5</v>
      </c>
      <c r="C16" t="s">
        <v>127</v>
      </c>
      <c r="D16">
        <v>32</v>
      </c>
      <c r="E16">
        <v>12</v>
      </c>
      <c r="F16">
        <v>44</v>
      </c>
      <c r="G16" s="14">
        <v>0.66239583333333341</v>
      </c>
      <c r="H16" s="14">
        <v>0.21859953703703705</v>
      </c>
      <c r="I16" s="14">
        <v>0</v>
      </c>
      <c r="J16" s="14">
        <v>3.3599537037037039E-2</v>
      </c>
      <c r="K16" s="14">
        <v>5.9097222222222225E-2</v>
      </c>
      <c r="L16" s="14">
        <v>0.30670138888888887</v>
      </c>
      <c r="M16" s="14">
        <v>0</v>
      </c>
      <c r="N16" s="14">
        <v>0</v>
      </c>
      <c r="O16" s="14">
        <v>4.4398148148148152E-2</v>
      </c>
      <c r="P16" s="14">
        <v>8.0787037037037043E-3</v>
      </c>
      <c r="Q16">
        <v>0</v>
      </c>
      <c r="R16" s="14">
        <v>4.5486111111111109E-3</v>
      </c>
      <c r="X16" s="14">
        <v>1.7714004629629629</v>
      </c>
      <c r="Y16" s="12">
        <f t="shared" si="0"/>
        <v>6.4</v>
      </c>
      <c r="Z16" s="12">
        <f t="shared" si="1"/>
        <v>2.4</v>
      </c>
      <c r="AA16" s="14">
        <f t="shared" si="2"/>
        <v>0.13247916666666668</v>
      </c>
      <c r="AB16" s="14">
        <f t="shared" si="3"/>
        <v>4.3719907407407409E-2</v>
      </c>
      <c r="AC16" s="14">
        <f t="shared" si="4"/>
        <v>0</v>
      </c>
      <c r="AD16" s="14">
        <f t="shared" si="5"/>
        <v>6.7199074074074079E-3</v>
      </c>
      <c r="AE16" s="14">
        <f t="shared" si="6"/>
        <v>1.1819444444444445E-2</v>
      </c>
      <c r="AF16" s="14">
        <f t="shared" si="7"/>
        <v>6.1340277777777771E-2</v>
      </c>
      <c r="AG16" s="14">
        <f t="shared" si="8"/>
        <v>0</v>
      </c>
      <c r="AH16" s="14">
        <f t="shared" si="9"/>
        <v>0</v>
      </c>
      <c r="AI16" s="14">
        <f t="shared" si="10"/>
        <v>8.8796296296296297E-3</v>
      </c>
      <c r="AJ16" s="14">
        <f t="shared" si="11"/>
        <v>1.6157407407407409E-3</v>
      </c>
      <c r="AK16" s="15">
        <f t="shared" si="12"/>
        <v>0.35428009259259258</v>
      </c>
    </row>
    <row r="17" spans="1:37" x14ac:dyDescent="0.25">
      <c r="A17" s="5">
        <v>45212</v>
      </c>
      <c r="B17">
        <v>3</v>
      </c>
      <c r="C17" t="s">
        <v>44</v>
      </c>
      <c r="D17">
        <v>51</v>
      </c>
      <c r="E17">
        <v>9</v>
      </c>
      <c r="F17">
        <v>60</v>
      </c>
      <c r="G17" s="14">
        <v>0.1779050925925926</v>
      </c>
      <c r="H17" s="14">
        <v>0.12560185185185185</v>
      </c>
      <c r="I17" s="14">
        <v>2.6041666666666665E-3</v>
      </c>
      <c r="J17" s="14">
        <v>0</v>
      </c>
      <c r="K17" s="14">
        <v>8.2986111111111108E-3</v>
      </c>
      <c r="L17" s="14">
        <v>0</v>
      </c>
      <c r="M17" s="14">
        <v>5.1967592592592595E-3</v>
      </c>
      <c r="N17" s="14">
        <v>3.5694444444444445E-2</v>
      </c>
      <c r="O17" s="14">
        <v>0</v>
      </c>
      <c r="P17" s="14">
        <v>7.0925925925925934E-2</v>
      </c>
      <c r="Q17">
        <v>1</v>
      </c>
      <c r="R17" s="14">
        <v>6.215277777777777E-3</v>
      </c>
      <c r="X17" s="14">
        <v>1.0640972222222222</v>
      </c>
      <c r="Y17" s="12">
        <f t="shared" si="0"/>
        <v>17</v>
      </c>
      <c r="Z17" s="12">
        <f t="shared" si="1"/>
        <v>3</v>
      </c>
      <c r="AA17" s="14">
        <f t="shared" si="2"/>
        <v>5.93016975308642E-2</v>
      </c>
      <c r="AB17" s="14">
        <f t="shared" si="3"/>
        <v>4.1867283950617284E-2</v>
      </c>
      <c r="AC17" s="14">
        <f t="shared" si="4"/>
        <v>8.6805555555555551E-4</v>
      </c>
      <c r="AD17" s="14">
        <f t="shared" si="5"/>
        <v>0</v>
      </c>
      <c r="AE17" s="14">
        <f t="shared" si="6"/>
        <v>2.7662037037037034E-3</v>
      </c>
      <c r="AF17" s="14">
        <f t="shared" si="7"/>
        <v>0</v>
      </c>
      <c r="AG17" s="14">
        <f t="shared" si="8"/>
        <v>1.7322530864197531E-3</v>
      </c>
      <c r="AH17" s="14">
        <f t="shared" si="9"/>
        <v>1.1898148148148149E-2</v>
      </c>
      <c r="AI17" s="14">
        <f t="shared" si="10"/>
        <v>0</v>
      </c>
      <c r="AJ17" s="14">
        <f t="shared" si="11"/>
        <v>2.3641975308641979E-2</v>
      </c>
      <c r="AK17" s="15">
        <f t="shared" si="12"/>
        <v>0.35469907407407408</v>
      </c>
    </row>
    <row r="18" spans="1:37" x14ac:dyDescent="0.25">
      <c r="A18" s="5">
        <v>45212</v>
      </c>
      <c r="B18">
        <v>5</v>
      </c>
      <c r="C18" t="s">
        <v>45</v>
      </c>
      <c r="D18">
        <v>134</v>
      </c>
      <c r="E18">
        <v>23</v>
      </c>
      <c r="F18">
        <v>157</v>
      </c>
      <c r="G18" s="14">
        <v>0.32010416666666669</v>
      </c>
      <c r="H18" s="14">
        <v>0.20799768518518516</v>
      </c>
      <c r="I18" s="14">
        <v>0</v>
      </c>
      <c r="J18" s="14">
        <v>4.760416666666667E-2</v>
      </c>
      <c r="K18" s="14">
        <v>1.5300925925925926E-2</v>
      </c>
      <c r="L18" s="14">
        <v>2.6041666666666665E-3</v>
      </c>
      <c r="M18" s="14">
        <v>6.8055555555555569E-3</v>
      </c>
      <c r="N18" s="14">
        <v>3.9803240740740743E-2</v>
      </c>
      <c r="O18" s="14">
        <v>0</v>
      </c>
      <c r="P18" s="14">
        <v>1.3634259259259257E-2</v>
      </c>
      <c r="Q18">
        <v>0</v>
      </c>
      <c r="R18" s="14">
        <v>4.0162037037037033E-3</v>
      </c>
      <c r="X18" s="14">
        <v>1.7715046296296295</v>
      </c>
      <c r="Y18" s="12">
        <f t="shared" si="0"/>
        <v>26.8</v>
      </c>
      <c r="Z18" s="12">
        <f t="shared" si="1"/>
        <v>4.5999999999999996</v>
      </c>
      <c r="AA18" s="14">
        <f t="shared" si="2"/>
        <v>6.4020833333333332E-2</v>
      </c>
      <c r="AB18" s="15">
        <f t="shared" si="3"/>
        <v>4.1599537037037032E-2</v>
      </c>
      <c r="AC18" s="15">
        <f t="shared" si="4"/>
        <v>0</v>
      </c>
      <c r="AD18" s="15">
        <f t="shared" si="5"/>
        <v>9.5208333333333343E-3</v>
      </c>
      <c r="AE18" s="15">
        <f t="shared" si="6"/>
        <v>3.0601851851851853E-3</v>
      </c>
      <c r="AF18" s="15">
        <f t="shared" si="7"/>
        <v>5.2083333333333333E-4</v>
      </c>
      <c r="AG18" s="15">
        <f t="shared" si="8"/>
        <v>1.3611111111111113E-3</v>
      </c>
      <c r="AH18" s="15">
        <f t="shared" si="9"/>
        <v>7.960648148148149E-3</v>
      </c>
      <c r="AI18" s="15">
        <f t="shared" si="10"/>
        <v>0</v>
      </c>
      <c r="AJ18" s="15">
        <f t="shared" si="11"/>
        <v>2.7268518518518514E-3</v>
      </c>
      <c r="AK18" s="15">
        <f t="shared" si="12"/>
        <v>0.35430092592592588</v>
      </c>
    </row>
    <row r="19" spans="1:37" x14ac:dyDescent="0.25">
      <c r="A19" s="5">
        <v>45212</v>
      </c>
      <c r="B19">
        <v>5</v>
      </c>
      <c r="C19" t="s">
        <v>46</v>
      </c>
      <c r="D19">
        <v>111</v>
      </c>
      <c r="E19">
        <v>10</v>
      </c>
      <c r="F19">
        <v>121</v>
      </c>
      <c r="G19" s="14">
        <v>0.32689814814814816</v>
      </c>
      <c r="H19" s="14">
        <v>0.20980324074074075</v>
      </c>
      <c r="I19" s="14">
        <v>0</v>
      </c>
      <c r="J19" s="14">
        <v>2.5601851851851851E-2</v>
      </c>
      <c r="K19" s="14">
        <v>1.1099537037037038E-2</v>
      </c>
      <c r="L19" s="14">
        <v>8.5995370370370357E-3</v>
      </c>
      <c r="M19" s="14">
        <v>5.2696759259259263E-2</v>
      </c>
      <c r="N19" s="14">
        <v>1.909722222222222E-2</v>
      </c>
      <c r="O19" s="14">
        <v>0</v>
      </c>
      <c r="P19" s="14">
        <v>2.5949074074074072E-2</v>
      </c>
      <c r="Q19">
        <v>0</v>
      </c>
      <c r="R19" s="14">
        <v>5.1967592592592595E-3</v>
      </c>
      <c r="X19" s="14">
        <v>1.7773958333333333</v>
      </c>
      <c r="Y19" s="12">
        <f t="shared" si="0"/>
        <v>22.2</v>
      </c>
      <c r="Z19" s="12">
        <f t="shared" si="1"/>
        <v>2</v>
      </c>
      <c r="AA19" s="14">
        <f t="shared" si="2"/>
        <v>6.5379629629629635E-2</v>
      </c>
      <c r="AB19" s="15">
        <f t="shared" si="3"/>
        <v>4.196064814814815E-2</v>
      </c>
      <c r="AC19" s="15">
        <f t="shared" si="4"/>
        <v>0</v>
      </c>
      <c r="AD19" s="15">
        <f t="shared" si="5"/>
        <v>5.1203703703703706E-3</v>
      </c>
      <c r="AE19" s="15">
        <f t="shared" si="6"/>
        <v>2.2199074074074074E-3</v>
      </c>
      <c r="AF19" s="15">
        <f t="shared" si="7"/>
        <v>1.7199074074074072E-3</v>
      </c>
      <c r="AG19" s="15">
        <f t="shared" si="8"/>
        <v>1.0539351851851852E-2</v>
      </c>
      <c r="AH19" s="15">
        <f t="shared" si="9"/>
        <v>3.8194444444444439E-3</v>
      </c>
      <c r="AI19" s="15">
        <f t="shared" si="10"/>
        <v>0</v>
      </c>
      <c r="AJ19" s="15">
        <f t="shared" si="11"/>
        <v>5.1898148148148146E-3</v>
      </c>
      <c r="AK19" s="15">
        <f t="shared" si="12"/>
        <v>0.35547916666666668</v>
      </c>
    </row>
    <row r="20" spans="1:37" x14ac:dyDescent="0.25">
      <c r="A20" s="5">
        <v>45212</v>
      </c>
      <c r="B20">
        <v>5</v>
      </c>
      <c r="C20" t="s">
        <v>47</v>
      </c>
      <c r="D20">
        <v>49</v>
      </c>
      <c r="E20">
        <v>25</v>
      </c>
      <c r="F20">
        <v>74</v>
      </c>
      <c r="G20" s="14">
        <v>0.34010416666666665</v>
      </c>
      <c r="H20" s="14">
        <v>0.20739583333333333</v>
      </c>
      <c r="I20" s="14">
        <v>1.5405092592592593E-2</v>
      </c>
      <c r="J20" s="14">
        <v>8.6701388888888897E-2</v>
      </c>
      <c r="K20" s="14">
        <v>1.5300925925925926E-2</v>
      </c>
      <c r="L20" s="14">
        <v>0</v>
      </c>
      <c r="M20" s="14">
        <v>9.0972222222222218E-3</v>
      </c>
      <c r="N20" s="14">
        <v>6.2037037037037043E-3</v>
      </c>
      <c r="O20" s="14">
        <v>0</v>
      </c>
      <c r="P20" s="14">
        <v>5.8449074074074072E-3</v>
      </c>
      <c r="Q20">
        <v>0</v>
      </c>
      <c r="R20" s="14">
        <v>5.0810185185185186E-3</v>
      </c>
      <c r="X20" s="14">
        <v>1.7649999999999999</v>
      </c>
      <c r="Y20" s="12">
        <f t="shared" si="0"/>
        <v>9.8000000000000007</v>
      </c>
      <c r="Z20" s="12">
        <f t="shared" si="1"/>
        <v>5</v>
      </c>
      <c r="AA20" s="14">
        <f t="shared" si="2"/>
        <v>6.8020833333333336E-2</v>
      </c>
      <c r="AB20" s="15">
        <f t="shared" si="3"/>
        <v>4.1479166666666664E-2</v>
      </c>
      <c r="AC20" s="15">
        <f t="shared" si="4"/>
        <v>3.0810185185185185E-3</v>
      </c>
      <c r="AD20" s="15">
        <f t="shared" si="5"/>
        <v>1.7340277777777781E-2</v>
      </c>
      <c r="AE20" s="15">
        <f t="shared" si="6"/>
        <v>3.0601851851851853E-3</v>
      </c>
      <c r="AF20" s="15">
        <f t="shared" si="7"/>
        <v>0</v>
      </c>
      <c r="AG20" s="15">
        <f t="shared" si="8"/>
        <v>1.8194444444444443E-3</v>
      </c>
      <c r="AH20" s="15">
        <f t="shared" si="9"/>
        <v>1.2407407407407408E-3</v>
      </c>
      <c r="AI20" s="15">
        <f t="shared" si="10"/>
        <v>0</v>
      </c>
      <c r="AJ20" s="15">
        <f t="shared" si="11"/>
        <v>1.1689814814814813E-3</v>
      </c>
      <c r="AK20" s="15">
        <f t="shared" si="12"/>
        <v>0.35299999999999998</v>
      </c>
    </row>
    <row r="21" spans="1:37" x14ac:dyDescent="0.25">
      <c r="A21" s="5">
        <v>45219</v>
      </c>
      <c r="B21">
        <v>4</v>
      </c>
      <c r="C21" t="s">
        <v>122</v>
      </c>
      <c r="D21">
        <v>121</v>
      </c>
      <c r="E21">
        <v>2</v>
      </c>
      <c r="F21">
        <v>123</v>
      </c>
      <c r="G21" s="14">
        <v>0.3237962962962963</v>
      </c>
      <c r="H21" s="14">
        <v>0.16609953703703703</v>
      </c>
      <c r="I21" s="14">
        <v>7.5798611111111108E-2</v>
      </c>
      <c r="J21" s="14">
        <v>3.7604166666666668E-2</v>
      </c>
      <c r="K21" s="14">
        <v>0</v>
      </c>
      <c r="L21" s="14">
        <v>8.7962962962962968E-3</v>
      </c>
      <c r="M21" s="14">
        <v>1.2905092592592591E-2</v>
      </c>
      <c r="N21" s="14">
        <v>2.2604166666666665E-2</v>
      </c>
      <c r="O21" s="14">
        <v>0</v>
      </c>
      <c r="P21" s="14">
        <v>4.4907407407407403E-2</v>
      </c>
      <c r="Q21">
        <v>0</v>
      </c>
      <c r="R21" s="14">
        <v>3.6689814814814814E-3</v>
      </c>
      <c r="X21" s="14">
        <v>1.4164004629629632</v>
      </c>
      <c r="Y21" s="12">
        <f t="shared" si="0"/>
        <v>30.25</v>
      </c>
      <c r="Z21" s="12">
        <f t="shared" si="1"/>
        <v>0.5</v>
      </c>
      <c r="AA21" s="14">
        <f t="shared" si="2"/>
        <v>8.0949074074074076E-2</v>
      </c>
      <c r="AB21" s="14">
        <f t="shared" si="3"/>
        <v>4.1524884259259258E-2</v>
      </c>
      <c r="AC21" s="14">
        <f t="shared" si="4"/>
        <v>1.8949652777777777E-2</v>
      </c>
      <c r="AD21" s="14">
        <f t="shared" si="5"/>
        <v>9.4010416666666669E-3</v>
      </c>
      <c r="AE21" s="14">
        <f t="shared" si="6"/>
        <v>0</v>
      </c>
      <c r="AF21" s="14">
        <f t="shared" si="7"/>
        <v>2.1990740740740742E-3</v>
      </c>
      <c r="AG21" s="14">
        <f t="shared" si="8"/>
        <v>3.2262731481481478E-3</v>
      </c>
      <c r="AH21" s="14">
        <f t="shared" si="9"/>
        <v>5.6510416666666662E-3</v>
      </c>
      <c r="AI21" s="14">
        <f t="shared" si="10"/>
        <v>0</v>
      </c>
      <c r="AJ21" s="14">
        <f t="shared" si="11"/>
        <v>1.1226851851851851E-2</v>
      </c>
      <c r="AK21" s="15">
        <f t="shared" si="12"/>
        <v>0.3541001157407408</v>
      </c>
    </row>
    <row r="22" spans="1:37" hidden="1" x14ac:dyDescent="0.25">
      <c r="A22" s="5">
        <v>45219</v>
      </c>
      <c r="C22" t="s">
        <v>123</v>
      </c>
      <c r="D22">
        <v>0</v>
      </c>
      <c r="E22">
        <v>0</v>
      </c>
      <c r="F22">
        <v>0</v>
      </c>
      <c r="G22" s="14">
        <v>0</v>
      </c>
      <c r="H22" s="14">
        <v>0</v>
      </c>
      <c r="I22" s="14">
        <v>0</v>
      </c>
      <c r="J22" s="14">
        <v>0</v>
      </c>
      <c r="K22" s="14">
        <v>0</v>
      </c>
      <c r="L22" s="14">
        <v>0</v>
      </c>
      <c r="M22" s="14">
        <v>0</v>
      </c>
      <c r="N22" s="14">
        <v>0</v>
      </c>
      <c r="O22" s="14">
        <v>0</v>
      </c>
      <c r="P22" s="14">
        <v>0</v>
      </c>
      <c r="Q22">
        <v>0</v>
      </c>
      <c r="R22" s="14" t="e">
        <v>#DIV/0!</v>
      </c>
      <c r="X22" s="14">
        <v>0</v>
      </c>
      <c r="Y22" s="12" t="e">
        <f t="shared" si="0"/>
        <v>#DIV/0!</v>
      </c>
      <c r="Z22" s="12" t="e">
        <f t="shared" si="1"/>
        <v>#DIV/0!</v>
      </c>
      <c r="AA22" s="14" t="e">
        <f t="shared" si="2"/>
        <v>#DIV/0!</v>
      </c>
      <c r="AB22" s="14" t="e">
        <f t="shared" si="3"/>
        <v>#DIV/0!</v>
      </c>
      <c r="AC22" s="14" t="e">
        <f t="shared" si="4"/>
        <v>#DIV/0!</v>
      </c>
      <c r="AD22" s="14" t="e">
        <f t="shared" si="5"/>
        <v>#DIV/0!</v>
      </c>
      <c r="AE22" s="14" t="e">
        <f t="shared" si="6"/>
        <v>#DIV/0!</v>
      </c>
      <c r="AF22" s="14" t="e">
        <f t="shared" si="7"/>
        <v>#DIV/0!</v>
      </c>
      <c r="AG22" s="14" t="e">
        <f t="shared" si="8"/>
        <v>#DIV/0!</v>
      </c>
      <c r="AH22" s="14" t="e">
        <f t="shared" si="9"/>
        <v>#DIV/0!</v>
      </c>
      <c r="AI22" s="14" t="e">
        <f t="shared" si="10"/>
        <v>#DIV/0!</v>
      </c>
      <c r="AJ22" s="14" t="e">
        <f t="shared" si="11"/>
        <v>#DIV/0!</v>
      </c>
      <c r="AK22" s="15" t="e">
        <f t="shared" si="12"/>
        <v>#DIV/0!</v>
      </c>
    </row>
    <row r="23" spans="1:37" x14ac:dyDescent="0.25">
      <c r="A23" s="5">
        <v>45219</v>
      </c>
      <c r="B23">
        <v>4</v>
      </c>
      <c r="C23" t="s">
        <v>124</v>
      </c>
      <c r="D23">
        <v>102</v>
      </c>
      <c r="E23">
        <v>17</v>
      </c>
      <c r="F23">
        <v>119</v>
      </c>
      <c r="G23" s="14">
        <v>0.26500000000000001</v>
      </c>
      <c r="H23" s="14">
        <v>0.16549768518518518</v>
      </c>
      <c r="I23" s="14">
        <v>5.2905092592592594E-2</v>
      </c>
      <c r="J23" s="14">
        <v>1.5405092592592593E-2</v>
      </c>
      <c r="K23" s="14">
        <v>3.7037037037037034E-3</v>
      </c>
      <c r="L23" s="14">
        <v>8.4027777777777781E-3</v>
      </c>
      <c r="M23" s="14">
        <v>0</v>
      </c>
      <c r="N23" s="14">
        <v>1.909722222222222E-2</v>
      </c>
      <c r="O23" s="14">
        <v>0</v>
      </c>
      <c r="P23" s="14">
        <v>1.3506944444444445E-2</v>
      </c>
      <c r="Q23">
        <v>0</v>
      </c>
      <c r="R23" s="14">
        <v>4.0509259259259257E-3</v>
      </c>
      <c r="X23" s="14">
        <v>1.3654050925925925</v>
      </c>
      <c r="Y23" s="12">
        <f t="shared" si="0"/>
        <v>25.5</v>
      </c>
      <c r="Z23" s="12">
        <f t="shared" si="1"/>
        <v>4.25</v>
      </c>
      <c r="AA23" s="14">
        <f t="shared" si="2"/>
        <v>6.6250000000000003E-2</v>
      </c>
      <c r="AB23" s="14">
        <f t="shared" si="3"/>
        <v>4.1374421296296295E-2</v>
      </c>
      <c r="AC23" s="14">
        <f t="shared" si="4"/>
        <v>1.3226273148148148E-2</v>
      </c>
      <c r="AD23" s="14">
        <f t="shared" si="5"/>
        <v>3.8512731481481484E-3</v>
      </c>
      <c r="AE23" s="14">
        <f t="shared" si="6"/>
        <v>9.2592592592592585E-4</v>
      </c>
      <c r="AF23" s="14">
        <f t="shared" si="7"/>
        <v>2.1006944444444445E-3</v>
      </c>
      <c r="AG23" s="14">
        <f t="shared" si="8"/>
        <v>0</v>
      </c>
      <c r="AH23" s="14">
        <f t="shared" si="9"/>
        <v>4.7743055555555551E-3</v>
      </c>
      <c r="AI23" s="14">
        <f t="shared" si="10"/>
        <v>0</v>
      </c>
      <c r="AJ23" s="14">
        <f t="shared" si="11"/>
        <v>3.3767361111111112E-3</v>
      </c>
      <c r="AK23" s="15">
        <f t="shared" si="12"/>
        <v>0.34135127314814812</v>
      </c>
    </row>
    <row r="24" spans="1:37" x14ac:dyDescent="0.25">
      <c r="A24" s="5">
        <v>45219</v>
      </c>
      <c r="B24">
        <v>4</v>
      </c>
      <c r="C24" t="s">
        <v>125</v>
      </c>
      <c r="D24">
        <v>41</v>
      </c>
      <c r="E24">
        <v>4</v>
      </c>
      <c r="F24">
        <v>45</v>
      </c>
      <c r="G24" s="14">
        <v>0.6045949074074074</v>
      </c>
      <c r="H24" s="14">
        <v>0.16760416666666667</v>
      </c>
      <c r="I24" s="14">
        <v>1.6099537037037037E-2</v>
      </c>
      <c r="J24" s="14">
        <v>4.2395833333333334E-2</v>
      </c>
      <c r="K24" s="14">
        <v>1.7199074074074071E-2</v>
      </c>
      <c r="L24" s="14">
        <v>0.34489583333333335</v>
      </c>
      <c r="M24" s="14">
        <v>0</v>
      </c>
      <c r="N24" s="14">
        <v>0</v>
      </c>
      <c r="O24" s="14">
        <v>1.6400462962962964E-2</v>
      </c>
      <c r="P24" s="14">
        <v>5.3819444444444453E-3</v>
      </c>
      <c r="Q24">
        <v>1</v>
      </c>
      <c r="R24" s="14">
        <v>4.9189814814814816E-3</v>
      </c>
      <c r="X24" s="14">
        <v>1.4175000000000002</v>
      </c>
      <c r="Y24" s="12">
        <f t="shared" si="0"/>
        <v>10.25</v>
      </c>
      <c r="Z24" s="12">
        <f t="shared" si="1"/>
        <v>1</v>
      </c>
      <c r="AA24" s="14">
        <f t="shared" si="2"/>
        <v>0.15114872685185185</v>
      </c>
      <c r="AB24" s="14">
        <f t="shared" si="3"/>
        <v>4.1901041666666666E-2</v>
      </c>
      <c r="AC24" s="14">
        <f t="shared" si="4"/>
        <v>4.0248842592592593E-3</v>
      </c>
      <c r="AD24" s="14">
        <f t="shared" si="5"/>
        <v>1.0598958333333333E-2</v>
      </c>
      <c r="AE24" s="14">
        <f t="shared" si="6"/>
        <v>4.2997685185185179E-3</v>
      </c>
      <c r="AF24" s="14">
        <f t="shared" si="7"/>
        <v>8.6223958333333336E-2</v>
      </c>
      <c r="AG24" s="14">
        <f t="shared" si="8"/>
        <v>0</v>
      </c>
      <c r="AH24" s="14">
        <f t="shared" si="9"/>
        <v>0</v>
      </c>
      <c r="AI24" s="14">
        <f t="shared" si="10"/>
        <v>4.100115740740741E-3</v>
      </c>
      <c r="AJ24" s="14">
        <f t="shared" si="11"/>
        <v>1.3454861111111113E-3</v>
      </c>
      <c r="AK24" s="15">
        <f t="shared" si="12"/>
        <v>0.35437500000000005</v>
      </c>
    </row>
    <row r="25" spans="1:37" x14ac:dyDescent="0.25">
      <c r="A25" s="5">
        <v>45219</v>
      </c>
      <c r="B25">
        <v>4</v>
      </c>
      <c r="C25" t="s">
        <v>126</v>
      </c>
      <c r="D25">
        <v>106</v>
      </c>
      <c r="E25">
        <v>10</v>
      </c>
      <c r="F25">
        <v>116</v>
      </c>
      <c r="G25" s="14">
        <v>0.27680555555555558</v>
      </c>
      <c r="H25" s="14">
        <v>0.16620370370370371</v>
      </c>
      <c r="I25" s="14">
        <v>1.3599537037037037E-2</v>
      </c>
      <c r="J25" s="14">
        <v>1.9305555555555555E-2</v>
      </c>
      <c r="K25" s="14">
        <v>2.6041666666666665E-3</v>
      </c>
      <c r="L25" s="14">
        <v>0</v>
      </c>
      <c r="M25" s="14">
        <v>5.9305555555555556E-2</v>
      </c>
      <c r="N25" s="14">
        <v>1.5601851851851851E-2</v>
      </c>
      <c r="O25" s="14">
        <v>0</v>
      </c>
      <c r="P25" s="14">
        <v>2.736111111111111E-2</v>
      </c>
      <c r="Q25">
        <v>1</v>
      </c>
      <c r="R25" s="14">
        <v>3.8194444444444443E-3</v>
      </c>
      <c r="X25" s="14">
        <v>1.4584027777777777</v>
      </c>
      <c r="Y25" s="12">
        <f t="shared" si="0"/>
        <v>26.5</v>
      </c>
      <c r="Z25" s="12">
        <f t="shared" si="1"/>
        <v>2.5</v>
      </c>
      <c r="AA25" s="14">
        <f t="shared" si="2"/>
        <v>6.9201388888888896E-2</v>
      </c>
      <c r="AB25" s="14">
        <f t="shared" si="3"/>
        <v>4.1550925925925929E-2</v>
      </c>
      <c r="AC25" s="14">
        <f t="shared" si="4"/>
        <v>3.3998842592592592E-3</v>
      </c>
      <c r="AD25" s="14">
        <f t="shared" si="5"/>
        <v>4.8263888888888887E-3</v>
      </c>
      <c r="AE25" s="14">
        <f t="shared" si="6"/>
        <v>6.5104166666666663E-4</v>
      </c>
      <c r="AF25" s="14">
        <f t="shared" si="7"/>
        <v>0</v>
      </c>
      <c r="AG25" s="14">
        <f t="shared" si="8"/>
        <v>1.4826388888888889E-2</v>
      </c>
      <c r="AH25" s="14">
        <f t="shared" si="9"/>
        <v>3.9004629629629628E-3</v>
      </c>
      <c r="AI25" s="14">
        <f t="shared" si="10"/>
        <v>0</v>
      </c>
      <c r="AJ25" s="14">
        <f t="shared" si="11"/>
        <v>6.8402777777777776E-3</v>
      </c>
      <c r="AK25" s="15">
        <f t="shared" si="12"/>
        <v>0.36460069444444443</v>
      </c>
    </row>
    <row r="26" spans="1:37" x14ac:dyDescent="0.25">
      <c r="A26" s="5">
        <v>45219</v>
      </c>
      <c r="B26">
        <v>5</v>
      </c>
      <c r="C26" t="s">
        <v>127</v>
      </c>
      <c r="D26">
        <v>22</v>
      </c>
      <c r="E26">
        <v>22</v>
      </c>
      <c r="F26">
        <v>44</v>
      </c>
      <c r="G26" s="14">
        <v>1.1006018518518519</v>
      </c>
      <c r="H26" s="14">
        <v>0.20810185185185184</v>
      </c>
      <c r="I26" s="14">
        <v>0</v>
      </c>
      <c r="J26" s="14">
        <v>4.5798611111111109E-2</v>
      </c>
      <c r="K26" s="14">
        <v>0</v>
      </c>
      <c r="L26" s="14">
        <v>0.82920138888888895</v>
      </c>
      <c r="M26" s="14">
        <v>0</v>
      </c>
      <c r="N26" s="14">
        <v>0</v>
      </c>
      <c r="O26" s="14">
        <v>1.7499999999999998E-2</v>
      </c>
      <c r="P26" s="14">
        <v>1.2800925925925926E-2</v>
      </c>
      <c r="Q26">
        <v>0</v>
      </c>
      <c r="R26" s="14">
        <v>4.8495370370370368E-3</v>
      </c>
      <c r="X26" s="14">
        <v>1.7817013888888888</v>
      </c>
      <c r="Y26" s="12">
        <f t="shared" si="0"/>
        <v>4.4000000000000004</v>
      </c>
      <c r="Z26" s="12">
        <f t="shared" si="1"/>
        <v>4.4000000000000004</v>
      </c>
      <c r="AA26" s="14">
        <f t="shared" si="2"/>
        <v>0.22012037037037038</v>
      </c>
      <c r="AB26" s="14">
        <f t="shared" si="3"/>
        <v>4.162037037037037E-2</v>
      </c>
      <c r="AC26" s="14">
        <f t="shared" si="4"/>
        <v>0</v>
      </c>
      <c r="AD26" s="14">
        <f t="shared" si="5"/>
        <v>9.1597222222222219E-3</v>
      </c>
      <c r="AE26" s="14">
        <f t="shared" si="6"/>
        <v>0</v>
      </c>
      <c r="AF26" s="14">
        <f t="shared" si="7"/>
        <v>0.16584027777777779</v>
      </c>
      <c r="AG26" s="14">
        <f t="shared" si="8"/>
        <v>0</v>
      </c>
      <c r="AH26" s="14">
        <f t="shared" si="9"/>
        <v>0</v>
      </c>
      <c r="AI26" s="14">
        <f t="shared" si="10"/>
        <v>3.4999999999999996E-3</v>
      </c>
      <c r="AJ26" s="14">
        <f t="shared" si="11"/>
        <v>2.5601851851851853E-3</v>
      </c>
      <c r="AK26" s="15">
        <f t="shared" si="12"/>
        <v>0.35634027777777777</v>
      </c>
    </row>
    <row r="27" spans="1:37" x14ac:dyDescent="0.25">
      <c r="A27" s="5">
        <v>45219</v>
      </c>
      <c r="B27">
        <v>4</v>
      </c>
      <c r="C27" t="s">
        <v>44</v>
      </c>
      <c r="D27">
        <v>41</v>
      </c>
      <c r="E27">
        <v>21</v>
      </c>
      <c r="F27">
        <v>62</v>
      </c>
      <c r="G27" s="14">
        <v>0.2290972222222222</v>
      </c>
      <c r="H27" s="14">
        <v>0.16810185185185186</v>
      </c>
      <c r="I27" s="14">
        <v>0</v>
      </c>
      <c r="J27" s="14">
        <v>1.3900462962962962E-2</v>
      </c>
      <c r="K27" s="14">
        <v>1.9699074074074074E-2</v>
      </c>
      <c r="L27" s="14">
        <v>0</v>
      </c>
      <c r="M27" s="14">
        <v>2.7395833333333338E-2</v>
      </c>
      <c r="N27" s="14">
        <v>0</v>
      </c>
      <c r="O27" s="14">
        <v>0</v>
      </c>
      <c r="P27" s="14">
        <v>3.5312500000000004E-2</v>
      </c>
      <c r="Q27">
        <v>0</v>
      </c>
      <c r="R27" s="14">
        <v>5.1736111111111115E-3</v>
      </c>
      <c r="X27" s="14">
        <v>1.4212037037037037</v>
      </c>
      <c r="Y27" s="12">
        <f t="shared" si="0"/>
        <v>10.25</v>
      </c>
      <c r="Z27" s="12">
        <f t="shared" si="1"/>
        <v>5.25</v>
      </c>
      <c r="AA27" s="14">
        <f t="shared" si="2"/>
        <v>5.7274305555555551E-2</v>
      </c>
      <c r="AB27" s="14">
        <f t="shared" si="3"/>
        <v>4.2025462962962966E-2</v>
      </c>
      <c r="AC27" s="14">
        <f t="shared" si="4"/>
        <v>0</v>
      </c>
      <c r="AD27" s="14">
        <f t="shared" si="5"/>
        <v>3.4751157407407404E-3</v>
      </c>
      <c r="AE27" s="14">
        <f t="shared" si="6"/>
        <v>4.9247685185185184E-3</v>
      </c>
      <c r="AF27" s="14">
        <f t="shared" si="7"/>
        <v>0</v>
      </c>
      <c r="AG27" s="14">
        <f t="shared" si="8"/>
        <v>6.8489583333333345E-3</v>
      </c>
      <c r="AH27" s="14">
        <f t="shared" si="9"/>
        <v>0</v>
      </c>
      <c r="AI27" s="14">
        <f t="shared" si="10"/>
        <v>0</v>
      </c>
      <c r="AJ27" s="14">
        <f t="shared" si="11"/>
        <v>8.8281250000000009E-3</v>
      </c>
      <c r="AK27" s="15">
        <f t="shared" si="12"/>
        <v>0.35530092592592594</v>
      </c>
    </row>
    <row r="28" spans="1:37" x14ac:dyDescent="0.25">
      <c r="A28" s="5">
        <v>45219</v>
      </c>
      <c r="B28">
        <v>4</v>
      </c>
      <c r="C28" t="s">
        <v>45</v>
      </c>
      <c r="D28">
        <v>105</v>
      </c>
      <c r="E28">
        <v>8</v>
      </c>
      <c r="F28">
        <v>113</v>
      </c>
      <c r="G28" s="14">
        <v>0.25290509259259258</v>
      </c>
      <c r="H28" s="14">
        <v>0.1662962962962963</v>
      </c>
      <c r="I28" s="14">
        <v>1.5972222222222221E-3</v>
      </c>
      <c r="J28" s="14">
        <v>5.3796296296296293E-2</v>
      </c>
      <c r="K28" s="14">
        <v>8.4953703703703701E-3</v>
      </c>
      <c r="L28" s="14">
        <v>0</v>
      </c>
      <c r="M28" s="14">
        <v>1.2905092592592591E-2</v>
      </c>
      <c r="N28" s="14">
        <v>9.8032407407407408E-3</v>
      </c>
      <c r="O28" s="14">
        <v>0</v>
      </c>
      <c r="P28" s="14">
        <v>1.9953703703703706E-2</v>
      </c>
      <c r="Q28">
        <v>0</v>
      </c>
      <c r="R28" s="14">
        <v>4.9652777777777777E-3</v>
      </c>
      <c r="X28" s="14">
        <v>1.4248032407407407</v>
      </c>
      <c r="Y28" s="12">
        <f t="shared" si="0"/>
        <v>26.25</v>
      </c>
      <c r="Z28" s="12">
        <f t="shared" si="1"/>
        <v>2</v>
      </c>
      <c r="AA28" s="14">
        <f t="shared" si="2"/>
        <v>6.3226273148148146E-2</v>
      </c>
      <c r="AB28" s="14">
        <f t="shared" si="3"/>
        <v>4.1574074074074076E-2</v>
      </c>
      <c r="AC28" s="14">
        <f t="shared" si="4"/>
        <v>3.9930555555555552E-4</v>
      </c>
      <c r="AD28" s="14">
        <f t="shared" si="5"/>
        <v>1.3449074074074073E-2</v>
      </c>
      <c r="AE28" s="14">
        <f t="shared" si="6"/>
        <v>2.1238425925925925E-3</v>
      </c>
      <c r="AF28" s="14">
        <f t="shared" si="7"/>
        <v>0</v>
      </c>
      <c r="AG28" s="14">
        <f t="shared" si="8"/>
        <v>3.2262731481481478E-3</v>
      </c>
      <c r="AH28" s="14">
        <f t="shared" si="9"/>
        <v>2.4508101851851852E-3</v>
      </c>
      <c r="AI28" s="14">
        <f t="shared" si="10"/>
        <v>0</v>
      </c>
      <c r="AJ28" s="14">
        <f t="shared" si="11"/>
        <v>4.9884259259259265E-3</v>
      </c>
      <c r="AK28" s="15">
        <f t="shared" si="12"/>
        <v>0.35620081018518518</v>
      </c>
    </row>
    <row r="29" spans="1:37" x14ac:dyDescent="0.25">
      <c r="A29" s="5">
        <v>45219</v>
      </c>
      <c r="B29">
        <v>4</v>
      </c>
      <c r="C29" t="s">
        <v>46</v>
      </c>
      <c r="D29">
        <v>80</v>
      </c>
      <c r="E29">
        <v>8</v>
      </c>
      <c r="F29">
        <v>88</v>
      </c>
      <c r="G29" s="14">
        <v>0.22939814814814816</v>
      </c>
      <c r="H29" s="14">
        <v>0.16760416666666667</v>
      </c>
      <c r="I29" s="14">
        <v>0</v>
      </c>
      <c r="J29" s="14">
        <v>6.8055555555555569E-3</v>
      </c>
      <c r="K29" s="14">
        <v>1.2094907407407408E-2</v>
      </c>
      <c r="L29" s="14">
        <v>0</v>
      </c>
      <c r="M29" s="14">
        <v>2.0601851851851854E-2</v>
      </c>
      <c r="N29" s="14">
        <v>2.2303240740740738E-2</v>
      </c>
      <c r="O29" s="14">
        <v>0</v>
      </c>
      <c r="P29" s="14">
        <v>6.2384259259259257E-2</v>
      </c>
      <c r="Q29">
        <v>0</v>
      </c>
      <c r="R29" s="14">
        <v>6.1342592592592594E-3</v>
      </c>
      <c r="X29" s="14">
        <v>1.411701388888889</v>
      </c>
      <c r="Y29" s="12">
        <f t="shared" si="0"/>
        <v>20</v>
      </c>
      <c r="Z29" s="12">
        <f t="shared" si="1"/>
        <v>2</v>
      </c>
      <c r="AA29" s="14">
        <f t="shared" si="2"/>
        <v>5.7349537037037039E-2</v>
      </c>
      <c r="AB29" s="14">
        <f t="shared" si="3"/>
        <v>4.1901041666666666E-2</v>
      </c>
      <c r="AC29" s="14">
        <f t="shared" si="4"/>
        <v>0</v>
      </c>
      <c r="AD29" s="14">
        <f t="shared" si="5"/>
        <v>1.7013888888888892E-3</v>
      </c>
      <c r="AE29" s="14">
        <f t="shared" si="6"/>
        <v>3.0237268518518521E-3</v>
      </c>
      <c r="AF29" s="14">
        <f t="shared" si="7"/>
        <v>0</v>
      </c>
      <c r="AG29" s="14">
        <f t="shared" si="8"/>
        <v>5.1504629629629635E-3</v>
      </c>
      <c r="AH29" s="14">
        <f t="shared" si="9"/>
        <v>5.5758101851851845E-3</v>
      </c>
      <c r="AI29" s="14">
        <f t="shared" si="10"/>
        <v>0</v>
      </c>
      <c r="AJ29" s="14">
        <f t="shared" si="11"/>
        <v>1.5596064814814814E-2</v>
      </c>
      <c r="AK29" s="15">
        <f t="shared" si="12"/>
        <v>0.35292534722222224</v>
      </c>
    </row>
    <row r="30" spans="1:37" x14ac:dyDescent="0.25">
      <c r="A30" s="5">
        <v>45219</v>
      </c>
      <c r="B30">
        <v>4</v>
      </c>
      <c r="C30" t="s">
        <v>47</v>
      </c>
      <c r="D30">
        <v>92</v>
      </c>
      <c r="E30">
        <v>17</v>
      </c>
      <c r="F30">
        <v>109</v>
      </c>
      <c r="G30" s="14">
        <v>0.29370370370370369</v>
      </c>
      <c r="H30" s="14">
        <v>0.16920138888888889</v>
      </c>
      <c r="I30" s="14">
        <v>1.2962962962962963E-3</v>
      </c>
      <c r="J30" s="14">
        <v>6.4699074074074062E-2</v>
      </c>
      <c r="K30" s="14">
        <v>0</v>
      </c>
      <c r="L30" s="14">
        <v>1.1296296296296296E-2</v>
      </c>
      <c r="M30" s="14">
        <v>2.4502314814814814E-2</v>
      </c>
      <c r="N30" s="14">
        <v>2.269675925925926E-2</v>
      </c>
      <c r="O30" s="14">
        <v>0</v>
      </c>
      <c r="P30" s="14">
        <v>1.462962962962963E-2</v>
      </c>
      <c r="Q30">
        <v>0</v>
      </c>
      <c r="R30" s="14">
        <v>5.8449074074074072E-3</v>
      </c>
      <c r="X30" s="14">
        <v>1.4298032407407408</v>
      </c>
      <c r="Y30" s="12">
        <f t="shared" si="0"/>
        <v>23</v>
      </c>
      <c r="Z30" s="12">
        <f t="shared" si="1"/>
        <v>4.25</v>
      </c>
      <c r="AA30" s="14">
        <f t="shared" si="2"/>
        <v>7.3425925925925922E-2</v>
      </c>
      <c r="AB30" s="14">
        <f t="shared" si="3"/>
        <v>4.2300347222222222E-2</v>
      </c>
      <c r="AC30" s="14">
        <f t="shared" si="4"/>
        <v>3.2407407407407406E-4</v>
      </c>
      <c r="AD30" s="14">
        <f t="shared" si="5"/>
        <v>1.6174768518518515E-2</v>
      </c>
      <c r="AE30" s="14">
        <f t="shared" si="6"/>
        <v>0</v>
      </c>
      <c r="AF30" s="14">
        <f t="shared" si="7"/>
        <v>2.8240740740740739E-3</v>
      </c>
      <c r="AG30" s="14">
        <f t="shared" si="8"/>
        <v>6.1255787037037034E-3</v>
      </c>
      <c r="AH30" s="14">
        <f t="shared" si="9"/>
        <v>5.6741898148148151E-3</v>
      </c>
      <c r="AI30" s="14">
        <f t="shared" si="10"/>
        <v>0</v>
      </c>
      <c r="AJ30" s="14">
        <f t="shared" si="11"/>
        <v>3.6574074074074074E-3</v>
      </c>
      <c r="AK30" s="15">
        <f t="shared" si="12"/>
        <v>0.35745081018518521</v>
      </c>
    </row>
    <row r="31" spans="1:37" x14ac:dyDescent="0.25">
      <c r="A31" s="5">
        <v>45226</v>
      </c>
      <c r="B31">
        <v>5</v>
      </c>
      <c r="C31" t="s">
        <v>122</v>
      </c>
      <c r="D31">
        <v>102</v>
      </c>
      <c r="E31">
        <v>27</v>
      </c>
      <c r="F31">
        <v>129</v>
      </c>
      <c r="G31" s="14">
        <v>0.43310185185185185</v>
      </c>
      <c r="H31" s="14">
        <v>0.20849537037037036</v>
      </c>
      <c r="I31" s="14">
        <v>7.5405092592592593E-2</v>
      </c>
      <c r="J31" s="14">
        <v>4.2094907407407407E-2</v>
      </c>
      <c r="K31" s="14">
        <v>5.4976851851851853E-3</v>
      </c>
      <c r="L31" s="14">
        <v>4.6203703703703698E-2</v>
      </c>
      <c r="M31" s="14">
        <v>1.4305555555555557E-2</v>
      </c>
      <c r="N31" s="14">
        <v>4.1099537037037039E-2</v>
      </c>
      <c r="O31" s="14">
        <v>0</v>
      </c>
      <c r="P31" s="14">
        <v>1.5196759259259259E-2</v>
      </c>
      <c r="Q31">
        <v>0</v>
      </c>
      <c r="R31" s="14">
        <v>4.0046296296296297E-3</v>
      </c>
      <c r="X31" s="14">
        <v>1.7060995370370371</v>
      </c>
      <c r="Y31" s="12">
        <f t="shared" si="0"/>
        <v>20.399999999999999</v>
      </c>
      <c r="Z31" s="12">
        <f t="shared" si="1"/>
        <v>5.4</v>
      </c>
      <c r="AA31" s="14">
        <f t="shared" si="2"/>
        <v>8.6620370370370375E-2</v>
      </c>
      <c r="AB31" s="15">
        <f t="shared" si="3"/>
        <v>4.1699074074074069E-2</v>
      </c>
      <c r="AC31" s="15">
        <f t="shared" si="4"/>
        <v>1.5081018518518518E-2</v>
      </c>
      <c r="AD31" s="15">
        <f t="shared" si="5"/>
        <v>8.4189814814814821E-3</v>
      </c>
      <c r="AE31" s="15">
        <f t="shared" si="6"/>
        <v>1.0995370370370371E-3</v>
      </c>
      <c r="AF31" s="15">
        <f t="shared" si="7"/>
        <v>9.2407407407407403E-3</v>
      </c>
      <c r="AG31" s="15">
        <f t="shared" si="8"/>
        <v>2.8611111111111116E-3</v>
      </c>
      <c r="AH31" s="15">
        <f t="shared" si="9"/>
        <v>8.2199074074074084E-3</v>
      </c>
      <c r="AI31" s="15">
        <f t="shared" si="10"/>
        <v>0</v>
      </c>
      <c r="AJ31" s="15">
        <f t="shared" si="11"/>
        <v>3.0393518518518517E-3</v>
      </c>
      <c r="AK31" s="15">
        <f t="shared" si="12"/>
        <v>0.34121990740740743</v>
      </c>
    </row>
    <row r="32" spans="1:37" hidden="1" x14ac:dyDescent="0.25">
      <c r="A32" s="5">
        <v>45226</v>
      </c>
      <c r="C32" t="s">
        <v>123</v>
      </c>
      <c r="D32">
        <v>0</v>
      </c>
      <c r="E32">
        <v>0</v>
      </c>
      <c r="F32">
        <v>0</v>
      </c>
      <c r="G32" s="14">
        <v>0</v>
      </c>
      <c r="H32" s="14">
        <v>0</v>
      </c>
      <c r="I32" s="14">
        <v>0</v>
      </c>
      <c r="J32" s="14">
        <v>0</v>
      </c>
      <c r="K32" s="14">
        <v>0</v>
      </c>
      <c r="L32" s="14">
        <v>0</v>
      </c>
      <c r="M32" s="14">
        <v>0</v>
      </c>
      <c r="N32" s="14">
        <v>0</v>
      </c>
      <c r="O32" s="14">
        <v>0</v>
      </c>
      <c r="P32" s="14">
        <v>0</v>
      </c>
      <c r="Q32">
        <v>0</v>
      </c>
      <c r="R32" s="14" t="e">
        <v>#DIV/0!</v>
      </c>
      <c r="X32" s="14">
        <v>0</v>
      </c>
      <c r="Y32" s="12" t="e">
        <f t="shared" si="0"/>
        <v>#DIV/0!</v>
      </c>
      <c r="Z32" s="12" t="e">
        <f t="shared" si="1"/>
        <v>#DIV/0!</v>
      </c>
      <c r="AA32" s="14" t="e">
        <f t="shared" si="2"/>
        <v>#DIV/0!</v>
      </c>
      <c r="AB32" s="15" t="e">
        <f t="shared" si="3"/>
        <v>#DIV/0!</v>
      </c>
      <c r="AC32" s="15" t="e">
        <f t="shared" si="4"/>
        <v>#DIV/0!</v>
      </c>
      <c r="AD32" s="15" t="e">
        <f t="shared" si="5"/>
        <v>#DIV/0!</v>
      </c>
      <c r="AE32" s="15" t="e">
        <f t="shared" si="6"/>
        <v>#DIV/0!</v>
      </c>
      <c r="AF32" s="15" t="e">
        <f t="shared" si="7"/>
        <v>#DIV/0!</v>
      </c>
      <c r="AG32" s="15" t="e">
        <f t="shared" si="8"/>
        <v>#DIV/0!</v>
      </c>
      <c r="AH32" s="15" t="e">
        <f t="shared" si="9"/>
        <v>#DIV/0!</v>
      </c>
      <c r="AI32" s="15" t="e">
        <f t="shared" si="10"/>
        <v>#DIV/0!</v>
      </c>
      <c r="AJ32" s="15" t="e">
        <f t="shared" si="11"/>
        <v>#DIV/0!</v>
      </c>
      <c r="AK32" s="15" t="e">
        <f t="shared" si="12"/>
        <v>#DIV/0!</v>
      </c>
    </row>
    <row r="33" spans="1:37" x14ac:dyDescent="0.25">
      <c r="A33" s="5">
        <v>45226</v>
      </c>
      <c r="B33">
        <v>5</v>
      </c>
      <c r="C33" t="s">
        <v>124</v>
      </c>
      <c r="D33">
        <v>115</v>
      </c>
      <c r="E33">
        <v>23</v>
      </c>
      <c r="F33">
        <v>138</v>
      </c>
      <c r="G33" s="14">
        <v>0.37299768518518522</v>
      </c>
      <c r="H33" s="14">
        <v>0.2084027777777778</v>
      </c>
      <c r="I33" s="14">
        <v>3.7997685185185183E-2</v>
      </c>
      <c r="J33" s="14">
        <v>2.7199074074074073E-2</v>
      </c>
      <c r="K33" s="14">
        <v>1.0104166666666668E-2</v>
      </c>
      <c r="L33" s="14">
        <v>1.329861111111111E-2</v>
      </c>
      <c r="M33" s="14">
        <v>1.5972222222222221E-3</v>
      </c>
      <c r="N33" s="14">
        <v>7.4398148148148144E-2</v>
      </c>
      <c r="O33" s="14">
        <v>0</v>
      </c>
      <c r="P33" s="14">
        <v>1.4699074074074074E-2</v>
      </c>
      <c r="Q33">
        <v>0</v>
      </c>
      <c r="R33" s="14">
        <v>3.7037037037037034E-3</v>
      </c>
      <c r="X33" s="14">
        <v>1.7728009259259261</v>
      </c>
      <c r="Y33" s="12">
        <f t="shared" si="0"/>
        <v>23</v>
      </c>
      <c r="Z33" s="12">
        <f t="shared" si="1"/>
        <v>4.5999999999999996</v>
      </c>
      <c r="AA33" s="14">
        <f t="shared" si="2"/>
        <v>7.4599537037037048E-2</v>
      </c>
      <c r="AB33" s="15">
        <f t="shared" si="3"/>
        <v>4.1680555555555561E-2</v>
      </c>
      <c r="AC33" s="15">
        <f t="shared" si="4"/>
        <v>7.5995370370370366E-3</v>
      </c>
      <c r="AD33" s="15">
        <f t="shared" si="5"/>
        <v>5.4398148148148149E-3</v>
      </c>
      <c r="AE33" s="15">
        <f t="shared" si="6"/>
        <v>2.0208333333333337E-3</v>
      </c>
      <c r="AF33" s="15">
        <f t="shared" si="7"/>
        <v>2.6597222222222222E-3</v>
      </c>
      <c r="AG33" s="15">
        <f t="shared" si="8"/>
        <v>3.1944444444444441E-4</v>
      </c>
      <c r="AH33" s="15">
        <f t="shared" si="9"/>
        <v>1.4879629629629628E-2</v>
      </c>
      <c r="AI33" s="15">
        <f t="shared" si="10"/>
        <v>0</v>
      </c>
      <c r="AJ33" s="15">
        <f t="shared" si="11"/>
        <v>2.9398148148148148E-3</v>
      </c>
      <c r="AK33" s="15">
        <f t="shared" si="12"/>
        <v>0.35456018518518523</v>
      </c>
    </row>
    <row r="34" spans="1:37" x14ac:dyDescent="0.25">
      <c r="A34" s="5">
        <v>45226</v>
      </c>
      <c r="B34">
        <v>5</v>
      </c>
      <c r="C34" t="s">
        <v>125</v>
      </c>
      <c r="D34">
        <v>7</v>
      </c>
      <c r="E34">
        <v>27</v>
      </c>
      <c r="F34">
        <v>34</v>
      </c>
      <c r="G34" s="14">
        <v>0.63659722222222215</v>
      </c>
      <c r="H34" s="14">
        <v>0.20939814814814817</v>
      </c>
      <c r="I34" s="14">
        <v>1.4305555555555557E-2</v>
      </c>
      <c r="J34" s="14">
        <v>5.2094907407407409E-2</v>
      </c>
      <c r="K34" s="14">
        <v>4.8194444444444449E-2</v>
      </c>
      <c r="L34" s="14">
        <v>0.24569444444444444</v>
      </c>
      <c r="M34" s="14">
        <v>5.6944444444444438E-3</v>
      </c>
      <c r="N34" s="14">
        <v>0</v>
      </c>
      <c r="O34" s="14">
        <v>6.1203703703703705E-2</v>
      </c>
      <c r="P34" s="14">
        <v>7.407407407407407E-4</v>
      </c>
      <c r="Q34">
        <v>0</v>
      </c>
      <c r="R34" s="14">
        <v>6.4236111111111117E-3</v>
      </c>
      <c r="X34" s="14">
        <v>1.7334027777777778</v>
      </c>
      <c r="Y34" s="12">
        <f t="shared" si="0"/>
        <v>1.4</v>
      </c>
      <c r="Z34" s="12">
        <f t="shared" si="1"/>
        <v>5.4</v>
      </c>
      <c r="AA34" s="14">
        <f t="shared" si="2"/>
        <v>0.12731944444444443</v>
      </c>
      <c r="AB34" s="15">
        <f t="shared" si="3"/>
        <v>4.1879629629629635E-2</v>
      </c>
      <c r="AC34" s="15">
        <f t="shared" si="4"/>
        <v>2.8611111111111116E-3</v>
      </c>
      <c r="AD34" s="15">
        <f t="shared" si="5"/>
        <v>1.0418981481481482E-2</v>
      </c>
      <c r="AE34" s="15">
        <f t="shared" si="6"/>
        <v>9.6388888888888895E-3</v>
      </c>
      <c r="AF34" s="15">
        <f t="shared" si="7"/>
        <v>4.9138888888888885E-2</v>
      </c>
      <c r="AG34" s="15">
        <f t="shared" si="8"/>
        <v>1.1388888888888887E-3</v>
      </c>
      <c r="AH34" s="15">
        <f t="shared" si="9"/>
        <v>0</v>
      </c>
      <c r="AI34" s="15">
        <f t="shared" si="10"/>
        <v>1.2240740740740741E-2</v>
      </c>
      <c r="AJ34" s="15">
        <f t="shared" si="11"/>
        <v>1.4814814814814815E-4</v>
      </c>
      <c r="AK34" s="15">
        <f t="shared" si="12"/>
        <v>0.34668055555555555</v>
      </c>
    </row>
    <row r="35" spans="1:37" x14ac:dyDescent="0.25">
      <c r="A35" s="5">
        <v>45226</v>
      </c>
      <c r="B35">
        <v>5</v>
      </c>
      <c r="C35" t="s">
        <v>126</v>
      </c>
      <c r="D35">
        <v>26</v>
      </c>
      <c r="E35">
        <v>26</v>
      </c>
      <c r="F35">
        <v>52</v>
      </c>
      <c r="G35" s="14">
        <v>0.29510416666666667</v>
      </c>
      <c r="H35" s="14">
        <v>0.20799768518518516</v>
      </c>
      <c r="I35" s="14">
        <v>0</v>
      </c>
      <c r="J35" s="14">
        <v>3.1805555555555552E-2</v>
      </c>
      <c r="K35" s="14">
        <v>2.0023148148148148E-3</v>
      </c>
      <c r="L35" s="14">
        <v>0</v>
      </c>
      <c r="M35" s="14">
        <v>0</v>
      </c>
      <c r="N35" s="14">
        <v>5.3298611111111116E-2</v>
      </c>
      <c r="O35" s="14">
        <v>0</v>
      </c>
      <c r="P35" s="14">
        <v>3.0208333333333333E-3</v>
      </c>
      <c r="Q35">
        <v>0</v>
      </c>
      <c r="R35" s="14">
        <v>3.1828703703703702E-3</v>
      </c>
      <c r="X35" s="14">
        <v>1.7548958333333333</v>
      </c>
      <c r="Y35" s="12">
        <f t="shared" si="0"/>
        <v>5.2</v>
      </c>
      <c r="Z35" s="12">
        <f t="shared" si="1"/>
        <v>5.2</v>
      </c>
      <c r="AA35" s="14">
        <f t="shared" si="2"/>
        <v>5.9020833333333335E-2</v>
      </c>
      <c r="AB35" s="15">
        <f t="shared" si="3"/>
        <v>4.1599537037037032E-2</v>
      </c>
      <c r="AC35" s="15">
        <f t="shared" si="4"/>
        <v>0</v>
      </c>
      <c r="AD35" s="15">
        <f t="shared" si="5"/>
        <v>6.3611111111111108E-3</v>
      </c>
      <c r="AE35" s="15">
        <f t="shared" si="6"/>
        <v>4.0046296296296298E-4</v>
      </c>
      <c r="AF35" s="15">
        <f t="shared" si="7"/>
        <v>0</v>
      </c>
      <c r="AG35" s="15">
        <f t="shared" si="8"/>
        <v>0</v>
      </c>
      <c r="AH35" s="15">
        <f t="shared" si="9"/>
        <v>1.0659722222222223E-2</v>
      </c>
      <c r="AI35" s="15">
        <f t="shared" si="10"/>
        <v>0</v>
      </c>
      <c r="AJ35" s="15">
        <f t="shared" si="11"/>
        <v>6.041666666666667E-4</v>
      </c>
      <c r="AK35" s="15">
        <f t="shared" si="12"/>
        <v>0.35097916666666668</v>
      </c>
    </row>
    <row r="36" spans="1:37" x14ac:dyDescent="0.25">
      <c r="A36" s="5">
        <v>45226</v>
      </c>
      <c r="B36">
        <v>5</v>
      </c>
      <c r="C36" t="s">
        <v>127</v>
      </c>
      <c r="D36">
        <v>21</v>
      </c>
      <c r="E36">
        <v>4</v>
      </c>
      <c r="F36">
        <v>25</v>
      </c>
      <c r="G36" s="14">
        <v>0.61540509259259257</v>
      </c>
      <c r="H36" s="14">
        <v>0.20629629629629631</v>
      </c>
      <c r="I36" s="14">
        <v>0</v>
      </c>
      <c r="J36" s="14">
        <v>2.1099537037037038E-2</v>
      </c>
      <c r="K36" s="14">
        <v>1.8900462962962963E-2</v>
      </c>
      <c r="L36" s="14">
        <v>0.33859953703703699</v>
      </c>
      <c r="M36" s="14">
        <v>0</v>
      </c>
      <c r="N36" s="14">
        <v>0</v>
      </c>
      <c r="O36" s="14">
        <v>3.0497685185185183E-2</v>
      </c>
      <c r="P36" s="14">
        <v>6.9791666666666674E-3</v>
      </c>
      <c r="Q36">
        <v>0</v>
      </c>
      <c r="R36" s="14">
        <v>5.2430555555555555E-3</v>
      </c>
      <c r="X36" s="14">
        <v>1.7632986111111111</v>
      </c>
      <c r="Y36" s="12">
        <f t="shared" si="0"/>
        <v>4.2</v>
      </c>
      <c r="Z36" s="12">
        <f t="shared" si="1"/>
        <v>0.8</v>
      </c>
      <c r="AA36" s="14">
        <f t="shared" si="2"/>
        <v>0.12308101851851852</v>
      </c>
      <c r="AB36" s="15">
        <f t="shared" si="3"/>
        <v>4.1259259259259259E-2</v>
      </c>
      <c r="AC36" s="15">
        <f t="shared" si="4"/>
        <v>0</v>
      </c>
      <c r="AD36" s="15">
        <f t="shared" si="5"/>
        <v>4.2199074074074075E-3</v>
      </c>
      <c r="AE36" s="15">
        <f t="shared" si="6"/>
        <v>3.7800925925925927E-3</v>
      </c>
      <c r="AF36" s="15">
        <f t="shared" si="7"/>
        <v>6.7719907407407395E-2</v>
      </c>
      <c r="AG36" s="15">
        <f t="shared" si="8"/>
        <v>0</v>
      </c>
      <c r="AH36" s="15">
        <f t="shared" si="9"/>
        <v>0</v>
      </c>
      <c r="AI36" s="15">
        <f t="shared" si="10"/>
        <v>6.099537037037037E-3</v>
      </c>
      <c r="AJ36" s="15">
        <f t="shared" si="11"/>
        <v>1.3958333333333336E-3</v>
      </c>
      <c r="AK36" s="15">
        <f t="shared" si="12"/>
        <v>0.35265972222222219</v>
      </c>
    </row>
    <row r="37" spans="1:37" x14ac:dyDescent="0.25">
      <c r="A37" s="5">
        <v>45226</v>
      </c>
      <c r="B37">
        <v>4</v>
      </c>
      <c r="C37" t="s">
        <v>44</v>
      </c>
      <c r="D37">
        <v>68</v>
      </c>
      <c r="E37">
        <v>19</v>
      </c>
      <c r="F37">
        <v>87</v>
      </c>
      <c r="G37" s="14">
        <v>0.21230324074074072</v>
      </c>
      <c r="H37" s="14">
        <v>0.16409722222222223</v>
      </c>
      <c r="I37" s="14">
        <v>2.9050925925925928E-3</v>
      </c>
      <c r="J37" s="14">
        <v>4.0046296296296297E-3</v>
      </c>
      <c r="K37" s="14">
        <v>0</v>
      </c>
      <c r="L37" s="14">
        <v>0</v>
      </c>
      <c r="M37" s="14">
        <v>0</v>
      </c>
      <c r="N37" s="14">
        <v>4.1296296296296296E-2</v>
      </c>
      <c r="O37" s="14">
        <v>0</v>
      </c>
      <c r="P37" s="14">
        <v>8.2928240740740733E-2</v>
      </c>
      <c r="Q37">
        <v>0</v>
      </c>
      <c r="R37" s="14">
        <v>6.3773148148148148E-3</v>
      </c>
      <c r="X37" s="14">
        <v>1.3946990740740741</v>
      </c>
      <c r="Y37" s="12">
        <f t="shared" si="0"/>
        <v>17</v>
      </c>
      <c r="Z37" s="12">
        <f t="shared" si="1"/>
        <v>4.75</v>
      </c>
      <c r="AA37" s="14">
        <f t="shared" si="2"/>
        <v>5.3075810185185181E-2</v>
      </c>
      <c r="AB37" s="15">
        <f t="shared" si="3"/>
        <v>4.1024305555555557E-2</v>
      </c>
      <c r="AC37" s="15">
        <f t="shared" si="4"/>
        <v>7.262731481481482E-4</v>
      </c>
      <c r="AD37" s="15">
        <f t="shared" si="5"/>
        <v>1.0011574074074074E-3</v>
      </c>
      <c r="AE37" s="15">
        <f t="shared" si="6"/>
        <v>0</v>
      </c>
      <c r="AF37" s="15">
        <f t="shared" si="7"/>
        <v>0</v>
      </c>
      <c r="AG37" s="15">
        <f t="shared" si="8"/>
        <v>0</v>
      </c>
      <c r="AH37" s="15">
        <f t="shared" si="9"/>
        <v>1.0324074074074074E-2</v>
      </c>
      <c r="AI37" s="15">
        <f t="shared" si="10"/>
        <v>0</v>
      </c>
      <c r="AJ37" s="15">
        <f t="shared" si="11"/>
        <v>2.0732060185185183E-2</v>
      </c>
      <c r="AK37" s="15">
        <f t="shared" si="12"/>
        <v>0.34867476851851853</v>
      </c>
    </row>
    <row r="38" spans="1:37" x14ac:dyDescent="0.25">
      <c r="A38" s="5">
        <v>45226</v>
      </c>
      <c r="B38">
        <v>5</v>
      </c>
      <c r="C38" t="s">
        <v>45</v>
      </c>
      <c r="D38">
        <v>80</v>
      </c>
      <c r="E38">
        <v>20</v>
      </c>
      <c r="F38">
        <v>100</v>
      </c>
      <c r="G38" s="14">
        <v>0.33519675925925929</v>
      </c>
      <c r="H38" s="14">
        <v>0.21200231481481482</v>
      </c>
      <c r="I38" s="14">
        <v>2.1990740740740742E-3</v>
      </c>
      <c r="J38" s="14">
        <v>3.7997685185185183E-2</v>
      </c>
      <c r="K38" s="14">
        <v>1.5972222222222221E-3</v>
      </c>
      <c r="L38" s="14">
        <v>1.5000000000000001E-2</v>
      </c>
      <c r="M38" s="14">
        <v>5.7986111111111112E-3</v>
      </c>
      <c r="N38" s="14">
        <v>6.0601851851851851E-2</v>
      </c>
      <c r="O38" s="14">
        <v>0</v>
      </c>
      <c r="P38" s="14">
        <v>7.7662037037037031E-3</v>
      </c>
      <c r="Q38">
        <v>0</v>
      </c>
      <c r="R38" s="14">
        <v>4.7453703703703703E-3</v>
      </c>
      <c r="X38" s="14">
        <v>1.7723032407407409</v>
      </c>
      <c r="Y38" s="12">
        <f t="shared" si="0"/>
        <v>16</v>
      </c>
      <c r="Z38" s="12">
        <f t="shared" si="1"/>
        <v>4</v>
      </c>
      <c r="AA38" s="14">
        <f t="shared" si="2"/>
        <v>6.7039351851851864E-2</v>
      </c>
      <c r="AB38" s="15">
        <f t="shared" si="3"/>
        <v>4.2400462962962966E-2</v>
      </c>
      <c r="AC38" s="15">
        <f t="shared" si="4"/>
        <v>4.3981481481481486E-4</v>
      </c>
      <c r="AD38" s="15">
        <f t="shared" si="5"/>
        <v>7.5995370370370366E-3</v>
      </c>
      <c r="AE38" s="15">
        <f t="shared" si="6"/>
        <v>3.1944444444444441E-4</v>
      </c>
      <c r="AF38" s="15">
        <f t="shared" si="7"/>
        <v>3.0000000000000001E-3</v>
      </c>
      <c r="AG38" s="15">
        <f t="shared" si="8"/>
        <v>1.1597222222222221E-3</v>
      </c>
      <c r="AH38" s="15">
        <f t="shared" si="9"/>
        <v>1.212037037037037E-2</v>
      </c>
      <c r="AI38" s="15">
        <f t="shared" si="10"/>
        <v>0</v>
      </c>
      <c r="AJ38" s="15">
        <f t="shared" si="11"/>
        <v>1.5532407407407407E-3</v>
      </c>
      <c r="AK38" s="15">
        <f t="shared" si="12"/>
        <v>0.35446064814814815</v>
      </c>
    </row>
    <row r="39" spans="1:37" x14ac:dyDescent="0.25">
      <c r="A39" s="5">
        <v>45226</v>
      </c>
      <c r="B39">
        <v>4</v>
      </c>
      <c r="C39" t="s">
        <v>46</v>
      </c>
      <c r="D39">
        <v>59</v>
      </c>
      <c r="E39">
        <v>12</v>
      </c>
      <c r="F39">
        <v>71</v>
      </c>
      <c r="G39" s="14">
        <v>0.25549768518518517</v>
      </c>
      <c r="H39" s="14">
        <v>0.16840277777777779</v>
      </c>
      <c r="I39" s="14">
        <v>0</v>
      </c>
      <c r="J39" s="14">
        <v>6.7013888888888887E-3</v>
      </c>
      <c r="K39" s="14">
        <v>1.2094907407407408E-2</v>
      </c>
      <c r="L39" s="14">
        <v>9.3055555555555548E-3</v>
      </c>
      <c r="M39" s="14">
        <v>1.5694444444444445E-2</v>
      </c>
      <c r="N39" s="14">
        <v>4.3298611111111107E-2</v>
      </c>
      <c r="O39" s="14">
        <v>0</v>
      </c>
      <c r="P39" s="14">
        <v>3.9733796296296302E-2</v>
      </c>
      <c r="Q39">
        <v>0</v>
      </c>
      <c r="R39" s="14">
        <v>5.9027777777777776E-3</v>
      </c>
      <c r="X39" s="14">
        <v>1.4070949074074075</v>
      </c>
      <c r="Y39" s="12">
        <f t="shared" si="0"/>
        <v>14.75</v>
      </c>
      <c r="Z39" s="12">
        <f t="shared" si="1"/>
        <v>3</v>
      </c>
      <c r="AA39" s="14">
        <f t="shared" si="2"/>
        <v>6.3874421296296294E-2</v>
      </c>
      <c r="AB39" s="14">
        <f t="shared" si="3"/>
        <v>4.2100694444444448E-2</v>
      </c>
      <c r="AC39" s="14">
        <f t="shared" si="4"/>
        <v>0</v>
      </c>
      <c r="AD39" s="14">
        <f t="shared" si="5"/>
        <v>1.6753472222222222E-3</v>
      </c>
      <c r="AE39" s="14">
        <f t="shared" si="6"/>
        <v>3.0237268518518521E-3</v>
      </c>
      <c r="AF39" s="14">
        <f t="shared" si="7"/>
        <v>2.3263888888888887E-3</v>
      </c>
      <c r="AG39" s="14">
        <f t="shared" si="8"/>
        <v>3.9236111111111112E-3</v>
      </c>
      <c r="AH39" s="14">
        <f t="shared" si="9"/>
        <v>1.0824652777777777E-2</v>
      </c>
      <c r="AI39" s="14">
        <f t="shared" si="10"/>
        <v>0</v>
      </c>
      <c r="AJ39" s="14">
        <f t="shared" si="11"/>
        <v>9.9334490740740754E-3</v>
      </c>
      <c r="AK39" s="15">
        <f t="shared" si="12"/>
        <v>0.35177372685185188</v>
      </c>
    </row>
    <row r="40" spans="1:37" x14ac:dyDescent="0.25">
      <c r="A40" s="5">
        <v>45226</v>
      </c>
      <c r="B40">
        <v>5</v>
      </c>
      <c r="C40" t="s">
        <v>47</v>
      </c>
      <c r="D40">
        <v>92</v>
      </c>
      <c r="E40">
        <v>18</v>
      </c>
      <c r="F40">
        <v>110</v>
      </c>
      <c r="G40" s="14">
        <v>0.35969907407407403</v>
      </c>
      <c r="H40" s="14">
        <v>0.19650462962962964</v>
      </c>
      <c r="I40" s="14">
        <v>3.3796296296296297E-2</v>
      </c>
      <c r="J40" s="14">
        <v>6.5995370370370371E-2</v>
      </c>
      <c r="K40" s="14">
        <v>0</v>
      </c>
      <c r="L40" s="14">
        <v>2.9050925925925928E-3</v>
      </c>
      <c r="M40" s="14">
        <v>0</v>
      </c>
      <c r="N40" s="14">
        <v>6.04050925925926E-2</v>
      </c>
      <c r="O40" s="14">
        <v>0</v>
      </c>
      <c r="P40" s="14">
        <v>1.0810185185185185E-2</v>
      </c>
      <c r="Q40">
        <v>1</v>
      </c>
      <c r="R40" s="14">
        <v>5.1504629629629635E-3</v>
      </c>
      <c r="X40" s="14">
        <v>1.7731018518518518</v>
      </c>
      <c r="Y40" s="12">
        <f t="shared" si="0"/>
        <v>18.399999999999999</v>
      </c>
      <c r="Z40" s="12">
        <f t="shared" si="1"/>
        <v>3.6</v>
      </c>
      <c r="AA40" s="14">
        <f t="shared" si="2"/>
        <v>7.1939814814814804E-2</v>
      </c>
      <c r="AB40" s="14">
        <f t="shared" si="3"/>
        <v>3.9300925925925927E-2</v>
      </c>
      <c r="AC40" s="14">
        <f t="shared" si="4"/>
        <v>6.7592592592592591E-3</v>
      </c>
      <c r="AD40" s="14">
        <f t="shared" si="5"/>
        <v>1.3199074074074075E-2</v>
      </c>
      <c r="AE40" s="14">
        <f t="shared" si="6"/>
        <v>0</v>
      </c>
      <c r="AF40" s="14">
        <f t="shared" si="7"/>
        <v>5.8101851851851858E-4</v>
      </c>
      <c r="AG40" s="14">
        <f t="shared" si="8"/>
        <v>0</v>
      </c>
      <c r="AH40" s="14">
        <f t="shared" si="9"/>
        <v>1.208101851851852E-2</v>
      </c>
      <c r="AI40" s="14">
        <f t="shared" si="10"/>
        <v>0</v>
      </c>
      <c r="AJ40" s="14">
        <f t="shared" si="11"/>
        <v>2.162037037037037E-3</v>
      </c>
      <c r="AK40" s="15">
        <f t="shared" si="12"/>
        <v>0.35462037037037036</v>
      </c>
    </row>
    <row r="41" spans="1:37" x14ac:dyDescent="0.25">
      <c r="A41" s="5">
        <v>45233</v>
      </c>
      <c r="B41">
        <v>5</v>
      </c>
      <c r="C41" t="s">
        <v>122</v>
      </c>
      <c r="D41">
        <v>108</v>
      </c>
      <c r="E41">
        <v>15</v>
      </c>
      <c r="F41">
        <v>123</v>
      </c>
      <c r="G41" s="14">
        <v>0.42439814814814819</v>
      </c>
      <c r="H41" s="14">
        <v>0.20810185185185184</v>
      </c>
      <c r="I41" s="14">
        <v>4.2002314814814812E-2</v>
      </c>
      <c r="J41" s="14">
        <v>5.8101851851851849E-2</v>
      </c>
      <c r="K41" s="14">
        <v>7.1990740740740739E-3</v>
      </c>
      <c r="L41" s="14">
        <v>3.1099537037037037E-2</v>
      </c>
      <c r="M41" s="14">
        <v>4.0972222222222226E-3</v>
      </c>
      <c r="N41" s="14">
        <v>7.379629629629629E-2</v>
      </c>
      <c r="O41" s="14">
        <v>0</v>
      </c>
      <c r="P41" s="14">
        <v>2.7870370370370368E-2</v>
      </c>
      <c r="Q41">
        <v>0</v>
      </c>
      <c r="R41" s="14">
        <v>3.2870370370370367E-3</v>
      </c>
      <c r="X41" s="14">
        <v>1.7773032407407408</v>
      </c>
      <c r="Y41" s="12">
        <f t="shared" si="0"/>
        <v>21.6</v>
      </c>
      <c r="Z41" s="12">
        <f t="shared" si="1"/>
        <v>3</v>
      </c>
      <c r="AA41" s="14">
        <f t="shared" si="2"/>
        <v>8.4879629629629638E-2</v>
      </c>
      <c r="AB41" s="14">
        <f t="shared" si="3"/>
        <v>4.162037037037037E-2</v>
      </c>
      <c r="AC41" s="14">
        <f t="shared" si="4"/>
        <v>8.400462962962962E-3</v>
      </c>
      <c r="AD41" s="14">
        <f t="shared" si="5"/>
        <v>1.1620370370370369E-2</v>
      </c>
      <c r="AE41" s="14">
        <f t="shared" si="6"/>
        <v>1.4398148148148148E-3</v>
      </c>
      <c r="AF41" s="14">
        <f t="shared" si="7"/>
        <v>6.2199074074074075E-3</v>
      </c>
      <c r="AG41" s="14">
        <f t="shared" si="8"/>
        <v>8.1944444444444447E-4</v>
      </c>
      <c r="AH41" s="14">
        <f t="shared" si="9"/>
        <v>1.4759259259259258E-2</v>
      </c>
      <c r="AI41" s="14">
        <f t="shared" si="10"/>
        <v>0</v>
      </c>
      <c r="AJ41" s="14">
        <f t="shared" si="11"/>
        <v>5.5740740740740733E-3</v>
      </c>
      <c r="AK41" s="15">
        <f t="shared" si="12"/>
        <v>0.35546064814814815</v>
      </c>
    </row>
    <row r="42" spans="1:37" x14ac:dyDescent="0.25">
      <c r="A42" s="5">
        <v>45233</v>
      </c>
      <c r="B42">
        <v>2</v>
      </c>
      <c r="C42" t="s">
        <v>124</v>
      </c>
      <c r="D42">
        <v>32</v>
      </c>
      <c r="E42">
        <v>3</v>
      </c>
      <c r="F42">
        <v>35</v>
      </c>
      <c r="G42" s="14">
        <v>0.13939814814814813</v>
      </c>
      <c r="H42" s="14">
        <v>8.3599537037037042E-2</v>
      </c>
      <c r="I42" s="14">
        <v>0</v>
      </c>
      <c r="J42" s="14">
        <v>1.5196759259259259E-2</v>
      </c>
      <c r="K42" s="14">
        <v>2.2604166666666665E-2</v>
      </c>
      <c r="L42" s="14">
        <v>0</v>
      </c>
      <c r="M42" s="14">
        <v>1.5046296296296294E-3</v>
      </c>
      <c r="N42" s="14">
        <v>1.650462962962963E-2</v>
      </c>
      <c r="O42" s="14">
        <v>0</v>
      </c>
      <c r="P42" s="14">
        <v>3.7037037037037034E-3</v>
      </c>
      <c r="Q42">
        <v>0</v>
      </c>
      <c r="R42" s="14">
        <v>4.3287037037037035E-3</v>
      </c>
      <c r="X42" s="14">
        <v>0.70930555555555552</v>
      </c>
      <c r="Y42" s="12">
        <f t="shared" si="0"/>
        <v>16</v>
      </c>
      <c r="Z42" s="12">
        <f t="shared" si="1"/>
        <v>1.5</v>
      </c>
      <c r="AA42" s="14">
        <f t="shared" si="2"/>
        <v>6.9699074074074066E-2</v>
      </c>
      <c r="AB42" s="14">
        <f t="shared" si="3"/>
        <v>4.1799768518518521E-2</v>
      </c>
      <c r="AC42" s="14">
        <f t="shared" si="4"/>
        <v>0</v>
      </c>
      <c r="AD42" s="14">
        <f t="shared" si="5"/>
        <v>7.5983796296296294E-3</v>
      </c>
      <c r="AE42" s="14">
        <f t="shared" si="6"/>
        <v>1.1302083333333332E-2</v>
      </c>
      <c r="AF42" s="14">
        <f t="shared" si="7"/>
        <v>0</v>
      </c>
      <c r="AG42" s="14">
        <f t="shared" si="8"/>
        <v>7.5231481481481471E-4</v>
      </c>
      <c r="AH42" s="14">
        <f t="shared" si="9"/>
        <v>8.2523148148148148E-3</v>
      </c>
      <c r="AI42" s="14">
        <f t="shared" si="10"/>
        <v>0</v>
      </c>
      <c r="AJ42" s="14">
        <f t="shared" si="11"/>
        <v>1.8518518518518517E-3</v>
      </c>
      <c r="AK42" s="15">
        <f t="shared" si="12"/>
        <v>0.35465277777777776</v>
      </c>
    </row>
    <row r="43" spans="1:37" x14ac:dyDescent="0.25">
      <c r="A43" s="5">
        <v>45233</v>
      </c>
      <c r="B43">
        <v>5</v>
      </c>
      <c r="C43" t="s">
        <v>125</v>
      </c>
      <c r="D43">
        <v>45</v>
      </c>
      <c r="E43">
        <v>11</v>
      </c>
      <c r="F43">
        <v>56</v>
      </c>
      <c r="G43" s="14">
        <v>0.60969907407407409</v>
      </c>
      <c r="H43" s="14">
        <v>0.16989583333333333</v>
      </c>
      <c r="I43" s="14">
        <v>5.0497685185185187E-2</v>
      </c>
      <c r="J43" s="14">
        <v>1.5405092592592593E-2</v>
      </c>
      <c r="K43" s="14">
        <v>4.1805555555555561E-2</v>
      </c>
      <c r="L43" s="14">
        <v>0.31599537037037034</v>
      </c>
      <c r="M43" s="14">
        <v>0</v>
      </c>
      <c r="N43" s="14">
        <v>0</v>
      </c>
      <c r="O43" s="14">
        <v>1.5694444444444445E-2</v>
      </c>
      <c r="P43" s="14">
        <v>4.6064814814814814E-3</v>
      </c>
      <c r="Q43">
        <v>1</v>
      </c>
      <c r="R43" s="14">
        <v>5.0578703703703706E-3</v>
      </c>
      <c r="X43" s="14">
        <v>1.7548958333333333</v>
      </c>
      <c r="Y43" s="12">
        <f t="shared" si="0"/>
        <v>9</v>
      </c>
      <c r="Z43" s="12">
        <f t="shared" si="1"/>
        <v>2.2000000000000002</v>
      </c>
      <c r="AA43" s="14">
        <f t="shared" si="2"/>
        <v>0.12193981481481482</v>
      </c>
      <c r="AB43" s="14">
        <f t="shared" si="3"/>
        <v>3.3979166666666664E-2</v>
      </c>
      <c r="AC43" s="14">
        <f t="shared" si="4"/>
        <v>1.0099537037037037E-2</v>
      </c>
      <c r="AD43" s="14">
        <f t="shared" si="5"/>
        <v>3.0810185185185185E-3</v>
      </c>
      <c r="AE43" s="14">
        <f t="shared" si="6"/>
        <v>8.3611111111111126E-3</v>
      </c>
      <c r="AF43" s="14">
        <f t="shared" si="7"/>
        <v>6.3199074074074074E-2</v>
      </c>
      <c r="AG43" s="14">
        <f t="shared" si="8"/>
        <v>0</v>
      </c>
      <c r="AH43" s="14">
        <f t="shared" si="9"/>
        <v>0</v>
      </c>
      <c r="AI43" s="14">
        <f t="shared" si="10"/>
        <v>3.138888888888889E-3</v>
      </c>
      <c r="AJ43" s="14">
        <f t="shared" si="11"/>
        <v>9.2129629629629625E-4</v>
      </c>
      <c r="AK43" s="15">
        <f t="shared" si="12"/>
        <v>0.35097916666666668</v>
      </c>
    </row>
    <row r="44" spans="1:37" x14ac:dyDescent="0.25">
      <c r="A44" s="5">
        <v>45233</v>
      </c>
      <c r="B44">
        <v>5</v>
      </c>
      <c r="C44" t="s">
        <v>126</v>
      </c>
      <c r="D44">
        <v>123</v>
      </c>
      <c r="E44">
        <v>7</v>
      </c>
      <c r="F44">
        <v>130</v>
      </c>
      <c r="G44" s="14">
        <v>0.31489583333333332</v>
      </c>
      <c r="H44" s="14">
        <v>0.19349537037037037</v>
      </c>
      <c r="I44" s="14">
        <v>0</v>
      </c>
      <c r="J44" s="14">
        <v>3.5497685185185188E-2</v>
      </c>
      <c r="K44" s="14">
        <v>3.1018518518518522E-3</v>
      </c>
      <c r="L44" s="14">
        <v>0</v>
      </c>
      <c r="M44" s="14">
        <v>4.8495370370370376E-2</v>
      </c>
      <c r="N44" s="14">
        <v>3.4305555555555554E-2</v>
      </c>
      <c r="O44" s="14">
        <v>0</v>
      </c>
      <c r="P44" s="14">
        <v>1.5266203703703705E-2</v>
      </c>
      <c r="Q44">
        <v>0</v>
      </c>
      <c r="R44" s="14">
        <v>3.8888888888888883E-3</v>
      </c>
      <c r="X44" s="14">
        <v>1.7504976851851852</v>
      </c>
      <c r="Y44" s="12">
        <f t="shared" si="0"/>
        <v>24.6</v>
      </c>
      <c r="Z44" s="12">
        <f t="shared" si="1"/>
        <v>1.4</v>
      </c>
      <c r="AA44" s="14">
        <f t="shared" si="2"/>
        <v>6.2979166666666669E-2</v>
      </c>
      <c r="AB44" s="14">
        <f t="shared" si="3"/>
        <v>3.8699074074074073E-2</v>
      </c>
      <c r="AC44" s="14">
        <f t="shared" si="4"/>
        <v>0</v>
      </c>
      <c r="AD44" s="14">
        <f t="shared" si="5"/>
        <v>7.0995370370370379E-3</v>
      </c>
      <c r="AE44" s="14">
        <f t="shared" si="6"/>
        <v>6.2037037037037041E-4</v>
      </c>
      <c r="AF44" s="14">
        <f t="shared" si="7"/>
        <v>0</v>
      </c>
      <c r="AG44" s="14">
        <f t="shared" si="8"/>
        <v>9.6990740740740752E-3</v>
      </c>
      <c r="AH44" s="14">
        <f t="shared" si="9"/>
        <v>6.8611111111111112E-3</v>
      </c>
      <c r="AI44" s="14">
        <f t="shared" si="10"/>
        <v>0</v>
      </c>
      <c r="AJ44" s="14">
        <f t="shared" si="11"/>
        <v>3.0532407407407409E-3</v>
      </c>
      <c r="AK44" s="15">
        <f t="shared" si="12"/>
        <v>0.35009953703703706</v>
      </c>
    </row>
    <row r="45" spans="1:37" x14ac:dyDescent="0.25">
      <c r="A45" s="5">
        <v>45233</v>
      </c>
      <c r="B45">
        <v>5</v>
      </c>
      <c r="C45" t="s">
        <v>127</v>
      </c>
      <c r="D45">
        <v>9</v>
      </c>
      <c r="E45">
        <v>14</v>
      </c>
      <c r="F45">
        <v>23</v>
      </c>
      <c r="G45" s="14">
        <v>0.64200231481481485</v>
      </c>
      <c r="H45" s="14">
        <v>0.20659722222222221</v>
      </c>
      <c r="I45" s="14">
        <v>0</v>
      </c>
      <c r="J45" s="14">
        <v>3.6203703703703703E-2</v>
      </c>
      <c r="K45" s="14">
        <v>3.1099537037037037E-2</v>
      </c>
      <c r="L45" s="14">
        <v>0.36200231481481482</v>
      </c>
      <c r="M45" s="14">
        <v>0</v>
      </c>
      <c r="N45" s="14">
        <v>0</v>
      </c>
      <c r="O45" s="14">
        <v>6.0995370370370361E-3</v>
      </c>
      <c r="P45" s="14">
        <v>9.8379629629629642E-4</v>
      </c>
      <c r="Q45">
        <v>0</v>
      </c>
      <c r="R45" s="14">
        <v>5.1041666666666666E-3</v>
      </c>
      <c r="X45" s="14">
        <v>1.7534027777777776</v>
      </c>
      <c r="Y45" s="12">
        <f t="shared" si="0"/>
        <v>1.8</v>
      </c>
      <c r="Z45" s="12">
        <f t="shared" si="1"/>
        <v>2.8</v>
      </c>
      <c r="AA45" s="14">
        <f t="shared" si="2"/>
        <v>0.12840046296296298</v>
      </c>
      <c r="AB45" s="14">
        <f t="shared" si="3"/>
        <v>4.1319444444444443E-2</v>
      </c>
      <c r="AC45" s="14">
        <f t="shared" si="4"/>
        <v>0</v>
      </c>
      <c r="AD45" s="14">
        <f t="shared" si="5"/>
        <v>7.2407407407407403E-3</v>
      </c>
      <c r="AE45" s="14">
        <f t="shared" si="6"/>
        <v>6.2199074074074075E-3</v>
      </c>
      <c r="AF45" s="14">
        <f t="shared" si="7"/>
        <v>7.2400462962962958E-2</v>
      </c>
      <c r="AG45" s="14">
        <f t="shared" si="8"/>
        <v>0</v>
      </c>
      <c r="AH45" s="14">
        <f t="shared" si="9"/>
        <v>0</v>
      </c>
      <c r="AI45" s="14">
        <f t="shared" si="10"/>
        <v>1.2199074074074072E-3</v>
      </c>
      <c r="AJ45" s="14">
        <f t="shared" si="11"/>
        <v>1.9675925925925929E-4</v>
      </c>
      <c r="AK45" s="15">
        <f t="shared" si="12"/>
        <v>0.35068055555555555</v>
      </c>
    </row>
    <row r="46" spans="1:37" x14ac:dyDescent="0.25">
      <c r="A46" s="5">
        <v>45233</v>
      </c>
      <c r="B46">
        <v>4</v>
      </c>
      <c r="C46" t="s">
        <v>44</v>
      </c>
      <c r="D46">
        <v>64</v>
      </c>
      <c r="E46">
        <v>4</v>
      </c>
      <c r="F46">
        <v>68</v>
      </c>
      <c r="G46" s="14">
        <v>0.24319444444444446</v>
      </c>
      <c r="H46" s="14">
        <v>0.16469907407407405</v>
      </c>
      <c r="I46" s="14">
        <v>0</v>
      </c>
      <c r="J46" s="14">
        <v>1.0601851851851854E-2</v>
      </c>
      <c r="K46" s="14">
        <v>0</v>
      </c>
      <c r="L46" s="14">
        <v>0</v>
      </c>
      <c r="M46" s="14">
        <v>0</v>
      </c>
      <c r="N46" s="14">
        <v>6.7696759259259262E-2</v>
      </c>
      <c r="O46" s="14">
        <v>0</v>
      </c>
      <c r="P46" s="14">
        <v>0.14768518518518517</v>
      </c>
      <c r="Q46">
        <v>2</v>
      </c>
      <c r="R46" s="14">
        <v>6.9560185185185185E-3</v>
      </c>
      <c r="X46" s="14">
        <v>1.411701388888889</v>
      </c>
      <c r="Y46" s="12">
        <f t="shared" si="0"/>
        <v>16</v>
      </c>
      <c r="Z46" s="12">
        <f t="shared" si="1"/>
        <v>1</v>
      </c>
      <c r="AA46" s="14">
        <f t="shared" si="2"/>
        <v>6.0798611111111116E-2</v>
      </c>
      <c r="AB46" s="14">
        <f t="shared" si="3"/>
        <v>4.1174768518518513E-2</v>
      </c>
      <c r="AC46" s="14">
        <f t="shared" si="4"/>
        <v>0</v>
      </c>
      <c r="AD46" s="14">
        <f t="shared" si="5"/>
        <v>2.6504629629629634E-3</v>
      </c>
      <c r="AE46" s="14">
        <f t="shared" si="6"/>
        <v>0</v>
      </c>
      <c r="AF46" s="14">
        <f t="shared" si="7"/>
        <v>0</v>
      </c>
      <c r="AG46" s="14">
        <f t="shared" si="8"/>
        <v>0</v>
      </c>
      <c r="AH46" s="14">
        <f t="shared" si="9"/>
        <v>1.6924189814814816E-2</v>
      </c>
      <c r="AI46" s="14">
        <f t="shared" si="10"/>
        <v>0</v>
      </c>
      <c r="AJ46" s="14">
        <f t="shared" si="11"/>
        <v>3.6921296296296292E-2</v>
      </c>
      <c r="AK46" s="15">
        <f t="shared" si="12"/>
        <v>0.35292534722222224</v>
      </c>
    </row>
    <row r="47" spans="1:37" x14ac:dyDescent="0.25">
      <c r="A47" s="5">
        <v>45233</v>
      </c>
      <c r="B47">
        <v>5</v>
      </c>
      <c r="C47" t="s">
        <v>45</v>
      </c>
      <c r="D47">
        <v>108</v>
      </c>
      <c r="E47">
        <v>16</v>
      </c>
      <c r="F47">
        <v>124</v>
      </c>
      <c r="G47" s="14">
        <v>0.32189814814814816</v>
      </c>
      <c r="H47" s="14">
        <v>0.2087037037037037</v>
      </c>
      <c r="I47" s="14">
        <v>0</v>
      </c>
      <c r="J47" s="14">
        <v>1.5000000000000001E-2</v>
      </c>
      <c r="K47" s="14">
        <v>2.2303240740740738E-2</v>
      </c>
      <c r="L47" s="14">
        <v>3.0902777777777779E-2</v>
      </c>
      <c r="M47" s="14">
        <v>1.2800925925925926E-2</v>
      </c>
      <c r="N47" s="14">
        <v>3.2199074074074074E-2</v>
      </c>
      <c r="O47" s="14">
        <v>0</v>
      </c>
      <c r="P47" s="14">
        <v>1.1469907407407408E-2</v>
      </c>
      <c r="Q47">
        <v>0</v>
      </c>
      <c r="R47" s="14">
        <v>4.3749999999999995E-3</v>
      </c>
      <c r="X47" s="14">
        <v>1.7737037037037036</v>
      </c>
      <c r="Y47" s="12">
        <f t="shared" si="0"/>
        <v>21.6</v>
      </c>
      <c r="Z47" s="12">
        <f t="shared" si="1"/>
        <v>3.2</v>
      </c>
      <c r="AA47" s="14">
        <f t="shared" si="2"/>
        <v>6.4379629629629634E-2</v>
      </c>
      <c r="AB47" s="14">
        <f t="shared" si="3"/>
        <v>4.1740740740740738E-2</v>
      </c>
      <c r="AC47" s="14">
        <f t="shared" si="4"/>
        <v>0</v>
      </c>
      <c r="AD47" s="14">
        <f t="shared" si="5"/>
        <v>3.0000000000000001E-3</v>
      </c>
      <c r="AE47" s="14">
        <f t="shared" si="6"/>
        <v>4.4606481481481476E-3</v>
      </c>
      <c r="AF47" s="14">
        <f t="shared" si="7"/>
        <v>6.1805555555555555E-3</v>
      </c>
      <c r="AG47" s="14">
        <f t="shared" si="8"/>
        <v>2.5601851851851853E-3</v>
      </c>
      <c r="AH47" s="14">
        <f t="shared" si="9"/>
        <v>6.4398148148148149E-3</v>
      </c>
      <c r="AI47" s="14">
        <f t="shared" si="10"/>
        <v>0</v>
      </c>
      <c r="AJ47" s="14">
        <f t="shared" si="11"/>
        <v>2.2939814814814815E-3</v>
      </c>
      <c r="AK47" s="15">
        <f t="shared" si="12"/>
        <v>0.35474074074074069</v>
      </c>
    </row>
    <row r="48" spans="1:37" x14ac:dyDescent="0.25">
      <c r="A48" s="5">
        <v>45233</v>
      </c>
      <c r="B48">
        <v>4</v>
      </c>
      <c r="C48" t="s">
        <v>46</v>
      </c>
      <c r="D48">
        <v>31</v>
      </c>
      <c r="E48">
        <v>10</v>
      </c>
      <c r="F48">
        <v>41</v>
      </c>
      <c r="G48" s="14">
        <v>0.23329861111111114</v>
      </c>
      <c r="H48" s="14">
        <v>0.16829861111111111</v>
      </c>
      <c r="I48" s="14">
        <v>0</v>
      </c>
      <c r="J48" s="14">
        <v>0</v>
      </c>
      <c r="K48" s="14">
        <v>0</v>
      </c>
      <c r="L48" s="14">
        <v>0</v>
      </c>
      <c r="M48" s="14">
        <v>0</v>
      </c>
      <c r="N48" s="14">
        <v>6.5000000000000002E-2</v>
      </c>
      <c r="O48" s="14">
        <v>0</v>
      </c>
      <c r="P48" s="14">
        <v>2.4189814814814817E-2</v>
      </c>
      <c r="Q48">
        <v>0</v>
      </c>
      <c r="R48" s="14">
        <v>5.1041666666666666E-3</v>
      </c>
      <c r="X48" s="14">
        <v>1.4151041666666666</v>
      </c>
      <c r="Y48" s="12">
        <f t="shared" si="0"/>
        <v>7.75</v>
      </c>
      <c r="Z48" s="12">
        <f t="shared" si="1"/>
        <v>2.5</v>
      </c>
      <c r="AA48" s="14">
        <f t="shared" si="2"/>
        <v>5.8324652777777784E-2</v>
      </c>
      <c r="AB48" s="14">
        <f t="shared" si="3"/>
        <v>4.2074652777777777E-2</v>
      </c>
      <c r="AC48" s="14">
        <f t="shared" si="4"/>
        <v>0</v>
      </c>
      <c r="AD48" s="14">
        <f t="shared" si="5"/>
        <v>0</v>
      </c>
      <c r="AE48" s="14">
        <f t="shared" si="6"/>
        <v>0</v>
      </c>
      <c r="AF48" s="14">
        <f t="shared" si="7"/>
        <v>0</v>
      </c>
      <c r="AG48" s="14">
        <f t="shared" si="8"/>
        <v>0</v>
      </c>
      <c r="AH48" s="14">
        <f t="shared" si="9"/>
        <v>1.6250000000000001E-2</v>
      </c>
      <c r="AI48" s="14">
        <f t="shared" si="10"/>
        <v>0</v>
      </c>
      <c r="AJ48" s="14">
        <f t="shared" si="11"/>
        <v>6.0474537037037042E-3</v>
      </c>
      <c r="AK48" s="15">
        <f t="shared" si="12"/>
        <v>0.35377604166666665</v>
      </c>
    </row>
    <row r="49" spans="1:37" x14ac:dyDescent="0.25">
      <c r="A49" s="5">
        <v>45233</v>
      </c>
      <c r="B49">
        <v>2</v>
      </c>
      <c r="C49" t="s">
        <v>47</v>
      </c>
      <c r="D49">
        <v>48</v>
      </c>
      <c r="E49">
        <v>9</v>
      </c>
      <c r="F49">
        <v>57</v>
      </c>
      <c r="G49" s="14">
        <v>0.12680555555555556</v>
      </c>
      <c r="H49" s="14">
        <v>8.5798611111111103E-2</v>
      </c>
      <c r="I49" s="14">
        <v>0</v>
      </c>
      <c r="J49" s="14">
        <v>2.8298611111111111E-2</v>
      </c>
      <c r="K49" s="14">
        <v>0</v>
      </c>
      <c r="L49" s="14">
        <v>1.019675925925926E-2</v>
      </c>
      <c r="M49" s="14">
        <v>2.5000000000000001E-3</v>
      </c>
      <c r="N49" s="14">
        <v>0</v>
      </c>
      <c r="O49" s="14">
        <v>0</v>
      </c>
      <c r="P49" s="14">
        <v>5.5092592592592589E-3</v>
      </c>
      <c r="Q49">
        <v>0</v>
      </c>
      <c r="R49" s="14">
        <v>5.1273148148148146E-3</v>
      </c>
      <c r="X49" s="14">
        <v>0.70769675925925923</v>
      </c>
      <c r="Y49" s="12">
        <f t="shared" si="0"/>
        <v>24</v>
      </c>
      <c r="Z49" s="12">
        <f t="shared" si="1"/>
        <v>4.5</v>
      </c>
      <c r="AA49" s="14">
        <f t="shared" si="2"/>
        <v>6.340277777777778E-2</v>
      </c>
      <c r="AB49" s="14">
        <f t="shared" si="3"/>
        <v>4.2899305555555552E-2</v>
      </c>
      <c r="AC49" s="14">
        <f t="shared" si="4"/>
        <v>0</v>
      </c>
      <c r="AD49" s="14">
        <f t="shared" si="5"/>
        <v>1.4149305555555556E-2</v>
      </c>
      <c r="AE49" s="14">
        <f t="shared" si="6"/>
        <v>0</v>
      </c>
      <c r="AF49" s="14">
        <f t="shared" si="7"/>
        <v>5.0983796296296298E-3</v>
      </c>
      <c r="AG49" s="14">
        <f t="shared" si="8"/>
        <v>1.25E-3</v>
      </c>
      <c r="AH49" s="14">
        <f t="shared" si="9"/>
        <v>0</v>
      </c>
      <c r="AI49" s="14">
        <f t="shared" si="10"/>
        <v>0</v>
      </c>
      <c r="AJ49" s="14">
        <f t="shared" si="11"/>
        <v>2.7546296296296294E-3</v>
      </c>
      <c r="AK49" s="15">
        <f t="shared" si="12"/>
        <v>0.35384837962962962</v>
      </c>
    </row>
    <row r="50" spans="1:37" x14ac:dyDescent="0.25">
      <c r="A50" s="5">
        <v>45240</v>
      </c>
      <c r="B50">
        <v>3</v>
      </c>
      <c r="C50" t="s">
        <v>122</v>
      </c>
      <c r="D50">
        <v>60</v>
      </c>
      <c r="E50">
        <v>11</v>
      </c>
      <c r="F50">
        <v>71</v>
      </c>
      <c r="G50" s="14">
        <v>0.27400462962962963</v>
      </c>
      <c r="H50" s="14">
        <v>0.12540509259259261</v>
      </c>
      <c r="I50" s="14">
        <v>3.8703703703703705E-2</v>
      </c>
      <c r="J50" s="14">
        <v>5.8495370370370371E-2</v>
      </c>
      <c r="K50" s="14">
        <v>9.0046296296296298E-3</v>
      </c>
      <c r="L50" s="14">
        <v>2.900462962962963E-2</v>
      </c>
      <c r="M50" s="14">
        <v>2.6041666666666665E-3</v>
      </c>
      <c r="N50" s="14">
        <v>1.0798611111111111E-2</v>
      </c>
      <c r="O50" s="14">
        <v>0</v>
      </c>
      <c r="P50" s="14">
        <v>1.2951388888888887E-2</v>
      </c>
      <c r="Q50">
        <v>0</v>
      </c>
      <c r="R50" s="14">
        <v>3.3217592592592591E-3</v>
      </c>
      <c r="X50" s="14">
        <v>1.046701388888889</v>
      </c>
      <c r="Y50" s="12">
        <f t="shared" si="0"/>
        <v>20</v>
      </c>
      <c r="Z50" s="12">
        <f t="shared" si="1"/>
        <v>3.6666666666666665</v>
      </c>
      <c r="AA50" s="14">
        <f t="shared" si="2"/>
        <v>9.1334876543209875E-2</v>
      </c>
      <c r="AB50" s="14">
        <f t="shared" si="3"/>
        <v>4.1801697530864206E-2</v>
      </c>
      <c r="AC50" s="14">
        <f t="shared" si="4"/>
        <v>1.2901234567901236E-2</v>
      </c>
      <c r="AD50" s="14">
        <f t="shared" si="5"/>
        <v>1.9498456790123457E-2</v>
      </c>
      <c r="AE50" s="14">
        <f t="shared" si="6"/>
        <v>3.0015432098765434E-3</v>
      </c>
      <c r="AF50" s="14">
        <f t="shared" si="7"/>
        <v>9.6682098765432101E-3</v>
      </c>
      <c r="AG50" s="14">
        <f t="shared" si="8"/>
        <v>8.6805555555555551E-4</v>
      </c>
      <c r="AH50" s="14">
        <f t="shared" si="9"/>
        <v>3.5995370370370369E-3</v>
      </c>
      <c r="AI50" s="14">
        <f t="shared" si="10"/>
        <v>0</v>
      </c>
      <c r="AJ50" s="14">
        <f t="shared" si="11"/>
        <v>4.3171296296296291E-3</v>
      </c>
      <c r="AK50" s="15">
        <f t="shared" si="12"/>
        <v>0.34890046296296301</v>
      </c>
    </row>
    <row r="51" spans="1:37" hidden="1" x14ac:dyDescent="0.25">
      <c r="A51" s="5">
        <v>45240</v>
      </c>
      <c r="C51" t="s">
        <v>123</v>
      </c>
      <c r="D51">
        <v>0</v>
      </c>
      <c r="E51">
        <v>0</v>
      </c>
      <c r="F51">
        <v>0</v>
      </c>
      <c r="G51" s="14">
        <v>0</v>
      </c>
      <c r="H51" s="14">
        <v>0</v>
      </c>
      <c r="I51" s="14">
        <v>0</v>
      </c>
      <c r="J51" s="14">
        <v>0</v>
      </c>
      <c r="K51" s="14">
        <v>0</v>
      </c>
      <c r="L51" s="14">
        <v>0</v>
      </c>
      <c r="M51" s="14">
        <v>0</v>
      </c>
      <c r="N51" s="14">
        <v>0</v>
      </c>
      <c r="O51" s="14">
        <v>0</v>
      </c>
      <c r="P51" s="14">
        <v>0</v>
      </c>
      <c r="Q51">
        <v>0</v>
      </c>
      <c r="R51" s="14" t="e">
        <v>#DIV/0!</v>
      </c>
      <c r="X51" s="14">
        <v>0</v>
      </c>
      <c r="Y51" s="12" t="e">
        <f t="shared" si="0"/>
        <v>#DIV/0!</v>
      </c>
      <c r="Z51" s="12" t="e">
        <f t="shared" si="1"/>
        <v>#DIV/0!</v>
      </c>
      <c r="AA51" s="14" t="e">
        <f t="shared" si="2"/>
        <v>#DIV/0!</v>
      </c>
      <c r="AB51" s="14" t="e">
        <f t="shared" si="3"/>
        <v>#DIV/0!</v>
      </c>
      <c r="AC51" s="14" t="e">
        <f t="shared" si="4"/>
        <v>#DIV/0!</v>
      </c>
      <c r="AD51" s="14" t="e">
        <f t="shared" si="5"/>
        <v>#DIV/0!</v>
      </c>
      <c r="AE51" s="14" t="e">
        <f t="shared" si="6"/>
        <v>#DIV/0!</v>
      </c>
      <c r="AF51" s="14" t="e">
        <f t="shared" si="7"/>
        <v>#DIV/0!</v>
      </c>
      <c r="AG51" s="14" t="e">
        <f t="shared" si="8"/>
        <v>#DIV/0!</v>
      </c>
      <c r="AH51" s="14" t="e">
        <f t="shared" si="9"/>
        <v>#DIV/0!</v>
      </c>
      <c r="AI51" s="14" t="e">
        <f t="shared" si="10"/>
        <v>#DIV/0!</v>
      </c>
      <c r="AJ51" s="14" t="e">
        <f t="shared" si="11"/>
        <v>#DIV/0!</v>
      </c>
      <c r="AK51" s="15" t="e">
        <f t="shared" si="12"/>
        <v>#DIV/0!</v>
      </c>
    </row>
    <row r="52" spans="1:37" x14ac:dyDescent="0.25">
      <c r="A52" s="5">
        <v>45240</v>
      </c>
      <c r="B52">
        <v>4</v>
      </c>
      <c r="C52" t="s">
        <v>124</v>
      </c>
      <c r="D52">
        <v>93</v>
      </c>
      <c r="E52">
        <v>10</v>
      </c>
      <c r="F52">
        <v>103</v>
      </c>
      <c r="G52" s="14">
        <v>0.2829976851851852</v>
      </c>
      <c r="H52" s="14">
        <v>0.1662962962962963</v>
      </c>
      <c r="I52" s="14">
        <v>3.9502314814814816E-2</v>
      </c>
      <c r="J52" s="14">
        <v>1.269675925925926E-2</v>
      </c>
      <c r="K52" s="14">
        <v>0</v>
      </c>
      <c r="L52" s="14">
        <v>1.230324074074074E-2</v>
      </c>
      <c r="M52" s="14">
        <v>0</v>
      </c>
      <c r="N52" s="14">
        <v>5.2199074074074071E-2</v>
      </c>
      <c r="O52" s="14">
        <v>0</v>
      </c>
      <c r="P52" s="14">
        <v>1.0474537037037037E-2</v>
      </c>
      <c r="Q52">
        <v>0</v>
      </c>
      <c r="R52" s="14">
        <v>3.7268518518518514E-3</v>
      </c>
      <c r="X52" s="14">
        <v>1.4187037037037038</v>
      </c>
      <c r="Y52" s="12">
        <f t="shared" si="0"/>
        <v>23.25</v>
      </c>
      <c r="Z52" s="12">
        <f t="shared" si="1"/>
        <v>2.5</v>
      </c>
      <c r="AA52" s="14">
        <f t="shared" si="2"/>
        <v>7.07494212962963E-2</v>
      </c>
      <c r="AB52" s="14">
        <f t="shared" si="3"/>
        <v>4.1574074074074076E-2</v>
      </c>
      <c r="AC52" s="14">
        <f t="shared" si="4"/>
        <v>9.8755787037037041E-3</v>
      </c>
      <c r="AD52" s="14">
        <f t="shared" si="5"/>
        <v>3.174189814814815E-3</v>
      </c>
      <c r="AE52" s="14">
        <f t="shared" si="6"/>
        <v>0</v>
      </c>
      <c r="AF52" s="14">
        <f t="shared" si="7"/>
        <v>3.0758101851851849E-3</v>
      </c>
      <c r="AG52" s="14">
        <f t="shared" si="8"/>
        <v>0</v>
      </c>
      <c r="AH52" s="14">
        <f t="shared" si="9"/>
        <v>1.3049768518518518E-2</v>
      </c>
      <c r="AI52" s="14">
        <f t="shared" si="10"/>
        <v>0</v>
      </c>
      <c r="AJ52" s="14">
        <f t="shared" si="11"/>
        <v>2.6186342592592594E-3</v>
      </c>
      <c r="AK52" s="15">
        <f t="shared" si="12"/>
        <v>0.35467592592592595</v>
      </c>
    </row>
    <row r="53" spans="1:37" x14ac:dyDescent="0.25">
      <c r="A53" s="5">
        <v>45240</v>
      </c>
      <c r="B53">
        <v>5</v>
      </c>
      <c r="C53" t="s">
        <v>125</v>
      </c>
      <c r="D53">
        <v>14</v>
      </c>
      <c r="E53">
        <v>22</v>
      </c>
      <c r="F53">
        <v>36</v>
      </c>
      <c r="G53" s="14">
        <v>0.54480324074074071</v>
      </c>
      <c r="H53" s="14">
        <v>0.20879629629629629</v>
      </c>
      <c r="I53" s="14">
        <v>1.3796296296296298E-2</v>
      </c>
      <c r="J53" s="14">
        <v>6.7905092592592586E-2</v>
      </c>
      <c r="K53" s="14">
        <v>2.7002314814814812E-2</v>
      </c>
      <c r="L53" s="14">
        <v>0.17569444444444446</v>
      </c>
      <c r="M53" s="14">
        <v>1.4004629629629631E-2</v>
      </c>
      <c r="N53" s="14">
        <v>0</v>
      </c>
      <c r="O53" s="14">
        <v>3.7604166666666668E-2</v>
      </c>
      <c r="P53" s="14">
        <v>1.6782407407407406E-3</v>
      </c>
      <c r="Q53">
        <v>0</v>
      </c>
      <c r="R53" s="14">
        <v>5.7407407407407416E-3</v>
      </c>
      <c r="X53" s="14">
        <v>1.7282986111111109</v>
      </c>
      <c r="Y53" s="12">
        <f t="shared" si="0"/>
        <v>2.8</v>
      </c>
      <c r="Z53" s="12">
        <f t="shared" si="1"/>
        <v>4.4000000000000004</v>
      </c>
      <c r="AA53" s="14">
        <f t="shared" si="2"/>
        <v>0.10896064814814814</v>
      </c>
      <c r="AB53" s="14">
        <f t="shared" si="3"/>
        <v>4.175925925925926E-2</v>
      </c>
      <c r="AC53" s="14">
        <f t="shared" si="4"/>
        <v>2.7592592592592595E-3</v>
      </c>
      <c r="AD53" s="14">
        <f t="shared" si="5"/>
        <v>1.3581018518518517E-2</v>
      </c>
      <c r="AE53" s="14">
        <f t="shared" si="6"/>
        <v>5.4004629629629628E-3</v>
      </c>
      <c r="AF53" s="14">
        <f t="shared" si="7"/>
        <v>3.5138888888888893E-2</v>
      </c>
      <c r="AG53" s="14">
        <f t="shared" si="8"/>
        <v>2.8009259259259263E-3</v>
      </c>
      <c r="AH53" s="14">
        <f t="shared" si="9"/>
        <v>0</v>
      </c>
      <c r="AI53" s="14">
        <f t="shared" si="10"/>
        <v>7.5208333333333334E-3</v>
      </c>
      <c r="AJ53" s="14">
        <f t="shared" si="11"/>
        <v>3.3564814814814812E-4</v>
      </c>
      <c r="AK53" s="15">
        <f t="shared" si="12"/>
        <v>0.34565972222222219</v>
      </c>
    </row>
    <row r="54" spans="1:37" x14ac:dyDescent="0.25">
      <c r="A54" s="5">
        <v>45240</v>
      </c>
      <c r="B54">
        <v>4</v>
      </c>
      <c r="C54" t="s">
        <v>126</v>
      </c>
      <c r="D54">
        <v>73</v>
      </c>
      <c r="E54">
        <v>44</v>
      </c>
      <c r="F54">
        <v>117</v>
      </c>
      <c r="G54" s="14">
        <v>0.59010416666666665</v>
      </c>
      <c r="H54" s="14">
        <v>0.16569444444444445</v>
      </c>
      <c r="I54" s="14">
        <v>0</v>
      </c>
      <c r="J54" s="14">
        <v>2.6701388888888889E-2</v>
      </c>
      <c r="K54" s="14">
        <v>5.7986111111111112E-3</v>
      </c>
      <c r="L54" s="14">
        <v>0</v>
      </c>
      <c r="M54" s="14">
        <v>0.33239583333333333</v>
      </c>
      <c r="N54" s="14">
        <v>5.950231481481482E-2</v>
      </c>
      <c r="O54" s="14">
        <v>0</v>
      </c>
      <c r="P54" s="14">
        <v>1.4074074074074074E-2</v>
      </c>
      <c r="Q54">
        <v>0</v>
      </c>
      <c r="R54" s="14">
        <v>3.414351851851852E-3</v>
      </c>
      <c r="X54" s="14">
        <v>1.4173958333333332</v>
      </c>
      <c r="Y54" s="12">
        <f t="shared" si="0"/>
        <v>18.25</v>
      </c>
      <c r="Z54" s="12">
        <f t="shared" si="1"/>
        <v>11</v>
      </c>
      <c r="AA54" s="14">
        <f t="shared" si="2"/>
        <v>0.14752604166666666</v>
      </c>
      <c r="AB54" s="14">
        <f t="shared" si="3"/>
        <v>4.1423611111111112E-2</v>
      </c>
      <c r="AC54" s="14">
        <f t="shared" si="4"/>
        <v>0</v>
      </c>
      <c r="AD54" s="14">
        <f t="shared" si="5"/>
        <v>6.6753472222222223E-3</v>
      </c>
      <c r="AE54" s="14">
        <f t="shared" si="6"/>
        <v>1.4496527777777778E-3</v>
      </c>
      <c r="AF54" s="14">
        <f t="shared" si="7"/>
        <v>0</v>
      </c>
      <c r="AG54" s="14">
        <f t="shared" si="8"/>
        <v>8.3098958333333334E-2</v>
      </c>
      <c r="AH54" s="14">
        <f t="shared" si="9"/>
        <v>1.4875578703703705E-2</v>
      </c>
      <c r="AI54" s="14">
        <f t="shared" si="10"/>
        <v>0</v>
      </c>
      <c r="AJ54" s="14">
        <f t="shared" si="11"/>
        <v>3.5185185185185185E-3</v>
      </c>
      <c r="AK54" s="15">
        <f t="shared" si="12"/>
        <v>0.3543489583333333</v>
      </c>
    </row>
    <row r="55" spans="1:37" x14ac:dyDescent="0.25">
      <c r="A55" s="5">
        <v>45240</v>
      </c>
      <c r="B55">
        <v>5</v>
      </c>
      <c r="C55" t="s">
        <v>127</v>
      </c>
      <c r="D55">
        <v>37</v>
      </c>
      <c r="E55">
        <v>13</v>
      </c>
      <c r="F55">
        <v>50</v>
      </c>
      <c r="G55" s="14">
        <v>0.71469907407407407</v>
      </c>
      <c r="H55" s="14">
        <v>0.19519675925925925</v>
      </c>
      <c r="I55" s="14">
        <v>0</v>
      </c>
      <c r="J55" s="14">
        <v>4.7395833333333331E-2</v>
      </c>
      <c r="K55" s="14">
        <v>4.0497685185185185E-2</v>
      </c>
      <c r="L55" s="14">
        <v>0.39400462962962962</v>
      </c>
      <c r="M55" s="14">
        <v>0</v>
      </c>
      <c r="N55" s="14">
        <v>0</v>
      </c>
      <c r="O55" s="14">
        <v>3.7604166666666668E-2</v>
      </c>
      <c r="P55" s="14">
        <v>7.4305555555555548E-3</v>
      </c>
      <c r="Q55">
        <v>0</v>
      </c>
      <c r="R55" s="14">
        <v>5.0000000000000001E-3</v>
      </c>
      <c r="X55" s="14">
        <v>1.7868981481481481</v>
      </c>
      <c r="Y55" s="12">
        <f t="shared" si="0"/>
        <v>7.4</v>
      </c>
      <c r="Z55" s="12">
        <f t="shared" si="1"/>
        <v>2.6</v>
      </c>
      <c r="AA55" s="14">
        <f t="shared" si="2"/>
        <v>0.14293981481481483</v>
      </c>
      <c r="AB55" s="14">
        <f t="shared" si="3"/>
        <v>3.9039351851851853E-2</v>
      </c>
      <c r="AC55" s="14">
        <f t="shared" si="4"/>
        <v>0</v>
      </c>
      <c r="AD55" s="14">
        <f t="shared" si="5"/>
        <v>9.479166666666667E-3</v>
      </c>
      <c r="AE55" s="14">
        <f t="shared" si="6"/>
        <v>8.099537037037037E-3</v>
      </c>
      <c r="AF55" s="14">
        <f t="shared" si="7"/>
        <v>7.8800925925925927E-2</v>
      </c>
      <c r="AG55" s="14">
        <f t="shared" si="8"/>
        <v>0</v>
      </c>
      <c r="AH55" s="14">
        <f t="shared" si="9"/>
        <v>0</v>
      </c>
      <c r="AI55" s="14">
        <f t="shared" si="10"/>
        <v>7.5208333333333334E-3</v>
      </c>
      <c r="AJ55" s="14">
        <f t="shared" si="11"/>
        <v>1.486111111111111E-3</v>
      </c>
      <c r="AK55" s="15">
        <f t="shared" si="12"/>
        <v>0.3573796296296296</v>
      </c>
    </row>
    <row r="56" spans="1:37" x14ac:dyDescent="0.25">
      <c r="A56" s="5">
        <v>45240</v>
      </c>
      <c r="B56">
        <v>4</v>
      </c>
      <c r="C56" t="s">
        <v>44</v>
      </c>
      <c r="D56">
        <v>75</v>
      </c>
      <c r="E56">
        <v>11</v>
      </c>
      <c r="F56">
        <v>86</v>
      </c>
      <c r="G56" s="14">
        <v>0.245</v>
      </c>
      <c r="H56" s="14">
        <v>0.16530092592592593</v>
      </c>
      <c r="I56" s="14">
        <v>1.8981481481481482E-3</v>
      </c>
      <c r="J56" s="14">
        <v>1.019675925925926E-2</v>
      </c>
      <c r="K56" s="14">
        <v>0</v>
      </c>
      <c r="L56" s="14">
        <v>1.3900462962962962E-2</v>
      </c>
      <c r="M56" s="14">
        <v>0</v>
      </c>
      <c r="N56" s="14">
        <v>5.3703703703703698E-2</v>
      </c>
      <c r="O56" s="14">
        <v>0</v>
      </c>
      <c r="P56" s="14">
        <v>8.3298611111111115E-2</v>
      </c>
      <c r="Q56">
        <v>0</v>
      </c>
      <c r="R56" s="14">
        <v>6.7129629629629622E-3</v>
      </c>
      <c r="X56" s="14">
        <v>1.426400462962963</v>
      </c>
      <c r="Y56" s="12">
        <f t="shared" si="0"/>
        <v>18.75</v>
      </c>
      <c r="Z56" s="12">
        <f t="shared" si="1"/>
        <v>2.75</v>
      </c>
      <c r="AA56" s="14">
        <f t="shared" si="2"/>
        <v>6.1249999999999999E-2</v>
      </c>
      <c r="AB56" s="14">
        <f t="shared" si="3"/>
        <v>4.1325231481481484E-2</v>
      </c>
      <c r="AC56" s="14">
        <f t="shared" si="4"/>
        <v>4.7453703703703704E-4</v>
      </c>
      <c r="AD56" s="14">
        <f t="shared" si="5"/>
        <v>2.5491898148148149E-3</v>
      </c>
      <c r="AE56" s="14">
        <f t="shared" si="6"/>
        <v>0</v>
      </c>
      <c r="AF56" s="14">
        <f t="shared" si="7"/>
        <v>3.4751157407407404E-3</v>
      </c>
      <c r="AG56" s="14">
        <f t="shared" si="8"/>
        <v>0</v>
      </c>
      <c r="AH56" s="14">
        <f t="shared" si="9"/>
        <v>1.3425925925925924E-2</v>
      </c>
      <c r="AI56" s="14">
        <f t="shared" si="10"/>
        <v>0</v>
      </c>
      <c r="AJ56" s="14">
        <f t="shared" si="11"/>
        <v>2.0824652777777779E-2</v>
      </c>
      <c r="AK56" s="15">
        <f t="shared" si="12"/>
        <v>0.35660011574074074</v>
      </c>
    </row>
    <row r="57" spans="1:37" x14ac:dyDescent="0.25">
      <c r="A57" s="5">
        <v>45240</v>
      </c>
      <c r="B57">
        <v>4</v>
      </c>
      <c r="C57" t="s">
        <v>45</v>
      </c>
      <c r="D57">
        <v>28</v>
      </c>
      <c r="E57">
        <v>15</v>
      </c>
      <c r="F57">
        <v>43</v>
      </c>
      <c r="G57" s="14">
        <v>0.28849537037037037</v>
      </c>
      <c r="H57" s="14">
        <v>0.16530092592592593</v>
      </c>
      <c r="I57" s="14">
        <v>1.849537037037037E-2</v>
      </c>
      <c r="J57" s="14">
        <v>5.0405092592592592E-2</v>
      </c>
      <c r="K57" s="14">
        <v>3.9097222222222221E-2</v>
      </c>
      <c r="L57" s="14">
        <v>0</v>
      </c>
      <c r="M57" s="14">
        <v>1.5196759259259259E-2</v>
      </c>
      <c r="N57" s="14">
        <v>0</v>
      </c>
      <c r="O57" s="14">
        <v>0</v>
      </c>
      <c r="P57" s="14">
        <v>2.4305555555555556E-3</v>
      </c>
      <c r="Q57">
        <v>0</v>
      </c>
      <c r="R57" s="14">
        <v>4.4907407407407405E-3</v>
      </c>
      <c r="X57" s="14">
        <v>1.432199074074074</v>
      </c>
      <c r="Y57" s="12">
        <f t="shared" si="0"/>
        <v>7</v>
      </c>
      <c r="Z57" s="12">
        <f t="shared" si="1"/>
        <v>3.75</v>
      </c>
      <c r="AA57" s="14">
        <f t="shared" si="2"/>
        <v>7.2123842592592594E-2</v>
      </c>
      <c r="AB57" s="14">
        <f t="shared" si="3"/>
        <v>4.1325231481481484E-2</v>
      </c>
      <c r="AC57" s="14">
        <f t="shared" si="4"/>
        <v>4.6238425925925926E-3</v>
      </c>
      <c r="AD57" s="14">
        <f t="shared" si="5"/>
        <v>1.2601273148148148E-2</v>
      </c>
      <c r="AE57" s="14">
        <f t="shared" si="6"/>
        <v>9.7743055555555552E-3</v>
      </c>
      <c r="AF57" s="14">
        <f t="shared" si="7"/>
        <v>0</v>
      </c>
      <c r="AG57" s="14">
        <f t="shared" si="8"/>
        <v>3.7991898148148147E-3</v>
      </c>
      <c r="AH57" s="14">
        <f t="shared" si="9"/>
        <v>0</v>
      </c>
      <c r="AI57" s="14">
        <f t="shared" si="10"/>
        <v>0</v>
      </c>
      <c r="AJ57" s="14">
        <f t="shared" si="11"/>
        <v>6.076388888888889E-4</v>
      </c>
      <c r="AK57" s="15">
        <f t="shared" si="12"/>
        <v>0.3580497685185185</v>
      </c>
    </row>
    <row r="58" spans="1:37" x14ac:dyDescent="0.25">
      <c r="A58" s="5">
        <v>45240</v>
      </c>
      <c r="B58">
        <v>4</v>
      </c>
      <c r="C58" t="s">
        <v>46</v>
      </c>
      <c r="D58">
        <v>78</v>
      </c>
      <c r="E58">
        <v>11</v>
      </c>
      <c r="F58">
        <v>89</v>
      </c>
      <c r="G58" s="14">
        <v>0.26109953703703703</v>
      </c>
      <c r="H58" s="14">
        <v>0.16829861111111111</v>
      </c>
      <c r="I58" s="14">
        <v>0</v>
      </c>
      <c r="J58" s="14">
        <v>3.4027777777777784E-3</v>
      </c>
      <c r="K58" s="14">
        <v>2.7905092592592592E-2</v>
      </c>
      <c r="L58" s="14">
        <v>0</v>
      </c>
      <c r="M58" s="14">
        <v>1.5196759259259259E-2</v>
      </c>
      <c r="N58" s="14">
        <v>4.6296296296296301E-2</v>
      </c>
      <c r="O58" s="14">
        <v>0</v>
      </c>
      <c r="P58" s="14">
        <v>5.8240740740740739E-2</v>
      </c>
      <c r="Q58">
        <v>0</v>
      </c>
      <c r="R58" s="14">
        <v>5.5092592592592589E-3</v>
      </c>
      <c r="X58" s="14">
        <v>1.4346990740740742</v>
      </c>
      <c r="Y58" s="12">
        <f t="shared" si="0"/>
        <v>19.5</v>
      </c>
      <c r="Z58" s="12">
        <f t="shared" si="1"/>
        <v>2.75</v>
      </c>
      <c r="AA58" s="14">
        <f t="shared" si="2"/>
        <v>6.5274884259259258E-2</v>
      </c>
      <c r="AB58" s="14">
        <f t="shared" si="3"/>
        <v>4.2074652777777777E-2</v>
      </c>
      <c r="AC58" s="14">
        <f t="shared" si="4"/>
        <v>0</v>
      </c>
      <c r="AD58" s="14">
        <f t="shared" si="5"/>
        <v>8.5069444444444461E-4</v>
      </c>
      <c r="AE58" s="14">
        <f t="shared" si="6"/>
        <v>6.9762731481481481E-3</v>
      </c>
      <c r="AF58" s="14">
        <f t="shared" si="7"/>
        <v>0</v>
      </c>
      <c r="AG58" s="14">
        <f t="shared" si="8"/>
        <v>3.7991898148148147E-3</v>
      </c>
      <c r="AH58" s="14">
        <f t="shared" si="9"/>
        <v>1.1574074074074075E-2</v>
      </c>
      <c r="AI58" s="14">
        <f t="shared" si="10"/>
        <v>0</v>
      </c>
      <c r="AJ58" s="14">
        <f t="shared" si="11"/>
        <v>1.4560185185185185E-2</v>
      </c>
      <c r="AK58" s="15">
        <f t="shared" si="12"/>
        <v>0.35867476851851854</v>
      </c>
    </row>
    <row r="59" spans="1:37" x14ac:dyDescent="0.25">
      <c r="A59" s="5">
        <v>45240</v>
      </c>
      <c r="B59">
        <v>5</v>
      </c>
      <c r="C59" t="s">
        <v>47</v>
      </c>
      <c r="D59">
        <v>94</v>
      </c>
      <c r="E59">
        <v>23</v>
      </c>
      <c r="F59">
        <v>117</v>
      </c>
      <c r="G59" s="14">
        <v>0.31189814814814815</v>
      </c>
      <c r="H59" s="14">
        <v>0.21180555555555555</v>
      </c>
      <c r="I59" s="14">
        <v>2.6041666666666665E-3</v>
      </c>
      <c r="J59" s="14">
        <v>4.2303240740740738E-2</v>
      </c>
      <c r="K59" s="14">
        <v>0</v>
      </c>
      <c r="L59" s="14">
        <v>0</v>
      </c>
      <c r="M59" s="14">
        <v>0</v>
      </c>
      <c r="N59" s="14">
        <v>5.5196759259259265E-2</v>
      </c>
      <c r="O59" s="14">
        <v>0</v>
      </c>
      <c r="P59" s="14">
        <v>1.3263888888888889E-2</v>
      </c>
      <c r="Q59">
        <v>0</v>
      </c>
      <c r="R59" s="14">
        <v>4.7106481481481478E-3</v>
      </c>
      <c r="X59" s="14">
        <v>1.7698958333333332</v>
      </c>
      <c r="Y59" s="12">
        <f t="shared" si="0"/>
        <v>18.8</v>
      </c>
      <c r="Z59" s="12">
        <f t="shared" si="1"/>
        <v>4.5999999999999996</v>
      </c>
      <c r="AA59" s="14">
        <f t="shared" si="2"/>
        <v>6.2379629629629632E-2</v>
      </c>
      <c r="AB59" s="14">
        <f t="shared" si="3"/>
        <v>4.2361111111111113E-2</v>
      </c>
      <c r="AC59" s="14">
        <f t="shared" si="4"/>
        <v>5.2083333333333333E-4</v>
      </c>
      <c r="AD59" s="14">
        <f t="shared" si="5"/>
        <v>8.4606481481481477E-3</v>
      </c>
      <c r="AE59" s="14">
        <f t="shared" si="6"/>
        <v>0</v>
      </c>
      <c r="AF59" s="14">
        <f t="shared" si="7"/>
        <v>0</v>
      </c>
      <c r="AG59" s="14">
        <f t="shared" si="8"/>
        <v>0</v>
      </c>
      <c r="AH59" s="14">
        <f t="shared" si="9"/>
        <v>1.1039351851851852E-2</v>
      </c>
      <c r="AI59" s="14">
        <f t="shared" si="10"/>
        <v>0</v>
      </c>
      <c r="AJ59" s="14">
        <f t="shared" si="11"/>
        <v>2.6527777777777778E-3</v>
      </c>
      <c r="AK59" s="15">
        <f t="shared" si="12"/>
        <v>0.35397916666666662</v>
      </c>
    </row>
    <row r="60" spans="1:37" x14ac:dyDescent="0.25">
      <c r="A60" s="5">
        <v>45247</v>
      </c>
      <c r="B60">
        <v>4</v>
      </c>
      <c r="C60" t="s">
        <v>122</v>
      </c>
      <c r="D60">
        <v>18</v>
      </c>
      <c r="E60">
        <v>7</v>
      </c>
      <c r="F60">
        <v>25</v>
      </c>
      <c r="G60" s="14">
        <v>0.36420138888888887</v>
      </c>
      <c r="H60" s="14">
        <v>0.19819444444444445</v>
      </c>
      <c r="I60" s="14">
        <v>2.5405092592592594E-2</v>
      </c>
      <c r="J60" s="14">
        <v>6.7094907407407409E-2</v>
      </c>
      <c r="K60" s="14">
        <v>4.5104166666666667E-2</v>
      </c>
      <c r="L60" s="14">
        <v>0</v>
      </c>
      <c r="M60" s="14">
        <v>2.8402777777777777E-2</v>
      </c>
      <c r="N60" s="14">
        <v>0</v>
      </c>
      <c r="O60" s="14">
        <v>0</v>
      </c>
      <c r="P60" s="14">
        <v>2.0949074074074073E-3</v>
      </c>
      <c r="Q60">
        <v>0</v>
      </c>
      <c r="R60" s="14">
        <v>3.425925925925926E-3</v>
      </c>
      <c r="X60" s="14">
        <v>1.1570949074074075</v>
      </c>
      <c r="Y60" s="12">
        <f t="shared" si="0"/>
        <v>4.5</v>
      </c>
      <c r="Z60" s="12">
        <f t="shared" si="1"/>
        <v>1.75</v>
      </c>
      <c r="AA60" s="14">
        <f t="shared" si="2"/>
        <v>9.1050347222222217E-2</v>
      </c>
      <c r="AB60" s="14">
        <f t="shared" si="3"/>
        <v>4.9548611111111113E-2</v>
      </c>
      <c r="AC60" s="14">
        <f t="shared" si="4"/>
        <v>6.3512731481481484E-3</v>
      </c>
      <c r="AD60" s="14">
        <f t="shared" si="5"/>
        <v>1.6773726851851852E-2</v>
      </c>
      <c r="AE60" s="14">
        <f t="shared" si="6"/>
        <v>1.1276041666666667E-2</v>
      </c>
      <c r="AF60" s="14">
        <f t="shared" si="7"/>
        <v>0</v>
      </c>
      <c r="AG60" s="14">
        <f t="shared" si="8"/>
        <v>7.1006944444444442E-3</v>
      </c>
      <c r="AH60" s="14">
        <f t="shared" si="9"/>
        <v>0</v>
      </c>
      <c r="AI60" s="14">
        <f t="shared" si="10"/>
        <v>0</v>
      </c>
      <c r="AJ60" s="14">
        <f t="shared" si="11"/>
        <v>5.2372685185185183E-4</v>
      </c>
      <c r="AK60" s="15">
        <f t="shared" si="12"/>
        <v>0.28927372685185188</v>
      </c>
    </row>
    <row r="61" spans="1:37" x14ac:dyDescent="0.25">
      <c r="A61" s="5">
        <v>45247</v>
      </c>
      <c r="B61">
        <v>4</v>
      </c>
      <c r="C61" t="s">
        <v>124</v>
      </c>
      <c r="D61">
        <v>77</v>
      </c>
      <c r="E61">
        <v>13</v>
      </c>
      <c r="F61">
        <v>90</v>
      </c>
      <c r="G61" s="14">
        <v>0.26480324074074074</v>
      </c>
      <c r="H61" s="14">
        <v>0.16609953703703703</v>
      </c>
      <c r="I61" s="14">
        <v>3.7604166666666668E-2</v>
      </c>
      <c r="J61" s="14">
        <v>1.5196759259259259E-2</v>
      </c>
      <c r="K61" s="14">
        <v>1.7696759259259259E-2</v>
      </c>
      <c r="L61" s="14">
        <v>7.0023148148148154E-3</v>
      </c>
      <c r="M61" s="14">
        <v>2.1203703703703707E-2</v>
      </c>
      <c r="N61" s="14">
        <v>0</v>
      </c>
      <c r="O61" s="14">
        <v>0</v>
      </c>
      <c r="P61" s="14">
        <v>8.6921296296296312E-3</v>
      </c>
      <c r="Q61">
        <v>0</v>
      </c>
      <c r="R61" s="14">
        <v>4.3055555555555555E-3</v>
      </c>
      <c r="X61" s="14">
        <v>1.4187037037037038</v>
      </c>
      <c r="Y61" s="12">
        <f t="shared" si="0"/>
        <v>19.25</v>
      </c>
      <c r="Z61" s="12">
        <f t="shared" si="1"/>
        <v>3.25</v>
      </c>
      <c r="AA61" s="14">
        <f t="shared" si="2"/>
        <v>6.6200810185185185E-2</v>
      </c>
      <c r="AB61" s="14">
        <f t="shared" si="3"/>
        <v>4.1524884259259258E-2</v>
      </c>
      <c r="AC61" s="14">
        <f t="shared" si="4"/>
        <v>9.4010416666666669E-3</v>
      </c>
      <c r="AD61" s="14">
        <f t="shared" si="5"/>
        <v>3.7991898148148147E-3</v>
      </c>
      <c r="AE61" s="14">
        <f t="shared" si="6"/>
        <v>4.4241898148148148E-3</v>
      </c>
      <c r="AF61" s="14">
        <f t="shared" si="7"/>
        <v>1.7505787037037038E-3</v>
      </c>
      <c r="AG61" s="14">
        <f t="shared" si="8"/>
        <v>5.3009259259259268E-3</v>
      </c>
      <c r="AH61" s="14">
        <f t="shared" si="9"/>
        <v>0</v>
      </c>
      <c r="AI61" s="14">
        <f t="shared" si="10"/>
        <v>0</v>
      </c>
      <c r="AJ61" s="14">
        <f t="shared" si="11"/>
        <v>2.1730324074074078E-3</v>
      </c>
      <c r="AK61" s="15">
        <f t="shared" si="12"/>
        <v>0.35467592592592595</v>
      </c>
    </row>
    <row r="62" spans="1:37" x14ac:dyDescent="0.25">
      <c r="A62" s="5">
        <v>45247</v>
      </c>
      <c r="B62">
        <v>5</v>
      </c>
      <c r="C62" t="s">
        <v>125</v>
      </c>
      <c r="D62">
        <v>22</v>
      </c>
      <c r="E62">
        <v>1</v>
      </c>
      <c r="F62">
        <v>23</v>
      </c>
      <c r="G62" s="14">
        <v>0.79200231481481476</v>
      </c>
      <c r="H62" s="14">
        <v>0.21</v>
      </c>
      <c r="I62" s="14">
        <v>3.9004629629629632E-3</v>
      </c>
      <c r="J62" s="14">
        <v>5.9097222222222225E-2</v>
      </c>
      <c r="K62" s="14">
        <v>7.4097222222222217E-2</v>
      </c>
      <c r="L62" s="14">
        <v>0.37319444444444444</v>
      </c>
      <c r="M62" s="14">
        <v>3.7997685185185183E-2</v>
      </c>
      <c r="N62" s="14">
        <v>0</v>
      </c>
      <c r="O62" s="14">
        <v>3.3703703703703701E-2</v>
      </c>
      <c r="P62" s="14">
        <v>2.3379629629629631E-3</v>
      </c>
      <c r="Q62">
        <v>0</v>
      </c>
      <c r="R62" s="14">
        <v>4.0046296296296297E-3</v>
      </c>
      <c r="X62" s="14">
        <v>1.7612037037037036</v>
      </c>
      <c r="Y62" s="12">
        <f t="shared" si="0"/>
        <v>4.4000000000000004</v>
      </c>
      <c r="Z62" s="12">
        <f t="shared" si="1"/>
        <v>0.2</v>
      </c>
      <c r="AA62" s="14">
        <f t="shared" si="2"/>
        <v>0.15840046296296295</v>
      </c>
      <c r="AB62" s="14">
        <f t="shared" si="3"/>
        <v>4.1999999999999996E-2</v>
      </c>
      <c r="AC62" s="14">
        <f t="shared" si="4"/>
        <v>7.8009259259259264E-4</v>
      </c>
      <c r="AD62" s="14">
        <f t="shared" si="5"/>
        <v>1.1819444444444445E-2</v>
      </c>
      <c r="AE62" s="14">
        <f t="shared" si="6"/>
        <v>1.4819444444444444E-2</v>
      </c>
      <c r="AF62" s="14">
        <f t="shared" si="7"/>
        <v>7.4638888888888894E-2</v>
      </c>
      <c r="AG62" s="14">
        <f t="shared" si="8"/>
        <v>7.5995370370370366E-3</v>
      </c>
      <c r="AH62" s="14">
        <f t="shared" si="9"/>
        <v>0</v>
      </c>
      <c r="AI62" s="14">
        <f t="shared" si="10"/>
        <v>6.7407407407407399E-3</v>
      </c>
      <c r="AJ62" s="14">
        <f t="shared" si="11"/>
        <v>4.6759259259259264E-4</v>
      </c>
      <c r="AK62" s="15">
        <f t="shared" si="12"/>
        <v>0.35224074074074074</v>
      </c>
    </row>
    <row r="63" spans="1:37" x14ac:dyDescent="0.25">
      <c r="A63" s="5">
        <v>45247</v>
      </c>
      <c r="B63">
        <v>5</v>
      </c>
      <c r="C63" t="s">
        <v>126</v>
      </c>
      <c r="D63">
        <v>124</v>
      </c>
      <c r="E63">
        <v>16</v>
      </c>
      <c r="F63">
        <v>140</v>
      </c>
      <c r="G63" s="14">
        <v>0.36359953703703707</v>
      </c>
      <c r="H63" s="14">
        <v>0.20650462962962965</v>
      </c>
      <c r="I63" s="14">
        <v>0</v>
      </c>
      <c r="J63" s="14">
        <v>4.9895833333333334E-2</v>
      </c>
      <c r="K63" s="14">
        <v>1.3900462962962962E-2</v>
      </c>
      <c r="L63" s="14">
        <v>0</v>
      </c>
      <c r="M63" s="14">
        <v>7.7094907407407418E-2</v>
      </c>
      <c r="N63" s="14">
        <v>1.6203703703703703E-2</v>
      </c>
      <c r="O63" s="14">
        <v>0</v>
      </c>
      <c r="P63" s="14">
        <v>2.5405092592592594E-2</v>
      </c>
      <c r="Q63">
        <v>0</v>
      </c>
      <c r="R63" s="14">
        <v>3.3680555555555551E-3</v>
      </c>
      <c r="X63" s="14">
        <v>1.7665972222222222</v>
      </c>
      <c r="Y63" s="12">
        <f t="shared" si="0"/>
        <v>24.8</v>
      </c>
      <c r="Z63" s="12">
        <f t="shared" si="1"/>
        <v>3.2</v>
      </c>
      <c r="AA63" s="14">
        <f t="shared" si="2"/>
        <v>7.2719907407407414E-2</v>
      </c>
      <c r="AB63" s="14">
        <f t="shared" si="3"/>
        <v>4.1300925925925928E-2</v>
      </c>
      <c r="AC63" s="14">
        <f t="shared" si="4"/>
        <v>0</v>
      </c>
      <c r="AD63" s="14">
        <f t="shared" si="5"/>
        <v>9.9791666666666674E-3</v>
      </c>
      <c r="AE63" s="14">
        <f t="shared" si="6"/>
        <v>2.7800925925925923E-3</v>
      </c>
      <c r="AF63" s="14">
        <f t="shared" si="7"/>
        <v>0</v>
      </c>
      <c r="AG63" s="14">
        <f t="shared" si="8"/>
        <v>1.5418981481481483E-2</v>
      </c>
      <c r="AH63" s="14">
        <f t="shared" si="9"/>
        <v>3.2407407407407406E-3</v>
      </c>
      <c r="AI63" s="14">
        <f t="shared" si="10"/>
        <v>0</v>
      </c>
      <c r="AJ63" s="14">
        <f t="shared" si="11"/>
        <v>5.0810185185185186E-3</v>
      </c>
      <c r="AK63" s="15">
        <f t="shared" si="12"/>
        <v>0.35331944444444441</v>
      </c>
    </row>
    <row r="64" spans="1:37" x14ac:dyDescent="0.25">
      <c r="A64" s="5">
        <v>45247</v>
      </c>
      <c r="B64">
        <v>5</v>
      </c>
      <c r="C64" t="s">
        <v>127</v>
      </c>
      <c r="D64">
        <v>13</v>
      </c>
      <c r="E64">
        <v>16</v>
      </c>
      <c r="F64">
        <v>29</v>
      </c>
      <c r="G64" s="14">
        <v>0.70519675925925929</v>
      </c>
      <c r="H64" s="14">
        <v>0.20659722222222221</v>
      </c>
      <c r="I64" s="14">
        <v>0</v>
      </c>
      <c r="J64" s="14">
        <v>3.1597222222222221E-2</v>
      </c>
      <c r="K64" s="14">
        <v>4.2997685185185187E-2</v>
      </c>
      <c r="L64" s="14">
        <v>0.37670138888888888</v>
      </c>
      <c r="M64" s="14">
        <v>0</v>
      </c>
      <c r="N64" s="14">
        <v>0</v>
      </c>
      <c r="O64" s="14">
        <v>4.7303240740740743E-2</v>
      </c>
      <c r="P64" s="14">
        <v>2.0023148148148148E-3</v>
      </c>
      <c r="Q64">
        <v>0</v>
      </c>
      <c r="R64" s="14">
        <v>4.8379629629629632E-3</v>
      </c>
      <c r="X64" s="14">
        <v>1.7773958333333333</v>
      </c>
      <c r="Y64" s="12">
        <f t="shared" si="0"/>
        <v>2.6</v>
      </c>
      <c r="Z64" s="12">
        <f t="shared" si="1"/>
        <v>3.2</v>
      </c>
      <c r="AA64" s="14">
        <f t="shared" si="2"/>
        <v>0.14103935185185185</v>
      </c>
      <c r="AB64" s="14">
        <f t="shared" si="3"/>
        <v>4.1319444444444443E-2</v>
      </c>
      <c r="AC64" s="14">
        <f t="shared" si="4"/>
        <v>0</v>
      </c>
      <c r="AD64" s="14">
        <f t="shared" si="5"/>
        <v>6.3194444444444444E-3</v>
      </c>
      <c r="AE64" s="14">
        <f t="shared" si="6"/>
        <v>8.5995370370370375E-3</v>
      </c>
      <c r="AF64" s="14">
        <f t="shared" si="7"/>
        <v>7.534027777777777E-2</v>
      </c>
      <c r="AG64" s="14">
        <f t="shared" si="8"/>
        <v>0</v>
      </c>
      <c r="AH64" s="14">
        <f t="shared" si="9"/>
        <v>0</v>
      </c>
      <c r="AI64" s="14">
        <f t="shared" si="10"/>
        <v>9.4606481481481486E-3</v>
      </c>
      <c r="AJ64" s="14">
        <f t="shared" si="11"/>
        <v>4.0046296296296298E-4</v>
      </c>
      <c r="AK64" s="15">
        <f t="shared" si="12"/>
        <v>0.35547916666666668</v>
      </c>
    </row>
    <row r="65" spans="1:37" x14ac:dyDescent="0.25">
      <c r="A65" s="5">
        <v>45247</v>
      </c>
      <c r="B65">
        <v>4</v>
      </c>
      <c r="C65" t="s">
        <v>44</v>
      </c>
      <c r="D65">
        <v>64</v>
      </c>
      <c r="E65">
        <v>6</v>
      </c>
      <c r="F65">
        <v>70</v>
      </c>
      <c r="G65" s="14">
        <v>0.21230324074074072</v>
      </c>
      <c r="H65" s="14">
        <v>0.16670138888888889</v>
      </c>
      <c r="I65" s="14">
        <v>1.8981481481481482E-3</v>
      </c>
      <c r="J65" s="14">
        <v>5.6018518518518518E-3</v>
      </c>
      <c r="K65" s="14">
        <v>0</v>
      </c>
      <c r="L65" s="14">
        <v>0</v>
      </c>
      <c r="M65" s="14">
        <v>0</v>
      </c>
      <c r="N65" s="14">
        <v>3.8101851851851852E-2</v>
      </c>
      <c r="O65" s="14">
        <v>0</v>
      </c>
      <c r="P65" s="14">
        <v>2.3078703703703702E-2</v>
      </c>
      <c r="Q65">
        <v>0</v>
      </c>
      <c r="R65" s="14">
        <v>6.8865740740740736E-3</v>
      </c>
      <c r="X65" s="14">
        <v>1.4185995370370372</v>
      </c>
      <c r="Y65" s="12">
        <f t="shared" si="0"/>
        <v>16</v>
      </c>
      <c r="Z65" s="12">
        <f t="shared" si="1"/>
        <v>1.5</v>
      </c>
      <c r="AA65" s="14">
        <f t="shared" si="2"/>
        <v>5.3075810185185181E-2</v>
      </c>
      <c r="AB65" s="14">
        <f t="shared" si="3"/>
        <v>4.1675347222222221E-2</v>
      </c>
      <c r="AC65" s="14">
        <f t="shared" si="4"/>
        <v>4.7453703703703704E-4</v>
      </c>
      <c r="AD65" s="14">
        <f t="shared" si="5"/>
        <v>1.4004629629629629E-3</v>
      </c>
      <c r="AE65" s="14">
        <f t="shared" si="6"/>
        <v>0</v>
      </c>
      <c r="AF65" s="14">
        <f t="shared" si="7"/>
        <v>0</v>
      </c>
      <c r="AG65" s="14">
        <f t="shared" si="8"/>
        <v>0</v>
      </c>
      <c r="AH65" s="14">
        <f t="shared" si="9"/>
        <v>9.525462962962963E-3</v>
      </c>
      <c r="AI65" s="14">
        <f t="shared" si="10"/>
        <v>0</v>
      </c>
      <c r="AJ65" s="14">
        <f t="shared" si="11"/>
        <v>5.7696759259259255E-3</v>
      </c>
      <c r="AK65" s="15">
        <f t="shared" si="12"/>
        <v>0.35464988425925931</v>
      </c>
    </row>
    <row r="66" spans="1:37" x14ac:dyDescent="0.25">
      <c r="A66" s="5">
        <v>45247</v>
      </c>
      <c r="B66">
        <v>5</v>
      </c>
      <c r="C66" t="s">
        <v>45</v>
      </c>
      <c r="D66">
        <v>78</v>
      </c>
      <c r="E66">
        <v>28</v>
      </c>
      <c r="F66">
        <v>106</v>
      </c>
      <c r="G66" s="14">
        <v>0.63920138888888889</v>
      </c>
      <c r="H66" s="14">
        <v>0.20730324074074072</v>
      </c>
      <c r="I66" s="14">
        <v>2.9050925925925928E-3</v>
      </c>
      <c r="J66" s="14">
        <v>5.2800925925925925E-2</v>
      </c>
      <c r="K66" s="14">
        <v>3.4027777777777784E-3</v>
      </c>
      <c r="L66" s="14">
        <v>4.0972222222222226E-3</v>
      </c>
      <c r="M66" s="14">
        <v>0.35819444444444443</v>
      </c>
      <c r="N66" s="14">
        <v>1.0497685185185186E-2</v>
      </c>
      <c r="O66" s="14">
        <v>0</v>
      </c>
      <c r="P66" s="14">
        <v>1.4537037037037038E-2</v>
      </c>
      <c r="Q66">
        <v>0</v>
      </c>
      <c r="R66" s="14">
        <v>6.6319444444444446E-3</v>
      </c>
      <c r="X66" s="14">
        <v>1.7750000000000001</v>
      </c>
      <c r="Y66" s="12">
        <f t="shared" ref="Y66:Y129" si="13">$D66/$B66</f>
        <v>15.6</v>
      </c>
      <c r="Z66" s="12">
        <f t="shared" ref="Z66:Z129" si="14">$E66/$B66</f>
        <v>5.6</v>
      </c>
      <c r="AA66" s="14">
        <f t="shared" ref="AA66:AA129" si="15">$G66/$B66</f>
        <v>0.12784027777777779</v>
      </c>
      <c r="AB66" s="14">
        <f t="shared" ref="AB66:AB129" si="16">$H66/$B66</f>
        <v>4.1460648148148142E-2</v>
      </c>
      <c r="AC66" s="14">
        <f t="shared" ref="AC66:AC129" si="17">$I66/$B66</f>
        <v>5.8101851851851858E-4</v>
      </c>
      <c r="AD66" s="14">
        <f t="shared" ref="AD66:AD129" si="18">$J66/$B66</f>
        <v>1.0560185185185185E-2</v>
      </c>
      <c r="AE66" s="14">
        <f t="shared" ref="AE66:AE129" si="19">$K66/$B66</f>
        <v>6.8055555555555567E-4</v>
      </c>
      <c r="AF66" s="14">
        <f t="shared" ref="AF66:AF129" si="20">$L66/$B66</f>
        <v>8.1944444444444447E-4</v>
      </c>
      <c r="AG66" s="14">
        <f t="shared" ref="AG66:AG129" si="21">$M66/$B66</f>
        <v>7.1638888888888891E-2</v>
      </c>
      <c r="AH66" s="14">
        <f t="shared" ref="AH66:AH129" si="22">$N66/$B66</f>
        <v>2.0995370370370373E-3</v>
      </c>
      <c r="AI66" s="14">
        <f t="shared" ref="AI66:AI129" si="23">$O66/$B66</f>
        <v>0</v>
      </c>
      <c r="AJ66" s="14">
        <f t="shared" ref="AJ66:AJ129" si="24">$P66/$B66</f>
        <v>2.9074074074074076E-3</v>
      </c>
      <c r="AK66" s="15">
        <f t="shared" ref="AK66:AK129" si="25">$X66/$B66</f>
        <v>0.35500000000000004</v>
      </c>
    </row>
    <row r="67" spans="1:37" x14ac:dyDescent="0.25">
      <c r="A67" s="5">
        <v>45247</v>
      </c>
      <c r="B67">
        <v>4</v>
      </c>
      <c r="C67" t="s">
        <v>46</v>
      </c>
      <c r="D67">
        <v>76</v>
      </c>
      <c r="E67">
        <v>10</v>
      </c>
      <c r="F67">
        <v>86</v>
      </c>
      <c r="G67" s="14">
        <v>0.24549768518518519</v>
      </c>
      <c r="H67" s="14">
        <v>0.16799768518518518</v>
      </c>
      <c r="I67" s="14">
        <v>0</v>
      </c>
      <c r="J67" s="14">
        <v>4.3981481481481484E-3</v>
      </c>
      <c r="K67" s="14">
        <v>1.2905092592592591E-2</v>
      </c>
      <c r="L67" s="14">
        <v>0</v>
      </c>
      <c r="M67" s="14">
        <v>2.4398148148148145E-2</v>
      </c>
      <c r="N67" s="14">
        <v>3.5798611111111107E-2</v>
      </c>
      <c r="O67" s="14">
        <v>0</v>
      </c>
      <c r="P67" s="14">
        <v>2.7615740740740743E-2</v>
      </c>
      <c r="Q67">
        <v>0</v>
      </c>
      <c r="R67" s="14">
        <v>5.0694444444444441E-3</v>
      </c>
      <c r="X67" s="14">
        <v>1.4190046296296297</v>
      </c>
      <c r="Y67" s="12">
        <f t="shared" si="13"/>
        <v>19</v>
      </c>
      <c r="Z67" s="12">
        <f t="shared" si="14"/>
        <v>2.5</v>
      </c>
      <c r="AA67" s="14">
        <f t="shared" si="15"/>
        <v>6.1374421296296298E-2</v>
      </c>
      <c r="AB67" s="14">
        <f t="shared" si="16"/>
        <v>4.1999421296296295E-2</v>
      </c>
      <c r="AC67" s="14">
        <f t="shared" si="17"/>
        <v>0</v>
      </c>
      <c r="AD67" s="14">
        <f t="shared" si="18"/>
        <v>1.0995370370370371E-3</v>
      </c>
      <c r="AE67" s="14">
        <f t="shared" si="19"/>
        <v>3.2262731481481478E-3</v>
      </c>
      <c r="AF67" s="14">
        <f t="shared" si="20"/>
        <v>0</v>
      </c>
      <c r="AG67" s="14">
        <f t="shared" si="21"/>
        <v>6.0995370370370361E-3</v>
      </c>
      <c r="AH67" s="14">
        <f t="shared" si="22"/>
        <v>8.9496527777777769E-3</v>
      </c>
      <c r="AI67" s="14">
        <f t="shared" si="23"/>
        <v>0</v>
      </c>
      <c r="AJ67" s="14">
        <f t="shared" si="24"/>
        <v>6.9039351851851857E-3</v>
      </c>
      <c r="AK67" s="15">
        <f t="shared" si="25"/>
        <v>0.35475115740740742</v>
      </c>
    </row>
    <row r="68" spans="1:37" x14ac:dyDescent="0.25">
      <c r="A68" s="5">
        <v>45247</v>
      </c>
      <c r="B68">
        <v>5</v>
      </c>
      <c r="C68" t="s">
        <v>47</v>
      </c>
      <c r="D68">
        <v>95</v>
      </c>
      <c r="E68">
        <v>15</v>
      </c>
      <c r="F68">
        <v>110</v>
      </c>
      <c r="G68" s="14">
        <v>0.31939814814814815</v>
      </c>
      <c r="H68" s="14">
        <v>0.21010416666666668</v>
      </c>
      <c r="I68" s="14">
        <v>4.0972222222222226E-3</v>
      </c>
      <c r="J68" s="14">
        <v>5.5497685185185185E-2</v>
      </c>
      <c r="K68" s="14">
        <v>4.5949074074074078E-3</v>
      </c>
      <c r="L68" s="14">
        <v>5.6018518518518518E-3</v>
      </c>
      <c r="M68" s="14">
        <v>4.2013888888888891E-3</v>
      </c>
      <c r="N68" s="14">
        <v>3.5300925925925923E-2</v>
      </c>
      <c r="O68" s="14">
        <v>0</v>
      </c>
      <c r="P68" s="14">
        <v>1.4606481481481482E-2</v>
      </c>
      <c r="Q68">
        <v>0</v>
      </c>
      <c r="R68" s="14">
        <v>5.138888888888889E-3</v>
      </c>
      <c r="X68" s="14">
        <v>1.7692013888888889</v>
      </c>
      <c r="Y68" s="12">
        <f t="shared" si="13"/>
        <v>19</v>
      </c>
      <c r="Z68" s="12">
        <f t="shared" si="14"/>
        <v>3</v>
      </c>
      <c r="AA68" s="14">
        <f t="shared" si="15"/>
        <v>6.3879629629629633E-2</v>
      </c>
      <c r="AB68" s="14">
        <f t="shared" si="16"/>
        <v>4.2020833333333334E-2</v>
      </c>
      <c r="AC68" s="14">
        <f t="shared" si="17"/>
        <v>8.1944444444444447E-4</v>
      </c>
      <c r="AD68" s="14">
        <f t="shared" si="18"/>
        <v>1.1099537037037036E-2</v>
      </c>
      <c r="AE68" s="14">
        <f t="shared" si="19"/>
        <v>9.1898148148148156E-4</v>
      </c>
      <c r="AF68" s="14">
        <f t="shared" si="20"/>
        <v>1.1203703703703703E-3</v>
      </c>
      <c r="AG68" s="14">
        <f t="shared" si="21"/>
        <v>8.4027777777777779E-4</v>
      </c>
      <c r="AH68" s="14">
        <f t="shared" si="22"/>
        <v>7.060185185185185E-3</v>
      </c>
      <c r="AI68" s="14">
        <f t="shared" si="23"/>
        <v>0</v>
      </c>
      <c r="AJ68" s="14">
        <f t="shared" si="24"/>
        <v>2.9212962962962964E-3</v>
      </c>
      <c r="AK68" s="15">
        <f t="shared" si="25"/>
        <v>0.35384027777777777</v>
      </c>
    </row>
    <row r="69" spans="1:37" x14ac:dyDescent="0.25">
      <c r="A69" s="5">
        <v>45254</v>
      </c>
      <c r="B69">
        <v>4</v>
      </c>
      <c r="C69" t="s">
        <v>122</v>
      </c>
      <c r="D69">
        <v>90</v>
      </c>
      <c r="E69">
        <v>23</v>
      </c>
      <c r="F69">
        <v>113</v>
      </c>
      <c r="G69" s="14">
        <v>0.29890046296296297</v>
      </c>
      <c r="H69" s="14">
        <v>0.12329861111111111</v>
      </c>
      <c r="I69" s="14">
        <v>3.4999999999999996E-2</v>
      </c>
      <c r="J69" s="14">
        <v>7.0902777777777773E-2</v>
      </c>
      <c r="K69" s="14">
        <v>2.5601851851851851E-2</v>
      </c>
      <c r="L69" s="14">
        <v>3.4004629629629628E-2</v>
      </c>
      <c r="M69" s="14">
        <v>1.0104166666666668E-2</v>
      </c>
      <c r="N69" s="14">
        <v>0</v>
      </c>
      <c r="O69" s="14">
        <v>0</v>
      </c>
      <c r="P69" s="14">
        <v>4.1550925925925929E-2</v>
      </c>
      <c r="Q69">
        <v>0</v>
      </c>
      <c r="R69" s="14">
        <v>3.9814814814814817E-3</v>
      </c>
      <c r="X69" s="14">
        <v>1.1042013888888889</v>
      </c>
      <c r="Y69" s="12">
        <f t="shared" si="13"/>
        <v>22.5</v>
      </c>
      <c r="Z69" s="12">
        <f t="shared" si="14"/>
        <v>5.75</v>
      </c>
      <c r="AA69" s="14">
        <f t="shared" si="15"/>
        <v>7.4725115740740741E-2</v>
      </c>
      <c r="AB69" s="14">
        <f t="shared" si="16"/>
        <v>3.0824652777777777E-2</v>
      </c>
      <c r="AC69" s="14">
        <f t="shared" si="17"/>
        <v>8.7499999999999991E-3</v>
      </c>
      <c r="AD69" s="14">
        <f t="shared" si="18"/>
        <v>1.7725694444444443E-2</v>
      </c>
      <c r="AE69" s="14">
        <f t="shared" si="19"/>
        <v>6.4004629629629628E-3</v>
      </c>
      <c r="AF69" s="14">
        <f t="shared" si="20"/>
        <v>8.5011574074074069E-3</v>
      </c>
      <c r="AG69" s="14">
        <f t="shared" si="21"/>
        <v>2.5260416666666669E-3</v>
      </c>
      <c r="AH69" s="14">
        <f t="shared" si="22"/>
        <v>0</v>
      </c>
      <c r="AI69" s="14">
        <f t="shared" si="23"/>
        <v>0</v>
      </c>
      <c r="AJ69" s="14">
        <f t="shared" si="24"/>
        <v>1.0387731481481482E-2</v>
      </c>
      <c r="AK69" s="15">
        <f t="shared" si="25"/>
        <v>0.27605034722222221</v>
      </c>
    </row>
    <row r="70" spans="1:37" x14ac:dyDescent="0.25">
      <c r="A70" s="5">
        <v>45254</v>
      </c>
      <c r="B70">
        <v>4</v>
      </c>
      <c r="C70" t="s">
        <v>124</v>
      </c>
      <c r="D70">
        <v>54</v>
      </c>
      <c r="E70">
        <v>59</v>
      </c>
      <c r="F70">
        <v>113</v>
      </c>
      <c r="G70" s="14">
        <v>0.6290972222222222</v>
      </c>
      <c r="H70" s="14">
        <v>0.16269675925925928</v>
      </c>
      <c r="I70" s="14">
        <v>5.7986111111111112E-3</v>
      </c>
      <c r="J70" s="14">
        <v>3.1400462962962963E-2</v>
      </c>
      <c r="K70" s="14">
        <v>0</v>
      </c>
      <c r="L70" s="14">
        <v>0</v>
      </c>
      <c r="M70" s="14">
        <v>0.39640046296296294</v>
      </c>
      <c r="N70" s="14">
        <v>3.2800925925925928E-2</v>
      </c>
      <c r="O70" s="14">
        <v>0</v>
      </c>
      <c r="P70" s="14">
        <v>6.9791666666666674E-3</v>
      </c>
      <c r="Q70">
        <v>0</v>
      </c>
      <c r="R70" s="14">
        <v>5.0347222222222225E-3</v>
      </c>
      <c r="X70" s="14">
        <v>1.2696990740740741</v>
      </c>
      <c r="Y70" s="12">
        <f t="shared" si="13"/>
        <v>13.5</v>
      </c>
      <c r="Z70" s="12">
        <f t="shared" si="14"/>
        <v>14.75</v>
      </c>
      <c r="AA70" s="14">
        <f t="shared" si="15"/>
        <v>0.15727430555555555</v>
      </c>
      <c r="AB70" s="14">
        <f t="shared" si="16"/>
        <v>4.0674189814814819E-2</v>
      </c>
      <c r="AC70" s="14">
        <f t="shared" si="17"/>
        <v>1.4496527777777778E-3</v>
      </c>
      <c r="AD70" s="14">
        <f t="shared" si="18"/>
        <v>7.8501157407407408E-3</v>
      </c>
      <c r="AE70" s="14">
        <f t="shared" si="19"/>
        <v>0</v>
      </c>
      <c r="AF70" s="14">
        <f t="shared" si="20"/>
        <v>0</v>
      </c>
      <c r="AG70" s="14">
        <f t="shared" si="21"/>
        <v>9.9100115740740735E-2</v>
      </c>
      <c r="AH70" s="14">
        <f t="shared" si="22"/>
        <v>8.200231481481482E-3</v>
      </c>
      <c r="AI70" s="14">
        <f t="shared" si="23"/>
        <v>0</v>
      </c>
      <c r="AJ70" s="14">
        <f t="shared" si="24"/>
        <v>1.7447916666666668E-3</v>
      </c>
      <c r="AK70" s="15">
        <f t="shared" si="25"/>
        <v>0.31742476851851853</v>
      </c>
    </row>
    <row r="71" spans="1:37" x14ac:dyDescent="0.25">
      <c r="A71" s="5">
        <v>45254</v>
      </c>
      <c r="B71">
        <v>5</v>
      </c>
      <c r="C71" t="s">
        <v>125</v>
      </c>
      <c r="D71">
        <v>30</v>
      </c>
      <c r="E71">
        <v>11</v>
      </c>
      <c r="F71">
        <v>41</v>
      </c>
      <c r="G71" s="14">
        <v>0.87269675925925927</v>
      </c>
      <c r="H71" s="14">
        <v>0.16989583333333333</v>
      </c>
      <c r="I71" s="14">
        <v>4.6898148148148154E-2</v>
      </c>
      <c r="J71" s="14">
        <v>6.3796296296296295E-2</v>
      </c>
      <c r="K71" s="14">
        <v>3.079861111111111E-2</v>
      </c>
      <c r="L71" s="14">
        <v>0.53569444444444447</v>
      </c>
      <c r="M71" s="14">
        <v>0</v>
      </c>
      <c r="N71" s="14">
        <v>0</v>
      </c>
      <c r="O71" s="14">
        <v>2.5601851851851851E-2</v>
      </c>
      <c r="P71" s="14">
        <v>3.1944444444444442E-3</v>
      </c>
      <c r="Q71">
        <v>0</v>
      </c>
      <c r="R71" s="14">
        <v>6.4583333333333333E-3</v>
      </c>
      <c r="X71" s="14">
        <v>1.7829050925925927</v>
      </c>
      <c r="Y71" s="12">
        <f t="shared" si="13"/>
        <v>6</v>
      </c>
      <c r="Z71" s="12">
        <f t="shared" si="14"/>
        <v>2.2000000000000002</v>
      </c>
      <c r="AA71" s="14">
        <f t="shared" si="15"/>
        <v>0.17453935185185185</v>
      </c>
      <c r="AB71" s="14">
        <f t="shared" si="16"/>
        <v>3.3979166666666664E-2</v>
      </c>
      <c r="AC71" s="14">
        <f t="shared" si="17"/>
        <v>9.3796296296296301E-3</v>
      </c>
      <c r="AD71" s="14">
        <f t="shared" si="18"/>
        <v>1.2759259259259258E-2</v>
      </c>
      <c r="AE71" s="14">
        <f t="shared" si="19"/>
        <v>6.1597222222222218E-3</v>
      </c>
      <c r="AF71" s="14">
        <f t="shared" si="20"/>
        <v>0.10713888888888889</v>
      </c>
      <c r="AG71" s="14">
        <f t="shared" si="21"/>
        <v>0</v>
      </c>
      <c r="AH71" s="14">
        <f t="shared" si="22"/>
        <v>0</v>
      </c>
      <c r="AI71" s="14">
        <f t="shared" si="23"/>
        <v>5.1203703703703706E-3</v>
      </c>
      <c r="AJ71" s="14">
        <f t="shared" si="24"/>
        <v>6.3888888888888882E-4</v>
      </c>
      <c r="AK71" s="15">
        <f t="shared" si="25"/>
        <v>0.35658101851851853</v>
      </c>
    </row>
    <row r="72" spans="1:37" x14ac:dyDescent="0.25">
      <c r="A72" s="5">
        <v>45254</v>
      </c>
      <c r="B72">
        <v>4</v>
      </c>
      <c r="C72" t="s">
        <v>126</v>
      </c>
      <c r="D72">
        <v>83</v>
      </c>
      <c r="E72">
        <v>13</v>
      </c>
      <c r="F72">
        <v>96</v>
      </c>
      <c r="G72" s="14">
        <v>0.22999999999999998</v>
      </c>
      <c r="H72" s="14">
        <v>0.12340277777777779</v>
      </c>
      <c r="I72" s="14">
        <v>1.1099537037037038E-2</v>
      </c>
      <c r="J72" s="14">
        <v>2.3796296296296298E-2</v>
      </c>
      <c r="K72" s="14">
        <v>7.9976851851851858E-3</v>
      </c>
      <c r="L72" s="14">
        <v>0</v>
      </c>
      <c r="M72" s="14">
        <v>6.3703703703703707E-2</v>
      </c>
      <c r="N72" s="14">
        <v>0</v>
      </c>
      <c r="O72" s="14">
        <v>0</v>
      </c>
      <c r="P72" s="14">
        <v>1.7453703703703704E-2</v>
      </c>
      <c r="Q72">
        <v>0</v>
      </c>
      <c r="R72" s="14">
        <v>3.9467592592592592E-3</v>
      </c>
      <c r="X72" s="14">
        <v>1.1893055555555556</v>
      </c>
      <c r="Y72" s="12">
        <f t="shared" si="13"/>
        <v>20.75</v>
      </c>
      <c r="Z72" s="12">
        <f t="shared" si="14"/>
        <v>3.25</v>
      </c>
      <c r="AA72" s="14">
        <f t="shared" si="15"/>
        <v>5.7499999999999996E-2</v>
      </c>
      <c r="AB72" s="14">
        <f t="shared" si="16"/>
        <v>3.0850694444444448E-2</v>
      </c>
      <c r="AC72" s="14">
        <f t="shared" si="17"/>
        <v>2.7748842592592595E-3</v>
      </c>
      <c r="AD72" s="14">
        <f t="shared" si="18"/>
        <v>5.9490740740740745E-3</v>
      </c>
      <c r="AE72" s="14">
        <f t="shared" si="19"/>
        <v>1.9994212962962964E-3</v>
      </c>
      <c r="AF72" s="14">
        <f t="shared" si="20"/>
        <v>0</v>
      </c>
      <c r="AG72" s="14">
        <f t="shared" si="21"/>
        <v>1.5925925925925927E-2</v>
      </c>
      <c r="AH72" s="14">
        <f t="shared" si="22"/>
        <v>0</v>
      </c>
      <c r="AI72" s="14">
        <f t="shared" si="23"/>
        <v>0</v>
      </c>
      <c r="AJ72" s="14">
        <f t="shared" si="24"/>
        <v>4.363425925925926E-3</v>
      </c>
      <c r="AK72" s="15">
        <f t="shared" si="25"/>
        <v>0.2973263888888889</v>
      </c>
    </row>
    <row r="73" spans="1:37" x14ac:dyDescent="0.25">
      <c r="A73" s="5">
        <v>45254</v>
      </c>
      <c r="B73">
        <v>5</v>
      </c>
      <c r="C73" t="s">
        <v>127</v>
      </c>
      <c r="D73">
        <v>47</v>
      </c>
      <c r="E73">
        <v>28</v>
      </c>
      <c r="F73">
        <v>75</v>
      </c>
      <c r="G73" s="14">
        <v>0.80219907407407398</v>
      </c>
      <c r="H73" s="14">
        <v>0.20670138888888889</v>
      </c>
      <c r="I73" s="14">
        <v>0</v>
      </c>
      <c r="J73" s="14">
        <v>3.5196759259259254E-2</v>
      </c>
      <c r="K73" s="14">
        <v>0</v>
      </c>
      <c r="L73" s="14">
        <v>0.53219907407407407</v>
      </c>
      <c r="M73" s="14">
        <v>0</v>
      </c>
      <c r="N73" s="14">
        <v>0</v>
      </c>
      <c r="O73" s="14">
        <v>2.8101851851851854E-2</v>
      </c>
      <c r="P73" s="14">
        <v>1.0578703703703703E-2</v>
      </c>
      <c r="Q73">
        <v>0</v>
      </c>
      <c r="R73" s="14">
        <v>6.0416666666666665E-3</v>
      </c>
      <c r="X73" s="14">
        <v>1.7782986111111112</v>
      </c>
      <c r="Y73" s="12">
        <f t="shared" si="13"/>
        <v>9.4</v>
      </c>
      <c r="Z73" s="12">
        <f t="shared" si="14"/>
        <v>5.6</v>
      </c>
      <c r="AA73" s="14">
        <f t="shared" si="15"/>
        <v>0.16043981481481479</v>
      </c>
      <c r="AB73" s="14">
        <f t="shared" si="16"/>
        <v>4.1340277777777781E-2</v>
      </c>
      <c r="AC73" s="14">
        <f t="shared" si="17"/>
        <v>0</v>
      </c>
      <c r="AD73" s="14">
        <f t="shared" si="18"/>
        <v>7.0393518518518505E-3</v>
      </c>
      <c r="AE73" s="14">
        <f t="shared" si="19"/>
        <v>0</v>
      </c>
      <c r="AF73" s="14">
        <f t="shared" si="20"/>
        <v>0.10643981481481482</v>
      </c>
      <c r="AG73" s="14">
        <f t="shared" si="21"/>
        <v>0</v>
      </c>
      <c r="AH73" s="14">
        <f t="shared" si="22"/>
        <v>0</v>
      </c>
      <c r="AI73" s="14">
        <f t="shared" si="23"/>
        <v>5.6203703703703711E-3</v>
      </c>
      <c r="AJ73" s="14">
        <f t="shared" si="24"/>
        <v>2.1157407407407405E-3</v>
      </c>
      <c r="AK73" s="15">
        <f t="shared" si="25"/>
        <v>0.35565972222222225</v>
      </c>
    </row>
    <row r="74" spans="1:37" x14ac:dyDescent="0.25">
      <c r="A74" s="5">
        <v>45254</v>
      </c>
      <c r="B74">
        <v>4</v>
      </c>
      <c r="C74" t="s">
        <v>44</v>
      </c>
      <c r="D74">
        <v>76</v>
      </c>
      <c r="E74">
        <v>9</v>
      </c>
      <c r="F74">
        <v>85</v>
      </c>
      <c r="G74" s="14">
        <v>0.2209953703703704</v>
      </c>
      <c r="H74" s="14">
        <v>0.16719907407407408</v>
      </c>
      <c r="I74" s="14">
        <v>1.4398148148148148E-2</v>
      </c>
      <c r="J74" s="14">
        <v>1.7604166666666667E-2</v>
      </c>
      <c r="K74" s="14">
        <v>0</v>
      </c>
      <c r="L74" s="14">
        <v>0</v>
      </c>
      <c r="M74" s="14">
        <v>2.5000000000000001E-3</v>
      </c>
      <c r="N74" s="14">
        <v>1.9305555555555555E-2</v>
      </c>
      <c r="O74" s="14">
        <v>0</v>
      </c>
      <c r="P74" s="14">
        <v>1.8599537037037036E-2</v>
      </c>
      <c r="Q74">
        <v>0</v>
      </c>
      <c r="R74" s="14">
        <v>7.5347222222222213E-3</v>
      </c>
      <c r="X74" s="14">
        <v>1.4201041666666667</v>
      </c>
      <c r="Y74" s="12">
        <f t="shared" si="13"/>
        <v>19</v>
      </c>
      <c r="Z74" s="12">
        <f t="shared" si="14"/>
        <v>2.25</v>
      </c>
      <c r="AA74" s="14">
        <f t="shared" si="15"/>
        <v>5.5248842592592599E-2</v>
      </c>
      <c r="AB74" s="14">
        <f t="shared" si="16"/>
        <v>4.1799768518518521E-2</v>
      </c>
      <c r="AC74" s="14">
        <f t="shared" si="17"/>
        <v>3.5995370370370369E-3</v>
      </c>
      <c r="AD74" s="14">
        <f t="shared" si="18"/>
        <v>4.4010416666666668E-3</v>
      </c>
      <c r="AE74" s="14">
        <f t="shared" si="19"/>
        <v>0</v>
      </c>
      <c r="AF74" s="14">
        <f t="shared" si="20"/>
        <v>0</v>
      </c>
      <c r="AG74" s="14">
        <f t="shared" si="21"/>
        <v>6.2500000000000001E-4</v>
      </c>
      <c r="AH74" s="14">
        <f t="shared" si="22"/>
        <v>4.8263888888888887E-3</v>
      </c>
      <c r="AI74" s="14">
        <f t="shared" si="23"/>
        <v>0</v>
      </c>
      <c r="AJ74" s="14">
        <f t="shared" si="24"/>
        <v>4.649884259259259E-3</v>
      </c>
      <c r="AK74" s="15">
        <f t="shared" si="25"/>
        <v>0.35502604166666668</v>
      </c>
    </row>
    <row r="75" spans="1:37" x14ac:dyDescent="0.25">
      <c r="A75" s="5">
        <v>45254</v>
      </c>
      <c r="B75">
        <v>5</v>
      </c>
      <c r="C75" t="s">
        <v>45</v>
      </c>
      <c r="D75">
        <v>107</v>
      </c>
      <c r="E75">
        <v>38</v>
      </c>
      <c r="F75">
        <v>145</v>
      </c>
      <c r="G75" s="14">
        <v>0.70450231481481485</v>
      </c>
      <c r="H75" s="14">
        <v>0.21180555555555555</v>
      </c>
      <c r="I75" s="14">
        <v>0</v>
      </c>
      <c r="J75" s="14">
        <v>4.2395833333333334E-2</v>
      </c>
      <c r="K75" s="14">
        <v>1.4004629629629629E-3</v>
      </c>
      <c r="L75" s="14">
        <v>0</v>
      </c>
      <c r="M75" s="14">
        <v>0.44890046296296293</v>
      </c>
      <c r="N75" s="14">
        <v>0</v>
      </c>
      <c r="O75" s="14">
        <v>0</v>
      </c>
      <c r="P75" s="14">
        <v>1.1296296296296296E-2</v>
      </c>
      <c r="Q75">
        <v>0</v>
      </c>
      <c r="R75" s="14">
        <v>4.6412037037037038E-3</v>
      </c>
      <c r="X75" s="14">
        <v>1.7698958333333332</v>
      </c>
      <c r="Y75" s="12">
        <f t="shared" si="13"/>
        <v>21.4</v>
      </c>
      <c r="Z75" s="12">
        <f t="shared" si="14"/>
        <v>7.6</v>
      </c>
      <c r="AA75" s="14">
        <f t="shared" si="15"/>
        <v>0.14090046296296296</v>
      </c>
      <c r="AB75" s="14">
        <f t="shared" si="16"/>
        <v>4.2361111111111113E-2</v>
      </c>
      <c r="AC75" s="14">
        <f t="shared" si="17"/>
        <v>0</v>
      </c>
      <c r="AD75" s="14">
        <f t="shared" si="18"/>
        <v>8.4791666666666661E-3</v>
      </c>
      <c r="AE75" s="14">
        <f t="shared" si="19"/>
        <v>2.8009259259259258E-4</v>
      </c>
      <c r="AF75" s="14">
        <f t="shared" si="20"/>
        <v>0</v>
      </c>
      <c r="AG75" s="14">
        <f t="shared" si="21"/>
        <v>8.9780092592592592E-2</v>
      </c>
      <c r="AH75" s="14">
        <f t="shared" si="22"/>
        <v>0</v>
      </c>
      <c r="AI75" s="14">
        <f t="shared" si="23"/>
        <v>0</v>
      </c>
      <c r="AJ75" s="14">
        <f t="shared" si="24"/>
        <v>2.259259259259259E-3</v>
      </c>
      <c r="AK75" s="15">
        <f t="shared" si="25"/>
        <v>0.35397916666666662</v>
      </c>
    </row>
    <row r="76" spans="1:37" x14ac:dyDescent="0.25">
      <c r="A76" s="5">
        <v>45254</v>
      </c>
      <c r="B76">
        <v>4</v>
      </c>
      <c r="C76" t="s">
        <v>46</v>
      </c>
      <c r="D76">
        <v>106</v>
      </c>
      <c r="E76">
        <v>5</v>
      </c>
      <c r="F76">
        <v>111</v>
      </c>
      <c r="G76" s="14">
        <v>0.20590277777777777</v>
      </c>
      <c r="H76" s="14">
        <v>0.16870370370370369</v>
      </c>
      <c r="I76" s="14">
        <v>0</v>
      </c>
      <c r="J76" s="14">
        <v>1.269675925925926E-2</v>
      </c>
      <c r="K76" s="14">
        <v>1.1296296296296296E-2</v>
      </c>
      <c r="L76" s="14">
        <v>0</v>
      </c>
      <c r="M76" s="14">
        <v>4.0509259259259258E-4</v>
      </c>
      <c r="N76" s="14">
        <v>1.2800925925925926E-2</v>
      </c>
      <c r="O76" s="14">
        <v>0</v>
      </c>
      <c r="P76" s="14">
        <v>5.0439814814814819E-2</v>
      </c>
      <c r="Q76">
        <v>0</v>
      </c>
      <c r="R76" s="14">
        <v>5.37037037037037E-3</v>
      </c>
      <c r="X76" s="14">
        <v>1.4215972222222222</v>
      </c>
      <c r="Y76" s="12">
        <f t="shared" si="13"/>
        <v>26.5</v>
      </c>
      <c r="Z76" s="12">
        <f t="shared" si="14"/>
        <v>1.25</v>
      </c>
      <c r="AA76" s="14">
        <f t="shared" si="15"/>
        <v>5.1475694444444442E-2</v>
      </c>
      <c r="AB76" s="14">
        <f t="shared" si="16"/>
        <v>4.2175925925925922E-2</v>
      </c>
      <c r="AC76" s="14">
        <f t="shared" si="17"/>
        <v>0</v>
      </c>
      <c r="AD76" s="14">
        <f t="shared" si="18"/>
        <v>3.174189814814815E-3</v>
      </c>
      <c r="AE76" s="14">
        <f t="shared" si="19"/>
        <v>2.8240740740740739E-3</v>
      </c>
      <c r="AF76" s="14">
        <f t="shared" si="20"/>
        <v>0</v>
      </c>
      <c r="AG76" s="14">
        <f t="shared" si="21"/>
        <v>1.0127314814814815E-4</v>
      </c>
      <c r="AH76" s="14">
        <f t="shared" si="22"/>
        <v>3.2002314814814814E-3</v>
      </c>
      <c r="AI76" s="14">
        <f t="shared" si="23"/>
        <v>0</v>
      </c>
      <c r="AJ76" s="14">
        <f t="shared" si="24"/>
        <v>1.2609953703703705E-2</v>
      </c>
      <c r="AK76" s="15">
        <f t="shared" si="25"/>
        <v>0.35539930555555554</v>
      </c>
    </row>
    <row r="77" spans="1:37" hidden="1" x14ac:dyDescent="0.25">
      <c r="A77" s="5">
        <v>45261</v>
      </c>
      <c r="B77">
        <v>1</v>
      </c>
      <c r="C77" t="s">
        <v>123</v>
      </c>
      <c r="D77">
        <v>4</v>
      </c>
      <c r="E77">
        <v>0</v>
      </c>
      <c r="F77">
        <v>4</v>
      </c>
      <c r="G77" s="14">
        <v>0.29819444444444443</v>
      </c>
      <c r="H77" s="14">
        <v>0</v>
      </c>
      <c r="I77" s="14">
        <v>0</v>
      </c>
      <c r="J77" s="14">
        <v>0</v>
      </c>
      <c r="K77" s="14">
        <v>0</v>
      </c>
      <c r="L77" s="14">
        <v>0.29819444444444443</v>
      </c>
      <c r="M77" s="14">
        <v>0</v>
      </c>
      <c r="N77" s="14">
        <v>0</v>
      </c>
      <c r="O77" s="14">
        <v>0</v>
      </c>
      <c r="P77" s="14">
        <v>6.018518518518519E-4</v>
      </c>
      <c r="Q77">
        <v>0</v>
      </c>
      <c r="R77" s="14">
        <v>7.0023148148148154E-3</v>
      </c>
      <c r="X77" s="14">
        <v>0.32769675925925928</v>
      </c>
      <c r="Y77" s="12">
        <f t="shared" si="13"/>
        <v>4</v>
      </c>
      <c r="Z77" s="12">
        <f t="shared" si="14"/>
        <v>0</v>
      </c>
      <c r="AA77" s="14">
        <f t="shared" si="15"/>
        <v>0.29819444444444443</v>
      </c>
      <c r="AB77" s="14">
        <f t="shared" si="16"/>
        <v>0</v>
      </c>
      <c r="AC77" s="14">
        <f t="shared" si="17"/>
        <v>0</v>
      </c>
      <c r="AD77" s="14">
        <f t="shared" si="18"/>
        <v>0</v>
      </c>
      <c r="AE77" s="14">
        <f t="shared" si="19"/>
        <v>0</v>
      </c>
      <c r="AF77" s="14">
        <f t="shared" si="20"/>
        <v>0.29819444444444443</v>
      </c>
      <c r="AG77" s="14">
        <f t="shared" si="21"/>
        <v>0</v>
      </c>
      <c r="AH77" s="14">
        <f t="shared" si="22"/>
        <v>0</v>
      </c>
      <c r="AI77" s="14">
        <f t="shared" si="23"/>
        <v>0</v>
      </c>
      <c r="AJ77" s="14">
        <f t="shared" si="24"/>
        <v>6.018518518518519E-4</v>
      </c>
      <c r="AK77" s="15">
        <f t="shared" si="25"/>
        <v>0.32769675925925928</v>
      </c>
    </row>
    <row r="78" spans="1:37" x14ac:dyDescent="0.25">
      <c r="A78" s="5">
        <v>45261</v>
      </c>
      <c r="B78">
        <v>5</v>
      </c>
      <c r="C78" t="s">
        <v>124</v>
      </c>
      <c r="D78">
        <v>158</v>
      </c>
      <c r="E78">
        <v>21</v>
      </c>
      <c r="F78">
        <v>179</v>
      </c>
      <c r="G78" s="14">
        <v>0.45370370370370372</v>
      </c>
      <c r="H78" s="14">
        <v>0.30680555555555555</v>
      </c>
      <c r="I78" s="14">
        <v>1.7499999999999998E-2</v>
      </c>
      <c r="J78" s="14">
        <v>5.0497685185185187E-2</v>
      </c>
      <c r="K78" s="14">
        <v>3.1944444444444442E-3</v>
      </c>
      <c r="L78" s="14">
        <v>5.3009259259259251E-3</v>
      </c>
      <c r="M78" s="14">
        <v>1.2905092592592591E-2</v>
      </c>
      <c r="N78" s="14">
        <v>5.7499999999999996E-2</v>
      </c>
      <c r="O78" s="14">
        <v>0</v>
      </c>
      <c r="P78" s="14">
        <v>1.8020833333333333E-2</v>
      </c>
      <c r="Q78">
        <v>0</v>
      </c>
      <c r="R78" s="14">
        <v>3.6921296296296298E-3</v>
      </c>
      <c r="X78" s="14">
        <v>1.8171990740740742</v>
      </c>
      <c r="Y78" s="12">
        <f t="shared" si="13"/>
        <v>31.6</v>
      </c>
      <c r="Z78" s="12">
        <f t="shared" si="14"/>
        <v>4.2</v>
      </c>
      <c r="AA78" s="14">
        <f t="shared" si="15"/>
        <v>9.0740740740740747E-2</v>
      </c>
      <c r="AB78" s="14">
        <f t="shared" si="16"/>
        <v>6.1361111111111109E-2</v>
      </c>
      <c r="AC78" s="14">
        <f t="shared" si="17"/>
        <v>3.4999999999999996E-3</v>
      </c>
      <c r="AD78" s="14">
        <f t="shared" si="18"/>
        <v>1.0099537037037037E-2</v>
      </c>
      <c r="AE78" s="14">
        <f t="shared" si="19"/>
        <v>6.3888888888888882E-4</v>
      </c>
      <c r="AF78" s="14">
        <f t="shared" si="20"/>
        <v>1.0601851851851851E-3</v>
      </c>
      <c r="AG78" s="14">
        <f t="shared" si="21"/>
        <v>2.5810185185185181E-3</v>
      </c>
      <c r="AH78" s="14">
        <f t="shared" si="22"/>
        <v>1.15E-2</v>
      </c>
      <c r="AI78" s="14">
        <f t="shared" si="23"/>
        <v>0</v>
      </c>
      <c r="AJ78" s="14">
        <f t="shared" si="24"/>
        <v>3.6041666666666665E-3</v>
      </c>
      <c r="AK78" s="15">
        <f t="shared" si="25"/>
        <v>0.36343981481481485</v>
      </c>
    </row>
    <row r="79" spans="1:37" x14ac:dyDescent="0.25">
      <c r="A79" s="5">
        <v>45261</v>
      </c>
      <c r="B79">
        <v>5</v>
      </c>
      <c r="C79" t="s">
        <v>125</v>
      </c>
      <c r="D79">
        <v>50</v>
      </c>
      <c r="E79">
        <v>14</v>
      </c>
      <c r="F79">
        <v>64</v>
      </c>
      <c r="G79" s="14">
        <v>0.68959490740740748</v>
      </c>
      <c r="H79" s="14">
        <v>0.16420138888888888</v>
      </c>
      <c r="I79" s="14">
        <v>1.480324074074074E-2</v>
      </c>
      <c r="J79" s="14">
        <v>5.5694444444444442E-2</v>
      </c>
      <c r="K79" s="14">
        <v>5.7905092592592598E-2</v>
      </c>
      <c r="L79" s="14">
        <v>0.37319444444444444</v>
      </c>
      <c r="M79" s="14">
        <v>1.0798611111111111E-2</v>
      </c>
      <c r="N79" s="14">
        <v>0</v>
      </c>
      <c r="O79" s="14">
        <v>1.2997685185185183E-2</v>
      </c>
      <c r="P79" s="14">
        <v>5.0694444444444441E-3</v>
      </c>
      <c r="Q79">
        <v>0</v>
      </c>
      <c r="R79" s="14">
        <v>6.7129629629629622E-3</v>
      </c>
      <c r="X79" s="14">
        <v>1.4240046296296296</v>
      </c>
      <c r="Y79" s="12">
        <f t="shared" si="13"/>
        <v>10</v>
      </c>
      <c r="Z79" s="12">
        <f t="shared" si="14"/>
        <v>2.8</v>
      </c>
      <c r="AA79" s="14">
        <f t="shared" si="15"/>
        <v>0.13791898148148149</v>
      </c>
      <c r="AB79" s="14">
        <f t="shared" si="16"/>
        <v>3.2840277777777774E-2</v>
      </c>
      <c r="AC79" s="14">
        <f t="shared" si="17"/>
        <v>2.960648148148148E-3</v>
      </c>
      <c r="AD79" s="14">
        <f t="shared" si="18"/>
        <v>1.1138888888888889E-2</v>
      </c>
      <c r="AE79" s="14">
        <f t="shared" si="19"/>
        <v>1.158101851851852E-2</v>
      </c>
      <c r="AF79" s="14">
        <f t="shared" si="20"/>
        <v>7.4638888888888894E-2</v>
      </c>
      <c r="AG79" s="14">
        <f t="shared" si="21"/>
        <v>2.1597222222222222E-3</v>
      </c>
      <c r="AH79" s="14">
        <f t="shared" si="22"/>
        <v>0</v>
      </c>
      <c r="AI79" s="14">
        <f t="shared" si="23"/>
        <v>2.5995370370370365E-3</v>
      </c>
      <c r="AJ79" s="14">
        <f t="shared" si="24"/>
        <v>1.0138888888888888E-3</v>
      </c>
      <c r="AK79" s="15">
        <f t="shared" si="25"/>
        <v>0.28480092592592593</v>
      </c>
    </row>
    <row r="80" spans="1:37" x14ac:dyDescent="0.25">
      <c r="A80" s="5">
        <v>45261</v>
      </c>
      <c r="B80">
        <v>5</v>
      </c>
      <c r="C80" t="s">
        <v>126</v>
      </c>
      <c r="D80">
        <v>112</v>
      </c>
      <c r="E80">
        <v>29</v>
      </c>
      <c r="F80">
        <v>141</v>
      </c>
      <c r="G80" s="14">
        <v>0.75870370370370377</v>
      </c>
      <c r="H80" s="14">
        <v>0.16689814814814816</v>
      </c>
      <c r="I80" s="14">
        <v>0</v>
      </c>
      <c r="J80" s="14">
        <v>2.6504629629629628E-2</v>
      </c>
      <c r="K80" s="14">
        <v>1.9201388888888889E-2</v>
      </c>
      <c r="L80" s="14">
        <v>0</v>
      </c>
      <c r="M80" s="14">
        <v>0.53370370370370368</v>
      </c>
      <c r="N80" s="14">
        <v>1.2395833333333335E-2</v>
      </c>
      <c r="O80" s="14">
        <v>0</v>
      </c>
      <c r="P80" s="14">
        <v>2.6759259259259257E-2</v>
      </c>
      <c r="Q80">
        <v>0</v>
      </c>
      <c r="R80" s="14">
        <v>4.2129629629629626E-3</v>
      </c>
      <c r="X80" s="14">
        <v>1.7748958333333331</v>
      </c>
      <c r="Y80" s="12">
        <f t="shared" si="13"/>
        <v>22.4</v>
      </c>
      <c r="Z80" s="12">
        <f t="shared" si="14"/>
        <v>5.8</v>
      </c>
      <c r="AA80" s="14">
        <f t="shared" si="15"/>
        <v>0.15174074074074076</v>
      </c>
      <c r="AB80" s="14">
        <f t="shared" si="16"/>
        <v>3.3379629629629634E-2</v>
      </c>
      <c r="AC80" s="14">
        <f t="shared" si="17"/>
        <v>0</v>
      </c>
      <c r="AD80" s="14">
        <f t="shared" si="18"/>
        <v>5.3009259259259259E-3</v>
      </c>
      <c r="AE80" s="14">
        <f t="shared" si="19"/>
        <v>3.840277777777778E-3</v>
      </c>
      <c r="AF80" s="14">
        <f t="shared" si="20"/>
        <v>0</v>
      </c>
      <c r="AG80" s="14">
        <f t="shared" si="21"/>
        <v>0.10674074074074073</v>
      </c>
      <c r="AH80" s="14">
        <f t="shared" si="22"/>
        <v>2.4791666666666668E-3</v>
      </c>
      <c r="AI80" s="14">
        <f t="shared" si="23"/>
        <v>0</v>
      </c>
      <c r="AJ80" s="14">
        <f t="shared" si="24"/>
        <v>5.3518518518518516E-3</v>
      </c>
      <c r="AK80" s="15">
        <f t="shared" si="25"/>
        <v>0.35497916666666662</v>
      </c>
    </row>
    <row r="81" spans="1:37" x14ac:dyDescent="0.25">
      <c r="A81" s="5">
        <v>45261</v>
      </c>
      <c r="B81">
        <v>5</v>
      </c>
      <c r="C81" t="s">
        <v>127</v>
      </c>
      <c r="D81">
        <v>37</v>
      </c>
      <c r="E81">
        <v>22</v>
      </c>
      <c r="F81">
        <v>59</v>
      </c>
      <c r="G81" s="14">
        <v>0.97280092592592593</v>
      </c>
      <c r="H81" s="14">
        <v>0.20879629629629629</v>
      </c>
      <c r="I81" s="14">
        <v>0</v>
      </c>
      <c r="J81" s="14">
        <v>0.02</v>
      </c>
      <c r="K81" s="14">
        <v>2.1400462962962965E-2</v>
      </c>
      <c r="L81" s="14">
        <v>0.68859953703703702</v>
      </c>
      <c r="M81" s="14">
        <v>2.6967592592592594E-3</v>
      </c>
      <c r="N81" s="14">
        <v>0</v>
      </c>
      <c r="O81" s="14">
        <v>3.1296296296296301E-2</v>
      </c>
      <c r="P81" s="14">
        <v>8.9583333333333338E-3</v>
      </c>
      <c r="Q81">
        <v>0</v>
      </c>
      <c r="R81" s="14">
        <v>5.4282407407407404E-3</v>
      </c>
      <c r="X81" s="14">
        <v>1.7843981481481481</v>
      </c>
      <c r="Y81" s="12">
        <f t="shared" si="13"/>
        <v>7.4</v>
      </c>
      <c r="Z81" s="12">
        <f t="shared" si="14"/>
        <v>4.4000000000000004</v>
      </c>
      <c r="AA81" s="14">
        <f t="shared" si="15"/>
        <v>0.1945601851851852</v>
      </c>
      <c r="AB81" s="14">
        <f t="shared" si="16"/>
        <v>4.175925925925926E-2</v>
      </c>
      <c r="AC81" s="14">
        <f t="shared" si="17"/>
        <v>0</v>
      </c>
      <c r="AD81" s="14">
        <f t="shared" si="18"/>
        <v>4.0000000000000001E-3</v>
      </c>
      <c r="AE81" s="14">
        <f t="shared" si="19"/>
        <v>4.2800925925925931E-3</v>
      </c>
      <c r="AF81" s="14">
        <f t="shared" si="20"/>
        <v>0.13771990740740742</v>
      </c>
      <c r="AG81" s="14">
        <f t="shared" si="21"/>
        <v>5.3935185185185184E-4</v>
      </c>
      <c r="AH81" s="14">
        <f t="shared" si="22"/>
        <v>0</v>
      </c>
      <c r="AI81" s="14">
        <f t="shared" si="23"/>
        <v>6.2592592592592604E-3</v>
      </c>
      <c r="AJ81" s="14">
        <f t="shared" si="24"/>
        <v>1.7916666666666667E-3</v>
      </c>
      <c r="AK81" s="15">
        <f t="shared" si="25"/>
        <v>0.3568796296296296</v>
      </c>
    </row>
    <row r="82" spans="1:37" x14ac:dyDescent="0.25">
      <c r="A82" s="5">
        <v>45261</v>
      </c>
      <c r="B82">
        <v>4</v>
      </c>
      <c r="C82" t="s">
        <v>44</v>
      </c>
      <c r="D82">
        <v>67</v>
      </c>
      <c r="E82">
        <v>8</v>
      </c>
      <c r="F82">
        <v>75</v>
      </c>
      <c r="G82" s="14">
        <v>0.21689814814814815</v>
      </c>
      <c r="H82" s="14">
        <v>0.16769675925925928</v>
      </c>
      <c r="I82" s="14">
        <v>0</v>
      </c>
      <c r="J82" s="14">
        <v>0</v>
      </c>
      <c r="K82" s="14">
        <v>1.7199074074074071E-2</v>
      </c>
      <c r="L82" s="14">
        <v>0</v>
      </c>
      <c r="M82" s="14">
        <v>2.269675925925926E-2</v>
      </c>
      <c r="N82" s="14">
        <v>9.3055555555555548E-3</v>
      </c>
      <c r="O82" s="14">
        <v>0</v>
      </c>
      <c r="P82" s="14">
        <v>1.4606481481481482E-2</v>
      </c>
      <c r="Q82">
        <v>0</v>
      </c>
      <c r="R82" s="14">
        <v>6.4930555555555549E-3</v>
      </c>
      <c r="X82" s="14">
        <v>1.4045023148148148</v>
      </c>
      <c r="Y82" s="12">
        <f t="shared" si="13"/>
        <v>16.75</v>
      </c>
      <c r="Z82" s="12">
        <f t="shared" si="14"/>
        <v>2</v>
      </c>
      <c r="AA82" s="14">
        <f t="shared" si="15"/>
        <v>5.4224537037037036E-2</v>
      </c>
      <c r="AB82" s="14">
        <f t="shared" si="16"/>
        <v>4.192418981481482E-2</v>
      </c>
      <c r="AC82" s="14">
        <f t="shared" si="17"/>
        <v>0</v>
      </c>
      <c r="AD82" s="14">
        <f t="shared" si="18"/>
        <v>0</v>
      </c>
      <c r="AE82" s="14">
        <f t="shared" si="19"/>
        <v>4.2997685185185179E-3</v>
      </c>
      <c r="AF82" s="14">
        <f t="shared" si="20"/>
        <v>0</v>
      </c>
      <c r="AG82" s="14">
        <f t="shared" si="21"/>
        <v>5.6741898148148151E-3</v>
      </c>
      <c r="AH82" s="14">
        <f t="shared" si="22"/>
        <v>2.3263888888888887E-3</v>
      </c>
      <c r="AI82" s="14">
        <f t="shared" si="23"/>
        <v>0</v>
      </c>
      <c r="AJ82" s="14">
        <f t="shared" si="24"/>
        <v>3.6516203703703706E-3</v>
      </c>
      <c r="AK82" s="15">
        <f t="shared" si="25"/>
        <v>0.3511255787037037</v>
      </c>
    </row>
    <row r="83" spans="1:37" x14ac:dyDescent="0.25">
      <c r="A83" s="5">
        <v>45261</v>
      </c>
      <c r="B83">
        <v>3</v>
      </c>
      <c r="C83" t="s">
        <v>45</v>
      </c>
      <c r="D83">
        <v>108</v>
      </c>
      <c r="E83">
        <v>23</v>
      </c>
      <c r="F83">
        <v>131</v>
      </c>
      <c r="G83" s="14">
        <v>0.23109953703703703</v>
      </c>
      <c r="H83" s="14">
        <v>0.12719907407407408</v>
      </c>
      <c r="I83" s="14">
        <v>0</v>
      </c>
      <c r="J83" s="14">
        <v>2.2905092592592591E-2</v>
      </c>
      <c r="K83" s="14">
        <v>0</v>
      </c>
      <c r="L83" s="14">
        <v>1.0902777777777777E-2</v>
      </c>
      <c r="M83" s="14">
        <v>3.6597222222222225E-2</v>
      </c>
      <c r="N83" s="14">
        <v>3.349537037037037E-2</v>
      </c>
      <c r="O83" s="14">
        <v>0</v>
      </c>
      <c r="P83" s="14">
        <v>1.6481481481481482E-2</v>
      </c>
      <c r="Q83">
        <v>0</v>
      </c>
      <c r="R83" s="14">
        <v>3.6226851851851854E-3</v>
      </c>
      <c r="X83" s="14">
        <v>1.07</v>
      </c>
      <c r="Y83" s="12">
        <f t="shared" si="13"/>
        <v>36</v>
      </c>
      <c r="Z83" s="12">
        <f t="shared" si="14"/>
        <v>7.666666666666667</v>
      </c>
      <c r="AA83" s="14">
        <f t="shared" si="15"/>
        <v>7.7033179012345673E-2</v>
      </c>
      <c r="AB83" s="14">
        <f t="shared" si="16"/>
        <v>4.239969135802469E-2</v>
      </c>
      <c r="AC83" s="14">
        <f t="shared" si="17"/>
        <v>0</v>
      </c>
      <c r="AD83" s="14">
        <f t="shared" si="18"/>
        <v>7.6350308641975305E-3</v>
      </c>
      <c r="AE83" s="14">
        <f t="shared" si="19"/>
        <v>0</v>
      </c>
      <c r="AF83" s="14">
        <f t="shared" si="20"/>
        <v>3.634259259259259E-3</v>
      </c>
      <c r="AG83" s="14">
        <f t="shared" si="21"/>
        <v>1.2199074074074076E-2</v>
      </c>
      <c r="AH83" s="14">
        <f t="shared" si="22"/>
        <v>1.1165123456790124E-2</v>
      </c>
      <c r="AI83" s="14">
        <f t="shared" si="23"/>
        <v>0</v>
      </c>
      <c r="AJ83" s="14">
        <f t="shared" si="24"/>
        <v>5.4938271604938272E-3</v>
      </c>
      <c r="AK83" s="15">
        <f t="shared" si="25"/>
        <v>0.35666666666666669</v>
      </c>
    </row>
    <row r="84" spans="1:37" x14ac:dyDescent="0.25">
      <c r="A84" s="5">
        <v>45261</v>
      </c>
      <c r="B84">
        <v>4</v>
      </c>
      <c r="C84" t="s">
        <v>46</v>
      </c>
      <c r="D84">
        <v>97</v>
      </c>
      <c r="E84">
        <v>7</v>
      </c>
      <c r="F84">
        <v>104</v>
      </c>
      <c r="G84" s="14">
        <v>0.20569444444444443</v>
      </c>
      <c r="H84" s="14">
        <v>0.16840277777777779</v>
      </c>
      <c r="I84" s="14">
        <v>0</v>
      </c>
      <c r="J84" s="14">
        <v>3.5995370370370369E-3</v>
      </c>
      <c r="K84" s="14">
        <v>0</v>
      </c>
      <c r="L84" s="14">
        <v>0</v>
      </c>
      <c r="M84" s="14">
        <v>1.2997685185185183E-2</v>
      </c>
      <c r="N84" s="14">
        <v>2.0694444444444446E-2</v>
      </c>
      <c r="O84" s="14">
        <v>0</v>
      </c>
      <c r="P84" s="14">
        <v>4.0659722222222222E-2</v>
      </c>
      <c r="Q84">
        <v>0</v>
      </c>
      <c r="R84" s="14">
        <v>5.115740740740741E-3</v>
      </c>
      <c r="X84" s="14">
        <v>1.4151967592592591</v>
      </c>
      <c r="Y84" s="12">
        <f t="shared" si="13"/>
        <v>24.25</v>
      </c>
      <c r="Z84" s="12">
        <f t="shared" si="14"/>
        <v>1.75</v>
      </c>
      <c r="AA84" s="14">
        <f t="shared" si="15"/>
        <v>5.1423611111111107E-2</v>
      </c>
      <c r="AB84" s="14">
        <f t="shared" si="16"/>
        <v>4.2100694444444448E-2</v>
      </c>
      <c r="AC84" s="14">
        <f t="shared" si="17"/>
        <v>0</v>
      </c>
      <c r="AD84" s="14">
        <f t="shared" si="18"/>
        <v>8.9988425925925924E-4</v>
      </c>
      <c r="AE84" s="14">
        <f t="shared" si="19"/>
        <v>0</v>
      </c>
      <c r="AF84" s="14">
        <f t="shared" si="20"/>
        <v>0</v>
      </c>
      <c r="AG84" s="14">
        <f t="shared" si="21"/>
        <v>3.2494212962962958E-3</v>
      </c>
      <c r="AH84" s="14">
        <f t="shared" si="22"/>
        <v>5.1736111111111115E-3</v>
      </c>
      <c r="AI84" s="14">
        <f t="shared" si="23"/>
        <v>0</v>
      </c>
      <c r="AJ84" s="14">
        <f t="shared" si="24"/>
        <v>1.0164930555555556E-2</v>
      </c>
      <c r="AK84" s="15">
        <f t="shared" si="25"/>
        <v>0.35379918981481479</v>
      </c>
    </row>
    <row r="85" spans="1:37" x14ac:dyDescent="0.25">
      <c r="A85" s="5">
        <v>45261</v>
      </c>
      <c r="B85">
        <v>5</v>
      </c>
      <c r="C85" t="s">
        <v>47</v>
      </c>
      <c r="D85">
        <v>154</v>
      </c>
      <c r="E85">
        <v>18</v>
      </c>
      <c r="F85">
        <v>172</v>
      </c>
      <c r="G85" s="14">
        <v>0.34749999999999998</v>
      </c>
      <c r="H85" s="14">
        <v>0.21019675925925926</v>
      </c>
      <c r="I85" s="14">
        <v>4.5023148148148149E-3</v>
      </c>
      <c r="J85" s="14">
        <v>7.2997685185185179E-2</v>
      </c>
      <c r="K85" s="14">
        <v>0</v>
      </c>
      <c r="L85" s="14">
        <v>1.2094907407407408E-2</v>
      </c>
      <c r="M85" s="14">
        <v>8.1018518518518514E-3</v>
      </c>
      <c r="N85" s="14">
        <v>3.9594907407407405E-2</v>
      </c>
      <c r="O85" s="14">
        <v>0</v>
      </c>
      <c r="P85" s="14">
        <v>2.7349537037037037E-2</v>
      </c>
      <c r="Q85">
        <v>0</v>
      </c>
      <c r="R85" s="14">
        <v>4.8032407407407407E-3</v>
      </c>
      <c r="X85" s="14">
        <v>1.7893981481481482</v>
      </c>
      <c r="Y85" s="12">
        <f t="shared" si="13"/>
        <v>30.8</v>
      </c>
      <c r="Z85" s="12">
        <f t="shared" si="14"/>
        <v>3.6</v>
      </c>
      <c r="AA85" s="14">
        <f t="shared" si="15"/>
        <v>6.9499999999999992E-2</v>
      </c>
      <c r="AB85" s="14">
        <f t="shared" si="16"/>
        <v>4.2039351851851856E-2</v>
      </c>
      <c r="AC85" s="14">
        <f t="shared" si="17"/>
        <v>9.0046296296296294E-4</v>
      </c>
      <c r="AD85" s="14">
        <f t="shared" si="18"/>
        <v>1.4599537037037036E-2</v>
      </c>
      <c r="AE85" s="14">
        <f t="shared" si="19"/>
        <v>0</v>
      </c>
      <c r="AF85" s="14">
        <f t="shared" si="20"/>
        <v>2.4189814814814816E-3</v>
      </c>
      <c r="AG85" s="14">
        <f t="shared" si="21"/>
        <v>1.6203703703703703E-3</v>
      </c>
      <c r="AH85" s="14">
        <f t="shared" si="22"/>
        <v>7.9189814814814817E-3</v>
      </c>
      <c r="AI85" s="14">
        <f t="shared" si="23"/>
        <v>0</v>
      </c>
      <c r="AJ85" s="14">
        <f t="shared" si="24"/>
        <v>5.4699074074074077E-3</v>
      </c>
      <c r="AK85" s="15">
        <f t="shared" si="25"/>
        <v>0.35787962962962966</v>
      </c>
    </row>
    <row r="86" spans="1:37" x14ac:dyDescent="0.25">
      <c r="A86" s="5">
        <v>45268</v>
      </c>
      <c r="B86">
        <v>4</v>
      </c>
      <c r="C86" t="s">
        <v>124</v>
      </c>
      <c r="D86">
        <v>111</v>
      </c>
      <c r="E86">
        <v>30</v>
      </c>
      <c r="F86">
        <v>141</v>
      </c>
      <c r="G86" s="14">
        <v>0.30950231481481483</v>
      </c>
      <c r="H86" s="14">
        <v>0.16590277777777776</v>
      </c>
      <c r="I86" s="14">
        <v>1.269675925925926E-2</v>
      </c>
      <c r="J86" s="14">
        <v>3.7997685185185183E-2</v>
      </c>
      <c r="K86" s="14">
        <v>3.6099537037037034E-2</v>
      </c>
      <c r="L86" s="14">
        <v>2.8495370370370369E-2</v>
      </c>
      <c r="M86" s="14">
        <v>6.9444444444444447E-4</v>
      </c>
      <c r="N86" s="14">
        <v>2.7604166666666666E-2</v>
      </c>
      <c r="O86" s="14">
        <v>0</v>
      </c>
      <c r="P86" s="14">
        <v>1.2858796296296297E-2</v>
      </c>
      <c r="Q86">
        <v>0</v>
      </c>
      <c r="R86" s="14">
        <v>3.5995370370370369E-3</v>
      </c>
      <c r="X86" s="14">
        <v>1.3931018518518519</v>
      </c>
      <c r="Y86" s="12">
        <f t="shared" si="13"/>
        <v>27.75</v>
      </c>
      <c r="Z86" s="12">
        <f t="shared" si="14"/>
        <v>7.5</v>
      </c>
      <c r="AA86" s="14">
        <f t="shared" si="15"/>
        <v>7.7375578703703707E-2</v>
      </c>
      <c r="AB86" s="14">
        <f t="shared" si="16"/>
        <v>4.147569444444444E-2</v>
      </c>
      <c r="AC86" s="14">
        <f t="shared" si="17"/>
        <v>3.174189814814815E-3</v>
      </c>
      <c r="AD86" s="14">
        <f t="shared" si="18"/>
        <v>9.4994212962962957E-3</v>
      </c>
      <c r="AE86" s="14">
        <f t="shared" si="19"/>
        <v>9.0248842592592585E-3</v>
      </c>
      <c r="AF86" s="14">
        <f t="shared" si="20"/>
        <v>7.1238425925925922E-3</v>
      </c>
      <c r="AG86" s="14">
        <f t="shared" si="21"/>
        <v>1.7361111111111112E-4</v>
      </c>
      <c r="AH86" s="14">
        <f t="shared" si="22"/>
        <v>6.9010416666666664E-3</v>
      </c>
      <c r="AI86" s="14">
        <f t="shared" si="23"/>
        <v>0</v>
      </c>
      <c r="AJ86" s="14">
        <f t="shared" si="24"/>
        <v>3.2146990740740742E-3</v>
      </c>
      <c r="AK86" s="15">
        <f t="shared" si="25"/>
        <v>0.34827546296296297</v>
      </c>
    </row>
    <row r="87" spans="1:37" x14ac:dyDescent="0.25">
      <c r="A87" s="5">
        <v>45268</v>
      </c>
      <c r="B87">
        <v>5</v>
      </c>
      <c r="C87" t="s">
        <v>126</v>
      </c>
      <c r="D87">
        <v>72</v>
      </c>
      <c r="E87">
        <v>21</v>
      </c>
      <c r="F87">
        <v>93</v>
      </c>
      <c r="G87" s="14">
        <v>0.26640046296296299</v>
      </c>
      <c r="H87" s="14">
        <v>0.21469907407407407</v>
      </c>
      <c r="I87" s="14">
        <v>0</v>
      </c>
      <c r="J87" s="14">
        <v>1.0798611111111111E-2</v>
      </c>
      <c r="K87" s="14">
        <v>1.019675925925926E-2</v>
      </c>
      <c r="L87" s="14">
        <v>0</v>
      </c>
      <c r="M87" s="14">
        <v>3.4953703703703705E-3</v>
      </c>
      <c r="N87" s="14">
        <v>2.7199074074074073E-2</v>
      </c>
      <c r="O87" s="14">
        <v>0</v>
      </c>
      <c r="P87" s="14">
        <v>1.6909722222222225E-2</v>
      </c>
      <c r="Q87">
        <v>0</v>
      </c>
      <c r="R87" s="14">
        <v>4.155092592592593E-3</v>
      </c>
      <c r="X87" s="14">
        <v>1.320300925925926</v>
      </c>
      <c r="Y87" s="12">
        <f t="shared" si="13"/>
        <v>14.4</v>
      </c>
      <c r="Z87" s="12">
        <f t="shared" si="14"/>
        <v>4.2</v>
      </c>
      <c r="AA87" s="14">
        <f t="shared" si="15"/>
        <v>5.3280092592592601E-2</v>
      </c>
      <c r="AB87" s="14">
        <f t="shared" si="16"/>
        <v>4.2939814814814813E-2</v>
      </c>
      <c r="AC87" s="14">
        <f t="shared" si="17"/>
        <v>0</v>
      </c>
      <c r="AD87" s="14">
        <f t="shared" si="18"/>
        <v>2.1597222222222222E-3</v>
      </c>
      <c r="AE87" s="14">
        <f t="shared" si="19"/>
        <v>2.0393518518518521E-3</v>
      </c>
      <c r="AF87" s="14">
        <f t="shared" si="20"/>
        <v>0</v>
      </c>
      <c r="AG87" s="14">
        <f t="shared" si="21"/>
        <v>6.9907407407407407E-4</v>
      </c>
      <c r="AH87" s="14">
        <f t="shared" si="22"/>
        <v>5.4398148148148149E-3</v>
      </c>
      <c r="AI87" s="14">
        <f t="shared" si="23"/>
        <v>0</v>
      </c>
      <c r="AJ87" s="14">
        <f t="shared" si="24"/>
        <v>3.3819444444444452E-3</v>
      </c>
      <c r="AK87" s="15">
        <f t="shared" si="25"/>
        <v>0.2640601851851852</v>
      </c>
    </row>
    <row r="88" spans="1:37" x14ac:dyDescent="0.25">
      <c r="A88" s="5">
        <v>45268</v>
      </c>
      <c r="B88">
        <v>4</v>
      </c>
      <c r="C88" t="s">
        <v>44</v>
      </c>
      <c r="D88">
        <v>106</v>
      </c>
      <c r="E88">
        <v>14</v>
      </c>
      <c r="F88">
        <v>120</v>
      </c>
      <c r="G88" s="14">
        <v>0.22849537037037038</v>
      </c>
      <c r="H88" s="14">
        <v>0.16719907407407408</v>
      </c>
      <c r="I88" s="14">
        <v>4.9768518518518521E-4</v>
      </c>
      <c r="J88" s="14">
        <v>0</v>
      </c>
      <c r="K88" s="14">
        <v>2.2094907407407407E-2</v>
      </c>
      <c r="L88" s="14">
        <v>0</v>
      </c>
      <c r="M88" s="14">
        <v>0</v>
      </c>
      <c r="N88" s="14">
        <v>3.8703703703703705E-2</v>
      </c>
      <c r="O88" s="14">
        <v>0</v>
      </c>
      <c r="P88" s="14">
        <v>1.3391203703703704E-2</v>
      </c>
      <c r="Q88">
        <v>0</v>
      </c>
      <c r="R88" s="14">
        <v>6.6550925925925935E-3</v>
      </c>
      <c r="X88" s="14">
        <v>1.4309953703703704</v>
      </c>
      <c r="Y88" s="12">
        <f t="shared" si="13"/>
        <v>26.5</v>
      </c>
      <c r="Z88" s="12">
        <f t="shared" si="14"/>
        <v>3.5</v>
      </c>
      <c r="AA88" s="14">
        <f t="shared" si="15"/>
        <v>5.7123842592592594E-2</v>
      </c>
      <c r="AB88" s="14">
        <f t="shared" si="16"/>
        <v>4.1799768518518521E-2</v>
      </c>
      <c r="AC88" s="14">
        <f t="shared" si="17"/>
        <v>1.244212962962963E-4</v>
      </c>
      <c r="AD88" s="14">
        <f t="shared" si="18"/>
        <v>0</v>
      </c>
      <c r="AE88" s="14">
        <f t="shared" si="19"/>
        <v>5.5237268518518517E-3</v>
      </c>
      <c r="AF88" s="14">
        <f t="shared" si="20"/>
        <v>0</v>
      </c>
      <c r="AG88" s="14">
        <f t="shared" si="21"/>
        <v>0</v>
      </c>
      <c r="AH88" s="14">
        <f t="shared" si="22"/>
        <v>9.6759259259259264E-3</v>
      </c>
      <c r="AI88" s="14">
        <f t="shared" si="23"/>
        <v>0</v>
      </c>
      <c r="AJ88" s="14">
        <f t="shared" si="24"/>
        <v>3.3478009259259259E-3</v>
      </c>
      <c r="AK88" s="15">
        <f t="shared" si="25"/>
        <v>0.3577488425925926</v>
      </c>
    </row>
    <row r="89" spans="1:37" x14ac:dyDescent="0.25">
      <c r="A89" s="5">
        <v>45268</v>
      </c>
      <c r="B89">
        <v>5</v>
      </c>
      <c r="C89" t="s">
        <v>45</v>
      </c>
      <c r="D89">
        <v>127</v>
      </c>
      <c r="E89">
        <v>20</v>
      </c>
      <c r="F89">
        <v>147</v>
      </c>
      <c r="G89" s="14">
        <v>0.25289351851851855</v>
      </c>
      <c r="H89" s="14">
        <v>0.21150462962962965</v>
      </c>
      <c r="I89" s="14">
        <v>0</v>
      </c>
      <c r="J89" s="14">
        <v>1.3495370370370371E-2</v>
      </c>
      <c r="K89" s="14">
        <v>1.5972222222222221E-3</v>
      </c>
      <c r="L89" s="14">
        <v>0</v>
      </c>
      <c r="M89" s="14">
        <v>0</v>
      </c>
      <c r="N89" s="14">
        <v>2.6296296296296293E-2</v>
      </c>
      <c r="O89" s="14">
        <v>0</v>
      </c>
      <c r="P89" s="14">
        <v>1.7719907407407406E-2</v>
      </c>
      <c r="Q89">
        <v>0</v>
      </c>
      <c r="R89" s="14">
        <v>4.3055555555555555E-3</v>
      </c>
      <c r="X89" s="14">
        <v>1.7689004629629628</v>
      </c>
      <c r="Y89" s="12">
        <f t="shared" si="13"/>
        <v>25.4</v>
      </c>
      <c r="Z89" s="12">
        <f t="shared" si="14"/>
        <v>4</v>
      </c>
      <c r="AA89" s="14">
        <f t="shared" si="15"/>
        <v>5.0578703703703709E-2</v>
      </c>
      <c r="AB89" s="14">
        <f t="shared" si="16"/>
        <v>4.2300925925925929E-2</v>
      </c>
      <c r="AC89" s="14">
        <f t="shared" si="17"/>
        <v>0</v>
      </c>
      <c r="AD89" s="14">
        <f t="shared" si="18"/>
        <v>2.6990740740740742E-3</v>
      </c>
      <c r="AE89" s="14">
        <f t="shared" si="19"/>
        <v>3.1944444444444441E-4</v>
      </c>
      <c r="AF89" s="14">
        <f t="shared" si="20"/>
        <v>0</v>
      </c>
      <c r="AG89" s="14">
        <f t="shared" si="21"/>
        <v>0</v>
      </c>
      <c r="AH89" s="14">
        <f t="shared" si="22"/>
        <v>5.2592592592592587E-3</v>
      </c>
      <c r="AI89" s="14">
        <f t="shared" si="23"/>
        <v>0</v>
      </c>
      <c r="AJ89" s="14">
        <f t="shared" si="24"/>
        <v>3.5439814814814813E-3</v>
      </c>
      <c r="AK89" s="15">
        <f t="shared" si="25"/>
        <v>0.35378009259259258</v>
      </c>
    </row>
    <row r="90" spans="1:37" x14ac:dyDescent="0.25">
      <c r="A90" s="5">
        <v>45268</v>
      </c>
      <c r="B90">
        <v>4</v>
      </c>
      <c r="C90" t="s">
        <v>46</v>
      </c>
      <c r="D90">
        <v>96</v>
      </c>
      <c r="E90">
        <v>9</v>
      </c>
      <c r="F90">
        <v>105</v>
      </c>
      <c r="G90" s="14">
        <v>0.26</v>
      </c>
      <c r="H90" s="14">
        <v>0.16849537037037035</v>
      </c>
      <c r="I90" s="14">
        <v>0</v>
      </c>
      <c r="J90" s="14">
        <v>0</v>
      </c>
      <c r="K90" s="14">
        <v>1.6400462962962964E-2</v>
      </c>
      <c r="L90" s="14">
        <v>7.69675925925926E-3</v>
      </c>
      <c r="M90" s="14">
        <v>3.4004629629629628E-2</v>
      </c>
      <c r="N90" s="14">
        <v>3.3402777777777774E-2</v>
      </c>
      <c r="O90" s="14">
        <v>0</v>
      </c>
      <c r="P90" s="14">
        <v>2.3923611111111114E-2</v>
      </c>
      <c r="Q90">
        <v>0</v>
      </c>
      <c r="R90" s="14">
        <v>4.6759259259259263E-3</v>
      </c>
      <c r="X90" s="14">
        <v>1.4154050925925927</v>
      </c>
      <c r="Y90" s="12">
        <f t="shared" si="13"/>
        <v>24</v>
      </c>
      <c r="Z90" s="12">
        <f t="shared" si="14"/>
        <v>2.25</v>
      </c>
      <c r="AA90" s="14">
        <f t="shared" si="15"/>
        <v>6.5000000000000002E-2</v>
      </c>
      <c r="AB90" s="14">
        <f t="shared" si="16"/>
        <v>4.2123842592592588E-2</v>
      </c>
      <c r="AC90" s="14">
        <f t="shared" si="17"/>
        <v>0</v>
      </c>
      <c r="AD90" s="14">
        <f t="shared" si="18"/>
        <v>0</v>
      </c>
      <c r="AE90" s="14">
        <f t="shared" si="19"/>
        <v>4.100115740740741E-3</v>
      </c>
      <c r="AF90" s="14">
        <f t="shared" si="20"/>
        <v>1.924189814814815E-3</v>
      </c>
      <c r="AG90" s="14">
        <f t="shared" si="21"/>
        <v>8.5011574074074069E-3</v>
      </c>
      <c r="AH90" s="14">
        <f t="shared" si="22"/>
        <v>8.3506944444444436E-3</v>
      </c>
      <c r="AI90" s="14">
        <f t="shared" si="23"/>
        <v>0</v>
      </c>
      <c r="AJ90" s="14">
        <f t="shared" si="24"/>
        <v>5.9809027777777786E-3</v>
      </c>
      <c r="AK90" s="15">
        <f t="shared" si="25"/>
        <v>0.35385127314814818</v>
      </c>
    </row>
    <row r="91" spans="1:37" x14ac:dyDescent="0.25">
      <c r="A91" s="5">
        <v>45268</v>
      </c>
      <c r="B91">
        <v>4</v>
      </c>
      <c r="C91" t="s">
        <v>47</v>
      </c>
      <c r="D91">
        <v>102</v>
      </c>
      <c r="E91">
        <v>34</v>
      </c>
      <c r="F91">
        <v>136</v>
      </c>
      <c r="G91" s="14">
        <v>0.33120370370370372</v>
      </c>
      <c r="H91" s="14">
        <v>0.16730324074074074</v>
      </c>
      <c r="I91" s="14">
        <v>1.1400462962962965E-2</v>
      </c>
      <c r="J91" s="14">
        <v>6.7303240740740733E-2</v>
      </c>
      <c r="K91" s="14">
        <v>0</v>
      </c>
      <c r="L91" s="14">
        <v>4.0046296296296297E-3</v>
      </c>
      <c r="M91" s="14">
        <v>3.4895833333333334E-2</v>
      </c>
      <c r="N91" s="14">
        <v>4.6296296296296301E-2</v>
      </c>
      <c r="O91" s="14">
        <v>0</v>
      </c>
      <c r="P91" s="14">
        <v>2.0092592592592592E-2</v>
      </c>
      <c r="Q91">
        <v>0</v>
      </c>
      <c r="R91" s="14">
        <v>4.4328703703703709E-3</v>
      </c>
      <c r="X91" s="14">
        <v>1.4284953703703704</v>
      </c>
      <c r="Y91" s="12">
        <f t="shared" si="13"/>
        <v>25.5</v>
      </c>
      <c r="Z91" s="12">
        <f t="shared" si="14"/>
        <v>8.5</v>
      </c>
      <c r="AA91" s="14">
        <f t="shared" si="15"/>
        <v>8.2800925925925931E-2</v>
      </c>
      <c r="AB91" s="14">
        <f t="shared" si="16"/>
        <v>4.1825810185185185E-2</v>
      </c>
      <c r="AC91" s="14">
        <f t="shared" si="17"/>
        <v>2.8501157407407412E-3</v>
      </c>
      <c r="AD91" s="14">
        <f t="shared" si="18"/>
        <v>1.6825810185185183E-2</v>
      </c>
      <c r="AE91" s="14">
        <f t="shared" si="19"/>
        <v>0</v>
      </c>
      <c r="AF91" s="14">
        <f t="shared" si="20"/>
        <v>1.0011574074074074E-3</v>
      </c>
      <c r="AG91" s="14">
        <f t="shared" si="21"/>
        <v>8.7239583333333336E-3</v>
      </c>
      <c r="AH91" s="14">
        <f t="shared" si="22"/>
        <v>1.1574074074074075E-2</v>
      </c>
      <c r="AI91" s="14">
        <f t="shared" si="23"/>
        <v>0</v>
      </c>
      <c r="AJ91" s="14">
        <f t="shared" si="24"/>
        <v>5.0231481481481481E-3</v>
      </c>
      <c r="AK91" s="15">
        <f t="shared" si="25"/>
        <v>0.35712384259259261</v>
      </c>
    </row>
    <row r="92" spans="1:37" x14ac:dyDescent="0.25">
      <c r="A92" s="5">
        <v>45268</v>
      </c>
      <c r="C92" t="s">
        <v>125</v>
      </c>
      <c r="D92">
        <v>0</v>
      </c>
      <c r="E92">
        <v>0</v>
      </c>
      <c r="F92">
        <v>0</v>
      </c>
      <c r="G92" s="14">
        <v>0</v>
      </c>
      <c r="H92" s="14">
        <v>0</v>
      </c>
      <c r="I92" s="14">
        <v>0</v>
      </c>
      <c r="J92" s="14">
        <v>0</v>
      </c>
      <c r="K92" s="14">
        <v>0</v>
      </c>
      <c r="L92" s="14">
        <v>0</v>
      </c>
      <c r="M92" s="14">
        <v>0</v>
      </c>
      <c r="N92" s="14">
        <v>0</v>
      </c>
      <c r="O92" s="14">
        <v>0</v>
      </c>
      <c r="P92" s="14">
        <v>0</v>
      </c>
      <c r="Q92">
        <v>0</v>
      </c>
      <c r="R92" s="14" t="e">
        <v>#DIV/0!</v>
      </c>
      <c r="X92" s="14">
        <v>0</v>
      </c>
      <c r="Y92" s="12" t="e">
        <f t="shared" si="13"/>
        <v>#DIV/0!</v>
      </c>
      <c r="Z92" s="12" t="e">
        <f t="shared" si="14"/>
        <v>#DIV/0!</v>
      </c>
      <c r="AA92" s="14" t="e">
        <f t="shared" si="15"/>
        <v>#DIV/0!</v>
      </c>
      <c r="AB92" s="14" t="e">
        <f t="shared" si="16"/>
        <v>#DIV/0!</v>
      </c>
      <c r="AC92" s="14" t="e">
        <f t="shared" si="17"/>
        <v>#DIV/0!</v>
      </c>
      <c r="AD92" s="14" t="e">
        <f t="shared" si="18"/>
        <v>#DIV/0!</v>
      </c>
      <c r="AE92" s="14" t="e">
        <f t="shared" si="19"/>
        <v>#DIV/0!</v>
      </c>
      <c r="AF92" s="14" t="e">
        <f t="shared" si="20"/>
        <v>#DIV/0!</v>
      </c>
      <c r="AG92" s="14" t="e">
        <f t="shared" si="21"/>
        <v>#DIV/0!</v>
      </c>
      <c r="AH92" s="14" t="e">
        <f t="shared" si="22"/>
        <v>#DIV/0!</v>
      </c>
      <c r="AI92" s="14" t="e">
        <f t="shared" si="23"/>
        <v>#DIV/0!</v>
      </c>
      <c r="AJ92" s="14" t="e">
        <f t="shared" si="24"/>
        <v>#DIV/0!</v>
      </c>
      <c r="AK92" s="15" t="e">
        <f t="shared" si="25"/>
        <v>#DIV/0!</v>
      </c>
    </row>
    <row r="93" spans="1:37" hidden="1" x14ac:dyDescent="0.25">
      <c r="A93" s="5">
        <v>45268</v>
      </c>
      <c r="C93" t="s">
        <v>123</v>
      </c>
      <c r="D93">
        <v>0</v>
      </c>
      <c r="E93">
        <v>0</v>
      </c>
      <c r="F93">
        <v>0</v>
      </c>
      <c r="G93" s="14">
        <v>0</v>
      </c>
      <c r="H93" s="14">
        <v>0</v>
      </c>
      <c r="I93" s="14">
        <v>0</v>
      </c>
      <c r="J93" s="14">
        <v>0</v>
      </c>
      <c r="K93" s="14">
        <v>0</v>
      </c>
      <c r="L93" s="14">
        <v>0</v>
      </c>
      <c r="M93" s="14">
        <v>0</v>
      </c>
      <c r="N93" s="14">
        <v>0</v>
      </c>
      <c r="O93" s="14">
        <v>0</v>
      </c>
      <c r="P93" s="14">
        <v>0</v>
      </c>
      <c r="Q93">
        <v>0</v>
      </c>
      <c r="R93" s="14" t="e">
        <v>#DIV/0!</v>
      </c>
      <c r="X93" s="14">
        <v>0</v>
      </c>
      <c r="Y93" s="12" t="e">
        <f t="shared" si="13"/>
        <v>#DIV/0!</v>
      </c>
      <c r="Z93" s="12" t="e">
        <f t="shared" si="14"/>
        <v>#DIV/0!</v>
      </c>
      <c r="AA93" s="14" t="e">
        <f t="shared" si="15"/>
        <v>#DIV/0!</v>
      </c>
      <c r="AB93" s="14" t="e">
        <f t="shared" si="16"/>
        <v>#DIV/0!</v>
      </c>
      <c r="AC93" s="14" t="e">
        <f t="shared" si="17"/>
        <v>#DIV/0!</v>
      </c>
      <c r="AD93" s="14" t="e">
        <f t="shared" si="18"/>
        <v>#DIV/0!</v>
      </c>
      <c r="AE93" s="14" t="e">
        <f t="shared" si="19"/>
        <v>#DIV/0!</v>
      </c>
      <c r="AF93" s="14" t="e">
        <f t="shared" si="20"/>
        <v>#DIV/0!</v>
      </c>
      <c r="AG93" s="14" t="e">
        <f t="shared" si="21"/>
        <v>#DIV/0!</v>
      </c>
      <c r="AH93" s="14" t="e">
        <f t="shared" si="22"/>
        <v>#DIV/0!</v>
      </c>
      <c r="AI93" s="14" t="e">
        <f t="shared" si="23"/>
        <v>#DIV/0!</v>
      </c>
      <c r="AJ93" s="14" t="e">
        <f t="shared" si="24"/>
        <v>#DIV/0!</v>
      </c>
      <c r="AK93" s="15" t="e">
        <f t="shared" si="25"/>
        <v>#DIV/0!</v>
      </c>
    </row>
    <row r="94" spans="1:37" x14ac:dyDescent="0.25">
      <c r="A94" s="5">
        <v>45268</v>
      </c>
      <c r="C94" t="s">
        <v>127</v>
      </c>
      <c r="D94">
        <v>69</v>
      </c>
      <c r="E94">
        <v>20</v>
      </c>
      <c r="F94">
        <v>89</v>
      </c>
      <c r="G94" s="14">
        <v>0.61079861111111111</v>
      </c>
      <c r="H94" s="14">
        <v>0.20819444444444443</v>
      </c>
      <c r="I94" s="14">
        <v>0</v>
      </c>
      <c r="J94" s="14">
        <v>4.010416666666667E-2</v>
      </c>
      <c r="K94" s="14">
        <v>0</v>
      </c>
      <c r="L94" s="14">
        <v>0.36249999999999999</v>
      </c>
      <c r="M94" s="14">
        <v>0</v>
      </c>
      <c r="N94" s="14">
        <v>0</v>
      </c>
      <c r="O94" s="14">
        <v>0</v>
      </c>
      <c r="P94" s="14">
        <v>3.2916666666666664E-2</v>
      </c>
      <c r="Q94">
        <v>0</v>
      </c>
      <c r="R94" s="14">
        <v>4.8495370370370368E-3</v>
      </c>
      <c r="X94" s="14">
        <v>1.7770023148148149</v>
      </c>
      <c r="Y94" s="12" t="e">
        <f t="shared" si="13"/>
        <v>#DIV/0!</v>
      </c>
      <c r="Z94" s="12" t="e">
        <f t="shared" si="14"/>
        <v>#DIV/0!</v>
      </c>
      <c r="AA94" s="14" t="e">
        <f t="shared" si="15"/>
        <v>#DIV/0!</v>
      </c>
      <c r="AB94" s="14" t="e">
        <f t="shared" si="16"/>
        <v>#DIV/0!</v>
      </c>
      <c r="AC94" s="14" t="e">
        <f t="shared" si="17"/>
        <v>#DIV/0!</v>
      </c>
      <c r="AD94" s="14" t="e">
        <f t="shared" si="18"/>
        <v>#DIV/0!</v>
      </c>
      <c r="AE94" s="14" t="e">
        <f t="shared" si="19"/>
        <v>#DIV/0!</v>
      </c>
      <c r="AF94" s="14" t="e">
        <f t="shared" si="20"/>
        <v>#DIV/0!</v>
      </c>
      <c r="AG94" s="14" t="e">
        <f t="shared" si="21"/>
        <v>#DIV/0!</v>
      </c>
      <c r="AH94" s="14" t="e">
        <f t="shared" si="22"/>
        <v>#DIV/0!</v>
      </c>
      <c r="AI94" s="14" t="e">
        <f t="shared" si="23"/>
        <v>#DIV/0!</v>
      </c>
      <c r="AJ94" s="14" t="e">
        <f t="shared" si="24"/>
        <v>#DIV/0!</v>
      </c>
      <c r="AK94" s="15" t="e">
        <f t="shared" si="25"/>
        <v>#DIV/0!</v>
      </c>
    </row>
    <row r="95" spans="1:37" x14ac:dyDescent="0.25">
      <c r="A95" s="5">
        <v>45275</v>
      </c>
      <c r="B95">
        <v>5</v>
      </c>
      <c r="C95" t="s">
        <v>124</v>
      </c>
      <c r="D95">
        <v>135</v>
      </c>
      <c r="E95">
        <v>18</v>
      </c>
      <c r="F95">
        <v>153</v>
      </c>
      <c r="G95" s="14">
        <v>0.37540509259259264</v>
      </c>
      <c r="H95" s="14">
        <v>0.21069444444444443</v>
      </c>
      <c r="I95" s="14">
        <v>4.010416666666667E-2</v>
      </c>
      <c r="J95" s="14">
        <v>5.590277777777778E-2</v>
      </c>
      <c r="K95" s="14">
        <v>2.4699074074074078E-2</v>
      </c>
      <c r="L95" s="14">
        <v>0</v>
      </c>
      <c r="M95" s="14">
        <v>1.0694444444444444E-2</v>
      </c>
      <c r="N95" s="14">
        <v>3.3298611111111112E-2</v>
      </c>
      <c r="O95" s="14">
        <v>0</v>
      </c>
      <c r="P95" s="14">
        <v>1.5347222222222222E-2</v>
      </c>
      <c r="Q95">
        <v>0</v>
      </c>
      <c r="R95" s="14">
        <v>3.4375E-3</v>
      </c>
      <c r="X95" s="14">
        <v>1.7712962962962964</v>
      </c>
      <c r="Y95" s="12">
        <f t="shared" si="13"/>
        <v>27</v>
      </c>
      <c r="Z95" s="12">
        <f t="shared" si="14"/>
        <v>3.6</v>
      </c>
      <c r="AA95" s="14">
        <f t="shared" si="15"/>
        <v>7.5081018518518533E-2</v>
      </c>
      <c r="AB95" s="14">
        <f t="shared" si="16"/>
        <v>4.2138888888888885E-2</v>
      </c>
      <c r="AC95" s="14">
        <f t="shared" si="17"/>
        <v>8.0208333333333347E-3</v>
      </c>
      <c r="AD95" s="14">
        <f t="shared" si="18"/>
        <v>1.1180555555555556E-2</v>
      </c>
      <c r="AE95" s="14">
        <f t="shared" si="19"/>
        <v>4.9398148148148153E-3</v>
      </c>
      <c r="AF95" s="14">
        <f t="shared" si="20"/>
        <v>0</v>
      </c>
      <c r="AG95" s="14">
        <f t="shared" si="21"/>
        <v>2.138888888888889E-3</v>
      </c>
      <c r="AH95" s="14">
        <f t="shared" si="22"/>
        <v>6.6597222222222223E-3</v>
      </c>
      <c r="AI95" s="14">
        <f t="shared" si="23"/>
        <v>0</v>
      </c>
      <c r="AJ95" s="14">
        <f t="shared" si="24"/>
        <v>3.0694444444444445E-3</v>
      </c>
      <c r="AK95" s="15">
        <f t="shared" si="25"/>
        <v>0.35425925925925927</v>
      </c>
    </row>
    <row r="96" spans="1:37" x14ac:dyDescent="0.25">
      <c r="A96" s="5">
        <v>45275</v>
      </c>
      <c r="B96">
        <v>5</v>
      </c>
      <c r="C96" t="s">
        <v>126</v>
      </c>
      <c r="D96">
        <v>121</v>
      </c>
      <c r="E96">
        <v>16</v>
      </c>
      <c r="F96">
        <v>137</v>
      </c>
      <c r="G96" s="14">
        <v>0.37459490740740736</v>
      </c>
      <c r="H96" s="14">
        <v>0.20109953703703706</v>
      </c>
      <c r="I96" s="14">
        <v>0</v>
      </c>
      <c r="J96" s="14">
        <v>2.0104166666666666E-2</v>
      </c>
      <c r="K96" s="14">
        <v>4.3981481481481484E-3</v>
      </c>
      <c r="L96" s="14">
        <v>0</v>
      </c>
      <c r="M96" s="14">
        <v>0.13420138888888888</v>
      </c>
      <c r="N96" s="14">
        <v>1.480324074074074E-2</v>
      </c>
      <c r="O96" s="14">
        <v>0</v>
      </c>
      <c r="P96" s="14">
        <v>2.9722222222222219E-2</v>
      </c>
      <c r="Q96">
        <v>0</v>
      </c>
      <c r="R96" s="14">
        <v>4.108796296296297E-3</v>
      </c>
      <c r="X96" s="14">
        <v>1.7001967592592593</v>
      </c>
      <c r="Y96" s="12">
        <f t="shared" si="13"/>
        <v>24.2</v>
      </c>
      <c r="Z96" s="12">
        <f t="shared" si="14"/>
        <v>3.2</v>
      </c>
      <c r="AA96" s="14">
        <f t="shared" si="15"/>
        <v>7.4918981481481475E-2</v>
      </c>
      <c r="AB96" s="14">
        <f t="shared" si="16"/>
        <v>4.0219907407407413E-2</v>
      </c>
      <c r="AC96" s="14">
        <f t="shared" si="17"/>
        <v>0</v>
      </c>
      <c r="AD96" s="14">
        <f t="shared" si="18"/>
        <v>4.0208333333333329E-3</v>
      </c>
      <c r="AE96" s="14">
        <f t="shared" si="19"/>
        <v>8.7962962962962973E-4</v>
      </c>
      <c r="AF96" s="14">
        <f t="shared" si="20"/>
        <v>0</v>
      </c>
      <c r="AG96" s="14">
        <f t="shared" si="21"/>
        <v>2.6840277777777775E-2</v>
      </c>
      <c r="AH96" s="14">
        <f t="shared" si="22"/>
        <v>2.960648148148148E-3</v>
      </c>
      <c r="AI96" s="14">
        <f t="shared" si="23"/>
        <v>0</v>
      </c>
      <c r="AJ96" s="14">
        <f t="shared" si="24"/>
        <v>5.944444444444444E-3</v>
      </c>
      <c r="AK96" s="15">
        <f t="shared" si="25"/>
        <v>0.34003935185185186</v>
      </c>
    </row>
    <row r="97" spans="1:37" x14ac:dyDescent="0.25">
      <c r="A97" s="5">
        <v>45275</v>
      </c>
      <c r="B97">
        <v>5</v>
      </c>
      <c r="C97" t="s">
        <v>44</v>
      </c>
      <c r="D97">
        <v>99</v>
      </c>
      <c r="E97">
        <v>24</v>
      </c>
      <c r="F97">
        <v>123</v>
      </c>
      <c r="G97" s="14">
        <v>0.32140046296296299</v>
      </c>
      <c r="H97" s="14">
        <v>0.20959490740740741</v>
      </c>
      <c r="I97" s="14">
        <v>4.0046296296296297E-3</v>
      </c>
      <c r="J97" s="14">
        <v>8.4027777777777781E-3</v>
      </c>
      <c r="K97" s="14">
        <v>0</v>
      </c>
      <c r="L97" s="14">
        <v>4.2696759259259261E-2</v>
      </c>
      <c r="M97" s="14">
        <v>1.8055555555555557E-3</v>
      </c>
      <c r="N97" s="14">
        <v>5.4803240740740743E-2</v>
      </c>
      <c r="O97" s="14">
        <v>0</v>
      </c>
      <c r="P97" s="14">
        <v>2.0405092592592593E-2</v>
      </c>
      <c r="Q97">
        <v>1</v>
      </c>
      <c r="R97" s="14">
        <v>6.168981481481481E-3</v>
      </c>
      <c r="X97" s="14">
        <v>1.8067939814814815</v>
      </c>
      <c r="Y97" s="12">
        <f t="shared" si="13"/>
        <v>19.8</v>
      </c>
      <c r="Z97" s="12">
        <f t="shared" si="14"/>
        <v>4.8</v>
      </c>
      <c r="AA97" s="14">
        <f t="shared" si="15"/>
        <v>6.4280092592592597E-2</v>
      </c>
      <c r="AB97" s="14">
        <f t="shared" si="16"/>
        <v>4.1918981481481481E-2</v>
      </c>
      <c r="AC97" s="14">
        <f t="shared" si="17"/>
        <v>8.0092592592592596E-4</v>
      </c>
      <c r="AD97" s="14">
        <f t="shared" si="18"/>
        <v>1.6805555555555556E-3</v>
      </c>
      <c r="AE97" s="14">
        <f t="shared" si="19"/>
        <v>0</v>
      </c>
      <c r="AF97" s="14">
        <f t="shared" si="20"/>
        <v>8.5393518518518518E-3</v>
      </c>
      <c r="AG97" s="14">
        <f t="shared" si="21"/>
        <v>3.6111111111111115E-4</v>
      </c>
      <c r="AH97" s="14">
        <f t="shared" si="22"/>
        <v>1.0960648148148148E-2</v>
      </c>
      <c r="AI97" s="14">
        <f t="shared" si="23"/>
        <v>0</v>
      </c>
      <c r="AJ97" s="14">
        <f t="shared" si="24"/>
        <v>4.0810185185185185E-3</v>
      </c>
      <c r="AK97" s="15">
        <f t="shared" si="25"/>
        <v>0.3613587962962963</v>
      </c>
    </row>
    <row r="98" spans="1:37" x14ac:dyDescent="0.25">
      <c r="A98" s="5">
        <v>45275</v>
      </c>
      <c r="B98">
        <v>5</v>
      </c>
      <c r="C98" t="s">
        <v>45</v>
      </c>
      <c r="D98">
        <v>109</v>
      </c>
      <c r="E98">
        <v>14</v>
      </c>
      <c r="F98">
        <v>123</v>
      </c>
      <c r="G98" s="14">
        <v>0.31829861111111107</v>
      </c>
      <c r="H98" s="14">
        <v>0.23469907407407409</v>
      </c>
      <c r="I98" s="14">
        <v>2.9050925925925928E-3</v>
      </c>
      <c r="J98" s="14">
        <v>3.349537037037037E-2</v>
      </c>
      <c r="K98" s="14">
        <v>1.7013888888888892E-3</v>
      </c>
      <c r="L98" s="14">
        <v>0</v>
      </c>
      <c r="M98" s="14">
        <v>0</v>
      </c>
      <c r="N98" s="14">
        <v>4.5497685185185183E-2</v>
      </c>
      <c r="O98" s="14">
        <v>0</v>
      </c>
      <c r="P98" s="14">
        <v>1.6898148148148148E-2</v>
      </c>
      <c r="Q98">
        <v>0</v>
      </c>
      <c r="R98" s="14">
        <v>4.3749999999999995E-3</v>
      </c>
      <c r="X98" s="14">
        <v>1.7676967592592592</v>
      </c>
      <c r="Y98" s="12">
        <f t="shared" si="13"/>
        <v>21.8</v>
      </c>
      <c r="Z98" s="12">
        <f t="shared" si="14"/>
        <v>2.8</v>
      </c>
      <c r="AA98" s="14">
        <f t="shared" si="15"/>
        <v>6.3659722222222215E-2</v>
      </c>
      <c r="AB98" s="14">
        <f t="shared" si="16"/>
        <v>4.6939814814814816E-2</v>
      </c>
      <c r="AC98" s="14">
        <f t="shared" si="17"/>
        <v>5.8101851851851858E-4</v>
      </c>
      <c r="AD98" s="14">
        <f t="shared" si="18"/>
        <v>6.6990740740740743E-3</v>
      </c>
      <c r="AE98" s="14">
        <f t="shared" si="19"/>
        <v>3.4027777777777783E-4</v>
      </c>
      <c r="AF98" s="14">
        <f t="shared" si="20"/>
        <v>0</v>
      </c>
      <c r="AG98" s="14">
        <f t="shared" si="21"/>
        <v>0</v>
      </c>
      <c r="AH98" s="14">
        <f t="shared" si="22"/>
        <v>9.0995370370370362E-3</v>
      </c>
      <c r="AI98" s="14">
        <f t="shared" si="23"/>
        <v>0</v>
      </c>
      <c r="AJ98" s="14">
        <f t="shared" si="24"/>
        <v>3.3796296296296296E-3</v>
      </c>
      <c r="AK98" s="15">
        <f t="shared" si="25"/>
        <v>0.35353935185185181</v>
      </c>
    </row>
    <row r="99" spans="1:37" x14ac:dyDescent="0.25">
      <c r="A99" s="5">
        <v>45275</v>
      </c>
      <c r="B99">
        <v>5</v>
      </c>
      <c r="C99" t="s">
        <v>46</v>
      </c>
      <c r="D99">
        <v>41</v>
      </c>
      <c r="E99">
        <v>20</v>
      </c>
      <c r="F99">
        <v>61</v>
      </c>
      <c r="G99" s="14">
        <v>0.26170138888888889</v>
      </c>
      <c r="H99" s="14">
        <v>0.21099537037037039</v>
      </c>
      <c r="I99" s="14">
        <v>0</v>
      </c>
      <c r="J99" s="14">
        <v>5.3009259259259251E-3</v>
      </c>
      <c r="K99" s="14">
        <v>1.3599537037037037E-2</v>
      </c>
      <c r="L99" s="14">
        <v>0</v>
      </c>
      <c r="M99" s="14">
        <v>2.390046296296296E-2</v>
      </c>
      <c r="N99" s="14">
        <v>7.905092592592592E-3</v>
      </c>
      <c r="O99" s="14">
        <v>0</v>
      </c>
      <c r="P99" s="14">
        <v>4.7453703703703703E-3</v>
      </c>
      <c r="Q99">
        <v>0</v>
      </c>
      <c r="R99" s="14">
        <v>4.0393518518518521E-3</v>
      </c>
      <c r="X99" s="14">
        <v>1.7595023148148148</v>
      </c>
      <c r="Y99" s="12">
        <f t="shared" si="13"/>
        <v>8.1999999999999993</v>
      </c>
      <c r="Z99" s="12">
        <f t="shared" si="14"/>
        <v>4</v>
      </c>
      <c r="AA99" s="14">
        <f t="shared" si="15"/>
        <v>5.2340277777777777E-2</v>
      </c>
      <c r="AB99" s="14">
        <f t="shared" si="16"/>
        <v>4.2199074074074076E-2</v>
      </c>
      <c r="AC99" s="14">
        <f t="shared" si="17"/>
        <v>0</v>
      </c>
      <c r="AD99" s="14">
        <f t="shared" si="18"/>
        <v>1.0601851851851851E-3</v>
      </c>
      <c r="AE99" s="14">
        <f t="shared" si="19"/>
        <v>2.7199074074074074E-3</v>
      </c>
      <c r="AF99" s="14">
        <f t="shared" si="20"/>
        <v>0</v>
      </c>
      <c r="AG99" s="14">
        <f t="shared" si="21"/>
        <v>4.7800925925925919E-3</v>
      </c>
      <c r="AH99" s="14">
        <f t="shared" si="22"/>
        <v>1.5810185185185185E-3</v>
      </c>
      <c r="AI99" s="14">
        <f t="shared" si="23"/>
        <v>0</v>
      </c>
      <c r="AJ99" s="14">
        <f t="shared" si="24"/>
        <v>9.4907407407407408E-4</v>
      </c>
      <c r="AK99" s="15">
        <f t="shared" si="25"/>
        <v>0.35190046296296296</v>
      </c>
    </row>
    <row r="100" spans="1:37" x14ac:dyDescent="0.25">
      <c r="A100" s="5">
        <v>45275</v>
      </c>
      <c r="B100">
        <v>5</v>
      </c>
      <c r="C100" t="s">
        <v>47</v>
      </c>
      <c r="D100">
        <v>110</v>
      </c>
      <c r="E100">
        <v>22</v>
      </c>
      <c r="F100">
        <v>132</v>
      </c>
      <c r="G100" s="14">
        <v>0.36429398148148145</v>
      </c>
      <c r="H100" s="14">
        <v>0.20959490740740741</v>
      </c>
      <c r="I100" s="14">
        <v>0</v>
      </c>
      <c r="J100" s="14">
        <v>5.0497685185185187E-2</v>
      </c>
      <c r="K100" s="14">
        <v>7.6041666666666662E-3</v>
      </c>
      <c r="L100" s="14">
        <v>3.7905092592592594E-2</v>
      </c>
      <c r="M100" s="14">
        <v>2.2800925925925929E-2</v>
      </c>
      <c r="N100" s="14">
        <v>3.5902777777777777E-2</v>
      </c>
      <c r="O100" s="14">
        <v>0</v>
      </c>
      <c r="P100" s="14">
        <v>1.275462962962963E-2</v>
      </c>
      <c r="Q100">
        <v>0</v>
      </c>
      <c r="R100" s="14">
        <v>5.162037037037037E-3</v>
      </c>
      <c r="X100" s="14">
        <v>1.7742013888888888</v>
      </c>
      <c r="Y100" s="12">
        <f t="shared" si="13"/>
        <v>22</v>
      </c>
      <c r="Z100" s="12">
        <f t="shared" si="14"/>
        <v>4.4000000000000004</v>
      </c>
      <c r="AA100" s="14">
        <f t="shared" si="15"/>
        <v>7.2858796296296297E-2</v>
      </c>
      <c r="AB100" s="14">
        <f t="shared" si="16"/>
        <v>4.1918981481481481E-2</v>
      </c>
      <c r="AC100" s="14">
        <f t="shared" si="17"/>
        <v>0</v>
      </c>
      <c r="AD100" s="14">
        <f t="shared" si="18"/>
        <v>1.0099537037037037E-2</v>
      </c>
      <c r="AE100" s="14">
        <f t="shared" si="19"/>
        <v>1.5208333333333332E-3</v>
      </c>
      <c r="AF100" s="14">
        <f t="shared" si="20"/>
        <v>7.5810185185185191E-3</v>
      </c>
      <c r="AG100" s="14">
        <f t="shared" si="21"/>
        <v>4.5601851851851862E-3</v>
      </c>
      <c r="AH100" s="14">
        <f t="shared" si="22"/>
        <v>7.1805555555555555E-3</v>
      </c>
      <c r="AI100" s="14">
        <f t="shared" si="23"/>
        <v>0</v>
      </c>
      <c r="AJ100" s="14">
        <f t="shared" si="24"/>
        <v>2.5509259259259261E-3</v>
      </c>
      <c r="AK100" s="15">
        <f t="shared" si="25"/>
        <v>0.35484027777777777</v>
      </c>
    </row>
    <row r="101" spans="1:37" x14ac:dyDescent="0.25">
      <c r="A101" s="5">
        <v>45275</v>
      </c>
      <c r="C101" t="s">
        <v>125</v>
      </c>
      <c r="D101">
        <v>11</v>
      </c>
      <c r="E101">
        <v>10</v>
      </c>
      <c r="F101">
        <v>21</v>
      </c>
      <c r="G101" s="14">
        <v>1.2604050925925925</v>
      </c>
      <c r="H101" s="14">
        <v>0.24530092592592592</v>
      </c>
      <c r="I101" s="14">
        <v>4.8796296296296303E-2</v>
      </c>
      <c r="J101" s="14">
        <v>0.12670138888888891</v>
      </c>
      <c r="K101" s="14">
        <v>4.8402777777777774E-2</v>
      </c>
      <c r="L101" s="14">
        <v>0.79120370370370363</v>
      </c>
      <c r="M101" s="14">
        <v>0</v>
      </c>
      <c r="N101" s="14">
        <v>0</v>
      </c>
      <c r="O101" s="14">
        <v>0</v>
      </c>
      <c r="P101" s="14">
        <v>1.0648148148148147E-3</v>
      </c>
      <c r="Q101">
        <v>0</v>
      </c>
      <c r="R101" s="14">
        <v>5.5208333333333333E-3</v>
      </c>
      <c r="X101" s="14">
        <v>1.7667013888888887</v>
      </c>
      <c r="Y101" s="12" t="e">
        <f t="shared" si="13"/>
        <v>#DIV/0!</v>
      </c>
      <c r="Z101" s="12" t="e">
        <f t="shared" si="14"/>
        <v>#DIV/0!</v>
      </c>
      <c r="AA101" s="14" t="e">
        <f t="shared" si="15"/>
        <v>#DIV/0!</v>
      </c>
      <c r="AB101" s="14" t="e">
        <f t="shared" si="16"/>
        <v>#DIV/0!</v>
      </c>
      <c r="AC101" s="14" t="e">
        <f t="shared" si="17"/>
        <v>#DIV/0!</v>
      </c>
      <c r="AD101" s="14" t="e">
        <f t="shared" si="18"/>
        <v>#DIV/0!</v>
      </c>
      <c r="AE101" s="14" t="e">
        <f t="shared" si="19"/>
        <v>#DIV/0!</v>
      </c>
      <c r="AF101" s="14" t="e">
        <f t="shared" si="20"/>
        <v>#DIV/0!</v>
      </c>
      <c r="AG101" s="14" t="e">
        <f t="shared" si="21"/>
        <v>#DIV/0!</v>
      </c>
      <c r="AH101" s="14" t="e">
        <f t="shared" si="22"/>
        <v>#DIV/0!</v>
      </c>
      <c r="AI101" s="14" t="e">
        <f t="shared" si="23"/>
        <v>#DIV/0!</v>
      </c>
      <c r="AJ101" s="14" t="e">
        <f t="shared" si="24"/>
        <v>#DIV/0!</v>
      </c>
      <c r="AK101" s="15" t="e">
        <f t="shared" si="25"/>
        <v>#DIV/0!</v>
      </c>
    </row>
    <row r="102" spans="1:37" hidden="1" x14ac:dyDescent="0.25">
      <c r="A102" s="5">
        <v>45275</v>
      </c>
      <c r="C102" t="s">
        <v>123</v>
      </c>
      <c r="D102">
        <v>0</v>
      </c>
      <c r="E102">
        <v>0</v>
      </c>
      <c r="F102">
        <v>0</v>
      </c>
      <c r="G102" s="14">
        <v>0</v>
      </c>
      <c r="H102" s="14">
        <v>0</v>
      </c>
      <c r="I102" s="14">
        <v>0</v>
      </c>
      <c r="J102" s="14">
        <v>0</v>
      </c>
      <c r="K102" s="14">
        <v>0</v>
      </c>
      <c r="L102" s="14">
        <v>0</v>
      </c>
      <c r="M102" s="14">
        <v>0</v>
      </c>
      <c r="N102" s="14">
        <v>0</v>
      </c>
      <c r="O102" s="14">
        <v>0</v>
      </c>
      <c r="P102" s="14">
        <v>0</v>
      </c>
      <c r="Q102">
        <v>0</v>
      </c>
      <c r="R102" s="14" t="e">
        <v>#DIV/0!</v>
      </c>
      <c r="X102" s="14">
        <v>0</v>
      </c>
      <c r="Y102" s="12" t="e">
        <f t="shared" si="13"/>
        <v>#DIV/0!</v>
      </c>
      <c r="Z102" s="12" t="e">
        <f t="shared" si="14"/>
        <v>#DIV/0!</v>
      </c>
      <c r="AA102" s="14" t="e">
        <f t="shared" si="15"/>
        <v>#DIV/0!</v>
      </c>
      <c r="AB102" s="14" t="e">
        <f t="shared" si="16"/>
        <v>#DIV/0!</v>
      </c>
      <c r="AC102" s="14" t="e">
        <f t="shared" si="17"/>
        <v>#DIV/0!</v>
      </c>
      <c r="AD102" s="14" t="e">
        <f t="shared" si="18"/>
        <v>#DIV/0!</v>
      </c>
      <c r="AE102" s="14" t="e">
        <f t="shared" si="19"/>
        <v>#DIV/0!</v>
      </c>
      <c r="AF102" s="14" t="e">
        <f t="shared" si="20"/>
        <v>#DIV/0!</v>
      </c>
      <c r="AG102" s="14" t="e">
        <f t="shared" si="21"/>
        <v>#DIV/0!</v>
      </c>
      <c r="AH102" s="14" t="e">
        <f t="shared" si="22"/>
        <v>#DIV/0!</v>
      </c>
      <c r="AI102" s="14" t="e">
        <f t="shared" si="23"/>
        <v>#DIV/0!</v>
      </c>
      <c r="AJ102" s="14" t="e">
        <f t="shared" si="24"/>
        <v>#DIV/0!</v>
      </c>
      <c r="AK102" s="15" t="e">
        <f t="shared" si="25"/>
        <v>#DIV/0!</v>
      </c>
    </row>
    <row r="103" spans="1:37" x14ac:dyDescent="0.25">
      <c r="A103" s="5">
        <v>45275</v>
      </c>
      <c r="C103" t="s">
        <v>127</v>
      </c>
      <c r="D103">
        <v>9</v>
      </c>
      <c r="E103">
        <v>19</v>
      </c>
      <c r="F103">
        <v>28</v>
      </c>
      <c r="G103" s="14">
        <v>1.0595023148148148</v>
      </c>
      <c r="H103" s="14">
        <v>0.20780092592592592</v>
      </c>
      <c r="I103" s="14">
        <v>0</v>
      </c>
      <c r="J103" s="14">
        <v>3.3599537037037039E-2</v>
      </c>
      <c r="K103" s="14">
        <v>0</v>
      </c>
      <c r="L103" s="14">
        <v>0.79579861111111105</v>
      </c>
      <c r="M103" s="14">
        <v>0</v>
      </c>
      <c r="N103" s="14">
        <v>0</v>
      </c>
      <c r="O103" s="14">
        <v>2.2303240740740738E-2</v>
      </c>
      <c r="P103" s="14">
        <v>1.0879629629629629E-3</v>
      </c>
      <c r="Q103">
        <v>0</v>
      </c>
      <c r="R103" s="14">
        <v>6.8865740740740736E-3</v>
      </c>
      <c r="X103" s="14">
        <v>1.7748958333333331</v>
      </c>
      <c r="Y103" s="12" t="e">
        <f t="shared" si="13"/>
        <v>#DIV/0!</v>
      </c>
      <c r="Z103" s="12" t="e">
        <f t="shared" si="14"/>
        <v>#DIV/0!</v>
      </c>
      <c r="AA103" s="14" t="e">
        <f t="shared" si="15"/>
        <v>#DIV/0!</v>
      </c>
      <c r="AB103" s="14" t="e">
        <f t="shared" si="16"/>
        <v>#DIV/0!</v>
      </c>
      <c r="AC103" s="14" t="e">
        <f t="shared" si="17"/>
        <v>#DIV/0!</v>
      </c>
      <c r="AD103" s="14" t="e">
        <f t="shared" si="18"/>
        <v>#DIV/0!</v>
      </c>
      <c r="AE103" s="14" t="e">
        <f t="shared" si="19"/>
        <v>#DIV/0!</v>
      </c>
      <c r="AF103" s="14" t="e">
        <f t="shared" si="20"/>
        <v>#DIV/0!</v>
      </c>
      <c r="AG103" s="14" t="e">
        <f t="shared" si="21"/>
        <v>#DIV/0!</v>
      </c>
      <c r="AH103" s="14" t="e">
        <f t="shared" si="22"/>
        <v>#DIV/0!</v>
      </c>
      <c r="AI103" s="14" t="e">
        <f t="shared" si="23"/>
        <v>#DIV/0!</v>
      </c>
      <c r="AJ103" s="14" t="e">
        <f t="shared" si="24"/>
        <v>#DIV/0!</v>
      </c>
      <c r="AK103" s="15" t="e">
        <f t="shared" si="25"/>
        <v>#DIV/0!</v>
      </c>
    </row>
    <row r="104" spans="1:37" x14ac:dyDescent="0.25">
      <c r="A104" s="5">
        <v>45282</v>
      </c>
      <c r="B104">
        <v>5</v>
      </c>
      <c r="C104" t="s">
        <v>126</v>
      </c>
      <c r="D104">
        <v>191</v>
      </c>
      <c r="E104">
        <v>20</v>
      </c>
      <c r="F104">
        <v>211</v>
      </c>
      <c r="G104" s="14">
        <v>0.25390046296296298</v>
      </c>
      <c r="H104" s="14">
        <v>0.20829861111111111</v>
      </c>
      <c r="I104" s="14">
        <v>2.3958333333333336E-3</v>
      </c>
      <c r="J104" s="14">
        <v>2.9803240740740741E-2</v>
      </c>
      <c r="K104" s="14">
        <v>1.3101851851851852E-2</v>
      </c>
      <c r="L104" s="14">
        <v>0</v>
      </c>
      <c r="M104" s="14">
        <v>3.0092592592592595E-4</v>
      </c>
      <c r="N104" s="14">
        <v>0</v>
      </c>
      <c r="O104" s="14">
        <v>0</v>
      </c>
      <c r="P104" s="14">
        <v>2.5289351851851851E-2</v>
      </c>
      <c r="Q104">
        <v>0</v>
      </c>
      <c r="R104" s="14">
        <v>3.414351851851852E-3</v>
      </c>
      <c r="X104" s="14">
        <v>1.7774999999999999</v>
      </c>
      <c r="Y104" s="12">
        <f t="shared" si="13"/>
        <v>38.200000000000003</v>
      </c>
      <c r="Z104" s="12">
        <f t="shared" si="14"/>
        <v>4</v>
      </c>
      <c r="AA104" s="14">
        <f t="shared" si="15"/>
        <v>5.0780092592592599E-2</v>
      </c>
      <c r="AB104" s="14">
        <f t="shared" si="16"/>
        <v>4.1659722222222223E-2</v>
      </c>
      <c r="AC104" s="14">
        <f t="shared" si="17"/>
        <v>4.7916666666666669E-4</v>
      </c>
      <c r="AD104" s="14">
        <f t="shared" si="18"/>
        <v>5.9606481481481481E-3</v>
      </c>
      <c r="AE104" s="14">
        <f t="shared" si="19"/>
        <v>2.6203703703703706E-3</v>
      </c>
      <c r="AF104" s="14">
        <f t="shared" si="20"/>
        <v>0</v>
      </c>
      <c r="AG104" s="14">
        <f t="shared" si="21"/>
        <v>6.0185185185185187E-5</v>
      </c>
      <c r="AH104" s="14">
        <f t="shared" si="22"/>
        <v>0</v>
      </c>
      <c r="AI104" s="14">
        <f t="shared" si="23"/>
        <v>0</v>
      </c>
      <c r="AJ104" s="14">
        <f t="shared" si="24"/>
        <v>5.0578703703703706E-3</v>
      </c>
      <c r="AK104" s="15">
        <f t="shared" si="25"/>
        <v>0.35549999999999998</v>
      </c>
    </row>
    <row r="105" spans="1:37" x14ac:dyDescent="0.25">
      <c r="A105" s="5">
        <v>45282</v>
      </c>
      <c r="B105">
        <v>5</v>
      </c>
      <c r="C105" t="s">
        <v>44</v>
      </c>
      <c r="D105">
        <v>94</v>
      </c>
      <c r="E105">
        <v>12</v>
      </c>
      <c r="F105">
        <v>106</v>
      </c>
      <c r="G105" s="14">
        <v>0.25840277777777776</v>
      </c>
      <c r="H105" s="14">
        <v>0.20849537037037036</v>
      </c>
      <c r="I105" s="14">
        <v>0</v>
      </c>
      <c r="J105" s="14">
        <v>0</v>
      </c>
      <c r="K105" s="14">
        <v>0</v>
      </c>
      <c r="L105" s="14">
        <v>4.9895833333333334E-2</v>
      </c>
      <c r="M105" s="14">
        <v>0</v>
      </c>
      <c r="N105" s="14">
        <v>0</v>
      </c>
      <c r="O105" s="14">
        <v>0</v>
      </c>
      <c r="P105" s="14">
        <v>1.7326388888888888E-2</v>
      </c>
      <c r="Q105">
        <v>0</v>
      </c>
      <c r="R105" s="14">
        <v>8.0208333333333329E-3</v>
      </c>
      <c r="X105" s="14">
        <v>1.7698032407407407</v>
      </c>
      <c r="Y105" s="12">
        <f t="shared" si="13"/>
        <v>18.8</v>
      </c>
      <c r="Z105" s="12">
        <f t="shared" si="14"/>
        <v>2.4</v>
      </c>
      <c r="AA105" s="14">
        <f t="shared" si="15"/>
        <v>5.1680555555555549E-2</v>
      </c>
      <c r="AB105" s="14">
        <f t="shared" si="16"/>
        <v>4.1699074074074069E-2</v>
      </c>
      <c r="AC105" s="14">
        <f t="shared" si="17"/>
        <v>0</v>
      </c>
      <c r="AD105" s="14">
        <f t="shared" si="18"/>
        <v>0</v>
      </c>
      <c r="AE105" s="14">
        <f t="shared" si="19"/>
        <v>0</v>
      </c>
      <c r="AF105" s="14">
        <f t="shared" si="20"/>
        <v>9.9791666666666674E-3</v>
      </c>
      <c r="AG105" s="14">
        <f t="shared" si="21"/>
        <v>0</v>
      </c>
      <c r="AH105" s="14">
        <f t="shared" si="22"/>
        <v>0</v>
      </c>
      <c r="AI105" s="14">
        <f t="shared" si="23"/>
        <v>0</v>
      </c>
      <c r="AJ105" s="14">
        <f t="shared" si="24"/>
        <v>3.4652777777777776E-3</v>
      </c>
      <c r="AK105" s="15">
        <f t="shared" si="25"/>
        <v>0.35396064814814815</v>
      </c>
    </row>
    <row r="106" spans="1:37" x14ac:dyDescent="0.25">
      <c r="A106" s="5">
        <v>45282</v>
      </c>
      <c r="B106">
        <v>5</v>
      </c>
      <c r="C106" t="s">
        <v>47</v>
      </c>
      <c r="D106">
        <v>99</v>
      </c>
      <c r="E106">
        <v>25</v>
      </c>
      <c r="F106">
        <v>124</v>
      </c>
      <c r="G106" s="14">
        <v>0.29939814814814814</v>
      </c>
      <c r="H106" s="14">
        <v>0.21469907407407407</v>
      </c>
      <c r="I106" s="14">
        <v>0</v>
      </c>
      <c r="J106" s="14">
        <v>5.2905092592592594E-2</v>
      </c>
      <c r="K106" s="14">
        <v>0</v>
      </c>
      <c r="L106" s="14">
        <v>1.5972222222222221E-3</v>
      </c>
      <c r="M106" s="14">
        <v>2.0405092592592593E-2</v>
      </c>
      <c r="N106" s="14">
        <v>9.8032407407407408E-3</v>
      </c>
      <c r="O106" s="14">
        <v>0</v>
      </c>
      <c r="P106" s="14">
        <v>1.8391203703703705E-2</v>
      </c>
      <c r="Q106">
        <v>0</v>
      </c>
      <c r="R106" s="14">
        <v>5.1273148148148146E-3</v>
      </c>
      <c r="X106" s="14">
        <v>1.7701967592592593</v>
      </c>
      <c r="Y106" s="12">
        <f t="shared" si="13"/>
        <v>19.8</v>
      </c>
      <c r="Z106" s="12">
        <f t="shared" si="14"/>
        <v>5</v>
      </c>
      <c r="AA106" s="14">
        <f t="shared" si="15"/>
        <v>5.987962962962963E-2</v>
      </c>
      <c r="AB106" s="14">
        <f t="shared" si="16"/>
        <v>4.2939814814814813E-2</v>
      </c>
      <c r="AC106" s="14">
        <f t="shared" si="17"/>
        <v>0</v>
      </c>
      <c r="AD106" s="14">
        <f t="shared" si="18"/>
        <v>1.0581018518518519E-2</v>
      </c>
      <c r="AE106" s="14">
        <f t="shared" si="19"/>
        <v>0</v>
      </c>
      <c r="AF106" s="14">
        <f t="shared" si="20"/>
        <v>3.1944444444444441E-4</v>
      </c>
      <c r="AG106" s="14">
        <f t="shared" si="21"/>
        <v>4.0810185185185185E-3</v>
      </c>
      <c r="AH106" s="14">
        <f t="shared" si="22"/>
        <v>1.960648148148148E-3</v>
      </c>
      <c r="AI106" s="14">
        <f t="shared" si="23"/>
        <v>0</v>
      </c>
      <c r="AJ106" s="14">
        <f t="shared" si="24"/>
        <v>3.678240740740741E-3</v>
      </c>
      <c r="AK106" s="15">
        <f t="shared" si="25"/>
        <v>0.35403935185185187</v>
      </c>
    </row>
    <row r="107" spans="1:37" x14ac:dyDescent="0.25">
      <c r="A107" s="5">
        <v>45282</v>
      </c>
      <c r="C107" t="s">
        <v>125</v>
      </c>
      <c r="D107">
        <v>0</v>
      </c>
      <c r="E107">
        <v>0</v>
      </c>
      <c r="F107">
        <v>0</v>
      </c>
      <c r="G107" s="14">
        <v>0</v>
      </c>
      <c r="H107" s="14">
        <v>0</v>
      </c>
      <c r="I107" s="14">
        <v>0</v>
      </c>
      <c r="J107" s="14">
        <v>0</v>
      </c>
      <c r="K107" s="14">
        <v>0</v>
      </c>
      <c r="L107" s="14">
        <v>0</v>
      </c>
      <c r="M107" s="14">
        <v>0</v>
      </c>
      <c r="N107" s="14">
        <v>0</v>
      </c>
      <c r="O107" s="14">
        <v>0</v>
      </c>
      <c r="P107" s="14">
        <v>0</v>
      </c>
      <c r="Q107">
        <v>0</v>
      </c>
      <c r="R107" s="14" t="e">
        <v>#DIV/0!</v>
      </c>
      <c r="X107" s="14">
        <v>0</v>
      </c>
      <c r="Y107" s="12" t="e">
        <f t="shared" si="13"/>
        <v>#DIV/0!</v>
      </c>
      <c r="Z107" s="12" t="e">
        <f t="shared" si="14"/>
        <v>#DIV/0!</v>
      </c>
      <c r="AA107" s="14" t="e">
        <f t="shared" si="15"/>
        <v>#DIV/0!</v>
      </c>
      <c r="AB107" s="14" t="e">
        <f t="shared" si="16"/>
        <v>#DIV/0!</v>
      </c>
      <c r="AC107" s="14" t="e">
        <f t="shared" si="17"/>
        <v>#DIV/0!</v>
      </c>
      <c r="AD107" s="14" t="e">
        <f t="shared" si="18"/>
        <v>#DIV/0!</v>
      </c>
      <c r="AE107" s="14" t="e">
        <f t="shared" si="19"/>
        <v>#DIV/0!</v>
      </c>
      <c r="AF107" s="14" t="e">
        <f t="shared" si="20"/>
        <v>#DIV/0!</v>
      </c>
      <c r="AG107" s="14" t="e">
        <f t="shared" si="21"/>
        <v>#DIV/0!</v>
      </c>
      <c r="AH107" s="14" t="e">
        <f t="shared" si="22"/>
        <v>#DIV/0!</v>
      </c>
      <c r="AI107" s="14" t="e">
        <f t="shared" si="23"/>
        <v>#DIV/0!</v>
      </c>
      <c r="AJ107" s="14" t="e">
        <f t="shared" si="24"/>
        <v>#DIV/0!</v>
      </c>
      <c r="AK107" s="15" t="e">
        <f t="shared" si="25"/>
        <v>#DIV/0!</v>
      </c>
    </row>
    <row r="108" spans="1:37" x14ac:dyDescent="0.25">
      <c r="A108" s="5">
        <v>45282</v>
      </c>
      <c r="C108" t="s">
        <v>127</v>
      </c>
      <c r="D108">
        <v>85</v>
      </c>
      <c r="E108">
        <v>19</v>
      </c>
      <c r="F108">
        <v>104</v>
      </c>
      <c r="G108" s="14">
        <v>0.38859953703703703</v>
      </c>
      <c r="H108" s="14">
        <v>0.20799768518518516</v>
      </c>
      <c r="I108" s="14">
        <v>0</v>
      </c>
      <c r="J108" s="14">
        <v>2.5300925925925925E-2</v>
      </c>
      <c r="K108" s="14">
        <v>0</v>
      </c>
      <c r="L108" s="14">
        <v>0.15530092592592593</v>
      </c>
      <c r="M108" s="14">
        <v>0</v>
      </c>
      <c r="N108" s="14">
        <v>0</v>
      </c>
      <c r="O108" s="14">
        <v>0</v>
      </c>
      <c r="P108" s="14">
        <v>3.6921296296296292E-2</v>
      </c>
      <c r="Q108">
        <v>0</v>
      </c>
      <c r="R108" s="14">
        <v>4.9768518518518521E-3</v>
      </c>
      <c r="X108" s="14">
        <v>1.7873032407407408</v>
      </c>
      <c r="Y108" s="12" t="e">
        <f t="shared" si="13"/>
        <v>#DIV/0!</v>
      </c>
      <c r="Z108" s="12" t="e">
        <f t="shared" si="14"/>
        <v>#DIV/0!</v>
      </c>
      <c r="AA108" s="14" t="e">
        <f t="shared" si="15"/>
        <v>#DIV/0!</v>
      </c>
      <c r="AB108" s="14" t="e">
        <f t="shared" si="16"/>
        <v>#DIV/0!</v>
      </c>
      <c r="AC108" s="14" t="e">
        <f t="shared" si="17"/>
        <v>#DIV/0!</v>
      </c>
      <c r="AD108" s="14" t="e">
        <f t="shared" si="18"/>
        <v>#DIV/0!</v>
      </c>
      <c r="AE108" s="14" t="e">
        <f t="shared" si="19"/>
        <v>#DIV/0!</v>
      </c>
      <c r="AF108" s="14" t="e">
        <f t="shared" si="20"/>
        <v>#DIV/0!</v>
      </c>
      <c r="AG108" s="14" t="e">
        <f t="shared" si="21"/>
        <v>#DIV/0!</v>
      </c>
      <c r="AH108" s="14" t="e">
        <f t="shared" si="22"/>
        <v>#DIV/0!</v>
      </c>
      <c r="AI108" s="14" t="e">
        <f t="shared" si="23"/>
        <v>#DIV/0!</v>
      </c>
      <c r="AJ108" s="14" t="e">
        <f t="shared" si="24"/>
        <v>#DIV/0!</v>
      </c>
      <c r="AK108" s="15" t="e">
        <f t="shared" si="25"/>
        <v>#DIV/0!</v>
      </c>
    </row>
    <row r="109" spans="1:37" x14ac:dyDescent="0.25">
      <c r="A109" s="5">
        <v>45289</v>
      </c>
      <c r="B109">
        <v>0</v>
      </c>
      <c r="C109" t="s">
        <v>122</v>
      </c>
      <c r="D109">
        <v>0</v>
      </c>
      <c r="E109">
        <v>0</v>
      </c>
      <c r="F109">
        <v>0</v>
      </c>
      <c r="G109" s="14">
        <v>0</v>
      </c>
      <c r="H109" s="14">
        <v>0</v>
      </c>
      <c r="I109" s="14">
        <v>0</v>
      </c>
      <c r="J109" s="14">
        <v>0</v>
      </c>
      <c r="K109" s="14">
        <v>0</v>
      </c>
      <c r="L109" s="14">
        <v>0</v>
      </c>
      <c r="M109" s="14">
        <v>0</v>
      </c>
      <c r="N109" s="14">
        <v>0</v>
      </c>
      <c r="O109" s="14">
        <v>0</v>
      </c>
      <c r="P109" s="14">
        <v>0</v>
      </c>
      <c r="Q109">
        <v>0</v>
      </c>
      <c r="R109" s="14" t="e">
        <v>#DIV/0!</v>
      </c>
      <c r="X109" s="14">
        <v>0</v>
      </c>
      <c r="Y109" s="12" t="e">
        <f t="shared" si="13"/>
        <v>#DIV/0!</v>
      </c>
      <c r="Z109" s="12" t="e">
        <f t="shared" si="14"/>
        <v>#DIV/0!</v>
      </c>
      <c r="AA109" s="14" t="e">
        <f t="shared" si="15"/>
        <v>#DIV/0!</v>
      </c>
      <c r="AB109" s="14" t="e">
        <f t="shared" si="16"/>
        <v>#DIV/0!</v>
      </c>
      <c r="AC109" s="14" t="e">
        <f t="shared" si="17"/>
        <v>#DIV/0!</v>
      </c>
      <c r="AD109" s="14" t="e">
        <f t="shared" si="18"/>
        <v>#DIV/0!</v>
      </c>
      <c r="AE109" s="14" t="e">
        <f t="shared" si="19"/>
        <v>#DIV/0!</v>
      </c>
      <c r="AF109" s="14" t="e">
        <f t="shared" si="20"/>
        <v>#DIV/0!</v>
      </c>
      <c r="AG109" s="14" t="e">
        <f t="shared" si="21"/>
        <v>#DIV/0!</v>
      </c>
      <c r="AH109" s="14" t="e">
        <f t="shared" si="22"/>
        <v>#DIV/0!</v>
      </c>
      <c r="AI109" s="14" t="e">
        <f t="shared" si="23"/>
        <v>#DIV/0!</v>
      </c>
      <c r="AJ109" s="14" t="e">
        <f t="shared" si="24"/>
        <v>#DIV/0!</v>
      </c>
      <c r="AK109" s="15" t="e">
        <f t="shared" si="25"/>
        <v>#DIV/0!</v>
      </c>
    </row>
    <row r="110" spans="1:37" hidden="1" x14ac:dyDescent="0.25">
      <c r="A110" s="5">
        <v>45289</v>
      </c>
      <c r="C110" t="s">
        <v>123</v>
      </c>
      <c r="D110">
        <v>0</v>
      </c>
      <c r="E110">
        <v>0</v>
      </c>
      <c r="F110">
        <v>0</v>
      </c>
      <c r="G110" s="14">
        <v>0</v>
      </c>
      <c r="H110" s="14">
        <v>0</v>
      </c>
      <c r="I110" s="14">
        <v>0</v>
      </c>
      <c r="J110" s="14">
        <v>0</v>
      </c>
      <c r="K110" s="14">
        <v>0</v>
      </c>
      <c r="L110" s="14">
        <v>0</v>
      </c>
      <c r="M110" s="14">
        <v>0</v>
      </c>
      <c r="N110" s="14">
        <v>0</v>
      </c>
      <c r="O110" s="14">
        <v>0</v>
      </c>
      <c r="P110" s="14">
        <v>0</v>
      </c>
      <c r="Q110">
        <v>0</v>
      </c>
      <c r="R110" s="14" t="e">
        <v>#DIV/0!</v>
      </c>
      <c r="X110" s="14">
        <v>0</v>
      </c>
      <c r="Y110" s="12" t="e">
        <f t="shared" si="13"/>
        <v>#DIV/0!</v>
      </c>
      <c r="Z110" s="12" t="e">
        <f t="shared" si="14"/>
        <v>#DIV/0!</v>
      </c>
      <c r="AA110" s="14" t="e">
        <f t="shared" si="15"/>
        <v>#DIV/0!</v>
      </c>
      <c r="AB110" s="14" t="e">
        <f t="shared" si="16"/>
        <v>#DIV/0!</v>
      </c>
      <c r="AC110" s="14" t="e">
        <f t="shared" si="17"/>
        <v>#DIV/0!</v>
      </c>
      <c r="AD110" s="14" t="e">
        <f t="shared" si="18"/>
        <v>#DIV/0!</v>
      </c>
      <c r="AE110" s="14" t="e">
        <f t="shared" si="19"/>
        <v>#DIV/0!</v>
      </c>
      <c r="AF110" s="14" t="e">
        <f t="shared" si="20"/>
        <v>#DIV/0!</v>
      </c>
      <c r="AG110" s="14" t="e">
        <f t="shared" si="21"/>
        <v>#DIV/0!</v>
      </c>
      <c r="AH110" s="14" t="e">
        <f t="shared" si="22"/>
        <v>#DIV/0!</v>
      </c>
      <c r="AI110" s="14" t="e">
        <f t="shared" si="23"/>
        <v>#DIV/0!</v>
      </c>
      <c r="AJ110" s="14" t="e">
        <f t="shared" si="24"/>
        <v>#DIV/0!</v>
      </c>
      <c r="AK110" s="15" t="e">
        <f t="shared" si="25"/>
        <v>#DIV/0!</v>
      </c>
    </row>
    <row r="111" spans="1:37" x14ac:dyDescent="0.25">
      <c r="A111" s="5">
        <v>45289</v>
      </c>
      <c r="B111">
        <v>2</v>
      </c>
      <c r="C111" t="s">
        <v>124</v>
      </c>
      <c r="D111">
        <v>18</v>
      </c>
      <c r="E111">
        <v>3</v>
      </c>
      <c r="F111">
        <v>21</v>
      </c>
      <c r="G111" s="14">
        <v>0.15340277777777778</v>
      </c>
      <c r="H111" s="14">
        <v>8.7199074074074068E-2</v>
      </c>
      <c r="I111" s="14">
        <v>3.650462962962963E-2</v>
      </c>
      <c r="J111" s="14">
        <v>3.4027777777777784E-3</v>
      </c>
      <c r="K111" s="14">
        <v>4.5949074074074078E-3</v>
      </c>
      <c r="L111" s="14">
        <v>1.9502314814814816E-2</v>
      </c>
      <c r="M111" s="14">
        <v>2.1990740740740742E-3</v>
      </c>
      <c r="N111" s="14">
        <v>0</v>
      </c>
      <c r="O111" s="14">
        <v>0</v>
      </c>
      <c r="P111" s="14">
        <v>2.1527777777777778E-3</v>
      </c>
      <c r="Q111">
        <v>0</v>
      </c>
      <c r="R111" s="14">
        <v>3.5532407407407405E-3</v>
      </c>
      <c r="X111" s="14">
        <v>0.70689814814814811</v>
      </c>
      <c r="Y111" s="12">
        <f t="shared" si="13"/>
        <v>9</v>
      </c>
      <c r="Z111" s="12">
        <f t="shared" si="14"/>
        <v>1.5</v>
      </c>
      <c r="AA111" s="14">
        <f t="shared" si="15"/>
        <v>7.6701388888888888E-2</v>
      </c>
      <c r="AB111" s="14">
        <f t="shared" si="16"/>
        <v>4.3599537037037034E-2</v>
      </c>
      <c r="AC111" s="14">
        <f t="shared" si="17"/>
        <v>1.8252314814814815E-2</v>
      </c>
      <c r="AD111" s="14">
        <f t="shared" si="18"/>
        <v>1.7013888888888892E-3</v>
      </c>
      <c r="AE111" s="14">
        <f t="shared" si="19"/>
        <v>2.2974537037037039E-3</v>
      </c>
      <c r="AF111" s="14">
        <f t="shared" si="20"/>
        <v>9.751157407407408E-3</v>
      </c>
      <c r="AG111" s="14">
        <f t="shared" si="21"/>
        <v>1.0995370370370371E-3</v>
      </c>
      <c r="AH111" s="14">
        <f t="shared" si="22"/>
        <v>0</v>
      </c>
      <c r="AI111" s="14">
        <f t="shared" si="23"/>
        <v>0</v>
      </c>
      <c r="AJ111" s="14">
        <f t="shared" si="24"/>
        <v>1.0763888888888889E-3</v>
      </c>
      <c r="AK111" s="15">
        <f t="shared" si="25"/>
        <v>0.35344907407407405</v>
      </c>
    </row>
    <row r="112" spans="1:37" x14ac:dyDescent="0.25">
      <c r="A112" s="5">
        <v>45289</v>
      </c>
      <c r="C112" t="s">
        <v>125</v>
      </c>
      <c r="D112">
        <v>0</v>
      </c>
      <c r="E112">
        <v>0</v>
      </c>
      <c r="F112">
        <v>0</v>
      </c>
      <c r="G112" s="14">
        <v>0</v>
      </c>
      <c r="H112" s="14">
        <v>0</v>
      </c>
      <c r="I112" s="14">
        <v>0</v>
      </c>
      <c r="J112" s="14">
        <v>0</v>
      </c>
      <c r="K112" s="14">
        <v>0</v>
      </c>
      <c r="L112" s="14">
        <v>0</v>
      </c>
      <c r="M112" s="14">
        <v>0</v>
      </c>
      <c r="N112" s="14">
        <v>0</v>
      </c>
      <c r="O112" s="14">
        <v>0</v>
      </c>
      <c r="P112" s="14">
        <v>0</v>
      </c>
      <c r="Q112">
        <v>0</v>
      </c>
      <c r="R112" s="14" t="e">
        <v>#DIV/0!</v>
      </c>
      <c r="X112" s="14">
        <v>0</v>
      </c>
      <c r="Y112" s="12" t="e">
        <f t="shared" si="13"/>
        <v>#DIV/0!</v>
      </c>
      <c r="Z112" s="12" t="e">
        <f t="shared" si="14"/>
        <v>#DIV/0!</v>
      </c>
      <c r="AA112" s="14" t="e">
        <f t="shared" si="15"/>
        <v>#DIV/0!</v>
      </c>
      <c r="AB112" s="14" t="e">
        <f t="shared" si="16"/>
        <v>#DIV/0!</v>
      </c>
      <c r="AC112" s="14" t="e">
        <f t="shared" si="17"/>
        <v>#DIV/0!</v>
      </c>
      <c r="AD112" s="14" t="e">
        <f t="shared" si="18"/>
        <v>#DIV/0!</v>
      </c>
      <c r="AE112" s="14" t="e">
        <f t="shared" si="19"/>
        <v>#DIV/0!</v>
      </c>
      <c r="AF112" s="14" t="e">
        <f t="shared" si="20"/>
        <v>#DIV/0!</v>
      </c>
      <c r="AG112" s="14" t="e">
        <f t="shared" si="21"/>
        <v>#DIV/0!</v>
      </c>
      <c r="AH112" s="14" t="e">
        <f t="shared" si="22"/>
        <v>#DIV/0!</v>
      </c>
      <c r="AI112" s="14" t="e">
        <f t="shared" si="23"/>
        <v>#DIV/0!</v>
      </c>
      <c r="AJ112" s="14" t="e">
        <f t="shared" si="24"/>
        <v>#DIV/0!</v>
      </c>
      <c r="AK112" s="15" t="e">
        <f t="shared" si="25"/>
        <v>#DIV/0!</v>
      </c>
    </row>
    <row r="113" spans="1:37" x14ac:dyDescent="0.25">
      <c r="A113" s="5">
        <v>45289</v>
      </c>
      <c r="B113">
        <v>0</v>
      </c>
      <c r="C113" t="s">
        <v>126</v>
      </c>
      <c r="D113">
        <v>0</v>
      </c>
      <c r="E113">
        <v>0</v>
      </c>
      <c r="F113">
        <v>0</v>
      </c>
      <c r="G113" s="14">
        <v>0</v>
      </c>
      <c r="H113" s="14">
        <v>0</v>
      </c>
      <c r="I113" s="14">
        <v>0</v>
      </c>
      <c r="J113" s="14">
        <v>0</v>
      </c>
      <c r="K113" s="14">
        <v>0</v>
      </c>
      <c r="L113" s="14">
        <v>0</v>
      </c>
      <c r="M113" s="14">
        <v>0</v>
      </c>
      <c r="N113" s="14">
        <v>0</v>
      </c>
      <c r="O113" s="14">
        <v>0</v>
      </c>
      <c r="P113" s="14">
        <v>0</v>
      </c>
      <c r="Q113">
        <v>0</v>
      </c>
      <c r="R113" s="14" t="e">
        <v>#DIV/0!</v>
      </c>
      <c r="X113" s="14">
        <v>0</v>
      </c>
      <c r="Y113" s="12" t="e">
        <f t="shared" si="13"/>
        <v>#DIV/0!</v>
      </c>
      <c r="Z113" s="12" t="e">
        <f t="shared" si="14"/>
        <v>#DIV/0!</v>
      </c>
      <c r="AA113" s="14" t="e">
        <f t="shared" si="15"/>
        <v>#DIV/0!</v>
      </c>
      <c r="AB113" s="14" t="e">
        <f t="shared" si="16"/>
        <v>#DIV/0!</v>
      </c>
      <c r="AC113" s="14" t="e">
        <f t="shared" si="17"/>
        <v>#DIV/0!</v>
      </c>
      <c r="AD113" s="14" t="e">
        <f t="shared" si="18"/>
        <v>#DIV/0!</v>
      </c>
      <c r="AE113" s="14" t="e">
        <f t="shared" si="19"/>
        <v>#DIV/0!</v>
      </c>
      <c r="AF113" s="14" t="e">
        <f t="shared" si="20"/>
        <v>#DIV/0!</v>
      </c>
      <c r="AG113" s="14" t="e">
        <f t="shared" si="21"/>
        <v>#DIV/0!</v>
      </c>
      <c r="AH113" s="14" t="e">
        <f t="shared" si="22"/>
        <v>#DIV/0!</v>
      </c>
      <c r="AI113" s="14" t="e">
        <f t="shared" si="23"/>
        <v>#DIV/0!</v>
      </c>
      <c r="AJ113" s="14" t="e">
        <f t="shared" si="24"/>
        <v>#DIV/0!</v>
      </c>
      <c r="AK113" s="15" t="e">
        <f t="shared" si="25"/>
        <v>#DIV/0!</v>
      </c>
    </row>
    <row r="114" spans="1:37" x14ac:dyDescent="0.25">
      <c r="A114" s="5">
        <v>45289</v>
      </c>
      <c r="C114" t="s">
        <v>127</v>
      </c>
      <c r="D114">
        <v>8</v>
      </c>
      <c r="E114">
        <v>10</v>
      </c>
      <c r="F114">
        <v>18</v>
      </c>
      <c r="G114" s="14">
        <v>0.15689814814814815</v>
      </c>
      <c r="H114" s="14">
        <v>0.1245949074074074</v>
      </c>
      <c r="I114" s="14">
        <v>0</v>
      </c>
      <c r="J114" s="14">
        <v>2.4305555555555556E-2</v>
      </c>
      <c r="K114" s="14">
        <v>0</v>
      </c>
      <c r="L114" s="14">
        <v>7.9976851851851858E-3</v>
      </c>
      <c r="M114" s="14">
        <v>0</v>
      </c>
      <c r="N114" s="14">
        <v>0</v>
      </c>
      <c r="O114" s="14">
        <v>0</v>
      </c>
      <c r="P114" s="14">
        <v>2.5694444444444445E-3</v>
      </c>
      <c r="Q114">
        <v>0</v>
      </c>
      <c r="R114" s="14">
        <v>6.4236111111111117E-3</v>
      </c>
      <c r="X114" s="14">
        <v>1.0615972222222221</v>
      </c>
      <c r="Y114" s="12" t="e">
        <f t="shared" si="13"/>
        <v>#DIV/0!</v>
      </c>
      <c r="Z114" s="12" t="e">
        <f t="shared" si="14"/>
        <v>#DIV/0!</v>
      </c>
      <c r="AA114" s="14" t="e">
        <f t="shared" si="15"/>
        <v>#DIV/0!</v>
      </c>
      <c r="AB114" s="14" t="e">
        <f t="shared" si="16"/>
        <v>#DIV/0!</v>
      </c>
      <c r="AC114" s="14" t="e">
        <f t="shared" si="17"/>
        <v>#DIV/0!</v>
      </c>
      <c r="AD114" s="14" t="e">
        <f t="shared" si="18"/>
        <v>#DIV/0!</v>
      </c>
      <c r="AE114" s="14" t="e">
        <f t="shared" si="19"/>
        <v>#DIV/0!</v>
      </c>
      <c r="AF114" s="14" t="e">
        <f t="shared" si="20"/>
        <v>#DIV/0!</v>
      </c>
      <c r="AG114" s="14" t="e">
        <f t="shared" si="21"/>
        <v>#DIV/0!</v>
      </c>
      <c r="AH114" s="14" t="e">
        <f t="shared" si="22"/>
        <v>#DIV/0!</v>
      </c>
      <c r="AI114" s="14" t="e">
        <f t="shared" si="23"/>
        <v>#DIV/0!</v>
      </c>
      <c r="AJ114" s="14" t="e">
        <f t="shared" si="24"/>
        <v>#DIV/0!</v>
      </c>
      <c r="AK114" s="15" t="e">
        <f t="shared" si="25"/>
        <v>#DIV/0!</v>
      </c>
    </row>
    <row r="115" spans="1:37" x14ac:dyDescent="0.25">
      <c r="A115" s="5">
        <v>45289</v>
      </c>
      <c r="B115">
        <v>3</v>
      </c>
      <c r="C115" t="s">
        <v>44</v>
      </c>
      <c r="D115">
        <v>43</v>
      </c>
      <c r="E115">
        <v>6</v>
      </c>
      <c r="F115">
        <v>49</v>
      </c>
      <c r="G115" s="14">
        <v>0.13739583333333333</v>
      </c>
      <c r="H115" s="14">
        <v>0.12620370370370371</v>
      </c>
      <c r="I115" s="14">
        <v>0</v>
      </c>
      <c r="J115" s="14">
        <v>0</v>
      </c>
      <c r="K115" s="14">
        <v>0</v>
      </c>
      <c r="L115" s="14">
        <v>1.1203703703703704E-2</v>
      </c>
      <c r="M115" s="14">
        <v>0</v>
      </c>
      <c r="N115" s="14">
        <v>0</v>
      </c>
      <c r="O115" s="14">
        <v>0</v>
      </c>
      <c r="P115" s="14">
        <v>4.8611111111111112E-3</v>
      </c>
      <c r="Q115">
        <v>0</v>
      </c>
      <c r="R115" s="14">
        <v>6.2962962962962964E-3</v>
      </c>
      <c r="X115" s="14">
        <v>1.085</v>
      </c>
      <c r="Y115" s="12">
        <f t="shared" si="13"/>
        <v>14.333333333333334</v>
      </c>
      <c r="Z115" s="12">
        <f t="shared" si="14"/>
        <v>2</v>
      </c>
      <c r="AA115" s="14">
        <f t="shared" si="15"/>
        <v>4.5798611111111109E-2</v>
      </c>
      <c r="AB115" s="14">
        <f t="shared" si="16"/>
        <v>4.2067901234567905E-2</v>
      </c>
      <c r="AC115" s="14">
        <f t="shared" si="17"/>
        <v>0</v>
      </c>
      <c r="AD115" s="14">
        <f t="shared" si="18"/>
        <v>0</v>
      </c>
      <c r="AE115" s="14">
        <f t="shared" si="19"/>
        <v>0</v>
      </c>
      <c r="AF115" s="14">
        <f t="shared" si="20"/>
        <v>3.7345679012345677E-3</v>
      </c>
      <c r="AG115" s="14">
        <f t="shared" si="21"/>
        <v>0</v>
      </c>
      <c r="AH115" s="14">
        <f t="shared" si="22"/>
        <v>0</v>
      </c>
      <c r="AI115" s="14">
        <f t="shared" si="23"/>
        <v>0</v>
      </c>
      <c r="AJ115" s="14">
        <f t="shared" si="24"/>
        <v>1.6203703703703703E-3</v>
      </c>
      <c r="AK115" s="15">
        <f t="shared" si="25"/>
        <v>0.36166666666666664</v>
      </c>
    </row>
    <row r="116" spans="1:37" x14ac:dyDescent="0.25">
      <c r="A116" s="5">
        <v>45289</v>
      </c>
      <c r="B116">
        <v>3</v>
      </c>
      <c r="C116" t="s">
        <v>45</v>
      </c>
      <c r="D116">
        <v>40</v>
      </c>
      <c r="E116">
        <v>9</v>
      </c>
      <c r="F116">
        <v>49</v>
      </c>
      <c r="G116" s="14">
        <v>0.15870370370370371</v>
      </c>
      <c r="H116" s="14">
        <v>0.12599537037037037</v>
      </c>
      <c r="I116" s="14">
        <v>3.1018518518518522E-3</v>
      </c>
      <c r="J116" s="14">
        <v>2.1099537037037038E-2</v>
      </c>
      <c r="K116" s="14">
        <v>0</v>
      </c>
      <c r="L116" s="14">
        <v>0</v>
      </c>
      <c r="M116" s="14">
        <v>0</v>
      </c>
      <c r="N116" s="14">
        <v>8.4953703703703701E-3</v>
      </c>
      <c r="O116" s="14">
        <v>0</v>
      </c>
      <c r="P116" s="14">
        <v>3.7037037037037034E-3</v>
      </c>
      <c r="Q116">
        <v>0</v>
      </c>
      <c r="R116" s="14">
        <v>4.9074074074074072E-3</v>
      </c>
      <c r="X116" s="14">
        <v>1.0643981481481481</v>
      </c>
      <c r="Y116" s="12">
        <f t="shared" si="13"/>
        <v>13.333333333333334</v>
      </c>
      <c r="Z116" s="12">
        <f t="shared" si="14"/>
        <v>3</v>
      </c>
      <c r="AA116" s="14">
        <f t="shared" si="15"/>
        <v>5.2901234567901238E-2</v>
      </c>
      <c r="AB116" s="14">
        <f t="shared" si="16"/>
        <v>4.1998456790123456E-2</v>
      </c>
      <c r="AC116" s="14">
        <f t="shared" si="17"/>
        <v>1.0339506172839508E-3</v>
      </c>
      <c r="AD116" s="14">
        <f t="shared" si="18"/>
        <v>7.0331790123456797E-3</v>
      </c>
      <c r="AE116" s="14">
        <f t="shared" si="19"/>
        <v>0</v>
      </c>
      <c r="AF116" s="14">
        <f t="shared" si="20"/>
        <v>0</v>
      </c>
      <c r="AG116" s="14">
        <f t="shared" si="21"/>
        <v>0</v>
      </c>
      <c r="AH116" s="14">
        <f t="shared" si="22"/>
        <v>2.8317901234567902E-3</v>
      </c>
      <c r="AI116" s="14">
        <f t="shared" si="23"/>
        <v>0</v>
      </c>
      <c r="AJ116" s="14">
        <f t="shared" si="24"/>
        <v>1.2345679012345679E-3</v>
      </c>
      <c r="AK116" s="15">
        <f t="shared" si="25"/>
        <v>0.35479938271604938</v>
      </c>
    </row>
    <row r="117" spans="1:37" x14ac:dyDescent="0.25">
      <c r="A117" s="5">
        <v>45289</v>
      </c>
      <c r="C117" t="s">
        <v>43</v>
      </c>
      <c r="D117">
        <v>0</v>
      </c>
      <c r="E117">
        <v>0</v>
      </c>
      <c r="F117">
        <v>0</v>
      </c>
      <c r="G117" s="14">
        <v>0</v>
      </c>
      <c r="H117" s="14">
        <v>0</v>
      </c>
      <c r="I117" s="14">
        <v>0</v>
      </c>
      <c r="J117" s="14">
        <v>0</v>
      </c>
      <c r="K117" s="14">
        <v>0</v>
      </c>
      <c r="L117" s="14">
        <v>0</v>
      </c>
      <c r="M117" s="14">
        <v>0</v>
      </c>
      <c r="N117" s="14">
        <v>0</v>
      </c>
      <c r="O117" s="14">
        <v>0</v>
      </c>
      <c r="P117" s="14">
        <v>0</v>
      </c>
      <c r="Q117">
        <v>0</v>
      </c>
      <c r="R117" s="14" t="e">
        <v>#DIV/0!</v>
      </c>
      <c r="X117" s="14">
        <v>0</v>
      </c>
      <c r="Y117" s="12" t="e">
        <f t="shared" si="13"/>
        <v>#DIV/0!</v>
      </c>
      <c r="Z117" s="12" t="e">
        <f t="shared" si="14"/>
        <v>#DIV/0!</v>
      </c>
      <c r="AA117" s="14" t="e">
        <f t="shared" si="15"/>
        <v>#DIV/0!</v>
      </c>
      <c r="AB117" s="14" t="e">
        <f t="shared" si="16"/>
        <v>#DIV/0!</v>
      </c>
      <c r="AC117" s="14" t="e">
        <f t="shared" si="17"/>
        <v>#DIV/0!</v>
      </c>
      <c r="AD117" s="14" t="e">
        <f t="shared" si="18"/>
        <v>#DIV/0!</v>
      </c>
      <c r="AE117" s="14" t="e">
        <f t="shared" si="19"/>
        <v>#DIV/0!</v>
      </c>
      <c r="AF117" s="14" t="e">
        <f t="shared" si="20"/>
        <v>#DIV/0!</v>
      </c>
      <c r="AG117" s="14" t="e">
        <f t="shared" si="21"/>
        <v>#DIV/0!</v>
      </c>
      <c r="AH117" s="14" t="e">
        <f t="shared" si="22"/>
        <v>#DIV/0!</v>
      </c>
      <c r="AI117" s="14" t="e">
        <f t="shared" si="23"/>
        <v>#DIV/0!</v>
      </c>
      <c r="AJ117" s="14" t="e">
        <f t="shared" si="24"/>
        <v>#DIV/0!</v>
      </c>
      <c r="AK117" s="15" t="e">
        <f t="shared" si="25"/>
        <v>#DIV/0!</v>
      </c>
    </row>
    <row r="118" spans="1:37" x14ac:dyDescent="0.25">
      <c r="A118" s="5">
        <v>45289</v>
      </c>
      <c r="B118">
        <v>0</v>
      </c>
      <c r="C118" t="s">
        <v>46</v>
      </c>
      <c r="D118">
        <v>0</v>
      </c>
      <c r="E118">
        <v>0</v>
      </c>
      <c r="F118">
        <v>0</v>
      </c>
      <c r="G118" s="14">
        <v>0</v>
      </c>
      <c r="H118" s="14">
        <v>0.31318287037037035</v>
      </c>
      <c r="I118" s="14">
        <v>1.9930555555555556E-2</v>
      </c>
      <c r="J118" s="14">
        <v>7.2974537037037032E-2</v>
      </c>
      <c r="K118" s="14">
        <v>0</v>
      </c>
      <c r="L118" s="14">
        <v>1.4224537037037037E-2</v>
      </c>
      <c r="M118" s="14">
        <v>0</v>
      </c>
      <c r="N118" s="14">
        <v>0</v>
      </c>
      <c r="O118" s="14">
        <v>0</v>
      </c>
      <c r="P118" s="14">
        <v>0</v>
      </c>
      <c r="Q118">
        <v>0</v>
      </c>
      <c r="R118" s="14" t="e">
        <v>#DIV/0!</v>
      </c>
      <c r="X118" s="14">
        <v>0</v>
      </c>
      <c r="Y118" s="12" t="e">
        <f t="shared" si="13"/>
        <v>#DIV/0!</v>
      </c>
      <c r="Z118" s="12" t="e">
        <f t="shared" si="14"/>
        <v>#DIV/0!</v>
      </c>
      <c r="AA118" s="14" t="e">
        <f t="shared" si="15"/>
        <v>#DIV/0!</v>
      </c>
      <c r="AB118" s="14" t="e">
        <f t="shared" si="16"/>
        <v>#DIV/0!</v>
      </c>
      <c r="AC118" s="14" t="e">
        <f t="shared" si="17"/>
        <v>#DIV/0!</v>
      </c>
      <c r="AD118" s="14" t="e">
        <f t="shared" si="18"/>
        <v>#DIV/0!</v>
      </c>
      <c r="AE118" s="14" t="e">
        <f t="shared" si="19"/>
        <v>#DIV/0!</v>
      </c>
      <c r="AF118" s="14" t="e">
        <f t="shared" si="20"/>
        <v>#DIV/0!</v>
      </c>
      <c r="AG118" s="14" t="e">
        <f t="shared" si="21"/>
        <v>#DIV/0!</v>
      </c>
      <c r="AH118" s="14" t="e">
        <f t="shared" si="22"/>
        <v>#DIV/0!</v>
      </c>
      <c r="AI118" s="14" t="e">
        <f t="shared" si="23"/>
        <v>#DIV/0!</v>
      </c>
      <c r="AJ118" s="14" t="e">
        <f t="shared" si="24"/>
        <v>#DIV/0!</v>
      </c>
      <c r="AK118" s="15" t="e">
        <f t="shared" si="25"/>
        <v>#DIV/0!</v>
      </c>
    </row>
    <row r="119" spans="1:37" x14ac:dyDescent="0.25">
      <c r="A119" s="5">
        <v>45289</v>
      </c>
      <c r="B119">
        <v>3</v>
      </c>
      <c r="C119" t="s">
        <v>47</v>
      </c>
      <c r="D119">
        <v>42</v>
      </c>
      <c r="E119">
        <v>14</v>
      </c>
      <c r="F119">
        <v>56</v>
      </c>
      <c r="G119" s="14">
        <v>0.16569444444444445</v>
      </c>
      <c r="H119" s="14">
        <v>0.1282986111111111</v>
      </c>
      <c r="I119" s="14">
        <v>4.5023148148148149E-3</v>
      </c>
      <c r="J119" s="14">
        <v>2.8402777777777777E-2</v>
      </c>
      <c r="K119" s="14">
        <v>0</v>
      </c>
      <c r="L119" s="14">
        <v>4.5023148148148149E-3</v>
      </c>
      <c r="M119" s="14">
        <v>0</v>
      </c>
      <c r="N119" s="14">
        <v>0</v>
      </c>
      <c r="O119" s="14">
        <v>0</v>
      </c>
      <c r="P119" s="14">
        <v>4.9074074074074072E-3</v>
      </c>
      <c r="Q119">
        <v>0</v>
      </c>
      <c r="R119" s="14">
        <v>5.115740740740741E-3</v>
      </c>
      <c r="X119" s="14">
        <v>1.0618055555555557</v>
      </c>
      <c r="Y119" s="12">
        <f t="shared" si="13"/>
        <v>14</v>
      </c>
      <c r="Z119" s="12">
        <f t="shared" si="14"/>
        <v>4.666666666666667</v>
      </c>
      <c r="AA119" s="14">
        <f t="shared" si="15"/>
        <v>5.5231481481481486E-2</v>
      </c>
      <c r="AB119" s="14">
        <f t="shared" si="16"/>
        <v>4.2766203703703702E-2</v>
      </c>
      <c r="AC119" s="14">
        <f t="shared" si="17"/>
        <v>1.5007716049382717E-3</v>
      </c>
      <c r="AD119" s="14">
        <f t="shared" si="18"/>
        <v>9.4675925925925917E-3</v>
      </c>
      <c r="AE119" s="14">
        <f t="shared" si="19"/>
        <v>0</v>
      </c>
      <c r="AF119" s="14">
        <f t="shared" si="20"/>
        <v>1.5007716049382717E-3</v>
      </c>
      <c r="AG119" s="14">
        <f t="shared" si="21"/>
        <v>0</v>
      </c>
      <c r="AH119" s="14">
        <f t="shared" si="22"/>
        <v>0</v>
      </c>
      <c r="AI119" s="14">
        <f t="shared" si="23"/>
        <v>0</v>
      </c>
      <c r="AJ119" s="14">
        <f t="shared" si="24"/>
        <v>1.6358024691358025E-3</v>
      </c>
      <c r="AK119" s="15">
        <f t="shared" si="25"/>
        <v>0.35393518518518524</v>
      </c>
    </row>
    <row r="120" spans="1:37" x14ac:dyDescent="0.25">
      <c r="A120" s="5">
        <v>45296</v>
      </c>
      <c r="B120">
        <v>0</v>
      </c>
      <c r="C120" t="s">
        <v>122</v>
      </c>
      <c r="D120">
        <v>0</v>
      </c>
      <c r="E120">
        <v>0</v>
      </c>
      <c r="F120">
        <v>0</v>
      </c>
      <c r="G120" s="14">
        <v>0</v>
      </c>
      <c r="H120" s="14">
        <v>0</v>
      </c>
      <c r="I120" s="14">
        <v>0</v>
      </c>
      <c r="J120" s="14">
        <v>0</v>
      </c>
      <c r="K120" s="14">
        <v>0</v>
      </c>
      <c r="L120" s="14">
        <v>0</v>
      </c>
      <c r="M120" s="14">
        <v>0</v>
      </c>
      <c r="N120" s="14">
        <v>0</v>
      </c>
      <c r="O120" s="14">
        <v>0</v>
      </c>
      <c r="P120" s="14">
        <v>0</v>
      </c>
      <c r="Q120">
        <v>0</v>
      </c>
      <c r="R120" s="14" t="e">
        <v>#DIV/0!</v>
      </c>
      <c r="X120" s="14">
        <v>0</v>
      </c>
      <c r="Y120" s="12" t="e">
        <f t="shared" si="13"/>
        <v>#DIV/0!</v>
      </c>
      <c r="Z120" s="12" t="e">
        <f t="shared" si="14"/>
        <v>#DIV/0!</v>
      </c>
      <c r="AA120" s="14" t="e">
        <f t="shared" si="15"/>
        <v>#DIV/0!</v>
      </c>
      <c r="AB120" s="14" t="e">
        <f t="shared" si="16"/>
        <v>#DIV/0!</v>
      </c>
      <c r="AC120" s="14" t="e">
        <f t="shared" si="17"/>
        <v>#DIV/0!</v>
      </c>
      <c r="AD120" s="14" t="e">
        <f t="shared" si="18"/>
        <v>#DIV/0!</v>
      </c>
      <c r="AE120" s="14" t="e">
        <f t="shared" si="19"/>
        <v>#DIV/0!</v>
      </c>
      <c r="AF120" s="14" t="e">
        <f t="shared" si="20"/>
        <v>#DIV/0!</v>
      </c>
      <c r="AG120" s="14" t="e">
        <f t="shared" si="21"/>
        <v>#DIV/0!</v>
      </c>
      <c r="AH120" s="14" t="e">
        <f t="shared" si="22"/>
        <v>#DIV/0!</v>
      </c>
      <c r="AI120" s="14" t="e">
        <f t="shared" si="23"/>
        <v>#DIV/0!</v>
      </c>
      <c r="AJ120" s="14" t="e">
        <f t="shared" si="24"/>
        <v>#DIV/0!</v>
      </c>
      <c r="AK120" s="15" t="e">
        <f t="shared" si="25"/>
        <v>#DIV/0!</v>
      </c>
    </row>
    <row r="121" spans="1:37" x14ac:dyDescent="0.25">
      <c r="A121" s="5">
        <v>45296</v>
      </c>
      <c r="B121">
        <v>4</v>
      </c>
      <c r="C121" t="s">
        <v>124</v>
      </c>
      <c r="D121">
        <v>163</v>
      </c>
      <c r="E121">
        <v>12</v>
      </c>
      <c r="F121">
        <v>175</v>
      </c>
      <c r="G121" s="14">
        <v>0.18829861111111112</v>
      </c>
      <c r="H121" s="14">
        <v>0.17030092592592594</v>
      </c>
      <c r="I121" s="14">
        <v>0</v>
      </c>
      <c r="J121" s="14">
        <v>1.4502314814814815E-2</v>
      </c>
      <c r="K121" s="14">
        <v>3.4953703703703705E-3</v>
      </c>
      <c r="L121" s="14">
        <v>0</v>
      </c>
      <c r="M121" s="14">
        <v>0</v>
      </c>
      <c r="N121" s="14">
        <v>0</v>
      </c>
      <c r="O121" s="14">
        <v>0</v>
      </c>
      <c r="P121" s="14">
        <v>1.6909722222222225E-2</v>
      </c>
      <c r="Q121">
        <v>0</v>
      </c>
      <c r="R121" s="14">
        <v>3.2523148148148151E-3</v>
      </c>
      <c r="X121" s="14">
        <v>1.4178009259259259</v>
      </c>
      <c r="Y121" s="12">
        <f t="shared" si="13"/>
        <v>40.75</v>
      </c>
      <c r="Z121" s="12">
        <f t="shared" si="14"/>
        <v>3</v>
      </c>
      <c r="AA121" s="14">
        <f t="shared" si="15"/>
        <v>4.7074652777777781E-2</v>
      </c>
      <c r="AB121" s="14">
        <f t="shared" si="16"/>
        <v>4.2575231481481485E-2</v>
      </c>
      <c r="AC121" s="14">
        <f t="shared" si="17"/>
        <v>0</v>
      </c>
      <c r="AD121" s="14">
        <f t="shared" si="18"/>
        <v>3.6255787037037038E-3</v>
      </c>
      <c r="AE121" s="14">
        <f t="shared" si="19"/>
        <v>8.7384259259259262E-4</v>
      </c>
      <c r="AF121" s="14">
        <f t="shared" si="20"/>
        <v>0</v>
      </c>
      <c r="AG121" s="14">
        <f t="shared" si="21"/>
        <v>0</v>
      </c>
      <c r="AH121" s="14">
        <f t="shared" si="22"/>
        <v>0</v>
      </c>
      <c r="AI121" s="14">
        <f t="shared" si="23"/>
        <v>0</v>
      </c>
      <c r="AJ121" s="14">
        <f t="shared" si="24"/>
        <v>4.2274305555555563E-3</v>
      </c>
      <c r="AK121" s="15">
        <f t="shared" si="25"/>
        <v>0.35445023148148147</v>
      </c>
    </row>
    <row r="122" spans="1:37" x14ac:dyDescent="0.25">
      <c r="A122" s="5">
        <v>45296</v>
      </c>
      <c r="C122" t="s">
        <v>125</v>
      </c>
      <c r="D122">
        <v>43</v>
      </c>
      <c r="E122">
        <v>7</v>
      </c>
      <c r="F122">
        <v>50</v>
      </c>
      <c r="G122" s="14">
        <v>0.24879629629629629</v>
      </c>
      <c r="H122" s="14">
        <v>0.17079861111111114</v>
      </c>
      <c r="I122" s="14">
        <v>4.8958333333333328E-3</v>
      </c>
      <c r="J122" s="14">
        <v>3.3101851851851848E-2</v>
      </c>
      <c r="K122" s="14">
        <v>5.3009259259259251E-3</v>
      </c>
      <c r="L122" s="14">
        <v>3.4699074074074077E-2</v>
      </c>
      <c r="M122" s="14">
        <v>0</v>
      </c>
      <c r="N122" s="14">
        <v>0</v>
      </c>
      <c r="O122" s="14">
        <v>0</v>
      </c>
      <c r="P122" s="14">
        <v>6.9097222222222225E-3</v>
      </c>
      <c r="Q122">
        <v>0</v>
      </c>
      <c r="R122" s="14">
        <v>6.8634259259259256E-3</v>
      </c>
      <c r="X122" s="14">
        <v>1.4159953703703705</v>
      </c>
      <c r="Y122" s="12" t="e">
        <f t="shared" si="13"/>
        <v>#DIV/0!</v>
      </c>
      <c r="Z122" s="12" t="e">
        <f t="shared" si="14"/>
        <v>#DIV/0!</v>
      </c>
      <c r="AA122" s="14" t="e">
        <f t="shared" si="15"/>
        <v>#DIV/0!</v>
      </c>
      <c r="AB122" s="14" t="e">
        <f t="shared" si="16"/>
        <v>#DIV/0!</v>
      </c>
      <c r="AC122" s="14" t="e">
        <f t="shared" si="17"/>
        <v>#DIV/0!</v>
      </c>
      <c r="AD122" s="14" t="e">
        <f t="shared" si="18"/>
        <v>#DIV/0!</v>
      </c>
      <c r="AE122" s="14" t="e">
        <f t="shared" si="19"/>
        <v>#DIV/0!</v>
      </c>
      <c r="AF122" s="14" t="e">
        <f t="shared" si="20"/>
        <v>#DIV/0!</v>
      </c>
      <c r="AG122" s="14" t="e">
        <f t="shared" si="21"/>
        <v>#DIV/0!</v>
      </c>
      <c r="AH122" s="14" t="e">
        <f t="shared" si="22"/>
        <v>#DIV/0!</v>
      </c>
      <c r="AI122" s="14" t="e">
        <f t="shared" si="23"/>
        <v>#DIV/0!</v>
      </c>
      <c r="AJ122" s="14" t="e">
        <f t="shared" si="24"/>
        <v>#DIV/0!</v>
      </c>
      <c r="AK122" s="15" t="e">
        <f t="shared" si="25"/>
        <v>#DIV/0!</v>
      </c>
    </row>
    <row r="123" spans="1:37" hidden="1" x14ac:dyDescent="0.25">
      <c r="A123" s="5">
        <v>45296</v>
      </c>
      <c r="C123" t="s">
        <v>123</v>
      </c>
      <c r="D123">
        <v>48</v>
      </c>
      <c r="E123">
        <v>4</v>
      </c>
      <c r="F123">
        <v>52</v>
      </c>
      <c r="G123" s="14">
        <v>1.2318981481481481</v>
      </c>
      <c r="H123" s="14">
        <v>0</v>
      </c>
      <c r="I123" s="14">
        <v>0</v>
      </c>
      <c r="J123" s="14">
        <v>0</v>
      </c>
      <c r="K123" s="14">
        <v>0</v>
      </c>
      <c r="L123" s="14">
        <v>0.22890046296296296</v>
      </c>
      <c r="M123" s="14">
        <v>2.9976851851851848E-3</v>
      </c>
      <c r="N123" s="14">
        <v>0</v>
      </c>
      <c r="O123" s="14">
        <v>0</v>
      </c>
      <c r="P123" s="14">
        <v>5.0462962962962961E-3</v>
      </c>
      <c r="Q123">
        <v>0</v>
      </c>
      <c r="R123" s="14">
        <v>4.6527777777777774E-3</v>
      </c>
      <c r="X123" s="14">
        <v>1.4745949074074074</v>
      </c>
      <c r="Y123" s="12" t="e">
        <f t="shared" si="13"/>
        <v>#DIV/0!</v>
      </c>
      <c r="Z123" s="12" t="e">
        <f t="shared" si="14"/>
        <v>#DIV/0!</v>
      </c>
      <c r="AA123" s="14" t="e">
        <f t="shared" si="15"/>
        <v>#DIV/0!</v>
      </c>
      <c r="AB123" s="14" t="e">
        <f t="shared" si="16"/>
        <v>#DIV/0!</v>
      </c>
      <c r="AC123" s="14" t="e">
        <f t="shared" si="17"/>
        <v>#DIV/0!</v>
      </c>
      <c r="AD123" s="14" t="e">
        <f t="shared" si="18"/>
        <v>#DIV/0!</v>
      </c>
      <c r="AE123" s="14" t="e">
        <f t="shared" si="19"/>
        <v>#DIV/0!</v>
      </c>
      <c r="AF123" s="14" t="e">
        <f t="shared" si="20"/>
        <v>#DIV/0!</v>
      </c>
      <c r="AG123" s="14" t="e">
        <f t="shared" si="21"/>
        <v>#DIV/0!</v>
      </c>
      <c r="AH123" s="14" t="e">
        <f t="shared" si="22"/>
        <v>#DIV/0!</v>
      </c>
      <c r="AI123" s="14" t="e">
        <f t="shared" si="23"/>
        <v>#DIV/0!</v>
      </c>
      <c r="AJ123" s="14" t="e">
        <f t="shared" si="24"/>
        <v>#DIV/0!</v>
      </c>
      <c r="AK123" s="15" t="e">
        <f t="shared" si="25"/>
        <v>#DIV/0!</v>
      </c>
    </row>
    <row r="124" spans="1:37" x14ac:dyDescent="0.25">
      <c r="A124" s="5">
        <v>45296</v>
      </c>
      <c r="B124">
        <v>4</v>
      </c>
      <c r="C124" t="s">
        <v>44</v>
      </c>
      <c r="D124">
        <v>78</v>
      </c>
      <c r="E124">
        <v>12</v>
      </c>
      <c r="F124">
        <v>90</v>
      </c>
      <c r="G124" s="14">
        <v>0.20409722222222224</v>
      </c>
      <c r="H124" s="14">
        <v>0.16569444444444445</v>
      </c>
      <c r="I124" s="14">
        <v>0</v>
      </c>
      <c r="J124" s="14">
        <v>9.8032407407407408E-3</v>
      </c>
      <c r="K124" s="14">
        <v>0</v>
      </c>
      <c r="L124" s="14">
        <v>0</v>
      </c>
      <c r="M124" s="14">
        <v>2.8599537037037034E-2</v>
      </c>
      <c r="N124" s="14">
        <v>0</v>
      </c>
      <c r="O124" s="14">
        <v>0</v>
      </c>
      <c r="P124" s="14">
        <v>8.5995370370370357E-3</v>
      </c>
      <c r="Q124">
        <v>0</v>
      </c>
      <c r="R124" s="14">
        <v>8.726851851851852E-3</v>
      </c>
      <c r="X124" s="14">
        <v>1.4456018518518519</v>
      </c>
      <c r="Y124" s="12">
        <f t="shared" si="13"/>
        <v>19.5</v>
      </c>
      <c r="Z124" s="12">
        <f t="shared" si="14"/>
        <v>3</v>
      </c>
      <c r="AA124" s="14">
        <f t="shared" si="15"/>
        <v>5.1024305555555559E-2</v>
      </c>
      <c r="AB124" s="14">
        <f t="shared" si="16"/>
        <v>4.1423611111111112E-2</v>
      </c>
      <c r="AC124" s="14">
        <f t="shared" si="17"/>
        <v>0</v>
      </c>
      <c r="AD124" s="14">
        <f t="shared" si="18"/>
        <v>2.4508101851851852E-3</v>
      </c>
      <c r="AE124" s="14">
        <f t="shared" si="19"/>
        <v>0</v>
      </c>
      <c r="AF124" s="14">
        <f t="shared" si="20"/>
        <v>0</v>
      </c>
      <c r="AG124" s="14">
        <f t="shared" si="21"/>
        <v>7.1498842592592586E-3</v>
      </c>
      <c r="AH124" s="14">
        <f t="shared" si="22"/>
        <v>0</v>
      </c>
      <c r="AI124" s="14">
        <f t="shared" si="23"/>
        <v>0</v>
      </c>
      <c r="AJ124" s="14">
        <f t="shared" si="24"/>
        <v>2.1498842592592589E-3</v>
      </c>
      <c r="AK124" s="15">
        <f t="shared" si="25"/>
        <v>0.36140046296296297</v>
      </c>
    </row>
    <row r="125" spans="1:37" x14ac:dyDescent="0.25">
      <c r="A125" s="5">
        <v>45296</v>
      </c>
      <c r="B125">
        <v>2</v>
      </c>
      <c r="C125" t="s">
        <v>45</v>
      </c>
      <c r="D125">
        <v>50</v>
      </c>
      <c r="E125">
        <v>6</v>
      </c>
      <c r="F125">
        <v>56</v>
      </c>
      <c r="G125" s="14">
        <v>0.11109953703703705</v>
      </c>
      <c r="H125" s="14">
        <v>8.549768518518519E-2</v>
      </c>
      <c r="I125" s="14">
        <v>2.0949074074074073E-3</v>
      </c>
      <c r="J125" s="14">
        <v>2.2303240740740738E-2</v>
      </c>
      <c r="K125" s="14">
        <v>1.2037037037037038E-3</v>
      </c>
      <c r="L125" s="14">
        <v>0</v>
      </c>
      <c r="M125" s="14">
        <v>0</v>
      </c>
      <c r="N125" s="14">
        <v>0</v>
      </c>
      <c r="O125" s="14">
        <v>0</v>
      </c>
      <c r="P125" s="14">
        <v>8.0324074074074065E-3</v>
      </c>
      <c r="Q125">
        <v>0</v>
      </c>
      <c r="R125" s="14">
        <v>4.9652777777777777E-3</v>
      </c>
      <c r="X125" s="14">
        <v>0.71359953703703705</v>
      </c>
      <c r="Y125" s="12">
        <f t="shared" si="13"/>
        <v>25</v>
      </c>
      <c r="Z125" s="12">
        <f t="shared" si="14"/>
        <v>3</v>
      </c>
      <c r="AA125" s="14">
        <f t="shared" si="15"/>
        <v>5.5549768518518526E-2</v>
      </c>
      <c r="AB125" s="14">
        <f t="shared" si="16"/>
        <v>4.2748842592592595E-2</v>
      </c>
      <c r="AC125" s="14">
        <f t="shared" si="17"/>
        <v>1.0474537037037037E-3</v>
      </c>
      <c r="AD125" s="14">
        <f t="shared" si="18"/>
        <v>1.1151620370370369E-2</v>
      </c>
      <c r="AE125" s="14">
        <f t="shared" si="19"/>
        <v>6.018518518518519E-4</v>
      </c>
      <c r="AF125" s="14">
        <f t="shared" si="20"/>
        <v>0</v>
      </c>
      <c r="AG125" s="14">
        <f t="shared" si="21"/>
        <v>0</v>
      </c>
      <c r="AH125" s="14">
        <f t="shared" si="22"/>
        <v>0</v>
      </c>
      <c r="AI125" s="14">
        <f t="shared" si="23"/>
        <v>0</v>
      </c>
      <c r="AJ125" s="14">
        <f t="shared" si="24"/>
        <v>4.0162037037037033E-3</v>
      </c>
      <c r="AK125" s="15">
        <f t="shared" si="25"/>
        <v>0.35679976851851852</v>
      </c>
    </row>
    <row r="126" spans="1:37" x14ac:dyDescent="0.25">
      <c r="A126" s="5">
        <v>45296</v>
      </c>
      <c r="B126">
        <v>0</v>
      </c>
      <c r="C126" t="s">
        <v>126</v>
      </c>
      <c r="D126">
        <v>0</v>
      </c>
      <c r="E126">
        <v>0</v>
      </c>
      <c r="F126">
        <v>0</v>
      </c>
      <c r="G126" s="14">
        <v>0</v>
      </c>
      <c r="H126" s="14">
        <v>0</v>
      </c>
      <c r="I126" s="14">
        <v>0</v>
      </c>
      <c r="J126" s="14">
        <v>0</v>
      </c>
      <c r="K126" s="14">
        <v>0</v>
      </c>
      <c r="L126" s="14">
        <v>0</v>
      </c>
      <c r="M126" s="14">
        <v>0</v>
      </c>
      <c r="N126" s="14">
        <v>0</v>
      </c>
      <c r="O126" s="14">
        <v>0</v>
      </c>
      <c r="P126" s="14">
        <v>0</v>
      </c>
      <c r="Q126">
        <v>0</v>
      </c>
      <c r="R126" s="14" t="e">
        <v>#DIV/0!</v>
      </c>
      <c r="X126" s="14">
        <v>0</v>
      </c>
      <c r="Y126" s="12" t="e">
        <f t="shared" si="13"/>
        <v>#DIV/0!</v>
      </c>
      <c r="Z126" s="12" t="e">
        <f t="shared" si="14"/>
        <v>#DIV/0!</v>
      </c>
      <c r="AA126" s="14" t="e">
        <f t="shared" si="15"/>
        <v>#DIV/0!</v>
      </c>
      <c r="AB126" s="14" t="e">
        <f t="shared" si="16"/>
        <v>#DIV/0!</v>
      </c>
      <c r="AC126" s="14" t="e">
        <f t="shared" si="17"/>
        <v>#DIV/0!</v>
      </c>
      <c r="AD126" s="14" t="e">
        <f t="shared" si="18"/>
        <v>#DIV/0!</v>
      </c>
      <c r="AE126" s="14" t="e">
        <f t="shared" si="19"/>
        <v>#DIV/0!</v>
      </c>
      <c r="AF126" s="14" t="e">
        <f t="shared" si="20"/>
        <v>#DIV/0!</v>
      </c>
      <c r="AG126" s="14" t="e">
        <f t="shared" si="21"/>
        <v>#DIV/0!</v>
      </c>
      <c r="AH126" s="14" t="e">
        <f t="shared" si="22"/>
        <v>#DIV/0!</v>
      </c>
      <c r="AI126" s="14" t="e">
        <f t="shared" si="23"/>
        <v>#DIV/0!</v>
      </c>
      <c r="AJ126" s="14" t="e">
        <f t="shared" si="24"/>
        <v>#DIV/0!</v>
      </c>
      <c r="AK126" s="15" t="e">
        <f t="shared" si="25"/>
        <v>#DIV/0!</v>
      </c>
    </row>
    <row r="127" spans="1:37" x14ac:dyDescent="0.25">
      <c r="A127" s="5">
        <v>45296</v>
      </c>
      <c r="C127" t="s">
        <v>127</v>
      </c>
      <c r="D127">
        <v>0</v>
      </c>
      <c r="E127">
        <v>0</v>
      </c>
      <c r="F127">
        <v>0</v>
      </c>
      <c r="G127" s="14">
        <v>0</v>
      </c>
      <c r="H127" s="14">
        <v>0</v>
      </c>
      <c r="I127" s="14">
        <v>0</v>
      </c>
      <c r="J127" s="14">
        <v>0</v>
      </c>
      <c r="K127" s="14">
        <v>0</v>
      </c>
      <c r="L127" s="14">
        <v>0</v>
      </c>
      <c r="M127" s="14">
        <v>0</v>
      </c>
      <c r="N127" s="14">
        <v>0</v>
      </c>
      <c r="O127" s="14">
        <v>0</v>
      </c>
      <c r="P127" s="14">
        <v>0</v>
      </c>
      <c r="Q127">
        <v>0</v>
      </c>
      <c r="R127" s="14" t="e">
        <v>#DIV/0!</v>
      </c>
      <c r="X127" s="14">
        <v>0</v>
      </c>
      <c r="Y127" s="12" t="e">
        <f t="shared" si="13"/>
        <v>#DIV/0!</v>
      </c>
      <c r="Z127" s="12" t="e">
        <f t="shared" si="14"/>
        <v>#DIV/0!</v>
      </c>
      <c r="AA127" s="14" t="e">
        <f t="shared" si="15"/>
        <v>#DIV/0!</v>
      </c>
      <c r="AB127" s="14" t="e">
        <f t="shared" si="16"/>
        <v>#DIV/0!</v>
      </c>
      <c r="AC127" s="14" t="e">
        <f t="shared" si="17"/>
        <v>#DIV/0!</v>
      </c>
      <c r="AD127" s="14" t="e">
        <f t="shared" si="18"/>
        <v>#DIV/0!</v>
      </c>
      <c r="AE127" s="14" t="e">
        <f t="shared" si="19"/>
        <v>#DIV/0!</v>
      </c>
      <c r="AF127" s="14" t="e">
        <f t="shared" si="20"/>
        <v>#DIV/0!</v>
      </c>
      <c r="AG127" s="14" t="e">
        <f t="shared" si="21"/>
        <v>#DIV/0!</v>
      </c>
      <c r="AH127" s="14" t="e">
        <f t="shared" si="22"/>
        <v>#DIV/0!</v>
      </c>
      <c r="AI127" s="14" t="e">
        <f t="shared" si="23"/>
        <v>#DIV/0!</v>
      </c>
      <c r="AJ127" s="14" t="e">
        <f t="shared" si="24"/>
        <v>#DIV/0!</v>
      </c>
      <c r="AK127" s="15" t="e">
        <f t="shared" si="25"/>
        <v>#DIV/0!</v>
      </c>
    </row>
    <row r="128" spans="1:37" x14ac:dyDescent="0.25">
      <c r="A128" s="5">
        <v>45296</v>
      </c>
      <c r="B128">
        <v>0</v>
      </c>
      <c r="C128" t="s">
        <v>46</v>
      </c>
      <c r="D128">
        <v>0</v>
      </c>
      <c r="E128">
        <v>0</v>
      </c>
      <c r="F128">
        <v>0</v>
      </c>
      <c r="G128" s="14">
        <v>0</v>
      </c>
      <c r="H128" s="14">
        <v>0</v>
      </c>
      <c r="I128" s="14">
        <v>0</v>
      </c>
      <c r="J128" s="14">
        <v>0</v>
      </c>
      <c r="K128" s="14">
        <v>0</v>
      </c>
      <c r="L128" s="14">
        <v>0</v>
      </c>
      <c r="M128" s="14">
        <v>0</v>
      </c>
      <c r="N128" s="14">
        <v>0</v>
      </c>
      <c r="O128" s="14">
        <v>0</v>
      </c>
      <c r="P128" s="14">
        <v>0</v>
      </c>
      <c r="Q128">
        <v>0</v>
      </c>
      <c r="R128" s="14" t="e">
        <v>#DIV/0!</v>
      </c>
      <c r="X128" s="14">
        <v>0</v>
      </c>
      <c r="Y128" s="12" t="e">
        <f t="shared" si="13"/>
        <v>#DIV/0!</v>
      </c>
      <c r="Z128" s="12" t="e">
        <f t="shared" si="14"/>
        <v>#DIV/0!</v>
      </c>
      <c r="AA128" s="14" t="e">
        <f t="shared" si="15"/>
        <v>#DIV/0!</v>
      </c>
      <c r="AB128" s="14" t="e">
        <f t="shared" si="16"/>
        <v>#DIV/0!</v>
      </c>
      <c r="AC128" s="14" t="e">
        <f t="shared" si="17"/>
        <v>#DIV/0!</v>
      </c>
      <c r="AD128" s="14" t="e">
        <f t="shared" si="18"/>
        <v>#DIV/0!</v>
      </c>
      <c r="AE128" s="14" t="e">
        <f t="shared" si="19"/>
        <v>#DIV/0!</v>
      </c>
      <c r="AF128" s="14" t="e">
        <f t="shared" si="20"/>
        <v>#DIV/0!</v>
      </c>
      <c r="AG128" s="14" t="e">
        <f t="shared" si="21"/>
        <v>#DIV/0!</v>
      </c>
      <c r="AH128" s="14" t="e">
        <f t="shared" si="22"/>
        <v>#DIV/0!</v>
      </c>
      <c r="AI128" s="14" t="e">
        <f t="shared" si="23"/>
        <v>#DIV/0!</v>
      </c>
      <c r="AJ128" s="14" t="e">
        <f t="shared" si="24"/>
        <v>#DIV/0!</v>
      </c>
      <c r="AK128" s="15" t="e">
        <f t="shared" si="25"/>
        <v>#DIV/0!</v>
      </c>
    </row>
    <row r="129" spans="1:37" x14ac:dyDescent="0.25">
      <c r="A129" s="5">
        <v>45296</v>
      </c>
      <c r="B129">
        <v>0</v>
      </c>
      <c r="C129" t="s">
        <v>46</v>
      </c>
      <c r="D129">
        <v>0</v>
      </c>
      <c r="E129">
        <v>0</v>
      </c>
      <c r="F129">
        <v>0</v>
      </c>
      <c r="G129" s="14">
        <v>0</v>
      </c>
      <c r="H129" s="14">
        <v>0</v>
      </c>
      <c r="I129" s="14">
        <v>0</v>
      </c>
      <c r="J129" s="14">
        <v>0</v>
      </c>
      <c r="K129" s="14">
        <v>0</v>
      </c>
      <c r="L129" s="14">
        <v>0</v>
      </c>
      <c r="M129" s="14">
        <v>0</v>
      </c>
      <c r="N129" s="14">
        <v>0</v>
      </c>
      <c r="O129" s="14">
        <v>0</v>
      </c>
      <c r="P129" s="14">
        <v>0</v>
      </c>
      <c r="Q129">
        <v>0</v>
      </c>
      <c r="R129" s="14" t="e">
        <v>#DIV/0!</v>
      </c>
      <c r="X129" s="14">
        <v>0</v>
      </c>
      <c r="Y129" s="12" t="e">
        <f t="shared" si="13"/>
        <v>#DIV/0!</v>
      </c>
      <c r="Z129" s="12" t="e">
        <f t="shared" si="14"/>
        <v>#DIV/0!</v>
      </c>
      <c r="AA129" s="14" t="e">
        <f t="shared" si="15"/>
        <v>#DIV/0!</v>
      </c>
      <c r="AB129" s="14" t="e">
        <f t="shared" si="16"/>
        <v>#DIV/0!</v>
      </c>
      <c r="AC129" s="14" t="e">
        <f t="shared" si="17"/>
        <v>#DIV/0!</v>
      </c>
      <c r="AD129" s="14" t="e">
        <f t="shared" si="18"/>
        <v>#DIV/0!</v>
      </c>
      <c r="AE129" s="14" t="e">
        <f t="shared" si="19"/>
        <v>#DIV/0!</v>
      </c>
      <c r="AF129" s="14" t="e">
        <f t="shared" si="20"/>
        <v>#DIV/0!</v>
      </c>
      <c r="AG129" s="14" t="e">
        <f t="shared" si="21"/>
        <v>#DIV/0!</v>
      </c>
      <c r="AH129" s="14" t="e">
        <f t="shared" si="22"/>
        <v>#DIV/0!</v>
      </c>
      <c r="AI129" s="14" t="e">
        <f t="shared" si="23"/>
        <v>#DIV/0!</v>
      </c>
      <c r="AJ129" s="14" t="e">
        <f t="shared" si="24"/>
        <v>#DIV/0!</v>
      </c>
      <c r="AK129" s="15" t="e">
        <f t="shared" si="25"/>
        <v>#DIV/0!</v>
      </c>
    </row>
    <row r="130" spans="1:37" x14ac:dyDescent="0.25">
      <c r="A130" s="5">
        <v>45296</v>
      </c>
      <c r="C130" t="s">
        <v>43</v>
      </c>
      <c r="D130">
        <v>0</v>
      </c>
      <c r="E130">
        <v>0</v>
      </c>
      <c r="F130">
        <v>0</v>
      </c>
      <c r="G130" s="14">
        <v>0</v>
      </c>
      <c r="H130" s="14">
        <v>0</v>
      </c>
      <c r="I130" s="14">
        <v>0</v>
      </c>
      <c r="J130" s="14">
        <v>0</v>
      </c>
      <c r="K130" s="14">
        <v>0</v>
      </c>
      <c r="L130" s="14">
        <v>0</v>
      </c>
      <c r="M130" s="14">
        <v>0</v>
      </c>
      <c r="N130" s="14">
        <v>0</v>
      </c>
      <c r="O130" s="14">
        <v>0</v>
      </c>
      <c r="P130" s="14">
        <v>0</v>
      </c>
      <c r="Q130">
        <v>0</v>
      </c>
      <c r="R130" s="14" t="e">
        <v>#DIV/0!</v>
      </c>
      <c r="X130" s="14">
        <v>0</v>
      </c>
      <c r="Y130" s="12" t="e">
        <f t="shared" ref="Y130:Y193" si="26">$D130/$B130</f>
        <v>#DIV/0!</v>
      </c>
      <c r="Z130" s="12" t="e">
        <f t="shared" ref="Z130:Z193" si="27">$E130/$B130</f>
        <v>#DIV/0!</v>
      </c>
      <c r="AA130" s="14" t="e">
        <f t="shared" ref="AA130:AA193" si="28">$G130/$B130</f>
        <v>#DIV/0!</v>
      </c>
      <c r="AB130" s="14" t="e">
        <f t="shared" ref="AB130:AB193" si="29">$H130/$B130</f>
        <v>#DIV/0!</v>
      </c>
      <c r="AC130" s="14" t="e">
        <f t="shared" ref="AC130:AC193" si="30">$I130/$B130</f>
        <v>#DIV/0!</v>
      </c>
      <c r="AD130" s="14" t="e">
        <f t="shared" ref="AD130:AD193" si="31">$J130/$B130</f>
        <v>#DIV/0!</v>
      </c>
      <c r="AE130" s="14" t="e">
        <f t="shared" ref="AE130:AE193" si="32">$K130/$B130</f>
        <v>#DIV/0!</v>
      </c>
      <c r="AF130" s="14" t="e">
        <f t="shared" ref="AF130:AF193" si="33">$L130/$B130</f>
        <v>#DIV/0!</v>
      </c>
      <c r="AG130" s="14" t="e">
        <f t="shared" ref="AG130:AG193" si="34">$M130/$B130</f>
        <v>#DIV/0!</v>
      </c>
      <c r="AH130" s="14" t="e">
        <f t="shared" ref="AH130:AH193" si="35">$N130/$B130</f>
        <v>#DIV/0!</v>
      </c>
      <c r="AI130" s="14" t="e">
        <f t="shared" ref="AI130:AI193" si="36">$O130/$B130</f>
        <v>#DIV/0!</v>
      </c>
      <c r="AJ130" s="14" t="e">
        <f t="shared" ref="AJ130:AJ193" si="37">$P130/$B130</f>
        <v>#DIV/0!</v>
      </c>
      <c r="AK130" s="15" t="e">
        <f t="shared" ref="AK130:AK193" si="38">$X130/$B130</f>
        <v>#DIV/0!</v>
      </c>
    </row>
    <row r="131" spans="1:37" x14ac:dyDescent="0.25">
      <c r="A131" s="5">
        <v>45296</v>
      </c>
      <c r="B131">
        <v>0</v>
      </c>
      <c r="C131" t="s">
        <v>47</v>
      </c>
      <c r="D131">
        <v>0</v>
      </c>
      <c r="E131">
        <v>0</v>
      </c>
      <c r="F131">
        <v>0</v>
      </c>
      <c r="G131" s="14">
        <v>0</v>
      </c>
      <c r="H131" s="14">
        <v>0</v>
      </c>
      <c r="I131" s="14">
        <v>0</v>
      </c>
      <c r="J131" s="14">
        <v>0</v>
      </c>
      <c r="K131" s="14">
        <v>0</v>
      </c>
      <c r="L131" s="14">
        <v>0</v>
      </c>
      <c r="M131" s="14">
        <v>0</v>
      </c>
      <c r="N131" s="14">
        <v>0</v>
      </c>
      <c r="O131" s="14">
        <v>0</v>
      </c>
      <c r="P131" s="14">
        <v>0</v>
      </c>
      <c r="Q131">
        <v>0</v>
      </c>
      <c r="R131" s="14" t="e">
        <v>#DIV/0!</v>
      </c>
      <c r="X131" s="14">
        <v>0</v>
      </c>
      <c r="Y131" s="12" t="e">
        <f t="shared" si="26"/>
        <v>#DIV/0!</v>
      </c>
      <c r="Z131" s="12" t="e">
        <f t="shared" si="27"/>
        <v>#DIV/0!</v>
      </c>
      <c r="AA131" s="14" t="e">
        <f t="shared" si="28"/>
        <v>#DIV/0!</v>
      </c>
      <c r="AB131" s="14" t="e">
        <f t="shared" si="29"/>
        <v>#DIV/0!</v>
      </c>
      <c r="AC131" s="14" t="e">
        <f t="shared" si="30"/>
        <v>#DIV/0!</v>
      </c>
      <c r="AD131" s="14" t="e">
        <f t="shared" si="31"/>
        <v>#DIV/0!</v>
      </c>
      <c r="AE131" s="14" t="e">
        <f t="shared" si="32"/>
        <v>#DIV/0!</v>
      </c>
      <c r="AF131" s="14" t="e">
        <f t="shared" si="33"/>
        <v>#DIV/0!</v>
      </c>
      <c r="AG131" s="14" t="e">
        <f t="shared" si="34"/>
        <v>#DIV/0!</v>
      </c>
      <c r="AH131" s="14" t="e">
        <f t="shared" si="35"/>
        <v>#DIV/0!</v>
      </c>
      <c r="AI131" s="14" t="e">
        <f t="shared" si="36"/>
        <v>#DIV/0!</v>
      </c>
      <c r="AJ131" s="14" t="e">
        <f t="shared" si="37"/>
        <v>#DIV/0!</v>
      </c>
      <c r="AK131" s="15" t="e">
        <f t="shared" si="38"/>
        <v>#DIV/0!</v>
      </c>
    </row>
    <row r="132" spans="1:37" hidden="1" x14ac:dyDescent="0.25">
      <c r="A132" s="5">
        <v>45303</v>
      </c>
      <c r="C132" t="s">
        <v>123</v>
      </c>
      <c r="D132">
        <v>3</v>
      </c>
      <c r="E132">
        <v>0</v>
      </c>
      <c r="F132">
        <v>3</v>
      </c>
      <c r="G132" s="14">
        <v>0.38540509259259265</v>
      </c>
      <c r="H132" s="14">
        <v>0</v>
      </c>
      <c r="I132" s="14">
        <v>0</v>
      </c>
      <c r="J132" s="14">
        <v>0</v>
      </c>
      <c r="K132" s="14">
        <v>0</v>
      </c>
      <c r="L132" s="14">
        <v>0.38540509259259265</v>
      </c>
      <c r="M132" s="14">
        <v>0</v>
      </c>
      <c r="N132" s="14">
        <v>0</v>
      </c>
      <c r="O132" s="14">
        <v>0</v>
      </c>
      <c r="P132" s="14">
        <v>1.1574074074074073E-4</v>
      </c>
      <c r="Q132">
        <v>0</v>
      </c>
      <c r="R132" s="14">
        <v>5.3356481481481484E-3</v>
      </c>
      <c r="X132" s="14">
        <v>0.4262037037037037</v>
      </c>
      <c r="Y132" s="12" t="e">
        <f t="shared" si="26"/>
        <v>#DIV/0!</v>
      </c>
      <c r="Z132" s="12" t="e">
        <f t="shared" si="27"/>
        <v>#DIV/0!</v>
      </c>
      <c r="AA132" s="14" t="e">
        <f t="shared" si="28"/>
        <v>#DIV/0!</v>
      </c>
      <c r="AB132" s="14" t="e">
        <f t="shared" si="29"/>
        <v>#DIV/0!</v>
      </c>
      <c r="AC132" s="14" t="e">
        <f t="shared" si="30"/>
        <v>#DIV/0!</v>
      </c>
      <c r="AD132" s="14" t="e">
        <f t="shared" si="31"/>
        <v>#DIV/0!</v>
      </c>
      <c r="AE132" s="14" t="e">
        <f t="shared" si="32"/>
        <v>#DIV/0!</v>
      </c>
      <c r="AF132" s="14" t="e">
        <f t="shared" si="33"/>
        <v>#DIV/0!</v>
      </c>
      <c r="AG132" s="14" t="e">
        <f t="shared" si="34"/>
        <v>#DIV/0!</v>
      </c>
      <c r="AH132" s="14" t="e">
        <f t="shared" si="35"/>
        <v>#DIV/0!</v>
      </c>
      <c r="AI132" s="14" t="e">
        <f t="shared" si="36"/>
        <v>#DIV/0!</v>
      </c>
      <c r="AJ132" s="14" t="e">
        <f t="shared" si="37"/>
        <v>#DIV/0!</v>
      </c>
      <c r="AK132" s="15" t="e">
        <f t="shared" si="38"/>
        <v>#DIV/0!</v>
      </c>
    </row>
    <row r="133" spans="1:37" x14ac:dyDescent="0.25">
      <c r="A133" s="5">
        <v>45303</v>
      </c>
      <c r="C133" t="s">
        <v>127</v>
      </c>
      <c r="D133">
        <v>0</v>
      </c>
      <c r="E133">
        <v>0</v>
      </c>
      <c r="F133">
        <v>0</v>
      </c>
      <c r="G133" s="14">
        <v>0</v>
      </c>
      <c r="H133" s="14">
        <v>0</v>
      </c>
      <c r="I133" s="14">
        <v>0</v>
      </c>
      <c r="J133" s="14">
        <v>0</v>
      </c>
      <c r="K133" s="14">
        <v>0</v>
      </c>
      <c r="L133" s="14">
        <v>0</v>
      </c>
      <c r="M133" s="14">
        <v>0</v>
      </c>
      <c r="N133" s="14">
        <v>0</v>
      </c>
      <c r="O133" s="14">
        <v>0</v>
      </c>
      <c r="P133" s="14">
        <v>0</v>
      </c>
      <c r="Q133">
        <v>0</v>
      </c>
      <c r="R133" s="14" t="e">
        <v>#DIV/0!</v>
      </c>
      <c r="X133" s="14">
        <v>0</v>
      </c>
      <c r="Y133" s="12" t="e">
        <f t="shared" si="26"/>
        <v>#DIV/0!</v>
      </c>
      <c r="Z133" s="12" t="e">
        <f t="shared" si="27"/>
        <v>#DIV/0!</v>
      </c>
      <c r="AA133" s="14" t="e">
        <f t="shared" si="28"/>
        <v>#DIV/0!</v>
      </c>
      <c r="AB133" s="14" t="e">
        <f t="shared" si="29"/>
        <v>#DIV/0!</v>
      </c>
      <c r="AC133" s="14" t="e">
        <f t="shared" si="30"/>
        <v>#DIV/0!</v>
      </c>
      <c r="AD133" s="14" t="e">
        <f t="shared" si="31"/>
        <v>#DIV/0!</v>
      </c>
      <c r="AE133" s="14" t="e">
        <f t="shared" si="32"/>
        <v>#DIV/0!</v>
      </c>
      <c r="AF133" s="14" t="e">
        <f t="shared" si="33"/>
        <v>#DIV/0!</v>
      </c>
      <c r="AG133" s="14" t="e">
        <f t="shared" si="34"/>
        <v>#DIV/0!</v>
      </c>
      <c r="AH133" s="14" t="e">
        <f t="shared" si="35"/>
        <v>#DIV/0!</v>
      </c>
      <c r="AI133" s="14" t="e">
        <f t="shared" si="36"/>
        <v>#DIV/0!</v>
      </c>
      <c r="AJ133" s="14" t="e">
        <f t="shared" si="37"/>
        <v>#DIV/0!</v>
      </c>
      <c r="AK133" s="15" t="e">
        <f t="shared" si="38"/>
        <v>#DIV/0!</v>
      </c>
    </row>
    <row r="134" spans="1:37" x14ac:dyDescent="0.25">
      <c r="A134" s="5">
        <v>45303</v>
      </c>
      <c r="C134" t="s">
        <v>43</v>
      </c>
      <c r="D134">
        <v>2</v>
      </c>
      <c r="E134">
        <v>0</v>
      </c>
      <c r="F134">
        <v>2</v>
      </c>
      <c r="G134" s="14">
        <v>6.7604166666666674E-2</v>
      </c>
      <c r="H134" s="14">
        <v>4.3194444444444445E-2</v>
      </c>
      <c r="I134" s="14">
        <v>2.4398148148148145E-2</v>
      </c>
      <c r="J134" s="14">
        <v>0</v>
      </c>
      <c r="K134" s="14">
        <v>0</v>
      </c>
      <c r="L134" s="14">
        <v>0</v>
      </c>
      <c r="M134" s="14">
        <v>0</v>
      </c>
      <c r="N134" s="14">
        <v>0</v>
      </c>
      <c r="O134" s="14">
        <v>0</v>
      </c>
      <c r="P134" s="14">
        <v>8.726851851851852E-3</v>
      </c>
      <c r="Q134">
        <v>0</v>
      </c>
      <c r="R134" s="14">
        <v>8.518518518518519E-3</v>
      </c>
      <c r="X134" s="14">
        <v>0.35359953703703706</v>
      </c>
      <c r="Y134" s="12" t="e">
        <f t="shared" si="26"/>
        <v>#DIV/0!</v>
      </c>
      <c r="Z134" s="12" t="e">
        <f t="shared" si="27"/>
        <v>#DIV/0!</v>
      </c>
      <c r="AA134" s="14" t="e">
        <f t="shared" si="28"/>
        <v>#DIV/0!</v>
      </c>
      <c r="AB134" s="14" t="e">
        <f t="shared" si="29"/>
        <v>#DIV/0!</v>
      </c>
      <c r="AC134" s="14" t="e">
        <f t="shared" si="30"/>
        <v>#DIV/0!</v>
      </c>
      <c r="AD134" s="14" t="e">
        <f t="shared" si="31"/>
        <v>#DIV/0!</v>
      </c>
      <c r="AE134" s="14" t="e">
        <f t="shared" si="32"/>
        <v>#DIV/0!</v>
      </c>
      <c r="AF134" s="14" t="e">
        <f t="shared" si="33"/>
        <v>#DIV/0!</v>
      </c>
      <c r="AG134" s="14" t="e">
        <f t="shared" si="34"/>
        <v>#DIV/0!</v>
      </c>
      <c r="AH134" s="14" t="e">
        <f t="shared" si="35"/>
        <v>#DIV/0!</v>
      </c>
      <c r="AI134" s="14" t="e">
        <f t="shared" si="36"/>
        <v>#DIV/0!</v>
      </c>
      <c r="AJ134" s="14" t="e">
        <f t="shared" si="37"/>
        <v>#DIV/0!</v>
      </c>
      <c r="AK134" s="15" t="e">
        <f t="shared" si="38"/>
        <v>#DIV/0!</v>
      </c>
    </row>
    <row r="135" spans="1:37" x14ac:dyDescent="0.25">
      <c r="A135" s="5">
        <v>45303</v>
      </c>
      <c r="C135" t="s">
        <v>125</v>
      </c>
      <c r="D135">
        <v>35</v>
      </c>
      <c r="E135">
        <v>7</v>
      </c>
      <c r="F135">
        <v>42</v>
      </c>
      <c r="G135" s="14">
        <v>1.0709953703703705</v>
      </c>
      <c r="H135" s="14">
        <v>0.21280092592592592</v>
      </c>
      <c r="I135" s="14">
        <v>4.010416666666667E-2</v>
      </c>
      <c r="J135" s="14">
        <v>0.14569444444444443</v>
      </c>
      <c r="K135" s="14">
        <v>1.9594907407407405E-2</v>
      </c>
      <c r="L135" s="14">
        <v>0.65280092592592587</v>
      </c>
      <c r="M135" s="14">
        <v>0</v>
      </c>
      <c r="N135" s="14">
        <v>0</v>
      </c>
      <c r="O135" s="14">
        <v>0</v>
      </c>
      <c r="P135" s="14">
        <v>3.6921296296296298E-3</v>
      </c>
      <c r="Q135">
        <v>0</v>
      </c>
      <c r="R135" s="14">
        <v>4.8842592592592592E-3</v>
      </c>
      <c r="X135" s="14">
        <v>1.7804050925925925</v>
      </c>
      <c r="Y135" s="12" t="e">
        <f t="shared" si="26"/>
        <v>#DIV/0!</v>
      </c>
      <c r="Z135" s="12" t="e">
        <f t="shared" si="27"/>
        <v>#DIV/0!</v>
      </c>
      <c r="AA135" s="14" t="e">
        <f t="shared" si="28"/>
        <v>#DIV/0!</v>
      </c>
      <c r="AB135" s="14" t="e">
        <f t="shared" si="29"/>
        <v>#DIV/0!</v>
      </c>
      <c r="AC135" s="14" t="e">
        <f t="shared" si="30"/>
        <v>#DIV/0!</v>
      </c>
      <c r="AD135" s="14" t="e">
        <f t="shared" si="31"/>
        <v>#DIV/0!</v>
      </c>
      <c r="AE135" s="14" t="e">
        <f t="shared" si="32"/>
        <v>#DIV/0!</v>
      </c>
      <c r="AF135" s="14" t="e">
        <f t="shared" si="33"/>
        <v>#DIV/0!</v>
      </c>
      <c r="AG135" s="14" t="e">
        <f t="shared" si="34"/>
        <v>#DIV/0!</v>
      </c>
      <c r="AH135" s="14" t="e">
        <f t="shared" si="35"/>
        <v>#DIV/0!</v>
      </c>
      <c r="AI135" s="14" t="e">
        <f t="shared" si="36"/>
        <v>#DIV/0!</v>
      </c>
      <c r="AJ135" s="14" t="e">
        <f t="shared" si="37"/>
        <v>#DIV/0!</v>
      </c>
      <c r="AK135" s="15" t="e">
        <f t="shared" si="38"/>
        <v>#DIV/0!</v>
      </c>
    </row>
    <row r="136" spans="1:37" x14ac:dyDescent="0.25">
      <c r="A136" s="5">
        <v>45303</v>
      </c>
      <c r="B136">
        <v>5</v>
      </c>
      <c r="C136" t="s">
        <v>46</v>
      </c>
      <c r="D136">
        <v>143</v>
      </c>
      <c r="E136">
        <v>15</v>
      </c>
      <c r="F136">
        <v>158</v>
      </c>
      <c r="G136" s="14">
        <v>0.24980324074074076</v>
      </c>
      <c r="H136" s="14">
        <v>0.21831018518518519</v>
      </c>
      <c r="I136" s="14">
        <v>0</v>
      </c>
      <c r="J136" s="14">
        <v>0</v>
      </c>
      <c r="K136" s="14">
        <v>3.4629629629629628E-2</v>
      </c>
      <c r="L136" s="14">
        <v>2.884259259259259E-2</v>
      </c>
      <c r="M136" s="14">
        <v>4.9375000000000002E-2</v>
      </c>
      <c r="N136" s="14">
        <v>0</v>
      </c>
      <c r="O136" s="14">
        <v>0</v>
      </c>
      <c r="P136" s="14">
        <v>3.829861111111111E-2</v>
      </c>
      <c r="Q136">
        <v>0</v>
      </c>
      <c r="R136" s="14">
        <v>4.2708333333333339E-3</v>
      </c>
      <c r="X136" s="14">
        <v>1.7773032407407408</v>
      </c>
      <c r="Y136" s="12">
        <f t="shared" si="26"/>
        <v>28.6</v>
      </c>
      <c r="Z136" s="12">
        <f t="shared" si="27"/>
        <v>3</v>
      </c>
      <c r="AA136" s="14">
        <f t="shared" si="28"/>
        <v>4.996064814814815E-2</v>
      </c>
      <c r="AB136" s="14">
        <f t="shared" si="29"/>
        <v>4.3662037037037041E-2</v>
      </c>
      <c r="AC136" s="14">
        <f t="shared" si="30"/>
        <v>0</v>
      </c>
      <c r="AD136" s="14">
        <f t="shared" si="31"/>
        <v>0</v>
      </c>
      <c r="AE136" s="14">
        <f t="shared" si="32"/>
        <v>6.9259259259259257E-3</v>
      </c>
      <c r="AF136" s="14">
        <f t="shared" si="33"/>
        <v>5.7685185185185183E-3</v>
      </c>
      <c r="AG136" s="14">
        <f t="shared" si="34"/>
        <v>9.8750000000000001E-3</v>
      </c>
      <c r="AH136" s="14">
        <f t="shared" si="35"/>
        <v>0</v>
      </c>
      <c r="AI136" s="14">
        <f t="shared" si="36"/>
        <v>0</v>
      </c>
      <c r="AJ136" s="14">
        <f t="shared" si="37"/>
        <v>7.6597222222222223E-3</v>
      </c>
      <c r="AK136" s="15">
        <f t="shared" si="38"/>
        <v>0.35546064814814815</v>
      </c>
    </row>
    <row r="137" spans="1:37" x14ac:dyDescent="0.25">
      <c r="A137" s="5">
        <v>45303</v>
      </c>
      <c r="B137">
        <v>4</v>
      </c>
      <c r="C137" t="s">
        <v>122</v>
      </c>
      <c r="D137">
        <v>70</v>
      </c>
      <c r="E137">
        <v>4</v>
      </c>
      <c r="F137">
        <v>74</v>
      </c>
      <c r="G137" s="14">
        <v>0.12030092592592594</v>
      </c>
      <c r="H137" s="14">
        <v>0</v>
      </c>
      <c r="I137" s="14">
        <v>0</v>
      </c>
      <c r="J137" s="14">
        <v>7.7800925925925926E-2</v>
      </c>
      <c r="K137" s="14">
        <v>1.579861111111111E-2</v>
      </c>
      <c r="L137" s="14">
        <v>4.0972222222222226E-3</v>
      </c>
      <c r="M137" s="14">
        <v>0</v>
      </c>
      <c r="N137" s="14">
        <v>2.2604166666666665E-2</v>
      </c>
      <c r="O137" s="14">
        <v>0</v>
      </c>
      <c r="P137" s="14">
        <v>2.7083333333333334E-2</v>
      </c>
      <c r="Q137">
        <v>0</v>
      </c>
      <c r="R137" s="14">
        <v>3.4606481481481485E-3</v>
      </c>
      <c r="X137" s="14">
        <v>0.78429398148148144</v>
      </c>
      <c r="Y137" s="12">
        <f t="shared" si="26"/>
        <v>17.5</v>
      </c>
      <c r="Z137" s="12">
        <f t="shared" si="27"/>
        <v>1</v>
      </c>
      <c r="AA137" s="14">
        <f t="shared" si="28"/>
        <v>3.0075231481481484E-2</v>
      </c>
      <c r="AB137" s="14">
        <f t="shared" si="29"/>
        <v>0</v>
      </c>
      <c r="AC137" s="14">
        <f t="shared" si="30"/>
        <v>0</v>
      </c>
      <c r="AD137" s="14">
        <f t="shared" si="31"/>
        <v>1.9450231481481482E-2</v>
      </c>
      <c r="AE137" s="14">
        <f t="shared" si="32"/>
        <v>3.9496527777777776E-3</v>
      </c>
      <c r="AF137" s="14">
        <f t="shared" si="33"/>
        <v>1.0243055555555556E-3</v>
      </c>
      <c r="AG137" s="14">
        <f t="shared" si="34"/>
        <v>0</v>
      </c>
      <c r="AH137" s="14">
        <f t="shared" si="35"/>
        <v>5.6510416666666662E-3</v>
      </c>
      <c r="AI137" s="14">
        <f t="shared" si="36"/>
        <v>0</v>
      </c>
      <c r="AJ137" s="14">
        <f t="shared" si="37"/>
        <v>6.7708333333333336E-3</v>
      </c>
      <c r="AK137" s="15">
        <f t="shared" si="38"/>
        <v>0.19607349537037036</v>
      </c>
    </row>
    <row r="138" spans="1:37" x14ac:dyDescent="0.25">
      <c r="A138" s="5">
        <v>45303</v>
      </c>
      <c r="B138">
        <v>4</v>
      </c>
      <c r="C138" t="s">
        <v>124</v>
      </c>
      <c r="D138">
        <v>67</v>
      </c>
      <c r="E138">
        <v>9</v>
      </c>
      <c r="F138">
        <v>76</v>
      </c>
      <c r="G138" s="14">
        <v>0.20429398148148148</v>
      </c>
      <c r="H138" s="14">
        <v>0.16590277777777776</v>
      </c>
      <c r="I138" s="14">
        <v>3.8402777777777779E-2</v>
      </c>
      <c r="J138" s="14">
        <v>0</v>
      </c>
      <c r="K138" s="14">
        <v>0</v>
      </c>
      <c r="L138" s="14">
        <v>0</v>
      </c>
      <c r="M138" s="14">
        <v>0</v>
      </c>
      <c r="N138" s="14">
        <v>0</v>
      </c>
      <c r="O138" s="14">
        <v>0</v>
      </c>
      <c r="P138" s="14">
        <v>7.3495370370370372E-3</v>
      </c>
      <c r="Q138">
        <v>0</v>
      </c>
      <c r="R138" s="14">
        <v>3.4606481481481485E-3</v>
      </c>
      <c r="X138" s="14">
        <v>1.4207986111111113</v>
      </c>
      <c r="Y138" s="12">
        <f t="shared" si="26"/>
        <v>16.75</v>
      </c>
      <c r="Z138" s="12">
        <f t="shared" si="27"/>
        <v>2.25</v>
      </c>
      <c r="AA138" s="14">
        <f t="shared" si="28"/>
        <v>5.107349537037037E-2</v>
      </c>
      <c r="AB138" s="14">
        <f t="shared" si="29"/>
        <v>4.147569444444444E-2</v>
      </c>
      <c r="AC138" s="14">
        <f t="shared" si="30"/>
        <v>9.6006944444444447E-3</v>
      </c>
      <c r="AD138" s="14">
        <f t="shared" si="31"/>
        <v>0</v>
      </c>
      <c r="AE138" s="14">
        <f t="shared" si="32"/>
        <v>0</v>
      </c>
      <c r="AF138" s="14">
        <f t="shared" si="33"/>
        <v>0</v>
      </c>
      <c r="AG138" s="14">
        <f t="shared" si="34"/>
        <v>0</v>
      </c>
      <c r="AH138" s="14">
        <f t="shared" si="35"/>
        <v>0</v>
      </c>
      <c r="AI138" s="14">
        <f t="shared" si="36"/>
        <v>0</v>
      </c>
      <c r="AJ138" s="14">
        <f t="shared" si="37"/>
        <v>1.8373842592592593E-3</v>
      </c>
      <c r="AK138" s="15">
        <f t="shared" si="38"/>
        <v>0.35519965277777782</v>
      </c>
    </row>
    <row r="139" spans="1:37" x14ac:dyDescent="0.25">
      <c r="A139" s="5">
        <v>45303</v>
      </c>
      <c r="B139">
        <v>5</v>
      </c>
      <c r="C139" t="s">
        <v>44</v>
      </c>
      <c r="D139">
        <v>100</v>
      </c>
      <c r="E139">
        <v>11</v>
      </c>
      <c r="F139">
        <v>111</v>
      </c>
      <c r="G139" s="14">
        <v>0.24870370370370373</v>
      </c>
      <c r="H139" s="14">
        <v>0.21230324074074072</v>
      </c>
      <c r="I139" s="14">
        <v>2.3958333333333336E-3</v>
      </c>
      <c r="J139" s="14">
        <v>5.9953703703703697E-3</v>
      </c>
      <c r="K139" s="14">
        <v>6.2962962962962964E-3</v>
      </c>
      <c r="L139" s="14">
        <v>2.0694444444444446E-2</v>
      </c>
      <c r="M139" s="14">
        <v>6.018518518518519E-4</v>
      </c>
      <c r="N139" s="14">
        <v>0</v>
      </c>
      <c r="O139" s="14">
        <v>0</v>
      </c>
      <c r="P139" s="14">
        <v>1.1909722222222223E-2</v>
      </c>
      <c r="Q139">
        <v>4</v>
      </c>
      <c r="R139" s="14">
        <v>7.2685185185185188E-3</v>
      </c>
      <c r="X139" s="14">
        <v>1.7676041666666666</v>
      </c>
      <c r="Y139" s="12">
        <f t="shared" si="26"/>
        <v>20</v>
      </c>
      <c r="Z139" s="12">
        <f t="shared" si="27"/>
        <v>2.2000000000000002</v>
      </c>
      <c r="AA139" s="14">
        <f t="shared" si="28"/>
        <v>4.9740740740740745E-2</v>
      </c>
      <c r="AB139" s="14">
        <f t="shared" si="29"/>
        <v>4.2460648148148143E-2</v>
      </c>
      <c r="AC139" s="14">
        <f t="shared" si="30"/>
        <v>4.7916666666666669E-4</v>
      </c>
      <c r="AD139" s="14">
        <f t="shared" si="31"/>
        <v>1.199074074074074E-3</v>
      </c>
      <c r="AE139" s="14">
        <f t="shared" si="32"/>
        <v>1.2592592592592592E-3</v>
      </c>
      <c r="AF139" s="14">
        <f t="shared" si="33"/>
        <v>4.138888888888889E-3</v>
      </c>
      <c r="AG139" s="14">
        <f t="shared" si="34"/>
        <v>1.2037037037037037E-4</v>
      </c>
      <c r="AH139" s="14">
        <f t="shared" si="35"/>
        <v>0</v>
      </c>
      <c r="AI139" s="14">
        <f t="shared" si="36"/>
        <v>0</v>
      </c>
      <c r="AJ139" s="14">
        <f t="shared" si="37"/>
        <v>2.3819444444444443E-3</v>
      </c>
      <c r="AK139" s="15">
        <f t="shared" si="38"/>
        <v>0.35352083333333334</v>
      </c>
    </row>
    <row r="140" spans="1:37" x14ac:dyDescent="0.25">
      <c r="A140" s="5">
        <v>45303</v>
      </c>
      <c r="B140">
        <v>5</v>
      </c>
      <c r="C140" t="s">
        <v>45</v>
      </c>
      <c r="D140">
        <v>109</v>
      </c>
      <c r="E140">
        <v>28</v>
      </c>
      <c r="F140">
        <v>137</v>
      </c>
      <c r="G140" s="14">
        <v>0.45569444444444446</v>
      </c>
      <c r="H140" s="14">
        <v>0.20920138888888887</v>
      </c>
      <c r="I140" s="14">
        <v>2.3032407407407407E-3</v>
      </c>
      <c r="J140" s="14">
        <v>8.9803240740740739E-2</v>
      </c>
      <c r="K140" s="14">
        <v>6.2962962962962964E-3</v>
      </c>
      <c r="L140" s="14">
        <v>1.9699074074074074E-2</v>
      </c>
      <c r="M140" s="14">
        <v>0.12840277777777778</v>
      </c>
      <c r="N140" s="14">
        <v>0</v>
      </c>
      <c r="O140" s="14">
        <v>0</v>
      </c>
      <c r="P140" s="14">
        <v>1.2638888888888889E-2</v>
      </c>
      <c r="Q140">
        <v>0</v>
      </c>
      <c r="R140" s="14">
        <v>4.6064814814814814E-3</v>
      </c>
      <c r="X140" s="14">
        <v>1.7742939814814813</v>
      </c>
      <c r="Y140" s="12">
        <f t="shared" si="26"/>
        <v>21.8</v>
      </c>
      <c r="Z140" s="12">
        <f t="shared" si="27"/>
        <v>5.6</v>
      </c>
      <c r="AA140" s="14">
        <f t="shared" si="28"/>
        <v>9.1138888888888894E-2</v>
      </c>
      <c r="AB140" s="14">
        <f t="shared" si="29"/>
        <v>4.1840277777777775E-2</v>
      </c>
      <c r="AC140" s="14">
        <f t="shared" si="30"/>
        <v>4.6064814814814813E-4</v>
      </c>
      <c r="AD140" s="14">
        <f t="shared" si="31"/>
        <v>1.7960648148148149E-2</v>
      </c>
      <c r="AE140" s="14">
        <f t="shared" si="32"/>
        <v>1.2592592592592592E-3</v>
      </c>
      <c r="AF140" s="14">
        <f t="shared" si="33"/>
        <v>3.9398148148148144E-3</v>
      </c>
      <c r="AG140" s="14">
        <f t="shared" si="34"/>
        <v>2.5680555555555557E-2</v>
      </c>
      <c r="AH140" s="14">
        <f t="shared" si="35"/>
        <v>0</v>
      </c>
      <c r="AI140" s="14">
        <f t="shared" si="36"/>
        <v>0</v>
      </c>
      <c r="AJ140" s="14">
        <f t="shared" si="37"/>
        <v>2.5277777777777777E-3</v>
      </c>
      <c r="AK140" s="15">
        <f t="shared" si="38"/>
        <v>0.35485879629629624</v>
      </c>
    </row>
    <row r="141" spans="1:37" x14ac:dyDescent="0.25">
      <c r="A141" s="5">
        <v>45303</v>
      </c>
      <c r="B141">
        <v>4</v>
      </c>
      <c r="C141" t="s">
        <v>126</v>
      </c>
      <c r="D141">
        <v>71</v>
      </c>
      <c r="E141">
        <v>16</v>
      </c>
      <c r="F141">
        <v>87</v>
      </c>
      <c r="G141" s="14">
        <v>0.3543055555555556</v>
      </c>
      <c r="H141" s="14">
        <v>0.16700231481481484</v>
      </c>
      <c r="I141" s="14">
        <v>0</v>
      </c>
      <c r="J141" s="14">
        <v>0.02</v>
      </c>
      <c r="K141" s="14">
        <v>6.7013888888888887E-3</v>
      </c>
      <c r="L141" s="14">
        <v>0</v>
      </c>
      <c r="M141" s="14">
        <v>0.16060185185185186</v>
      </c>
      <c r="N141" s="14">
        <v>0</v>
      </c>
      <c r="O141" s="14">
        <v>0</v>
      </c>
      <c r="P141" s="14">
        <v>8.5763888888888886E-3</v>
      </c>
      <c r="Q141">
        <v>0</v>
      </c>
      <c r="R141" s="14">
        <v>4.108796296296297E-3</v>
      </c>
      <c r="X141" s="14">
        <v>1.4181944444444445</v>
      </c>
      <c r="Y141" s="12">
        <f t="shared" si="26"/>
        <v>17.75</v>
      </c>
      <c r="Z141" s="12">
        <f t="shared" si="27"/>
        <v>4</v>
      </c>
      <c r="AA141" s="14">
        <f t="shared" si="28"/>
        <v>8.8576388888888899E-2</v>
      </c>
      <c r="AB141" s="14">
        <f t="shared" si="29"/>
        <v>4.175057870370371E-2</v>
      </c>
      <c r="AC141" s="14">
        <f t="shared" si="30"/>
        <v>0</v>
      </c>
      <c r="AD141" s="14">
        <f t="shared" si="31"/>
        <v>5.0000000000000001E-3</v>
      </c>
      <c r="AE141" s="14">
        <f t="shared" si="32"/>
        <v>1.6753472222222222E-3</v>
      </c>
      <c r="AF141" s="14">
        <f t="shared" si="33"/>
        <v>0</v>
      </c>
      <c r="AG141" s="14">
        <f t="shared" si="34"/>
        <v>4.0150462962962964E-2</v>
      </c>
      <c r="AH141" s="14">
        <f t="shared" si="35"/>
        <v>0</v>
      </c>
      <c r="AI141" s="14">
        <f t="shared" si="36"/>
        <v>0</v>
      </c>
      <c r="AJ141" s="14">
        <f t="shared" si="37"/>
        <v>2.1440972222222222E-3</v>
      </c>
      <c r="AK141" s="15">
        <f t="shared" si="38"/>
        <v>0.35454861111111113</v>
      </c>
    </row>
    <row r="142" spans="1:37" x14ac:dyDescent="0.25">
      <c r="A142" s="5">
        <v>45310</v>
      </c>
      <c r="B142">
        <v>5</v>
      </c>
      <c r="C142" t="s">
        <v>46</v>
      </c>
      <c r="D142">
        <v>105</v>
      </c>
      <c r="E142">
        <v>12</v>
      </c>
      <c r="F142">
        <v>117</v>
      </c>
      <c r="G142" s="14">
        <v>0.29519675925925926</v>
      </c>
      <c r="H142" s="14">
        <v>0.58193287037037034</v>
      </c>
      <c r="I142" s="14">
        <v>0.20756944444444445</v>
      </c>
      <c r="J142" s="14">
        <v>0.12659722222222222</v>
      </c>
      <c r="K142" s="14">
        <v>7.5914351851851858E-2</v>
      </c>
      <c r="L142" s="14">
        <v>0.11116898148148148</v>
      </c>
      <c r="M142" s="14">
        <v>7.1423611111111118E-2</v>
      </c>
      <c r="N142" s="14">
        <v>0.20858796296296298</v>
      </c>
      <c r="O142" s="14">
        <v>0</v>
      </c>
      <c r="P142" s="14">
        <v>1.3333333333333334E-2</v>
      </c>
      <c r="Q142">
        <v>0</v>
      </c>
      <c r="R142" s="14">
        <v>5.3935185185185188E-3</v>
      </c>
      <c r="X142" s="14">
        <v>1.7876967592592592</v>
      </c>
      <c r="Y142" s="12">
        <f t="shared" si="26"/>
        <v>21</v>
      </c>
      <c r="Z142" s="12">
        <f t="shared" si="27"/>
        <v>2.4</v>
      </c>
      <c r="AA142" s="14">
        <f t="shared" si="28"/>
        <v>5.903935185185185E-2</v>
      </c>
      <c r="AB142" s="14">
        <f t="shared" si="29"/>
        <v>0.11638657407407407</v>
      </c>
      <c r="AC142" s="14">
        <f t="shared" si="30"/>
        <v>4.1513888888888892E-2</v>
      </c>
      <c r="AD142" s="14">
        <f t="shared" si="31"/>
        <v>2.5319444444444443E-2</v>
      </c>
      <c r="AE142" s="14">
        <f t="shared" si="32"/>
        <v>1.5182870370370371E-2</v>
      </c>
      <c r="AF142" s="14">
        <f t="shared" si="33"/>
        <v>2.2233796296296297E-2</v>
      </c>
      <c r="AG142" s="14">
        <f t="shared" si="34"/>
        <v>1.4284722222222223E-2</v>
      </c>
      <c r="AH142" s="14">
        <f t="shared" si="35"/>
        <v>4.1717592592592598E-2</v>
      </c>
      <c r="AI142" s="14">
        <f t="shared" si="36"/>
        <v>0</v>
      </c>
      <c r="AJ142" s="14">
        <f t="shared" si="37"/>
        <v>2.666666666666667E-3</v>
      </c>
      <c r="AK142" s="15">
        <f t="shared" si="38"/>
        <v>0.35753935185185182</v>
      </c>
    </row>
    <row r="143" spans="1:37" x14ac:dyDescent="0.25">
      <c r="A143" s="5">
        <v>45310</v>
      </c>
      <c r="B143">
        <v>4</v>
      </c>
      <c r="C143" t="s">
        <v>122</v>
      </c>
      <c r="D143">
        <v>71</v>
      </c>
      <c r="E143">
        <v>4</v>
      </c>
      <c r="F143">
        <v>75</v>
      </c>
      <c r="G143" s="14">
        <v>0.14950231481481482</v>
      </c>
      <c r="H143" s="14">
        <v>0</v>
      </c>
      <c r="I143" s="14">
        <v>0</v>
      </c>
      <c r="J143" s="14">
        <v>0.11549768518518518</v>
      </c>
      <c r="K143" s="14">
        <v>1.8981481481481482E-3</v>
      </c>
      <c r="L143" s="14">
        <v>9.6990740740740735E-3</v>
      </c>
      <c r="M143" s="14">
        <v>1.8981481481481482E-3</v>
      </c>
      <c r="N143" s="14">
        <v>2.0497685185185185E-2</v>
      </c>
      <c r="O143" s="14">
        <v>0</v>
      </c>
      <c r="P143" s="14">
        <v>1.7106481481481483E-2</v>
      </c>
      <c r="Q143">
        <v>0</v>
      </c>
      <c r="R143" s="14">
        <v>3.425925925925926E-3</v>
      </c>
      <c r="X143" s="14">
        <v>0.83280092592592592</v>
      </c>
      <c r="Y143" s="12">
        <f t="shared" si="26"/>
        <v>17.75</v>
      </c>
      <c r="Z143" s="12">
        <f t="shared" si="27"/>
        <v>1</v>
      </c>
      <c r="AA143" s="14">
        <f t="shared" si="28"/>
        <v>3.7375578703703706E-2</v>
      </c>
      <c r="AB143" s="14">
        <f t="shared" si="29"/>
        <v>0</v>
      </c>
      <c r="AC143" s="14">
        <f t="shared" si="30"/>
        <v>0</v>
      </c>
      <c r="AD143" s="14">
        <f t="shared" si="31"/>
        <v>2.8874421296296294E-2</v>
      </c>
      <c r="AE143" s="14">
        <f t="shared" si="32"/>
        <v>4.7453703703703704E-4</v>
      </c>
      <c r="AF143" s="14">
        <f t="shared" si="33"/>
        <v>2.4247685185185184E-3</v>
      </c>
      <c r="AG143" s="14">
        <f t="shared" si="34"/>
        <v>4.7453703703703704E-4</v>
      </c>
      <c r="AH143" s="14">
        <f t="shared" si="35"/>
        <v>5.1244212962962962E-3</v>
      </c>
      <c r="AI143" s="14">
        <f t="shared" si="36"/>
        <v>0</v>
      </c>
      <c r="AJ143" s="14">
        <f t="shared" si="37"/>
        <v>4.2766203703703707E-3</v>
      </c>
      <c r="AK143" s="15">
        <f t="shared" si="38"/>
        <v>0.20820023148148148</v>
      </c>
    </row>
    <row r="144" spans="1:37" x14ac:dyDescent="0.25">
      <c r="A144" s="5">
        <v>45310</v>
      </c>
      <c r="B144">
        <v>5</v>
      </c>
      <c r="C144" t="s">
        <v>124</v>
      </c>
      <c r="D144">
        <v>146</v>
      </c>
      <c r="E144">
        <v>13</v>
      </c>
      <c r="F144">
        <v>159</v>
      </c>
      <c r="G144" s="14">
        <v>0.3856944444444444</v>
      </c>
      <c r="H144" s="14">
        <v>0.20689814814814814</v>
      </c>
      <c r="I144" s="14">
        <v>1.7499999999999998E-2</v>
      </c>
      <c r="J144" s="14">
        <v>1.849537037037037E-2</v>
      </c>
      <c r="K144" s="14">
        <v>2.0300925925925927E-2</v>
      </c>
      <c r="L144" s="14">
        <v>9.6990740740740735E-3</v>
      </c>
      <c r="M144" s="14">
        <v>1.0405092592592593E-2</v>
      </c>
      <c r="N144" s="14">
        <v>0.10239583333333334</v>
      </c>
      <c r="O144" s="14">
        <v>0</v>
      </c>
      <c r="P144" s="14">
        <v>1.6863425925925928E-2</v>
      </c>
      <c r="Q144">
        <v>0</v>
      </c>
      <c r="R144" s="14">
        <v>3.3564814814814811E-3</v>
      </c>
      <c r="X144" s="14">
        <v>1.7776041666666667</v>
      </c>
      <c r="Y144" s="12">
        <f t="shared" si="26"/>
        <v>29.2</v>
      </c>
      <c r="Z144" s="12">
        <f t="shared" si="27"/>
        <v>2.6</v>
      </c>
      <c r="AA144" s="14">
        <f t="shared" si="28"/>
        <v>7.7138888888888882E-2</v>
      </c>
      <c r="AB144" s="14">
        <f t="shared" si="29"/>
        <v>4.1379629629629627E-2</v>
      </c>
      <c r="AC144" s="14">
        <f t="shared" si="30"/>
        <v>3.4999999999999996E-3</v>
      </c>
      <c r="AD144" s="14">
        <f t="shared" si="31"/>
        <v>3.6990740740740742E-3</v>
      </c>
      <c r="AE144" s="14">
        <f t="shared" si="32"/>
        <v>4.0601851851851858E-3</v>
      </c>
      <c r="AF144" s="14">
        <f t="shared" si="33"/>
        <v>1.9398148148148148E-3</v>
      </c>
      <c r="AG144" s="14">
        <f t="shared" si="34"/>
        <v>2.0810185185185185E-3</v>
      </c>
      <c r="AH144" s="14">
        <f t="shared" si="35"/>
        <v>2.0479166666666666E-2</v>
      </c>
      <c r="AI144" s="14">
        <f t="shared" si="36"/>
        <v>0</v>
      </c>
      <c r="AJ144" s="14">
        <f t="shared" si="37"/>
        <v>3.3726851851851856E-3</v>
      </c>
      <c r="AK144" s="15">
        <f t="shared" si="38"/>
        <v>0.35552083333333334</v>
      </c>
    </row>
    <row r="145" spans="1:37" x14ac:dyDescent="0.25">
      <c r="A145" s="5">
        <v>45310</v>
      </c>
      <c r="B145">
        <v>5</v>
      </c>
      <c r="C145" t="s">
        <v>44</v>
      </c>
      <c r="D145">
        <v>112</v>
      </c>
      <c r="E145">
        <v>13</v>
      </c>
      <c r="F145">
        <v>125</v>
      </c>
      <c r="G145" s="14">
        <v>0.27930555555555553</v>
      </c>
      <c r="H145" s="14">
        <v>0.20909722222222224</v>
      </c>
      <c r="I145" s="14">
        <v>6.5972222222222222E-3</v>
      </c>
      <c r="J145" s="14">
        <v>1.1504629629629629E-2</v>
      </c>
      <c r="K145" s="14">
        <v>0</v>
      </c>
      <c r="L145" s="14">
        <v>4.0046296296296297E-3</v>
      </c>
      <c r="M145" s="14">
        <v>9.3055555555555548E-3</v>
      </c>
      <c r="N145" s="14">
        <v>3.8796296296296294E-2</v>
      </c>
      <c r="O145" s="14">
        <v>0</v>
      </c>
      <c r="P145" s="14">
        <v>1.269675925925926E-2</v>
      </c>
      <c r="Q145">
        <v>0</v>
      </c>
      <c r="R145" s="14">
        <v>6.1805555555555563E-3</v>
      </c>
      <c r="X145" s="14">
        <v>1.775798611111111</v>
      </c>
      <c r="Y145" s="12">
        <f t="shared" si="26"/>
        <v>22.4</v>
      </c>
      <c r="Z145" s="12">
        <f t="shared" si="27"/>
        <v>2.6</v>
      </c>
      <c r="AA145" s="14">
        <f t="shared" si="28"/>
        <v>5.5861111111111104E-2</v>
      </c>
      <c r="AB145" s="14">
        <f t="shared" si="29"/>
        <v>4.1819444444444451E-2</v>
      </c>
      <c r="AC145" s="14">
        <f t="shared" si="30"/>
        <v>1.3194444444444445E-3</v>
      </c>
      <c r="AD145" s="14">
        <f t="shared" si="31"/>
        <v>2.3009259259259259E-3</v>
      </c>
      <c r="AE145" s="14">
        <f t="shared" si="32"/>
        <v>0</v>
      </c>
      <c r="AF145" s="14">
        <f t="shared" si="33"/>
        <v>8.0092592592592596E-4</v>
      </c>
      <c r="AG145" s="14">
        <f t="shared" si="34"/>
        <v>1.8611111111111109E-3</v>
      </c>
      <c r="AH145" s="14">
        <f t="shared" si="35"/>
        <v>7.7592592592592591E-3</v>
      </c>
      <c r="AI145" s="14">
        <f t="shared" si="36"/>
        <v>0</v>
      </c>
      <c r="AJ145" s="14">
        <f t="shared" si="37"/>
        <v>2.5393518518518521E-3</v>
      </c>
      <c r="AK145" s="15">
        <f t="shared" si="38"/>
        <v>0.3551597222222222</v>
      </c>
    </row>
    <row r="146" spans="1:37" x14ac:dyDescent="0.25">
      <c r="A146" s="5">
        <v>45310</v>
      </c>
      <c r="B146">
        <v>5</v>
      </c>
      <c r="C146" t="s">
        <v>45</v>
      </c>
      <c r="D146">
        <v>42</v>
      </c>
      <c r="E146">
        <v>52</v>
      </c>
      <c r="F146">
        <v>94</v>
      </c>
      <c r="G146" s="14">
        <v>1.0123032407407406</v>
      </c>
      <c r="H146" s="14">
        <v>0.21260416666666668</v>
      </c>
      <c r="I146" s="14">
        <v>4.6990740740740743E-3</v>
      </c>
      <c r="J146" s="14">
        <v>1.1099537037037038E-2</v>
      </c>
      <c r="K146" s="14">
        <v>2.3032407407407407E-3</v>
      </c>
      <c r="L146" s="14">
        <v>0</v>
      </c>
      <c r="M146" s="14">
        <v>0.71489583333333329</v>
      </c>
      <c r="N146" s="14">
        <v>6.6701388888888893E-2</v>
      </c>
      <c r="O146" s="14">
        <v>0</v>
      </c>
      <c r="P146" s="14">
        <v>2.0405092592592593E-2</v>
      </c>
      <c r="Q146">
        <v>0</v>
      </c>
      <c r="R146" s="14">
        <v>4.7916666666666672E-3</v>
      </c>
      <c r="X146" s="14">
        <v>1.7721990740740743</v>
      </c>
      <c r="Y146" s="12">
        <f t="shared" si="26"/>
        <v>8.4</v>
      </c>
      <c r="Z146" s="12">
        <f t="shared" si="27"/>
        <v>10.4</v>
      </c>
      <c r="AA146" s="14">
        <f t="shared" si="28"/>
        <v>0.20246064814814813</v>
      </c>
      <c r="AB146" s="14">
        <f t="shared" si="29"/>
        <v>4.2520833333333334E-2</v>
      </c>
      <c r="AC146" s="14">
        <f t="shared" si="30"/>
        <v>9.3981481481481487E-4</v>
      </c>
      <c r="AD146" s="14">
        <f t="shared" si="31"/>
        <v>2.2199074074074074E-3</v>
      </c>
      <c r="AE146" s="14">
        <f t="shared" si="32"/>
        <v>4.6064814814814813E-4</v>
      </c>
      <c r="AF146" s="14">
        <f t="shared" si="33"/>
        <v>0</v>
      </c>
      <c r="AG146" s="14">
        <f t="shared" si="34"/>
        <v>0.14297916666666666</v>
      </c>
      <c r="AH146" s="14">
        <f t="shared" si="35"/>
        <v>1.3340277777777779E-2</v>
      </c>
      <c r="AI146" s="14">
        <f t="shared" si="36"/>
        <v>0</v>
      </c>
      <c r="AJ146" s="14">
        <f t="shared" si="37"/>
        <v>4.0810185185185185E-3</v>
      </c>
      <c r="AK146" s="15">
        <f t="shared" si="38"/>
        <v>0.35443981481481485</v>
      </c>
    </row>
    <row r="147" spans="1:37" x14ac:dyDescent="0.25">
      <c r="A147" s="5">
        <v>45310</v>
      </c>
      <c r="B147">
        <v>5</v>
      </c>
      <c r="C147" t="s">
        <v>47</v>
      </c>
      <c r="D147">
        <v>121</v>
      </c>
      <c r="E147">
        <v>14</v>
      </c>
      <c r="F147">
        <v>135</v>
      </c>
      <c r="G147" s="14">
        <v>0.35099537037037037</v>
      </c>
      <c r="H147" s="14">
        <v>0.16749999999999998</v>
      </c>
      <c r="I147" s="14">
        <v>5.7094907407407407E-2</v>
      </c>
      <c r="J147" s="14">
        <v>4.1701388888888885E-2</v>
      </c>
      <c r="K147" s="14">
        <v>3.1018518518518522E-3</v>
      </c>
      <c r="L147" s="14">
        <v>3.1203703703703702E-2</v>
      </c>
      <c r="M147" s="14">
        <v>7.69675925925926E-3</v>
      </c>
      <c r="N147" s="14">
        <v>3.8402777777777779E-2</v>
      </c>
      <c r="O147" s="14">
        <v>0</v>
      </c>
      <c r="P147" s="14">
        <v>1.8425925925925925E-2</v>
      </c>
      <c r="Q147">
        <v>1</v>
      </c>
      <c r="R147" s="14">
        <v>4.8148148148148152E-3</v>
      </c>
      <c r="X147" s="14">
        <v>1.7750000000000001</v>
      </c>
      <c r="Y147" s="12">
        <f t="shared" si="26"/>
        <v>24.2</v>
      </c>
      <c r="Z147" s="12">
        <f t="shared" si="27"/>
        <v>2.8</v>
      </c>
      <c r="AA147" s="14">
        <f t="shared" si="28"/>
        <v>7.019907407407408E-2</v>
      </c>
      <c r="AB147" s="14">
        <f t="shared" si="29"/>
        <v>3.3499999999999995E-2</v>
      </c>
      <c r="AC147" s="14">
        <f t="shared" si="30"/>
        <v>1.1418981481481481E-2</v>
      </c>
      <c r="AD147" s="14">
        <f t="shared" si="31"/>
        <v>8.3402777777777763E-3</v>
      </c>
      <c r="AE147" s="14">
        <f t="shared" si="32"/>
        <v>6.2037037037037041E-4</v>
      </c>
      <c r="AF147" s="14">
        <f t="shared" si="33"/>
        <v>6.2407407407407403E-3</v>
      </c>
      <c r="AG147" s="14">
        <f t="shared" si="34"/>
        <v>1.5393518518518521E-3</v>
      </c>
      <c r="AH147" s="14">
        <f t="shared" si="35"/>
        <v>7.6805555555555559E-3</v>
      </c>
      <c r="AI147" s="14">
        <f t="shared" si="36"/>
        <v>0</v>
      </c>
      <c r="AJ147" s="14">
        <f t="shared" si="37"/>
        <v>3.685185185185185E-3</v>
      </c>
      <c r="AK147" s="15">
        <f t="shared" si="38"/>
        <v>0.35500000000000004</v>
      </c>
    </row>
    <row r="148" spans="1:37" x14ac:dyDescent="0.25">
      <c r="A148" s="5">
        <v>45310</v>
      </c>
      <c r="B148">
        <v>5</v>
      </c>
      <c r="C148" t="s">
        <v>126</v>
      </c>
      <c r="D148">
        <v>39</v>
      </c>
      <c r="E148">
        <v>8</v>
      </c>
      <c r="F148">
        <v>47</v>
      </c>
      <c r="G148" s="14">
        <v>0.29390046296296296</v>
      </c>
      <c r="H148" s="14">
        <v>0.20599537037037038</v>
      </c>
      <c r="I148" s="14">
        <v>1.9699074074074074E-2</v>
      </c>
      <c r="J148" s="14">
        <v>2.390046296296296E-2</v>
      </c>
      <c r="K148" s="14">
        <v>1.909722222222222E-2</v>
      </c>
      <c r="L148" s="14">
        <v>0</v>
      </c>
      <c r="M148" s="14">
        <v>0</v>
      </c>
      <c r="N148" s="14">
        <v>9.6990740740740735E-3</v>
      </c>
      <c r="O148" s="14">
        <v>1.5497685185185186E-2</v>
      </c>
      <c r="P148" s="14">
        <v>4.5138888888888893E-3</v>
      </c>
      <c r="Q148">
        <v>0</v>
      </c>
      <c r="R148" s="14">
        <v>4.5833333333333334E-3</v>
      </c>
      <c r="X148" s="14">
        <v>1.7729050925925927</v>
      </c>
      <c r="Y148" s="12">
        <f t="shared" si="26"/>
        <v>7.8</v>
      </c>
      <c r="Z148" s="12">
        <f t="shared" si="27"/>
        <v>1.6</v>
      </c>
      <c r="AA148" s="14">
        <f t="shared" si="28"/>
        <v>5.8780092592592592E-2</v>
      </c>
      <c r="AB148" s="14">
        <f t="shared" si="29"/>
        <v>4.1199074074074075E-2</v>
      </c>
      <c r="AC148" s="14">
        <f t="shared" si="30"/>
        <v>3.9398148148148144E-3</v>
      </c>
      <c r="AD148" s="14">
        <f t="shared" si="31"/>
        <v>4.7800925925925919E-3</v>
      </c>
      <c r="AE148" s="14">
        <f t="shared" si="32"/>
        <v>3.8194444444444439E-3</v>
      </c>
      <c r="AF148" s="14">
        <f t="shared" si="33"/>
        <v>0</v>
      </c>
      <c r="AG148" s="14">
        <f t="shared" si="34"/>
        <v>0</v>
      </c>
      <c r="AH148" s="14">
        <f t="shared" si="35"/>
        <v>1.9398148148148148E-3</v>
      </c>
      <c r="AI148" s="14">
        <f t="shared" si="36"/>
        <v>3.0995370370370369E-3</v>
      </c>
      <c r="AJ148" s="14">
        <f t="shared" si="37"/>
        <v>9.0277777777777784E-4</v>
      </c>
      <c r="AK148" s="15">
        <f t="shared" si="38"/>
        <v>0.35458101851851853</v>
      </c>
    </row>
    <row r="149" spans="1:37" hidden="1" x14ac:dyDescent="0.25">
      <c r="A149" s="5">
        <v>45312</v>
      </c>
      <c r="C149" t="s">
        <v>123</v>
      </c>
      <c r="D149">
        <v>0</v>
      </c>
      <c r="E149">
        <v>0</v>
      </c>
      <c r="F149">
        <v>0</v>
      </c>
      <c r="G149" s="14">
        <v>0</v>
      </c>
      <c r="H149" s="14">
        <v>0</v>
      </c>
      <c r="I149" s="14">
        <v>0</v>
      </c>
      <c r="J149" s="14">
        <v>0</v>
      </c>
      <c r="K149" s="14">
        <v>0</v>
      </c>
      <c r="L149" s="14">
        <v>0</v>
      </c>
      <c r="M149" s="14">
        <v>0</v>
      </c>
      <c r="N149" s="14">
        <v>0</v>
      </c>
      <c r="O149" s="14">
        <v>0</v>
      </c>
      <c r="P149" s="14">
        <v>0</v>
      </c>
      <c r="Q149">
        <v>0</v>
      </c>
      <c r="R149" s="14" t="e">
        <v>#DIV/0!</v>
      </c>
      <c r="X149" s="14">
        <v>0</v>
      </c>
      <c r="Y149" s="12" t="e">
        <f t="shared" si="26"/>
        <v>#DIV/0!</v>
      </c>
      <c r="Z149" s="12" t="e">
        <f t="shared" si="27"/>
        <v>#DIV/0!</v>
      </c>
      <c r="AA149" s="14" t="e">
        <f t="shared" si="28"/>
        <v>#DIV/0!</v>
      </c>
      <c r="AB149" s="14" t="e">
        <f t="shared" si="29"/>
        <v>#DIV/0!</v>
      </c>
      <c r="AC149" s="14" t="e">
        <f t="shared" si="30"/>
        <v>#DIV/0!</v>
      </c>
      <c r="AD149" s="14" t="e">
        <f t="shared" si="31"/>
        <v>#DIV/0!</v>
      </c>
      <c r="AE149" s="14" t="e">
        <f t="shared" si="32"/>
        <v>#DIV/0!</v>
      </c>
      <c r="AF149" s="14" t="e">
        <f t="shared" si="33"/>
        <v>#DIV/0!</v>
      </c>
      <c r="AG149" s="14" t="e">
        <f t="shared" si="34"/>
        <v>#DIV/0!</v>
      </c>
      <c r="AH149" s="14" t="e">
        <f t="shared" si="35"/>
        <v>#DIV/0!</v>
      </c>
      <c r="AI149" s="14" t="e">
        <f t="shared" si="36"/>
        <v>#DIV/0!</v>
      </c>
      <c r="AJ149" s="14" t="e">
        <f t="shared" si="37"/>
        <v>#DIV/0!</v>
      </c>
      <c r="AK149" s="15" t="e">
        <f t="shared" si="38"/>
        <v>#DIV/0!</v>
      </c>
    </row>
    <row r="150" spans="1:37" x14ac:dyDescent="0.25">
      <c r="A150" s="5">
        <v>45312</v>
      </c>
      <c r="C150" t="s">
        <v>127</v>
      </c>
      <c r="D150">
        <v>29</v>
      </c>
      <c r="E150">
        <v>17</v>
      </c>
      <c r="F150">
        <v>46</v>
      </c>
      <c r="G150" s="14">
        <v>0.65879629629629632</v>
      </c>
      <c r="H150" s="14">
        <v>0.20859953703703704</v>
      </c>
      <c r="I150" s="14">
        <v>0</v>
      </c>
      <c r="J150" s="14">
        <v>4.9999999999999996E-2</v>
      </c>
      <c r="K150" s="14">
        <v>0</v>
      </c>
      <c r="L150" s="14">
        <v>0.40019675925925924</v>
      </c>
      <c r="M150" s="14">
        <v>0</v>
      </c>
      <c r="N150" s="14">
        <v>0</v>
      </c>
      <c r="O150" s="14">
        <v>0</v>
      </c>
      <c r="P150" s="14">
        <v>1.6944444444444443E-2</v>
      </c>
      <c r="Q150">
        <v>0</v>
      </c>
      <c r="R150" s="14">
        <v>5.5324074074074069E-3</v>
      </c>
      <c r="X150" s="14">
        <v>1.7704050925925925</v>
      </c>
      <c r="Y150" s="12" t="e">
        <f t="shared" si="26"/>
        <v>#DIV/0!</v>
      </c>
      <c r="Z150" s="12" t="e">
        <f t="shared" si="27"/>
        <v>#DIV/0!</v>
      </c>
      <c r="AA150" s="14" t="e">
        <f t="shared" si="28"/>
        <v>#DIV/0!</v>
      </c>
      <c r="AB150" s="14" t="e">
        <f t="shared" si="29"/>
        <v>#DIV/0!</v>
      </c>
      <c r="AC150" s="14" t="e">
        <f t="shared" si="30"/>
        <v>#DIV/0!</v>
      </c>
      <c r="AD150" s="14" t="e">
        <f t="shared" si="31"/>
        <v>#DIV/0!</v>
      </c>
      <c r="AE150" s="14" t="e">
        <f t="shared" si="32"/>
        <v>#DIV/0!</v>
      </c>
      <c r="AF150" s="14" t="e">
        <f t="shared" si="33"/>
        <v>#DIV/0!</v>
      </c>
      <c r="AG150" s="14" t="e">
        <f t="shared" si="34"/>
        <v>#DIV/0!</v>
      </c>
      <c r="AH150" s="14" t="e">
        <f t="shared" si="35"/>
        <v>#DIV/0!</v>
      </c>
      <c r="AI150" s="14" t="e">
        <f t="shared" si="36"/>
        <v>#DIV/0!</v>
      </c>
      <c r="AJ150" s="14" t="e">
        <f t="shared" si="37"/>
        <v>#DIV/0!</v>
      </c>
      <c r="AK150" s="15" t="e">
        <f t="shared" si="38"/>
        <v>#DIV/0!</v>
      </c>
    </row>
    <row r="151" spans="1:37" x14ac:dyDescent="0.25">
      <c r="A151" s="5">
        <v>45312</v>
      </c>
      <c r="C151" t="s">
        <v>43</v>
      </c>
      <c r="D151">
        <v>25</v>
      </c>
      <c r="E151">
        <v>15</v>
      </c>
      <c r="F151">
        <v>40</v>
      </c>
      <c r="G151" s="14">
        <v>0.65150462962962963</v>
      </c>
      <c r="H151" s="14">
        <v>0.21060185185185185</v>
      </c>
      <c r="I151" s="14">
        <v>6.8402777777777771E-2</v>
      </c>
      <c r="J151" s="14">
        <v>0</v>
      </c>
      <c r="K151" s="14">
        <v>2.1296296296296299E-2</v>
      </c>
      <c r="L151" s="14">
        <v>0.35120370370370368</v>
      </c>
      <c r="M151" s="14">
        <v>0</v>
      </c>
      <c r="N151" s="14">
        <v>0</v>
      </c>
      <c r="O151" s="14">
        <v>0</v>
      </c>
      <c r="P151" s="14">
        <v>4.4918981481481483E-2</v>
      </c>
      <c r="Q151">
        <v>0</v>
      </c>
      <c r="R151" s="14">
        <v>5.3125000000000004E-3</v>
      </c>
      <c r="X151" s="14">
        <v>1.7837962962962963</v>
      </c>
      <c r="Y151" s="12" t="e">
        <f t="shared" si="26"/>
        <v>#DIV/0!</v>
      </c>
      <c r="Z151" s="12" t="e">
        <f t="shared" si="27"/>
        <v>#DIV/0!</v>
      </c>
      <c r="AA151" s="14" t="e">
        <f t="shared" si="28"/>
        <v>#DIV/0!</v>
      </c>
      <c r="AB151" s="14" t="e">
        <f t="shared" si="29"/>
        <v>#DIV/0!</v>
      </c>
      <c r="AC151" s="14" t="e">
        <f t="shared" si="30"/>
        <v>#DIV/0!</v>
      </c>
      <c r="AD151" s="14" t="e">
        <f t="shared" si="31"/>
        <v>#DIV/0!</v>
      </c>
      <c r="AE151" s="14" t="e">
        <f t="shared" si="32"/>
        <v>#DIV/0!</v>
      </c>
      <c r="AF151" s="14" t="e">
        <f t="shared" si="33"/>
        <v>#DIV/0!</v>
      </c>
      <c r="AG151" s="14" t="e">
        <f t="shared" si="34"/>
        <v>#DIV/0!</v>
      </c>
      <c r="AH151" s="14" t="e">
        <f t="shared" si="35"/>
        <v>#DIV/0!</v>
      </c>
      <c r="AI151" s="14" t="e">
        <f t="shared" si="36"/>
        <v>#DIV/0!</v>
      </c>
      <c r="AJ151" s="14" t="e">
        <f t="shared" si="37"/>
        <v>#DIV/0!</v>
      </c>
      <c r="AK151" s="15" t="e">
        <f t="shared" si="38"/>
        <v>#DIV/0!</v>
      </c>
    </row>
    <row r="152" spans="1:37" x14ac:dyDescent="0.25">
      <c r="A152" s="5">
        <v>45312</v>
      </c>
      <c r="C152" t="s">
        <v>125</v>
      </c>
      <c r="D152">
        <v>7</v>
      </c>
      <c r="E152">
        <v>7</v>
      </c>
      <c r="F152">
        <v>14</v>
      </c>
      <c r="G152" s="14">
        <v>0.89250000000000007</v>
      </c>
      <c r="H152" s="14">
        <v>0.20680555555555555</v>
      </c>
      <c r="I152" s="14">
        <v>1.4201388888888888E-2</v>
      </c>
      <c r="J152" s="14">
        <v>6.4201388888888891E-2</v>
      </c>
      <c r="K152" s="14">
        <v>2.8495370370370369E-2</v>
      </c>
      <c r="L152" s="14">
        <v>0.53430555555555559</v>
      </c>
      <c r="M152" s="14">
        <v>0</v>
      </c>
      <c r="N152" s="14">
        <v>0</v>
      </c>
      <c r="O152" s="14">
        <v>4.4502314814814814E-2</v>
      </c>
      <c r="P152" s="14">
        <v>7.9861111111111105E-4</v>
      </c>
      <c r="Q152">
        <v>0</v>
      </c>
      <c r="R152" s="14">
        <v>5.3009259259259251E-3</v>
      </c>
      <c r="X152" s="14">
        <v>1.7501967592592591</v>
      </c>
      <c r="Y152" s="12" t="e">
        <f t="shared" si="26"/>
        <v>#DIV/0!</v>
      </c>
      <c r="Z152" s="12" t="e">
        <f t="shared" si="27"/>
        <v>#DIV/0!</v>
      </c>
      <c r="AA152" s="14" t="e">
        <f t="shared" si="28"/>
        <v>#DIV/0!</v>
      </c>
      <c r="AB152" s="14" t="e">
        <f t="shared" si="29"/>
        <v>#DIV/0!</v>
      </c>
      <c r="AC152" s="14" t="e">
        <f t="shared" si="30"/>
        <v>#DIV/0!</v>
      </c>
      <c r="AD152" s="14" t="e">
        <f t="shared" si="31"/>
        <v>#DIV/0!</v>
      </c>
      <c r="AE152" s="14" t="e">
        <f t="shared" si="32"/>
        <v>#DIV/0!</v>
      </c>
      <c r="AF152" s="14" t="e">
        <f t="shared" si="33"/>
        <v>#DIV/0!</v>
      </c>
      <c r="AG152" s="14" t="e">
        <f t="shared" si="34"/>
        <v>#DIV/0!</v>
      </c>
      <c r="AH152" s="14" t="e">
        <f t="shared" si="35"/>
        <v>#DIV/0!</v>
      </c>
      <c r="AI152" s="14" t="e">
        <f t="shared" si="36"/>
        <v>#DIV/0!</v>
      </c>
      <c r="AJ152" s="14" t="e">
        <f t="shared" si="37"/>
        <v>#DIV/0!</v>
      </c>
      <c r="AK152" s="15" t="e">
        <f t="shared" si="38"/>
        <v>#DIV/0!</v>
      </c>
    </row>
    <row r="153" spans="1:37" x14ac:dyDescent="0.25">
      <c r="A153" s="5">
        <v>45317</v>
      </c>
      <c r="B153">
        <v>4</v>
      </c>
      <c r="C153" t="s">
        <v>46</v>
      </c>
      <c r="D153">
        <v>53</v>
      </c>
      <c r="E153">
        <v>24</v>
      </c>
      <c r="F153">
        <v>77</v>
      </c>
      <c r="G153" s="14">
        <v>0.24289351851851851</v>
      </c>
      <c r="H153" s="14">
        <v>0.50812500000000005</v>
      </c>
      <c r="I153" s="14">
        <v>0</v>
      </c>
      <c r="J153" s="14">
        <v>0.10327546296296297</v>
      </c>
      <c r="K153" s="14">
        <v>3.050925925925926E-2</v>
      </c>
      <c r="L153" s="14">
        <v>3.425925925925926E-2</v>
      </c>
      <c r="M153" s="14">
        <v>0.10706018518518519</v>
      </c>
      <c r="N153" s="14">
        <v>8.9143518518518525E-2</v>
      </c>
      <c r="O153" s="14">
        <v>0</v>
      </c>
      <c r="P153" s="14">
        <v>1.207175925925926E-2</v>
      </c>
      <c r="Q153">
        <v>0</v>
      </c>
      <c r="R153" s="14">
        <v>4.9074074074074072E-3</v>
      </c>
      <c r="X153" s="14">
        <v>1.417997685185185</v>
      </c>
      <c r="Y153" s="12">
        <f t="shared" si="26"/>
        <v>13.25</v>
      </c>
      <c r="Z153" s="12">
        <f t="shared" si="27"/>
        <v>6</v>
      </c>
      <c r="AA153" s="14">
        <f t="shared" si="28"/>
        <v>6.0723379629629627E-2</v>
      </c>
      <c r="AB153" s="14">
        <f t="shared" si="29"/>
        <v>0.12703125000000001</v>
      </c>
      <c r="AC153" s="14">
        <f t="shared" si="30"/>
        <v>0</v>
      </c>
      <c r="AD153" s="14">
        <f t="shared" si="31"/>
        <v>2.5818865740740743E-2</v>
      </c>
      <c r="AE153" s="14">
        <f t="shared" si="32"/>
        <v>7.6273148148148151E-3</v>
      </c>
      <c r="AF153" s="14">
        <f t="shared" si="33"/>
        <v>8.564814814814815E-3</v>
      </c>
      <c r="AG153" s="14">
        <f t="shared" si="34"/>
        <v>2.6765046296296297E-2</v>
      </c>
      <c r="AH153" s="14">
        <f t="shared" si="35"/>
        <v>2.2285879629629631E-2</v>
      </c>
      <c r="AI153" s="14">
        <f t="shared" si="36"/>
        <v>0</v>
      </c>
      <c r="AJ153" s="14">
        <f t="shared" si="37"/>
        <v>3.0179398148148149E-3</v>
      </c>
      <c r="AK153" s="15">
        <f t="shared" si="38"/>
        <v>0.35449942129629625</v>
      </c>
    </row>
    <row r="154" spans="1:37" x14ac:dyDescent="0.25">
      <c r="A154" s="5">
        <v>45317</v>
      </c>
      <c r="B154">
        <v>1</v>
      </c>
      <c r="C154" t="s">
        <v>122</v>
      </c>
      <c r="D154">
        <v>16</v>
      </c>
      <c r="E154">
        <v>1</v>
      </c>
      <c r="F154">
        <v>17</v>
      </c>
      <c r="G154" s="14">
        <v>9.3900462962962963E-2</v>
      </c>
      <c r="H154" s="14">
        <v>4.2199074074074076E-2</v>
      </c>
      <c r="I154" s="14">
        <v>2.6805555555555555E-2</v>
      </c>
      <c r="J154" s="14">
        <v>2.3101851851851849E-2</v>
      </c>
      <c r="K154" s="14">
        <v>0</v>
      </c>
      <c r="L154" s="14">
        <v>1.8055555555555557E-3</v>
      </c>
      <c r="M154" s="14">
        <v>0</v>
      </c>
      <c r="N154" s="14">
        <v>0</v>
      </c>
      <c r="O154" s="14">
        <v>0</v>
      </c>
      <c r="P154" s="14">
        <v>1.2094907407407408E-2</v>
      </c>
      <c r="Q154">
        <v>0</v>
      </c>
      <c r="R154" s="14">
        <v>4.2129629629629626E-3</v>
      </c>
      <c r="X154" s="14">
        <v>0.35409722222222223</v>
      </c>
      <c r="Y154" s="12">
        <f t="shared" si="26"/>
        <v>16</v>
      </c>
      <c r="Z154" s="12">
        <f t="shared" si="27"/>
        <v>1</v>
      </c>
      <c r="AA154" s="14">
        <f t="shared" si="28"/>
        <v>9.3900462962962963E-2</v>
      </c>
      <c r="AB154" s="14">
        <f t="shared" si="29"/>
        <v>4.2199074074074076E-2</v>
      </c>
      <c r="AC154" s="14">
        <f t="shared" si="30"/>
        <v>2.6805555555555555E-2</v>
      </c>
      <c r="AD154" s="14">
        <f t="shared" si="31"/>
        <v>2.3101851851851849E-2</v>
      </c>
      <c r="AE154" s="14">
        <f t="shared" si="32"/>
        <v>0</v>
      </c>
      <c r="AF154" s="14">
        <f t="shared" si="33"/>
        <v>1.8055555555555557E-3</v>
      </c>
      <c r="AG154" s="14">
        <f t="shared" si="34"/>
        <v>0</v>
      </c>
      <c r="AH154" s="14">
        <f t="shared" si="35"/>
        <v>0</v>
      </c>
      <c r="AI154" s="14">
        <f t="shared" si="36"/>
        <v>0</v>
      </c>
      <c r="AJ154" s="14">
        <f t="shared" si="37"/>
        <v>1.2094907407407408E-2</v>
      </c>
      <c r="AK154" s="15">
        <f t="shared" si="38"/>
        <v>0.35409722222222223</v>
      </c>
    </row>
    <row r="155" spans="1:37" x14ac:dyDescent="0.25">
      <c r="A155" s="5">
        <v>45317</v>
      </c>
      <c r="B155">
        <v>4</v>
      </c>
      <c r="C155" t="s">
        <v>124</v>
      </c>
      <c r="D155">
        <v>98</v>
      </c>
      <c r="E155">
        <v>10</v>
      </c>
      <c r="F155">
        <v>108</v>
      </c>
      <c r="G155" s="14">
        <v>0.23290509259259259</v>
      </c>
      <c r="H155" s="14">
        <v>0.16620370370370371</v>
      </c>
      <c r="I155" s="14">
        <v>0</v>
      </c>
      <c r="J155" s="14">
        <v>9.6990740740740735E-3</v>
      </c>
      <c r="K155" s="14">
        <v>7.0023148148148154E-3</v>
      </c>
      <c r="L155" s="14">
        <v>2.0196759259259258E-2</v>
      </c>
      <c r="M155" s="14">
        <v>1.5694444444444445E-2</v>
      </c>
      <c r="N155" s="14">
        <v>1.4097222222222221E-2</v>
      </c>
      <c r="O155" s="14">
        <v>0</v>
      </c>
      <c r="P155" s="14">
        <v>1.269675925925926E-2</v>
      </c>
      <c r="Q155">
        <v>0</v>
      </c>
      <c r="R155" s="14">
        <v>3.9467592592592592E-3</v>
      </c>
      <c r="X155" s="14">
        <v>1.4218981481481483</v>
      </c>
      <c r="Y155" s="12">
        <f t="shared" si="26"/>
        <v>24.5</v>
      </c>
      <c r="Z155" s="12">
        <f t="shared" si="27"/>
        <v>2.5</v>
      </c>
      <c r="AA155" s="14">
        <f t="shared" si="28"/>
        <v>5.8226273148148149E-2</v>
      </c>
      <c r="AB155" s="14">
        <f t="shared" si="29"/>
        <v>4.1550925925925929E-2</v>
      </c>
      <c r="AC155" s="14">
        <f t="shared" si="30"/>
        <v>0</v>
      </c>
      <c r="AD155" s="14">
        <f t="shared" si="31"/>
        <v>2.4247685185185184E-3</v>
      </c>
      <c r="AE155" s="14">
        <f t="shared" si="32"/>
        <v>1.7505787037037038E-3</v>
      </c>
      <c r="AF155" s="14">
        <f t="shared" si="33"/>
        <v>5.0491898148148145E-3</v>
      </c>
      <c r="AG155" s="14">
        <f t="shared" si="34"/>
        <v>3.9236111111111112E-3</v>
      </c>
      <c r="AH155" s="14">
        <f t="shared" si="35"/>
        <v>3.5243055555555553E-3</v>
      </c>
      <c r="AI155" s="14">
        <f t="shared" si="36"/>
        <v>0</v>
      </c>
      <c r="AJ155" s="14">
        <f t="shared" si="37"/>
        <v>3.174189814814815E-3</v>
      </c>
      <c r="AK155" s="15">
        <f t="shared" si="38"/>
        <v>0.35547453703703707</v>
      </c>
    </row>
    <row r="156" spans="1:37" x14ac:dyDescent="0.25">
      <c r="A156" s="5">
        <v>45317</v>
      </c>
      <c r="B156">
        <v>4</v>
      </c>
      <c r="C156" t="s">
        <v>44</v>
      </c>
      <c r="D156">
        <v>86</v>
      </c>
      <c r="E156">
        <v>14</v>
      </c>
      <c r="F156">
        <v>100</v>
      </c>
      <c r="G156" s="14">
        <v>0.23319444444444445</v>
      </c>
      <c r="H156" s="14">
        <v>0.16689814814814816</v>
      </c>
      <c r="I156" s="14">
        <v>5.4050925925925924E-3</v>
      </c>
      <c r="J156" s="14">
        <v>1.269675925925926E-2</v>
      </c>
      <c r="K156" s="14">
        <v>0</v>
      </c>
      <c r="L156" s="14">
        <v>2.9398148148148149E-2</v>
      </c>
      <c r="M156" s="14">
        <v>0</v>
      </c>
      <c r="N156" s="14">
        <v>1.8796296296296297E-2</v>
      </c>
      <c r="O156" s="14">
        <v>0</v>
      </c>
      <c r="P156" s="14">
        <v>2.3495370370370371E-2</v>
      </c>
      <c r="Q156">
        <v>0</v>
      </c>
      <c r="R156" s="14">
        <v>7.037037037037037E-3</v>
      </c>
      <c r="X156" s="14">
        <v>1.4309953703703704</v>
      </c>
      <c r="Y156" s="12">
        <f t="shared" si="26"/>
        <v>21.5</v>
      </c>
      <c r="Z156" s="12">
        <f t="shared" si="27"/>
        <v>3.5</v>
      </c>
      <c r="AA156" s="14">
        <f t="shared" si="28"/>
        <v>5.8298611111111114E-2</v>
      </c>
      <c r="AB156" s="14">
        <f t="shared" si="29"/>
        <v>4.1724537037037039E-2</v>
      </c>
      <c r="AC156" s="14">
        <f t="shared" si="30"/>
        <v>1.3512731481481481E-3</v>
      </c>
      <c r="AD156" s="14">
        <f t="shared" si="31"/>
        <v>3.174189814814815E-3</v>
      </c>
      <c r="AE156" s="14">
        <f t="shared" si="32"/>
        <v>0</v>
      </c>
      <c r="AF156" s="14">
        <f t="shared" si="33"/>
        <v>7.3495370370370372E-3</v>
      </c>
      <c r="AG156" s="14">
        <f t="shared" si="34"/>
        <v>0</v>
      </c>
      <c r="AH156" s="14">
        <f t="shared" si="35"/>
        <v>4.6990740740740743E-3</v>
      </c>
      <c r="AI156" s="14">
        <f t="shared" si="36"/>
        <v>0</v>
      </c>
      <c r="AJ156" s="14">
        <f t="shared" si="37"/>
        <v>5.8738425925925928E-3</v>
      </c>
      <c r="AK156" s="15">
        <f t="shared" si="38"/>
        <v>0.3577488425925926</v>
      </c>
    </row>
    <row r="157" spans="1:37" x14ac:dyDescent="0.25">
      <c r="A157" s="5">
        <v>45317</v>
      </c>
      <c r="B157">
        <v>4</v>
      </c>
      <c r="C157" t="s">
        <v>45</v>
      </c>
      <c r="D157">
        <v>106</v>
      </c>
      <c r="E157">
        <v>12</v>
      </c>
      <c r="F157">
        <v>118</v>
      </c>
      <c r="G157" s="14">
        <v>0.26439814814814816</v>
      </c>
      <c r="H157" s="14">
        <v>0.16849537037037035</v>
      </c>
      <c r="I157" s="14">
        <v>9.9537037037037042E-4</v>
      </c>
      <c r="J157" s="14">
        <v>3.3101851851851848E-2</v>
      </c>
      <c r="K157" s="14">
        <v>5.4050925925925924E-3</v>
      </c>
      <c r="L157" s="14">
        <v>4.2303240740740738E-2</v>
      </c>
      <c r="M157" s="14">
        <v>2.5000000000000001E-3</v>
      </c>
      <c r="N157" s="14">
        <v>1.1597222222222222E-2</v>
      </c>
      <c r="O157" s="14">
        <v>0</v>
      </c>
      <c r="P157" s="14">
        <v>1.0937500000000001E-2</v>
      </c>
      <c r="Q157">
        <v>0</v>
      </c>
      <c r="R157" s="14">
        <v>4.4675925925925933E-3</v>
      </c>
      <c r="X157" s="14">
        <v>1.4176967592592593</v>
      </c>
      <c r="Y157" s="12">
        <f t="shared" si="26"/>
        <v>26.5</v>
      </c>
      <c r="Z157" s="12">
        <f t="shared" si="27"/>
        <v>3</v>
      </c>
      <c r="AA157" s="14">
        <f t="shared" si="28"/>
        <v>6.609953703703704E-2</v>
      </c>
      <c r="AB157" s="14">
        <f t="shared" si="29"/>
        <v>4.2123842592592588E-2</v>
      </c>
      <c r="AC157" s="14">
        <f t="shared" si="30"/>
        <v>2.488425925925926E-4</v>
      </c>
      <c r="AD157" s="14">
        <f t="shared" si="31"/>
        <v>8.2754629629629619E-3</v>
      </c>
      <c r="AE157" s="14">
        <f t="shared" si="32"/>
        <v>1.3512731481481481E-3</v>
      </c>
      <c r="AF157" s="14">
        <f t="shared" si="33"/>
        <v>1.0575810185185185E-2</v>
      </c>
      <c r="AG157" s="14">
        <f t="shared" si="34"/>
        <v>6.2500000000000001E-4</v>
      </c>
      <c r="AH157" s="14">
        <f t="shared" si="35"/>
        <v>2.8993055555555556E-3</v>
      </c>
      <c r="AI157" s="14">
        <f t="shared" si="36"/>
        <v>0</v>
      </c>
      <c r="AJ157" s="14">
        <f t="shared" si="37"/>
        <v>2.7343750000000003E-3</v>
      </c>
      <c r="AK157" s="15">
        <f t="shared" si="38"/>
        <v>0.35442418981481483</v>
      </c>
    </row>
    <row r="158" spans="1:37" x14ac:dyDescent="0.25">
      <c r="A158" s="5">
        <v>45317</v>
      </c>
      <c r="B158">
        <v>3</v>
      </c>
      <c r="C158" t="s">
        <v>47</v>
      </c>
      <c r="D158">
        <v>66</v>
      </c>
      <c r="E158">
        <v>16</v>
      </c>
      <c r="F158">
        <v>82</v>
      </c>
      <c r="G158" s="14">
        <v>0.17680555555555555</v>
      </c>
      <c r="H158" s="14">
        <v>0.12609953703703705</v>
      </c>
      <c r="I158" s="14">
        <v>0</v>
      </c>
      <c r="J158" s="14">
        <v>2.4201388888888887E-2</v>
      </c>
      <c r="K158" s="14">
        <v>0</v>
      </c>
      <c r="L158" s="14">
        <v>9.6990740740740735E-3</v>
      </c>
      <c r="M158" s="14">
        <v>0</v>
      </c>
      <c r="N158" s="14">
        <v>1.6805555555555556E-2</v>
      </c>
      <c r="O158" s="14">
        <v>0</v>
      </c>
      <c r="P158" s="14">
        <v>7.5115740740740742E-3</v>
      </c>
      <c r="Q158">
        <v>0</v>
      </c>
      <c r="R158" s="14">
        <v>5.1273148148148146E-3</v>
      </c>
      <c r="X158" s="14">
        <v>1.0687962962962962</v>
      </c>
      <c r="Y158" s="12">
        <f t="shared" si="26"/>
        <v>22</v>
      </c>
      <c r="Z158" s="12">
        <f t="shared" si="27"/>
        <v>5.333333333333333</v>
      </c>
      <c r="AA158" s="14">
        <f t="shared" si="28"/>
        <v>5.8935185185185181E-2</v>
      </c>
      <c r="AB158" s="14">
        <f t="shared" si="29"/>
        <v>4.2033179012345684E-2</v>
      </c>
      <c r="AC158" s="14">
        <f t="shared" si="30"/>
        <v>0</v>
      </c>
      <c r="AD158" s="14">
        <f t="shared" si="31"/>
        <v>8.067129629629629E-3</v>
      </c>
      <c r="AE158" s="14">
        <f t="shared" si="32"/>
        <v>0</v>
      </c>
      <c r="AF158" s="14">
        <f t="shared" si="33"/>
        <v>3.2330246913580244E-3</v>
      </c>
      <c r="AG158" s="14">
        <f t="shared" si="34"/>
        <v>0</v>
      </c>
      <c r="AH158" s="14">
        <f t="shared" si="35"/>
        <v>5.6018518518518518E-3</v>
      </c>
      <c r="AI158" s="14">
        <f t="shared" si="36"/>
        <v>0</v>
      </c>
      <c r="AJ158" s="14">
        <f t="shared" si="37"/>
        <v>2.5038580246913582E-3</v>
      </c>
      <c r="AK158" s="15">
        <f t="shared" si="38"/>
        <v>0.35626543209876543</v>
      </c>
    </row>
    <row r="159" spans="1:37" x14ac:dyDescent="0.25">
      <c r="A159" s="5">
        <v>45317</v>
      </c>
      <c r="B159">
        <v>4</v>
      </c>
      <c r="C159" t="s">
        <v>126</v>
      </c>
      <c r="D159">
        <v>93</v>
      </c>
      <c r="E159">
        <v>12</v>
      </c>
      <c r="F159">
        <v>105</v>
      </c>
      <c r="G159" s="14">
        <v>0.46480324074074075</v>
      </c>
      <c r="H159" s="14">
        <v>0.17310185185185187</v>
      </c>
      <c r="I159" s="14">
        <v>1.7395833333333336E-2</v>
      </c>
      <c r="J159" s="14">
        <v>2.1898148148148149E-2</v>
      </c>
      <c r="K159" s="14">
        <v>3.4953703703703705E-3</v>
      </c>
      <c r="L159" s="14">
        <v>0</v>
      </c>
      <c r="M159" s="14">
        <v>0.24890046296296298</v>
      </c>
      <c r="N159" s="14">
        <v>0</v>
      </c>
      <c r="O159" s="14">
        <v>0</v>
      </c>
      <c r="P159" s="14">
        <v>1.554398148148148E-2</v>
      </c>
      <c r="Q159">
        <v>0</v>
      </c>
      <c r="R159" s="14">
        <v>4.2476851851851851E-3</v>
      </c>
      <c r="X159" s="14">
        <v>1.376099537037037</v>
      </c>
      <c r="Y159" s="12">
        <f t="shared" si="26"/>
        <v>23.25</v>
      </c>
      <c r="Z159" s="12">
        <f t="shared" si="27"/>
        <v>3</v>
      </c>
      <c r="AA159" s="14">
        <f t="shared" si="28"/>
        <v>0.11620081018518519</v>
      </c>
      <c r="AB159" s="14">
        <f t="shared" si="29"/>
        <v>4.3275462962962967E-2</v>
      </c>
      <c r="AC159" s="14">
        <f t="shared" si="30"/>
        <v>4.348958333333334E-3</v>
      </c>
      <c r="AD159" s="14">
        <f t="shared" si="31"/>
        <v>5.4745370370370373E-3</v>
      </c>
      <c r="AE159" s="14">
        <f t="shared" si="32"/>
        <v>8.7384259259259262E-4</v>
      </c>
      <c r="AF159" s="14">
        <f t="shared" si="33"/>
        <v>0</v>
      </c>
      <c r="AG159" s="14">
        <f t="shared" si="34"/>
        <v>6.2225115740740744E-2</v>
      </c>
      <c r="AH159" s="14">
        <f t="shared" si="35"/>
        <v>0</v>
      </c>
      <c r="AI159" s="14">
        <f t="shared" si="36"/>
        <v>0</v>
      </c>
      <c r="AJ159" s="14">
        <f t="shared" si="37"/>
        <v>3.88599537037037E-3</v>
      </c>
      <c r="AK159" s="15">
        <f t="shared" si="38"/>
        <v>0.34402488425925926</v>
      </c>
    </row>
    <row r="160" spans="1:37" x14ac:dyDescent="0.25">
      <c r="A160" s="5">
        <v>45324</v>
      </c>
      <c r="B160">
        <v>5</v>
      </c>
      <c r="C160" t="s">
        <v>126</v>
      </c>
      <c r="D160">
        <v>121</v>
      </c>
      <c r="E160">
        <v>17</v>
      </c>
      <c r="F160">
        <v>138</v>
      </c>
      <c r="G160" s="14">
        <v>0.34849537037037037</v>
      </c>
      <c r="H160" s="14">
        <v>0.24140046296296294</v>
      </c>
      <c r="I160" s="14">
        <v>0</v>
      </c>
      <c r="J160" s="14">
        <v>2.5902777777777775E-2</v>
      </c>
      <c r="K160" s="14">
        <v>1.9305555555555555E-2</v>
      </c>
      <c r="L160" s="14">
        <v>0</v>
      </c>
      <c r="M160" s="14">
        <v>1.3101851851851852E-2</v>
      </c>
      <c r="N160" s="14">
        <v>4.8796296296296303E-2</v>
      </c>
      <c r="O160" s="14">
        <v>0</v>
      </c>
      <c r="P160" s="14">
        <v>1.3321759259259261E-2</v>
      </c>
      <c r="Q160">
        <v>0</v>
      </c>
      <c r="R160" s="14">
        <v>3.8657407407407408E-3</v>
      </c>
      <c r="X160" s="14">
        <v>1.7732986111111113</v>
      </c>
      <c r="Y160" s="12">
        <f t="shared" si="26"/>
        <v>24.2</v>
      </c>
      <c r="Z160" s="12">
        <f t="shared" si="27"/>
        <v>3.4</v>
      </c>
      <c r="AA160" s="14">
        <f t="shared" si="28"/>
        <v>6.969907407407408E-2</v>
      </c>
      <c r="AB160" s="14">
        <f t="shared" si="29"/>
        <v>4.828009259259259E-2</v>
      </c>
      <c r="AC160" s="14">
        <f t="shared" si="30"/>
        <v>0</v>
      </c>
      <c r="AD160" s="14">
        <f t="shared" si="31"/>
        <v>5.1805555555555546E-3</v>
      </c>
      <c r="AE160" s="14">
        <f t="shared" si="32"/>
        <v>3.8611111111111112E-3</v>
      </c>
      <c r="AF160" s="14">
        <f t="shared" si="33"/>
        <v>0</v>
      </c>
      <c r="AG160" s="14">
        <f t="shared" si="34"/>
        <v>2.6203703703703706E-3</v>
      </c>
      <c r="AH160" s="14">
        <f t="shared" si="35"/>
        <v>9.7592592592592609E-3</v>
      </c>
      <c r="AI160" s="14">
        <f t="shared" si="36"/>
        <v>0</v>
      </c>
      <c r="AJ160" s="14">
        <f t="shared" si="37"/>
        <v>2.6643518518518522E-3</v>
      </c>
      <c r="AK160" s="15">
        <f t="shared" si="38"/>
        <v>0.35465972222222225</v>
      </c>
    </row>
    <row r="161" spans="1:37" x14ac:dyDescent="0.25">
      <c r="A161" s="5">
        <v>45324</v>
      </c>
      <c r="B161">
        <v>5</v>
      </c>
      <c r="C161" t="s">
        <v>122</v>
      </c>
      <c r="D161">
        <v>28</v>
      </c>
      <c r="E161">
        <v>10</v>
      </c>
      <c r="F161">
        <v>38</v>
      </c>
      <c r="G161" s="14">
        <v>0.463900462962963</v>
      </c>
      <c r="H161" s="14">
        <v>0.21420138888888887</v>
      </c>
      <c r="I161" s="14">
        <v>7.8703703703703706E-2</v>
      </c>
      <c r="J161" s="14">
        <v>6.9999999999999993E-2</v>
      </c>
      <c r="K161" s="14">
        <v>7.7002314814814815E-2</v>
      </c>
      <c r="L161" s="14">
        <v>0</v>
      </c>
      <c r="M161" s="14">
        <v>1.1504629629629629E-2</v>
      </c>
      <c r="N161" s="14">
        <v>1.2499999999999999E-2</v>
      </c>
      <c r="O161" s="14">
        <v>0</v>
      </c>
      <c r="P161" s="14">
        <v>3.6111111111111114E-3</v>
      </c>
      <c r="Q161">
        <v>0</v>
      </c>
      <c r="R161" s="14">
        <v>3.0439814814814821E-3</v>
      </c>
      <c r="X161" s="14">
        <v>1.7470023148148146</v>
      </c>
      <c r="Y161" s="12">
        <f t="shared" si="26"/>
        <v>5.6</v>
      </c>
      <c r="Z161" s="12">
        <f t="shared" si="27"/>
        <v>2</v>
      </c>
      <c r="AA161" s="14">
        <f t="shared" si="28"/>
        <v>9.2780092592592595E-2</v>
      </c>
      <c r="AB161" s="14">
        <f t="shared" si="29"/>
        <v>4.2840277777777776E-2</v>
      </c>
      <c r="AC161" s="14">
        <f t="shared" si="30"/>
        <v>1.5740740740740743E-2</v>
      </c>
      <c r="AD161" s="14">
        <f t="shared" si="31"/>
        <v>1.3999999999999999E-2</v>
      </c>
      <c r="AE161" s="14">
        <f t="shared" si="32"/>
        <v>1.5400462962962963E-2</v>
      </c>
      <c r="AF161" s="14">
        <f t="shared" si="33"/>
        <v>0</v>
      </c>
      <c r="AG161" s="14">
        <f t="shared" si="34"/>
        <v>2.3009259259259259E-3</v>
      </c>
      <c r="AH161" s="14">
        <f t="shared" si="35"/>
        <v>2.4999999999999996E-3</v>
      </c>
      <c r="AI161" s="14">
        <f t="shared" si="36"/>
        <v>0</v>
      </c>
      <c r="AJ161" s="14">
        <f t="shared" si="37"/>
        <v>7.222222222222223E-4</v>
      </c>
      <c r="AK161" s="15">
        <f t="shared" si="38"/>
        <v>0.3494004629629629</v>
      </c>
    </row>
    <row r="162" spans="1:37" x14ac:dyDescent="0.25">
      <c r="A162" s="5">
        <v>45324</v>
      </c>
      <c r="B162">
        <v>5</v>
      </c>
      <c r="C162" t="s">
        <v>124</v>
      </c>
      <c r="D162">
        <v>107</v>
      </c>
      <c r="E162">
        <v>17</v>
      </c>
      <c r="F162">
        <v>124</v>
      </c>
      <c r="G162" s="14">
        <v>0.35599537037037038</v>
      </c>
      <c r="H162" s="14">
        <v>0.22980324074074074</v>
      </c>
      <c r="I162" s="14">
        <v>0</v>
      </c>
      <c r="J162" s="14">
        <v>2.5694444444444447E-2</v>
      </c>
      <c r="K162" s="14">
        <v>2.6099537037037036E-2</v>
      </c>
      <c r="L162" s="14">
        <v>1.8298611111111113E-2</v>
      </c>
      <c r="M162" s="14">
        <v>9.0277777777777784E-4</v>
      </c>
      <c r="N162" s="14">
        <v>5.5196759259259265E-2</v>
      </c>
      <c r="O162" s="14">
        <v>0</v>
      </c>
      <c r="P162" s="14">
        <v>1.252314814814815E-2</v>
      </c>
      <c r="Q162">
        <v>0</v>
      </c>
      <c r="R162" s="14">
        <v>3.5879629629629629E-3</v>
      </c>
      <c r="X162" s="14">
        <v>1.6470949074074073</v>
      </c>
      <c r="Y162" s="12">
        <f t="shared" si="26"/>
        <v>21.4</v>
      </c>
      <c r="Z162" s="12">
        <f t="shared" si="27"/>
        <v>3.4</v>
      </c>
      <c r="AA162" s="14">
        <f t="shared" si="28"/>
        <v>7.1199074074074081E-2</v>
      </c>
      <c r="AB162" s="14">
        <f t="shared" si="29"/>
        <v>4.5960648148148146E-2</v>
      </c>
      <c r="AC162" s="14">
        <f t="shared" si="30"/>
        <v>0</v>
      </c>
      <c r="AD162" s="14">
        <f t="shared" si="31"/>
        <v>5.138888888888889E-3</v>
      </c>
      <c r="AE162" s="14">
        <f t="shared" si="32"/>
        <v>5.2199074074074075E-3</v>
      </c>
      <c r="AF162" s="14">
        <f t="shared" si="33"/>
        <v>3.6597222222222226E-3</v>
      </c>
      <c r="AG162" s="14">
        <f t="shared" si="34"/>
        <v>1.8055555555555557E-4</v>
      </c>
      <c r="AH162" s="14">
        <f t="shared" si="35"/>
        <v>1.1039351851851852E-2</v>
      </c>
      <c r="AI162" s="14">
        <f t="shared" si="36"/>
        <v>0</v>
      </c>
      <c r="AJ162" s="14">
        <f t="shared" si="37"/>
        <v>2.5046296296296301E-3</v>
      </c>
      <c r="AK162" s="15">
        <f t="shared" si="38"/>
        <v>0.32941898148148147</v>
      </c>
    </row>
    <row r="163" spans="1:37" x14ac:dyDescent="0.25">
      <c r="A163" s="5">
        <v>45324</v>
      </c>
      <c r="B163">
        <v>5</v>
      </c>
      <c r="C163" t="s">
        <v>44</v>
      </c>
      <c r="D163">
        <v>76</v>
      </c>
      <c r="E163">
        <v>24</v>
      </c>
      <c r="F163">
        <v>100</v>
      </c>
      <c r="G163" s="14">
        <v>0.33359953703703704</v>
      </c>
      <c r="H163" s="14">
        <v>0.20879629629629629</v>
      </c>
      <c r="I163" s="14">
        <v>8.4027777777777781E-3</v>
      </c>
      <c r="J163" s="14">
        <v>2.0601851851851854E-2</v>
      </c>
      <c r="K163" s="14">
        <v>1.1504629629629629E-2</v>
      </c>
      <c r="L163" s="14">
        <v>3.829861111111111E-2</v>
      </c>
      <c r="M163" s="14">
        <v>6.4004629629629628E-3</v>
      </c>
      <c r="N163" s="14">
        <v>3.9594907407407405E-2</v>
      </c>
      <c r="O163" s="14">
        <v>0</v>
      </c>
      <c r="P163" s="14">
        <v>1.9131944444444444E-2</v>
      </c>
      <c r="Q163">
        <v>0</v>
      </c>
      <c r="R163" s="14">
        <v>7.2106481481481475E-3</v>
      </c>
      <c r="X163" s="14">
        <v>1.7628935185185186</v>
      </c>
      <c r="Y163" s="12">
        <f t="shared" si="26"/>
        <v>15.2</v>
      </c>
      <c r="Z163" s="12">
        <f t="shared" si="27"/>
        <v>4.8</v>
      </c>
      <c r="AA163" s="14">
        <f t="shared" si="28"/>
        <v>6.6719907407407408E-2</v>
      </c>
      <c r="AB163" s="14">
        <f t="shared" si="29"/>
        <v>4.175925925925926E-2</v>
      </c>
      <c r="AC163" s="14">
        <f t="shared" si="30"/>
        <v>1.6805555555555556E-3</v>
      </c>
      <c r="AD163" s="14">
        <f t="shared" si="31"/>
        <v>4.1203703703703706E-3</v>
      </c>
      <c r="AE163" s="14">
        <f t="shared" si="32"/>
        <v>2.3009259259259259E-3</v>
      </c>
      <c r="AF163" s="14">
        <f t="shared" si="33"/>
        <v>7.6597222222222223E-3</v>
      </c>
      <c r="AG163" s="14">
        <f t="shared" si="34"/>
        <v>1.2800925925925927E-3</v>
      </c>
      <c r="AH163" s="14">
        <f t="shared" si="35"/>
        <v>7.9189814814814817E-3</v>
      </c>
      <c r="AI163" s="14">
        <f t="shared" si="36"/>
        <v>0</v>
      </c>
      <c r="AJ163" s="14">
        <f t="shared" si="37"/>
        <v>3.8263888888888887E-3</v>
      </c>
      <c r="AK163" s="15">
        <f t="shared" si="38"/>
        <v>0.3525787037037037</v>
      </c>
    </row>
    <row r="164" spans="1:37" x14ac:dyDescent="0.25">
      <c r="A164" s="5">
        <v>45324</v>
      </c>
      <c r="B164">
        <v>4</v>
      </c>
      <c r="C164" t="s">
        <v>45</v>
      </c>
      <c r="D164">
        <v>76</v>
      </c>
      <c r="E164">
        <v>10</v>
      </c>
      <c r="F164">
        <v>86</v>
      </c>
      <c r="G164" s="14">
        <v>0.26920138888888889</v>
      </c>
      <c r="H164" s="14">
        <v>0.13099537037037037</v>
      </c>
      <c r="I164" s="14">
        <v>1.8055555555555557E-3</v>
      </c>
      <c r="J164" s="14">
        <v>6.4502314814814818E-2</v>
      </c>
      <c r="K164" s="14">
        <v>5.3009259259259251E-3</v>
      </c>
      <c r="L164" s="14">
        <v>0</v>
      </c>
      <c r="M164" s="14">
        <v>2.9594907407407407E-2</v>
      </c>
      <c r="N164" s="14">
        <v>3.7002314814814814E-2</v>
      </c>
      <c r="O164" s="14">
        <v>0</v>
      </c>
      <c r="P164" s="14">
        <v>1.1504629629629629E-2</v>
      </c>
      <c r="Q164">
        <v>0</v>
      </c>
      <c r="R164" s="14">
        <v>4.3287037037037035E-3</v>
      </c>
      <c r="X164" s="14">
        <v>1.2362962962962962</v>
      </c>
      <c r="Y164" s="12">
        <f t="shared" si="26"/>
        <v>19</v>
      </c>
      <c r="Z164" s="12">
        <f t="shared" si="27"/>
        <v>2.5</v>
      </c>
      <c r="AA164" s="14">
        <f t="shared" si="28"/>
        <v>6.7300347222222223E-2</v>
      </c>
      <c r="AB164" s="14">
        <f t="shared" si="29"/>
        <v>3.2748842592592593E-2</v>
      </c>
      <c r="AC164" s="14">
        <f t="shared" si="30"/>
        <v>4.5138888888888892E-4</v>
      </c>
      <c r="AD164" s="14">
        <f t="shared" si="31"/>
        <v>1.6125578703703704E-2</v>
      </c>
      <c r="AE164" s="14">
        <f t="shared" si="32"/>
        <v>1.3252314814814813E-3</v>
      </c>
      <c r="AF164" s="14">
        <f t="shared" si="33"/>
        <v>0</v>
      </c>
      <c r="AG164" s="14">
        <f t="shared" si="34"/>
        <v>7.3987268518518516E-3</v>
      </c>
      <c r="AH164" s="14">
        <f t="shared" si="35"/>
        <v>9.2505787037037036E-3</v>
      </c>
      <c r="AI164" s="14">
        <f t="shared" si="36"/>
        <v>0</v>
      </c>
      <c r="AJ164" s="14">
        <f t="shared" si="37"/>
        <v>2.8761574074074071E-3</v>
      </c>
      <c r="AK164" s="15">
        <f t="shared" si="38"/>
        <v>0.30907407407407406</v>
      </c>
    </row>
    <row r="165" spans="1:37" x14ac:dyDescent="0.25">
      <c r="A165" s="5">
        <v>45324</v>
      </c>
      <c r="B165">
        <v>5</v>
      </c>
      <c r="C165" t="s">
        <v>47</v>
      </c>
      <c r="D165">
        <v>98</v>
      </c>
      <c r="E165">
        <v>22</v>
      </c>
      <c r="F165">
        <v>120</v>
      </c>
      <c r="G165" s="14">
        <v>0.29719907407407409</v>
      </c>
      <c r="H165" s="14">
        <v>0.21299768518518516</v>
      </c>
      <c r="I165" s="14">
        <v>7.3958333333333341E-3</v>
      </c>
      <c r="J165" s="14">
        <v>3.7997685185185183E-2</v>
      </c>
      <c r="K165" s="14">
        <v>0</v>
      </c>
      <c r="L165" s="14">
        <v>6.2037037037037043E-3</v>
      </c>
      <c r="M165" s="14">
        <v>6.4004629629629628E-3</v>
      </c>
      <c r="N165" s="14">
        <v>2.6203703703703705E-2</v>
      </c>
      <c r="O165" s="14">
        <v>0</v>
      </c>
      <c r="P165" s="14">
        <v>2.0787037037037038E-2</v>
      </c>
      <c r="Q165">
        <v>0</v>
      </c>
      <c r="R165" s="14">
        <v>4.3749999999999995E-3</v>
      </c>
      <c r="X165" s="14">
        <v>1.769398148148148</v>
      </c>
      <c r="Y165" s="12">
        <f t="shared" si="26"/>
        <v>19.600000000000001</v>
      </c>
      <c r="Z165" s="12">
        <f t="shared" si="27"/>
        <v>4.4000000000000004</v>
      </c>
      <c r="AA165" s="14">
        <f t="shared" si="28"/>
        <v>5.943981481481482E-2</v>
      </c>
      <c r="AB165" s="14">
        <f t="shared" si="29"/>
        <v>4.2599537037037033E-2</v>
      </c>
      <c r="AC165" s="14">
        <f t="shared" si="30"/>
        <v>1.4791666666666668E-3</v>
      </c>
      <c r="AD165" s="14">
        <f t="shared" si="31"/>
        <v>7.5995370370370366E-3</v>
      </c>
      <c r="AE165" s="14">
        <f t="shared" si="32"/>
        <v>0</v>
      </c>
      <c r="AF165" s="14">
        <f t="shared" si="33"/>
        <v>1.2407407407407408E-3</v>
      </c>
      <c r="AG165" s="14">
        <f t="shared" si="34"/>
        <v>1.2800925925925927E-3</v>
      </c>
      <c r="AH165" s="14">
        <f t="shared" si="35"/>
        <v>5.2407407407407411E-3</v>
      </c>
      <c r="AI165" s="14">
        <f t="shared" si="36"/>
        <v>0</v>
      </c>
      <c r="AJ165" s="14">
        <f t="shared" si="37"/>
        <v>4.1574074074074074E-3</v>
      </c>
      <c r="AK165" s="15">
        <f t="shared" si="38"/>
        <v>0.3538796296296296</v>
      </c>
    </row>
    <row r="166" spans="1:37" x14ac:dyDescent="0.25">
      <c r="A166" s="5">
        <v>45324</v>
      </c>
      <c r="B166">
        <v>5</v>
      </c>
      <c r="C166" t="s">
        <v>46</v>
      </c>
      <c r="D166">
        <v>108</v>
      </c>
      <c r="E166">
        <v>9</v>
      </c>
      <c r="F166">
        <v>117</v>
      </c>
      <c r="G166" s="14">
        <v>0.29769675925925926</v>
      </c>
      <c r="H166" s="14">
        <v>0.21159722222222221</v>
      </c>
      <c r="I166" s="14">
        <v>0</v>
      </c>
      <c r="J166" s="14">
        <v>2.6099537037037036E-2</v>
      </c>
      <c r="K166" s="14">
        <v>2.7094907407407404E-2</v>
      </c>
      <c r="L166" s="14">
        <v>0</v>
      </c>
      <c r="M166" s="14">
        <v>4.3055555555555555E-3</v>
      </c>
      <c r="N166" s="14">
        <v>2.8599537037037034E-2</v>
      </c>
      <c r="O166" s="14">
        <v>0</v>
      </c>
      <c r="P166" s="14">
        <v>2.5717592592592594E-2</v>
      </c>
      <c r="Q166">
        <v>1</v>
      </c>
      <c r="R166" s="14">
        <v>4.5601851851851853E-3</v>
      </c>
      <c r="X166" s="14">
        <v>1.7943055555555556</v>
      </c>
      <c r="Y166" s="12">
        <f t="shared" si="26"/>
        <v>21.6</v>
      </c>
      <c r="Z166" s="12">
        <f t="shared" si="27"/>
        <v>1.8</v>
      </c>
      <c r="AA166" s="14">
        <f t="shared" si="28"/>
        <v>5.953935185185185E-2</v>
      </c>
      <c r="AB166" s="14">
        <f t="shared" si="29"/>
        <v>4.2319444444444444E-2</v>
      </c>
      <c r="AC166" s="14">
        <f t="shared" si="30"/>
        <v>0</v>
      </c>
      <c r="AD166" s="14">
        <f t="shared" si="31"/>
        <v>5.2199074074074075E-3</v>
      </c>
      <c r="AE166" s="14">
        <f t="shared" si="32"/>
        <v>5.4189814814814812E-3</v>
      </c>
      <c r="AF166" s="14">
        <f t="shared" si="33"/>
        <v>0</v>
      </c>
      <c r="AG166" s="14">
        <f t="shared" si="34"/>
        <v>8.611111111111111E-4</v>
      </c>
      <c r="AH166" s="14">
        <f t="shared" si="35"/>
        <v>5.7199074074074071E-3</v>
      </c>
      <c r="AI166" s="14">
        <f t="shared" si="36"/>
        <v>0</v>
      </c>
      <c r="AJ166" s="14">
        <f t="shared" si="37"/>
        <v>5.1435185185185186E-3</v>
      </c>
      <c r="AK166" s="15">
        <f t="shared" si="38"/>
        <v>0.35886111111111113</v>
      </c>
    </row>
    <row r="167" spans="1:37" hidden="1" x14ac:dyDescent="0.25">
      <c r="A167" s="5">
        <v>45326</v>
      </c>
      <c r="C167" t="s">
        <v>123</v>
      </c>
      <c r="D167">
        <v>0</v>
      </c>
      <c r="E167">
        <v>0</v>
      </c>
      <c r="F167">
        <v>0</v>
      </c>
      <c r="G167" s="14">
        <v>0</v>
      </c>
      <c r="H167" s="14">
        <v>0</v>
      </c>
      <c r="I167" s="14">
        <v>0</v>
      </c>
      <c r="J167" s="14">
        <v>0</v>
      </c>
      <c r="K167" s="14">
        <v>0</v>
      </c>
      <c r="L167" s="14">
        <v>0</v>
      </c>
      <c r="M167" s="14">
        <v>0</v>
      </c>
      <c r="N167" s="14">
        <v>0</v>
      </c>
      <c r="O167" s="14">
        <v>0</v>
      </c>
      <c r="P167" s="14">
        <v>0</v>
      </c>
      <c r="Q167">
        <v>0</v>
      </c>
      <c r="R167" s="14" t="e">
        <v>#DIV/0!</v>
      </c>
      <c r="X167" s="14">
        <v>0</v>
      </c>
      <c r="Y167" s="12" t="e">
        <f t="shared" si="26"/>
        <v>#DIV/0!</v>
      </c>
      <c r="Z167" s="12" t="e">
        <f t="shared" si="27"/>
        <v>#DIV/0!</v>
      </c>
      <c r="AA167" s="14" t="e">
        <f t="shared" si="28"/>
        <v>#DIV/0!</v>
      </c>
      <c r="AB167" s="14" t="e">
        <f t="shared" si="29"/>
        <v>#DIV/0!</v>
      </c>
      <c r="AC167" s="14" t="e">
        <f t="shared" si="30"/>
        <v>#DIV/0!</v>
      </c>
      <c r="AD167" s="14" t="e">
        <f t="shared" si="31"/>
        <v>#DIV/0!</v>
      </c>
      <c r="AE167" s="14" t="e">
        <f t="shared" si="32"/>
        <v>#DIV/0!</v>
      </c>
      <c r="AF167" s="14" t="e">
        <f t="shared" si="33"/>
        <v>#DIV/0!</v>
      </c>
      <c r="AG167" s="14" t="e">
        <f t="shared" si="34"/>
        <v>#DIV/0!</v>
      </c>
      <c r="AH167" s="14" t="e">
        <f t="shared" si="35"/>
        <v>#DIV/0!</v>
      </c>
      <c r="AI167" s="14" t="e">
        <f t="shared" si="36"/>
        <v>#DIV/0!</v>
      </c>
      <c r="AJ167" s="14" t="e">
        <f t="shared" si="37"/>
        <v>#DIV/0!</v>
      </c>
      <c r="AK167" s="15" t="e">
        <f t="shared" si="38"/>
        <v>#DIV/0!</v>
      </c>
    </row>
    <row r="168" spans="1:37" x14ac:dyDescent="0.25">
      <c r="A168" s="5">
        <v>45326</v>
      </c>
      <c r="C168" t="s">
        <v>127</v>
      </c>
      <c r="D168">
        <v>21</v>
      </c>
      <c r="E168">
        <v>8</v>
      </c>
      <c r="F168">
        <v>29</v>
      </c>
      <c r="G168" s="14">
        <v>0.53519675925925925</v>
      </c>
      <c r="H168" s="14">
        <v>0.20829861111111111</v>
      </c>
      <c r="I168" s="14">
        <v>0</v>
      </c>
      <c r="J168" s="14">
        <v>2.3298611111111107E-2</v>
      </c>
      <c r="K168" s="14">
        <v>0</v>
      </c>
      <c r="L168" s="14">
        <v>0.27760416666666665</v>
      </c>
      <c r="M168" s="14">
        <v>0</v>
      </c>
      <c r="N168" s="14">
        <v>0</v>
      </c>
      <c r="O168" s="14">
        <v>2.5995370370370367E-2</v>
      </c>
      <c r="P168" s="14">
        <v>3.1481481481481482E-3</v>
      </c>
      <c r="Q168">
        <v>0</v>
      </c>
      <c r="R168" s="14">
        <v>5.1736111111111115E-3</v>
      </c>
      <c r="X168" s="14">
        <v>1.7717013888888891</v>
      </c>
      <c r="Y168" s="12" t="e">
        <f t="shared" si="26"/>
        <v>#DIV/0!</v>
      </c>
      <c r="Z168" s="12" t="e">
        <f t="shared" si="27"/>
        <v>#DIV/0!</v>
      </c>
      <c r="AA168" s="14" t="e">
        <f t="shared" si="28"/>
        <v>#DIV/0!</v>
      </c>
      <c r="AB168" s="14" t="e">
        <f t="shared" si="29"/>
        <v>#DIV/0!</v>
      </c>
      <c r="AC168" s="14" t="e">
        <f t="shared" si="30"/>
        <v>#DIV/0!</v>
      </c>
      <c r="AD168" s="14" t="e">
        <f t="shared" si="31"/>
        <v>#DIV/0!</v>
      </c>
      <c r="AE168" s="14" t="e">
        <f t="shared" si="32"/>
        <v>#DIV/0!</v>
      </c>
      <c r="AF168" s="14" t="e">
        <f t="shared" si="33"/>
        <v>#DIV/0!</v>
      </c>
      <c r="AG168" s="14" t="e">
        <f t="shared" si="34"/>
        <v>#DIV/0!</v>
      </c>
      <c r="AH168" s="14" t="e">
        <f t="shared" si="35"/>
        <v>#DIV/0!</v>
      </c>
      <c r="AI168" s="14" t="e">
        <f t="shared" si="36"/>
        <v>#DIV/0!</v>
      </c>
      <c r="AJ168" s="14" t="e">
        <f t="shared" si="37"/>
        <v>#DIV/0!</v>
      </c>
      <c r="AK168" s="15" t="e">
        <f t="shared" si="38"/>
        <v>#DIV/0!</v>
      </c>
    </row>
    <row r="169" spans="1:37" x14ac:dyDescent="0.25">
      <c r="A169" s="5">
        <v>45326</v>
      </c>
      <c r="C169" t="s">
        <v>43</v>
      </c>
      <c r="D169">
        <v>0</v>
      </c>
      <c r="E169">
        <v>0</v>
      </c>
      <c r="F169">
        <v>0</v>
      </c>
      <c r="G169" s="14">
        <v>0</v>
      </c>
      <c r="H169" s="14">
        <v>0</v>
      </c>
      <c r="I169" s="14">
        <v>0</v>
      </c>
      <c r="J169" s="14">
        <v>0</v>
      </c>
      <c r="K169" s="14">
        <v>0</v>
      </c>
      <c r="L169" s="14">
        <v>0</v>
      </c>
      <c r="M169" s="14">
        <v>0</v>
      </c>
      <c r="N169" s="14">
        <v>0</v>
      </c>
      <c r="O169" s="14">
        <v>0</v>
      </c>
      <c r="P169" s="14">
        <v>0</v>
      </c>
      <c r="Q169">
        <v>0</v>
      </c>
      <c r="R169" s="14" t="e">
        <v>#DIV/0!</v>
      </c>
      <c r="X169" s="14">
        <v>0</v>
      </c>
      <c r="Y169" s="12" t="e">
        <f t="shared" si="26"/>
        <v>#DIV/0!</v>
      </c>
      <c r="Z169" s="12" t="e">
        <f t="shared" si="27"/>
        <v>#DIV/0!</v>
      </c>
      <c r="AA169" s="14" t="e">
        <f t="shared" si="28"/>
        <v>#DIV/0!</v>
      </c>
      <c r="AB169" s="14" t="e">
        <f t="shared" si="29"/>
        <v>#DIV/0!</v>
      </c>
      <c r="AC169" s="14" t="e">
        <f t="shared" si="30"/>
        <v>#DIV/0!</v>
      </c>
      <c r="AD169" s="14" t="e">
        <f t="shared" si="31"/>
        <v>#DIV/0!</v>
      </c>
      <c r="AE169" s="14" t="e">
        <f t="shared" si="32"/>
        <v>#DIV/0!</v>
      </c>
      <c r="AF169" s="14" t="e">
        <f t="shared" si="33"/>
        <v>#DIV/0!</v>
      </c>
      <c r="AG169" s="14" t="e">
        <f t="shared" si="34"/>
        <v>#DIV/0!</v>
      </c>
      <c r="AH169" s="14" t="e">
        <f t="shared" si="35"/>
        <v>#DIV/0!</v>
      </c>
      <c r="AI169" s="14" t="e">
        <f t="shared" si="36"/>
        <v>#DIV/0!</v>
      </c>
      <c r="AJ169" s="14" t="e">
        <f t="shared" si="37"/>
        <v>#DIV/0!</v>
      </c>
      <c r="AK169" s="15" t="e">
        <f t="shared" si="38"/>
        <v>#DIV/0!</v>
      </c>
    </row>
    <row r="170" spans="1:37" x14ac:dyDescent="0.25">
      <c r="A170" s="5">
        <v>45326</v>
      </c>
      <c r="C170" t="s">
        <v>125</v>
      </c>
      <c r="D170">
        <v>9</v>
      </c>
      <c r="E170">
        <v>6</v>
      </c>
      <c r="F170">
        <v>15</v>
      </c>
      <c r="G170" s="14">
        <v>0.71319444444444446</v>
      </c>
      <c r="H170" s="14">
        <v>0.19640046296296299</v>
      </c>
      <c r="I170" s="14">
        <v>1.0995370370370371E-2</v>
      </c>
      <c r="J170" s="14">
        <v>4.3495370370370372E-2</v>
      </c>
      <c r="K170" s="14">
        <v>7.6898148148148146E-2</v>
      </c>
      <c r="L170" s="14">
        <v>0.32329861111111108</v>
      </c>
      <c r="M170" s="14">
        <v>0</v>
      </c>
      <c r="N170" s="14">
        <v>0</v>
      </c>
      <c r="O170" s="14">
        <v>6.2094907407407411E-2</v>
      </c>
      <c r="P170" s="14">
        <v>1.0879629629629629E-3</v>
      </c>
      <c r="Q170">
        <v>0</v>
      </c>
      <c r="R170" s="14">
        <v>7.69675925925926E-3</v>
      </c>
      <c r="X170" s="14">
        <v>1.7699999999999998</v>
      </c>
      <c r="Y170" s="12" t="e">
        <f t="shared" si="26"/>
        <v>#DIV/0!</v>
      </c>
      <c r="Z170" s="12" t="e">
        <f t="shared" si="27"/>
        <v>#DIV/0!</v>
      </c>
      <c r="AA170" s="14" t="e">
        <f t="shared" si="28"/>
        <v>#DIV/0!</v>
      </c>
      <c r="AB170" s="14" t="e">
        <f t="shared" si="29"/>
        <v>#DIV/0!</v>
      </c>
      <c r="AC170" s="14" t="e">
        <f t="shared" si="30"/>
        <v>#DIV/0!</v>
      </c>
      <c r="AD170" s="14" t="e">
        <f t="shared" si="31"/>
        <v>#DIV/0!</v>
      </c>
      <c r="AE170" s="14" t="e">
        <f t="shared" si="32"/>
        <v>#DIV/0!</v>
      </c>
      <c r="AF170" s="14" t="e">
        <f t="shared" si="33"/>
        <v>#DIV/0!</v>
      </c>
      <c r="AG170" s="14" t="e">
        <f t="shared" si="34"/>
        <v>#DIV/0!</v>
      </c>
      <c r="AH170" s="14" t="e">
        <f t="shared" si="35"/>
        <v>#DIV/0!</v>
      </c>
      <c r="AI170" s="14" t="e">
        <f t="shared" si="36"/>
        <v>#DIV/0!</v>
      </c>
      <c r="AJ170" s="14" t="e">
        <f t="shared" si="37"/>
        <v>#DIV/0!</v>
      </c>
      <c r="AK170" s="15" t="e">
        <f t="shared" si="38"/>
        <v>#DIV/0!</v>
      </c>
    </row>
    <row r="171" spans="1:37" hidden="1" x14ac:dyDescent="0.25">
      <c r="A171" s="5">
        <v>45331</v>
      </c>
      <c r="C171" t="s">
        <v>123</v>
      </c>
      <c r="D171">
        <v>0</v>
      </c>
      <c r="E171">
        <v>0</v>
      </c>
      <c r="F171">
        <v>0</v>
      </c>
      <c r="G171" s="14">
        <v>0</v>
      </c>
      <c r="H171" s="14">
        <v>0</v>
      </c>
      <c r="I171" s="14">
        <v>0</v>
      </c>
      <c r="J171" s="14">
        <v>0</v>
      </c>
      <c r="K171" s="14">
        <v>0</v>
      </c>
      <c r="L171" s="14">
        <v>0</v>
      </c>
      <c r="M171" s="14">
        <v>0</v>
      </c>
      <c r="N171" s="14">
        <v>0</v>
      </c>
      <c r="O171" s="14">
        <v>0</v>
      </c>
      <c r="P171" s="14">
        <v>0</v>
      </c>
      <c r="Q171">
        <v>0</v>
      </c>
      <c r="R171" s="14" t="e">
        <v>#DIV/0!</v>
      </c>
      <c r="X171" s="14">
        <v>0</v>
      </c>
      <c r="Y171" s="12" t="e">
        <f t="shared" si="26"/>
        <v>#DIV/0!</v>
      </c>
      <c r="Z171" s="12" t="e">
        <f t="shared" si="27"/>
        <v>#DIV/0!</v>
      </c>
      <c r="AA171" s="14" t="e">
        <f t="shared" si="28"/>
        <v>#DIV/0!</v>
      </c>
      <c r="AB171" s="14" t="e">
        <f t="shared" si="29"/>
        <v>#DIV/0!</v>
      </c>
      <c r="AC171" s="14" t="e">
        <f t="shared" si="30"/>
        <v>#DIV/0!</v>
      </c>
      <c r="AD171" s="14" t="e">
        <f t="shared" si="31"/>
        <v>#DIV/0!</v>
      </c>
      <c r="AE171" s="14" t="e">
        <f t="shared" si="32"/>
        <v>#DIV/0!</v>
      </c>
      <c r="AF171" s="14" t="e">
        <f t="shared" si="33"/>
        <v>#DIV/0!</v>
      </c>
      <c r="AG171" s="14" t="e">
        <f t="shared" si="34"/>
        <v>#DIV/0!</v>
      </c>
      <c r="AH171" s="14" t="e">
        <f t="shared" si="35"/>
        <v>#DIV/0!</v>
      </c>
      <c r="AI171" s="14" t="e">
        <f t="shared" si="36"/>
        <v>#DIV/0!</v>
      </c>
      <c r="AJ171" s="14" t="e">
        <f t="shared" si="37"/>
        <v>#DIV/0!</v>
      </c>
      <c r="AK171" s="15" t="e">
        <f t="shared" si="38"/>
        <v>#DIV/0!</v>
      </c>
    </row>
    <row r="172" spans="1:37" x14ac:dyDescent="0.25">
      <c r="A172" s="5">
        <v>45331</v>
      </c>
      <c r="B172">
        <v>4</v>
      </c>
      <c r="C172" t="s">
        <v>126</v>
      </c>
      <c r="D172">
        <v>87</v>
      </c>
      <c r="E172">
        <v>24</v>
      </c>
      <c r="F172">
        <v>111</v>
      </c>
      <c r="G172" s="14">
        <v>0.24859953703703705</v>
      </c>
      <c r="H172" s="14">
        <v>0.1670949074074074</v>
      </c>
      <c r="I172" s="14">
        <v>0</v>
      </c>
      <c r="J172" s="14">
        <v>2.1805555555555554E-2</v>
      </c>
      <c r="K172" s="14">
        <v>6.5046296296296302E-3</v>
      </c>
      <c r="L172" s="14">
        <v>0</v>
      </c>
      <c r="M172" s="14">
        <v>2.4502314814814814E-2</v>
      </c>
      <c r="N172" s="14">
        <v>2.8703703703703703E-2</v>
      </c>
      <c r="O172" s="14">
        <v>0</v>
      </c>
      <c r="P172" s="14">
        <v>1.3136574074074077E-2</v>
      </c>
      <c r="Q172">
        <v>0</v>
      </c>
      <c r="R172" s="14">
        <v>3.6574074074074074E-3</v>
      </c>
      <c r="X172" s="14">
        <v>1.4095949074074074</v>
      </c>
      <c r="Y172" s="12">
        <f t="shared" si="26"/>
        <v>21.75</v>
      </c>
      <c r="Z172" s="12">
        <f t="shared" si="27"/>
        <v>6</v>
      </c>
      <c r="AA172" s="14">
        <f t="shared" si="28"/>
        <v>6.2149884259259262E-2</v>
      </c>
      <c r="AB172" s="14">
        <f t="shared" si="29"/>
        <v>4.177372685185185E-2</v>
      </c>
      <c r="AC172" s="14">
        <f t="shared" si="30"/>
        <v>0</v>
      </c>
      <c r="AD172" s="14">
        <f t="shared" si="31"/>
        <v>5.4513888888888884E-3</v>
      </c>
      <c r="AE172" s="14">
        <f t="shared" si="32"/>
        <v>1.6261574074074075E-3</v>
      </c>
      <c r="AF172" s="14">
        <f t="shared" si="33"/>
        <v>0</v>
      </c>
      <c r="AG172" s="14">
        <f t="shared" si="34"/>
        <v>6.1255787037037034E-3</v>
      </c>
      <c r="AH172" s="14">
        <f t="shared" si="35"/>
        <v>7.1759259259259259E-3</v>
      </c>
      <c r="AI172" s="14">
        <f t="shared" si="36"/>
        <v>0</v>
      </c>
      <c r="AJ172" s="14">
        <f t="shared" si="37"/>
        <v>3.2841435185185191E-3</v>
      </c>
      <c r="AK172" s="15">
        <f t="shared" si="38"/>
        <v>0.35239872685185186</v>
      </c>
    </row>
    <row r="173" spans="1:37" x14ac:dyDescent="0.25">
      <c r="A173" s="5">
        <v>45331</v>
      </c>
      <c r="C173" t="s">
        <v>127</v>
      </c>
      <c r="D173">
        <v>26</v>
      </c>
      <c r="E173">
        <v>18</v>
      </c>
      <c r="F173">
        <v>44</v>
      </c>
      <c r="G173" s="14">
        <v>0.76829861111111108</v>
      </c>
      <c r="H173" s="14">
        <v>0.20939814814814817</v>
      </c>
      <c r="I173" s="14">
        <v>0</v>
      </c>
      <c r="J173" s="14">
        <v>3.019675925925926E-2</v>
      </c>
      <c r="K173" s="14">
        <v>0</v>
      </c>
      <c r="L173" s="14">
        <v>0.47140046296296295</v>
      </c>
      <c r="M173" s="14">
        <v>0</v>
      </c>
      <c r="N173" s="14">
        <v>0</v>
      </c>
      <c r="O173" s="14">
        <v>5.7303240740740745E-2</v>
      </c>
      <c r="P173" s="14">
        <v>6.9560185185185185E-3</v>
      </c>
      <c r="Q173">
        <v>0</v>
      </c>
      <c r="R173" s="14">
        <v>5.3009259259259251E-3</v>
      </c>
      <c r="X173" s="14">
        <v>1.7801041666666666</v>
      </c>
      <c r="Y173" s="12" t="e">
        <f t="shared" si="26"/>
        <v>#DIV/0!</v>
      </c>
      <c r="Z173" s="12" t="e">
        <f t="shared" si="27"/>
        <v>#DIV/0!</v>
      </c>
      <c r="AA173" s="14" t="e">
        <f t="shared" si="28"/>
        <v>#DIV/0!</v>
      </c>
      <c r="AB173" s="14" t="e">
        <f t="shared" si="29"/>
        <v>#DIV/0!</v>
      </c>
      <c r="AC173" s="14" t="e">
        <f t="shared" si="30"/>
        <v>#DIV/0!</v>
      </c>
      <c r="AD173" s="14" t="e">
        <f t="shared" si="31"/>
        <v>#DIV/0!</v>
      </c>
      <c r="AE173" s="14" t="e">
        <f t="shared" si="32"/>
        <v>#DIV/0!</v>
      </c>
      <c r="AF173" s="14" t="e">
        <f t="shared" si="33"/>
        <v>#DIV/0!</v>
      </c>
      <c r="AG173" s="14" t="e">
        <f t="shared" si="34"/>
        <v>#DIV/0!</v>
      </c>
      <c r="AH173" s="14" t="e">
        <f t="shared" si="35"/>
        <v>#DIV/0!</v>
      </c>
      <c r="AI173" s="14" t="e">
        <f t="shared" si="36"/>
        <v>#DIV/0!</v>
      </c>
      <c r="AJ173" s="14" t="e">
        <f t="shared" si="37"/>
        <v>#DIV/0!</v>
      </c>
      <c r="AK173" s="15" t="e">
        <f t="shared" si="38"/>
        <v>#DIV/0!</v>
      </c>
    </row>
    <row r="174" spans="1:37" x14ac:dyDescent="0.25">
      <c r="A174" s="5">
        <v>45331</v>
      </c>
      <c r="C174" t="s">
        <v>43</v>
      </c>
      <c r="D174">
        <v>7</v>
      </c>
      <c r="E174">
        <v>0</v>
      </c>
      <c r="F174">
        <v>7</v>
      </c>
      <c r="G174" s="14">
        <v>0.26769675925925923</v>
      </c>
      <c r="H174" s="14">
        <v>0</v>
      </c>
      <c r="I174" s="14">
        <v>1.909722222222222E-2</v>
      </c>
      <c r="J174" s="14">
        <v>0</v>
      </c>
      <c r="K174" s="14">
        <v>0</v>
      </c>
      <c r="L174" s="14">
        <v>0.24859953703703705</v>
      </c>
      <c r="M174" s="14">
        <v>0</v>
      </c>
      <c r="N174" s="14">
        <v>0</v>
      </c>
      <c r="O174" s="14">
        <v>0</v>
      </c>
      <c r="P174" s="14">
        <v>6.9444444444444447E-4</v>
      </c>
      <c r="Q174">
        <v>0</v>
      </c>
      <c r="R174" s="14">
        <v>5.7175925925925927E-3</v>
      </c>
      <c r="X174" s="14">
        <v>0.46439814814814812</v>
      </c>
      <c r="Y174" s="12" t="e">
        <f t="shared" si="26"/>
        <v>#DIV/0!</v>
      </c>
      <c r="Z174" s="12" t="e">
        <f t="shared" si="27"/>
        <v>#DIV/0!</v>
      </c>
      <c r="AA174" s="14" t="e">
        <f t="shared" si="28"/>
        <v>#DIV/0!</v>
      </c>
      <c r="AB174" s="14" t="e">
        <f t="shared" si="29"/>
        <v>#DIV/0!</v>
      </c>
      <c r="AC174" s="14" t="e">
        <f t="shared" si="30"/>
        <v>#DIV/0!</v>
      </c>
      <c r="AD174" s="14" t="e">
        <f t="shared" si="31"/>
        <v>#DIV/0!</v>
      </c>
      <c r="AE174" s="14" t="e">
        <f t="shared" si="32"/>
        <v>#DIV/0!</v>
      </c>
      <c r="AF174" s="14" t="e">
        <f t="shared" si="33"/>
        <v>#DIV/0!</v>
      </c>
      <c r="AG174" s="14" t="e">
        <f t="shared" si="34"/>
        <v>#DIV/0!</v>
      </c>
      <c r="AH174" s="14" t="e">
        <f t="shared" si="35"/>
        <v>#DIV/0!</v>
      </c>
      <c r="AI174" s="14" t="e">
        <f t="shared" si="36"/>
        <v>#DIV/0!</v>
      </c>
      <c r="AJ174" s="14" t="e">
        <f t="shared" si="37"/>
        <v>#DIV/0!</v>
      </c>
      <c r="AK174" s="15" t="e">
        <f t="shared" si="38"/>
        <v>#DIV/0!</v>
      </c>
    </row>
    <row r="175" spans="1:37" x14ac:dyDescent="0.25">
      <c r="A175" s="5">
        <v>45331</v>
      </c>
      <c r="B175">
        <v>4</v>
      </c>
      <c r="C175" t="s">
        <v>122</v>
      </c>
      <c r="D175">
        <v>99</v>
      </c>
      <c r="E175">
        <v>17</v>
      </c>
      <c r="F175">
        <v>116</v>
      </c>
      <c r="G175" s="14">
        <v>0.3643055555555556</v>
      </c>
      <c r="H175" s="14">
        <v>0.1225</v>
      </c>
      <c r="I175" s="14">
        <v>4.6203703703703698E-2</v>
      </c>
      <c r="J175" s="14">
        <v>6.3599537037037038E-2</v>
      </c>
      <c r="K175" s="14">
        <v>8.7037037037037031E-3</v>
      </c>
      <c r="L175" s="14">
        <v>1.6805555555555556E-2</v>
      </c>
      <c r="M175" s="14">
        <v>5.1967592592592595E-3</v>
      </c>
      <c r="N175" s="14">
        <v>0.10129629629629629</v>
      </c>
      <c r="O175" s="14">
        <v>0</v>
      </c>
      <c r="P175" s="14">
        <v>4.8125000000000001E-2</v>
      </c>
      <c r="Q175">
        <v>0</v>
      </c>
      <c r="R175" s="14">
        <v>3.8541666666666668E-3</v>
      </c>
      <c r="X175" s="14">
        <v>1.4195023148148147</v>
      </c>
      <c r="Y175" s="12">
        <f t="shared" si="26"/>
        <v>24.75</v>
      </c>
      <c r="Z175" s="12">
        <f t="shared" si="27"/>
        <v>4.25</v>
      </c>
      <c r="AA175" s="14">
        <f t="shared" si="28"/>
        <v>9.1076388888888901E-2</v>
      </c>
      <c r="AB175" s="14">
        <f t="shared" si="29"/>
        <v>3.0624999999999999E-2</v>
      </c>
      <c r="AC175" s="14">
        <f t="shared" si="30"/>
        <v>1.1550925925925925E-2</v>
      </c>
      <c r="AD175" s="14">
        <f t="shared" si="31"/>
        <v>1.5899884259259259E-2</v>
      </c>
      <c r="AE175" s="14">
        <f t="shared" si="32"/>
        <v>2.1759259259259258E-3</v>
      </c>
      <c r="AF175" s="14">
        <f t="shared" si="33"/>
        <v>4.2013888888888891E-3</v>
      </c>
      <c r="AG175" s="14">
        <f t="shared" si="34"/>
        <v>1.2991898148148149E-3</v>
      </c>
      <c r="AH175" s="14">
        <f t="shared" si="35"/>
        <v>2.5324074074074072E-2</v>
      </c>
      <c r="AI175" s="14">
        <f t="shared" si="36"/>
        <v>0</v>
      </c>
      <c r="AJ175" s="14">
        <f t="shared" si="37"/>
        <v>1.203125E-2</v>
      </c>
      <c r="AK175" s="15">
        <f t="shared" si="38"/>
        <v>0.35487557870370368</v>
      </c>
    </row>
    <row r="176" spans="1:37" x14ac:dyDescent="0.25">
      <c r="A176" s="5">
        <v>45331</v>
      </c>
      <c r="B176">
        <v>4</v>
      </c>
      <c r="C176" t="s">
        <v>124</v>
      </c>
      <c r="D176">
        <v>116</v>
      </c>
      <c r="E176">
        <v>16</v>
      </c>
      <c r="F176">
        <v>132</v>
      </c>
      <c r="G176" s="14">
        <v>0.24609953703703705</v>
      </c>
      <c r="H176" s="14">
        <v>0.16730324074074074</v>
      </c>
      <c r="I176" s="14">
        <v>0</v>
      </c>
      <c r="J176" s="14">
        <v>3.4502314814814812E-2</v>
      </c>
      <c r="K176" s="14">
        <v>5.7986111111111112E-3</v>
      </c>
      <c r="L176" s="14">
        <v>2.269675925925926E-2</v>
      </c>
      <c r="M176" s="14">
        <v>1.579861111111111E-2</v>
      </c>
      <c r="N176" s="14">
        <v>0</v>
      </c>
      <c r="O176" s="14">
        <v>0</v>
      </c>
      <c r="P176" s="14">
        <v>1.3217592592592593E-2</v>
      </c>
      <c r="Q176">
        <v>0</v>
      </c>
      <c r="R176" s="14">
        <v>4.0624999999999993E-3</v>
      </c>
      <c r="X176" s="14">
        <v>1.4281944444444443</v>
      </c>
      <c r="Y176" s="12">
        <f t="shared" si="26"/>
        <v>29</v>
      </c>
      <c r="Z176" s="12">
        <f t="shared" si="27"/>
        <v>4</v>
      </c>
      <c r="AA176" s="14">
        <f t="shared" si="28"/>
        <v>6.1524884259259262E-2</v>
      </c>
      <c r="AB176" s="14">
        <f t="shared" si="29"/>
        <v>4.1825810185185185E-2</v>
      </c>
      <c r="AC176" s="14">
        <f t="shared" si="30"/>
        <v>0</v>
      </c>
      <c r="AD176" s="14">
        <f t="shared" si="31"/>
        <v>8.625578703703703E-3</v>
      </c>
      <c r="AE176" s="14">
        <f t="shared" si="32"/>
        <v>1.4496527777777778E-3</v>
      </c>
      <c r="AF176" s="14">
        <f t="shared" si="33"/>
        <v>5.6741898148148151E-3</v>
      </c>
      <c r="AG176" s="14">
        <f t="shared" si="34"/>
        <v>3.9496527777777776E-3</v>
      </c>
      <c r="AH176" s="14">
        <f t="shared" si="35"/>
        <v>0</v>
      </c>
      <c r="AI176" s="14">
        <f t="shared" si="36"/>
        <v>0</v>
      </c>
      <c r="AJ176" s="14">
        <f t="shared" si="37"/>
        <v>3.3043981481481483E-3</v>
      </c>
      <c r="AK176" s="15">
        <f t="shared" si="38"/>
        <v>0.35704861111111108</v>
      </c>
    </row>
    <row r="177" spans="1:37" x14ac:dyDescent="0.25">
      <c r="A177" s="5">
        <v>45331</v>
      </c>
      <c r="C177" t="s">
        <v>125</v>
      </c>
      <c r="D177">
        <v>24</v>
      </c>
      <c r="E177">
        <v>8</v>
      </c>
      <c r="F177">
        <v>32</v>
      </c>
      <c r="G177" s="14">
        <v>0.82659722222222232</v>
      </c>
      <c r="H177" s="14">
        <v>0.21230324074074072</v>
      </c>
      <c r="I177" s="14">
        <v>9.8958333333333329E-3</v>
      </c>
      <c r="J177" s="14">
        <v>8.0196759259259259E-2</v>
      </c>
      <c r="K177" s="14">
        <v>7.480324074074074E-2</v>
      </c>
      <c r="L177" s="14">
        <v>0.44939814814814816</v>
      </c>
      <c r="M177" s="14">
        <v>0</v>
      </c>
      <c r="N177" s="14">
        <v>0</v>
      </c>
      <c r="O177" s="14">
        <v>0</v>
      </c>
      <c r="P177" s="14">
        <v>2.673611111111111E-3</v>
      </c>
      <c r="Q177">
        <v>0</v>
      </c>
      <c r="R177" s="14">
        <v>6.5509259259259262E-3</v>
      </c>
      <c r="X177" s="14">
        <v>1.7587962962962962</v>
      </c>
      <c r="Y177" s="12" t="e">
        <f t="shared" si="26"/>
        <v>#DIV/0!</v>
      </c>
      <c r="Z177" s="12" t="e">
        <f t="shared" si="27"/>
        <v>#DIV/0!</v>
      </c>
      <c r="AA177" s="14" t="e">
        <f t="shared" si="28"/>
        <v>#DIV/0!</v>
      </c>
      <c r="AB177" s="14" t="e">
        <f t="shared" si="29"/>
        <v>#DIV/0!</v>
      </c>
      <c r="AC177" s="14" t="e">
        <f t="shared" si="30"/>
        <v>#DIV/0!</v>
      </c>
      <c r="AD177" s="14" t="e">
        <f t="shared" si="31"/>
        <v>#DIV/0!</v>
      </c>
      <c r="AE177" s="14" t="e">
        <f t="shared" si="32"/>
        <v>#DIV/0!</v>
      </c>
      <c r="AF177" s="14" t="e">
        <f t="shared" si="33"/>
        <v>#DIV/0!</v>
      </c>
      <c r="AG177" s="14" t="e">
        <f t="shared" si="34"/>
        <v>#DIV/0!</v>
      </c>
      <c r="AH177" s="14" t="e">
        <f t="shared" si="35"/>
        <v>#DIV/0!</v>
      </c>
      <c r="AI177" s="14" t="e">
        <f t="shared" si="36"/>
        <v>#DIV/0!</v>
      </c>
      <c r="AJ177" s="14" t="e">
        <f t="shared" si="37"/>
        <v>#DIV/0!</v>
      </c>
      <c r="AK177" s="15" t="e">
        <f t="shared" si="38"/>
        <v>#DIV/0!</v>
      </c>
    </row>
    <row r="178" spans="1:37" x14ac:dyDescent="0.25">
      <c r="A178" s="5">
        <v>45331</v>
      </c>
      <c r="B178">
        <v>4</v>
      </c>
      <c r="C178" t="s">
        <v>44</v>
      </c>
      <c r="D178">
        <v>79</v>
      </c>
      <c r="E178">
        <v>12</v>
      </c>
      <c r="F178">
        <v>91</v>
      </c>
      <c r="G178" s="14">
        <v>0.22349537037037037</v>
      </c>
      <c r="H178" s="14">
        <v>0.16760416666666667</v>
      </c>
      <c r="I178" s="14">
        <v>3.9004629629629632E-3</v>
      </c>
      <c r="J178" s="14">
        <v>1.0995370370370371E-2</v>
      </c>
      <c r="K178" s="14">
        <v>0</v>
      </c>
      <c r="L178" s="14">
        <v>8.4953703703703701E-3</v>
      </c>
      <c r="M178" s="14">
        <v>9.2013888888888892E-3</v>
      </c>
      <c r="N178" s="14">
        <v>2.3298611111111107E-2</v>
      </c>
      <c r="O178" s="14">
        <v>0</v>
      </c>
      <c r="P178" s="14">
        <v>1.4895833333333332E-2</v>
      </c>
      <c r="Q178">
        <v>0</v>
      </c>
      <c r="R178" s="14">
        <v>6.3425925925925915E-3</v>
      </c>
      <c r="X178" s="14">
        <v>1.3949999999999998</v>
      </c>
      <c r="Y178" s="12">
        <f t="shared" si="26"/>
        <v>19.75</v>
      </c>
      <c r="Z178" s="12">
        <f t="shared" si="27"/>
        <v>3</v>
      </c>
      <c r="AA178" s="14">
        <f t="shared" si="28"/>
        <v>5.5873842592592593E-2</v>
      </c>
      <c r="AB178" s="14">
        <f t="shared" si="29"/>
        <v>4.1901041666666666E-2</v>
      </c>
      <c r="AC178" s="14">
        <f t="shared" si="30"/>
        <v>9.751157407407408E-4</v>
      </c>
      <c r="AD178" s="14">
        <f t="shared" si="31"/>
        <v>2.7488425925925927E-3</v>
      </c>
      <c r="AE178" s="14">
        <f t="shared" si="32"/>
        <v>0</v>
      </c>
      <c r="AF178" s="14">
        <f t="shared" si="33"/>
        <v>2.1238425925925925E-3</v>
      </c>
      <c r="AG178" s="14">
        <f t="shared" si="34"/>
        <v>2.3003472222222223E-3</v>
      </c>
      <c r="AH178" s="14">
        <f t="shared" si="35"/>
        <v>5.8246527777777767E-3</v>
      </c>
      <c r="AI178" s="14">
        <f t="shared" si="36"/>
        <v>0</v>
      </c>
      <c r="AJ178" s="14">
        <f t="shared" si="37"/>
        <v>3.723958333333333E-3</v>
      </c>
      <c r="AK178" s="15">
        <f t="shared" si="38"/>
        <v>0.34874999999999995</v>
      </c>
    </row>
    <row r="179" spans="1:37" x14ac:dyDescent="0.25">
      <c r="A179" s="5">
        <v>45331</v>
      </c>
      <c r="B179">
        <v>5</v>
      </c>
      <c r="C179" t="s">
        <v>45</v>
      </c>
      <c r="D179">
        <v>113</v>
      </c>
      <c r="E179">
        <v>10</v>
      </c>
      <c r="F179">
        <v>123</v>
      </c>
      <c r="G179" s="14">
        <v>0.35219907407407408</v>
      </c>
      <c r="H179" s="14">
        <v>0.21010416666666668</v>
      </c>
      <c r="I179" s="14">
        <v>1.9502314814814816E-2</v>
      </c>
      <c r="J179" s="14">
        <v>6.700231481481482E-2</v>
      </c>
      <c r="K179" s="14">
        <v>0</v>
      </c>
      <c r="L179" s="14">
        <v>3.1099537037037037E-2</v>
      </c>
      <c r="M179" s="14">
        <v>0</v>
      </c>
      <c r="N179" s="14">
        <v>2.4502314814814814E-2</v>
      </c>
      <c r="O179" s="14">
        <v>0</v>
      </c>
      <c r="P179" s="14">
        <v>1.4907407407407406E-2</v>
      </c>
      <c r="Q179">
        <v>0</v>
      </c>
      <c r="R179" s="14">
        <v>4.340277777777778E-3</v>
      </c>
      <c r="X179" s="14">
        <v>1.6320949074074074</v>
      </c>
      <c r="Y179" s="12">
        <f t="shared" si="26"/>
        <v>22.6</v>
      </c>
      <c r="Z179" s="12">
        <f t="shared" si="27"/>
        <v>2</v>
      </c>
      <c r="AA179" s="14">
        <f t="shared" si="28"/>
        <v>7.0439814814814816E-2</v>
      </c>
      <c r="AB179" s="14">
        <f t="shared" si="29"/>
        <v>4.2020833333333334E-2</v>
      </c>
      <c r="AC179" s="14">
        <f t="shared" si="30"/>
        <v>3.9004629629629632E-3</v>
      </c>
      <c r="AD179" s="14">
        <f t="shared" si="31"/>
        <v>1.3400462962962965E-2</v>
      </c>
      <c r="AE179" s="14">
        <f t="shared" si="32"/>
        <v>0</v>
      </c>
      <c r="AF179" s="14">
        <f t="shared" si="33"/>
        <v>6.2199074074074075E-3</v>
      </c>
      <c r="AG179" s="14">
        <f t="shared" si="34"/>
        <v>0</v>
      </c>
      <c r="AH179" s="14">
        <f t="shared" si="35"/>
        <v>4.9004629629629624E-3</v>
      </c>
      <c r="AI179" s="14">
        <f t="shared" si="36"/>
        <v>0</v>
      </c>
      <c r="AJ179" s="14">
        <f t="shared" si="37"/>
        <v>2.9814814814814812E-3</v>
      </c>
      <c r="AK179" s="15">
        <f t="shared" si="38"/>
        <v>0.32641898148148146</v>
      </c>
    </row>
    <row r="180" spans="1:37" x14ac:dyDescent="0.25">
      <c r="A180" s="5">
        <v>45331</v>
      </c>
      <c r="B180">
        <v>5</v>
      </c>
      <c r="C180" t="s">
        <v>47</v>
      </c>
      <c r="D180">
        <v>34</v>
      </c>
      <c r="E180">
        <v>15</v>
      </c>
      <c r="F180">
        <v>49</v>
      </c>
      <c r="G180" s="14">
        <v>0.33239583333333333</v>
      </c>
      <c r="H180" s="14">
        <v>0.20969907407407407</v>
      </c>
      <c r="I180" s="14">
        <v>4.0694444444444443E-2</v>
      </c>
      <c r="J180" s="14">
        <v>5.8495370370370371E-2</v>
      </c>
      <c r="K180" s="14">
        <v>1.8298611111111113E-2</v>
      </c>
      <c r="L180" s="14">
        <v>0</v>
      </c>
      <c r="M180" s="14">
        <v>3.1944444444444442E-3</v>
      </c>
      <c r="N180" s="14">
        <v>2.0023148148148148E-3</v>
      </c>
      <c r="O180" s="14">
        <v>0</v>
      </c>
      <c r="P180" s="14">
        <v>3.9236111111111112E-3</v>
      </c>
      <c r="Q180">
        <v>0</v>
      </c>
      <c r="R180" s="14">
        <v>5.5324074074074069E-3</v>
      </c>
      <c r="X180" s="14">
        <v>1.7714004629629629</v>
      </c>
      <c r="Y180" s="12">
        <f t="shared" si="26"/>
        <v>6.8</v>
      </c>
      <c r="Z180" s="12">
        <f t="shared" si="27"/>
        <v>3</v>
      </c>
      <c r="AA180" s="14">
        <f t="shared" si="28"/>
        <v>6.6479166666666673E-2</v>
      </c>
      <c r="AB180" s="14">
        <f t="shared" si="29"/>
        <v>4.1939814814814812E-2</v>
      </c>
      <c r="AC180" s="14">
        <f t="shared" si="30"/>
        <v>8.1388888888888882E-3</v>
      </c>
      <c r="AD180" s="14">
        <f t="shared" si="31"/>
        <v>1.1699074074074074E-2</v>
      </c>
      <c r="AE180" s="14">
        <f t="shared" si="32"/>
        <v>3.6597222222222226E-3</v>
      </c>
      <c r="AF180" s="14">
        <f t="shared" si="33"/>
        <v>0</v>
      </c>
      <c r="AG180" s="14">
        <f t="shared" si="34"/>
        <v>6.3888888888888882E-4</v>
      </c>
      <c r="AH180" s="14">
        <f t="shared" si="35"/>
        <v>4.0046296296296298E-4</v>
      </c>
      <c r="AI180" s="14">
        <f t="shared" si="36"/>
        <v>0</v>
      </c>
      <c r="AJ180" s="14">
        <f t="shared" si="37"/>
        <v>7.8472222222222224E-4</v>
      </c>
      <c r="AK180" s="15">
        <f t="shared" si="38"/>
        <v>0.35428009259259258</v>
      </c>
    </row>
    <row r="181" spans="1:37" x14ac:dyDescent="0.25">
      <c r="A181" s="5">
        <v>45331</v>
      </c>
      <c r="B181">
        <v>4</v>
      </c>
      <c r="C181" t="s">
        <v>46</v>
      </c>
      <c r="D181">
        <v>95</v>
      </c>
      <c r="E181">
        <v>6</v>
      </c>
      <c r="F181">
        <v>101</v>
      </c>
      <c r="G181" s="14">
        <v>0.22329861111111113</v>
      </c>
      <c r="H181" s="14">
        <v>0.16829861111111111</v>
      </c>
      <c r="I181" s="14">
        <v>0</v>
      </c>
      <c r="J181" s="14">
        <v>2.359953703703704E-2</v>
      </c>
      <c r="K181" s="14">
        <v>1.2604166666666666E-2</v>
      </c>
      <c r="L181" s="14">
        <v>5.9953703703703697E-3</v>
      </c>
      <c r="M181" s="14">
        <v>4.3981481481481484E-3</v>
      </c>
      <c r="N181" s="14">
        <v>8.4027777777777781E-3</v>
      </c>
      <c r="O181" s="14">
        <v>0</v>
      </c>
      <c r="P181" s="14">
        <v>1.9328703703703702E-2</v>
      </c>
      <c r="Q181">
        <v>0</v>
      </c>
      <c r="R181" s="14">
        <v>4.7569444444444447E-3</v>
      </c>
      <c r="X181" s="14">
        <v>1.4175000000000002</v>
      </c>
      <c r="Y181" s="12">
        <f t="shared" si="26"/>
        <v>23.75</v>
      </c>
      <c r="Z181" s="12">
        <f t="shared" si="27"/>
        <v>1.5</v>
      </c>
      <c r="AA181" s="14">
        <f t="shared" si="28"/>
        <v>5.5824652777777782E-2</v>
      </c>
      <c r="AB181" s="14">
        <f t="shared" si="29"/>
        <v>4.2074652777777777E-2</v>
      </c>
      <c r="AC181" s="14">
        <f t="shared" si="30"/>
        <v>0</v>
      </c>
      <c r="AD181" s="14">
        <f t="shared" si="31"/>
        <v>5.8998842592592601E-3</v>
      </c>
      <c r="AE181" s="14">
        <f t="shared" si="32"/>
        <v>3.1510416666666666E-3</v>
      </c>
      <c r="AF181" s="14">
        <f t="shared" si="33"/>
        <v>1.4988425925925924E-3</v>
      </c>
      <c r="AG181" s="14">
        <f t="shared" si="34"/>
        <v>1.0995370370370371E-3</v>
      </c>
      <c r="AH181" s="14">
        <f t="shared" si="35"/>
        <v>2.1006944444444445E-3</v>
      </c>
      <c r="AI181" s="14">
        <f t="shared" si="36"/>
        <v>0</v>
      </c>
      <c r="AJ181" s="14">
        <f t="shared" si="37"/>
        <v>4.8321759259259255E-3</v>
      </c>
      <c r="AK181" s="15">
        <f t="shared" si="38"/>
        <v>0.35437500000000005</v>
      </c>
    </row>
    <row r="182" spans="1:37" x14ac:dyDescent="0.25">
      <c r="A182" s="5">
        <v>45338</v>
      </c>
      <c r="B182">
        <v>5</v>
      </c>
      <c r="C182" t="s">
        <v>126</v>
      </c>
      <c r="D182">
        <v>112</v>
      </c>
      <c r="E182">
        <v>38</v>
      </c>
      <c r="F182">
        <v>150</v>
      </c>
      <c r="G182" s="14">
        <v>0.28999999999999998</v>
      </c>
      <c r="H182" s="14">
        <v>0.20549768518518519</v>
      </c>
      <c r="I182" s="14">
        <v>1.5972222222222221E-3</v>
      </c>
      <c r="J182" s="14">
        <v>2.9305555555555557E-2</v>
      </c>
      <c r="K182" s="14">
        <v>1.2800925925925926E-2</v>
      </c>
      <c r="L182" s="14">
        <v>0</v>
      </c>
      <c r="M182" s="14">
        <v>7.905092592592592E-3</v>
      </c>
      <c r="N182" s="14">
        <v>3.290509259259259E-2</v>
      </c>
      <c r="O182" s="14">
        <v>0</v>
      </c>
      <c r="P182" s="14">
        <v>1.5787037037037037E-2</v>
      </c>
      <c r="Q182">
        <v>0</v>
      </c>
      <c r="R182" s="14">
        <v>3.8194444444444443E-3</v>
      </c>
      <c r="X182" s="14">
        <v>1.6295949074074072</v>
      </c>
      <c r="Y182" s="12">
        <f t="shared" si="26"/>
        <v>22.4</v>
      </c>
      <c r="Z182" s="12">
        <f t="shared" si="27"/>
        <v>7.6</v>
      </c>
      <c r="AA182" s="14">
        <f t="shared" si="28"/>
        <v>5.7999999999999996E-2</v>
      </c>
      <c r="AB182" s="14">
        <f t="shared" si="29"/>
        <v>4.1099537037037039E-2</v>
      </c>
      <c r="AC182" s="14">
        <f t="shared" si="30"/>
        <v>3.1944444444444441E-4</v>
      </c>
      <c r="AD182" s="14">
        <f t="shared" si="31"/>
        <v>5.8611111111111112E-3</v>
      </c>
      <c r="AE182" s="14">
        <f t="shared" si="32"/>
        <v>2.5601851851851853E-3</v>
      </c>
      <c r="AF182" s="14">
        <f t="shared" si="33"/>
        <v>0</v>
      </c>
      <c r="AG182" s="14">
        <f t="shared" si="34"/>
        <v>1.5810185185185185E-3</v>
      </c>
      <c r="AH182" s="14">
        <f t="shared" si="35"/>
        <v>6.5810185185185182E-3</v>
      </c>
      <c r="AI182" s="14">
        <f t="shared" si="36"/>
        <v>0</v>
      </c>
      <c r="AJ182" s="14">
        <f t="shared" si="37"/>
        <v>3.1574074074074074E-3</v>
      </c>
      <c r="AK182" s="15">
        <f t="shared" si="38"/>
        <v>0.32591898148148146</v>
      </c>
    </row>
    <row r="183" spans="1:37" x14ac:dyDescent="0.25">
      <c r="A183" s="5">
        <v>45338</v>
      </c>
      <c r="B183">
        <v>3</v>
      </c>
      <c r="C183" t="s">
        <v>122</v>
      </c>
      <c r="D183">
        <v>61</v>
      </c>
      <c r="E183">
        <v>4</v>
      </c>
      <c r="F183">
        <v>65</v>
      </c>
      <c r="G183" s="14">
        <v>0.276400462962963</v>
      </c>
      <c r="H183" s="14">
        <v>0.10900462962962963</v>
      </c>
      <c r="I183" s="14">
        <v>3.8703703703703705E-2</v>
      </c>
      <c r="J183" s="14">
        <v>5.1898148148148145E-2</v>
      </c>
      <c r="K183" s="14">
        <v>0</v>
      </c>
      <c r="L183" s="14">
        <v>0</v>
      </c>
      <c r="M183" s="14">
        <v>0</v>
      </c>
      <c r="N183" s="14">
        <v>7.6805555555555557E-2</v>
      </c>
      <c r="O183" s="14">
        <v>0</v>
      </c>
      <c r="P183" s="14">
        <v>1.1712962962962965E-2</v>
      </c>
      <c r="Q183">
        <v>0</v>
      </c>
      <c r="R183" s="14">
        <v>3.1249999999999997E-3</v>
      </c>
      <c r="X183" s="14">
        <v>0.87480324074074067</v>
      </c>
      <c r="Y183" s="12">
        <f t="shared" si="26"/>
        <v>20.333333333333332</v>
      </c>
      <c r="Z183" s="12">
        <f t="shared" si="27"/>
        <v>1.3333333333333333</v>
      </c>
      <c r="AA183" s="14">
        <f t="shared" si="28"/>
        <v>9.2133487654321E-2</v>
      </c>
      <c r="AB183" s="14">
        <f t="shared" si="29"/>
        <v>3.6334876543209875E-2</v>
      </c>
      <c r="AC183" s="14">
        <f t="shared" si="30"/>
        <v>1.2901234567901236E-2</v>
      </c>
      <c r="AD183" s="14">
        <f t="shared" si="31"/>
        <v>1.7299382716049382E-2</v>
      </c>
      <c r="AE183" s="14">
        <f t="shared" si="32"/>
        <v>0</v>
      </c>
      <c r="AF183" s="14">
        <f t="shared" si="33"/>
        <v>0</v>
      </c>
      <c r="AG183" s="14">
        <f t="shared" si="34"/>
        <v>0</v>
      </c>
      <c r="AH183" s="14">
        <f t="shared" si="35"/>
        <v>2.5601851851851851E-2</v>
      </c>
      <c r="AI183" s="14">
        <f t="shared" si="36"/>
        <v>0</v>
      </c>
      <c r="AJ183" s="14">
        <f t="shared" si="37"/>
        <v>3.9043209876543218E-3</v>
      </c>
      <c r="AK183" s="15">
        <f t="shared" si="38"/>
        <v>0.29160108024691356</v>
      </c>
    </row>
    <row r="184" spans="1:37" x14ac:dyDescent="0.25">
      <c r="A184" s="5">
        <v>45338</v>
      </c>
      <c r="B184">
        <v>4</v>
      </c>
      <c r="C184" t="s">
        <v>124</v>
      </c>
      <c r="D184">
        <v>94</v>
      </c>
      <c r="E184">
        <v>10</v>
      </c>
      <c r="F184">
        <v>104</v>
      </c>
      <c r="G184" s="14">
        <v>0.27560185185185188</v>
      </c>
      <c r="H184" s="14">
        <v>0.1879976851851852</v>
      </c>
      <c r="I184" s="14">
        <v>5.0000000000000001E-3</v>
      </c>
      <c r="J184" s="14">
        <v>2.7199074074074073E-2</v>
      </c>
      <c r="K184" s="14">
        <v>4.0972222222222226E-3</v>
      </c>
      <c r="L184" s="14">
        <v>1.8402777777777778E-2</v>
      </c>
      <c r="M184" s="14">
        <v>1.3101851851851852E-2</v>
      </c>
      <c r="N184" s="14">
        <v>1.9803240740740739E-2</v>
      </c>
      <c r="O184" s="14">
        <v>0</v>
      </c>
      <c r="P184" s="14">
        <v>1.579861111111111E-2</v>
      </c>
      <c r="Q184">
        <v>0</v>
      </c>
      <c r="R184" s="14">
        <v>3.7152777777777774E-3</v>
      </c>
      <c r="X184" s="14">
        <v>1.4003009259259258</v>
      </c>
      <c r="Y184" s="12">
        <f t="shared" si="26"/>
        <v>23.5</v>
      </c>
      <c r="Z184" s="12">
        <f t="shared" si="27"/>
        <v>2.5</v>
      </c>
      <c r="AA184" s="14">
        <f t="shared" si="28"/>
        <v>6.8900462962962969E-2</v>
      </c>
      <c r="AB184" s="14">
        <f t="shared" si="29"/>
        <v>4.69994212962963E-2</v>
      </c>
      <c r="AC184" s="14">
        <f t="shared" si="30"/>
        <v>1.25E-3</v>
      </c>
      <c r="AD184" s="14">
        <f t="shared" si="31"/>
        <v>6.7997685185185184E-3</v>
      </c>
      <c r="AE184" s="14">
        <f t="shared" si="32"/>
        <v>1.0243055555555556E-3</v>
      </c>
      <c r="AF184" s="14">
        <f t="shared" si="33"/>
        <v>4.6006944444444446E-3</v>
      </c>
      <c r="AG184" s="14">
        <f t="shared" si="34"/>
        <v>3.2754629629629631E-3</v>
      </c>
      <c r="AH184" s="14">
        <f t="shared" si="35"/>
        <v>4.9508101851851848E-3</v>
      </c>
      <c r="AI184" s="14">
        <f t="shared" si="36"/>
        <v>0</v>
      </c>
      <c r="AJ184" s="14">
        <f t="shared" si="37"/>
        <v>3.9496527777777776E-3</v>
      </c>
      <c r="AK184" s="15">
        <f t="shared" si="38"/>
        <v>0.35007523148148145</v>
      </c>
    </row>
    <row r="185" spans="1:37" x14ac:dyDescent="0.25">
      <c r="A185" s="5">
        <v>45338</v>
      </c>
      <c r="B185">
        <v>4</v>
      </c>
      <c r="C185" t="s">
        <v>44</v>
      </c>
      <c r="D185">
        <v>35</v>
      </c>
      <c r="E185">
        <v>18</v>
      </c>
      <c r="F185">
        <v>53</v>
      </c>
      <c r="G185" s="14">
        <v>0.20019675925925925</v>
      </c>
      <c r="H185" s="14">
        <v>0.16489583333333332</v>
      </c>
      <c r="I185" s="14">
        <v>0</v>
      </c>
      <c r="J185" s="14">
        <v>2.3796296296296298E-2</v>
      </c>
      <c r="K185" s="14">
        <v>1.1504629629629629E-2</v>
      </c>
      <c r="L185" s="14">
        <v>0</v>
      </c>
      <c r="M185" s="14">
        <v>0</v>
      </c>
      <c r="N185" s="14">
        <v>0</v>
      </c>
      <c r="O185" s="14">
        <v>0</v>
      </c>
      <c r="P185" s="14">
        <v>8.0555555555555554E-3</v>
      </c>
      <c r="Q185">
        <v>0</v>
      </c>
      <c r="R185" s="14">
        <v>7.3032407407407412E-3</v>
      </c>
      <c r="X185" s="14">
        <v>1.4376041666666666</v>
      </c>
      <c r="Y185" s="12">
        <f t="shared" si="26"/>
        <v>8.75</v>
      </c>
      <c r="Z185" s="12">
        <f t="shared" si="27"/>
        <v>4.5</v>
      </c>
      <c r="AA185" s="14">
        <f t="shared" si="28"/>
        <v>5.0049189814814814E-2</v>
      </c>
      <c r="AB185" s="14">
        <f t="shared" si="29"/>
        <v>4.1223958333333331E-2</v>
      </c>
      <c r="AC185" s="14">
        <f t="shared" si="30"/>
        <v>0</v>
      </c>
      <c r="AD185" s="14">
        <f t="shared" si="31"/>
        <v>5.9490740740740745E-3</v>
      </c>
      <c r="AE185" s="14">
        <f t="shared" si="32"/>
        <v>2.8761574074074071E-3</v>
      </c>
      <c r="AF185" s="14">
        <f t="shared" si="33"/>
        <v>0</v>
      </c>
      <c r="AG185" s="14">
        <f t="shared" si="34"/>
        <v>0</v>
      </c>
      <c r="AH185" s="14">
        <f t="shared" si="35"/>
        <v>0</v>
      </c>
      <c r="AI185" s="14">
        <f t="shared" si="36"/>
        <v>0</v>
      </c>
      <c r="AJ185" s="14">
        <f t="shared" si="37"/>
        <v>2.0138888888888888E-3</v>
      </c>
      <c r="AK185" s="15">
        <f t="shared" si="38"/>
        <v>0.35940104166666664</v>
      </c>
    </row>
    <row r="186" spans="1:37" x14ac:dyDescent="0.25">
      <c r="A186" s="5">
        <v>45338</v>
      </c>
      <c r="B186">
        <v>4</v>
      </c>
      <c r="C186" t="s">
        <v>45</v>
      </c>
      <c r="D186">
        <v>121</v>
      </c>
      <c r="E186">
        <v>3</v>
      </c>
      <c r="F186">
        <v>124</v>
      </c>
      <c r="G186" s="14">
        <v>0.27359953703703704</v>
      </c>
      <c r="H186" s="14">
        <v>0.16730324074074074</v>
      </c>
      <c r="I186" s="14">
        <v>0</v>
      </c>
      <c r="J186" s="14">
        <v>5.3599537037037036E-2</v>
      </c>
      <c r="K186" s="14">
        <v>0</v>
      </c>
      <c r="L186" s="14">
        <v>9.0277777777777784E-4</v>
      </c>
      <c r="M186" s="14">
        <v>0</v>
      </c>
      <c r="N186" s="14">
        <v>5.1805555555555556E-2</v>
      </c>
      <c r="O186" s="14">
        <v>0</v>
      </c>
      <c r="P186" s="14">
        <v>1.4733796296296295E-2</v>
      </c>
      <c r="Q186">
        <v>0</v>
      </c>
      <c r="R186" s="14">
        <v>3.7847222222222223E-3</v>
      </c>
      <c r="X186" s="14">
        <v>1.422199074074074</v>
      </c>
      <c r="Y186" s="12">
        <f t="shared" si="26"/>
        <v>30.25</v>
      </c>
      <c r="Z186" s="12">
        <f t="shared" si="27"/>
        <v>0.75</v>
      </c>
      <c r="AA186" s="14">
        <f t="shared" si="28"/>
        <v>6.8399884259259261E-2</v>
      </c>
      <c r="AB186" s="14">
        <f t="shared" si="29"/>
        <v>4.1825810185185185E-2</v>
      </c>
      <c r="AC186" s="14">
        <f t="shared" si="30"/>
        <v>0</v>
      </c>
      <c r="AD186" s="14">
        <f t="shared" si="31"/>
        <v>1.3399884259259259E-2</v>
      </c>
      <c r="AE186" s="14">
        <f t="shared" si="32"/>
        <v>0</v>
      </c>
      <c r="AF186" s="14">
        <f t="shared" si="33"/>
        <v>2.2569444444444446E-4</v>
      </c>
      <c r="AG186" s="14">
        <f t="shared" si="34"/>
        <v>0</v>
      </c>
      <c r="AH186" s="14">
        <f t="shared" si="35"/>
        <v>1.2951388888888889E-2</v>
      </c>
      <c r="AI186" s="14">
        <f t="shared" si="36"/>
        <v>0</v>
      </c>
      <c r="AJ186" s="14">
        <f t="shared" si="37"/>
        <v>3.6834490740740738E-3</v>
      </c>
      <c r="AK186" s="15">
        <f t="shared" si="38"/>
        <v>0.35554976851851849</v>
      </c>
    </row>
    <row r="187" spans="1:37" x14ac:dyDescent="0.25">
      <c r="A187" s="5">
        <v>45338</v>
      </c>
      <c r="B187">
        <v>4</v>
      </c>
      <c r="C187" t="s">
        <v>47</v>
      </c>
      <c r="D187">
        <v>89</v>
      </c>
      <c r="E187">
        <v>15</v>
      </c>
      <c r="F187">
        <v>104</v>
      </c>
      <c r="G187" s="14">
        <v>0.28659722222222223</v>
      </c>
      <c r="H187" s="14">
        <v>0.16780092592592591</v>
      </c>
      <c r="I187" s="14">
        <v>7.3958333333333341E-3</v>
      </c>
      <c r="J187" s="14">
        <v>6.3703703703703707E-2</v>
      </c>
      <c r="K187" s="14">
        <v>0</v>
      </c>
      <c r="L187" s="14">
        <v>4.3055555555555555E-3</v>
      </c>
      <c r="M187" s="14">
        <v>1.0798611111111111E-2</v>
      </c>
      <c r="N187" s="14">
        <v>3.260416666666667E-2</v>
      </c>
      <c r="O187" s="14">
        <v>0</v>
      </c>
      <c r="P187" s="14">
        <v>1.0185185185185184E-2</v>
      </c>
      <c r="Q187">
        <v>0</v>
      </c>
      <c r="R187" s="14">
        <v>4.4212962962962956E-3</v>
      </c>
      <c r="X187" s="14">
        <v>1.4196990740740743</v>
      </c>
      <c r="Y187" s="12">
        <f t="shared" si="26"/>
        <v>22.25</v>
      </c>
      <c r="Z187" s="12">
        <f t="shared" si="27"/>
        <v>3.75</v>
      </c>
      <c r="AA187" s="14">
        <f t="shared" si="28"/>
        <v>7.1649305555555556E-2</v>
      </c>
      <c r="AB187" s="14">
        <f t="shared" si="29"/>
        <v>4.1950231481481477E-2</v>
      </c>
      <c r="AC187" s="14">
        <f t="shared" si="30"/>
        <v>1.8489583333333335E-3</v>
      </c>
      <c r="AD187" s="14">
        <f t="shared" si="31"/>
        <v>1.5925925925925927E-2</v>
      </c>
      <c r="AE187" s="14">
        <f t="shared" si="32"/>
        <v>0</v>
      </c>
      <c r="AF187" s="14">
        <f t="shared" si="33"/>
        <v>1.0763888888888889E-3</v>
      </c>
      <c r="AG187" s="14">
        <f t="shared" si="34"/>
        <v>2.6996527777777778E-3</v>
      </c>
      <c r="AH187" s="14">
        <f t="shared" si="35"/>
        <v>8.1510416666666675E-3</v>
      </c>
      <c r="AI187" s="14">
        <f t="shared" si="36"/>
        <v>0</v>
      </c>
      <c r="AJ187" s="14">
        <f t="shared" si="37"/>
        <v>2.5462962962962961E-3</v>
      </c>
      <c r="AK187" s="15">
        <f t="shared" si="38"/>
        <v>0.35492476851851856</v>
      </c>
    </row>
    <row r="188" spans="1:37" x14ac:dyDescent="0.25">
      <c r="A188" s="5">
        <v>45338</v>
      </c>
      <c r="B188">
        <v>3</v>
      </c>
      <c r="C188" t="s">
        <v>46</v>
      </c>
      <c r="D188">
        <v>54</v>
      </c>
      <c r="E188">
        <v>6</v>
      </c>
      <c r="F188">
        <v>60</v>
      </c>
      <c r="G188" s="14">
        <v>0.1459027777777778</v>
      </c>
      <c r="H188" s="14">
        <v>0.59865740740740747</v>
      </c>
      <c r="I188" s="14">
        <v>3.4039351851851855E-2</v>
      </c>
      <c r="J188" s="14">
        <v>0.19282407407407409</v>
      </c>
      <c r="K188" s="14">
        <v>3.5763888888888887E-2</v>
      </c>
      <c r="L188" s="14">
        <v>1.4675925925925926E-2</v>
      </c>
      <c r="M188" s="14">
        <v>4.9675925925925929E-2</v>
      </c>
      <c r="N188" s="14">
        <v>0.10975694444444445</v>
      </c>
      <c r="O188" s="14">
        <v>0</v>
      </c>
      <c r="P188" s="14">
        <v>7.9398148148148145E-3</v>
      </c>
      <c r="Q188">
        <v>0</v>
      </c>
      <c r="R188" s="14">
        <v>5.2662037037037035E-3</v>
      </c>
      <c r="X188" s="14">
        <v>1.0617013888888889</v>
      </c>
      <c r="Y188" s="12">
        <f t="shared" si="26"/>
        <v>18</v>
      </c>
      <c r="Z188" s="12">
        <f t="shared" si="27"/>
        <v>2</v>
      </c>
      <c r="AA188" s="14">
        <f t="shared" si="28"/>
        <v>4.8634259259259266E-2</v>
      </c>
      <c r="AB188" s="14">
        <f t="shared" si="29"/>
        <v>0.19955246913580249</v>
      </c>
      <c r="AC188" s="14">
        <f t="shared" si="30"/>
        <v>1.1346450617283952E-2</v>
      </c>
      <c r="AD188" s="14">
        <f t="shared" si="31"/>
        <v>6.4274691358024702E-2</v>
      </c>
      <c r="AE188" s="14">
        <f t="shared" si="32"/>
        <v>1.1921296296296296E-2</v>
      </c>
      <c r="AF188" s="14">
        <f t="shared" si="33"/>
        <v>4.8919753086419755E-3</v>
      </c>
      <c r="AG188" s="14">
        <f t="shared" si="34"/>
        <v>1.6558641975308642E-2</v>
      </c>
      <c r="AH188" s="14">
        <f t="shared" si="35"/>
        <v>3.6585648148148152E-2</v>
      </c>
      <c r="AI188" s="14">
        <f t="shared" si="36"/>
        <v>0</v>
      </c>
      <c r="AJ188" s="14">
        <f t="shared" si="37"/>
        <v>2.6466049382716048E-3</v>
      </c>
      <c r="AK188" s="15">
        <f t="shared" si="38"/>
        <v>0.35390046296296296</v>
      </c>
    </row>
    <row r="189" spans="1:37" hidden="1" x14ac:dyDescent="0.25">
      <c r="A189" s="5">
        <v>45345</v>
      </c>
      <c r="C189" t="s">
        <v>123</v>
      </c>
      <c r="D189">
        <v>13</v>
      </c>
      <c r="E189">
        <v>0</v>
      </c>
      <c r="F189">
        <v>13</v>
      </c>
      <c r="G189" s="14">
        <v>0.71810185185185194</v>
      </c>
      <c r="H189" s="14">
        <v>0</v>
      </c>
      <c r="I189" s="14">
        <v>0</v>
      </c>
      <c r="J189" s="14">
        <v>0</v>
      </c>
      <c r="K189" s="14">
        <v>0</v>
      </c>
      <c r="L189" s="14">
        <v>0.71810185185185194</v>
      </c>
      <c r="M189" s="14">
        <v>0</v>
      </c>
      <c r="N189" s="14">
        <v>0</v>
      </c>
      <c r="O189" s="14">
        <v>0</v>
      </c>
      <c r="P189" s="14">
        <v>1.0763888888888891E-2</v>
      </c>
      <c r="Q189">
        <v>0</v>
      </c>
      <c r="R189" s="14">
        <v>5.3125000000000004E-3</v>
      </c>
      <c r="X189" s="14">
        <v>0.9223958333333333</v>
      </c>
      <c r="Y189" s="12" t="e">
        <f t="shared" si="26"/>
        <v>#DIV/0!</v>
      </c>
      <c r="Z189" s="12" t="e">
        <f t="shared" si="27"/>
        <v>#DIV/0!</v>
      </c>
      <c r="AA189" s="14" t="e">
        <f t="shared" si="28"/>
        <v>#DIV/0!</v>
      </c>
      <c r="AB189" s="14" t="e">
        <f t="shared" si="29"/>
        <v>#DIV/0!</v>
      </c>
      <c r="AC189" s="14" t="e">
        <f t="shared" si="30"/>
        <v>#DIV/0!</v>
      </c>
      <c r="AD189" s="14" t="e">
        <f t="shared" si="31"/>
        <v>#DIV/0!</v>
      </c>
      <c r="AE189" s="14" t="e">
        <f t="shared" si="32"/>
        <v>#DIV/0!</v>
      </c>
      <c r="AF189" s="14" t="e">
        <f t="shared" si="33"/>
        <v>#DIV/0!</v>
      </c>
      <c r="AG189" s="14" t="e">
        <f t="shared" si="34"/>
        <v>#DIV/0!</v>
      </c>
      <c r="AH189" s="14" t="e">
        <f t="shared" si="35"/>
        <v>#DIV/0!</v>
      </c>
      <c r="AI189" s="14" t="e">
        <f t="shared" si="36"/>
        <v>#DIV/0!</v>
      </c>
      <c r="AJ189" s="14" t="e">
        <f t="shared" si="37"/>
        <v>#DIV/0!</v>
      </c>
      <c r="AK189" s="15" t="e">
        <f t="shared" si="38"/>
        <v>#DIV/0!</v>
      </c>
    </row>
    <row r="190" spans="1:37" x14ac:dyDescent="0.25">
      <c r="A190" s="5">
        <v>45345</v>
      </c>
      <c r="C190" t="s">
        <v>127</v>
      </c>
      <c r="D190">
        <v>43</v>
      </c>
      <c r="E190">
        <v>24</v>
      </c>
      <c r="F190">
        <v>67</v>
      </c>
      <c r="G190" s="14">
        <v>0.54189814814814818</v>
      </c>
      <c r="H190" s="14">
        <v>0.20810185185185184</v>
      </c>
      <c r="I190" s="14">
        <v>0</v>
      </c>
      <c r="J190" s="14">
        <v>1.6296296296296295E-2</v>
      </c>
      <c r="K190" s="14">
        <v>0</v>
      </c>
      <c r="L190" s="14">
        <v>0.27730324074074075</v>
      </c>
      <c r="M190" s="14">
        <v>0</v>
      </c>
      <c r="N190" s="14">
        <v>0</v>
      </c>
      <c r="O190" s="14">
        <v>4.0196759259259258E-2</v>
      </c>
      <c r="P190" s="14">
        <v>1.3599537037037037E-2</v>
      </c>
      <c r="Q190">
        <v>0</v>
      </c>
      <c r="R190" s="14">
        <v>5.162037037037037E-3</v>
      </c>
      <c r="X190" s="14">
        <v>1.7887962962962964</v>
      </c>
      <c r="Y190" s="12" t="e">
        <f t="shared" si="26"/>
        <v>#DIV/0!</v>
      </c>
      <c r="Z190" s="12" t="e">
        <f t="shared" si="27"/>
        <v>#DIV/0!</v>
      </c>
      <c r="AA190" s="14" t="e">
        <f t="shared" si="28"/>
        <v>#DIV/0!</v>
      </c>
      <c r="AB190" s="14" t="e">
        <f t="shared" si="29"/>
        <v>#DIV/0!</v>
      </c>
      <c r="AC190" s="14" t="e">
        <f t="shared" si="30"/>
        <v>#DIV/0!</v>
      </c>
      <c r="AD190" s="14" t="e">
        <f t="shared" si="31"/>
        <v>#DIV/0!</v>
      </c>
      <c r="AE190" s="14" t="e">
        <f t="shared" si="32"/>
        <v>#DIV/0!</v>
      </c>
      <c r="AF190" s="14" t="e">
        <f t="shared" si="33"/>
        <v>#DIV/0!</v>
      </c>
      <c r="AG190" s="14" t="e">
        <f t="shared" si="34"/>
        <v>#DIV/0!</v>
      </c>
      <c r="AH190" s="14" t="e">
        <f t="shared" si="35"/>
        <v>#DIV/0!</v>
      </c>
      <c r="AI190" s="14" t="e">
        <f t="shared" si="36"/>
        <v>#DIV/0!</v>
      </c>
      <c r="AJ190" s="14" t="e">
        <f t="shared" si="37"/>
        <v>#DIV/0!</v>
      </c>
      <c r="AK190" s="15" t="e">
        <f t="shared" si="38"/>
        <v>#DIV/0!</v>
      </c>
    </row>
    <row r="191" spans="1:37" x14ac:dyDescent="0.25">
      <c r="A191" s="5">
        <v>45345</v>
      </c>
      <c r="C191" t="s">
        <v>43</v>
      </c>
      <c r="D191">
        <v>0</v>
      </c>
      <c r="E191">
        <v>0</v>
      </c>
      <c r="F191">
        <v>0</v>
      </c>
      <c r="G191" s="14">
        <v>0</v>
      </c>
      <c r="H191" s="14">
        <v>0</v>
      </c>
      <c r="I191" s="14">
        <v>0</v>
      </c>
      <c r="J191" s="14">
        <v>0</v>
      </c>
      <c r="K191" s="14">
        <v>0</v>
      </c>
      <c r="L191" s="14">
        <v>0</v>
      </c>
      <c r="M191" s="14">
        <v>0</v>
      </c>
      <c r="N191" s="14">
        <v>0</v>
      </c>
      <c r="O191" s="14">
        <v>0</v>
      </c>
      <c r="P191" s="14">
        <v>0</v>
      </c>
      <c r="Q191">
        <v>0</v>
      </c>
      <c r="R191" s="14" t="e">
        <v>#DIV/0!</v>
      </c>
      <c r="X191" s="14">
        <v>0</v>
      </c>
      <c r="Y191" s="12" t="e">
        <f t="shared" si="26"/>
        <v>#DIV/0!</v>
      </c>
      <c r="Z191" s="12" t="e">
        <f t="shared" si="27"/>
        <v>#DIV/0!</v>
      </c>
      <c r="AA191" s="14" t="e">
        <f t="shared" si="28"/>
        <v>#DIV/0!</v>
      </c>
      <c r="AB191" s="14" t="e">
        <f t="shared" si="29"/>
        <v>#DIV/0!</v>
      </c>
      <c r="AC191" s="14" t="e">
        <f t="shared" si="30"/>
        <v>#DIV/0!</v>
      </c>
      <c r="AD191" s="14" t="e">
        <f t="shared" si="31"/>
        <v>#DIV/0!</v>
      </c>
      <c r="AE191" s="14" t="e">
        <f t="shared" si="32"/>
        <v>#DIV/0!</v>
      </c>
      <c r="AF191" s="14" t="e">
        <f t="shared" si="33"/>
        <v>#DIV/0!</v>
      </c>
      <c r="AG191" s="14" t="e">
        <f t="shared" si="34"/>
        <v>#DIV/0!</v>
      </c>
      <c r="AH191" s="14" t="e">
        <f t="shared" si="35"/>
        <v>#DIV/0!</v>
      </c>
      <c r="AI191" s="14" t="e">
        <f t="shared" si="36"/>
        <v>#DIV/0!</v>
      </c>
      <c r="AJ191" s="14" t="e">
        <f t="shared" si="37"/>
        <v>#DIV/0!</v>
      </c>
      <c r="AK191" s="15" t="e">
        <f t="shared" si="38"/>
        <v>#DIV/0!</v>
      </c>
    </row>
    <row r="192" spans="1:37" x14ac:dyDescent="0.25">
      <c r="A192" s="5">
        <v>45345</v>
      </c>
      <c r="B192">
        <v>5</v>
      </c>
      <c r="C192" t="s">
        <v>122</v>
      </c>
      <c r="D192">
        <v>66</v>
      </c>
      <c r="E192">
        <v>13</v>
      </c>
      <c r="F192">
        <v>79</v>
      </c>
      <c r="G192" s="14">
        <v>0.42090277777777779</v>
      </c>
      <c r="H192" s="14">
        <v>0.20989583333333331</v>
      </c>
      <c r="I192" s="14">
        <v>3.4999999999999996E-2</v>
      </c>
      <c r="J192" s="14">
        <v>8.2997685185185188E-2</v>
      </c>
      <c r="K192" s="14">
        <v>5.5694444444444442E-2</v>
      </c>
      <c r="L192" s="14">
        <v>0</v>
      </c>
      <c r="M192" s="14">
        <v>0</v>
      </c>
      <c r="N192" s="14">
        <v>3.7303240740740741E-2</v>
      </c>
      <c r="O192" s="14">
        <v>0</v>
      </c>
      <c r="P192" s="14">
        <v>1.091435185185185E-2</v>
      </c>
      <c r="Q192">
        <v>0</v>
      </c>
      <c r="R192" s="14">
        <v>3.3564814814814811E-3</v>
      </c>
      <c r="X192" s="14">
        <v>1.8195023148148148</v>
      </c>
      <c r="Y192" s="12">
        <f t="shared" si="26"/>
        <v>13.2</v>
      </c>
      <c r="Z192" s="12">
        <f t="shared" si="27"/>
        <v>2.6</v>
      </c>
      <c r="AA192" s="14">
        <f t="shared" si="28"/>
        <v>8.4180555555555564E-2</v>
      </c>
      <c r="AB192" s="14">
        <f t="shared" si="29"/>
        <v>4.1979166666666665E-2</v>
      </c>
      <c r="AC192" s="14">
        <f t="shared" si="30"/>
        <v>6.9999999999999993E-3</v>
      </c>
      <c r="AD192" s="14">
        <f t="shared" si="31"/>
        <v>1.6599537037037038E-2</v>
      </c>
      <c r="AE192" s="14">
        <f t="shared" si="32"/>
        <v>1.1138888888888889E-2</v>
      </c>
      <c r="AF192" s="14">
        <f t="shared" si="33"/>
        <v>0</v>
      </c>
      <c r="AG192" s="14">
        <f t="shared" si="34"/>
        <v>0</v>
      </c>
      <c r="AH192" s="14">
        <f t="shared" si="35"/>
        <v>7.4606481481481485E-3</v>
      </c>
      <c r="AI192" s="14">
        <f t="shared" si="36"/>
        <v>0</v>
      </c>
      <c r="AJ192" s="14">
        <f t="shared" si="37"/>
        <v>2.1828703703703702E-3</v>
      </c>
      <c r="AK192" s="15">
        <f t="shared" si="38"/>
        <v>0.36390046296296297</v>
      </c>
    </row>
    <row r="193" spans="1:37" x14ac:dyDescent="0.25">
      <c r="A193" s="5">
        <v>45345</v>
      </c>
      <c r="B193">
        <v>4</v>
      </c>
      <c r="C193" t="s">
        <v>124</v>
      </c>
      <c r="D193">
        <v>115</v>
      </c>
      <c r="E193">
        <v>13</v>
      </c>
      <c r="F193">
        <v>128</v>
      </c>
      <c r="G193" s="14">
        <v>0.29189814814814813</v>
      </c>
      <c r="H193" s="14">
        <v>0.1665972222222222</v>
      </c>
      <c r="I193" s="14">
        <v>5.4050925925925924E-3</v>
      </c>
      <c r="J193" s="14">
        <v>2.1898148148148149E-2</v>
      </c>
      <c r="K193" s="14">
        <v>8.1944444444444452E-3</v>
      </c>
      <c r="L193" s="14">
        <v>2.4004629629629629E-2</v>
      </c>
      <c r="M193" s="14">
        <v>0</v>
      </c>
      <c r="N193" s="14">
        <v>6.5798611111111113E-2</v>
      </c>
      <c r="O193" s="14">
        <v>0</v>
      </c>
      <c r="P193" s="14">
        <v>1.4108796296296295E-2</v>
      </c>
      <c r="Q193">
        <v>0</v>
      </c>
      <c r="R193" s="14">
        <v>3.645833333333333E-3</v>
      </c>
      <c r="X193" s="14">
        <v>1.4231018518518519</v>
      </c>
      <c r="Y193" s="12">
        <f t="shared" si="26"/>
        <v>28.75</v>
      </c>
      <c r="Z193" s="12">
        <f t="shared" si="27"/>
        <v>3.25</v>
      </c>
      <c r="AA193" s="14">
        <f t="shared" si="28"/>
        <v>7.2974537037037032E-2</v>
      </c>
      <c r="AB193" s="14">
        <f t="shared" si="29"/>
        <v>4.1649305555555551E-2</v>
      </c>
      <c r="AC193" s="14">
        <f t="shared" si="30"/>
        <v>1.3512731481481481E-3</v>
      </c>
      <c r="AD193" s="14">
        <f t="shared" si="31"/>
        <v>5.4745370370370373E-3</v>
      </c>
      <c r="AE193" s="14">
        <f t="shared" si="32"/>
        <v>2.0486111111111113E-3</v>
      </c>
      <c r="AF193" s="14">
        <f t="shared" si="33"/>
        <v>6.0011574074074073E-3</v>
      </c>
      <c r="AG193" s="14">
        <f t="shared" si="34"/>
        <v>0</v>
      </c>
      <c r="AH193" s="14">
        <f t="shared" si="35"/>
        <v>1.6449652777777778E-2</v>
      </c>
      <c r="AI193" s="14">
        <f t="shared" si="36"/>
        <v>0</v>
      </c>
      <c r="AJ193" s="14">
        <f t="shared" si="37"/>
        <v>3.5271990740740737E-3</v>
      </c>
      <c r="AK193" s="15">
        <f t="shared" si="38"/>
        <v>0.35577546296296297</v>
      </c>
    </row>
    <row r="194" spans="1:37" x14ac:dyDescent="0.25">
      <c r="A194" s="5">
        <v>45345</v>
      </c>
      <c r="C194" t="s">
        <v>125</v>
      </c>
      <c r="D194">
        <v>12</v>
      </c>
      <c r="E194">
        <v>3</v>
      </c>
      <c r="F194">
        <v>15</v>
      </c>
      <c r="G194" s="14">
        <v>0.19230324074074076</v>
      </c>
      <c r="H194" s="14">
        <v>8.4305555555555564E-2</v>
      </c>
      <c r="I194" s="14">
        <v>0</v>
      </c>
      <c r="J194" s="14">
        <v>3.829861111111111E-2</v>
      </c>
      <c r="K194" s="14">
        <v>2.2094907407407407E-2</v>
      </c>
      <c r="L194" s="14">
        <v>3.5497685185185188E-2</v>
      </c>
      <c r="M194" s="14">
        <v>0</v>
      </c>
      <c r="N194" s="14">
        <v>0</v>
      </c>
      <c r="O194" s="14">
        <v>1.2094907407407408E-2</v>
      </c>
      <c r="P194" s="14">
        <v>1.3425925925925925E-3</v>
      </c>
      <c r="Q194">
        <v>0</v>
      </c>
      <c r="R194" s="14">
        <v>3.5532407407407405E-3</v>
      </c>
      <c r="X194" s="14">
        <v>0.70890046296296294</v>
      </c>
      <c r="Y194" s="12" t="e">
        <f t="shared" ref="Y194:Y247" si="39">$D194/$B194</f>
        <v>#DIV/0!</v>
      </c>
      <c r="Z194" s="12" t="e">
        <f t="shared" ref="Z194:Z247" si="40">$E194/$B194</f>
        <v>#DIV/0!</v>
      </c>
      <c r="AA194" s="14" t="e">
        <f t="shared" ref="AA194:AA247" si="41">$G194/$B194</f>
        <v>#DIV/0!</v>
      </c>
      <c r="AB194" s="14" t="e">
        <f t="shared" ref="AB194:AB247" si="42">$H194/$B194</f>
        <v>#DIV/0!</v>
      </c>
      <c r="AC194" s="14" t="e">
        <f t="shared" ref="AC194:AC247" si="43">$I194/$B194</f>
        <v>#DIV/0!</v>
      </c>
      <c r="AD194" s="14" t="e">
        <f t="shared" ref="AD194:AD247" si="44">$J194/$B194</f>
        <v>#DIV/0!</v>
      </c>
      <c r="AE194" s="14" t="e">
        <f t="shared" ref="AE194:AE247" si="45">$K194/$B194</f>
        <v>#DIV/0!</v>
      </c>
      <c r="AF194" s="14" t="e">
        <f t="shared" ref="AF194:AF247" si="46">$L194/$B194</f>
        <v>#DIV/0!</v>
      </c>
      <c r="AG194" s="14" t="e">
        <f t="shared" ref="AG194:AG247" si="47">$M194/$B194</f>
        <v>#DIV/0!</v>
      </c>
      <c r="AH194" s="14" t="e">
        <f t="shared" ref="AH194:AH247" si="48">$N194/$B194</f>
        <v>#DIV/0!</v>
      </c>
      <c r="AI194" s="14" t="e">
        <f t="shared" ref="AI194:AI247" si="49">$O194/$B194</f>
        <v>#DIV/0!</v>
      </c>
      <c r="AJ194" s="14" t="e">
        <f t="shared" ref="AJ194:AJ247" si="50">$P194/$B194</f>
        <v>#DIV/0!</v>
      </c>
      <c r="AK194" s="15" t="e">
        <f t="shared" ref="AK194:AK247" si="51">$X194/$B194</f>
        <v>#DIV/0!</v>
      </c>
    </row>
    <row r="195" spans="1:37" x14ac:dyDescent="0.25">
      <c r="A195" s="5">
        <v>45345</v>
      </c>
      <c r="B195">
        <v>4</v>
      </c>
      <c r="C195" t="s">
        <v>44</v>
      </c>
      <c r="D195">
        <v>87</v>
      </c>
      <c r="E195">
        <v>16</v>
      </c>
      <c r="F195">
        <v>103</v>
      </c>
      <c r="G195" s="14">
        <v>0.23239583333333333</v>
      </c>
      <c r="H195" s="14">
        <v>0.16900462962962962</v>
      </c>
      <c r="I195" s="14">
        <v>9.2013888888888892E-3</v>
      </c>
      <c r="J195" s="14">
        <v>1.1701388888888891E-2</v>
      </c>
      <c r="K195" s="14">
        <v>0</v>
      </c>
      <c r="L195" s="14">
        <v>1.7013888888888892E-3</v>
      </c>
      <c r="M195" s="14">
        <v>1.6898148148148148E-2</v>
      </c>
      <c r="N195" s="14">
        <v>2.390046296296296E-2</v>
      </c>
      <c r="O195" s="14">
        <v>0</v>
      </c>
      <c r="P195" s="14">
        <v>3.005787037037037E-2</v>
      </c>
      <c r="Q195">
        <v>0</v>
      </c>
      <c r="R195" s="14">
        <v>6.5624999999999998E-3</v>
      </c>
      <c r="X195" s="14">
        <v>1.4151041666666666</v>
      </c>
      <c r="Y195" s="12">
        <f t="shared" si="39"/>
        <v>21.75</v>
      </c>
      <c r="Z195" s="12">
        <f t="shared" si="40"/>
        <v>4</v>
      </c>
      <c r="AA195" s="14">
        <f t="shared" si="41"/>
        <v>5.8098958333333332E-2</v>
      </c>
      <c r="AB195" s="14">
        <f t="shared" si="42"/>
        <v>4.2251157407407404E-2</v>
      </c>
      <c r="AC195" s="14">
        <f t="shared" si="43"/>
        <v>2.3003472222222223E-3</v>
      </c>
      <c r="AD195" s="14">
        <f t="shared" si="44"/>
        <v>2.9253472222222228E-3</v>
      </c>
      <c r="AE195" s="14">
        <f t="shared" si="45"/>
        <v>0</v>
      </c>
      <c r="AF195" s="14">
        <f t="shared" si="46"/>
        <v>4.253472222222223E-4</v>
      </c>
      <c r="AG195" s="14">
        <f t="shared" si="47"/>
        <v>4.2245370370370371E-3</v>
      </c>
      <c r="AH195" s="14">
        <f t="shared" si="48"/>
        <v>5.97511574074074E-3</v>
      </c>
      <c r="AI195" s="14">
        <f t="shared" si="49"/>
        <v>0</v>
      </c>
      <c r="AJ195" s="14">
        <f t="shared" si="50"/>
        <v>7.5144675925925926E-3</v>
      </c>
      <c r="AK195" s="15">
        <f t="shared" si="51"/>
        <v>0.35377604166666665</v>
      </c>
    </row>
    <row r="196" spans="1:37" x14ac:dyDescent="0.25">
      <c r="A196" s="5">
        <v>45345</v>
      </c>
      <c r="B196">
        <v>5</v>
      </c>
      <c r="C196" t="s">
        <v>45</v>
      </c>
      <c r="D196">
        <v>137</v>
      </c>
      <c r="E196">
        <v>19</v>
      </c>
      <c r="F196">
        <v>156</v>
      </c>
      <c r="G196" s="14">
        <v>0.28980324074074076</v>
      </c>
      <c r="H196" s="14">
        <v>0.20849537037037036</v>
      </c>
      <c r="I196" s="14">
        <v>7.0949074074074074E-3</v>
      </c>
      <c r="J196" s="14">
        <v>2.2395833333333334E-2</v>
      </c>
      <c r="K196" s="14">
        <v>1.0902777777777777E-2</v>
      </c>
      <c r="L196" s="14">
        <v>1.8981481481481482E-3</v>
      </c>
      <c r="M196" s="14">
        <v>5.6944444444444438E-3</v>
      </c>
      <c r="N196" s="14">
        <v>3.3298611111111112E-2</v>
      </c>
      <c r="O196" s="14">
        <v>0</v>
      </c>
      <c r="P196" s="14">
        <v>1.4826388888888889E-2</v>
      </c>
      <c r="Q196">
        <v>0</v>
      </c>
      <c r="R196" s="14">
        <v>3.7500000000000003E-3</v>
      </c>
      <c r="X196" s="14">
        <v>1.7518981481481479</v>
      </c>
      <c r="Y196" s="12">
        <f t="shared" si="39"/>
        <v>27.4</v>
      </c>
      <c r="Z196" s="12">
        <f t="shared" si="40"/>
        <v>3.8</v>
      </c>
      <c r="AA196" s="14">
        <f t="shared" si="41"/>
        <v>5.796064814814815E-2</v>
      </c>
      <c r="AB196" s="14">
        <f t="shared" si="42"/>
        <v>4.1699074074074069E-2</v>
      </c>
      <c r="AC196" s="14">
        <f t="shared" si="43"/>
        <v>1.4189814814814816E-3</v>
      </c>
      <c r="AD196" s="14">
        <f t="shared" si="44"/>
        <v>4.4791666666666669E-3</v>
      </c>
      <c r="AE196" s="14">
        <f t="shared" si="45"/>
        <v>2.1805555555555554E-3</v>
      </c>
      <c r="AF196" s="14">
        <f t="shared" si="46"/>
        <v>3.7962962962962961E-4</v>
      </c>
      <c r="AG196" s="14">
        <f t="shared" si="47"/>
        <v>1.1388888888888887E-3</v>
      </c>
      <c r="AH196" s="14">
        <f t="shared" si="48"/>
        <v>6.6597222222222223E-3</v>
      </c>
      <c r="AI196" s="14">
        <f t="shared" si="49"/>
        <v>0</v>
      </c>
      <c r="AJ196" s="14">
        <f t="shared" si="50"/>
        <v>2.9652777777777776E-3</v>
      </c>
      <c r="AK196" s="15">
        <f t="shared" si="51"/>
        <v>0.3503796296296296</v>
      </c>
    </row>
    <row r="197" spans="1:37" x14ac:dyDescent="0.25">
      <c r="A197" s="5">
        <v>45345</v>
      </c>
      <c r="B197">
        <v>5</v>
      </c>
      <c r="C197" t="s">
        <v>47</v>
      </c>
      <c r="D197">
        <v>121</v>
      </c>
      <c r="E197">
        <v>19</v>
      </c>
      <c r="F197">
        <v>140</v>
      </c>
      <c r="G197" s="14">
        <v>0.33640046296296294</v>
      </c>
      <c r="H197" s="14">
        <v>0.38208333333333333</v>
      </c>
      <c r="I197" s="14">
        <v>4.1643518518518517E-2</v>
      </c>
      <c r="J197" s="14">
        <v>0.13206018518518517</v>
      </c>
      <c r="K197" s="14">
        <v>0</v>
      </c>
      <c r="L197" s="14">
        <v>6.8981481481481489E-3</v>
      </c>
      <c r="M197" s="14">
        <v>0</v>
      </c>
      <c r="N197" s="14">
        <v>0.11645833333333333</v>
      </c>
      <c r="O197" s="14">
        <v>0</v>
      </c>
      <c r="P197" s="14">
        <v>1.9953703703703706E-2</v>
      </c>
      <c r="Q197">
        <v>0</v>
      </c>
      <c r="R197" s="14">
        <v>4.7569444444444447E-3</v>
      </c>
      <c r="X197" s="14">
        <v>1.7901041666666666</v>
      </c>
      <c r="Y197" s="12">
        <f t="shared" si="39"/>
        <v>24.2</v>
      </c>
      <c r="Z197" s="12">
        <f t="shared" si="40"/>
        <v>3.8</v>
      </c>
      <c r="AA197" s="14">
        <f t="shared" si="41"/>
        <v>6.7280092592592586E-2</v>
      </c>
      <c r="AB197" s="14">
        <f t="shared" si="42"/>
        <v>7.6416666666666661E-2</v>
      </c>
      <c r="AC197" s="14">
        <f t="shared" si="43"/>
        <v>8.3287037037037027E-3</v>
      </c>
      <c r="AD197" s="14">
        <f t="shared" si="44"/>
        <v>2.6412037037037032E-2</v>
      </c>
      <c r="AE197" s="14">
        <f t="shared" si="45"/>
        <v>0</v>
      </c>
      <c r="AF197" s="14">
        <f t="shared" si="46"/>
        <v>1.3796296296296297E-3</v>
      </c>
      <c r="AG197" s="14">
        <f t="shared" si="47"/>
        <v>0</v>
      </c>
      <c r="AH197" s="14">
        <f t="shared" si="48"/>
        <v>2.3291666666666665E-2</v>
      </c>
      <c r="AI197" s="14">
        <f t="shared" si="49"/>
        <v>0</v>
      </c>
      <c r="AJ197" s="14">
        <f t="shared" si="50"/>
        <v>3.9907407407407409E-3</v>
      </c>
      <c r="AK197" s="15">
        <f t="shared" si="51"/>
        <v>0.35802083333333334</v>
      </c>
    </row>
    <row r="198" spans="1:37" x14ac:dyDescent="0.25">
      <c r="A198" s="5">
        <v>45345</v>
      </c>
      <c r="B198">
        <v>2</v>
      </c>
      <c r="C198" t="s">
        <v>46</v>
      </c>
      <c r="D198">
        <v>40</v>
      </c>
      <c r="E198">
        <v>2</v>
      </c>
      <c r="F198">
        <v>42</v>
      </c>
      <c r="G198" s="14">
        <v>0.10659722222222223</v>
      </c>
      <c r="H198" s="14">
        <v>8.3900462962962954E-2</v>
      </c>
      <c r="I198" s="14">
        <v>0</v>
      </c>
      <c r="J198" s="14">
        <v>7.1990740740740739E-3</v>
      </c>
      <c r="K198" s="14">
        <v>0</v>
      </c>
      <c r="L198" s="14">
        <v>0</v>
      </c>
      <c r="M198" s="14">
        <v>0</v>
      </c>
      <c r="N198" s="14">
        <v>1.5497685185185186E-2</v>
      </c>
      <c r="O198" s="14">
        <v>0</v>
      </c>
      <c r="P198" s="14">
        <v>4.5601851851851853E-3</v>
      </c>
      <c r="Q198">
        <v>0</v>
      </c>
      <c r="R198" s="14">
        <v>4.0856481481481481E-3</v>
      </c>
      <c r="X198" s="14">
        <v>0.70400462962962962</v>
      </c>
      <c r="Y198" s="12">
        <f t="shared" si="39"/>
        <v>20</v>
      </c>
      <c r="Z198" s="12">
        <f t="shared" si="40"/>
        <v>1</v>
      </c>
      <c r="AA198" s="14">
        <f t="shared" si="41"/>
        <v>5.3298611111111116E-2</v>
      </c>
      <c r="AB198" s="14">
        <f t="shared" si="42"/>
        <v>4.1950231481481477E-2</v>
      </c>
      <c r="AC198" s="14">
        <f t="shared" si="43"/>
        <v>0</v>
      </c>
      <c r="AD198" s="14">
        <f t="shared" si="44"/>
        <v>3.5995370370370369E-3</v>
      </c>
      <c r="AE198" s="14">
        <f t="shared" si="45"/>
        <v>0</v>
      </c>
      <c r="AF198" s="14">
        <f t="shared" si="46"/>
        <v>0</v>
      </c>
      <c r="AG198" s="14">
        <f t="shared" si="47"/>
        <v>0</v>
      </c>
      <c r="AH198" s="14">
        <f t="shared" si="48"/>
        <v>7.7488425925925928E-3</v>
      </c>
      <c r="AI198" s="14">
        <f t="shared" si="49"/>
        <v>0</v>
      </c>
      <c r="AJ198" s="14">
        <f t="shared" si="50"/>
        <v>2.2800925925925927E-3</v>
      </c>
      <c r="AK198" s="15">
        <f t="shared" si="51"/>
        <v>0.35200231481481481</v>
      </c>
    </row>
    <row r="199" spans="1:37" hidden="1" x14ac:dyDescent="0.25">
      <c r="A199" s="5">
        <v>45352</v>
      </c>
      <c r="C199" t="s">
        <v>123</v>
      </c>
      <c r="D199">
        <v>0</v>
      </c>
      <c r="E199">
        <v>0</v>
      </c>
      <c r="F199">
        <v>0</v>
      </c>
      <c r="G199" s="14">
        <v>0</v>
      </c>
      <c r="H199" s="14">
        <v>0</v>
      </c>
      <c r="I199" s="14">
        <v>0</v>
      </c>
      <c r="J199" s="14">
        <v>0</v>
      </c>
      <c r="K199" s="14">
        <v>0</v>
      </c>
      <c r="L199" s="14">
        <v>0</v>
      </c>
      <c r="M199" s="14">
        <v>0</v>
      </c>
      <c r="N199" s="14">
        <v>0</v>
      </c>
      <c r="O199" s="14">
        <v>0</v>
      </c>
      <c r="P199" s="14">
        <v>0</v>
      </c>
      <c r="Q199">
        <v>0</v>
      </c>
      <c r="R199" s="14" t="e">
        <v>#DIV/0!</v>
      </c>
      <c r="X199" s="14">
        <v>0</v>
      </c>
      <c r="Y199" s="12" t="e">
        <f t="shared" si="39"/>
        <v>#DIV/0!</v>
      </c>
      <c r="Z199" s="12" t="e">
        <f t="shared" si="40"/>
        <v>#DIV/0!</v>
      </c>
      <c r="AA199" s="14" t="e">
        <f t="shared" si="41"/>
        <v>#DIV/0!</v>
      </c>
      <c r="AB199" s="14" t="e">
        <f t="shared" si="42"/>
        <v>#DIV/0!</v>
      </c>
      <c r="AC199" s="14" t="e">
        <f t="shared" si="43"/>
        <v>#DIV/0!</v>
      </c>
      <c r="AD199" s="14" t="e">
        <f t="shared" si="44"/>
        <v>#DIV/0!</v>
      </c>
      <c r="AE199" s="14" t="e">
        <f t="shared" si="45"/>
        <v>#DIV/0!</v>
      </c>
      <c r="AF199" s="14" t="e">
        <f t="shared" si="46"/>
        <v>#DIV/0!</v>
      </c>
      <c r="AG199" s="14" t="e">
        <f t="shared" si="47"/>
        <v>#DIV/0!</v>
      </c>
      <c r="AH199" s="14" t="e">
        <f t="shared" si="48"/>
        <v>#DIV/0!</v>
      </c>
      <c r="AI199" s="14" t="e">
        <f t="shared" si="49"/>
        <v>#DIV/0!</v>
      </c>
      <c r="AJ199" s="14" t="e">
        <f t="shared" si="50"/>
        <v>#DIV/0!</v>
      </c>
      <c r="AK199" s="15" t="e">
        <f t="shared" si="51"/>
        <v>#DIV/0!</v>
      </c>
    </row>
    <row r="200" spans="1:37" x14ac:dyDescent="0.25">
      <c r="A200" s="5">
        <v>45352</v>
      </c>
      <c r="C200" t="s">
        <v>127</v>
      </c>
      <c r="D200">
        <v>25</v>
      </c>
      <c r="E200">
        <v>7</v>
      </c>
      <c r="F200">
        <v>32</v>
      </c>
      <c r="G200" s="14">
        <v>0.43179398148148151</v>
      </c>
      <c r="H200" s="14">
        <v>0.16519675925925925</v>
      </c>
      <c r="I200" s="14">
        <v>0</v>
      </c>
      <c r="J200" s="14">
        <v>2.4594907407407409E-2</v>
      </c>
      <c r="K200" s="14">
        <v>4.040509259259259E-2</v>
      </c>
      <c r="L200" s="14">
        <v>0.16019675925925925</v>
      </c>
      <c r="M200" s="14">
        <v>0</v>
      </c>
      <c r="N200" s="14">
        <v>0</v>
      </c>
      <c r="O200" s="14">
        <v>4.1400462962962965E-2</v>
      </c>
      <c r="P200" s="14">
        <v>5.4861111111111117E-3</v>
      </c>
      <c r="Q200">
        <v>0</v>
      </c>
      <c r="R200" s="14">
        <v>6.0879629629629643E-3</v>
      </c>
      <c r="X200" s="14">
        <v>1.417997685185185</v>
      </c>
      <c r="Y200" s="12" t="e">
        <f t="shared" si="39"/>
        <v>#DIV/0!</v>
      </c>
      <c r="Z200" s="12" t="e">
        <f t="shared" si="40"/>
        <v>#DIV/0!</v>
      </c>
      <c r="AA200" s="14" t="e">
        <f t="shared" si="41"/>
        <v>#DIV/0!</v>
      </c>
      <c r="AB200" s="14" t="e">
        <f t="shared" si="42"/>
        <v>#DIV/0!</v>
      </c>
      <c r="AC200" s="14" t="e">
        <f t="shared" si="43"/>
        <v>#DIV/0!</v>
      </c>
      <c r="AD200" s="14" t="e">
        <f t="shared" si="44"/>
        <v>#DIV/0!</v>
      </c>
      <c r="AE200" s="14" t="e">
        <f t="shared" si="45"/>
        <v>#DIV/0!</v>
      </c>
      <c r="AF200" s="14" t="e">
        <f t="shared" si="46"/>
        <v>#DIV/0!</v>
      </c>
      <c r="AG200" s="14" t="e">
        <f t="shared" si="47"/>
        <v>#DIV/0!</v>
      </c>
      <c r="AH200" s="14" t="e">
        <f t="shared" si="48"/>
        <v>#DIV/0!</v>
      </c>
      <c r="AI200" s="14" t="e">
        <f t="shared" si="49"/>
        <v>#DIV/0!</v>
      </c>
      <c r="AJ200" s="14" t="e">
        <f t="shared" si="50"/>
        <v>#DIV/0!</v>
      </c>
      <c r="AK200" s="15" t="e">
        <f t="shared" si="51"/>
        <v>#DIV/0!</v>
      </c>
    </row>
    <row r="201" spans="1:37" x14ac:dyDescent="0.25">
      <c r="A201" s="5">
        <v>45352</v>
      </c>
      <c r="C201" t="s">
        <v>43</v>
      </c>
      <c r="D201">
        <v>27</v>
      </c>
      <c r="E201">
        <v>19</v>
      </c>
      <c r="F201">
        <v>46</v>
      </c>
      <c r="G201" s="14">
        <v>0.5151041666666667</v>
      </c>
      <c r="H201" s="14">
        <v>0.17</v>
      </c>
      <c r="I201" s="14">
        <v>3.1805555555555552E-2</v>
      </c>
      <c r="J201" s="14">
        <v>0</v>
      </c>
      <c r="K201" s="14">
        <v>0.02</v>
      </c>
      <c r="L201" s="14">
        <v>0.29329861111111111</v>
      </c>
      <c r="M201" s="14">
        <v>0</v>
      </c>
      <c r="N201" s="14">
        <v>0</v>
      </c>
      <c r="O201" s="14">
        <v>0</v>
      </c>
      <c r="P201" s="14">
        <v>1.4386574074074072E-2</v>
      </c>
      <c r="Q201">
        <v>0</v>
      </c>
      <c r="R201" s="14">
        <v>5.8680555555555543E-3</v>
      </c>
      <c r="X201" s="14">
        <v>1.421099537037037</v>
      </c>
      <c r="Y201" s="12" t="e">
        <f t="shared" si="39"/>
        <v>#DIV/0!</v>
      </c>
      <c r="Z201" s="12" t="e">
        <f t="shared" si="40"/>
        <v>#DIV/0!</v>
      </c>
      <c r="AA201" s="14" t="e">
        <f t="shared" si="41"/>
        <v>#DIV/0!</v>
      </c>
      <c r="AB201" s="14" t="e">
        <f t="shared" si="42"/>
        <v>#DIV/0!</v>
      </c>
      <c r="AC201" s="14" t="e">
        <f t="shared" si="43"/>
        <v>#DIV/0!</v>
      </c>
      <c r="AD201" s="14" t="e">
        <f t="shared" si="44"/>
        <v>#DIV/0!</v>
      </c>
      <c r="AE201" s="14" t="e">
        <f t="shared" si="45"/>
        <v>#DIV/0!</v>
      </c>
      <c r="AF201" s="14" t="e">
        <f t="shared" si="46"/>
        <v>#DIV/0!</v>
      </c>
      <c r="AG201" s="14" t="e">
        <f t="shared" si="47"/>
        <v>#DIV/0!</v>
      </c>
      <c r="AH201" s="14" t="e">
        <f t="shared" si="48"/>
        <v>#DIV/0!</v>
      </c>
      <c r="AI201" s="14" t="e">
        <f t="shared" si="49"/>
        <v>#DIV/0!</v>
      </c>
      <c r="AJ201" s="14" t="e">
        <f t="shared" si="50"/>
        <v>#DIV/0!</v>
      </c>
      <c r="AK201" s="15" t="e">
        <f t="shared" si="51"/>
        <v>#DIV/0!</v>
      </c>
    </row>
    <row r="202" spans="1:37" x14ac:dyDescent="0.25">
      <c r="A202" s="5">
        <v>45352</v>
      </c>
      <c r="B202">
        <v>2</v>
      </c>
      <c r="C202" t="s">
        <v>122</v>
      </c>
      <c r="D202">
        <v>41</v>
      </c>
      <c r="E202">
        <v>3</v>
      </c>
      <c r="F202">
        <v>44</v>
      </c>
      <c r="G202" s="14">
        <v>0.20319444444444446</v>
      </c>
      <c r="H202" s="14">
        <v>8.2199074074074077E-2</v>
      </c>
      <c r="I202" s="14">
        <v>9.8032407407407408E-3</v>
      </c>
      <c r="J202" s="14">
        <v>3.4502314814814812E-2</v>
      </c>
      <c r="K202" s="14">
        <v>5.4050925925925924E-3</v>
      </c>
      <c r="L202" s="14">
        <v>9.0277777777777784E-4</v>
      </c>
      <c r="M202" s="14">
        <v>7.0405092592592589E-2</v>
      </c>
      <c r="N202" s="14">
        <v>0</v>
      </c>
      <c r="O202" s="14">
        <v>0</v>
      </c>
      <c r="P202" s="14">
        <v>1.3171296296296294E-2</v>
      </c>
      <c r="Q202">
        <v>0</v>
      </c>
      <c r="R202" s="14">
        <v>4.0162037037037033E-3</v>
      </c>
      <c r="X202" s="14">
        <v>0.70769675925925923</v>
      </c>
      <c r="Y202" s="12">
        <f t="shared" si="39"/>
        <v>20.5</v>
      </c>
      <c r="Z202" s="12">
        <f t="shared" si="40"/>
        <v>1.5</v>
      </c>
      <c r="AA202" s="14">
        <f t="shared" si="41"/>
        <v>0.10159722222222223</v>
      </c>
      <c r="AB202" s="14">
        <f t="shared" si="42"/>
        <v>4.1099537037037039E-2</v>
      </c>
      <c r="AC202" s="14">
        <f t="shared" si="43"/>
        <v>4.9016203703703704E-3</v>
      </c>
      <c r="AD202" s="14">
        <f t="shared" si="44"/>
        <v>1.7251157407407406E-2</v>
      </c>
      <c r="AE202" s="14">
        <f t="shared" si="45"/>
        <v>2.7025462962962962E-3</v>
      </c>
      <c r="AF202" s="14">
        <f t="shared" si="46"/>
        <v>4.5138888888888892E-4</v>
      </c>
      <c r="AG202" s="14">
        <f t="shared" si="47"/>
        <v>3.5202546296296294E-2</v>
      </c>
      <c r="AH202" s="14">
        <f t="shared" si="48"/>
        <v>0</v>
      </c>
      <c r="AI202" s="14">
        <f t="shared" si="49"/>
        <v>0</v>
      </c>
      <c r="AJ202" s="14">
        <f t="shared" si="50"/>
        <v>6.5856481481481469E-3</v>
      </c>
      <c r="AK202" s="15">
        <f t="shared" si="51"/>
        <v>0.35384837962962962</v>
      </c>
    </row>
    <row r="203" spans="1:37" x14ac:dyDescent="0.25">
      <c r="A203" s="5">
        <v>45352</v>
      </c>
      <c r="B203">
        <v>5</v>
      </c>
      <c r="C203" t="s">
        <v>124</v>
      </c>
      <c r="D203">
        <v>137</v>
      </c>
      <c r="E203">
        <v>17</v>
      </c>
      <c r="F203">
        <v>154</v>
      </c>
      <c r="G203" s="14">
        <v>0.3532986111111111</v>
      </c>
      <c r="H203" s="14">
        <v>0.22870370370370371</v>
      </c>
      <c r="I203" s="14">
        <v>1.7013888888888892E-3</v>
      </c>
      <c r="J203" s="14">
        <v>3.5405092592592592E-2</v>
      </c>
      <c r="K203" s="14">
        <v>1.2997685185185183E-2</v>
      </c>
      <c r="L203" s="14">
        <v>1.9305555555555555E-2</v>
      </c>
      <c r="M203" s="14">
        <v>7.3958333333333341E-3</v>
      </c>
      <c r="N203" s="14">
        <v>4.780092592592592E-2</v>
      </c>
      <c r="O203" s="14">
        <v>0</v>
      </c>
      <c r="P203" s="14">
        <v>1.5856481481481482E-2</v>
      </c>
      <c r="Q203">
        <v>0</v>
      </c>
      <c r="R203" s="14">
        <v>3.5648148148148154E-3</v>
      </c>
      <c r="X203" s="14">
        <v>1.7720023148148147</v>
      </c>
      <c r="Y203" s="12">
        <f t="shared" si="39"/>
        <v>27.4</v>
      </c>
      <c r="Z203" s="12">
        <f t="shared" si="40"/>
        <v>3.4</v>
      </c>
      <c r="AA203" s="14">
        <f t="shared" si="41"/>
        <v>7.0659722222222221E-2</v>
      </c>
      <c r="AB203" s="14">
        <f t="shared" si="42"/>
        <v>4.5740740740740742E-2</v>
      </c>
      <c r="AC203" s="14">
        <f t="shared" si="43"/>
        <v>3.4027777777777783E-4</v>
      </c>
      <c r="AD203" s="14">
        <f t="shared" si="44"/>
        <v>7.0810185185185186E-3</v>
      </c>
      <c r="AE203" s="14">
        <f t="shared" si="45"/>
        <v>2.5995370370370365E-3</v>
      </c>
      <c r="AF203" s="14">
        <f t="shared" si="46"/>
        <v>3.8611111111111112E-3</v>
      </c>
      <c r="AG203" s="14">
        <f t="shared" si="47"/>
        <v>1.4791666666666668E-3</v>
      </c>
      <c r="AH203" s="14">
        <f t="shared" si="48"/>
        <v>9.5601851851851837E-3</v>
      </c>
      <c r="AI203" s="14">
        <f t="shared" si="49"/>
        <v>0</v>
      </c>
      <c r="AJ203" s="14">
        <f t="shared" si="50"/>
        <v>3.1712962962962962E-3</v>
      </c>
      <c r="AK203" s="15">
        <f t="shared" si="51"/>
        <v>0.35440046296296296</v>
      </c>
    </row>
    <row r="204" spans="1:37" x14ac:dyDescent="0.25">
      <c r="A204" s="5">
        <v>45352</v>
      </c>
      <c r="C204" t="s">
        <v>125</v>
      </c>
      <c r="D204">
        <v>30</v>
      </c>
      <c r="E204">
        <v>8</v>
      </c>
      <c r="F204">
        <v>38</v>
      </c>
      <c r="G204" s="14">
        <v>1.0323032407407406</v>
      </c>
      <c r="H204" s="14">
        <v>0.21359953703703705</v>
      </c>
      <c r="I204" s="14">
        <v>1.2094907407407408E-2</v>
      </c>
      <c r="J204" s="14">
        <v>8.9097222222222217E-2</v>
      </c>
      <c r="K204" s="14">
        <v>5.2199074074074071E-2</v>
      </c>
      <c r="L204" s="14">
        <v>0.63290509259259264</v>
      </c>
      <c r="M204" s="14">
        <v>0</v>
      </c>
      <c r="N204" s="14">
        <v>0</v>
      </c>
      <c r="O204" s="14">
        <v>3.2395833333333332E-2</v>
      </c>
      <c r="P204" s="14">
        <v>3.530092592592592E-3</v>
      </c>
      <c r="Q204">
        <v>0</v>
      </c>
      <c r="R204" s="14">
        <v>4.4444444444444444E-3</v>
      </c>
      <c r="X204" s="14">
        <v>1.7598958333333332</v>
      </c>
      <c r="Y204" s="12" t="e">
        <f t="shared" si="39"/>
        <v>#DIV/0!</v>
      </c>
      <c r="Z204" s="12" t="e">
        <f t="shared" si="40"/>
        <v>#DIV/0!</v>
      </c>
      <c r="AA204" s="14" t="e">
        <f t="shared" si="41"/>
        <v>#DIV/0!</v>
      </c>
      <c r="AB204" s="14" t="e">
        <f t="shared" si="42"/>
        <v>#DIV/0!</v>
      </c>
      <c r="AC204" s="14" t="e">
        <f t="shared" si="43"/>
        <v>#DIV/0!</v>
      </c>
      <c r="AD204" s="14" t="e">
        <f t="shared" si="44"/>
        <v>#DIV/0!</v>
      </c>
      <c r="AE204" s="14" t="e">
        <f t="shared" si="45"/>
        <v>#DIV/0!</v>
      </c>
      <c r="AF204" s="14" t="e">
        <f t="shared" si="46"/>
        <v>#DIV/0!</v>
      </c>
      <c r="AG204" s="14" t="e">
        <f t="shared" si="47"/>
        <v>#DIV/0!</v>
      </c>
      <c r="AH204" s="14" t="e">
        <f t="shared" si="48"/>
        <v>#DIV/0!</v>
      </c>
      <c r="AI204" s="14" t="e">
        <f t="shared" si="49"/>
        <v>#DIV/0!</v>
      </c>
      <c r="AJ204" s="14" t="e">
        <f t="shared" si="50"/>
        <v>#DIV/0!</v>
      </c>
      <c r="AK204" s="15" t="e">
        <f t="shared" si="51"/>
        <v>#DIV/0!</v>
      </c>
    </row>
    <row r="205" spans="1:37" x14ac:dyDescent="0.25">
      <c r="A205" s="5">
        <v>45352</v>
      </c>
      <c r="B205">
        <v>4</v>
      </c>
      <c r="C205" t="s">
        <v>44</v>
      </c>
      <c r="D205">
        <v>92</v>
      </c>
      <c r="E205">
        <v>9</v>
      </c>
      <c r="F205">
        <v>101</v>
      </c>
      <c r="G205" s="14">
        <v>0.25019675925925927</v>
      </c>
      <c r="H205" s="14">
        <v>0.16769675925925928</v>
      </c>
      <c r="I205" s="14">
        <v>0</v>
      </c>
      <c r="J205" s="14">
        <v>1.5405092592592593E-2</v>
      </c>
      <c r="K205" s="14">
        <v>4.8032407407407407E-3</v>
      </c>
      <c r="L205" s="14">
        <v>2.6504629629629628E-2</v>
      </c>
      <c r="M205" s="14">
        <v>0</v>
      </c>
      <c r="N205" s="14">
        <v>3.5798611111111107E-2</v>
      </c>
      <c r="O205" s="14">
        <v>0</v>
      </c>
      <c r="P205" s="14">
        <v>1.082175925925926E-2</v>
      </c>
      <c r="Q205">
        <v>0</v>
      </c>
      <c r="R205" s="14">
        <v>6.0069444444444441E-3</v>
      </c>
      <c r="X205" s="14">
        <v>1.4218981481481483</v>
      </c>
      <c r="Y205" s="12">
        <f t="shared" si="39"/>
        <v>23</v>
      </c>
      <c r="Z205" s="12">
        <f t="shared" si="40"/>
        <v>2.25</v>
      </c>
      <c r="AA205" s="14">
        <f t="shared" si="41"/>
        <v>6.2549189814814818E-2</v>
      </c>
      <c r="AB205" s="14">
        <f t="shared" si="42"/>
        <v>4.192418981481482E-2</v>
      </c>
      <c r="AC205" s="14">
        <f t="shared" si="43"/>
        <v>0</v>
      </c>
      <c r="AD205" s="14">
        <f t="shared" si="44"/>
        <v>3.8512731481481484E-3</v>
      </c>
      <c r="AE205" s="14">
        <f t="shared" si="45"/>
        <v>1.2008101851851852E-3</v>
      </c>
      <c r="AF205" s="14">
        <f t="shared" si="46"/>
        <v>6.626157407407407E-3</v>
      </c>
      <c r="AG205" s="14">
        <f t="shared" si="47"/>
        <v>0</v>
      </c>
      <c r="AH205" s="14">
        <f t="shared" si="48"/>
        <v>8.9496527777777769E-3</v>
      </c>
      <c r="AI205" s="14">
        <f t="shared" si="49"/>
        <v>0</v>
      </c>
      <c r="AJ205" s="14">
        <f t="shared" si="50"/>
        <v>2.705439814814815E-3</v>
      </c>
      <c r="AK205" s="15">
        <f t="shared" si="51"/>
        <v>0.35547453703703707</v>
      </c>
    </row>
    <row r="206" spans="1:37" x14ac:dyDescent="0.25">
      <c r="A206" s="5">
        <v>45352</v>
      </c>
      <c r="B206">
        <v>5</v>
      </c>
      <c r="C206" t="s">
        <v>45</v>
      </c>
      <c r="D206">
        <v>108</v>
      </c>
      <c r="E206">
        <v>6</v>
      </c>
      <c r="F206">
        <v>114</v>
      </c>
      <c r="G206" s="14">
        <v>0.34030092592592592</v>
      </c>
      <c r="H206" s="14">
        <v>0.16930555555555557</v>
      </c>
      <c r="I206" s="14">
        <v>1.2905092592592591E-2</v>
      </c>
      <c r="J206" s="14">
        <v>5.0497685185185187E-2</v>
      </c>
      <c r="K206" s="14">
        <v>4.6990740740740743E-3</v>
      </c>
      <c r="L206" s="14">
        <v>6.0995370370370361E-3</v>
      </c>
      <c r="M206" s="14">
        <v>0</v>
      </c>
      <c r="N206" s="14">
        <v>9.6805555555555547E-2</v>
      </c>
      <c r="O206" s="14">
        <v>0</v>
      </c>
      <c r="P206" s="14">
        <v>1.1863425925925925E-2</v>
      </c>
      <c r="Q206">
        <v>0</v>
      </c>
      <c r="R206" s="14">
        <v>3.9814814814814817E-3</v>
      </c>
      <c r="X206" s="14">
        <v>1.519398148148148</v>
      </c>
      <c r="Y206" s="12">
        <f t="shared" si="39"/>
        <v>21.6</v>
      </c>
      <c r="Z206" s="12">
        <f t="shared" si="40"/>
        <v>1.2</v>
      </c>
      <c r="AA206" s="14">
        <f t="shared" si="41"/>
        <v>6.8060185185185182E-2</v>
      </c>
      <c r="AB206" s="14">
        <f t="shared" si="42"/>
        <v>3.3861111111111113E-2</v>
      </c>
      <c r="AC206" s="14">
        <f t="shared" si="43"/>
        <v>2.5810185185185181E-3</v>
      </c>
      <c r="AD206" s="14">
        <f t="shared" si="44"/>
        <v>1.0099537037037037E-2</v>
      </c>
      <c r="AE206" s="14">
        <f t="shared" si="45"/>
        <v>9.3981481481481487E-4</v>
      </c>
      <c r="AF206" s="14">
        <f t="shared" si="46"/>
        <v>1.2199074074074072E-3</v>
      </c>
      <c r="AG206" s="14">
        <f t="shared" si="47"/>
        <v>0</v>
      </c>
      <c r="AH206" s="14">
        <f t="shared" si="48"/>
        <v>1.936111111111111E-2</v>
      </c>
      <c r="AI206" s="14">
        <f t="shared" si="49"/>
        <v>0</v>
      </c>
      <c r="AJ206" s="14">
        <f t="shared" si="50"/>
        <v>2.3726851851851851E-3</v>
      </c>
      <c r="AK206" s="15">
        <f t="shared" si="51"/>
        <v>0.30387962962962961</v>
      </c>
    </row>
    <row r="207" spans="1:37" x14ac:dyDescent="0.25">
      <c r="A207" s="5">
        <v>45352</v>
      </c>
      <c r="B207">
        <v>4</v>
      </c>
      <c r="C207" t="s">
        <v>47</v>
      </c>
      <c r="D207">
        <v>98</v>
      </c>
      <c r="E207">
        <v>12</v>
      </c>
      <c r="F207">
        <v>110</v>
      </c>
      <c r="G207" s="14">
        <v>0.25530092592592596</v>
      </c>
      <c r="H207" s="14">
        <v>0.19799768518518521</v>
      </c>
      <c r="I207" s="14">
        <v>1.1701388888888891E-2</v>
      </c>
      <c r="J207" s="14">
        <v>6.4976851851851855E-2</v>
      </c>
      <c r="K207" s="14">
        <v>0</v>
      </c>
      <c r="L207" s="14">
        <v>2.4004629629629629E-2</v>
      </c>
      <c r="M207" s="14">
        <v>0</v>
      </c>
      <c r="N207" s="14">
        <v>5.7337962962962959E-2</v>
      </c>
      <c r="O207" s="14">
        <v>0</v>
      </c>
      <c r="P207" s="14">
        <v>1.3402777777777777E-2</v>
      </c>
      <c r="Q207">
        <v>0</v>
      </c>
      <c r="R207" s="14">
        <v>5.4861111111111117E-3</v>
      </c>
      <c r="X207" s="14">
        <v>1.4284027777777777</v>
      </c>
      <c r="Y207" s="12">
        <f t="shared" si="39"/>
        <v>24.5</v>
      </c>
      <c r="Z207" s="12">
        <f t="shared" si="40"/>
        <v>3</v>
      </c>
      <c r="AA207" s="14">
        <f t="shared" si="41"/>
        <v>6.382523148148149E-2</v>
      </c>
      <c r="AB207" s="14">
        <f t="shared" si="42"/>
        <v>4.9499421296296302E-2</v>
      </c>
      <c r="AC207" s="14">
        <f t="shared" si="43"/>
        <v>2.9253472222222228E-3</v>
      </c>
      <c r="AD207" s="14">
        <f t="shared" si="44"/>
        <v>1.6244212962962964E-2</v>
      </c>
      <c r="AE207" s="14">
        <f t="shared" si="45"/>
        <v>0</v>
      </c>
      <c r="AF207" s="14">
        <f t="shared" si="46"/>
        <v>6.0011574074074073E-3</v>
      </c>
      <c r="AG207" s="14">
        <f t="shared" si="47"/>
        <v>0</v>
      </c>
      <c r="AH207" s="14">
        <f t="shared" si="48"/>
        <v>1.433449074074074E-2</v>
      </c>
      <c r="AI207" s="14">
        <f t="shared" si="49"/>
        <v>0</v>
      </c>
      <c r="AJ207" s="14">
        <f t="shared" si="50"/>
        <v>3.3506944444444443E-3</v>
      </c>
      <c r="AK207" s="15">
        <f t="shared" si="51"/>
        <v>0.35710069444444442</v>
      </c>
    </row>
    <row r="208" spans="1:37" x14ac:dyDescent="0.25">
      <c r="A208" s="5">
        <v>45352</v>
      </c>
      <c r="B208">
        <v>4</v>
      </c>
      <c r="C208" t="s">
        <v>46</v>
      </c>
      <c r="D208">
        <v>46</v>
      </c>
      <c r="E208">
        <v>7</v>
      </c>
      <c r="F208">
        <v>53</v>
      </c>
      <c r="G208" s="14">
        <v>0.19530092592592593</v>
      </c>
      <c r="H208" s="14">
        <v>0.16769675925925928</v>
      </c>
      <c r="I208" s="14">
        <v>0</v>
      </c>
      <c r="J208" s="14">
        <v>0</v>
      </c>
      <c r="K208" s="14">
        <v>1.1805555555555555E-2</v>
      </c>
      <c r="L208" s="14">
        <v>0</v>
      </c>
      <c r="M208" s="14">
        <v>0</v>
      </c>
      <c r="N208" s="14">
        <v>1.579861111111111E-2</v>
      </c>
      <c r="O208" s="14">
        <v>0</v>
      </c>
      <c r="P208" s="14">
        <v>6.9560185185185185E-3</v>
      </c>
      <c r="Q208">
        <v>0</v>
      </c>
      <c r="R208" s="14">
        <v>5.6828703703703702E-3</v>
      </c>
      <c r="X208" s="14">
        <v>1.4214004629629631</v>
      </c>
      <c r="Y208" s="12">
        <f t="shared" si="39"/>
        <v>11.5</v>
      </c>
      <c r="Z208" s="12">
        <f t="shared" si="40"/>
        <v>1.75</v>
      </c>
      <c r="AA208" s="14">
        <f t="shared" si="41"/>
        <v>4.8825231481481483E-2</v>
      </c>
      <c r="AB208" s="14">
        <f t="shared" si="42"/>
        <v>4.192418981481482E-2</v>
      </c>
      <c r="AC208" s="14">
        <f t="shared" si="43"/>
        <v>0</v>
      </c>
      <c r="AD208" s="14">
        <f t="shared" si="44"/>
        <v>0</v>
      </c>
      <c r="AE208" s="14">
        <f t="shared" si="45"/>
        <v>2.9513888888888888E-3</v>
      </c>
      <c r="AF208" s="14">
        <f t="shared" si="46"/>
        <v>0</v>
      </c>
      <c r="AG208" s="14">
        <f t="shared" si="47"/>
        <v>0</v>
      </c>
      <c r="AH208" s="14">
        <f t="shared" si="48"/>
        <v>3.9496527777777776E-3</v>
      </c>
      <c r="AI208" s="14">
        <f t="shared" si="49"/>
        <v>0</v>
      </c>
      <c r="AJ208" s="14">
        <f t="shared" si="50"/>
        <v>1.7390046296296296E-3</v>
      </c>
      <c r="AK208" s="15">
        <f t="shared" si="51"/>
        <v>0.35535011574074077</v>
      </c>
    </row>
    <row r="209" spans="1:37" hidden="1" x14ac:dyDescent="0.25">
      <c r="A209" s="5">
        <v>45359</v>
      </c>
      <c r="C209" t="s">
        <v>123</v>
      </c>
      <c r="D209">
        <v>0</v>
      </c>
      <c r="E209">
        <v>2</v>
      </c>
      <c r="F209">
        <v>2</v>
      </c>
      <c r="G209" s="14">
        <v>0.28250000000000003</v>
      </c>
      <c r="H209" s="14">
        <v>0</v>
      </c>
      <c r="I209" s="14">
        <v>0</v>
      </c>
      <c r="J209" s="14">
        <v>0</v>
      </c>
      <c r="K209" s="14">
        <v>0</v>
      </c>
      <c r="L209" s="14">
        <v>0.28250000000000003</v>
      </c>
      <c r="M209" s="14">
        <v>0</v>
      </c>
      <c r="N209" s="14">
        <v>0</v>
      </c>
      <c r="O209" s="14">
        <v>0</v>
      </c>
      <c r="P209" s="14">
        <v>0</v>
      </c>
      <c r="Q209">
        <v>0</v>
      </c>
      <c r="R209" s="14" t="e">
        <v>#DIV/0!</v>
      </c>
      <c r="X209" s="14">
        <v>0.28260416666666666</v>
      </c>
      <c r="Y209" s="12" t="e">
        <f t="shared" si="39"/>
        <v>#DIV/0!</v>
      </c>
      <c r="Z209" s="12" t="e">
        <f t="shared" si="40"/>
        <v>#DIV/0!</v>
      </c>
      <c r="AA209" s="14" t="e">
        <f t="shared" si="41"/>
        <v>#DIV/0!</v>
      </c>
      <c r="AB209" s="14" t="e">
        <f t="shared" si="42"/>
        <v>#DIV/0!</v>
      </c>
      <c r="AC209" s="14" t="e">
        <f t="shared" si="43"/>
        <v>#DIV/0!</v>
      </c>
      <c r="AD209" s="14" t="e">
        <f t="shared" si="44"/>
        <v>#DIV/0!</v>
      </c>
      <c r="AE209" s="14" t="e">
        <f t="shared" si="45"/>
        <v>#DIV/0!</v>
      </c>
      <c r="AF209" s="14" t="e">
        <f t="shared" si="46"/>
        <v>#DIV/0!</v>
      </c>
      <c r="AG209" s="14" t="e">
        <f t="shared" si="47"/>
        <v>#DIV/0!</v>
      </c>
      <c r="AH209" s="14" t="e">
        <f t="shared" si="48"/>
        <v>#DIV/0!</v>
      </c>
      <c r="AI209" s="14" t="e">
        <f t="shared" si="49"/>
        <v>#DIV/0!</v>
      </c>
      <c r="AJ209" s="14" t="e">
        <f t="shared" si="50"/>
        <v>#DIV/0!</v>
      </c>
      <c r="AK209" s="15" t="e">
        <f t="shared" si="51"/>
        <v>#DIV/0!</v>
      </c>
    </row>
    <row r="210" spans="1:37" x14ac:dyDescent="0.25">
      <c r="A210" s="5">
        <v>45359</v>
      </c>
      <c r="C210" t="s">
        <v>127</v>
      </c>
      <c r="D210">
        <v>43</v>
      </c>
      <c r="E210">
        <v>29</v>
      </c>
      <c r="F210">
        <v>72</v>
      </c>
      <c r="G210" s="14">
        <v>0.56260416666666668</v>
      </c>
      <c r="H210" s="14">
        <v>0.2087037037037037</v>
      </c>
      <c r="I210" s="14">
        <v>0</v>
      </c>
      <c r="J210" s="14">
        <v>1.9004629629629632E-2</v>
      </c>
      <c r="K210" s="14">
        <v>0</v>
      </c>
      <c r="L210" s="14">
        <v>0.30569444444444444</v>
      </c>
      <c r="M210" s="14">
        <v>0</v>
      </c>
      <c r="N210" s="14">
        <v>0</v>
      </c>
      <c r="O210" s="14">
        <v>2.9201388888888888E-2</v>
      </c>
      <c r="P210" s="14">
        <v>1.0856481481481481E-2</v>
      </c>
      <c r="Q210">
        <v>0</v>
      </c>
      <c r="R210" s="14">
        <v>5.6828703703703702E-3</v>
      </c>
      <c r="X210" s="14">
        <v>1.7840972222222222</v>
      </c>
      <c r="Y210" s="12" t="e">
        <f t="shared" si="39"/>
        <v>#DIV/0!</v>
      </c>
      <c r="Z210" s="12" t="e">
        <f t="shared" si="40"/>
        <v>#DIV/0!</v>
      </c>
      <c r="AA210" s="14" t="e">
        <f t="shared" si="41"/>
        <v>#DIV/0!</v>
      </c>
      <c r="AB210" s="14" t="e">
        <f t="shared" si="42"/>
        <v>#DIV/0!</v>
      </c>
      <c r="AC210" s="14" t="e">
        <f t="shared" si="43"/>
        <v>#DIV/0!</v>
      </c>
      <c r="AD210" s="14" t="e">
        <f t="shared" si="44"/>
        <v>#DIV/0!</v>
      </c>
      <c r="AE210" s="14" t="e">
        <f t="shared" si="45"/>
        <v>#DIV/0!</v>
      </c>
      <c r="AF210" s="14" t="e">
        <f t="shared" si="46"/>
        <v>#DIV/0!</v>
      </c>
      <c r="AG210" s="14" t="e">
        <f t="shared" si="47"/>
        <v>#DIV/0!</v>
      </c>
      <c r="AH210" s="14" t="e">
        <f t="shared" si="48"/>
        <v>#DIV/0!</v>
      </c>
      <c r="AI210" s="14" t="e">
        <f t="shared" si="49"/>
        <v>#DIV/0!</v>
      </c>
      <c r="AJ210" s="14" t="e">
        <f t="shared" si="50"/>
        <v>#DIV/0!</v>
      </c>
      <c r="AK210" s="15" t="e">
        <f t="shared" si="51"/>
        <v>#DIV/0!</v>
      </c>
    </row>
    <row r="211" spans="1:37" x14ac:dyDescent="0.25">
      <c r="A211" s="5">
        <v>45359</v>
      </c>
      <c r="C211" t="s">
        <v>43</v>
      </c>
      <c r="D211">
        <v>38</v>
      </c>
      <c r="E211">
        <v>7</v>
      </c>
      <c r="F211">
        <v>45</v>
      </c>
      <c r="G211" s="14">
        <v>0.43049768518518516</v>
      </c>
      <c r="H211" s="14">
        <v>0.16909722222222223</v>
      </c>
      <c r="I211" s="14">
        <v>5.7986111111111112E-3</v>
      </c>
      <c r="J211" s="14">
        <v>0</v>
      </c>
      <c r="K211" s="14">
        <v>0</v>
      </c>
      <c r="L211" s="14">
        <v>0.25560185185185186</v>
      </c>
      <c r="M211" s="14">
        <v>0</v>
      </c>
      <c r="N211" s="14">
        <v>0</v>
      </c>
      <c r="O211" s="14">
        <v>0</v>
      </c>
      <c r="P211" s="14">
        <v>1.0381944444444444E-2</v>
      </c>
      <c r="Q211">
        <v>0</v>
      </c>
      <c r="R211" s="14">
        <v>6.2037037037037043E-3</v>
      </c>
      <c r="X211" s="14">
        <v>1.3267013888888888</v>
      </c>
      <c r="Y211" s="12" t="e">
        <f t="shared" si="39"/>
        <v>#DIV/0!</v>
      </c>
      <c r="Z211" s="12" t="e">
        <f t="shared" si="40"/>
        <v>#DIV/0!</v>
      </c>
      <c r="AA211" s="14" t="e">
        <f t="shared" si="41"/>
        <v>#DIV/0!</v>
      </c>
      <c r="AB211" s="14" t="e">
        <f t="shared" si="42"/>
        <v>#DIV/0!</v>
      </c>
      <c r="AC211" s="14" t="e">
        <f t="shared" si="43"/>
        <v>#DIV/0!</v>
      </c>
      <c r="AD211" s="14" t="e">
        <f t="shared" si="44"/>
        <v>#DIV/0!</v>
      </c>
      <c r="AE211" s="14" t="e">
        <f t="shared" si="45"/>
        <v>#DIV/0!</v>
      </c>
      <c r="AF211" s="14" t="e">
        <f t="shared" si="46"/>
        <v>#DIV/0!</v>
      </c>
      <c r="AG211" s="14" t="e">
        <f t="shared" si="47"/>
        <v>#DIV/0!</v>
      </c>
      <c r="AH211" s="14" t="e">
        <f t="shared" si="48"/>
        <v>#DIV/0!</v>
      </c>
      <c r="AI211" s="14" t="e">
        <f t="shared" si="49"/>
        <v>#DIV/0!</v>
      </c>
      <c r="AJ211" s="14" t="e">
        <f t="shared" si="50"/>
        <v>#DIV/0!</v>
      </c>
      <c r="AK211" s="15" t="e">
        <f t="shared" si="51"/>
        <v>#DIV/0!</v>
      </c>
    </row>
    <row r="212" spans="1:37" x14ac:dyDescent="0.25">
      <c r="A212" s="5">
        <v>45359</v>
      </c>
      <c r="B212">
        <v>1</v>
      </c>
      <c r="C212" t="s">
        <v>122</v>
      </c>
      <c r="D212">
        <v>16</v>
      </c>
      <c r="E212">
        <v>0</v>
      </c>
      <c r="F212">
        <v>16</v>
      </c>
      <c r="G212" s="14">
        <v>8.0497685185185186E-2</v>
      </c>
      <c r="H212" s="14">
        <v>4.2395833333333334E-2</v>
      </c>
      <c r="I212" s="14">
        <v>2.8796296296296296E-2</v>
      </c>
      <c r="J212" s="14">
        <v>9.3055555555555548E-3</v>
      </c>
      <c r="K212" s="14">
        <v>0</v>
      </c>
      <c r="L212" s="14">
        <v>0</v>
      </c>
      <c r="M212" s="14">
        <v>0</v>
      </c>
      <c r="N212" s="14">
        <v>0</v>
      </c>
      <c r="O212" s="14">
        <v>0</v>
      </c>
      <c r="P212" s="14">
        <v>1.8750000000000001E-3</v>
      </c>
      <c r="Q212">
        <v>0</v>
      </c>
      <c r="R212" s="14">
        <v>2.9745370370370373E-3</v>
      </c>
      <c r="X212" s="14">
        <v>0.23420138888888889</v>
      </c>
      <c r="Y212" s="12">
        <f t="shared" si="39"/>
        <v>16</v>
      </c>
      <c r="Z212" s="12">
        <f t="shared" si="40"/>
        <v>0</v>
      </c>
      <c r="AA212" s="14">
        <f t="shared" si="41"/>
        <v>8.0497685185185186E-2</v>
      </c>
      <c r="AB212" s="14">
        <f t="shared" si="42"/>
        <v>4.2395833333333334E-2</v>
      </c>
      <c r="AC212" s="14">
        <f t="shared" si="43"/>
        <v>2.8796296296296296E-2</v>
      </c>
      <c r="AD212" s="14">
        <f t="shared" si="44"/>
        <v>9.3055555555555548E-3</v>
      </c>
      <c r="AE212" s="14">
        <f t="shared" si="45"/>
        <v>0</v>
      </c>
      <c r="AF212" s="14">
        <f t="shared" si="46"/>
        <v>0</v>
      </c>
      <c r="AG212" s="14">
        <f t="shared" si="47"/>
        <v>0</v>
      </c>
      <c r="AH212" s="14">
        <f t="shared" si="48"/>
        <v>0</v>
      </c>
      <c r="AI212" s="14">
        <f t="shared" si="49"/>
        <v>0</v>
      </c>
      <c r="AJ212" s="14">
        <f t="shared" si="50"/>
        <v>1.8750000000000001E-3</v>
      </c>
      <c r="AK212" s="15">
        <f t="shared" si="51"/>
        <v>0.23420138888888889</v>
      </c>
    </row>
    <row r="213" spans="1:37" x14ac:dyDescent="0.25">
      <c r="A213" s="5">
        <v>45359</v>
      </c>
      <c r="B213">
        <v>5</v>
      </c>
      <c r="C213" t="s">
        <v>124</v>
      </c>
      <c r="D213">
        <v>137</v>
      </c>
      <c r="E213">
        <v>14</v>
      </c>
      <c r="F213">
        <v>151</v>
      </c>
      <c r="G213" s="14">
        <v>0.32359953703703703</v>
      </c>
      <c r="H213" s="14">
        <v>0.20260416666666667</v>
      </c>
      <c r="I213" s="14">
        <v>4.3981481481481484E-3</v>
      </c>
      <c r="J213" s="14">
        <v>5.8495370370370371E-2</v>
      </c>
      <c r="K213" s="14">
        <v>0</v>
      </c>
      <c r="L213" s="14">
        <v>1.0798611111111111E-2</v>
      </c>
      <c r="M213" s="14">
        <v>2.0949074074074073E-3</v>
      </c>
      <c r="N213" s="14">
        <v>4.5196759259259256E-2</v>
      </c>
      <c r="O213" s="14">
        <v>0</v>
      </c>
      <c r="P213" s="14">
        <v>1.5196759259259259E-2</v>
      </c>
      <c r="Q213">
        <v>0</v>
      </c>
      <c r="R213" s="14">
        <v>3.5185185185185185E-3</v>
      </c>
      <c r="X213" s="14">
        <v>1.7776967592592594</v>
      </c>
      <c r="Y213" s="12">
        <f t="shared" si="39"/>
        <v>27.4</v>
      </c>
      <c r="Z213" s="12">
        <f t="shared" si="40"/>
        <v>2.8</v>
      </c>
      <c r="AA213" s="14">
        <f t="shared" si="41"/>
        <v>6.4719907407407407E-2</v>
      </c>
      <c r="AB213" s="14">
        <f t="shared" si="42"/>
        <v>4.0520833333333332E-2</v>
      </c>
      <c r="AC213" s="14">
        <f t="shared" si="43"/>
        <v>8.7962962962962973E-4</v>
      </c>
      <c r="AD213" s="14">
        <f t="shared" si="44"/>
        <v>1.1699074074074074E-2</v>
      </c>
      <c r="AE213" s="14">
        <f t="shared" si="45"/>
        <v>0</v>
      </c>
      <c r="AF213" s="14">
        <f t="shared" si="46"/>
        <v>2.1597222222222222E-3</v>
      </c>
      <c r="AG213" s="14">
        <f t="shared" si="47"/>
        <v>4.1898148148148144E-4</v>
      </c>
      <c r="AH213" s="14">
        <f t="shared" si="48"/>
        <v>9.0393518518518505E-3</v>
      </c>
      <c r="AI213" s="14">
        <f t="shared" si="49"/>
        <v>0</v>
      </c>
      <c r="AJ213" s="14">
        <f t="shared" si="50"/>
        <v>3.0393518518518517E-3</v>
      </c>
      <c r="AK213" s="15">
        <f t="shared" si="51"/>
        <v>0.35553935185185187</v>
      </c>
    </row>
    <row r="214" spans="1:37" x14ac:dyDescent="0.25">
      <c r="A214" s="5">
        <v>45359</v>
      </c>
      <c r="C214" t="s">
        <v>125</v>
      </c>
      <c r="D214">
        <v>38</v>
      </c>
      <c r="E214">
        <v>11</v>
      </c>
      <c r="F214">
        <v>49</v>
      </c>
      <c r="G214" s="14">
        <v>0.58879629629629626</v>
      </c>
      <c r="H214" s="14">
        <v>0.16870370370370369</v>
      </c>
      <c r="I214" s="14">
        <v>2.2499999999999996E-2</v>
      </c>
      <c r="J214" s="14">
        <v>6.5694444444444444E-2</v>
      </c>
      <c r="K214" s="14">
        <v>3.9803240740740743E-2</v>
      </c>
      <c r="L214" s="14">
        <v>0.27629629629629632</v>
      </c>
      <c r="M214" s="14">
        <v>0</v>
      </c>
      <c r="N214" s="14">
        <v>0</v>
      </c>
      <c r="O214" s="14">
        <v>1.579861111111111E-2</v>
      </c>
      <c r="P214" s="14">
        <v>4.2939814814814811E-3</v>
      </c>
      <c r="Q214">
        <v>0</v>
      </c>
      <c r="R214" s="14">
        <v>4.5717592592592589E-3</v>
      </c>
      <c r="X214" s="14">
        <v>1.4201041666666667</v>
      </c>
      <c r="Y214" s="12" t="e">
        <f t="shared" si="39"/>
        <v>#DIV/0!</v>
      </c>
      <c r="Z214" s="12" t="e">
        <f t="shared" si="40"/>
        <v>#DIV/0!</v>
      </c>
      <c r="AA214" s="14" t="e">
        <f t="shared" si="41"/>
        <v>#DIV/0!</v>
      </c>
      <c r="AB214" s="14" t="e">
        <f t="shared" si="42"/>
        <v>#DIV/0!</v>
      </c>
      <c r="AC214" s="14" t="e">
        <f t="shared" si="43"/>
        <v>#DIV/0!</v>
      </c>
      <c r="AD214" s="14" t="e">
        <f t="shared" si="44"/>
        <v>#DIV/0!</v>
      </c>
      <c r="AE214" s="14" t="e">
        <f t="shared" si="45"/>
        <v>#DIV/0!</v>
      </c>
      <c r="AF214" s="14" t="e">
        <f t="shared" si="46"/>
        <v>#DIV/0!</v>
      </c>
      <c r="AG214" s="14" t="e">
        <f t="shared" si="47"/>
        <v>#DIV/0!</v>
      </c>
      <c r="AH214" s="14" t="e">
        <f t="shared" si="48"/>
        <v>#DIV/0!</v>
      </c>
      <c r="AI214" s="14" t="e">
        <f t="shared" si="49"/>
        <v>#DIV/0!</v>
      </c>
      <c r="AJ214" s="14" t="e">
        <f t="shared" si="50"/>
        <v>#DIV/0!</v>
      </c>
      <c r="AK214" s="15" t="e">
        <f t="shared" si="51"/>
        <v>#DIV/0!</v>
      </c>
    </row>
    <row r="215" spans="1:37" x14ac:dyDescent="0.25">
      <c r="A215" s="5">
        <v>45359</v>
      </c>
      <c r="B215">
        <v>5</v>
      </c>
      <c r="C215" t="s">
        <v>44</v>
      </c>
      <c r="D215">
        <v>107</v>
      </c>
      <c r="E215">
        <v>17</v>
      </c>
      <c r="F215">
        <v>124</v>
      </c>
      <c r="G215" s="14">
        <v>0.26219907407407406</v>
      </c>
      <c r="H215" s="14">
        <v>0.21390046296296297</v>
      </c>
      <c r="I215" s="14">
        <v>2.6967592592592594E-3</v>
      </c>
      <c r="J215" s="14">
        <v>1.5995370370370372E-2</v>
      </c>
      <c r="K215" s="14">
        <v>0</v>
      </c>
      <c r="L215" s="14">
        <v>1.4895833333333332E-2</v>
      </c>
      <c r="M215" s="14">
        <v>0</v>
      </c>
      <c r="N215" s="14">
        <v>1.4699074074074074E-2</v>
      </c>
      <c r="O215" s="14">
        <v>0</v>
      </c>
      <c r="P215" s="14">
        <v>1.2361111111111113E-2</v>
      </c>
      <c r="Q215">
        <v>0</v>
      </c>
      <c r="R215" s="14">
        <v>6.4814814814814813E-3</v>
      </c>
      <c r="X215" s="14">
        <v>1.7045949074074074</v>
      </c>
      <c r="Y215" s="12">
        <f t="shared" si="39"/>
        <v>21.4</v>
      </c>
      <c r="Z215" s="12">
        <f t="shared" si="40"/>
        <v>3.4</v>
      </c>
      <c r="AA215" s="14">
        <f t="shared" si="41"/>
        <v>5.2439814814814814E-2</v>
      </c>
      <c r="AB215" s="14">
        <f t="shared" si="42"/>
        <v>4.2780092592592592E-2</v>
      </c>
      <c r="AC215" s="14">
        <f t="shared" si="43"/>
        <v>5.3935185185185184E-4</v>
      </c>
      <c r="AD215" s="14">
        <f t="shared" si="44"/>
        <v>3.1990740740740742E-3</v>
      </c>
      <c r="AE215" s="14">
        <f t="shared" si="45"/>
        <v>0</v>
      </c>
      <c r="AF215" s="14">
        <f t="shared" si="46"/>
        <v>2.9791666666666664E-3</v>
      </c>
      <c r="AG215" s="14">
        <f t="shared" si="47"/>
        <v>0</v>
      </c>
      <c r="AH215" s="14">
        <f t="shared" si="48"/>
        <v>2.9398148148148148E-3</v>
      </c>
      <c r="AI215" s="14">
        <f t="shared" si="49"/>
        <v>0</v>
      </c>
      <c r="AJ215" s="14">
        <f t="shared" si="50"/>
        <v>2.4722222222222224E-3</v>
      </c>
      <c r="AK215" s="15">
        <f t="shared" si="51"/>
        <v>0.34091898148148148</v>
      </c>
    </row>
    <row r="216" spans="1:37" x14ac:dyDescent="0.25">
      <c r="A216" s="5">
        <v>45359</v>
      </c>
      <c r="B216">
        <v>4</v>
      </c>
      <c r="C216" t="s">
        <v>45</v>
      </c>
      <c r="D216">
        <v>51</v>
      </c>
      <c r="E216">
        <v>8</v>
      </c>
      <c r="F216">
        <v>59</v>
      </c>
      <c r="G216" s="14">
        <v>0.27969907407407407</v>
      </c>
      <c r="H216" s="14">
        <v>0.16780092592592591</v>
      </c>
      <c r="I216" s="14">
        <v>2.3703703703703703E-2</v>
      </c>
      <c r="J216" s="14">
        <v>6.1099537037037042E-2</v>
      </c>
      <c r="K216" s="14">
        <v>0</v>
      </c>
      <c r="L216" s="14">
        <v>0</v>
      </c>
      <c r="M216" s="14">
        <v>1.2002314814814815E-2</v>
      </c>
      <c r="N216" s="14">
        <v>0</v>
      </c>
      <c r="O216" s="14">
        <v>1.5104166666666667E-2</v>
      </c>
      <c r="P216" s="14">
        <v>5.115740740740741E-3</v>
      </c>
      <c r="Q216">
        <v>0</v>
      </c>
      <c r="R216" s="14">
        <v>4.340277777777778E-3</v>
      </c>
      <c r="X216" s="14">
        <v>1.4253009259259259</v>
      </c>
      <c r="Y216" s="12">
        <f t="shared" si="39"/>
        <v>12.75</v>
      </c>
      <c r="Z216" s="12">
        <f t="shared" si="40"/>
        <v>2</v>
      </c>
      <c r="AA216" s="14">
        <f t="shared" si="41"/>
        <v>6.9924768518518518E-2</v>
      </c>
      <c r="AB216" s="14">
        <f t="shared" si="42"/>
        <v>4.1950231481481477E-2</v>
      </c>
      <c r="AC216" s="14">
        <f t="shared" si="43"/>
        <v>5.9259259259259256E-3</v>
      </c>
      <c r="AD216" s="14">
        <f t="shared" si="44"/>
        <v>1.5274884259259261E-2</v>
      </c>
      <c r="AE216" s="14">
        <f t="shared" si="45"/>
        <v>0</v>
      </c>
      <c r="AF216" s="14">
        <f t="shared" si="46"/>
        <v>0</v>
      </c>
      <c r="AG216" s="14">
        <f t="shared" si="47"/>
        <v>3.0005787037037037E-3</v>
      </c>
      <c r="AH216" s="14">
        <f t="shared" si="48"/>
        <v>0</v>
      </c>
      <c r="AI216" s="14">
        <f t="shared" si="49"/>
        <v>3.7760416666666667E-3</v>
      </c>
      <c r="AJ216" s="14">
        <f t="shared" si="50"/>
        <v>1.2789351851851853E-3</v>
      </c>
      <c r="AK216" s="15">
        <f t="shared" si="51"/>
        <v>0.35632523148148149</v>
      </c>
    </row>
    <row r="217" spans="1:37" x14ac:dyDescent="0.25">
      <c r="A217" s="5">
        <v>45359</v>
      </c>
      <c r="B217">
        <v>5</v>
      </c>
      <c r="C217" t="s">
        <v>47</v>
      </c>
      <c r="D217">
        <v>101</v>
      </c>
      <c r="E217">
        <v>30</v>
      </c>
      <c r="F217">
        <v>131</v>
      </c>
      <c r="G217" s="14">
        <v>0.3062037037037037</v>
      </c>
      <c r="H217" s="14">
        <v>0.21569444444444444</v>
      </c>
      <c r="I217" s="14">
        <v>3.5358796296296298E-2</v>
      </c>
      <c r="J217" s="14">
        <v>6.4837962962962958E-2</v>
      </c>
      <c r="K217" s="14">
        <v>0</v>
      </c>
      <c r="L217" s="14">
        <v>1.9409722222222221E-2</v>
      </c>
      <c r="M217" s="14">
        <v>0</v>
      </c>
      <c r="N217" s="14">
        <v>7.8518518518518529E-2</v>
      </c>
      <c r="O217" s="14">
        <v>0</v>
      </c>
      <c r="P217" s="14">
        <v>2.0011574074074074E-2</v>
      </c>
      <c r="Q217">
        <v>0</v>
      </c>
      <c r="R217" s="14">
        <v>5.8101851851851856E-3</v>
      </c>
      <c r="X217" s="14">
        <v>1.7632986111111111</v>
      </c>
      <c r="Y217" s="12">
        <f t="shared" si="39"/>
        <v>20.2</v>
      </c>
      <c r="Z217" s="12">
        <f t="shared" si="40"/>
        <v>6</v>
      </c>
      <c r="AA217" s="14">
        <f t="shared" si="41"/>
        <v>6.1240740740740741E-2</v>
      </c>
      <c r="AB217" s="14">
        <f t="shared" si="42"/>
        <v>4.3138888888888886E-2</v>
      </c>
      <c r="AC217" s="14">
        <f t="shared" si="43"/>
        <v>7.0717592592592594E-3</v>
      </c>
      <c r="AD217" s="14">
        <f t="shared" si="44"/>
        <v>1.2967592592592591E-2</v>
      </c>
      <c r="AE217" s="14">
        <f t="shared" si="45"/>
        <v>0</v>
      </c>
      <c r="AF217" s="14">
        <f t="shared" si="46"/>
        <v>3.8819444444444439E-3</v>
      </c>
      <c r="AG217" s="14">
        <f t="shared" si="47"/>
        <v>0</v>
      </c>
      <c r="AH217" s="14">
        <f t="shared" si="48"/>
        <v>1.5703703703703706E-2</v>
      </c>
      <c r="AI217" s="14">
        <f t="shared" si="49"/>
        <v>0</v>
      </c>
      <c r="AJ217" s="14">
        <f t="shared" si="50"/>
        <v>4.0023148148148145E-3</v>
      </c>
      <c r="AK217" s="15">
        <f t="shared" si="51"/>
        <v>0.35265972222222219</v>
      </c>
    </row>
    <row r="218" spans="1:37" x14ac:dyDescent="0.25">
      <c r="A218" s="5">
        <v>45359</v>
      </c>
      <c r="B218">
        <v>3</v>
      </c>
      <c r="C218" t="s">
        <v>46</v>
      </c>
      <c r="D218">
        <v>66</v>
      </c>
      <c r="E218">
        <v>2</v>
      </c>
      <c r="F218">
        <v>68</v>
      </c>
      <c r="G218" s="14">
        <v>0.21519675925925927</v>
      </c>
      <c r="H218" s="14">
        <v>0.12709490740740739</v>
      </c>
      <c r="I218" s="14">
        <v>0</v>
      </c>
      <c r="J218" s="14">
        <v>1.1898148148148149E-2</v>
      </c>
      <c r="K218" s="14">
        <v>0</v>
      </c>
      <c r="L218" s="14">
        <v>1.2962962962962963E-3</v>
      </c>
      <c r="M218" s="14">
        <v>6.2303240740740735E-2</v>
      </c>
      <c r="N218" s="14">
        <v>1.2604166666666666E-2</v>
      </c>
      <c r="O218" s="14">
        <v>0</v>
      </c>
      <c r="P218" s="14">
        <v>8.5763888888888886E-3</v>
      </c>
      <c r="Q218">
        <v>0</v>
      </c>
      <c r="R218" s="14">
        <v>5.6712962962962958E-3</v>
      </c>
      <c r="X218" s="14">
        <v>1.0385995370370369</v>
      </c>
      <c r="Y218" s="12">
        <f t="shared" si="39"/>
        <v>22</v>
      </c>
      <c r="Z218" s="12">
        <f t="shared" si="40"/>
        <v>0.66666666666666663</v>
      </c>
      <c r="AA218" s="14">
        <f t="shared" si="41"/>
        <v>7.1732253086419756E-2</v>
      </c>
      <c r="AB218" s="14">
        <f t="shared" si="42"/>
        <v>4.2364969135802462E-2</v>
      </c>
      <c r="AC218" s="14">
        <f t="shared" si="43"/>
        <v>0</v>
      </c>
      <c r="AD218" s="14">
        <f t="shared" si="44"/>
        <v>3.96604938271605E-3</v>
      </c>
      <c r="AE218" s="14">
        <f t="shared" si="45"/>
        <v>0</v>
      </c>
      <c r="AF218" s="14">
        <f t="shared" si="46"/>
        <v>4.3209876543209873E-4</v>
      </c>
      <c r="AG218" s="14">
        <f t="shared" si="47"/>
        <v>2.0767746913580246E-2</v>
      </c>
      <c r="AH218" s="14">
        <f t="shared" si="48"/>
        <v>4.2013888888888891E-3</v>
      </c>
      <c r="AI218" s="14">
        <f t="shared" si="49"/>
        <v>0</v>
      </c>
      <c r="AJ218" s="14">
        <f t="shared" si="50"/>
        <v>2.8587962962962963E-3</v>
      </c>
      <c r="AK218" s="15">
        <f t="shared" si="51"/>
        <v>0.3461998456790123</v>
      </c>
    </row>
    <row r="219" spans="1:37" hidden="1" x14ac:dyDescent="0.25">
      <c r="A219" s="5">
        <v>45366</v>
      </c>
      <c r="C219" t="s">
        <v>123</v>
      </c>
      <c r="D219">
        <v>0</v>
      </c>
      <c r="E219">
        <v>0</v>
      </c>
      <c r="F219">
        <v>0</v>
      </c>
      <c r="G219" s="14">
        <v>0</v>
      </c>
      <c r="H219" s="14">
        <v>0</v>
      </c>
      <c r="I219" s="14">
        <v>0</v>
      </c>
      <c r="J219" s="14">
        <v>0</v>
      </c>
      <c r="K219" s="14">
        <v>0</v>
      </c>
      <c r="L219" s="14">
        <v>0</v>
      </c>
      <c r="M219" s="14">
        <v>0</v>
      </c>
      <c r="N219" s="14">
        <v>0</v>
      </c>
      <c r="O219" s="14">
        <v>0</v>
      </c>
      <c r="P219" s="14">
        <v>0</v>
      </c>
      <c r="Q219">
        <v>0</v>
      </c>
      <c r="R219" s="14" t="e">
        <v>#DIV/0!</v>
      </c>
      <c r="X219" s="14">
        <v>0</v>
      </c>
      <c r="Y219" s="12" t="e">
        <f t="shared" si="39"/>
        <v>#DIV/0!</v>
      </c>
      <c r="Z219" s="12" t="e">
        <f t="shared" si="40"/>
        <v>#DIV/0!</v>
      </c>
      <c r="AA219" s="14" t="e">
        <f t="shared" si="41"/>
        <v>#DIV/0!</v>
      </c>
      <c r="AB219" s="14" t="e">
        <f t="shared" si="42"/>
        <v>#DIV/0!</v>
      </c>
      <c r="AC219" s="14" t="e">
        <f t="shared" si="43"/>
        <v>#DIV/0!</v>
      </c>
      <c r="AD219" s="14" t="e">
        <f t="shared" si="44"/>
        <v>#DIV/0!</v>
      </c>
      <c r="AE219" s="14" t="e">
        <f t="shared" si="45"/>
        <v>#DIV/0!</v>
      </c>
      <c r="AF219" s="14" t="e">
        <f t="shared" si="46"/>
        <v>#DIV/0!</v>
      </c>
      <c r="AG219" s="14" t="e">
        <f t="shared" si="47"/>
        <v>#DIV/0!</v>
      </c>
      <c r="AH219" s="14" t="e">
        <f t="shared" si="48"/>
        <v>#DIV/0!</v>
      </c>
      <c r="AI219" s="14" t="e">
        <f t="shared" si="49"/>
        <v>#DIV/0!</v>
      </c>
      <c r="AJ219" s="14" t="e">
        <f t="shared" si="50"/>
        <v>#DIV/0!</v>
      </c>
      <c r="AK219" s="15" t="e">
        <f t="shared" si="51"/>
        <v>#DIV/0!</v>
      </c>
    </row>
    <row r="220" spans="1:37" x14ac:dyDescent="0.25">
      <c r="A220" s="5">
        <v>45366</v>
      </c>
      <c r="C220" t="s">
        <v>127</v>
      </c>
      <c r="D220">
        <v>67</v>
      </c>
      <c r="E220">
        <v>22</v>
      </c>
      <c r="F220">
        <v>89</v>
      </c>
      <c r="G220" s="14">
        <v>0.42920138888888887</v>
      </c>
      <c r="H220" s="14">
        <v>0.20569444444444443</v>
      </c>
      <c r="I220" s="14">
        <v>0</v>
      </c>
      <c r="J220" s="14">
        <v>3.260416666666667E-2</v>
      </c>
      <c r="K220" s="14">
        <v>0</v>
      </c>
      <c r="L220" s="14">
        <v>0.16409722222222223</v>
      </c>
      <c r="M220" s="14">
        <v>0</v>
      </c>
      <c r="N220" s="14">
        <v>0</v>
      </c>
      <c r="O220" s="14">
        <v>2.6805555555555555E-2</v>
      </c>
      <c r="P220" s="14">
        <v>1.9606481481481482E-2</v>
      </c>
      <c r="Q220">
        <v>0</v>
      </c>
      <c r="R220" s="14">
        <v>4.3287037037037035E-3</v>
      </c>
      <c r="X220" s="14">
        <v>1.7795023148148148</v>
      </c>
      <c r="Y220" s="12" t="e">
        <f t="shared" si="39"/>
        <v>#DIV/0!</v>
      </c>
      <c r="Z220" s="12" t="e">
        <f t="shared" si="40"/>
        <v>#DIV/0!</v>
      </c>
      <c r="AA220" s="14" t="e">
        <f t="shared" si="41"/>
        <v>#DIV/0!</v>
      </c>
      <c r="AB220" s="14" t="e">
        <f t="shared" si="42"/>
        <v>#DIV/0!</v>
      </c>
      <c r="AC220" s="14" t="e">
        <f t="shared" si="43"/>
        <v>#DIV/0!</v>
      </c>
      <c r="AD220" s="14" t="e">
        <f t="shared" si="44"/>
        <v>#DIV/0!</v>
      </c>
      <c r="AE220" s="14" t="e">
        <f t="shared" si="45"/>
        <v>#DIV/0!</v>
      </c>
      <c r="AF220" s="14" t="e">
        <f t="shared" si="46"/>
        <v>#DIV/0!</v>
      </c>
      <c r="AG220" s="14" t="e">
        <f t="shared" si="47"/>
        <v>#DIV/0!</v>
      </c>
      <c r="AH220" s="14" t="e">
        <f t="shared" si="48"/>
        <v>#DIV/0!</v>
      </c>
      <c r="AI220" s="14" t="e">
        <f t="shared" si="49"/>
        <v>#DIV/0!</v>
      </c>
      <c r="AJ220" s="14" t="e">
        <f t="shared" si="50"/>
        <v>#DIV/0!</v>
      </c>
      <c r="AK220" s="15" t="e">
        <f t="shared" si="51"/>
        <v>#DIV/0!</v>
      </c>
    </row>
    <row r="221" spans="1:37" x14ac:dyDescent="0.25">
      <c r="A221" s="5">
        <v>45366</v>
      </c>
      <c r="C221" t="s">
        <v>43</v>
      </c>
      <c r="D221">
        <v>26</v>
      </c>
      <c r="E221">
        <v>11</v>
      </c>
      <c r="F221">
        <v>37</v>
      </c>
      <c r="G221" s="14">
        <v>0.23400462962962965</v>
      </c>
      <c r="H221" s="14">
        <v>0.16890046296296299</v>
      </c>
      <c r="I221" s="14">
        <v>3.5405092592592592E-2</v>
      </c>
      <c r="J221" s="14">
        <v>0</v>
      </c>
      <c r="K221" s="14">
        <v>0</v>
      </c>
      <c r="L221" s="14">
        <v>2.9699074074074072E-2</v>
      </c>
      <c r="M221" s="14">
        <v>0</v>
      </c>
      <c r="N221" s="14">
        <v>0</v>
      </c>
      <c r="O221" s="14">
        <v>0</v>
      </c>
      <c r="P221" s="14">
        <v>7.5694444444444446E-3</v>
      </c>
      <c r="Q221">
        <v>0</v>
      </c>
      <c r="R221" s="14">
        <v>4.8263888888888887E-3</v>
      </c>
      <c r="X221" s="14">
        <v>1.4031944444444446</v>
      </c>
      <c r="Y221" s="12" t="e">
        <f t="shared" si="39"/>
        <v>#DIV/0!</v>
      </c>
      <c r="Z221" s="12" t="e">
        <f t="shared" si="40"/>
        <v>#DIV/0!</v>
      </c>
      <c r="AA221" s="14" t="e">
        <f t="shared" si="41"/>
        <v>#DIV/0!</v>
      </c>
      <c r="AB221" s="14" t="e">
        <f t="shared" si="42"/>
        <v>#DIV/0!</v>
      </c>
      <c r="AC221" s="14" t="e">
        <f t="shared" si="43"/>
        <v>#DIV/0!</v>
      </c>
      <c r="AD221" s="14" t="e">
        <f t="shared" si="44"/>
        <v>#DIV/0!</v>
      </c>
      <c r="AE221" s="14" t="e">
        <f t="shared" si="45"/>
        <v>#DIV/0!</v>
      </c>
      <c r="AF221" s="14" t="e">
        <f t="shared" si="46"/>
        <v>#DIV/0!</v>
      </c>
      <c r="AG221" s="14" t="e">
        <f t="shared" si="47"/>
        <v>#DIV/0!</v>
      </c>
      <c r="AH221" s="14" t="e">
        <f t="shared" si="48"/>
        <v>#DIV/0!</v>
      </c>
      <c r="AI221" s="14" t="e">
        <f t="shared" si="49"/>
        <v>#DIV/0!</v>
      </c>
      <c r="AJ221" s="14" t="e">
        <f t="shared" si="50"/>
        <v>#DIV/0!</v>
      </c>
      <c r="AK221" s="15" t="e">
        <f t="shared" si="51"/>
        <v>#DIV/0!</v>
      </c>
    </row>
    <row r="222" spans="1:37" x14ac:dyDescent="0.25">
      <c r="A222" s="5">
        <v>45366</v>
      </c>
      <c r="B222">
        <v>5</v>
      </c>
      <c r="C222" t="s">
        <v>122</v>
      </c>
      <c r="D222">
        <v>38</v>
      </c>
      <c r="E222">
        <v>8</v>
      </c>
      <c r="F222">
        <v>46</v>
      </c>
      <c r="G222" s="14">
        <v>0.48980324074074072</v>
      </c>
      <c r="H222" s="14">
        <v>0.20909722222222224</v>
      </c>
      <c r="I222" s="14">
        <v>4.7199074074074067E-2</v>
      </c>
      <c r="J222" s="14">
        <v>0.13540509259259259</v>
      </c>
      <c r="K222" s="14">
        <v>5.3796296296296293E-2</v>
      </c>
      <c r="L222" s="14">
        <v>0</v>
      </c>
      <c r="M222" s="14">
        <v>0</v>
      </c>
      <c r="N222" s="14">
        <v>3.2303240740740737E-2</v>
      </c>
      <c r="O222" s="14">
        <v>1.2002314814814815E-2</v>
      </c>
      <c r="P222" s="14">
        <v>6.4930555555555549E-3</v>
      </c>
      <c r="Q222">
        <v>0</v>
      </c>
      <c r="R222" s="14">
        <v>3.483796296296296E-3</v>
      </c>
      <c r="X222" s="14">
        <v>1.7520023148148149</v>
      </c>
      <c r="Y222" s="12">
        <f t="shared" si="39"/>
        <v>7.6</v>
      </c>
      <c r="Z222" s="12">
        <f t="shared" si="40"/>
        <v>1.6</v>
      </c>
      <c r="AA222" s="14">
        <f t="shared" si="41"/>
        <v>9.7960648148148144E-2</v>
      </c>
      <c r="AB222" s="14">
        <f t="shared" si="42"/>
        <v>4.1819444444444451E-2</v>
      </c>
      <c r="AC222" s="14">
        <f t="shared" si="43"/>
        <v>9.4398148148148141E-3</v>
      </c>
      <c r="AD222" s="14">
        <f t="shared" si="44"/>
        <v>2.7081018518518518E-2</v>
      </c>
      <c r="AE222" s="14">
        <f t="shared" si="45"/>
        <v>1.0759259259259258E-2</v>
      </c>
      <c r="AF222" s="14">
        <f t="shared" si="46"/>
        <v>0</v>
      </c>
      <c r="AG222" s="14">
        <f t="shared" si="47"/>
        <v>0</v>
      </c>
      <c r="AH222" s="14">
        <f t="shared" si="48"/>
        <v>6.4606481481481477E-3</v>
      </c>
      <c r="AI222" s="14">
        <f t="shared" si="49"/>
        <v>2.4004629629629627E-3</v>
      </c>
      <c r="AJ222" s="14">
        <f t="shared" si="50"/>
        <v>1.2986111111111111E-3</v>
      </c>
      <c r="AK222" s="15">
        <f t="shared" si="51"/>
        <v>0.35040046296296301</v>
      </c>
    </row>
    <row r="223" spans="1:37" x14ac:dyDescent="0.25">
      <c r="A223" s="5">
        <v>45366</v>
      </c>
      <c r="B223">
        <v>4</v>
      </c>
      <c r="C223" t="s">
        <v>124</v>
      </c>
      <c r="D223">
        <v>116</v>
      </c>
      <c r="E223">
        <v>22</v>
      </c>
      <c r="F223">
        <v>138</v>
      </c>
      <c r="G223" s="14">
        <v>0.23980324074074075</v>
      </c>
      <c r="H223" s="14">
        <v>0.17040509259259259</v>
      </c>
      <c r="I223" s="14">
        <v>0</v>
      </c>
      <c r="J223" s="14">
        <v>1.3194444444444444E-2</v>
      </c>
      <c r="K223" s="14">
        <v>5.3009259259259251E-3</v>
      </c>
      <c r="L223" s="14">
        <v>9.0972222222222218E-3</v>
      </c>
      <c r="M223" s="14">
        <v>1.5497685185185186E-2</v>
      </c>
      <c r="N223" s="14">
        <v>2.6296296296296293E-2</v>
      </c>
      <c r="O223" s="14">
        <v>0</v>
      </c>
      <c r="P223" s="14">
        <v>1.5474537037037038E-2</v>
      </c>
      <c r="Q223">
        <v>0</v>
      </c>
      <c r="R223" s="14">
        <v>3.3680555555555551E-3</v>
      </c>
      <c r="X223" s="14">
        <v>1.2659027777777778</v>
      </c>
      <c r="Y223" s="12">
        <f t="shared" si="39"/>
        <v>29</v>
      </c>
      <c r="Z223" s="12">
        <f t="shared" si="40"/>
        <v>5.5</v>
      </c>
      <c r="AA223" s="14">
        <f t="shared" si="41"/>
        <v>5.9950810185185187E-2</v>
      </c>
      <c r="AB223" s="14">
        <f t="shared" si="42"/>
        <v>4.2601273148148149E-2</v>
      </c>
      <c r="AC223" s="14">
        <f t="shared" si="43"/>
        <v>0</v>
      </c>
      <c r="AD223" s="14">
        <f t="shared" si="44"/>
        <v>3.2986111111111111E-3</v>
      </c>
      <c r="AE223" s="14">
        <f t="shared" si="45"/>
        <v>1.3252314814814813E-3</v>
      </c>
      <c r="AF223" s="14">
        <f t="shared" si="46"/>
        <v>2.2743055555555555E-3</v>
      </c>
      <c r="AG223" s="14">
        <f t="shared" si="47"/>
        <v>3.8744212962962964E-3</v>
      </c>
      <c r="AH223" s="14">
        <f t="shared" si="48"/>
        <v>6.5740740740740733E-3</v>
      </c>
      <c r="AI223" s="14">
        <f t="shared" si="49"/>
        <v>0</v>
      </c>
      <c r="AJ223" s="14">
        <f t="shared" si="50"/>
        <v>3.8686342592592596E-3</v>
      </c>
      <c r="AK223" s="15">
        <f t="shared" si="51"/>
        <v>0.31647569444444446</v>
      </c>
    </row>
    <row r="224" spans="1:37" x14ac:dyDescent="0.25">
      <c r="A224" s="5">
        <v>45366</v>
      </c>
      <c r="C224" t="s">
        <v>125</v>
      </c>
      <c r="D224">
        <v>31</v>
      </c>
      <c r="E224">
        <v>16</v>
      </c>
      <c r="F224">
        <v>47</v>
      </c>
      <c r="G224" s="14">
        <v>0.38650462962962967</v>
      </c>
      <c r="H224" s="14">
        <v>0.16959490740740743</v>
      </c>
      <c r="I224" s="14">
        <v>0</v>
      </c>
      <c r="J224" s="14">
        <v>6.8495370370370359E-2</v>
      </c>
      <c r="K224" s="14">
        <v>0</v>
      </c>
      <c r="L224" s="14">
        <v>9.1597222222222219E-2</v>
      </c>
      <c r="M224" s="14">
        <v>6.2962962962962964E-3</v>
      </c>
      <c r="N224" s="14">
        <v>0</v>
      </c>
      <c r="O224" s="14">
        <v>5.0497685185185187E-2</v>
      </c>
      <c r="P224" s="14">
        <v>5.6365740740740742E-3</v>
      </c>
      <c r="Q224">
        <v>0</v>
      </c>
      <c r="R224" s="14">
        <v>4.2708333333333339E-3</v>
      </c>
      <c r="X224" s="14">
        <v>1.4365972222222221</v>
      </c>
      <c r="Y224" s="12" t="e">
        <f t="shared" si="39"/>
        <v>#DIV/0!</v>
      </c>
      <c r="Z224" s="12" t="e">
        <f t="shared" si="40"/>
        <v>#DIV/0!</v>
      </c>
      <c r="AA224" s="14" t="e">
        <f t="shared" si="41"/>
        <v>#DIV/0!</v>
      </c>
      <c r="AB224" s="14" t="e">
        <f t="shared" si="42"/>
        <v>#DIV/0!</v>
      </c>
      <c r="AC224" s="14" t="e">
        <f t="shared" si="43"/>
        <v>#DIV/0!</v>
      </c>
      <c r="AD224" s="14" t="e">
        <f t="shared" si="44"/>
        <v>#DIV/0!</v>
      </c>
      <c r="AE224" s="14" t="e">
        <f t="shared" si="45"/>
        <v>#DIV/0!</v>
      </c>
      <c r="AF224" s="14" t="e">
        <f t="shared" si="46"/>
        <v>#DIV/0!</v>
      </c>
      <c r="AG224" s="14" t="e">
        <f t="shared" si="47"/>
        <v>#DIV/0!</v>
      </c>
      <c r="AH224" s="14" t="e">
        <f t="shared" si="48"/>
        <v>#DIV/0!</v>
      </c>
      <c r="AI224" s="14" t="e">
        <f t="shared" si="49"/>
        <v>#DIV/0!</v>
      </c>
      <c r="AJ224" s="14" t="e">
        <f t="shared" si="50"/>
        <v>#DIV/0!</v>
      </c>
      <c r="AK224" s="15" t="e">
        <f t="shared" si="51"/>
        <v>#DIV/0!</v>
      </c>
    </row>
    <row r="225" spans="1:37" x14ac:dyDescent="0.25">
      <c r="A225" s="5">
        <v>45366</v>
      </c>
      <c r="B225">
        <v>5</v>
      </c>
      <c r="C225" t="s">
        <v>44</v>
      </c>
      <c r="D225">
        <v>99</v>
      </c>
      <c r="E225">
        <v>25</v>
      </c>
      <c r="F225">
        <v>124</v>
      </c>
      <c r="G225" s="14">
        <v>0.23340277777777776</v>
      </c>
      <c r="H225" s="14">
        <v>0.20950231481481482</v>
      </c>
      <c r="I225" s="14">
        <v>2.8009259259259259E-3</v>
      </c>
      <c r="J225" s="14">
        <v>2.9976851851851848E-3</v>
      </c>
      <c r="K225" s="14">
        <v>4.3981481481481484E-3</v>
      </c>
      <c r="L225" s="14">
        <v>0</v>
      </c>
      <c r="M225" s="14">
        <v>0</v>
      </c>
      <c r="N225" s="14">
        <v>1.3703703703703704E-2</v>
      </c>
      <c r="O225" s="14">
        <v>0</v>
      </c>
      <c r="P225" s="14">
        <v>1.5173611111111112E-2</v>
      </c>
      <c r="Q225">
        <v>0</v>
      </c>
      <c r="R225" s="14">
        <v>6.7129629629629622E-3</v>
      </c>
      <c r="X225" s="14">
        <v>1.7793981481481482</v>
      </c>
      <c r="Y225" s="12">
        <f t="shared" si="39"/>
        <v>19.8</v>
      </c>
      <c r="Z225" s="12">
        <f t="shared" si="40"/>
        <v>5</v>
      </c>
      <c r="AA225" s="14">
        <f t="shared" si="41"/>
        <v>4.6680555555555552E-2</v>
      </c>
      <c r="AB225" s="14">
        <f t="shared" si="42"/>
        <v>4.1900462962962966E-2</v>
      </c>
      <c r="AC225" s="14">
        <f t="shared" si="43"/>
        <v>5.6018518518518516E-4</v>
      </c>
      <c r="AD225" s="14">
        <f t="shared" si="44"/>
        <v>5.9953703703703699E-4</v>
      </c>
      <c r="AE225" s="14">
        <f t="shared" si="45"/>
        <v>8.7962962962962973E-4</v>
      </c>
      <c r="AF225" s="14">
        <f t="shared" si="46"/>
        <v>0</v>
      </c>
      <c r="AG225" s="14">
        <f t="shared" si="47"/>
        <v>0</v>
      </c>
      <c r="AH225" s="14">
        <f t="shared" si="48"/>
        <v>2.7407407407407406E-3</v>
      </c>
      <c r="AI225" s="14">
        <f t="shared" si="49"/>
        <v>0</v>
      </c>
      <c r="AJ225" s="14">
        <f t="shared" si="50"/>
        <v>3.0347222222222225E-3</v>
      </c>
      <c r="AK225" s="15">
        <f t="shared" si="51"/>
        <v>0.35587962962962966</v>
      </c>
    </row>
    <row r="226" spans="1:37" x14ac:dyDescent="0.25">
      <c r="A226" s="5">
        <v>45366</v>
      </c>
      <c r="B226">
        <v>4</v>
      </c>
      <c r="C226" t="s">
        <v>45</v>
      </c>
      <c r="D226">
        <v>114</v>
      </c>
      <c r="E226">
        <v>5</v>
      </c>
      <c r="F226">
        <v>119</v>
      </c>
      <c r="G226" s="14">
        <v>0.29349537037037038</v>
      </c>
      <c r="H226" s="14">
        <v>0.16810185185185186</v>
      </c>
      <c r="I226" s="14">
        <v>0</v>
      </c>
      <c r="J226" s="14">
        <v>4.1701388888888885E-2</v>
      </c>
      <c r="K226" s="14">
        <v>0</v>
      </c>
      <c r="L226" s="14">
        <v>0</v>
      </c>
      <c r="M226" s="14">
        <v>6.2604166666666669E-2</v>
      </c>
      <c r="N226" s="14">
        <v>2.1099537037037038E-2</v>
      </c>
      <c r="O226" s="14">
        <v>0</v>
      </c>
      <c r="P226" s="14">
        <v>1.9722222222222221E-2</v>
      </c>
      <c r="Q226">
        <v>0</v>
      </c>
      <c r="R226" s="14">
        <v>3.5763888888888894E-3</v>
      </c>
      <c r="X226" s="14">
        <v>1.4157986111111109</v>
      </c>
      <c r="Y226" s="12">
        <f t="shared" si="39"/>
        <v>28.5</v>
      </c>
      <c r="Z226" s="12">
        <f t="shared" si="40"/>
        <v>1.25</v>
      </c>
      <c r="AA226" s="14">
        <f t="shared" si="41"/>
        <v>7.3373842592592595E-2</v>
      </c>
      <c r="AB226" s="14">
        <f t="shared" si="42"/>
        <v>4.2025462962962966E-2</v>
      </c>
      <c r="AC226" s="14">
        <f t="shared" si="43"/>
        <v>0</v>
      </c>
      <c r="AD226" s="14">
        <f t="shared" si="44"/>
        <v>1.0425347222222221E-2</v>
      </c>
      <c r="AE226" s="14">
        <f t="shared" si="45"/>
        <v>0</v>
      </c>
      <c r="AF226" s="14">
        <f t="shared" si="46"/>
        <v>0</v>
      </c>
      <c r="AG226" s="14">
        <f t="shared" si="47"/>
        <v>1.5651041666666667E-2</v>
      </c>
      <c r="AH226" s="14">
        <f t="shared" si="48"/>
        <v>5.2748842592592595E-3</v>
      </c>
      <c r="AI226" s="14">
        <f t="shared" si="49"/>
        <v>0</v>
      </c>
      <c r="AJ226" s="14">
        <f t="shared" si="50"/>
        <v>4.9305555555555552E-3</v>
      </c>
      <c r="AK226" s="15">
        <f t="shared" si="51"/>
        <v>0.35394965277777773</v>
      </c>
    </row>
    <row r="227" spans="1:37" x14ac:dyDescent="0.25">
      <c r="A227" s="5">
        <v>45366</v>
      </c>
      <c r="B227">
        <v>4</v>
      </c>
      <c r="C227" t="s">
        <v>47</v>
      </c>
      <c r="D227">
        <v>83</v>
      </c>
      <c r="E227">
        <v>21</v>
      </c>
      <c r="F227">
        <v>104</v>
      </c>
      <c r="G227" s="14">
        <v>0.26250000000000001</v>
      </c>
      <c r="H227" s="14">
        <v>0.24744212962962964</v>
      </c>
      <c r="I227" s="14">
        <v>4.2835648148148144E-2</v>
      </c>
      <c r="J227" s="14">
        <v>9.4317129629629626E-2</v>
      </c>
      <c r="K227" s="14">
        <v>0</v>
      </c>
      <c r="L227" s="14">
        <v>1.8055555555555557E-3</v>
      </c>
      <c r="M227" s="14">
        <v>3.2407407407407406E-3</v>
      </c>
      <c r="N227" s="14">
        <v>5.0763888888888886E-2</v>
      </c>
      <c r="O227" s="14">
        <v>0</v>
      </c>
      <c r="P227" s="14">
        <v>1.4178240740740741E-2</v>
      </c>
      <c r="Q227">
        <v>0</v>
      </c>
      <c r="R227" s="14">
        <v>5.2662037037037035E-3</v>
      </c>
      <c r="X227" s="14">
        <v>1.4260995370370371</v>
      </c>
      <c r="Y227" s="12">
        <f t="shared" si="39"/>
        <v>20.75</v>
      </c>
      <c r="Z227" s="12">
        <f t="shared" si="40"/>
        <v>5.25</v>
      </c>
      <c r="AA227" s="14">
        <f t="shared" si="41"/>
        <v>6.5625000000000003E-2</v>
      </c>
      <c r="AB227" s="14">
        <f t="shared" si="42"/>
        <v>6.1860532407407409E-2</v>
      </c>
      <c r="AC227" s="14">
        <f t="shared" si="43"/>
        <v>1.0708912037037036E-2</v>
      </c>
      <c r="AD227" s="14">
        <f t="shared" si="44"/>
        <v>2.3579282407407406E-2</v>
      </c>
      <c r="AE227" s="14">
        <f t="shared" si="45"/>
        <v>0</v>
      </c>
      <c r="AF227" s="14">
        <f t="shared" si="46"/>
        <v>4.5138888888888892E-4</v>
      </c>
      <c r="AG227" s="14">
        <f t="shared" si="47"/>
        <v>8.1018518518518516E-4</v>
      </c>
      <c r="AH227" s="14">
        <f t="shared" si="48"/>
        <v>1.2690972222222222E-2</v>
      </c>
      <c r="AI227" s="14">
        <f t="shared" si="49"/>
        <v>0</v>
      </c>
      <c r="AJ227" s="14">
        <f t="shared" si="50"/>
        <v>3.5445601851851853E-3</v>
      </c>
      <c r="AK227" s="15">
        <f t="shared" si="51"/>
        <v>0.35652488425925927</v>
      </c>
    </row>
    <row r="228" spans="1:37" x14ac:dyDescent="0.25">
      <c r="A228" s="5">
        <v>45366</v>
      </c>
      <c r="B228">
        <v>0</v>
      </c>
      <c r="C228" t="s">
        <v>46</v>
      </c>
      <c r="D228">
        <v>0</v>
      </c>
      <c r="E228">
        <v>0</v>
      </c>
      <c r="F228">
        <v>0</v>
      </c>
      <c r="G228" s="14">
        <v>0</v>
      </c>
      <c r="H228" s="14">
        <v>0</v>
      </c>
      <c r="I228" s="14">
        <v>0</v>
      </c>
      <c r="J228" s="14">
        <v>0</v>
      </c>
      <c r="K228" s="14">
        <v>0</v>
      </c>
      <c r="L228" s="14">
        <v>0</v>
      </c>
      <c r="M228" s="14">
        <v>0</v>
      </c>
      <c r="N228" s="14">
        <v>0</v>
      </c>
      <c r="O228" s="14">
        <v>0</v>
      </c>
      <c r="P228" s="14">
        <v>0</v>
      </c>
      <c r="Q228">
        <v>0</v>
      </c>
      <c r="R228" s="14" t="e">
        <v>#DIV/0!</v>
      </c>
      <c r="X228" s="14">
        <v>0</v>
      </c>
      <c r="Y228" s="12" t="e">
        <f t="shared" si="39"/>
        <v>#DIV/0!</v>
      </c>
      <c r="Z228" s="12" t="e">
        <f t="shared" si="40"/>
        <v>#DIV/0!</v>
      </c>
      <c r="AA228" s="14" t="e">
        <f t="shared" si="41"/>
        <v>#DIV/0!</v>
      </c>
      <c r="AB228" s="14" t="e">
        <f t="shared" si="42"/>
        <v>#DIV/0!</v>
      </c>
      <c r="AC228" s="14" t="e">
        <f t="shared" si="43"/>
        <v>#DIV/0!</v>
      </c>
      <c r="AD228" s="14" t="e">
        <f t="shared" si="44"/>
        <v>#DIV/0!</v>
      </c>
      <c r="AE228" s="14" t="e">
        <f t="shared" si="45"/>
        <v>#DIV/0!</v>
      </c>
      <c r="AF228" s="14" t="e">
        <f t="shared" si="46"/>
        <v>#DIV/0!</v>
      </c>
      <c r="AG228" s="14" t="e">
        <f t="shared" si="47"/>
        <v>#DIV/0!</v>
      </c>
      <c r="AH228" s="14" t="e">
        <f t="shared" si="48"/>
        <v>#DIV/0!</v>
      </c>
      <c r="AI228" s="14" t="e">
        <f t="shared" si="49"/>
        <v>#DIV/0!</v>
      </c>
      <c r="AJ228" s="14" t="e">
        <f t="shared" si="50"/>
        <v>#DIV/0!</v>
      </c>
      <c r="AK228" s="15" t="e">
        <f t="shared" si="51"/>
        <v>#DIV/0!</v>
      </c>
    </row>
    <row r="229" spans="1:37" x14ac:dyDescent="0.25">
      <c r="A229" s="5">
        <v>45373</v>
      </c>
      <c r="B229">
        <v>3</v>
      </c>
      <c r="C229" t="s">
        <v>122</v>
      </c>
      <c r="D229">
        <v>86</v>
      </c>
      <c r="E229">
        <v>3</v>
      </c>
      <c r="F229">
        <v>89</v>
      </c>
      <c r="G229" s="14">
        <v>0.2204976851851852</v>
      </c>
      <c r="H229" s="14">
        <v>0.12489583333333333</v>
      </c>
      <c r="I229" s="14">
        <v>4.9097222222222216E-2</v>
      </c>
      <c r="J229" s="14">
        <v>4.6504629629629625E-2</v>
      </c>
      <c r="K229" s="14">
        <v>0</v>
      </c>
      <c r="L229" s="14">
        <v>0</v>
      </c>
      <c r="M229" s="14">
        <v>0</v>
      </c>
      <c r="N229" s="14">
        <v>0</v>
      </c>
      <c r="O229" s="14">
        <v>0</v>
      </c>
      <c r="P229" s="14">
        <v>1.0729166666666666E-2</v>
      </c>
      <c r="Q229">
        <v>0</v>
      </c>
      <c r="R229" s="14">
        <v>2.8240740740740739E-3</v>
      </c>
      <c r="X229" s="14">
        <v>1.0531944444444445</v>
      </c>
      <c r="Y229" s="12">
        <f t="shared" si="39"/>
        <v>28.666666666666668</v>
      </c>
      <c r="Z229" s="12">
        <f t="shared" si="40"/>
        <v>1</v>
      </c>
      <c r="AA229" s="14">
        <f t="shared" si="41"/>
        <v>7.3499228395061733E-2</v>
      </c>
      <c r="AB229" s="14">
        <f t="shared" si="42"/>
        <v>4.1631944444444444E-2</v>
      </c>
      <c r="AC229" s="14">
        <f t="shared" si="43"/>
        <v>1.636574074074074E-2</v>
      </c>
      <c r="AD229" s="14">
        <f t="shared" si="44"/>
        <v>1.5501543209876541E-2</v>
      </c>
      <c r="AE229" s="14">
        <f t="shared" si="45"/>
        <v>0</v>
      </c>
      <c r="AF229" s="14">
        <f t="shared" si="46"/>
        <v>0</v>
      </c>
      <c r="AG229" s="14">
        <f t="shared" si="47"/>
        <v>0</v>
      </c>
      <c r="AH229" s="14">
        <f t="shared" si="48"/>
        <v>0</v>
      </c>
      <c r="AI229" s="14">
        <f t="shared" si="49"/>
        <v>0</v>
      </c>
      <c r="AJ229" s="14">
        <f t="shared" si="50"/>
        <v>3.5763888888888889E-3</v>
      </c>
      <c r="AK229" s="15">
        <f t="shared" si="51"/>
        <v>0.35106481481481483</v>
      </c>
    </row>
    <row r="230" spans="1:37" hidden="1" x14ac:dyDescent="0.25">
      <c r="A230" s="5">
        <v>45373</v>
      </c>
      <c r="C230" t="s">
        <v>123</v>
      </c>
      <c r="D230">
        <v>0</v>
      </c>
      <c r="E230">
        <v>0</v>
      </c>
      <c r="F230">
        <v>0</v>
      </c>
      <c r="G230" s="14">
        <v>0</v>
      </c>
      <c r="H230" s="14">
        <v>0</v>
      </c>
      <c r="I230" s="14">
        <v>0</v>
      </c>
      <c r="J230" s="14">
        <v>0</v>
      </c>
      <c r="K230" s="14">
        <v>0</v>
      </c>
      <c r="L230" s="14">
        <v>0</v>
      </c>
      <c r="M230" s="14">
        <v>0</v>
      </c>
      <c r="N230" s="14">
        <v>0</v>
      </c>
      <c r="O230" s="14">
        <v>0</v>
      </c>
      <c r="P230" s="14">
        <v>0</v>
      </c>
      <c r="Q230">
        <v>0</v>
      </c>
      <c r="R230" s="14" t="e">
        <v>#DIV/0!</v>
      </c>
      <c r="X230" s="14">
        <v>4.9768518518518521E-4</v>
      </c>
      <c r="Y230" s="12" t="e">
        <f t="shared" si="39"/>
        <v>#DIV/0!</v>
      </c>
      <c r="Z230" s="12" t="e">
        <f t="shared" si="40"/>
        <v>#DIV/0!</v>
      </c>
      <c r="AA230" s="14" t="e">
        <f t="shared" si="41"/>
        <v>#DIV/0!</v>
      </c>
      <c r="AB230" s="14" t="e">
        <f t="shared" si="42"/>
        <v>#DIV/0!</v>
      </c>
      <c r="AC230" s="14" t="e">
        <f t="shared" si="43"/>
        <v>#DIV/0!</v>
      </c>
      <c r="AD230" s="14" t="e">
        <f t="shared" si="44"/>
        <v>#DIV/0!</v>
      </c>
      <c r="AE230" s="14" t="e">
        <f t="shared" si="45"/>
        <v>#DIV/0!</v>
      </c>
      <c r="AF230" s="14" t="e">
        <f t="shared" si="46"/>
        <v>#DIV/0!</v>
      </c>
      <c r="AG230" s="14" t="e">
        <f t="shared" si="47"/>
        <v>#DIV/0!</v>
      </c>
      <c r="AH230" s="14" t="e">
        <f t="shared" si="48"/>
        <v>#DIV/0!</v>
      </c>
      <c r="AI230" s="14" t="e">
        <f t="shared" si="49"/>
        <v>#DIV/0!</v>
      </c>
      <c r="AJ230" s="14" t="e">
        <f t="shared" si="50"/>
        <v>#DIV/0!</v>
      </c>
      <c r="AK230" s="15" t="e">
        <f t="shared" si="51"/>
        <v>#DIV/0!</v>
      </c>
    </row>
    <row r="231" spans="1:37" x14ac:dyDescent="0.25">
      <c r="A231" s="5">
        <v>45373</v>
      </c>
      <c r="B231">
        <v>4</v>
      </c>
      <c r="C231" t="s">
        <v>124</v>
      </c>
      <c r="D231">
        <v>92</v>
      </c>
      <c r="E231">
        <v>12</v>
      </c>
      <c r="F231">
        <v>104</v>
      </c>
      <c r="G231" s="14">
        <v>0.2509953703703704</v>
      </c>
      <c r="H231" s="14">
        <v>0.16500000000000001</v>
      </c>
      <c r="I231" s="14">
        <v>0</v>
      </c>
      <c r="J231" s="14">
        <v>5.019675925925926E-2</v>
      </c>
      <c r="K231" s="14">
        <v>5.4976851851851853E-3</v>
      </c>
      <c r="L231" s="14">
        <v>1.849537037037037E-2</v>
      </c>
      <c r="M231" s="14">
        <v>0</v>
      </c>
      <c r="N231" s="14">
        <v>1.1805555555555555E-2</v>
      </c>
      <c r="O231" s="14">
        <v>0</v>
      </c>
      <c r="P231" s="14">
        <v>1.0567129629629629E-2</v>
      </c>
      <c r="Q231">
        <v>0</v>
      </c>
      <c r="R231" s="14">
        <v>3.8541666666666668E-3</v>
      </c>
      <c r="X231" s="14">
        <v>1.4251041666666666</v>
      </c>
      <c r="Y231" s="12">
        <f t="shared" si="39"/>
        <v>23</v>
      </c>
      <c r="Z231" s="12">
        <f t="shared" si="40"/>
        <v>3</v>
      </c>
      <c r="AA231" s="14">
        <f t="shared" si="41"/>
        <v>6.2748842592592599E-2</v>
      </c>
      <c r="AB231" s="14">
        <f t="shared" si="42"/>
        <v>4.1250000000000002E-2</v>
      </c>
      <c r="AC231" s="14">
        <f t="shared" si="43"/>
        <v>0</v>
      </c>
      <c r="AD231" s="14">
        <f t="shared" si="44"/>
        <v>1.2549189814814815E-2</v>
      </c>
      <c r="AE231" s="14">
        <f t="shared" si="45"/>
        <v>1.3744212962962963E-3</v>
      </c>
      <c r="AF231" s="14">
        <f t="shared" si="46"/>
        <v>4.6238425925925926E-3</v>
      </c>
      <c r="AG231" s="14">
        <f t="shared" si="47"/>
        <v>0</v>
      </c>
      <c r="AH231" s="14">
        <f t="shared" si="48"/>
        <v>2.9513888888888888E-3</v>
      </c>
      <c r="AI231" s="14">
        <f t="shared" si="49"/>
        <v>0</v>
      </c>
      <c r="AJ231" s="14">
        <f t="shared" si="50"/>
        <v>2.6417824074074074E-3</v>
      </c>
      <c r="AK231" s="15">
        <f t="shared" si="51"/>
        <v>0.35627604166666665</v>
      </c>
    </row>
    <row r="232" spans="1:37" x14ac:dyDescent="0.25">
      <c r="A232" s="5">
        <v>45373</v>
      </c>
      <c r="C232" t="s">
        <v>125</v>
      </c>
      <c r="D232">
        <v>29</v>
      </c>
      <c r="E232">
        <v>19</v>
      </c>
      <c r="F232">
        <v>48</v>
      </c>
      <c r="G232" s="14">
        <v>0.59499999999999997</v>
      </c>
      <c r="H232" s="14">
        <v>0.20980324074074075</v>
      </c>
      <c r="I232" s="14">
        <v>2.1400462962962965E-2</v>
      </c>
      <c r="J232" s="14">
        <v>9.7905092592592599E-2</v>
      </c>
      <c r="K232" s="14">
        <v>5.0300925925925923E-2</v>
      </c>
      <c r="L232" s="14">
        <v>0.17530092592592594</v>
      </c>
      <c r="M232" s="14">
        <v>0</v>
      </c>
      <c r="N232" s="14">
        <v>0</v>
      </c>
      <c r="O232" s="14">
        <v>4.0300925925925928E-2</v>
      </c>
      <c r="P232" s="14">
        <v>7.6041666666666662E-3</v>
      </c>
      <c r="Q232">
        <v>0</v>
      </c>
      <c r="R232" s="14">
        <v>5.4629629629629637E-3</v>
      </c>
      <c r="X232" s="14">
        <v>1.7607986111111111</v>
      </c>
      <c r="Y232" s="12" t="e">
        <f t="shared" si="39"/>
        <v>#DIV/0!</v>
      </c>
      <c r="Z232" s="12" t="e">
        <f t="shared" si="40"/>
        <v>#DIV/0!</v>
      </c>
      <c r="AA232" s="14" t="e">
        <f t="shared" si="41"/>
        <v>#DIV/0!</v>
      </c>
      <c r="AB232" s="14" t="e">
        <f t="shared" si="42"/>
        <v>#DIV/0!</v>
      </c>
      <c r="AC232" s="14" t="e">
        <f t="shared" si="43"/>
        <v>#DIV/0!</v>
      </c>
      <c r="AD232" s="14" t="e">
        <f t="shared" si="44"/>
        <v>#DIV/0!</v>
      </c>
      <c r="AE232" s="14" t="e">
        <f t="shared" si="45"/>
        <v>#DIV/0!</v>
      </c>
      <c r="AF232" s="14" t="e">
        <f t="shared" si="46"/>
        <v>#DIV/0!</v>
      </c>
      <c r="AG232" s="14" t="e">
        <f t="shared" si="47"/>
        <v>#DIV/0!</v>
      </c>
      <c r="AH232" s="14" t="e">
        <f t="shared" si="48"/>
        <v>#DIV/0!</v>
      </c>
      <c r="AI232" s="14" t="e">
        <f t="shared" si="49"/>
        <v>#DIV/0!</v>
      </c>
      <c r="AJ232" s="14" t="e">
        <f t="shared" si="50"/>
        <v>#DIV/0!</v>
      </c>
      <c r="AK232" s="15" t="e">
        <f t="shared" si="51"/>
        <v>#DIV/0!</v>
      </c>
    </row>
    <row r="233" spans="1:37" x14ac:dyDescent="0.25">
      <c r="A233" s="5">
        <v>45373</v>
      </c>
      <c r="C233" t="s">
        <v>127</v>
      </c>
      <c r="D233">
        <v>16</v>
      </c>
      <c r="E233">
        <v>19</v>
      </c>
      <c r="F233">
        <v>35</v>
      </c>
      <c r="G233" s="14">
        <v>0.34939814814814812</v>
      </c>
      <c r="H233" s="14">
        <v>0.19810185185185183</v>
      </c>
      <c r="I233" s="14">
        <v>0</v>
      </c>
      <c r="J233" s="14">
        <v>3.9699074074074074E-2</v>
      </c>
      <c r="K233" s="14">
        <v>3.2094907407407412E-2</v>
      </c>
      <c r="L233" s="14">
        <v>5.2499999999999998E-2</v>
      </c>
      <c r="M233" s="14">
        <v>0</v>
      </c>
      <c r="N233" s="14">
        <v>0</v>
      </c>
      <c r="O233" s="14">
        <v>2.7002314814814812E-2</v>
      </c>
      <c r="P233" s="14">
        <v>3.8657407407407408E-3</v>
      </c>
      <c r="Q233">
        <v>0</v>
      </c>
      <c r="R233" s="14">
        <v>5.7638888888888887E-3</v>
      </c>
      <c r="X233" s="14">
        <v>1.7826041666666665</v>
      </c>
      <c r="Y233" s="12" t="e">
        <f t="shared" si="39"/>
        <v>#DIV/0!</v>
      </c>
      <c r="Z233" s="12" t="e">
        <f t="shared" si="40"/>
        <v>#DIV/0!</v>
      </c>
      <c r="AA233" s="14" t="e">
        <f t="shared" si="41"/>
        <v>#DIV/0!</v>
      </c>
      <c r="AB233" s="14" t="e">
        <f t="shared" si="42"/>
        <v>#DIV/0!</v>
      </c>
      <c r="AC233" s="14" t="e">
        <f t="shared" si="43"/>
        <v>#DIV/0!</v>
      </c>
      <c r="AD233" s="14" t="e">
        <f t="shared" si="44"/>
        <v>#DIV/0!</v>
      </c>
      <c r="AE233" s="14" t="e">
        <f t="shared" si="45"/>
        <v>#DIV/0!</v>
      </c>
      <c r="AF233" s="14" t="e">
        <f t="shared" si="46"/>
        <v>#DIV/0!</v>
      </c>
      <c r="AG233" s="14" t="e">
        <f t="shared" si="47"/>
        <v>#DIV/0!</v>
      </c>
      <c r="AH233" s="14" t="e">
        <f t="shared" si="48"/>
        <v>#DIV/0!</v>
      </c>
      <c r="AI233" s="14" t="e">
        <f t="shared" si="49"/>
        <v>#DIV/0!</v>
      </c>
      <c r="AJ233" s="14" t="e">
        <f t="shared" si="50"/>
        <v>#DIV/0!</v>
      </c>
      <c r="AK233" s="15" t="e">
        <f t="shared" si="51"/>
        <v>#DIV/0!</v>
      </c>
    </row>
    <row r="234" spans="1:37" x14ac:dyDescent="0.25">
      <c r="A234" s="5">
        <v>45373</v>
      </c>
      <c r="B234">
        <v>5</v>
      </c>
      <c r="C234" t="s">
        <v>44</v>
      </c>
      <c r="D234">
        <v>88</v>
      </c>
      <c r="E234">
        <v>23</v>
      </c>
      <c r="F234">
        <v>111</v>
      </c>
      <c r="G234" s="14">
        <v>0.28159722222222222</v>
      </c>
      <c r="H234" s="14">
        <v>0.21489583333333331</v>
      </c>
      <c r="I234" s="14">
        <v>0</v>
      </c>
      <c r="J234" s="14">
        <v>1.2905092592592591E-2</v>
      </c>
      <c r="K234" s="14">
        <v>0</v>
      </c>
      <c r="L234" s="14">
        <v>2.1898148148148149E-2</v>
      </c>
      <c r="M234" s="14">
        <v>0</v>
      </c>
      <c r="N234" s="14">
        <v>3.1898148148148148E-2</v>
      </c>
      <c r="O234" s="14">
        <v>0</v>
      </c>
      <c r="P234" s="14">
        <v>1.5601851851851851E-2</v>
      </c>
      <c r="Q234">
        <v>0</v>
      </c>
      <c r="R234" s="14">
        <v>6.3888888888888884E-3</v>
      </c>
      <c r="X234" s="14">
        <v>1.7729976851851852</v>
      </c>
      <c r="Y234" s="12">
        <f t="shared" si="39"/>
        <v>17.600000000000001</v>
      </c>
      <c r="Z234" s="12">
        <f t="shared" si="40"/>
        <v>4.5999999999999996</v>
      </c>
      <c r="AA234" s="14">
        <f t="shared" si="41"/>
        <v>5.6319444444444443E-2</v>
      </c>
      <c r="AB234" s="14">
        <f t="shared" si="42"/>
        <v>4.2979166666666666E-2</v>
      </c>
      <c r="AC234" s="14">
        <f t="shared" si="43"/>
        <v>0</v>
      </c>
      <c r="AD234" s="14">
        <f t="shared" si="44"/>
        <v>2.5810185185185181E-3</v>
      </c>
      <c r="AE234" s="14">
        <f t="shared" si="45"/>
        <v>0</v>
      </c>
      <c r="AF234" s="14">
        <f t="shared" si="46"/>
        <v>4.37962962962963E-3</v>
      </c>
      <c r="AG234" s="14">
        <f t="shared" si="47"/>
        <v>0</v>
      </c>
      <c r="AH234" s="14">
        <f t="shared" si="48"/>
        <v>6.3796296296296292E-3</v>
      </c>
      <c r="AI234" s="14">
        <f t="shared" si="49"/>
        <v>0</v>
      </c>
      <c r="AJ234" s="14">
        <f t="shared" si="50"/>
        <v>3.1203703703703701E-3</v>
      </c>
      <c r="AK234" s="15">
        <f t="shared" si="51"/>
        <v>0.35459953703703706</v>
      </c>
    </row>
    <row r="235" spans="1:37" x14ac:dyDescent="0.25">
      <c r="A235" s="5">
        <v>45373</v>
      </c>
      <c r="C235" t="s">
        <v>43</v>
      </c>
      <c r="D235">
        <v>30</v>
      </c>
      <c r="E235">
        <v>8</v>
      </c>
      <c r="F235">
        <v>38</v>
      </c>
      <c r="G235" s="14">
        <v>0.30340277777777774</v>
      </c>
      <c r="H235" s="14">
        <v>0.16670138888888889</v>
      </c>
      <c r="I235" s="14">
        <v>3.1597222222222221E-2</v>
      </c>
      <c r="J235" s="14">
        <v>0</v>
      </c>
      <c r="K235" s="14">
        <v>0</v>
      </c>
      <c r="L235" s="14">
        <v>0.10510416666666667</v>
      </c>
      <c r="M235" s="14">
        <v>0</v>
      </c>
      <c r="N235" s="14">
        <v>0</v>
      </c>
      <c r="O235" s="14">
        <v>0</v>
      </c>
      <c r="P235" s="14">
        <v>3.7615740740740739E-3</v>
      </c>
      <c r="Q235">
        <v>0</v>
      </c>
      <c r="R235" s="14">
        <v>6.2847222222222228E-3</v>
      </c>
      <c r="X235" s="14">
        <v>1.6318981481481483</v>
      </c>
      <c r="Y235" s="12" t="e">
        <f t="shared" si="39"/>
        <v>#DIV/0!</v>
      </c>
      <c r="Z235" s="12" t="e">
        <f t="shared" si="40"/>
        <v>#DIV/0!</v>
      </c>
      <c r="AA235" s="14" t="e">
        <f t="shared" si="41"/>
        <v>#DIV/0!</v>
      </c>
      <c r="AB235" s="14" t="e">
        <f t="shared" si="42"/>
        <v>#DIV/0!</v>
      </c>
      <c r="AC235" s="14" t="e">
        <f t="shared" si="43"/>
        <v>#DIV/0!</v>
      </c>
      <c r="AD235" s="14" t="e">
        <f t="shared" si="44"/>
        <v>#DIV/0!</v>
      </c>
      <c r="AE235" s="14" t="e">
        <f t="shared" si="45"/>
        <v>#DIV/0!</v>
      </c>
      <c r="AF235" s="14" t="e">
        <f t="shared" si="46"/>
        <v>#DIV/0!</v>
      </c>
      <c r="AG235" s="14" t="e">
        <f t="shared" si="47"/>
        <v>#DIV/0!</v>
      </c>
      <c r="AH235" s="14" t="e">
        <f t="shared" si="48"/>
        <v>#DIV/0!</v>
      </c>
      <c r="AI235" s="14" t="e">
        <f t="shared" si="49"/>
        <v>#DIV/0!</v>
      </c>
      <c r="AJ235" s="14" t="e">
        <f t="shared" si="50"/>
        <v>#DIV/0!</v>
      </c>
      <c r="AK235" s="15" t="e">
        <f t="shared" si="51"/>
        <v>#DIV/0!</v>
      </c>
    </row>
    <row r="236" spans="1:37" x14ac:dyDescent="0.25">
      <c r="A236" s="5">
        <v>45373</v>
      </c>
      <c r="B236">
        <v>5</v>
      </c>
      <c r="C236" t="s">
        <v>45</v>
      </c>
      <c r="D236">
        <v>124</v>
      </c>
      <c r="E236">
        <v>15</v>
      </c>
      <c r="F236">
        <v>139</v>
      </c>
      <c r="G236" s="14">
        <v>0.41519675925925931</v>
      </c>
      <c r="H236" s="14">
        <v>0.21180555555555555</v>
      </c>
      <c r="I236" s="14">
        <v>0</v>
      </c>
      <c r="J236" s="14">
        <v>8.6597222222222214E-2</v>
      </c>
      <c r="K236" s="14">
        <v>6.4004629629629628E-3</v>
      </c>
      <c r="L236" s="14">
        <v>1.1898148148148149E-2</v>
      </c>
      <c r="M236" s="14">
        <v>0</v>
      </c>
      <c r="N236" s="14">
        <v>9.8495370370370372E-2</v>
      </c>
      <c r="O236" s="14">
        <v>0</v>
      </c>
      <c r="P236" s="14">
        <v>1.5023148148148148E-2</v>
      </c>
      <c r="Q236">
        <v>0</v>
      </c>
      <c r="R236" s="14">
        <v>3.414351851851852E-3</v>
      </c>
      <c r="X236" s="14">
        <v>1.7115972222222222</v>
      </c>
      <c r="Y236" s="12">
        <f t="shared" si="39"/>
        <v>24.8</v>
      </c>
      <c r="Z236" s="12">
        <f t="shared" si="40"/>
        <v>3</v>
      </c>
      <c r="AA236" s="14">
        <f t="shared" si="41"/>
        <v>8.3039351851851864E-2</v>
      </c>
      <c r="AB236" s="14">
        <f t="shared" si="42"/>
        <v>4.2361111111111113E-2</v>
      </c>
      <c r="AC236" s="14">
        <f t="shared" si="43"/>
        <v>0</v>
      </c>
      <c r="AD236" s="14">
        <f t="shared" si="44"/>
        <v>1.7319444444444443E-2</v>
      </c>
      <c r="AE236" s="14">
        <f t="shared" si="45"/>
        <v>1.2800925925925927E-3</v>
      </c>
      <c r="AF236" s="14">
        <f t="shared" si="46"/>
        <v>2.37962962962963E-3</v>
      </c>
      <c r="AG236" s="14">
        <f t="shared" si="47"/>
        <v>0</v>
      </c>
      <c r="AH236" s="14">
        <f t="shared" si="48"/>
        <v>1.9699074074074074E-2</v>
      </c>
      <c r="AI236" s="14">
        <f t="shared" si="49"/>
        <v>0</v>
      </c>
      <c r="AJ236" s="14">
        <f t="shared" si="50"/>
        <v>3.0046296296296297E-3</v>
      </c>
      <c r="AK236" s="15">
        <f t="shared" si="51"/>
        <v>0.34231944444444445</v>
      </c>
    </row>
    <row r="237" spans="1:37" x14ac:dyDescent="0.25">
      <c r="A237" s="5">
        <v>45373</v>
      </c>
      <c r="B237">
        <v>3</v>
      </c>
      <c r="C237" t="s">
        <v>46</v>
      </c>
      <c r="D237">
        <v>67</v>
      </c>
      <c r="E237">
        <v>2</v>
      </c>
      <c r="F237">
        <v>69</v>
      </c>
      <c r="G237" s="14">
        <v>0.18290509259259258</v>
      </c>
      <c r="H237" s="14">
        <v>0.12659722222222222</v>
      </c>
      <c r="I237" s="14">
        <v>0</v>
      </c>
      <c r="J237" s="14">
        <v>9.6990740740740735E-3</v>
      </c>
      <c r="K237" s="14">
        <v>0</v>
      </c>
      <c r="L237" s="14">
        <v>1.6099537037037037E-2</v>
      </c>
      <c r="M237" s="14">
        <v>0</v>
      </c>
      <c r="N237" s="14">
        <v>3.0497685185185183E-2</v>
      </c>
      <c r="O237" s="14">
        <v>0</v>
      </c>
      <c r="P237" s="14">
        <v>7.5578703703703702E-3</v>
      </c>
      <c r="Q237">
        <v>0</v>
      </c>
      <c r="R237" s="14">
        <v>6.1342592592592594E-3</v>
      </c>
      <c r="X237" s="14">
        <v>1.0615972222222221</v>
      </c>
      <c r="Y237" s="12">
        <f t="shared" si="39"/>
        <v>22.333333333333332</v>
      </c>
      <c r="Z237" s="12">
        <f t="shared" si="40"/>
        <v>0.66666666666666663</v>
      </c>
      <c r="AA237" s="14">
        <f t="shared" si="41"/>
        <v>6.0968364197530857E-2</v>
      </c>
      <c r="AB237" s="14">
        <f t="shared" si="42"/>
        <v>4.2199074074074076E-2</v>
      </c>
      <c r="AC237" s="14">
        <f t="shared" si="43"/>
        <v>0</v>
      </c>
      <c r="AD237" s="14">
        <f t="shared" si="44"/>
        <v>3.2330246913580244E-3</v>
      </c>
      <c r="AE237" s="14">
        <f t="shared" si="45"/>
        <v>0</v>
      </c>
      <c r="AF237" s="14">
        <f t="shared" si="46"/>
        <v>5.3665123456790127E-3</v>
      </c>
      <c r="AG237" s="14">
        <f t="shared" si="47"/>
        <v>0</v>
      </c>
      <c r="AH237" s="14">
        <f t="shared" si="48"/>
        <v>1.0165895061728394E-2</v>
      </c>
      <c r="AI237" s="14">
        <f t="shared" si="49"/>
        <v>0</v>
      </c>
      <c r="AJ237" s="14">
        <f t="shared" si="50"/>
        <v>2.5192901234567899E-3</v>
      </c>
      <c r="AK237" s="15">
        <f t="shared" si="51"/>
        <v>0.35386574074074068</v>
      </c>
    </row>
    <row r="238" spans="1:37" x14ac:dyDescent="0.25">
      <c r="A238" s="5">
        <v>45373</v>
      </c>
      <c r="B238">
        <v>5</v>
      </c>
      <c r="C238" t="s">
        <v>47</v>
      </c>
      <c r="D238">
        <v>33</v>
      </c>
      <c r="E238">
        <v>19</v>
      </c>
      <c r="F238">
        <v>52</v>
      </c>
      <c r="G238" s="14">
        <v>0.3175</v>
      </c>
      <c r="H238" s="14">
        <v>0.21513888888888888</v>
      </c>
      <c r="I238" s="14">
        <v>4.9108796296296296E-2</v>
      </c>
      <c r="J238" s="14">
        <v>5.3310185185185183E-2</v>
      </c>
      <c r="K238" s="14">
        <v>4.5601851851851859E-2</v>
      </c>
      <c r="L238" s="14">
        <v>0</v>
      </c>
      <c r="M238" s="14">
        <v>3.7071759259259256E-2</v>
      </c>
      <c r="N238" s="14">
        <v>3.9432870370370368E-2</v>
      </c>
      <c r="O238" s="14">
        <v>0</v>
      </c>
      <c r="P238" s="14">
        <v>4.3518518518518515E-3</v>
      </c>
      <c r="Q238">
        <v>0</v>
      </c>
      <c r="R238" s="14">
        <v>4.8032407407407407E-3</v>
      </c>
      <c r="X238" s="14">
        <v>1.7740972222222222</v>
      </c>
      <c r="Y238" s="12">
        <f t="shared" si="39"/>
        <v>6.6</v>
      </c>
      <c r="Z238" s="12">
        <f t="shared" si="40"/>
        <v>3.8</v>
      </c>
      <c r="AA238" s="14">
        <f t="shared" si="41"/>
        <v>6.3500000000000001E-2</v>
      </c>
      <c r="AB238" s="14">
        <f t="shared" si="42"/>
        <v>4.3027777777777776E-2</v>
      </c>
      <c r="AC238" s="14">
        <f t="shared" si="43"/>
        <v>9.8217592592592592E-3</v>
      </c>
      <c r="AD238" s="14">
        <f t="shared" si="44"/>
        <v>1.0662037037037036E-2</v>
      </c>
      <c r="AE238" s="14">
        <f t="shared" si="45"/>
        <v>9.1203703703703724E-3</v>
      </c>
      <c r="AF238" s="14">
        <f t="shared" si="46"/>
        <v>0</v>
      </c>
      <c r="AG238" s="14">
        <f t="shared" si="47"/>
        <v>7.4143518518518508E-3</v>
      </c>
      <c r="AH238" s="14">
        <f t="shared" si="48"/>
        <v>7.8865740740740736E-3</v>
      </c>
      <c r="AI238" s="14">
        <f t="shared" si="49"/>
        <v>0</v>
      </c>
      <c r="AJ238" s="14">
        <f t="shared" si="50"/>
        <v>8.7037037037037031E-4</v>
      </c>
      <c r="AK238" s="15">
        <f t="shared" si="51"/>
        <v>0.35481944444444447</v>
      </c>
    </row>
    <row r="239" spans="1:37" hidden="1" x14ac:dyDescent="0.25">
      <c r="A239" s="5">
        <v>45469</v>
      </c>
      <c r="C239" t="s">
        <v>123</v>
      </c>
      <c r="D239">
        <v>0</v>
      </c>
      <c r="E239">
        <v>0</v>
      </c>
      <c r="F239">
        <v>0</v>
      </c>
      <c r="G239" s="14">
        <v>0</v>
      </c>
      <c r="H239" s="14">
        <v>0</v>
      </c>
      <c r="I239" s="14">
        <v>0</v>
      </c>
      <c r="J239" s="14">
        <v>0</v>
      </c>
      <c r="K239" s="14">
        <v>0</v>
      </c>
      <c r="L239" s="14">
        <v>0</v>
      </c>
      <c r="M239" s="14">
        <v>0</v>
      </c>
      <c r="N239" s="14">
        <v>0</v>
      </c>
      <c r="O239" s="14">
        <v>0</v>
      </c>
      <c r="P239" s="14">
        <v>0</v>
      </c>
      <c r="Q239">
        <v>0</v>
      </c>
      <c r="R239" s="14" t="e">
        <v>#DIV/0!</v>
      </c>
      <c r="X239" s="14">
        <v>0</v>
      </c>
      <c r="Y239" s="12" t="e">
        <f t="shared" si="39"/>
        <v>#DIV/0!</v>
      </c>
      <c r="Z239" s="12" t="e">
        <f t="shared" si="40"/>
        <v>#DIV/0!</v>
      </c>
      <c r="AA239" s="14" t="e">
        <f t="shared" si="41"/>
        <v>#DIV/0!</v>
      </c>
      <c r="AB239" s="14" t="e">
        <f t="shared" si="42"/>
        <v>#DIV/0!</v>
      </c>
      <c r="AC239" s="14" t="e">
        <f t="shared" si="43"/>
        <v>#DIV/0!</v>
      </c>
      <c r="AD239" s="14" t="e">
        <f t="shared" si="44"/>
        <v>#DIV/0!</v>
      </c>
      <c r="AE239" s="14" t="e">
        <f t="shared" si="45"/>
        <v>#DIV/0!</v>
      </c>
      <c r="AF239" s="14" t="e">
        <f t="shared" si="46"/>
        <v>#DIV/0!</v>
      </c>
      <c r="AG239" s="14" t="e">
        <f t="shared" si="47"/>
        <v>#DIV/0!</v>
      </c>
      <c r="AH239" s="14" t="e">
        <f t="shared" si="48"/>
        <v>#DIV/0!</v>
      </c>
      <c r="AI239" s="14" t="e">
        <f t="shared" si="49"/>
        <v>#DIV/0!</v>
      </c>
      <c r="AJ239" s="14" t="e">
        <f t="shared" si="50"/>
        <v>#DIV/0!</v>
      </c>
      <c r="AK239" s="15" t="e">
        <f t="shared" si="51"/>
        <v>#DIV/0!</v>
      </c>
    </row>
    <row r="240" spans="1:37" x14ac:dyDescent="0.25">
      <c r="A240" s="5">
        <v>45469</v>
      </c>
      <c r="C240" t="s">
        <v>127</v>
      </c>
      <c r="D240">
        <v>24</v>
      </c>
      <c r="E240">
        <v>15</v>
      </c>
      <c r="F240">
        <v>39</v>
      </c>
      <c r="G240" s="14">
        <v>0.61849537037037039</v>
      </c>
      <c r="H240" s="14">
        <v>0.16730324074074074</v>
      </c>
      <c r="I240" s="14">
        <v>0</v>
      </c>
      <c r="J240" s="14">
        <v>2.0497685185185185E-2</v>
      </c>
      <c r="K240" s="14">
        <v>0</v>
      </c>
      <c r="L240" s="14">
        <v>0.38799768518518518</v>
      </c>
      <c r="M240" s="14">
        <v>0</v>
      </c>
      <c r="N240" s="14">
        <v>0</v>
      </c>
      <c r="O240" s="14">
        <v>4.2696759259259261E-2</v>
      </c>
      <c r="P240" s="14">
        <v>6.0185185185185177E-3</v>
      </c>
      <c r="Q240">
        <v>0</v>
      </c>
      <c r="R240" s="14">
        <v>5.2662037037037035E-3</v>
      </c>
      <c r="X240" s="14">
        <v>1.429201388888889</v>
      </c>
      <c r="Y240" s="12" t="e">
        <f t="shared" si="39"/>
        <v>#DIV/0!</v>
      </c>
      <c r="Z240" s="12" t="e">
        <f t="shared" si="40"/>
        <v>#DIV/0!</v>
      </c>
      <c r="AA240" s="14" t="e">
        <f t="shared" si="41"/>
        <v>#DIV/0!</v>
      </c>
      <c r="AB240" s="14" t="e">
        <f t="shared" si="42"/>
        <v>#DIV/0!</v>
      </c>
      <c r="AC240" s="14" t="e">
        <f t="shared" si="43"/>
        <v>#DIV/0!</v>
      </c>
      <c r="AD240" s="14" t="e">
        <f t="shared" si="44"/>
        <v>#DIV/0!</v>
      </c>
      <c r="AE240" s="14" t="e">
        <f t="shared" si="45"/>
        <v>#DIV/0!</v>
      </c>
      <c r="AF240" s="14" t="e">
        <f t="shared" si="46"/>
        <v>#DIV/0!</v>
      </c>
      <c r="AG240" s="14" t="e">
        <f t="shared" si="47"/>
        <v>#DIV/0!</v>
      </c>
      <c r="AH240" s="14" t="e">
        <f t="shared" si="48"/>
        <v>#DIV/0!</v>
      </c>
      <c r="AI240" s="14" t="e">
        <f t="shared" si="49"/>
        <v>#DIV/0!</v>
      </c>
      <c r="AJ240" s="14" t="e">
        <f t="shared" si="50"/>
        <v>#DIV/0!</v>
      </c>
      <c r="AK240" s="15" t="e">
        <f t="shared" si="51"/>
        <v>#DIV/0!</v>
      </c>
    </row>
    <row r="241" spans="1:37" x14ac:dyDescent="0.25">
      <c r="A241" s="5">
        <v>45469</v>
      </c>
      <c r="C241" t="s">
        <v>43</v>
      </c>
      <c r="D241">
        <v>0</v>
      </c>
      <c r="E241">
        <v>0</v>
      </c>
      <c r="F241">
        <v>0</v>
      </c>
      <c r="G241" s="14">
        <v>0</v>
      </c>
      <c r="H241" s="14">
        <v>0</v>
      </c>
      <c r="I241" s="14">
        <v>0</v>
      </c>
      <c r="J241" s="14">
        <v>0</v>
      </c>
      <c r="K241" s="14">
        <v>0</v>
      </c>
      <c r="L241" s="14">
        <v>0</v>
      </c>
      <c r="M241" s="14">
        <v>0</v>
      </c>
      <c r="N241" s="14">
        <v>0</v>
      </c>
      <c r="O241" s="14">
        <v>0</v>
      </c>
      <c r="P241" s="14">
        <v>0</v>
      </c>
      <c r="Q241">
        <v>0</v>
      </c>
      <c r="R241" s="14" t="e">
        <v>#DIV/0!</v>
      </c>
      <c r="X241" s="14">
        <v>0</v>
      </c>
      <c r="Y241" s="12" t="e">
        <f t="shared" si="39"/>
        <v>#DIV/0!</v>
      </c>
      <c r="Z241" s="12" t="e">
        <f t="shared" si="40"/>
        <v>#DIV/0!</v>
      </c>
      <c r="AA241" s="14" t="e">
        <f t="shared" si="41"/>
        <v>#DIV/0!</v>
      </c>
      <c r="AB241" s="14" t="e">
        <f t="shared" si="42"/>
        <v>#DIV/0!</v>
      </c>
      <c r="AC241" s="14" t="e">
        <f t="shared" si="43"/>
        <v>#DIV/0!</v>
      </c>
      <c r="AD241" s="14" t="e">
        <f t="shared" si="44"/>
        <v>#DIV/0!</v>
      </c>
      <c r="AE241" s="14" t="e">
        <f t="shared" si="45"/>
        <v>#DIV/0!</v>
      </c>
      <c r="AF241" s="14" t="e">
        <f t="shared" si="46"/>
        <v>#DIV/0!</v>
      </c>
      <c r="AG241" s="14" t="e">
        <f t="shared" si="47"/>
        <v>#DIV/0!</v>
      </c>
      <c r="AH241" s="14" t="e">
        <f t="shared" si="48"/>
        <v>#DIV/0!</v>
      </c>
      <c r="AI241" s="14" t="e">
        <f t="shared" si="49"/>
        <v>#DIV/0!</v>
      </c>
      <c r="AJ241" s="14" t="e">
        <f t="shared" si="50"/>
        <v>#DIV/0!</v>
      </c>
      <c r="AK241" s="15" t="e">
        <f t="shared" si="51"/>
        <v>#DIV/0!</v>
      </c>
    </row>
    <row r="242" spans="1:37" hidden="1" x14ac:dyDescent="0.25">
      <c r="A242" s="5" t="s">
        <v>128</v>
      </c>
      <c r="C242" t="s">
        <v>123</v>
      </c>
      <c r="D242">
        <v>17</v>
      </c>
      <c r="E242">
        <v>6</v>
      </c>
      <c r="F242">
        <v>23</v>
      </c>
      <c r="G242" s="14">
        <v>1.387002314814815</v>
      </c>
      <c r="H242" s="14">
        <v>0</v>
      </c>
      <c r="I242" s="14">
        <v>0</v>
      </c>
      <c r="J242" s="14">
        <v>0</v>
      </c>
      <c r="K242" s="14">
        <v>0</v>
      </c>
      <c r="L242" s="14">
        <v>0.38700231481481479</v>
      </c>
      <c r="M242" s="14">
        <v>0</v>
      </c>
      <c r="N242" s="14">
        <v>0</v>
      </c>
      <c r="O242" s="14">
        <v>0</v>
      </c>
      <c r="P242" s="14">
        <v>1.4814814814814814E-3</v>
      </c>
      <c r="Q242">
        <v>0</v>
      </c>
      <c r="R242" s="14">
        <v>4.386574074074074E-3</v>
      </c>
      <c r="X242" s="14">
        <v>1.4676967592592591</v>
      </c>
      <c r="Y242" s="12" t="e">
        <f t="shared" si="39"/>
        <v>#DIV/0!</v>
      </c>
      <c r="Z242" s="12" t="e">
        <f t="shared" si="40"/>
        <v>#DIV/0!</v>
      </c>
      <c r="AA242" s="14" t="e">
        <f t="shared" si="41"/>
        <v>#DIV/0!</v>
      </c>
      <c r="AB242" s="14" t="e">
        <f t="shared" si="42"/>
        <v>#DIV/0!</v>
      </c>
      <c r="AC242" s="14" t="e">
        <f t="shared" si="43"/>
        <v>#DIV/0!</v>
      </c>
      <c r="AD242" s="14" t="e">
        <f t="shared" si="44"/>
        <v>#DIV/0!</v>
      </c>
      <c r="AE242" s="14" t="e">
        <f t="shared" si="45"/>
        <v>#DIV/0!</v>
      </c>
      <c r="AF242" s="14" t="e">
        <f t="shared" si="46"/>
        <v>#DIV/0!</v>
      </c>
      <c r="AG242" s="14" t="e">
        <f t="shared" si="47"/>
        <v>#DIV/0!</v>
      </c>
      <c r="AH242" s="14" t="e">
        <f t="shared" si="48"/>
        <v>#DIV/0!</v>
      </c>
      <c r="AI242" s="14" t="e">
        <f t="shared" si="49"/>
        <v>#DIV/0!</v>
      </c>
      <c r="AJ242" s="14" t="e">
        <f t="shared" si="50"/>
        <v>#DIV/0!</v>
      </c>
      <c r="AK242" s="15" t="e">
        <f t="shared" si="51"/>
        <v>#DIV/0!</v>
      </c>
    </row>
    <row r="243" spans="1:37" x14ac:dyDescent="0.25">
      <c r="A243" s="5" t="s">
        <v>129</v>
      </c>
      <c r="C243" t="s">
        <v>125</v>
      </c>
      <c r="D243">
        <v>20</v>
      </c>
      <c r="E243">
        <v>9</v>
      </c>
      <c r="F243">
        <v>29</v>
      </c>
      <c r="G243" s="14">
        <v>0.76400462962962967</v>
      </c>
      <c r="H243" s="14">
        <v>0.16819444444444445</v>
      </c>
      <c r="I243" s="14">
        <v>2.989583333333333E-2</v>
      </c>
      <c r="J243" s="14">
        <v>5.9305555555555556E-2</v>
      </c>
      <c r="K243" s="14">
        <v>1.3402777777777777E-2</v>
      </c>
      <c r="L243" s="14">
        <v>0.45370370370370372</v>
      </c>
      <c r="M243" s="14">
        <v>0</v>
      </c>
      <c r="N243" s="14">
        <v>0</v>
      </c>
      <c r="O243" s="14">
        <v>3.9502314814814816E-2</v>
      </c>
      <c r="P243" s="14">
        <v>1.9791666666666668E-3</v>
      </c>
      <c r="Q243">
        <v>0</v>
      </c>
      <c r="R243" s="14">
        <v>7.1990740740740739E-3</v>
      </c>
      <c r="X243" s="14">
        <v>1.4173032407407407</v>
      </c>
      <c r="Y243" s="12" t="e">
        <f t="shared" si="39"/>
        <v>#DIV/0!</v>
      </c>
      <c r="Z243" s="12" t="e">
        <f t="shared" si="40"/>
        <v>#DIV/0!</v>
      </c>
      <c r="AA243" s="14" t="e">
        <f t="shared" si="41"/>
        <v>#DIV/0!</v>
      </c>
      <c r="AB243" s="14" t="e">
        <f t="shared" si="42"/>
        <v>#DIV/0!</v>
      </c>
      <c r="AC243" s="14" t="e">
        <f t="shared" si="43"/>
        <v>#DIV/0!</v>
      </c>
      <c r="AD243" s="14" t="e">
        <f t="shared" si="44"/>
        <v>#DIV/0!</v>
      </c>
      <c r="AE243" s="14" t="e">
        <f t="shared" si="45"/>
        <v>#DIV/0!</v>
      </c>
      <c r="AF243" s="14" t="e">
        <f t="shared" si="46"/>
        <v>#DIV/0!</v>
      </c>
      <c r="AG243" s="14" t="e">
        <f t="shared" si="47"/>
        <v>#DIV/0!</v>
      </c>
      <c r="AH243" s="14" t="e">
        <f t="shared" si="48"/>
        <v>#DIV/0!</v>
      </c>
      <c r="AI243" s="14" t="e">
        <f t="shared" si="49"/>
        <v>#DIV/0!</v>
      </c>
      <c r="AJ243" s="14" t="e">
        <f t="shared" si="50"/>
        <v>#DIV/0!</v>
      </c>
      <c r="AK243" s="15" t="e">
        <f t="shared" si="51"/>
        <v>#DIV/0!</v>
      </c>
    </row>
    <row r="244" spans="1:37" x14ac:dyDescent="0.25">
      <c r="A244" s="5" t="s">
        <v>129</v>
      </c>
      <c r="C244" t="s">
        <v>125</v>
      </c>
      <c r="D244">
        <v>20</v>
      </c>
      <c r="E244">
        <v>6</v>
      </c>
      <c r="F244">
        <v>26</v>
      </c>
      <c r="G244" s="14">
        <v>0.58030092592592586</v>
      </c>
      <c r="H244" s="14">
        <v>0.2087037037037037</v>
      </c>
      <c r="I244" s="14">
        <v>1.8900462962962963E-2</v>
      </c>
      <c r="J244" s="14">
        <v>6.1701388888888896E-2</v>
      </c>
      <c r="K244" s="14">
        <v>5.7604166666666672E-2</v>
      </c>
      <c r="L244" s="14">
        <v>0.21769675925925924</v>
      </c>
      <c r="M244" s="14">
        <v>0</v>
      </c>
      <c r="N244" s="14">
        <v>0</v>
      </c>
      <c r="O244" s="14">
        <v>1.5694444444444445E-2</v>
      </c>
      <c r="P244" s="14">
        <v>2.0254629629629629E-3</v>
      </c>
      <c r="Q244">
        <v>0</v>
      </c>
      <c r="R244" s="14">
        <v>6.1574074074074074E-3</v>
      </c>
      <c r="X244" s="14">
        <v>1.7462962962962962</v>
      </c>
      <c r="Y244" s="12" t="e">
        <f t="shared" si="39"/>
        <v>#DIV/0!</v>
      </c>
      <c r="Z244" s="12" t="e">
        <f t="shared" si="40"/>
        <v>#DIV/0!</v>
      </c>
      <c r="AA244" s="14" t="e">
        <f t="shared" si="41"/>
        <v>#DIV/0!</v>
      </c>
      <c r="AB244" s="14" t="e">
        <f t="shared" si="42"/>
        <v>#DIV/0!</v>
      </c>
      <c r="AC244" s="14" t="e">
        <f t="shared" si="43"/>
        <v>#DIV/0!</v>
      </c>
      <c r="AD244" s="14" t="e">
        <f t="shared" si="44"/>
        <v>#DIV/0!</v>
      </c>
      <c r="AE244" s="14" t="e">
        <f t="shared" si="45"/>
        <v>#DIV/0!</v>
      </c>
      <c r="AF244" s="14" t="e">
        <f t="shared" si="46"/>
        <v>#DIV/0!</v>
      </c>
      <c r="AG244" s="14" t="e">
        <f t="shared" si="47"/>
        <v>#DIV/0!</v>
      </c>
      <c r="AH244" s="14" t="e">
        <f t="shared" si="48"/>
        <v>#DIV/0!</v>
      </c>
      <c r="AI244" s="14" t="e">
        <f t="shared" si="49"/>
        <v>#DIV/0!</v>
      </c>
      <c r="AJ244" s="14" t="e">
        <f t="shared" si="50"/>
        <v>#DIV/0!</v>
      </c>
      <c r="AK244" s="15" t="e">
        <f t="shared" si="51"/>
        <v>#DIV/0!</v>
      </c>
    </row>
    <row r="245" spans="1:37" hidden="1" x14ac:dyDescent="0.25">
      <c r="A245" s="5"/>
      <c r="C245" t="s">
        <v>123</v>
      </c>
      <c r="D245">
        <v>0</v>
      </c>
      <c r="E245">
        <v>0</v>
      </c>
      <c r="F245">
        <v>0</v>
      </c>
      <c r="G245" s="14">
        <v>0</v>
      </c>
      <c r="H245" s="14">
        <v>0</v>
      </c>
      <c r="I245" s="14">
        <v>0</v>
      </c>
      <c r="J245" s="14">
        <v>0</v>
      </c>
      <c r="K245" s="14">
        <v>0</v>
      </c>
      <c r="L245" s="14">
        <v>0</v>
      </c>
      <c r="M245" s="14">
        <v>0</v>
      </c>
      <c r="N245" s="14">
        <v>0</v>
      </c>
      <c r="O245" s="14">
        <v>0</v>
      </c>
      <c r="P245" s="14">
        <v>0</v>
      </c>
      <c r="Q245">
        <v>0</v>
      </c>
      <c r="R245" s="14" t="e">
        <v>#DIV/0!</v>
      </c>
      <c r="X245" s="14">
        <v>0</v>
      </c>
      <c r="Y245" s="12" t="e">
        <f t="shared" si="39"/>
        <v>#DIV/0!</v>
      </c>
      <c r="Z245" s="12" t="e">
        <f t="shared" si="40"/>
        <v>#DIV/0!</v>
      </c>
      <c r="AA245" s="14" t="e">
        <f t="shared" si="41"/>
        <v>#DIV/0!</v>
      </c>
      <c r="AB245" s="14" t="e">
        <f t="shared" si="42"/>
        <v>#DIV/0!</v>
      </c>
      <c r="AC245" s="14" t="e">
        <f t="shared" si="43"/>
        <v>#DIV/0!</v>
      </c>
      <c r="AD245" s="14" t="e">
        <f t="shared" si="44"/>
        <v>#DIV/0!</v>
      </c>
      <c r="AE245" s="14" t="e">
        <f t="shared" si="45"/>
        <v>#DIV/0!</v>
      </c>
      <c r="AF245" s="14" t="e">
        <f t="shared" si="46"/>
        <v>#DIV/0!</v>
      </c>
      <c r="AG245" s="14" t="e">
        <f t="shared" si="47"/>
        <v>#DIV/0!</v>
      </c>
      <c r="AH245" s="14" t="e">
        <f t="shared" si="48"/>
        <v>#DIV/0!</v>
      </c>
      <c r="AI245" s="14" t="e">
        <f t="shared" si="49"/>
        <v>#DIV/0!</v>
      </c>
      <c r="AJ245" s="14" t="e">
        <f t="shared" si="50"/>
        <v>#DIV/0!</v>
      </c>
      <c r="AK245" s="15" t="e">
        <f t="shared" si="51"/>
        <v>#DIV/0!</v>
      </c>
    </row>
    <row r="246" spans="1:37" x14ac:dyDescent="0.25">
      <c r="A246" s="5"/>
      <c r="C246" t="s">
        <v>127</v>
      </c>
      <c r="D246">
        <v>46</v>
      </c>
      <c r="E246">
        <v>4</v>
      </c>
      <c r="F246">
        <v>50</v>
      </c>
      <c r="G246" s="14">
        <v>0.44</v>
      </c>
      <c r="H246" s="14">
        <v>0.20760416666666667</v>
      </c>
      <c r="I246" s="14">
        <v>0</v>
      </c>
      <c r="J246" s="14">
        <v>3.0300925925925926E-2</v>
      </c>
      <c r="K246" s="14">
        <v>2.1400462962962965E-2</v>
      </c>
      <c r="L246" s="14">
        <v>0.13999999999999999</v>
      </c>
      <c r="M246" s="14">
        <v>0</v>
      </c>
      <c r="N246" s="14">
        <v>1.0416666666666667E-4</v>
      </c>
      <c r="O246" s="14">
        <v>4.0601851851851854E-2</v>
      </c>
      <c r="P246" s="14">
        <v>1.667824074074074E-2</v>
      </c>
      <c r="Q246">
        <v>0</v>
      </c>
      <c r="R246" s="14">
        <v>5.4861111111111117E-3</v>
      </c>
      <c r="X246" s="14">
        <v>1.7707986111111111</v>
      </c>
      <c r="Y246" s="12" t="e">
        <f t="shared" si="39"/>
        <v>#DIV/0!</v>
      </c>
      <c r="Z246" s="12" t="e">
        <f t="shared" si="40"/>
        <v>#DIV/0!</v>
      </c>
      <c r="AA246" s="14" t="e">
        <f t="shared" si="41"/>
        <v>#DIV/0!</v>
      </c>
      <c r="AB246" s="14" t="e">
        <f t="shared" si="42"/>
        <v>#DIV/0!</v>
      </c>
      <c r="AC246" s="14" t="e">
        <f t="shared" si="43"/>
        <v>#DIV/0!</v>
      </c>
      <c r="AD246" s="14" t="e">
        <f t="shared" si="44"/>
        <v>#DIV/0!</v>
      </c>
      <c r="AE246" s="14" t="e">
        <f t="shared" si="45"/>
        <v>#DIV/0!</v>
      </c>
      <c r="AF246" s="14" t="e">
        <f t="shared" si="46"/>
        <v>#DIV/0!</v>
      </c>
      <c r="AG246" s="14" t="e">
        <f t="shared" si="47"/>
        <v>#DIV/0!</v>
      </c>
      <c r="AH246" s="14" t="e">
        <f t="shared" si="48"/>
        <v>#DIV/0!</v>
      </c>
      <c r="AI246" s="14" t="e">
        <f t="shared" si="49"/>
        <v>#DIV/0!</v>
      </c>
      <c r="AJ246" s="14" t="e">
        <f t="shared" si="50"/>
        <v>#DIV/0!</v>
      </c>
      <c r="AK246" s="15" t="e">
        <f t="shared" si="51"/>
        <v>#DIV/0!</v>
      </c>
    </row>
    <row r="247" spans="1:37" x14ac:dyDescent="0.25">
      <c r="A247" s="5"/>
      <c r="C247" t="s">
        <v>43</v>
      </c>
      <c r="D247">
        <v>0</v>
      </c>
      <c r="E247">
        <v>0</v>
      </c>
      <c r="F247">
        <v>0</v>
      </c>
      <c r="G247" s="14">
        <v>0</v>
      </c>
      <c r="H247" s="14">
        <v>0</v>
      </c>
      <c r="I247" s="14">
        <v>0</v>
      </c>
      <c r="J247" s="14">
        <v>0</v>
      </c>
      <c r="K247" s="14">
        <v>0</v>
      </c>
      <c r="L247" s="14">
        <v>0</v>
      </c>
      <c r="M247" s="14">
        <v>0</v>
      </c>
      <c r="N247" s="14">
        <v>0</v>
      </c>
      <c r="O247" s="14">
        <v>0</v>
      </c>
      <c r="P247" s="14">
        <v>0</v>
      </c>
      <c r="Q247">
        <v>0</v>
      </c>
      <c r="R247" s="14" t="e">
        <v>#DIV/0!</v>
      </c>
      <c r="X247" s="14">
        <v>0</v>
      </c>
      <c r="Y247" s="12" t="e">
        <f t="shared" si="39"/>
        <v>#DIV/0!</v>
      </c>
      <c r="Z247" s="12" t="e">
        <f t="shared" si="40"/>
        <v>#DIV/0!</v>
      </c>
      <c r="AA247" s="14" t="e">
        <f t="shared" si="41"/>
        <v>#DIV/0!</v>
      </c>
      <c r="AB247" s="14" t="e">
        <f t="shared" si="42"/>
        <v>#DIV/0!</v>
      </c>
      <c r="AC247" s="14" t="e">
        <f t="shared" si="43"/>
        <v>#DIV/0!</v>
      </c>
      <c r="AD247" s="14" t="e">
        <f t="shared" si="44"/>
        <v>#DIV/0!</v>
      </c>
      <c r="AE247" s="14" t="e">
        <f t="shared" si="45"/>
        <v>#DIV/0!</v>
      </c>
      <c r="AF247" s="14" t="e">
        <f t="shared" si="46"/>
        <v>#DIV/0!</v>
      </c>
      <c r="AG247" s="14" t="e">
        <f t="shared" si="47"/>
        <v>#DIV/0!</v>
      </c>
      <c r="AH247" s="14" t="e">
        <f t="shared" si="48"/>
        <v>#DIV/0!</v>
      </c>
      <c r="AI247" s="14" t="e">
        <f t="shared" si="49"/>
        <v>#DIV/0!</v>
      </c>
      <c r="AJ247" s="14" t="e">
        <f t="shared" si="50"/>
        <v>#DIV/0!</v>
      </c>
      <c r="AK247" s="15" t="e">
        <f t="shared" si="51"/>
        <v>#DIV/0!</v>
      </c>
    </row>
    <row r="248" spans="1:37" x14ac:dyDescent="0.25">
      <c r="A248" s="5">
        <v>45387</v>
      </c>
      <c r="B248">
        <v>1.5</v>
      </c>
      <c r="C248" t="s">
        <v>122</v>
      </c>
      <c r="D248">
        <v>58</v>
      </c>
      <c r="E248">
        <v>0</v>
      </c>
      <c r="F248">
        <v>58</v>
      </c>
      <c r="G248" s="14">
        <v>0.18340277777777778</v>
      </c>
      <c r="H248" s="14">
        <v>8.3495370370370373E-2</v>
      </c>
      <c r="I248" s="14">
        <v>4.8796296296296303E-2</v>
      </c>
      <c r="J248" s="14">
        <v>5.0694444444444452E-2</v>
      </c>
      <c r="K248" s="14">
        <v>0</v>
      </c>
      <c r="L248" s="14">
        <v>0</v>
      </c>
      <c r="M248" s="14">
        <v>0</v>
      </c>
      <c r="N248" s="14">
        <v>4.0509259259259258E-4</v>
      </c>
      <c r="O248" s="14">
        <v>0</v>
      </c>
      <c r="P248" s="14">
        <v>6.7476851851851856E-3</v>
      </c>
      <c r="Q248">
        <v>0</v>
      </c>
      <c r="R248" s="14">
        <v>2.615740740740741E-3</v>
      </c>
      <c r="X248" s="14">
        <v>0.61769675925925926</v>
      </c>
      <c r="Y248" s="12">
        <f t="shared" ref="Y248:Y257" si="52">$D248/$B248</f>
        <v>38.666666666666664</v>
      </c>
      <c r="Z248" s="12">
        <f t="shared" ref="Z248:Z257" si="53">$E248/$B248</f>
        <v>0</v>
      </c>
      <c r="AA248" s="14">
        <f t="shared" ref="AA248:AA257" si="54">$G248/$B248</f>
        <v>0.12226851851851851</v>
      </c>
      <c r="AB248" s="14">
        <f t="shared" ref="AB248:AB257" si="55">$H248/$B248</f>
        <v>5.5663580246913584E-2</v>
      </c>
      <c r="AC248" s="14">
        <f t="shared" ref="AC248:AC257" si="56">$I248/$B248</f>
        <v>3.2530864197530866E-2</v>
      </c>
      <c r="AD248" s="14">
        <f t="shared" ref="AD248:AD257" si="57">$J248/$B248</f>
        <v>3.3796296296296303E-2</v>
      </c>
      <c r="AE248" s="14">
        <f t="shared" ref="AE248:AE257" si="58">$K248/$B248</f>
        <v>0</v>
      </c>
      <c r="AF248" s="14">
        <f t="shared" ref="AF248:AF257" si="59">$L248/$B248</f>
        <v>0</v>
      </c>
      <c r="AG248" s="14">
        <f t="shared" ref="AG248:AG257" si="60">$M248/$B248</f>
        <v>0</v>
      </c>
      <c r="AH248" s="14">
        <f t="shared" ref="AH248:AH257" si="61">$N248/$B248</f>
        <v>2.700617283950617E-4</v>
      </c>
      <c r="AI248" s="14">
        <f t="shared" ref="AI248:AI257" si="62">$O248/$B248</f>
        <v>0</v>
      </c>
      <c r="AJ248" s="14">
        <f t="shared" ref="AJ248:AJ257" si="63">$P248/$B248</f>
        <v>4.4984567901234567E-3</v>
      </c>
      <c r="AK248" s="15">
        <f t="shared" ref="AK248:AK257" si="64">$X248/$B248</f>
        <v>0.41179783950617282</v>
      </c>
    </row>
    <row r="249" spans="1:37" hidden="1" x14ac:dyDescent="0.25">
      <c r="A249" s="5">
        <v>45387</v>
      </c>
      <c r="C249" t="s">
        <v>123</v>
      </c>
      <c r="D249">
        <v>0</v>
      </c>
      <c r="E249">
        <v>0</v>
      </c>
      <c r="F249">
        <v>0</v>
      </c>
      <c r="G249" s="14">
        <v>0</v>
      </c>
      <c r="H249" s="14">
        <v>0</v>
      </c>
      <c r="I249" s="14">
        <v>0</v>
      </c>
      <c r="J249" s="14">
        <v>0</v>
      </c>
      <c r="K249" s="14">
        <v>0</v>
      </c>
      <c r="L249" s="14">
        <v>0</v>
      </c>
      <c r="M249" s="14">
        <v>0</v>
      </c>
      <c r="N249" s="14">
        <v>0</v>
      </c>
      <c r="O249" s="14">
        <v>0</v>
      </c>
      <c r="P249" s="14">
        <v>0</v>
      </c>
      <c r="Q249">
        <v>0</v>
      </c>
      <c r="R249" s="14" t="e">
        <v>#DIV/0!</v>
      </c>
      <c r="X249" s="14">
        <v>0</v>
      </c>
      <c r="Y249" s="12" t="e">
        <f t="shared" si="52"/>
        <v>#DIV/0!</v>
      </c>
      <c r="Z249" s="12" t="e">
        <f t="shared" si="53"/>
        <v>#DIV/0!</v>
      </c>
      <c r="AA249" s="14" t="e">
        <f t="shared" si="54"/>
        <v>#DIV/0!</v>
      </c>
      <c r="AB249" s="14" t="e">
        <f t="shared" si="55"/>
        <v>#DIV/0!</v>
      </c>
      <c r="AC249" s="14" t="e">
        <f t="shared" si="56"/>
        <v>#DIV/0!</v>
      </c>
      <c r="AD249" s="14" t="e">
        <f t="shared" si="57"/>
        <v>#DIV/0!</v>
      </c>
      <c r="AE249" s="14" t="e">
        <f t="shared" si="58"/>
        <v>#DIV/0!</v>
      </c>
      <c r="AF249" s="14" t="e">
        <f t="shared" si="59"/>
        <v>#DIV/0!</v>
      </c>
      <c r="AG249" s="14" t="e">
        <f t="shared" si="60"/>
        <v>#DIV/0!</v>
      </c>
      <c r="AH249" s="14" t="e">
        <f t="shared" si="61"/>
        <v>#DIV/0!</v>
      </c>
      <c r="AI249" s="14" t="e">
        <f t="shared" si="62"/>
        <v>#DIV/0!</v>
      </c>
      <c r="AJ249" s="14" t="e">
        <f t="shared" si="63"/>
        <v>#DIV/0!</v>
      </c>
      <c r="AK249" s="15" t="e">
        <f t="shared" si="64"/>
        <v>#DIV/0!</v>
      </c>
    </row>
    <row r="250" spans="1:37" x14ac:dyDescent="0.25">
      <c r="A250" s="5">
        <v>45387</v>
      </c>
      <c r="B250">
        <v>4</v>
      </c>
      <c r="C250" t="s">
        <v>124</v>
      </c>
      <c r="D250">
        <v>42</v>
      </c>
      <c r="E250">
        <v>3</v>
      </c>
      <c r="F250">
        <v>45</v>
      </c>
      <c r="G250" s="14">
        <v>0.27750000000000002</v>
      </c>
      <c r="H250" s="14">
        <v>0.16400462962962961</v>
      </c>
      <c r="I250" s="14">
        <v>3.8796296296296294E-2</v>
      </c>
      <c r="J250" s="14">
        <v>4.7094907407407405E-2</v>
      </c>
      <c r="K250" s="14">
        <v>1.4699074074074074E-2</v>
      </c>
      <c r="L250" s="14">
        <v>0</v>
      </c>
      <c r="M250" s="14">
        <v>0</v>
      </c>
      <c r="N250" s="14">
        <v>1.2905092592592591E-2</v>
      </c>
      <c r="O250" s="14">
        <v>0</v>
      </c>
      <c r="P250" s="14">
        <v>4.9768518518518521E-3</v>
      </c>
      <c r="Q250">
        <v>0</v>
      </c>
      <c r="R250" s="14">
        <v>3.7384259259259263E-3</v>
      </c>
      <c r="X250" s="14">
        <v>1.4851041666666667</v>
      </c>
      <c r="Y250" s="12">
        <f t="shared" si="52"/>
        <v>10.5</v>
      </c>
      <c r="Z250" s="12">
        <f t="shared" si="53"/>
        <v>0.75</v>
      </c>
      <c r="AA250" s="14">
        <f t="shared" si="54"/>
        <v>6.9375000000000006E-2</v>
      </c>
      <c r="AB250" s="14">
        <f t="shared" si="55"/>
        <v>4.1001157407407403E-2</v>
      </c>
      <c r="AC250" s="14">
        <f t="shared" si="56"/>
        <v>9.6990740740740735E-3</v>
      </c>
      <c r="AD250" s="14">
        <f t="shared" si="57"/>
        <v>1.1773726851851851E-2</v>
      </c>
      <c r="AE250" s="14">
        <f t="shared" si="58"/>
        <v>3.6747685185185186E-3</v>
      </c>
      <c r="AF250" s="14">
        <f t="shared" si="59"/>
        <v>0</v>
      </c>
      <c r="AG250" s="14">
        <f t="shared" si="60"/>
        <v>0</v>
      </c>
      <c r="AH250" s="14">
        <f t="shared" si="61"/>
        <v>3.2262731481481478E-3</v>
      </c>
      <c r="AI250" s="14">
        <f t="shared" si="62"/>
        <v>0</v>
      </c>
      <c r="AJ250" s="14">
        <f t="shared" si="63"/>
        <v>1.244212962962963E-3</v>
      </c>
      <c r="AK250" s="15">
        <f t="shared" si="64"/>
        <v>0.37127604166666667</v>
      </c>
    </row>
    <row r="251" spans="1:37" x14ac:dyDescent="0.25">
      <c r="A251" s="5">
        <v>45387</v>
      </c>
      <c r="C251" t="s">
        <v>125</v>
      </c>
      <c r="D251">
        <v>30</v>
      </c>
      <c r="E251">
        <v>12</v>
      </c>
      <c r="F251">
        <v>42</v>
      </c>
      <c r="G251" s="14">
        <v>0.49799768518518522</v>
      </c>
      <c r="H251" s="14">
        <v>0.17450231481481482</v>
      </c>
      <c r="I251" s="14">
        <v>3.4953703703703705E-3</v>
      </c>
      <c r="J251" s="14">
        <v>4.7905092592592589E-2</v>
      </c>
      <c r="K251" s="14">
        <v>1.2002314814814815E-2</v>
      </c>
      <c r="L251" s="14">
        <v>0.14689814814814814</v>
      </c>
      <c r="M251" s="14">
        <v>0</v>
      </c>
      <c r="N251" s="14">
        <v>7.7094907407407418E-2</v>
      </c>
      <c r="O251" s="14">
        <v>3.6099537037037034E-2</v>
      </c>
      <c r="P251" s="14">
        <v>4.0277777777777777E-3</v>
      </c>
      <c r="Q251">
        <v>0</v>
      </c>
      <c r="R251" s="14">
        <v>5.5902777777777782E-3</v>
      </c>
      <c r="X251" s="14">
        <v>1.4231018518518519</v>
      </c>
      <c r="Y251" s="12" t="e">
        <f t="shared" si="52"/>
        <v>#DIV/0!</v>
      </c>
      <c r="Z251" s="12" t="e">
        <f t="shared" si="53"/>
        <v>#DIV/0!</v>
      </c>
      <c r="AA251" s="14" t="e">
        <f t="shared" si="54"/>
        <v>#DIV/0!</v>
      </c>
      <c r="AB251" s="14" t="e">
        <f t="shared" si="55"/>
        <v>#DIV/0!</v>
      </c>
      <c r="AC251" s="14" t="e">
        <f t="shared" si="56"/>
        <v>#DIV/0!</v>
      </c>
      <c r="AD251" s="14" t="e">
        <f t="shared" si="57"/>
        <v>#DIV/0!</v>
      </c>
      <c r="AE251" s="14" t="e">
        <f t="shared" si="58"/>
        <v>#DIV/0!</v>
      </c>
      <c r="AF251" s="14" t="e">
        <f t="shared" si="59"/>
        <v>#DIV/0!</v>
      </c>
      <c r="AG251" s="14" t="e">
        <f t="shared" si="60"/>
        <v>#DIV/0!</v>
      </c>
      <c r="AH251" s="14" t="e">
        <f t="shared" si="61"/>
        <v>#DIV/0!</v>
      </c>
      <c r="AI251" s="14" t="e">
        <f t="shared" si="62"/>
        <v>#DIV/0!</v>
      </c>
      <c r="AJ251" s="14" t="e">
        <f t="shared" si="63"/>
        <v>#DIV/0!</v>
      </c>
      <c r="AK251" s="15" t="e">
        <f t="shared" si="64"/>
        <v>#DIV/0!</v>
      </c>
    </row>
    <row r="252" spans="1:37" x14ac:dyDescent="0.25">
      <c r="A252" s="5">
        <v>45387</v>
      </c>
      <c r="C252" t="s">
        <v>127</v>
      </c>
      <c r="D252">
        <v>14</v>
      </c>
      <c r="E252">
        <v>20</v>
      </c>
      <c r="F252">
        <v>34</v>
      </c>
      <c r="G252" s="14">
        <v>0.37480324074074073</v>
      </c>
      <c r="H252" s="14">
        <v>0.16689814814814816</v>
      </c>
      <c r="I252" s="14">
        <v>0</v>
      </c>
      <c r="J252" s="14">
        <v>1.4097222222222221E-2</v>
      </c>
      <c r="K252" s="14">
        <v>0</v>
      </c>
      <c r="L252" s="14">
        <v>0.14329861111111111</v>
      </c>
      <c r="M252" s="14">
        <v>0</v>
      </c>
      <c r="N252" s="14">
        <v>0</v>
      </c>
      <c r="O252" s="14">
        <v>5.0497685185185187E-2</v>
      </c>
      <c r="P252" s="14">
        <v>2.0370370370370373E-3</v>
      </c>
      <c r="Q252">
        <v>0</v>
      </c>
      <c r="R252" s="14">
        <v>5.5787037037037038E-3</v>
      </c>
      <c r="X252" s="14">
        <v>1.4209953703703704</v>
      </c>
      <c r="Y252" s="12" t="e">
        <f t="shared" si="52"/>
        <v>#DIV/0!</v>
      </c>
      <c r="Z252" s="12" t="e">
        <f t="shared" si="53"/>
        <v>#DIV/0!</v>
      </c>
      <c r="AA252" s="14" t="e">
        <f t="shared" si="54"/>
        <v>#DIV/0!</v>
      </c>
      <c r="AB252" s="14" t="e">
        <f t="shared" si="55"/>
        <v>#DIV/0!</v>
      </c>
      <c r="AC252" s="14" t="e">
        <f t="shared" si="56"/>
        <v>#DIV/0!</v>
      </c>
      <c r="AD252" s="14" t="e">
        <f t="shared" si="57"/>
        <v>#DIV/0!</v>
      </c>
      <c r="AE252" s="14" t="e">
        <f t="shared" si="58"/>
        <v>#DIV/0!</v>
      </c>
      <c r="AF252" s="14" t="e">
        <f t="shared" si="59"/>
        <v>#DIV/0!</v>
      </c>
      <c r="AG252" s="14" t="e">
        <f t="shared" si="60"/>
        <v>#DIV/0!</v>
      </c>
      <c r="AH252" s="14" t="e">
        <f t="shared" si="61"/>
        <v>#DIV/0!</v>
      </c>
      <c r="AI252" s="14" t="e">
        <f t="shared" si="62"/>
        <v>#DIV/0!</v>
      </c>
      <c r="AJ252" s="14" t="e">
        <f t="shared" si="63"/>
        <v>#DIV/0!</v>
      </c>
      <c r="AK252" s="15" t="e">
        <f t="shared" si="64"/>
        <v>#DIV/0!</v>
      </c>
    </row>
    <row r="253" spans="1:37" x14ac:dyDescent="0.25">
      <c r="A253" s="5">
        <v>45387</v>
      </c>
      <c r="B253">
        <v>0</v>
      </c>
      <c r="C253" t="s">
        <v>44</v>
      </c>
      <c r="D253">
        <v>0</v>
      </c>
      <c r="E253">
        <v>0</v>
      </c>
      <c r="F253">
        <v>0</v>
      </c>
      <c r="G253" s="14">
        <v>0</v>
      </c>
      <c r="H253" s="14">
        <v>0</v>
      </c>
      <c r="I253" s="14">
        <v>0</v>
      </c>
      <c r="J253" s="14">
        <v>0</v>
      </c>
      <c r="K253" s="14">
        <v>0</v>
      </c>
      <c r="L253" s="14">
        <v>0</v>
      </c>
      <c r="M253" s="14">
        <v>0</v>
      </c>
      <c r="N253" s="14">
        <v>0</v>
      </c>
      <c r="O253" s="14">
        <v>0</v>
      </c>
      <c r="P253" s="14">
        <v>0</v>
      </c>
      <c r="Q253">
        <v>0</v>
      </c>
      <c r="R253" s="14" t="e">
        <v>#DIV/0!</v>
      </c>
      <c r="X253" s="14">
        <v>0</v>
      </c>
      <c r="Y253" s="12" t="e">
        <f t="shared" si="52"/>
        <v>#DIV/0!</v>
      </c>
      <c r="Z253" s="12" t="e">
        <f t="shared" si="53"/>
        <v>#DIV/0!</v>
      </c>
      <c r="AA253" s="14" t="e">
        <f t="shared" si="54"/>
        <v>#DIV/0!</v>
      </c>
      <c r="AB253" s="14" t="e">
        <f t="shared" si="55"/>
        <v>#DIV/0!</v>
      </c>
      <c r="AC253" s="14" t="e">
        <f t="shared" si="56"/>
        <v>#DIV/0!</v>
      </c>
      <c r="AD253" s="14" t="e">
        <f t="shared" si="57"/>
        <v>#DIV/0!</v>
      </c>
      <c r="AE253" s="14" t="e">
        <f t="shared" si="58"/>
        <v>#DIV/0!</v>
      </c>
      <c r="AF253" s="14" t="e">
        <f t="shared" si="59"/>
        <v>#DIV/0!</v>
      </c>
      <c r="AG253" s="14" t="e">
        <f t="shared" si="60"/>
        <v>#DIV/0!</v>
      </c>
      <c r="AH253" s="14" t="e">
        <f t="shared" si="61"/>
        <v>#DIV/0!</v>
      </c>
      <c r="AI253" s="14" t="e">
        <f t="shared" si="62"/>
        <v>#DIV/0!</v>
      </c>
      <c r="AJ253" s="14" t="e">
        <f t="shared" si="63"/>
        <v>#DIV/0!</v>
      </c>
      <c r="AK253" s="15" t="e">
        <f t="shared" si="64"/>
        <v>#DIV/0!</v>
      </c>
    </row>
    <row r="254" spans="1:37" x14ac:dyDescent="0.25">
      <c r="A254" s="5">
        <v>45387</v>
      </c>
      <c r="C254" t="s">
        <v>43</v>
      </c>
      <c r="D254">
        <v>21</v>
      </c>
      <c r="E254">
        <v>7</v>
      </c>
      <c r="F254">
        <v>28</v>
      </c>
      <c r="G254" s="14">
        <v>0.24030092592592592</v>
      </c>
      <c r="H254" s="14">
        <v>0.12409722222222223</v>
      </c>
      <c r="I254" s="14">
        <v>3.3101851851851848E-2</v>
      </c>
      <c r="J254" s="14">
        <v>0</v>
      </c>
      <c r="K254" s="14">
        <v>0</v>
      </c>
      <c r="L254" s="14">
        <v>8.3101851851851857E-2</v>
      </c>
      <c r="M254" s="14">
        <v>0</v>
      </c>
      <c r="N254" s="14">
        <v>0</v>
      </c>
      <c r="O254" s="14">
        <v>0</v>
      </c>
      <c r="P254" s="14">
        <v>2.488425925925926E-3</v>
      </c>
      <c r="Q254">
        <v>0</v>
      </c>
      <c r="R254" s="14">
        <v>5.4513888888888884E-3</v>
      </c>
      <c r="X254" s="14">
        <v>1.0623958333333332</v>
      </c>
      <c r="Y254" s="12" t="e">
        <f t="shared" si="52"/>
        <v>#DIV/0!</v>
      </c>
      <c r="Z254" s="12" t="e">
        <f t="shared" si="53"/>
        <v>#DIV/0!</v>
      </c>
      <c r="AA254" s="14" t="e">
        <f t="shared" si="54"/>
        <v>#DIV/0!</v>
      </c>
      <c r="AB254" s="14" t="e">
        <f t="shared" si="55"/>
        <v>#DIV/0!</v>
      </c>
      <c r="AC254" s="14" t="e">
        <f t="shared" si="56"/>
        <v>#DIV/0!</v>
      </c>
      <c r="AD254" s="14" t="e">
        <f t="shared" si="57"/>
        <v>#DIV/0!</v>
      </c>
      <c r="AE254" s="14" t="e">
        <f t="shared" si="58"/>
        <v>#DIV/0!</v>
      </c>
      <c r="AF254" s="14" t="e">
        <f t="shared" si="59"/>
        <v>#DIV/0!</v>
      </c>
      <c r="AG254" s="14" t="e">
        <f t="shared" si="60"/>
        <v>#DIV/0!</v>
      </c>
      <c r="AH254" s="14" t="e">
        <f t="shared" si="61"/>
        <v>#DIV/0!</v>
      </c>
      <c r="AI254" s="14" t="e">
        <f t="shared" si="62"/>
        <v>#DIV/0!</v>
      </c>
      <c r="AJ254" s="14" t="e">
        <f t="shared" si="63"/>
        <v>#DIV/0!</v>
      </c>
      <c r="AK254" s="15" t="e">
        <f t="shared" si="64"/>
        <v>#DIV/0!</v>
      </c>
    </row>
    <row r="255" spans="1:37" x14ac:dyDescent="0.25">
      <c r="A255" s="5">
        <v>45387</v>
      </c>
      <c r="B255">
        <v>4</v>
      </c>
      <c r="C255" t="s">
        <v>45</v>
      </c>
      <c r="D255">
        <v>101</v>
      </c>
      <c r="E255">
        <v>6</v>
      </c>
      <c r="F255">
        <v>107</v>
      </c>
      <c r="G255" s="14">
        <v>0.22549768518518518</v>
      </c>
      <c r="H255" s="14">
        <v>0.1665972222222222</v>
      </c>
      <c r="I255" s="14">
        <v>1.8055555555555557E-3</v>
      </c>
      <c r="J255" s="14">
        <v>2.7696759259259258E-2</v>
      </c>
      <c r="K255" s="14">
        <v>0</v>
      </c>
      <c r="L255" s="14">
        <v>0</v>
      </c>
      <c r="M255" s="14">
        <v>2.0196759259259258E-2</v>
      </c>
      <c r="N255" s="14">
        <v>9.2013888888888892E-3</v>
      </c>
      <c r="O255" s="14">
        <v>0</v>
      </c>
      <c r="P255" s="14">
        <v>1.2037037037037035E-2</v>
      </c>
      <c r="Q255">
        <v>0</v>
      </c>
      <c r="R255" s="14">
        <v>3.7962962962962963E-3</v>
      </c>
      <c r="X255" s="14">
        <v>1.4154976851851853</v>
      </c>
      <c r="Y255" s="12">
        <f t="shared" si="52"/>
        <v>25.25</v>
      </c>
      <c r="Z255" s="12">
        <f t="shared" si="53"/>
        <v>1.5</v>
      </c>
      <c r="AA255" s="14">
        <f t="shared" si="54"/>
        <v>5.6374421296296294E-2</v>
      </c>
      <c r="AB255" s="14">
        <f t="shared" si="55"/>
        <v>4.1649305555555551E-2</v>
      </c>
      <c r="AC255" s="14">
        <f t="shared" si="56"/>
        <v>4.5138888888888892E-4</v>
      </c>
      <c r="AD255" s="14">
        <f t="shared" si="57"/>
        <v>6.9241898148148144E-3</v>
      </c>
      <c r="AE255" s="14">
        <f t="shared" si="58"/>
        <v>0</v>
      </c>
      <c r="AF255" s="14">
        <f t="shared" si="59"/>
        <v>0</v>
      </c>
      <c r="AG255" s="14">
        <f t="shared" si="60"/>
        <v>5.0491898148148145E-3</v>
      </c>
      <c r="AH255" s="14">
        <f t="shared" si="61"/>
        <v>2.3003472222222223E-3</v>
      </c>
      <c r="AI255" s="14">
        <f t="shared" si="62"/>
        <v>0</v>
      </c>
      <c r="AJ255" s="14">
        <f t="shared" si="63"/>
        <v>3.0092592592592588E-3</v>
      </c>
      <c r="AK255" s="15">
        <f t="shared" si="64"/>
        <v>0.35387442129629632</v>
      </c>
    </row>
    <row r="256" spans="1:37" x14ac:dyDescent="0.25">
      <c r="A256" s="5">
        <v>45387</v>
      </c>
      <c r="B256">
        <v>4</v>
      </c>
      <c r="C256" t="s">
        <v>46</v>
      </c>
      <c r="D256">
        <v>87</v>
      </c>
      <c r="E256">
        <v>2</v>
      </c>
      <c r="F256">
        <v>89</v>
      </c>
      <c r="G256" s="14">
        <v>0.20890046296296297</v>
      </c>
      <c r="H256" s="14">
        <v>0.16920138888888889</v>
      </c>
      <c r="I256" s="14">
        <v>1.0416666666666667E-4</v>
      </c>
      <c r="J256" s="14">
        <v>2.1701388888888892E-2</v>
      </c>
      <c r="K256" s="14">
        <v>8.1018518518518514E-3</v>
      </c>
      <c r="L256" s="14">
        <v>0</v>
      </c>
      <c r="M256" s="14">
        <v>0</v>
      </c>
      <c r="N256" s="14">
        <v>9.8032407407407408E-3</v>
      </c>
      <c r="O256" s="14">
        <v>0</v>
      </c>
      <c r="P256" s="14">
        <v>1.5902777777777776E-2</v>
      </c>
      <c r="Q256">
        <v>0</v>
      </c>
      <c r="R256" s="14">
        <v>5.115740740740741E-3</v>
      </c>
      <c r="X256" s="14">
        <v>1.4148032407407409</v>
      </c>
      <c r="Y256" s="12">
        <f t="shared" si="52"/>
        <v>21.75</v>
      </c>
      <c r="Z256" s="12">
        <f t="shared" si="53"/>
        <v>0.5</v>
      </c>
      <c r="AA256" s="14">
        <f t="shared" si="54"/>
        <v>5.2225115740740742E-2</v>
      </c>
      <c r="AB256" s="14">
        <f t="shared" si="55"/>
        <v>4.2300347222222222E-2</v>
      </c>
      <c r="AC256" s="14">
        <f t="shared" si="56"/>
        <v>2.6041666666666668E-5</v>
      </c>
      <c r="AD256" s="14">
        <f t="shared" si="57"/>
        <v>5.4253472222222229E-3</v>
      </c>
      <c r="AE256" s="14">
        <f t="shared" si="58"/>
        <v>2.0254629629629629E-3</v>
      </c>
      <c r="AF256" s="14">
        <f t="shared" si="59"/>
        <v>0</v>
      </c>
      <c r="AG256" s="14">
        <f t="shared" si="60"/>
        <v>0</v>
      </c>
      <c r="AH256" s="14">
        <f t="shared" si="61"/>
        <v>2.4508101851851852E-3</v>
      </c>
      <c r="AI256" s="14">
        <f t="shared" si="62"/>
        <v>0</v>
      </c>
      <c r="AJ256" s="14">
        <f t="shared" si="63"/>
        <v>3.975694444444444E-3</v>
      </c>
      <c r="AK256" s="15">
        <f t="shared" si="64"/>
        <v>0.35370081018518523</v>
      </c>
    </row>
    <row r="257" spans="1:37" x14ac:dyDescent="0.25">
      <c r="A257" s="5">
        <v>45387</v>
      </c>
      <c r="B257">
        <v>4</v>
      </c>
      <c r="C257" t="s">
        <v>47</v>
      </c>
      <c r="D257">
        <v>93</v>
      </c>
      <c r="E257">
        <v>13</v>
      </c>
      <c r="F257">
        <v>106</v>
      </c>
      <c r="G257" s="14">
        <v>0.26859953703703704</v>
      </c>
      <c r="H257" s="14">
        <v>0.19954861111111111</v>
      </c>
      <c r="I257" s="14">
        <v>1.5127314814814816E-2</v>
      </c>
      <c r="J257" s="14">
        <v>9.3553240740740742E-2</v>
      </c>
      <c r="K257" s="14">
        <v>0</v>
      </c>
      <c r="L257" s="14">
        <v>2.1689814814814815E-2</v>
      </c>
      <c r="M257" s="14">
        <v>2.9189814814814811E-2</v>
      </c>
      <c r="N257" s="14">
        <v>5.2118055555555563E-2</v>
      </c>
      <c r="O257" s="14">
        <v>0</v>
      </c>
      <c r="P257" s="14">
        <v>2.0902777777777781E-2</v>
      </c>
      <c r="Q257">
        <v>0</v>
      </c>
      <c r="R257" s="14">
        <v>5.5902777777777782E-3</v>
      </c>
      <c r="X257" s="14">
        <v>1.3978009259259261</v>
      </c>
      <c r="Y257" s="12">
        <f t="shared" si="52"/>
        <v>23.25</v>
      </c>
      <c r="Z257" s="12">
        <f t="shared" si="53"/>
        <v>3.25</v>
      </c>
      <c r="AA257" s="14">
        <f t="shared" si="54"/>
        <v>6.714988425925926E-2</v>
      </c>
      <c r="AB257" s="14">
        <f t="shared" si="55"/>
        <v>4.9887152777777777E-2</v>
      </c>
      <c r="AC257" s="14">
        <f t="shared" si="56"/>
        <v>3.7818287037037039E-3</v>
      </c>
      <c r="AD257" s="14">
        <f t="shared" si="57"/>
        <v>2.3388310185185186E-2</v>
      </c>
      <c r="AE257" s="14">
        <f t="shared" si="58"/>
        <v>0</v>
      </c>
      <c r="AF257" s="14">
        <f t="shared" si="59"/>
        <v>5.4224537037037036E-3</v>
      </c>
      <c r="AG257" s="14">
        <f t="shared" si="60"/>
        <v>7.2974537037037027E-3</v>
      </c>
      <c r="AH257" s="14">
        <f t="shared" si="61"/>
        <v>1.3029513888888891E-2</v>
      </c>
      <c r="AI257" s="14">
        <f t="shared" si="62"/>
        <v>0</v>
      </c>
      <c r="AJ257" s="14">
        <f t="shared" si="63"/>
        <v>5.2256944444444451E-3</v>
      </c>
      <c r="AK257" s="15">
        <f t="shared" si="64"/>
        <v>0.34945023148148152</v>
      </c>
    </row>
    <row r="258" spans="1:37" x14ac:dyDescent="0.25">
      <c r="A258" s="5">
        <v>45394</v>
      </c>
      <c r="B258">
        <v>5</v>
      </c>
      <c r="C258" t="s">
        <v>122</v>
      </c>
      <c r="D258">
        <v>127</v>
      </c>
      <c r="E258">
        <v>8</v>
      </c>
      <c r="F258">
        <v>135</v>
      </c>
      <c r="G258" s="14">
        <v>0.50469907407407411</v>
      </c>
      <c r="H258" s="14">
        <v>0.23329861111111114</v>
      </c>
      <c r="I258" s="14">
        <v>0.21560185185185185</v>
      </c>
      <c r="J258" s="14">
        <v>4.8101851851851847E-2</v>
      </c>
      <c r="K258" s="14">
        <v>4.3981481481481484E-3</v>
      </c>
      <c r="L258" s="14">
        <v>0</v>
      </c>
      <c r="M258" s="14">
        <v>0</v>
      </c>
      <c r="N258" s="14">
        <v>3.2986111111111111E-3</v>
      </c>
      <c r="O258" s="14">
        <v>0</v>
      </c>
      <c r="P258" s="14">
        <v>1.9282407407407408E-2</v>
      </c>
      <c r="Q258">
        <v>0</v>
      </c>
      <c r="R258" s="14">
        <v>3.2291666666666666E-3</v>
      </c>
      <c r="X258" s="14">
        <v>1.6757986111111112</v>
      </c>
      <c r="Y258" s="12">
        <f t="shared" ref="Y258:Y267" si="65">$D258/$B258</f>
        <v>25.4</v>
      </c>
      <c r="Z258" s="12">
        <f t="shared" ref="Z258:Z267" si="66">$E258/$B258</f>
        <v>1.6</v>
      </c>
      <c r="AA258" s="14">
        <f t="shared" ref="AA258:AA267" si="67">$G258/$B258</f>
        <v>0.10093981481481482</v>
      </c>
      <c r="AB258" s="14">
        <f t="shared" ref="AB258:AB267" si="68">$H258/$B258</f>
        <v>4.6659722222222227E-2</v>
      </c>
      <c r="AC258" s="14">
        <f t="shared" ref="AC258:AC267" si="69">$I258/$B258</f>
        <v>4.3120370370370371E-2</v>
      </c>
      <c r="AD258" s="14">
        <f t="shared" ref="AD258:AD267" si="70">$J258/$B258</f>
        <v>9.6203703703703694E-3</v>
      </c>
      <c r="AE258" s="14">
        <f t="shared" ref="AE258:AE267" si="71">$K258/$B258</f>
        <v>8.7962962962962973E-4</v>
      </c>
      <c r="AF258" s="14">
        <f t="shared" ref="AF258:AF267" si="72">$L258/$B258</f>
        <v>0</v>
      </c>
      <c r="AG258" s="14">
        <f t="shared" ref="AG258:AG267" si="73">$M258/$B258</f>
        <v>0</v>
      </c>
      <c r="AH258" s="14">
        <f t="shared" ref="AH258:AH267" si="74">$N258/$B258</f>
        <v>6.5972222222222224E-4</v>
      </c>
      <c r="AI258" s="14">
        <f t="shared" ref="AI258:AI267" si="75">$O258/$B258</f>
        <v>0</v>
      </c>
      <c r="AJ258" s="14">
        <f t="shared" ref="AJ258:AJ267" si="76">$P258/$B258</f>
        <v>3.8564814814814816E-3</v>
      </c>
      <c r="AK258" s="15">
        <f t="shared" ref="AK258:AK267" si="77">$X258/$B258</f>
        <v>0.33515972222222223</v>
      </c>
    </row>
    <row r="259" spans="1:37" hidden="1" x14ac:dyDescent="0.25">
      <c r="A259" s="5">
        <v>45394</v>
      </c>
      <c r="C259" t="s">
        <v>123</v>
      </c>
      <c r="D259">
        <v>0</v>
      </c>
      <c r="E259">
        <v>2</v>
      </c>
      <c r="F259">
        <v>2</v>
      </c>
      <c r="G259" s="14">
        <v>4.0509259259259258E-4</v>
      </c>
      <c r="H259" s="14">
        <v>0</v>
      </c>
      <c r="I259" s="14">
        <v>0</v>
      </c>
      <c r="J259" s="14">
        <v>0</v>
      </c>
      <c r="K259" s="14">
        <v>0</v>
      </c>
      <c r="L259" s="14">
        <v>4.0509259259259258E-4</v>
      </c>
      <c r="M259" s="14">
        <v>0</v>
      </c>
      <c r="N259" s="14">
        <v>0</v>
      </c>
      <c r="O259" s="14">
        <v>0</v>
      </c>
      <c r="P259" s="14">
        <v>0</v>
      </c>
      <c r="Q259">
        <v>0</v>
      </c>
      <c r="R259" s="14" t="e">
        <v>#DIV/0!</v>
      </c>
      <c r="X259" s="14">
        <v>6.9444444444444447E-4</v>
      </c>
      <c r="Y259" s="12" t="e">
        <f t="shared" si="65"/>
        <v>#DIV/0!</v>
      </c>
      <c r="Z259" s="12" t="e">
        <f t="shared" si="66"/>
        <v>#DIV/0!</v>
      </c>
      <c r="AA259" s="14" t="e">
        <f t="shared" si="67"/>
        <v>#DIV/0!</v>
      </c>
      <c r="AB259" s="14" t="e">
        <f t="shared" si="68"/>
        <v>#DIV/0!</v>
      </c>
      <c r="AC259" s="14" t="e">
        <f t="shared" si="69"/>
        <v>#DIV/0!</v>
      </c>
      <c r="AD259" s="14" t="e">
        <f t="shared" si="70"/>
        <v>#DIV/0!</v>
      </c>
      <c r="AE259" s="14" t="e">
        <f t="shared" si="71"/>
        <v>#DIV/0!</v>
      </c>
      <c r="AF259" s="14" t="e">
        <f t="shared" si="72"/>
        <v>#DIV/0!</v>
      </c>
      <c r="AG259" s="14" t="e">
        <f t="shared" si="73"/>
        <v>#DIV/0!</v>
      </c>
      <c r="AH259" s="14" t="e">
        <f t="shared" si="74"/>
        <v>#DIV/0!</v>
      </c>
      <c r="AI259" s="14" t="e">
        <f t="shared" si="75"/>
        <v>#DIV/0!</v>
      </c>
      <c r="AJ259" s="14" t="e">
        <f t="shared" si="76"/>
        <v>#DIV/0!</v>
      </c>
      <c r="AK259" s="15" t="e">
        <f t="shared" si="77"/>
        <v>#DIV/0!</v>
      </c>
    </row>
    <row r="260" spans="1:37" x14ac:dyDescent="0.25">
      <c r="A260" s="5">
        <v>45394</v>
      </c>
      <c r="B260">
        <v>2</v>
      </c>
      <c r="C260" t="s">
        <v>48</v>
      </c>
      <c r="D260">
        <v>46</v>
      </c>
      <c r="E260">
        <v>7</v>
      </c>
      <c r="F260">
        <v>53</v>
      </c>
      <c r="G260" s="14">
        <v>0.11859953703703703</v>
      </c>
      <c r="H260" s="14">
        <v>8.2905092592592586E-2</v>
      </c>
      <c r="I260" s="14">
        <v>1.0601851851851854E-2</v>
      </c>
      <c r="J260" s="14">
        <v>4.2013888888888891E-3</v>
      </c>
      <c r="K260" s="14">
        <v>0</v>
      </c>
      <c r="L260" s="14">
        <v>0</v>
      </c>
      <c r="M260" s="14">
        <v>0</v>
      </c>
      <c r="N260" s="14">
        <v>2.0694444444444446E-2</v>
      </c>
      <c r="O260" s="14">
        <v>0</v>
      </c>
      <c r="P260" s="14">
        <v>5.3125000000000004E-3</v>
      </c>
      <c r="Q260">
        <v>1</v>
      </c>
      <c r="R260" s="14">
        <v>4.1203703703703706E-3</v>
      </c>
      <c r="X260" s="14">
        <v>0.66760416666666667</v>
      </c>
      <c r="Y260" s="12">
        <f t="shared" si="65"/>
        <v>23</v>
      </c>
      <c r="Z260" s="12">
        <f t="shared" si="66"/>
        <v>3.5</v>
      </c>
      <c r="AA260" s="14">
        <f t="shared" si="67"/>
        <v>5.9299768518518516E-2</v>
      </c>
      <c r="AB260" s="14">
        <f t="shared" si="68"/>
        <v>4.1452546296296293E-2</v>
      </c>
      <c r="AC260" s="14">
        <f t="shared" si="69"/>
        <v>5.3009259259259268E-3</v>
      </c>
      <c r="AD260" s="14">
        <f t="shared" si="70"/>
        <v>2.1006944444444445E-3</v>
      </c>
      <c r="AE260" s="14">
        <f t="shared" si="71"/>
        <v>0</v>
      </c>
      <c r="AF260" s="14">
        <f t="shared" si="72"/>
        <v>0</v>
      </c>
      <c r="AG260" s="14">
        <f t="shared" si="73"/>
        <v>0</v>
      </c>
      <c r="AH260" s="14">
        <f t="shared" si="74"/>
        <v>1.0347222222222223E-2</v>
      </c>
      <c r="AI260" s="14">
        <f t="shared" si="75"/>
        <v>0</v>
      </c>
      <c r="AJ260" s="14">
        <f t="shared" si="76"/>
        <v>2.6562500000000002E-3</v>
      </c>
      <c r="AK260" s="15">
        <f t="shared" si="77"/>
        <v>0.33380208333333333</v>
      </c>
    </row>
    <row r="261" spans="1:37" x14ac:dyDescent="0.25">
      <c r="A261" s="5">
        <v>45394</v>
      </c>
      <c r="C261" t="s">
        <v>125</v>
      </c>
      <c r="D261">
        <v>19</v>
      </c>
      <c r="E261">
        <v>21</v>
      </c>
      <c r="F261">
        <v>40</v>
      </c>
      <c r="G261" s="14">
        <v>0.57289351851851855</v>
      </c>
      <c r="H261" s="14">
        <v>0.22430555555555556</v>
      </c>
      <c r="I261" s="14">
        <v>4.8032407407407407E-3</v>
      </c>
      <c r="J261" s="14">
        <v>7.0497685185185191E-2</v>
      </c>
      <c r="K261" s="14">
        <v>4.7199074074074067E-2</v>
      </c>
      <c r="L261" s="14">
        <v>0.22599537037037035</v>
      </c>
      <c r="M261" s="14">
        <v>0</v>
      </c>
      <c r="N261" s="14">
        <v>0</v>
      </c>
      <c r="O261" s="14">
        <v>0</v>
      </c>
      <c r="P261" s="14">
        <v>7.1180555555555554E-3</v>
      </c>
      <c r="Q261">
        <v>1</v>
      </c>
      <c r="R261" s="14">
        <v>6.145833333333333E-3</v>
      </c>
      <c r="X261" s="14">
        <v>1.7017939814814815</v>
      </c>
      <c r="Y261" s="12" t="e">
        <f t="shared" si="65"/>
        <v>#DIV/0!</v>
      </c>
      <c r="Z261" s="12" t="e">
        <f t="shared" si="66"/>
        <v>#DIV/0!</v>
      </c>
      <c r="AA261" s="14" t="e">
        <f t="shared" si="67"/>
        <v>#DIV/0!</v>
      </c>
      <c r="AB261" s="14" t="e">
        <f t="shared" si="68"/>
        <v>#DIV/0!</v>
      </c>
      <c r="AC261" s="14" t="e">
        <f t="shared" si="69"/>
        <v>#DIV/0!</v>
      </c>
      <c r="AD261" s="14" t="e">
        <f t="shared" si="70"/>
        <v>#DIV/0!</v>
      </c>
      <c r="AE261" s="14" t="e">
        <f t="shared" si="71"/>
        <v>#DIV/0!</v>
      </c>
      <c r="AF261" s="14" t="e">
        <f t="shared" si="72"/>
        <v>#DIV/0!</v>
      </c>
      <c r="AG261" s="14" t="e">
        <f t="shared" si="73"/>
        <v>#DIV/0!</v>
      </c>
      <c r="AH261" s="14" t="e">
        <f t="shared" si="74"/>
        <v>#DIV/0!</v>
      </c>
      <c r="AI261" s="14" t="e">
        <f t="shared" si="75"/>
        <v>#DIV/0!</v>
      </c>
      <c r="AJ261" s="14" t="e">
        <f t="shared" si="76"/>
        <v>#DIV/0!</v>
      </c>
      <c r="AK261" s="15" t="e">
        <f t="shared" si="77"/>
        <v>#DIV/0!</v>
      </c>
    </row>
    <row r="262" spans="1:37" x14ac:dyDescent="0.25">
      <c r="A262" s="5">
        <v>45394</v>
      </c>
      <c r="C262" t="s">
        <v>127</v>
      </c>
      <c r="D262">
        <v>35</v>
      </c>
      <c r="E262">
        <v>28</v>
      </c>
      <c r="F262">
        <v>63</v>
      </c>
      <c r="G262" s="14">
        <v>0.58450231481481485</v>
      </c>
      <c r="H262" s="14">
        <v>0.20909722222222224</v>
      </c>
      <c r="I262" s="14">
        <v>0</v>
      </c>
      <c r="J262" s="14">
        <v>3.9004629629629632E-2</v>
      </c>
      <c r="K262" s="14">
        <v>2.1400462962962965E-2</v>
      </c>
      <c r="L262" s="14">
        <v>0.25439814814814815</v>
      </c>
      <c r="M262" s="14">
        <v>0</v>
      </c>
      <c r="N262" s="14">
        <v>0</v>
      </c>
      <c r="O262" s="14">
        <v>6.0601851851851851E-2</v>
      </c>
      <c r="P262" s="14">
        <v>6.1342592592592594E-3</v>
      </c>
      <c r="Q262">
        <v>0</v>
      </c>
      <c r="R262" s="14">
        <v>5.3125000000000004E-3</v>
      </c>
      <c r="X262" s="14">
        <v>1.7609953703703702</v>
      </c>
      <c r="Y262" s="12" t="e">
        <f t="shared" si="65"/>
        <v>#DIV/0!</v>
      </c>
      <c r="Z262" s="12" t="e">
        <f t="shared" si="66"/>
        <v>#DIV/0!</v>
      </c>
      <c r="AA262" s="14" t="e">
        <f t="shared" si="67"/>
        <v>#DIV/0!</v>
      </c>
      <c r="AB262" s="14" t="e">
        <f t="shared" si="68"/>
        <v>#DIV/0!</v>
      </c>
      <c r="AC262" s="14" t="e">
        <f t="shared" si="69"/>
        <v>#DIV/0!</v>
      </c>
      <c r="AD262" s="14" t="e">
        <f t="shared" si="70"/>
        <v>#DIV/0!</v>
      </c>
      <c r="AE262" s="14" t="e">
        <f t="shared" si="71"/>
        <v>#DIV/0!</v>
      </c>
      <c r="AF262" s="14" t="e">
        <f t="shared" si="72"/>
        <v>#DIV/0!</v>
      </c>
      <c r="AG262" s="14" t="e">
        <f t="shared" si="73"/>
        <v>#DIV/0!</v>
      </c>
      <c r="AH262" s="14" t="e">
        <f t="shared" si="74"/>
        <v>#DIV/0!</v>
      </c>
      <c r="AI262" s="14" t="e">
        <f t="shared" si="75"/>
        <v>#DIV/0!</v>
      </c>
      <c r="AJ262" s="14" t="e">
        <f t="shared" si="76"/>
        <v>#DIV/0!</v>
      </c>
      <c r="AK262" s="15" t="e">
        <f t="shared" si="77"/>
        <v>#DIV/0!</v>
      </c>
    </row>
    <row r="263" spans="1:37" x14ac:dyDescent="0.25">
      <c r="A263" s="5">
        <v>45394</v>
      </c>
      <c r="B263">
        <v>5</v>
      </c>
      <c r="C263" t="s">
        <v>44</v>
      </c>
      <c r="D263">
        <v>30</v>
      </c>
      <c r="E263">
        <v>10</v>
      </c>
      <c r="F263">
        <v>40</v>
      </c>
      <c r="G263" s="14">
        <v>0.30709490740740741</v>
      </c>
      <c r="H263" s="14">
        <v>0.20980324074074075</v>
      </c>
      <c r="I263" s="14">
        <v>0</v>
      </c>
      <c r="J263" s="14">
        <v>4.3055555555555555E-3</v>
      </c>
      <c r="K263" s="14">
        <v>1.8703703703703705E-2</v>
      </c>
      <c r="L263" s="14">
        <v>0</v>
      </c>
      <c r="M263" s="14">
        <v>7.4305555555555555E-2</v>
      </c>
      <c r="N263" s="14">
        <v>0</v>
      </c>
      <c r="O263" s="14">
        <v>0</v>
      </c>
      <c r="P263" s="14">
        <v>3.4375E-3</v>
      </c>
      <c r="Q263">
        <v>0</v>
      </c>
      <c r="R263" s="14">
        <v>7.2337962962962963E-3</v>
      </c>
      <c r="X263" s="14">
        <v>1.7818055555555556</v>
      </c>
      <c r="Y263" s="12">
        <f t="shared" si="65"/>
        <v>6</v>
      </c>
      <c r="Z263" s="12">
        <f t="shared" si="66"/>
        <v>2</v>
      </c>
      <c r="AA263" s="14">
        <f t="shared" si="67"/>
        <v>6.1418981481481484E-2</v>
      </c>
      <c r="AB263" s="14">
        <f t="shared" si="68"/>
        <v>4.196064814814815E-2</v>
      </c>
      <c r="AC263" s="14">
        <f t="shared" si="69"/>
        <v>0</v>
      </c>
      <c r="AD263" s="14">
        <f t="shared" si="70"/>
        <v>8.611111111111111E-4</v>
      </c>
      <c r="AE263" s="14">
        <f t="shared" si="71"/>
        <v>3.7407407407407411E-3</v>
      </c>
      <c r="AF263" s="14">
        <f t="shared" si="72"/>
        <v>0</v>
      </c>
      <c r="AG263" s="14">
        <f t="shared" si="73"/>
        <v>1.4861111111111111E-2</v>
      </c>
      <c r="AH263" s="14">
        <f t="shared" si="74"/>
        <v>0</v>
      </c>
      <c r="AI263" s="14">
        <f t="shared" si="75"/>
        <v>0</v>
      </c>
      <c r="AJ263" s="14">
        <f t="shared" si="76"/>
        <v>6.8749999999999996E-4</v>
      </c>
      <c r="AK263" s="15">
        <f t="shared" si="77"/>
        <v>0.35636111111111113</v>
      </c>
    </row>
    <row r="264" spans="1:37" x14ac:dyDescent="0.25">
      <c r="A264" s="5">
        <v>45394</v>
      </c>
      <c r="C264" t="s">
        <v>43</v>
      </c>
      <c r="D264">
        <v>9</v>
      </c>
      <c r="E264">
        <v>17</v>
      </c>
      <c r="F264">
        <v>26</v>
      </c>
      <c r="G264" s="14">
        <v>0.30579861111111112</v>
      </c>
      <c r="H264" s="14">
        <v>0.20519675925925926</v>
      </c>
      <c r="I264" s="14">
        <v>2.7395833333333338E-2</v>
      </c>
      <c r="J264" s="14">
        <v>0</v>
      </c>
      <c r="K264" s="14">
        <v>1.1597222222222222E-2</v>
      </c>
      <c r="L264" s="14">
        <v>6.159722222222222E-2</v>
      </c>
      <c r="M264" s="14">
        <v>0</v>
      </c>
      <c r="N264" s="14">
        <v>0</v>
      </c>
      <c r="O264" s="14">
        <v>0</v>
      </c>
      <c r="P264" s="14">
        <v>9.2592592592592585E-4</v>
      </c>
      <c r="Q264">
        <v>0</v>
      </c>
      <c r="R264" s="14">
        <v>4.6643518518518518E-3</v>
      </c>
      <c r="X264" s="14">
        <v>1.7745023148148149</v>
      </c>
      <c r="Y264" s="12" t="e">
        <f t="shared" si="65"/>
        <v>#DIV/0!</v>
      </c>
      <c r="Z264" s="12" t="e">
        <f t="shared" si="66"/>
        <v>#DIV/0!</v>
      </c>
      <c r="AA264" s="14" t="e">
        <f t="shared" si="67"/>
        <v>#DIV/0!</v>
      </c>
      <c r="AB264" s="14" t="e">
        <f t="shared" si="68"/>
        <v>#DIV/0!</v>
      </c>
      <c r="AC264" s="14" t="e">
        <f t="shared" si="69"/>
        <v>#DIV/0!</v>
      </c>
      <c r="AD264" s="14" t="e">
        <f t="shared" si="70"/>
        <v>#DIV/0!</v>
      </c>
      <c r="AE264" s="14" t="e">
        <f t="shared" si="71"/>
        <v>#DIV/0!</v>
      </c>
      <c r="AF264" s="14" t="e">
        <f t="shared" si="72"/>
        <v>#DIV/0!</v>
      </c>
      <c r="AG264" s="14" t="e">
        <f t="shared" si="73"/>
        <v>#DIV/0!</v>
      </c>
      <c r="AH264" s="14" t="e">
        <f t="shared" si="74"/>
        <v>#DIV/0!</v>
      </c>
      <c r="AI264" s="14" t="e">
        <f t="shared" si="75"/>
        <v>#DIV/0!</v>
      </c>
      <c r="AJ264" s="14" t="e">
        <f t="shared" si="76"/>
        <v>#DIV/0!</v>
      </c>
      <c r="AK264" s="15" t="e">
        <f t="shared" si="77"/>
        <v>#DIV/0!</v>
      </c>
    </row>
    <row r="265" spans="1:37" x14ac:dyDescent="0.25">
      <c r="A265" s="5">
        <v>45394</v>
      </c>
      <c r="B265">
        <v>5</v>
      </c>
      <c r="C265" t="s">
        <v>45</v>
      </c>
      <c r="D265">
        <v>78</v>
      </c>
      <c r="E265">
        <v>16</v>
      </c>
      <c r="F265">
        <v>94</v>
      </c>
      <c r="G265" s="14">
        <v>0.28790509259259262</v>
      </c>
      <c r="H265" s="14">
        <v>0.2087037037037037</v>
      </c>
      <c r="I265" s="14">
        <v>2.0023148148148148E-3</v>
      </c>
      <c r="J265" s="14">
        <v>3.3402777777777774E-2</v>
      </c>
      <c r="K265" s="14">
        <v>0</v>
      </c>
      <c r="L265" s="14">
        <v>2.6041666666666665E-3</v>
      </c>
      <c r="M265" s="14">
        <v>8.4027777777777781E-3</v>
      </c>
      <c r="N265" s="14">
        <v>3.2800925925925928E-2</v>
      </c>
      <c r="O265" s="14">
        <v>0</v>
      </c>
      <c r="P265" s="14">
        <v>9.6412037037037039E-3</v>
      </c>
      <c r="Q265">
        <v>0</v>
      </c>
      <c r="R265" s="14">
        <v>4.8379629629629632E-3</v>
      </c>
      <c r="X265" s="14">
        <v>1.7698958333333332</v>
      </c>
      <c r="Y265" s="12">
        <f t="shared" si="65"/>
        <v>15.6</v>
      </c>
      <c r="Z265" s="12">
        <f t="shared" si="66"/>
        <v>3.2</v>
      </c>
      <c r="AA265" s="14">
        <f t="shared" si="67"/>
        <v>5.7581018518518524E-2</v>
      </c>
      <c r="AB265" s="14">
        <f t="shared" si="68"/>
        <v>4.1740740740740738E-2</v>
      </c>
      <c r="AC265" s="14">
        <f t="shared" si="69"/>
        <v>4.0046296296296298E-4</v>
      </c>
      <c r="AD265" s="14">
        <f t="shared" si="70"/>
        <v>6.680555555555555E-3</v>
      </c>
      <c r="AE265" s="14">
        <f t="shared" si="71"/>
        <v>0</v>
      </c>
      <c r="AF265" s="14">
        <f t="shared" si="72"/>
        <v>5.2083333333333333E-4</v>
      </c>
      <c r="AG265" s="14">
        <f t="shared" si="73"/>
        <v>1.6805555555555556E-3</v>
      </c>
      <c r="AH265" s="14">
        <f t="shared" si="74"/>
        <v>6.5601851851851854E-3</v>
      </c>
      <c r="AI265" s="14">
        <f t="shared" si="75"/>
        <v>0</v>
      </c>
      <c r="AJ265" s="14">
        <f t="shared" si="76"/>
        <v>1.9282407407407408E-3</v>
      </c>
      <c r="AK265" s="15">
        <f t="shared" si="77"/>
        <v>0.35397916666666662</v>
      </c>
    </row>
    <row r="266" spans="1:37" x14ac:dyDescent="0.25">
      <c r="A266" s="5">
        <v>45394</v>
      </c>
      <c r="B266">
        <v>5</v>
      </c>
      <c r="C266" t="s">
        <v>46</v>
      </c>
      <c r="D266">
        <v>86</v>
      </c>
      <c r="E266">
        <v>6</v>
      </c>
      <c r="F266">
        <v>92</v>
      </c>
      <c r="G266" s="14">
        <v>0.30519675925925926</v>
      </c>
      <c r="H266" s="14">
        <v>0.21140046296296297</v>
      </c>
      <c r="I266" s="14">
        <v>0</v>
      </c>
      <c r="J266" s="14">
        <v>2.7997685185185184E-2</v>
      </c>
      <c r="K266" s="14">
        <v>1.019675925925926E-2</v>
      </c>
      <c r="L266" s="14">
        <v>2.7303240740740743E-2</v>
      </c>
      <c r="M266" s="14">
        <v>0</v>
      </c>
      <c r="N266" s="14">
        <v>2.8298611111111111E-2</v>
      </c>
      <c r="O266" s="14">
        <v>0</v>
      </c>
      <c r="P266" s="14">
        <v>1.4085648148148151E-2</v>
      </c>
      <c r="Q266">
        <v>0</v>
      </c>
      <c r="R266" s="14">
        <v>5.7060185185185191E-3</v>
      </c>
      <c r="X266" s="14">
        <v>1.7679976851851853</v>
      </c>
      <c r="Y266" s="12">
        <f t="shared" si="65"/>
        <v>17.2</v>
      </c>
      <c r="Z266" s="12">
        <f t="shared" si="66"/>
        <v>1.2</v>
      </c>
      <c r="AA266" s="14">
        <f t="shared" si="67"/>
        <v>6.1039351851851852E-2</v>
      </c>
      <c r="AB266" s="14">
        <f t="shared" si="68"/>
        <v>4.2280092592592591E-2</v>
      </c>
      <c r="AC266" s="14">
        <f t="shared" si="69"/>
        <v>0</v>
      </c>
      <c r="AD266" s="14">
        <f t="shared" si="70"/>
        <v>5.5995370370370365E-3</v>
      </c>
      <c r="AE266" s="14">
        <f t="shared" si="71"/>
        <v>2.0393518518518521E-3</v>
      </c>
      <c r="AF266" s="14">
        <f t="shared" si="72"/>
        <v>5.4606481481481485E-3</v>
      </c>
      <c r="AG266" s="14">
        <f t="shared" si="73"/>
        <v>0</v>
      </c>
      <c r="AH266" s="14">
        <f t="shared" si="74"/>
        <v>5.6597222222222222E-3</v>
      </c>
      <c r="AI266" s="14">
        <f t="shared" si="75"/>
        <v>0</v>
      </c>
      <c r="AJ266" s="14">
        <f t="shared" si="76"/>
        <v>2.8171296296296304E-3</v>
      </c>
      <c r="AK266" s="15">
        <f t="shared" si="77"/>
        <v>0.35359953703703706</v>
      </c>
    </row>
    <row r="267" spans="1:37" x14ac:dyDescent="0.25">
      <c r="A267" s="5">
        <v>45394</v>
      </c>
      <c r="B267">
        <v>5</v>
      </c>
      <c r="C267" t="s">
        <v>47</v>
      </c>
      <c r="D267">
        <v>104</v>
      </c>
      <c r="E267">
        <v>26</v>
      </c>
      <c r="F267">
        <v>130</v>
      </c>
      <c r="G267" s="14">
        <v>0.37819444444444444</v>
      </c>
      <c r="H267" s="14">
        <v>0.37662037037037038</v>
      </c>
      <c r="I267" s="14">
        <v>1.34375E-2</v>
      </c>
      <c r="J267" s="14">
        <v>0.15755787037037036</v>
      </c>
      <c r="K267" s="14">
        <v>0</v>
      </c>
      <c r="L267" s="14">
        <v>5.1481481481481482E-2</v>
      </c>
      <c r="M267" s="14">
        <v>9.0046296296296298E-3</v>
      </c>
      <c r="N267" s="14">
        <v>0.14981481481481482</v>
      </c>
      <c r="O267" s="14">
        <v>0</v>
      </c>
      <c r="P267" s="14">
        <v>1.1967592592592592E-2</v>
      </c>
      <c r="Q267">
        <v>0</v>
      </c>
      <c r="R267" s="14">
        <v>4.8379629629629632E-3</v>
      </c>
      <c r="X267" s="14">
        <v>1.7790972222222221</v>
      </c>
      <c r="Y267" s="12">
        <f t="shared" si="65"/>
        <v>20.8</v>
      </c>
      <c r="Z267" s="12">
        <f t="shared" si="66"/>
        <v>5.2</v>
      </c>
      <c r="AA267" s="14">
        <f t="shared" si="67"/>
        <v>7.5638888888888894E-2</v>
      </c>
      <c r="AB267" s="14">
        <f t="shared" si="68"/>
        <v>7.5324074074074071E-2</v>
      </c>
      <c r="AC267" s="14">
        <f t="shared" si="69"/>
        <v>2.6874999999999998E-3</v>
      </c>
      <c r="AD267" s="14">
        <f t="shared" si="70"/>
        <v>3.1511574074074074E-2</v>
      </c>
      <c r="AE267" s="14">
        <f t="shared" si="71"/>
        <v>0</v>
      </c>
      <c r="AF267" s="14">
        <f t="shared" si="72"/>
        <v>1.0296296296296296E-2</v>
      </c>
      <c r="AG267" s="14">
        <f t="shared" si="73"/>
        <v>1.8009259259259259E-3</v>
      </c>
      <c r="AH267" s="14">
        <f t="shared" si="74"/>
        <v>2.9962962962962962E-2</v>
      </c>
      <c r="AI267" s="14">
        <f t="shared" si="75"/>
        <v>0</v>
      </c>
      <c r="AJ267" s="14">
        <f t="shared" si="76"/>
        <v>2.3935185185185183E-3</v>
      </c>
      <c r="AK267" s="15">
        <f t="shared" si="77"/>
        <v>0.35581944444444441</v>
      </c>
    </row>
    <row r="268" spans="1:37" hidden="1" x14ac:dyDescent="0.25">
      <c r="A268" s="5">
        <v>45401</v>
      </c>
      <c r="C268" t="s">
        <v>123</v>
      </c>
      <c r="D268">
        <v>4</v>
      </c>
      <c r="E268">
        <v>2</v>
      </c>
      <c r="F268">
        <v>6</v>
      </c>
      <c r="G268" s="14">
        <v>0.31269675925925927</v>
      </c>
      <c r="H268" s="14">
        <v>0</v>
      </c>
      <c r="I268" s="14">
        <v>0</v>
      </c>
      <c r="J268" s="14">
        <v>0</v>
      </c>
      <c r="K268" s="14">
        <v>0</v>
      </c>
      <c r="L268" s="14">
        <v>0.31269675925925927</v>
      </c>
      <c r="M268" s="14">
        <v>0</v>
      </c>
      <c r="N268" s="14">
        <v>0</v>
      </c>
      <c r="O268" s="14">
        <v>0</v>
      </c>
      <c r="P268" s="14">
        <v>4.1666666666666669E-4</v>
      </c>
      <c r="Q268">
        <v>0</v>
      </c>
      <c r="R268" s="14">
        <v>3.1249999999999997E-3</v>
      </c>
      <c r="X268" s="14">
        <v>0.32609953703703703</v>
      </c>
      <c r="Y268" s="12" t="e">
        <f t="shared" ref="Y268:Y276" si="78">$D268/$B268</f>
        <v>#DIV/0!</v>
      </c>
      <c r="Z268" s="12" t="e">
        <f t="shared" ref="Z268:Z276" si="79">$E268/$B268</f>
        <v>#DIV/0!</v>
      </c>
      <c r="AA268" s="14" t="e">
        <f t="shared" ref="AA268:AA276" si="80">$G268/$B268</f>
        <v>#DIV/0!</v>
      </c>
      <c r="AB268" s="14" t="e">
        <f t="shared" ref="AB268:AB276" si="81">$H268/$B268</f>
        <v>#DIV/0!</v>
      </c>
      <c r="AC268" s="14" t="e">
        <f t="shared" ref="AC268:AC276" si="82">$I268/$B268</f>
        <v>#DIV/0!</v>
      </c>
      <c r="AD268" s="14" t="e">
        <f t="shared" ref="AD268:AD276" si="83">$J268/$B268</f>
        <v>#DIV/0!</v>
      </c>
      <c r="AE268" s="14" t="e">
        <f t="shared" ref="AE268:AE276" si="84">$K268/$B268</f>
        <v>#DIV/0!</v>
      </c>
      <c r="AF268" s="14" t="e">
        <f t="shared" ref="AF268:AF276" si="85">$L268/$B268</f>
        <v>#DIV/0!</v>
      </c>
      <c r="AG268" s="14" t="e">
        <f t="shared" ref="AG268:AG276" si="86">$M268/$B268</f>
        <v>#DIV/0!</v>
      </c>
      <c r="AH268" s="14" t="e">
        <f t="shared" ref="AH268:AH276" si="87">$N268/$B268</f>
        <v>#DIV/0!</v>
      </c>
      <c r="AI268" s="14" t="e">
        <f t="shared" ref="AI268:AI276" si="88">$O268/$B268</f>
        <v>#DIV/0!</v>
      </c>
      <c r="AJ268" s="14" t="e">
        <f t="shared" ref="AJ268:AJ276" si="89">$P268/$B268</f>
        <v>#DIV/0!</v>
      </c>
      <c r="AK268" s="15" t="e">
        <f t="shared" ref="AK268:AK276" si="90">$X268/$B268</f>
        <v>#DIV/0!</v>
      </c>
    </row>
    <row r="269" spans="1:37" x14ac:dyDescent="0.25">
      <c r="A269" s="5">
        <v>45401</v>
      </c>
      <c r="B269">
        <v>5</v>
      </c>
      <c r="C269" t="s">
        <v>48</v>
      </c>
      <c r="D269">
        <v>54</v>
      </c>
      <c r="E269">
        <v>18</v>
      </c>
      <c r="F269">
        <v>72</v>
      </c>
      <c r="G269" s="14">
        <v>0.32040509259259259</v>
      </c>
      <c r="H269" s="14">
        <v>0.20609953703703701</v>
      </c>
      <c r="I269" s="14">
        <v>6.2604166666666669E-2</v>
      </c>
      <c r="J269" s="14">
        <v>1.4895833333333332E-2</v>
      </c>
      <c r="K269" s="14">
        <v>1.7002314814814814E-2</v>
      </c>
      <c r="L269" s="14">
        <v>0</v>
      </c>
      <c r="M269" s="14">
        <v>1.7905092592592594E-2</v>
      </c>
      <c r="N269" s="14">
        <v>1.8981481481481482E-3</v>
      </c>
      <c r="O269" s="14">
        <v>0</v>
      </c>
      <c r="P269" s="14">
        <v>5.6249999999999989E-3</v>
      </c>
      <c r="Q269">
        <v>0</v>
      </c>
      <c r="R269" s="14">
        <v>4.1666666666666666E-3</v>
      </c>
      <c r="X269" s="14">
        <v>1.7134027777777778</v>
      </c>
      <c r="Y269" s="12">
        <f t="shared" si="78"/>
        <v>10.8</v>
      </c>
      <c r="Z269" s="12">
        <f t="shared" si="79"/>
        <v>3.6</v>
      </c>
      <c r="AA269" s="14">
        <f t="shared" si="80"/>
        <v>6.4081018518518523E-2</v>
      </c>
      <c r="AB269" s="14">
        <f t="shared" si="81"/>
        <v>4.12199074074074E-2</v>
      </c>
      <c r="AC269" s="14">
        <f t="shared" si="82"/>
        <v>1.2520833333333333E-2</v>
      </c>
      <c r="AD269" s="14">
        <f t="shared" si="83"/>
        <v>2.9791666666666664E-3</v>
      </c>
      <c r="AE269" s="14">
        <f t="shared" si="84"/>
        <v>3.4004629629629628E-3</v>
      </c>
      <c r="AF269" s="14">
        <f t="shared" si="85"/>
        <v>0</v>
      </c>
      <c r="AG269" s="14">
        <f t="shared" si="86"/>
        <v>3.581018518518519E-3</v>
      </c>
      <c r="AH269" s="14">
        <f t="shared" si="87"/>
        <v>3.7962962962962961E-4</v>
      </c>
      <c r="AI269" s="14">
        <f t="shared" si="88"/>
        <v>0</v>
      </c>
      <c r="AJ269" s="14">
        <f t="shared" si="89"/>
        <v>1.1249999999999997E-3</v>
      </c>
      <c r="AK269" s="15">
        <f t="shared" si="90"/>
        <v>0.34268055555555554</v>
      </c>
    </row>
    <row r="270" spans="1:37" x14ac:dyDescent="0.25">
      <c r="A270" s="5">
        <v>45401</v>
      </c>
      <c r="C270" t="s">
        <v>125</v>
      </c>
      <c r="D270">
        <v>27</v>
      </c>
      <c r="E270">
        <v>8</v>
      </c>
      <c r="F270">
        <v>35</v>
      </c>
      <c r="G270" s="14">
        <v>0.49170138888888887</v>
      </c>
      <c r="H270" s="14">
        <v>0.16700231481481484</v>
      </c>
      <c r="I270" s="14">
        <v>7.9861111111111105E-4</v>
      </c>
      <c r="J270" s="14">
        <v>5.8402777777777776E-2</v>
      </c>
      <c r="K270" s="14">
        <v>0.1237037037037037</v>
      </c>
      <c r="L270" s="14">
        <v>0.13200231481481481</v>
      </c>
      <c r="M270" s="14">
        <v>0</v>
      </c>
      <c r="N270" s="14">
        <v>0</v>
      </c>
      <c r="O270" s="14">
        <v>9.8032407407407408E-3</v>
      </c>
      <c r="P270" s="14">
        <v>2.9282407407407412E-3</v>
      </c>
      <c r="Q270">
        <v>0</v>
      </c>
      <c r="R270" s="14">
        <v>4.9305555555555552E-3</v>
      </c>
      <c r="X270" s="14">
        <v>1.4032986111111112</v>
      </c>
      <c r="Y270" s="12" t="e">
        <f t="shared" si="78"/>
        <v>#DIV/0!</v>
      </c>
      <c r="Z270" s="12" t="e">
        <f t="shared" si="79"/>
        <v>#DIV/0!</v>
      </c>
      <c r="AA270" s="14" t="e">
        <f t="shared" si="80"/>
        <v>#DIV/0!</v>
      </c>
      <c r="AB270" s="14" t="e">
        <f t="shared" si="81"/>
        <v>#DIV/0!</v>
      </c>
      <c r="AC270" s="14" t="e">
        <f t="shared" si="82"/>
        <v>#DIV/0!</v>
      </c>
      <c r="AD270" s="14" t="e">
        <f t="shared" si="83"/>
        <v>#DIV/0!</v>
      </c>
      <c r="AE270" s="14" t="e">
        <f t="shared" si="84"/>
        <v>#DIV/0!</v>
      </c>
      <c r="AF270" s="14" t="e">
        <f t="shared" si="85"/>
        <v>#DIV/0!</v>
      </c>
      <c r="AG270" s="14" t="e">
        <f t="shared" si="86"/>
        <v>#DIV/0!</v>
      </c>
      <c r="AH270" s="14" t="e">
        <f t="shared" si="87"/>
        <v>#DIV/0!</v>
      </c>
      <c r="AI270" s="14" t="e">
        <f t="shared" si="88"/>
        <v>#DIV/0!</v>
      </c>
      <c r="AJ270" s="14" t="e">
        <f t="shared" si="89"/>
        <v>#DIV/0!</v>
      </c>
      <c r="AK270" s="15" t="e">
        <f t="shared" si="90"/>
        <v>#DIV/0!</v>
      </c>
    </row>
    <row r="271" spans="1:37" x14ac:dyDescent="0.25">
      <c r="A271" s="5">
        <v>45401</v>
      </c>
      <c r="C271" t="s">
        <v>127</v>
      </c>
      <c r="D271">
        <v>20</v>
      </c>
      <c r="E271">
        <v>23</v>
      </c>
      <c r="F271">
        <v>43</v>
      </c>
      <c r="G271" s="14">
        <v>0.43269675925925927</v>
      </c>
      <c r="H271" s="14">
        <v>0.20969907407407407</v>
      </c>
      <c r="I271" s="14">
        <v>0</v>
      </c>
      <c r="J271" s="14">
        <v>2.0405092592592593E-2</v>
      </c>
      <c r="K271" s="14">
        <v>3.9803240740740743E-2</v>
      </c>
      <c r="L271" s="14">
        <v>0.12939814814814815</v>
      </c>
      <c r="M271" s="14">
        <v>0</v>
      </c>
      <c r="N271" s="14">
        <v>0</v>
      </c>
      <c r="O271" s="14">
        <v>3.3402777777777774E-2</v>
      </c>
      <c r="P271" s="14">
        <v>2.5925925925925925E-3</v>
      </c>
      <c r="Q271">
        <v>0</v>
      </c>
      <c r="R271" s="14">
        <v>4.6180555555555558E-3</v>
      </c>
      <c r="X271" s="14">
        <v>1.7784953703703703</v>
      </c>
      <c r="Y271" s="12" t="e">
        <f t="shared" si="78"/>
        <v>#DIV/0!</v>
      </c>
      <c r="Z271" s="12" t="e">
        <f t="shared" si="79"/>
        <v>#DIV/0!</v>
      </c>
      <c r="AA271" s="14" t="e">
        <f t="shared" si="80"/>
        <v>#DIV/0!</v>
      </c>
      <c r="AB271" s="14" t="e">
        <f t="shared" si="81"/>
        <v>#DIV/0!</v>
      </c>
      <c r="AC271" s="14" t="e">
        <f t="shared" si="82"/>
        <v>#DIV/0!</v>
      </c>
      <c r="AD271" s="14" t="e">
        <f t="shared" si="83"/>
        <v>#DIV/0!</v>
      </c>
      <c r="AE271" s="14" t="e">
        <f t="shared" si="84"/>
        <v>#DIV/0!</v>
      </c>
      <c r="AF271" s="14" t="e">
        <f t="shared" si="85"/>
        <v>#DIV/0!</v>
      </c>
      <c r="AG271" s="14" t="e">
        <f t="shared" si="86"/>
        <v>#DIV/0!</v>
      </c>
      <c r="AH271" s="14" t="e">
        <f t="shared" si="87"/>
        <v>#DIV/0!</v>
      </c>
      <c r="AI271" s="14" t="e">
        <f t="shared" si="88"/>
        <v>#DIV/0!</v>
      </c>
      <c r="AJ271" s="14" t="e">
        <f t="shared" si="89"/>
        <v>#DIV/0!</v>
      </c>
      <c r="AK271" s="15" t="e">
        <f t="shared" si="90"/>
        <v>#DIV/0!</v>
      </c>
    </row>
    <row r="272" spans="1:37" x14ac:dyDescent="0.25">
      <c r="A272" s="5">
        <v>45401</v>
      </c>
      <c r="B272">
        <v>5</v>
      </c>
      <c r="C272" t="s">
        <v>44</v>
      </c>
      <c r="D272">
        <v>77</v>
      </c>
      <c r="E272">
        <v>19</v>
      </c>
      <c r="F272">
        <v>96</v>
      </c>
      <c r="G272" s="14">
        <v>0.28090277777777778</v>
      </c>
      <c r="H272" s="14">
        <v>0.21349537037037036</v>
      </c>
      <c r="I272" s="14">
        <v>2.0023148148148148E-3</v>
      </c>
      <c r="J272" s="14">
        <v>1.0300925925925927E-2</v>
      </c>
      <c r="K272" s="14">
        <v>0</v>
      </c>
      <c r="L272" s="14">
        <v>1.1400462962962965E-2</v>
      </c>
      <c r="M272" s="14">
        <v>6.8981481481481489E-3</v>
      </c>
      <c r="N272" s="14">
        <v>3.6805555555555557E-2</v>
      </c>
      <c r="O272" s="14">
        <v>0</v>
      </c>
      <c r="P272" s="14">
        <v>9.0046296296296298E-3</v>
      </c>
      <c r="Q272">
        <v>0</v>
      </c>
      <c r="R272" s="14">
        <v>6.5393518518518517E-3</v>
      </c>
      <c r="X272" s="14">
        <v>1.7504050925925927</v>
      </c>
      <c r="Y272" s="12">
        <f t="shared" si="78"/>
        <v>15.4</v>
      </c>
      <c r="Z272" s="12">
        <f t="shared" si="79"/>
        <v>3.8</v>
      </c>
      <c r="AA272" s="14">
        <f t="shared" si="80"/>
        <v>5.6180555555555553E-2</v>
      </c>
      <c r="AB272" s="14">
        <f t="shared" si="81"/>
        <v>4.269907407407407E-2</v>
      </c>
      <c r="AC272" s="14">
        <f t="shared" si="82"/>
        <v>4.0046296296296298E-4</v>
      </c>
      <c r="AD272" s="14">
        <f t="shared" si="83"/>
        <v>2.0601851851851853E-3</v>
      </c>
      <c r="AE272" s="14">
        <f t="shared" si="84"/>
        <v>0</v>
      </c>
      <c r="AF272" s="14">
        <f t="shared" si="85"/>
        <v>2.2800925925925931E-3</v>
      </c>
      <c r="AG272" s="14">
        <f t="shared" si="86"/>
        <v>1.3796296296296297E-3</v>
      </c>
      <c r="AH272" s="14">
        <f t="shared" si="87"/>
        <v>7.3611111111111117E-3</v>
      </c>
      <c r="AI272" s="14">
        <f t="shared" si="88"/>
        <v>0</v>
      </c>
      <c r="AJ272" s="14">
        <f t="shared" si="89"/>
        <v>1.8009259259259259E-3</v>
      </c>
      <c r="AK272" s="15">
        <f t="shared" si="90"/>
        <v>0.35008101851851853</v>
      </c>
    </row>
    <row r="273" spans="1:37" x14ac:dyDescent="0.25">
      <c r="A273" s="5">
        <v>45401</v>
      </c>
      <c r="C273" t="s">
        <v>43</v>
      </c>
      <c r="D273">
        <v>46</v>
      </c>
      <c r="E273">
        <v>1</v>
      </c>
      <c r="F273">
        <v>47</v>
      </c>
      <c r="G273" s="14">
        <v>0.31359953703703702</v>
      </c>
      <c r="H273" s="14">
        <v>0.1287962962962963</v>
      </c>
      <c r="I273" s="14">
        <v>2.3703703703703703E-2</v>
      </c>
      <c r="J273" s="14">
        <v>0</v>
      </c>
      <c r="K273" s="14">
        <v>0</v>
      </c>
      <c r="L273" s="14">
        <v>0.16109953703703703</v>
      </c>
      <c r="M273" s="14">
        <v>0</v>
      </c>
      <c r="N273" s="14">
        <v>0</v>
      </c>
      <c r="O273" s="14">
        <v>0</v>
      </c>
      <c r="P273" s="14">
        <v>1.082175925925926E-2</v>
      </c>
      <c r="Q273">
        <v>0</v>
      </c>
      <c r="R273" s="14">
        <v>4.6064814814814814E-3</v>
      </c>
      <c r="X273" s="14">
        <v>1.273599537037037</v>
      </c>
      <c r="Y273" s="12" t="e">
        <f t="shared" si="78"/>
        <v>#DIV/0!</v>
      </c>
      <c r="Z273" s="12" t="e">
        <f t="shared" si="79"/>
        <v>#DIV/0!</v>
      </c>
      <c r="AA273" s="14" t="e">
        <f t="shared" si="80"/>
        <v>#DIV/0!</v>
      </c>
      <c r="AB273" s="14" t="e">
        <f t="shared" si="81"/>
        <v>#DIV/0!</v>
      </c>
      <c r="AC273" s="14" t="e">
        <f t="shared" si="82"/>
        <v>#DIV/0!</v>
      </c>
      <c r="AD273" s="14" t="e">
        <f t="shared" si="83"/>
        <v>#DIV/0!</v>
      </c>
      <c r="AE273" s="14" t="e">
        <f t="shared" si="84"/>
        <v>#DIV/0!</v>
      </c>
      <c r="AF273" s="14" t="e">
        <f t="shared" si="85"/>
        <v>#DIV/0!</v>
      </c>
      <c r="AG273" s="14" t="e">
        <f t="shared" si="86"/>
        <v>#DIV/0!</v>
      </c>
      <c r="AH273" s="14" t="e">
        <f t="shared" si="87"/>
        <v>#DIV/0!</v>
      </c>
      <c r="AI273" s="14" t="e">
        <f t="shared" si="88"/>
        <v>#DIV/0!</v>
      </c>
      <c r="AJ273" s="14" t="e">
        <f t="shared" si="89"/>
        <v>#DIV/0!</v>
      </c>
      <c r="AK273" s="15" t="e">
        <f t="shared" si="90"/>
        <v>#DIV/0!</v>
      </c>
    </row>
    <row r="274" spans="1:37" x14ac:dyDescent="0.25">
      <c r="A274" s="5">
        <v>45401</v>
      </c>
      <c r="B274">
        <v>5</v>
      </c>
      <c r="C274" t="s">
        <v>45</v>
      </c>
      <c r="D274">
        <v>112</v>
      </c>
      <c r="E274">
        <v>24</v>
      </c>
      <c r="F274">
        <v>136</v>
      </c>
      <c r="G274" s="14">
        <v>0.32280092592592591</v>
      </c>
      <c r="H274" s="14">
        <v>0.20989583333333331</v>
      </c>
      <c r="I274" s="14">
        <v>6.8981481481481489E-3</v>
      </c>
      <c r="J274" s="14">
        <v>4.9201388888888892E-2</v>
      </c>
      <c r="K274" s="14">
        <v>0</v>
      </c>
      <c r="L274" s="14">
        <v>5.1967592592592595E-3</v>
      </c>
      <c r="M274" s="14">
        <v>1.5694444444444445E-2</v>
      </c>
      <c r="N274" s="14">
        <v>3.5902777777777777E-2</v>
      </c>
      <c r="O274" s="14">
        <v>0</v>
      </c>
      <c r="P274" s="14">
        <v>1.1990740740740739E-2</v>
      </c>
      <c r="Q274">
        <v>0</v>
      </c>
      <c r="R274" s="14">
        <v>4.5138888888888893E-3</v>
      </c>
      <c r="X274" s="14">
        <v>1.7498032407407409</v>
      </c>
      <c r="Y274" s="12">
        <f t="shared" si="78"/>
        <v>22.4</v>
      </c>
      <c r="Z274" s="12">
        <f t="shared" si="79"/>
        <v>4.8</v>
      </c>
      <c r="AA274" s="14">
        <f t="shared" si="80"/>
        <v>6.4560185185185179E-2</v>
      </c>
      <c r="AB274" s="14">
        <f t="shared" si="81"/>
        <v>4.1979166666666665E-2</v>
      </c>
      <c r="AC274" s="14">
        <f t="shared" si="82"/>
        <v>1.3796296296296297E-3</v>
      </c>
      <c r="AD274" s="14">
        <f t="shared" si="83"/>
        <v>9.8402777777777777E-3</v>
      </c>
      <c r="AE274" s="14">
        <f t="shared" si="84"/>
        <v>0</v>
      </c>
      <c r="AF274" s="14">
        <f t="shared" si="85"/>
        <v>1.0393518518518519E-3</v>
      </c>
      <c r="AG274" s="14">
        <f t="shared" si="86"/>
        <v>3.138888888888889E-3</v>
      </c>
      <c r="AH274" s="14">
        <f t="shared" si="87"/>
        <v>7.1805555555555555E-3</v>
      </c>
      <c r="AI274" s="14">
        <f t="shared" si="88"/>
        <v>0</v>
      </c>
      <c r="AJ274" s="14">
        <f t="shared" si="89"/>
        <v>2.3981481481481479E-3</v>
      </c>
      <c r="AK274" s="15">
        <f t="shared" si="90"/>
        <v>0.3499606481481482</v>
      </c>
    </row>
    <row r="275" spans="1:37" x14ac:dyDescent="0.25">
      <c r="A275" s="5">
        <v>45401</v>
      </c>
      <c r="B275">
        <v>5</v>
      </c>
      <c r="C275" t="s">
        <v>46</v>
      </c>
      <c r="D275">
        <v>113</v>
      </c>
      <c r="E275">
        <v>4</v>
      </c>
      <c r="F275">
        <v>117</v>
      </c>
      <c r="G275" s="14">
        <v>0.29879629629629628</v>
      </c>
      <c r="H275" s="14">
        <v>0.21030092592592595</v>
      </c>
      <c r="I275" s="14">
        <v>0</v>
      </c>
      <c r="J275" s="14">
        <v>3.3796296296296297E-2</v>
      </c>
      <c r="K275" s="14">
        <v>8.7037037037037031E-3</v>
      </c>
      <c r="L275" s="14">
        <v>1.0995370370370371E-2</v>
      </c>
      <c r="M275" s="14">
        <v>0</v>
      </c>
      <c r="N275" s="14">
        <v>3.4999999999999996E-2</v>
      </c>
      <c r="O275" s="14">
        <v>0</v>
      </c>
      <c r="P275" s="14">
        <v>1.6076388888888887E-2</v>
      </c>
      <c r="Q275">
        <v>0</v>
      </c>
      <c r="R275" s="14">
        <v>5.208333333333333E-3</v>
      </c>
      <c r="X275" s="14">
        <v>1.7681944444444444</v>
      </c>
      <c r="Y275" s="12">
        <f t="shared" si="78"/>
        <v>22.6</v>
      </c>
      <c r="Z275" s="12">
        <f t="shared" si="79"/>
        <v>0.8</v>
      </c>
      <c r="AA275" s="14">
        <f t="shared" si="80"/>
        <v>5.9759259259259255E-2</v>
      </c>
      <c r="AB275" s="14">
        <f t="shared" si="81"/>
        <v>4.2060185185185187E-2</v>
      </c>
      <c r="AC275" s="14">
        <f t="shared" si="82"/>
        <v>0</v>
      </c>
      <c r="AD275" s="14">
        <f t="shared" si="83"/>
        <v>6.7592592592592591E-3</v>
      </c>
      <c r="AE275" s="14">
        <f t="shared" si="84"/>
        <v>1.7407407407407406E-3</v>
      </c>
      <c r="AF275" s="14">
        <f t="shared" si="85"/>
        <v>2.1990740740740742E-3</v>
      </c>
      <c r="AG275" s="14">
        <f t="shared" si="86"/>
        <v>0</v>
      </c>
      <c r="AH275" s="14">
        <f t="shared" si="87"/>
        <v>6.9999999999999993E-3</v>
      </c>
      <c r="AI275" s="14">
        <f t="shared" si="88"/>
        <v>0</v>
      </c>
      <c r="AJ275" s="14">
        <f t="shared" si="89"/>
        <v>3.2152777777777774E-3</v>
      </c>
      <c r="AK275" s="15">
        <f t="shared" si="90"/>
        <v>0.35363888888888889</v>
      </c>
    </row>
    <row r="276" spans="1:37" x14ac:dyDescent="0.25">
      <c r="A276" s="5">
        <v>45401</v>
      </c>
      <c r="B276">
        <v>5</v>
      </c>
      <c r="C276" t="s">
        <v>47</v>
      </c>
      <c r="D276">
        <v>123</v>
      </c>
      <c r="E276">
        <v>27</v>
      </c>
      <c r="F276">
        <v>150</v>
      </c>
      <c r="G276" s="14">
        <v>0.35379629629629633</v>
      </c>
      <c r="H276" s="14">
        <v>0.20930555555555555</v>
      </c>
      <c r="I276" s="14">
        <v>1.6400462962962964E-2</v>
      </c>
      <c r="J276" s="14">
        <v>5.5601851851851847E-2</v>
      </c>
      <c r="K276" s="14">
        <v>0</v>
      </c>
      <c r="L276" s="14">
        <v>3.7002314814814814E-2</v>
      </c>
      <c r="M276" s="14">
        <v>0</v>
      </c>
      <c r="N276" s="14">
        <v>3.5497685185185188E-2</v>
      </c>
      <c r="O276" s="14">
        <v>0</v>
      </c>
      <c r="P276" s="14">
        <v>3.0150462962962962E-2</v>
      </c>
      <c r="Q276">
        <v>0</v>
      </c>
      <c r="R276" s="14">
        <v>4.6643518518518518E-3</v>
      </c>
      <c r="X276" s="14">
        <v>1.7684953703703703</v>
      </c>
      <c r="Y276" s="12">
        <f t="shared" si="78"/>
        <v>24.6</v>
      </c>
      <c r="Z276" s="12">
        <f t="shared" si="79"/>
        <v>5.4</v>
      </c>
      <c r="AA276" s="14">
        <f t="shared" si="80"/>
        <v>7.0759259259259272E-2</v>
      </c>
      <c r="AB276" s="14">
        <f t="shared" si="81"/>
        <v>4.1861111111111113E-2</v>
      </c>
      <c r="AC276" s="14">
        <f t="shared" si="82"/>
        <v>3.2800925925925927E-3</v>
      </c>
      <c r="AD276" s="14">
        <f t="shared" si="83"/>
        <v>1.1120370370370369E-2</v>
      </c>
      <c r="AE276" s="14">
        <f t="shared" si="84"/>
        <v>0</v>
      </c>
      <c r="AF276" s="14">
        <f t="shared" si="85"/>
        <v>7.4004629629629629E-3</v>
      </c>
      <c r="AG276" s="14">
        <f t="shared" si="86"/>
        <v>0</v>
      </c>
      <c r="AH276" s="14">
        <f t="shared" si="87"/>
        <v>7.0995370370370379E-3</v>
      </c>
      <c r="AI276" s="14">
        <f t="shared" si="88"/>
        <v>0</v>
      </c>
      <c r="AJ276" s="14">
        <f t="shared" si="89"/>
        <v>6.0300925925925921E-3</v>
      </c>
      <c r="AK276" s="15">
        <f t="shared" si="90"/>
        <v>0.35369907407407408</v>
      </c>
    </row>
    <row r="277" spans="1:37" hidden="1" x14ac:dyDescent="0.25">
      <c r="A277" s="5"/>
      <c r="C277" t="s">
        <v>123</v>
      </c>
      <c r="D277">
        <v>23</v>
      </c>
      <c r="E277">
        <v>0</v>
      </c>
      <c r="F277">
        <v>23</v>
      </c>
      <c r="G277" s="14">
        <v>0.62540509259259258</v>
      </c>
      <c r="H277" s="14">
        <v>0</v>
      </c>
      <c r="I277" s="14">
        <v>0</v>
      </c>
      <c r="J277" s="14">
        <v>0</v>
      </c>
      <c r="K277" s="14">
        <v>0</v>
      </c>
      <c r="L277" s="14">
        <v>0.15469907407407407</v>
      </c>
      <c r="M277" s="14">
        <v>0.47069444444444447</v>
      </c>
      <c r="N277" s="14">
        <v>0</v>
      </c>
      <c r="O277" s="14">
        <v>0</v>
      </c>
      <c r="P277" s="14">
        <v>2.3530092592592592E-2</v>
      </c>
      <c r="Q277">
        <v>0</v>
      </c>
      <c r="R277" s="14">
        <v>3.483796296296296E-3</v>
      </c>
      <c r="X277" s="14">
        <v>0.82859953703703704</v>
      </c>
      <c r="Y277" s="12" t="e">
        <f t="shared" ref="Y277:Y285" si="91">$D277/$B277</f>
        <v>#DIV/0!</v>
      </c>
      <c r="Z277" s="12" t="e">
        <f t="shared" ref="Z277:Z285" si="92">$E277/$B277</f>
        <v>#DIV/0!</v>
      </c>
      <c r="AA277" s="14" t="e">
        <f t="shared" ref="AA277:AA285" si="93">$G277/$B277</f>
        <v>#DIV/0!</v>
      </c>
      <c r="AB277" s="14" t="e">
        <f t="shared" ref="AB277:AB285" si="94">$H277/$B277</f>
        <v>#DIV/0!</v>
      </c>
      <c r="AC277" s="14" t="e">
        <f t="shared" ref="AC277:AC285" si="95">$I277/$B277</f>
        <v>#DIV/0!</v>
      </c>
      <c r="AD277" s="14" t="e">
        <f t="shared" ref="AD277:AD285" si="96">$J277/$B277</f>
        <v>#DIV/0!</v>
      </c>
      <c r="AE277" s="14" t="e">
        <f t="shared" ref="AE277:AE285" si="97">$K277/$B277</f>
        <v>#DIV/0!</v>
      </c>
      <c r="AF277" s="14" t="e">
        <f t="shared" ref="AF277:AF285" si="98">$L277/$B277</f>
        <v>#DIV/0!</v>
      </c>
      <c r="AG277" s="14" t="e">
        <f t="shared" ref="AG277:AG285" si="99">$M277/$B277</f>
        <v>#DIV/0!</v>
      </c>
      <c r="AH277" s="14" t="e">
        <f t="shared" ref="AH277:AH285" si="100">$N277/$B277</f>
        <v>#DIV/0!</v>
      </c>
      <c r="AI277" s="14" t="e">
        <f t="shared" ref="AI277:AI285" si="101">$O277/$B277</f>
        <v>#DIV/0!</v>
      </c>
      <c r="AJ277" s="14" t="e">
        <f t="shared" ref="AJ277:AJ285" si="102">$P277/$B277</f>
        <v>#DIV/0!</v>
      </c>
      <c r="AK277" s="15" t="e">
        <f t="shared" ref="AK277:AK285" si="103">$X277/$B277</f>
        <v>#DIV/0!</v>
      </c>
    </row>
    <row r="278" spans="1:37" x14ac:dyDescent="0.25">
      <c r="A278" s="5">
        <v>45408</v>
      </c>
      <c r="B278">
        <v>2</v>
      </c>
      <c r="C278" t="s">
        <v>48</v>
      </c>
      <c r="D278">
        <v>57</v>
      </c>
      <c r="E278">
        <v>9</v>
      </c>
      <c r="F278">
        <v>66</v>
      </c>
      <c r="G278" s="14">
        <v>0.13780092592592594</v>
      </c>
      <c r="H278" s="14">
        <v>8.4398148148148153E-2</v>
      </c>
      <c r="I278" s="14">
        <v>2.8495370370370369E-2</v>
      </c>
      <c r="J278" s="14">
        <v>8.1944444444444452E-3</v>
      </c>
      <c r="K278" s="14">
        <v>3.7037037037037034E-3</v>
      </c>
      <c r="L278" s="14">
        <v>0</v>
      </c>
      <c r="M278" s="14">
        <v>0</v>
      </c>
      <c r="N278" s="14">
        <v>1.2997685185185183E-2</v>
      </c>
      <c r="O278" s="14">
        <v>0</v>
      </c>
      <c r="P278" s="14">
        <v>6.0879629629629643E-3</v>
      </c>
      <c r="Q278">
        <v>0</v>
      </c>
      <c r="R278" s="14">
        <v>3.7152777777777774E-3</v>
      </c>
      <c r="X278" s="14">
        <v>0.70719907407407412</v>
      </c>
      <c r="Y278" s="12">
        <f t="shared" si="91"/>
        <v>28.5</v>
      </c>
      <c r="Z278" s="12">
        <f t="shared" si="92"/>
        <v>4.5</v>
      </c>
      <c r="AA278" s="14">
        <f t="shared" si="93"/>
        <v>6.8900462962962969E-2</v>
      </c>
      <c r="AB278" s="14">
        <f t="shared" si="94"/>
        <v>4.2199074074074076E-2</v>
      </c>
      <c r="AC278" s="14">
        <f t="shared" si="95"/>
        <v>1.4247685185185184E-2</v>
      </c>
      <c r="AD278" s="14">
        <f t="shared" si="96"/>
        <v>4.0972222222222226E-3</v>
      </c>
      <c r="AE278" s="14">
        <f t="shared" si="97"/>
        <v>1.8518518518518517E-3</v>
      </c>
      <c r="AF278" s="14">
        <f t="shared" si="98"/>
        <v>0</v>
      </c>
      <c r="AG278" s="14">
        <f t="shared" si="99"/>
        <v>0</v>
      </c>
      <c r="AH278" s="14">
        <f t="shared" si="100"/>
        <v>6.4988425925925917E-3</v>
      </c>
      <c r="AI278" s="14">
        <f t="shared" si="101"/>
        <v>0</v>
      </c>
      <c r="AJ278" s="14">
        <f t="shared" si="102"/>
        <v>3.0439814814814821E-3</v>
      </c>
      <c r="AK278" s="15">
        <f t="shared" si="103"/>
        <v>0.35359953703703706</v>
      </c>
    </row>
    <row r="279" spans="1:37" x14ac:dyDescent="0.25">
      <c r="A279" s="5"/>
      <c r="C279" t="s">
        <v>125</v>
      </c>
      <c r="D279">
        <v>49</v>
      </c>
      <c r="E279">
        <v>8</v>
      </c>
      <c r="F279">
        <v>57</v>
      </c>
      <c r="G279" s="14">
        <v>0.39659722222222221</v>
      </c>
      <c r="H279" s="14">
        <v>0.16829861111111111</v>
      </c>
      <c r="I279" s="14">
        <v>1.1805555555555555E-2</v>
      </c>
      <c r="J279" s="14">
        <v>6.6504629629629622E-2</v>
      </c>
      <c r="K279" s="14">
        <v>0</v>
      </c>
      <c r="L279" s="14">
        <v>0.15</v>
      </c>
      <c r="M279" s="14">
        <v>0</v>
      </c>
      <c r="N279" s="14">
        <v>0</v>
      </c>
      <c r="O279" s="14">
        <v>0</v>
      </c>
      <c r="P279" s="14">
        <v>2.4826388888888887E-2</v>
      </c>
      <c r="Q279">
        <v>0</v>
      </c>
      <c r="R279" s="14">
        <v>5.6018518518518518E-3</v>
      </c>
      <c r="X279" s="14">
        <v>1.4120949074074074</v>
      </c>
      <c r="Y279" s="12" t="e">
        <f t="shared" si="91"/>
        <v>#DIV/0!</v>
      </c>
      <c r="Z279" s="12" t="e">
        <f t="shared" si="92"/>
        <v>#DIV/0!</v>
      </c>
      <c r="AA279" s="14" t="e">
        <f t="shared" si="93"/>
        <v>#DIV/0!</v>
      </c>
      <c r="AB279" s="14" t="e">
        <f t="shared" si="94"/>
        <v>#DIV/0!</v>
      </c>
      <c r="AC279" s="14" t="e">
        <f t="shared" si="95"/>
        <v>#DIV/0!</v>
      </c>
      <c r="AD279" s="14" t="e">
        <f t="shared" si="96"/>
        <v>#DIV/0!</v>
      </c>
      <c r="AE279" s="14" t="e">
        <f t="shared" si="97"/>
        <v>#DIV/0!</v>
      </c>
      <c r="AF279" s="14" t="e">
        <f t="shared" si="98"/>
        <v>#DIV/0!</v>
      </c>
      <c r="AG279" s="14" t="e">
        <f t="shared" si="99"/>
        <v>#DIV/0!</v>
      </c>
      <c r="AH279" s="14" t="e">
        <f t="shared" si="100"/>
        <v>#DIV/0!</v>
      </c>
      <c r="AI279" s="14" t="e">
        <f t="shared" si="101"/>
        <v>#DIV/0!</v>
      </c>
      <c r="AJ279" s="14" t="e">
        <f t="shared" si="102"/>
        <v>#DIV/0!</v>
      </c>
      <c r="AK279" s="15" t="e">
        <f t="shared" si="103"/>
        <v>#DIV/0!</v>
      </c>
    </row>
    <row r="280" spans="1:37" x14ac:dyDescent="0.25">
      <c r="A280" s="5"/>
      <c r="C280" t="s">
        <v>127</v>
      </c>
      <c r="D280">
        <v>0</v>
      </c>
      <c r="E280">
        <v>0</v>
      </c>
      <c r="F280">
        <v>0</v>
      </c>
      <c r="G280" s="14">
        <v>0</v>
      </c>
      <c r="H280" s="14">
        <v>0</v>
      </c>
      <c r="I280" s="14">
        <v>0</v>
      </c>
      <c r="J280" s="14">
        <v>0</v>
      </c>
      <c r="K280" s="14">
        <v>0</v>
      </c>
      <c r="L280" s="14">
        <v>0</v>
      </c>
      <c r="M280" s="14">
        <v>0</v>
      </c>
      <c r="N280" s="14">
        <v>0</v>
      </c>
      <c r="O280" s="14">
        <v>0</v>
      </c>
      <c r="P280" s="14">
        <v>0</v>
      </c>
      <c r="Q280">
        <v>0</v>
      </c>
      <c r="R280" s="14" t="e">
        <v>#DIV/0!</v>
      </c>
      <c r="X280" s="14">
        <v>0</v>
      </c>
      <c r="Y280" s="12" t="e">
        <f t="shared" si="91"/>
        <v>#DIV/0!</v>
      </c>
      <c r="Z280" s="12" t="e">
        <f t="shared" si="92"/>
        <v>#DIV/0!</v>
      </c>
      <c r="AA280" s="14" t="e">
        <f t="shared" si="93"/>
        <v>#DIV/0!</v>
      </c>
      <c r="AB280" s="14" t="e">
        <f t="shared" si="94"/>
        <v>#DIV/0!</v>
      </c>
      <c r="AC280" s="14" t="e">
        <f t="shared" si="95"/>
        <v>#DIV/0!</v>
      </c>
      <c r="AD280" s="14" t="e">
        <f t="shared" si="96"/>
        <v>#DIV/0!</v>
      </c>
      <c r="AE280" s="14" t="e">
        <f t="shared" si="97"/>
        <v>#DIV/0!</v>
      </c>
      <c r="AF280" s="14" t="e">
        <f t="shared" si="98"/>
        <v>#DIV/0!</v>
      </c>
      <c r="AG280" s="14" t="e">
        <f t="shared" si="99"/>
        <v>#DIV/0!</v>
      </c>
      <c r="AH280" s="14" t="e">
        <f t="shared" si="100"/>
        <v>#DIV/0!</v>
      </c>
      <c r="AI280" s="14" t="e">
        <f t="shared" si="101"/>
        <v>#DIV/0!</v>
      </c>
      <c r="AJ280" s="14" t="e">
        <f t="shared" si="102"/>
        <v>#DIV/0!</v>
      </c>
      <c r="AK280" s="15" t="e">
        <f t="shared" si="103"/>
        <v>#DIV/0!</v>
      </c>
    </row>
    <row r="281" spans="1:37" x14ac:dyDescent="0.25">
      <c r="A281" s="5"/>
      <c r="C281" t="s">
        <v>130</v>
      </c>
      <c r="D281">
        <v>0</v>
      </c>
      <c r="E281">
        <v>0</v>
      </c>
      <c r="F281">
        <v>0</v>
      </c>
      <c r="G281" s="14">
        <v>0</v>
      </c>
      <c r="H281" s="14">
        <v>0</v>
      </c>
      <c r="I281" s="14">
        <v>0</v>
      </c>
      <c r="J281" s="14">
        <v>0</v>
      </c>
      <c r="K281" s="14">
        <v>0</v>
      </c>
      <c r="L281" s="14">
        <v>0</v>
      </c>
      <c r="M281" s="14">
        <v>0</v>
      </c>
      <c r="N281" s="14">
        <v>0</v>
      </c>
      <c r="O281" s="14">
        <v>0</v>
      </c>
      <c r="P281" s="14">
        <v>0</v>
      </c>
      <c r="Q281">
        <v>0</v>
      </c>
      <c r="R281" s="14" t="e">
        <v>#DIV/0!</v>
      </c>
      <c r="X281" s="14">
        <v>0</v>
      </c>
      <c r="Y281" s="12" t="e">
        <f t="shared" si="91"/>
        <v>#DIV/0!</v>
      </c>
      <c r="Z281" s="12" t="e">
        <f t="shared" si="92"/>
        <v>#DIV/0!</v>
      </c>
      <c r="AA281" s="14" t="e">
        <f t="shared" si="93"/>
        <v>#DIV/0!</v>
      </c>
      <c r="AB281" s="14" t="e">
        <f t="shared" si="94"/>
        <v>#DIV/0!</v>
      </c>
      <c r="AC281" s="14" t="e">
        <f t="shared" si="95"/>
        <v>#DIV/0!</v>
      </c>
      <c r="AD281" s="14" t="e">
        <f t="shared" si="96"/>
        <v>#DIV/0!</v>
      </c>
      <c r="AE281" s="14" t="e">
        <f t="shared" si="97"/>
        <v>#DIV/0!</v>
      </c>
      <c r="AF281" s="14" t="e">
        <f t="shared" si="98"/>
        <v>#DIV/0!</v>
      </c>
      <c r="AG281" s="14" t="e">
        <f t="shared" si="99"/>
        <v>#DIV/0!</v>
      </c>
      <c r="AH281" s="14" t="e">
        <f t="shared" si="100"/>
        <v>#DIV/0!</v>
      </c>
      <c r="AI281" s="14" t="e">
        <f t="shared" si="101"/>
        <v>#DIV/0!</v>
      </c>
      <c r="AJ281" s="14" t="e">
        <f t="shared" si="102"/>
        <v>#DIV/0!</v>
      </c>
      <c r="AK281" s="15" t="e">
        <f t="shared" si="103"/>
        <v>#DIV/0!</v>
      </c>
    </row>
    <row r="282" spans="1:37" x14ac:dyDescent="0.25">
      <c r="A282" s="5"/>
      <c r="C282" t="s">
        <v>43</v>
      </c>
      <c r="D282">
        <v>22</v>
      </c>
      <c r="E282">
        <v>3</v>
      </c>
      <c r="F282">
        <v>25</v>
      </c>
      <c r="G282" s="14">
        <v>0.18260416666666668</v>
      </c>
      <c r="H282" s="14">
        <v>0.12560185185185185</v>
      </c>
      <c r="I282" s="14">
        <v>2.4305555555555556E-2</v>
      </c>
      <c r="J282" s="14">
        <v>0</v>
      </c>
      <c r="K282" s="14">
        <v>0</v>
      </c>
      <c r="L282" s="14">
        <v>3.2696759259259259E-2</v>
      </c>
      <c r="M282" s="14">
        <v>0</v>
      </c>
      <c r="N282" s="14">
        <v>0</v>
      </c>
      <c r="O282" s="14">
        <v>0</v>
      </c>
      <c r="P282" s="14">
        <v>6.2037037037037043E-3</v>
      </c>
      <c r="Q282">
        <v>0</v>
      </c>
      <c r="R282" s="14">
        <v>4.9074074074074072E-3</v>
      </c>
      <c r="X282" s="14">
        <v>1.048900462962963</v>
      </c>
      <c r="Y282" s="12" t="e">
        <f t="shared" si="91"/>
        <v>#DIV/0!</v>
      </c>
      <c r="Z282" s="12" t="e">
        <f t="shared" si="92"/>
        <v>#DIV/0!</v>
      </c>
      <c r="AA282" s="14" t="e">
        <f t="shared" si="93"/>
        <v>#DIV/0!</v>
      </c>
      <c r="AB282" s="14" t="e">
        <f t="shared" si="94"/>
        <v>#DIV/0!</v>
      </c>
      <c r="AC282" s="14" t="e">
        <f t="shared" si="95"/>
        <v>#DIV/0!</v>
      </c>
      <c r="AD282" s="14" t="e">
        <f t="shared" si="96"/>
        <v>#DIV/0!</v>
      </c>
      <c r="AE282" s="14" t="e">
        <f t="shared" si="97"/>
        <v>#DIV/0!</v>
      </c>
      <c r="AF282" s="14" t="e">
        <f t="shared" si="98"/>
        <v>#DIV/0!</v>
      </c>
      <c r="AG282" s="14" t="e">
        <f t="shared" si="99"/>
        <v>#DIV/0!</v>
      </c>
      <c r="AH282" s="14" t="e">
        <f t="shared" si="100"/>
        <v>#DIV/0!</v>
      </c>
      <c r="AI282" s="14" t="e">
        <f t="shared" si="101"/>
        <v>#DIV/0!</v>
      </c>
      <c r="AJ282" s="14" t="e">
        <f t="shared" si="102"/>
        <v>#DIV/0!</v>
      </c>
      <c r="AK282" s="15" t="e">
        <f t="shared" si="103"/>
        <v>#DIV/0!</v>
      </c>
    </row>
    <row r="283" spans="1:37" x14ac:dyDescent="0.25">
      <c r="A283" s="5">
        <v>45408</v>
      </c>
      <c r="B283">
        <v>4</v>
      </c>
      <c r="C283" t="s">
        <v>45</v>
      </c>
      <c r="D283">
        <v>147</v>
      </c>
      <c r="E283">
        <v>7</v>
      </c>
      <c r="F283">
        <v>154</v>
      </c>
      <c r="G283" s="14">
        <v>0.23799768518518519</v>
      </c>
      <c r="H283" s="14">
        <v>0.16749999999999998</v>
      </c>
      <c r="I283" s="14">
        <v>9.6990740740740735E-3</v>
      </c>
      <c r="J283" s="14">
        <v>4.7997685185185185E-2</v>
      </c>
      <c r="K283" s="14">
        <v>0</v>
      </c>
      <c r="L283" s="14">
        <v>1.2037037037037038E-3</v>
      </c>
      <c r="M283" s="14">
        <v>0</v>
      </c>
      <c r="N283" s="14">
        <v>1.1597222222222222E-2</v>
      </c>
      <c r="O283" s="14">
        <v>0</v>
      </c>
      <c r="P283" s="14">
        <v>1.3819444444444445E-2</v>
      </c>
      <c r="Q283">
        <v>0</v>
      </c>
      <c r="R283" s="14">
        <v>3.7384259259259263E-3</v>
      </c>
      <c r="X283" s="14">
        <v>1.4184027777777777</v>
      </c>
      <c r="Y283" s="12">
        <f t="shared" si="91"/>
        <v>36.75</v>
      </c>
      <c r="Z283" s="12">
        <f t="shared" si="92"/>
        <v>1.75</v>
      </c>
      <c r="AA283" s="14">
        <f t="shared" si="93"/>
        <v>5.9499421296296297E-2</v>
      </c>
      <c r="AB283" s="14">
        <f t="shared" si="94"/>
        <v>4.1874999999999996E-2</v>
      </c>
      <c r="AC283" s="14">
        <f t="shared" si="95"/>
        <v>2.4247685185185184E-3</v>
      </c>
      <c r="AD283" s="14">
        <f t="shared" si="96"/>
        <v>1.1999421296296296E-2</v>
      </c>
      <c r="AE283" s="14">
        <f t="shared" si="97"/>
        <v>0</v>
      </c>
      <c r="AF283" s="14">
        <f t="shared" si="98"/>
        <v>3.0092592592592595E-4</v>
      </c>
      <c r="AG283" s="14">
        <f t="shared" si="99"/>
        <v>0</v>
      </c>
      <c r="AH283" s="14">
        <f t="shared" si="100"/>
        <v>2.8993055555555556E-3</v>
      </c>
      <c r="AI283" s="14">
        <f t="shared" si="101"/>
        <v>0</v>
      </c>
      <c r="AJ283" s="14">
        <f t="shared" si="102"/>
        <v>3.4548611111111112E-3</v>
      </c>
      <c r="AK283" s="15">
        <f t="shared" si="103"/>
        <v>0.35460069444444442</v>
      </c>
    </row>
    <row r="284" spans="1:37" x14ac:dyDescent="0.25">
      <c r="A284" s="5">
        <v>45408</v>
      </c>
      <c r="B284">
        <v>4</v>
      </c>
      <c r="C284" t="s">
        <v>46</v>
      </c>
      <c r="D284">
        <v>85</v>
      </c>
      <c r="E284">
        <v>8</v>
      </c>
      <c r="F284">
        <v>93</v>
      </c>
      <c r="G284" s="14">
        <v>0.20079861111111111</v>
      </c>
      <c r="H284" s="14">
        <v>0.16859953703703703</v>
      </c>
      <c r="I284" s="14">
        <v>1.5046296296296294E-3</v>
      </c>
      <c r="J284" s="14">
        <v>1.5601851851851851E-2</v>
      </c>
      <c r="K284" s="14">
        <v>1.2395833333333335E-2</v>
      </c>
      <c r="L284" s="14">
        <v>2.6967592592592594E-3</v>
      </c>
      <c r="M284" s="14">
        <v>0</v>
      </c>
      <c r="N284" s="14">
        <v>0</v>
      </c>
      <c r="O284" s="14">
        <v>0</v>
      </c>
      <c r="P284" s="14">
        <v>9.8842592592592576E-3</v>
      </c>
      <c r="Q284">
        <v>0</v>
      </c>
      <c r="R284" s="14">
        <v>5.0925925925925921E-3</v>
      </c>
      <c r="X284" s="14">
        <v>1.4143055555555557</v>
      </c>
      <c r="Y284" s="12">
        <f t="shared" si="91"/>
        <v>21.25</v>
      </c>
      <c r="Z284" s="12">
        <f t="shared" si="92"/>
        <v>2</v>
      </c>
      <c r="AA284" s="14">
        <f t="shared" si="93"/>
        <v>5.0199652777777777E-2</v>
      </c>
      <c r="AB284" s="14">
        <f t="shared" si="94"/>
        <v>4.2149884259259258E-2</v>
      </c>
      <c r="AC284" s="14">
        <f t="shared" si="95"/>
        <v>3.7615740740740735E-4</v>
      </c>
      <c r="AD284" s="14">
        <f t="shared" si="96"/>
        <v>3.9004629629629628E-3</v>
      </c>
      <c r="AE284" s="14">
        <f t="shared" si="97"/>
        <v>3.0989583333333338E-3</v>
      </c>
      <c r="AF284" s="14">
        <f t="shared" si="98"/>
        <v>6.7418981481481486E-4</v>
      </c>
      <c r="AG284" s="14">
        <f t="shared" si="99"/>
        <v>0</v>
      </c>
      <c r="AH284" s="14">
        <f t="shared" si="100"/>
        <v>0</v>
      </c>
      <c r="AI284" s="14">
        <f t="shared" si="101"/>
        <v>0</v>
      </c>
      <c r="AJ284" s="14">
        <f t="shared" si="102"/>
        <v>2.4710648148148144E-3</v>
      </c>
      <c r="AK284" s="15">
        <f t="shared" si="103"/>
        <v>0.35357638888888893</v>
      </c>
    </row>
    <row r="285" spans="1:37" x14ac:dyDescent="0.25">
      <c r="A285" s="5">
        <v>45408</v>
      </c>
      <c r="B285">
        <v>4</v>
      </c>
      <c r="C285" t="s">
        <v>47</v>
      </c>
      <c r="D285">
        <v>75</v>
      </c>
      <c r="E285">
        <v>11</v>
      </c>
      <c r="F285">
        <v>86</v>
      </c>
      <c r="G285" s="14">
        <v>0.22519675925925928</v>
      </c>
      <c r="H285" s="14">
        <v>0.16799768518518518</v>
      </c>
      <c r="I285" s="14">
        <v>5.7986111111111112E-3</v>
      </c>
      <c r="J285" s="14">
        <v>5.1400462962962967E-2</v>
      </c>
      <c r="K285" s="14">
        <v>0</v>
      </c>
      <c r="L285" s="14">
        <v>0</v>
      </c>
      <c r="M285" s="14">
        <v>0</v>
      </c>
      <c r="N285" s="14">
        <v>0</v>
      </c>
      <c r="O285" s="14">
        <v>0</v>
      </c>
      <c r="P285" s="14">
        <v>1.3402777777777777E-2</v>
      </c>
      <c r="Q285">
        <v>0</v>
      </c>
      <c r="R285" s="14">
        <v>5.2893518518518515E-3</v>
      </c>
      <c r="X285" s="14">
        <v>1.4170949074074075</v>
      </c>
      <c r="Y285" s="12">
        <f t="shared" si="91"/>
        <v>18.75</v>
      </c>
      <c r="Z285" s="12">
        <f t="shared" si="92"/>
        <v>2.75</v>
      </c>
      <c r="AA285" s="14">
        <f t="shared" si="93"/>
        <v>5.6299189814814819E-2</v>
      </c>
      <c r="AB285" s="14">
        <f t="shared" si="94"/>
        <v>4.1999421296296295E-2</v>
      </c>
      <c r="AC285" s="14">
        <f t="shared" si="95"/>
        <v>1.4496527777777778E-3</v>
      </c>
      <c r="AD285" s="14">
        <f t="shared" si="96"/>
        <v>1.2850115740740742E-2</v>
      </c>
      <c r="AE285" s="14">
        <f t="shared" si="97"/>
        <v>0</v>
      </c>
      <c r="AF285" s="14">
        <f t="shared" si="98"/>
        <v>0</v>
      </c>
      <c r="AG285" s="14">
        <f t="shared" si="99"/>
        <v>0</v>
      </c>
      <c r="AH285" s="14">
        <f t="shared" si="100"/>
        <v>0</v>
      </c>
      <c r="AI285" s="14">
        <f t="shared" si="101"/>
        <v>0</v>
      </c>
      <c r="AJ285" s="14">
        <f t="shared" si="102"/>
        <v>3.3506944444444443E-3</v>
      </c>
      <c r="AK285" s="15">
        <f t="shared" si="103"/>
        <v>0.35427372685185188</v>
      </c>
    </row>
    <row r="286" spans="1:37" x14ac:dyDescent="0.25">
      <c r="A286" s="5">
        <v>45408</v>
      </c>
      <c r="B286">
        <v>4</v>
      </c>
      <c r="C286" t="s">
        <v>44</v>
      </c>
      <c r="D286">
        <v>0</v>
      </c>
      <c r="E286">
        <v>0</v>
      </c>
      <c r="F286">
        <v>0</v>
      </c>
      <c r="G286" s="14">
        <v>0</v>
      </c>
      <c r="H286" s="14">
        <v>0</v>
      </c>
      <c r="I286" s="14">
        <v>0</v>
      </c>
      <c r="J286" s="14">
        <v>0</v>
      </c>
      <c r="K286" s="14">
        <v>0</v>
      </c>
      <c r="L286" s="14">
        <v>0</v>
      </c>
      <c r="M286" s="14">
        <v>0</v>
      </c>
      <c r="N286" s="14">
        <v>0</v>
      </c>
      <c r="O286" s="14">
        <v>0</v>
      </c>
      <c r="P286" s="14">
        <v>0</v>
      </c>
      <c r="Q286">
        <v>0</v>
      </c>
      <c r="R286" s="14" t="e">
        <v>#DIV/0!</v>
      </c>
      <c r="X286" s="14">
        <v>0</v>
      </c>
      <c r="Y286" s="12">
        <f>$D286/$B286</f>
        <v>0</v>
      </c>
      <c r="Z286" s="12">
        <f>$E286/$B286</f>
        <v>0</v>
      </c>
      <c r="AA286" s="14">
        <f>$G286/$B286</f>
        <v>0</v>
      </c>
      <c r="AB286" s="14">
        <f>$H286/$B286</f>
        <v>0</v>
      </c>
      <c r="AC286" s="14">
        <f>$I286/$B286</f>
        <v>0</v>
      </c>
      <c r="AD286" s="14">
        <f>$J286/$B286</f>
        <v>0</v>
      </c>
      <c r="AE286" s="14">
        <f>$K286/$B286</f>
        <v>0</v>
      </c>
      <c r="AF286" s="14">
        <f>$L286/$B286</f>
        <v>0</v>
      </c>
      <c r="AG286" s="14">
        <f>$M286/$B286</f>
        <v>0</v>
      </c>
      <c r="AH286" s="14">
        <f>$N286/$B286</f>
        <v>0</v>
      </c>
      <c r="AI286" s="14">
        <f>$O286/$B286</f>
        <v>0</v>
      </c>
      <c r="AJ286" s="14">
        <f>$P286/$B286</f>
        <v>0</v>
      </c>
      <c r="AK286" s="15">
        <f>$X286/$B286</f>
        <v>0</v>
      </c>
    </row>
    <row r="287" spans="1:37" hidden="1" x14ac:dyDescent="0.25">
      <c r="A287" s="5">
        <v>45415</v>
      </c>
      <c r="C287" t="s">
        <v>123</v>
      </c>
      <c r="D287">
        <v>0</v>
      </c>
      <c r="E287">
        <v>0</v>
      </c>
      <c r="F287">
        <v>0</v>
      </c>
      <c r="G287" s="14">
        <v>2.5000000000000001E-3</v>
      </c>
      <c r="H287" s="14">
        <v>0</v>
      </c>
      <c r="I287" s="14">
        <v>0</v>
      </c>
      <c r="J287" s="14">
        <v>0</v>
      </c>
      <c r="K287" s="14">
        <v>0</v>
      </c>
      <c r="L287" s="14">
        <v>2.5000000000000001E-3</v>
      </c>
      <c r="M287" s="14">
        <v>0</v>
      </c>
      <c r="N287" s="14">
        <v>0</v>
      </c>
      <c r="O287" s="14">
        <v>0</v>
      </c>
      <c r="P287" s="14">
        <v>0</v>
      </c>
      <c r="Q287">
        <v>0</v>
      </c>
      <c r="R287" s="14" t="e">
        <v>#DIV/0!</v>
      </c>
      <c r="X287" s="14">
        <v>2.5000000000000001E-3</v>
      </c>
      <c r="Y287" s="12" t="e">
        <f t="shared" ref="Y287:Y295" si="104">$D287/$B287</f>
        <v>#DIV/0!</v>
      </c>
      <c r="Z287" s="12" t="e">
        <f t="shared" ref="Z287:Z295" si="105">$E287/$B287</f>
        <v>#DIV/0!</v>
      </c>
      <c r="AA287" s="14" t="e">
        <f t="shared" ref="AA287:AA295" si="106">$G287/$B287</f>
        <v>#DIV/0!</v>
      </c>
      <c r="AB287" s="14" t="e">
        <f t="shared" ref="AB287:AB295" si="107">$H287/$B287</f>
        <v>#DIV/0!</v>
      </c>
      <c r="AC287" s="14" t="e">
        <f t="shared" ref="AC287:AC295" si="108">$I287/$B287</f>
        <v>#DIV/0!</v>
      </c>
      <c r="AD287" s="14" t="e">
        <f t="shared" ref="AD287:AD295" si="109">$J287/$B287</f>
        <v>#DIV/0!</v>
      </c>
      <c r="AE287" s="14" t="e">
        <f t="shared" ref="AE287:AE295" si="110">$K287/$B287</f>
        <v>#DIV/0!</v>
      </c>
      <c r="AF287" s="14" t="e">
        <f t="shared" ref="AF287:AF295" si="111">$L287/$B287</f>
        <v>#DIV/0!</v>
      </c>
      <c r="AG287" s="14" t="e">
        <f t="shared" ref="AG287:AG295" si="112">$M287/$B287</f>
        <v>#DIV/0!</v>
      </c>
      <c r="AH287" s="14" t="e">
        <f t="shared" ref="AH287:AH295" si="113">$N287/$B287</f>
        <v>#DIV/0!</v>
      </c>
      <c r="AI287" s="14" t="e">
        <f t="shared" ref="AI287:AI295" si="114">$O287/$B287</f>
        <v>#DIV/0!</v>
      </c>
      <c r="AJ287" s="14" t="e">
        <f t="shared" ref="AJ287:AJ295" si="115">$P287/$B287</f>
        <v>#DIV/0!</v>
      </c>
      <c r="AK287" s="15" t="e">
        <f t="shared" ref="AK287:AK295" si="116">$X287/$B287</f>
        <v>#DIV/0!</v>
      </c>
    </row>
    <row r="288" spans="1:37" x14ac:dyDescent="0.25">
      <c r="A288" s="5">
        <v>45415</v>
      </c>
      <c r="B288">
        <v>4</v>
      </c>
      <c r="C288" t="s">
        <v>48</v>
      </c>
      <c r="D288">
        <v>144</v>
      </c>
      <c r="E288">
        <v>8</v>
      </c>
      <c r="F288">
        <v>152</v>
      </c>
      <c r="G288" s="14">
        <v>0.2442013888888889</v>
      </c>
      <c r="H288" s="14">
        <v>0.15989583333333332</v>
      </c>
      <c r="I288" s="14">
        <v>4.9803240740740738E-2</v>
      </c>
      <c r="J288" s="14">
        <v>7.3958333333333341E-3</v>
      </c>
      <c r="K288" s="14">
        <v>0</v>
      </c>
      <c r="L288" s="14">
        <v>1.2002314814814815E-2</v>
      </c>
      <c r="M288" s="14">
        <v>2.9050925925925928E-3</v>
      </c>
      <c r="N288" s="14">
        <v>1.2199074074074072E-2</v>
      </c>
      <c r="O288" s="14">
        <v>0</v>
      </c>
      <c r="P288" s="14">
        <v>1.8171296296296297E-2</v>
      </c>
      <c r="Q288">
        <v>0</v>
      </c>
      <c r="R288" s="14">
        <v>3.7962962962962963E-3</v>
      </c>
      <c r="X288" s="14">
        <v>1.4267939814814816</v>
      </c>
      <c r="Y288" s="12">
        <f t="shared" si="104"/>
        <v>36</v>
      </c>
      <c r="Z288" s="12">
        <f t="shared" si="105"/>
        <v>2</v>
      </c>
      <c r="AA288" s="14">
        <f t="shared" si="106"/>
        <v>6.1050347222222225E-2</v>
      </c>
      <c r="AB288" s="14">
        <f t="shared" si="107"/>
        <v>3.997395833333333E-2</v>
      </c>
      <c r="AC288" s="14">
        <f t="shared" si="108"/>
        <v>1.2450810185185185E-2</v>
      </c>
      <c r="AD288" s="14">
        <f t="shared" si="109"/>
        <v>1.8489583333333335E-3</v>
      </c>
      <c r="AE288" s="14">
        <f t="shared" si="110"/>
        <v>0</v>
      </c>
      <c r="AF288" s="14">
        <f t="shared" si="111"/>
        <v>3.0005787037037037E-3</v>
      </c>
      <c r="AG288" s="14">
        <f t="shared" si="112"/>
        <v>7.262731481481482E-4</v>
      </c>
      <c r="AH288" s="14">
        <f t="shared" si="113"/>
        <v>3.0497685185185181E-3</v>
      </c>
      <c r="AI288" s="14">
        <f t="shared" si="114"/>
        <v>0</v>
      </c>
      <c r="AJ288" s="14">
        <f t="shared" si="115"/>
        <v>4.5428240740740741E-3</v>
      </c>
      <c r="AK288" s="15">
        <f t="shared" si="116"/>
        <v>0.35669849537037041</v>
      </c>
    </row>
    <row r="289" spans="1:37" x14ac:dyDescent="0.25">
      <c r="A289" s="5">
        <v>45415</v>
      </c>
      <c r="C289" t="s">
        <v>125</v>
      </c>
      <c r="D289">
        <v>37</v>
      </c>
      <c r="E289">
        <v>11</v>
      </c>
      <c r="F289">
        <v>48</v>
      </c>
      <c r="G289" s="14">
        <v>0.78140046296296306</v>
      </c>
      <c r="H289" s="14">
        <v>0.20930555555555555</v>
      </c>
      <c r="I289" s="14">
        <v>8.7962962962962968E-3</v>
      </c>
      <c r="J289" s="14">
        <v>5.8495370370370371E-2</v>
      </c>
      <c r="K289" s="14">
        <v>0</v>
      </c>
      <c r="L289" s="14">
        <v>0.50480324074074068</v>
      </c>
      <c r="M289" s="14">
        <v>0</v>
      </c>
      <c r="N289" s="14">
        <v>0</v>
      </c>
      <c r="O289" s="14">
        <v>0</v>
      </c>
      <c r="P289" s="14">
        <v>4.108796296296297E-3</v>
      </c>
      <c r="Q289">
        <v>0</v>
      </c>
      <c r="R289" s="14">
        <v>5.0925925925925921E-3</v>
      </c>
      <c r="X289" s="14">
        <v>1.7726967592592591</v>
      </c>
      <c r="Y289" s="12" t="e">
        <f t="shared" si="104"/>
        <v>#DIV/0!</v>
      </c>
      <c r="Z289" s="12" t="e">
        <f t="shared" si="105"/>
        <v>#DIV/0!</v>
      </c>
      <c r="AA289" s="14" t="e">
        <f t="shared" si="106"/>
        <v>#DIV/0!</v>
      </c>
      <c r="AB289" s="14" t="e">
        <f t="shared" si="107"/>
        <v>#DIV/0!</v>
      </c>
      <c r="AC289" s="14" t="e">
        <f t="shared" si="108"/>
        <v>#DIV/0!</v>
      </c>
      <c r="AD289" s="14" t="e">
        <f t="shared" si="109"/>
        <v>#DIV/0!</v>
      </c>
      <c r="AE289" s="14" t="e">
        <f t="shared" si="110"/>
        <v>#DIV/0!</v>
      </c>
      <c r="AF289" s="14" t="e">
        <f t="shared" si="111"/>
        <v>#DIV/0!</v>
      </c>
      <c r="AG289" s="14" t="e">
        <f t="shared" si="112"/>
        <v>#DIV/0!</v>
      </c>
      <c r="AH289" s="14" t="e">
        <f t="shared" si="113"/>
        <v>#DIV/0!</v>
      </c>
      <c r="AI289" s="14" t="e">
        <f t="shared" si="114"/>
        <v>#DIV/0!</v>
      </c>
      <c r="AJ289" s="14" t="e">
        <f t="shared" si="115"/>
        <v>#DIV/0!</v>
      </c>
      <c r="AK289" s="15" t="e">
        <f t="shared" si="116"/>
        <v>#DIV/0!</v>
      </c>
    </row>
    <row r="290" spans="1:37" x14ac:dyDescent="0.25">
      <c r="A290" s="5">
        <v>45415</v>
      </c>
      <c r="C290" t="s">
        <v>127</v>
      </c>
      <c r="D290">
        <v>22</v>
      </c>
      <c r="E290">
        <v>29</v>
      </c>
      <c r="F290">
        <v>51</v>
      </c>
      <c r="G290" s="14">
        <v>0.40709490740740745</v>
      </c>
      <c r="H290" s="14">
        <v>0.20819444444444443</v>
      </c>
      <c r="I290" s="14">
        <v>0</v>
      </c>
      <c r="J290" s="14">
        <v>1.0104166666666668E-2</v>
      </c>
      <c r="K290" s="14">
        <v>0</v>
      </c>
      <c r="L290" s="14">
        <v>0.16230324074074073</v>
      </c>
      <c r="M290" s="14">
        <v>0</v>
      </c>
      <c r="N290" s="14">
        <v>0</v>
      </c>
      <c r="O290" s="14">
        <v>2.6504629629629628E-2</v>
      </c>
      <c r="P290" s="14">
        <v>6.3773148148148148E-3</v>
      </c>
      <c r="Q290">
        <v>0</v>
      </c>
      <c r="R290" s="14">
        <v>5.5439814814814822E-3</v>
      </c>
      <c r="X290" s="14">
        <v>1.7812037037037038</v>
      </c>
      <c r="Y290" s="12" t="e">
        <f t="shared" si="104"/>
        <v>#DIV/0!</v>
      </c>
      <c r="Z290" s="12" t="e">
        <f t="shared" si="105"/>
        <v>#DIV/0!</v>
      </c>
      <c r="AA290" s="14" t="e">
        <f t="shared" si="106"/>
        <v>#DIV/0!</v>
      </c>
      <c r="AB290" s="14" t="e">
        <f t="shared" si="107"/>
        <v>#DIV/0!</v>
      </c>
      <c r="AC290" s="14" t="e">
        <f t="shared" si="108"/>
        <v>#DIV/0!</v>
      </c>
      <c r="AD290" s="14" t="e">
        <f t="shared" si="109"/>
        <v>#DIV/0!</v>
      </c>
      <c r="AE290" s="14" t="e">
        <f t="shared" si="110"/>
        <v>#DIV/0!</v>
      </c>
      <c r="AF290" s="14" t="e">
        <f t="shared" si="111"/>
        <v>#DIV/0!</v>
      </c>
      <c r="AG290" s="14" t="e">
        <f t="shared" si="112"/>
        <v>#DIV/0!</v>
      </c>
      <c r="AH290" s="14" t="e">
        <f t="shared" si="113"/>
        <v>#DIV/0!</v>
      </c>
      <c r="AI290" s="14" t="e">
        <f t="shared" si="114"/>
        <v>#DIV/0!</v>
      </c>
      <c r="AJ290" s="14" t="e">
        <f t="shared" si="115"/>
        <v>#DIV/0!</v>
      </c>
      <c r="AK290" s="15" t="e">
        <f t="shared" si="116"/>
        <v>#DIV/0!</v>
      </c>
    </row>
    <row r="291" spans="1:37" x14ac:dyDescent="0.25">
      <c r="A291" s="5">
        <v>45415</v>
      </c>
      <c r="B291">
        <v>5</v>
      </c>
      <c r="C291" t="s">
        <v>44</v>
      </c>
      <c r="D291">
        <v>83</v>
      </c>
      <c r="E291">
        <v>19</v>
      </c>
      <c r="F291">
        <v>102</v>
      </c>
      <c r="G291" s="14">
        <v>0.24370370370370367</v>
      </c>
      <c r="H291" s="14">
        <v>0.16939814814814813</v>
      </c>
      <c r="I291" s="14">
        <v>3.7962962962962963E-3</v>
      </c>
      <c r="J291" s="14">
        <v>9.3055555555555548E-3</v>
      </c>
      <c r="K291" s="14">
        <v>5.9027777777777776E-3</v>
      </c>
      <c r="L291" s="14">
        <v>2.1597222222222223E-2</v>
      </c>
      <c r="M291" s="14">
        <v>6.2037037037037043E-3</v>
      </c>
      <c r="N291" s="14">
        <v>2.75E-2</v>
      </c>
      <c r="O291" s="14">
        <v>0</v>
      </c>
      <c r="P291" s="14">
        <v>1.6643518518518519E-2</v>
      </c>
      <c r="Q291">
        <v>0</v>
      </c>
      <c r="R291" s="14">
        <v>7.0717592592592594E-3</v>
      </c>
      <c r="X291" s="14">
        <v>1.6848032407407407</v>
      </c>
      <c r="Y291" s="12">
        <f t="shared" si="104"/>
        <v>16.600000000000001</v>
      </c>
      <c r="Z291" s="12">
        <f t="shared" si="105"/>
        <v>3.8</v>
      </c>
      <c r="AA291" s="14">
        <f t="shared" si="106"/>
        <v>4.8740740740740737E-2</v>
      </c>
      <c r="AB291" s="14">
        <f t="shared" si="107"/>
        <v>3.3879629629629628E-2</v>
      </c>
      <c r="AC291" s="14">
        <f t="shared" si="108"/>
        <v>7.5925925925925922E-4</v>
      </c>
      <c r="AD291" s="14">
        <f t="shared" si="109"/>
        <v>1.8611111111111109E-3</v>
      </c>
      <c r="AE291" s="14">
        <f t="shared" si="110"/>
        <v>1.1805555555555556E-3</v>
      </c>
      <c r="AF291" s="14">
        <f t="shared" si="111"/>
        <v>4.3194444444444443E-3</v>
      </c>
      <c r="AG291" s="14">
        <f t="shared" si="112"/>
        <v>1.2407407407407408E-3</v>
      </c>
      <c r="AH291" s="14">
        <f t="shared" si="113"/>
        <v>5.4999999999999997E-3</v>
      </c>
      <c r="AI291" s="14">
        <f t="shared" si="114"/>
        <v>0</v>
      </c>
      <c r="AJ291" s="14">
        <f t="shared" si="115"/>
        <v>3.3287037037037039E-3</v>
      </c>
      <c r="AK291" s="15">
        <f t="shared" si="116"/>
        <v>0.33696064814814813</v>
      </c>
    </row>
    <row r="292" spans="1:37" x14ac:dyDescent="0.25">
      <c r="A292" s="5">
        <v>45415</v>
      </c>
      <c r="C292" t="s">
        <v>43</v>
      </c>
      <c r="D292">
        <v>53</v>
      </c>
      <c r="E292">
        <v>10</v>
      </c>
      <c r="F292">
        <v>63</v>
      </c>
      <c r="G292" s="14">
        <v>0.42499999999999999</v>
      </c>
      <c r="H292" s="14">
        <v>0.21609953703703702</v>
      </c>
      <c r="I292" s="14">
        <v>2.9803240740740741E-2</v>
      </c>
      <c r="J292" s="14">
        <v>0</v>
      </c>
      <c r="K292" s="14">
        <v>0</v>
      </c>
      <c r="L292" s="14">
        <v>0.17909722222222221</v>
      </c>
      <c r="M292" s="14">
        <v>0</v>
      </c>
      <c r="N292" s="14">
        <v>0</v>
      </c>
      <c r="O292" s="14">
        <v>0</v>
      </c>
      <c r="P292" s="14">
        <v>9.5949074074074079E-3</v>
      </c>
      <c r="Q292">
        <v>0</v>
      </c>
      <c r="R292" s="14">
        <v>6.0995370370370361E-3</v>
      </c>
      <c r="X292" s="14">
        <v>1.7645023148148147</v>
      </c>
      <c r="Y292" s="12" t="e">
        <f t="shared" si="104"/>
        <v>#DIV/0!</v>
      </c>
      <c r="Z292" s="12" t="e">
        <f t="shared" si="105"/>
        <v>#DIV/0!</v>
      </c>
      <c r="AA292" s="14" t="e">
        <f t="shared" si="106"/>
        <v>#DIV/0!</v>
      </c>
      <c r="AB292" s="14" t="e">
        <f t="shared" si="107"/>
        <v>#DIV/0!</v>
      </c>
      <c r="AC292" s="14" t="e">
        <f t="shared" si="108"/>
        <v>#DIV/0!</v>
      </c>
      <c r="AD292" s="14" t="e">
        <f t="shared" si="109"/>
        <v>#DIV/0!</v>
      </c>
      <c r="AE292" s="14" t="e">
        <f t="shared" si="110"/>
        <v>#DIV/0!</v>
      </c>
      <c r="AF292" s="14" t="e">
        <f t="shared" si="111"/>
        <v>#DIV/0!</v>
      </c>
      <c r="AG292" s="14" t="e">
        <f t="shared" si="112"/>
        <v>#DIV/0!</v>
      </c>
      <c r="AH292" s="14" t="e">
        <f t="shared" si="113"/>
        <v>#DIV/0!</v>
      </c>
      <c r="AI292" s="14" t="e">
        <f t="shared" si="114"/>
        <v>#DIV/0!</v>
      </c>
      <c r="AJ292" s="14" t="e">
        <f t="shared" si="115"/>
        <v>#DIV/0!</v>
      </c>
      <c r="AK292" s="15" t="e">
        <f t="shared" si="116"/>
        <v>#DIV/0!</v>
      </c>
    </row>
    <row r="293" spans="1:37" x14ac:dyDescent="0.25">
      <c r="A293" s="5">
        <v>45415</v>
      </c>
      <c r="B293">
        <v>5</v>
      </c>
      <c r="C293" t="s">
        <v>45</v>
      </c>
      <c r="D293">
        <v>67</v>
      </c>
      <c r="E293">
        <v>23</v>
      </c>
      <c r="F293">
        <v>90</v>
      </c>
      <c r="G293" s="14">
        <v>0.29379629629629628</v>
      </c>
      <c r="H293" s="14">
        <v>0.20719907407407409</v>
      </c>
      <c r="I293" s="14">
        <v>2.9976851851851848E-3</v>
      </c>
      <c r="J293" s="14">
        <v>6.1099537037037042E-2</v>
      </c>
      <c r="K293" s="14">
        <v>0</v>
      </c>
      <c r="L293" s="14">
        <v>0</v>
      </c>
      <c r="M293" s="14">
        <v>9.8032407407407408E-3</v>
      </c>
      <c r="N293" s="14">
        <v>0</v>
      </c>
      <c r="O293" s="14">
        <v>1.269675925925926E-2</v>
      </c>
      <c r="P293" s="14">
        <v>6.4814814814814813E-3</v>
      </c>
      <c r="Q293">
        <v>0</v>
      </c>
      <c r="R293" s="14">
        <v>4.4212962962962956E-3</v>
      </c>
      <c r="X293" s="14">
        <v>1.7673958333333333</v>
      </c>
      <c r="Y293" s="12">
        <f t="shared" si="104"/>
        <v>13.4</v>
      </c>
      <c r="Z293" s="12">
        <f t="shared" si="105"/>
        <v>4.5999999999999996</v>
      </c>
      <c r="AA293" s="14">
        <f t="shared" si="106"/>
        <v>5.8759259259259254E-2</v>
      </c>
      <c r="AB293" s="14">
        <f t="shared" si="107"/>
        <v>4.1439814814814818E-2</v>
      </c>
      <c r="AC293" s="14">
        <f t="shared" si="108"/>
        <v>5.9953703703703699E-4</v>
      </c>
      <c r="AD293" s="14">
        <f t="shared" si="109"/>
        <v>1.2219907407407408E-2</v>
      </c>
      <c r="AE293" s="14">
        <f t="shared" si="110"/>
        <v>0</v>
      </c>
      <c r="AF293" s="14">
        <f t="shared" si="111"/>
        <v>0</v>
      </c>
      <c r="AG293" s="14">
        <f t="shared" si="112"/>
        <v>1.960648148148148E-3</v>
      </c>
      <c r="AH293" s="14">
        <f t="shared" si="113"/>
        <v>0</v>
      </c>
      <c r="AI293" s="14">
        <f t="shared" si="114"/>
        <v>2.5393518518518521E-3</v>
      </c>
      <c r="AJ293" s="14">
        <f t="shared" si="115"/>
        <v>1.2962962962962963E-3</v>
      </c>
      <c r="AK293" s="15">
        <f t="shared" si="116"/>
        <v>0.35347916666666668</v>
      </c>
    </row>
    <row r="294" spans="1:37" x14ac:dyDescent="0.25">
      <c r="A294" s="5">
        <v>45415</v>
      </c>
      <c r="B294">
        <v>5</v>
      </c>
      <c r="C294" t="s">
        <v>46</v>
      </c>
      <c r="D294">
        <v>116</v>
      </c>
      <c r="E294">
        <v>6</v>
      </c>
      <c r="F294">
        <v>122</v>
      </c>
      <c r="G294" s="14">
        <v>0.22969907407407408</v>
      </c>
      <c r="H294" s="14">
        <v>0.16799768518518518</v>
      </c>
      <c r="I294" s="14">
        <v>1.7013888888888892E-3</v>
      </c>
      <c r="J294" s="14">
        <v>1.1504629629629629E-2</v>
      </c>
      <c r="K294" s="14">
        <v>2.3298611111111107E-2</v>
      </c>
      <c r="L294" s="14">
        <v>3.5995370370370369E-3</v>
      </c>
      <c r="M294" s="14">
        <v>1.5300925925925926E-2</v>
      </c>
      <c r="N294" s="14">
        <v>6.2962962962962964E-3</v>
      </c>
      <c r="O294" s="14">
        <v>0</v>
      </c>
      <c r="P294" s="14">
        <v>1.9583333333333331E-2</v>
      </c>
      <c r="Q294">
        <v>0</v>
      </c>
      <c r="R294" s="14">
        <v>5.1041666666666666E-3</v>
      </c>
      <c r="X294" s="14">
        <v>1.4765972222222221</v>
      </c>
      <c r="Y294" s="12">
        <f t="shared" si="104"/>
        <v>23.2</v>
      </c>
      <c r="Z294" s="12">
        <f t="shared" si="105"/>
        <v>1.2</v>
      </c>
      <c r="AA294" s="14">
        <f t="shared" si="106"/>
        <v>4.5939814814814815E-2</v>
      </c>
      <c r="AB294" s="14">
        <f t="shared" si="107"/>
        <v>3.3599537037037039E-2</v>
      </c>
      <c r="AC294" s="14">
        <f t="shared" si="108"/>
        <v>3.4027777777777783E-4</v>
      </c>
      <c r="AD294" s="14">
        <f t="shared" si="109"/>
        <v>2.3009259259259259E-3</v>
      </c>
      <c r="AE294" s="14">
        <f t="shared" si="110"/>
        <v>4.6597222222222213E-3</v>
      </c>
      <c r="AF294" s="14">
        <f t="shared" si="111"/>
        <v>7.1990740740740739E-4</v>
      </c>
      <c r="AG294" s="14">
        <f t="shared" si="112"/>
        <v>3.0601851851851853E-3</v>
      </c>
      <c r="AH294" s="14">
        <f t="shared" si="113"/>
        <v>1.2592592592592592E-3</v>
      </c>
      <c r="AI294" s="14">
        <f t="shared" si="114"/>
        <v>0</v>
      </c>
      <c r="AJ294" s="14">
        <f t="shared" si="115"/>
        <v>3.9166666666666664E-3</v>
      </c>
      <c r="AK294" s="15">
        <f t="shared" si="116"/>
        <v>0.29531944444444441</v>
      </c>
    </row>
    <row r="295" spans="1:37" x14ac:dyDescent="0.25">
      <c r="A295" s="5">
        <v>45415</v>
      </c>
      <c r="B295">
        <v>3</v>
      </c>
      <c r="C295" t="s">
        <v>47</v>
      </c>
      <c r="D295">
        <v>57</v>
      </c>
      <c r="E295">
        <v>10</v>
      </c>
      <c r="F295">
        <v>67</v>
      </c>
      <c r="G295" s="14">
        <v>0.21709490740740742</v>
      </c>
      <c r="H295" s="14">
        <v>0.12569444444444444</v>
      </c>
      <c r="I295" s="14">
        <v>8.5995370370370357E-3</v>
      </c>
      <c r="J295" s="14">
        <v>3.260416666666667E-2</v>
      </c>
      <c r="K295" s="14">
        <v>0</v>
      </c>
      <c r="L295" s="14">
        <v>3.7905092592592594E-2</v>
      </c>
      <c r="M295" s="14">
        <v>6.0995370370370361E-3</v>
      </c>
      <c r="N295" s="14">
        <v>6.2037037037037043E-3</v>
      </c>
      <c r="O295" s="14">
        <v>0</v>
      </c>
      <c r="P295" s="14">
        <v>6.7476851851851856E-3</v>
      </c>
      <c r="Q295">
        <v>0</v>
      </c>
      <c r="R295" s="14">
        <v>5.7870370370370376E-3</v>
      </c>
      <c r="X295" s="14">
        <v>1.0615972222222221</v>
      </c>
      <c r="Y295" s="12">
        <f t="shared" si="104"/>
        <v>19</v>
      </c>
      <c r="Z295" s="12">
        <f t="shared" si="105"/>
        <v>3.3333333333333335</v>
      </c>
      <c r="AA295" s="14">
        <f t="shared" si="106"/>
        <v>7.2364969135802468E-2</v>
      </c>
      <c r="AB295" s="14">
        <f t="shared" si="107"/>
        <v>4.189814814814815E-2</v>
      </c>
      <c r="AC295" s="14">
        <f t="shared" si="108"/>
        <v>2.8665123456790118E-3</v>
      </c>
      <c r="AD295" s="14">
        <f t="shared" si="109"/>
        <v>1.0868055555555556E-2</v>
      </c>
      <c r="AE295" s="14">
        <f t="shared" si="110"/>
        <v>0</v>
      </c>
      <c r="AF295" s="14">
        <f t="shared" si="111"/>
        <v>1.2635030864197531E-2</v>
      </c>
      <c r="AG295" s="14">
        <f t="shared" si="112"/>
        <v>2.0331790123456787E-3</v>
      </c>
      <c r="AH295" s="14">
        <f t="shared" si="113"/>
        <v>2.0679012345679016E-3</v>
      </c>
      <c r="AI295" s="14">
        <f t="shared" si="114"/>
        <v>0</v>
      </c>
      <c r="AJ295" s="14">
        <f t="shared" si="115"/>
        <v>2.2492283950617284E-3</v>
      </c>
      <c r="AK295" s="15">
        <f t="shared" si="116"/>
        <v>0.35386574074074068</v>
      </c>
    </row>
    <row r="296" spans="1:37" hidden="1" x14ac:dyDescent="0.25">
      <c r="A296" s="5">
        <v>45422</v>
      </c>
      <c r="C296" t="s">
        <v>123</v>
      </c>
      <c r="D296">
        <v>2</v>
      </c>
      <c r="E296">
        <v>0</v>
      </c>
      <c r="F296">
        <v>2</v>
      </c>
      <c r="G296" s="14">
        <v>0.18730324074074076</v>
      </c>
      <c r="H296" s="14">
        <v>0</v>
      </c>
      <c r="I296" s="14">
        <v>0</v>
      </c>
      <c r="J296" s="14">
        <v>0</v>
      </c>
      <c r="K296" s="14">
        <v>0</v>
      </c>
      <c r="L296" s="14">
        <v>0.18730324074074076</v>
      </c>
      <c r="M296" s="14">
        <v>0</v>
      </c>
      <c r="N296" s="14">
        <v>0</v>
      </c>
      <c r="O296" s="14">
        <v>0</v>
      </c>
      <c r="P296" s="14">
        <v>3.4722222222222222E-5</v>
      </c>
      <c r="Q296">
        <v>0</v>
      </c>
      <c r="R296" s="14">
        <v>7.8125E-3</v>
      </c>
      <c r="X296" s="14">
        <v>0.20299768518518521</v>
      </c>
      <c r="Y296" s="12" t="e">
        <f t="shared" ref="Y296:Y304" si="117">$D296/$B296</f>
        <v>#DIV/0!</v>
      </c>
      <c r="Z296" s="12" t="e">
        <f t="shared" ref="Z296:Z304" si="118">$E296/$B296</f>
        <v>#DIV/0!</v>
      </c>
      <c r="AA296" s="14" t="e">
        <f t="shared" ref="AA296:AA304" si="119">$G296/$B296</f>
        <v>#DIV/0!</v>
      </c>
      <c r="AB296" s="14" t="e">
        <f t="shared" ref="AB296:AB304" si="120">$H296/$B296</f>
        <v>#DIV/0!</v>
      </c>
      <c r="AC296" s="14" t="e">
        <f t="shared" ref="AC296:AC304" si="121">$I296/$B296</f>
        <v>#DIV/0!</v>
      </c>
      <c r="AD296" s="14" t="e">
        <f t="shared" ref="AD296:AD304" si="122">$J296/$B296</f>
        <v>#DIV/0!</v>
      </c>
      <c r="AE296" s="14" t="e">
        <f t="shared" ref="AE296:AE304" si="123">$K296/$B296</f>
        <v>#DIV/0!</v>
      </c>
      <c r="AF296" s="14" t="e">
        <f t="shared" ref="AF296:AF304" si="124">$L296/$B296</f>
        <v>#DIV/0!</v>
      </c>
      <c r="AG296" s="14" t="e">
        <f t="shared" ref="AG296:AG304" si="125">$M296/$B296</f>
        <v>#DIV/0!</v>
      </c>
      <c r="AH296" s="14" t="e">
        <f t="shared" ref="AH296:AH304" si="126">$N296/$B296</f>
        <v>#DIV/0!</v>
      </c>
      <c r="AI296" s="14" t="e">
        <f t="shared" ref="AI296:AI304" si="127">$O296/$B296</f>
        <v>#DIV/0!</v>
      </c>
      <c r="AJ296" s="14" t="e">
        <f t="shared" ref="AJ296:AJ304" si="128">$P296/$B296</f>
        <v>#DIV/0!</v>
      </c>
      <c r="AK296" s="15" t="e">
        <f t="shared" ref="AK296:AK304" si="129">$X296/$B296</f>
        <v>#DIV/0!</v>
      </c>
    </row>
    <row r="297" spans="1:37" x14ac:dyDescent="0.25">
      <c r="A297" s="5">
        <v>45422</v>
      </c>
      <c r="B297">
        <v>5</v>
      </c>
      <c r="C297" t="s">
        <v>48</v>
      </c>
      <c r="D297">
        <v>101</v>
      </c>
      <c r="E297">
        <v>17</v>
      </c>
      <c r="F297">
        <v>118</v>
      </c>
      <c r="G297" s="14">
        <v>0.28920138888888891</v>
      </c>
      <c r="H297" s="14">
        <v>0.20189814814814813</v>
      </c>
      <c r="I297" s="14">
        <v>5.8796296296296298E-2</v>
      </c>
      <c r="J297" s="14">
        <v>1.6203703703703703E-2</v>
      </c>
      <c r="K297" s="14">
        <v>4.6990740740740743E-3</v>
      </c>
      <c r="L297" s="14">
        <v>2.8009259259259259E-3</v>
      </c>
      <c r="M297" s="14">
        <v>4.8032407407407407E-3</v>
      </c>
      <c r="N297" s="14">
        <v>0</v>
      </c>
      <c r="O297" s="14">
        <v>0</v>
      </c>
      <c r="P297" s="14">
        <v>1.1446759259259261E-2</v>
      </c>
      <c r="Q297">
        <v>0</v>
      </c>
      <c r="R297" s="14">
        <v>3.9120370370370368E-3</v>
      </c>
      <c r="X297" s="14">
        <v>1.7706944444444446</v>
      </c>
      <c r="Y297" s="12">
        <f t="shared" si="117"/>
        <v>20.2</v>
      </c>
      <c r="Z297" s="12">
        <f t="shared" si="118"/>
        <v>3.4</v>
      </c>
      <c r="AA297" s="14">
        <f t="shared" si="119"/>
        <v>5.7840277777777782E-2</v>
      </c>
      <c r="AB297" s="14">
        <f t="shared" si="120"/>
        <v>4.0379629629629626E-2</v>
      </c>
      <c r="AC297" s="14">
        <f t="shared" si="121"/>
        <v>1.1759259259259259E-2</v>
      </c>
      <c r="AD297" s="14">
        <f t="shared" si="122"/>
        <v>3.2407407407407406E-3</v>
      </c>
      <c r="AE297" s="14">
        <f t="shared" si="123"/>
        <v>9.3981481481481487E-4</v>
      </c>
      <c r="AF297" s="14">
        <f t="shared" si="124"/>
        <v>5.6018518518518516E-4</v>
      </c>
      <c r="AG297" s="14">
        <f t="shared" si="125"/>
        <v>9.6064814814814819E-4</v>
      </c>
      <c r="AH297" s="14">
        <f t="shared" si="126"/>
        <v>0</v>
      </c>
      <c r="AI297" s="14">
        <f t="shared" si="127"/>
        <v>0</v>
      </c>
      <c r="AJ297" s="14">
        <f t="shared" si="128"/>
        <v>2.2893518518518523E-3</v>
      </c>
      <c r="AK297" s="15">
        <f t="shared" si="129"/>
        <v>0.35413888888888889</v>
      </c>
    </row>
    <row r="298" spans="1:37" x14ac:dyDescent="0.25">
      <c r="A298" s="5">
        <v>45422</v>
      </c>
      <c r="C298" t="s">
        <v>125</v>
      </c>
      <c r="D298">
        <v>26</v>
      </c>
      <c r="E298">
        <v>17</v>
      </c>
      <c r="F298">
        <v>43</v>
      </c>
      <c r="G298" s="14">
        <v>0.42409722222222218</v>
      </c>
      <c r="H298" s="14">
        <v>0.17219907407407409</v>
      </c>
      <c r="I298" s="14">
        <v>1.0902777777777777E-2</v>
      </c>
      <c r="J298" s="14">
        <v>2.6701388888888889E-2</v>
      </c>
      <c r="K298" s="14">
        <v>0</v>
      </c>
      <c r="L298" s="14">
        <v>0.20269675925925926</v>
      </c>
      <c r="M298" s="14">
        <v>0</v>
      </c>
      <c r="N298" s="14">
        <v>0</v>
      </c>
      <c r="O298" s="14">
        <v>1.1597222222222222E-2</v>
      </c>
      <c r="P298" s="14">
        <v>2.7777777777777779E-3</v>
      </c>
      <c r="Q298">
        <v>0</v>
      </c>
      <c r="R298" s="14">
        <v>5.2199074074074066E-3</v>
      </c>
      <c r="X298" s="14">
        <v>1.308298611111111</v>
      </c>
      <c r="Y298" s="12" t="e">
        <f t="shared" si="117"/>
        <v>#DIV/0!</v>
      </c>
      <c r="Z298" s="12" t="e">
        <f t="shared" si="118"/>
        <v>#DIV/0!</v>
      </c>
      <c r="AA298" s="14" t="e">
        <f t="shared" si="119"/>
        <v>#DIV/0!</v>
      </c>
      <c r="AB298" s="14" t="e">
        <f t="shared" si="120"/>
        <v>#DIV/0!</v>
      </c>
      <c r="AC298" s="14" t="e">
        <f t="shared" si="121"/>
        <v>#DIV/0!</v>
      </c>
      <c r="AD298" s="14" t="e">
        <f t="shared" si="122"/>
        <v>#DIV/0!</v>
      </c>
      <c r="AE298" s="14" t="e">
        <f t="shared" si="123"/>
        <v>#DIV/0!</v>
      </c>
      <c r="AF298" s="14" t="e">
        <f t="shared" si="124"/>
        <v>#DIV/0!</v>
      </c>
      <c r="AG298" s="14" t="e">
        <f t="shared" si="125"/>
        <v>#DIV/0!</v>
      </c>
      <c r="AH298" s="14" t="e">
        <f t="shared" si="126"/>
        <v>#DIV/0!</v>
      </c>
      <c r="AI298" s="14" t="e">
        <f t="shared" si="127"/>
        <v>#DIV/0!</v>
      </c>
      <c r="AJ298" s="14" t="e">
        <f t="shared" si="128"/>
        <v>#DIV/0!</v>
      </c>
      <c r="AK298" s="15" t="e">
        <f t="shared" si="129"/>
        <v>#DIV/0!</v>
      </c>
    </row>
    <row r="299" spans="1:37" x14ac:dyDescent="0.25">
      <c r="A299" s="5">
        <v>45422</v>
      </c>
      <c r="C299" t="s">
        <v>127</v>
      </c>
      <c r="D299">
        <v>54</v>
      </c>
      <c r="E299">
        <v>21</v>
      </c>
      <c r="F299">
        <v>75</v>
      </c>
      <c r="G299" s="14">
        <v>0.42409722222222218</v>
      </c>
      <c r="H299" s="14">
        <v>0.1962962962962963</v>
      </c>
      <c r="I299" s="14">
        <v>0</v>
      </c>
      <c r="J299" s="14">
        <v>3.2094907407407412E-2</v>
      </c>
      <c r="K299" s="14">
        <v>0</v>
      </c>
      <c r="L299" s="14">
        <v>0.12359953703703704</v>
      </c>
      <c r="M299" s="14">
        <v>0</v>
      </c>
      <c r="N299" s="14">
        <v>0</v>
      </c>
      <c r="O299" s="14">
        <v>7.2094907407407413E-2</v>
      </c>
      <c r="P299" s="14">
        <v>1.832175925925926E-2</v>
      </c>
      <c r="Q299">
        <v>0</v>
      </c>
      <c r="R299" s="14">
        <v>5.208333333333333E-3</v>
      </c>
      <c r="X299" s="14">
        <v>1.7704050925925925</v>
      </c>
      <c r="Y299" s="12" t="e">
        <f t="shared" si="117"/>
        <v>#DIV/0!</v>
      </c>
      <c r="Z299" s="12" t="e">
        <f t="shared" si="118"/>
        <v>#DIV/0!</v>
      </c>
      <c r="AA299" s="14" t="e">
        <f t="shared" si="119"/>
        <v>#DIV/0!</v>
      </c>
      <c r="AB299" s="14" t="e">
        <f t="shared" si="120"/>
        <v>#DIV/0!</v>
      </c>
      <c r="AC299" s="14" t="e">
        <f t="shared" si="121"/>
        <v>#DIV/0!</v>
      </c>
      <c r="AD299" s="14" t="e">
        <f t="shared" si="122"/>
        <v>#DIV/0!</v>
      </c>
      <c r="AE299" s="14" t="e">
        <f t="shared" si="123"/>
        <v>#DIV/0!</v>
      </c>
      <c r="AF299" s="14" t="e">
        <f t="shared" si="124"/>
        <v>#DIV/0!</v>
      </c>
      <c r="AG299" s="14" t="e">
        <f t="shared" si="125"/>
        <v>#DIV/0!</v>
      </c>
      <c r="AH299" s="14" t="e">
        <f t="shared" si="126"/>
        <v>#DIV/0!</v>
      </c>
      <c r="AI299" s="14" t="e">
        <f t="shared" si="127"/>
        <v>#DIV/0!</v>
      </c>
      <c r="AJ299" s="14" t="e">
        <f t="shared" si="128"/>
        <v>#DIV/0!</v>
      </c>
      <c r="AK299" s="15" t="e">
        <f t="shared" si="129"/>
        <v>#DIV/0!</v>
      </c>
    </row>
    <row r="300" spans="1:37" x14ac:dyDescent="0.25">
      <c r="A300" s="5">
        <v>45422</v>
      </c>
      <c r="B300">
        <v>5</v>
      </c>
      <c r="C300" t="s">
        <v>44</v>
      </c>
      <c r="D300">
        <v>77</v>
      </c>
      <c r="E300">
        <v>7</v>
      </c>
      <c r="F300">
        <v>84</v>
      </c>
      <c r="G300" s="14">
        <v>0.24569444444444444</v>
      </c>
      <c r="H300" s="14">
        <v>0.18120370370370373</v>
      </c>
      <c r="I300" s="14">
        <v>0</v>
      </c>
      <c r="J300" s="14">
        <v>2.0798611111111111E-2</v>
      </c>
      <c r="K300" s="14">
        <v>0</v>
      </c>
      <c r="L300" s="14">
        <v>0</v>
      </c>
      <c r="M300" s="14">
        <v>1.0416666666666667E-4</v>
      </c>
      <c r="N300" s="14">
        <v>4.3599537037037034E-2</v>
      </c>
      <c r="O300" s="14">
        <v>0</v>
      </c>
      <c r="P300" s="14">
        <v>8.8425925925925911E-3</v>
      </c>
      <c r="Q300">
        <v>0</v>
      </c>
      <c r="R300" s="14">
        <v>7.7083333333333335E-3</v>
      </c>
      <c r="X300" s="14">
        <v>1.7212962962962963</v>
      </c>
      <c r="Y300" s="12">
        <f t="shared" si="117"/>
        <v>15.4</v>
      </c>
      <c r="Z300" s="12">
        <f t="shared" si="118"/>
        <v>1.4</v>
      </c>
      <c r="AA300" s="14">
        <f t="shared" si="119"/>
        <v>4.9138888888888885E-2</v>
      </c>
      <c r="AB300" s="14">
        <f t="shared" si="120"/>
        <v>3.6240740740740747E-2</v>
      </c>
      <c r="AC300" s="14">
        <f t="shared" si="121"/>
        <v>0</v>
      </c>
      <c r="AD300" s="14">
        <f t="shared" si="122"/>
        <v>4.1597222222222226E-3</v>
      </c>
      <c r="AE300" s="14">
        <f t="shared" si="123"/>
        <v>0</v>
      </c>
      <c r="AF300" s="14">
        <f t="shared" si="124"/>
        <v>0</v>
      </c>
      <c r="AG300" s="14">
        <f t="shared" si="125"/>
        <v>2.0833333333333336E-5</v>
      </c>
      <c r="AH300" s="14">
        <f t="shared" si="126"/>
        <v>8.7199074074074071E-3</v>
      </c>
      <c r="AI300" s="14">
        <f t="shared" si="127"/>
        <v>0</v>
      </c>
      <c r="AJ300" s="14">
        <f t="shared" si="128"/>
        <v>1.7685185185185182E-3</v>
      </c>
      <c r="AK300" s="15">
        <f t="shared" si="129"/>
        <v>0.34425925925925926</v>
      </c>
    </row>
    <row r="301" spans="1:37" x14ac:dyDescent="0.25">
      <c r="A301" s="5">
        <v>45422</v>
      </c>
      <c r="C301" t="s">
        <v>43</v>
      </c>
      <c r="D301">
        <v>14</v>
      </c>
      <c r="E301">
        <v>8</v>
      </c>
      <c r="F301">
        <v>22</v>
      </c>
      <c r="G301" s="14">
        <v>0.27469907407407407</v>
      </c>
      <c r="H301" s="14">
        <v>0.16930555555555557</v>
      </c>
      <c r="I301" s="14">
        <v>3.7199074074074072E-2</v>
      </c>
      <c r="J301" s="14">
        <v>0</v>
      </c>
      <c r="K301" s="14">
        <v>0</v>
      </c>
      <c r="L301" s="14">
        <v>6.8194444444444446E-2</v>
      </c>
      <c r="M301" s="14">
        <v>0</v>
      </c>
      <c r="N301" s="14">
        <v>0</v>
      </c>
      <c r="O301" s="14">
        <v>0</v>
      </c>
      <c r="P301" s="14">
        <v>2.4305555555555556E-3</v>
      </c>
      <c r="Q301">
        <v>0</v>
      </c>
      <c r="R301" s="14">
        <v>6.6087962962962966E-3</v>
      </c>
      <c r="X301" s="14">
        <v>1.4231018518518519</v>
      </c>
      <c r="Y301" s="12" t="e">
        <f t="shared" si="117"/>
        <v>#DIV/0!</v>
      </c>
      <c r="Z301" s="12" t="e">
        <f t="shared" si="118"/>
        <v>#DIV/0!</v>
      </c>
      <c r="AA301" s="14" t="e">
        <f t="shared" si="119"/>
        <v>#DIV/0!</v>
      </c>
      <c r="AB301" s="14" t="e">
        <f t="shared" si="120"/>
        <v>#DIV/0!</v>
      </c>
      <c r="AC301" s="14" t="e">
        <f t="shared" si="121"/>
        <v>#DIV/0!</v>
      </c>
      <c r="AD301" s="14" t="e">
        <f t="shared" si="122"/>
        <v>#DIV/0!</v>
      </c>
      <c r="AE301" s="14" t="e">
        <f t="shared" si="123"/>
        <v>#DIV/0!</v>
      </c>
      <c r="AF301" s="14" t="e">
        <f t="shared" si="124"/>
        <v>#DIV/0!</v>
      </c>
      <c r="AG301" s="14" t="e">
        <f t="shared" si="125"/>
        <v>#DIV/0!</v>
      </c>
      <c r="AH301" s="14" t="e">
        <f t="shared" si="126"/>
        <v>#DIV/0!</v>
      </c>
      <c r="AI301" s="14" t="e">
        <f t="shared" si="127"/>
        <v>#DIV/0!</v>
      </c>
      <c r="AJ301" s="14" t="e">
        <f t="shared" si="128"/>
        <v>#DIV/0!</v>
      </c>
      <c r="AK301" s="15" t="e">
        <f t="shared" si="129"/>
        <v>#DIV/0!</v>
      </c>
    </row>
    <row r="302" spans="1:37" x14ac:dyDescent="0.25">
      <c r="A302" s="5">
        <v>45422</v>
      </c>
      <c r="B302">
        <v>5</v>
      </c>
      <c r="C302" t="s">
        <v>45</v>
      </c>
      <c r="D302">
        <v>63</v>
      </c>
      <c r="E302">
        <v>18</v>
      </c>
      <c r="F302">
        <v>81</v>
      </c>
      <c r="G302" s="14">
        <v>0.33299768518518519</v>
      </c>
      <c r="H302" s="14">
        <v>0.20750000000000002</v>
      </c>
      <c r="I302" s="14">
        <v>0</v>
      </c>
      <c r="J302" s="14">
        <v>5.5798611111111111E-2</v>
      </c>
      <c r="K302" s="14">
        <v>0</v>
      </c>
      <c r="L302" s="14">
        <v>0</v>
      </c>
      <c r="M302" s="14">
        <v>4.7199074074074067E-2</v>
      </c>
      <c r="N302" s="14">
        <v>9.6990740740740735E-3</v>
      </c>
      <c r="O302" s="14">
        <v>1.2800925925925926E-2</v>
      </c>
      <c r="P302" s="14">
        <v>9.1898148148148139E-3</v>
      </c>
      <c r="Q302">
        <v>0</v>
      </c>
      <c r="R302" s="14">
        <v>4.4328703703703709E-3</v>
      </c>
      <c r="X302" s="14">
        <v>1.7698958333333332</v>
      </c>
      <c r="Y302" s="12">
        <f t="shared" si="117"/>
        <v>12.6</v>
      </c>
      <c r="Z302" s="12">
        <f t="shared" si="118"/>
        <v>3.6</v>
      </c>
      <c r="AA302" s="14">
        <f t="shared" si="119"/>
        <v>6.659953703703704E-2</v>
      </c>
      <c r="AB302" s="14">
        <f t="shared" si="120"/>
        <v>4.1500000000000002E-2</v>
      </c>
      <c r="AC302" s="14">
        <f t="shared" si="121"/>
        <v>0</v>
      </c>
      <c r="AD302" s="14">
        <f t="shared" si="122"/>
        <v>1.1159722222222222E-2</v>
      </c>
      <c r="AE302" s="14">
        <f t="shared" si="123"/>
        <v>0</v>
      </c>
      <c r="AF302" s="14">
        <f t="shared" si="124"/>
        <v>0</v>
      </c>
      <c r="AG302" s="14">
        <f t="shared" si="125"/>
        <v>9.4398148148148141E-3</v>
      </c>
      <c r="AH302" s="14">
        <f t="shared" si="126"/>
        <v>1.9398148148148148E-3</v>
      </c>
      <c r="AI302" s="14">
        <f t="shared" si="127"/>
        <v>2.5601851851851853E-3</v>
      </c>
      <c r="AJ302" s="14">
        <f t="shared" si="128"/>
        <v>1.8379629629629627E-3</v>
      </c>
      <c r="AK302" s="15">
        <f t="shared" si="129"/>
        <v>0.35397916666666662</v>
      </c>
    </row>
    <row r="303" spans="1:37" x14ac:dyDescent="0.25">
      <c r="A303" s="5">
        <v>45422</v>
      </c>
      <c r="B303">
        <v>4</v>
      </c>
      <c r="C303" t="s">
        <v>46</v>
      </c>
      <c r="D303">
        <v>122</v>
      </c>
      <c r="E303">
        <v>4</v>
      </c>
      <c r="F303">
        <v>126</v>
      </c>
      <c r="G303" s="14">
        <v>0.2175</v>
      </c>
      <c r="H303" s="14">
        <v>0.16989583333333333</v>
      </c>
      <c r="I303" s="14">
        <v>0</v>
      </c>
      <c r="J303" s="14">
        <v>2.4502314814814814E-2</v>
      </c>
      <c r="K303" s="14">
        <v>0</v>
      </c>
      <c r="L303" s="14">
        <v>0</v>
      </c>
      <c r="M303" s="14">
        <v>1.3796296296296298E-2</v>
      </c>
      <c r="N303" s="14">
        <v>9.3055555555555548E-3</v>
      </c>
      <c r="O303" s="14">
        <v>0</v>
      </c>
      <c r="P303" s="14">
        <v>2.2951388888888886E-2</v>
      </c>
      <c r="Q303">
        <v>0</v>
      </c>
      <c r="R303" s="14">
        <v>4.7916666666666672E-3</v>
      </c>
      <c r="X303" s="14">
        <v>1.4167013888888889</v>
      </c>
      <c r="Y303" s="12">
        <f t="shared" si="117"/>
        <v>30.5</v>
      </c>
      <c r="Z303" s="12">
        <f t="shared" si="118"/>
        <v>1</v>
      </c>
      <c r="AA303" s="14">
        <f t="shared" si="119"/>
        <v>5.4375E-2</v>
      </c>
      <c r="AB303" s="14">
        <f t="shared" si="120"/>
        <v>4.2473958333333332E-2</v>
      </c>
      <c r="AC303" s="14">
        <f t="shared" si="121"/>
        <v>0</v>
      </c>
      <c r="AD303" s="14">
        <f t="shared" si="122"/>
        <v>6.1255787037037034E-3</v>
      </c>
      <c r="AE303" s="14">
        <f t="shared" si="123"/>
        <v>0</v>
      </c>
      <c r="AF303" s="14">
        <f t="shared" si="124"/>
        <v>0</v>
      </c>
      <c r="AG303" s="14">
        <f t="shared" si="125"/>
        <v>3.4490740740740745E-3</v>
      </c>
      <c r="AH303" s="14">
        <f t="shared" si="126"/>
        <v>2.3263888888888887E-3</v>
      </c>
      <c r="AI303" s="14">
        <f t="shared" si="127"/>
        <v>0</v>
      </c>
      <c r="AJ303" s="14">
        <f t="shared" si="128"/>
        <v>5.7378472222222214E-3</v>
      </c>
      <c r="AK303" s="15">
        <f t="shared" si="129"/>
        <v>0.35417534722222221</v>
      </c>
    </row>
    <row r="304" spans="1:37" x14ac:dyDescent="0.25">
      <c r="A304" s="5">
        <v>45422</v>
      </c>
      <c r="B304">
        <v>3</v>
      </c>
      <c r="C304" t="s">
        <v>47</v>
      </c>
      <c r="D304">
        <v>60</v>
      </c>
      <c r="E304">
        <v>9</v>
      </c>
      <c r="F304">
        <v>69</v>
      </c>
      <c r="G304" s="14">
        <v>0.18859953703703702</v>
      </c>
      <c r="H304" s="14">
        <v>0.1287962962962963</v>
      </c>
      <c r="I304" s="14">
        <v>2.8009259259259259E-3</v>
      </c>
      <c r="J304" s="14">
        <v>3.0995370370370371E-2</v>
      </c>
      <c r="K304" s="14">
        <v>0</v>
      </c>
      <c r="L304" s="14">
        <v>3.1018518518518522E-3</v>
      </c>
      <c r="M304" s="14">
        <v>0</v>
      </c>
      <c r="N304" s="14">
        <v>2.2905092592592591E-2</v>
      </c>
      <c r="O304" s="14">
        <v>0</v>
      </c>
      <c r="P304" s="14">
        <v>1.2337962962962962E-2</v>
      </c>
      <c r="Q304">
        <v>0</v>
      </c>
      <c r="R304" s="14">
        <v>5.5902777777777782E-3</v>
      </c>
      <c r="X304" s="14">
        <v>0.97540509259259256</v>
      </c>
      <c r="Y304" s="12">
        <f t="shared" si="117"/>
        <v>20</v>
      </c>
      <c r="Z304" s="12">
        <f t="shared" si="118"/>
        <v>3</v>
      </c>
      <c r="AA304" s="14">
        <f t="shared" si="119"/>
        <v>6.2866512345679013E-2</v>
      </c>
      <c r="AB304" s="14">
        <f t="shared" si="120"/>
        <v>4.2932098765432102E-2</v>
      </c>
      <c r="AC304" s="14">
        <f t="shared" si="121"/>
        <v>9.3364197530864193E-4</v>
      </c>
      <c r="AD304" s="14">
        <f t="shared" si="122"/>
        <v>1.033179012345679E-2</v>
      </c>
      <c r="AE304" s="14">
        <f t="shared" si="123"/>
        <v>0</v>
      </c>
      <c r="AF304" s="14">
        <f t="shared" si="124"/>
        <v>1.0339506172839508E-3</v>
      </c>
      <c r="AG304" s="14">
        <f t="shared" si="125"/>
        <v>0</v>
      </c>
      <c r="AH304" s="14">
        <f t="shared" si="126"/>
        <v>7.6350308641975305E-3</v>
      </c>
      <c r="AI304" s="14">
        <f t="shared" si="127"/>
        <v>0</v>
      </c>
      <c r="AJ304" s="14">
        <f t="shared" si="128"/>
        <v>4.1126543209876543E-3</v>
      </c>
      <c r="AK304" s="15">
        <f t="shared" si="129"/>
        <v>0.32513503086419754</v>
      </c>
    </row>
    <row r="305" spans="1:37" hidden="1" x14ac:dyDescent="0.25">
      <c r="A305" s="5">
        <v>45429</v>
      </c>
      <c r="B305">
        <v>5</v>
      </c>
      <c r="C305" t="s">
        <v>123</v>
      </c>
      <c r="D305">
        <v>3</v>
      </c>
      <c r="E305">
        <v>0</v>
      </c>
      <c r="F305">
        <v>3</v>
      </c>
      <c r="G305" s="14">
        <v>0.32719907407407406</v>
      </c>
      <c r="H305" s="14">
        <v>0</v>
      </c>
      <c r="I305" s="14">
        <v>0</v>
      </c>
      <c r="J305" s="14">
        <v>0</v>
      </c>
      <c r="K305" s="14">
        <v>0</v>
      </c>
      <c r="L305" s="14">
        <v>0.32719907407407406</v>
      </c>
      <c r="M305" s="14">
        <v>0</v>
      </c>
      <c r="N305" s="14">
        <v>0</v>
      </c>
      <c r="O305" s="14">
        <v>0</v>
      </c>
      <c r="P305" s="14">
        <v>1.6203703703703703E-4</v>
      </c>
      <c r="Q305">
        <v>0</v>
      </c>
      <c r="R305" s="14">
        <v>3.5995370370370369E-3</v>
      </c>
      <c r="X305" s="14">
        <v>0.33840277777777777</v>
      </c>
      <c r="Y305" s="12">
        <f t="shared" ref="Y305:Y313" si="130">$D305/$B305</f>
        <v>0.6</v>
      </c>
      <c r="Z305" s="12">
        <f t="shared" ref="Z305:Z313" si="131">$E305/$B305</f>
        <v>0</v>
      </c>
      <c r="AA305" s="14">
        <f t="shared" ref="AA305:AA313" si="132">$G305/$B305</f>
        <v>6.5439814814814812E-2</v>
      </c>
      <c r="AB305" s="14">
        <f t="shared" ref="AB305:AB313" si="133">$H305/$B305</f>
        <v>0</v>
      </c>
      <c r="AC305" s="14">
        <f t="shared" ref="AC305:AC313" si="134">$I305/$B305</f>
        <v>0</v>
      </c>
      <c r="AD305" s="14">
        <f t="shared" ref="AD305:AD313" si="135">$J305/$B305</f>
        <v>0</v>
      </c>
      <c r="AE305" s="14">
        <f t="shared" ref="AE305:AE313" si="136">$K305/$B305</f>
        <v>0</v>
      </c>
      <c r="AF305" s="14">
        <f t="shared" ref="AF305:AF313" si="137">$L305/$B305</f>
        <v>6.5439814814814812E-2</v>
      </c>
      <c r="AG305" s="14">
        <f t="shared" ref="AG305:AG313" si="138">$M305/$B305</f>
        <v>0</v>
      </c>
      <c r="AH305" s="14">
        <f t="shared" ref="AH305:AH313" si="139">$N305/$B305</f>
        <v>0</v>
      </c>
      <c r="AI305" s="14">
        <f t="shared" ref="AI305:AI313" si="140">$O305/$B305</f>
        <v>0</v>
      </c>
      <c r="AJ305" s="14">
        <f t="shared" ref="AJ305:AJ313" si="141">$P305/$B305</f>
        <v>3.2407407407407408E-5</v>
      </c>
      <c r="AK305" s="15">
        <f t="shared" ref="AK305:AK313" si="142">$X305/$B305</f>
        <v>6.7680555555555549E-2</v>
      </c>
    </row>
    <row r="306" spans="1:37" x14ac:dyDescent="0.25">
      <c r="A306" s="5">
        <v>45429</v>
      </c>
      <c r="B306">
        <v>4</v>
      </c>
      <c r="C306" t="s">
        <v>48</v>
      </c>
      <c r="D306">
        <v>100</v>
      </c>
      <c r="E306">
        <v>21</v>
      </c>
      <c r="F306">
        <v>121</v>
      </c>
      <c r="G306" s="14">
        <v>0.27629629629629632</v>
      </c>
      <c r="H306" s="14">
        <v>0.16670138888888889</v>
      </c>
      <c r="I306" s="14">
        <v>4.5104166666666667E-2</v>
      </c>
      <c r="J306" s="14">
        <v>2.4305555555555556E-2</v>
      </c>
      <c r="K306" s="14">
        <v>4.2013888888888891E-3</v>
      </c>
      <c r="L306" s="14">
        <v>3.1944444444444442E-3</v>
      </c>
      <c r="M306" s="14">
        <v>1.9305555555555555E-2</v>
      </c>
      <c r="N306" s="14">
        <v>1.3495370370370371E-2</v>
      </c>
      <c r="O306" s="14">
        <v>0</v>
      </c>
      <c r="P306" s="14">
        <v>1.1655092592592594E-2</v>
      </c>
      <c r="Q306">
        <v>0</v>
      </c>
      <c r="R306" s="14">
        <v>3.2060185185185191E-3</v>
      </c>
      <c r="X306" s="14">
        <v>1.4164004629629632</v>
      </c>
      <c r="Y306" s="12">
        <f t="shared" si="130"/>
        <v>25</v>
      </c>
      <c r="Z306" s="12">
        <f t="shared" si="131"/>
        <v>5.25</v>
      </c>
      <c r="AA306" s="14">
        <f t="shared" si="132"/>
        <v>6.9074074074074079E-2</v>
      </c>
      <c r="AB306" s="14">
        <f t="shared" si="133"/>
        <v>4.1675347222222221E-2</v>
      </c>
      <c r="AC306" s="14">
        <f t="shared" si="134"/>
        <v>1.1276041666666667E-2</v>
      </c>
      <c r="AD306" s="14">
        <f t="shared" si="135"/>
        <v>6.076388888888889E-3</v>
      </c>
      <c r="AE306" s="14">
        <f t="shared" si="136"/>
        <v>1.0503472222222223E-3</v>
      </c>
      <c r="AF306" s="14">
        <f t="shared" si="137"/>
        <v>7.9861111111111105E-4</v>
      </c>
      <c r="AG306" s="14">
        <f t="shared" si="138"/>
        <v>4.8263888888888887E-3</v>
      </c>
      <c r="AH306" s="14">
        <f t="shared" si="139"/>
        <v>3.3738425925925928E-3</v>
      </c>
      <c r="AI306" s="14">
        <f t="shared" si="140"/>
        <v>0</v>
      </c>
      <c r="AJ306" s="14">
        <f t="shared" si="141"/>
        <v>2.9137731481481484E-3</v>
      </c>
      <c r="AK306" s="15">
        <f t="shared" si="142"/>
        <v>0.3541001157407408</v>
      </c>
    </row>
    <row r="307" spans="1:37" x14ac:dyDescent="0.25">
      <c r="A307" s="5">
        <v>45429</v>
      </c>
      <c r="B307">
        <v>5</v>
      </c>
      <c r="C307" t="s">
        <v>125</v>
      </c>
      <c r="D307">
        <v>26</v>
      </c>
      <c r="E307">
        <v>3</v>
      </c>
      <c r="F307">
        <v>29</v>
      </c>
      <c r="G307" s="14">
        <v>0.66530092592592593</v>
      </c>
      <c r="H307" s="14">
        <v>0.20659722222222221</v>
      </c>
      <c r="I307" s="14">
        <v>1.5300925925925926E-2</v>
      </c>
      <c r="J307" s="14">
        <v>3.7905092592592594E-2</v>
      </c>
      <c r="K307" s="14">
        <v>7.5798611111111108E-2</v>
      </c>
      <c r="L307" s="14">
        <v>0.32969907407407406</v>
      </c>
      <c r="M307" s="14">
        <v>0</v>
      </c>
      <c r="N307" s="14">
        <v>0</v>
      </c>
      <c r="O307" s="14">
        <v>0</v>
      </c>
      <c r="P307" s="14">
        <v>2.8819444444444444E-3</v>
      </c>
      <c r="Q307">
        <v>0</v>
      </c>
      <c r="R307" s="14">
        <v>5.3587962962962964E-3</v>
      </c>
      <c r="X307" s="14">
        <v>1.7567013888888889</v>
      </c>
      <c r="Y307" s="12">
        <f t="shared" si="130"/>
        <v>5.2</v>
      </c>
      <c r="Z307" s="12">
        <f t="shared" si="131"/>
        <v>0.6</v>
      </c>
      <c r="AA307" s="14">
        <f t="shared" si="132"/>
        <v>0.1330601851851852</v>
      </c>
      <c r="AB307" s="14">
        <f t="shared" si="133"/>
        <v>4.1319444444444443E-2</v>
      </c>
      <c r="AC307" s="14">
        <f t="shared" si="134"/>
        <v>3.0601851851851853E-3</v>
      </c>
      <c r="AD307" s="14">
        <f t="shared" si="135"/>
        <v>7.5810185185185191E-3</v>
      </c>
      <c r="AE307" s="14">
        <f t="shared" si="136"/>
        <v>1.5159722222222222E-2</v>
      </c>
      <c r="AF307" s="14">
        <f t="shared" si="137"/>
        <v>6.5939814814814812E-2</v>
      </c>
      <c r="AG307" s="14">
        <f t="shared" si="138"/>
        <v>0</v>
      </c>
      <c r="AH307" s="14">
        <f t="shared" si="139"/>
        <v>0</v>
      </c>
      <c r="AI307" s="14">
        <f t="shared" si="140"/>
        <v>0</v>
      </c>
      <c r="AJ307" s="14">
        <f t="shared" si="141"/>
        <v>5.7638888888888887E-4</v>
      </c>
      <c r="AK307" s="15">
        <f t="shared" si="142"/>
        <v>0.35134027777777777</v>
      </c>
    </row>
    <row r="308" spans="1:37" x14ac:dyDescent="0.25">
      <c r="A308" s="5">
        <v>45429</v>
      </c>
      <c r="B308">
        <v>5</v>
      </c>
      <c r="C308" t="s">
        <v>127</v>
      </c>
      <c r="D308">
        <v>16</v>
      </c>
      <c r="E308">
        <v>15</v>
      </c>
      <c r="F308">
        <v>31</v>
      </c>
      <c r="G308" s="14">
        <v>0.39909722222222221</v>
      </c>
      <c r="H308" s="14">
        <v>0.20799768518518516</v>
      </c>
      <c r="I308" s="14">
        <v>0</v>
      </c>
      <c r="J308" s="14">
        <v>3.2002314814814817E-2</v>
      </c>
      <c r="K308" s="14">
        <v>2.5104166666666664E-2</v>
      </c>
      <c r="L308" s="14">
        <v>8.5694444444444448E-2</v>
      </c>
      <c r="M308" s="14">
        <v>0</v>
      </c>
      <c r="N308" s="14">
        <v>0</v>
      </c>
      <c r="O308" s="14">
        <v>4.8298611111111112E-2</v>
      </c>
      <c r="P308" s="14">
        <v>2.3842592592592591E-3</v>
      </c>
      <c r="Q308">
        <v>0</v>
      </c>
      <c r="R308" s="14">
        <v>6.6203703703703702E-3</v>
      </c>
      <c r="X308" s="14">
        <v>1.776701388888889</v>
      </c>
      <c r="Y308" s="12">
        <f t="shared" si="130"/>
        <v>3.2</v>
      </c>
      <c r="Z308" s="12">
        <f t="shared" si="131"/>
        <v>3</v>
      </c>
      <c r="AA308" s="14">
        <f t="shared" si="132"/>
        <v>7.9819444444444443E-2</v>
      </c>
      <c r="AB308" s="14">
        <f t="shared" si="133"/>
        <v>4.1599537037037032E-2</v>
      </c>
      <c r="AC308" s="14">
        <f t="shared" si="134"/>
        <v>0</v>
      </c>
      <c r="AD308" s="14">
        <f t="shared" si="135"/>
        <v>6.4004629629629637E-3</v>
      </c>
      <c r="AE308" s="14">
        <f t="shared" si="136"/>
        <v>5.0208333333333329E-3</v>
      </c>
      <c r="AF308" s="14">
        <f t="shared" si="137"/>
        <v>1.7138888888888891E-2</v>
      </c>
      <c r="AG308" s="14">
        <f t="shared" si="138"/>
        <v>0</v>
      </c>
      <c r="AH308" s="14">
        <f t="shared" si="139"/>
        <v>0</v>
      </c>
      <c r="AI308" s="14">
        <f t="shared" si="140"/>
        <v>9.6597222222222223E-3</v>
      </c>
      <c r="AJ308" s="14">
        <f t="shared" si="141"/>
        <v>4.7685185185185184E-4</v>
      </c>
      <c r="AK308" s="15">
        <f t="shared" si="142"/>
        <v>0.35534027777777777</v>
      </c>
    </row>
    <row r="309" spans="1:37" x14ac:dyDescent="0.25">
      <c r="A309" s="5">
        <v>45429</v>
      </c>
      <c r="B309">
        <v>5</v>
      </c>
      <c r="C309" t="s">
        <v>44</v>
      </c>
      <c r="D309">
        <v>103</v>
      </c>
      <c r="E309">
        <v>23</v>
      </c>
      <c r="F309">
        <v>126</v>
      </c>
      <c r="G309" s="14">
        <v>0.27760416666666665</v>
      </c>
      <c r="H309" s="14">
        <v>0.20730324074074072</v>
      </c>
      <c r="I309" s="14">
        <v>0</v>
      </c>
      <c r="J309" s="14">
        <v>1.2395833333333335E-2</v>
      </c>
      <c r="K309" s="14">
        <v>0</v>
      </c>
      <c r="L309" s="14">
        <v>1.5902777777777776E-2</v>
      </c>
      <c r="M309" s="14">
        <v>2.9976851851851848E-3</v>
      </c>
      <c r="N309" s="14">
        <v>3.9004629629629632E-2</v>
      </c>
      <c r="O309" s="14">
        <v>0</v>
      </c>
      <c r="P309" s="14">
        <v>1.6481481481481482E-2</v>
      </c>
      <c r="Q309">
        <v>0</v>
      </c>
      <c r="R309" s="14">
        <v>7.6388888888888886E-3</v>
      </c>
      <c r="X309" s="14">
        <v>1.7623032407407406</v>
      </c>
      <c r="Y309" s="12">
        <f t="shared" si="130"/>
        <v>20.6</v>
      </c>
      <c r="Z309" s="12">
        <f t="shared" si="131"/>
        <v>4.5999999999999996</v>
      </c>
      <c r="AA309" s="14">
        <f t="shared" si="132"/>
        <v>5.5520833333333332E-2</v>
      </c>
      <c r="AB309" s="14">
        <f t="shared" si="133"/>
        <v>4.1460648148148142E-2</v>
      </c>
      <c r="AC309" s="14">
        <f t="shared" si="134"/>
        <v>0</v>
      </c>
      <c r="AD309" s="14">
        <f t="shared" si="135"/>
        <v>2.4791666666666668E-3</v>
      </c>
      <c r="AE309" s="14">
        <f t="shared" si="136"/>
        <v>0</v>
      </c>
      <c r="AF309" s="14">
        <f t="shared" si="137"/>
        <v>3.1805555555555554E-3</v>
      </c>
      <c r="AG309" s="14">
        <f t="shared" si="138"/>
        <v>5.9953703703703699E-4</v>
      </c>
      <c r="AH309" s="14">
        <f t="shared" si="139"/>
        <v>7.8009259259259264E-3</v>
      </c>
      <c r="AI309" s="14">
        <f t="shared" si="140"/>
        <v>0</v>
      </c>
      <c r="AJ309" s="14">
        <f t="shared" si="141"/>
        <v>3.2962962962962963E-3</v>
      </c>
      <c r="AK309" s="15">
        <f t="shared" si="142"/>
        <v>0.35246064814814815</v>
      </c>
    </row>
    <row r="310" spans="1:37" x14ac:dyDescent="0.25">
      <c r="A310" s="5">
        <v>45429</v>
      </c>
      <c r="B310">
        <v>5</v>
      </c>
      <c r="C310" t="s">
        <v>43</v>
      </c>
      <c r="D310">
        <v>43</v>
      </c>
      <c r="E310">
        <v>7</v>
      </c>
      <c r="F310">
        <v>50</v>
      </c>
      <c r="G310" s="14">
        <v>0.50969907407407411</v>
      </c>
      <c r="H310" s="14">
        <v>0.22430555555555556</v>
      </c>
      <c r="I310" s="14">
        <v>3.0104166666666668E-2</v>
      </c>
      <c r="J310" s="14">
        <v>0</v>
      </c>
      <c r="K310" s="14">
        <v>0</v>
      </c>
      <c r="L310" s="14">
        <v>0.25530092592592596</v>
      </c>
      <c r="M310" s="14">
        <v>0</v>
      </c>
      <c r="N310" s="14">
        <v>0</v>
      </c>
      <c r="O310" s="14">
        <v>0</v>
      </c>
      <c r="P310" s="14">
        <v>9.0046296296296298E-3</v>
      </c>
      <c r="Q310">
        <v>0</v>
      </c>
      <c r="R310" s="14">
        <v>5.5902777777777782E-3</v>
      </c>
      <c r="X310" s="14">
        <v>1.7192939814814814</v>
      </c>
      <c r="Y310" s="12">
        <f t="shared" si="130"/>
        <v>8.6</v>
      </c>
      <c r="Z310" s="12">
        <f t="shared" si="131"/>
        <v>1.4</v>
      </c>
      <c r="AA310" s="14">
        <f t="shared" si="132"/>
        <v>0.10193981481481482</v>
      </c>
      <c r="AB310" s="14">
        <f t="shared" si="133"/>
        <v>4.4861111111111115E-2</v>
      </c>
      <c r="AC310" s="14">
        <f t="shared" si="134"/>
        <v>6.0208333333333338E-3</v>
      </c>
      <c r="AD310" s="14">
        <f t="shared" si="135"/>
        <v>0</v>
      </c>
      <c r="AE310" s="14">
        <f t="shared" si="136"/>
        <v>0</v>
      </c>
      <c r="AF310" s="14">
        <f t="shared" si="137"/>
        <v>5.1060185185185195E-2</v>
      </c>
      <c r="AG310" s="14">
        <f t="shared" si="138"/>
        <v>0</v>
      </c>
      <c r="AH310" s="14">
        <f t="shared" si="139"/>
        <v>0</v>
      </c>
      <c r="AI310" s="14">
        <f t="shared" si="140"/>
        <v>0</v>
      </c>
      <c r="AJ310" s="14">
        <f t="shared" si="141"/>
        <v>1.8009259259259259E-3</v>
      </c>
      <c r="AK310" s="15">
        <f t="shared" si="142"/>
        <v>0.34385879629629629</v>
      </c>
    </row>
    <row r="311" spans="1:37" x14ac:dyDescent="0.25">
      <c r="A311" s="5">
        <v>45429</v>
      </c>
      <c r="B311">
        <v>5</v>
      </c>
      <c r="C311" t="s">
        <v>45</v>
      </c>
      <c r="D311">
        <v>141</v>
      </c>
      <c r="E311">
        <v>13</v>
      </c>
      <c r="F311">
        <v>154</v>
      </c>
      <c r="G311" s="14">
        <v>0.32109953703703703</v>
      </c>
      <c r="H311" s="14">
        <v>0.20780092592592592</v>
      </c>
      <c r="I311" s="14">
        <v>0</v>
      </c>
      <c r="J311" s="14">
        <v>6.4594907407407406E-2</v>
      </c>
      <c r="K311" s="14">
        <v>1.0798611111111111E-2</v>
      </c>
      <c r="L311" s="14">
        <v>0</v>
      </c>
      <c r="M311" s="14">
        <v>0</v>
      </c>
      <c r="N311" s="14">
        <v>3.7905092592592594E-2</v>
      </c>
      <c r="O311" s="14">
        <v>0</v>
      </c>
      <c r="P311" s="14">
        <v>1.6273148148148148E-2</v>
      </c>
      <c r="Q311">
        <v>0</v>
      </c>
      <c r="R311" s="14">
        <v>3.7384259259259263E-3</v>
      </c>
      <c r="X311" s="14">
        <v>1.6340972222222223</v>
      </c>
      <c r="Y311" s="12">
        <f t="shared" si="130"/>
        <v>28.2</v>
      </c>
      <c r="Z311" s="12">
        <f t="shared" si="131"/>
        <v>2.6</v>
      </c>
      <c r="AA311" s="14">
        <f t="shared" si="132"/>
        <v>6.4219907407407406E-2</v>
      </c>
      <c r="AB311" s="14">
        <f t="shared" si="133"/>
        <v>4.1560185185185186E-2</v>
      </c>
      <c r="AC311" s="14">
        <f t="shared" si="134"/>
        <v>0</v>
      </c>
      <c r="AD311" s="14">
        <f t="shared" si="135"/>
        <v>1.2918981481481481E-2</v>
      </c>
      <c r="AE311" s="14">
        <f t="shared" si="136"/>
        <v>2.1597222222222222E-3</v>
      </c>
      <c r="AF311" s="14">
        <f t="shared" si="137"/>
        <v>0</v>
      </c>
      <c r="AG311" s="14">
        <f t="shared" si="138"/>
        <v>0</v>
      </c>
      <c r="AH311" s="14">
        <f t="shared" si="139"/>
        <v>7.5810185185185191E-3</v>
      </c>
      <c r="AI311" s="14">
        <f t="shared" si="140"/>
        <v>0</v>
      </c>
      <c r="AJ311" s="14">
        <f t="shared" si="141"/>
        <v>3.2546296296296295E-3</v>
      </c>
      <c r="AK311" s="15">
        <f t="shared" si="142"/>
        <v>0.32681944444444444</v>
      </c>
    </row>
    <row r="312" spans="1:37" x14ac:dyDescent="0.25">
      <c r="A312" s="5">
        <v>45429</v>
      </c>
      <c r="B312">
        <v>5</v>
      </c>
      <c r="C312" t="s">
        <v>46</v>
      </c>
      <c r="D312">
        <v>99</v>
      </c>
      <c r="E312">
        <v>6</v>
      </c>
      <c r="F312">
        <v>105</v>
      </c>
      <c r="G312" s="14">
        <v>0.2717013888888889</v>
      </c>
      <c r="H312" s="14">
        <v>0.21</v>
      </c>
      <c r="I312" s="14">
        <v>9.0277777777777784E-4</v>
      </c>
      <c r="J312" s="14">
        <v>1.5000000000000001E-2</v>
      </c>
      <c r="K312" s="14">
        <v>0</v>
      </c>
      <c r="L312" s="14">
        <v>7.9976851851851858E-3</v>
      </c>
      <c r="M312" s="14">
        <v>8.7037037037037031E-3</v>
      </c>
      <c r="N312" s="14">
        <v>2.9097222222222222E-2</v>
      </c>
      <c r="O312" s="14">
        <v>0</v>
      </c>
      <c r="P312" s="14">
        <v>1.283564814814815E-2</v>
      </c>
      <c r="Q312">
        <v>0</v>
      </c>
      <c r="R312" s="14">
        <v>4.6064814814814814E-3</v>
      </c>
      <c r="X312" s="14">
        <v>1.764699074074074</v>
      </c>
      <c r="Y312" s="12">
        <f t="shared" si="130"/>
        <v>19.8</v>
      </c>
      <c r="Z312" s="12">
        <f t="shared" si="131"/>
        <v>1.2</v>
      </c>
      <c r="AA312" s="14">
        <f t="shared" si="132"/>
        <v>5.4340277777777779E-2</v>
      </c>
      <c r="AB312" s="14">
        <f t="shared" si="133"/>
        <v>4.1999999999999996E-2</v>
      </c>
      <c r="AC312" s="14">
        <f t="shared" si="134"/>
        <v>1.8055555555555557E-4</v>
      </c>
      <c r="AD312" s="14">
        <f t="shared" si="135"/>
        <v>3.0000000000000001E-3</v>
      </c>
      <c r="AE312" s="14">
        <f t="shared" si="136"/>
        <v>0</v>
      </c>
      <c r="AF312" s="14">
        <f t="shared" si="137"/>
        <v>1.5995370370370371E-3</v>
      </c>
      <c r="AG312" s="14">
        <f t="shared" si="138"/>
        <v>1.7407407407407406E-3</v>
      </c>
      <c r="AH312" s="14">
        <f t="shared" si="139"/>
        <v>5.8194444444444448E-3</v>
      </c>
      <c r="AI312" s="14">
        <f t="shared" si="140"/>
        <v>0</v>
      </c>
      <c r="AJ312" s="14">
        <f t="shared" si="141"/>
        <v>2.5671296296296301E-3</v>
      </c>
      <c r="AK312" s="15">
        <f t="shared" si="142"/>
        <v>0.35293981481481479</v>
      </c>
    </row>
    <row r="313" spans="1:37" x14ac:dyDescent="0.25">
      <c r="A313" s="5">
        <v>45429</v>
      </c>
      <c r="B313">
        <v>5</v>
      </c>
      <c r="C313" t="s">
        <v>47</v>
      </c>
      <c r="D313">
        <v>45</v>
      </c>
      <c r="E313">
        <v>9</v>
      </c>
      <c r="F313">
        <v>54</v>
      </c>
      <c r="G313" s="14">
        <v>0.3087037037037037</v>
      </c>
      <c r="H313" s="14">
        <v>0.20930555555555555</v>
      </c>
      <c r="I313" s="14">
        <v>0.01</v>
      </c>
      <c r="J313" s="14">
        <v>7.1597222222222215E-2</v>
      </c>
      <c r="K313" s="14">
        <v>0</v>
      </c>
      <c r="L313" s="14">
        <v>0</v>
      </c>
      <c r="M313" s="14">
        <v>0</v>
      </c>
      <c r="N313" s="14">
        <v>1.7800925925925925E-2</v>
      </c>
      <c r="O313" s="14">
        <v>0</v>
      </c>
      <c r="P313" s="14">
        <v>5.0000000000000001E-3</v>
      </c>
      <c r="Q313">
        <v>0</v>
      </c>
      <c r="R313" s="14">
        <v>5.162037037037037E-3</v>
      </c>
      <c r="X313" s="14">
        <v>1.7818981481481482</v>
      </c>
      <c r="Y313" s="12">
        <f t="shared" si="130"/>
        <v>9</v>
      </c>
      <c r="Z313" s="12">
        <f t="shared" si="131"/>
        <v>1.8</v>
      </c>
      <c r="AA313" s="14">
        <f t="shared" si="132"/>
        <v>6.1740740740740742E-2</v>
      </c>
      <c r="AB313" s="14">
        <f t="shared" si="133"/>
        <v>4.1861111111111113E-2</v>
      </c>
      <c r="AC313" s="14">
        <f t="shared" si="134"/>
        <v>2E-3</v>
      </c>
      <c r="AD313" s="14">
        <f t="shared" si="135"/>
        <v>1.4319444444444444E-2</v>
      </c>
      <c r="AE313" s="14">
        <f t="shared" si="136"/>
        <v>0</v>
      </c>
      <c r="AF313" s="14">
        <f t="shared" si="137"/>
        <v>0</v>
      </c>
      <c r="AG313" s="14">
        <f t="shared" si="138"/>
        <v>0</v>
      </c>
      <c r="AH313" s="14">
        <f t="shared" si="139"/>
        <v>3.5601851851851849E-3</v>
      </c>
      <c r="AI313" s="14">
        <f t="shared" si="140"/>
        <v>0</v>
      </c>
      <c r="AJ313" s="14">
        <f t="shared" si="141"/>
        <v>1E-3</v>
      </c>
      <c r="AK313" s="15">
        <f t="shared" si="142"/>
        <v>0.35637962962962966</v>
      </c>
    </row>
    <row r="314" spans="1:37" hidden="1" x14ac:dyDescent="0.25">
      <c r="A314" s="5">
        <v>45436</v>
      </c>
      <c r="C314" t="s">
        <v>123</v>
      </c>
      <c r="D314">
        <v>14</v>
      </c>
      <c r="E314">
        <v>0</v>
      </c>
      <c r="F314">
        <v>14</v>
      </c>
      <c r="G314" s="14">
        <v>0.49780092592592595</v>
      </c>
      <c r="H314" s="14">
        <v>0</v>
      </c>
      <c r="I314" s="14">
        <v>0</v>
      </c>
      <c r="J314" s="14">
        <v>0</v>
      </c>
      <c r="K314" s="14">
        <v>0</v>
      </c>
      <c r="L314" s="14">
        <v>0.49780092592592595</v>
      </c>
      <c r="M314" s="14">
        <v>0</v>
      </c>
      <c r="N314" s="14">
        <v>0</v>
      </c>
      <c r="O314" s="14">
        <v>0</v>
      </c>
      <c r="P314" s="14">
        <v>3.0787037037037037E-3</v>
      </c>
      <c r="Q314">
        <v>0</v>
      </c>
      <c r="R314" s="14">
        <v>3.8078703703703707E-3</v>
      </c>
      <c r="X314" s="14">
        <v>0.57519675925925928</v>
      </c>
      <c r="Y314" s="12" t="e">
        <f>$D314/$B314</f>
        <v>#DIV/0!</v>
      </c>
      <c r="Z314" s="12" t="e">
        <f>$E314/$B314</f>
        <v>#DIV/0!</v>
      </c>
      <c r="AA314" s="14" t="e">
        <f>$G314/$B314</f>
        <v>#DIV/0!</v>
      </c>
      <c r="AB314" s="14" t="e">
        <f>$H314/$B314</f>
        <v>#DIV/0!</v>
      </c>
      <c r="AC314" s="14" t="e">
        <f>$I314/$B314</f>
        <v>#DIV/0!</v>
      </c>
      <c r="AD314" s="14" t="e">
        <f>$J314/$B314</f>
        <v>#DIV/0!</v>
      </c>
      <c r="AE314" s="14" t="e">
        <f>$K314/$B314</f>
        <v>#DIV/0!</v>
      </c>
      <c r="AF314" s="14" t="e">
        <f>$L314/$B314</f>
        <v>#DIV/0!</v>
      </c>
      <c r="AG314" s="14" t="e">
        <f>$M314/$B314</f>
        <v>#DIV/0!</v>
      </c>
      <c r="AH314" s="14" t="e">
        <f>$N314/$B314</f>
        <v>#DIV/0!</v>
      </c>
      <c r="AI314" s="14" t="e">
        <f>$O314/$B314</f>
        <v>#DIV/0!</v>
      </c>
      <c r="AJ314" s="14" t="e">
        <f>$P314/$B314</f>
        <v>#DIV/0!</v>
      </c>
      <c r="AK314" s="15" t="e">
        <f>$X314/$B314</f>
        <v>#DIV/0!</v>
      </c>
    </row>
    <row r="315" spans="1:37" x14ac:dyDescent="0.25">
      <c r="A315" s="5">
        <v>45436</v>
      </c>
      <c r="B315">
        <v>5</v>
      </c>
      <c r="C315" t="s">
        <v>48</v>
      </c>
      <c r="D315">
        <v>110</v>
      </c>
      <c r="E315">
        <v>15</v>
      </c>
      <c r="F315">
        <v>125</v>
      </c>
      <c r="G315" s="14">
        <v>0.30259259259259258</v>
      </c>
      <c r="H315" s="14">
        <v>0.21060185185185185</v>
      </c>
      <c r="I315" s="14">
        <v>4.3796296296296298E-2</v>
      </c>
      <c r="J315" s="14">
        <v>0.01</v>
      </c>
      <c r="K315" s="14">
        <v>5.6018518518518518E-3</v>
      </c>
      <c r="L315" s="14">
        <v>0</v>
      </c>
      <c r="M315" s="14">
        <v>2.390046296296296E-2</v>
      </c>
      <c r="N315" s="14">
        <v>0</v>
      </c>
      <c r="O315" s="14">
        <v>8.7037037037037031E-3</v>
      </c>
      <c r="P315" s="14">
        <v>1.5069444444444443E-2</v>
      </c>
      <c r="Q315">
        <v>0</v>
      </c>
      <c r="R315" s="14">
        <v>3.9236111111111112E-3</v>
      </c>
      <c r="X315" s="14">
        <v>1.7725</v>
      </c>
      <c r="Y315" s="12">
        <f t="shared" ref="Y315:Y321" si="143">$D315/$B315</f>
        <v>22</v>
      </c>
      <c r="Z315" s="12">
        <f t="shared" ref="Z315:Z321" si="144">$E315/$B315</f>
        <v>3</v>
      </c>
      <c r="AA315" s="14">
        <f t="shared" ref="AA315:AA321" si="145">$G315/$B315</f>
        <v>6.0518518518518513E-2</v>
      </c>
      <c r="AB315" s="14">
        <f t="shared" ref="AB315:AB321" si="146">$H315/$B315</f>
        <v>4.2120370370370371E-2</v>
      </c>
      <c r="AC315" s="14">
        <f t="shared" ref="AC315:AC321" si="147">$I315/$B315</f>
        <v>8.75925925925926E-3</v>
      </c>
      <c r="AD315" s="14">
        <f t="shared" ref="AD315:AD321" si="148">$J315/$B315</f>
        <v>2E-3</v>
      </c>
      <c r="AE315" s="14">
        <f t="shared" ref="AE315:AE321" si="149">$K315/$B315</f>
        <v>1.1203703703703703E-3</v>
      </c>
      <c r="AF315" s="14">
        <f t="shared" ref="AF315:AF321" si="150">$L315/$B315</f>
        <v>0</v>
      </c>
      <c r="AG315" s="14">
        <f t="shared" ref="AG315:AG321" si="151">$M315/$B315</f>
        <v>4.7800925925925919E-3</v>
      </c>
      <c r="AH315" s="14">
        <f t="shared" ref="AH315:AH321" si="152">$N315/$B315</f>
        <v>0</v>
      </c>
      <c r="AI315" s="14">
        <f t="shared" ref="AI315:AI321" si="153">$O315/$B315</f>
        <v>1.7407407407407406E-3</v>
      </c>
      <c r="AJ315" s="14">
        <f t="shared" ref="AJ315:AJ321" si="154">$P315/$B315</f>
        <v>3.0138888888888884E-3</v>
      </c>
      <c r="AK315" s="15">
        <f t="shared" ref="AK315:AK321" si="155">$X315/$B315</f>
        <v>0.35449999999999998</v>
      </c>
    </row>
    <row r="316" spans="1:37" x14ac:dyDescent="0.25">
      <c r="A316" s="5">
        <v>45436</v>
      </c>
      <c r="B316">
        <v>2</v>
      </c>
      <c r="C316" t="s">
        <v>125</v>
      </c>
      <c r="D316">
        <v>11</v>
      </c>
      <c r="E316">
        <v>3</v>
      </c>
      <c r="F316">
        <v>14</v>
      </c>
      <c r="G316" s="14">
        <v>0.42719907407407409</v>
      </c>
      <c r="H316" s="14">
        <v>8.0601851851851855E-2</v>
      </c>
      <c r="I316" s="14">
        <v>2.6967592592592594E-3</v>
      </c>
      <c r="J316" s="14">
        <v>3.3298611111111112E-2</v>
      </c>
      <c r="K316" s="14">
        <v>3.7199074074074072E-2</v>
      </c>
      <c r="L316" s="14">
        <v>0.27340277777777777</v>
      </c>
      <c r="M316" s="14">
        <v>0</v>
      </c>
      <c r="N316" s="14">
        <v>0</v>
      </c>
      <c r="O316" s="14">
        <v>0</v>
      </c>
      <c r="P316" s="14">
        <v>1.2268518518518518E-3</v>
      </c>
      <c r="Q316">
        <v>0</v>
      </c>
      <c r="R316" s="14">
        <v>6.5277777777777782E-3</v>
      </c>
      <c r="X316" s="14">
        <v>0.71189814814814811</v>
      </c>
      <c r="Y316" s="12">
        <f t="shared" si="143"/>
        <v>5.5</v>
      </c>
      <c r="Z316" s="12">
        <f t="shared" si="144"/>
        <v>1.5</v>
      </c>
      <c r="AA316" s="14">
        <f t="shared" si="145"/>
        <v>0.21359953703703705</v>
      </c>
      <c r="AB316" s="14">
        <f t="shared" si="146"/>
        <v>4.0300925925925928E-2</v>
      </c>
      <c r="AC316" s="14">
        <f t="shared" si="147"/>
        <v>1.3483796296296297E-3</v>
      </c>
      <c r="AD316" s="14">
        <f t="shared" si="148"/>
        <v>1.6649305555555556E-2</v>
      </c>
      <c r="AE316" s="14">
        <f t="shared" si="149"/>
        <v>1.8599537037037036E-2</v>
      </c>
      <c r="AF316" s="14">
        <f t="shared" si="150"/>
        <v>0.13670138888888889</v>
      </c>
      <c r="AG316" s="14">
        <f t="shared" si="151"/>
        <v>0</v>
      </c>
      <c r="AH316" s="14">
        <f t="shared" si="152"/>
        <v>0</v>
      </c>
      <c r="AI316" s="14">
        <f t="shared" si="153"/>
        <v>0</v>
      </c>
      <c r="AJ316" s="14">
        <f t="shared" si="154"/>
        <v>6.134259259259259E-4</v>
      </c>
      <c r="AK316" s="15">
        <f t="shared" si="155"/>
        <v>0.35594907407407406</v>
      </c>
    </row>
    <row r="317" spans="1:37" x14ac:dyDescent="0.25">
      <c r="A317" s="5">
        <v>45436</v>
      </c>
      <c r="B317">
        <v>5</v>
      </c>
      <c r="C317" t="s">
        <v>127</v>
      </c>
      <c r="D317">
        <v>53</v>
      </c>
      <c r="E317">
        <v>23</v>
      </c>
      <c r="F317">
        <v>76</v>
      </c>
      <c r="G317" s="14">
        <v>0.44109953703703703</v>
      </c>
      <c r="H317" s="14">
        <v>0.16609953703703703</v>
      </c>
      <c r="I317" s="14">
        <v>0</v>
      </c>
      <c r="J317" s="14">
        <v>2.2499999999999996E-2</v>
      </c>
      <c r="K317" s="14">
        <v>4.2303240740740738E-2</v>
      </c>
      <c r="L317" s="14">
        <v>0.16780092592592591</v>
      </c>
      <c r="M317" s="14">
        <v>0</v>
      </c>
      <c r="N317" s="14">
        <v>0</v>
      </c>
      <c r="O317" s="14">
        <v>4.2395833333333334E-2</v>
      </c>
      <c r="P317" s="14">
        <v>1.4675925925925926E-2</v>
      </c>
      <c r="Q317">
        <v>0</v>
      </c>
      <c r="R317" s="14">
        <v>5.2314814814814819E-3</v>
      </c>
      <c r="X317" s="14">
        <v>1.464201388888889</v>
      </c>
      <c r="Y317" s="12">
        <f t="shared" si="143"/>
        <v>10.6</v>
      </c>
      <c r="Z317" s="12">
        <f t="shared" si="144"/>
        <v>4.5999999999999996</v>
      </c>
      <c r="AA317" s="14">
        <f t="shared" si="145"/>
        <v>8.82199074074074E-2</v>
      </c>
      <c r="AB317" s="14">
        <f t="shared" si="146"/>
        <v>3.3219907407407406E-2</v>
      </c>
      <c r="AC317" s="14">
        <f t="shared" si="147"/>
        <v>0</v>
      </c>
      <c r="AD317" s="14">
        <f t="shared" si="148"/>
        <v>4.4999999999999988E-3</v>
      </c>
      <c r="AE317" s="14">
        <f t="shared" si="149"/>
        <v>8.4606481481481477E-3</v>
      </c>
      <c r="AF317" s="14">
        <f t="shared" si="150"/>
        <v>3.3560185185185179E-2</v>
      </c>
      <c r="AG317" s="14">
        <f t="shared" si="151"/>
        <v>0</v>
      </c>
      <c r="AH317" s="14">
        <f t="shared" si="152"/>
        <v>0</v>
      </c>
      <c r="AI317" s="14">
        <f t="shared" si="153"/>
        <v>8.4791666666666661E-3</v>
      </c>
      <c r="AJ317" s="14">
        <f t="shared" si="154"/>
        <v>2.9351851851851852E-3</v>
      </c>
      <c r="AK317" s="15">
        <f t="shared" si="155"/>
        <v>0.29284027777777777</v>
      </c>
    </row>
    <row r="318" spans="1:37" x14ac:dyDescent="0.25">
      <c r="A318" s="5">
        <v>45436</v>
      </c>
      <c r="B318">
        <v>5</v>
      </c>
      <c r="C318" t="s">
        <v>44</v>
      </c>
      <c r="D318">
        <v>129</v>
      </c>
      <c r="E318">
        <v>21</v>
      </c>
      <c r="F318">
        <v>150</v>
      </c>
      <c r="G318" s="14">
        <v>0.26829861111111114</v>
      </c>
      <c r="H318" s="14">
        <v>0.21019675925925926</v>
      </c>
      <c r="I318" s="14">
        <v>0</v>
      </c>
      <c r="J318" s="14">
        <v>0</v>
      </c>
      <c r="K318" s="14">
        <v>0</v>
      </c>
      <c r="L318" s="14">
        <v>1.0995370370370371E-2</v>
      </c>
      <c r="M318" s="14">
        <v>0</v>
      </c>
      <c r="N318" s="14">
        <v>4.7094907407407405E-2</v>
      </c>
      <c r="O318" s="14">
        <v>0</v>
      </c>
      <c r="P318" s="14">
        <v>3.4398148148148143E-2</v>
      </c>
      <c r="Q318">
        <v>0</v>
      </c>
      <c r="R318" s="14">
        <v>6.7245370370370367E-3</v>
      </c>
      <c r="X318" s="14">
        <v>1.7926041666666668</v>
      </c>
      <c r="Y318" s="12">
        <f t="shared" si="143"/>
        <v>25.8</v>
      </c>
      <c r="Z318" s="12">
        <f t="shared" si="144"/>
        <v>4.2</v>
      </c>
      <c r="AA318" s="14">
        <f t="shared" si="145"/>
        <v>5.3659722222222227E-2</v>
      </c>
      <c r="AB318" s="14">
        <f t="shared" si="146"/>
        <v>4.2039351851851856E-2</v>
      </c>
      <c r="AC318" s="14">
        <f t="shared" si="147"/>
        <v>0</v>
      </c>
      <c r="AD318" s="14">
        <f t="shared" si="148"/>
        <v>0</v>
      </c>
      <c r="AE318" s="14">
        <f t="shared" si="149"/>
        <v>0</v>
      </c>
      <c r="AF318" s="14">
        <f t="shared" si="150"/>
        <v>2.1990740740740742E-3</v>
      </c>
      <c r="AG318" s="14">
        <f t="shared" si="151"/>
        <v>0</v>
      </c>
      <c r="AH318" s="14">
        <f t="shared" si="152"/>
        <v>9.4189814814814813E-3</v>
      </c>
      <c r="AI318" s="14">
        <f t="shared" si="153"/>
        <v>0</v>
      </c>
      <c r="AJ318" s="14">
        <f t="shared" si="154"/>
        <v>6.8796296296296288E-3</v>
      </c>
      <c r="AK318" s="15">
        <f t="shared" si="155"/>
        <v>0.35852083333333334</v>
      </c>
    </row>
    <row r="319" spans="1:37" x14ac:dyDescent="0.25">
      <c r="A319" s="5">
        <v>45436</v>
      </c>
      <c r="B319">
        <v>4</v>
      </c>
      <c r="C319" t="s">
        <v>43</v>
      </c>
      <c r="D319">
        <v>32</v>
      </c>
      <c r="E319">
        <v>11</v>
      </c>
      <c r="F319">
        <v>43</v>
      </c>
      <c r="G319" s="14">
        <v>0.31409722222222219</v>
      </c>
      <c r="H319" s="14">
        <v>0.18010416666666665</v>
      </c>
      <c r="I319" s="14">
        <v>8.7037037037037031E-3</v>
      </c>
      <c r="J319" s="14">
        <v>0</v>
      </c>
      <c r="K319" s="14">
        <v>0</v>
      </c>
      <c r="L319" s="14">
        <v>0.12530092592592593</v>
      </c>
      <c r="M319" s="14">
        <v>0</v>
      </c>
      <c r="N319" s="14">
        <v>0</v>
      </c>
      <c r="O319" s="14">
        <v>0</v>
      </c>
      <c r="P319" s="14">
        <v>1.5520833333333333E-2</v>
      </c>
      <c r="Q319">
        <v>0</v>
      </c>
      <c r="R319" s="14">
        <v>5.8333333333333336E-3</v>
      </c>
      <c r="X319" s="14">
        <v>1.4356944444444444</v>
      </c>
      <c r="Y319" s="12">
        <f t="shared" si="143"/>
        <v>8</v>
      </c>
      <c r="Z319" s="12">
        <f t="shared" si="144"/>
        <v>2.75</v>
      </c>
      <c r="AA319" s="14">
        <f t="shared" si="145"/>
        <v>7.8524305555555549E-2</v>
      </c>
      <c r="AB319" s="14">
        <f t="shared" si="146"/>
        <v>4.5026041666666662E-2</v>
      </c>
      <c r="AC319" s="14">
        <f t="shared" si="147"/>
        <v>2.1759259259259258E-3</v>
      </c>
      <c r="AD319" s="14">
        <f t="shared" si="148"/>
        <v>0</v>
      </c>
      <c r="AE319" s="14">
        <f t="shared" si="149"/>
        <v>0</v>
      </c>
      <c r="AF319" s="14">
        <f t="shared" si="150"/>
        <v>3.1325231481481482E-2</v>
      </c>
      <c r="AG319" s="14">
        <f t="shared" si="151"/>
        <v>0</v>
      </c>
      <c r="AH319" s="14">
        <f t="shared" si="152"/>
        <v>0</v>
      </c>
      <c r="AI319" s="14">
        <f t="shared" si="153"/>
        <v>0</v>
      </c>
      <c r="AJ319" s="14">
        <f t="shared" si="154"/>
        <v>3.8802083333333332E-3</v>
      </c>
      <c r="AK319" s="15">
        <f t="shared" si="155"/>
        <v>0.3589236111111111</v>
      </c>
    </row>
    <row r="320" spans="1:37" x14ac:dyDescent="0.25">
      <c r="A320" s="5">
        <v>45436</v>
      </c>
      <c r="B320">
        <v>0</v>
      </c>
      <c r="C320" t="s">
        <v>45</v>
      </c>
      <c r="D320">
        <v>0</v>
      </c>
      <c r="E320">
        <v>0</v>
      </c>
      <c r="F320">
        <v>0</v>
      </c>
      <c r="G320" s="14">
        <v>0</v>
      </c>
      <c r="H320" s="14">
        <v>0</v>
      </c>
      <c r="I320" s="14">
        <v>0</v>
      </c>
      <c r="J320" s="14">
        <v>0</v>
      </c>
      <c r="K320" s="14">
        <v>0</v>
      </c>
      <c r="L320" s="14">
        <v>0</v>
      </c>
      <c r="M320" s="14">
        <v>0</v>
      </c>
      <c r="N320" s="14">
        <v>0</v>
      </c>
      <c r="O320" s="14">
        <v>0</v>
      </c>
      <c r="P320" s="14">
        <v>0</v>
      </c>
      <c r="Q320">
        <v>0</v>
      </c>
      <c r="R320" s="14" t="e">
        <v>#DIV/0!</v>
      </c>
      <c r="X320" s="14">
        <v>0</v>
      </c>
      <c r="Y320" s="12" t="e">
        <f t="shared" si="143"/>
        <v>#DIV/0!</v>
      </c>
      <c r="Z320" s="12" t="e">
        <f t="shared" si="144"/>
        <v>#DIV/0!</v>
      </c>
      <c r="AA320" s="14" t="e">
        <f t="shared" si="145"/>
        <v>#DIV/0!</v>
      </c>
      <c r="AB320" s="14" t="e">
        <f t="shared" si="146"/>
        <v>#DIV/0!</v>
      </c>
      <c r="AC320" s="14" t="e">
        <f t="shared" si="147"/>
        <v>#DIV/0!</v>
      </c>
      <c r="AD320" s="14" t="e">
        <f t="shared" si="148"/>
        <v>#DIV/0!</v>
      </c>
      <c r="AE320" s="14" t="e">
        <f t="shared" si="149"/>
        <v>#DIV/0!</v>
      </c>
      <c r="AF320" s="14" t="e">
        <f t="shared" si="150"/>
        <v>#DIV/0!</v>
      </c>
      <c r="AG320" s="14" t="e">
        <f t="shared" si="151"/>
        <v>#DIV/0!</v>
      </c>
      <c r="AH320" s="14" t="e">
        <f t="shared" si="152"/>
        <v>#DIV/0!</v>
      </c>
      <c r="AI320" s="14" t="e">
        <f t="shared" si="153"/>
        <v>#DIV/0!</v>
      </c>
      <c r="AJ320" s="14" t="e">
        <f t="shared" si="154"/>
        <v>#DIV/0!</v>
      </c>
      <c r="AK320" s="15" t="e">
        <f t="shared" si="155"/>
        <v>#DIV/0!</v>
      </c>
    </row>
    <row r="321" spans="1:37" x14ac:dyDescent="0.25">
      <c r="A321" s="5">
        <v>45436</v>
      </c>
      <c r="B321">
        <v>5</v>
      </c>
      <c r="C321" t="s">
        <v>46</v>
      </c>
      <c r="D321">
        <v>125</v>
      </c>
      <c r="E321">
        <v>1</v>
      </c>
      <c r="F321">
        <v>126</v>
      </c>
      <c r="G321" s="14">
        <v>0.28719907407407408</v>
      </c>
      <c r="H321" s="14">
        <v>0.21049768518518519</v>
      </c>
      <c r="I321" s="14">
        <v>0</v>
      </c>
      <c r="J321" s="14">
        <v>3.4305555555555554E-2</v>
      </c>
      <c r="K321" s="14">
        <v>0</v>
      </c>
      <c r="L321" s="14">
        <v>4.8032407407407407E-3</v>
      </c>
      <c r="M321" s="14">
        <v>2.0023148148148148E-3</v>
      </c>
      <c r="N321" s="14">
        <v>3.560185185185185E-2</v>
      </c>
      <c r="O321" s="14">
        <v>0</v>
      </c>
      <c r="P321" s="14">
        <v>1.4479166666666668E-2</v>
      </c>
      <c r="Q321">
        <v>0</v>
      </c>
      <c r="R321" s="14">
        <v>4.9537037037037041E-3</v>
      </c>
      <c r="X321" s="14">
        <v>1.7773032407407408</v>
      </c>
      <c r="Y321" s="12">
        <f t="shared" si="143"/>
        <v>25</v>
      </c>
      <c r="Z321" s="12">
        <f t="shared" si="144"/>
        <v>0.2</v>
      </c>
      <c r="AA321" s="14">
        <f t="shared" si="145"/>
        <v>5.7439814814814819E-2</v>
      </c>
      <c r="AB321" s="14">
        <f t="shared" si="146"/>
        <v>4.2099537037037039E-2</v>
      </c>
      <c r="AC321" s="14">
        <f t="shared" si="147"/>
        <v>0</v>
      </c>
      <c r="AD321" s="14">
        <f t="shared" si="148"/>
        <v>6.8611111111111112E-3</v>
      </c>
      <c r="AE321" s="14">
        <f t="shared" si="149"/>
        <v>0</v>
      </c>
      <c r="AF321" s="14">
        <f t="shared" si="150"/>
        <v>9.6064814814814819E-4</v>
      </c>
      <c r="AG321" s="14">
        <f t="shared" si="151"/>
        <v>4.0046296296296298E-4</v>
      </c>
      <c r="AH321" s="14">
        <f t="shared" si="152"/>
        <v>7.1203703703703698E-3</v>
      </c>
      <c r="AI321" s="14">
        <f t="shared" si="153"/>
        <v>0</v>
      </c>
      <c r="AJ321" s="14">
        <f t="shared" si="154"/>
        <v>2.8958333333333336E-3</v>
      </c>
      <c r="AK321" s="15">
        <f t="shared" si="155"/>
        <v>0.35546064814814815</v>
      </c>
    </row>
    <row r="322" spans="1:37" x14ac:dyDescent="0.25">
      <c r="A322" s="5">
        <v>45436</v>
      </c>
      <c r="B322">
        <v>5</v>
      </c>
      <c r="C322" t="s">
        <v>47</v>
      </c>
      <c r="D322">
        <v>100</v>
      </c>
      <c r="E322">
        <v>30</v>
      </c>
      <c r="F322">
        <v>130</v>
      </c>
      <c r="G322" s="14">
        <v>0.34140046296296295</v>
      </c>
      <c r="H322" s="14">
        <v>0.21</v>
      </c>
      <c r="I322" s="14">
        <v>2.2997685185185187E-2</v>
      </c>
      <c r="J322" s="14">
        <v>4.1504629629629627E-2</v>
      </c>
      <c r="K322" s="14">
        <v>1.5972222222222221E-3</v>
      </c>
      <c r="L322" s="14">
        <v>0</v>
      </c>
      <c r="M322" s="14">
        <v>6.0995370370370361E-3</v>
      </c>
      <c r="N322" s="14">
        <v>5.9201388888888894E-2</v>
      </c>
      <c r="O322" s="14">
        <v>0</v>
      </c>
      <c r="P322" s="14">
        <v>1.1689814814814814E-2</v>
      </c>
      <c r="Q322">
        <v>0</v>
      </c>
      <c r="R322" s="14">
        <v>4.9884259259259265E-3</v>
      </c>
      <c r="X322" s="14">
        <v>1.7703009259259259</v>
      </c>
      <c r="Y322" s="12">
        <f>$D322/$B322</f>
        <v>20</v>
      </c>
      <c r="Z322" s="12">
        <f>$E322/$B322</f>
        <v>6</v>
      </c>
      <c r="AA322" s="14">
        <f>$G322/$B322</f>
        <v>6.8280092592592587E-2</v>
      </c>
      <c r="AB322" s="14">
        <f>$H322/$B322</f>
        <v>4.1999999999999996E-2</v>
      </c>
      <c r="AC322" s="14">
        <f>$I322/$B322</f>
        <v>4.5995370370370374E-3</v>
      </c>
      <c r="AD322" s="14">
        <f>$J322/$B322</f>
        <v>8.3009259259259251E-3</v>
      </c>
      <c r="AE322" s="14">
        <f>$K322/$B322</f>
        <v>3.1944444444444441E-4</v>
      </c>
      <c r="AF322" s="14">
        <f>$L322/$B322</f>
        <v>0</v>
      </c>
      <c r="AG322" s="14">
        <f>$M322/$B322</f>
        <v>1.2199074074074072E-3</v>
      </c>
      <c r="AH322" s="14">
        <f>$N322/$B322</f>
        <v>1.1840277777777779E-2</v>
      </c>
      <c r="AI322" s="14">
        <f>$O322/$B322</f>
        <v>0</v>
      </c>
      <c r="AJ322" s="14">
        <f>$P322/$B322</f>
        <v>2.3379629629629627E-3</v>
      </c>
      <c r="AK322" s="15">
        <f>$X322/$B322</f>
        <v>0.35406018518518517</v>
      </c>
    </row>
    <row r="323" spans="1:37" hidden="1" x14ac:dyDescent="0.25">
      <c r="A323" s="5">
        <v>45443</v>
      </c>
      <c r="C323" t="s">
        <v>123</v>
      </c>
      <c r="D323">
        <v>6</v>
      </c>
      <c r="E323">
        <v>1</v>
      </c>
      <c r="F323">
        <v>7</v>
      </c>
      <c r="G323" s="14">
        <v>0.81049768518518517</v>
      </c>
      <c r="H323" s="14">
        <v>0</v>
      </c>
      <c r="I323" s="14">
        <v>0</v>
      </c>
      <c r="J323" s="14">
        <v>0</v>
      </c>
      <c r="K323" s="14">
        <v>0</v>
      </c>
      <c r="L323" s="14">
        <v>0.81049768518518517</v>
      </c>
      <c r="M323" s="14">
        <v>0</v>
      </c>
      <c r="N323" s="14">
        <v>0</v>
      </c>
      <c r="O323" s="14">
        <v>0</v>
      </c>
      <c r="P323" s="14">
        <v>1.0532407407407407E-3</v>
      </c>
      <c r="Q323">
        <v>0</v>
      </c>
      <c r="R323" s="14">
        <v>5.4976851851851853E-3</v>
      </c>
      <c r="X323" s="14">
        <v>0.84680555555555559</v>
      </c>
      <c r="Y323" s="12" t="e">
        <f t="shared" ref="Y323:Y332" si="156">$D323/$B323</f>
        <v>#DIV/0!</v>
      </c>
      <c r="Z323" s="12" t="e">
        <f t="shared" ref="Z323:Z332" si="157">$E323/$B323</f>
        <v>#DIV/0!</v>
      </c>
      <c r="AA323" s="14" t="e">
        <f t="shared" ref="AA323:AA332" si="158">$G323/$B323</f>
        <v>#DIV/0!</v>
      </c>
      <c r="AB323" s="14" t="e">
        <f t="shared" ref="AB323:AB332" si="159">$H323/$B323</f>
        <v>#DIV/0!</v>
      </c>
      <c r="AC323" s="14" t="e">
        <f t="shared" ref="AC323:AC332" si="160">$I323/$B323</f>
        <v>#DIV/0!</v>
      </c>
      <c r="AD323" s="14" t="e">
        <f t="shared" ref="AD323:AD332" si="161">$J323/$B323</f>
        <v>#DIV/0!</v>
      </c>
      <c r="AE323" s="14" t="e">
        <f t="shared" ref="AE323:AE332" si="162">$K323/$B323</f>
        <v>#DIV/0!</v>
      </c>
      <c r="AF323" s="14" t="e">
        <f t="shared" ref="AF323:AF332" si="163">$L323/$B323</f>
        <v>#DIV/0!</v>
      </c>
      <c r="AG323" s="14" t="e">
        <f t="shared" ref="AG323:AG332" si="164">$M323/$B323</f>
        <v>#DIV/0!</v>
      </c>
      <c r="AH323" s="14" t="e">
        <f t="shared" ref="AH323:AH332" si="165">$N323/$B323</f>
        <v>#DIV/0!</v>
      </c>
      <c r="AI323" s="14" t="e">
        <f t="shared" ref="AI323:AI332" si="166">$O323/$B323</f>
        <v>#DIV/0!</v>
      </c>
      <c r="AJ323" s="14" t="e">
        <f t="shared" ref="AJ323:AJ332" si="167">$P323/$B323</f>
        <v>#DIV/0!</v>
      </c>
      <c r="AK323" s="15" t="e">
        <f t="shared" ref="AK323:AK332" si="168">$X323/$B323</f>
        <v>#DIV/0!</v>
      </c>
    </row>
    <row r="324" spans="1:37" x14ac:dyDescent="0.25">
      <c r="A324" s="5">
        <v>45443</v>
      </c>
      <c r="B324">
        <v>4</v>
      </c>
      <c r="C324" t="s">
        <v>48</v>
      </c>
      <c r="D324">
        <v>88</v>
      </c>
      <c r="E324">
        <v>8</v>
      </c>
      <c r="F324">
        <v>96</v>
      </c>
      <c r="G324" s="14">
        <v>0.18340277777777778</v>
      </c>
      <c r="H324" s="14">
        <v>0.12540509259259261</v>
      </c>
      <c r="I324" s="14">
        <v>1.2905092592592591E-2</v>
      </c>
      <c r="J324" s="14">
        <v>6.8981481481481489E-3</v>
      </c>
      <c r="K324" s="14">
        <v>4.5949074074074078E-3</v>
      </c>
      <c r="L324" s="14">
        <v>1.7395833333333336E-2</v>
      </c>
      <c r="M324" s="14">
        <v>3.0092592592592595E-4</v>
      </c>
      <c r="N324" s="14">
        <v>1.5902777777777776E-2</v>
      </c>
      <c r="O324" s="14">
        <v>0</v>
      </c>
      <c r="P324" s="14">
        <v>1.0219907407407408E-2</v>
      </c>
      <c r="Q324">
        <v>0</v>
      </c>
      <c r="R324" s="14">
        <v>3.3101851851851851E-3</v>
      </c>
      <c r="X324" s="14">
        <v>1.0364930555555556</v>
      </c>
      <c r="Y324" s="12">
        <f t="shared" si="156"/>
        <v>22</v>
      </c>
      <c r="Z324" s="12">
        <f t="shared" si="157"/>
        <v>2</v>
      </c>
      <c r="AA324" s="14">
        <f t="shared" si="158"/>
        <v>4.5850694444444444E-2</v>
      </c>
      <c r="AB324" s="14">
        <f t="shared" si="159"/>
        <v>3.1351273148148152E-2</v>
      </c>
      <c r="AC324" s="14">
        <f t="shared" si="160"/>
        <v>3.2262731481481478E-3</v>
      </c>
      <c r="AD324" s="14">
        <f t="shared" si="161"/>
        <v>1.7245370370370372E-3</v>
      </c>
      <c r="AE324" s="14">
        <f t="shared" si="162"/>
        <v>1.1487268518518519E-3</v>
      </c>
      <c r="AF324" s="14">
        <f t="shared" si="163"/>
        <v>4.348958333333334E-3</v>
      </c>
      <c r="AG324" s="14">
        <f t="shared" si="164"/>
        <v>7.5231481481481487E-5</v>
      </c>
      <c r="AH324" s="14">
        <f t="shared" si="165"/>
        <v>3.975694444444444E-3</v>
      </c>
      <c r="AI324" s="14">
        <f t="shared" si="166"/>
        <v>0</v>
      </c>
      <c r="AJ324" s="14">
        <f t="shared" si="167"/>
        <v>2.5549768518518521E-3</v>
      </c>
      <c r="AK324" s="15">
        <f t="shared" si="168"/>
        <v>0.2591232638888889</v>
      </c>
    </row>
    <row r="325" spans="1:37" x14ac:dyDescent="0.25">
      <c r="A325" s="5">
        <v>45443</v>
      </c>
      <c r="B325">
        <v>5</v>
      </c>
      <c r="C325" t="s">
        <v>125</v>
      </c>
      <c r="D325">
        <v>37</v>
      </c>
      <c r="E325">
        <v>13</v>
      </c>
      <c r="F325">
        <v>50</v>
      </c>
      <c r="G325" s="14">
        <v>1.0415972222222223</v>
      </c>
      <c r="H325" s="14">
        <v>0.22819444444444445</v>
      </c>
      <c r="I325" s="14">
        <v>0</v>
      </c>
      <c r="J325" s="14">
        <v>5.2094907407407409E-2</v>
      </c>
      <c r="K325" s="14">
        <v>1.4004629629629631E-2</v>
      </c>
      <c r="L325" s="14">
        <v>0.74730324074074073</v>
      </c>
      <c r="M325" s="14">
        <v>0</v>
      </c>
      <c r="N325" s="14">
        <v>0</v>
      </c>
      <c r="O325" s="14">
        <v>0</v>
      </c>
      <c r="P325" s="14">
        <v>3.9467592592592592E-3</v>
      </c>
      <c r="Q325">
        <v>0</v>
      </c>
      <c r="R325" s="14">
        <v>4.9537037037037041E-3</v>
      </c>
      <c r="X325" s="14">
        <v>1.773599537037037</v>
      </c>
      <c r="Y325" s="12">
        <f t="shared" si="156"/>
        <v>7.4</v>
      </c>
      <c r="Z325" s="12">
        <f t="shared" si="157"/>
        <v>2.6</v>
      </c>
      <c r="AA325" s="14">
        <f t="shared" si="158"/>
        <v>0.20831944444444445</v>
      </c>
      <c r="AB325" s="14">
        <f t="shared" si="159"/>
        <v>4.5638888888888889E-2</v>
      </c>
      <c r="AC325" s="14">
        <f t="shared" si="160"/>
        <v>0</v>
      </c>
      <c r="AD325" s="14">
        <f t="shared" si="161"/>
        <v>1.0418981481481482E-2</v>
      </c>
      <c r="AE325" s="14">
        <f t="shared" si="162"/>
        <v>2.8009259259259263E-3</v>
      </c>
      <c r="AF325" s="14">
        <f t="shared" si="163"/>
        <v>0.14946064814814813</v>
      </c>
      <c r="AG325" s="14">
        <f t="shared" si="164"/>
        <v>0</v>
      </c>
      <c r="AH325" s="14">
        <f t="shared" si="165"/>
        <v>0</v>
      </c>
      <c r="AI325" s="14">
        <f t="shared" si="166"/>
        <v>0</v>
      </c>
      <c r="AJ325" s="14">
        <f t="shared" si="167"/>
        <v>7.8935185185185185E-4</v>
      </c>
      <c r="AK325" s="15">
        <f t="shared" si="168"/>
        <v>0.35471990740740739</v>
      </c>
    </row>
    <row r="326" spans="1:37" x14ac:dyDescent="0.25">
      <c r="A326" s="5">
        <v>45443</v>
      </c>
      <c r="B326">
        <v>5</v>
      </c>
      <c r="C326" t="s">
        <v>127</v>
      </c>
      <c r="D326">
        <v>48</v>
      </c>
      <c r="E326">
        <v>30</v>
      </c>
      <c r="F326">
        <v>78</v>
      </c>
      <c r="G326" s="14">
        <v>0.44019675925925927</v>
      </c>
      <c r="H326" s="14">
        <v>0.20890046296296297</v>
      </c>
      <c r="I326" s="14">
        <v>0</v>
      </c>
      <c r="J326" s="14">
        <v>3.0694444444444444E-2</v>
      </c>
      <c r="K326" s="14">
        <v>0</v>
      </c>
      <c r="L326" s="14">
        <v>0.18090277777777777</v>
      </c>
      <c r="M326" s="14">
        <v>0</v>
      </c>
      <c r="N326" s="14">
        <v>0</v>
      </c>
      <c r="O326" s="14">
        <v>1.9699074074074074E-2</v>
      </c>
      <c r="P326" s="14">
        <v>2.3460648148148147E-2</v>
      </c>
      <c r="Q326">
        <v>0</v>
      </c>
      <c r="R326" s="14">
        <v>5.0578703703703706E-3</v>
      </c>
      <c r="X326" s="14">
        <v>1.7864004629629628</v>
      </c>
      <c r="Y326" s="12">
        <f t="shared" si="156"/>
        <v>9.6</v>
      </c>
      <c r="Z326" s="12">
        <f t="shared" si="157"/>
        <v>6</v>
      </c>
      <c r="AA326" s="14">
        <f t="shared" si="158"/>
        <v>8.8039351851851855E-2</v>
      </c>
      <c r="AB326" s="14">
        <f t="shared" si="159"/>
        <v>4.1780092592592591E-2</v>
      </c>
      <c r="AC326" s="14">
        <f t="shared" si="160"/>
        <v>0</v>
      </c>
      <c r="AD326" s="14">
        <f t="shared" si="161"/>
        <v>6.138888888888889E-3</v>
      </c>
      <c r="AE326" s="14">
        <f t="shared" si="162"/>
        <v>0</v>
      </c>
      <c r="AF326" s="14">
        <f t="shared" si="163"/>
        <v>3.6180555555555556E-2</v>
      </c>
      <c r="AG326" s="14">
        <f t="shared" si="164"/>
        <v>0</v>
      </c>
      <c r="AH326" s="14">
        <f t="shared" si="165"/>
        <v>0</v>
      </c>
      <c r="AI326" s="14">
        <f t="shared" si="166"/>
        <v>3.9398148148148144E-3</v>
      </c>
      <c r="AJ326" s="14">
        <f t="shared" si="167"/>
        <v>4.6921296296296294E-3</v>
      </c>
      <c r="AK326" s="15">
        <f t="shared" si="168"/>
        <v>0.35728009259259258</v>
      </c>
    </row>
    <row r="327" spans="1:37" x14ac:dyDescent="0.25">
      <c r="A327" s="5">
        <v>45443</v>
      </c>
      <c r="B327">
        <v>5</v>
      </c>
      <c r="C327" t="s">
        <v>44</v>
      </c>
      <c r="D327">
        <v>105</v>
      </c>
      <c r="E327">
        <v>16</v>
      </c>
      <c r="F327">
        <v>121</v>
      </c>
      <c r="G327" s="14">
        <v>0.18439814814814814</v>
      </c>
      <c r="H327" s="14">
        <v>0.16599537037037038</v>
      </c>
      <c r="I327" s="14">
        <v>2.9976851851851848E-3</v>
      </c>
      <c r="J327" s="14">
        <v>1.0694444444444444E-2</v>
      </c>
      <c r="K327" s="14">
        <v>0</v>
      </c>
      <c r="L327" s="14">
        <v>0</v>
      </c>
      <c r="M327" s="14">
        <v>4.6990740740740743E-3</v>
      </c>
      <c r="N327" s="14">
        <v>0</v>
      </c>
      <c r="O327" s="14">
        <v>0</v>
      </c>
      <c r="P327" s="14">
        <v>2.2094907407407407E-2</v>
      </c>
      <c r="Q327">
        <v>0</v>
      </c>
      <c r="R327" s="14">
        <v>6.2847222222222228E-3</v>
      </c>
      <c r="X327" s="14">
        <v>1.6112037037037037</v>
      </c>
      <c r="Y327" s="12">
        <f t="shared" si="156"/>
        <v>21</v>
      </c>
      <c r="Z327" s="12">
        <f t="shared" si="157"/>
        <v>3.2</v>
      </c>
      <c r="AA327" s="14">
        <f t="shared" si="158"/>
        <v>3.687962962962963E-2</v>
      </c>
      <c r="AB327" s="14">
        <f t="shared" si="159"/>
        <v>3.3199074074074075E-2</v>
      </c>
      <c r="AC327" s="14">
        <f t="shared" si="160"/>
        <v>5.9953703703703699E-4</v>
      </c>
      <c r="AD327" s="14">
        <f t="shared" si="161"/>
        <v>2.138888888888889E-3</v>
      </c>
      <c r="AE327" s="14">
        <f t="shared" si="162"/>
        <v>0</v>
      </c>
      <c r="AF327" s="14">
        <f t="shared" si="163"/>
        <v>0</v>
      </c>
      <c r="AG327" s="14">
        <f t="shared" si="164"/>
        <v>9.3981481481481487E-4</v>
      </c>
      <c r="AH327" s="14">
        <f t="shared" si="165"/>
        <v>0</v>
      </c>
      <c r="AI327" s="14">
        <f t="shared" si="166"/>
        <v>0</v>
      </c>
      <c r="AJ327" s="14">
        <f t="shared" si="167"/>
        <v>4.4189814814814812E-3</v>
      </c>
      <c r="AK327" s="15">
        <f t="shared" si="168"/>
        <v>0.32224074074074072</v>
      </c>
    </row>
    <row r="328" spans="1:37" x14ac:dyDescent="0.25">
      <c r="A328" s="5">
        <v>45443</v>
      </c>
      <c r="B328">
        <v>5</v>
      </c>
      <c r="C328" t="s">
        <v>43</v>
      </c>
      <c r="D328">
        <v>79</v>
      </c>
      <c r="E328">
        <v>4</v>
      </c>
      <c r="F328">
        <v>83</v>
      </c>
      <c r="G328" s="14">
        <v>0.35159722222222217</v>
      </c>
      <c r="H328" s="14">
        <v>0.20609953703703701</v>
      </c>
      <c r="I328" s="14">
        <v>4.5405092592592594E-2</v>
      </c>
      <c r="J328" s="14">
        <v>0</v>
      </c>
      <c r="K328" s="14">
        <v>0</v>
      </c>
      <c r="L328" s="14">
        <v>0.10010416666666666</v>
      </c>
      <c r="M328" s="14">
        <v>0</v>
      </c>
      <c r="N328" s="14">
        <v>0</v>
      </c>
      <c r="O328" s="14">
        <v>0</v>
      </c>
      <c r="P328" s="14">
        <v>1.1724537037037035E-2</v>
      </c>
      <c r="Q328">
        <v>0</v>
      </c>
      <c r="R328" s="14">
        <v>4.7916666666666672E-3</v>
      </c>
      <c r="X328" s="14">
        <v>1.7743981481481483</v>
      </c>
      <c r="Y328" s="12">
        <f t="shared" si="156"/>
        <v>15.8</v>
      </c>
      <c r="Z328" s="12">
        <f t="shared" si="157"/>
        <v>0.8</v>
      </c>
      <c r="AA328" s="14">
        <f t="shared" si="158"/>
        <v>7.0319444444444434E-2</v>
      </c>
      <c r="AB328" s="14">
        <f t="shared" si="159"/>
        <v>4.12199074074074E-2</v>
      </c>
      <c r="AC328" s="14">
        <f t="shared" si="160"/>
        <v>9.0810185185185195E-3</v>
      </c>
      <c r="AD328" s="14">
        <f t="shared" si="161"/>
        <v>0</v>
      </c>
      <c r="AE328" s="14">
        <f t="shared" si="162"/>
        <v>0</v>
      </c>
      <c r="AF328" s="14">
        <f t="shared" si="163"/>
        <v>2.0020833333333331E-2</v>
      </c>
      <c r="AG328" s="14">
        <f t="shared" si="164"/>
        <v>0</v>
      </c>
      <c r="AH328" s="14">
        <f t="shared" si="165"/>
        <v>0</v>
      </c>
      <c r="AI328" s="14">
        <f t="shared" si="166"/>
        <v>0</v>
      </c>
      <c r="AJ328" s="14">
        <f t="shared" si="167"/>
        <v>2.3449074074074071E-3</v>
      </c>
      <c r="AK328" s="15">
        <f t="shared" si="168"/>
        <v>0.35487962962962966</v>
      </c>
    </row>
    <row r="329" spans="1:37" x14ac:dyDescent="0.25">
      <c r="A329" s="5">
        <v>45443</v>
      </c>
      <c r="B329">
        <v>5</v>
      </c>
      <c r="C329" t="s">
        <v>49</v>
      </c>
      <c r="D329">
        <v>0</v>
      </c>
      <c r="E329">
        <v>1</v>
      </c>
      <c r="F329">
        <v>1</v>
      </c>
      <c r="G329" s="14">
        <v>0.11689814814814814</v>
      </c>
      <c r="H329" s="14">
        <v>0</v>
      </c>
      <c r="I329" s="14">
        <v>0</v>
      </c>
      <c r="J329" s="14">
        <v>0</v>
      </c>
      <c r="K329" s="14">
        <v>0</v>
      </c>
      <c r="L329" s="14">
        <v>0</v>
      </c>
      <c r="M329" s="14">
        <v>0</v>
      </c>
      <c r="N329" s="14">
        <v>0.11689814814814814</v>
      </c>
      <c r="O329" s="14">
        <v>0</v>
      </c>
      <c r="P329" s="14">
        <v>0</v>
      </c>
      <c r="Q329">
        <v>0</v>
      </c>
      <c r="R329" s="14" t="e">
        <v>#DIV/0!</v>
      </c>
      <c r="X329" s="14">
        <v>0.11700231481481482</v>
      </c>
      <c r="Y329" s="12">
        <f t="shared" si="156"/>
        <v>0</v>
      </c>
      <c r="Z329" s="12">
        <f t="shared" si="157"/>
        <v>0.2</v>
      </c>
      <c r="AA329" s="14">
        <f t="shared" si="158"/>
        <v>2.3379629629629629E-2</v>
      </c>
      <c r="AB329" s="14">
        <f t="shared" si="159"/>
        <v>0</v>
      </c>
      <c r="AC329" s="14">
        <f t="shared" si="160"/>
        <v>0</v>
      </c>
      <c r="AD329" s="14">
        <f t="shared" si="161"/>
        <v>0</v>
      </c>
      <c r="AE329" s="14">
        <f t="shared" si="162"/>
        <v>0</v>
      </c>
      <c r="AF329" s="14">
        <f t="shared" si="163"/>
        <v>0</v>
      </c>
      <c r="AG329" s="14">
        <f t="shared" si="164"/>
        <v>0</v>
      </c>
      <c r="AH329" s="14">
        <f t="shared" si="165"/>
        <v>2.3379629629629629E-2</v>
      </c>
      <c r="AI329" s="14">
        <f t="shared" si="166"/>
        <v>0</v>
      </c>
      <c r="AJ329" s="14">
        <f t="shared" si="167"/>
        <v>0</v>
      </c>
      <c r="AK329" s="15">
        <f t="shared" si="168"/>
        <v>2.3400462962962963E-2</v>
      </c>
    </row>
    <row r="330" spans="1:37" x14ac:dyDescent="0.25">
      <c r="A330" s="5">
        <v>45443</v>
      </c>
      <c r="B330">
        <v>4</v>
      </c>
      <c r="C330" t="s">
        <v>45</v>
      </c>
      <c r="D330">
        <v>78</v>
      </c>
      <c r="E330">
        <v>20</v>
      </c>
      <c r="F330">
        <v>98</v>
      </c>
      <c r="G330" s="14">
        <v>0.22999999999999998</v>
      </c>
      <c r="H330" s="14">
        <v>0.16909722222222223</v>
      </c>
      <c r="I330" s="14">
        <v>0</v>
      </c>
      <c r="J330" s="14">
        <v>2.9594907407407407E-2</v>
      </c>
      <c r="K330" s="14">
        <v>4.5949074074074078E-3</v>
      </c>
      <c r="L330" s="14">
        <v>0</v>
      </c>
      <c r="M330" s="14">
        <v>0</v>
      </c>
      <c r="N330" s="14">
        <v>2.6701388888888889E-2</v>
      </c>
      <c r="O330" s="14">
        <v>0</v>
      </c>
      <c r="P330" s="14">
        <v>1.2766203703703703E-2</v>
      </c>
      <c r="Q330">
        <v>0</v>
      </c>
      <c r="R330" s="14">
        <v>3.3217592592592591E-3</v>
      </c>
      <c r="X330" s="14">
        <v>1.4148958333333335</v>
      </c>
      <c r="Y330" s="12">
        <f t="shared" si="156"/>
        <v>19.5</v>
      </c>
      <c r="Z330" s="12">
        <f t="shared" si="157"/>
        <v>5</v>
      </c>
      <c r="AA330" s="14">
        <f t="shared" si="158"/>
        <v>5.7499999999999996E-2</v>
      </c>
      <c r="AB330" s="14">
        <f t="shared" si="159"/>
        <v>4.2274305555555558E-2</v>
      </c>
      <c r="AC330" s="14">
        <f t="shared" si="160"/>
        <v>0</v>
      </c>
      <c r="AD330" s="14">
        <f t="shared" si="161"/>
        <v>7.3987268518518516E-3</v>
      </c>
      <c r="AE330" s="14">
        <f t="shared" si="162"/>
        <v>1.1487268518518519E-3</v>
      </c>
      <c r="AF330" s="14">
        <f t="shared" si="163"/>
        <v>0</v>
      </c>
      <c r="AG330" s="14">
        <f t="shared" si="164"/>
        <v>0</v>
      </c>
      <c r="AH330" s="14">
        <f t="shared" si="165"/>
        <v>6.6753472222222223E-3</v>
      </c>
      <c r="AI330" s="14">
        <f t="shared" si="166"/>
        <v>0</v>
      </c>
      <c r="AJ330" s="14">
        <f t="shared" si="167"/>
        <v>3.1915509259259258E-3</v>
      </c>
      <c r="AK330" s="15">
        <f t="shared" si="168"/>
        <v>0.35372395833333337</v>
      </c>
    </row>
    <row r="331" spans="1:37" x14ac:dyDescent="0.25">
      <c r="A331" s="5">
        <v>45443</v>
      </c>
      <c r="B331">
        <v>2</v>
      </c>
      <c r="C331" t="s">
        <v>46</v>
      </c>
      <c r="D331">
        <v>58</v>
      </c>
      <c r="E331">
        <v>1</v>
      </c>
      <c r="F331">
        <v>59</v>
      </c>
      <c r="G331" s="14">
        <v>0.10209490740740741</v>
      </c>
      <c r="H331" s="14">
        <v>8.4097222222222226E-2</v>
      </c>
      <c r="I331" s="14">
        <v>0</v>
      </c>
      <c r="J331" s="14">
        <v>1.2395833333333335E-2</v>
      </c>
      <c r="K331" s="14">
        <v>0</v>
      </c>
      <c r="L331" s="14">
        <v>0</v>
      </c>
      <c r="M331" s="14">
        <v>5.6018518518518518E-3</v>
      </c>
      <c r="N331" s="14">
        <v>0</v>
      </c>
      <c r="O331" s="14">
        <v>0</v>
      </c>
      <c r="P331" s="14">
        <v>1.6238425925925924E-2</v>
      </c>
      <c r="Q331">
        <v>0</v>
      </c>
      <c r="R331" s="14">
        <v>5.6712962962962958E-3</v>
      </c>
      <c r="X331" s="14">
        <v>0.71060185185185187</v>
      </c>
      <c r="Y331" s="12">
        <f t="shared" si="156"/>
        <v>29</v>
      </c>
      <c r="Z331" s="12">
        <f t="shared" si="157"/>
        <v>0.5</v>
      </c>
      <c r="AA331" s="14">
        <f t="shared" si="158"/>
        <v>5.1047453703703706E-2</v>
      </c>
      <c r="AB331" s="14">
        <f t="shared" si="159"/>
        <v>4.2048611111111113E-2</v>
      </c>
      <c r="AC331" s="14">
        <f t="shared" si="160"/>
        <v>0</v>
      </c>
      <c r="AD331" s="14">
        <f t="shared" si="161"/>
        <v>6.1979166666666675E-3</v>
      </c>
      <c r="AE331" s="14">
        <f t="shared" si="162"/>
        <v>0</v>
      </c>
      <c r="AF331" s="14">
        <f t="shared" si="163"/>
        <v>0</v>
      </c>
      <c r="AG331" s="14">
        <f t="shared" si="164"/>
        <v>2.8009259259259259E-3</v>
      </c>
      <c r="AH331" s="14">
        <f t="shared" si="165"/>
        <v>0</v>
      </c>
      <c r="AI331" s="14">
        <f t="shared" si="166"/>
        <v>0</v>
      </c>
      <c r="AJ331" s="14">
        <f t="shared" si="167"/>
        <v>8.1192129629629618E-3</v>
      </c>
      <c r="AK331" s="15">
        <f t="shared" si="168"/>
        <v>0.35530092592592594</v>
      </c>
    </row>
    <row r="332" spans="1:37" x14ac:dyDescent="0.25">
      <c r="A332" s="5">
        <v>45443</v>
      </c>
      <c r="B332">
        <v>5</v>
      </c>
      <c r="C332" t="s">
        <v>47</v>
      </c>
      <c r="D332">
        <v>109</v>
      </c>
      <c r="E332">
        <v>34</v>
      </c>
      <c r="F332">
        <v>143</v>
      </c>
      <c r="G332" s="14">
        <v>0.26829861111111114</v>
      </c>
      <c r="H332" s="14">
        <v>0.2175</v>
      </c>
      <c r="I332" s="14">
        <v>2.9872685185185183E-2</v>
      </c>
      <c r="J332" s="14">
        <v>4.6631944444444441E-2</v>
      </c>
      <c r="K332" s="14">
        <v>0</v>
      </c>
      <c r="L332" s="14">
        <v>2.9571759259259259E-2</v>
      </c>
      <c r="M332" s="14">
        <v>1.9409722222222221E-2</v>
      </c>
      <c r="N332" s="14">
        <v>0</v>
      </c>
      <c r="O332" s="14">
        <v>0</v>
      </c>
      <c r="P332" s="14">
        <v>1.269675925925926E-2</v>
      </c>
      <c r="Q332">
        <v>0</v>
      </c>
      <c r="R332" s="14">
        <v>4.3981481481481484E-3</v>
      </c>
      <c r="X332" s="14">
        <v>1.7689004629629628</v>
      </c>
      <c r="Y332" s="12">
        <f t="shared" si="156"/>
        <v>21.8</v>
      </c>
      <c r="Z332" s="12">
        <f t="shared" si="157"/>
        <v>6.8</v>
      </c>
      <c r="AA332" s="14">
        <f t="shared" si="158"/>
        <v>5.3659722222222227E-2</v>
      </c>
      <c r="AB332" s="14">
        <f t="shared" si="159"/>
        <v>4.3499999999999997E-2</v>
      </c>
      <c r="AC332" s="14">
        <f t="shared" si="160"/>
        <v>5.9745370370370369E-3</v>
      </c>
      <c r="AD332" s="14">
        <f t="shared" si="161"/>
        <v>9.3263888888888875E-3</v>
      </c>
      <c r="AE332" s="14">
        <f t="shared" si="162"/>
        <v>0</v>
      </c>
      <c r="AF332" s="14">
        <f t="shared" si="163"/>
        <v>5.9143518518518521E-3</v>
      </c>
      <c r="AG332" s="14">
        <f t="shared" si="164"/>
        <v>3.8819444444444439E-3</v>
      </c>
      <c r="AH332" s="14">
        <f t="shared" si="165"/>
        <v>0</v>
      </c>
      <c r="AI332" s="14">
        <f t="shared" si="166"/>
        <v>0</v>
      </c>
      <c r="AJ332" s="14">
        <f t="shared" si="167"/>
        <v>2.5393518518518521E-3</v>
      </c>
      <c r="AK332" s="15">
        <f t="shared" si="168"/>
        <v>0.35378009259259258</v>
      </c>
    </row>
    <row r="333" spans="1:37" hidden="1" x14ac:dyDescent="0.25">
      <c r="A333" s="5">
        <v>45450</v>
      </c>
      <c r="C333" t="s">
        <v>123</v>
      </c>
      <c r="D333">
        <v>4</v>
      </c>
      <c r="E333">
        <v>0</v>
      </c>
      <c r="F333">
        <v>4</v>
      </c>
      <c r="G333" s="14">
        <v>0.54760416666666667</v>
      </c>
      <c r="H333" s="14">
        <v>0</v>
      </c>
      <c r="I333" s="14">
        <v>0</v>
      </c>
      <c r="J333" s="14">
        <v>0</v>
      </c>
      <c r="K333" s="14">
        <v>0</v>
      </c>
      <c r="L333" s="14">
        <v>0.54760416666666667</v>
      </c>
      <c r="M333" s="14">
        <v>0</v>
      </c>
      <c r="N333" s="14">
        <v>0</v>
      </c>
      <c r="O333" s="14">
        <v>0</v>
      </c>
      <c r="P333" s="14">
        <v>1.273148148148148E-4</v>
      </c>
      <c r="Q333">
        <v>0</v>
      </c>
      <c r="R333" s="14">
        <v>3.1712962962962958E-3</v>
      </c>
      <c r="X333" s="14">
        <v>0.56049768518518517</v>
      </c>
      <c r="Y333" s="12" t="e">
        <f t="shared" ref="Y333:Y342" si="169">$D333/$B333</f>
        <v>#DIV/0!</v>
      </c>
      <c r="Z333" s="12" t="e">
        <f t="shared" ref="Z333:Z342" si="170">$E333/$B333</f>
        <v>#DIV/0!</v>
      </c>
      <c r="AA333" s="14" t="e">
        <f t="shared" ref="AA333:AA342" si="171">$G333/$B333</f>
        <v>#DIV/0!</v>
      </c>
      <c r="AB333" s="14" t="e">
        <f t="shared" ref="AB333:AB342" si="172">$H333/$B333</f>
        <v>#DIV/0!</v>
      </c>
      <c r="AC333" s="14" t="e">
        <f t="shared" ref="AC333:AC342" si="173">$I333/$B333</f>
        <v>#DIV/0!</v>
      </c>
      <c r="AD333" s="14" t="e">
        <f t="shared" ref="AD333:AD342" si="174">$J333/$B333</f>
        <v>#DIV/0!</v>
      </c>
      <c r="AE333" s="14" t="e">
        <f t="shared" ref="AE333:AE342" si="175">$K333/$B333</f>
        <v>#DIV/0!</v>
      </c>
      <c r="AF333" s="14" t="e">
        <f t="shared" ref="AF333:AF342" si="176">$L333/$B333</f>
        <v>#DIV/0!</v>
      </c>
      <c r="AG333" s="14" t="e">
        <f t="shared" ref="AG333:AG342" si="177">$M333/$B333</f>
        <v>#DIV/0!</v>
      </c>
      <c r="AH333" s="14" t="e">
        <f t="shared" ref="AH333:AH342" si="178">$N333/$B333</f>
        <v>#DIV/0!</v>
      </c>
      <c r="AI333" s="14" t="e">
        <f t="shared" ref="AI333:AI342" si="179">$O333/$B333</f>
        <v>#DIV/0!</v>
      </c>
      <c r="AJ333" s="14" t="e">
        <f t="shared" ref="AJ333:AJ342" si="180">$P333/$B333</f>
        <v>#DIV/0!</v>
      </c>
      <c r="AK333" s="15" t="e">
        <f t="shared" ref="AK333:AK342" si="181">$X333/$B333</f>
        <v>#DIV/0!</v>
      </c>
    </row>
    <row r="334" spans="1:37" x14ac:dyDescent="0.25">
      <c r="A334" s="5">
        <v>45450</v>
      </c>
      <c r="B334">
        <v>5</v>
      </c>
      <c r="C334" t="s">
        <v>48</v>
      </c>
      <c r="D334">
        <v>69</v>
      </c>
      <c r="E334">
        <v>15</v>
      </c>
      <c r="F334">
        <v>84</v>
      </c>
      <c r="G334" s="14">
        <v>0.3037037037037037</v>
      </c>
      <c r="H334" s="14">
        <v>0.20909722222222224</v>
      </c>
      <c r="I334" s="14">
        <v>4.0196759259259258E-2</v>
      </c>
      <c r="J334" s="14">
        <v>1.1701388888888891E-2</v>
      </c>
      <c r="K334" s="14">
        <v>9.5023148148148159E-3</v>
      </c>
      <c r="L334" s="14">
        <v>0</v>
      </c>
      <c r="M334" s="14">
        <v>3.3194444444444443E-2</v>
      </c>
      <c r="N334" s="14">
        <v>0</v>
      </c>
      <c r="O334" s="14">
        <v>0</v>
      </c>
      <c r="P334" s="14">
        <v>7.0254629629629634E-3</v>
      </c>
      <c r="Q334">
        <v>0</v>
      </c>
      <c r="R334" s="14">
        <v>3.645833333333333E-3</v>
      </c>
      <c r="X334" s="14">
        <v>1.7732986111111113</v>
      </c>
      <c r="Y334" s="12">
        <f t="shared" si="169"/>
        <v>13.8</v>
      </c>
      <c r="Z334" s="12">
        <f t="shared" si="170"/>
        <v>3</v>
      </c>
      <c r="AA334" s="14">
        <f t="shared" si="171"/>
        <v>6.0740740740740741E-2</v>
      </c>
      <c r="AB334" s="14">
        <f t="shared" si="172"/>
        <v>4.1819444444444451E-2</v>
      </c>
      <c r="AC334" s="14">
        <f t="shared" si="173"/>
        <v>8.0393518518518513E-3</v>
      </c>
      <c r="AD334" s="14">
        <f t="shared" si="174"/>
        <v>2.3402777777777784E-3</v>
      </c>
      <c r="AE334" s="14">
        <f t="shared" si="175"/>
        <v>1.9004629629629632E-3</v>
      </c>
      <c r="AF334" s="14">
        <f t="shared" si="176"/>
        <v>0</v>
      </c>
      <c r="AG334" s="14">
        <f t="shared" si="177"/>
        <v>6.6388888888888886E-3</v>
      </c>
      <c r="AH334" s="14">
        <f t="shared" si="178"/>
        <v>0</v>
      </c>
      <c r="AI334" s="14">
        <f t="shared" si="179"/>
        <v>0</v>
      </c>
      <c r="AJ334" s="14">
        <f t="shared" si="180"/>
        <v>1.4050925925925928E-3</v>
      </c>
      <c r="AK334" s="15">
        <f t="shared" si="181"/>
        <v>0.35465972222222225</v>
      </c>
    </row>
    <row r="335" spans="1:37" x14ac:dyDescent="0.25">
      <c r="A335" s="5">
        <v>45450</v>
      </c>
      <c r="B335">
        <v>5</v>
      </c>
      <c r="C335" t="s">
        <v>125</v>
      </c>
      <c r="D335">
        <v>41</v>
      </c>
      <c r="E335">
        <v>15</v>
      </c>
      <c r="F335">
        <v>56</v>
      </c>
      <c r="G335" s="14">
        <v>0.42200231481481482</v>
      </c>
      <c r="H335" s="14">
        <v>0.22390046296296295</v>
      </c>
      <c r="I335" s="14">
        <v>1.2905092592592591E-2</v>
      </c>
      <c r="J335" s="14">
        <v>3.920138888888889E-2</v>
      </c>
      <c r="K335" s="14">
        <v>4.040509259259259E-2</v>
      </c>
      <c r="L335" s="14">
        <v>9.1597222222222219E-2</v>
      </c>
      <c r="M335" s="14">
        <v>0</v>
      </c>
      <c r="N335" s="14">
        <v>0</v>
      </c>
      <c r="O335" s="14">
        <v>1.4004629629629631E-2</v>
      </c>
      <c r="P335" s="14">
        <v>4.6527777777777774E-3</v>
      </c>
      <c r="Q335">
        <v>0</v>
      </c>
      <c r="R335" s="14">
        <v>5.6018518518518518E-3</v>
      </c>
      <c r="X335" s="14">
        <v>1.7759953703703706</v>
      </c>
      <c r="Y335" s="12">
        <f t="shared" si="169"/>
        <v>8.1999999999999993</v>
      </c>
      <c r="Z335" s="12">
        <f t="shared" si="170"/>
        <v>3</v>
      </c>
      <c r="AA335" s="14">
        <f t="shared" si="171"/>
        <v>8.4400462962962969E-2</v>
      </c>
      <c r="AB335" s="14">
        <f t="shared" si="172"/>
        <v>4.4780092592592594E-2</v>
      </c>
      <c r="AC335" s="14">
        <f t="shared" si="173"/>
        <v>2.5810185185185181E-3</v>
      </c>
      <c r="AD335" s="14">
        <f t="shared" si="174"/>
        <v>7.8402777777777776E-3</v>
      </c>
      <c r="AE335" s="14">
        <f t="shared" si="175"/>
        <v>8.0810185185185186E-3</v>
      </c>
      <c r="AF335" s="14">
        <f t="shared" si="176"/>
        <v>1.8319444444444444E-2</v>
      </c>
      <c r="AG335" s="14">
        <f t="shared" si="177"/>
        <v>0</v>
      </c>
      <c r="AH335" s="14">
        <f t="shared" si="178"/>
        <v>0</v>
      </c>
      <c r="AI335" s="14">
        <f t="shared" si="179"/>
        <v>2.8009259259259263E-3</v>
      </c>
      <c r="AJ335" s="14">
        <f t="shared" si="180"/>
        <v>9.3055555555555545E-4</v>
      </c>
      <c r="AK335" s="15">
        <f t="shared" si="181"/>
        <v>0.35519907407407414</v>
      </c>
    </row>
    <row r="336" spans="1:37" x14ac:dyDescent="0.25">
      <c r="A336" s="5">
        <v>45450</v>
      </c>
      <c r="B336">
        <v>5</v>
      </c>
      <c r="C336" t="s">
        <v>127</v>
      </c>
      <c r="D336">
        <v>56</v>
      </c>
      <c r="E336">
        <v>18</v>
      </c>
      <c r="F336">
        <v>74</v>
      </c>
      <c r="G336" s="14">
        <v>0.39510416666666665</v>
      </c>
      <c r="H336" s="14">
        <v>0.2079050925925926</v>
      </c>
      <c r="I336" s="14">
        <v>0</v>
      </c>
      <c r="J336" s="14">
        <v>2.7094907407407404E-2</v>
      </c>
      <c r="K336" s="14">
        <v>4.1099537037037039E-2</v>
      </c>
      <c r="L336" s="14">
        <v>0.1075</v>
      </c>
      <c r="M336" s="14">
        <v>0</v>
      </c>
      <c r="N336" s="14">
        <v>0</v>
      </c>
      <c r="O336" s="14">
        <v>1.1504629629629629E-2</v>
      </c>
      <c r="P336" s="14">
        <v>2.8125000000000001E-2</v>
      </c>
      <c r="Q336">
        <v>0</v>
      </c>
      <c r="R336" s="14">
        <v>5.8333333333333336E-3</v>
      </c>
      <c r="X336" s="14">
        <v>1.7710995370370368</v>
      </c>
      <c r="Y336" s="12">
        <f t="shared" si="169"/>
        <v>11.2</v>
      </c>
      <c r="Z336" s="12">
        <f t="shared" si="170"/>
        <v>3.6</v>
      </c>
      <c r="AA336" s="14">
        <f t="shared" si="171"/>
        <v>7.9020833333333332E-2</v>
      </c>
      <c r="AB336" s="14">
        <f t="shared" si="172"/>
        <v>4.1581018518518517E-2</v>
      </c>
      <c r="AC336" s="14">
        <f t="shared" si="173"/>
        <v>0</v>
      </c>
      <c r="AD336" s="14">
        <f t="shared" si="174"/>
        <v>5.4189814814814812E-3</v>
      </c>
      <c r="AE336" s="14">
        <f t="shared" si="175"/>
        <v>8.2199074074074084E-3</v>
      </c>
      <c r="AF336" s="14">
        <f t="shared" si="176"/>
        <v>2.1499999999999998E-2</v>
      </c>
      <c r="AG336" s="14">
        <f t="shared" si="177"/>
        <v>0</v>
      </c>
      <c r="AH336" s="14">
        <f t="shared" si="178"/>
        <v>0</v>
      </c>
      <c r="AI336" s="14">
        <f t="shared" si="179"/>
        <v>2.3009259259259259E-3</v>
      </c>
      <c r="AJ336" s="14">
        <f t="shared" si="180"/>
        <v>5.6249999999999998E-3</v>
      </c>
      <c r="AK336" s="15">
        <f t="shared" si="181"/>
        <v>0.35421990740740739</v>
      </c>
    </row>
    <row r="337" spans="1:37" x14ac:dyDescent="0.25">
      <c r="A337" s="5">
        <v>45450</v>
      </c>
      <c r="B337">
        <v>5</v>
      </c>
      <c r="C337" t="s">
        <v>44</v>
      </c>
      <c r="D337">
        <v>93</v>
      </c>
      <c r="E337">
        <v>12</v>
      </c>
      <c r="F337">
        <v>105</v>
      </c>
      <c r="G337" s="14">
        <v>0.28859953703703706</v>
      </c>
      <c r="H337" s="14">
        <v>0.2087037037037037</v>
      </c>
      <c r="I337" s="14">
        <v>0</v>
      </c>
      <c r="J337" s="14">
        <v>3.0497685185185183E-2</v>
      </c>
      <c r="K337" s="14">
        <v>0</v>
      </c>
      <c r="L337" s="14">
        <v>1.5000000000000001E-2</v>
      </c>
      <c r="M337" s="14">
        <v>1.3101851851851852E-2</v>
      </c>
      <c r="N337" s="14">
        <v>2.1296296296296299E-2</v>
      </c>
      <c r="O337" s="14">
        <v>0</v>
      </c>
      <c r="P337" s="14">
        <v>1.1388888888888888E-2</v>
      </c>
      <c r="Q337">
        <v>0</v>
      </c>
      <c r="R337" s="14">
        <v>6.3425925925925915E-3</v>
      </c>
      <c r="X337" s="14">
        <v>1.770601851851852</v>
      </c>
      <c r="Y337" s="12">
        <f t="shared" si="169"/>
        <v>18.600000000000001</v>
      </c>
      <c r="Z337" s="12">
        <f t="shared" si="170"/>
        <v>2.4</v>
      </c>
      <c r="AA337" s="14">
        <f t="shared" si="171"/>
        <v>5.7719907407407414E-2</v>
      </c>
      <c r="AB337" s="14">
        <f t="shared" si="172"/>
        <v>4.1740740740740738E-2</v>
      </c>
      <c r="AC337" s="14">
        <f t="shared" si="173"/>
        <v>0</v>
      </c>
      <c r="AD337" s="14">
        <f t="shared" si="174"/>
        <v>6.099537037037037E-3</v>
      </c>
      <c r="AE337" s="14">
        <f t="shared" si="175"/>
        <v>0</v>
      </c>
      <c r="AF337" s="14">
        <f t="shared" si="176"/>
        <v>3.0000000000000001E-3</v>
      </c>
      <c r="AG337" s="14">
        <f t="shared" si="177"/>
        <v>2.6203703703703706E-3</v>
      </c>
      <c r="AH337" s="14">
        <f t="shared" si="178"/>
        <v>4.2592592592592595E-3</v>
      </c>
      <c r="AI337" s="14">
        <f t="shared" si="179"/>
        <v>0</v>
      </c>
      <c r="AJ337" s="14">
        <f t="shared" si="180"/>
        <v>2.2777777777777774E-3</v>
      </c>
      <c r="AK337" s="15">
        <f t="shared" si="181"/>
        <v>0.35412037037037042</v>
      </c>
    </row>
    <row r="338" spans="1:37" x14ac:dyDescent="0.25">
      <c r="A338" s="5">
        <v>45450</v>
      </c>
      <c r="B338">
        <v>5</v>
      </c>
      <c r="C338" t="s">
        <v>43</v>
      </c>
      <c r="D338">
        <v>32</v>
      </c>
      <c r="E338">
        <v>11</v>
      </c>
      <c r="F338">
        <v>43</v>
      </c>
      <c r="G338" s="14">
        <v>0.35069444444444442</v>
      </c>
      <c r="H338" s="14">
        <v>0.1925</v>
      </c>
      <c r="I338" s="14">
        <v>3.7499999999999999E-2</v>
      </c>
      <c r="J338" s="14">
        <v>0</v>
      </c>
      <c r="K338" s="14">
        <v>4.2303240740740738E-2</v>
      </c>
      <c r="L338" s="14">
        <v>7.840277777777778E-2</v>
      </c>
      <c r="M338" s="14">
        <v>0</v>
      </c>
      <c r="N338" s="14">
        <v>0</v>
      </c>
      <c r="O338" s="14">
        <v>0</v>
      </c>
      <c r="P338" s="14">
        <v>3.9814814814814817E-3</v>
      </c>
      <c r="Q338">
        <v>0</v>
      </c>
      <c r="R338" s="14">
        <v>6.053240740740741E-3</v>
      </c>
      <c r="X338" s="14">
        <v>1.775798611111111</v>
      </c>
      <c r="Y338" s="12">
        <f t="shared" si="169"/>
        <v>6.4</v>
      </c>
      <c r="Z338" s="12">
        <f t="shared" si="170"/>
        <v>2.2000000000000002</v>
      </c>
      <c r="AA338" s="14">
        <f t="shared" si="171"/>
        <v>7.013888888888889E-2</v>
      </c>
      <c r="AB338" s="14">
        <f t="shared" si="172"/>
        <v>3.85E-2</v>
      </c>
      <c r="AC338" s="14">
        <f t="shared" si="173"/>
        <v>7.4999999999999997E-3</v>
      </c>
      <c r="AD338" s="14">
        <f t="shared" si="174"/>
        <v>0</v>
      </c>
      <c r="AE338" s="14">
        <f t="shared" si="175"/>
        <v>8.4606481481481477E-3</v>
      </c>
      <c r="AF338" s="14">
        <f t="shared" si="176"/>
        <v>1.5680555555555555E-2</v>
      </c>
      <c r="AG338" s="14">
        <f t="shared" si="177"/>
        <v>0</v>
      </c>
      <c r="AH338" s="14">
        <f t="shared" si="178"/>
        <v>0</v>
      </c>
      <c r="AI338" s="14">
        <f t="shared" si="179"/>
        <v>0</v>
      </c>
      <c r="AJ338" s="14">
        <f t="shared" si="180"/>
        <v>7.9629629629629636E-4</v>
      </c>
      <c r="AK338" s="15">
        <f t="shared" si="181"/>
        <v>0.3551597222222222</v>
      </c>
    </row>
    <row r="339" spans="1:37" x14ac:dyDescent="0.25">
      <c r="A339" s="5">
        <v>45450</v>
      </c>
      <c r="B339">
        <v>5</v>
      </c>
      <c r="C339" t="s">
        <v>49</v>
      </c>
      <c r="D339">
        <v>0</v>
      </c>
      <c r="E339">
        <v>3</v>
      </c>
      <c r="F339">
        <v>3</v>
      </c>
      <c r="G339" s="14">
        <v>0.4667013888888889</v>
      </c>
      <c r="H339" s="14">
        <v>0</v>
      </c>
      <c r="I339" s="14">
        <v>0</v>
      </c>
      <c r="J339" s="14">
        <v>0</v>
      </c>
      <c r="K339" s="14">
        <v>0</v>
      </c>
      <c r="L339" s="14">
        <v>0</v>
      </c>
      <c r="M339" s="14">
        <v>0.22060185185185185</v>
      </c>
      <c r="N339" s="14">
        <v>0.24609953703703705</v>
      </c>
      <c r="O339" s="14">
        <v>0</v>
      </c>
      <c r="P339" s="14">
        <v>0</v>
      </c>
      <c r="Q339">
        <v>0</v>
      </c>
      <c r="R339" s="14" t="e">
        <v>#DIV/0!</v>
      </c>
      <c r="X339" s="14">
        <v>0.4670023148148148</v>
      </c>
      <c r="Y339" s="12">
        <f t="shared" si="169"/>
        <v>0</v>
      </c>
      <c r="Z339" s="12">
        <f t="shared" si="170"/>
        <v>0.6</v>
      </c>
      <c r="AA339" s="14">
        <f t="shared" si="171"/>
        <v>9.3340277777777786E-2</v>
      </c>
      <c r="AB339" s="14">
        <f t="shared" si="172"/>
        <v>0</v>
      </c>
      <c r="AC339" s="14">
        <f t="shared" si="173"/>
        <v>0</v>
      </c>
      <c r="AD339" s="14">
        <f t="shared" si="174"/>
        <v>0</v>
      </c>
      <c r="AE339" s="14">
        <f t="shared" si="175"/>
        <v>0</v>
      </c>
      <c r="AF339" s="14">
        <f t="shared" si="176"/>
        <v>0</v>
      </c>
      <c r="AG339" s="14">
        <f t="shared" si="177"/>
        <v>4.4120370370370372E-2</v>
      </c>
      <c r="AH339" s="14">
        <f t="shared" si="178"/>
        <v>4.9219907407407407E-2</v>
      </c>
      <c r="AI339" s="14">
        <f t="shared" si="179"/>
        <v>0</v>
      </c>
      <c r="AJ339" s="14">
        <f t="shared" si="180"/>
        <v>0</v>
      </c>
      <c r="AK339" s="15">
        <f t="shared" si="181"/>
        <v>9.3400462962962963E-2</v>
      </c>
    </row>
    <row r="340" spans="1:37" x14ac:dyDescent="0.25">
      <c r="A340" s="5">
        <v>45450</v>
      </c>
      <c r="B340">
        <v>5</v>
      </c>
      <c r="C340" t="s">
        <v>45</v>
      </c>
      <c r="D340">
        <v>157</v>
      </c>
      <c r="E340">
        <v>9</v>
      </c>
      <c r="F340">
        <v>166</v>
      </c>
      <c r="G340" s="14">
        <v>0.31209490740740742</v>
      </c>
      <c r="H340" s="14">
        <v>0.2084027777777778</v>
      </c>
      <c r="I340" s="14">
        <v>5.6944444444444438E-3</v>
      </c>
      <c r="J340" s="14">
        <v>4.1701388888888885E-2</v>
      </c>
      <c r="K340" s="14">
        <v>0</v>
      </c>
      <c r="L340" s="14">
        <v>1.6898148148148148E-2</v>
      </c>
      <c r="M340" s="14">
        <v>1.9675925925925926E-4</v>
      </c>
      <c r="N340" s="14">
        <v>3.920138888888889E-2</v>
      </c>
      <c r="O340" s="14">
        <v>0</v>
      </c>
      <c r="P340" s="14">
        <v>1.8159722222222219E-2</v>
      </c>
      <c r="Q340">
        <v>0</v>
      </c>
      <c r="R340" s="14">
        <v>4.1666666666666666E-3</v>
      </c>
      <c r="X340" s="14">
        <v>1.7795949074074073</v>
      </c>
      <c r="Y340" s="12">
        <f t="shared" si="169"/>
        <v>31.4</v>
      </c>
      <c r="Z340" s="12">
        <f t="shared" si="170"/>
        <v>1.8</v>
      </c>
      <c r="AA340" s="14">
        <f t="shared" si="171"/>
        <v>6.2418981481481485E-2</v>
      </c>
      <c r="AB340" s="14">
        <f t="shared" si="172"/>
        <v>4.1680555555555561E-2</v>
      </c>
      <c r="AC340" s="14">
        <f t="shared" si="173"/>
        <v>1.1388888888888887E-3</v>
      </c>
      <c r="AD340" s="14">
        <f t="shared" si="174"/>
        <v>8.3402777777777763E-3</v>
      </c>
      <c r="AE340" s="14">
        <f t="shared" si="175"/>
        <v>0</v>
      </c>
      <c r="AF340" s="14">
        <f t="shared" si="176"/>
        <v>3.3796296296296296E-3</v>
      </c>
      <c r="AG340" s="14">
        <f t="shared" si="177"/>
        <v>3.9351851851851851E-5</v>
      </c>
      <c r="AH340" s="14">
        <f t="shared" si="178"/>
        <v>7.8402777777777776E-3</v>
      </c>
      <c r="AI340" s="14">
        <f t="shared" si="179"/>
        <v>0</v>
      </c>
      <c r="AJ340" s="14">
        <f t="shared" si="180"/>
        <v>3.6319444444444437E-3</v>
      </c>
      <c r="AK340" s="15">
        <f t="shared" si="181"/>
        <v>0.35591898148148149</v>
      </c>
    </row>
    <row r="341" spans="1:37" x14ac:dyDescent="0.25">
      <c r="A341" s="5">
        <v>45450</v>
      </c>
      <c r="B341">
        <v>3</v>
      </c>
      <c r="C341" t="s">
        <v>46</v>
      </c>
      <c r="D341">
        <v>71</v>
      </c>
      <c r="E341">
        <v>5</v>
      </c>
      <c r="F341">
        <v>76</v>
      </c>
      <c r="G341" s="14">
        <v>0.17359953703703704</v>
      </c>
      <c r="H341" s="14">
        <v>0.12670138888888891</v>
      </c>
      <c r="I341" s="14">
        <v>0</v>
      </c>
      <c r="J341" s="14">
        <v>4.8032407407407407E-3</v>
      </c>
      <c r="K341" s="14">
        <v>0</v>
      </c>
      <c r="L341" s="14">
        <v>8.9004629629629625E-3</v>
      </c>
      <c r="M341" s="14">
        <v>0</v>
      </c>
      <c r="N341" s="14">
        <v>3.3194444444444443E-2</v>
      </c>
      <c r="O341" s="14">
        <v>0</v>
      </c>
      <c r="P341" s="14">
        <v>8.1481481481481474E-3</v>
      </c>
      <c r="Q341">
        <v>0</v>
      </c>
      <c r="R341" s="14">
        <v>5.2430555555555555E-3</v>
      </c>
      <c r="X341" s="14">
        <v>1.066701388888889</v>
      </c>
      <c r="Y341" s="12">
        <f t="shared" si="169"/>
        <v>23.666666666666668</v>
      </c>
      <c r="Z341" s="12">
        <f t="shared" si="170"/>
        <v>1.6666666666666667</v>
      </c>
      <c r="AA341" s="14">
        <f t="shared" si="171"/>
        <v>5.7866512345679015E-2</v>
      </c>
      <c r="AB341" s="14">
        <f t="shared" si="172"/>
        <v>4.2233796296296304E-2</v>
      </c>
      <c r="AC341" s="14">
        <f t="shared" si="173"/>
        <v>0</v>
      </c>
      <c r="AD341" s="14">
        <f t="shared" si="174"/>
        <v>1.6010802469135802E-3</v>
      </c>
      <c r="AE341" s="14">
        <f t="shared" si="175"/>
        <v>0</v>
      </c>
      <c r="AF341" s="14">
        <f t="shared" si="176"/>
        <v>2.966820987654321E-3</v>
      </c>
      <c r="AG341" s="14">
        <f t="shared" si="177"/>
        <v>0</v>
      </c>
      <c r="AH341" s="14">
        <f t="shared" si="178"/>
        <v>1.1064814814814814E-2</v>
      </c>
      <c r="AI341" s="14">
        <f t="shared" si="179"/>
        <v>0</v>
      </c>
      <c r="AJ341" s="14">
        <f t="shared" si="180"/>
        <v>2.7160493827160493E-3</v>
      </c>
      <c r="AK341" s="15">
        <f t="shared" si="181"/>
        <v>0.35556712962962966</v>
      </c>
    </row>
    <row r="342" spans="1:37" x14ac:dyDescent="0.25">
      <c r="A342" s="5">
        <v>45450</v>
      </c>
      <c r="B342">
        <v>0</v>
      </c>
      <c r="C342" t="s">
        <v>47</v>
      </c>
      <c r="D342">
        <v>0</v>
      </c>
      <c r="E342">
        <v>0</v>
      </c>
      <c r="F342">
        <v>0</v>
      </c>
      <c r="G342" s="14">
        <v>0</v>
      </c>
      <c r="H342" s="14">
        <v>0</v>
      </c>
      <c r="I342" s="14">
        <v>0</v>
      </c>
      <c r="J342" s="14">
        <v>0</v>
      </c>
      <c r="K342" s="14">
        <v>0</v>
      </c>
      <c r="L342" s="14">
        <v>0</v>
      </c>
      <c r="M342" s="14">
        <v>0</v>
      </c>
      <c r="N342" s="14">
        <v>0</v>
      </c>
      <c r="O342" s="14">
        <v>0</v>
      </c>
      <c r="P342" s="14">
        <v>0</v>
      </c>
      <c r="Q342">
        <v>0</v>
      </c>
      <c r="R342" s="14" t="e">
        <v>#DIV/0!</v>
      </c>
      <c r="X342" s="14">
        <v>0</v>
      </c>
      <c r="Y342" s="12" t="e">
        <f t="shared" si="169"/>
        <v>#DIV/0!</v>
      </c>
      <c r="Z342" s="12" t="e">
        <f t="shared" si="170"/>
        <v>#DIV/0!</v>
      </c>
      <c r="AA342" s="14" t="e">
        <f t="shared" si="171"/>
        <v>#DIV/0!</v>
      </c>
      <c r="AB342" s="14" t="e">
        <f t="shared" si="172"/>
        <v>#DIV/0!</v>
      </c>
      <c r="AC342" s="14" t="e">
        <f t="shared" si="173"/>
        <v>#DIV/0!</v>
      </c>
      <c r="AD342" s="14" t="e">
        <f t="shared" si="174"/>
        <v>#DIV/0!</v>
      </c>
      <c r="AE342" s="14" t="e">
        <f t="shared" si="175"/>
        <v>#DIV/0!</v>
      </c>
      <c r="AF342" s="14" t="e">
        <f t="shared" si="176"/>
        <v>#DIV/0!</v>
      </c>
      <c r="AG342" s="14" t="e">
        <f t="shared" si="177"/>
        <v>#DIV/0!</v>
      </c>
      <c r="AH342" s="14" t="e">
        <f t="shared" si="178"/>
        <v>#DIV/0!</v>
      </c>
      <c r="AI342" s="14" t="e">
        <f t="shared" si="179"/>
        <v>#DIV/0!</v>
      </c>
      <c r="AJ342" s="14" t="e">
        <f t="shared" si="180"/>
        <v>#DIV/0!</v>
      </c>
      <c r="AK342" s="15" t="e">
        <f t="shared" si="181"/>
        <v>#DIV/0!</v>
      </c>
    </row>
    <row r="343" spans="1:37" hidden="1" x14ac:dyDescent="0.25">
      <c r="A343" s="5">
        <v>45457</v>
      </c>
      <c r="B343">
        <v>5</v>
      </c>
      <c r="C343" t="s">
        <v>123</v>
      </c>
      <c r="D343">
        <v>7</v>
      </c>
      <c r="E343">
        <v>0</v>
      </c>
      <c r="F343">
        <v>7</v>
      </c>
      <c r="G343" s="14">
        <v>0.89030092592592591</v>
      </c>
      <c r="H343" s="14">
        <v>0</v>
      </c>
      <c r="I343" s="14">
        <v>0</v>
      </c>
      <c r="J343" s="14">
        <v>0</v>
      </c>
      <c r="K343" s="14">
        <v>0</v>
      </c>
      <c r="L343" s="14">
        <v>0.89030092592592591</v>
      </c>
      <c r="M343" s="14">
        <v>0</v>
      </c>
      <c r="N343" s="14">
        <v>0</v>
      </c>
      <c r="O343" s="14">
        <v>0</v>
      </c>
      <c r="P343" s="14">
        <v>1.3888888888888889E-4</v>
      </c>
      <c r="Q343">
        <v>0</v>
      </c>
      <c r="R343" s="14">
        <v>5.0694444444444441E-3</v>
      </c>
      <c r="X343" s="14">
        <v>0.92640046296296286</v>
      </c>
      <c r="Y343" s="12">
        <f t="shared" ref="Y343:Y352" si="182">$D343/$B343</f>
        <v>1.4</v>
      </c>
      <c r="Z343" s="12">
        <f t="shared" ref="Z343:Z352" si="183">$E343/$B343</f>
        <v>0</v>
      </c>
      <c r="AA343" s="14">
        <f t="shared" ref="AA343:AA352" si="184">$G343/$B343</f>
        <v>0.17806018518518518</v>
      </c>
      <c r="AB343" s="14">
        <f t="shared" ref="AB343:AB352" si="185">$H343/$B343</f>
        <v>0</v>
      </c>
      <c r="AC343" s="14">
        <f t="shared" ref="AC343:AC352" si="186">$I343/$B343</f>
        <v>0</v>
      </c>
      <c r="AD343" s="14">
        <f t="shared" ref="AD343:AD352" si="187">$J343/$B343</f>
        <v>0</v>
      </c>
      <c r="AE343" s="14">
        <f t="shared" ref="AE343:AE352" si="188">$K343/$B343</f>
        <v>0</v>
      </c>
      <c r="AF343" s="14">
        <f t="shared" ref="AF343:AF352" si="189">$L343/$B343</f>
        <v>0.17806018518518518</v>
      </c>
      <c r="AG343" s="14">
        <f t="shared" ref="AG343:AG352" si="190">$M343/$B343</f>
        <v>0</v>
      </c>
      <c r="AH343" s="14">
        <f t="shared" ref="AH343:AH352" si="191">$N343/$B343</f>
        <v>0</v>
      </c>
      <c r="AI343" s="14">
        <f t="shared" ref="AI343:AI352" si="192">$O343/$B343</f>
        <v>0</v>
      </c>
      <c r="AJ343" s="14">
        <f t="shared" ref="AJ343:AJ352" si="193">$P343/$B343</f>
        <v>2.7777777777777779E-5</v>
      </c>
      <c r="AK343" s="15">
        <f t="shared" ref="AK343:AK352" si="194">$X343/$B343</f>
        <v>0.18528009259259257</v>
      </c>
    </row>
    <row r="344" spans="1:37" x14ac:dyDescent="0.25">
      <c r="A344" s="5">
        <v>45457</v>
      </c>
      <c r="B344">
        <v>4</v>
      </c>
      <c r="C344" t="s">
        <v>48</v>
      </c>
      <c r="D344">
        <v>84</v>
      </c>
      <c r="E344">
        <v>16</v>
      </c>
      <c r="F344">
        <v>100</v>
      </c>
      <c r="G344" s="14">
        <v>0.23469907407407409</v>
      </c>
      <c r="H344" s="14">
        <v>0.16090277777777778</v>
      </c>
      <c r="I344" s="14">
        <v>4.5601851851851859E-2</v>
      </c>
      <c r="J344" s="14">
        <v>2.8009259259259259E-3</v>
      </c>
      <c r="K344" s="14">
        <v>4.0046296296296297E-3</v>
      </c>
      <c r="L344" s="14">
        <v>2.3958333333333336E-3</v>
      </c>
      <c r="M344" s="14">
        <v>0</v>
      </c>
      <c r="N344" s="14">
        <v>1.9004629629629632E-2</v>
      </c>
      <c r="O344" s="14">
        <v>0</v>
      </c>
      <c r="P344" s="14">
        <v>1.2650462962962962E-2</v>
      </c>
      <c r="Q344">
        <v>0</v>
      </c>
      <c r="R344" s="14">
        <v>3.8773148148148143E-3</v>
      </c>
      <c r="X344" s="14">
        <v>1.4175000000000002</v>
      </c>
      <c r="Y344" s="12">
        <f t="shared" si="182"/>
        <v>21</v>
      </c>
      <c r="Z344" s="12">
        <f t="shared" si="183"/>
        <v>4</v>
      </c>
      <c r="AA344" s="14">
        <f t="shared" si="184"/>
        <v>5.8674768518518522E-2</v>
      </c>
      <c r="AB344" s="14">
        <f t="shared" si="185"/>
        <v>4.0225694444444446E-2</v>
      </c>
      <c r="AC344" s="14">
        <f t="shared" si="186"/>
        <v>1.1400462962962965E-2</v>
      </c>
      <c r="AD344" s="14">
        <f t="shared" si="187"/>
        <v>7.0023148148148147E-4</v>
      </c>
      <c r="AE344" s="14">
        <f t="shared" si="188"/>
        <v>1.0011574074074074E-3</v>
      </c>
      <c r="AF344" s="14">
        <f t="shared" si="189"/>
        <v>5.989583333333334E-4</v>
      </c>
      <c r="AG344" s="14">
        <f t="shared" si="190"/>
        <v>0</v>
      </c>
      <c r="AH344" s="14">
        <f t="shared" si="191"/>
        <v>4.7511574074074079E-3</v>
      </c>
      <c r="AI344" s="14">
        <f t="shared" si="192"/>
        <v>0</v>
      </c>
      <c r="AJ344" s="14">
        <f t="shared" si="193"/>
        <v>3.1626157407407406E-3</v>
      </c>
      <c r="AK344" s="15">
        <f t="shared" si="194"/>
        <v>0.35437500000000005</v>
      </c>
    </row>
    <row r="345" spans="1:37" x14ac:dyDescent="0.25">
      <c r="A345" s="5">
        <v>45457</v>
      </c>
      <c r="B345">
        <v>5</v>
      </c>
      <c r="C345" t="s">
        <v>125</v>
      </c>
      <c r="D345">
        <v>35</v>
      </c>
      <c r="E345">
        <v>11</v>
      </c>
      <c r="F345">
        <v>46</v>
      </c>
      <c r="G345" s="14">
        <v>0.6156018518518519</v>
      </c>
      <c r="H345" s="14">
        <v>0.20900462962962962</v>
      </c>
      <c r="I345" s="14">
        <v>1.2962962962962963E-3</v>
      </c>
      <c r="J345" s="14">
        <v>5.7094907407407407E-2</v>
      </c>
      <c r="K345" s="14">
        <v>6.7800925925925917E-2</v>
      </c>
      <c r="L345" s="14">
        <v>0.2792013888888889</v>
      </c>
      <c r="M345" s="14">
        <v>0</v>
      </c>
      <c r="N345" s="14">
        <v>0</v>
      </c>
      <c r="O345" s="14">
        <v>1.2037037037037038E-3</v>
      </c>
      <c r="P345" s="14">
        <v>4.1782407407407402E-3</v>
      </c>
      <c r="Q345">
        <v>0</v>
      </c>
      <c r="R345" s="14">
        <v>6.7592592592592591E-3</v>
      </c>
      <c r="X345" s="14">
        <v>1.7725</v>
      </c>
      <c r="Y345" s="12">
        <f t="shared" si="182"/>
        <v>7</v>
      </c>
      <c r="Z345" s="12">
        <f t="shared" si="183"/>
        <v>2.2000000000000002</v>
      </c>
      <c r="AA345" s="14">
        <f t="shared" si="184"/>
        <v>0.12312037037037038</v>
      </c>
      <c r="AB345" s="14">
        <f t="shared" si="185"/>
        <v>4.1800925925925922E-2</v>
      </c>
      <c r="AC345" s="14">
        <f t="shared" si="186"/>
        <v>2.5925925925925926E-4</v>
      </c>
      <c r="AD345" s="14">
        <f t="shared" si="187"/>
        <v>1.1418981481481481E-2</v>
      </c>
      <c r="AE345" s="14">
        <f t="shared" si="188"/>
        <v>1.3560185185185184E-2</v>
      </c>
      <c r="AF345" s="14">
        <f t="shared" si="189"/>
        <v>5.584027777777778E-2</v>
      </c>
      <c r="AG345" s="14">
        <f t="shared" si="190"/>
        <v>0</v>
      </c>
      <c r="AH345" s="14">
        <f t="shared" si="191"/>
        <v>0</v>
      </c>
      <c r="AI345" s="14">
        <f t="shared" si="192"/>
        <v>2.4074074074074075E-4</v>
      </c>
      <c r="AJ345" s="14">
        <f t="shared" si="193"/>
        <v>8.3564814814814808E-4</v>
      </c>
      <c r="AK345" s="15">
        <f t="shared" si="194"/>
        <v>0.35449999999999998</v>
      </c>
    </row>
    <row r="346" spans="1:37" x14ac:dyDescent="0.25">
      <c r="A346" s="5">
        <v>45457</v>
      </c>
      <c r="B346">
        <v>5</v>
      </c>
      <c r="C346" t="s">
        <v>127</v>
      </c>
      <c r="D346">
        <v>26</v>
      </c>
      <c r="E346">
        <v>24</v>
      </c>
      <c r="F346">
        <v>50</v>
      </c>
      <c r="G346" s="14">
        <v>0.39129629629629631</v>
      </c>
      <c r="H346" s="14">
        <v>0.20750000000000002</v>
      </c>
      <c r="I346" s="14">
        <v>0</v>
      </c>
      <c r="J346" s="14">
        <v>2.9803240740740741E-2</v>
      </c>
      <c r="K346" s="14">
        <v>2.5694444444444447E-2</v>
      </c>
      <c r="L346" s="14">
        <v>0.11290509259259258</v>
      </c>
      <c r="M346" s="14">
        <v>0</v>
      </c>
      <c r="N346" s="14">
        <v>0</v>
      </c>
      <c r="O346" s="14">
        <v>1.5405092592592593E-2</v>
      </c>
      <c r="P346" s="14">
        <v>4.8958333333333328E-3</v>
      </c>
      <c r="Q346">
        <v>0</v>
      </c>
      <c r="R346" s="14">
        <v>4.8842592592592592E-3</v>
      </c>
      <c r="X346" s="14">
        <v>1.7792013888888889</v>
      </c>
      <c r="Y346" s="12">
        <f t="shared" si="182"/>
        <v>5.2</v>
      </c>
      <c r="Z346" s="12">
        <f t="shared" si="183"/>
        <v>4.8</v>
      </c>
      <c r="AA346" s="14">
        <f t="shared" si="184"/>
        <v>7.8259259259259265E-2</v>
      </c>
      <c r="AB346" s="14">
        <f t="shared" si="185"/>
        <v>4.1500000000000002E-2</v>
      </c>
      <c r="AC346" s="14">
        <f t="shared" si="186"/>
        <v>0</v>
      </c>
      <c r="AD346" s="14">
        <f t="shared" si="187"/>
        <v>5.9606481481481481E-3</v>
      </c>
      <c r="AE346" s="14">
        <f t="shared" si="188"/>
        <v>5.138888888888889E-3</v>
      </c>
      <c r="AF346" s="14">
        <f t="shared" si="189"/>
        <v>2.2581018518518518E-2</v>
      </c>
      <c r="AG346" s="14">
        <f t="shared" si="190"/>
        <v>0</v>
      </c>
      <c r="AH346" s="14">
        <f t="shared" si="191"/>
        <v>0</v>
      </c>
      <c r="AI346" s="14">
        <f t="shared" si="192"/>
        <v>3.0810185185185185E-3</v>
      </c>
      <c r="AJ346" s="14">
        <f t="shared" si="193"/>
        <v>9.791666666666666E-4</v>
      </c>
      <c r="AK346" s="15">
        <f t="shared" si="194"/>
        <v>0.35584027777777777</v>
      </c>
    </row>
    <row r="347" spans="1:37" x14ac:dyDescent="0.25">
      <c r="A347" s="5">
        <v>45457</v>
      </c>
      <c r="B347">
        <v>5</v>
      </c>
      <c r="C347" t="s">
        <v>44</v>
      </c>
      <c r="D347">
        <v>35</v>
      </c>
      <c r="E347">
        <v>30</v>
      </c>
      <c r="F347">
        <v>65</v>
      </c>
      <c r="G347" s="14">
        <v>0.23430555555555554</v>
      </c>
      <c r="H347" s="14">
        <v>0.2084027777777778</v>
      </c>
      <c r="I347" s="14">
        <v>0</v>
      </c>
      <c r="J347" s="14">
        <v>0</v>
      </c>
      <c r="K347" s="14">
        <v>1.1296296296296296E-2</v>
      </c>
      <c r="L347" s="14">
        <v>0</v>
      </c>
      <c r="M347" s="14">
        <v>1.4594907407407405E-2</v>
      </c>
      <c r="N347" s="14">
        <v>0</v>
      </c>
      <c r="O347" s="14">
        <v>0</v>
      </c>
      <c r="P347" s="14">
        <v>3.9467592592592592E-3</v>
      </c>
      <c r="Q347">
        <v>0</v>
      </c>
      <c r="R347" s="14">
        <v>6.4814814814814813E-3</v>
      </c>
      <c r="X347" s="14">
        <v>1.7718981481481482</v>
      </c>
      <c r="Y347" s="12">
        <f t="shared" si="182"/>
        <v>7</v>
      </c>
      <c r="Z347" s="12">
        <f t="shared" si="183"/>
        <v>6</v>
      </c>
      <c r="AA347" s="14">
        <f t="shared" si="184"/>
        <v>4.686111111111111E-2</v>
      </c>
      <c r="AB347" s="14">
        <f t="shared" si="185"/>
        <v>4.1680555555555561E-2</v>
      </c>
      <c r="AC347" s="14">
        <f t="shared" si="186"/>
        <v>0</v>
      </c>
      <c r="AD347" s="14">
        <f t="shared" si="187"/>
        <v>0</v>
      </c>
      <c r="AE347" s="14">
        <f t="shared" si="188"/>
        <v>2.259259259259259E-3</v>
      </c>
      <c r="AF347" s="14">
        <f t="shared" si="189"/>
        <v>0</v>
      </c>
      <c r="AG347" s="14">
        <f t="shared" si="190"/>
        <v>2.9189814814814812E-3</v>
      </c>
      <c r="AH347" s="14">
        <f t="shared" si="191"/>
        <v>0</v>
      </c>
      <c r="AI347" s="14">
        <f t="shared" si="192"/>
        <v>0</v>
      </c>
      <c r="AJ347" s="14">
        <f t="shared" si="193"/>
        <v>7.8935185185185185E-4</v>
      </c>
      <c r="AK347" s="15">
        <f t="shared" si="194"/>
        <v>0.35437962962962966</v>
      </c>
    </row>
    <row r="348" spans="1:37" x14ac:dyDescent="0.25">
      <c r="A348" s="5">
        <v>45457</v>
      </c>
      <c r="B348">
        <v>4</v>
      </c>
      <c r="C348" t="s">
        <v>43</v>
      </c>
      <c r="D348">
        <v>29</v>
      </c>
      <c r="E348">
        <v>6</v>
      </c>
      <c r="F348">
        <v>35</v>
      </c>
      <c r="G348" s="14">
        <v>0.26329861111111114</v>
      </c>
      <c r="H348" s="14">
        <v>0.15170138888888887</v>
      </c>
      <c r="I348" s="14">
        <v>2.2997685185185187E-2</v>
      </c>
      <c r="J348" s="14">
        <v>0</v>
      </c>
      <c r="K348" s="14">
        <v>0</v>
      </c>
      <c r="L348" s="14">
        <v>8.8599537037037046E-2</v>
      </c>
      <c r="M348" s="14">
        <v>0</v>
      </c>
      <c r="N348" s="14">
        <v>0</v>
      </c>
      <c r="O348" s="14">
        <v>0</v>
      </c>
      <c r="P348" s="14">
        <v>1.3043981481481483E-2</v>
      </c>
      <c r="Q348">
        <v>0</v>
      </c>
      <c r="R348" s="14">
        <v>6.6087962962962966E-3</v>
      </c>
      <c r="X348" s="14">
        <v>1.4165046296296298</v>
      </c>
      <c r="Y348" s="12">
        <f t="shared" si="182"/>
        <v>7.25</v>
      </c>
      <c r="Z348" s="12">
        <f t="shared" si="183"/>
        <v>1.5</v>
      </c>
      <c r="AA348" s="14">
        <f t="shared" si="184"/>
        <v>6.5824652777777784E-2</v>
      </c>
      <c r="AB348" s="14">
        <f t="shared" si="185"/>
        <v>3.7925347222222218E-2</v>
      </c>
      <c r="AC348" s="14">
        <f t="shared" si="186"/>
        <v>5.7494212962962967E-3</v>
      </c>
      <c r="AD348" s="14">
        <f t="shared" si="187"/>
        <v>0</v>
      </c>
      <c r="AE348" s="14">
        <f t="shared" si="188"/>
        <v>0</v>
      </c>
      <c r="AF348" s="14">
        <f t="shared" si="189"/>
        <v>2.2149884259259262E-2</v>
      </c>
      <c r="AG348" s="14">
        <f t="shared" si="190"/>
        <v>0</v>
      </c>
      <c r="AH348" s="14">
        <f t="shared" si="191"/>
        <v>0</v>
      </c>
      <c r="AI348" s="14">
        <f t="shared" si="192"/>
        <v>0</v>
      </c>
      <c r="AJ348" s="14">
        <f t="shared" si="193"/>
        <v>3.2609953703703707E-3</v>
      </c>
      <c r="AK348" s="15">
        <f t="shared" si="194"/>
        <v>0.35412615740740744</v>
      </c>
    </row>
    <row r="349" spans="1:37" x14ac:dyDescent="0.25">
      <c r="A349" s="5">
        <v>45457</v>
      </c>
      <c r="B349">
        <v>4</v>
      </c>
      <c r="C349" t="s">
        <v>49</v>
      </c>
      <c r="D349">
        <v>20</v>
      </c>
      <c r="E349">
        <v>5</v>
      </c>
      <c r="F349">
        <v>25</v>
      </c>
      <c r="G349" s="14">
        <v>0.18650462962962963</v>
      </c>
      <c r="H349" s="14">
        <v>9.2800925925925926E-2</v>
      </c>
      <c r="I349" s="14">
        <v>0</v>
      </c>
      <c r="J349" s="14">
        <v>8.1944444444444452E-3</v>
      </c>
      <c r="K349" s="14">
        <v>0</v>
      </c>
      <c r="L349" s="14">
        <v>0</v>
      </c>
      <c r="M349" s="14">
        <v>8.549768518518519E-2</v>
      </c>
      <c r="N349" s="14">
        <v>0</v>
      </c>
      <c r="O349" s="14">
        <v>0</v>
      </c>
      <c r="P349" s="14">
        <v>3.7499999999999999E-2</v>
      </c>
      <c r="Q349">
        <v>0</v>
      </c>
      <c r="R349" s="14">
        <v>4.4212962962962956E-3</v>
      </c>
      <c r="X349" s="14">
        <v>0.5084953703703704</v>
      </c>
      <c r="Y349" s="12">
        <f t="shared" si="182"/>
        <v>5</v>
      </c>
      <c r="Z349" s="12">
        <f t="shared" si="183"/>
        <v>1.25</v>
      </c>
      <c r="AA349" s="14">
        <f t="shared" si="184"/>
        <v>4.6626157407407408E-2</v>
      </c>
      <c r="AB349" s="14">
        <f t="shared" si="185"/>
        <v>2.3200231481481481E-2</v>
      </c>
      <c r="AC349" s="14">
        <f t="shared" si="186"/>
        <v>0</v>
      </c>
      <c r="AD349" s="14">
        <f t="shared" si="187"/>
        <v>2.0486111111111113E-3</v>
      </c>
      <c r="AE349" s="14">
        <f t="shared" si="188"/>
        <v>0</v>
      </c>
      <c r="AF349" s="14">
        <f t="shared" si="189"/>
        <v>0</v>
      </c>
      <c r="AG349" s="14">
        <f t="shared" si="190"/>
        <v>2.1374421296296298E-2</v>
      </c>
      <c r="AH349" s="14">
        <f t="shared" si="191"/>
        <v>0</v>
      </c>
      <c r="AI349" s="14">
        <f t="shared" si="192"/>
        <v>0</v>
      </c>
      <c r="AJ349" s="14">
        <f t="shared" si="193"/>
        <v>9.3749999999999997E-3</v>
      </c>
      <c r="AK349" s="15">
        <f t="shared" si="194"/>
        <v>0.1271238425925926</v>
      </c>
    </row>
    <row r="350" spans="1:37" x14ac:dyDescent="0.25">
      <c r="A350" s="5">
        <v>45457</v>
      </c>
      <c r="B350">
        <v>5</v>
      </c>
      <c r="C350" t="s">
        <v>45</v>
      </c>
      <c r="D350">
        <v>164</v>
      </c>
      <c r="E350">
        <v>18</v>
      </c>
      <c r="F350">
        <v>182</v>
      </c>
      <c r="G350" s="14">
        <v>0.29069444444444442</v>
      </c>
      <c r="H350" s="14">
        <v>0.20519675925925926</v>
      </c>
      <c r="I350" s="14">
        <v>0</v>
      </c>
      <c r="J350" s="14">
        <v>3.7696759259259256E-2</v>
      </c>
      <c r="K350" s="14">
        <v>6.4004629629629628E-3</v>
      </c>
      <c r="L350" s="14">
        <v>8.1944444444444452E-3</v>
      </c>
      <c r="M350" s="14">
        <v>0</v>
      </c>
      <c r="N350" s="14">
        <v>3.3194444444444443E-2</v>
      </c>
      <c r="O350" s="14">
        <v>0</v>
      </c>
      <c r="P350" s="14">
        <v>1.8402777777777778E-2</v>
      </c>
      <c r="Q350">
        <v>0</v>
      </c>
      <c r="R350" s="14">
        <v>3.3680555555555551E-3</v>
      </c>
      <c r="X350" s="14">
        <v>1.7806018518518518</v>
      </c>
      <c r="Y350" s="12">
        <f t="shared" si="182"/>
        <v>32.799999999999997</v>
      </c>
      <c r="Z350" s="12">
        <f t="shared" si="183"/>
        <v>3.6</v>
      </c>
      <c r="AA350" s="14">
        <f t="shared" si="184"/>
        <v>5.8138888888888886E-2</v>
      </c>
      <c r="AB350" s="14">
        <f t="shared" si="185"/>
        <v>4.1039351851851855E-2</v>
      </c>
      <c r="AC350" s="14">
        <f t="shared" si="186"/>
        <v>0</v>
      </c>
      <c r="AD350" s="14">
        <f t="shared" si="187"/>
        <v>7.5393518518518509E-3</v>
      </c>
      <c r="AE350" s="14">
        <f t="shared" si="188"/>
        <v>1.2800925925925927E-3</v>
      </c>
      <c r="AF350" s="14">
        <f t="shared" si="189"/>
        <v>1.6388888888888889E-3</v>
      </c>
      <c r="AG350" s="14">
        <f t="shared" si="190"/>
        <v>0</v>
      </c>
      <c r="AH350" s="14">
        <f t="shared" si="191"/>
        <v>6.6388888888888886E-3</v>
      </c>
      <c r="AI350" s="14">
        <f t="shared" si="192"/>
        <v>0</v>
      </c>
      <c r="AJ350" s="14">
        <f t="shared" si="193"/>
        <v>3.6805555555555558E-3</v>
      </c>
      <c r="AK350" s="15">
        <f t="shared" si="194"/>
        <v>0.35612037037037036</v>
      </c>
    </row>
    <row r="351" spans="1:37" x14ac:dyDescent="0.25">
      <c r="A351" s="5">
        <v>45457</v>
      </c>
      <c r="B351">
        <v>5</v>
      </c>
      <c r="C351" t="s">
        <v>46</v>
      </c>
      <c r="D351">
        <v>131</v>
      </c>
      <c r="E351">
        <v>3</v>
      </c>
      <c r="F351">
        <v>134</v>
      </c>
      <c r="G351" s="14">
        <v>0.27810185185185182</v>
      </c>
      <c r="H351" s="14">
        <v>0.20950231481481482</v>
      </c>
      <c r="I351" s="14">
        <v>0</v>
      </c>
      <c r="J351" s="14">
        <v>1.480324074074074E-2</v>
      </c>
      <c r="K351" s="14">
        <v>1.6805555555555556E-2</v>
      </c>
      <c r="L351" s="14">
        <v>0</v>
      </c>
      <c r="M351" s="14">
        <v>1.0405092592592593E-2</v>
      </c>
      <c r="N351" s="14">
        <v>2.659722222222222E-2</v>
      </c>
      <c r="O351" s="14">
        <v>0</v>
      </c>
      <c r="P351" s="14">
        <v>1.5266203703703705E-2</v>
      </c>
      <c r="Q351">
        <v>0</v>
      </c>
      <c r="R351" s="14">
        <v>4.9768518518518521E-3</v>
      </c>
      <c r="X351" s="14">
        <v>1.7745023148148149</v>
      </c>
      <c r="Y351" s="12">
        <f t="shared" si="182"/>
        <v>26.2</v>
      </c>
      <c r="Z351" s="12">
        <f t="shared" si="183"/>
        <v>0.6</v>
      </c>
      <c r="AA351" s="14">
        <f t="shared" si="184"/>
        <v>5.5620370370370362E-2</v>
      </c>
      <c r="AB351" s="14">
        <f t="shared" si="185"/>
        <v>4.1900462962962966E-2</v>
      </c>
      <c r="AC351" s="14">
        <f t="shared" si="186"/>
        <v>0</v>
      </c>
      <c r="AD351" s="14">
        <f t="shared" si="187"/>
        <v>2.960648148148148E-3</v>
      </c>
      <c r="AE351" s="14">
        <f t="shared" si="188"/>
        <v>3.3611111111111112E-3</v>
      </c>
      <c r="AF351" s="14">
        <f t="shared" si="189"/>
        <v>0</v>
      </c>
      <c r="AG351" s="14">
        <f t="shared" si="190"/>
        <v>2.0810185185185185E-3</v>
      </c>
      <c r="AH351" s="14">
        <f t="shared" si="191"/>
        <v>5.3194444444444444E-3</v>
      </c>
      <c r="AI351" s="14">
        <f t="shared" si="192"/>
        <v>0</v>
      </c>
      <c r="AJ351" s="14">
        <f t="shared" si="193"/>
        <v>3.0532407407407409E-3</v>
      </c>
      <c r="AK351" s="15">
        <f t="shared" si="194"/>
        <v>0.35490046296296296</v>
      </c>
    </row>
    <row r="352" spans="1:37" x14ac:dyDescent="0.25">
      <c r="A352" s="5">
        <v>45457</v>
      </c>
      <c r="B352">
        <v>0</v>
      </c>
      <c r="C352" t="s">
        <v>47</v>
      </c>
      <c r="D352">
        <v>0</v>
      </c>
      <c r="E352">
        <v>0</v>
      </c>
      <c r="F352">
        <v>0</v>
      </c>
      <c r="G352" s="14">
        <v>0</v>
      </c>
      <c r="H352" s="14">
        <v>0</v>
      </c>
      <c r="I352" s="14">
        <v>0</v>
      </c>
      <c r="J352" s="14">
        <v>0</v>
      </c>
      <c r="K352" s="14">
        <v>0</v>
      </c>
      <c r="L352" s="14">
        <v>0</v>
      </c>
      <c r="M352" s="14">
        <v>0</v>
      </c>
      <c r="N352" s="14">
        <v>0</v>
      </c>
      <c r="O352" s="14">
        <v>0</v>
      </c>
      <c r="P352" s="14">
        <v>0</v>
      </c>
      <c r="Q352">
        <v>0</v>
      </c>
      <c r="R352" s="14" t="e">
        <v>#DIV/0!</v>
      </c>
      <c r="X352" s="14">
        <v>0</v>
      </c>
      <c r="Y352" s="12" t="e">
        <f t="shared" si="182"/>
        <v>#DIV/0!</v>
      </c>
      <c r="Z352" s="12" t="e">
        <f t="shared" si="183"/>
        <v>#DIV/0!</v>
      </c>
      <c r="AA352" s="14" t="e">
        <f t="shared" si="184"/>
        <v>#DIV/0!</v>
      </c>
      <c r="AB352" s="14" t="e">
        <f t="shared" si="185"/>
        <v>#DIV/0!</v>
      </c>
      <c r="AC352" s="14" t="e">
        <f t="shared" si="186"/>
        <v>#DIV/0!</v>
      </c>
      <c r="AD352" s="14" t="e">
        <f t="shared" si="187"/>
        <v>#DIV/0!</v>
      </c>
      <c r="AE352" s="14" t="e">
        <f t="shared" si="188"/>
        <v>#DIV/0!</v>
      </c>
      <c r="AF352" s="14" t="e">
        <f t="shared" si="189"/>
        <v>#DIV/0!</v>
      </c>
      <c r="AG352" s="14" t="e">
        <f t="shared" si="190"/>
        <v>#DIV/0!</v>
      </c>
      <c r="AH352" s="14" t="e">
        <f t="shared" si="191"/>
        <v>#DIV/0!</v>
      </c>
      <c r="AI352" s="14" t="e">
        <f t="shared" si="192"/>
        <v>#DIV/0!</v>
      </c>
      <c r="AJ352" s="14" t="e">
        <f t="shared" si="193"/>
        <v>#DIV/0!</v>
      </c>
      <c r="AK352" s="15" t="e">
        <f t="shared" si="194"/>
        <v>#DIV/0!</v>
      </c>
    </row>
    <row r="353" spans="1:37" hidden="1" x14ac:dyDescent="0.25">
      <c r="A353" s="5">
        <v>45464</v>
      </c>
      <c r="B353">
        <v>4</v>
      </c>
      <c r="C353" t="s">
        <v>123</v>
      </c>
      <c r="D353">
        <v>1</v>
      </c>
      <c r="E353">
        <v>2</v>
      </c>
      <c r="F353">
        <v>3</v>
      </c>
      <c r="G353" s="14">
        <v>0.35310185185185183</v>
      </c>
      <c r="H353" s="14">
        <v>0</v>
      </c>
      <c r="I353" s="14">
        <v>0</v>
      </c>
      <c r="J353" s="14">
        <v>0</v>
      </c>
      <c r="K353" s="14">
        <v>0</v>
      </c>
      <c r="L353" s="14">
        <v>0.35310185185185183</v>
      </c>
      <c r="M353" s="14">
        <v>0</v>
      </c>
      <c r="N353" s="14">
        <v>0</v>
      </c>
      <c r="O353" s="14">
        <v>0</v>
      </c>
      <c r="P353" s="14">
        <v>2.3148148148148147E-5</v>
      </c>
      <c r="Q353">
        <v>0</v>
      </c>
      <c r="R353" s="14">
        <v>3.0324074074074073E-3</v>
      </c>
      <c r="X353" s="14">
        <v>0.35620370370370374</v>
      </c>
      <c r="Y353" s="12">
        <f t="shared" ref="Y353:Y362" si="195">$D353/$B353</f>
        <v>0.25</v>
      </c>
      <c r="Z353" s="12">
        <f t="shared" ref="Z353:Z362" si="196">$E353/$B353</f>
        <v>0.5</v>
      </c>
      <c r="AA353" s="14">
        <f t="shared" ref="AA353:AA362" si="197">$G353/$B353</f>
        <v>8.8275462962962958E-2</v>
      </c>
      <c r="AB353" s="14">
        <f t="shared" ref="AB353:AB362" si="198">$H353/$B353</f>
        <v>0</v>
      </c>
      <c r="AC353" s="14">
        <f t="shared" ref="AC353:AC362" si="199">$I353/$B353</f>
        <v>0</v>
      </c>
      <c r="AD353" s="14">
        <f t="shared" ref="AD353:AD362" si="200">$J353/$B353</f>
        <v>0</v>
      </c>
      <c r="AE353" s="14">
        <f t="shared" ref="AE353:AE362" si="201">$K353/$B353</f>
        <v>0</v>
      </c>
      <c r="AF353" s="14">
        <f t="shared" ref="AF353:AF362" si="202">$L353/$B353</f>
        <v>8.8275462962962958E-2</v>
      </c>
      <c r="AG353" s="14">
        <f t="shared" ref="AG353:AG362" si="203">$M353/$B353</f>
        <v>0</v>
      </c>
      <c r="AH353" s="14">
        <f t="shared" ref="AH353:AH362" si="204">$N353/$B353</f>
        <v>0</v>
      </c>
      <c r="AI353" s="14">
        <f t="shared" ref="AI353:AI362" si="205">$O353/$B353</f>
        <v>0</v>
      </c>
      <c r="AJ353" s="14">
        <f t="shared" ref="AJ353:AJ362" si="206">$P353/$B353</f>
        <v>5.7870370370370367E-6</v>
      </c>
      <c r="AK353" s="15">
        <f t="shared" ref="AK353:AK362" si="207">$X353/$B353</f>
        <v>8.9050925925925936E-2</v>
      </c>
    </row>
    <row r="354" spans="1:37" x14ac:dyDescent="0.25">
      <c r="A354" s="5">
        <v>45464</v>
      </c>
      <c r="B354">
        <v>2</v>
      </c>
      <c r="C354" t="s">
        <v>48</v>
      </c>
      <c r="D354">
        <v>15</v>
      </c>
      <c r="E354">
        <v>6</v>
      </c>
      <c r="F354">
        <v>21</v>
      </c>
      <c r="G354" s="14">
        <v>0.11499999999999999</v>
      </c>
      <c r="H354" s="14">
        <v>8.2997685185185188E-2</v>
      </c>
      <c r="I354" s="14">
        <v>1.849537037037037E-2</v>
      </c>
      <c r="J354" s="14">
        <v>9.6990740740740735E-3</v>
      </c>
      <c r="K354" s="14">
        <v>3.7962962962962963E-3</v>
      </c>
      <c r="L354" s="14">
        <v>0</v>
      </c>
      <c r="M354" s="14">
        <v>0</v>
      </c>
      <c r="N354" s="14">
        <v>0</v>
      </c>
      <c r="O354" s="14">
        <v>0</v>
      </c>
      <c r="P354" s="14">
        <v>1.736111111111111E-3</v>
      </c>
      <c r="Q354">
        <v>0</v>
      </c>
      <c r="R354" s="14">
        <v>4.386574074074074E-3</v>
      </c>
      <c r="X354" s="14">
        <v>0.70890046296296294</v>
      </c>
      <c r="Y354" s="12">
        <f t="shared" si="195"/>
        <v>7.5</v>
      </c>
      <c r="Z354" s="12">
        <f t="shared" si="196"/>
        <v>3</v>
      </c>
      <c r="AA354" s="14">
        <f t="shared" si="197"/>
        <v>5.7499999999999996E-2</v>
      </c>
      <c r="AB354" s="14">
        <f t="shared" si="198"/>
        <v>4.1498842592592594E-2</v>
      </c>
      <c r="AC354" s="14">
        <f t="shared" si="199"/>
        <v>9.2476851851851852E-3</v>
      </c>
      <c r="AD354" s="14">
        <f t="shared" si="200"/>
        <v>4.8495370370370368E-3</v>
      </c>
      <c r="AE354" s="14">
        <f t="shared" si="201"/>
        <v>1.8981481481481482E-3</v>
      </c>
      <c r="AF354" s="14">
        <f t="shared" si="202"/>
        <v>0</v>
      </c>
      <c r="AG354" s="14">
        <f t="shared" si="203"/>
        <v>0</v>
      </c>
      <c r="AH354" s="14">
        <f t="shared" si="204"/>
        <v>0</v>
      </c>
      <c r="AI354" s="14">
        <f t="shared" si="205"/>
        <v>0</v>
      </c>
      <c r="AJ354" s="14">
        <f t="shared" si="206"/>
        <v>8.6805555555555551E-4</v>
      </c>
      <c r="AK354" s="15">
        <f t="shared" si="207"/>
        <v>0.35445023148148147</v>
      </c>
    </row>
    <row r="355" spans="1:37" x14ac:dyDescent="0.25">
      <c r="A355" s="5">
        <v>45464</v>
      </c>
      <c r="B355">
        <v>4</v>
      </c>
      <c r="C355" t="s">
        <v>125</v>
      </c>
      <c r="D355">
        <v>20</v>
      </c>
      <c r="E355">
        <v>16</v>
      </c>
      <c r="F355">
        <v>36</v>
      </c>
      <c r="G355" s="14">
        <v>0.48959490740740735</v>
      </c>
      <c r="H355" s="14">
        <v>0.17260416666666667</v>
      </c>
      <c r="I355" s="14">
        <v>3.2986111111111111E-3</v>
      </c>
      <c r="J355" s="14">
        <v>6.5405092592592584E-2</v>
      </c>
      <c r="K355" s="14">
        <v>2.3703703703703703E-2</v>
      </c>
      <c r="L355" s="14">
        <v>0.21480324074074075</v>
      </c>
      <c r="M355" s="14">
        <v>0</v>
      </c>
      <c r="N355" s="14">
        <v>0</v>
      </c>
      <c r="O355" s="14">
        <v>9.8032407407407408E-3</v>
      </c>
      <c r="P355" s="14">
        <v>2.2685185185185182E-3</v>
      </c>
      <c r="Q355">
        <v>0</v>
      </c>
      <c r="R355" s="14">
        <v>5.4398148148148149E-3</v>
      </c>
      <c r="X355" s="14">
        <v>1.4165046296296298</v>
      </c>
      <c r="Y355" s="12">
        <f t="shared" si="195"/>
        <v>5</v>
      </c>
      <c r="Z355" s="12">
        <f t="shared" si="196"/>
        <v>4</v>
      </c>
      <c r="AA355" s="14">
        <f t="shared" si="197"/>
        <v>0.12239872685185184</v>
      </c>
      <c r="AB355" s="14">
        <f t="shared" si="198"/>
        <v>4.3151041666666667E-2</v>
      </c>
      <c r="AC355" s="14">
        <f t="shared" si="199"/>
        <v>8.2465277777777778E-4</v>
      </c>
      <c r="AD355" s="14">
        <f t="shared" si="200"/>
        <v>1.6351273148148146E-2</v>
      </c>
      <c r="AE355" s="14">
        <f t="shared" si="201"/>
        <v>5.9259259259259256E-3</v>
      </c>
      <c r="AF355" s="14">
        <f t="shared" si="202"/>
        <v>5.3700810185185188E-2</v>
      </c>
      <c r="AG355" s="14">
        <f t="shared" si="203"/>
        <v>0</v>
      </c>
      <c r="AH355" s="14">
        <f t="shared" si="204"/>
        <v>0</v>
      </c>
      <c r="AI355" s="14">
        <f t="shared" si="205"/>
        <v>2.4508101851851852E-3</v>
      </c>
      <c r="AJ355" s="14">
        <f t="shared" si="206"/>
        <v>5.6712962962962956E-4</v>
      </c>
      <c r="AK355" s="15">
        <f t="shared" si="207"/>
        <v>0.35412615740740744</v>
      </c>
    </row>
    <row r="356" spans="1:37" x14ac:dyDescent="0.25">
      <c r="A356" s="5">
        <v>45464</v>
      </c>
      <c r="B356">
        <v>5</v>
      </c>
      <c r="C356" t="s">
        <v>127</v>
      </c>
      <c r="D356">
        <v>62</v>
      </c>
      <c r="E356">
        <v>11</v>
      </c>
      <c r="F356">
        <v>73</v>
      </c>
      <c r="G356" s="14">
        <v>0.38700231481481479</v>
      </c>
      <c r="H356" s="14">
        <v>0.20659722222222221</v>
      </c>
      <c r="I356" s="14">
        <v>0</v>
      </c>
      <c r="J356" s="14">
        <v>3.9097222222222221E-2</v>
      </c>
      <c r="K356" s="14">
        <v>8.7962962962962968E-3</v>
      </c>
      <c r="L356" s="14">
        <v>0.10849537037037038</v>
      </c>
      <c r="M356" s="14">
        <v>0</v>
      </c>
      <c r="N356" s="14">
        <v>0</v>
      </c>
      <c r="O356" s="14">
        <v>2.4004629629629629E-2</v>
      </c>
      <c r="P356" s="14">
        <v>1.4826388888888889E-2</v>
      </c>
      <c r="Q356">
        <v>0</v>
      </c>
      <c r="R356" s="14">
        <v>5.3587962962962964E-3</v>
      </c>
      <c r="X356" s="14">
        <v>1.770497685185185</v>
      </c>
      <c r="Y356" s="12">
        <f t="shared" si="195"/>
        <v>12.4</v>
      </c>
      <c r="Z356" s="12">
        <f t="shared" si="196"/>
        <v>2.2000000000000002</v>
      </c>
      <c r="AA356" s="14">
        <f t="shared" si="197"/>
        <v>7.7400462962962963E-2</v>
      </c>
      <c r="AB356" s="14">
        <f t="shared" si="198"/>
        <v>4.1319444444444443E-2</v>
      </c>
      <c r="AC356" s="14">
        <f t="shared" si="199"/>
        <v>0</v>
      </c>
      <c r="AD356" s="14">
        <f t="shared" si="200"/>
        <v>7.8194444444444448E-3</v>
      </c>
      <c r="AE356" s="14">
        <f t="shared" si="201"/>
        <v>1.7592592592592595E-3</v>
      </c>
      <c r="AF356" s="14">
        <f t="shared" si="202"/>
        <v>2.1699074074074075E-2</v>
      </c>
      <c r="AG356" s="14">
        <f t="shared" si="203"/>
        <v>0</v>
      </c>
      <c r="AH356" s="14">
        <f t="shared" si="204"/>
        <v>0</v>
      </c>
      <c r="AI356" s="14">
        <f t="shared" si="205"/>
        <v>4.8009259259259255E-3</v>
      </c>
      <c r="AJ356" s="14">
        <f t="shared" si="206"/>
        <v>2.9652777777777776E-3</v>
      </c>
      <c r="AK356" s="15">
        <f t="shared" si="207"/>
        <v>0.354099537037037</v>
      </c>
    </row>
    <row r="357" spans="1:37" x14ac:dyDescent="0.25">
      <c r="A357" s="5">
        <v>45464</v>
      </c>
      <c r="B357">
        <v>5</v>
      </c>
      <c r="C357" t="s">
        <v>44</v>
      </c>
      <c r="D357">
        <v>123</v>
      </c>
      <c r="E357">
        <v>15</v>
      </c>
      <c r="F357">
        <v>138</v>
      </c>
      <c r="G357" s="14">
        <v>0.29200231481481481</v>
      </c>
      <c r="H357" s="14">
        <v>0.21099537037037039</v>
      </c>
      <c r="I357" s="14">
        <v>1.5046296296296294E-3</v>
      </c>
      <c r="J357" s="14">
        <v>1.1296296296296296E-2</v>
      </c>
      <c r="K357" s="14">
        <v>0</v>
      </c>
      <c r="L357" s="14">
        <v>3.3599537037037039E-2</v>
      </c>
      <c r="M357" s="14">
        <v>1.9201388888888889E-2</v>
      </c>
      <c r="N357" s="14">
        <v>1.5405092592592593E-2</v>
      </c>
      <c r="O357" s="14">
        <v>0</v>
      </c>
      <c r="P357" s="14">
        <v>1.800925925925926E-2</v>
      </c>
      <c r="Q357">
        <v>0</v>
      </c>
      <c r="R357" s="14">
        <v>6.3078703703703708E-3</v>
      </c>
      <c r="X357" s="14">
        <v>1.7874999999999999</v>
      </c>
      <c r="Y357" s="12">
        <f t="shared" si="195"/>
        <v>24.6</v>
      </c>
      <c r="Z357" s="12">
        <f t="shared" si="196"/>
        <v>3</v>
      </c>
      <c r="AA357" s="14">
        <f t="shared" si="197"/>
        <v>5.840046296296296E-2</v>
      </c>
      <c r="AB357" s="14">
        <f t="shared" si="198"/>
        <v>4.2199074074074076E-2</v>
      </c>
      <c r="AC357" s="14">
        <f t="shared" si="199"/>
        <v>3.0092592592592589E-4</v>
      </c>
      <c r="AD357" s="14">
        <f t="shared" si="200"/>
        <v>2.259259259259259E-3</v>
      </c>
      <c r="AE357" s="14">
        <f t="shared" si="201"/>
        <v>0</v>
      </c>
      <c r="AF357" s="14">
        <f t="shared" si="202"/>
        <v>6.7199074074074079E-3</v>
      </c>
      <c r="AG357" s="14">
        <f t="shared" si="203"/>
        <v>3.840277777777778E-3</v>
      </c>
      <c r="AH357" s="14">
        <f t="shared" si="204"/>
        <v>3.0810185185185185E-3</v>
      </c>
      <c r="AI357" s="14">
        <f t="shared" si="205"/>
        <v>0</v>
      </c>
      <c r="AJ357" s="14">
        <f t="shared" si="206"/>
        <v>3.6018518518518517E-3</v>
      </c>
      <c r="AK357" s="15">
        <f t="shared" si="207"/>
        <v>0.35749999999999998</v>
      </c>
    </row>
    <row r="358" spans="1:37" x14ac:dyDescent="0.25">
      <c r="A358" s="5">
        <v>45464</v>
      </c>
      <c r="B358">
        <v>4</v>
      </c>
      <c r="C358" t="s">
        <v>43</v>
      </c>
      <c r="D358">
        <v>20</v>
      </c>
      <c r="E358">
        <v>12</v>
      </c>
      <c r="F358">
        <v>32</v>
      </c>
      <c r="G358" s="14">
        <v>0.25849537037037035</v>
      </c>
      <c r="H358" s="14">
        <v>0.15349537037037037</v>
      </c>
      <c r="I358" s="14">
        <v>3.3194444444444443E-2</v>
      </c>
      <c r="J358" s="14">
        <v>0</v>
      </c>
      <c r="K358" s="14">
        <v>3.0092592592592595E-4</v>
      </c>
      <c r="L358" s="14">
        <v>7.1504629629629626E-2</v>
      </c>
      <c r="M358" s="14">
        <v>0</v>
      </c>
      <c r="N358" s="14">
        <v>0</v>
      </c>
      <c r="O358" s="14">
        <v>0</v>
      </c>
      <c r="P358" s="14">
        <v>2.3958333333333336E-3</v>
      </c>
      <c r="Q358">
        <v>0</v>
      </c>
      <c r="R358" s="14">
        <v>4.3518518518518515E-3</v>
      </c>
      <c r="X358" s="14">
        <v>1.42</v>
      </c>
      <c r="Y358" s="12">
        <f t="shared" si="195"/>
        <v>5</v>
      </c>
      <c r="Z358" s="12">
        <f t="shared" si="196"/>
        <v>3</v>
      </c>
      <c r="AA358" s="14">
        <f t="shared" si="197"/>
        <v>6.4623842592592587E-2</v>
      </c>
      <c r="AB358" s="14">
        <f t="shared" si="198"/>
        <v>3.8373842592592591E-2</v>
      </c>
      <c r="AC358" s="14">
        <f t="shared" si="199"/>
        <v>8.2986111111111108E-3</v>
      </c>
      <c r="AD358" s="14">
        <f t="shared" si="200"/>
        <v>0</v>
      </c>
      <c r="AE358" s="14">
        <f t="shared" si="201"/>
        <v>7.5231481481481487E-5</v>
      </c>
      <c r="AF358" s="14">
        <f t="shared" si="202"/>
        <v>1.7876157407407407E-2</v>
      </c>
      <c r="AG358" s="14">
        <f t="shared" si="203"/>
        <v>0</v>
      </c>
      <c r="AH358" s="14">
        <f t="shared" si="204"/>
        <v>0</v>
      </c>
      <c r="AI358" s="14">
        <f t="shared" si="205"/>
        <v>0</v>
      </c>
      <c r="AJ358" s="14">
        <f t="shared" si="206"/>
        <v>5.989583333333334E-4</v>
      </c>
      <c r="AK358" s="15">
        <f t="shared" si="207"/>
        <v>0.35499999999999998</v>
      </c>
    </row>
    <row r="359" spans="1:37" x14ac:dyDescent="0.25">
      <c r="A359" s="5">
        <v>45464</v>
      </c>
      <c r="B359">
        <v>4</v>
      </c>
      <c r="C359" t="s">
        <v>49</v>
      </c>
      <c r="D359">
        <v>67</v>
      </c>
      <c r="E359">
        <v>15</v>
      </c>
      <c r="F359">
        <v>82</v>
      </c>
      <c r="G359" s="14">
        <v>0.28090277777777778</v>
      </c>
      <c r="H359" s="14">
        <v>0.16689814814814816</v>
      </c>
      <c r="I359" s="14">
        <v>0</v>
      </c>
      <c r="J359" s="14">
        <v>4.1805555555555561E-2</v>
      </c>
      <c r="K359" s="14">
        <v>4.5023148148148149E-3</v>
      </c>
      <c r="L359" s="14">
        <v>1.2199074074074072E-2</v>
      </c>
      <c r="M359" s="14">
        <v>5.5300925925925927E-2</v>
      </c>
      <c r="N359" s="14">
        <v>0</v>
      </c>
      <c r="O359" s="14">
        <v>0</v>
      </c>
      <c r="P359" s="14">
        <v>0.21611111111111111</v>
      </c>
      <c r="Q359">
        <v>1</v>
      </c>
      <c r="R359" s="14">
        <v>4.4212962962962956E-3</v>
      </c>
      <c r="X359" s="14">
        <v>1.420300925925926</v>
      </c>
      <c r="Y359" s="12">
        <f t="shared" si="195"/>
        <v>16.75</v>
      </c>
      <c r="Z359" s="12">
        <f t="shared" si="196"/>
        <v>3.75</v>
      </c>
      <c r="AA359" s="14">
        <f t="shared" si="197"/>
        <v>7.0225694444444445E-2</v>
      </c>
      <c r="AB359" s="14">
        <f t="shared" si="198"/>
        <v>4.1724537037037039E-2</v>
      </c>
      <c r="AC359" s="14">
        <f t="shared" si="199"/>
        <v>0</v>
      </c>
      <c r="AD359" s="14">
        <f t="shared" si="200"/>
        <v>1.045138888888889E-2</v>
      </c>
      <c r="AE359" s="14">
        <f t="shared" si="201"/>
        <v>1.1255787037037037E-3</v>
      </c>
      <c r="AF359" s="14">
        <f t="shared" si="202"/>
        <v>3.0497685185185181E-3</v>
      </c>
      <c r="AG359" s="14">
        <f t="shared" si="203"/>
        <v>1.3825231481481482E-2</v>
      </c>
      <c r="AH359" s="14">
        <f t="shared" si="204"/>
        <v>0</v>
      </c>
      <c r="AI359" s="14">
        <f t="shared" si="205"/>
        <v>0</v>
      </c>
      <c r="AJ359" s="14">
        <f t="shared" si="206"/>
        <v>5.4027777777777779E-2</v>
      </c>
      <c r="AK359" s="15">
        <f t="shared" si="207"/>
        <v>0.35507523148148151</v>
      </c>
    </row>
    <row r="360" spans="1:37" x14ac:dyDescent="0.25">
      <c r="A360" s="5">
        <v>45464</v>
      </c>
      <c r="B360">
        <v>5</v>
      </c>
      <c r="C360" t="s">
        <v>45</v>
      </c>
      <c r="D360">
        <v>124</v>
      </c>
      <c r="E360">
        <v>20</v>
      </c>
      <c r="F360">
        <v>144</v>
      </c>
      <c r="G360" s="14">
        <v>0.30010416666666667</v>
      </c>
      <c r="H360" s="14">
        <v>0.20719907407407409</v>
      </c>
      <c r="I360" s="14">
        <v>2.3032407407407407E-3</v>
      </c>
      <c r="J360" s="14">
        <v>4.1701388888888885E-2</v>
      </c>
      <c r="K360" s="14">
        <v>6.8055555555555569E-3</v>
      </c>
      <c r="L360" s="14">
        <v>0</v>
      </c>
      <c r="M360" s="14">
        <v>5.9953703703703697E-3</v>
      </c>
      <c r="N360" s="14">
        <v>2.6504629629629628E-2</v>
      </c>
      <c r="O360" s="14">
        <v>9.5949074074074079E-3</v>
      </c>
      <c r="P360" s="14">
        <v>1.3634259259259257E-2</v>
      </c>
      <c r="Q360">
        <v>0</v>
      </c>
      <c r="R360" s="14">
        <v>3.3333333333333335E-3</v>
      </c>
      <c r="X360" s="14">
        <v>1.7782986111111112</v>
      </c>
      <c r="Y360" s="12">
        <f t="shared" si="195"/>
        <v>24.8</v>
      </c>
      <c r="Z360" s="12">
        <f t="shared" si="196"/>
        <v>4</v>
      </c>
      <c r="AA360" s="14">
        <f t="shared" si="197"/>
        <v>6.0020833333333336E-2</v>
      </c>
      <c r="AB360" s="14">
        <f t="shared" si="198"/>
        <v>4.1439814814814818E-2</v>
      </c>
      <c r="AC360" s="14">
        <f t="shared" si="199"/>
        <v>4.6064814814814813E-4</v>
      </c>
      <c r="AD360" s="14">
        <f t="shared" si="200"/>
        <v>8.3402777777777763E-3</v>
      </c>
      <c r="AE360" s="14">
        <f t="shared" si="201"/>
        <v>1.3611111111111113E-3</v>
      </c>
      <c r="AF360" s="14">
        <f t="shared" si="202"/>
        <v>0</v>
      </c>
      <c r="AG360" s="14">
        <f t="shared" si="203"/>
        <v>1.199074074074074E-3</v>
      </c>
      <c r="AH360" s="14">
        <f t="shared" si="204"/>
        <v>5.3009259259259259E-3</v>
      </c>
      <c r="AI360" s="14">
        <f t="shared" si="205"/>
        <v>1.9189814814814816E-3</v>
      </c>
      <c r="AJ360" s="14">
        <f t="shared" si="206"/>
        <v>2.7268518518518514E-3</v>
      </c>
      <c r="AK360" s="15">
        <f t="shared" si="207"/>
        <v>0.35565972222222225</v>
      </c>
    </row>
    <row r="361" spans="1:37" x14ac:dyDescent="0.25">
      <c r="A361" s="5">
        <v>45464</v>
      </c>
      <c r="B361">
        <v>5</v>
      </c>
      <c r="C361" t="s">
        <v>46</v>
      </c>
      <c r="D361">
        <v>90</v>
      </c>
      <c r="E361">
        <v>3</v>
      </c>
      <c r="F361">
        <v>93</v>
      </c>
      <c r="G361" s="14">
        <v>0.24900462962962963</v>
      </c>
      <c r="H361" s="14">
        <v>0.22349537037037037</v>
      </c>
      <c r="I361" s="14">
        <v>0</v>
      </c>
      <c r="J361" s="14">
        <v>5.4976851851851853E-3</v>
      </c>
      <c r="K361" s="14">
        <v>0</v>
      </c>
      <c r="L361" s="14">
        <v>1.0995370370370371E-3</v>
      </c>
      <c r="M361" s="14">
        <v>9.3055555555555548E-3</v>
      </c>
      <c r="N361" s="14">
        <v>9.5949074074074079E-3</v>
      </c>
      <c r="O361" s="14">
        <v>0</v>
      </c>
      <c r="P361" s="14">
        <v>1.0405092592592593E-2</v>
      </c>
      <c r="Q361">
        <v>0</v>
      </c>
      <c r="R361" s="14">
        <v>6.2962962962962964E-3</v>
      </c>
      <c r="X361" s="14">
        <v>1.7709027777777777</v>
      </c>
      <c r="Y361" s="12">
        <f t="shared" si="195"/>
        <v>18</v>
      </c>
      <c r="Z361" s="12">
        <f t="shared" si="196"/>
        <v>0.6</v>
      </c>
      <c r="AA361" s="14">
        <f t="shared" si="197"/>
        <v>4.9800925925925929E-2</v>
      </c>
      <c r="AB361" s="14">
        <f t="shared" si="198"/>
        <v>4.4699074074074072E-2</v>
      </c>
      <c r="AC361" s="14">
        <f t="shared" si="199"/>
        <v>0</v>
      </c>
      <c r="AD361" s="14">
        <f t="shared" si="200"/>
        <v>1.0995370370370371E-3</v>
      </c>
      <c r="AE361" s="14">
        <f t="shared" si="201"/>
        <v>0</v>
      </c>
      <c r="AF361" s="14">
        <f t="shared" si="202"/>
        <v>2.1990740740740743E-4</v>
      </c>
      <c r="AG361" s="14">
        <f t="shared" si="203"/>
        <v>1.8611111111111109E-3</v>
      </c>
      <c r="AH361" s="14">
        <f t="shared" si="204"/>
        <v>1.9189814814814816E-3</v>
      </c>
      <c r="AI361" s="14">
        <f t="shared" si="205"/>
        <v>0</v>
      </c>
      <c r="AJ361" s="14">
        <f t="shared" si="206"/>
        <v>2.0810185185185185E-3</v>
      </c>
      <c r="AK361" s="15">
        <f t="shared" si="207"/>
        <v>0.35418055555555555</v>
      </c>
    </row>
    <row r="362" spans="1:37" x14ac:dyDescent="0.25">
      <c r="A362" s="5">
        <v>45464</v>
      </c>
      <c r="B362">
        <v>0</v>
      </c>
      <c r="C362" t="s">
        <v>47</v>
      </c>
      <c r="D362">
        <v>0</v>
      </c>
      <c r="E362">
        <v>0</v>
      </c>
      <c r="F362">
        <v>0</v>
      </c>
      <c r="G362" s="14">
        <v>0</v>
      </c>
      <c r="H362" s="14">
        <v>0</v>
      </c>
      <c r="I362" s="14">
        <v>0</v>
      </c>
      <c r="J362" s="14">
        <v>0</v>
      </c>
      <c r="K362" s="14">
        <v>0</v>
      </c>
      <c r="L362" s="14">
        <v>0</v>
      </c>
      <c r="M362" s="14">
        <v>0</v>
      </c>
      <c r="N362" s="14">
        <v>0</v>
      </c>
      <c r="O362" s="14">
        <v>0</v>
      </c>
      <c r="P362" s="14">
        <v>0</v>
      </c>
      <c r="Q362">
        <v>0</v>
      </c>
      <c r="R362" s="14" t="e">
        <v>#DIV/0!</v>
      </c>
      <c r="X362" s="14">
        <v>0</v>
      </c>
      <c r="Y362" s="12" t="e">
        <f t="shared" si="195"/>
        <v>#DIV/0!</v>
      </c>
      <c r="Z362" s="12" t="e">
        <f t="shared" si="196"/>
        <v>#DIV/0!</v>
      </c>
      <c r="AA362" s="14" t="e">
        <f t="shared" si="197"/>
        <v>#DIV/0!</v>
      </c>
      <c r="AB362" s="14" t="e">
        <f t="shared" si="198"/>
        <v>#DIV/0!</v>
      </c>
      <c r="AC362" s="14" t="e">
        <f t="shared" si="199"/>
        <v>#DIV/0!</v>
      </c>
      <c r="AD362" s="14" t="e">
        <f t="shared" si="200"/>
        <v>#DIV/0!</v>
      </c>
      <c r="AE362" s="14" t="e">
        <f t="shared" si="201"/>
        <v>#DIV/0!</v>
      </c>
      <c r="AF362" s="14" t="e">
        <f t="shared" si="202"/>
        <v>#DIV/0!</v>
      </c>
      <c r="AG362" s="14" t="e">
        <f t="shared" si="203"/>
        <v>#DIV/0!</v>
      </c>
      <c r="AH362" s="14" t="e">
        <f t="shared" si="204"/>
        <v>#DIV/0!</v>
      </c>
      <c r="AI362" s="14" t="e">
        <f t="shared" si="205"/>
        <v>#DIV/0!</v>
      </c>
      <c r="AJ362" s="14" t="e">
        <f t="shared" si="206"/>
        <v>#DIV/0!</v>
      </c>
      <c r="AK362" s="15" t="e">
        <f t="shared" si="207"/>
        <v>#DIV/0!</v>
      </c>
    </row>
    <row r="363" spans="1:37" hidden="1" x14ac:dyDescent="0.25">
      <c r="A363" s="5">
        <v>45485</v>
      </c>
      <c r="B363">
        <v>4</v>
      </c>
      <c r="C363" t="s">
        <v>123</v>
      </c>
      <c r="D363">
        <v>15</v>
      </c>
      <c r="E363">
        <v>1</v>
      </c>
      <c r="F363">
        <v>16</v>
      </c>
      <c r="G363" s="14">
        <v>0.49640046296296297</v>
      </c>
      <c r="H363" s="14">
        <v>0</v>
      </c>
      <c r="I363" s="14">
        <v>9.3981481481481485E-3</v>
      </c>
      <c r="J363" s="14">
        <v>1.9803240740740739E-2</v>
      </c>
      <c r="K363" s="14">
        <v>0</v>
      </c>
      <c r="L363" s="14">
        <v>6.0995370370370361E-3</v>
      </c>
      <c r="M363" s="14">
        <v>3.9004629629629632E-3</v>
      </c>
      <c r="N363" s="14">
        <v>0.45719907407407406</v>
      </c>
      <c r="O363" s="14">
        <v>0</v>
      </c>
      <c r="P363" s="14">
        <v>9.9884259259259266E-3</v>
      </c>
      <c r="Q363">
        <v>0</v>
      </c>
      <c r="R363" s="14">
        <v>3.8310185185185183E-3</v>
      </c>
      <c r="X363" s="14">
        <v>1.0576041666666667</v>
      </c>
      <c r="Y363" s="12">
        <f>$D363/$B363</f>
        <v>3.75</v>
      </c>
      <c r="Z363" s="12">
        <f>$E363/$B363</f>
        <v>0.25</v>
      </c>
      <c r="AA363" s="14">
        <f>$G363/$B363</f>
        <v>0.12410011574074074</v>
      </c>
      <c r="AB363" s="14">
        <f>$H363/$B363</f>
        <v>0</v>
      </c>
      <c r="AC363" s="14">
        <f>$I363/$B363</f>
        <v>2.3495370370370371E-3</v>
      </c>
      <c r="AD363" s="14">
        <f>$J363/$B363</f>
        <v>4.9508101851851848E-3</v>
      </c>
      <c r="AE363" s="14">
        <f>$K363/$B363</f>
        <v>0</v>
      </c>
      <c r="AF363" s="14">
        <f>$L363/$B363</f>
        <v>1.524884259259259E-3</v>
      </c>
      <c r="AG363" s="14">
        <f>$M363/$B363</f>
        <v>9.751157407407408E-4</v>
      </c>
      <c r="AH363" s="14">
        <f>$N363/$B363</f>
        <v>0.11429976851851852</v>
      </c>
      <c r="AI363" s="14">
        <f>$O363/$B363</f>
        <v>0</v>
      </c>
      <c r="AJ363" s="14">
        <f>$P363/$B363</f>
        <v>2.4971064814814817E-3</v>
      </c>
      <c r="AK363" s="15">
        <f>$X363/$B363</f>
        <v>0.26440104166666667</v>
      </c>
    </row>
    <row r="364" spans="1:37" x14ac:dyDescent="0.25">
      <c r="A364" s="5">
        <v>45485</v>
      </c>
      <c r="B364">
        <v>4</v>
      </c>
      <c r="C364" t="s">
        <v>48</v>
      </c>
      <c r="D364">
        <v>166</v>
      </c>
      <c r="E364">
        <v>16</v>
      </c>
      <c r="F364">
        <v>182</v>
      </c>
      <c r="G364" s="14">
        <v>0.23349537037037038</v>
      </c>
      <c r="H364" s="14">
        <v>0.16680555555555554</v>
      </c>
      <c r="I364" s="14">
        <v>3.170138888888889E-2</v>
      </c>
      <c r="J364" s="14">
        <v>0</v>
      </c>
      <c r="K364" s="14">
        <v>1.5995370370370372E-2</v>
      </c>
      <c r="L364" s="14">
        <v>1.650462962962963E-2</v>
      </c>
      <c r="M364" s="14">
        <v>0</v>
      </c>
      <c r="N364" s="14">
        <v>2.5000000000000001E-3</v>
      </c>
      <c r="O364" s="14">
        <v>0</v>
      </c>
      <c r="P364" s="14">
        <v>1.6631944444444446E-2</v>
      </c>
      <c r="Q364">
        <v>0</v>
      </c>
      <c r="R364" s="14">
        <v>3.5648148148148154E-3</v>
      </c>
      <c r="X364" s="14">
        <v>1.5081944444444444</v>
      </c>
      <c r="Y364" s="12">
        <f t="shared" ref="Y364:Y372" si="208">$D364/$B364</f>
        <v>41.5</v>
      </c>
      <c r="Z364" s="12">
        <f t="shared" ref="Z364:Z372" si="209">$E364/$B364</f>
        <v>4</v>
      </c>
      <c r="AA364" s="14">
        <f t="shared" ref="AA364:AA372" si="210">$G364/$B364</f>
        <v>5.8373842592592595E-2</v>
      </c>
      <c r="AB364" s="14">
        <f t="shared" ref="AB364:AB372" si="211">$H364/$B364</f>
        <v>4.1701388888888885E-2</v>
      </c>
      <c r="AC364" s="14">
        <f t="shared" ref="AC364:AC372" si="212">$I364/$B364</f>
        <v>7.9253472222222225E-3</v>
      </c>
      <c r="AD364" s="14">
        <f t="shared" ref="AD364:AD372" si="213">$J364/$B364</f>
        <v>0</v>
      </c>
      <c r="AE364" s="14">
        <f t="shared" ref="AE364:AE372" si="214">$K364/$B364</f>
        <v>3.9988425925925929E-3</v>
      </c>
      <c r="AF364" s="14">
        <f t="shared" ref="AF364:AF372" si="215">$L364/$B364</f>
        <v>4.1261574074074074E-3</v>
      </c>
      <c r="AG364" s="14">
        <f t="shared" ref="AG364:AG372" si="216">$M364/$B364</f>
        <v>0</v>
      </c>
      <c r="AH364" s="14">
        <f t="shared" ref="AH364:AH372" si="217">$N364/$B364</f>
        <v>6.2500000000000001E-4</v>
      </c>
      <c r="AI364" s="14">
        <f t="shared" ref="AI364:AI372" si="218">$O364/$B364</f>
        <v>0</v>
      </c>
      <c r="AJ364" s="14">
        <f t="shared" ref="AJ364:AJ372" si="219">$P364/$B364</f>
        <v>4.1579861111111114E-3</v>
      </c>
      <c r="AK364" s="15">
        <f t="shared" ref="AK364:AK372" si="220">$X364/$B364</f>
        <v>0.3770486111111111</v>
      </c>
    </row>
    <row r="365" spans="1:37" x14ac:dyDescent="0.25">
      <c r="A365" s="5">
        <v>45485</v>
      </c>
      <c r="B365">
        <v>4</v>
      </c>
      <c r="C365" t="s">
        <v>125</v>
      </c>
      <c r="D365">
        <v>74</v>
      </c>
      <c r="E365">
        <v>13</v>
      </c>
      <c r="F365">
        <v>87</v>
      </c>
      <c r="G365" s="14">
        <v>0.29019675925925925</v>
      </c>
      <c r="H365" s="14">
        <v>0.17049768518518518</v>
      </c>
      <c r="I365" s="14">
        <v>0</v>
      </c>
      <c r="J365" s="14">
        <v>4.7997685185185185E-2</v>
      </c>
      <c r="K365" s="14">
        <v>1.019675925925926E-2</v>
      </c>
      <c r="L365" s="14">
        <v>3.9699074074074074E-2</v>
      </c>
      <c r="M365" s="14">
        <v>2.1805555555555554E-2</v>
      </c>
      <c r="N365" s="14">
        <v>0</v>
      </c>
      <c r="O365" s="14">
        <v>0</v>
      </c>
      <c r="P365" s="14">
        <v>4.7569444444444447E-3</v>
      </c>
      <c r="Q365">
        <v>0</v>
      </c>
      <c r="R365" s="14">
        <v>5.0694444444444441E-3</v>
      </c>
      <c r="X365" s="14">
        <v>1.4284027777777777</v>
      </c>
      <c r="Y365" s="12">
        <f t="shared" si="208"/>
        <v>18.5</v>
      </c>
      <c r="Z365" s="12">
        <f t="shared" si="209"/>
        <v>3.25</v>
      </c>
      <c r="AA365" s="14">
        <f t="shared" si="210"/>
        <v>7.2549189814814813E-2</v>
      </c>
      <c r="AB365" s="14">
        <f t="shared" si="211"/>
        <v>4.2624421296296296E-2</v>
      </c>
      <c r="AC365" s="14">
        <f t="shared" si="212"/>
        <v>0</v>
      </c>
      <c r="AD365" s="14">
        <f t="shared" si="213"/>
        <v>1.1999421296296296E-2</v>
      </c>
      <c r="AE365" s="14">
        <f t="shared" si="214"/>
        <v>2.5491898148148149E-3</v>
      </c>
      <c r="AF365" s="14">
        <f t="shared" si="215"/>
        <v>9.9247685185185185E-3</v>
      </c>
      <c r="AG365" s="14">
        <f t="shared" si="216"/>
        <v>5.4513888888888884E-3</v>
      </c>
      <c r="AH365" s="14">
        <f t="shared" si="217"/>
        <v>0</v>
      </c>
      <c r="AI365" s="14">
        <f t="shared" si="218"/>
        <v>0</v>
      </c>
      <c r="AJ365" s="14">
        <f t="shared" si="219"/>
        <v>1.1892361111111112E-3</v>
      </c>
      <c r="AK365" s="15">
        <f t="shared" si="220"/>
        <v>0.35710069444444442</v>
      </c>
    </row>
    <row r="366" spans="1:37" x14ac:dyDescent="0.25">
      <c r="A366" s="5">
        <v>45485</v>
      </c>
      <c r="B366">
        <v>5</v>
      </c>
      <c r="C366" t="s">
        <v>127</v>
      </c>
      <c r="D366">
        <v>49</v>
      </c>
      <c r="E366">
        <v>21</v>
      </c>
      <c r="F366">
        <v>70</v>
      </c>
      <c r="G366" s="14">
        <v>0.33780092592592598</v>
      </c>
      <c r="H366" s="14">
        <v>0.2079050925925926</v>
      </c>
      <c r="I366" s="14">
        <v>0</v>
      </c>
      <c r="J366" s="14">
        <v>2.6099537037037036E-2</v>
      </c>
      <c r="K366" s="14">
        <v>1.269675925925926E-2</v>
      </c>
      <c r="L366" s="14">
        <v>8.5000000000000006E-2</v>
      </c>
      <c r="M366" s="14">
        <v>6.0995370370370361E-3</v>
      </c>
      <c r="N366" s="14">
        <v>0</v>
      </c>
      <c r="O366" s="14">
        <v>0</v>
      </c>
      <c r="P366" s="14">
        <v>2.1365740740740741E-2</v>
      </c>
      <c r="Q366">
        <v>0</v>
      </c>
      <c r="R366" s="14">
        <v>5.1967592592592595E-3</v>
      </c>
      <c r="X366" s="14">
        <v>1.8368981481481483</v>
      </c>
      <c r="Y366" s="12">
        <f t="shared" si="208"/>
        <v>9.8000000000000007</v>
      </c>
      <c r="Z366" s="12">
        <f t="shared" si="209"/>
        <v>4.2</v>
      </c>
      <c r="AA366" s="14">
        <f t="shared" si="210"/>
        <v>6.7560185185185195E-2</v>
      </c>
      <c r="AB366" s="14">
        <f t="shared" si="211"/>
        <v>4.1581018518518517E-2</v>
      </c>
      <c r="AC366" s="14">
        <f t="shared" si="212"/>
        <v>0</v>
      </c>
      <c r="AD366" s="14">
        <f t="shared" si="213"/>
        <v>5.2199074074074075E-3</v>
      </c>
      <c r="AE366" s="14">
        <f t="shared" si="214"/>
        <v>2.5393518518518521E-3</v>
      </c>
      <c r="AF366" s="14">
        <f t="shared" si="215"/>
        <v>1.7000000000000001E-2</v>
      </c>
      <c r="AG366" s="14">
        <f t="shared" si="216"/>
        <v>1.2199074074074072E-3</v>
      </c>
      <c r="AH366" s="14">
        <f t="shared" si="217"/>
        <v>0</v>
      </c>
      <c r="AI366" s="14">
        <f t="shared" si="218"/>
        <v>0</v>
      </c>
      <c r="AJ366" s="14">
        <f t="shared" si="219"/>
        <v>4.2731481481481483E-3</v>
      </c>
      <c r="AK366" s="15">
        <f t="shared" si="220"/>
        <v>0.36737962962962967</v>
      </c>
    </row>
    <row r="367" spans="1:37" x14ac:dyDescent="0.25">
      <c r="A367" s="5">
        <v>45485</v>
      </c>
      <c r="B367">
        <v>5</v>
      </c>
      <c r="C367" t="s">
        <v>44</v>
      </c>
      <c r="D367">
        <v>105</v>
      </c>
      <c r="E367">
        <v>12</v>
      </c>
      <c r="F367">
        <v>117</v>
      </c>
      <c r="G367" s="14">
        <v>0.22299768518518517</v>
      </c>
      <c r="H367" s="14">
        <v>0.20939814814814817</v>
      </c>
      <c r="I367" s="14">
        <v>4.0046296296296297E-3</v>
      </c>
      <c r="J367" s="14">
        <v>0</v>
      </c>
      <c r="K367" s="14">
        <v>0</v>
      </c>
      <c r="L367" s="14">
        <v>9.5949074074074079E-3</v>
      </c>
      <c r="M367" s="14">
        <v>0</v>
      </c>
      <c r="N367" s="14">
        <v>0</v>
      </c>
      <c r="O367" s="14">
        <v>0</v>
      </c>
      <c r="P367" s="14">
        <v>1.1898148148148149E-2</v>
      </c>
      <c r="Q367">
        <v>0</v>
      </c>
      <c r="R367" s="14">
        <v>6.5740740740740733E-3</v>
      </c>
      <c r="X367" s="14">
        <v>1.7896990740740739</v>
      </c>
      <c r="Y367" s="12">
        <f t="shared" si="208"/>
        <v>21</v>
      </c>
      <c r="Z367" s="12">
        <f t="shared" si="209"/>
        <v>2.4</v>
      </c>
      <c r="AA367" s="14">
        <f t="shared" si="210"/>
        <v>4.4599537037037035E-2</v>
      </c>
      <c r="AB367" s="14">
        <f t="shared" si="211"/>
        <v>4.1879629629629635E-2</v>
      </c>
      <c r="AC367" s="14">
        <f t="shared" si="212"/>
        <v>8.0092592592592596E-4</v>
      </c>
      <c r="AD367" s="14">
        <f t="shared" si="213"/>
        <v>0</v>
      </c>
      <c r="AE367" s="14">
        <f t="shared" si="214"/>
        <v>0</v>
      </c>
      <c r="AF367" s="14">
        <f t="shared" si="215"/>
        <v>1.9189814814814816E-3</v>
      </c>
      <c r="AG367" s="14">
        <f t="shared" si="216"/>
        <v>0</v>
      </c>
      <c r="AH367" s="14">
        <f t="shared" si="217"/>
        <v>0</v>
      </c>
      <c r="AI367" s="14">
        <f t="shared" si="218"/>
        <v>0</v>
      </c>
      <c r="AJ367" s="14">
        <f t="shared" si="219"/>
        <v>2.37962962962963E-3</v>
      </c>
      <c r="AK367" s="15">
        <f t="shared" si="220"/>
        <v>0.35793981481481479</v>
      </c>
    </row>
    <row r="368" spans="1:37" x14ac:dyDescent="0.25">
      <c r="A368" s="5">
        <v>45485</v>
      </c>
      <c r="B368">
        <v>4</v>
      </c>
      <c r="C368" t="s">
        <v>43</v>
      </c>
      <c r="D368">
        <v>82</v>
      </c>
      <c r="E368">
        <v>10</v>
      </c>
      <c r="F368">
        <v>92</v>
      </c>
      <c r="G368" s="14">
        <v>0.22870370370370371</v>
      </c>
      <c r="H368" s="14">
        <v>0.15560185185185185</v>
      </c>
      <c r="I368" s="14">
        <v>2.1296296296296299E-2</v>
      </c>
      <c r="J368" s="14">
        <v>0</v>
      </c>
      <c r="K368" s="14">
        <v>0</v>
      </c>
      <c r="L368" s="14">
        <v>4.8495370370370376E-2</v>
      </c>
      <c r="M368" s="14">
        <v>0</v>
      </c>
      <c r="N368" s="14">
        <v>3.2986111111111111E-3</v>
      </c>
      <c r="O368" s="14">
        <v>0</v>
      </c>
      <c r="P368" s="14">
        <v>3.5034722222222224E-2</v>
      </c>
      <c r="Q368">
        <v>0</v>
      </c>
      <c r="R368" s="14">
        <v>3.9236111111111112E-3</v>
      </c>
      <c r="X368" s="14">
        <v>1.4173032407407407</v>
      </c>
      <c r="Y368" s="12">
        <f t="shared" si="208"/>
        <v>20.5</v>
      </c>
      <c r="Z368" s="12">
        <f t="shared" si="209"/>
        <v>2.5</v>
      </c>
      <c r="AA368" s="14">
        <f t="shared" si="210"/>
        <v>5.7175925925925929E-2</v>
      </c>
      <c r="AB368" s="14">
        <f t="shared" si="211"/>
        <v>3.8900462962962963E-2</v>
      </c>
      <c r="AC368" s="14">
        <f t="shared" si="212"/>
        <v>5.3240740740740748E-3</v>
      </c>
      <c r="AD368" s="14">
        <f t="shared" si="213"/>
        <v>0</v>
      </c>
      <c r="AE368" s="14">
        <f t="shared" si="214"/>
        <v>0</v>
      </c>
      <c r="AF368" s="14">
        <f t="shared" si="215"/>
        <v>1.2123842592592594E-2</v>
      </c>
      <c r="AG368" s="14">
        <f t="shared" si="216"/>
        <v>0</v>
      </c>
      <c r="AH368" s="14">
        <f t="shared" si="217"/>
        <v>8.2465277777777778E-4</v>
      </c>
      <c r="AI368" s="14">
        <f t="shared" si="218"/>
        <v>0</v>
      </c>
      <c r="AJ368" s="14">
        <f t="shared" si="219"/>
        <v>8.758680555555556E-3</v>
      </c>
      <c r="AK368" s="15">
        <f t="shared" si="220"/>
        <v>0.35432581018518516</v>
      </c>
    </row>
    <row r="369" spans="1:37" x14ac:dyDescent="0.25">
      <c r="A369" s="5">
        <v>45485</v>
      </c>
      <c r="B369">
        <v>4</v>
      </c>
      <c r="C369" t="s">
        <v>49</v>
      </c>
      <c r="D369">
        <v>124</v>
      </c>
      <c r="E369">
        <v>47</v>
      </c>
      <c r="F369">
        <v>171</v>
      </c>
      <c r="G369" s="14">
        <v>0.19519675925925925</v>
      </c>
      <c r="H369" s="14">
        <v>0.17049768518518518</v>
      </c>
      <c r="I369" s="14">
        <v>0</v>
      </c>
      <c r="J369" s="14">
        <v>1.3900462962962962E-2</v>
      </c>
      <c r="K369" s="14">
        <v>0</v>
      </c>
      <c r="L369" s="14">
        <v>1.8981481481481482E-3</v>
      </c>
      <c r="M369" s="14">
        <v>8.9004629629629625E-3</v>
      </c>
      <c r="N369" s="14">
        <v>0</v>
      </c>
      <c r="O369" s="14">
        <v>0</v>
      </c>
      <c r="P369" s="14">
        <v>0.20346064814814815</v>
      </c>
      <c r="Q369">
        <v>0</v>
      </c>
      <c r="R369" s="14">
        <v>5.2546296296296299E-3</v>
      </c>
      <c r="X369" s="14">
        <v>1.5415046296296298</v>
      </c>
      <c r="Y369" s="12">
        <f t="shared" si="208"/>
        <v>31</v>
      </c>
      <c r="Z369" s="12">
        <f t="shared" si="209"/>
        <v>11.75</v>
      </c>
      <c r="AA369" s="14">
        <f t="shared" si="210"/>
        <v>4.8799189814814813E-2</v>
      </c>
      <c r="AB369" s="14">
        <f t="shared" si="211"/>
        <v>4.2624421296296296E-2</v>
      </c>
      <c r="AC369" s="14">
        <f t="shared" si="212"/>
        <v>0</v>
      </c>
      <c r="AD369" s="14">
        <f t="shared" si="213"/>
        <v>3.4751157407407404E-3</v>
      </c>
      <c r="AE369" s="14">
        <f t="shared" si="214"/>
        <v>0</v>
      </c>
      <c r="AF369" s="14">
        <f t="shared" si="215"/>
        <v>4.7453703703703704E-4</v>
      </c>
      <c r="AG369" s="14">
        <f t="shared" si="216"/>
        <v>2.2251157407407406E-3</v>
      </c>
      <c r="AH369" s="14">
        <f t="shared" si="217"/>
        <v>0</v>
      </c>
      <c r="AI369" s="14">
        <f t="shared" si="218"/>
        <v>0</v>
      </c>
      <c r="AJ369" s="14">
        <f t="shared" si="219"/>
        <v>5.0865162037037039E-2</v>
      </c>
      <c r="AK369" s="15">
        <f t="shared" si="220"/>
        <v>0.38537615740740744</v>
      </c>
    </row>
    <row r="370" spans="1:37" x14ac:dyDescent="0.25">
      <c r="A370" s="5">
        <v>45485</v>
      </c>
      <c r="B370">
        <v>5</v>
      </c>
      <c r="C370" t="s">
        <v>45</v>
      </c>
      <c r="D370">
        <v>111</v>
      </c>
      <c r="E370">
        <v>15</v>
      </c>
      <c r="F370">
        <v>126</v>
      </c>
      <c r="G370" s="14">
        <v>0.2882986111111111</v>
      </c>
      <c r="H370" s="14">
        <v>0.20700231481481482</v>
      </c>
      <c r="I370" s="14">
        <v>2.989583333333333E-2</v>
      </c>
      <c r="J370" s="14">
        <v>5.019675925925926E-2</v>
      </c>
      <c r="K370" s="14">
        <v>0</v>
      </c>
      <c r="L370" s="14">
        <v>0</v>
      </c>
      <c r="M370" s="14">
        <v>1.2037037037037038E-3</v>
      </c>
      <c r="N370" s="14">
        <v>0</v>
      </c>
      <c r="O370" s="14">
        <v>0</v>
      </c>
      <c r="P370" s="14">
        <v>6.851851851851852E-3</v>
      </c>
      <c r="Q370">
        <v>0</v>
      </c>
      <c r="R370" s="14">
        <v>3.9236111111111112E-3</v>
      </c>
      <c r="X370" s="14">
        <v>1.8595023148148149</v>
      </c>
      <c r="Y370" s="12">
        <f t="shared" si="208"/>
        <v>22.2</v>
      </c>
      <c r="Z370" s="12">
        <f t="shared" si="209"/>
        <v>3</v>
      </c>
      <c r="AA370" s="14">
        <f t="shared" si="210"/>
        <v>5.7659722222222223E-2</v>
      </c>
      <c r="AB370" s="14">
        <f t="shared" si="211"/>
        <v>4.1400462962962965E-2</v>
      </c>
      <c r="AC370" s="14">
        <f t="shared" si="212"/>
        <v>5.9791666666666656E-3</v>
      </c>
      <c r="AD370" s="14">
        <f t="shared" si="213"/>
        <v>1.0039351851851851E-2</v>
      </c>
      <c r="AE370" s="14">
        <f t="shared" si="214"/>
        <v>0</v>
      </c>
      <c r="AF370" s="14">
        <f t="shared" si="215"/>
        <v>0</v>
      </c>
      <c r="AG370" s="14">
        <f t="shared" si="216"/>
        <v>2.4074074074074075E-4</v>
      </c>
      <c r="AH370" s="14">
        <f t="shared" si="217"/>
        <v>0</v>
      </c>
      <c r="AI370" s="14">
        <f t="shared" si="218"/>
        <v>0</v>
      </c>
      <c r="AJ370" s="14">
        <f t="shared" si="219"/>
        <v>1.3703703703703703E-3</v>
      </c>
      <c r="AK370" s="15">
        <f t="shared" si="220"/>
        <v>0.37190046296296297</v>
      </c>
    </row>
    <row r="371" spans="1:37" x14ac:dyDescent="0.25">
      <c r="A371" s="5">
        <v>45485</v>
      </c>
      <c r="B371">
        <v>5</v>
      </c>
      <c r="C371" t="s">
        <v>46</v>
      </c>
      <c r="D371">
        <v>161</v>
      </c>
      <c r="E371">
        <v>8</v>
      </c>
      <c r="F371">
        <v>169</v>
      </c>
      <c r="G371" s="14">
        <v>0.24780092592592592</v>
      </c>
      <c r="H371" s="14">
        <v>0.21</v>
      </c>
      <c r="I371" s="14">
        <v>0</v>
      </c>
      <c r="J371" s="14">
        <v>1.5405092592592593E-2</v>
      </c>
      <c r="K371" s="14">
        <v>2.1597222222222223E-2</v>
      </c>
      <c r="L371" s="14">
        <v>0</v>
      </c>
      <c r="M371" s="14">
        <v>7.9861111111111105E-4</v>
      </c>
      <c r="N371" s="14">
        <v>0</v>
      </c>
      <c r="O371" s="14">
        <v>0</v>
      </c>
      <c r="P371" s="14">
        <v>1.8981481481481481E-2</v>
      </c>
      <c r="Q371">
        <v>0</v>
      </c>
      <c r="R371" s="14">
        <v>5.3240740740740748E-3</v>
      </c>
      <c r="X371" s="14">
        <v>1.7725</v>
      </c>
      <c r="Y371" s="12">
        <f t="shared" si="208"/>
        <v>32.200000000000003</v>
      </c>
      <c r="Z371" s="12">
        <f t="shared" si="209"/>
        <v>1.6</v>
      </c>
      <c r="AA371" s="14">
        <f t="shared" si="210"/>
        <v>4.9560185185185186E-2</v>
      </c>
      <c r="AB371" s="14">
        <f t="shared" si="211"/>
        <v>4.1999999999999996E-2</v>
      </c>
      <c r="AC371" s="14">
        <f t="shared" si="212"/>
        <v>0</v>
      </c>
      <c r="AD371" s="14">
        <f t="shared" si="213"/>
        <v>3.0810185185185185E-3</v>
      </c>
      <c r="AE371" s="14">
        <f t="shared" si="214"/>
        <v>4.3194444444444443E-3</v>
      </c>
      <c r="AF371" s="14">
        <f t="shared" si="215"/>
        <v>0</v>
      </c>
      <c r="AG371" s="14">
        <f t="shared" si="216"/>
        <v>1.597222222222222E-4</v>
      </c>
      <c r="AH371" s="14">
        <f t="shared" si="217"/>
        <v>0</v>
      </c>
      <c r="AI371" s="14">
        <f t="shared" si="218"/>
        <v>0</v>
      </c>
      <c r="AJ371" s="14">
        <f t="shared" si="219"/>
        <v>3.7962962962962963E-3</v>
      </c>
      <c r="AK371" s="15">
        <f t="shared" si="220"/>
        <v>0.35449999999999998</v>
      </c>
    </row>
    <row r="372" spans="1:37" x14ac:dyDescent="0.25">
      <c r="A372" s="5">
        <v>45485</v>
      </c>
      <c r="B372">
        <v>4</v>
      </c>
      <c r="C372" t="s">
        <v>47</v>
      </c>
      <c r="D372">
        <v>85</v>
      </c>
      <c r="E372">
        <v>17</v>
      </c>
      <c r="F372">
        <v>102</v>
      </c>
      <c r="G372" s="14">
        <v>0.21569444444444444</v>
      </c>
      <c r="H372" s="14">
        <v>0.19726851851851854</v>
      </c>
      <c r="I372" s="14">
        <v>5.8333333333333336E-3</v>
      </c>
      <c r="J372" s="14">
        <v>5.9062499999999997E-2</v>
      </c>
      <c r="K372" s="14">
        <v>0</v>
      </c>
      <c r="L372" s="14">
        <v>1.7824074074074076E-2</v>
      </c>
      <c r="M372" s="14">
        <v>2.3657407407407408E-2</v>
      </c>
      <c r="N372" s="14">
        <v>0</v>
      </c>
      <c r="O372" s="14">
        <v>0</v>
      </c>
      <c r="P372" s="14">
        <v>1.0937500000000001E-2</v>
      </c>
      <c r="Q372">
        <v>0</v>
      </c>
      <c r="R372" s="14">
        <v>4.6412037037037038E-3</v>
      </c>
      <c r="X372" s="14">
        <v>1.4156018518518518</v>
      </c>
      <c r="Y372" s="12">
        <f t="shared" si="208"/>
        <v>21.25</v>
      </c>
      <c r="Z372" s="12">
        <f t="shared" si="209"/>
        <v>4.25</v>
      </c>
      <c r="AA372" s="14">
        <f t="shared" si="210"/>
        <v>5.392361111111111E-2</v>
      </c>
      <c r="AB372" s="14">
        <f t="shared" si="211"/>
        <v>4.9317129629629634E-2</v>
      </c>
      <c r="AC372" s="14">
        <f t="shared" si="212"/>
        <v>1.4583333333333334E-3</v>
      </c>
      <c r="AD372" s="14">
        <f t="shared" si="213"/>
        <v>1.4765624999999999E-2</v>
      </c>
      <c r="AE372" s="14">
        <f t="shared" si="214"/>
        <v>0</v>
      </c>
      <c r="AF372" s="14">
        <f t="shared" si="215"/>
        <v>4.4560185185185189E-3</v>
      </c>
      <c r="AG372" s="14">
        <f t="shared" si="216"/>
        <v>5.9143518518518521E-3</v>
      </c>
      <c r="AH372" s="14">
        <f t="shared" si="217"/>
        <v>0</v>
      </c>
      <c r="AI372" s="14">
        <f t="shared" si="218"/>
        <v>0</v>
      </c>
      <c r="AJ372" s="14">
        <f t="shared" si="219"/>
        <v>2.7343750000000003E-3</v>
      </c>
      <c r="AK372" s="15">
        <f t="shared" si="220"/>
        <v>0.35390046296296296</v>
      </c>
    </row>
    <row r="373" spans="1:37" hidden="1" x14ac:dyDescent="0.25">
      <c r="A373" s="5">
        <v>45478</v>
      </c>
      <c r="B373">
        <v>3</v>
      </c>
      <c r="C373" t="s">
        <v>123</v>
      </c>
      <c r="D373">
        <v>0</v>
      </c>
      <c r="E373">
        <v>0</v>
      </c>
      <c r="F373">
        <v>0</v>
      </c>
      <c r="G373" s="14">
        <v>0</v>
      </c>
      <c r="H373" s="14">
        <v>0</v>
      </c>
      <c r="I373" s="14">
        <v>0</v>
      </c>
      <c r="J373" s="14">
        <v>0</v>
      </c>
      <c r="K373" s="14">
        <v>0</v>
      </c>
      <c r="L373" s="14">
        <v>0</v>
      </c>
      <c r="M373" s="14">
        <v>0</v>
      </c>
      <c r="N373" s="14">
        <v>0</v>
      </c>
      <c r="O373" s="14">
        <v>0</v>
      </c>
      <c r="P373" s="14">
        <v>0</v>
      </c>
      <c r="Q373">
        <v>0</v>
      </c>
      <c r="R373" s="14" t="e">
        <v>#DIV/0!</v>
      </c>
      <c r="X373" s="14">
        <v>0</v>
      </c>
      <c r="Y373" s="12">
        <f>$D373/$B373</f>
        <v>0</v>
      </c>
      <c r="Z373" s="12">
        <f>$E373/$B373</f>
        <v>0</v>
      </c>
      <c r="AA373" s="14">
        <f>$G373/$B373</f>
        <v>0</v>
      </c>
      <c r="AB373" s="14">
        <f>$H373/$B373</f>
        <v>0</v>
      </c>
      <c r="AC373" s="14">
        <f>$I373/$B373</f>
        <v>0</v>
      </c>
      <c r="AD373" s="14">
        <f>$J373/$B373</f>
        <v>0</v>
      </c>
      <c r="AE373" s="14">
        <f>$K373/$B373</f>
        <v>0</v>
      </c>
      <c r="AF373" s="14">
        <f>$L373/$B373</f>
        <v>0</v>
      </c>
      <c r="AG373" s="14">
        <f>$M373/$B373</f>
        <v>0</v>
      </c>
      <c r="AH373" s="14">
        <f>$N373/$B373</f>
        <v>0</v>
      </c>
      <c r="AI373" s="14">
        <f>$O373/$B373</f>
        <v>0</v>
      </c>
      <c r="AJ373" s="14">
        <f>$P373/$B373</f>
        <v>0</v>
      </c>
      <c r="AK373" s="15">
        <f>$X373/$B373</f>
        <v>0</v>
      </c>
    </row>
    <row r="374" spans="1:37" x14ac:dyDescent="0.25">
      <c r="A374" s="5">
        <v>45478</v>
      </c>
      <c r="B374">
        <v>5</v>
      </c>
      <c r="C374" t="s">
        <v>48</v>
      </c>
      <c r="D374">
        <v>140</v>
      </c>
      <c r="E374">
        <v>12</v>
      </c>
      <c r="F374">
        <v>152</v>
      </c>
      <c r="G374" s="14">
        <v>0.28659722222222223</v>
      </c>
      <c r="H374" s="14">
        <v>0.20700231481481482</v>
      </c>
      <c r="I374" s="14">
        <v>5.6018518518518518E-3</v>
      </c>
      <c r="J374" s="14">
        <v>1.909722222222222E-2</v>
      </c>
      <c r="K374" s="14">
        <v>5.9953703703703697E-3</v>
      </c>
      <c r="L374" s="14">
        <v>1.0798611111111111E-2</v>
      </c>
      <c r="M374" s="14">
        <v>4.8958333333333328E-3</v>
      </c>
      <c r="N374" s="14">
        <v>3.3194444444444443E-2</v>
      </c>
      <c r="O374" s="14">
        <v>0</v>
      </c>
      <c r="P374" s="14">
        <v>2.3761574074074074E-2</v>
      </c>
      <c r="Q374">
        <v>0</v>
      </c>
      <c r="R374" s="14">
        <v>4.0162037037037033E-3</v>
      </c>
      <c r="X374" s="14">
        <v>1.7774999999999999</v>
      </c>
      <c r="Y374" s="12">
        <f t="shared" ref="Y374:Y382" si="221">$D374/$B374</f>
        <v>28</v>
      </c>
      <c r="Z374" s="12">
        <f t="shared" ref="Z374:Z382" si="222">$E374/$B374</f>
        <v>2.4</v>
      </c>
      <c r="AA374" s="14">
        <f t="shared" ref="AA374:AA382" si="223">$G374/$B374</f>
        <v>5.7319444444444444E-2</v>
      </c>
      <c r="AB374" s="14">
        <f t="shared" ref="AB374:AB382" si="224">$H374/$B374</f>
        <v>4.1400462962962965E-2</v>
      </c>
      <c r="AC374" s="14">
        <f t="shared" ref="AC374:AC382" si="225">$I374/$B374</f>
        <v>1.1203703703703703E-3</v>
      </c>
      <c r="AD374" s="14">
        <f t="shared" ref="AD374:AD382" si="226">$J374/$B374</f>
        <v>3.8194444444444439E-3</v>
      </c>
      <c r="AE374" s="14">
        <f t="shared" ref="AE374:AE382" si="227">$K374/$B374</f>
        <v>1.199074074074074E-3</v>
      </c>
      <c r="AF374" s="14">
        <f t="shared" ref="AF374:AF382" si="228">$L374/$B374</f>
        <v>2.1597222222222222E-3</v>
      </c>
      <c r="AG374" s="14">
        <f t="shared" ref="AG374:AG382" si="229">$M374/$B374</f>
        <v>9.791666666666666E-4</v>
      </c>
      <c r="AH374" s="14">
        <f t="shared" ref="AH374:AH382" si="230">$N374/$B374</f>
        <v>6.6388888888888886E-3</v>
      </c>
      <c r="AI374" s="14">
        <f t="shared" ref="AI374:AI382" si="231">$O374/$B374</f>
        <v>0</v>
      </c>
      <c r="AJ374" s="14">
        <f t="shared" ref="AJ374:AJ382" si="232">$P374/$B374</f>
        <v>4.7523148148148151E-3</v>
      </c>
      <c r="AK374" s="15">
        <f t="shared" ref="AK374:AK382" si="233">$X374/$B374</f>
        <v>0.35549999999999998</v>
      </c>
    </row>
    <row r="375" spans="1:37" x14ac:dyDescent="0.25">
      <c r="A375" s="5">
        <v>45478</v>
      </c>
      <c r="B375">
        <v>4</v>
      </c>
      <c r="C375" t="s">
        <v>125</v>
      </c>
      <c r="D375">
        <v>36</v>
      </c>
      <c r="E375">
        <v>9</v>
      </c>
      <c r="F375">
        <v>45</v>
      </c>
      <c r="G375" s="14">
        <v>0.39780092592592592</v>
      </c>
      <c r="H375" s="14">
        <v>0.16859953703703703</v>
      </c>
      <c r="I375" s="14">
        <v>1.5196759259259259E-2</v>
      </c>
      <c r="J375" s="14">
        <v>5.4305555555555551E-2</v>
      </c>
      <c r="K375" s="14">
        <v>4.1296296296296296E-2</v>
      </c>
      <c r="L375" s="14">
        <v>0.10569444444444444</v>
      </c>
      <c r="M375" s="14">
        <v>0</v>
      </c>
      <c r="N375" s="14">
        <v>0</v>
      </c>
      <c r="O375" s="14">
        <v>1.269675925925926E-2</v>
      </c>
      <c r="P375" s="14">
        <v>3.9699074074074072E-3</v>
      </c>
      <c r="Q375">
        <v>0</v>
      </c>
      <c r="R375" s="14">
        <v>5.2777777777777771E-3</v>
      </c>
      <c r="X375" s="14">
        <v>1.4054976851851853</v>
      </c>
      <c r="Y375" s="12">
        <f t="shared" si="221"/>
        <v>9</v>
      </c>
      <c r="Z375" s="12">
        <f t="shared" si="222"/>
        <v>2.25</v>
      </c>
      <c r="AA375" s="14">
        <f t="shared" si="223"/>
        <v>9.945023148148148E-2</v>
      </c>
      <c r="AB375" s="14">
        <f t="shared" si="224"/>
        <v>4.2149884259259258E-2</v>
      </c>
      <c r="AC375" s="14">
        <f t="shared" si="225"/>
        <v>3.7991898148148147E-3</v>
      </c>
      <c r="AD375" s="14">
        <f t="shared" si="226"/>
        <v>1.3576388888888888E-2</v>
      </c>
      <c r="AE375" s="14">
        <f t="shared" si="227"/>
        <v>1.0324074074074074E-2</v>
      </c>
      <c r="AF375" s="14">
        <f t="shared" si="228"/>
        <v>2.642361111111111E-2</v>
      </c>
      <c r="AG375" s="14">
        <f t="shared" si="229"/>
        <v>0</v>
      </c>
      <c r="AH375" s="14">
        <f t="shared" si="230"/>
        <v>0</v>
      </c>
      <c r="AI375" s="14">
        <f t="shared" si="231"/>
        <v>3.174189814814815E-3</v>
      </c>
      <c r="AJ375" s="14">
        <f t="shared" si="232"/>
        <v>9.9247685185185181E-4</v>
      </c>
      <c r="AK375" s="15">
        <f t="shared" si="233"/>
        <v>0.35137442129629631</v>
      </c>
    </row>
    <row r="376" spans="1:37" x14ac:dyDescent="0.25">
      <c r="A376" s="5">
        <v>45478</v>
      </c>
      <c r="B376">
        <v>5</v>
      </c>
      <c r="C376" t="s">
        <v>127</v>
      </c>
      <c r="D376">
        <v>42</v>
      </c>
      <c r="E376">
        <v>7</v>
      </c>
      <c r="F376">
        <v>49</v>
      </c>
      <c r="G376" s="14">
        <v>0.36159722222222218</v>
      </c>
      <c r="H376" s="14">
        <v>0.20799768518518516</v>
      </c>
      <c r="I376" s="14">
        <v>0</v>
      </c>
      <c r="J376" s="14">
        <v>3.079861111111111E-2</v>
      </c>
      <c r="K376" s="14">
        <v>2.3101851851851849E-2</v>
      </c>
      <c r="L376" s="14">
        <v>4.3599537037037034E-2</v>
      </c>
      <c r="M376" s="14">
        <v>0</v>
      </c>
      <c r="N376" s="14">
        <v>0</v>
      </c>
      <c r="O376" s="14">
        <v>5.6099537037037038E-2</v>
      </c>
      <c r="P376" s="14">
        <v>1.877314814814815E-2</v>
      </c>
      <c r="Q376">
        <v>0</v>
      </c>
      <c r="R376" s="14">
        <v>6.3541666666666668E-3</v>
      </c>
      <c r="X376" s="14">
        <v>1.7715046296296295</v>
      </c>
      <c r="Y376" s="12">
        <f t="shared" si="221"/>
        <v>8.4</v>
      </c>
      <c r="Z376" s="12">
        <f t="shared" si="222"/>
        <v>1.4</v>
      </c>
      <c r="AA376" s="14">
        <f t="shared" si="223"/>
        <v>7.2319444444444436E-2</v>
      </c>
      <c r="AB376" s="14">
        <f t="shared" si="224"/>
        <v>4.1599537037037032E-2</v>
      </c>
      <c r="AC376" s="14">
        <f t="shared" si="225"/>
        <v>0</v>
      </c>
      <c r="AD376" s="14">
        <f t="shared" si="226"/>
        <v>6.1597222222222218E-3</v>
      </c>
      <c r="AE376" s="14">
        <f t="shared" si="227"/>
        <v>4.6203703703703702E-3</v>
      </c>
      <c r="AF376" s="14">
        <f t="shared" si="228"/>
        <v>8.7199074074074071E-3</v>
      </c>
      <c r="AG376" s="14">
        <f t="shared" si="229"/>
        <v>0</v>
      </c>
      <c r="AH376" s="14">
        <f t="shared" si="230"/>
        <v>0</v>
      </c>
      <c r="AI376" s="14">
        <f t="shared" si="231"/>
        <v>1.1219907407407408E-2</v>
      </c>
      <c r="AJ376" s="14">
        <f t="shared" si="232"/>
        <v>3.7546296296296299E-3</v>
      </c>
      <c r="AK376" s="15">
        <f t="shared" si="233"/>
        <v>0.35430092592592588</v>
      </c>
    </row>
    <row r="377" spans="1:37" x14ac:dyDescent="0.25">
      <c r="A377" s="5">
        <v>45478</v>
      </c>
      <c r="B377">
        <v>5</v>
      </c>
      <c r="C377" t="s">
        <v>44</v>
      </c>
      <c r="D377">
        <v>110</v>
      </c>
      <c r="E377">
        <v>19</v>
      </c>
      <c r="F377">
        <v>129</v>
      </c>
      <c r="G377" s="14">
        <v>0.29280092592592594</v>
      </c>
      <c r="H377" s="14">
        <v>0.22769675925925925</v>
      </c>
      <c r="I377" s="14">
        <v>1.9675925925925926E-4</v>
      </c>
      <c r="J377" s="14">
        <v>4.0972222222222226E-3</v>
      </c>
      <c r="K377" s="14">
        <v>0</v>
      </c>
      <c r="L377" s="14">
        <v>4.6504629629629625E-2</v>
      </c>
      <c r="M377" s="14">
        <v>0</v>
      </c>
      <c r="N377" s="14">
        <v>1.4305555555555557E-2</v>
      </c>
      <c r="O377" s="14">
        <v>0</v>
      </c>
      <c r="P377" s="14">
        <v>2.1539351851851851E-2</v>
      </c>
      <c r="Q377">
        <v>0</v>
      </c>
      <c r="R377" s="14">
        <v>7.4305555555555548E-3</v>
      </c>
      <c r="X377" s="14">
        <v>1.7854050925925924</v>
      </c>
      <c r="Y377" s="12">
        <f t="shared" si="221"/>
        <v>22</v>
      </c>
      <c r="Z377" s="12">
        <f t="shared" si="222"/>
        <v>3.8</v>
      </c>
      <c r="AA377" s="14">
        <f t="shared" si="223"/>
        <v>5.8560185185185187E-2</v>
      </c>
      <c r="AB377" s="14">
        <f t="shared" si="224"/>
        <v>4.5539351851851852E-2</v>
      </c>
      <c r="AC377" s="14">
        <f t="shared" si="225"/>
        <v>3.9351851851851851E-5</v>
      </c>
      <c r="AD377" s="14">
        <f t="shared" si="226"/>
        <v>8.1944444444444447E-4</v>
      </c>
      <c r="AE377" s="14">
        <f t="shared" si="227"/>
        <v>0</v>
      </c>
      <c r="AF377" s="14">
        <f t="shared" si="228"/>
        <v>9.3009259259259243E-3</v>
      </c>
      <c r="AG377" s="14">
        <f t="shared" si="229"/>
        <v>0</v>
      </c>
      <c r="AH377" s="14">
        <f t="shared" si="230"/>
        <v>2.8611111111111116E-3</v>
      </c>
      <c r="AI377" s="14">
        <f t="shared" si="231"/>
        <v>0</v>
      </c>
      <c r="AJ377" s="14">
        <f t="shared" si="232"/>
        <v>4.3078703703703699E-3</v>
      </c>
      <c r="AK377" s="15">
        <f t="shared" si="233"/>
        <v>0.35708101851851848</v>
      </c>
    </row>
    <row r="378" spans="1:37" x14ac:dyDescent="0.25">
      <c r="A378" s="5">
        <v>45478</v>
      </c>
      <c r="B378">
        <v>5</v>
      </c>
      <c r="C378" t="s">
        <v>43</v>
      </c>
      <c r="D378">
        <v>34</v>
      </c>
      <c r="E378">
        <v>33</v>
      </c>
      <c r="F378">
        <v>67</v>
      </c>
      <c r="G378" s="14">
        <v>0.40540509259259255</v>
      </c>
      <c r="H378" s="14">
        <v>0.22370370370370371</v>
      </c>
      <c r="I378" s="14">
        <v>2.0902777777777781E-2</v>
      </c>
      <c r="J378" s="14">
        <v>0</v>
      </c>
      <c r="K378" s="14">
        <v>4.8298611111111112E-2</v>
      </c>
      <c r="L378" s="14">
        <v>9.9803240740740748E-2</v>
      </c>
      <c r="M378" s="14">
        <v>0</v>
      </c>
      <c r="N378" s="14">
        <v>0</v>
      </c>
      <c r="O378" s="14">
        <v>1.269675925925926E-2</v>
      </c>
      <c r="P378" s="14">
        <v>1.6840277777777777E-2</v>
      </c>
      <c r="Q378">
        <v>0</v>
      </c>
      <c r="R378" s="14">
        <v>5.3125000000000004E-3</v>
      </c>
      <c r="X378" s="14">
        <v>1.7868055555555555</v>
      </c>
      <c r="Y378" s="12">
        <f t="shared" si="221"/>
        <v>6.8</v>
      </c>
      <c r="Z378" s="12">
        <f t="shared" si="222"/>
        <v>6.6</v>
      </c>
      <c r="AA378" s="14">
        <f t="shared" si="223"/>
        <v>8.1081018518518511E-2</v>
      </c>
      <c r="AB378" s="14">
        <f t="shared" si="224"/>
        <v>4.4740740740740741E-2</v>
      </c>
      <c r="AC378" s="14">
        <f t="shared" si="225"/>
        <v>4.1805555555555563E-3</v>
      </c>
      <c r="AD378" s="14">
        <f t="shared" si="226"/>
        <v>0</v>
      </c>
      <c r="AE378" s="14">
        <f t="shared" si="227"/>
        <v>9.6597222222222223E-3</v>
      </c>
      <c r="AF378" s="14">
        <f t="shared" si="228"/>
        <v>1.9960648148148151E-2</v>
      </c>
      <c r="AG378" s="14">
        <f t="shared" si="229"/>
        <v>0</v>
      </c>
      <c r="AH378" s="14">
        <f t="shared" si="230"/>
        <v>0</v>
      </c>
      <c r="AI378" s="14">
        <f t="shared" si="231"/>
        <v>2.5393518518518521E-3</v>
      </c>
      <c r="AJ378" s="14">
        <f t="shared" si="232"/>
        <v>3.3680555555555556E-3</v>
      </c>
      <c r="AK378" s="15">
        <f t="shared" si="233"/>
        <v>0.35736111111111113</v>
      </c>
    </row>
    <row r="379" spans="1:37" x14ac:dyDescent="0.25">
      <c r="A379" s="5">
        <v>45478</v>
      </c>
      <c r="B379">
        <v>3</v>
      </c>
      <c r="C379" t="s">
        <v>49</v>
      </c>
      <c r="D379">
        <v>61</v>
      </c>
      <c r="E379">
        <v>10</v>
      </c>
      <c r="F379">
        <v>71</v>
      </c>
      <c r="G379" s="14">
        <v>0.16609953703703703</v>
      </c>
      <c r="H379" s="14">
        <v>0.12469907407407409</v>
      </c>
      <c r="I379" s="14">
        <v>0</v>
      </c>
      <c r="J379" s="14">
        <v>8.7037037037037031E-3</v>
      </c>
      <c r="K379" s="14">
        <v>0</v>
      </c>
      <c r="L379" s="14">
        <v>9.9537037037037042E-4</v>
      </c>
      <c r="M379" s="14">
        <v>3.170138888888889E-2</v>
      </c>
      <c r="N379" s="14">
        <v>0</v>
      </c>
      <c r="O379" s="14">
        <v>0</v>
      </c>
      <c r="P379" s="14">
        <v>0.18158564814814815</v>
      </c>
      <c r="Q379">
        <v>0</v>
      </c>
      <c r="R379" s="14">
        <v>5.5902777777777782E-3</v>
      </c>
      <c r="X379" s="14">
        <v>1.068900462962963</v>
      </c>
      <c r="Y379" s="12">
        <f t="shared" si="221"/>
        <v>20.333333333333332</v>
      </c>
      <c r="Z379" s="12">
        <f t="shared" si="222"/>
        <v>3.3333333333333335</v>
      </c>
      <c r="AA379" s="14">
        <f t="shared" si="223"/>
        <v>5.5366512345679013E-2</v>
      </c>
      <c r="AB379" s="14">
        <f t="shared" si="224"/>
        <v>4.1566358024691365E-2</v>
      </c>
      <c r="AC379" s="14">
        <f t="shared" si="225"/>
        <v>0</v>
      </c>
      <c r="AD379" s="14">
        <f t="shared" si="226"/>
        <v>2.9012345679012342E-3</v>
      </c>
      <c r="AE379" s="14">
        <f t="shared" si="227"/>
        <v>0</v>
      </c>
      <c r="AF379" s="14">
        <f t="shared" si="228"/>
        <v>3.3179012345679014E-4</v>
      </c>
      <c r="AG379" s="14">
        <f t="shared" si="229"/>
        <v>1.0567129629629629E-2</v>
      </c>
      <c r="AH379" s="14">
        <f t="shared" si="230"/>
        <v>0</v>
      </c>
      <c r="AI379" s="14">
        <f t="shared" si="231"/>
        <v>0</v>
      </c>
      <c r="AJ379" s="14">
        <f t="shared" si="232"/>
        <v>6.0528549382716047E-2</v>
      </c>
      <c r="AK379" s="15">
        <f t="shared" si="233"/>
        <v>0.35630015432098766</v>
      </c>
    </row>
    <row r="380" spans="1:37" x14ac:dyDescent="0.25">
      <c r="A380" s="5">
        <v>45478</v>
      </c>
      <c r="B380">
        <v>5</v>
      </c>
      <c r="C380" t="s">
        <v>45</v>
      </c>
      <c r="D380">
        <v>69</v>
      </c>
      <c r="E380">
        <v>19</v>
      </c>
      <c r="F380">
        <v>88</v>
      </c>
      <c r="G380" s="14">
        <v>0.32030092592592591</v>
      </c>
      <c r="H380" s="14">
        <v>0.21040509259259257</v>
      </c>
      <c r="I380" s="14">
        <v>1.1400462962962965E-2</v>
      </c>
      <c r="J380" s="14">
        <v>3.4097222222222223E-2</v>
      </c>
      <c r="K380" s="14">
        <v>3.4201388888888885E-2</v>
      </c>
      <c r="L380" s="14">
        <v>0</v>
      </c>
      <c r="M380" s="14">
        <v>1.9004629629629632E-2</v>
      </c>
      <c r="N380" s="14">
        <v>0</v>
      </c>
      <c r="O380" s="14">
        <v>1.1203703703703704E-2</v>
      </c>
      <c r="P380" s="14">
        <v>7.4652777777777781E-3</v>
      </c>
      <c r="Q380">
        <v>0</v>
      </c>
      <c r="R380" s="14">
        <v>3.3680555555555551E-3</v>
      </c>
      <c r="X380" s="14">
        <v>1.773599537037037</v>
      </c>
      <c r="Y380" s="12">
        <f t="shared" si="221"/>
        <v>13.8</v>
      </c>
      <c r="Z380" s="12">
        <f t="shared" si="222"/>
        <v>3.8</v>
      </c>
      <c r="AA380" s="14">
        <f t="shared" si="223"/>
        <v>6.4060185185185178E-2</v>
      </c>
      <c r="AB380" s="14">
        <f t="shared" si="224"/>
        <v>4.2081018518518518E-2</v>
      </c>
      <c r="AC380" s="14">
        <f t="shared" si="225"/>
        <v>2.2800925925925931E-3</v>
      </c>
      <c r="AD380" s="14">
        <f t="shared" si="226"/>
        <v>6.8194444444444448E-3</v>
      </c>
      <c r="AE380" s="14">
        <f t="shared" si="227"/>
        <v>6.8402777777777767E-3</v>
      </c>
      <c r="AF380" s="14">
        <f t="shared" si="228"/>
        <v>0</v>
      </c>
      <c r="AG380" s="14">
        <f t="shared" si="229"/>
        <v>3.8009259259259263E-3</v>
      </c>
      <c r="AH380" s="14">
        <f t="shared" si="230"/>
        <v>0</v>
      </c>
      <c r="AI380" s="14">
        <f t="shared" si="231"/>
        <v>2.2407407407407406E-3</v>
      </c>
      <c r="AJ380" s="14">
        <f t="shared" si="232"/>
        <v>1.4930555555555556E-3</v>
      </c>
      <c r="AK380" s="15">
        <f t="shared" si="233"/>
        <v>0.35471990740740739</v>
      </c>
    </row>
    <row r="381" spans="1:37" x14ac:dyDescent="0.25">
      <c r="A381" s="5">
        <v>45478</v>
      </c>
      <c r="B381">
        <v>3</v>
      </c>
      <c r="C381" t="s">
        <v>46</v>
      </c>
      <c r="D381">
        <v>54</v>
      </c>
      <c r="E381">
        <v>0</v>
      </c>
      <c r="F381">
        <v>54</v>
      </c>
      <c r="G381" s="14">
        <v>0.16390046296296296</v>
      </c>
      <c r="H381" s="14">
        <v>0.12609953703703705</v>
      </c>
      <c r="I381" s="14">
        <v>0</v>
      </c>
      <c r="J381" s="14">
        <v>5.1041666666666666E-3</v>
      </c>
      <c r="K381" s="14">
        <v>0</v>
      </c>
      <c r="L381" s="14">
        <v>4.0509259259259258E-4</v>
      </c>
      <c r="M381" s="14">
        <v>0</v>
      </c>
      <c r="N381" s="14">
        <v>3.2303240740740737E-2</v>
      </c>
      <c r="O381" s="14">
        <v>0</v>
      </c>
      <c r="P381" s="14">
        <v>6.168981481481481E-3</v>
      </c>
      <c r="Q381">
        <v>0</v>
      </c>
      <c r="R381" s="14">
        <v>5.7870370370370376E-3</v>
      </c>
      <c r="X381" s="14">
        <v>1.063599537037037</v>
      </c>
      <c r="Y381" s="12">
        <f t="shared" si="221"/>
        <v>18</v>
      </c>
      <c r="Z381" s="12">
        <f t="shared" si="222"/>
        <v>0</v>
      </c>
      <c r="AA381" s="14">
        <f t="shared" si="223"/>
        <v>5.4633487654320988E-2</v>
      </c>
      <c r="AB381" s="14">
        <f t="shared" si="224"/>
        <v>4.2033179012345684E-2</v>
      </c>
      <c r="AC381" s="14">
        <f t="shared" si="225"/>
        <v>0</v>
      </c>
      <c r="AD381" s="14">
        <f t="shared" si="226"/>
        <v>1.7013888888888888E-3</v>
      </c>
      <c r="AE381" s="14">
        <f t="shared" si="227"/>
        <v>0</v>
      </c>
      <c r="AF381" s="14">
        <f t="shared" si="228"/>
        <v>1.3503086419753085E-4</v>
      </c>
      <c r="AG381" s="14">
        <f t="shared" si="229"/>
        <v>0</v>
      </c>
      <c r="AH381" s="14">
        <f t="shared" si="230"/>
        <v>1.0767746913580246E-2</v>
      </c>
      <c r="AI381" s="14">
        <f t="shared" si="231"/>
        <v>0</v>
      </c>
      <c r="AJ381" s="14">
        <f t="shared" si="232"/>
        <v>2.0563271604938272E-3</v>
      </c>
      <c r="AK381" s="15">
        <f t="shared" si="233"/>
        <v>0.35453317901234566</v>
      </c>
    </row>
    <row r="382" spans="1:37" x14ac:dyDescent="0.25">
      <c r="A382" s="5">
        <v>45478</v>
      </c>
      <c r="B382">
        <v>0</v>
      </c>
      <c r="C382" t="s">
        <v>47</v>
      </c>
      <c r="D382">
        <v>0</v>
      </c>
      <c r="E382">
        <v>0</v>
      </c>
      <c r="F382">
        <v>0</v>
      </c>
      <c r="G382" s="14">
        <v>0</v>
      </c>
      <c r="H382" s="14">
        <v>0</v>
      </c>
      <c r="I382" s="14">
        <v>0</v>
      </c>
      <c r="J382" s="14">
        <v>0</v>
      </c>
      <c r="K382" s="14">
        <v>0</v>
      </c>
      <c r="L382" s="14">
        <v>0</v>
      </c>
      <c r="M382" s="14">
        <v>0</v>
      </c>
      <c r="N382" s="14">
        <v>0</v>
      </c>
      <c r="O382" s="14">
        <v>0</v>
      </c>
      <c r="P382" s="14">
        <v>0</v>
      </c>
      <c r="Q382">
        <v>0</v>
      </c>
      <c r="R382" s="14" t="e">
        <v>#DIV/0!</v>
      </c>
      <c r="X382" s="14">
        <v>0</v>
      </c>
      <c r="Y382" s="12" t="e">
        <f t="shared" si="221"/>
        <v>#DIV/0!</v>
      </c>
      <c r="Z382" s="12" t="e">
        <f t="shared" si="222"/>
        <v>#DIV/0!</v>
      </c>
      <c r="AA382" s="14" t="e">
        <f t="shared" si="223"/>
        <v>#DIV/0!</v>
      </c>
      <c r="AB382" s="14" t="e">
        <f t="shared" si="224"/>
        <v>#DIV/0!</v>
      </c>
      <c r="AC382" s="14" t="e">
        <f t="shared" si="225"/>
        <v>#DIV/0!</v>
      </c>
      <c r="AD382" s="14" t="e">
        <f t="shared" si="226"/>
        <v>#DIV/0!</v>
      </c>
      <c r="AE382" s="14" t="e">
        <f t="shared" si="227"/>
        <v>#DIV/0!</v>
      </c>
      <c r="AF382" s="14" t="e">
        <f t="shared" si="228"/>
        <v>#DIV/0!</v>
      </c>
      <c r="AG382" s="14" t="e">
        <f t="shared" si="229"/>
        <v>#DIV/0!</v>
      </c>
      <c r="AH382" s="14" t="e">
        <f t="shared" si="230"/>
        <v>#DIV/0!</v>
      </c>
      <c r="AI382" s="14" t="e">
        <f t="shared" si="231"/>
        <v>#DIV/0!</v>
      </c>
      <c r="AJ382" s="14" t="e">
        <f t="shared" si="232"/>
        <v>#DIV/0!</v>
      </c>
      <c r="AK382" s="15" t="e">
        <f t="shared" si="233"/>
        <v>#DIV/0!</v>
      </c>
    </row>
    <row r="383" spans="1:37" hidden="1" x14ac:dyDescent="0.25">
      <c r="A383" s="5">
        <v>45471</v>
      </c>
      <c r="B383">
        <v>4</v>
      </c>
      <c r="C383" t="s">
        <v>123</v>
      </c>
      <c r="D383">
        <v>0</v>
      </c>
      <c r="E383">
        <v>0</v>
      </c>
      <c r="F383">
        <v>0</v>
      </c>
      <c r="G383" s="14">
        <v>0</v>
      </c>
      <c r="H383" s="14">
        <v>0</v>
      </c>
      <c r="I383" s="14">
        <v>0</v>
      </c>
      <c r="J383" s="14">
        <v>0</v>
      </c>
      <c r="K383" s="14">
        <v>0</v>
      </c>
      <c r="L383" s="14">
        <v>0</v>
      </c>
      <c r="M383" s="14">
        <v>0</v>
      </c>
      <c r="N383" s="14">
        <v>0</v>
      </c>
      <c r="O383" s="14">
        <v>0</v>
      </c>
      <c r="P383" s="14">
        <v>0</v>
      </c>
      <c r="Q383">
        <v>0</v>
      </c>
      <c r="R383" s="14" t="e">
        <v>#DIV/0!</v>
      </c>
      <c r="X383" s="14">
        <v>0</v>
      </c>
      <c r="Y383" s="12">
        <f>$D383/$B383</f>
        <v>0</v>
      </c>
      <c r="Z383" s="12">
        <f>$E383/$B383</f>
        <v>0</v>
      </c>
      <c r="AA383" s="14">
        <f>$G383/$B383</f>
        <v>0</v>
      </c>
      <c r="AB383" s="14">
        <f>$H383/$B383</f>
        <v>0</v>
      </c>
      <c r="AC383" s="14">
        <f>$I383/$B383</f>
        <v>0</v>
      </c>
      <c r="AD383" s="14">
        <f>$J383/$B383</f>
        <v>0</v>
      </c>
      <c r="AE383" s="14">
        <f>$K383/$B383</f>
        <v>0</v>
      </c>
      <c r="AF383" s="14">
        <f>$L383/$B383</f>
        <v>0</v>
      </c>
      <c r="AG383" s="14">
        <f>$M383/$B383</f>
        <v>0</v>
      </c>
      <c r="AH383" s="14">
        <f>$N383/$B383</f>
        <v>0</v>
      </c>
      <c r="AI383" s="14">
        <f>$O383/$B383</f>
        <v>0</v>
      </c>
      <c r="AJ383" s="14">
        <f>$P383/$B383</f>
        <v>0</v>
      </c>
      <c r="AK383" s="15">
        <f>$X383/$B383</f>
        <v>0</v>
      </c>
    </row>
    <row r="384" spans="1:37" x14ac:dyDescent="0.25">
      <c r="A384" s="5">
        <v>45471</v>
      </c>
      <c r="B384">
        <v>5</v>
      </c>
      <c r="C384" t="s">
        <v>48</v>
      </c>
      <c r="D384">
        <v>161</v>
      </c>
      <c r="E384">
        <v>12</v>
      </c>
      <c r="F384">
        <v>173</v>
      </c>
      <c r="G384" s="14">
        <v>0.3184953703703704</v>
      </c>
      <c r="H384" s="14">
        <v>0.20719907407407409</v>
      </c>
      <c r="I384" s="14">
        <v>2.5405092592592594E-2</v>
      </c>
      <c r="J384" s="14">
        <v>0</v>
      </c>
      <c r="K384" s="14">
        <v>0</v>
      </c>
      <c r="L384" s="14">
        <v>4.2696759259259261E-2</v>
      </c>
      <c r="M384" s="14">
        <v>0</v>
      </c>
      <c r="N384" s="14">
        <v>4.3194444444444445E-2</v>
      </c>
      <c r="O384" s="14">
        <v>0</v>
      </c>
      <c r="P384" s="14">
        <v>1.6643518518518519E-2</v>
      </c>
      <c r="Q384">
        <v>0</v>
      </c>
      <c r="R384" s="14">
        <v>3.6921296296296298E-3</v>
      </c>
      <c r="X384" s="14">
        <v>1.773599537037037</v>
      </c>
      <c r="Y384" s="12">
        <f t="shared" ref="Y384:Y392" si="234">$D384/$B384</f>
        <v>32.200000000000003</v>
      </c>
      <c r="Z384" s="12">
        <f t="shared" ref="Z384:Z392" si="235">$E384/$B384</f>
        <v>2.4</v>
      </c>
      <c r="AA384" s="14">
        <f t="shared" ref="AA384:AA392" si="236">$G384/$B384</f>
        <v>6.3699074074074075E-2</v>
      </c>
      <c r="AB384" s="14">
        <f t="shared" ref="AB384:AB392" si="237">$H384/$B384</f>
        <v>4.1439814814814818E-2</v>
      </c>
      <c r="AC384" s="14">
        <f t="shared" ref="AC384:AC392" si="238">$I384/$B384</f>
        <v>5.0810185185185186E-3</v>
      </c>
      <c r="AD384" s="14">
        <f t="shared" ref="AD384:AD392" si="239">$J384/$B384</f>
        <v>0</v>
      </c>
      <c r="AE384" s="14">
        <f t="shared" ref="AE384:AE392" si="240">$K384/$B384</f>
        <v>0</v>
      </c>
      <c r="AF384" s="14">
        <f t="shared" ref="AF384:AF392" si="241">$L384/$B384</f>
        <v>8.5393518518518518E-3</v>
      </c>
      <c r="AG384" s="14">
        <f t="shared" ref="AG384:AG392" si="242">$M384/$B384</f>
        <v>0</v>
      </c>
      <c r="AH384" s="14">
        <f t="shared" ref="AH384:AH392" si="243">$N384/$B384</f>
        <v>8.6388888888888887E-3</v>
      </c>
      <c r="AI384" s="14">
        <f t="shared" ref="AI384:AI392" si="244">$O384/$B384</f>
        <v>0</v>
      </c>
      <c r="AJ384" s="14">
        <f t="shared" ref="AJ384:AJ392" si="245">$P384/$B384</f>
        <v>3.3287037037037039E-3</v>
      </c>
      <c r="AK384" s="15">
        <f t="shared" ref="AK384:AK392" si="246">$X384/$B384</f>
        <v>0.35471990740740739</v>
      </c>
    </row>
    <row r="385" spans="1:37" x14ac:dyDescent="0.25">
      <c r="A385" s="5">
        <v>45471</v>
      </c>
      <c r="B385">
        <v>3</v>
      </c>
      <c r="C385" t="s">
        <v>125</v>
      </c>
      <c r="D385">
        <v>17</v>
      </c>
      <c r="E385">
        <v>9</v>
      </c>
      <c r="F385">
        <v>26</v>
      </c>
      <c r="G385" s="14">
        <v>0.30920138888888887</v>
      </c>
      <c r="H385" s="14">
        <v>0.12599537037037037</v>
      </c>
      <c r="I385" s="14">
        <v>1.7013888888888892E-3</v>
      </c>
      <c r="J385" s="14">
        <v>2.1504629629629627E-2</v>
      </c>
      <c r="K385" s="14">
        <v>5.6400462962962965E-2</v>
      </c>
      <c r="L385" s="14">
        <v>0.10359953703703705</v>
      </c>
      <c r="M385" s="14">
        <v>0</v>
      </c>
      <c r="N385" s="14">
        <v>0</v>
      </c>
      <c r="O385" s="14">
        <v>0</v>
      </c>
      <c r="P385" s="14">
        <v>1.8981481481481482E-3</v>
      </c>
      <c r="Q385">
        <v>0</v>
      </c>
      <c r="R385" s="14">
        <v>7.3611111111111108E-3</v>
      </c>
      <c r="X385" s="14">
        <v>1.0293981481481482</v>
      </c>
      <c r="Y385" s="12">
        <f t="shared" si="234"/>
        <v>5.666666666666667</v>
      </c>
      <c r="Z385" s="12">
        <f t="shared" si="235"/>
        <v>3</v>
      </c>
      <c r="AA385" s="14">
        <f t="shared" si="236"/>
        <v>0.10306712962962962</v>
      </c>
      <c r="AB385" s="14">
        <f t="shared" si="237"/>
        <v>4.1998456790123456E-2</v>
      </c>
      <c r="AC385" s="14">
        <f t="shared" si="238"/>
        <v>5.6712962962962978E-4</v>
      </c>
      <c r="AD385" s="14">
        <f t="shared" si="239"/>
        <v>7.1682098765432087E-3</v>
      </c>
      <c r="AE385" s="14">
        <f t="shared" si="240"/>
        <v>1.8800154320987656E-2</v>
      </c>
      <c r="AF385" s="14">
        <f t="shared" si="241"/>
        <v>3.4533179012345684E-2</v>
      </c>
      <c r="AG385" s="14">
        <f t="shared" si="242"/>
        <v>0</v>
      </c>
      <c r="AH385" s="14">
        <f t="shared" si="243"/>
        <v>0</v>
      </c>
      <c r="AI385" s="14">
        <f t="shared" si="244"/>
        <v>0</v>
      </c>
      <c r="AJ385" s="14">
        <f t="shared" si="245"/>
        <v>6.3271604938271609E-4</v>
      </c>
      <c r="AK385" s="15">
        <f t="shared" si="246"/>
        <v>0.34313271604938272</v>
      </c>
    </row>
    <row r="386" spans="1:37" x14ac:dyDescent="0.25">
      <c r="A386" s="5">
        <v>45471</v>
      </c>
      <c r="B386">
        <v>4</v>
      </c>
      <c r="C386" t="s">
        <v>127</v>
      </c>
      <c r="D386">
        <v>20</v>
      </c>
      <c r="E386">
        <v>13</v>
      </c>
      <c r="F386">
        <v>33</v>
      </c>
      <c r="G386" s="14">
        <v>0.27079861111111109</v>
      </c>
      <c r="H386" s="14">
        <v>0.16689814814814816</v>
      </c>
      <c r="I386" s="14">
        <v>0</v>
      </c>
      <c r="J386" s="14">
        <v>3.2997685185185185E-2</v>
      </c>
      <c r="K386" s="14">
        <v>0</v>
      </c>
      <c r="L386" s="14">
        <v>5.8298611111111114E-2</v>
      </c>
      <c r="M386" s="14">
        <v>0</v>
      </c>
      <c r="N386" s="14">
        <v>0</v>
      </c>
      <c r="O386" s="14">
        <v>1.2604166666666666E-2</v>
      </c>
      <c r="P386" s="14">
        <v>9.1782407407407403E-3</v>
      </c>
      <c r="Q386">
        <v>0</v>
      </c>
      <c r="R386" s="14">
        <v>5.115740740740741E-3</v>
      </c>
      <c r="X386" s="14">
        <v>1.425497685185185</v>
      </c>
      <c r="Y386" s="12">
        <f t="shared" si="234"/>
        <v>5</v>
      </c>
      <c r="Z386" s="12">
        <f t="shared" si="235"/>
        <v>3.25</v>
      </c>
      <c r="AA386" s="14">
        <f t="shared" si="236"/>
        <v>6.7699652777777772E-2</v>
      </c>
      <c r="AB386" s="14">
        <f t="shared" si="237"/>
        <v>4.1724537037037039E-2</v>
      </c>
      <c r="AC386" s="14">
        <f t="shared" si="238"/>
        <v>0</v>
      </c>
      <c r="AD386" s="14">
        <f t="shared" si="239"/>
        <v>8.2494212962962964E-3</v>
      </c>
      <c r="AE386" s="14">
        <f t="shared" si="240"/>
        <v>0</v>
      </c>
      <c r="AF386" s="14">
        <f t="shared" si="241"/>
        <v>1.4574652777777778E-2</v>
      </c>
      <c r="AG386" s="14">
        <f t="shared" si="242"/>
        <v>0</v>
      </c>
      <c r="AH386" s="14">
        <f t="shared" si="243"/>
        <v>0</v>
      </c>
      <c r="AI386" s="14">
        <f t="shared" si="244"/>
        <v>3.1510416666666666E-3</v>
      </c>
      <c r="AJ386" s="14">
        <f t="shared" si="245"/>
        <v>2.2945601851851851E-3</v>
      </c>
      <c r="AK386" s="15">
        <f t="shared" si="246"/>
        <v>0.35637442129629626</v>
      </c>
    </row>
    <row r="387" spans="1:37" x14ac:dyDescent="0.25">
      <c r="A387" s="5">
        <v>45471</v>
      </c>
      <c r="B387">
        <v>5</v>
      </c>
      <c r="C387" t="s">
        <v>44</v>
      </c>
      <c r="D387">
        <v>101</v>
      </c>
      <c r="E387">
        <v>19</v>
      </c>
      <c r="F387">
        <v>120</v>
      </c>
      <c r="G387" s="14">
        <v>0.28650462962962964</v>
      </c>
      <c r="H387" s="14">
        <v>0.21090277777777777</v>
      </c>
      <c r="I387" s="14">
        <v>0</v>
      </c>
      <c r="J387" s="14">
        <v>4.5023148148148149E-3</v>
      </c>
      <c r="K387" s="14">
        <v>3.4953703703703705E-3</v>
      </c>
      <c r="L387" s="14">
        <v>2.269675925925926E-2</v>
      </c>
      <c r="M387" s="14">
        <v>0</v>
      </c>
      <c r="N387" s="14">
        <v>4.4895833333333329E-2</v>
      </c>
      <c r="O387" s="14">
        <v>0</v>
      </c>
      <c r="P387" s="14">
        <v>1.5833333333333335E-2</v>
      </c>
      <c r="Q387">
        <v>0</v>
      </c>
      <c r="R387" s="14">
        <v>7.4305555555555548E-3</v>
      </c>
      <c r="X387" s="14">
        <v>1.7754050925925926</v>
      </c>
      <c r="Y387" s="12">
        <f t="shared" si="234"/>
        <v>20.2</v>
      </c>
      <c r="Z387" s="12">
        <f t="shared" si="235"/>
        <v>3.8</v>
      </c>
      <c r="AA387" s="14">
        <f t="shared" si="236"/>
        <v>5.7300925925925929E-2</v>
      </c>
      <c r="AB387" s="14">
        <f t="shared" si="237"/>
        <v>4.2180555555555554E-2</v>
      </c>
      <c r="AC387" s="14">
        <f t="shared" si="238"/>
        <v>0</v>
      </c>
      <c r="AD387" s="14">
        <f t="shared" si="239"/>
        <v>9.0046296296296294E-4</v>
      </c>
      <c r="AE387" s="14">
        <f t="shared" si="240"/>
        <v>6.9907407407407407E-4</v>
      </c>
      <c r="AF387" s="14">
        <f t="shared" si="241"/>
        <v>4.5393518518518517E-3</v>
      </c>
      <c r="AG387" s="14">
        <f t="shared" si="242"/>
        <v>0</v>
      </c>
      <c r="AH387" s="14">
        <f t="shared" si="243"/>
        <v>8.9791666666666665E-3</v>
      </c>
      <c r="AI387" s="14">
        <f t="shared" si="244"/>
        <v>0</v>
      </c>
      <c r="AJ387" s="14">
        <f t="shared" si="245"/>
        <v>3.166666666666667E-3</v>
      </c>
      <c r="AK387" s="15">
        <f t="shared" si="246"/>
        <v>0.35508101851851853</v>
      </c>
    </row>
    <row r="388" spans="1:37" x14ac:dyDescent="0.25">
      <c r="A388" s="5">
        <v>45471</v>
      </c>
      <c r="B388">
        <v>4</v>
      </c>
      <c r="C388" t="s">
        <v>43</v>
      </c>
      <c r="D388">
        <v>25</v>
      </c>
      <c r="E388">
        <v>13</v>
      </c>
      <c r="F388">
        <v>38</v>
      </c>
      <c r="G388" s="14">
        <v>0.24019675925925923</v>
      </c>
      <c r="H388" s="14">
        <v>0.13269675925925925</v>
      </c>
      <c r="I388" s="14">
        <v>2.2002314814814818E-2</v>
      </c>
      <c r="J388" s="14">
        <v>0</v>
      </c>
      <c r="K388" s="14">
        <v>0</v>
      </c>
      <c r="L388" s="14">
        <v>8.549768518518519E-2</v>
      </c>
      <c r="M388" s="14">
        <v>0</v>
      </c>
      <c r="N388" s="14">
        <v>0</v>
      </c>
      <c r="O388" s="14">
        <v>0</v>
      </c>
      <c r="P388" s="14">
        <v>1.1724537037037035E-2</v>
      </c>
      <c r="Q388">
        <v>0</v>
      </c>
      <c r="R388" s="14">
        <v>4.1782407407407402E-3</v>
      </c>
      <c r="X388" s="14">
        <v>1.0729976851851852</v>
      </c>
      <c r="Y388" s="12">
        <f t="shared" si="234"/>
        <v>6.25</v>
      </c>
      <c r="Z388" s="12">
        <f t="shared" si="235"/>
        <v>3.25</v>
      </c>
      <c r="AA388" s="14">
        <f t="shared" si="236"/>
        <v>6.0049189814814809E-2</v>
      </c>
      <c r="AB388" s="14">
        <f t="shared" si="237"/>
        <v>3.3174189814814813E-2</v>
      </c>
      <c r="AC388" s="14">
        <f t="shared" si="238"/>
        <v>5.5005787037037046E-3</v>
      </c>
      <c r="AD388" s="14">
        <f t="shared" si="239"/>
        <v>0</v>
      </c>
      <c r="AE388" s="14">
        <f t="shared" si="240"/>
        <v>0</v>
      </c>
      <c r="AF388" s="14">
        <f t="shared" si="241"/>
        <v>2.1374421296296298E-2</v>
      </c>
      <c r="AG388" s="14">
        <f t="shared" si="242"/>
        <v>0</v>
      </c>
      <c r="AH388" s="14">
        <f t="shared" si="243"/>
        <v>0</v>
      </c>
      <c r="AI388" s="14">
        <f t="shared" si="244"/>
        <v>0</v>
      </c>
      <c r="AJ388" s="14">
        <f t="shared" si="245"/>
        <v>2.9311342592592588E-3</v>
      </c>
      <c r="AK388" s="15">
        <f t="shared" si="246"/>
        <v>0.26824942129629631</v>
      </c>
    </row>
    <row r="389" spans="1:37" x14ac:dyDescent="0.25">
      <c r="A389" s="5">
        <v>45471</v>
      </c>
      <c r="B389">
        <v>4</v>
      </c>
      <c r="C389" t="s">
        <v>49</v>
      </c>
      <c r="D389">
        <v>62</v>
      </c>
      <c r="E389">
        <v>21</v>
      </c>
      <c r="F389">
        <v>83</v>
      </c>
      <c r="G389" s="14">
        <v>0.22450231481481484</v>
      </c>
      <c r="H389" s="14">
        <v>0.19040509259259261</v>
      </c>
      <c r="I389" s="14">
        <v>0</v>
      </c>
      <c r="J389" s="14">
        <v>1.4895833333333332E-2</v>
      </c>
      <c r="K389" s="14">
        <v>0</v>
      </c>
      <c r="L389" s="14">
        <v>0</v>
      </c>
      <c r="M389" s="14">
        <v>1.9201388888888889E-2</v>
      </c>
      <c r="N389" s="14">
        <v>0</v>
      </c>
      <c r="O389" s="14">
        <v>0</v>
      </c>
      <c r="P389" s="14">
        <v>0.21556712962962962</v>
      </c>
      <c r="Q389">
        <v>0</v>
      </c>
      <c r="R389" s="14">
        <v>7.5000000000000006E-3</v>
      </c>
      <c r="X389" s="14">
        <v>1.4351967592592594</v>
      </c>
      <c r="Y389" s="12">
        <f t="shared" si="234"/>
        <v>15.5</v>
      </c>
      <c r="Z389" s="12">
        <f t="shared" si="235"/>
        <v>5.25</v>
      </c>
      <c r="AA389" s="14">
        <f t="shared" si="236"/>
        <v>5.6125578703703709E-2</v>
      </c>
      <c r="AB389" s="14">
        <f t="shared" si="237"/>
        <v>4.7601273148148153E-2</v>
      </c>
      <c r="AC389" s="14">
        <f t="shared" si="238"/>
        <v>0</v>
      </c>
      <c r="AD389" s="14">
        <f t="shared" si="239"/>
        <v>3.723958333333333E-3</v>
      </c>
      <c r="AE389" s="14">
        <f t="shared" si="240"/>
        <v>0</v>
      </c>
      <c r="AF389" s="14">
        <f t="shared" si="241"/>
        <v>0</v>
      </c>
      <c r="AG389" s="14">
        <f t="shared" si="242"/>
        <v>4.8003472222222223E-3</v>
      </c>
      <c r="AH389" s="14">
        <f t="shared" si="243"/>
        <v>0</v>
      </c>
      <c r="AI389" s="14">
        <f t="shared" si="244"/>
        <v>0</v>
      </c>
      <c r="AJ389" s="14">
        <f t="shared" si="245"/>
        <v>5.3891782407407406E-2</v>
      </c>
      <c r="AK389" s="15">
        <f t="shared" si="246"/>
        <v>0.35879918981481485</v>
      </c>
    </row>
    <row r="390" spans="1:37" x14ac:dyDescent="0.25">
      <c r="A390" s="5">
        <v>45471</v>
      </c>
      <c r="B390">
        <v>5</v>
      </c>
      <c r="C390" t="s">
        <v>45</v>
      </c>
      <c r="D390">
        <v>76</v>
      </c>
      <c r="E390">
        <v>12</v>
      </c>
      <c r="F390">
        <v>88</v>
      </c>
      <c r="G390" s="14">
        <v>0.24400462962962963</v>
      </c>
      <c r="H390" s="14">
        <v>0.17010416666666664</v>
      </c>
      <c r="I390" s="14">
        <v>4.6990740740740743E-3</v>
      </c>
      <c r="J390" s="14">
        <v>1.7002314814814814E-2</v>
      </c>
      <c r="K390" s="14">
        <v>0</v>
      </c>
      <c r="L390" s="14">
        <v>2.5601851851851851E-2</v>
      </c>
      <c r="M390" s="14">
        <v>0</v>
      </c>
      <c r="N390" s="14">
        <v>2.659722222222222E-2</v>
      </c>
      <c r="O390" s="14">
        <v>0</v>
      </c>
      <c r="P390" s="14">
        <v>1.7233796296296296E-2</v>
      </c>
      <c r="Q390">
        <v>0</v>
      </c>
      <c r="R390" s="14">
        <v>4.155092592592593E-3</v>
      </c>
      <c r="X390" s="14">
        <v>1.4595023148148147</v>
      </c>
      <c r="Y390" s="12">
        <f t="shared" si="234"/>
        <v>15.2</v>
      </c>
      <c r="Z390" s="12">
        <f t="shared" si="235"/>
        <v>2.4</v>
      </c>
      <c r="AA390" s="14">
        <f t="shared" si="236"/>
        <v>4.8800925925925928E-2</v>
      </c>
      <c r="AB390" s="14">
        <f t="shared" si="237"/>
        <v>3.4020833333333327E-2</v>
      </c>
      <c r="AC390" s="14">
        <f t="shared" si="238"/>
        <v>9.3981481481481487E-4</v>
      </c>
      <c r="AD390" s="14">
        <f t="shared" si="239"/>
        <v>3.4004629629629628E-3</v>
      </c>
      <c r="AE390" s="14">
        <f t="shared" si="240"/>
        <v>0</v>
      </c>
      <c r="AF390" s="14">
        <f t="shared" si="241"/>
        <v>5.1203703703703706E-3</v>
      </c>
      <c r="AG390" s="14">
        <f t="shared" si="242"/>
        <v>0</v>
      </c>
      <c r="AH390" s="14">
        <f t="shared" si="243"/>
        <v>5.3194444444444444E-3</v>
      </c>
      <c r="AI390" s="14">
        <f t="shared" si="244"/>
        <v>0</v>
      </c>
      <c r="AJ390" s="14">
        <f t="shared" si="245"/>
        <v>3.4467592592592592E-3</v>
      </c>
      <c r="AK390" s="15">
        <f t="shared" si="246"/>
        <v>0.29190046296296296</v>
      </c>
    </row>
    <row r="391" spans="1:37" x14ac:dyDescent="0.25">
      <c r="A391" s="5">
        <v>45471</v>
      </c>
      <c r="B391">
        <v>5</v>
      </c>
      <c r="C391" t="s">
        <v>46</v>
      </c>
      <c r="D391">
        <v>36</v>
      </c>
      <c r="E391">
        <v>4</v>
      </c>
      <c r="F391">
        <v>40</v>
      </c>
      <c r="G391" s="14">
        <v>0.24530092592592592</v>
      </c>
      <c r="H391" s="14">
        <v>0.21090277777777777</v>
      </c>
      <c r="I391" s="14">
        <v>0</v>
      </c>
      <c r="J391" s="14">
        <v>2.0798611111111111E-2</v>
      </c>
      <c r="K391" s="14">
        <v>1.0902777777777777E-2</v>
      </c>
      <c r="L391" s="14">
        <v>0</v>
      </c>
      <c r="M391" s="14">
        <v>2.6967592592592594E-3</v>
      </c>
      <c r="N391" s="14">
        <v>0</v>
      </c>
      <c r="O391" s="14">
        <v>0</v>
      </c>
      <c r="P391" s="14">
        <v>8.2870370370370372E-3</v>
      </c>
      <c r="Q391">
        <v>0</v>
      </c>
      <c r="R391" s="14">
        <v>5.7870370370370376E-3</v>
      </c>
      <c r="X391" s="14">
        <v>1.7843981481481481</v>
      </c>
      <c r="Y391" s="12">
        <f t="shared" si="234"/>
        <v>7.2</v>
      </c>
      <c r="Z391" s="12">
        <f t="shared" si="235"/>
        <v>0.8</v>
      </c>
      <c r="AA391" s="14">
        <f t="shared" si="236"/>
        <v>4.9060185185185186E-2</v>
      </c>
      <c r="AB391" s="14">
        <f t="shared" si="237"/>
        <v>4.2180555555555554E-2</v>
      </c>
      <c r="AC391" s="14">
        <f t="shared" si="238"/>
        <v>0</v>
      </c>
      <c r="AD391" s="14">
        <f t="shared" si="239"/>
        <v>4.1597222222222226E-3</v>
      </c>
      <c r="AE391" s="14">
        <f t="shared" si="240"/>
        <v>2.1805555555555554E-3</v>
      </c>
      <c r="AF391" s="14">
        <f t="shared" si="241"/>
        <v>0</v>
      </c>
      <c r="AG391" s="14">
        <f t="shared" si="242"/>
        <v>5.3935185185185184E-4</v>
      </c>
      <c r="AH391" s="14">
        <f t="shared" si="243"/>
        <v>0</v>
      </c>
      <c r="AI391" s="14">
        <f t="shared" si="244"/>
        <v>0</v>
      </c>
      <c r="AJ391" s="14">
        <f t="shared" si="245"/>
        <v>1.6574074074074074E-3</v>
      </c>
      <c r="AK391" s="15">
        <f t="shared" si="246"/>
        <v>0.3568796296296296</v>
      </c>
    </row>
    <row r="392" spans="1:37" x14ac:dyDescent="0.25">
      <c r="A392" s="5">
        <v>45471</v>
      </c>
      <c r="B392">
        <v>0</v>
      </c>
      <c r="C392" t="s">
        <v>47</v>
      </c>
      <c r="D392">
        <v>0</v>
      </c>
      <c r="E392">
        <v>0</v>
      </c>
      <c r="F392">
        <v>0</v>
      </c>
      <c r="G392" s="14">
        <v>0</v>
      </c>
      <c r="H392" s="14">
        <v>0</v>
      </c>
      <c r="I392" s="14">
        <v>0</v>
      </c>
      <c r="J392" s="14">
        <v>0</v>
      </c>
      <c r="K392" s="14">
        <v>0</v>
      </c>
      <c r="L392" s="14">
        <v>0</v>
      </c>
      <c r="M392" s="14">
        <v>0</v>
      </c>
      <c r="N392" s="14">
        <v>0</v>
      </c>
      <c r="O392" s="14">
        <v>0</v>
      </c>
      <c r="P392" s="14">
        <v>0</v>
      </c>
      <c r="Q392">
        <v>0</v>
      </c>
      <c r="R392" s="14" t="e">
        <v>#DIV/0!</v>
      </c>
      <c r="X392" s="14">
        <v>0</v>
      </c>
      <c r="Y392" s="12" t="e">
        <f t="shared" si="234"/>
        <v>#DIV/0!</v>
      </c>
      <c r="Z392" s="12" t="e">
        <f t="shared" si="235"/>
        <v>#DIV/0!</v>
      </c>
      <c r="AA392" s="14" t="e">
        <f t="shared" si="236"/>
        <v>#DIV/0!</v>
      </c>
      <c r="AB392" s="14" t="e">
        <f t="shared" si="237"/>
        <v>#DIV/0!</v>
      </c>
      <c r="AC392" s="14" t="e">
        <f t="shared" si="238"/>
        <v>#DIV/0!</v>
      </c>
      <c r="AD392" s="14" t="e">
        <f t="shared" si="239"/>
        <v>#DIV/0!</v>
      </c>
      <c r="AE392" s="14" t="e">
        <f t="shared" si="240"/>
        <v>#DIV/0!</v>
      </c>
      <c r="AF392" s="14" t="e">
        <f t="shared" si="241"/>
        <v>#DIV/0!</v>
      </c>
      <c r="AG392" s="14" t="e">
        <f t="shared" si="242"/>
        <v>#DIV/0!</v>
      </c>
      <c r="AH392" s="14" t="e">
        <f t="shared" si="243"/>
        <v>#DIV/0!</v>
      </c>
      <c r="AI392" s="14" t="e">
        <f t="shared" si="244"/>
        <v>#DIV/0!</v>
      </c>
      <c r="AJ392" s="14" t="e">
        <f t="shared" si="245"/>
        <v>#DIV/0!</v>
      </c>
      <c r="AK392" s="15" t="e">
        <f t="shared" si="246"/>
        <v>#DIV/0!</v>
      </c>
    </row>
    <row r="393" spans="1:37" hidden="1" x14ac:dyDescent="0.25">
      <c r="A393" s="5">
        <v>45492</v>
      </c>
      <c r="B393">
        <v>4</v>
      </c>
      <c r="C393" t="s">
        <v>123</v>
      </c>
      <c r="D393">
        <v>4</v>
      </c>
      <c r="E393">
        <v>1</v>
      </c>
      <c r="F393">
        <v>5</v>
      </c>
      <c r="G393" s="14">
        <v>0.89269675925925929</v>
      </c>
      <c r="H393" s="14">
        <v>0</v>
      </c>
      <c r="I393" s="14">
        <v>0.20040509259259257</v>
      </c>
      <c r="J393" s="14">
        <v>0</v>
      </c>
      <c r="K393" s="14">
        <v>0</v>
      </c>
      <c r="L393" s="14">
        <v>0.68739583333333332</v>
      </c>
      <c r="M393" s="14">
        <v>4.8958333333333328E-3</v>
      </c>
      <c r="N393" s="14">
        <v>0</v>
      </c>
      <c r="O393" s="14">
        <v>0</v>
      </c>
      <c r="P393" s="14">
        <v>2.8935185185185189E-4</v>
      </c>
      <c r="Q393">
        <v>0</v>
      </c>
      <c r="R393" s="14">
        <v>2.5462962962962961E-3</v>
      </c>
      <c r="X393" s="14">
        <v>1.0460995370370372</v>
      </c>
      <c r="Y393" s="12">
        <f t="shared" ref="Y393:Y402" si="247">$D393/$B393</f>
        <v>1</v>
      </c>
      <c r="Z393" s="12">
        <f t="shared" ref="Z393:Z402" si="248">$E393/$B393</f>
        <v>0.25</v>
      </c>
      <c r="AA393" s="14">
        <f t="shared" ref="AA393:AA402" si="249">$G393/$B393</f>
        <v>0.22317418981481482</v>
      </c>
      <c r="AB393" s="14">
        <f t="shared" ref="AB393:AB402" si="250">$H393/$B393</f>
        <v>0</v>
      </c>
      <c r="AC393" s="14">
        <f t="shared" ref="AC393:AC402" si="251">$I393/$B393</f>
        <v>5.0101273148148141E-2</v>
      </c>
      <c r="AD393" s="14">
        <f t="shared" ref="AD393:AD402" si="252">$J393/$B393</f>
        <v>0</v>
      </c>
      <c r="AE393" s="14">
        <f t="shared" ref="AE393:AE402" si="253">$K393/$B393</f>
        <v>0</v>
      </c>
      <c r="AF393" s="14">
        <f t="shared" ref="AF393:AF402" si="254">$L393/$B393</f>
        <v>0.17184895833333333</v>
      </c>
      <c r="AG393" s="14">
        <f t="shared" ref="AG393:AG402" si="255">$M393/$B393</f>
        <v>1.2239583333333332E-3</v>
      </c>
      <c r="AH393" s="14">
        <f t="shared" ref="AH393:AH402" si="256">$N393/$B393</f>
        <v>0</v>
      </c>
      <c r="AI393" s="14">
        <f t="shared" ref="AI393:AI402" si="257">$O393/$B393</f>
        <v>0</v>
      </c>
      <c r="AJ393" s="14">
        <f t="shared" ref="AJ393:AJ402" si="258">$P393/$B393</f>
        <v>7.2337962962962972E-5</v>
      </c>
      <c r="AK393" s="15">
        <f t="shared" ref="AK393:AK402" si="259">$X393/$B393</f>
        <v>0.26152488425925929</v>
      </c>
    </row>
    <row r="394" spans="1:37" x14ac:dyDescent="0.25">
      <c r="A394" s="5">
        <v>45492</v>
      </c>
      <c r="B394">
        <v>5</v>
      </c>
      <c r="C394" t="s">
        <v>48</v>
      </c>
      <c r="D394">
        <v>61</v>
      </c>
      <c r="E394">
        <v>30</v>
      </c>
      <c r="F394">
        <v>91</v>
      </c>
      <c r="G394" s="14">
        <v>0.32609953703703703</v>
      </c>
      <c r="H394" s="14">
        <v>0.19209490740740742</v>
      </c>
      <c r="I394" s="14">
        <v>5.0104166666666672E-2</v>
      </c>
      <c r="J394" s="14">
        <v>1.7905092592592594E-2</v>
      </c>
      <c r="K394" s="14">
        <v>0</v>
      </c>
      <c r="L394" s="14">
        <v>6.7013888888888887E-3</v>
      </c>
      <c r="M394" s="14">
        <v>4.6296296296296301E-2</v>
      </c>
      <c r="N394" s="14">
        <v>1.2997685185185183E-2</v>
      </c>
      <c r="O394" s="14">
        <v>0</v>
      </c>
      <c r="P394" s="14">
        <v>6.9907407407407409E-3</v>
      </c>
      <c r="Q394">
        <v>0</v>
      </c>
      <c r="R394" s="14">
        <v>4.31712962962963E-3</v>
      </c>
      <c r="X394" s="14">
        <v>1.617199074074074</v>
      </c>
      <c r="Y394" s="12">
        <f t="shared" si="247"/>
        <v>12.2</v>
      </c>
      <c r="Z394" s="12">
        <f t="shared" si="248"/>
        <v>6</v>
      </c>
      <c r="AA394" s="14">
        <f t="shared" si="249"/>
        <v>6.5219907407407407E-2</v>
      </c>
      <c r="AB394" s="14">
        <f t="shared" si="250"/>
        <v>3.8418981481481485E-2</v>
      </c>
      <c r="AC394" s="14">
        <f t="shared" si="251"/>
        <v>1.0020833333333335E-2</v>
      </c>
      <c r="AD394" s="14">
        <f t="shared" si="252"/>
        <v>3.581018518518519E-3</v>
      </c>
      <c r="AE394" s="14">
        <f t="shared" si="253"/>
        <v>0</v>
      </c>
      <c r="AF394" s="14">
        <f t="shared" si="254"/>
        <v>1.3402777777777777E-3</v>
      </c>
      <c r="AG394" s="14">
        <f t="shared" si="255"/>
        <v>9.2592592592592605E-3</v>
      </c>
      <c r="AH394" s="14">
        <f t="shared" si="256"/>
        <v>2.5995370370370365E-3</v>
      </c>
      <c r="AI394" s="14">
        <f t="shared" si="257"/>
        <v>0</v>
      </c>
      <c r="AJ394" s="14">
        <f t="shared" si="258"/>
        <v>1.3981481481481481E-3</v>
      </c>
      <c r="AK394" s="15">
        <f t="shared" si="259"/>
        <v>0.32343981481481482</v>
      </c>
    </row>
    <row r="395" spans="1:37" x14ac:dyDescent="0.25">
      <c r="A395" s="5">
        <v>45492</v>
      </c>
      <c r="B395">
        <v>4</v>
      </c>
      <c r="C395" t="s">
        <v>125</v>
      </c>
      <c r="D395">
        <v>25</v>
      </c>
      <c r="E395">
        <v>9</v>
      </c>
      <c r="F395">
        <v>34</v>
      </c>
      <c r="G395" s="14">
        <v>0.38290509259259259</v>
      </c>
      <c r="H395" s="14">
        <v>0.16739583333333333</v>
      </c>
      <c r="I395" s="14">
        <v>6.018518518518519E-4</v>
      </c>
      <c r="J395" s="14">
        <v>6.6805555555555562E-2</v>
      </c>
      <c r="K395" s="14">
        <v>1.0300925925925927E-2</v>
      </c>
      <c r="L395" s="14">
        <v>0.13780092592592594</v>
      </c>
      <c r="M395" s="14">
        <v>0</v>
      </c>
      <c r="N395" s="14">
        <v>0</v>
      </c>
      <c r="O395" s="14">
        <v>0</v>
      </c>
      <c r="P395" s="14">
        <v>2.6041666666666665E-3</v>
      </c>
      <c r="Q395">
        <v>0</v>
      </c>
      <c r="R395" s="14">
        <v>6.5162037037037037E-3</v>
      </c>
      <c r="X395" s="14">
        <v>1.416898148148148</v>
      </c>
      <c r="Y395" s="12">
        <f t="shared" si="247"/>
        <v>6.25</v>
      </c>
      <c r="Z395" s="12">
        <f t="shared" si="248"/>
        <v>2.25</v>
      </c>
      <c r="AA395" s="14">
        <f t="shared" si="249"/>
        <v>9.5726273148148147E-2</v>
      </c>
      <c r="AB395" s="14">
        <f t="shared" si="250"/>
        <v>4.1848958333333332E-2</v>
      </c>
      <c r="AC395" s="14">
        <f t="shared" si="251"/>
        <v>1.5046296296296297E-4</v>
      </c>
      <c r="AD395" s="14">
        <f t="shared" si="252"/>
        <v>1.6701388888888891E-2</v>
      </c>
      <c r="AE395" s="14">
        <f t="shared" si="253"/>
        <v>2.5752314814814817E-3</v>
      </c>
      <c r="AF395" s="14">
        <f t="shared" si="254"/>
        <v>3.4450231481481484E-2</v>
      </c>
      <c r="AG395" s="14">
        <f t="shared" si="255"/>
        <v>0</v>
      </c>
      <c r="AH395" s="14">
        <f t="shared" si="256"/>
        <v>0</v>
      </c>
      <c r="AI395" s="14">
        <f t="shared" si="257"/>
        <v>0</v>
      </c>
      <c r="AJ395" s="14">
        <f t="shared" si="258"/>
        <v>6.5104166666666663E-4</v>
      </c>
      <c r="AK395" s="15">
        <f t="shared" si="259"/>
        <v>0.35422453703703699</v>
      </c>
    </row>
    <row r="396" spans="1:37" x14ac:dyDescent="0.25">
      <c r="A396" s="5">
        <v>45492</v>
      </c>
      <c r="B396">
        <v>0</v>
      </c>
      <c r="C396" t="s">
        <v>127</v>
      </c>
      <c r="D396">
        <v>0</v>
      </c>
      <c r="E396">
        <v>0</v>
      </c>
      <c r="F396">
        <v>0</v>
      </c>
      <c r="G396" s="14">
        <v>0</v>
      </c>
      <c r="H396" s="14">
        <v>0</v>
      </c>
      <c r="I396" s="14">
        <v>0</v>
      </c>
      <c r="J396" s="14">
        <v>0</v>
      </c>
      <c r="K396" s="14">
        <v>0</v>
      </c>
      <c r="L396" s="14">
        <v>0</v>
      </c>
      <c r="M396" s="14">
        <v>0</v>
      </c>
      <c r="N396" s="14">
        <v>0</v>
      </c>
      <c r="O396" s="14">
        <v>0</v>
      </c>
      <c r="P396" s="14">
        <v>0</v>
      </c>
      <c r="Q396">
        <v>0</v>
      </c>
      <c r="R396" s="14" t="e">
        <v>#DIV/0!</v>
      </c>
      <c r="X396" s="14">
        <v>0</v>
      </c>
      <c r="Y396" s="12" t="e">
        <f t="shared" si="247"/>
        <v>#DIV/0!</v>
      </c>
      <c r="Z396" s="12" t="e">
        <f t="shared" si="248"/>
        <v>#DIV/0!</v>
      </c>
      <c r="AA396" s="14" t="e">
        <f t="shared" si="249"/>
        <v>#DIV/0!</v>
      </c>
      <c r="AB396" s="14" t="e">
        <f t="shared" si="250"/>
        <v>#DIV/0!</v>
      </c>
      <c r="AC396" s="14" t="e">
        <f t="shared" si="251"/>
        <v>#DIV/0!</v>
      </c>
      <c r="AD396" s="14" t="e">
        <f t="shared" si="252"/>
        <v>#DIV/0!</v>
      </c>
      <c r="AE396" s="14" t="e">
        <f t="shared" si="253"/>
        <v>#DIV/0!</v>
      </c>
      <c r="AF396" s="14" t="e">
        <f t="shared" si="254"/>
        <v>#DIV/0!</v>
      </c>
      <c r="AG396" s="14" t="e">
        <f t="shared" si="255"/>
        <v>#DIV/0!</v>
      </c>
      <c r="AH396" s="14" t="e">
        <f t="shared" si="256"/>
        <v>#DIV/0!</v>
      </c>
      <c r="AI396" s="14" t="e">
        <f t="shared" si="257"/>
        <v>#DIV/0!</v>
      </c>
      <c r="AJ396" s="14" t="e">
        <f t="shared" si="258"/>
        <v>#DIV/0!</v>
      </c>
      <c r="AK396" s="15" t="e">
        <f t="shared" si="259"/>
        <v>#DIV/0!</v>
      </c>
    </row>
    <row r="397" spans="1:37" x14ac:dyDescent="0.25">
      <c r="A397" s="5">
        <v>45492</v>
      </c>
      <c r="B397">
        <v>5</v>
      </c>
      <c r="C397" t="s">
        <v>44</v>
      </c>
      <c r="D397">
        <v>78</v>
      </c>
      <c r="E397">
        <v>11</v>
      </c>
      <c r="F397">
        <v>89</v>
      </c>
      <c r="G397" s="14">
        <v>0.25329861111111113</v>
      </c>
      <c r="H397" s="14">
        <v>0.2087037037037037</v>
      </c>
      <c r="I397" s="14">
        <v>1.7013888888888892E-3</v>
      </c>
      <c r="J397" s="14">
        <v>1.9004629629629632E-2</v>
      </c>
      <c r="K397" s="14">
        <v>0</v>
      </c>
      <c r="L397" s="14">
        <v>9.5949074074074079E-3</v>
      </c>
      <c r="M397" s="14">
        <v>4.3981481481481484E-3</v>
      </c>
      <c r="N397" s="14">
        <v>9.8958333333333329E-3</v>
      </c>
      <c r="O397" s="14">
        <v>0</v>
      </c>
      <c r="P397" s="14">
        <v>2.179398148148148E-2</v>
      </c>
      <c r="Q397">
        <v>0</v>
      </c>
      <c r="R397" s="14">
        <v>5.9259259259259256E-3</v>
      </c>
      <c r="X397" s="14">
        <v>1.7699999999999998</v>
      </c>
      <c r="Y397" s="12">
        <f t="shared" si="247"/>
        <v>15.6</v>
      </c>
      <c r="Z397" s="12">
        <f t="shared" si="248"/>
        <v>2.2000000000000002</v>
      </c>
      <c r="AA397" s="14">
        <f t="shared" si="249"/>
        <v>5.0659722222222224E-2</v>
      </c>
      <c r="AB397" s="14">
        <f t="shared" si="250"/>
        <v>4.1740740740740738E-2</v>
      </c>
      <c r="AC397" s="14">
        <f t="shared" si="251"/>
        <v>3.4027777777777783E-4</v>
      </c>
      <c r="AD397" s="14">
        <f t="shared" si="252"/>
        <v>3.8009259259259263E-3</v>
      </c>
      <c r="AE397" s="14">
        <f t="shared" si="253"/>
        <v>0</v>
      </c>
      <c r="AF397" s="14">
        <f t="shared" si="254"/>
        <v>1.9189814814814816E-3</v>
      </c>
      <c r="AG397" s="14">
        <f t="shared" si="255"/>
        <v>8.7962962962962973E-4</v>
      </c>
      <c r="AH397" s="14">
        <f t="shared" si="256"/>
        <v>1.9791666666666664E-3</v>
      </c>
      <c r="AI397" s="14">
        <f t="shared" si="257"/>
        <v>0</v>
      </c>
      <c r="AJ397" s="14">
        <f t="shared" si="258"/>
        <v>4.3587962962962964E-3</v>
      </c>
      <c r="AK397" s="15">
        <f t="shared" si="259"/>
        <v>0.35399999999999998</v>
      </c>
    </row>
    <row r="398" spans="1:37" x14ac:dyDescent="0.25">
      <c r="A398" s="5">
        <v>45492</v>
      </c>
      <c r="B398">
        <v>5</v>
      </c>
      <c r="C398" t="s">
        <v>43</v>
      </c>
      <c r="D398">
        <v>13</v>
      </c>
      <c r="E398">
        <v>15</v>
      </c>
      <c r="F398">
        <v>28</v>
      </c>
      <c r="G398" s="14">
        <v>0.32400462962962967</v>
      </c>
      <c r="H398" s="14">
        <v>0.20689814814814814</v>
      </c>
      <c r="I398" s="14">
        <v>5.5405092592592596E-2</v>
      </c>
      <c r="J398" s="14">
        <v>0</v>
      </c>
      <c r="K398" s="14">
        <v>1.4699074074074074E-2</v>
      </c>
      <c r="L398" s="14">
        <v>4.7002314814814816E-2</v>
      </c>
      <c r="M398" s="14">
        <v>0</v>
      </c>
      <c r="N398" s="14">
        <v>0</v>
      </c>
      <c r="O398" s="14">
        <v>0</v>
      </c>
      <c r="P398" s="14">
        <v>1.3425925925925925E-3</v>
      </c>
      <c r="Q398">
        <v>0</v>
      </c>
      <c r="R398" s="14">
        <v>4.6874999999999998E-3</v>
      </c>
      <c r="X398" s="14">
        <v>1.7762962962962963</v>
      </c>
      <c r="Y398" s="12">
        <f t="shared" si="247"/>
        <v>2.6</v>
      </c>
      <c r="Z398" s="12">
        <f t="shared" si="248"/>
        <v>3</v>
      </c>
      <c r="AA398" s="14">
        <f t="shared" si="249"/>
        <v>6.4800925925925928E-2</v>
      </c>
      <c r="AB398" s="14">
        <f t="shared" si="250"/>
        <v>4.1379629629629627E-2</v>
      </c>
      <c r="AC398" s="14">
        <f t="shared" si="251"/>
        <v>1.108101851851852E-2</v>
      </c>
      <c r="AD398" s="14">
        <f t="shared" si="252"/>
        <v>0</v>
      </c>
      <c r="AE398" s="14">
        <f t="shared" si="253"/>
        <v>2.9398148148148148E-3</v>
      </c>
      <c r="AF398" s="14">
        <f t="shared" si="254"/>
        <v>9.4004629629629629E-3</v>
      </c>
      <c r="AG398" s="14">
        <f t="shared" si="255"/>
        <v>0</v>
      </c>
      <c r="AH398" s="14">
        <f t="shared" si="256"/>
        <v>0</v>
      </c>
      <c r="AI398" s="14">
        <f t="shared" si="257"/>
        <v>0</v>
      </c>
      <c r="AJ398" s="14">
        <f t="shared" si="258"/>
        <v>2.6851851851851852E-4</v>
      </c>
      <c r="AK398" s="15">
        <f t="shared" si="259"/>
        <v>0.35525925925925927</v>
      </c>
    </row>
    <row r="399" spans="1:37" x14ac:dyDescent="0.25">
      <c r="A399" s="5">
        <v>45492</v>
      </c>
      <c r="B399">
        <v>4</v>
      </c>
      <c r="C399" t="s">
        <v>49</v>
      </c>
      <c r="D399">
        <v>65</v>
      </c>
      <c r="E399">
        <v>18</v>
      </c>
      <c r="F399">
        <v>83</v>
      </c>
      <c r="G399" s="14">
        <v>0.19819444444444445</v>
      </c>
      <c r="H399" s="14">
        <v>0.16700231481481484</v>
      </c>
      <c r="I399" s="14">
        <v>0</v>
      </c>
      <c r="J399" s="14">
        <v>1.8796296296296297E-2</v>
      </c>
      <c r="K399" s="14">
        <v>0</v>
      </c>
      <c r="L399" s="14">
        <v>0</v>
      </c>
      <c r="M399" s="14">
        <v>1.2395833333333335E-2</v>
      </c>
      <c r="N399" s="14">
        <v>0</v>
      </c>
      <c r="O399" s="14">
        <v>0</v>
      </c>
      <c r="P399" s="14">
        <v>0.12413194444444443</v>
      </c>
      <c r="Q399">
        <v>0</v>
      </c>
      <c r="R399" s="14">
        <v>6.2037037037037043E-3</v>
      </c>
      <c r="X399" s="14">
        <v>1.4187962962962963</v>
      </c>
      <c r="Y399" s="12">
        <f t="shared" si="247"/>
        <v>16.25</v>
      </c>
      <c r="Z399" s="12">
        <f t="shared" si="248"/>
        <v>4.5</v>
      </c>
      <c r="AA399" s="14">
        <f t="shared" si="249"/>
        <v>4.9548611111111113E-2</v>
      </c>
      <c r="AB399" s="14">
        <f t="shared" si="250"/>
        <v>4.175057870370371E-2</v>
      </c>
      <c r="AC399" s="14">
        <f t="shared" si="251"/>
        <v>0</v>
      </c>
      <c r="AD399" s="14">
        <f t="shared" si="252"/>
        <v>4.6990740740740743E-3</v>
      </c>
      <c r="AE399" s="14">
        <f t="shared" si="253"/>
        <v>0</v>
      </c>
      <c r="AF399" s="14">
        <f t="shared" si="254"/>
        <v>0</v>
      </c>
      <c r="AG399" s="14">
        <f t="shared" si="255"/>
        <v>3.0989583333333338E-3</v>
      </c>
      <c r="AH399" s="14">
        <f t="shared" si="256"/>
        <v>0</v>
      </c>
      <c r="AI399" s="14">
        <f t="shared" si="257"/>
        <v>0</v>
      </c>
      <c r="AJ399" s="14">
        <f t="shared" si="258"/>
        <v>3.1032986111111108E-2</v>
      </c>
      <c r="AK399" s="15">
        <f t="shared" si="259"/>
        <v>0.35469907407407408</v>
      </c>
    </row>
    <row r="400" spans="1:37" x14ac:dyDescent="0.25">
      <c r="A400" s="5">
        <v>45492</v>
      </c>
      <c r="B400">
        <v>5</v>
      </c>
      <c r="C400" t="s">
        <v>45</v>
      </c>
      <c r="D400">
        <v>126</v>
      </c>
      <c r="E400">
        <v>7</v>
      </c>
      <c r="F400">
        <v>133</v>
      </c>
      <c r="G400" s="14">
        <v>0.29659722222222223</v>
      </c>
      <c r="H400" s="14">
        <v>0.2084027777777778</v>
      </c>
      <c r="I400" s="14">
        <v>8.2986111111111108E-3</v>
      </c>
      <c r="J400" s="14">
        <v>5.9305555555555556E-2</v>
      </c>
      <c r="K400" s="14">
        <v>7.9976851851851858E-3</v>
      </c>
      <c r="L400" s="14">
        <v>0</v>
      </c>
      <c r="M400" s="14">
        <v>0</v>
      </c>
      <c r="N400" s="14">
        <v>1.2604166666666666E-2</v>
      </c>
      <c r="O400" s="14">
        <v>0</v>
      </c>
      <c r="P400" s="14">
        <v>1.2800925925925926E-2</v>
      </c>
      <c r="Q400">
        <v>0</v>
      </c>
      <c r="R400" s="14">
        <v>3.5648148148148154E-3</v>
      </c>
      <c r="X400" s="14">
        <v>1.7707986111111111</v>
      </c>
      <c r="Y400" s="12">
        <f t="shared" si="247"/>
        <v>25.2</v>
      </c>
      <c r="Z400" s="12">
        <f t="shared" si="248"/>
        <v>1.4</v>
      </c>
      <c r="AA400" s="14">
        <f t="shared" si="249"/>
        <v>5.9319444444444445E-2</v>
      </c>
      <c r="AB400" s="14">
        <f t="shared" si="250"/>
        <v>4.1680555555555561E-2</v>
      </c>
      <c r="AC400" s="14">
        <f t="shared" si="251"/>
        <v>1.6597222222222222E-3</v>
      </c>
      <c r="AD400" s="14">
        <f t="shared" si="252"/>
        <v>1.186111111111111E-2</v>
      </c>
      <c r="AE400" s="14">
        <f t="shared" si="253"/>
        <v>1.5995370370370371E-3</v>
      </c>
      <c r="AF400" s="14">
        <f t="shared" si="254"/>
        <v>0</v>
      </c>
      <c r="AG400" s="14">
        <f t="shared" si="255"/>
        <v>0</v>
      </c>
      <c r="AH400" s="14">
        <f t="shared" si="256"/>
        <v>2.5208333333333333E-3</v>
      </c>
      <c r="AI400" s="14">
        <f t="shared" si="257"/>
        <v>0</v>
      </c>
      <c r="AJ400" s="14">
        <f t="shared" si="258"/>
        <v>2.5601851851851853E-3</v>
      </c>
      <c r="AK400" s="15">
        <f t="shared" si="259"/>
        <v>0.35415972222222225</v>
      </c>
    </row>
    <row r="401" spans="1:37" x14ac:dyDescent="0.25">
      <c r="A401" s="5">
        <v>45492</v>
      </c>
      <c r="B401">
        <v>5</v>
      </c>
      <c r="C401" t="s">
        <v>46</v>
      </c>
      <c r="D401">
        <v>105</v>
      </c>
      <c r="E401">
        <v>4</v>
      </c>
      <c r="F401">
        <v>109</v>
      </c>
      <c r="G401" s="14">
        <v>0.28700231481481481</v>
      </c>
      <c r="H401" s="14">
        <v>0.20969907407407407</v>
      </c>
      <c r="I401" s="14">
        <v>0</v>
      </c>
      <c r="J401" s="14">
        <v>3.7395833333333336E-2</v>
      </c>
      <c r="K401" s="14">
        <v>1.0601851851851854E-2</v>
      </c>
      <c r="L401" s="14">
        <v>1.1400462962962965E-2</v>
      </c>
      <c r="M401" s="14">
        <v>0</v>
      </c>
      <c r="N401" s="14">
        <v>1.7905092592592594E-2</v>
      </c>
      <c r="O401" s="14">
        <v>0</v>
      </c>
      <c r="P401" s="14">
        <v>1.2002314814814815E-2</v>
      </c>
      <c r="Q401">
        <v>0</v>
      </c>
      <c r="R401" s="14">
        <v>5.2199074074074066E-3</v>
      </c>
      <c r="X401" s="14">
        <v>1.7734027777777779</v>
      </c>
      <c r="Y401" s="12">
        <f t="shared" si="247"/>
        <v>21</v>
      </c>
      <c r="Z401" s="12">
        <f t="shared" si="248"/>
        <v>0.8</v>
      </c>
      <c r="AA401" s="14">
        <f t="shared" si="249"/>
        <v>5.7400462962962959E-2</v>
      </c>
      <c r="AB401" s="14">
        <f t="shared" si="250"/>
        <v>4.1939814814814812E-2</v>
      </c>
      <c r="AC401" s="14">
        <f t="shared" si="251"/>
        <v>0</v>
      </c>
      <c r="AD401" s="14">
        <f t="shared" si="252"/>
        <v>7.4791666666666669E-3</v>
      </c>
      <c r="AE401" s="14">
        <f t="shared" si="253"/>
        <v>2.1203703703703706E-3</v>
      </c>
      <c r="AF401" s="14">
        <f t="shared" si="254"/>
        <v>2.2800925925925931E-3</v>
      </c>
      <c r="AG401" s="14">
        <f t="shared" si="255"/>
        <v>0</v>
      </c>
      <c r="AH401" s="14">
        <f t="shared" si="256"/>
        <v>3.581018518518519E-3</v>
      </c>
      <c r="AI401" s="14">
        <f t="shared" si="257"/>
        <v>0</v>
      </c>
      <c r="AJ401" s="14">
        <f t="shared" si="258"/>
        <v>2.4004629629629627E-3</v>
      </c>
      <c r="AK401" s="15">
        <f t="shared" si="259"/>
        <v>0.35468055555555555</v>
      </c>
    </row>
    <row r="402" spans="1:37" x14ac:dyDescent="0.25">
      <c r="A402" s="5">
        <v>45492</v>
      </c>
      <c r="B402">
        <v>5</v>
      </c>
      <c r="C402" t="s">
        <v>47</v>
      </c>
      <c r="D402">
        <v>34</v>
      </c>
      <c r="E402">
        <v>21</v>
      </c>
      <c r="F402">
        <v>55</v>
      </c>
      <c r="G402" s="14">
        <v>0.32439814814814816</v>
      </c>
      <c r="H402" s="14">
        <v>0.21518518518518517</v>
      </c>
      <c r="I402" s="14">
        <v>1.6759259259259258E-2</v>
      </c>
      <c r="J402" s="14">
        <v>6.3726851851851854E-2</v>
      </c>
      <c r="K402" s="14">
        <v>0</v>
      </c>
      <c r="L402" s="14">
        <v>0</v>
      </c>
      <c r="M402" s="14">
        <v>5.4166666666666669E-2</v>
      </c>
      <c r="N402" s="14">
        <v>0.13028935185185184</v>
      </c>
      <c r="O402" s="14">
        <v>0</v>
      </c>
      <c r="P402" s="14">
        <v>3.8310185185185183E-3</v>
      </c>
      <c r="Q402">
        <v>0</v>
      </c>
      <c r="R402" s="14">
        <v>4.6643518518518518E-3</v>
      </c>
      <c r="X402" s="14">
        <v>1.769398148148148</v>
      </c>
      <c r="Y402" s="12">
        <f t="shared" si="247"/>
        <v>6.8</v>
      </c>
      <c r="Z402" s="12">
        <f t="shared" si="248"/>
        <v>4.2</v>
      </c>
      <c r="AA402" s="14">
        <f t="shared" si="249"/>
        <v>6.4879629629629634E-2</v>
      </c>
      <c r="AB402" s="14">
        <f t="shared" si="250"/>
        <v>4.3037037037037033E-2</v>
      </c>
      <c r="AC402" s="14">
        <f t="shared" si="251"/>
        <v>3.3518518518518515E-3</v>
      </c>
      <c r="AD402" s="14">
        <f t="shared" si="252"/>
        <v>1.274537037037037E-2</v>
      </c>
      <c r="AE402" s="14">
        <f t="shared" si="253"/>
        <v>0</v>
      </c>
      <c r="AF402" s="14">
        <f t="shared" si="254"/>
        <v>0</v>
      </c>
      <c r="AG402" s="14">
        <f t="shared" si="255"/>
        <v>1.0833333333333334E-2</v>
      </c>
      <c r="AH402" s="14">
        <f t="shared" si="256"/>
        <v>2.6057870370370367E-2</v>
      </c>
      <c r="AI402" s="14">
        <f t="shared" si="257"/>
        <v>0</v>
      </c>
      <c r="AJ402" s="14">
        <f t="shared" si="258"/>
        <v>7.6620370370370362E-4</v>
      </c>
      <c r="AK402" s="15">
        <f t="shared" si="259"/>
        <v>0.3538796296296296</v>
      </c>
    </row>
    <row r="403" spans="1:37" hidden="1" x14ac:dyDescent="0.25">
      <c r="A403" s="5">
        <v>45499</v>
      </c>
      <c r="B403">
        <v>5</v>
      </c>
      <c r="C403" t="s">
        <v>123</v>
      </c>
      <c r="D403">
        <v>12</v>
      </c>
      <c r="E403">
        <v>2</v>
      </c>
      <c r="F403">
        <v>14</v>
      </c>
      <c r="G403" s="14">
        <v>1.037800925925926</v>
      </c>
      <c r="H403" s="14">
        <v>0</v>
      </c>
      <c r="I403" s="14">
        <v>0</v>
      </c>
      <c r="J403" s="14">
        <v>0</v>
      </c>
      <c r="K403" s="14">
        <v>0</v>
      </c>
      <c r="L403" s="14">
        <v>2.0405092592592593E-2</v>
      </c>
      <c r="M403" s="14">
        <v>1.7395833333333336E-2</v>
      </c>
      <c r="N403" s="14">
        <v>0</v>
      </c>
      <c r="O403" s="14">
        <v>0</v>
      </c>
      <c r="P403" s="14">
        <v>5.6712962962962956E-4</v>
      </c>
      <c r="Q403">
        <v>0</v>
      </c>
      <c r="R403" s="14">
        <v>4.108796296296297E-3</v>
      </c>
      <c r="X403" s="14">
        <v>1.0887037037037037</v>
      </c>
      <c r="Y403" s="12">
        <f t="shared" ref="Y403:Y412" si="260">$D403/$B403</f>
        <v>2.4</v>
      </c>
      <c r="Z403" s="12">
        <f t="shared" ref="Z403:Z412" si="261">$E403/$B403</f>
        <v>0.4</v>
      </c>
      <c r="AA403" s="14">
        <f t="shared" ref="AA403:AA412" si="262">$G403/$B403</f>
        <v>0.20756018518518521</v>
      </c>
      <c r="AB403" s="14">
        <f t="shared" ref="AB403:AB412" si="263">$H403/$B403</f>
        <v>0</v>
      </c>
      <c r="AC403" s="14">
        <f t="shared" ref="AC403:AC412" si="264">$I403/$B403</f>
        <v>0</v>
      </c>
      <c r="AD403" s="14">
        <f t="shared" ref="AD403:AD412" si="265">$J403/$B403</f>
        <v>0</v>
      </c>
      <c r="AE403" s="14">
        <f t="shared" ref="AE403:AE412" si="266">$K403/$B403</f>
        <v>0</v>
      </c>
      <c r="AF403" s="14">
        <f t="shared" ref="AF403:AF412" si="267">$L403/$B403</f>
        <v>4.0810185185185185E-3</v>
      </c>
      <c r="AG403" s="14">
        <f t="shared" ref="AG403:AG412" si="268">$M403/$B403</f>
        <v>3.4791666666666673E-3</v>
      </c>
      <c r="AH403" s="14">
        <f t="shared" ref="AH403:AH412" si="269">$N403/$B403</f>
        <v>0</v>
      </c>
      <c r="AI403" s="14">
        <f t="shared" ref="AI403:AI412" si="270">$O403/$B403</f>
        <v>0</v>
      </c>
      <c r="AJ403" s="14">
        <f t="shared" ref="AJ403:AJ412" si="271">$P403/$B403</f>
        <v>1.1342592592592592E-4</v>
      </c>
      <c r="AK403" s="15">
        <f t="shared" ref="AK403:AK412" si="272">$X403/$B403</f>
        <v>0.21774074074074073</v>
      </c>
    </row>
    <row r="404" spans="1:37" x14ac:dyDescent="0.25">
      <c r="A404" s="5">
        <v>45499</v>
      </c>
      <c r="B404">
        <v>4</v>
      </c>
      <c r="C404" t="s">
        <v>48</v>
      </c>
      <c r="D404">
        <v>62</v>
      </c>
      <c r="E404">
        <v>15</v>
      </c>
      <c r="F404">
        <v>77</v>
      </c>
      <c r="G404" s="14">
        <v>0.24870370370370373</v>
      </c>
      <c r="H404" s="14">
        <v>0.16390046296296296</v>
      </c>
      <c r="I404" s="14">
        <v>3.1597222222222221E-2</v>
      </c>
      <c r="J404" s="14">
        <v>3.4097222222222223E-2</v>
      </c>
      <c r="K404" s="14">
        <v>0</v>
      </c>
      <c r="L404" s="14">
        <v>3.9004629629629632E-3</v>
      </c>
      <c r="M404" s="14">
        <v>5.6944444444444438E-3</v>
      </c>
      <c r="N404" s="14">
        <v>9.5023148148148159E-3</v>
      </c>
      <c r="O404" s="14">
        <v>0</v>
      </c>
      <c r="P404" s="14">
        <v>1.1331018518518518E-2</v>
      </c>
      <c r="Q404">
        <v>0</v>
      </c>
      <c r="R404" s="14">
        <v>3.7037037037037034E-3</v>
      </c>
      <c r="X404" s="14">
        <v>1.4176967592592593</v>
      </c>
      <c r="Y404" s="12">
        <f t="shared" si="260"/>
        <v>15.5</v>
      </c>
      <c r="Z404" s="12">
        <f t="shared" si="261"/>
        <v>3.75</v>
      </c>
      <c r="AA404" s="14">
        <f t="shared" si="262"/>
        <v>6.2175925925925933E-2</v>
      </c>
      <c r="AB404" s="14">
        <f t="shared" si="263"/>
        <v>4.0975115740740739E-2</v>
      </c>
      <c r="AC404" s="14">
        <f t="shared" si="264"/>
        <v>7.8993055555555552E-3</v>
      </c>
      <c r="AD404" s="14">
        <f t="shared" si="265"/>
        <v>8.5243055555555558E-3</v>
      </c>
      <c r="AE404" s="14">
        <f t="shared" si="266"/>
        <v>0</v>
      </c>
      <c r="AF404" s="14">
        <f t="shared" si="267"/>
        <v>9.751157407407408E-4</v>
      </c>
      <c r="AG404" s="14">
        <f t="shared" si="268"/>
        <v>1.423611111111111E-3</v>
      </c>
      <c r="AH404" s="14">
        <f t="shared" si="269"/>
        <v>2.375578703703704E-3</v>
      </c>
      <c r="AI404" s="14">
        <f t="shared" si="270"/>
        <v>0</v>
      </c>
      <c r="AJ404" s="14">
        <f t="shared" si="271"/>
        <v>2.8327546296296295E-3</v>
      </c>
      <c r="AK404" s="15">
        <f t="shared" si="272"/>
        <v>0.35442418981481483</v>
      </c>
    </row>
    <row r="405" spans="1:37" x14ac:dyDescent="0.25">
      <c r="A405" s="5">
        <v>45499</v>
      </c>
      <c r="B405">
        <v>0</v>
      </c>
      <c r="C405" t="s">
        <v>125</v>
      </c>
      <c r="D405">
        <v>0</v>
      </c>
      <c r="E405">
        <v>0</v>
      </c>
      <c r="F405">
        <v>0</v>
      </c>
      <c r="G405" s="14">
        <v>0</v>
      </c>
      <c r="H405" s="14">
        <v>0</v>
      </c>
      <c r="I405" s="14">
        <v>0</v>
      </c>
      <c r="J405" s="14">
        <v>0</v>
      </c>
      <c r="K405" s="14">
        <v>0</v>
      </c>
      <c r="L405" s="14">
        <v>0</v>
      </c>
      <c r="M405" s="14">
        <v>0</v>
      </c>
      <c r="N405" s="14">
        <v>0</v>
      </c>
      <c r="O405" s="14">
        <v>0</v>
      </c>
      <c r="P405" s="14">
        <v>0</v>
      </c>
      <c r="Q405">
        <v>0</v>
      </c>
      <c r="R405" s="14" t="e">
        <v>#DIV/0!</v>
      </c>
      <c r="X405" s="14">
        <v>0</v>
      </c>
      <c r="Y405" s="12" t="e">
        <f t="shared" si="260"/>
        <v>#DIV/0!</v>
      </c>
      <c r="Z405" s="12" t="e">
        <f t="shared" si="261"/>
        <v>#DIV/0!</v>
      </c>
      <c r="AA405" s="14" t="e">
        <f t="shared" si="262"/>
        <v>#DIV/0!</v>
      </c>
      <c r="AB405" s="14" t="e">
        <f t="shared" si="263"/>
        <v>#DIV/0!</v>
      </c>
      <c r="AC405" s="14" t="e">
        <f t="shared" si="264"/>
        <v>#DIV/0!</v>
      </c>
      <c r="AD405" s="14" t="e">
        <f t="shared" si="265"/>
        <v>#DIV/0!</v>
      </c>
      <c r="AE405" s="14" t="e">
        <f t="shared" si="266"/>
        <v>#DIV/0!</v>
      </c>
      <c r="AF405" s="14" t="e">
        <f t="shared" si="267"/>
        <v>#DIV/0!</v>
      </c>
      <c r="AG405" s="14" t="e">
        <f t="shared" si="268"/>
        <v>#DIV/0!</v>
      </c>
      <c r="AH405" s="14" t="e">
        <f t="shared" si="269"/>
        <v>#DIV/0!</v>
      </c>
      <c r="AI405" s="14" t="e">
        <f t="shared" si="270"/>
        <v>#DIV/0!</v>
      </c>
      <c r="AJ405" s="14" t="e">
        <f t="shared" si="271"/>
        <v>#DIV/0!</v>
      </c>
      <c r="AK405" s="15" t="e">
        <f t="shared" si="272"/>
        <v>#DIV/0!</v>
      </c>
    </row>
    <row r="406" spans="1:37" x14ac:dyDescent="0.25">
      <c r="A406" s="5">
        <v>45499</v>
      </c>
      <c r="B406">
        <v>4</v>
      </c>
      <c r="C406" t="s">
        <v>127</v>
      </c>
      <c r="D406">
        <v>14</v>
      </c>
      <c r="E406">
        <v>33</v>
      </c>
      <c r="F406">
        <v>47</v>
      </c>
      <c r="G406" s="14">
        <v>0.32959490740740743</v>
      </c>
      <c r="H406" s="14">
        <v>0.2079050925925926</v>
      </c>
      <c r="I406" s="14">
        <v>0</v>
      </c>
      <c r="J406" s="14">
        <v>2.8599537037037034E-2</v>
      </c>
      <c r="K406" s="14">
        <v>0</v>
      </c>
      <c r="L406" s="14">
        <v>9.3101851851851838E-2</v>
      </c>
      <c r="M406" s="14">
        <v>0</v>
      </c>
      <c r="N406" s="14">
        <v>0</v>
      </c>
      <c r="O406" s="14">
        <v>0</v>
      </c>
      <c r="P406" s="14">
        <v>9.6643518518518511E-3</v>
      </c>
      <c r="Q406">
        <v>0</v>
      </c>
      <c r="R406" s="14">
        <v>5.6712962962962958E-3</v>
      </c>
      <c r="X406" s="14">
        <v>1.7790046296296296</v>
      </c>
      <c r="Y406" s="12">
        <f t="shared" si="260"/>
        <v>3.5</v>
      </c>
      <c r="Z406" s="12">
        <f t="shared" si="261"/>
        <v>8.25</v>
      </c>
      <c r="AA406" s="14">
        <f t="shared" si="262"/>
        <v>8.2398726851851858E-2</v>
      </c>
      <c r="AB406" s="14">
        <f t="shared" si="263"/>
        <v>5.197627314814815E-2</v>
      </c>
      <c r="AC406" s="14">
        <f t="shared" si="264"/>
        <v>0</v>
      </c>
      <c r="AD406" s="14">
        <f t="shared" si="265"/>
        <v>7.1498842592592586E-3</v>
      </c>
      <c r="AE406" s="14">
        <f t="shared" si="266"/>
        <v>0</v>
      </c>
      <c r="AF406" s="14">
        <f t="shared" si="267"/>
        <v>2.327546296296296E-2</v>
      </c>
      <c r="AG406" s="14">
        <f t="shared" si="268"/>
        <v>0</v>
      </c>
      <c r="AH406" s="14">
        <f t="shared" si="269"/>
        <v>0</v>
      </c>
      <c r="AI406" s="14">
        <f t="shared" si="270"/>
        <v>0</v>
      </c>
      <c r="AJ406" s="14">
        <f t="shared" si="271"/>
        <v>2.4160879629629628E-3</v>
      </c>
      <c r="AK406" s="15">
        <f t="shared" si="272"/>
        <v>0.44475115740740739</v>
      </c>
    </row>
    <row r="407" spans="1:37" x14ac:dyDescent="0.25">
      <c r="A407" s="5">
        <v>45499</v>
      </c>
      <c r="B407">
        <v>5</v>
      </c>
      <c r="C407" t="s">
        <v>44</v>
      </c>
      <c r="D407">
        <v>49</v>
      </c>
      <c r="E407">
        <v>23</v>
      </c>
      <c r="F407">
        <v>72</v>
      </c>
      <c r="G407" s="14">
        <v>0.29730324074074072</v>
      </c>
      <c r="H407" s="14">
        <v>0.20879629629629629</v>
      </c>
      <c r="I407" s="14">
        <v>0</v>
      </c>
      <c r="J407" s="14">
        <v>2.3194444444444445E-2</v>
      </c>
      <c r="K407" s="14">
        <v>1.8055555555555557E-3</v>
      </c>
      <c r="L407" s="14">
        <v>5.1967592592592595E-3</v>
      </c>
      <c r="M407" s="14">
        <v>5.8298611111111114E-2</v>
      </c>
      <c r="N407" s="14">
        <v>0</v>
      </c>
      <c r="O407" s="14">
        <v>0</v>
      </c>
      <c r="P407" s="14">
        <v>7.6388888888888886E-3</v>
      </c>
      <c r="Q407">
        <v>0</v>
      </c>
      <c r="R407" s="14">
        <v>5.1273148148148146E-3</v>
      </c>
      <c r="X407" s="14">
        <v>1.7695949074074075</v>
      </c>
      <c r="Y407" s="12">
        <f t="shared" si="260"/>
        <v>9.8000000000000007</v>
      </c>
      <c r="Z407" s="12">
        <f t="shared" si="261"/>
        <v>4.5999999999999996</v>
      </c>
      <c r="AA407" s="14">
        <f t="shared" si="262"/>
        <v>5.9460648148148144E-2</v>
      </c>
      <c r="AB407" s="14">
        <f t="shared" si="263"/>
        <v>4.175925925925926E-2</v>
      </c>
      <c r="AC407" s="14">
        <f t="shared" si="264"/>
        <v>0</v>
      </c>
      <c r="AD407" s="14">
        <f t="shared" si="265"/>
        <v>4.6388888888888886E-3</v>
      </c>
      <c r="AE407" s="14">
        <f t="shared" si="266"/>
        <v>3.6111111111111115E-4</v>
      </c>
      <c r="AF407" s="14">
        <f t="shared" si="267"/>
        <v>1.0393518518518519E-3</v>
      </c>
      <c r="AG407" s="14">
        <f t="shared" si="268"/>
        <v>1.1659722222222222E-2</v>
      </c>
      <c r="AH407" s="14">
        <f t="shared" si="269"/>
        <v>0</v>
      </c>
      <c r="AI407" s="14">
        <f t="shared" si="270"/>
        <v>0</v>
      </c>
      <c r="AJ407" s="14">
        <f t="shared" si="271"/>
        <v>1.5277777777777776E-3</v>
      </c>
      <c r="AK407" s="15">
        <f t="shared" si="272"/>
        <v>0.35391898148148149</v>
      </c>
    </row>
    <row r="408" spans="1:37" x14ac:dyDescent="0.25">
      <c r="A408" s="5">
        <v>45499</v>
      </c>
      <c r="B408">
        <v>5</v>
      </c>
      <c r="C408" t="s">
        <v>43</v>
      </c>
      <c r="D408">
        <v>57</v>
      </c>
      <c r="E408">
        <v>7</v>
      </c>
      <c r="F408">
        <v>64</v>
      </c>
      <c r="G408" s="14">
        <v>0.2162037037037037</v>
      </c>
      <c r="H408" s="14">
        <v>0.12590277777777778</v>
      </c>
      <c r="I408" s="14">
        <v>5.7604166666666672E-2</v>
      </c>
      <c r="J408" s="14">
        <v>0</v>
      </c>
      <c r="K408" s="14">
        <v>9.0046296296296298E-3</v>
      </c>
      <c r="L408" s="14">
        <v>2.3703703703703703E-2</v>
      </c>
      <c r="M408" s="14">
        <v>0</v>
      </c>
      <c r="N408" s="14">
        <v>0</v>
      </c>
      <c r="O408" s="14">
        <v>0</v>
      </c>
      <c r="P408" s="14">
        <v>2.884259259259259E-2</v>
      </c>
      <c r="Q408">
        <v>0</v>
      </c>
      <c r="R408" s="14">
        <v>5.9606481481481489E-3</v>
      </c>
      <c r="X408" s="14">
        <v>1.6326041666666666</v>
      </c>
      <c r="Y408" s="12">
        <f t="shared" si="260"/>
        <v>11.4</v>
      </c>
      <c r="Z408" s="12">
        <f t="shared" si="261"/>
        <v>1.4</v>
      </c>
      <c r="AA408" s="14">
        <f t="shared" si="262"/>
        <v>4.3240740740740739E-2</v>
      </c>
      <c r="AB408" s="14">
        <f t="shared" si="263"/>
        <v>2.5180555555555557E-2</v>
      </c>
      <c r="AC408" s="14">
        <f t="shared" si="264"/>
        <v>1.1520833333333334E-2</v>
      </c>
      <c r="AD408" s="14">
        <f t="shared" si="265"/>
        <v>0</v>
      </c>
      <c r="AE408" s="14">
        <f t="shared" si="266"/>
        <v>1.8009259259259259E-3</v>
      </c>
      <c r="AF408" s="14">
        <f t="shared" si="267"/>
        <v>4.7407407407407407E-3</v>
      </c>
      <c r="AG408" s="14">
        <f t="shared" si="268"/>
        <v>0</v>
      </c>
      <c r="AH408" s="14">
        <f t="shared" si="269"/>
        <v>0</v>
      </c>
      <c r="AI408" s="14">
        <f t="shared" si="270"/>
        <v>0</v>
      </c>
      <c r="AJ408" s="14">
        <f t="shared" si="271"/>
        <v>5.7685185185185183E-3</v>
      </c>
      <c r="AK408" s="15">
        <f t="shared" si="272"/>
        <v>0.32652083333333332</v>
      </c>
    </row>
    <row r="409" spans="1:37" x14ac:dyDescent="0.25">
      <c r="A409" s="5">
        <v>45499</v>
      </c>
      <c r="B409">
        <v>4</v>
      </c>
      <c r="C409" t="s">
        <v>49</v>
      </c>
      <c r="D409">
        <v>62</v>
      </c>
      <c r="E409">
        <v>21</v>
      </c>
      <c r="F409">
        <v>83</v>
      </c>
      <c r="G409" s="14">
        <v>0.20700231481481482</v>
      </c>
      <c r="H409" s="14">
        <v>0.17019675925925926</v>
      </c>
      <c r="I409" s="14">
        <v>0</v>
      </c>
      <c r="J409" s="14">
        <v>2.0601851851851854E-2</v>
      </c>
      <c r="K409" s="14">
        <v>0</v>
      </c>
      <c r="L409" s="14">
        <v>0</v>
      </c>
      <c r="M409" s="14">
        <v>6.2037037037037043E-3</v>
      </c>
      <c r="N409" s="14">
        <v>0.01</v>
      </c>
      <c r="O409" s="14">
        <v>0</v>
      </c>
      <c r="P409" s="14">
        <v>0.15722222222222224</v>
      </c>
      <c r="Q409">
        <v>0</v>
      </c>
      <c r="R409" s="14">
        <v>4.8148148148148152E-3</v>
      </c>
      <c r="X409" s="14">
        <v>1.4164004629629632</v>
      </c>
      <c r="Y409" s="12">
        <f t="shared" si="260"/>
        <v>15.5</v>
      </c>
      <c r="Z409" s="12">
        <f t="shared" si="261"/>
        <v>5.25</v>
      </c>
      <c r="AA409" s="14">
        <f t="shared" si="262"/>
        <v>5.1750578703703705E-2</v>
      </c>
      <c r="AB409" s="14">
        <f t="shared" si="263"/>
        <v>4.2549189814814814E-2</v>
      </c>
      <c r="AC409" s="14">
        <f t="shared" si="264"/>
        <v>0</v>
      </c>
      <c r="AD409" s="14">
        <f t="shared" si="265"/>
        <v>5.1504629629629635E-3</v>
      </c>
      <c r="AE409" s="14">
        <f t="shared" si="266"/>
        <v>0</v>
      </c>
      <c r="AF409" s="14">
        <f t="shared" si="267"/>
        <v>0</v>
      </c>
      <c r="AG409" s="14">
        <f t="shared" si="268"/>
        <v>1.5509259259259261E-3</v>
      </c>
      <c r="AH409" s="14">
        <f t="shared" si="269"/>
        <v>2.5000000000000001E-3</v>
      </c>
      <c r="AI409" s="14">
        <f t="shared" si="270"/>
        <v>0</v>
      </c>
      <c r="AJ409" s="14">
        <f t="shared" si="271"/>
        <v>3.9305555555555559E-2</v>
      </c>
      <c r="AK409" s="15">
        <f t="shared" si="272"/>
        <v>0.3541001157407408</v>
      </c>
    </row>
    <row r="410" spans="1:37" x14ac:dyDescent="0.25">
      <c r="A410" s="5">
        <v>45499</v>
      </c>
      <c r="B410">
        <v>5</v>
      </c>
      <c r="C410" t="s">
        <v>45</v>
      </c>
      <c r="D410">
        <v>124</v>
      </c>
      <c r="E410">
        <v>14</v>
      </c>
      <c r="F410">
        <v>138</v>
      </c>
      <c r="G410" s="14">
        <v>0.29099537037037038</v>
      </c>
      <c r="H410" s="14">
        <v>0.14030092592592594</v>
      </c>
      <c r="I410" s="14">
        <v>8.9305555555555569E-2</v>
      </c>
      <c r="J410" s="14">
        <v>3.9097222222222221E-2</v>
      </c>
      <c r="K410" s="14">
        <v>2.0949074074074073E-3</v>
      </c>
      <c r="L410" s="14">
        <v>4.8958333333333328E-3</v>
      </c>
      <c r="M410" s="14">
        <v>0</v>
      </c>
      <c r="N410" s="14">
        <v>1.5300925925925926E-2</v>
      </c>
      <c r="O410" s="14">
        <v>0</v>
      </c>
      <c r="P410" s="14">
        <v>3.3298611111111112E-2</v>
      </c>
      <c r="Q410">
        <v>0</v>
      </c>
      <c r="R410" s="14">
        <v>4.6527777777777774E-3</v>
      </c>
      <c r="X410" s="14">
        <v>1.6831944444444444</v>
      </c>
      <c r="Y410" s="12">
        <f t="shared" si="260"/>
        <v>24.8</v>
      </c>
      <c r="Z410" s="12">
        <f t="shared" si="261"/>
        <v>2.8</v>
      </c>
      <c r="AA410" s="14">
        <f t="shared" si="262"/>
        <v>5.8199074074074077E-2</v>
      </c>
      <c r="AB410" s="14">
        <f t="shared" si="263"/>
        <v>2.8060185185185188E-2</v>
      </c>
      <c r="AC410" s="14">
        <f t="shared" si="264"/>
        <v>1.7861111111111112E-2</v>
      </c>
      <c r="AD410" s="14">
        <f t="shared" si="265"/>
        <v>7.8194444444444448E-3</v>
      </c>
      <c r="AE410" s="14">
        <f t="shared" si="266"/>
        <v>4.1898148148148144E-4</v>
      </c>
      <c r="AF410" s="14">
        <f t="shared" si="267"/>
        <v>9.791666666666666E-4</v>
      </c>
      <c r="AG410" s="14">
        <f t="shared" si="268"/>
        <v>0</v>
      </c>
      <c r="AH410" s="14">
        <f t="shared" si="269"/>
        <v>3.0601851851851853E-3</v>
      </c>
      <c r="AI410" s="14">
        <f t="shared" si="270"/>
        <v>0</v>
      </c>
      <c r="AJ410" s="14">
        <f t="shared" si="271"/>
        <v>6.6597222222222223E-3</v>
      </c>
      <c r="AK410" s="15">
        <f t="shared" si="272"/>
        <v>0.33663888888888888</v>
      </c>
    </row>
    <row r="411" spans="1:37" x14ac:dyDescent="0.25">
      <c r="A411" s="5">
        <v>45499</v>
      </c>
      <c r="B411">
        <v>5</v>
      </c>
      <c r="C411" t="s">
        <v>46</v>
      </c>
      <c r="D411">
        <v>120</v>
      </c>
      <c r="E411">
        <v>7</v>
      </c>
      <c r="F411">
        <v>127</v>
      </c>
      <c r="G411" s="14">
        <v>0.30950231481481483</v>
      </c>
      <c r="H411" s="14">
        <v>0.16810185185185186</v>
      </c>
      <c r="I411" s="14">
        <v>4.1805555555555561E-2</v>
      </c>
      <c r="J411" s="14">
        <v>2.1597222222222223E-2</v>
      </c>
      <c r="K411" s="14">
        <v>4.2997685185185187E-2</v>
      </c>
      <c r="L411" s="14">
        <v>0</v>
      </c>
      <c r="M411" s="14">
        <v>2.4699074074074078E-2</v>
      </c>
      <c r="N411" s="14">
        <v>1.0300925925925927E-2</v>
      </c>
      <c r="O411" s="14">
        <v>0</v>
      </c>
      <c r="P411" s="14">
        <v>1.3946759259259258E-2</v>
      </c>
      <c r="Q411">
        <v>0</v>
      </c>
      <c r="R411" s="14">
        <v>5.0810185185185186E-3</v>
      </c>
      <c r="X411" s="14">
        <v>1.7657986111111112</v>
      </c>
      <c r="Y411" s="12">
        <f t="shared" si="260"/>
        <v>24</v>
      </c>
      <c r="Z411" s="12">
        <f t="shared" si="261"/>
        <v>1.4</v>
      </c>
      <c r="AA411" s="14">
        <f t="shared" si="262"/>
        <v>6.1900462962962963E-2</v>
      </c>
      <c r="AB411" s="14">
        <f t="shared" si="263"/>
        <v>3.362037037037037E-2</v>
      </c>
      <c r="AC411" s="14">
        <f t="shared" si="264"/>
        <v>8.3611111111111126E-3</v>
      </c>
      <c r="AD411" s="14">
        <f t="shared" si="265"/>
        <v>4.3194444444444443E-3</v>
      </c>
      <c r="AE411" s="14">
        <f t="shared" si="266"/>
        <v>8.5995370370370375E-3</v>
      </c>
      <c r="AF411" s="14">
        <f t="shared" si="267"/>
        <v>0</v>
      </c>
      <c r="AG411" s="14">
        <f t="shared" si="268"/>
        <v>4.9398148148148153E-3</v>
      </c>
      <c r="AH411" s="14">
        <f t="shared" si="269"/>
        <v>2.0601851851851853E-3</v>
      </c>
      <c r="AI411" s="14">
        <f t="shared" si="270"/>
        <v>0</v>
      </c>
      <c r="AJ411" s="14">
        <f t="shared" si="271"/>
        <v>2.7893518518518515E-3</v>
      </c>
      <c r="AK411" s="15">
        <f t="shared" si="272"/>
        <v>0.35315972222222225</v>
      </c>
    </row>
    <row r="412" spans="1:37" x14ac:dyDescent="0.25">
      <c r="A412" s="5">
        <v>45499</v>
      </c>
      <c r="B412">
        <v>5</v>
      </c>
      <c r="C412" t="s">
        <v>47</v>
      </c>
      <c r="D412">
        <v>130</v>
      </c>
      <c r="E412">
        <v>25</v>
      </c>
      <c r="F412">
        <v>155</v>
      </c>
      <c r="G412" s="14">
        <v>0.28180555555555559</v>
      </c>
      <c r="H412" s="14">
        <v>0.22263888888888891</v>
      </c>
      <c r="I412" s="14">
        <v>1.6585648148148148E-2</v>
      </c>
      <c r="J412" s="14">
        <v>5.4895833333333331E-2</v>
      </c>
      <c r="K412" s="14">
        <v>0</v>
      </c>
      <c r="L412" s="14">
        <v>3.6423611111111115E-2</v>
      </c>
      <c r="M412" s="14">
        <v>1.2002314814814815E-2</v>
      </c>
      <c r="N412" s="14">
        <v>3.2916666666666664E-2</v>
      </c>
      <c r="O412" s="14">
        <v>0</v>
      </c>
      <c r="P412" s="14">
        <v>2.0277777777777777E-2</v>
      </c>
      <c r="Q412">
        <v>0</v>
      </c>
      <c r="R412" s="14">
        <v>4.2708333333333339E-3</v>
      </c>
      <c r="X412" s="14">
        <v>1.7568055555555555</v>
      </c>
      <c r="Y412" s="12">
        <f t="shared" si="260"/>
        <v>26</v>
      </c>
      <c r="Z412" s="12">
        <f t="shared" si="261"/>
        <v>5</v>
      </c>
      <c r="AA412" s="14">
        <f t="shared" si="262"/>
        <v>5.6361111111111119E-2</v>
      </c>
      <c r="AB412" s="14">
        <f t="shared" si="263"/>
        <v>4.4527777777777784E-2</v>
      </c>
      <c r="AC412" s="14">
        <f t="shared" si="264"/>
        <v>3.3171296296296295E-3</v>
      </c>
      <c r="AD412" s="14">
        <f t="shared" si="265"/>
        <v>1.0979166666666667E-2</v>
      </c>
      <c r="AE412" s="14">
        <f t="shared" si="266"/>
        <v>0</v>
      </c>
      <c r="AF412" s="14">
        <f t="shared" si="267"/>
        <v>7.2847222222222228E-3</v>
      </c>
      <c r="AG412" s="14">
        <f t="shared" si="268"/>
        <v>2.4004629629629627E-3</v>
      </c>
      <c r="AH412" s="14">
        <f t="shared" si="269"/>
        <v>6.5833333333333325E-3</v>
      </c>
      <c r="AI412" s="14">
        <f t="shared" si="270"/>
        <v>0</v>
      </c>
      <c r="AJ412" s="14">
        <f t="shared" si="271"/>
        <v>4.0555555555555553E-3</v>
      </c>
      <c r="AK412" s="15">
        <f t="shared" si="272"/>
        <v>0.35136111111111112</v>
      </c>
    </row>
    <row r="413" spans="1:37" hidden="1" x14ac:dyDescent="0.25">
      <c r="A413" s="5">
        <v>45475</v>
      </c>
      <c r="C413" t="s">
        <v>123</v>
      </c>
      <c r="D413">
        <v>2</v>
      </c>
      <c r="E413">
        <v>0</v>
      </c>
      <c r="F413">
        <v>2</v>
      </c>
      <c r="G413" s="14">
        <v>0.61280092592592594</v>
      </c>
      <c r="H413" s="14">
        <v>0</v>
      </c>
      <c r="I413" s="14">
        <v>0</v>
      </c>
      <c r="J413" s="14">
        <v>0</v>
      </c>
      <c r="K413" s="14">
        <v>0</v>
      </c>
      <c r="L413" s="14">
        <v>0.61280092592592594</v>
      </c>
      <c r="M413" s="14">
        <v>0</v>
      </c>
      <c r="N413" s="14">
        <v>0</v>
      </c>
      <c r="O413" s="14">
        <v>0</v>
      </c>
      <c r="P413" s="14">
        <v>3.4722222222222222E-5</v>
      </c>
      <c r="Q413">
        <v>0</v>
      </c>
      <c r="R413" s="14">
        <v>8.6921296296296312E-3</v>
      </c>
      <c r="X413" s="14">
        <v>0.63510416666666669</v>
      </c>
      <c r="Y413" s="12" t="e">
        <f>$D413/$B413</f>
        <v>#DIV/0!</v>
      </c>
      <c r="Z413" s="12" t="e">
        <f>$E413/$B413</f>
        <v>#DIV/0!</v>
      </c>
      <c r="AA413" s="14" t="e">
        <f>$G413/$B413</f>
        <v>#DIV/0!</v>
      </c>
      <c r="AB413" s="14" t="e">
        <f>$H413/$B413</f>
        <v>#DIV/0!</v>
      </c>
      <c r="AC413" s="14" t="e">
        <f>$I413/$B413</f>
        <v>#DIV/0!</v>
      </c>
      <c r="AD413" s="14" t="e">
        <f>$J413/$B413</f>
        <v>#DIV/0!</v>
      </c>
      <c r="AE413" s="14" t="e">
        <f>$K413/$B413</f>
        <v>#DIV/0!</v>
      </c>
      <c r="AF413" s="14" t="e">
        <f>$L413/$B413</f>
        <v>#DIV/0!</v>
      </c>
      <c r="AG413" s="14" t="e">
        <f>$M413/$B413</f>
        <v>#DIV/0!</v>
      </c>
      <c r="AH413" s="14" t="e">
        <f>$N413/$B413</f>
        <v>#DIV/0!</v>
      </c>
      <c r="AI413" s="14" t="e">
        <f>$O413/$B413</f>
        <v>#DIV/0!</v>
      </c>
      <c r="AJ413" s="14" t="e">
        <f>$P413/$B413</f>
        <v>#DIV/0!</v>
      </c>
      <c r="AK413" s="15" t="e">
        <f>$X413/$B413</f>
        <v>#DIV/0!</v>
      </c>
    </row>
    <row r="414" spans="1:37" x14ac:dyDescent="0.25">
      <c r="A414" s="5">
        <v>45506</v>
      </c>
      <c r="B414">
        <v>5</v>
      </c>
      <c r="C414" t="s">
        <v>48</v>
      </c>
      <c r="D414">
        <v>91</v>
      </c>
      <c r="E414">
        <v>22</v>
      </c>
      <c r="F414">
        <v>113</v>
      </c>
      <c r="G414" s="14">
        <v>0.32939814814814816</v>
      </c>
      <c r="H414" s="14">
        <v>0.20799768518518516</v>
      </c>
      <c r="I414" s="14">
        <v>4.3900462962962961E-2</v>
      </c>
      <c r="J414" s="14">
        <v>2.4398148148148145E-2</v>
      </c>
      <c r="K414" s="14">
        <v>1.4097222222222221E-2</v>
      </c>
      <c r="L414" s="14">
        <v>0</v>
      </c>
      <c r="M414" s="14">
        <v>3.9004629629629632E-2</v>
      </c>
      <c r="N414" s="14">
        <v>0</v>
      </c>
      <c r="O414" s="14">
        <v>0</v>
      </c>
      <c r="P414" s="14">
        <v>1.0497685185185186E-2</v>
      </c>
      <c r="Q414">
        <v>0</v>
      </c>
      <c r="R414" s="14">
        <v>3.4375E-3</v>
      </c>
      <c r="X414" s="14">
        <v>1.696400462962963</v>
      </c>
      <c r="Y414" s="12">
        <f t="shared" ref="Y414:Y421" si="273">$D414/$B414</f>
        <v>18.2</v>
      </c>
      <c r="Z414" s="12">
        <f t="shared" ref="Z414:Z421" si="274">$E414/$B414</f>
        <v>4.4000000000000004</v>
      </c>
      <c r="AA414" s="14">
        <f t="shared" ref="AA414:AA421" si="275">$G414/$B414</f>
        <v>6.5879629629629635E-2</v>
      </c>
      <c r="AB414" s="14">
        <f t="shared" ref="AB414:AB421" si="276">$H414/$B414</f>
        <v>4.1599537037037032E-2</v>
      </c>
      <c r="AC414" s="14">
        <f t="shared" ref="AC414:AC421" si="277">$I414/$B414</f>
        <v>8.7800925925925928E-3</v>
      </c>
      <c r="AD414" s="14">
        <f t="shared" ref="AD414:AD421" si="278">$J414/$B414</f>
        <v>4.8796296296296287E-3</v>
      </c>
      <c r="AE414" s="14">
        <f t="shared" ref="AE414:AE421" si="279">$K414/$B414</f>
        <v>2.8194444444444443E-3</v>
      </c>
      <c r="AF414" s="14">
        <f t="shared" ref="AF414:AF421" si="280">$L414/$B414</f>
        <v>0</v>
      </c>
      <c r="AG414" s="14">
        <f t="shared" ref="AG414:AG421" si="281">$M414/$B414</f>
        <v>7.8009259259259264E-3</v>
      </c>
      <c r="AH414" s="14">
        <f t="shared" ref="AH414:AH421" si="282">$N414/$B414</f>
        <v>0</v>
      </c>
      <c r="AI414" s="14">
        <f t="shared" ref="AI414:AI421" si="283">$O414/$B414</f>
        <v>0</v>
      </c>
      <c r="AJ414" s="14">
        <f t="shared" ref="AJ414:AJ421" si="284">$P414/$B414</f>
        <v>2.0995370370370373E-3</v>
      </c>
      <c r="AK414" s="15">
        <f t="shared" ref="AK414:AK421" si="285">$X414/$B414</f>
        <v>0.33928009259259262</v>
      </c>
    </row>
    <row r="415" spans="1:37" x14ac:dyDescent="0.25">
      <c r="A415" s="5">
        <v>45506</v>
      </c>
      <c r="B415">
        <v>4</v>
      </c>
      <c r="C415" t="s">
        <v>125</v>
      </c>
      <c r="D415">
        <v>21</v>
      </c>
      <c r="E415">
        <v>15</v>
      </c>
      <c r="F415">
        <v>36</v>
      </c>
      <c r="G415" s="14">
        <v>0.25390046296296298</v>
      </c>
      <c r="H415" s="14">
        <v>0.16980324074074074</v>
      </c>
      <c r="I415" s="14">
        <v>2.9050925925925928E-3</v>
      </c>
      <c r="J415" s="14">
        <v>5.7395833333333333E-2</v>
      </c>
      <c r="K415" s="14">
        <v>1.1099537037037038E-2</v>
      </c>
      <c r="L415" s="14">
        <v>1.269675925925926E-2</v>
      </c>
      <c r="M415" s="14">
        <v>0</v>
      </c>
      <c r="N415" s="14">
        <v>0</v>
      </c>
      <c r="O415" s="14">
        <v>0</v>
      </c>
      <c r="P415" s="14">
        <v>2.3958333333333336E-3</v>
      </c>
      <c r="Q415">
        <v>0</v>
      </c>
      <c r="R415" s="14">
        <v>6.3541666666666668E-3</v>
      </c>
      <c r="X415" s="14">
        <v>1.3098032407407407</v>
      </c>
      <c r="Y415" s="12">
        <f t="shared" si="273"/>
        <v>5.25</v>
      </c>
      <c r="Z415" s="12">
        <f t="shared" si="274"/>
        <v>3.75</v>
      </c>
      <c r="AA415" s="14">
        <f t="shared" si="275"/>
        <v>6.3475115740740745E-2</v>
      </c>
      <c r="AB415" s="14">
        <f t="shared" si="276"/>
        <v>4.2450810185185185E-2</v>
      </c>
      <c r="AC415" s="14">
        <f t="shared" si="277"/>
        <v>7.262731481481482E-4</v>
      </c>
      <c r="AD415" s="14">
        <f t="shared" si="278"/>
        <v>1.4348958333333333E-2</v>
      </c>
      <c r="AE415" s="14">
        <f t="shared" si="279"/>
        <v>2.7748842592592595E-3</v>
      </c>
      <c r="AF415" s="14">
        <f t="shared" si="280"/>
        <v>3.174189814814815E-3</v>
      </c>
      <c r="AG415" s="14">
        <f t="shared" si="281"/>
        <v>0</v>
      </c>
      <c r="AH415" s="14">
        <f t="shared" si="282"/>
        <v>0</v>
      </c>
      <c r="AI415" s="14">
        <f t="shared" si="283"/>
        <v>0</v>
      </c>
      <c r="AJ415" s="14">
        <f t="shared" si="284"/>
        <v>5.989583333333334E-4</v>
      </c>
      <c r="AK415" s="15">
        <f t="shared" si="285"/>
        <v>0.32745081018518518</v>
      </c>
    </row>
    <row r="416" spans="1:37" x14ac:dyDescent="0.25">
      <c r="A416" s="5">
        <v>45506</v>
      </c>
      <c r="B416">
        <v>5</v>
      </c>
      <c r="C416" t="s">
        <v>127</v>
      </c>
      <c r="D416">
        <v>35</v>
      </c>
      <c r="E416">
        <v>11</v>
      </c>
      <c r="F416">
        <v>46</v>
      </c>
      <c r="G416" s="14">
        <v>0.28340277777777778</v>
      </c>
      <c r="H416" s="14">
        <v>0.20159722222222221</v>
      </c>
      <c r="I416" s="14">
        <v>0</v>
      </c>
      <c r="J416" s="14">
        <v>3.7696759259259256E-2</v>
      </c>
      <c r="K416" s="14">
        <v>0</v>
      </c>
      <c r="L416" s="14">
        <v>4.4097222222222225E-2</v>
      </c>
      <c r="M416" s="14">
        <v>0</v>
      </c>
      <c r="N416" s="14">
        <v>0</v>
      </c>
      <c r="O416" s="14">
        <v>0</v>
      </c>
      <c r="P416" s="14">
        <v>1.2129629629629629E-2</v>
      </c>
      <c r="Q416">
        <v>0</v>
      </c>
      <c r="R416" s="14">
        <v>4.6412037037037038E-3</v>
      </c>
      <c r="X416" s="14">
        <v>1.7296990740740741</v>
      </c>
      <c r="Y416" s="12">
        <f t="shared" si="273"/>
        <v>7</v>
      </c>
      <c r="Z416" s="12">
        <f t="shared" si="274"/>
        <v>2.2000000000000002</v>
      </c>
      <c r="AA416" s="14">
        <f t="shared" si="275"/>
        <v>5.6680555555555553E-2</v>
      </c>
      <c r="AB416" s="14">
        <f t="shared" si="276"/>
        <v>4.0319444444444442E-2</v>
      </c>
      <c r="AC416" s="14">
        <f t="shared" si="277"/>
        <v>0</v>
      </c>
      <c r="AD416" s="14">
        <f t="shared" si="278"/>
        <v>7.5393518518518509E-3</v>
      </c>
      <c r="AE416" s="14">
        <f t="shared" si="279"/>
        <v>0</v>
      </c>
      <c r="AF416" s="14">
        <f t="shared" si="280"/>
        <v>8.8194444444444457E-3</v>
      </c>
      <c r="AG416" s="14">
        <f t="shared" si="281"/>
        <v>0</v>
      </c>
      <c r="AH416" s="14">
        <f t="shared" si="282"/>
        <v>0</v>
      </c>
      <c r="AI416" s="14">
        <f t="shared" si="283"/>
        <v>0</v>
      </c>
      <c r="AJ416" s="14">
        <f t="shared" si="284"/>
        <v>2.425925925925926E-3</v>
      </c>
      <c r="AK416" s="15">
        <f t="shared" si="285"/>
        <v>0.34593981481481484</v>
      </c>
    </row>
    <row r="417" spans="1:37" x14ac:dyDescent="0.25">
      <c r="A417" s="5">
        <v>45506</v>
      </c>
      <c r="B417">
        <v>4</v>
      </c>
      <c r="C417" t="s">
        <v>44</v>
      </c>
      <c r="D417">
        <v>77</v>
      </c>
      <c r="E417">
        <v>9</v>
      </c>
      <c r="F417">
        <v>86</v>
      </c>
      <c r="G417" s="14">
        <v>0.20090277777777776</v>
      </c>
      <c r="H417" s="14">
        <v>0.16620370370370371</v>
      </c>
      <c r="I417" s="14">
        <v>0</v>
      </c>
      <c r="J417" s="14">
        <v>2.9201388888888888E-2</v>
      </c>
      <c r="K417" s="14">
        <v>0</v>
      </c>
      <c r="L417" s="14">
        <v>5.4976851851851853E-3</v>
      </c>
      <c r="M417" s="14">
        <v>0</v>
      </c>
      <c r="N417" s="14">
        <v>0</v>
      </c>
      <c r="O417" s="14">
        <v>0</v>
      </c>
      <c r="P417" s="14">
        <v>1.4918981481481483E-2</v>
      </c>
      <c r="Q417">
        <v>0</v>
      </c>
      <c r="R417" s="14">
        <v>5.9375000000000009E-3</v>
      </c>
      <c r="X417" s="14">
        <v>1.3726041666666668</v>
      </c>
      <c r="Y417" s="12">
        <f t="shared" si="273"/>
        <v>19.25</v>
      </c>
      <c r="Z417" s="12">
        <f t="shared" si="274"/>
        <v>2.25</v>
      </c>
      <c r="AA417" s="14">
        <f t="shared" si="275"/>
        <v>5.0225694444444441E-2</v>
      </c>
      <c r="AB417" s="14">
        <f t="shared" si="276"/>
        <v>4.1550925925925929E-2</v>
      </c>
      <c r="AC417" s="14">
        <f t="shared" si="277"/>
        <v>0</v>
      </c>
      <c r="AD417" s="14">
        <f t="shared" si="278"/>
        <v>7.300347222222222E-3</v>
      </c>
      <c r="AE417" s="14">
        <f t="shared" si="279"/>
        <v>0</v>
      </c>
      <c r="AF417" s="14">
        <f t="shared" si="280"/>
        <v>1.3744212962962963E-3</v>
      </c>
      <c r="AG417" s="14">
        <f t="shared" si="281"/>
        <v>0</v>
      </c>
      <c r="AH417" s="14">
        <f t="shared" si="282"/>
        <v>0</v>
      </c>
      <c r="AI417" s="14">
        <f t="shared" si="283"/>
        <v>0</v>
      </c>
      <c r="AJ417" s="14">
        <f t="shared" si="284"/>
        <v>3.7297453703703707E-3</v>
      </c>
      <c r="AK417" s="15">
        <f t="shared" si="285"/>
        <v>0.34315104166666671</v>
      </c>
    </row>
    <row r="418" spans="1:37" x14ac:dyDescent="0.25">
      <c r="A418" s="5">
        <v>45506</v>
      </c>
      <c r="B418">
        <v>4</v>
      </c>
      <c r="C418" t="s">
        <v>43</v>
      </c>
      <c r="D418">
        <v>11</v>
      </c>
      <c r="E418">
        <v>15</v>
      </c>
      <c r="F418">
        <v>26</v>
      </c>
      <c r="G418" s="14">
        <v>0.2212962962962963</v>
      </c>
      <c r="H418" s="14">
        <v>0.1628009259259259</v>
      </c>
      <c r="I418" s="14">
        <v>4.7199074074074067E-2</v>
      </c>
      <c r="J418" s="14">
        <v>0</v>
      </c>
      <c r="K418" s="14">
        <v>0</v>
      </c>
      <c r="L418" s="14">
        <v>1.1296296296296296E-2</v>
      </c>
      <c r="M418" s="14">
        <v>0</v>
      </c>
      <c r="N418" s="14">
        <v>0</v>
      </c>
      <c r="O418" s="14">
        <v>0</v>
      </c>
      <c r="P418" s="14">
        <v>1.2268518518518518E-3</v>
      </c>
      <c r="Q418">
        <v>0</v>
      </c>
      <c r="R418" s="14">
        <v>6.1574074074074074E-3</v>
      </c>
      <c r="X418" s="14">
        <v>1.4201041666666667</v>
      </c>
      <c r="Y418" s="12">
        <f t="shared" si="273"/>
        <v>2.75</v>
      </c>
      <c r="Z418" s="12">
        <f t="shared" si="274"/>
        <v>3.75</v>
      </c>
      <c r="AA418" s="14">
        <f t="shared" si="275"/>
        <v>5.5324074074074074E-2</v>
      </c>
      <c r="AB418" s="14">
        <f t="shared" si="276"/>
        <v>4.0700231481481476E-2</v>
      </c>
      <c r="AC418" s="14">
        <f t="shared" si="277"/>
        <v>1.1799768518518517E-2</v>
      </c>
      <c r="AD418" s="14">
        <f t="shared" si="278"/>
        <v>0</v>
      </c>
      <c r="AE418" s="14">
        <f t="shared" si="279"/>
        <v>0</v>
      </c>
      <c r="AF418" s="14">
        <f t="shared" si="280"/>
        <v>2.8240740740740739E-3</v>
      </c>
      <c r="AG418" s="14">
        <f t="shared" si="281"/>
        <v>0</v>
      </c>
      <c r="AH418" s="14">
        <f t="shared" si="282"/>
        <v>0</v>
      </c>
      <c r="AI418" s="14">
        <f t="shared" si="283"/>
        <v>0</v>
      </c>
      <c r="AJ418" s="14">
        <f t="shared" si="284"/>
        <v>3.0671296296296295E-4</v>
      </c>
      <c r="AK418" s="15">
        <f t="shared" si="285"/>
        <v>0.35502604166666668</v>
      </c>
    </row>
    <row r="419" spans="1:37" x14ac:dyDescent="0.25">
      <c r="A419" s="5">
        <v>45506</v>
      </c>
      <c r="B419">
        <v>4</v>
      </c>
      <c r="C419" t="s">
        <v>49</v>
      </c>
      <c r="D419">
        <v>25</v>
      </c>
      <c r="E419">
        <v>11</v>
      </c>
      <c r="F419">
        <v>36</v>
      </c>
      <c r="G419" s="14">
        <v>0.19609953703703706</v>
      </c>
      <c r="H419" s="14">
        <v>0.17640046296296297</v>
      </c>
      <c r="I419" s="14">
        <v>0</v>
      </c>
      <c r="J419" s="14">
        <v>1.7199074074074071E-2</v>
      </c>
      <c r="K419" s="14">
        <v>0</v>
      </c>
      <c r="L419" s="14">
        <v>0</v>
      </c>
      <c r="M419" s="14">
        <v>0</v>
      </c>
      <c r="N419" s="14">
        <v>2.5000000000000001E-3</v>
      </c>
      <c r="O419" s="14">
        <v>0</v>
      </c>
      <c r="P419" s="14">
        <v>6.2638888888888897E-2</v>
      </c>
      <c r="Q419">
        <v>0</v>
      </c>
      <c r="R419" s="14">
        <v>5.3356481481481484E-3</v>
      </c>
      <c r="X419" s="14">
        <v>1.4259027777777777</v>
      </c>
      <c r="Y419" s="12">
        <f t="shared" si="273"/>
        <v>6.25</v>
      </c>
      <c r="Z419" s="12">
        <f t="shared" si="274"/>
        <v>2.75</v>
      </c>
      <c r="AA419" s="14">
        <f t="shared" si="275"/>
        <v>4.9024884259259265E-2</v>
      </c>
      <c r="AB419" s="14">
        <f t="shared" si="276"/>
        <v>4.4100115740740742E-2</v>
      </c>
      <c r="AC419" s="14">
        <f t="shared" si="277"/>
        <v>0</v>
      </c>
      <c r="AD419" s="14">
        <f t="shared" si="278"/>
        <v>4.2997685185185179E-3</v>
      </c>
      <c r="AE419" s="14">
        <f t="shared" si="279"/>
        <v>0</v>
      </c>
      <c r="AF419" s="14">
        <f t="shared" si="280"/>
        <v>0</v>
      </c>
      <c r="AG419" s="14">
        <f t="shared" si="281"/>
        <v>0</v>
      </c>
      <c r="AH419" s="14">
        <f t="shared" si="282"/>
        <v>6.2500000000000001E-4</v>
      </c>
      <c r="AI419" s="14">
        <f t="shared" si="283"/>
        <v>0</v>
      </c>
      <c r="AJ419" s="14">
        <f t="shared" si="284"/>
        <v>1.5659722222222224E-2</v>
      </c>
      <c r="AK419" s="15">
        <f t="shared" si="285"/>
        <v>0.35647569444444444</v>
      </c>
    </row>
    <row r="420" spans="1:37" x14ac:dyDescent="0.25">
      <c r="A420" s="5">
        <v>45506</v>
      </c>
      <c r="B420">
        <v>5</v>
      </c>
      <c r="C420" t="s">
        <v>45</v>
      </c>
      <c r="D420">
        <v>119</v>
      </c>
      <c r="E420">
        <v>11</v>
      </c>
      <c r="F420">
        <v>130</v>
      </c>
      <c r="G420" s="14">
        <v>0.40150462962962963</v>
      </c>
      <c r="H420" s="14">
        <v>0.20760416666666667</v>
      </c>
      <c r="I420" s="14">
        <v>7.6041666666666662E-3</v>
      </c>
      <c r="J420" s="14">
        <v>4.6203703703703698E-2</v>
      </c>
      <c r="K420" s="14">
        <v>0</v>
      </c>
      <c r="L420" s="14">
        <v>7.6041666666666662E-3</v>
      </c>
      <c r="M420" s="14">
        <v>0.12109953703703703</v>
      </c>
      <c r="N420" s="14">
        <v>1.1400462962962965E-2</v>
      </c>
      <c r="O420" s="14">
        <v>0</v>
      </c>
      <c r="P420" s="14">
        <v>1.2939814814814814E-2</v>
      </c>
      <c r="Q420">
        <v>1</v>
      </c>
      <c r="R420" s="14">
        <v>4.0162037037037033E-3</v>
      </c>
      <c r="X420" s="14">
        <v>1.7331018518518517</v>
      </c>
      <c r="Y420" s="12">
        <f t="shared" si="273"/>
        <v>23.8</v>
      </c>
      <c r="Z420" s="12">
        <f t="shared" si="274"/>
        <v>2.2000000000000002</v>
      </c>
      <c r="AA420" s="14">
        <f t="shared" si="275"/>
        <v>8.0300925925925928E-2</v>
      </c>
      <c r="AB420" s="14">
        <f t="shared" si="276"/>
        <v>4.1520833333333333E-2</v>
      </c>
      <c r="AC420" s="14">
        <f t="shared" si="277"/>
        <v>1.5208333333333332E-3</v>
      </c>
      <c r="AD420" s="14">
        <f t="shared" si="278"/>
        <v>9.2407407407407403E-3</v>
      </c>
      <c r="AE420" s="14">
        <f t="shared" si="279"/>
        <v>0</v>
      </c>
      <c r="AF420" s="14">
        <f t="shared" si="280"/>
        <v>1.5208333333333332E-3</v>
      </c>
      <c r="AG420" s="14">
        <f t="shared" si="281"/>
        <v>2.4219907407407405E-2</v>
      </c>
      <c r="AH420" s="14">
        <f t="shared" si="282"/>
        <v>2.2800925925925931E-3</v>
      </c>
      <c r="AI420" s="14">
        <f t="shared" si="283"/>
        <v>0</v>
      </c>
      <c r="AJ420" s="14">
        <f t="shared" si="284"/>
        <v>2.5879629629629629E-3</v>
      </c>
      <c r="AK420" s="15">
        <f t="shared" si="285"/>
        <v>0.34662037037037036</v>
      </c>
    </row>
    <row r="421" spans="1:37" x14ac:dyDescent="0.25">
      <c r="A421" s="5">
        <v>45506</v>
      </c>
      <c r="B421">
        <v>5</v>
      </c>
      <c r="C421" t="s">
        <v>46</v>
      </c>
      <c r="D421">
        <v>92</v>
      </c>
      <c r="E421">
        <v>7</v>
      </c>
      <c r="F421">
        <v>99</v>
      </c>
      <c r="G421" s="14">
        <v>0.25519675925925928</v>
      </c>
      <c r="H421" s="14">
        <v>0.20950231481481482</v>
      </c>
      <c r="I421" s="14">
        <v>6.018518518518519E-4</v>
      </c>
      <c r="J421" s="14">
        <v>6.5046296296296302E-3</v>
      </c>
      <c r="K421" s="14">
        <v>1.1504629629629629E-2</v>
      </c>
      <c r="L421" s="14">
        <v>2.7094907407407404E-2</v>
      </c>
      <c r="M421" s="14">
        <v>0</v>
      </c>
      <c r="N421" s="14">
        <v>0</v>
      </c>
      <c r="O421" s="14">
        <v>0</v>
      </c>
      <c r="P421" s="14">
        <v>3.0949074074074077E-2</v>
      </c>
      <c r="Q421">
        <v>0</v>
      </c>
      <c r="R421" s="14">
        <v>4.7222222222222223E-3</v>
      </c>
      <c r="X421" s="14">
        <v>1.7768981481481481</v>
      </c>
      <c r="Y421" s="12">
        <f t="shared" si="273"/>
        <v>18.399999999999999</v>
      </c>
      <c r="Z421" s="12">
        <f t="shared" si="274"/>
        <v>1.4</v>
      </c>
      <c r="AA421" s="14">
        <f t="shared" si="275"/>
        <v>5.1039351851851857E-2</v>
      </c>
      <c r="AB421" s="14">
        <f t="shared" si="276"/>
        <v>4.1900462962962966E-2</v>
      </c>
      <c r="AC421" s="14">
        <f t="shared" si="277"/>
        <v>1.2037037037037037E-4</v>
      </c>
      <c r="AD421" s="14">
        <f t="shared" si="278"/>
        <v>1.3009259259259261E-3</v>
      </c>
      <c r="AE421" s="14">
        <f t="shared" si="279"/>
        <v>2.3009259259259259E-3</v>
      </c>
      <c r="AF421" s="14">
        <f t="shared" si="280"/>
        <v>5.4189814814814812E-3</v>
      </c>
      <c r="AG421" s="14">
        <f t="shared" si="281"/>
        <v>0</v>
      </c>
      <c r="AH421" s="14">
        <f t="shared" si="282"/>
        <v>0</v>
      </c>
      <c r="AI421" s="14">
        <f t="shared" si="283"/>
        <v>0</v>
      </c>
      <c r="AJ421" s="14">
        <f t="shared" si="284"/>
        <v>6.1898148148148155E-3</v>
      </c>
      <c r="AK421" s="15">
        <f t="shared" si="285"/>
        <v>0.3553796296296296</v>
      </c>
    </row>
    <row r="422" spans="1:37" x14ac:dyDescent="0.25">
      <c r="A422" s="5">
        <v>45506</v>
      </c>
      <c r="B422">
        <v>5</v>
      </c>
      <c r="C422" t="s">
        <v>47</v>
      </c>
      <c r="D422">
        <v>114</v>
      </c>
      <c r="E422">
        <v>19</v>
      </c>
      <c r="F422">
        <v>133</v>
      </c>
      <c r="G422" s="14">
        <v>0.26879629629629631</v>
      </c>
      <c r="H422" s="14">
        <v>0.38202546296296297</v>
      </c>
      <c r="I422" s="14">
        <v>1.9918981481481482E-2</v>
      </c>
      <c r="J422" s="14">
        <v>6.2824074074074074E-2</v>
      </c>
      <c r="K422" s="14">
        <v>0</v>
      </c>
      <c r="L422" s="14">
        <v>2.8136574074074074E-2</v>
      </c>
      <c r="M422" s="14">
        <v>4.0856481481481481E-3</v>
      </c>
      <c r="N422" s="14">
        <v>0</v>
      </c>
      <c r="O422" s="14">
        <v>0</v>
      </c>
      <c r="P422" s="14">
        <v>1.7152777777777777E-2</v>
      </c>
      <c r="Q422">
        <v>0</v>
      </c>
      <c r="R422" s="14">
        <v>4.6296296296296302E-3</v>
      </c>
      <c r="X422" s="14">
        <v>1.7310995370370372</v>
      </c>
      <c r="Y422" s="12">
        <f>$D422/$B422</f>
        <v>22.8</v>
      </c>
      <c r="Z422" s="12">
        <f>$E422/$B422</f>
        <v>3.8</v>
      </c>
      <c r="AA422" s="14">
        <f>$G422/$B422</f>
        <v>5.3759259259259264E-2</v>
      </c>
      <c r="AB422" s="14">
        <f>$H422/$B422</f>
        <v>7.6405092592592594E-2</v>
      </c>
      <c r="AC422" s="14">
        <f>$I422/$B422</f>
        <v>3.983796296296296E-3</v>
      </c>
      <c r="AD422" s="14">
        <f>$J422/$B422</f>
        <v>1.2564814814814815E-2</v>
      </c>
      <c r="AE422" s="14">
        <f>$K422/$B422</f>
        <v>0</v>
      </c>
      <c r="AF422" s="14">
        <f>$L422/$B422</f>
        <v>5.627314814814815E-3</v>
      </c>
      <c r="AG422" s="14">
        <f>$M422/$B422</f>
        <v>8.1712962962962967E-4</v>
      </c>
      <c r="AH422" s="14">
        <f>$N422/$B422</f>
        <v>0</v>
      </c>
      <c r="AI422" s="14">
        <f>$O422/$B422</f>
        <v>0</v>
      </c>
      <c r="AJ422" s="14">
        <f>$P422/$B422</f>
        <v>3.4305555555555556E-3</v>
      </c>
      <c r="AK422" s="15">
        <f>$X422/$B422</f>
        <v>0.34621990740740743</v>
      </c>
    </row>
    <row r="423" spans="1:37" hidden="1" x14ac:dyDescent="0.25">
      <c r="A423" s="5">
        <v>45482</v>
      </c>
      <c r="C423" t="s">
        <v>123</v>
      </c>
      <c r="D423">
        <v>6</v>
      </c>
      <c r="E423">
        <v>4</v>
      </c>
      <c r="F423">
        <v>10</v>
      </c>
      <c r="G423" s="14">
        <v>0.62359953703703697</v>
      </c>
      <c r="H423" s="14">
        <v>0</v>
      </c>
      <c r="I423" s="14">
        <v>0</v>
      </c>
      <c r="J423" s="14">
        <v>0</v>
      </c>
      <c r="K423" s="14">
        <v>0</v>
      </c>
      <c r="L423" s="14">
        <v>0.26629629629629631</v>
      </c>
      <c r="M423" s="14">
        <v>0.35730324074074077</v>
      </c>
      <c r="N423" s="14">
        <v>0</v>
      </c>
      <c r="O423" s="14">
        <v>0</v>
      </c>
      <c r="P423" s="14">
        <v>3.2291666666666666E-3</v>
      </c>
      <c r="Q423">
        <v>0</v>
      </c>
      <c r="R423" s="14">
        <v>3.9467592592592592E-3</v>
      </c>
      <c r="X423" s="14">
        <v>0.66349537037037043</v>
      </c>
      <c r="Y423" s="12" t="e">
        <f>$D423/$B423</f>
        <v>#DIV/0!</v>
      </c>
      <c r="Z423" s="12" t="e">
        <f>$E423/$B423</f>
        <v>#DIV/0!</v>
      </c>
      <c r="AA423" s="14" t="e">
        <f>$G423/$B423</f>
        <v>#DIV/0!</v>
      </c>
      <c r="AB423" s="14" t="e">
        <f>$H423/$B423</f>
        <v>#DIV/0!</v>
      </c>
      <c r="AC423" s="14" t="e">
        <f>$I423/$B423</f>
        <v>#DIV/0!</v>
      </c>
      <c r="AD423" s="14" t="e">
        <f>$J423/$B423</f>
        <v>#DIV/0!</v>
      </c>
      <c r="AE423" s="14" t="e">
        <f>$K423/$B423</f>
        <v>#DIV/0!</v>
      </c>
      <c r="AF423" s="14" t="e">
        <f>$L423/$B423</f>
        <v>#DIV/0!</v>
      </c>
      <c r="AG423" s="14" t="e">
        <f>$M423/$B423</f>
        <v>#DIV/0!</v>
      </c>
      <c r="AH423" s="14" t="e">
        <f>$N423/$B423</f>
        <v>#DIV/0!</v>
      </c>
      <c r="AI423" s="14" t="e">
        <f>$O423/$B423</f>
        <v>#DIV/0!</v>
      </c>
      <c r="AJ423" s="14" t="e">
        <f>$P423/$B423</f>
        <v>#DIV/0!</v>
      </c>
      <c r="AK423" s="15" t="e">
        <f>$X423/$B423</f>
        <v>#DIV/0!</v>
      </c>
    </row>
    <row r="424" spans="1:37" x14ac:dyDescent="0.25">
      <c r="A424" s="5">
        <v>45513</v>
      </c>
      <c r="B424">
        <v>4</v>
      </c>
      <c r="C424" t="s">
        <v>48</v>
      </c>
      <c r="D424">
        <v>109</v>
      </c>
      <c r="E424">
        <v>23</v>
      </c>
      <c r="F424">
        <v>132</v>
      </c>
      <c r="G424" s="14">
        <v>0.24159722222222224</v>
      </c>
      <c r="H424" s="14">
        <v>0.15590277777777778</v>
      </c>
      <c r="I424" s="14">
        <v>4.7002314814814816E-2</v>
      </c>
      <c r="J424" s="14">
        <v>1.1805555555555555E-2</v>
      </c>
      <c r="K424" s="14">
        <v>1.1296296296296296E-2</v>
      </c>
      <c r="L424" s="14">
        <v>0</v>
      </c>
      <c r="M424" s="14">
        <v>2.1990740740740742E-3</v>
      </c>
      <c r="N424" s="14">
        <v>1.3402777777777777E-2</v>
      </c>
      <c r="O424" s="14">
        <v>0</v>
      </c>
      <c r="P424" s="14">
        <v>1.2361111111111113E-2</v>
      </c>
      <c r="Q424">
        <v>0</v>
      </c>
      <c r="R424" s="14">
        <v>3.7500000000000003E-3</v>
      </c>
      <c r="X424" s="14">
        <v>1.295300925925926</v>
      </c>
      <c r="Y424" s="12">
        <f t="shared" ref="Y424:Y432" si="286">$D424/$B424</f>
        <v>27.25</v>
      </c>
      <c r="Z424" s="12">
        <f t="shared" ref="Z424:Z432" si="287">$E424/$B424</f>
        <v>5.75</v>
      </c>
      <c r="AA424" s="14">
        <f t="shared" ref="AA424:AA432" si="288">$G424/$B424</f>
        <v>6.039930555555556E-2</v>
      </c>
      <c r="AB424" s="14">
        <f t="shared" ref="AB424:AB432" si="289">$H424/$B424</f>
        <v>3.8975694444444445E-2</v>
      </c>
      <c r="AC424" s="14">
        <f t="shared" ref="AC424:AC432" si="290">$I424/$B424</f>
        <v>1.1750578703703704E-2</v>
      </c>
      <c r="AD424" s="14">
        <f t="shared" ref="AD424:AD432" si="291">$J424/$B424</f>
        <v>2.9513888888888888E-3</v>
      </c>
      <c r="AE424" s="14">
        <f t="shared" ref="AE424:AE432" si="292">$K424/$B424</f>
        <v>2.8240740740740739E-3</v>
      </c>
      <c r="AF424" s="14">
        <f t="shared" ref="AF424:AF432" si="293">$L424/$B424</f>
        <v>0</v>
      </c>
      <c r="AG424" s="14">
        <f t="shared" ref="AG424:AG432" si="294">$M424/$B424</f>
        <v>5.4976851851851855E-4</v>
      </c>
      <c r="AH424" s="14">
        <f t="shared" ref="AH424:AH432" si="295">$N424/$B424</f>
        <v>3.3506944444444443E-3</v>
      </c>
      <c r="AI424" s="14">
        <f t="shared" ref="AI424:AI432" si="296">$O424/$B424</f>
        <v>0</v>
      </c>
      <c r="AJ424" s="14">
        <f t="shared" ref="AJ424:AJ432" si="297">$P424/$B424</f>
        <v>3.0902777777777782E-3</v>
      </c>
      <c r="AK424" s="15">
        <f t="shared" ref="AK424:AK432" si="298">$X424/$B424</f>
        <v>0.32382523148148151</v>
      </c>
    </row>
    <row r="425" spans="1:37" x14ac:dyDescent="0.25">
      <c r="A425" s="5">
        <v>45513</v>
      </c>
      <c r="B425">
        <v>4</v>
      </c>
      <c r="C425" t="s">
        <v>125</v>
      </c>
      <c r="D425">
        <v>25</v>
      </c>
      <c r="E425">
        <v>12</v>
      </c>
      <c r="F425">
        <v>37</v>
      </c>
      <c r="G425" s="14">
        <v>0.50870370370370377</v>
      </c>
      <c r="H425" s="14">
        <v>0.1670949074074074</v>
      </c>
      <c r="I425" s="14">
        <v>1.0995370370370371E-3</v>
      </c>
      <c r="J425" s="14">
        <v>4.6099537037037036E-2</v>
      </c>
      <c r="K425" s="14">
        <v>1.6898148148148148E-2</v>
      </c>
      <c r="L425" s="14">
        <v>0.1962962962962963</v>
      </c>
      <c r="M425" s="14">
        <v>0</v>
      </c>
      <c r="N425" s="14">
        <v>8.1203703703703708E-2</v>
      </c>
      <c r="O425" s="14">
        <v>0</v>
      </c>
      <c r="P425" s="14">
        <v>2.3958333333333336E-3</v>
      </c>
      <c r="Q425">
        <v>0</v>
      </c>
      <c r="R425" s="14">
        <v>5.5324074074074069E-3</v>
      </c>
      <c r="X425" s="14">
        <v>1.4757986111111112</v>
      </c>
      <c r="Y425" s="12">
        <f t="shared" si="286"/>
        <v>6.25</v>
      </c>
      <c r="Z425" s="12">
        <f t="shared" si="287"/>
        <v>3</v>
      </c>
      <c r="AA425" s="14">
        <f t="shared" si="288"/>
        <v>0.12717592592592594</v>
      </c>
      <c r="AB425" s="14">
        <f t="shared" si="289"/>
        <v>4.177372685185185E-2</v>
      </c>
      <c r="AC425" s="14">
        <f t="shared" si="290"/>
        <v>2.7488425925925928E-4</v>
      </c>
      <c r="AD425" s="14">
        <f t="shared" si="291"/>
        <v>1.1524884259259259E-2</v>
      </c>
      <c r="AE425" s="14">
        <f t="shared" si="292"/>
        <v>4.2245370370370371E-3</v>
      </c>
      <c r="AF425" s="14">
        <f t="shared" si="293"/>
        <v>4.9074074074074076E-2</v>
      </c>
      <c r="AG425" s="14">
        <f t="shared" si="294"/>
        <v>0</v>
      </c>
      <c r="AH425" s="14">
        <f t="shared" si="295"/>
        <v>2.0300925925925927E-2</v>
      </c>
      <c r="AI425" s="14">
        <f t="shared" si="296"/>
        <v>0</v>
      </c>
      <c r="AJ425" s="14">
        <f t="shared" si="297"/>
        <v>5.989583333333334E-4</v>
      </c>
      <c r="AK425" s="15">
        <f t="shared" si="298"/>
        <v>0.3689496527777778</v>
      </c>
    </row>
    <row r="426" spans="1:37" x14ac:dyDescent="0.25">
      <c r="A426" s="5">
        <v>45513</v>
      </c>
      <c r="B426">
        <v>5</v>
      </c>
      <c r="C426" t="s">
        <v>127</v>
      </c>
      <c r="D426">
        <v>16</v>
      </c>
      <c r="E426">
        <v>22</v>
      </c>
      <c r="F426">
        <v>38</v>
      </c>
      <c r="G426" s="14">
        <v>0.34819444444444447</v>
      </c>
      <c r="H426" s="14">
        <v>0.20780092592592592</v>
      </c>
      <c r="I426" s="14">
        <v>0</v>
      </c>
      <c r="J426" s="14">
        <v>3.4502314814814812E-2</v>
      </c>
      <c r="K426" s="14">
        <v>1.0405092592592593E-2</v>
      </c>
      <c r="L426" s="14">
        <v>6.6898148148148151E-2</v>
      </c>
      <c r="M426" s="14">
        <v>0</v>
      </c>
      <c r="N426" s="14">
        <v>0</v>
      </c>
      <c r="O426" s="14">
        <v>2.8599537037037034E-2</v>
      </c>
      <c r="P426" s="14">
        <v>7.3611111111111108E-3</v>
      </c>
      <c r="Q426">
        <v>0</v>
      </c>
      <c r="R426" s="14">
        <v>4.8032407407407407E-3</v>
      </c>
      <c r="X426" s="14">
        <v>1.7375</v>
      </c>
      <c r="Y426" s="12">
        <f t="shared" si="286"/>
        <v>3.2</v>
      </c>
      <c r="Z426" s="12">
        <f t="shared" si="287"/>
        <v>4.4000000000000004</v>
      </c>
      <c r="AA426" s="14">
        <f t="shared" si="288"/>
        <v>6.9638888888888889E-2</v>
      </c>
      <c r="AB426" s="14">
        <f t="shared" si="289"/>
        <v>4.1560185185185186E-2</v>
      </c>
      <c r="AC426" s="14">
        <f t="shared" si="290"/>
        <v>0</v>
      </c>
      <c r="AD426" s="14">
        <f t="shared" si="291"/>
        <v>6.9004629629629624E-3</v>
      </c>
      <c r="AE426" s="14">
        <f t="shared" si="292"/>
        <v>2.0810185185185185E-3</v>
      </c>
      <c r="AF426" s="14">
        <f t="shared" si="293"/>
        <v>1.337962962962963E-2</v>
      </c>
      <c r="AG426" s="14">
        <f t="shared" si="294"/>
        <v>0</v>
      </c>
      <c r="AH426" s="14">
        <f t="shared" si="295"/>
        <v>0</v>
      </c>
      <c r="AI426" s="14">
        <f t="shared" si="296"/>
        <v>5.7199074074074071E-3</v>
      </c>
      <c r="AJ426" s="14">
        <f t="shared" si="297"/>
        <v>1.4722222222222222E-3</v>
      </c>
      <c r="AK426" s="15">
        <f t="shared" si="298"/>
        <v>0.34750000000000003</v>
      </c>
    </row>
    <row r="427" spans="1:37" x14ac:dyDescent="0.25">
      <c r="A427" s="5">
        <v>45513</v>
      </c>
      <c r="B427">
        <v>5</v>
      </c>
      <c r="C427" t="s">
        <v>44</v>
      </c>
      <c r="D427">
        <v>104</v>
      </c>
      <c r="E427">
        <v>22</v>
      </c>
      <c r="F427">
        <v>126</v>
      </c>
      <c r="G427" s="14">
        <v>0.27530092592592592</v>
      </c>
      <c r="H427" s="14">
        <v>0.21030092592592595</v>
      </c>
      <c r="I427" s="14">
        <v>0</v>
      </c>
      <c r="J427" s="14">
        <v>1.3599537037037037E-2</v>
      </c>
      <c r="K427" s="14">
        <v>6.5046296296296302E-3</v>
      </c>
      <c r="L427" s="14">
        <v>2.8599537037037034E-2</v>
      </c>
      <c r="M427" s="14">
        <v>0</v>
      </c>
      <c r="N427" s="14">
        <v>1.6296296296296295E-2</v>
      </c>
      <c r="O427" s="14">
        <v>0</v>
      </c>
      <c r="P427" s="14">
        <v>1.1712962962962965E-2</v>
      </c>
      <c r="Q427">
        <v>0</v>
      </c>
      <c r="R427" s="14">
        <v>6.828703703703704E-3</v>
      </c>
      <c r="X427" s="14">
        <v>1.7737037037037036</v>
      </c>
      <c r="Y427" s="12">
        <f t="shared" si="286"/>
        <v>20.8</v>
      </c>
      <c r="Z427" s="12">
        <f t="shared" si="287"/>
        <v>4.4000000000000004</v>
      </c>
      <c r="AA427" s="14">
        <f t="shared" si="288"/>
        <v>5.5060185185185184E-2</v>
      </c>
      <c r="AB427" s="14">
        <f t="shared" si="289"/>
        <v>4.2060185185185187E-2</v>
      </c>
      <c r="AC427" s="14">
        <f t="shared" si="290"/>
        <v>0</v>
      </c>
      <c r="AD427" s="14">
        <f t="shared" si="291"/>
        <v>2.7199074074074074E-3</v>
      </c>
      <c r="AE427" s="14">
        <f t="shared" si="292"/>
        <v>1.3009259259259261E-3</v>
      </c>
      <c r="AF427" s="14">
        <f t="shared" si="293"/>
        <v>5.7199074074074071E-3</v>
      </c>
      <c r="AG427" s="14">
        <f t="shared" si="294"/>
        <v>0</v>
      </c>
      <c r="AH427" s="14">
        <f t="shared" si="295"/>
        <v>3.2592592592592591E-3</v>
      </c>
      <c r="AI427" s="14">
        <f t="shared" si="296"/>
        <v>0</v>
      </c>
      <c r="AJ427" s="14">
        <f t="shared" si="297"/>
        <v>2.3425925925925932E-3</v>
      </c>
      <c r="AK427" s="15">
        <f t="shared" si="298"/>
        <v>0.35474074074074069</v>
      </c>
    </row>
    <row r="428" spans="1:37" x14ac:dyDescent="0.25">
      <c r="A428" s="5">
        <v>45513</v>
      </c>
      <c r="B428">
        <v>5</v>
      </c>
      <c r="C428" t="s">
        <v>43</v>
      </c>
      <c r="D428">
        <v>47</v>
      </c>
      <c r="E428">
        <v>14</v>
      </c>
      <c r="F428">
        <v>61</v>
      </c>
      <c r="G428" s="14">
        <v>0.30730324074074072</v>
      </c>
      <c r="H428" s="14">
        <v>0.20829861111111111</v>
      </c>
      <c r="I428" s="14">
        <v>1.9502314814814816E-2</v>
      </c>
      <c r="J428" s="14">
        <v>0</v>
      </c>
      <c r="K428" s="14">
        <v>0</v>
      </c>
      <c r="L428" s="14">
        <v>7.9502314814814817E-2</v>
      </c>
      <c r="M428" s="14">
        <v>0</v>
      </c>
      <c r="N428" s="14">
        <v>0</v>
      </c>
      <c r="O428" s="14">
        <v>0</v>
      </c>
      <c r="P428" s="14">
        <v>1.6145833333333335E-2</v>
      </c>
      <c r="Q428">
        <v>0</v>
      </c>
      <c r="R428" s="14">
        <v>4.3749999999999995E-3</v>
      </c>
      <c r="X428" s="14">
        <v>1.771597222222222</v>
      </c>
      <c r="Y428" s="12">
        <f t="shared" si="286"/>
        <v>9.4</v>
      </c>
      <c r="Z428" s="12">
        <f t="shared" si="287"/>
        <v>2.8</v>
      </c>
      <c r="AA428" s="14">
        <f t="shared" si="288"/>
        <v>6.1460648148148146E-2</v>
      </c>
      <c r="AB428" s="14">
        <f t="shared" si="289"/>
        <v>4.1659722222222223E-2</v>
      </c>
      <c r="AC428" s="14">
        <f t="shared" si="290"/>
        <v>3.9004629629629632E-3</v>
      </c>
      <c r="AD428" s="14">
        <f t="shared" si="291"/>
        <v>0</v>
      </c>
      <c r="AE428" s="14">
        <f t="shared" si="292"/>
        <v>0</v>
      </c>
      <c r="AF428" s="14">
        <f t="shared" si="293"/>
        <v>1.5900462962962963E-2</v>
      </c>
      <c r="AG428" s="14">
        <f t="shared" si="294"/>
        <v>0</v>
      </c>
      <c r="AH428" s="14">
        <f t="shared" si="295"/>
        <v>0</v>
      </c>
      <c r="AI428" s="14">
        <f t="shared" si="296"/>
        <v>0</v>
      </c>
      <c r="AJ428" s="14">
        <f t="shared" si="297"/>
        <v>3.2291666666666671E-3</v>
      </c>
      <c r="AK428" s="15">
        <f t="shared" si="298"/>
        <v>0.35431944444444441</v>
      </c>
    </row>
    <row r="429" spans="1:37" x14ac:dyDescent="0.25">
      <c r="A429" s="5">
        <v>45513</v>
      </c>
      <c r="B429">
        <v>4</v>
      </c>
      <c r="C429" t="s">
        <v>49</v>
      </c>
      <c r="D429">
        <v>22</v>
      </c>
      <c r="E429">
        <v>24</v>
      </c>
      <c r="F429">
        <v>46</v>
      </c>
      <c r="G429" s="14">
        <v>0.23379629629629628</v>
      </c>
      <c r="H429" s="14">
        <v>0.16549768518518518</v>
      </c>
      <c r="I429" s="14">
        <v>0</v>
      </c>
      <c r="J429" s="14">
        <v>4.8402777777777774E-2</v>
      </c>
      <c r="K429" s="14">
        <v>0</v>
      </c>
      <c r="L429" s="14">
        <v>0</v>
      </c>
      <c r="M429" s="14">
        <v>0</v>
      </c>
      <c r="N429" s="14">
        <v>1.9895833333333331E-2</v>
      </c>
      <c r="O429" s="14">
        <v>0</v>
      </c>
      <c r="P429" s="14">
        <v>4.2581018518518525E-2</v>
      </c>
      <c r="Q429">
        <v>0</v>
      </c>
      <c r="R429" s="14">
        <v>6.875E-3</v>
      </c>
      <c r="X429" s="14">
        <v>1.4126967592592592</v>
      </c>
      <c r="Y429" s="12">
        <f t="shared" si="286"/>
        <v>5.5</v>
      </c>
      <c r="Z429" s="12">
        <f t="shared" si="287"/>
        <v>6</v>
      </c>
      <c r="AA429" s="14">
        <f t="shared" si="288"/>
        <v>5.844907407407407E-2</v>
      </c>
      <c r="AB429" s="14">
        <f t="shared" si="289"/>
        <v>4.1374421296296295E-2</v>
      </c>
      <c r="AC429" s="14">
        <f t="shared" si="290"/>
        <v>0</v>
      </c>
      <c r="AD429" s="14">
        <f t="shared" si="291"/>
        <v>1.2100694444444443E-2</v>
      </c>
      <c r="AE429" s="14">
        <f t="shared" si="292"/>
        <v>0</v>
      </c>
      <c r="AF429" s="14">
        <f t="shared" si="293"/>
        <v>0</v>
      </c>
      <c r="AG429" s="14">
        <f t="shared" si="294"/>
        <v>0</v>
      </c>
      <c r="AH429" s="14">
        <f t="shared" si="295"/>
        <v>4.9739583333333328E-3</v>
      </c>
      <c r="AI429" s="14">
        <f t="shared" si="296"/>
        <v>0</v>
      </c>
      <c r="AJ429" s="14">
        <f t="shared" si="297"/>
        <v>1.0645254629629631E-2</v>
      </c>
      <c r="AK429" s="15">
        <f t="shared" si="298"/>
        <v>0.3531741898148148</v>
      </c>
    </row>
    <row r="430" spans="1:37" x14ac:dyDescent="0.25">
      <c r="A430" s="5">
        <v>45513</v>
      </c>
      <c r="B430">
        <v>5</v>
      </c>
      <c r="C430" t="s">
        <v>45</v>
      </c>
      <c r="D430">
        <v>80</v>
      </c>
      <c r="E430">
        <v>4</v>
      </c>
      <c r="F430">
        <v>84</v>
      </c>
      <c r="G430" s="14">
        <v>0.25969907407407405</v>
      </c>
      <c r="H430" s="14">
        <v>0.16670138888888889</v>
      </c>
      <c r="I430" s="14">
        <v>9.5949074074074079E-3</v>
      </c>
      <c r="J430" s="14">
        <v>4.0798611111111112E-2</v>
      </c>
      <c r="K430" s="14">
        <v>2.6099537037037036E-2</v>
      </c>
      <c r="L430" s="14">
        <v>5.0000000000000001E-3</v>
      </c>
      <c r="M430" s="14">
        <v>0</v>
      </c>
      <c r="N430" s="14">
        <v>1.1504629629629629E-2</v>
      </c>
      <c r="O430" s="14">
        <v>0</v>
      </c>
      <c r="P430" s="14">
        <v>8.9004629629629625E-3</v>
      </c>
      <c r="Q430">
        <v>0</v>
      </c>
      <c r="R430" s="14">
        <v>4.2361111111111106E-3</v>
      </c>
      <c r="X430" s="14">
        <v>1.5250000000000001</v>
      </c>
      <c r="Y430" s="12">
        <f t="shared" si="286"/>
        <v>16</v>
      </c>
      <c r="Z430" s="12">
        <f t="shared" si="287"/>
        <v>0.8</v>
      </c>
      <c r="AA430" s="14">
        <f t="shared" si="288"/>
        <v>5.1939814814814814E-2</v>
      </c>
      <c r="AB430" s="14">
        <f t="shared" si="289"/>
        <v>3.3340277777777774E-2</v>
      </c>
      <c r="AC430" s="14">
        <f t="shared" si="290"/>
        <v>1.9189814814814816E-3</v>
      </c>
      <c r="AD430" s="14">
        <f t="shared" si="291"/>
        <v>8.1597222222222227E-3</v>
      </c>
      <c r="AE430" s="14">
        <f t="shared" si="292"/>
        <v>5.2199074074074075E-3</v>
      </c>
      <c r="AF430" s="14">
        <f t="shared" si="293"/>
        <v>1E-3</v>
      </c>
      <c r="AG430" s="14">
        <f t="shared" si="294"/>
        <v>0</v>
      </c>
      <c r="AH430" s="14">
        <f t="shared" si="295"/>
        <v>2.3009259259259259E-3</v>
      </c>
      <c r="AI430" s="14">
        <f t="shared" si="296"/>
        <v>0</v>
      </c>
      <c r="AJ430" s="14">
        <f t="shared" si="297"/>
        <v>1.7800925925925924E-3</v>
      </c>
      <c r="AK430" s="15">
        <f t="shared" si="298"/>
        <v>0.30500000000000005</v>
      </c>
    </row>
    <row r="431" spans="1:37" x14ac:dyDescent="0.25">
      <c r="A431" s="5">
        <v>45513</v>
      </c>
      <c r="B431">
        <v>5</v>
      </c>
      <c r="C431" t="s">
        <v>46</v>
      </c>
      <c r="D431">
        <v>79</v>
      </c>
      <c r="E431">
        <v>6</v>
      </c>
      <c r="F431">
        <v>85</v>
      </c>
      <c r="G431" s="14">
        <v>0.23239583333333333</v>
      </c>
      <c r="H431" s="14">
        <v>0.21599537037037039</v>
      </c>
      <c r="I431" s="14">
        <v>0</v>
      </c>
      <c r="J431" s="14">
        <v>1.0300925925925927E-2</v>
      </c>
      <c r="K431" s="14">
        <v>0</v>
      </c>
      <c r="L431" s="14">
        <v>0</v>
      </c>
      <c r="M431" s="14">
        <v>0</v>
      </c>
      <c r="N431" s="14">
        <v>6.0995370370370361E-3</v>
      </c>
      <c r="O431" s="14">
        <v>0</v>
      </c>
      <c r="P431" s="14">
        <v>9.1203703703703707E-3</v>
      </c>
      <c r="Q431">
        <v>0</v>
      </c>
      <c r="R431" s="14">
        <v>5.7754629629629623E-3</v>
      </c>
      <c r="X431" s="14">
        <v>1.7692013888888889</v>
      </c>
      <c r="Y431" s="12">
        <f t="shared" si="286"/>
        <v>15.8</v>
      </c>
      <c r="Z431" s="12">
        <f t="shared" si="287"/>
        <v>1.2</v>
      </c>
      <c r="AA431" s="14">
        <f t="shared" si="288"/>
        <v>4.6479166666666669E-2</v>
      </c>
      <c r="AB431" s="14">
        <f t="shared" si="289"/>
        <v>4.3199074074074077E-2</v>
      </c>
      <c r="AC431" s="14">
        <f t="shared" si="290"/>
        <v>0</v>
      </c>
      <c r="AD431" s="14">
        <f t="shared" si="291"/>
        <v>2.0601851851851853E-3</v>
      </c>
      <c r="AE431" s="14">
        <f t="shared" si="292"/>
        <v>0</v>
      </c>
      <c r="AF431" s="14">
        <f t="shared" si="293"/>
        <v>0</v>
      </c>
      <c r="AG431" s="14">
        <f t="shared" si="294"/>
        <v>0</v>
      </c>
      <c r="AH431" s="14">
        <f t="shared" si="295"/>
        <v>1.2199074074074072E-3</v>
      </c>
      <c r="AI431" s="14">
        <f t="shared" si="296"/>
        <v>0</v>
      </c>
      <c r="AJ431" s="14">
        <f t="shared" si="297"/>
        <v>1.8240740740740741E-3</v>
      </c>
      <c r="AK431" s="15">
        <f t="shared" si="298"/>
        <v>0.35384027777777777</v>
      </c>
    </row>
    <row r="432" spans="1:37" x14ac:dyDescent="0.25">
      <c r="A432" s="5">
        <v>45513</v>
      </c>
      <c r="B432">
        <v>5</v>
      </c>
      <c r="C432" t="s">
        <v>47</v>
      </c>
      <c r="D432">
        <v>122</v>
      </c>
      <c r="E432">
        <v>18</v>
      </c>
      <c r="F432">
        <v>140</v>
      </c>
      <c r="G432" s="14">
        <v>0.31640046296296293</v>
      </c>
      <c r="H432" s="14">
        <v>0.22603009259259257</v>
      </c>
      <c r="I432" s="14">
        <v>2.9189814814814811E-2</v>
      </c>
      <c r="J432" s="14">
        <v>8.3229166666666674E-2</v>
      </c>
      <c r="K432" s="14">
        <v>0</v>
      </c>
      <c r="L432" s="14">
        <v>4.1145833333333333E-2</v>
      </c>
      <c r="M432" s="14">
        <v>4.108796296296297E-3</v>
      </c>
      <c r="N432" s="14">
        <v>4.0798611111111112E-2</v>
      </c>
      <c r="O432" s="14">
        <v>0</v>
      </c>
      <c r="P432" s="14">
        <v>1.7141203703703704E-2</v>
      </c>
      <c r="Q432">
        <v>0</v>
      </c>
      <c r="R432" s="14">
        <v>4.8379629629629632E-3</v>
      </c>
      <c r="X432" s="14">
        <v>1.7687962962962962</v>
      </c>
      <c r="Y432" s="12">
        <f t="shared" si="286"/>
        <v>24.4</v>
      </c>
      <c r="Z432" s="12">
        <f t="shared" si="287"/>
        <v>3.6</v>
      </c>
      <c r="AA432" s="14">
        <f t="shared" si="288"/>
        <v>6.3280092592592582E-2</v>
      </c>
      <c r="AB432" s="14">
        <f t="shared" si="289"/>
        <v>4.5206018518518513E-2</v>
      </c>
      <c r="AC432" s="14">
        <f t="shared" si="290"/>
        <v>5.8379629629629623E-3</v>
      </c>
      <c r="AD432" s="14">
        <f t="shared" si="291"/>
        <v>1.6645833333333335E-2</v>
      </c>
      <c r="AE432" s="14">
        <f t="shared" si="292"/>
        <v>0</v>
      </c>
      <c r="AF432" s="14">
        <f t="shared" si="293"/>
        <v>8.2291666666666659E-3</v>
      </c>
      <c r="AG432" s="14">
        <f t="shared" si="294"/>
        <v>8.2175925925925938E-4</v>
      </c>
      <c r="AH432" s="14">
        <f t="shared" si="295"/>
        <v>8.1597222222222227E-3</v>
      </c>
      <c r="AI432" s="14">
        <f t="shared" si="296"/>
        <v>0</v>
      </c>
      <c r="AJ432" s="14">
        <f t="shared" si="297"/>
        <v>3.4282407407407408E-3</v>
      </c>
      <c r="AK432" s="15">
        <f t="shared" si="298"/>
        <v>0.35375925925925922</v>
      </c>
    </row>
    <row r="433" spans="1:37" hidden="1" x14ac:dyDescent="0.25">
      <c r="A433" s="5">
        <v>45489</v>
      </c>
      <c r="C433" t="s">
        <v>123</v>
      </c>
      <c r="D433">
        <v>0</v>
      </c>
      <c r="E433">
        <v>0</v>
      </c>
      <c r="F433">
        <v>0</v>
      </c>
      <c r="G433" s="14">
        <v>0</v>
      </c>
      <c r="H433" s="14">
        <v>0</v>
      </c>
      <c r="I433" s="14">
        <v>0</v>
      </c>
      <c r="J433" s="14">
        <v>0</v>
      </c>
      <c r="K433" s="14">
        <v>0</v>
      </c>
      <c r="L433" s="14">
        <v>0</v>
      </c>
      <c r="M433" s="14">
        <v>0</v>
      </c>
      <c r="N433" s="14">
        <v>0</v>
      </c>
      <c r="O433" s="14">
        <v>0</v>
      </c>
      <c r="P433" s="14">
        <v>0</v>
      </c>
      <c r="Q433">
        <v>0</v>
      </c>
      <c r="R433" s="14" t="e">
        <v>#DIV/0!</v>
      </c>
      <c r="X433" s="14">
        <v>0</v>
      </c>
      <c r="Y433" s="12" t="e">
        <f>$D433/$B433</f>
        <v>#DIV/0!</v>
      </c>
      <c r="Z433" s="12" t="e">
        <f>$E433/$B433</f>
        <v>#DIV/0!</v>
      </c>
      <c r="AA433" s="14" t="e">
        <f>$G433/$B433</f>
        <v>#DIV/0!</v>
      </c>
      <c r="AB433" s="14" t="e">
        <f>$H433/$B433</f>
        <v>#DIV/0!</v>
      </c>
      <c r="AC433" s="14" t="e">
        <f>$I433/$B433</f>
        <v>#DIV/0!</v>
      </c>
      <c r="AD433" s="14" t="e">
        <f>$J433/$B433</f>
        <v>#DIV/0!</v>
      </c>
      <c r="AE433" s="14" t="e">
        <f>$K433/$B433</f>
        <v>#DIV/0!</v>
      </c>
      <c r="AF433" s="14" t="e">
        <f>$L433/$B433</f>
        <v>#DIV/0!</v>
      </c>
      <c r="AG433" s="14" t="e">
        <f>$M433/$B433</f>
        <v>#DIV/0!</v>
      </c>
      <c r="AH433" s="14" t="e">
        <f>$N433/$B433</f>
        <v>#DIV/0!</v>
      </c>
      <c r="AI433" s="14" t="e">
        <f>$O433/$B433</f>
        <v>#DIV/0!</v>
      </c>
      <c r="AJ433" s="14" t="e">
        <f>$P433/$B433</f>
        <v>#DIV/0!</v>
      </c>
      <c r="AK433" s="15" t="e">
        <f>$X433/$B433</f>
        <v>#DIV/0!</v>
      </c>
    </row>
    <row r="434" spans="1:37" x14ac:dyDescent="0.25">
      <c r="A434" s="5">
        <v>45520</v>
      </c>
      <c r="B434">
        <v>5</v>
      </c>
      <c r="C434" t="s">
        <v>48</v>
      </c>
      <c r="D434">
        <v>117</v>
      </c>
      <c r="E434">
        <v>8</v>
      </c>
      <c r="F434">
        <v>125</v>
      </c>
      <c r="G434" s="14">
        <v>0.32030092592592591</v>
      </c>
      <c r="H434" s="14">
        <v>0.20739583333333333</v>
      </c>
      <c r="I434" s="14">
        <v>6.5405092592592584E-2</v>
      </c>
      <c r="J434" s="14">
        <v>1.2199074074074072E-2</v>
      </c>
      <c r="K434" s="14">
        <v>1.0300925925925927E-2</v>
      </c>
      <c r="L434" s="14">
        <v>8.9004629629629625E-3</v>
      </c>
      <c r="M434" s="14">
        <v>8.7962962962962968E-3</v>
      </c>
      <c r="N434" s="14">
        <v>7.3032407407407412E-3</v>
      </c>
      <c r="O434" s="14">
        <v>0</v>
      </c>
      <c r="P434" s="14">
        <v>1.292824074074074E-2</v>
      </c>
      <c r="Q434">
        <v>0</v>
      </c>
      <c r="R434" s="14">
        <v>3.2986111111111111E-3</v>
      </c>
      <c r="X434" s="14">
        <v>1.7718055555555556</v>
      </c>
      <c r="Y434" s="12">
        <f t="shared" ref="Y434:Y442" si="299">$D434/$B434</f>
        <v>23.4</v>
      </c>
      <c r="Z434" s="12">
        <f t="shared" ref="Z434:Z442" si="300">$E434/$B434</f>
        <v>1.6</v>
      </c>
      <c r="AA434" s="14">
        <f t="shared" ref="AA434:AA442" si="301">$G434/$B434</f>
        <v>6.4060185185185178E-2</v>
      </c>
      <c r="AB434" s="14">
        <f t="shared" ref="AB434:AB442" si="302">$H434/$B434</f>
        <v>4.1479166666666664E-2</v>
      </c>
      <c r="AC434" s="14">
        <f t="shared" ref="AC434:AC442" si="303">$I434/$B434</f>
        <v>1.3081018518518516E-2</v>
      </c>
      <c r="AD434" s="14">
        <f t="shared" ref="AD434:AD442" si="304">$J434/$B434</f>
        <v>2.4398148148148144E-3</v>
      </c>
      <c r="AE434" s="14">
        <f t="shared" ref="AE434:AE442" si="305">$K434/$B434</f>
        <v>2.0601851851851853E-3</v>
      </c>
      <c r="AF434" s="14">
        <f t="shared" ref="AF434:AF442" si="306">$L434/$B434</f>
        <v>1.7800925925925924E-3</v>
      </c>
      <c r="AG434" s="14">
        <f t="shared" ref="AG434:AG442" si="307">$M434/$B434</f>
        <v>1.7592592592592595E-3</v>
      </c>
      <c r="AH434" s="14">
        <f t="shared" ref="AH434:AH442" si="308">$N434/$B434</f>
        <v>1.4606481481481482E-3</v>
      </c>
      <c r="AI434" s="14">
        <f t="shared" ref="AI434:AI442" si="309">$O434/$B434</f>
        <v>0</v>
      </c>
      <c r="AJ434" s="14">
        <f t="shared" ref="AJ434:AJ442" si="310">$P434/$B434</f>
        <v>2.5856481481481481E-3</v>
      </c>
      <c r="AK434" s="15">
        <f t="shared" ref="AK434:AK442" si="311">$X434/$B434</f>
        <v>0.35436111111111113</v>
      </c>
    </row>
    <row r="435" spans="1:37" x14ac:dyDescent="0.25">
      <c r="A435" s="5">
        <v>45520</v>
      </c>
      <c r="B435">
        <v>3</v>
      </c>
      <c r="C435" t="s">
        <v>125</v>
      </c>
      <c r="D435">
        <v>21</v>
      </c>
      <c r="E435">
        <v>8</v>
      </c>
      <c r="F435">
        <v>29</v>
      </c>
      <c r="G435" s="14">
        <v>0.21989583333333332</v>
      </c>
      <c r="H435" s="14">
        <v>0.12569444444444444</v>
      </c>
      <c r="I435" s="14">
        <v>0</v>
      </c>
      <c r="J435" s="14">
        <v>2.8402777777777777E-2</v>
      </c>
      <c r="K435" s="14">
        <v>0</v>
      </c>
      <c r="L435" s="14">
        <v>6.5798611111111113E-2</v>
      </c>
      <c r="M435" s="14">
        <v>0</v>
      </c>
      <c r="N435" s="14">
        <v>0</v>
      </c>
      <c r="O435" s="14">
        <v>0</v>
      </c>
      <c r="P435" s="14">
        <v>2.2569444444444447E-3</v>
      </c>
      <c r="Q435">
        <v>0</v>
      </c>
      <c r="R435" s="14">
        <v>4.7106481481481478E-3</v>
      </c>
      <c r="X435" s="14">
        <v>1.063599537037037</v>
      </c>
      <c r="Y435" s="12">
        <f t="shared" si="299"/>
        <v>7</v>
      </c>
      <c r="Z435" s="12">
        <f t="shared" si="300"/>
        <v>2.6666666666666665</v>
      </c>
      <c r="AA435" s="14">
        <f t="shared" si="301"/>
        <v>7.3298611111111106E-2</v>
      </c>
      <c r="AB435" s="14">
        <f t="shared" si="302"/>
        <v>4.189814814814815E-2</v>
      </c>
      <c r="AC435" s="14">
        <f t="shared" si="303"/>
        <v>0</v>
      </c>
      <c r="AD435" s="14">
        <f t="shared" si="304"/>
        <v>9.4675925925925917E-3</v>
      </c>
      <c r="AE435" s="14">
        <f t="shared" si="305"/>
        <v>0</v>
      </c>
      <c r="AF435" s="14">
        <f t="shared" si="306"/>
        <v>2.193287037037037E-2</v>
      </c>
      <c r="AG435" s="14">
        <f t="shared" si="307"/>
        <v>0</v>
      </c>
      <c r="AH435" s="14">
        <f t="shared" si="308"/>
        <v>0</v>
      </c>
      <c r="AI435" s="14">
        <f t="shared" si="309"/>
        <v>0</v>
      </c>
      <c r="AJ435" s="14">
        <f t="shared" si="310"/>
        <v>7.5231481481481492E-4</v>
      </c>
      <c r="AK435" s="15">
        <f t="shared" si="311"/>
        <v>0.35453317901234566</v>
      </c>
    </row>
    <row r="436" spans="1:37" x14ac:dyDescent="0.25">
      <c r="A436" s="5">
        <v>45520</v>
      </c>
      <c r="B436">
        <v>5</v>
      </c>
      <c r="C436" t="s">
        <v>127</v>
      </c>
      <c r="D436">
        <v>27</v>
      </c>
      <c r="E436">
        <v>11</v>
      </c>
      <c r="F436">
        <v>38</v>
      </c>
      <c r="G436" s="14">
        <v>0.33379629629629631</v>
      </c>
      <c r="H436" s="14">
        <v>0.2087037037037037</v>
      </c>
      <c r="I436" s="14">
        <v>0</v>
      </c>
      <c r="J436" s="14">
        <v>3.1203703703703702E-2</v>
      </c>
      <c r="K436" s="14">
        <v>0</v>
      </c>
      <c r="L436" s="14">
        <v>6.5995370370370371E-2</v>
      </c>
      <c r="M436" s="14">
        <v>0</v>
      </c>
      <c r="N436" s="14">
        <v>0</v>
      </c>
      <c r="O436" s="14">
        <v>2.7905092592592592E-2</v>
      </c>
      <c r="P436" s="14">
        <v>1.6886574074074075E-2</v>
      </c>
      <c r="Q436">
        <v>0</v>
      </c>
      <c r="R436" s="14">
        <v>6.3541666666666668E-3</v>
      </c>
      <c r="X436" s="14">
        <v>1.7440046296296297</v>
      </c>
      <c r="Y436" s="12">
        <f t="shared" si="299"/>
        <v>5.4</v>
      </c>
      <c r="Z436" s="12">
        <f t="shared" si="300"/>
        <v>2.2000000000000002</v>
      </c>
      <c r="AA436" s="14">
        <f t="shared" si="301"/>
        <v>6.6759259259259268E-2</v>
      </c>
      <c r="AB436" s="14">
        <f t="shared" si="302"/>
        <v>4.1740740740740738E-2</v>
      </c>
      <c r="AC436" s="14">
        <f t="shared" si="303"/>
        <v>0</v>
      </c>
      <c r="AD436" s="14">
        <f t="shared" si="304"/>
        <v>6.2407407407407403E-3</v>
      </c>
      <c r="AE436" s="14">
        <f t="shared" si="305"/>
        <v>0</v>
      </c>
      <c r="AF436" s="14">
        <f t="shared" si="306"/>
        <v>1.3199074074074075E-2</v>
      </c>
      <c r="AG436" s="14">
        <f t="shared" si="307"/>
        <v>0</v>
      </c>
      <c r="AH436" s="14">
        <f t="shared" si="308"/>
        <v>0</v>
      </c>
      <c r="AI436" s="14">
        <f t="shared" si="309"/>
        <v>5.5810185185185181E-3</v>
      </c>
      <c r="AJ436" s="14">
        <f t="shared" si="310"/>
        <v>3.3773148148148148E-3</v>
      </c>
      <c r="AK436" s="15">
        <f t="shared" si="311"/>
        <v>0.34880092592592593</v>
      </c>
    </row>
    <row r="437" spans="1:37" x14ac:dyDescent="0.25">
      <c r="A437" s="5">
        <v>45520</v>
      </c>
      <c r="B437">
        <v>5</v>
      </c>
      <c r="C437" t="s">
        <v>44</v>
      </c>
      <c r="D437">
        <v>47</v>
      </c>
      <c r="E437">
        <v>13</v>
      </c>
      <c r="F437">
        <v>60</v>
      </c>
      <c r="G437" s="14">
        <v>0.28840277777777779</v>
      </c>
      <c r="H437" s="14">
        <v>0.20920138888888887</v>
      </c>
      <c r="I437" s="14">
        <v>0</v>
      </c>
      <c r="J437" s="14">
        <v>4.010416666666667E-2</v>
      </c>
      <c r="K437" s="14">
        <v>0</v>
      </c>
      <c r="L437" s="14">
        <v>0</v>
      </c>
      <c r="M437" s="14">
        <v>1.9502314814814816E-2</v>
      </c>
      <c r="N437" s="14">
        <v>1.9594907407407405E-2</v>
      </c>
      <c r="O437" s="14">
        <v>0</v>
      </c>
      <c r="P437" s="14">
        <v>1.0636574074074074E-2</v>
      </c>
      <c r="Q437">
        <v>0</v>
      </c>
      <c r="R437" s="14">
        <v>8.5416666666666679E-3</v>
      </c>
      <c r="X437" s="14">
        <v>1.7687962962962962</v>
      </c>
      <c r="Y437" s="12">
        <f t="shared" si="299"/>
        <v>9.4</v>
      </c>
      <c r="Z437" s="12">
        <f t="shared" si="300"/>
        <v>2.6</v>
      </c>
      <c r="AA437" s="14">
        <f t="shared" si="301"/>
        <v>5.7680555555555554E-2</v>
      </c>
      <c r="AB437" s="14">
        <f t="shared" si="302"/>
        <v>4.1840277777777775E-2</v>
      </c>
      <c r="AC437" s="14">
        <f t="shared" si="303"/>
        <v>0</v>
      </c>
      <c r="AD437" s="14">
        <f t="shared" si="304"/>
        <v>8.0208333333333347E-3</v>
      </c>
      <c r="AE437" s="14">
        <f t="shared" si="305"/>
        <v>0</v>
      </c>
      <c r="AF437" s="14">
        <f t="shared" si="306"/>
        <v>0</v>
      </c>
      <c r="AG437" s="14">
        <f t="shared" si="307"/>
        <v>3.9004629629629632E-3</v>
      </c>
      <c r="AH437" s="14">
        <f t="shared" si="308"/>
        <v>3.9189814814814808E-3</v>
      </c>
      <c r="AI437" s="14">
        <f t="shared" si="309"/>
        <v>0</v>
      </c>
      <c r="AJ437" s="14">
        <f t="shared" si="310"/>
        <v>2.127314814814815E-3</v>
      </c>
      <c r="AK437" s="15">
        <f t="shared" si="311"/>
        <v>0.35375925925925922</v>
      </c>
    </row>
    <row r="438" spans="1:37" x14ac:dyDescent="0.25">
      <c r="A438" s="5">
        <v>45520</v>
      </c>
      <c r="B438">
        <v>4</v>
      </c>
      <c r="C438" t="s">
        <v>43</v>
      </c>
      <c r="D438">
        <v>22</v>
      </c>
      <c r="E438">
        <v>8</v>
      </c>
      <c r="F438">
        <v>30</v>
      </c>
      <c r="G438" s="14">
        <v>0.22390046296296295</v>
      </c>
      <c r="H438" s="14">
        <v>0.16180555555555556</v>
      </c>
      <c r="I438" s="14">
        <v>3.4398148148148143E-2</v>
      </c>
      <c r="J438" s="14">
        <v>0</v>
      </c>
      <c r="K438" s="14">
        <v>1.0902777777777777E-2</v>
      </c>
      <c r="L438" s="14">
        <v>7.3032407407407412E-3</v>
      </c>
      <c r="M438" s="14">
        <v>9.5023148148148159E-3</v>
      </c>
      <c r="N438" s="14">
        <v>0</v>
      </c>
      <c r="O438" s="14">
        <v>0</v>
      </c>
      <c r="P438" s="14">
        <v>3.8657407407407408E-3</v>
      </c>
      <c r="Q438">
        <v>0</v>
      </c>
      <c r="R438" s="14">
        <v>4.7337962962962958E-3</v>
      </c>
      <c r="X438" s="14">
        <v>1.4184027777777777</v>
      </c>
      <c r="Y438" s="12">
        <f t="shared" si="299"/>
        <v>5.5</v>
      </c>
      <c r="Z438" s="12">
        <f t="shared" si="300"/>
        <v>2</v>
      </c>
      <c r="AA438" s="14">
        <f t="shared" si="301"/>
        <v>5.5975115740740738E-2</v>
      </c>
      <c r="AB438" s="14">
        <f t="shared" si="302"/>
        <v>4.0451388888888891E-2</v>
      </c>
      <c r="AC438" s="14">
        <f t="shared" si="303"/>
        <v>8.5995370370370357E-3</v>
      </c>
      <c r="AD438" s="14">
        <f t="shared" si="304"/>
        <v>0</v>
      </c>
      <c r="AE438" s="14">
        <f t="shared" si="305"/>
        <v>2.7256944444444442E-3</v>
      </c>
      <c r="AF438" s="14">
        <f t="shared" si="306"/>
        <v>1.8258101851851853E-3</v>
      </c>
      <c r="AG438" s="14">
        <f t="shared" si="307"/>
        <v>2.375578703703704E-3</v>
      </c>
      <c r="AH438" s="14">
        <f t="shared" si="308"/>
        <v>0</v>
      </c>
      <c r="AI438" s="14">
        <f t="shared" si="309"/>
        <v>0</v>
      </c>
      <c r="AJ438" s="14">
        <f t="shared" si="310"/>
        <v>9.6643518518518519E-4</v>
      </c>
      <c r="AK438" s="15">
        <f t="shared" si="311"/>
        <v>0.35460069444444442</v>
      </c>
    </row>
    <row r="439" spans="1:37" x14ac:dyDescent="0.25">
      <c r="A439" s="5">
        <v>45520</v>
      </c>
      <c r="B439">
        <v>3</v>
      </c>
      <c r="C439" t="s">
        <v>49</v>
      </c>
      <c r="D439">
        <v>61</v>
      </c>
      <c r="E439">
        <v>7</v>
      </c>
      <c r="F439">
        <v>68</v>
      </c>
      <c r="G439" s="14">
        <v>0.13769675925925925</v>
      </c>
      <c r="H439" s="14">
        <v>0.12599537037037037</v>
      </c>
      <c r="I439" s="14">
        <v>0</v>
      </c>
      <c r="J439" s="14">
        <v>9.8032407407407408E-3</v>
      </c>
      <c r="K439" s="14">
        <v>0</v>
      </c>
      <c r="L439" s="14">
        <v>0</v>
      </c>
      <c r="M439" s="14">
        <v>1.8981481481481482E-3</v>
      </c>
      <c r="N439" s="14">
        <v>0</v>
      </c>
      <c r="O439" s="14">
        <v>0</v>
      </c>
      <c r="P439" s="14">
        <v>9.408564814814814E-2</v>
      </c>
      <c r="Q439">
        <v>0</v>
      </c>
      <c r="R439" s="14">
        <v>5.6018518518518518E-3</v>
      </c>
      <c r="X439" s="14">
        <v>1.0779976851851851</v>
      </c>
      <c r="Y439" s="12">
        <f t="shared" si="299"/>
        <v>20.333333333333332</v>
      </c>
      <c r="Z439" s="12">
        <f t="shared" si="300"/>
        <v>2.3333333333333335</v>
      </c>
      <c r="AA439" s="14">
        <f t="shared" si="301"/>
        <v>4.5898919753086416E-2</v>
      </c>
      <c r="AB439" s="14">
        <f t="shared" si="302"/>
        <v>4.1998456790123456E-2</v>
      </c>
      <c r="AC439" s="14">
        <f t="shared" si="303"/>
        <v>0</v>
      </c>
      <c r="AD439" s="14">
        <f t="shared" si="304"/>
        <v>3.2677469135802468E-3</v>
      </c>
      <c r="AE439" s="14">
        <f t="shared" si="305"/>
        <v>0</v>
      </c>
      <c r="AF439" s="14">
        <f t="shared" si="306"/>
        <v>0</v>
      </c>
      <c r="AG439" s="14">
        <f t="shared" si="307"/>
        <v>6.3271604938271609E-4</v>
      </c>
      <c r="AH439" s="14">
        <f t="shared" si="308"/>
        <v>0</v>
      </c>
      <c r="AI439" s="14">
        <f t="shared" si="309"/>
        <v>0</v>
      </c>
      <c r="AJ439" s="14">
        <f t="shared" si="310"/>
        <v>3.136188271604938E-2</v>
      </c>
      <c r="AK439" s="15">
        <f t="shared" si="311"/>
        <v>0.35933256172839506</v>
      </c>
    </row>
    <row r="440" spans="1:37" x14ac:dyDescent="0.25">
      <c r="A440" s="5">
        <v>45520</v>
      </c>
      <c r="C440" t="s">
        <v>45</v>
      </c>
      <c r="D440">
        <v>0</v>
      </c>
      <c r="E440">
        <v>0</v>
      </c>
      <c r="F440">
        <v>0</v>
      </c>
      <c r="G440" s="14">
        <v>0</v>
      </c>
      <c r="H440" s="14">
        <v>0</v>
      </c>
      <c r="I440" s="14">
        <v>0</v>
      </c>
      <c r="J440" s="14">
        <v>0</v>
      </c>
      <c r="K440" s="14">
        <v>0</v>
      </c>
      <c r="L440" s="14">
        <v>0</v>
      </c>
      <c r="M440" s="14">
        <v>0</v>
      </c>
      <c r="N440" s="14">
        <v>0</v>
      </c>
      <c r="O440" s="14">
        <v>0</v>
      </c>
      <c r="P440" s="14">
        <v>0</v>
      </c>
      <c r="Q440">
        <v>0</v>
      </c>
      <c r="R440" s="14" t="e">
        <v>#DIV/0!</v>
      </c>
      <c r="X440" s="14">
        <v>0</v>
      </c>
      <c r="Y440" s="12" t="e">
        <f t="shared" si="299"/>
        <v>#DIV/0!</v>
      </c>
      <c r="Z440" s="12" t="e">
        <f t="shared" si="300"/>
        <v>#DIV/0!</v>
      </c>
      <c r="AA440" s="14" t="e">
        <f t="shared" si="301"/>
        <v>#DIV/0!</v>
      </c>
      <c r="AB440" s="14" t="e">
        <f t="shared" si="302"/>
        <v>#DIV/0!</v>
      </c>
      <c r="AC440" s="14" t="e">
        <f t="shared" si="303"/>
        <v>#DIV/0!</v>
      </c>
      <c r="AD440" s="14" t="e">
        <f t="shared" si="304"/>
        <v>#DIV/0!</v>
      </c>
      <c r="AE440" s="14" t="e">
        <f t="shared" si="305"/>
        <v>#DIV/0!</v>
      </c>
      <c r="AF440" s="14" t="e">
        <f t="shared" si="306"/>
        <v>#DIV/0!</v>
      </c>
      <c r="AG440" s="14" t="e">
        <f t="shared" si="307"/>
        <v>#DIV/0!</v>
      </c>
      <c r="AH440" s="14" t="e">
        <f t="shared" si="308"/>
        <v>#DIV/0!</v>
      </c>
      <c r="AI440" s="14" t="e">
        <f t="shared" si="309"/>
        <v>#DIV/0!</v>
      </c>
      <c r="AJ440" s="14" t="e">
        <f t="shared" si="310"/>
        <v>#DIV/0!</v>
      </c>
      <c r="AK440" s="15" t="e">
        <f t="shared" si="311"/>
        <v>#DIV/0!</v>
      </c>
    </row>
    <row r="441" spans="1:37" x14ac:dyDescent="0.25">
      <c r="A441" s="5">
        <v>45520</v>
      </c>
      <c r="B441">
        <v>5</v>
      </c>
      <c r="C441" t="s">
        <v>46</v>
      </c>
      <c r="D441">
        <v>84</v>
      </c>
      <c r="E441">
        <v>4</v>
      </c>
      <c r="F441">
        <v>88</v>
      </c>
      <c r="G441" s="14">
        <v>0.24489583333333331</v>
      </c>
      <c r="H441" s="14">
        <v>0.21159722222222221</v>
      </c>
      <c r="I441" s="14">
        <v>9.0277777777777784E-4</v>
      </c>
      <c r="J441" s="14">
        <v>1.0497685185185186E-2</v>
      </c>
      <c r="K441" s="14">
        <v>5.7986111111111112E-3</v>
      </c>
      <c r="L441" s="14">
        <v>2.0949074074074073E-3</v>
      </c>
      <c r="M441" s="14">
        <v>0</v>
      </c>
      <c r="N441" s="14">
        <v>6.2962962962962964E-3</v>
      </c>
      <c r="O441" s="14">
        <v>7.69675925925926E-3</v>
      </c>
      <c r="P441" s="14">
        <v>9.6296296296296303E-3</v>
      </c>
      <c r="Q441">
        <v>0</v>
      </c>
      <c r="R441" s="14">
        <v>5.5902777777777782E-3</v>
      </c>
      <c r="X441" s="14">
        <v>1.7739004629629631</v>
      </c>
      <c r="Y441" s="12">
        <f t="shared" si="299"/>
        <v>16.8</v>
      </c>
      <c r="Z441" s="12">
        <f t="shared" si="300"/>
        <v>0.8</v>
      </c>
      <c r="AA441" s="14">
        <f t="shared" si="301"/>
        <v>4.8979166666666664E-2</v>
      </c>
      <c r="AB441" s="14">
        <f t="shared" si="302"/>
        <v>4.2319444444444444E-2</v>
      </c>
      <c r="AC441" s="14">
        <f t="shared" si="303"/>
        <v>1.8055555555555557E-4</v>
      </c>
      <c r="AD441" s="14">
        <f t="shared" si="304"/>
        <v>2.0995370370370373E-3</v>
      </c>
      <c r="AE441" s="14">
        <f t="shared" si="305"/>
        <v>1.1597222222222221E-3</v>
      </c>
      <c r="AF441" s="14">
        <f t="shared" si="306"/>
        <v>4.1898148148148144E-4</v>
      </c>
      <c r="AG441" s="14">
        <f t="shared" si="307"/>
        <v>0</v>
      </c>
      <c r="AH441" s="14">
        <f t="shared" si="308"/>
        <v>1.2592592592592592E-3</v>
      </c>
      <c r="AI441" s="14">
        <f t="shared" si="309"/>
        <v>1.5393518518518521E-3</v>
      </c>
      <c r="AJ441" s="14">
        <f t="shared" si="310"/>
        <v>1.925925925925926E-3</v>
      </c>
      <c r="AK441" s="15">
        <f t="shared" si="311"/>
        <v>0.35478009259259263</v>
      </c>
    </row>
    <row r="442" spans="1:37" x14ac:dyDescent="0.25">
      <c r="A442" s="5">
        <v>45520</v>
      </c>
      <c r="B442">
        <v>4</v>
      </c>
      <c r="C442" t="s">
        <v>47</v>
      </c>
      <c r="D442">
        <v>65</v>
      </c>
      <c r="E442">
        <v>16</v>
      </c>
      <c r="F442">
        <v>81</v>
      </c>
      <c r="G442" s="14">
        <v>0.26709490740740743</v>
      </c>
      <c r="H442" s="14">
        <v>0.19958333333333333</v>
      </c>
      <c r="I442" s="14">
        <v>9.6342592592592591E-2</v>
      </c>
      <c r="J442" s="14">
        <v>7.1354166666666663E-2</v>
      </c>
      <c r="K442" s="14">
        <v>0</v>
      </c>
      <c r="L442" s="14">
        <v>5.7175925925925929E-2</v>
      </c>
      <c r="M442" s="14">
        <v>8.9120370370370378E-3</v>
      </c>
      <c r="N442" s="14">
        <v>0</v>
      </c>
      <c r="O442" s="14">
        <v>0</v>
      </c>
      <c r="P442" s="14">
        <v>9.8379629629629633E-3</v>
      </c>
      <c r="Q442">
        <v>0</v>
      </c>
      <c r="R442" s="14">
        <v>5.162037037037037E-3</v>
      </c>
      <c r="X442" s="14">
        <v>1.4245949074074076</v>
      </c>
      <c r="Y442" s="12">
        <f t="shared" si="299"/>
        <v>16.25</v>
      </c>
      <c r="Z442" s="12">
        <f t="shared" si="300"/>
        <v>4</v>
      </c>
      <c r="AA442" s="14">
        <f t="shared" si="301"/>
        <v>6.6773726851851858E-2</v>
      </c>
      <c r="AB442" s="14">
        <f t="shared" si="302"/>
        <v>4.9895833333333334E-2</v>
      </c>
      <c r="AC442" s="14">
        <f t="shared" si="303"/>
        <v>2.4085648148148148E-2</v>
      </c>
      <c r="AD442" s="14">
        <f t="shared" si="304"/>
        <v>1.7838541666666666E-2</v>
      </c>
      <c r="AE442" s="14">
        <f t="shared" si="305"/>
        <v>0</v>
      </c>
      <c r="AF442" s="14">
        <f t="shared" si="306"/>
        <v>1.4293981481481482E-2</v>
      </c>
      <c r="AG442" s="14">
        <f t="shared" si="307"/>
        <v>2.2280092592592594E-3</v>
      </c>
      <c r="AH442" s="14">
        <f t="shared" si="308"/>
        <v>0</v>
      </c>
      <c r="AI442" s="14">
        <f t="shared" si="309"/>
        <v>0</v>
      </c>
      <c r="AJ442" s="14">
        <f t="shared" si="310"/>
        <v>2.4594907407407408E-3</v>
      </c>
      <c r="AK442" s="15">
        <f t="shared" si="311"/>
        <v>0.35614872685185189</v>
      </c>
    </row>
    <row r="443" spans="1:37" hidden="1" x14ac:dyDescent="0.25">
      <c r="A443" s="5">
        <v>45527</v>
      </c>
      <c r="B443">
        <v>5</v>
      </c>
      <c r="C443" t="s">
        <v>123</v>
      </c>
      <c r="D443">
        <v>2</v>
      </c>
      <c r="E443">
        <v>2</v>
      </c>
      <c r="F443">
        <v>4</v>
      </c>
      <c r="G443" s="14">
        <v>0.26849537037037036</v>
      </c>
      <c r="H443" s="14">
        <v>0</v>
      </c>
      <c r="I443" s="14">
        <v>0</v>
      </c>
      <c r="J443" s="14">
        <v>0</v>
      </c>
      <c r="K443" s="14">
        <v>0</v>
      </c>
      <c r="L443" s="14">
        <v>0.26849537037037036</v>
      </c>
      <c r="M443" s="14">
        <v>0</v>
      </c>
      <c r="N443" s="14">
        <v>0</v>
      </c>
      <c r="O443" s="14">
        <v>0</v>
      </c>
      <c r="P443" s="14">
        <v>6.9444444444444444E-5</v>
      </c>
      <c r="Q443">
        <v>0</v>
      </c>
      <c r="R443" s="14">
        <v>2.8009259259259259E-3</v>
      </c>
      <c r="X443" s="14">
        <v>0.27439814814814817</v>
      </c>
      <c r="Y443" s="12">
        <f>$D443/$B443</f>
        <v>0.4</v>
      </c>
      <c r="Z443" s="12">
        <f>$E443/$B443</f>
        <v>0.4</v>
      </c>
      <c r="AA443" s="14">
        <f>$G443/$B443</f>
        <v>5.3699074074074073E-2</v>
      </c>
      <c r="AB443" s="14">
        <f>$H443/$B443</f>
        <v>0</v>
      </c>
      <c r="AC443" s="14">
        <f>$I443/$B443</f>
        <v>0</v>
      </c>
      <c r="AD443" s="14">
        <f>$J443/$B443</f>
        <v>0</v>
      </c>
      <c r="AE443" s="14">
        <f>$K443/$B443</f>
        <v>0</v>
      </c>
      <c r="AF443" s="14">
        <f>$L443/$B443</f>
        <v>5.3699074074074073E-2</v>
      </c>
      <c r="AG443" s="14">
        <f>$M443/$B443</f>
        <v>0</v>
      </c>
      <c r="AH443" s="14">
        <f>$N443/$B443</f>
        <v>0</v>
      </c>
      <c r="AI443" s="14">
        <f>$O443/$B443</f>
        <v>0</v>
      </c>
      <c r="AJ443" s="14">
        <f>$P443/$B443</f>
        <v>1.388888888888889E-5</v>
      </c>
      <c r="AK443" s="15">
        <f>$X443/$B443</f>
        <v>5.4879629629629632E-2</v>
      </c>
    </row>
    <row r="444" spans="1:37" x14ac:dyDescent="0.25">
      <c r="A444" s="5">
        <v>45527</v>
      </c>
      <c r="B444">
        <v>5</v>
      </c>
      <c r="C444" t="s">
        <v>48</v>
      </c>
      <c r="D444">
        <v>150</v>
      </c>
      <c r="E444">
        <v>11</v>
      </c>
      <c r="F444">
        <v>161</v>
      </c>
      <c r="G444" s="14">
        <v>0.31579861111111113</v>
      </c>
      <c r="H444" s="14">
        <v>0.20909722222222224</v>
      </c>
      <c r="I444" s="14">
        <v>5.5196759259259265E-2</v>
      </c>
      <c r="J444" s="14">
        <v>1.4699074074074074E-2</v>
      </c>
      <c r="K444" s="14">
        <v>0</v>
      </c>
      <c r="L444" s="14">
        <v>0.02</v>
      </c>
      <c r="M444" s="14">
        <v>3.1944444444444442E-3</v>
      </c>
      <c r="N444" s="14">
        <v>1.3599537037037037E-2</v>
      </c>
      <c r="O444" s="14">
        <v>0</v>
      </c>
      <c r="P444" s="14">
        <v>1.7013888888888887E-2</v>
      </c>
      <c r="Q444">
        <v>0</v>
      </c>
      <c r="R444" s="14">
        <v>3.425925925925926E-3</v>
      </c>
      <c r="X444" s="14">
        <v>1.7714004629629629</v>
      </c>
      <c r="Y444" s="12">
        <f t="shared" ref="Y444:Y451" si="312">$D444/$B444</f>
        <v>30</v>
      </c>
      <c r="Z444" s="12">
        <f t="shared" ref="Z444:Z451" si="313">$E444/$B444</f>
        <v>2.2000000000000002</v>
      </c>
      <c r="AA444" s="14">
        <f t="shared" ref="AA444:AA451" si="314">$G444/$B444</f>
        <v>6.3159722222222228E-2</v>
      </c>
      <c r="AB444" s="14">
        <f t="shared" ref="AB444:AB451" si="315">$H444/$B444</f>
        <v>4.1819444444444451E-2</v>
      </c>
      <c r="AC444" s="14">
        <f t="shared" ref="AC444:AC451" si="316">$I444/$B444</f>
        <v>1.1039351851851852E-2</v>
      </c>
      <c r="AD444" s="14">
        <f t="shared" ref="AD444:AD451" si="317">$J444/$B444</f>
        <v>2.9398148148148148E-3</v>
      </c>
      <c r="AE444" s="14">
        <f t="shared" ref="AE444:AE451" si="318">$K444/$B444</f>
        <v>0</v>
      </c>
      <c r="AF444" s="14">
        <f t="shared" ref="AF444:AF451" si="319">$L444/$B444</f>
        <v>4.0000000000000001E-3</v>
      </c>
      <c r="AG444" s="14">
        <f t="shared" ref="AG444:AG451" si="320">$M444/$B444</f>
        <v>6.3888888888888882E-4</v>
      </c>
      <c r="AH444" s="14">
        <f t="shared" ref="AH444:AH451" si="321">$N444/$B444</f>
        <v>2.7199074074074074E-3</v>
      </c>
      <c r="AI444" s="14">
        <f t="shared" ref="AI444:AI451" si="322">$O444/$B444</f>
        <v>0</v>
      </c>
      <c r="AJ444" s="14">
        <f t="shared" ref="AJ444:AJ451" si="323">$P444/$B444</f>
        <v>3.4027777777777776E-3</v>
      </c>
      <c r="AK444" s="15">
        <f t="shared" ref="AK444:AK451" si="324">$X444/$B444</f>
        <v>0.35428009259259258</v>
      </c>
    </row>
    <row r="445" spans="1:37" x14ac:dyDescent="0.25">
      <c r="A445" s="5">
        <v>45527</v>
      </c>
      <c r="B445">
        <v>5</v>
      </c>
      <c r="C445" t="s">
        <v>125</v>
      </c>
      <c r="D445">
        <v>47</v>
      </c>
      <c r="E445">
        <v>24</v>
      </c>
      <c r="F445">
        <v>71</v>
      </c>
      <c r="G445" s="14">
        <v>0.42799768518518522</v>
      </c>
      <c r="H445" s="14">
        <v>0.21159722222222221</v>
      </c>
      <c r="I445" s="14">
        <v>0</v>
      </c>
      <c r="J445" s="14">
        <v>4.9699074074074069E-2</v>
      </c>
      <c r="K445" s="14">
        <v>0</v>
      </c>
      <c r="L445" s="14">
        <v>0.16670138888888889</v>
      </c>
      <c r="M445" s="14">
        <v>0</v>
      </c>
      <c r="N445" s="14">
        <v>0</v>
      </c>
      <c r="O445" s="14">
        <v>0</v>
      </c>
      <c r="P445" s="14">
        <v>5.1967592592592595E-3</v>
      </c>
      <c r="Q445">
        <v>0</v>
      </c>
      <c r="R445" s="14">
        <v>5.4976851851851853E-3</v>
      </c>
      <c r="X445" s="14">
        <v>1.7612962962962964</v>
      </c>
      <c r="Y445" s="12">
        <f t="shared" si="312"/>
        <v>9.4</v>
      </c>
      <c r="Z445" s="12">
        <f t="shared" si="313"/>
        <v>4.8</v>
      </c>
      <c r="AA445" s="14">
        <f t="shared" si="314"/>
        <v>8.5599537037037043E-2</v>
      </c>
      <c r="AB445" s="14">
        <f t="shared" si="315"/>
        <v>4.2319444444444444E-2</v>
      </c>
      <c r="AC445" s="14">
        <f t="shared" si="316"/>
        <v>0</v>
      </c>
      <c r="AD445" s="14">
        <f t="shared" si="317"/>
        <v>9.9398148148148145E-3</v>
      </c>
      <c r="AE445" s="14">
        <f t="shared" si="318"/>
        <v>0</v>
      </c>
      <c r="AF445" s="14">
        <f t="shared" si="319"/>
        <v>3.3340277777777774E-2</v>
      </c>
      <c r="AG445" s="14">
        <f t="shared" si="320"/>
        <v>0</v>
      </c>
      <c r="AH445" s="14">
        <f t="shared" si="321"/>
        <v>0</v>
      </c>
      <c r="AI445" s="14">
        <f t="shared" si="322"/>
        <v>0</v>
      </c>
      <c r="AJ445" s="14">
        <f t="shared" si="323"/>
        <v>1.0393518518518519E-3</v>
      </c>
      <c r="AK445" s="15">
        <f t="shared" si="324"/>
        <v>0.35225925925925927</v>
      </c>
    </row>
    <row r="446" spans="1:37" x14ac:dyDescent="0.25">
      <c r="A446" s="5">
        <v>45527</v>
      </c>
      <c r="B446">
        <v>5</v>
      </c>
      <c r="C446" t="s">
        <v>127</v>
      </c>
      <c r="D446">
        <v>53</v>
      </c>
      <c r="E446">
        <v>29</v>
      </c>
      <c r="F446">
        <v>82</v>
      </c>
      <c r="G446" s="14">
        <v>0.36299768518518521</v>
      </c>
      <c r="H446" s="14">
        <v>0.21159722222222221</v>
      </c>
      <c r="I446" s="14">
        <v>0</v>
      </c>
      <c r="J446" s="14">
        <v>0.02</v>
      </c>
      <c r="K446" s="14">
        <v>0</v>
      </c>
      <c r="L446" s="14">
        <v>9.1805555555555543E-2</v>
      </c>
      <c r="M446" s="14">
        <v>0</v>
      </c>
      <c r="N446" s="14">
        <v>0</v>
      </c>
      <c r="O446" s="14">
        <v>3.9594907407407405E-2</v>
      </c>
      <c r="P446" s="14">
        <v>1.6643518518518519E-2</v>
      </c>
      <c r="Q446">
        <v>0</v>
      </c>
      <c r="R446" s="14">
        <v>7.1874999999999994E-3</v>
      </c>
      <c r="X446" s="14">
        <v>1.7787037037037037</v>
      </c>
      <c r="Y446" s="12">
        <f t="shared" si="312"/>
        <v>10.6</v>
      </c>
      <c r="Z446" s="12">
        <f t="shared" si="313"/>
        <v>5.8</v>
      </c>
      <c r="AA446" s="14">
        <f t="shared" si="314"/>
        <v>7.2599537037037046E-2</v>
      </c>
      <c r="AB446" s="14">
        <f t="shared" si="315"/>
        <v>4.2319444444444444E-2</v>
      </c>
      <c r="AC446" s="14">
        <f t="shared" si="316"/>
        <v>0</v>
      </c>
      <c r="AD446" s="14">
        <f t="shared" si="317"/>
        <v>4.0000000000000001E-3</v>
      </c>
      <c r="AE446" s="14">
        <f t="shared" si="318"/>
        <v>0</v>
      </c>
      <c r="AF446" s="14">
        <f t="shared" si="319"/>
        <v>1.8361111111111109E-2</v>
      </c>
      <c r="AG446" s="14">
        <f t="shared" si="320"/>
        <v>0</v>
      </c>
      <c r="AH446" s="14">
        <f t="shared" si="321"/>
        <v>0</v>
      </c>
      <c r="AI446" s="14">
        <f t="shared" si="322"/>
        <v>7.9189814814814817E-3</v>
      </c>
      <c r="AJ446" s="14">
        <f t="shared" si="323"/>
        <v>3.3287037037037039E-3</v>
      </c>
      <c r="AK446" s="15">
        <f t="shared" si="324"/>
        <v>0.35574074074074075</v>
      </c>
    </row>
    <row r="447" spans="1:37" x14ac:dyDescent="0.25">
      <c r="A447" s="5">
        <v>45527</v>
      </c>
      <c r="B447">
        <v>5</v>
      </c>
      <c r="C447" t="s">
        <v>44</v>
      </c>
      <c r="D447">
        <v>88</v>
      </c>
      <c r="E447">
        <v>17</v>
      </c>
      <c r="F447">
        <v>105</v>
      </c>
      <c r="G447" s="14">
        <v>0.29150462962962964</v>
      </c>
      <c r="H447" s="14">
        <v>0.16749999999999998</v>
      </c>
      <c r="I447" s="14">
        <v>0</v>
      </c>
      <c r="J447" s="14">
        <v>1.2002314814814815E-2</v>
      </c>
      <c r="K447" s="14">
        <v>4.0196759259259258E-2</v>
      </c>
      <c r="L447" s="14">
        <v>5.7395833333333333E-2</v>
      </c>
      <c r="M447" s="14">
        <v>0</v>
      </c>
      <c r="N447" s="14">
        <v>1.4398148148148148E-2</v>
      </c>
      <c r="O447" s="14">
        <v>0</v>
      </c>
      <c r="P447" s="14">
        <v>1.9016203703703705E-2</v>
      </c>
      <c r="Q447">
        <v>0</v>
      </c>
      <c r="R447" s="14">
        <v>7.4421296296296293E-3</v>
      </c>
      <c r="X447" s="14">
        <v>1.7275</v>
      </c>
      <c r="Y447" s="12">
        <f t="shared" si="312"/>
        <v>17.600000000000001</v>
      </c>
      <c r="Z447" s="12">
        <f t="shared" si="313"/>
        <v>3.4</v>
      </c>
      <c r="AA447" s="14">
        <f t="shared" si="314"/>
        <v>5.830092592592593E-2</v>
      </c>
      <c r="AB447" s="14">
        <f t="shared" si="315"/>
        <v>3.3499999999999995E-2</v>
      </c>
      <c r="AC447" s="14">
        <f t="shared" si="316"/>
        <v>0</v>
      </c>
      <c r="AD447" s="14">
        <f t="shared" si="317"/>
        <v>2.4004629629629627E-3</v>
      </c>
      <c r="AE447" s="14">
        <f t="shared" si="318"/>
        <v>8.0393518518518513E-3</v>
      </c>
      <c r="AF447" s="14">
        <f t="shared" si="319"/>
        <v>1.1479166666666667E-2</v>
      </c>
      <c r="AG447" s="14">
        <f t="shared" si="320"/>
        <v>0</v>
      </c>
      <c r="AH447" s="14">
        <f t="shared" si="321"/>
        <v>2.8796296296296296E-3</v>
      </c>
      <c r="AI447" s="14">
        <f t="shared" si="322"/>
        <v>0</v>
      </c>
      <c r="AJ447" s="14">
        <f t="shared" si="323"/>
        <v>3.8032407407407411E-3</v>
      </c>
      <c r="AK447" s="15">
        <f t="shared" si="324"/>
        <v>0.34550000000000003</v>
      </c>
    </row>
    <row r="448" spans="1:37" x14ac:dyDescent="0.25">
      <c r="A448" s="5">
        <v>45527</v>
      </c>
      <c r="B448">
        <v>4</v>
      </c>
      <c r="C448" t="s">
        <v>43</v>
      </c>
      <c r="D448">
        <v>42</v>
      </c>
      <c r="E448">
        <v>8</v>
      </c>
      <c r="F448">
        <v>50</v>
      </c>
      <c r="G448" s="14">
        <v>0.22280092592592593</v>
      </c>
      <c r="H448" s="14">
        <v>0.15599537037037037</v>
      </c>
      <c r="I448" s="14">
        <v>2.1701388888888892E-2</v>
      </c>
      <c r="J448" s="14">
        <v>0</v>
      </c>
      <c r="K448" s="14">
        <v>0</v>
      </c>
      <c r="L448" s="14">
        <v>4.5104166666666667E-2</v>
      </c>
      <c r="M448" s="14">
        <v>0</v>
      </c>
      <c r="N448" s="14">
        <v>0</v>
      </c>
      <c r="O448" s="14">
        <v>0</v>
      </c>
      <c r="P448" s="14">
        <v>9.2361111111111116E-3</v>
      </c>
      <c r="Q448">
        <v>0</v>
      </c>
      <c r="R448" s="14">
        <v>5.1967592592592595E-3</v>
      </c>
      <c r="X448" s="14">
        <v>1.416898148148148</v>
      </c>
      <c r="Y448" s="12">
        <f t="shared" si="312"/>
        <v>10.5</v>
      </c>
      <c r="Z448" s="12">
        <f t="shared" si="313"/>
        <v>2</v>
      </c>
      <c r="AA448" s="14">
        <f t="shared" si="314"/>
        <v>5.5700231481481483E-2</v>
      </c>
      <c r="AB448" s="14">
        <f t="shared" si="315"/>
        <v>3.8998842592592592E-2</v>
      </c>
      <c r="AC448" s="14">
        <f t="shared" si="316"/>
        <v>5.4253472222222229E-3</v>
      </c>
      <c r="AD448" s="14">
        <f t="shared" si="317"/>
        <v>0</v>
      </c>
      <c r="AE448" s="14">
        <f t="shared" si="318"/>
        <v>0</v>
      </c>
      <c r="AF448" s="14">
        <f t="shared" si="319"/>
        <v>1.1276041666666667E-2</v>
      </c>
      <c r="AG448" s="14">
        <f t="shared" si="320"/>
        <v>0</v>
      </c>
      <c r="AH448" s="14">
        <f t="shared" si="321"/>
        <v>0</v>
      </c>
      <c r="AI448" s="14">
        <f t="shared" si="322"/>
        <v>0</v>
      </c>
      <c r="AJ448" s="14">
        <f t="shared" si="323"/>
        <v>2.3090277777777779E-3</v>
      </c>
      <c r="AK448" s="15">
        <f t="shared" si="324"/>
        <v>0.35422453703703699</v>
      </c>
    </row>
    <row r="449" spans="1:37" x14ac:dyDescent="0.25">
      <c r="A449" s="5">
        <v>45527</v>
      </c>
      <c r="B449">
        <v>4</v>
      </c>
      <c r="C449" t="s">
        <v>49</v>
      </c>
      <c r="D449">
        <v>95</v>
      </c>
      <c r="E449">
        <v>22</v>
      </c>
      <c r="F449">
        <v>117</v>
      </c>
      <c r="G449" s="14">
        <v>0.20400462962962962</v>
      </c>
      <c r="H449" s="14">
        <v>0.16719907407407408</v>
      </c>
      <c r="I449" s="14">
        <v>0</v>
      </c>
      <c r="J449" s="14">
        <v>1.3703703703703704E-2</v>
      </c>
      <c r="K449" s="14">
        <v>0</v>
      </c>
      <c r="L449" s="14">
        <v>2.1990740740740742E-3</v>
      </c>
      <c r="M449" s="14">
        <v>2.0902777777777781E-2</v>
      </c>
      <c r="N449" s="14">
        <v>0</v>
      </c>
      <c r="O449" s="14">
        <v>0</v>
      </c>
      <c r="P449" s="14">
        <v>0.15597222222222221</v>
      </c>
      <c r="Q449">
        <v>0</v>
      </c>
      <c r="R449" s="14">
        <v>5.5439814814814822E-3</v>
      </c>
      <c r="X449" s="14">
        <v>1.4184027777777777</v>
      </c>
      <c r="Y449" s="12">
        <f t="shared" si="312"/>
        <v>23.75</v>
      </c>
      <c r="Z449" s="12">
        <f t="shared" si="313"/>
        <v>5.5</v>
      </c>
      <c r="AA449" s="14">
        <f t="shared" si="314"/>
        <v>5.1001157407407405E-2</v>
      </c>
      <c r="AB449" s="14">
        <f t="shared" si="315"/>
        <v>4.1799768518518521E-2</v>
      </c>
      <c r="AC449" s="14">
        <f t="shared" si="316"/>
        <v>0</v>
      </c>
      <c r="AD449" s="14">
        <f t="shared" si="317"/>
        <v>3.425925925925926E-3</v>
      </c>
      <c r="AE449" s="14">
        <f t="shared" si="318"/>
        <v>0</v>
      </c>
      <c r="AF449" s="14">
        <f t="shared" si="319"/>
        <v>5.4976851851851855E-4</v>
      </c>
      <c r="AG449" s="14">
        <f t="shared" si="320"/>
        <v>5.2256944444444451E-3</v>
      </c>
      <c r="AH449" s="14">
        <f t="shared" si="321"/>
        <v>0</v>
      </c>
      <c r="AI449" s="14">
        <f t="shared" si="322"/>
        <v>0</v>
      </c>
      <c r="AJ449" s="14">
        <f t="shared" si="323"/>
        <v>3.8993055555555552E-2</v>
      </c>
      <c r="AK449" s="15">
        <f t="shared" si="324"/>
        <v>0.35460069444444442</v>
      </c>
    </row>
    <row r="450" spans="1:37" x14ac:dyDescent="0.25">
      <c r="A450" s="5">
        <v>45527</v>
      </c>
      <c r="B450">
        <v>5</v>
      </c>
      <c r="C450" t="s">
        <v>45</v>
      </c>
      <c r="D450">
        <v>76</v>
      </c>
      <c r="E450">
        <v>20</v>
      </c>
      <c r="F450">
        <v>96</v>
      </c>
      <c r="G450" s="14">
        <v>0.27530092592592592</v>
      </c>
      <c r="H450" s="14">
        <v>0.21030092592592595</v>
      </c>
      <c r="I450" s="14">
        <v>0</v>
      </c>
      <c r="J450" s="14">
        <v>4.5300925925925932E-2</v>
      </c>
      <c r="K450" s="14">
        <v>0</v>
      </c>
      <c r="L450" s="14">
        <v>0</v>
      </c>
      <c r="M450" s="14">
        <v>6.8981481481481489E-3</v>
      </c>
      <c r="N450" s="14">
        <v>0</v>
      </c>
      <c r="O450" s="14">
        <v>1.2800925925925926E-2</v>
      </c>
      <c r="P450" s="14">
        <v>8.5879629629629622E-3</v>
      </c>
      <c r="Q450">
        <v>0</v>
      </c>
      <c r="R450" s="14">
        <v>4.340277777777778E-3</v>
      </c>
      <c r="X450" s="14">
        <v>1.7710995370370368</v>
      </c>
      <c r="Y450" s="12">
        <f t="shared" si="312"/>
        <v>15.2</v>
      </c>
      <c r="Z450" s="12">
        <f t="shared" si="313"/>
        <v>4</v>
      </c>
      <c r="AA450" s="14">
        <f t="shared" si="314"/>
        <v>5.5060185185185184E-2</v>
      </c>
      <c r="AB450" s="14">
        <f t="shared" si="315"/>
        <v>4.2060185185185187E-2</v>
      </c>
      <c r="AC450" s="14">
        <f t="shared" si="316"/>
        <v>0</v>
      </c>
      <c r="AD450" s="14">
        <f t="shared" si="317"/>
        <v>9.0601851851851867E-3</v>
      </c>
      <c r="AE450" s="14">
        <f t="shared" si="318"/>
        <v>0</v>
      </c>
      <c r="AF450" s="14">
        <f t="shared" si="319"/>
        <v>0</v>
      </c>
      <c r="AG450" s="14">
        <f t="shared" si="320"/>
        <v>1.3796296296296297E-3</v>
      </c>
      <c r="AH450" s="14">
        <f t="shared" si="321"/>
        <v>0</v>
      </c>
      <c r="AI450" s="14">
        <f t="shared" si="322"/>
        <v>2.5601851851851853E-3</v>
      </c>
      <c r="AJ450" s="14">
        <f t="shared" si="323"/>
        <v>1.7175925925925924E-3</v>
      </c>
      <c r="AK450" s="15">
        <f t="shared" si="324"/>
        <v>0.35421990740740739</v>
      </c>
    </row>
    <row r="451" spans="1:37" x14ac:dyDescent="0.25">
      <c r="A451" s="5">
        <v>45527</v>
      </c>
      <c r="B451">
        <v>5</v>
      </c>
      <c r="C451" t="s">
        <v>46</v>
      </c>
      <c r="D451">
        <v>151</v>
      </c>
      <c r="E451">
        <v>4</v>
      </c>
      <c r="F451">
        <v>155</v>
      </c>
      <c r="G451" s="14">
        <v>0.23510416666666667</v>
      </c>
      <c r="H451" s="14">
        <v>0.21159722222222221</v>
      </c>
      <c r="I451" s="14">
        <v>0</v>
      </c>
      <c r="J451" s="14">
        <v>9.8958333333333329E-3</v>
      </c>
      <c r="K451" s="14">
        <v>0</v>
      </c>
      <c r="L451" s="14">
        <v>6.2962962962962964E-3</v>
      </c>
      <c r="M451" s="14">
        <v>0</v>
      </c>
      <c r="N451" s="14">
        <v>7.3032407407407412E-3</v>
      </c>
      <c r="O451" s="14">
        <v>0</v>
      </c>
      <c r="P451" s="14">
        <v>1.7673611111111109E-2</v>
      </c>
      <c r="Q451">
        <v>0</v>
      </c>
      <c r="R451" s="14">
        <v>5.4513888888888884E-3</v>
      </c>
      <c r="X451" s="14">
        <v>1.7689004629629628</v>
      </c>
      <c r="Y451" s="12">
        <f t="shared" si="312"/>
        <v>30.2</v>
      </c>
      <c r="Z451" s="12">
        <f t="shared" si="313"/>
        <v>0.8</v>
      </c>
      <c r="AA451" s="14">
        <f t="shared" si="314"/>
        <v>4.7020833333333331E-2</v>
      </c>
      <c r="AB451" s="14">
        <f t="shared" si="315"/>
        <v>4.2319444444444444E-2</v>
      </c>
      <c r="AC451" s="14">
        <f t="shared" si="316"/>
        <v>0</v>
      </c>
      <c r="AD451" s="14">
        <f t="shared" si="317"/>
        <v>1.9791666666666664E-3</v>
      </c>
      <c r="AE451" s="14">
        <f t="shared" si="318"/>
        <v>0</v>
      </c>
      <c r="AF451" s="14">
        <f t="shared" si="319"/>
        <v>1.2592592592592592E-3</v>
      </c>
      <c r="AG451" s="14">
        <f t="shared" si="320"/>
        <v>0</v>
      </c>
      <c r="AH451" s="14">
        <f t="shared" si="321"/>
        <v>1.4606481481481482E-3</v>
      </c>
      <c r="AI451" s="14">
        <f t="shared" si="322"/>
        <v>0</v>
      </c>
      <c r="AJ451" s="14">
        <f t="shared" si="323"/>
        <v>3.5347222222222217E-3</v>
      </c>
      <c r="AK451" s="15">
        <f t="shared" si="324"/>
        <v>0.35378009259259258</v>
      </c>
    </row>
    <row r="452" spans="1:37" hidden="1" x14ac:dyDescent="0.25">
      <c r="A452" s="5">
        <v>45534</v>
      </c>
      <c r="C452" t="s">
        <v>123</v>
      </c>
      <c r="D452">
        <v>20</v>
      </c>
      <c r="E452">
        <v>7</v>
      </c>
      <c r="F452">
        <v>27</v>
      </c>
      <c r="G452" s="14">
        <v>0.42900462962962965</v>
      </c>
      <c r="H452" s="14">
        <v>0</v>
      </c>
      <c r="I452" s="14">
        <v>0</v>
      </c>
      <c r="J452" s="14">
        <v>0</v>
      </c>
      <c r="K452" s="14">
        <v>0</v>
      </c>
      <c r="L452" s="14">
        <v>0.42900462962962965</v>
      </c>
      <c r="M452" s="14">
        <v>0</v>
      </c>
      <c r="N452" s="14">
        <v>0</v>
      </c>
      <c r="O452" s="14">
        <v>0</v>
      </c>
      <c r="P452" s="14">
        <v>1.4351851851851854E-3</v>
      </c>
      <c r="Q452">
        <v>0</v>
      </c>
      <c r="R452" s="14">
        <v>2.0601851851851853E-3</v>
      </c>
      <c r="X452" s="14">
        <v>0.53870370370370368</v>
      </c>
      <c r="Y452" s="12" t="e">
        <f>$D452/$B452</f>
        <v>#DIV/0!</v>
      </c>
      <c r="Z452" s="12" t="e">
        <f>$E452/$B452</f>
        <v>#DIV/0!</v>
      </c>
      <c r="AA452" s="14" t="e">
        <f>$G452/$B452</f>
        <v>#DIV/0!</v>
      </c>
      <c r="AB452" s="14" t="e">
        <f>$H452/$B452</f>
        <v>#DIV/0!</v>
      </c>
      <c r="AC452" s="14" t="e">
        <f>$I452/$B452</f>
        <v>#DIV/0!</v>
      </c>
      <c r="AD452" s="14" t="e">
        <f>$J452/$B452</f>
        <v>#DIV/0!</v>
      </c>
      <c r="AE452" s="14" t="e">
        <f>$K452/$B452</f>
        <v>#DIV/0!</v>
      </c>
      <c r="AF452" s="14" t="e">
        <f>$L452/$B452</f>
        <v>#DIV/0!</v>
      </c>
      <c r="AG452" s="14" t="e">
        <f>$M452/$B452</f>
        <v>#DIV/0!</v>
      </c>
      <c r="AH452" s="14" t="e">
        <f>$N452/$B452</f>
        <v>#DIV/0!</v>
      </c>
      <c r="AI452" s="14" t="e">
        <f>$O452/$B452</f>
        <v>#DIV/0!</v>
      </c>
      <c r="AJ452" s="14" t="e">
        <f>$P452/$B452</f>
        <v>#DIV/0!</v>
      </c>
      <c r="AK452" s="15" t="e">
        <f>$X452/$B452</f>
        <v>#DIV/0!</v>
      </c>
    </row>
    <row r="453" spans="1:37" x14ac:dyDescent="0.25">
      <c r="A453" s="5">
        <v>45534</v>
      </c>
      <c r="B453">
        <v>0</v>
      </c>
      <c r="C453" t="s">
        <v>48</v>
      </c>
      <c r="D453">
        <v>0</v>
      </c>
      <c r="E453">
        <v>0</v>
      </c>
      <c r="F453">
        <v>0</v>
      </c>
      <c r="G453" s="14">
        <v>0</v>
      </c>
      <c r="H453" s="14">
        <v>0</v>
      </c>
      <c r="I453" s="14">
        <v>0</v>
      </c>
      <c r="J453" s="14">
        <v>0</v>
      </c>
      <c r="K453" s="14">
        <v>0</v>
      </c>
      <c r="L453" s="14">
        <v>0</v>
      </c>
      <c r="M453" s="14">
        <v>0</v>
      </c>
      <c r="N453" s="14">
        <v>0</v>
      </c>
      <c r="O453" s="14">
        <v>0</v>
      </c>
      <c r="P453" s="14">
        <v>0</v>
      </c>
      <c r="Q453">
        <v>0</v>
      </c>
      <c r="R453" s="14" t="e">
        <v>#DIV/0!</v>
      </c>
      <c r="X453" s="14">
        <v>0</v>
      </c>
      <c r="Y453" s="12" t="e">
        <f t="shared" ref="Y453:Y461" si="325">$D453/$B453</f>
        <v>#DIV/0!</v>
      </c>
      <c r="Z453" s="12" t="e">
        <f t="shared" ref="Z453:Z461" si="326">$E453/$B453</f>
        <v>#DIV/0!</v>
      </c>
      <c r="AA453" s="14" t="e">
        <f t="shared" ref="AA453:AA461" si="327">$G453/$B453</f>
        <v>#DIV/0!</v>
      </c>
      <c r="AB453" s="14" t="e">
        <f t="shared" ref="AB453:AB461" si="328">$H453/$B453</f>
        <v>#DIV/0!</v>
      </c>
      <c r="AC453" s="14" t="e">
        <f t="shared" ref="AC453:AC461" si="329">$I453/$B453</f>
        <v>#DIV/0!</v>
      </c>
      <c r="AD453" s="14" t="e">
        <f t="shared" ref="AD453:AD461" si="330">$J453/$B453</f>
        <v>#DIV/0!</v>
      </c>
      <c r="AE453" s="14" t="e">
        <f t="shared" ref="AE453:AE461" si="331">$K453/$B453</f>
        <v>#DIV/0!</v>
      </c>
      <c r="AF453" s="14" t="e">
        <f t="shared" ref="AF453:AF461" si="332">$L453/$B453</f>
        <v>#DIV/0!</v>
      </c>
      <c r="AG453" s="14" t="e">
        <f t="shared" ref="AG453:AG461" si="333">$M453/$B453</f>
        <v>#DIV/0!</v>
      </c>
      <c r="AH453" s="14" t="e">
        <f t="shared" ref="AH453:AH461" si="334">$N453/$B453</f>
        <v>#DIV/0!</v>
      </c>
      <c r="AI453" s="14" t="e">
        <f t="shared" ref="AI453:AI461" si="335">$O453/$B453</f>
        <v>#DIV/0!</v>
      </c>
      <c r="AJ453" s="14" t="e">
        <f t="shared" ref="AJ453:AJ461" si="336">$P453/$B453</f>
        <v>#DIV/0!</v>
      </c>
      <c r="AK453" s="15" t="e">
        <f t="shared" ref="AK453:AK461" si="337">$X453/$B453</f>
        <v>#DIV/0!</v>
      </c>
    </row>
    <row r="454" spans="1:37" x14ac:dyDescent="0.25">
      <c r="A454" s="5">
        <v>45534</v>
      </c>
      <c r="B454">
        <v>5</v>
      </c>
      <c r="C454" t="s">
        <v>125</v>
      </c>
      <c r="D454">
        <v>43</v>
      </c>
      <c r="E454">
        <v>15</v>
      </c>
      <c r="F454">
        <v>58</v>
      </c>
      <c r="G454" s="14">
        <v>0.36769675925925926</v>
      </c>
      <c r="H454" s="14">
        <v>0.17200231481481479</v>
      </c>
      <c r="I454" s="14">
        <v>1.0497685185185186E-2</v>
      </c>
      <c r="J454" s="14">
        <v>5.2696759259259263E-2</v>
      </c>
      <c r="K454" s="14">
        <v>0</v>
      </c>
      <c r="L454" s="14">
        <v>0.13250000000000001</v>
      </c>
      <c r="M454" s="14">
        <v>0</v>
      </c>
      <c r="N454" s="14">
        <v>0</v>
      </c>
      <c r="O454" s="14">
        <v>0</v>
      </c>
      <c r="P454" s="14">
        <v>4.8611111111111112E-3</v>
      </c>
      <c r="Q454">
        <v>0</v>
      </c>
      <c r="R454" s="14">
        <v>5.37037037037037E-3</v>
      </c>
      <c r="X454" s="14">
        <v>1.4196990740740743</v>
      </c>
      <c r="Y454" s="12">
        <f t="shared" si="325"/>
        <v>8.6</v>
      </c>
      <c r="Z454" s="12">
        <f t="shared" si="326"/>
        <v>3</v>
      </c>
      <c r="AA454" s="14">
        <f t="shared" si="327"/>
        <v>7.3539351851851856E-2</v>
      </c>
      <c r="AB454" s="14">
        <f t="shared" si="328"/>
        <v>3.4400462962962959E-2</v>
      </c>
      <c r="AC454" s="14">
        <f t="shared" si="329"/>
        <v>2.0995370370370373E-3</v>
      </c>
      <c r="AD454" s="14">
        <f t="shared" si="330"/>
        <v>1.0539351851851852E-2</v>
      </c>
      <c r="AE454" s="14">
        <f t="shared" si="331"/>
        <v>0</v>
      </c>
      <c r="AF454" s="14">
        <f t="shared" si="332"/>
        <v>2.6500000000000003E-2</v>
      </c>
      <c r="AG454" s="14">
        <f t="shared" si="333"/>
        <v>0</v>
      </c>
      <c r="AH454" s="14">
        <f t="shared" si="334"/>
        <v>0</v>
      </c>
      <c r="AI454" s="14">
        <f t="shared" si="335"/>
        <v>0</v>
      </c>
      <c r="AJ454" s="14">
        <f t="shared" si="336"/>
        <v>9.7222222222222219E-4</v>
      </c>
      <c r="AK454" s="15">
        <f t="shared" si="337"/>
        <v>0.28393981481481484</v>
      </c>
    </row>
    <row r="455" spans="1:37" x14ac:dyDescent="0.25">
      <c r="A455" s="5">
        <v>45534</v>
      </c>
      <c r="B455">
        <v>5</v>
      </c>
      <c r="C455" t="s">
        <v>127</v>
      </c>
      <c r="D455">
        <v>80</v>
      </c>
      <c r="E455">
        <v>20</v>
      </c>
      <c r="F455">
        <v>100</v>
      </c>
      <c r="G455" s="14">
        <v>0.32569444444444445</v>
      </c>
      <c r="H455" s="14">
        <v>0.21069444444444443</v>
      </c>
      <c r="I455" s="14">
        <v>5.6944444444444438E-3</v>
      </c>
      <c r="J455" s="14">
        <v>3.2094907407407412E-2</v>
      </c>
      <c r="K455" s="14">
        <v>0</v>
      </c>
      <c r="L455" s="14">
        <v>5.3703703703703698E-2</v>
      </c>
      <c r="M455" s="14">
        <v>0</v>
      </c>
      <c r="N455" s="14">
        <v>0</v>
      </c>
      <c r="O455" s="14">
        <v>2.3495370370370371E-2</v>
      </c>
      <c r="P455" s="14">
        <v>2.9039351851851854E-2</v>
      </c>
      <c r="Q455">
        <v>0</v>
      </c>
      <c r="R455" s="14">
        <v>5.1967592592592595E-3</v>
      </c>
      <c r="X455" s="14">
        <v>1.7717013888888891</v>
      </c>
      <c r="Y455" s="12">
        <f t="shared" si="325"/>
        <v>16</v>
      </c>
      <c r="Z455" s="12">
        <f t="shared" si="326"/>
        <v>4</v>
      </c>
      <c r="AA455" s="14">
        <f t="shared" si="327"/>
        <v>6.5138888888888885E-2</v>
      </c>
      <c r="AB455" s="14">
        <f t="shared" si="328"/>
        <v>4.2138888888888885E-2</v>
      </c>
      <c r="AC455" s="14">
        <f t="shared" si="329"/>
        <v>1.1388888888888887E-3</v>
      </c>
      <c r="AD455" s="14">
        <f t="shared" si="330"/>
        <v>6.4189814814814821E-3</v>
      </c>
      <c r="AE455" s="14">
        <f t="shared" si="331"/>
        <v>0</v>
      </c>
      <c r="AF455" s="14">
        <f t="shared" si="332"/>
        <v>1.074074074074074E-2</v>
      </c>
      <c r="AG455" s="14">
        <f t="shared" si="333"/>
        <v>0</v>
      </c>
      <c r="AH455" s="14">
        <f t="shared" si="334"/>
        <v>0</v>
      </c>
      <c r="AI455" s="14">
        <f t="shared" si="335"/>
        <v>4.6990740740740743E-3</v>
      </c>
      <c r="AJ455" s="14">
        <f t="shared" si="336"/>
        <v>5.8078703703703712E-3</v>
      </c>
      <c r="AK455" s="15">
        <f t="shared" si="337"/>
        <v>0.35434027777777782</v>
      </c>
    </row>
    <row r="456" spans="1:37" x14ac:dyDescent="0.25">
      <c r="A456" s="5">
        <v>45534</v>
      </c>
      <c r="B456">
        <v>5</v>
      </c>
      <c r="C456" t="s">
        <v>44</v>
      </c>
      <c r="D456">
        <v>102</v>
      </c>
      <c r="E456">
        <v>21</v>
      </c>
      <c r="F456">
        <v>123</v>
      </c>
      <c r="G456" s="14">
        <v>0.24939814814814812</v>
      </c>
      <c r="H456" s="14">
        <v>0.20950231481481482</v>
      </c>
      <c r="I456" s="14">
        <v>0</v>
      </c>
      <c r="J456" s="14">
        <v>8.7962962962962968E-3</v>
      </c>
      <c r="K456" s="14">
        <v>0</v>
      </c>
      <c r="L456" s="14">
        <v>5.7986111111111112E-3</v>
      </c>
      <c r="M456" s="14">
        <v>1.4502314814814815E-2</v>
      </c>
      <c r="N456" s="14">
        <v>1.0798611111111111E-2</v>
      </c>
      <c r="O456" s="14">
        <v>0</v>
      </c>
      <c r="P456" s="14">
        <v>3.2511574074074075E-2</v>
      </c>
      <c r="Q456">
        <v>0</v>
      </c>
      <c r="R456" s="14">
        <v>6.9212962962962969E-3</v>
      </c>
      <c r="X456" s="14">
        <v>1.8339930555555555</v>
      </c>
      <c r="Y456" s="12">
        <f t="shared" si="325"/>
        <v>20.399999999999999</v>
      </c>
      <c r="Z456" s="12">
        <f t="shared" si="326"/>
        <v>4.2</v>
      </c>
      <c r="AA456" s="14">
        <f t="shared" si="327"/>
        <v>4.9879629629629621E-2</v>
      </c>
      <c r="AB456" s="14">
        <f t="shared" si="328"/>
        <v>4.1900462962962966E-2</v>
      </c>
      <c r="AC456" s="14">
        <f t="shared" si="329"/>
        <v>0</v>
      </c>
      <c r="AD456" s="14">
        <f t="shared" si="330"/>
        <v>1.7592592592592595E-3</v>
      </c>
      <c r="AE456" s="14">
        <f t="shared" si="331"/>
        <v>0</v>
      </c>
      <c r="AF456" s="14">
        <f t="shared" si="332"/>
        <v>1.1597222222222221E-3</v>
      </c>
      <c r="AG456" s="14">
        <f t="shared" si="333"/>
        <v>2.9004629629629632E-3</v>
      </c>
      <c r="AH456" s="14">
        <f t="shared" si="334"/>
        <v>2.1597222222222222E-3</v>
      </c>
      <c r="AI456" s="14">
        <f t="shared" si="335"/>
        <v>0</v>
      </c>
      <c r="AJ456" s="14">
        <f t="shared" si="336"/>
        <v>6.5023148148148149E-3</v>
      </c>
      <c r="AK456" s="15">
        <f t="shared" si="337"/>
        <v>0.36679861111111112</v>
      </c>
    </row>
    <row r="457" spans="1:37" x14ac:dyDescent="0.25">
      <c r="A457" s="5">
        <v>45534</v>
      </c>
      <c r="B457">
        <v>5</v>
      </c>
      <c r="C457" t="s">
        <v>43</v>
      </c>
      <c r="D457">
        <v>51</v>
      </c>
      <c r="E457">
        <v>30</v>
      </c>
      <c r="F457">
        <v>81</v>
      </c>
      <c r="G457" s="14">
        <v>0.23069444444444445</v>
      </c>
      <c r="H457" s="14">
        <v>0.14659722222222224</v>
      </c>
      <c r="I457" s="14">
        <v>2.5104166666666664E-2</v>
      </c>
      <c r="J457" s="14">
        <v>0</v>
      </c>
      <c r="K457" s="14">
        <v>0</v>
      </c>
      <c r="L457" s="14">
        <v>5.9004629629629629E-2</v>
      </c>
      <c r="M457" s="14">
        <v>0</v>
      </c>
      <c r="N457" s="14">
        <v>0</v>
      </c>
      <c r="O457" s="14">
        <v>0</v>
      </c>
      <c r="P457" s="14">
        <v>1.375E-2</v>
      </c>
      <c r="Q457">
        <v>0</v>
      </c>
      <c r="R457" s="14">
        <v>4.8726851851851856E-3</v>
      </c>
      <c r="X457" s="14">
        <v>1.4809027777777777</v>
      </c>
      <c r="Y457" s="12">
        <f t="shared" si="325"/>
        <v>10.199999999999999</v>
      </c>
      <c r="Z457" s="12">
        <f t="shared" si="326"/>
        <v>6</v>
      </c>
      <c r="AA457" s="14">
        <f t="shared" si="327"/>
        <v>4.6138888888888889E-2</v>
      </c>
      <c r="AB457" s="14">
        <f t="shared" si="328"/>
        <v>2.9319444444444447E-2</v>
      </c>
      <c r="AC457" s="14">
        <f t="shared" si="329"/>
        <v>5.0208333333333329E-3</v>
      </c>
      <c r="AD457" s="14">
        <f t="shared" si="330"/>
        <v>0</v>
      </c>
      <c r="AE457" s="14">
        <f t="shared" si="331"/>
        <v>0</v>
      </c>
      <c r="AF457" s="14">
        <f t="shared" si="332"/>
        <v>1.1800925925925927E-2</v>
      </c>
      <c r="AG457" s="14">
        <f t="shared" si="333"/>
        <v>0</v>
      </c>
      <c r="AH457" s="14">
        <f t="shared" si="334"/>
        <v>0</v>
      </c>
      <c r="AI457" s="14">
        <f t="shared" si="335"/>
        <v>0</v>
      </c>
      <c r="AJ457" s="14">
        <f t="shared" si="336"/>
        <v>2.7499999999999998E-3</v>
      </c>
      <c r="AK457" s="15">
        <f t="shared" si="337"/>
        <v>0.29618055555555556</v>
      </c>
    </row>
    <row r="458" spans="1:37" x14ac:dyDescent="0.25">
      <c r="A458" s="5">
        <v>45534</v>
      </c>
      <c r="B458">
        <v>4</v>
      </c>
      <c r="C458" t="s">
        <v>49</v>
      </c>
      <c r="D458">
        <v>70</v>
      </c>
      <c r="E458">
        <v>22</v>
      </c>
      <c r="F458">
        <v>92</v>
      </c>
      <c r="G458" s="14">
        <v>0.2345949074074074</v>
      </c>
      <c r="H458" s="14">
        <v>0.16700231481481484</v>
      </c>
      <c r="I458" s="14">
        <v>0</v>
      </c>
      <c r="J458" s="14">
        <v>1.9895833333333331E-2</v>
      </c>
      <c r="K458" s="14">
        <v>0</v>
      </c>
      <c r="L458" s="14">
        <v>0</v>
      </c>
      <c r="M458" s="14">
        <v>0</v>
      </c>
      <c r="N458" s="14">
        <v>4.7696759259259258E-2</v>
      </c>
      <c r="O458" s="14">
        <v>0</v>
      </c>
      <c r="P458" s="14">
        <v>8.520833333333333E-2</v>
      </c>
      <c r="Q458">
        <v>0</v>
      </c>
      <c r="R458" s="14">
        <v>5.3819444444444453E-3</v>
      </c>
      <c r="X458" s="14">
        <v>1.5665046296296297</v>
      </c>
      <c r="Y458" s="12">
        <f t="shared" si="325"/>
        <v>17.5</v>
      </c>
      <c r="Z458" s="12">
        <f t="shared" si="326"/>
        <v>5.5</v>
      </c>
      <c r="AA458" s="14">
        <f t="shared" si="327"/>
        <v>5.8648726851851851E-2</v>
      </c>
      <c r="AB458" s="14">
        <f t="shared" si="328"/>
        <v>4.175057870370371E-2</v>
      </c>
      <c r="AC458" s="14">
        <f t="shared" si="329"/>
        <v>0</v>
      </c>
      <c r="AD458" s="14">
        <f t="shared" si="330"/>
        <v>4.9739583333333328E-3</v>
      </c>
      <c r="AE458" s="14">
        <f t="shared" si="331"/>
        <v>0</v>
      </c>
      <c r="AF458" s="14">
        <f t="shared" si="332"/>
        <v>0</v>
      </c>
      <c r="AG458" s="14">
        <f t="shared" si="333"/>
        <v>0</v>
      </c>
      <c r="AH458" s="14">
        <f t="shared" si="334"/>
        <v>1.1924189814814815E-2</v>
      </c>
      <c r="AI458" s="14">
        <f t="shared" si="335"/>
        <v>0</v>
      </c>
      <c r="AJ458" s="14">
        <f t="shared" si="336"/>
        <v>2.1302083333333333E-2</v>
      </c>
      <c r="AK458" s="15">
        <f t="shared" si="337"/>
        <v>0.39162615740740742</v>
      </c>
    </row>
    <row r="459" spans="1:37" x14ac:dyDescent="0.25">
      <c r="A459" s="5">
        <v>45534</v>
      </c>
      <c r="B459">
        <v>5</v>
      </c>
      <c r="C459" t="s">
        <v>45</v>
      </c>
      <c r="D459">
        <v>132</v>
      </c>
      <c r="E459">
        <v>16</v>
      </c>
      <c r="F459">
        <v>148</v>
      </c>
      <c r="G459" s="14">
        <v>0.29349537037037038</v>
      </c>
      <c r="H459" s="14">
        <v>0.21060185185185185</v>
      </c>
      <c r="I459" s="14">
        <v>1.2395833333333335E-2</v>
      </c>
      <c r="J459" s="14">
        <v>4.2500000000000003E-2</v>
      </c>
      <c r="K459" s="14">
        <v>5.7986111111111112E-3</v>
      </c>
      <c r="L459" s="14">
        <v>7.1990740740740739E-3</v>
      </c>
      <c r="M459" s="14">
        <v>6.8055555555555569E-3</v>
      </c>
      <c r="N459" s="14">
        <v>0</v>
      </c>
      <c r="O459" s="14">
        <v>8.1944444444444452E-3</v>
      </c>
      <c r="P459" s="14">
        <v>1.3113425925925926E-2</v>
      </c>
      <c r="Q459">
        <v>0</v>
      </c>
      <c r="R459" s="14">
        <v>4.5833333333333334E-3</v>
      </c>
      <c r="X459" s="14">
        <v>1.9456944444444444</v>
      </c>
      <c r="Y459" s="12">
        <f t="shared" si="325"/>
        <v>26.4</v>
      </c>
      <c r="Z459" s="12">
        <f t="shared" si="326"/>
        <v>3.2</v>
      </c>
      <c r="AA459" s="14">
        <f t="shared" si="327"/>
        <v>5.8699074074074077E-2</v>
      </c>
      <c r="AB459" s="14">
        <f t="shared" si="328"/>
        <v>4.2120370370370371E-2</v>
      </c>
      <c r="AC459" s="14">
        <f t="shared" si="329"/>
        <v>2.4791666666666668E-3</v>
      </c>
      <c r="AD459" s="14">
        <f t="shared" si="330"/>
        <v>8.5000000000000006E-3</v>
      </c>
      <c r="AE459" s="14">
        <f t="shared" si="331"/>
        <v>1.1597222222222221E-3</v>
      </c>
      <c r="AF459" s="14">
        <f t="shared" si="332"/>
        <v>1.4398148148148148E-3</v>
      </c>
      <c r="AG459" s="14">
        <f t="shared" si="333"/>
        <v>1.3611111111111113E-3</v>
      </c>
      <c r="AH459" s="14">
        <f t="shared" si="334"/>
        <v>0</v>
      </c>
      <c r="AI459" s="14">
        <f t="shared" si="335"/>
        <v>1.6388888888888889E-3</v>
      </c>
      <c r="AJ459" s="14">
        <f t="shared" si="336"/>
        <v>2.6226851851851854E-3</v>
      </c>
      <c r="AK459" s="15">
        <f t="shared" si="337"/>
        <v>0.38913888888888887</v>
      </c>
    </row>
    <row r="460" spans="1:37" x14ac:dyDescent="0.25">
      <c r="A460" s="5">
        <v>45534</v>
      </c>
      <c r="B460">
        <v>5</v>
      </c>
      <c r="C460" t="s">
        <v>46</v>
      </c>
      <c r="D460">
        <v>148</v>
      </c>
      <c r="E460">
        <v>12</v>
      </c>
      <c r="F460">
        <v>160</v>
      </c>
      <c r="G460" s="14">
        <v>0.32840277777777777</v>
      </c>
      <c r="H460" s="14">
        <v>0.21060185185185185</v>
      </c>
      <c r="I460" s="14">
        <v>0</v>
      </c>
      <c r="J460" s="14">
        <v>2.9502314814814815E-2</v>
      </c>
      <c r="K460" s="14">
        <v>2.4097222222222225E-2</v>
      </c>
      <c r="L460" s="14">
        <v>6.2037037037037043E-3</v>
      </c>
      <c r="M460" s="14">
        <v>4.5601851851851859E-2</v>
      </c>
      <c r="N460" s="14">
        <v>1.2395833333333335E-2</v>
      </c>
      <c r="O460" s="14">
        <v>0</v>
      </c>
      <c r="P460" s="14">
        <v>2.0069444444444442E-2</v>
      </c>
      <c r="Q460">
        <v>0</v>
      </c>
      <c r="R460" s="14">
        <v>5.4513888888888884E-3</v>
      </c>
      <c r="X460" s="14">
        <v>1.8415972222222221</v>
      </c>
      <c r="Y460" s="12">
        <f t="shared" si="325"/>
        <v>29.6</v>
      </c>
      <c r="Z460" s="12">
        <f t="shared" si="326"/>
        <v>2.4</v>
      </c>
      <c r="AA460" s="14">
        <f t="shared" si="327"/>
        <v>6.5680555555555548E-2</v>
      </c>
      <c r="AB460" s="14">
        <f t="shared" si="328"/>
        <v>4.2120370370370371E-2</v>
      </c>
      <c r="AC460" s="14">
        <f t="shared" si="329"/>
        <v>0</v>
      </c>
      <c r="AD460" s="14">
        <f t="shared" si="330"/>
        <v>5.9004629629629633E-3</v>
      </c>
      <c r="AE460" s="14">
        <f t="shared" si="331"/>
        <v>4.8194444444444448E-3</v>
      </c>
      <c r="AF460" s="14">
        <f t="shared" si="332"/>
        <v>1.2407407407407408E-3</v>
      </c>
      <c r="AG460" s="14">
        <f t="shared" si="333"/>
        <v>9.1203703703703724E-3</v>
      </c>
      <c r="AH460" s="14">
        <f t="shared" si="334"/>
        <v>2.4791666666666668E-3</v>
      </c>
      <c r="AI460" s="14">
        <f t="shared" si="335"/>
        <v>0</v>
      </c>
      <c r="AJ460" s="14">
        <f t="shared" si="336"/>
        <v>4.013888888888888E-3</v>
      </c>
      <c r="AK460" s="15">
        <f t="shared" si="337"/>
        <v>0.36831944444444442</v>
      </c>
    </row>
    <row r="461" spans="1:37" x14ac:dyDescent="0.25">
      <c r="A461" s="5">
        <v>45534</v>
      </c>
      <c r="B461">
        <v>0</v>
      </c>
      <c r="C461" t="s">
        <v>47</v>
      </c>
      <c r="D461">
        <v>0</v>
      </c>
      <c r="E461">
        <v>0</v>
      </c>
      <c r="F461">
        <v>0</v>
      </c>
      <c r="G461" s="14">
        <v>0</v>
      </c>
      <c r="H461" s="14">
        <v>0</v>
      </c>
      <c r="I461" s="14">
        <v>0</v>
      </c>
      <c r="J461" s="14">
        <v>0</v>
      </c>
      <c r="K461" s="14">
        <v>0</v>
      </c>
      <c r="L461" s="14">
        <v>0</v>
      </c>
      <c r="M461" s="14">
        <v>0</v>
      </c>
      <c r="N461" s="14">
        <v>0</v>
      </c>
      <c r="O461" s="14">
        <v>0</v>
      </c>
      <c r="P461" s="14">
        <v>0</v>
      </c>
      <c r="Q461">
        <v>0</v>
      </c>
      <c r="R461" s="14" t="e">
        <v>#DIV/0!</v>
      </c>
      <c r="X461" s="14">
        <v>0</v>
      </c>
      <c r="Y461" s="12" t="e">
        <f t="shared" si="325"/>
        <v>#DIV/0!</v>
      </c>
      <c r="Z461" s="12" t="e">
        <f t="shared" si="326"/>
        <v>#DIV/0!</v>
      </c>
      <c r="AA461" s="14" t="e">
        <f t="shared" si="327"/>
        <v>#DIV/0!</v>
      </c>
      <c r="AB461" s="14" t="e">
        <f t="shared" si="328"/>
        <v>#DIV/0!</v>
      </c>
      <c r="AC461" s="14" t="e">
        <f t="shared" si="329"/>
        <v>#DIV/0!</v>
      </c>
      <c r="AD461" s="14" t="e">
        <f t="shared" si="330"/>
        <v>#DIV/0!</v>
      </c>
      <c r="AE461" s="14" t="e">
        <f t="shared" si="331"/>
        <v>#DIV/0!</v>
      </c>
      <c r="AF461" s="14" t="e">
        <f t="shared" si="332"/>
        <v>#DIV/0!</v>
      </c>
      <c r="AG461" s="14" t="e">
        <f t="shared" si="333"/>
        <v>#DIV/0!</v>
      </c>
      <c r="AH461" s="14" t="e">
        <f t="shared" si="334"/>
        <v>#DIV/0!</v>
      </c>
      <c r="AI461" s="14" t="e">
        <f t="shared" si="335"/>
        <v>#DIV/0!</v>
      </c>
      <c r="AJ461" s="14" t="e">
        <f t="shared" si="336"/>
        <v>#DIV/0!</v>
      </c>
      <c r="AK461" s="15" t="e">
        <f t="shared" si="337"/>
        <v>#DIV/0!</v>
      </c>
    </row>
    <row r="462" spans="1:37" hidden="1" x14ac:dyDescent="0.25">
      <c r="A462" s="5">
        <v>45540</v>
      </c>
      <c r="C462" t="s">
        <v>123</v>
      </c>
      <c r="D462">
        <v>1</v>
      </c>
      <c r="E462">
        <v>5</v>
      </c>
      <c r="F462">
        <v>6</v>
      </c>
      <c r="G462" s="14">
        <v>0.61200231481481482</v>
      </c>
      <c r="H462" s="14">
        <v>0</v>
      </c>
      <c r="I462" s="14">
        <v>0</v>
      </c>
      <c r="J462" s="14">
        <v>0</v>
      </c>
      <c r="K462" s="14">
        <v>0</v>
      </c>
      <c r="L462" s="14">
        <v>0.61200231481481482</v>
      </c>
      <c r="M462" s="14">
        <v>0</v>
      </c>
      <c r="N462" s="14">
        <v>0</v>
      </c>
      <c r="O462" s="14">
        <v>0</v>
      </c>
      <c r="P462" s="14">
        <v>2.3148148148148147E-5</v>
      </c>
      <c r="Q462">
        <v>0</v>
      </c>
      <c r="R462" s="14">
        <v>1.712962962962963E-3</v>
      </c>
      <c r="X462" s="14">
        <v>0.61379629629629628</v>
      </c>
      <c r="Y462" s="12" t="e">
        <f>$D462/$B462</f>
        <v>#DIV/0!</v>
      </c>
      <c r="Z462" s="12" t="e">
        <f>$E462/$B462</f>
        <v>#DIV/0!</v>
      </c>
      <c r="AA462" s="14" t="e">
        <f>$G462/$B462</f>
        <v>#DIV/0!</v>
      </c>
      <c r="AB462" s="14" t="e">
        <f>$H462/$B462</f>
        <v>#DIV/0!</v>
      </c>
      <c r="AC462" s="14" t="e">
        <f>$I462/$B462</f>
        <v>#DIV/0!</v>
      </c>
      <c r="AD462" s="14" t="e">
        <f>$J462/$B462</f>
        <v>#DIV/0!</v>
      </c>
      <c r="AE462" s="14" t="e">
        <f>$K462/$B462</f>
        <v>#DIV/0!</v>
      </c>
      <c r="AF462" s="14" t="e">
        <f>$L462/$B462</f>
        <v>#DIV/0!</v>
      </c>
      <c r="AG462" s="14" t="e">
        <f>$M462/$B462</f>
        <v>#DIV/0!</v>
      </c>
      <c r="AH462" s="14" t="e">
        <f>$N462/$B462</f>
        <v>#DIV/0!</v>
      </c>
      <c r="AI462" s="14" t="e">
        <f>$O462/$B462</f>
        <v>#DIV/0!</v>
      </c>
      <c r="AJ462" s="14" t="e">
        <f>$P462/$B462</f>
        <v>#DIV/0!</v>
      </c>
      <c r="AK462" s="15" t="e">
        <f>$X462/$B462</f>
        <v>#DIV/0!</v>
      </c>
    </row>
    <row r="463" spans="1:37" x14ac:dyDescent="0.25">
      <c r="A463" s="5">
        <v>45540</v>
      </c>
      <c r="B463">
        <v>5</v>
      </c>
      <c r="C463" t="s">
        <v>48</v>
      </c>
      <c r="D463">
        <v>118</v>
      </c>
      <c r="E463">
        <v>28</v>
      </c>
      <c r="F463">
        <v>146</v>
      </c>
      <c r="G463" s="14">
        <v>0.31319444444444444</v>
      </c>
      <c r="H463" s="14">
        <v>0.2087037037037037</v>
      </c>
      <c r="I463" s="14">
        <v>7.2604166666666664E-2</v>
      </c>
      <c r="J463" s="14">
        <v>1.8194444444444444E-2</v>
      </c>
      <c r="K463" s="14">
        <v>0</v>
      </c>
      <c r="L463" s="14">
        <v>0</v>
      </c>
      <c r="M463" s="14">
        <v>2.5000000000000001E-3</v>
      </c>
      <c r="N463" s="14">
        <v>1.1203703703703704E-2</v>
      </c>
      <c r="O463" s="14">
        <v>0</v>
      </c>
      <c r="P463" s="14">
        <v>1.4097222222222221E-2</v>
      </c>
      <c r="Q463">
        <v>0</v>
      </c>
      <c r="R463" s="14">
        <v>3.8078703703703707E-3</v>
      </c>
      <c r="X463" s="14">
        <v>1.7720023148148147</v>
      </c>
      <c r="Y463" s="12">
        <f t="shared" ref="Y463:Y471" si="338">$D463/$B463</f>
        <v>23.6</v>
      </c>
      <c r="Z463" s="12">
        <f t="shared" ref="Z463:Z471" si="339">$E463/$B463</f>
        <v>5.6</v>
      </c>
      <c r="AA463" s="14">
        <f t="shared" ref="AA463:AA471" si="340">$G463/$B463</f>
        <v>6.2638888888888883E-2</v>
      </c>
      <c r="AB463" s="14">
        <f t="shared" ref="AB463:AB471" si="341">$H463/$B463</f>
        <v>4.1740740740740738E-2</v>
      </c>
      <c r="AC463" s="14">
        <f t="shared" ref="AC463:AC471" si="342">$I463/$B463</f>
        <v>1.4520833333333334E-2</v>
      </c>
      <c r="AD463" s="14">
        <f t="shared" ref="AD463:AD471" si="343">$J463/$B463</f>
        <v>3.6388888888888886E-3</v>
      </c>
      <c r="AE463" s="14">
        <f t="shared" ref="AE463:AE471" si="344">$K463/$B463</f>
        <v>0</v>
      </c>
      <c r="AF463" s="14">
        <f t="shared" ref="AF463:AF471" si="345">$L463/$B463</f>
        <v>0</v>
      </c>
      <c r="AG463" s="14">
        <f t="shared" ref="AG463:AG471" si="346">$M463/$B463</f>
        <v>5.0000000000000001E-4</v>
      </c>
      <c r="AH463" s="14">
        <f t="shared" ref="AH463:AH471" si="347">$N463/$B463</f>
        <v>2.2407407407407406E-3</v>
      </c>
      <c r="AI463" s="14">
        <f t="shared" ref="AI463:AI471" si="348">$O463/$B463</f>
        <v>0</v>
      </c>
      <c r="AJ463" s="14">
        <f t="shared" ref="AJ463:AJ471" si="349">$P463/$B463</f>
        <v>2.8194444444444443E-3</v>
      </c>
      <c r="AK463" s="15">
        <f t="shared" ref="AK463:AK471" si="350">$X463/$B463</f>
        <v>0.35440046296296296</v>
      </c>
    </row>
    <row r="464" spans="1:37" x14ac:dyDescent="0.25">
      <c r="A464" s="5">
        <v>45540</v>
      </c>
      <c r="B464">
        <v>1</v>
      </c>
      <c r="C464" t="s">
        <v>125</v>
      </c>
      <c r="D464">
        <v>10</v>
      </c>
      <c r="E464">
        <v>1</v>
      </c>
      <c r="F464">
        <v>11</v>
      </c>
      <c r="G464" s="14">
        <v>5.8900462962962967E-2</v>
      </c>
      <c r="H464" s="14">
        <v>4.1701388888888885E-2</v>
      </c>
      <c r="I464" s="14">
        <v>0</v>
      </c>
      <c r="J464" s="14">
        <v>1.1296296296296296E-2</v>
      </c>
      <c r="K464" s="14">
        <v>0</v>
      </c>
      <c r="L464" s="14">
        <v>5.9027777777777776E-3</v>
      </c>
      <c r="M464" s="14">
        <v>0</v>
      </c>
      <c r="N464" s="14">
        <v>0</v>
      </c>
      <c r="O464" s="14">
        <v>0</v>
      </c>
      <c r="P464" s="14">
        <v>1.0879629629629629E-3</v>
      </c>
      <c r="Q464">
        <v>0</v>
      </c>
      <c r="R464" s="14">
        <v>6.8171296296296287E-3</v>
      </c>
      <c r="X464" s="14">
        <v>0.36099537037037038</v>
      </c>
      <c r="Y464" s="12">
        <f t="shared" si="338"/>
        <v>10</v>
      </c>
      <c r="Z464" s="12">
        <f t="shared" si="339"/>
        <v>1</v>
      </c>
      <c r="AA464" s="14">
        <f t="shared" si="340"/>
        <v>5.8900462962962967E-2</v>
      </c>
      <c r="AB464" s="14">
        <f t="shared" si="341"/>
        <v>4.1701388888888885E-2</v>
      </c>
      <c r="AC464" s="14">
        <f t="shared" si="342"/>
        <v>0</v>
      </c>
      <c r="AD464" s="14">
        <f t="shared" si="343"/>
        <v>1.1296296296296296E-2</v>
      </c>
      <c r="AE464" s="14">
        <f t="shared" si="344"/>
        <v>0</v>
      </c>
      <c r="AF464" s="14">
        <f t="shared" si="345"/>
        <v>5.9027777777777776E-3</v>
      </c>
      <c r="AG464" s="14">
        <f t="shared" si="346"/>
        <v>0</v>
      </c>
      <c r="AH464" s="14">
        <f t="shared" si="347"/>
        <v>0</v>
      </c>
      <c r="AI464" s="14">
        <f t="shared" si="348"/>
        <v>0</v>
      </c>
      <c r="AJ464" s="14">
        <f t="shared" si="349"/>
        <v>1.0879629629629629E-3</v>
      </c>
      <c r="AK464" s="15">
        <f t="shared" si="350"/>
        <v>0.36099537037037038</v>
      </c>
    </row>
    <row r="465" spans="1:37" x14ac:dyDescent="0.25">
      <c r="A465" s="5">
        <v>45540</v>
      </c>
      <c r="B465">
        <v>5</v>
      </c>
      <c r="C465" t="s">
        <v>127</v>
      </c>
      <c r="D465">
        <v>17</v>
      </c>
      <c r="E465">
        <v>30</v>
      </c>
      <c r="F465">
        <v>47</v>
      </c>
      <c r="G465" s="14">
        <v>0.44019675925925927</v>
      </c>
      <c r="H465" s="14">
        <v>0.20849537037037036</v>
      </c>
      <c r="I465" s="14">
        <v>0</v>
      </c>
      <c r="J465" s="14">
        <v>3.2303240740740737E-2</v>
      </c>
      <c r="K465" s="14">
        <v>0</v>
      </c>
      <c r="L465" s="14">
        <v>0.15870370370370371</v>
      </c>
      <c r="M465" s="14">
        <v>0</v>
      </c>
      <c r="N465" s="14">
        <v>0</v>
      </c>
      <c r="O465" s="14">
        <v>4.0694444444444443E-2</v>
      </c>
      <c r="P465" s="14">
        <v>5.185185185185185E-3</v>
      </c>
      <c r="Q465">
        <v>0</v>
      </c>
      <c r="R465" s="14">
        <v>5.6597222222222222E-3</v>
      </c>
      <c r="X465" s="14">
        <v>1.7840046296296297</v>
      </c>
      <c r="Y465" s="12">
        <f t="shared" si="338"/>
        <v>3.4</v>
      </c>
      <c r="Z465" s="12">
        <f t="shared" si="339"/>
        <v>6</v>
      </c>
      <c r="AA465" s="14">
        <f t="shared" si="340"/>
        <v>8.8039351851851855E-2</v>
      </c>
      <c r="AB465" s="14">
        <f t="shared" si="341"/>
        <v>4.1699074074074069E-2</v>
      </c>
      <c r="AC465" s="14">
        <f t="shared" si="342"/>
        <v>0</v>
      </c>
      <c r="AD465" s="14">
        <f t="shared" si="343"/>
        <v>6.4606481481481477E-3</v>
      </c>
      <c r="AE465" s="14">
        <f t="shared" si="344"/>
        <v>0</v>
      </c>
      <c r="AF465" s="14">
        <f t="shared" si="345"/>
        <v>3.1740740740740743E-2</v>
      </c>
      <c r="AG465" s="14">
        <f t="shared" si="346"/>
        <v>0</v>
      </c>
      <c r="AH465" s="14">
        <f t="shared" si="347"/>
        <v>0</v>
      </c>
      <c r="AI465" s="14">
        <f t="shared" si="348"/>
        <v>8.1388888888888882E-3</v>
      </c>
      <c r="AJ465" s="14">
        <f t="shared" si="349"/>
        <v>1.0370370370370371E-3</v>
      </c>
      <c r="AK465" s="15">
        <f t="shared" si="350"/>
        <v>0.35680092592592594</v>
      </c>
    </row>
    <row r="466" spans="1:37" x14ac:dyDescent="0.25">
      <c r="A466" s="5">
        <v>45540</v>
      </c>
      <c r="B466">
        <v>5</v>
      </c>
      <c r="C466" t="s">
        <v>44</v>
      </c>
      <c r="D466">
        <v>36</v>
      </c>
      <c r="E466">
        <v>23</v>
      </c>
      <c r="F466">
        <v>59</v>
      </c>
      <c r="G466" s="14">
        <v>0.25750000000000001</v>
      </c>
      <c r="H466" s="14">
        <v>0.20969907407407407</v>
      </c>
      <c r="I466" s="14">
        <v>0</v>
      </c>
      <c r="J466" s="14">
        <v>1.3194444444444444E-2</v>
      </c>
      <c r="K466" s="14">
        <v>7.6041666666666662E-3</v>
      </c>
      <c r="L466" s="14">
        <v>0</v>
      </c>
      <c r="M466" s="14">
        <v>2.7002314814814812E-2</v>
      </c>
      <c r="N466" s="14">
        <v>0</v>
      </c>
      <c r="O466" s="14">
        <v>0</v>
      </c>
      <c r="P466" s="14">
        <v>4.1782407407407402E-3</v>
      </c>
      <c r="Q466">
        <v>0</v>
      </c>
      <c r="R466" s="14">
        <v>7.719907407407408E-3</v>
      </c>
      <c r="X466" s="14">
        <v>1.7634027777777777</v>
      </c>
      <c r="Y466" s="12">
        <f t="shared" si="338"/>
        <v>7.2</v>
      </c>
      <c r="Z466" s="12">
        <f t="shared" si="339"/>
        <v>4.5999999999999996</v>
      </c>
      <c r="AA466" s="14">
        <f t="shared" si="340"/>
        <v>5.1500000000000004E-2</v>
      </c>
      <c r="AB466" s="14">
        <f t="shared" si="341"/>
        <v>4.1939814814814812E-2</v>
      </c>
      <c r="AC466" s="14">
        <f t="shared" si="342"/>
        <v>0</v>
      </c>
      <c r="AD466" s="14">
        <f t="shared" si="343"/>
        <v>2.638888888888889E-3</v>
      </c>
      <c r="AE466" s="14">
        <f t="shared" si="344"/>
        <v>1.5208333333333332E-3</v>
      </c>
      <c r="AF466" s="14">
        <f t="shared" si="345"/>
        <v>0</v>
      </c>
      <c r="AG466" s="14">
        <f t="shared" si="346"/>
        <v>5.4004629629629628E-3</v>
      </c>
      <c r="AH466" s="14">
        <f t="shared" si="347"/>
        <v>0</v>
      </c>
      <c r="AI466" s="14">
        <f t="shared" si="348"/>
        <v>0</v>
      </c>
      <c r="AJ466" s="14">
        <f t="shared" si="349"/>
        <v>8.3564814814814808E-4</v>
      </c>
      <c r="AK466" s="15">
        <f t="shared" si="350"/>
        <v>0.35268055555555555</v>
      </c>
    </row>
    <row r="467" spans="1:37" x14ac:dyDescent="0.25">
      <c r="A467" s="5">
        <v>45540</v>
      </c>
      <c r="B467">
        <v>5</v>
      </c>
      <c r="C467" t="s">
        <v>43</v>
      </c>
      <c r="D467">
        <v>63</v>
      </c>
      <c r="E467">
        <v>5</v>
      </c>
      <c r="F467">
        <v>68</v>
      </c>
      <c r="G467" s="14">
        <v>0.35829861111111111</v>
      </c>
      <c r="H467" s="14">
        <v>0.16930555555555557</v>
      </c>
      <c r="I467" s="14">
        <v>9.4004629629629632E-2</v>
      </c>
      <c r="J467" s="14">
        <v>0</v>
      </c>
      <c r="K467" s="14">
        <v>0</v>
      </c>
      <c r="L467" s="14">
        <v>9.5000000000000015E-2</v>
      </c>
      <c r="M467" s="14">
        <v>0</v>
      </c>
      <c r="N467" s="14">
        <v>0</v>
      </c>
      <c r="O467" s="14">
        <v>0</v>
      </c>
      <c r="P467" s="14">
        <v>2.388888888888889E-2</v>
      </c>
      <c r="Q467">
        <v>0</v>
      </c>
      <c r="R467" s="14">
        <v>4.409722222222222E-3</v>
      </c>
      <c r="X467" s="14">
        <v>1.7690972222222223</v>
      </c>
      <c r="Y467" s="12">
        <f t="shared" si="338"/>
        <v>12.6</v>
      </c>
      <c r="Z467" s="12">
        <f t="shared" si="339"/>
        <v>1</v>
      </c>
      <c r="AA467" s="14">
        <f t="shared" si="340"/>
        <v>7.1659722222222222E-2</v>
      </c>
      <c r="AB467" s="14">
        <f t="shared" si="341"/>
        <v>3.3861111111111113E-2</v>
      </c>
      <c r="AC467" s="14">
        <f t="shared" si="342"/>
        <v>1.8800925925925926E-2</v>
      </c>
      <c r="AD467" s="14">
        <f t="shared" si="343"/>
        <v>0</v>
      </c>
      <c r="AE467" s="14">
        <f t="shared" si="344"/>
        <v>0</v>
      </c>
      <c r="AF467" s="14">
        <f t="shared" si="345"/>
        <v>1.9000000000000003E-2</v>
      </c>
      <c r="AG467" s="14">
        <f t="shared" si="346"/>
        <v>0</v>
      </c>
      <c r="AH467" s="14">
        <f t="shared" si="347"/>
        <v>0</v>
      </c>
      <c r="AI467" s="14">
        <f t="shared" si="348"/>
        <v>0</v>
      </c>
      <c r="AJ467" s="14">
        <f t="shared" si="349"/>
        <v>4.7777777777777784E-3</v>
      </c>
      <c r="AK467" s="15">
        <f t="shared" si="350"/>
        <v>0.35381944444444446</v>
      </c>
    </row>
    <row r="468" spans="1:37" x14ac:dyDescent="0.25">
      <c r="A468" s="5">
        <v>45540</v>
      </c>
      <c r="B468">
        <v>4</v>
      </c>
      <c r="C468" t="s">
        <v>49</v>
      </c>
      <c r="D468">
        <v>70</v>
      </c>
      <c r="E468">
        <v>20</v>
      </c>
      <c r="F468">
        <v>90</v>
      </c>
      <c r="G468" s="14">
        <v>0.24209490740740738</v>
      </c>
      <c r="H468" s="14">
        <v>0.17180555555555554</v>
      </c>
      <c r="I468" s="14">
        <v>0</v>
      </c>
      <c r="J468" s="14">
        <v>1.5995370370370372E-2</v>
      </c>
      <c r="K468" s="14">
        <v>0</v>
      </c>
      <c r="L468" s="14">
        <v>0</v>
      </c>
      <c r="M468" s="14">
        <v>5.4305555555555551E-2</v>
      </c>
      <c r="N468" s="14">
        <v>0</v>
      </c>
      <c r="O468" s="14">
        <v>0</v>
      </c>
      <c r="P468" s="14">
        <v>9.0289351851851843E-2</v>
      </c>
      <c r="Q468">
        <v>0</v>
      </c>
      <c r="R468" s="14">
        <v>4.3055555555555555E-3</v>
      </c>
      <c r="X468" s="14">
        <v>1.4173032407407407</v>
      </c>
      <c r="Y468" s="12">
        <f t="shared" si="338"/>
        <v>17.5</v>
      </c>
      <c r="Z468" s="12">
        <f t="shared" si="339"/>
        <v>5</v>
      </c>
      <c r="AA468" s="14">
        <f t="shared" si="340"/>
        <v>6.0523726851851846E-2</v>
      </c>
      <c r="AB468" s="14">
        <f t="shared" si="341"/>
        <v>4.2951388888888886E-2</v>
      </c>
      <c r="AC468" s="14">
        <f t="shared" si="342"/>
        <v>0</v>
      </c>
      <c r="AD468" s="14">
        <f t="shared" si="343"/>
        <v>3.9988425925925929E-3</v>
      </c>
      <c r="AE468" s="14">
        <f t="shared" si="344"/>
        <v>0</v>
      </c>
      <c r="AF468" s="14">
        <f t="shared" si="345"/>
        <v>0</v>
      </c>
      <c r="AG468" s="14">
        <f t="shared" si="346"/>
        <v>1.3576388888888888E-2</v>
      </c>
      <c r="AH468" s="14">
        <f t="shared" si="347"/>
        <v>0</v>
      </c>
      <c r="AI468" s="14">
        <f t="shared" si="348"/>
        <v>0</v>
      </c>
      <c r="AJ468" s="14">
        <f t="shared" si="349"/>
        <v>2.2572337962962961E-2</v>
      </c>
      <c r="AK468" s="15">
        <f t="shared" si="350"/>
        <v>0.35432581018518516</v>
      </c>
    </row>
    <row r="469" spans="1:37" x14ac:dyDescent="0.25">
      <c r="A469" s="5">
        <v>45540</v>
      </c>
      <c r="B469">
        <v>5</v>
      </c>
      <c r="C469" t="s">
        <v>45</v>
      </c>
      <c r="D469">
        <v>136</v>
      </c>
      <c r="E469">
        <v>11</v>
      </c>
      <c r="F469">
        <v>147</v>
      </c>
      <c r="G469" s="14">
        <v>0.27200231481481479</v>
      </c>
      <c r="H469" s="14">
        <v>0.20519675925925926</v>
      </c>
      <c r="I469" s="14">
        <v>0</v>
      </c>
      <c r="J469" s="14">
        <v>4.8796296296296303E-2</v>
      </c>
      <c r="K469" s="14">
        <v>2.3032407407407407E-3</v>
      </c>
      <c r="L469" s="14">
        <v>0</v>
      </c>
      <c r="M469" s="14">
        <v>3.1018518518518522E-3</v>
      </c>
      <c r="N469" s="14">
        <v>1.2604166666666666E-2</v>
      </c>
      <c r="O469" s="14">
        <v>0</v>
      </c>
      <c r="P469" s="14">
        <v>1.5046296296296295E-2</v>
      </c>
      <c r="Q469">
        <v>0</v>
      </c>
      <c r="R469" s="14">
        <v>4.1898148148148146E-3</v>
      </c>
      <c r="X469" s="14">
        <v>1.7720023148148147</v>
      </c>
      <c r="Y469" s="12">
        <f t="shared" si="338"/>
        <v>27.2</v>
      </c>
      <c r="Z469" s="12">
        <f t="shared" si="339"/>
        <v>2.2000000000000002</v>
      </c>
      <c r="AA469" s="14">
        <f t="shared" si="340"/>
        <v>5.4400462962962956E-2</v>
      </c>
      <c r="AB469" s="14">
        <f t="shared" si="341"/>
        <v>4.1039351851851855E-2</v>
      </c>
      <c r="AC469" s="14">
        <f t="shared" si="342"/>
        <v>0</v>
      </c>
      <c r="AD469" s="14">
        <f t="shared" si="343"/>
        <v>9.7592592592592609E-3</v>
      </c>
      <c r="AE469" s="14">
        <f t="shared" si="344"/>
        <v>4.6064814814814813E-4</v>
      </c>
      <c r="AF469" s="14">
        <f t="shared" si="345"/>
        <v>0</v>
      </c>
      <c r="AG469" s="14">
        <f t="shared" si="346"/>
        <v>6.2037037037037041E-4</v>
      </c>
      <c r="AH469" s="14">
        <f t="shared" si="347"/>
        <v>2.5208333333333333E-3</v>
      </c>
      <c r="AI469" s="14">
        <f t="shared" si="348"/>
        <v>0</v>
      </c>
      <c r="AJ469" s="14">
        <f t="shared" si="349"/>
        <v>3.0092592592592593E-3</v>
      </c>
      <c r="AK469" s="15">
        <f t="shared" si="350"/>
        <v>0.35440046296296296</v>
      </c>
    </row>
    <row r="470" spans="1:37" x14ac:dyDescent="0.25">
      <c r="A470" s="5">
        <v>45540</v>
      </c>
      <c r="B470">
        <v>5</v>
      </c>
      <c r="C470" t="s">
        <v>46</v>
      </c>
      <c r="D470">
        <v>123</v>
      </c>
      <c r="E470">
        <v>4</v>
      </c>
      <c r="F470">
        <v>127</v>
      </c>
      <c r="G470" s="14">
        <v>0.29760416666666667</v>
      </c>
      <c r="H470" s="14">
        <v>0.21040509259259257</v>
      </c>
      <c r="I470" s="14">
        <v>6.018518518518519E-4</v>
      </c>
      <c r="J470" s="14">
        <v>1.0798611111111111E-2</v>
      </c>
      <c r="K470" s="14">
        <v>9.0046296296296298E-3</v>
      </c>
      <c r="L470" s="14">
        <v>1.5902777777777776E-2</v>
      </c>
      <c r="M470" s="14">
        <v>4.4803240740740741E-2</v>
      </c>
      <c r="N470" s="14">
        <v>6.0995370370370361E-3</v>
      </c>
      <c r="O470" s="14">
        <v>0</v>
      </c>
      <c r="P470" s="14">
        <v>3.1157407407407408E-2</v>
      </c>
      <c r="Q470">
        <v>0</v>
      </c>
      <c r="R470" s="14">
        <v>5.3356481481481484E-3</v>
      </c>
      <c r="X470" s="14">
        <v>1.7840046296296297</v>
      </c>
      <c r="Y470" s="12">
        <f t="shared" si="338"/>
        <v>24.6</v>
      </c>
      <c r="Z470" s="12">
        <f t="shared" si="339"/>
        <v>0.8</v>
      </c>
      <c r="AA470" s="14">
        <f t="shared" si="340"/>
        <v>5.9520833333333335E-2</v>
      </c>
      <c r="AB470" s="14">
        <f t="shared" si="341"/>
        <v>4.2081018518518518E-2</v>
      </c>
      <c r="AC470" s="14">
        <f t="shared" si="342"/>
        <v>1.2037037037037037E-4</v>
      </c>
      <c r="AD470" s="14">
        <f t="shared" si="343"/>
        <v>2.1597222222222222E-3</v>
      </c>
      <c r="AE470" s="14">
        <f t="shared" si="344"/>
        <v>1.8009259259259259E-3</v>
      </c>
      <c r="AF470" s="14">
        <f t="shared" si="345"/>
        <v>3.1805555555555554E-3</v>
      </c>
      <c r="AG470" s="14">
        <f t="shared" si="346"/>
        <v>8.9606481481481481E-3</v>
      </c>
      <c r="AH470" s="14">
        <f t="shared" si="347"/>
        <v>1.2199074074074072E-3</v>
      </c>
      <c r="AI470" s="14">
        <f t="shared" si="348"/>
        <v>0</v>
      </c>
      <c r="AJ470" s="14">
        <f t="shared" si="349"/>
        <v>6.2314814814814819E-3</v>
      </c>
      <c r="AK470" s="15">
        <f t="shared" si="350"/>
        <v>0.35680092592592594</v>
      </c>
    </row>
    <row r="471" spans="1:37" x14ac:dyDescent="0.25">
      <c r="A471" s="5">
        <v>45540</v>
      </c>
      <c r="B471">
        <v>0</v>
      </c>
      <c r="C471" t="s">
        <v>47</v>
      </c>
      <c r="D471">
        <v>0</v>
      </c>
      <c r="E471">
        <v>0</v>
      </c>
      <c r="F471">
        <v>0</v>
      </c>
      <c r="G471" s="14">
        <v>0</v>
      </c>
      <c r="H471" s="14">
        <v>0</v>
      </c>
      <c r="I471" s="14">
        <v>0</v>
      </c>
      <c r="J471" s="14">
        <v>0</v>
      </c>
      <c r="K471" s="14">
        <v>0</v>
      </c>
      <c r="L471" s="14">
        <v>0</v>
      </c>
      <c r="M471" s="14">
        <v>0</v>
      </c>
      <c r="N471" s="14">
        <v>0</v>
      </c>
      <c r="O471" s="14">
        <v>0</v>
      </c>
      <c r="P471" s="14">
        <v>0</v>
      </c>
      <c r="Q471">
        <v>0</v>
      </c>
      <c r="R471" s="14" t="e">
        <v>#DIV/0!</v>
      </c>
      <c r="X471" s="14">
        <v>0</v>
      </c>
      <c r="Y471" s="12" t="e">
        <f t="shared" si="338"/>
        <v>#DIV/0!</v>
      </c>
      <c r="Z471" s="12" t="e">
        <f t="shared" si="339"/>
        <v>#DIV/0!</v>
      </c>
      <c r="AA471" s="14" t="e">
        <f t="shared" si="340"/>
        <v>#DIV/0!</v>
      </c>
      <c r="AB471" s="14" t="e">
        <f t="shared" si="341"/>
        <v>#DIV/0!</v>
      </c>
      <c r="AC471" s="14" t="e">
        <f t="shared" si="342"/>
        <v>#DIV/0!</v>
      </c>
      <c r="AD471" s="14" t="e">
        <f t="shared" si="343"/>
        <v>#DIV/0!</v>
      </c>
      <c r="AE471" s="14" t="e">
        <f t="shared" si="344"/>
        <v>#DIV/0!</v>
      </c>
      <c r="AF471" s="14" t="e">
        <f t="shared" si="345"/>
        <v>#DIV/0!</v>
      </c>
      <c r="AG471" s="14" t="e">
        <f t="shared" si="346"/>
        <v>#DIV/0!</v>
      </c>
      <c r="AH471" s="14" t="e">
        <f t="shared" si="347"/>
        <v>#DIV/0!</v>
      </c>
      <c r="AI471" s="14" t="e">
        <f t="shared" si="348"/>
        <v>#DIV/0!</v>
      </c>
      <c r="AJ471" s="14" t="e">
        <f t="shared" si="349"/>
        <v>#DIV/0!</v>
      </c>
      <c r="AK471" s="15" t="e">
        <f t="shared" si="350"/>
        <v>#DIV/0!</v>
      </c>
    </row>
    <row r="472" spans="1:37" hidden="1" x14ac:dyDescent="0.25">
      <c r="A472" s="5">
        <v>45548</v>
      </c>
      <c r="C472" t="s">
        <v>123</v>
      </c>
      <c r="D472">
        <v>1</v>
      </c>
      <c r="E472">
        <v>0</v>
      </c>
      <c r="F472">
        <v>1</v>
      </c>
      <c r="G472" s="14">
        <v>0.82920138888888895</v>
      </c>
      <c r="H472" s="14">
        <v>0</v>
      </c>
      <c r="I472" s="14">
        <v>0</v>
      </c>
      <c r="J472" s="14">
        <v>0</v>
      </c>
      <c r="K472" s="14">
        <v>0</v>
      </c>
      <c r="L472" s="14">
        <v>0.82920138888888895</v>
      </c>
      <c r="M472" s="14">
        <v>0</v>
      </c>
      <c r="N472" s="14">
        <v>0</v>
      </c>
      <c r="O472" s="14">
        <v>0</v>
      </c>
      <c r="P472" s="14">
        <v>5.7870370370370378E-4</v>
      </c>
      <c r="Q472">
        <v>0</v>
      </c>
      <c r="R472" s="14">
        <v>2.627314814814815E-3</v>
      </c>
      <c r="X472" s="14">
        <v>0.87349537037037039</v>
      </c>
      <c r="Y472" s="12" t="e">
        <f t="shared" ref="Y472:Y481" si="351">$D472/$B472</f>
        <v>#DIV/0!</v>
      </c>
      <c r="Z472" s="12" t="e">
        <f t="shared" ref="Z472:Z481" si="352">$E472/$B472</f>
        <v>#DIV/0!</v>
      </c>
      <c r="AA472" s="14" t="e">
        <f t="shared" ref="AA472:AA481" si="353">$G472/$B472</f>
        <v>#DIV/0!</v>
      </c>
      <c r="AB472" s="14" t="e">
        <f t="shared" ref="AB472:AB481" si="354">$H472/$B472</f>
        <v>#DIV/0!</v>
      </c>
      <c r="AC472" s="14" t="e">
        <f t="shared" ref="AC472:AC481" si="355">$I472/$B472</f>
        <v>#DIV/0!</v>
      </c>
      <c r="AD472" s="14" t="e">
        <f t="shared" ref="AD472:AD481" si="356">$J472/$B472</f>
        <v>#DIV/0!</v>
      </c>
      <c r="AE472" s="14" t="e">
        <f t="shared" ref="AE472:AE481" si="357">$K472/$B472</f>
        <v>#DIV/0!</v>
      </c>
      <c r="AF472" s="14" t="e">
        <f t="shared" ref="AF472:AF481" si="358">$L472/$B472</f>
        <v>#DIV/0!</v>
      </c>
      <c r="AG472" s="14" t="e">
        <f t="shared" ref="AG472:AG481" si="359">$M472/$B472</f>
        <v>#DIV/0!</v>
      </c>
      <c r="AH472" s="14" t="e">
        <f t="shared" ref="AH472:AH481" si="360">$N472/$B472</f>
        <v>#DIV/0!</v>
      </c>
      <c r="AI472" s="14" t="e">
        <f t="shared" ref="AI472:AI481" si="361">$O472/$B472</f>
        <v>#DIV/0!</v>
      </c>
      <c r="AJ472" s="14" t="e">
        <f t="shared" ref="AJ472:AJ481" si="362">$P472/$B472</f>
        <v>#DIV/0!</v>
      </c>
      <c r="AK472" s="15" t="e">
        <f t="shared" ref="AK472:AK481" si="363">$X472/$B472</f>
        <v>#DIV/0!</v>
      </c>
    </row>
    <row r="473" spans="1:37" x14ac:dyDescent="0.25">
      <c r="A473" s="5">
        <v>45548</v>
      </c>
      <c r="B473">
        <v>4</v>
      </c>
      <c r="C473" t="s">
        <v>48</v>
      </c>
      <c r="D473">
        <v>59</v>
      </c>
      <c r="E473">
        <v>18</v>
      </c>
      <c r="F473">
        <v>77</v>
      </c>
      <c r="G473" s="14">
        <v>0.2417013888888889</v>
      </c>
      <c r="H473" s="14">
        <v>0.16569444444444445</v>
      </c>
      <c r="I473" s="14">
        <v>4.5000000000000005E-2</v>
      </c>
      <c r="J473" s="14">
        <v>1.579861111111111E-2</v>
      </c>
      <c r="K473" s="14">
        <v>5.0000000000000001E-3</v>
      </c>
      <c r="L473" s="14">
        <v>0</v>
      </c>
      <c r="M473" s="14">
        <v>2.9976851851851848E-3</v>
      </c>
      <c r="N473" s="14">
        <v>0</v>
      </c>
      <c r="O473" s="14">
        <v>7.1990740740740739E-3</v>
      </c>
      <c r="P473" s="14">
        <v>5.6944444444444438E-3</v>
      </c>
      <c r="Q473">
        <v>0</v>
      </c>
      <c r="R473" s="14">
        <v>3.6574074074074074E-3</v>
      </c>
      <c r="X473" s="14">
        <v>1.4178009259259259</v>
      </c>
      <c r="Y473" s="12">
        <f t="shared" si="351"/>
        <v>14.75</v>
      </c>
      <c r="Z473" s="12">
        <f t="shared" si="352"/>
        <v>4.5</v>
      </c>
      <c r="AA473" s="14">
        <f t="shared" si="353"/>
        <v>6.0425347222222224E-2</v>
      </c>
      <c r="AB473" s="14">
        <f t="shared" si="354"/>
        <v>4.1423611111111112E-2</v>
      </c>
      <c r="AC473" s="14">
        <f t="shared" si="355"/>
        <v>1.1250000000000001E-2</v>
      </c>
      <c r="AD473" s="14">
        <f t="shared" si="356"/>
        <v>3.9496527777777776E-3</v>
      </c>
      <c r="AE473" s="14">
        <f t="shared" si="357"/>
        <v>1.25E-3</v>
      </c>
      <c r="AF473" s="14">
        <f t="shared" si="358"/>
        <v>0</v>
      </c>
      <c r="AG473" s="14">
        <f t="shared" si="359"/>
        <v>7.4942129629629621E-4</v>
      </c>
      <c r="AH473" s="14">
        <f t="shared" si="360"/>
        <v>0</v>
      </c>
      <c r="AI473" s="14">
        <f t="shared" si="361"/>
        <v>1.7997685185185185E-3</v>
      </c>
      <c r="AJ473" s="14">
        <f t="shared" si="362"/>
        <v>1.423611111111111E-3</v>
      </c>
      <c r="AK473" s="15">
        <f t="shared" si="363"/>
        <v>0.35445023148148147</v>
      </c>
    </row>
    <row r="474" spans="1:37" x14ac:dyDescent="0.25">
      <c r="A474" s="5">
        <v>45548</v>
      </c>
      <c r="B474">
        <v>3</v>
      </c>
      <c r="C474" t="s">
        <v>125</v>
      </c>
      <c r="D474">
        <v>23</v>
      </c>
      <c r="E474">
        <v>5</v>
      </c>
      <c r="F474">
        <v>28</v>
      </c>
      <c r="G474" s="14">
        <v>0.2253009259259259</v>
      </c>
      <c r="H474" s="14">
        <v>0.1282986111111111</v>
      </c>
      <c r="I474" s="14">
        <v>0</v>
      </c>
      <c r="J474" s="14">
        <v>4.099537037037037E-2</v>
      </c>
      <c r="K474" s="14">
        <v>3.2002314814814817E-2</v>
      </c>
      <c r="L474" s="14">
        <v>2.4004629629629629E-2</v>
      </c>
      <c r="M474" s="14">
        <v>0</v>
      </c>
      <c r="N474" s="14">
        <v>0</v>
      </c>
      <c r="O474" s="14">
        <v>0</v>
      </c>
      <c r="P474" s="14">
        <v>1.4386574074074072E-2</v>
      </c>
      <c r="Q474">
        <v>0</v>
      </c>
      <c r="R474" s="14">
        <v>6.0416666666666665E-3</v>
      </c>
      <c r="X474" s="14">
        <v>0.93239583333333342</v>
      </c>
      <c r="Y474" s="12">
        <f t="shared" si="351"/>
        <v>7.666666666666667</v>
      </c>
      <c r="Z474" s="12">
        <f t="shared" si="352"/>
        <v>1.6666666666666667</v>
      </c>
      <c r="AA474" s="14">
        <f t="shared" si="353"/>
        <v>7.5100308641975297E-2</v>
      </c>
      <c r="AB474" s="14">
        <f t="shared" si="354"/>
        <v>4.2766203703703702E-2</v>
      </c>
      <c r="AC474" s="14">
        <f t="shared" si="355"/>
        <v>0</v>
      </c>
      <c r="AD474" s="14">
        <f t="shared" si="356"/>
        <v>1.3665123456790123E-2</v>
      </c>
      <c r="AE474" s="14">
        <f t="shared" si="357"/>
        <v>1.066743827160494E-2</v>
      </c>
      <c r="AF474" s="14">
        <f t="shared" si="358"/>
        <v>8.0015432098765431E-3</v>
      </c>
      <c r="AG474" s="14">
        <f t="shared" si="359"/>
        <v>0</v>
      </c>
      <c r="AH474" s="14">
        <f t="shared" si="360"/>
        <v>0</v>
      </c>
      <c r="AI474" s="14">
        <f t="shared" si="361"/>
        <v>0</v>
      </c>
      <c r="AJ474" s="14">
        <f t="shared" si="362"/>
        <v>4.7955246913580244E-3</v>
      </c>
      <c r="AK474" s="15">
        <f t="shared" si="363"/>
        <v>0.31079861111111112</v>
      </c>
    </row>
    <row r="475" spans="1:37" x14ac:dyDescent="0.25">
      <c r="A475" s="5">
        <v>45548</v>
      </c>
      <c r="B475">
        <v>5</v>
      </c>
      <c r="C475" t="s">
        <v>127</v>
      </c>
      <c r="D475">
        <v>54</v>
      </c>
      <c r="E475">
        <v>13</v>
      </c>
      <c r="F475">
        <v>67</v>
      </c>
      <c r="G475" s="14">
        <v>0.39370370370370367</v>
      </c>
      <c r="H475" s="14">
        <v>0.18510416666666665</v>
      </c>
      <c r="I475" s="14">
        <v>0</v>
      </c>
      <c r="J475" s="14">
        <v>3.4201388888888885E-2</v>
      </c>
      <c r="K475" s="14">
        <v>0</v>
      </c>
      <c r="L475" s="14">
        <v>0.14609953703703704</v>
      </c>
      <c r="M475" s="14">
        <v>0</v>
      </c>
      <c r="N475" s="14">
        <v>0</v>
      </c>
      <c r="O475" s="14">
        <v>2.7199074074074073E-2</v>
      </c>
      <c r="P475" s="14">
        <v>1.6122685185185184E-2</v>
      </c>
      <c r="Q475">
        <v>1</v>
      </c>
      <c r="R475" s="14">
        <v>6.238425925925925E-3</v>
      </c>
      <c r="X475" s="14">
        <v>1.7762962962962963</v>
      </c>
      <c r="Y475" s="12">
        <f t="shared" si="351"/>
        <v>10.8</v>
      </c>
      <c r="Z475" s="12">
        <f t="shared" si="352"/>
        <v>2.6</v>
      </c>
      <c r="AA475" s="14">
        <f t="shared" si="353"/>
        <v>7.8740740740740736E-2</v>
      </c>
      <c r="AB475" s="14">
        <f t="shared" si="354"/>
        <v>3.7020833333333329E-2</v>
      </c>
      <c r="AC475" s="14">
        <f t="shared" si="355"/>
        <v>0</v>
      </c>
      <c r="AD475" s="14">
        <f t="shared" si="356"/>
        <v>6.8402777777777767E-3</v>
      </c>
      <c r="AE475" s="14">
        <f t="shared" si="357"/>
        <v>0</v>
      </c>
      <c r="AF475" s="14">
        <f t="shared" si="358"/>
        <v>2.921990740740741E-2</v>
      </c>
      <c r="AG475" s="14">
        <f t="shared" si="359"/>
        <v>0</v>
      </c>
      <c r="AH475" s="14">
        <f t="shared" si="360"/>
        <v>0</v>
      </c>
      <c r="AI475" s="14">
        <f t="shared" si="361"/>
        <v>5.4398148148148149E-3</v>
      </c>
      <c r="AJ475" s="14">
        <f t="shared" si="362"/>
        <v>3.224537037037037E-3</v>
      </c>
      <c r="AK475" s="15">
        <f t="shared" si="363"/>
        <v>0.35525925925925927</v>
      </c>
    </row>
    <row r="476" spans="1:37" x14ac:dyDescent="0.25">
      <c r="A476" s="5">
        <v>45548</v>
      </c>
      <c r="B476">
        <v>5</v>
      </c>
      <c r="C476" t="s">
        <v>44</v>
      </c>
      <c r="D476">
        <v>109</v>
      </c>
      <c r="E476">
        <v>16</v>
      </c>
      <c r="F476">
        <v>125</v>
      </c>
      <c r="G476" s="14">
        <v>0.27310185185185182</v>
      </c>
      <c r="H476" s="14">
        <v>0.21510416666666665</v>
      </c>
      <c r="I476" s="14">
        <v>0</v>
      </c>
      <c r="J476" s="14">
        <v>1.4097222222222221E-2</v>
      </c>
      <c r="K476" s="14">
        <v>2.9050925925925928E-3</v>
      </c>
      <c r="L476" s="14">
        <v>4.0972222222222226E-3</v>
      </c>
      <c r="M476" s="14">
        <v>0</v>
      </c>
      <c r="N476" s="14">
        <v>3.6898148148148145E-2</v>
      </c>
      <c r="O476" s="14">
        <v>0</v>
      </c>
      <c r="P476" s="14">
        <v>1.3587962962962963E-2</v>
      </c>
      <c r="Q476">
        <v>0</v>
      </c>
      <c r="R476" s="14">
        <v>6.9907407407407409E-3</v>
      </c>
      <c r="X476" s="14">
        <v>1.7120949074074074</v>
      </c>
      <c r="Y476" s="12">
        <f t="shared" si="351"/>
        <v>21.8</v>
      </c>
      <c r="Z476" s="12">
        <f t="shared" si="352"/>
        <v>3.2</v>
      </c>
      <c r="AA476" s="14">
        <f t="shared" si="353"/>
        <v>5.4620370370370361E-2</v>
      </c>
      <c r="AB476" s="14">
        <f t="shared" si="354"/>
        <v>4.3020833333333328E-2</v>
      </c>
      <c r="AC476" s="14">
        <f t="shared" si="355"/>
        <v>0</v>
      </c>
      <c r="AD476" s="14">
        <f t="shared" si="356"/>
        <v>2.8194444444444443E-3</v>
      </c>
      <c r="AE476" s="14">
        <f t="shared" si="357"/>
        <v>5.8101851851851858E-4</v>
      </c>
      <c r="AF476" s="14">
        <f t="shared" si="358"/>
        <v>8.1944444444444447E-4</v>
      </c>
      <c r="AG476" s="14">
        <f t="shared" si="359"/>
        <v>0</v>
      </c>
      <c r="AH476" s="14">
        <f t="shared" si="360"/>
        <v>7.3796296296296292E-3</v>
      </c>
      <c r="AI476" s="14">
        <f t="shared" si="361"/>
        <v>0</v>
      </c>
      <c r="AJ476" s="14">
        <f t="shared" si="362"/>
        <v>2.7175925925925926E-3</v>
      </c>
      <c r="AK476" s="15">
        <f t="shared" si="363"/>
        <v>0.34241898148148148</v>
      </c>
    </row>
    <row r="477" spans="1:37" x14ac:dyDescent="0.25">
      <c r="A477" s="5">
        <v>45548</v>
      </c>
      <c r="B477">
        <v>4</v>
      </c>
      <c r="C477" t="s">
        <v>43</v>
      </c>
      <c r="D477">
        <v>13</v>
      </c>
      <c r="E477">
        <v>26</v>
      </c>
      <c r="F477">
        <v>39</v>
      </c>
      <c r="G477" s="14">
        <v>0.33</v>
      </c>
      <c r="H477" s="14">
        <v>0.13109953703703703</v>
      </c>
      <c r="I477" s="14">
        <v>6.3703703703703707E-2</v>
      </c>
      <c r="J477" s="14">
        <v>0</v>
      </c>
      <c r="K477" s="14">
        <v>0</v>
      </c>
      <c r="L477" s="14">
        <v>0.13519675925925925</v>
      </c>
      <c r="M477" s="14">
        <v>0</v>
      </c>
      <c r="N477" s="14">
        <v>0</v>
      </c>
      <c r="O477" s="14">
        <v>0</v>
      </c>
      <c r="P477" s="14">
        <v>5.7175925925925927E-3</v>
      </c>
      <c r="Q477">
        <v>0</v>
      </c>
      <c r="R477" s="14">
        <v>4.6759259259259263E-3</v>
      </c>
      <c r="X477" s="14">
        <v>1.417002314814815</v>
      </c>
      <c r="Y477" s="12">
        <f t="shared" si="351"/>
        <v>3.25</v>
      </c>
      <c r="Z477" s="12">
        <f t="shared" si="352"/>
        <v>6.5</v>
      </c>
      <c r="AA477" s="14">
        <f t="shared" si="353"/>
        <v>8.2500000000000004E-2</v>
      </c>
      <c r="AB477" s="14">
        <f t="shared" si="354"/>
        <v>3.2774884259259257E-2</v>
      </c>
      <c r="AC477" s="14">
        <f t="shared" si="355"/>
        <v>1.5925925925925927E-2</v>
      </c>
      <c r="AD477" s="14">
        <f t="shared" si="356"/>
        <v>0</v>
      </c>
      <c r="AE477" s="14">
        <f t="shared" si="357"/>
        <v>0</v>
      </c>
      <c r="AF477" s="14">
        <f t="shared" si="358"/>
        <v>3.3799189814814813E-2</v>
      </c>
      <c r="AG477" s="14">
        <f t="shared" si="359"/>
        <v>0</v>
      </c>
      <c r="AH477" s="14">
        <f t="shared" si="360"/>
        <v>0</v>
      </c>
      <c r="AI477" s="14">
        <f t="shared" si="361"/>
        <v>0</v>
      </c>
      <c r="AJ477" s="14">
        <f t="shared" si="362"/>
        <v>1.4293981481481482E-3</v>
      </c>
      <c r="AK477" s="15">
        <f t="shared" si="363"/>
        <v>0.35425057870370374</v>
      </c>
    </row>
    <row r="478" spans="1:37" x14ac:dyDescent="0.25">
      <c r="A478" s="5">
        <v>45548</v>
      </c>
      <c r="B478">
        <v>4</v>
      </c>
      <c r="C478" t="s">
        <v>49</v>
      </c>
      <c r="D478">
        <v>81</v>
      </c>
      <c r="E478">
        <v>25</v>
      </c>
      <c r="F478">
        <v>106</v>
      </c>
      <c r="G478" s="14">
        <v>0.20750000000000002</v>
      </c>
      <c r="H478" s="14">
        <v>0.1662962962962963</v>
      </c>
      <c r="I478" s="14">
        <v>0</v>
      </c>
      <c r="J478" s="14">
        <v>7.3958333333333341E-3</v>
      </c>
      <c r="K478" s="14">
        <v>0</v>
      </c>
      <c r="L478" s="14">
        <v>0</v>
      </c>
      <c r="M478" s="14">
        <v>1.3900462962962962E-2</v>
      </c>
      <c r="N478" s="14">
        <v>1.9895833333333331E-2</v>
      </c>
      <c r="O478" s="14">
        <v>0</v>
      </c>
      <c r="P478" s="14">
        <v>7.9236111111111118E-2</v>
      </c>
      <c r="Q478">
        <v>0</v>
      </c>
      <c r="R478" s="14">
        <v>5.37037037037037E-3</v>
      </c>
      <c r="X478" s="14">
        <v>1.4206018518518517</v>
      </c>
      <c r="Y478" s="12">
        <f t="shared" si="351"/>
        <v>20.25</v>
      </c>
      <c r="Z478" s="12">
        <f t="shared" si="352"/>
        <v>6.25</v>
      </c>
      <c r="AA478" s="14">
        <f t="shared" si="353"/>
        <v>5.1875000000000004E-2</v>
      </c>
      <c r="AB478" s="14">
        <f t="shared" si="354"/>
        <v>4.1574074074074076E-2</v>
      </c>
      <c r="AC478" s="14">
        <f t="shared" si="355"/>
        <v>0</v>
      </c>
      <c r="AD478" s="14">
        <f t="shared" si="356"/>
        <v>1.8489583333333335E-3</v>
      </c>
      <c r="AE478" s="14">
        <f t="shared" si="357"/>
        <v>0</v>
      </c>
      <c r="AF478" s="14">
        <f t="shared" si="358"/>
        <v>0</v>
      </c>
      <c r="AG478" s="14">
        <f t="shared" si="359"/>
        <v>3.4751157407407404E-3</v>
      </c>
      <c r="AH478" s="14">
        <f t="shared" si="360"/>
        <v>4.9739583333333328E-3</v>
      </c>
      <c r="AI478" s="14">
        <f t="shared" si="361"/>
        <v>0</v>
      </c>
      <c r="AJ478" s="14">
        <f t="shared" si="362"/>
        <v>1.980902777777778E-2</v>
      </c>
      <c r="AK478" s="15">
        <f t="shared" si="363"/>
        <v>0.35515046296296293</v>
      </c>
    </row>
    <row r="479" spans="1:37" x14ac:dyDescent="0.25">
      <c r="A479" s="5">
        <v>45548</v>
      </c>
      <c r="B479">
        <v>5</v>
      </c>
      <c r="C479" t="s">
        <v>45</v>
      </c>
      <c r="D479">
        <v>120</v>
      </c>
      <c r="E479">
        <v>14</v>
      </c>
      <c r="F479">
        <v>134</v>
      </c>
      <c r="G479" s="14">
        <v>0.25230324074074073</v>
      </c>
      <c r="H479" s="14">
        <v>0.16620370370370371</v>
      </c>
      <c r="I479" s="14">
        <v>2.9050925925925928E-3</v>
      </c>
      <c r="J479" s="14">
        <v>2.9699074074074072E-2</v>
      </c>
      <c r="K479" s="14">
        <v>6.2037037037037043E-3</v>
      </c>
      <c r="L479" s="14">
        <v>0</v>
      </c>
      <c r="M479" s="14">
        <v>0</v>
      </c>
      <c r="N479" s="14">
        <v>4.7303240740740743E-2</v>
      </c>
      <c r="O479" s="14">
        <v>0</v>
      </c>
      <c r="P479" s="14">
        <v>1.9930555555555556E-2</v>
      </c>
      <c r="Q479">
        <v>0</v>
      </c>
      <c r="R479" s="14">
        <v>4.5601851851851853E-3</v>
      </c>
      <c r="X479" s="14">
        <v>1.5279976851851851</v>
      </c>
      <c r="Y479" s="12">
        <f t="shared" si="351"/>
        <v>24</v>
      </c>
      <c r="Z479" s="12">
        <f t="shared" si="352"/>
        <v>2.8</v>
      </c>
      <c r="AA479" s="14">
        <f t="shared" si="353"/>
        <v>5.0460648148148143E-2</v>
      </c>
      <c r="AB479" s="14">
        <f t="shared" si="354"/>
        <v>3.3240740740740744E-2</v>
      </c>
      <c r="AC479" s="14">
        <f t="shared" si="355"/>
        <v>5.8101851851851858E-4</v>
      </c>
      <c r="AD479" s="14">
        <f t="shared" si="356"/>
        <v>5.9398148148148144E-3</v>
      </c>
      <c r="AE479" s="14">
        <f t="shared" si="357"/>
        <v>1.2407407407407408E-3</v>
      </c>
      <c r="AF479" s="14">
        <f t="shared" si="358"/>
        <v>0</v>
      </c>
      <c r="AG479" s="14">
        <f t="shared" si="359"/>
        <v>0</v>
      </c>
      <c r="AH479" s="14">
        <f t="shared" si="360"/>
        <v>9.4606481481481486E-3</v>
      </c>
      <c r="AI479" s="14">
        <f t="shared" si="361"/>
        <v>0</v>
      </c>
      <c r="AJ479" s="14">
        <f t="shared" si="362"/>
        <v>3.9861111111111113E-3</v>
      </c>
      <c r="AK479" s="15">
        <f t="shared" si="363"/>
        <v>0.30559953703703702</v>
      </c>
    </row>
    <row r="480" spans="1:37" x14ac:dyDescent="0.25">
      <c r="A480" s="5">
        <v>45548</v>
      </c>
      <c r="B480">
        <v>5</v>
      </c>
      <c r="C480" t="s">
        <v>46</v>
      </c>
      <c r="D480">
        <v>93</v>
      </c>
      <c r="E480">
        <v>2</v>
      </c>
      <c r="F480">
        <v>95</v>
      </c>
      <c r="G480" s="14">
        <v>0.27859953703703705</v>
      </c>
      <c r="H480" s="14">
        <v>0.21069444444444443</v>
      </c>
      <c r="I480" s="14">
        <v>0</v>
      </c>
      <c r="J480" s="14">
        <v>1.3900462962962962E-2</v>
      </c>
      <c r="K480" s="14">
        <v>2.4699074074074078E-2</v>
      </c>
      <c r="L480" s="14">
        <v>0</v>
      </c>
      <c r="M480" s="14">
        <v>1.6805555555555556E-2</v>
      </c>
      <c r="N480" s="14">
        <v>1.2499999999999999E-2</v>
      </c>
      <c r="O480" s="14">
        <v>0</v>
      </c>
      <c r="P480" s="14">
        <v>1.2951388888888887E-2</v>
      </c>
      <c r="Q480">
        <v>0</v>
      </c>
      <c r="R480" s="14">
        <v>5.1967592592592595E-3</v>
      </c>
      <c r="X480" s="14">
        <v>1.768298611111111</v>
      </c>
      <c r="Y480" s="12">
        <f t="shared" si="351"/>
        <v>18.600000000000001</v>
      </c>
      <c r="Z480" s="12">
        <f t="shared" si="352"/>
        <v>0.4</v>
      </c>
      <c r="AA480" s="14">
        <f t="shared" si="353"/>
        <v>5.5719907407407412E-2</v>
      </c>
      <c r="AB480" s="14">
        <f t="shared" si="354"/>
        <v>4.2138888888888885E-2</v>
      </c>
      <c r="AC480" s="14">
        <f t="shared" si="355"/>
        <v>0</v>
      </c>
      <c r="AD480" s="14">
        <f t="shared" si="356"/>
        <v>2.7800925925925923E-3</v>
      </c>
      <c r="AE480" s="14">
        <f t="shared" si="357"/>
        <v>4.9398148148148153E-3</v>
      </c>
      <c r="AF480" s="14">
        <f t="shared" si="358"/>
        <v>0</v>
      </c>
      <c r="AG480" s="14">
        <f t="shared" si="359"/>
        <v>3.3611111111111112E-3</v>
      </c>
      <c r="AH480" s="14">
        <f t="shared" si="360"/>
        <v>2.4999999999999996E-3</v>
      </c>
      <c r="AI480" s="14">
        <f t="shared" si="361"/>
        <v>0</v>
      </c>
      <c r="AJ480" s="14">
        <f t="shared" si="362"/>
        <v>2.5902777777777773E-3</v>
      </c>
      <c r="AK480" s="15">
        <f t="shared" si="363"/>
        <v>0.35365972222222219</v>
      </c>
    </row>
    <row r="481" spans="1:37" x14ac:dyDescent="0.25">
      <c r="A481" s="5">
        <v>45548</v>
      </c>
      <c r="B481">
        <v>0</v>
      </c>
      <c r="C481" t="s">
        <v>47</v>
      </c>
      <c r="D481">
        <v>0</v>
      </c>
      <c r="E481">
        <v>0</v>
      </c>
      <c r="F481">
        <v>0</v>
      </c>
      <c r="G481" s="14">
        <v>0</v>
      </c>
      <c r="H481" s="14">
        <v>0</v>
      </c>
      <c r="I481" s="14">
        <v>0</v>
      </c>
      <c r="J481" s="14">
        <v>0</v>
      </c>
      <c r="K481" s="14">
        <v>0</v>
      </c>
      <c r="L481" s="14">
        <v>0</v>
      </c>
      <c r="M481" s="14">
        <v>0</v>
      </c>
      <c r="N481" s="14">
        <v>0</v>
      </c>
      <c r="O481" s="14">
        <v>0</v>
      </c>
      <c r="P481" s="14">
        <v>0</v>
      </c>
      <c r="Q481">
        <v>0</v>
      </c>
      <c r="R481" s="14" t="e">
        <v>#DIV/0!</v>
      </c>
      <c r="X481" s="14">
        <v>0</v>
      </c>
      <c r="Y481" s="12" t="e">
        <f t="shared" si="351"/>
        <v>#DIV/0!</v>
      </c>
      <c r="Z481" s="12" t="e">
        <f t="shared" si="352"/>
        <v>#DIV/0!</v>
      </c>
      <c r="AA481" s="14" t="e">
        <f t="shared" si="353"/>
        <v>#DIV/0!</v>
      </c>
      <c r="AB481" s="14" t="e">
        <f t="shared" si="354"/>
        <v>#DIV/0!</v>
      </c>
      <c r="AC481" s="14" t="e">
        <f t="shared" si="355"/>
        <v>#DIV/0!</v>
      </c>
      <c r="AD481" s="14" t="e">
        <f t="shared" si="356"/>
        <v>#DIV/0!</v>
      </c>
      <c r="AE481" s="14" t="e">
        <f t="shared" si="357"/>
        <v>#DIV/0!</v>
      </c>
      <c r="AF481" s="14" t="e">
        <f t="shared" si="358"/>
        <v>#DIV/0!</v>
      </c>
      <c r="AG481" s="14" t="e">
        <f t="shared" si="359"/>
        <v>#DIV/0!</v>
      </c>
      <c r="AH481" s="14" t="e">
        <f t="shared" si="360"/>
        <v>#DIV/0!</v>
      </c>
      <c r="AI481" s="14" t="e">
        <f t="shared" si="361"/>
        <v>#DIV/0!</v>
      </c>
      <c r="AJ481" s="14" t="e">
        <f t="shared" si="362"/>
        <v>#DIV/0!</v>
      </c>
      <c r="AK481" s="15" t="e">
        <f t="shared" si="363"/>
        <v>#DIV/0!</v>
      </c>
    </row>
    <row r="482" spans="1:37" x14ac:dyDescent="0.25">
      <c r="A482" s="5">
        <v>45569</v>
      </c>
      <c r="B482">
        <v>5</v>
      </c>
      <c r="C482" t="s">
        <v>123</v>
      </c>
      <c r="D482">
        <v>27</v>
      </c>
      <c r="E482">
        <v>8</v>
      </c>
      <c r="F482">
        <v>35</v>
      </c>
      <c r="G482" s="14">
        <v>1.4785995370370371</v>
      </c>
      <c r="H482" s="14">
        <v>0</v>
      </c>
      <c r="I482" s="14">
        <v>0</v>
      </c>
      <c r="J482" s="14">
        <v>5.6944444444444438E-3</v>
      </c>
      <c r="K482" s="14">
        <v>0</v>
      </c>
      <c r="L482" s="14">
        <v>0.47290509259259261</v>
      </c>
      <c r="M482" s="14">
        <v>0</v>
      </c>
      <c r="N482" s="14">
        <v>0</v>
      </c>
      <c r="O482" s="14">
        <v>0</v>
      </c>
      <c r="P482" s="14">
        <v>1.3252314814814814E-2</v>
      </c>
      <c r="Q482">
        <v>0</v>
      </c>
      <c r="R482" s="14">
        <v>4.2592592592592595E-3</v>
      </c>
      <c r="X482" s="14">
        <v>1.6770949074074073</v>
      </c>
      <c r="Y482" s="12">
        <f t="shared" ref="Y482:Y490" si="364">$D482/$B482</f>
        <v>5.4</v>
      </c>
      <c r="Z482" s="12">
        <f t="shared" ref="Z482:Z490" si="365">$E482/$B482</f>
        <v>1.6</v>
      </c>
      <c r="AA482" s="14">
        <f t="shared" ref="AA482:AA490" si="366">$G482/$B482</f>
        <v>0.29571990740740739</v>
      </c>
      <c r="AB482" s="14">
        <f t="shared" ref="AB482:AB490" si="367">$H482/$B482</f>
        <v>0</v>
      </c>
      <c r="AC482" s="14">
        <f t="shared" ref="AC482:AC490" si="368">$I482/$B482</f>
        <v>0</v>
      </c>
      <c r="AD482" s="14">
        <f t="shared" ref="AD482:AD490" si="369">$J482/$B482</f>
        <v>1.1388888888888887E-3</v>
      </c>
      <c r="AE482" s="14">
        <f t="shared" ref="AE482:AE490" si="370">$K482/$B482</f>
        <v>0</v>
      </c>
      <c r="AF482" s="14">
        <f t="shared" ref="AF482:AF490" si="371">$L482/$B482</f>
        <v>9.4581018518518523E-2</v>
      </c>
      <c r="AG482" s="14">
        <f t="shared" ref="AG482:AG490" si="372">$M482/$B482</f>
        <v>0</v>
      </c>
      <c r="AH482" s="14">
        <f t="shared" ref="AH482:AH490" si="373">$N482/$B482</f>
        <v>0</v>
      </c>
      <c r="AI482" s="14">
        <f t="shared" ref="AI482:AI490" si="374">$O482/$B482</f>
        <v>0</v>
      </c>
      <c r="AJ482" s="14">
        <f t="shared" ref="AJ482:AJ490" si="375">$P482/$B482</f>
        <v>2.650462962962963E-3</v>
      </c>
      <c r="AK482" s="15">
        <f t="shared" ref="AK482:AK490" si="376">$X482/$B482</f>
        <v>0.33541898148148147</v>
      </c>
    </row>
    <row r="483" spans="1:37" x14ac:dyDescent="0.25">
      <c r="A483" s="5">
        <v>45569</v>
      </c>
      <c r="B483">
        <v>3</v>
      </c>
      <c r="C483" t="s">
        <v>48</v>
      </c>
      <c r="D483">
        <v>106</v>
      </c>
      <c r="E483">
        <v>8</v>
      </c>
      <c r="F483">
        <v>114</v>
      </c>
      <c r="G483" s="14">
        <v>0.16969907407407406</v>
      </c>
      <c r="H483" s="14">
        <v>0.11750000000000001</v>
      </c>
      <c r="I483" s="14">
        <v>2.0497685185185185E-2</v>
      </c>
      <c r="J483" s="14">
        <v>2.3402777777777783E-2</v>
      </c>
      <c r="K483" s="14">
        <v>8.2986111111111108E-3</v>
      </c>
      <c r="L483" s="14">
        <v>0</v>
      </c>
      <c r="M483" s="14">
        <v>0</v>
      </c>
      <c r="N483" s="14">
        <v>0</v>
      </c>
      <c r="O483" s="14">
        <v>0</v>
      </c>
      <c r="P483" s="14">
        <v>1.2025462962962962E-2</v>
      </c>
      <c r="Q483">
        <v>0</v>
      </c>
      <c r="R483" s="14">
        <v>4.1319444444444442E-3</v>
      </c>
      <c r="X483" s="14">
        <v>1.1871990740740741</v>
      </c>
      <c r="Y483" s="12">
        <f t="shared" si="364"/>
        <v>35.333333333333336</v>
      </c>
      <c r="Z483" s="12">
        <f t="shared" si="365"/>
        <v>2.6666666666666665</v>
      </c>
      <c r="AA483" s="14">
        <f t="shared" si="366"/>
        <v>5.656635802469135E-2</v>
      </c>
      <c r="AB483" s="14">
        <f t="shared" si="367"/>
        <v>3.9166666666666669E-2</v>
      </c>
      <c r="AC483" s="14">
        <f t="shared" si="368"/>
        <v>6.8325617283950613E-3</v>
      </c>
      <c r="AD483" s="14">
        <f t="shared" si="369"/>
        <v>7.8009259259259273E-3</v>
      </c>
      <c r="AE483" s="14">
        <f t="shared" si="370"/>
        <v>2.7662037037037034E-3</v>
      </c>
      <c r="AF483" s="14">
        <f t="shared" si="371"/>
        <v>0</v>
      </c>
      <c r="AG483" s="14">
        <f t="shared" si="372"/>
        <v>0</v>
      </c>
      <c r="AH483" s="14">
        <f t="shared" si="373"/>
        <v>0</v>
      </c>
      <c r="AI483" s="14">
        <f t="shared" si="374"/>
        <v>0</v>
      </c>
      <c r="AJ483" s="14">
        <f t="shared" si="375"/>
        <v>4.008487654320987E-3</v>
      </c>
      <c r="AK483" s="15">
        <f t="shared" si="376"/>
        <v>0.39573302469135802</v>
      </c>
    </row>
    <row r="484" spans="1:37" x14ac:dyDescent="0.25">
      <c r="A484" s="5">
        <v>45569</v>
      </c>
      <c r="B484">
        <v>3</v>
      </c>
      <c r="C484" t="s">
        <v>127</v>
      </c>
      <c r="D484">
        <v>29</v>
      </c>
      <c r="E484">
        <v>8</v>
      </c>
      <c r="F484">
        <v>37</v>
      </c>
      <c r="G484" s="14">
        <v>0.16829861111111111</v>
      </c>
      <c r="H484" s="14">
        <v>0.12489583333333333</v>
      </c>
      <c r="I484" s="14">
        <v>0</v>
      </c>
      <c r="J484" s="14">
        <v>9.8032407407407408E-3</v>
      </c>
      <c r="K484" s="14">
        <v>0</v>
      </c>
      <c r="L484" s="14">
        <v>3.3599537037037039E-2</v>
      </c>
      <c r="M484" s="14">
        <v>0</v>
      </c>
      <c r="N484" s="14">
        <v>0</v>
      </c>
      <c r="O484" s="14">
        <v>0</v>
      </c>
      <c r="P484" s="14">
        <v>1.2256944444444444E-2</v>
      </c>
      <c r="Q484">
        <v>0</v>
      </c>
      <c r="R484" s="14">
        <v>6.2962962962962964E-3</v>
      </c>
      <c r="X484" s="14">
        <v>0.98739583333333336</v>
      </c>
      <c r="Y484" s="12">
        <f t="shared" si="364"/>
        <v>9.6666666666666661</v>
      </c>
      <c r="Z484" s="12">
        <f t="shared" si="365"/>
        <v>2.6666666666666665</v>
      </c>
      <c r="AA484" s="14">
        <f t="shared" si="366"/>
        <v>5.6099537037037038E-2</v>
      </c>
      <c r="AB484" s="14">
        <f t="shared" si="367"/>
        <v>4.1631944444444444E-2</v>
      </c>
      <c r="AC484" s="14">
        <f t="shared" si="368"/>
        <v>0</v>
      </c>
      <c r="AD484" s="14">
        <f t="shared" si="369"/>
        <v>3.2677469135802468E-3</v>
      </c>
      <c r="AE484" s="14">
        <f t="shared" si="370"/>
        <v>0</v>
      </c>
      <c r="AF484" s="14">
        <f t="shared" si="371"/>
        <v>1.1199845679012346E-2</v>
      </c>
      <c r="AG484" s="14">
        <f t="shared" si="372"/>
        <v>0</v>
      </c>
      <c r="AH484" s="14">
        <f t="shared" si="373"/>
        <v>0</v>
      </c>
      <c r="AI484" s="14">
        <f t="shared" si="374"/>
        <v>0</v>
      </c>
      <c r="AJ484" s="14">
        <f t="shared" si="375"/>
        <v>4.0856481481481481E-3</v>
      </c>
      <c r="AK484" s="15">
        <f t="shared" si="376"/>
        <v>0.32913194444444444</v>
      </c>
    </row>
    <row r="485" spans="1:37" x14ac:dyDescent="0.25">
      <c r="A485" s="5">
        <v>45569</v>
      </c>
      <c r="B485">
        <v>5</v>
      </c>
      <c r="C485" t="s">
        <v>44</v>
      </c>
      <c r="D485">
        <v>97</v>
      </c>
      <c r="E485">
        <v>15</v>
      </c>
      <c r="F485">
        <v>112</v>
      </c>
      <c r="G485" s="14">
        <v>0.29370370370370369</v>
      </c>
      <c r="H485" s="14">
        <v>0.21180555555555555</v>
      </c>
      <c r="I485" s="14">
        <v>0</v>
      </c>
      <c r="J485" s="14">
        <v>1.5104166666666667E-2</v>
      </c>
      <c r="K485" s="14">
        <v>0</v>
      </c>
      <c r="L485" s="14">
        <v>0</v>
      </c>
      <c r="M485" s="14">
        <v>6.6805555555555562E-2</v>
      </c>
      <c r="N485" s="14">
        <v>0</v>
      </c>
      <c r="O485" s="14">
        <v>0</v>
      </c>
      <c r="P485" s="14">
        <v>1.1122685185185185E-2</v>
      </c>
      <c r="Q485">
        <v>0</v>
      </c>
      <c r="R485" s="14">
        <v>5.8796296296296296E-3</v>
      </c>
      <c r="X485" s="14">
        <v>1.9609027777777779</v>
      </c>
      <c r="Y485" s="12">
        <f t="shared" si="364"/>
        <v>19.399999999999999</v>
      </c>
      <c r="Z485" s="12">
        <f t="shared" si="365"/>
        <v>3</v>
      </c>
      <c r="AA485" s="14">
        <f t="shared" si="366"/>
        <v>5.8740740740740739E-2</v>
      </c>
      <c r="AB485" s="14">
        <f t="shared" si="367"/>
        <v>4.2361111111111113E-2</v>
      </c>
      <c r="AC485" s="14">
        <f t="shared" si="368"/>
        <v>0</v>
      </c>
      <c r="AD485" s="14">
        <f t="shared" si="369"/>
        <v>3.0208333333333333E-3</v>
      </c>
      <c r="AE485" s="14">
        <f t="shared" si="370"/>
        <v>0</v>
      </c>
      <c r="AF485" s="14">
        <f t="shared" si="371"/>
        <v>0</v>
      </c>
      <c r="AG485" s="14">
        <f t="shared" si="372"/>
        <v>1.3361111111111112E-2</v>
      </c>
      <c r="AH485" s="14">
        <f t="shared" si="373"/>
        <v>0</v>
      </c>
      <c r="AI485" s="14">
        <f t="shared" si="374"/>
        <v>0</v>
      </c>
      <c r="AJ485" s="14">
        <f t="shared" si="375"/>
        <v>2.224537037037037E-3</v>
      </c>
      <c r="AK485" s="15">
        <f t="shared" si="376"/>
        <v>0.39218055555555559</v>
      </c>
    </row>
    <row r="486" spans="1:37" x14ac:dyDescent="0.25">
      <c r="A486" s="5">
        <v>45569</v>
      </c>
      <c r="B486">
        <v>5</v>
      </c>
      <c r="C486" t="s">
        <v>43</v>
      </c>
      <c r="D486">
        <v>101</v>
      </c>
      <c r="E486">
        <v>16</v>
      </c>
      <c r="F486">
        <v>117</v>
      </c>
      <c r="G486" s="14">
        <v>0.36239583333333331</v>
      </c>
      <c r="H486" s="14">
        <v>0.20819444444444443</v>
      </c>
      <c r="I486" s="14">
        <v>3.349537037037037E-2</v>
      </c>
      <c r="J486" s="14">
        <v>0</v>
      </c>
      <c r="K486" s="14">
        <v>0</v>
      </c>
      <c r="L486" s="14">
        <v>0.12069444444444444</v>
      </c>
      <c r="M486" s="14">
        <v>0</v>
      </c>
      <c r="N486" s="14">
        <v>0</v>
      </c>
      <c r="O486" s="14">
        <v>0</v>
      </c>
      <c r="P486" s="14">
        <v>0.14348379629629629</v>
      </c>
      <c r="Q486">
        <v>0</v>
      </c>
      <c r="R486" s="14">
        <v>4.7800925925925919E-3</v>
      </c>
      <c r="X486" s="14">
        <v>1.8523032407407409</v>
      </c>
      <c r="Y486" s="12">
        <f t="shared" si="364"/>
        <v>20.2</v>
      </c>
      <c r="Z486" s="12">
        <f t="shared" si="365"/>
        <v>3.2</v>
      </c>
      <c r="AA486" s="14">
        <f t="shared" si="366"/>
        <v>7.2479166666666664E-2</v>
      </c>
      <c r="AB486" s="14">
        <f t="shared" si="367"/>
        <v>4.1638888888888885E-2</v>
      </c>
      <c r="AC486" s="14">
        <f t="shared" si="368"/>
        <v>6.6990740740740743E-3</v>
      </c>
      <c r="AD486" s="14">
        <f t="shared" si="369"/>
        <v>0</v>
      </c>
      <c r="AE486" s="14">
        <f t="shared" si="370"/>
        <v>0</v>
      </c>
      <c r="AF486" s="14">
        <f t="shared" si="371"/>
        <v>2.4138888888888887E-2</v>
      </c>
      <c r="AG486" s="14">
        <f t="shared" si="372"/>
        <v>0</v>
      </c>
      <c r="AH486" s="14">
        <f t="shared" si="373"/>
        <v>0</v>
      </c>
      <c r="AI486" s="14">
        <f t="shared" si="374"/>
        <v>0</v>
      </c>
      <c r="AJ486" s="14">
        <f t="shared" si="375"/>
        <v>2.8696759259259259E-2</v>
      </c>
      <c r="AK486" s="15">
        <f t="shared" si="376"/>
        <v>0.37046064814814816</v>
      </c>
    </row>
    <row r="487" spans="1:37" x14ac:dyDescent="0.25">
      <c r="A487" s="5">
        <v>45569</v>
      </c>
      <c r="B487">
        <v>4</v>
      </c>
      <c r="C487" t="s">
        <v>49</v>
      </c>
      <c r="D487">
        <v>144</v>
      </c>
      <c r="E487">
        <v>24</v>
      </c>
      <c r="F487">
        <v>168</v>
      </c>
      <c r="G487" s="14">
        <v>0.20239583333333333</v>
      </c>
      <c r="H487" s="14">
        <v>0.16730324074074074</v>
      </c>
      <c r="I487" s="14">
        <v>0</v>
      </c>
      <c r="J487" s="14">
        <v>2.0196759259259258E-2</v>
      </c>
      <c r="K487" s="14">
        <v>0</v>
      </c>
      <c r="L487" s="14">
        <v>0</v>
      </c>
      <c r="M487" s="14">
        <v>1.4895833333333332E-2</v>
      </c>
      <c r="N487" s="14">
        <v>0</v>
      </c>
      <c r="O487" s="14">
        <v>0</v>
      </c>
      <c r="P487" s="14">
        <v>0.10320601851851852</v>
      </c>
      <c r="Q487">
        <v>0</v>
      </c>
      <c r="R487" s="14">
        <v>5.3009259259259251E-3</v>
      </c>
      <c r="X487" s="14">
        <v>1.6459953703703702</v>
      </c>
      <c r="Y487" s="12">
        <f t="shared" si="364"/>
        <v>36</v>
      </c>
      <c r="Z487" s="12">
        <f t="shared" si="365"/>
        <v>6</v>
      </c>
      <c r="AA487" s="14">
        <f t="shared" si="366"/>
        <v>5.0598958333333333E-2</v>
      </c>
      <c r="AB487" s="14">
        <f t="shared" si="367"/>
        <v>4.1825810185185185E-2</v>
      </c>
      <c r="AC487" s="14">
        <f t="shared" si="368"/>
        <v>0</v>
      </c>
      <c r="AD487" s="14">
        <f t="shared" si="369"/>
        <v>5.0491898148148145E-3</v>
      </c>
      <c r="AE487" s="14">
        <f t="shared" si="370"/>
        <v>0</v>
      </c>
      <c r="AF487" s="14">
        <f t="shared" si="371"/>
        <v>0</v>
      </c>
      <c r="AG487" s="14">
        <f t="shared" si="372"/>
        <v>3.723958333333333E-3</v>
      </c>
      <c r="AH487" s="14">
        <f t="shared" si="373"/>
        <v>0</v>
      </c>
      <c r="AI487" s="14">
        <f t="shared" si="374"/>
        <v>0</v>
      </c>
      <c r="AJ487" s="14">
        <f t="shared" si="375"/>
        <v>2.5801504629629629E-2</v>
      </c>
      <c r="AK487" s="15">
        <f t="shared" si="376"/>
        <v>0.41149884259259256</v>
      </c>
    </row>
    <row r="488" spans="1:37" x14ac:dyDescent="0.25">
      <c r="A488" s="5">
        <v>45569</v>
      </c>
      <c r="B488">
        <v>5</v>
      </c>
      <c r="C488" t="s">
        <v>45</v>
      </c>
      <c r="D488">
        <v>20</v>
      </c>
      <c r="E488">
        <v>75</v>
      </c>
      <c r="F488">
        <v>95</v>
      </c>
      <c r="G488" s="14">
        <v>1.731597222222222</v>
      </c>
      <c r="H488" s="14">
        <v>0.21980324074074076</v>
      </c>
      <c r="I488" s="14">
        <v>0</v>
      </c>
      <c r="J488" s="14">
        <v>4.5902777777777772E-2</v>
      </c>
      <c r="K488" s="14">
        <v>0</v>
      </c>
      <c r="L488" s="14">
        <v>0</v>
      </c>
      <c r="M488" s="14">
        <v>0</v>
      </c>
      <c r="N488" s="14">
        <v>0.46590277777777778</v>
      </c>
      <c r="O488" s="14">
        <v>0</v>
      </c>
      <c r="P488" s="14">
        <v>8.0324074074074065E-3</v>
      </c>
      <c r="Q488">
        <v>0</v>
      </c>
      <c r="R488" s="14">
        <v>2.0532407407407405E-2</v>
      </c>
      <c r="X488" s="14">
        <v>1.8342013888888891</v>
      </c>
      <c r="Y488" s="12">
        <f t="shared" si="364"/>
        <v>4</v>
      </c>
      <c r="Z488" s="12">
        <f t="shared" si="365"/>
        <v>15</v>
      </c>
      <c r="AA488" s="14">
        <f t="shared" si="366"/>
        <v>0.3463194444444444</v>
      </c>
      <c r="AB488" s="14">
        <f t="shared" si="367"/>
        <v>4.3960648148148151E-2</v>
      </c>
      <c r="AC488" s="14">
        <f t="shared" si="368"/>
        <v>0</v>
      </c>
      <c r="AD488" s="14">
        <f t="shared" si="369"/>
        <v>9.1805555555555547E-3</v>
      </c>
      <c r="AE488" s="14">
        <f t="shared" si="370"/>
        <v>0</v>
      </c>
      <c r="AF488" s="14">
        <f t="shared" si="371"/>
        <v>0</v>
      </c>
      <c r="AG488" s="14">
        <f t="shared" si="372"/>
        <v>0</v>
      </c>
      <c r="AH488" s="14">
        <f t="shared" si="373"/>
        <v>9.3180555555555558E-2</v>
      </c>
      <c r="AI488" s="14">
        <f t="shared" si="374"/>
        <v>0</v>
      </c>
      <c r="AJ488" s="14">
        <f t="shared" si="375"/>
        <v>1.6064814814814813E-3</v>
      </c>
      <c r="AK488" s="15">
        <f t="shared" si="376"/>
        <v>0.36684027777777783</v>
      </c>
    </row>
    <row r="489" spans="1:37" x14ac:dyDescent="0.25">
      <c r="A489" s="5">
        <v>45569</v>
      </c>
      <c r="B489">
        <v>5</v>
      </c>
      <c r="C489" t="s">
        <v>46</v>
      </c>
      <c r="D489">
        <v>178</v>
      </c>
      <c r="E489">
        <v>7</v>
      </c>
      <c r="F489">
        <v>185</v>
      </c>
      <c r="G489" s="14">
        <v>0.24099537037037036</v>
      </c>
      <c r="H489" s="14">
        <v>0.21030092592592595</v>
      </c>
      <c r="I489" s="14">
        <v>0</v>
      </c>
      <c r="J489" s="14">
        <v>7.8009259259259256E-3</v>
      </c>
      <c r="K489" s="14">
        <v>9.2013888888888892E-3</v>
      </c>
      <c r="L489" s="14">
        <v>1.3703703703703704E-2</v>
      </c>
      <c r="M489" s="14">
        <v>0</v>
      </c>
      <c r="N489" s="14">
        <v>0</v>
      </c>
      <c r="O489" s="14">
        <v>0</v>
      </c>
      <c r="P489" s="14">
        <v>6.6249999999999989E-2</v>
      </c>
      <c r="Q489">
        <v>0</v>
      </c>
      <c r="R489" s="14">
        <v>5.185185185185185E-3</v>
      </c>
      <c r="X489" s="14">
        <v>1.8410995370370371</v>
      </c>
      <c r="Y489" s="12">
        <f t="shared" si="364"/>
        <v>35.6</v>
      </c>
      <c r="Z489" s="12">
        <f t="shared" si="365"/>
        <v>1.4</v>
      </c>
      <c r="AA489" s="14">
        <f t="shared" si="366"/>
        <v>4.8199074074074075E-2</v>
      </c>
      <c r="AB489" s="14">
        <f t="shared" si="367"/>
        <v>4.2060185185185187E-2</v>
      </c>
      <c r="AC489" s="14">
        <f t="shared" si="368"/>
        <v>0</v>
      </c>
      <c r="AD489" s="14">
        <f t="shared" si="369"/>
        <v>1.5601851851851851E-3</v>
      </c>
      <c r="AE489" s="14">
        <f t="shared" si="370"/>
        <v>1.8402777777777779E-3</v>
      </c>
      <c r="AF489" s="14">
        <f t="shared" si="371"/>
        <v>2.7407407407407406E-3</v>
      </c>
      <c r="AG489" s="14">
        <f t="shared" si="372"/>
        <v>0</v>
      </c>
      <c r="AH489" s="14">
        <f t="shared" si="373"/>
        <v>0</v>
      </c>
      <c r="AI489" s="14">
        <f t="shared" si="374"/>
        <v>0</v>
      </c>
      <c r="AJ489" s="14">
        <f t="shared" si="375"/>
        <v>1.3249999999999998E-2</v>
      </c>
      <c r="AK489" s="15">
        <f t="shared" si="376"/>
        <v>0.3682199074074074</v>
      </c>
    </row>
    <row r="490" spans="1:37" x14ac:dyDescent="0.25">
      <c r="A490" s="5">
        <v>45569</v>
      </c>
      <c r="B490">
        <v>0</v>
      </c>
      <c r="C490" t="s">
        <v>47</v>
      </c>
      <c r="D490">
        <v>0</v>
      </c>
      <c r="E490">
        <v>0</v>
      </c>
      <c r="F490">
        <v>0</v>
      </c>
      <c r="G490" s="14">
        <v>0</v>
      </c>
      <c r="H490" s="14">
        <v>0</v>
      </c>
      <c r="I490" s="14">
        <v>0</v>
      </c>
      <c r="J490" s="14">
        <v>0</v>
      </c>
      <c r="K490" s="14">
        <v>0</v>
      </c>
      <c r="L490" s="14">
        <v>0</v>
      </c>
      <c r="M490" s="14">
        <v>0</v>
      </c>
      <c r="N490" s="14">
        <v>0</v>
      </c>
      <c r="O490" s="14">
        <v>0</v>
      </c>
      <c r="P490" s="14">
        <v>0</v>
      </c>
      <c r="Q490">
        <v>0</v>
      </c>
      <c r="R490" s="14" t="e">
        <v>#DIV/0!</v>
      </c>
      <c r="X490" s="14">
        <v>0</v>
      </c>
      <c r="Y490" s="12" t="e">
        <f t="shared" si="364"/>
        <v>#DIV/0!</v>
      </c>
      <c r="Z490" s="12" t="e">
        <f t="shared" si="365"/>
        <v>#DIV/0!</v>
      </c>
      <c r="AA490" s="14" t="e">
        <f t="shared" si="366"/>
        <v>#DIV/0!</v>
      </c>
      <c r="AB490" s="14" t="e">
        <f t="shared" si="367"/>
        <v>#DIV/0!</v>
      </c>
      <c r="AC490" s="14" t="e">
        <f t="shared" si="368"/>
        <v>#DIV/0!</v>
      </c>
      <c r="AD490" s="14" t="e">
        <f t="shared" si="369"/>
        <v>#DIV/0!</v>
      </c>
      <c r="AE490" s="14" t="e">
        <f t="shared" si="370"/>
        <v>#DIV/0!</v>
      </c>
      <c r="AF490" s="14" t="e">
        <f t="shared" si="371"/>
        <v>#DIV/0!</v>
      </c>
      <c r="AG490" s="14" t="e">
        <f t="shared" si="372"/>
        <v>#DIV/0!</v>
      </c>
      <c r="AH490" s="14" t="e">
        <f t="shared" si="373"/>
        <v>#DIV/0!</v>
      </c>
      <c r="AI490" s="14" t="e">
        <f t="shared" si="374"/>
        <v>#DIV/0!</v>
      </c>
      <c r="AJ490" s="14" t="e">
        <f t="shared" si="375"/>
        <v>#DIV/0!</v>
      </c>
      <c r="AK490" s="15" t="e">
        <f t="shared" si="376"/>
        <v>#DIV/0!</v>
      </c>
    </row>
    <row r="491" spans="1:37" x14ac:dyDescent="0.25">
      <c r="A491" s="5">
        <v>45576</v>
      </c>
      <c r="B491">
        <v>3</v>
      </c>
      <c r="C491" t="s">
        <v>123</v>
      </c>
      <c r="D491">
        <v>22</v>
      </c>
      <c r="E491">
        <v>0</v>
      </c>
      <c r="F491">
        <v>22</v>
      </c>
      <c r="G491" s="14">
        <v>0.58159722222222221</v>
      </c>
      <c r="H491" s="14">
        <v>0</v>
      </c>
      <c r="I491" s="14">
        <v>0</v>
      </c>
      <c r="J491" s="14">
        <v>0</v>
      </c>
      <c r="K491" s="14">
        <v>0</v>
      </c>
      <c r="L491" s="14">
        <v>0.58159722222222221</v>
      </c>
      <c r="M491" s="14">
        <v>0</v>
      </c>
      <c r="N491" s="14">
        <v>0</v>
      </c>
      <c r="O491" s="14">
        <v>0</v>
      </c>
      <c r="P491" s="14">
        <v>2.6620370370370374E-3</v>
      </c>
      <c r="Q491">
        <v>0</v>
      </c>
      <c r="R491" s="14">
        <v>4.4212962962962956E-3</v>
      </c>
      <c r="X491" s="14">
        <v>0.6875</v>
      </c>
      <c r="Y491" s="12">
        <f t="shared" ref="Y491:Y499" si="377">$D491/$B491</f>
        <v>7.333333333333333</v>
      </c>
      <c r="Z491" s="12">
        <f t="shared" ref="Z491:Z499" si="378">$E491/$B491</f>
        <v>0</v>
      </c>
      <c r="AA491" s="14">
        <f t="shared" ref="AA491:AA499" si="379">$G491/$B491</f>
        <v>0.19386574074074073</v>
      </c>
      <c r="AB491" s="14">
        <f t="shared" ref="AB491:AB499" si="380">$H491/$B491</f>
        <v>0</v>
      </c>
      <c r="AC491" s="14">
        <f t="shared" ref="AC491:AC499" si="381">$I491/$B491</f>
        <v>0</v>
      </c>
      <c r="AD491" s="14">
        <f t="shared" ref="AD491:AD499" si="382">$J491/$B491</f>
        <v>0</v>
      </c>
      <c r="AE491" s="14">
        <f t="shared" ref="AE491:AE499" si="383">$K491/$B491</f>
        <v>0</v>
      </c>
      <c r="AF491" s="14">
        <f t="shared" ref="AF491:AF499" si="384">$L491/$B491</f>
        <v>0.19386574074074073</v>
      </c>
      <c r="AG491" s="14">
        <f t="shared" ref="AG491:AG499" si="385">$M491/$B491</f>
        <v>0</v>
      </c>
      <c r="AH491" s="14">
        <f t="shared" ref="AH491:AH499" si="386">$N491/$B491</f>
        <v>0</v>
      </c>
      <c r="AI491" s="14">
        <f t="shared" ref="AI491:AI499" si="387">$O491/$B491</f>
        <v>0</v>
      </c>
      <c r="AJ491" s="14">
        <f t="shared" ref="AJ491:AJ499" si="388">$P491/$B491</f>
        <v>8.873456790123458E-4</v>
      </c>
      <c r="AK491" s="15">
        <f t="shared" ref="AK491:AK499" si="389">$X491/$B491</f>
        <v>0.22916666666666666</v>
      </c>
    </row>
    <row r="492" spans="1:37" x14ac:dyDescent="0.25">
      <c r="A492" s="5">
        <v>45576</v>
      </c>
      <c r="B492">
        <v>5</v>
      </c>
      <c r="C492" t="s">
        <v>48</v>
      </c>
      <c r="D492">
        <v>114</v>
      </c>
      <c r="E492">
        <v>16</v>
      </c>
      <c r="F492">
        <v>130</v>
      </c>
      <c r="G492" s="14">
        <v>0.26980324074074075</v>
      </c>
      <c r="H492" s="14">
        <v>0.20239583333333333</v>
      </c>
      <c r="I492" s="14">
        <v>4.7303240740740743E-2</v>
      </c>
      <c r="J492" s="14">
        <v>3.7037037037037034E-3</v>
      </c>
      <c r="K492" s="14">
        <v>0</v>
      </c>
      <c r="L492" s="14">
        <v>7.3958333333333341E-3</v>
      </c>
      <c r="M492" s="14">
        <v>9.0046296296296298E-3</v>
      </c>
      <c r="N492" s="14">
        <v>0</v>
      </c>
      <c r="O492" s="14">
        <v>0</v>
      </c>
      <c r="P492" s="14">
        <v>1.3182870370370371E-2</v>
      </c>
      <c r="Q492">
        <v>0</v>
      </c>
      <c r="R492" s="14">
        <v>3.9120370370370368E-3</v>
      </c>
      <c r="X492" s="14">
        <v>1.7734027777777779</v>
      </c>
      <c r="Y492" s="12">
        <f t="shared" si="377"/>
        <v>22.8</v>
      </c>
      <c r="Z492" s="12">
        <f t="shared" si="378"/>
        <v>3.2</v>
      </c>
      <c r="AA492" s="14">
        <f t="shared" si="379"/>
        <v>5.3960648148148146E-2</v>
      </c>
      <c r="AB492" s="14">
        <f t="shared" si="380"/>
        <v>4.0479166666666663E-2</v>
      </c>
      <c r="AC492" s="14">
        <f t="shared" si="381"/>
        <v>9.4606481481481486E-3</v>
      </c>
      <c r="AD492" s="14">
        <f t="shared" si="382"/>
        <v>7.407407407407407E-4</v>
      </c>
      <c r="AE492" s="14">
        <f t="shared" si="383"/>
        <v>0</v>
      </c>
      <c r="AF492" s="14">
        <f t="shared" si="384"/>
        <v>1.4791666666666668E-3</v>
      </c>
      <c r="AG492" s="14">
        <f t="shared" si="385"/>
        <v>1.8009259259259259E-3</v>
      </c>
      <c r="AH492" s="14">
        <f t="shared" si="386"/>
        <v>0</v>
      </c>
      <c r="AI492" s="14">
        <f t="shared" si="387"/>
        <v>0</v>
      </c>
      <c r="AJ492" s="14">
        <f t="shared" si="388"/>
        <v>2.6365740740740742E-3</v>
      </c>
      <c r="AK492" s="15">
        <f t="shared" si="389"/>
        <v>0.35468055555555555</v>
      </c>
    </row>
    <row r="493" spans="1:37" x14ac:dyDescent="0.25">
      <c r="A493" s="5">
        <v>45576</v>
      </c>
      <c r="B493">
        <v>5</v>
      </c>
      <c r="C493" t="s">
        <v>127</v>
      </c>
      <c r="D493">
        <v>59</v>
      </c>
      <c r="E493">
        <v>13</v>
      </c>
      <c r="F493">
        <v>72</v>
      </c>
      <c r="G493" s="14">
        <v>0.3643055555555556</v>
      </c>
      <c r="H493" s="14">
        <v>0.20799768518518516</v>
      </c>
      <c r="I493" s="14">
        <v>0</v>
      </c>
      <c r="J493" s="14">
        <v>3.4398148148148143E-2</v>
      </c>
      <c r="K493" s="14">
        <v>0</v>
      </c>
      <c r="L493" s="14">
        <v>8.2094907407407408E-2</v>
      </c>
      <c r="M493" s="14">
        <v>0</v>
      </c>
      <c r="N493" s="14">
        <v>0</v>
      </c>
      <c r="O493" s="14">
        <v>3.9803240740740743E-2</v>
      </c>
      <c r="P493" s="14">
        <v>1.503472222222222E-2</v>
      </c>
      <c r="Q493">
        <v>0</v>
      </c>
      <c r="R493" s="14">
        <v>5.6134259259259271E-3</v>
      </c>
      <c r="X493" s="14">
        <v>1.7768981481481481</v>
      </c>
      <c r="Y493" s="12">
        <f t="shared" si="377"/>
        <v>11.8</v>
      </c>
      <c r="Z493" s="12">
        <f t="shared" si="378"/>
        <v>2.6</v>
      </c>
      <c r="AA493" s="14">
        <f t="shared" si="379"/>
        <v>7.2861111111111126E-2</v>
      </c>
      <c r="AB493" s="14">
        <f t="shared" si="380"/>
        <v>4.1599537037037032E-2</v>
      </c>
      <c r="AC493" s="14">
        <f t="shared" si="381"/>
        <v>0</v>
      </c>
      <c r="AD493" s="14">
        <f t="shared" si="382"/>
        <v>6.8796296296296288E-3</v>
      </c>
      <c r="AE493" s="14">
        <f t="shared" si="383"/>
        <v>0</v>
      </c>
      <c r="AF493" s="14">
        <f t="shared" si="384"/>
        <v>1.6418981481481482E-2</v>
      </c>
      <c r="AG493" s="14">
        <f t="shared" si="385"/>
        <v>0</v>
      </c>
      <c r="AH493" s="14">
        <f t="shared" si="386"/>
        <v>0</v>
      </c>
      <c r="AI493" s="14">
        <f t="shared" si="387"/>
        <v>7.960648148148149E-3</v>
      </c>
      <c r="AJ493" s="14">
        <f t="shared" si="388"/>
        <v>3.006944444444444E-3</v>
      </c>
      <c r="AK493" s="15">
        <f t="shared" si="389"/>
        <v>0.3553796296296296</v>
      </c>
    </row>
    <row r="494" spans="1:37" x14ac:dyDescent="0.25">
      <c r="A494" s="5">
        <v>45576</v>
      </c>
      <c r="B494">
        <v>5</v>
      </c>
      <c r="C494" t="s">
        <v>44</v>
      </c>
      <c r="D494">
        <v>66</v>
      </c>
      <c r="E494">
        <v>10</v>
      </c>
      <c r="F494">
        <v>76</v>
      </c>
      <c r="G494" s="14">
        <v>0.25290509259259258</v>
      </c>
      <c r="H494" s="14">
        <v>0.21040509259259257</v>
      </c>
      <c r="I494" s="14">
        <v>0</v>
      </c>
      <c r="J494" s="14">
        <v>1.2499999999999999E-2</v>
      </c>
      <c r="K494" s="14">
        <v>1.230324074074074E-2</v>
      </c>
      <c r="L494" s="14">
        <v>0</v>
      </c>
      <c r="M494" s="14">
        <v>1.7696759259259259E-2</v>
      </c>
      <c r="N494" s="14">
        <v>0</v>
      </c>
      <c r="O494" s="14">
        <v>0</v>
      </c>
      <c r="P494" s="14">
        <v>1.1527777777777777E-2</v>
      </c>
      <c r="Q494">
        <v>0</v>
      </c>
      <c r="R494" s="14">
        <v>6.122685185185185E-3</v>
      </c>
      <c r="X494" s="14">
        <v>1.7712037037037038</v>
      </c>
      <c r="Y494" s="12">
        <f t="shared" si="377"/>
        <v>13.2</v>
      </c>
      <c r="Z494" s="12">
        <f t="shared" si="378"/>
        <v>2</v>
      </c>
      <c r="AA494" s="14">
        <f t="shared" si="379"/>
        <v>5.0581018518518518E-2</v>
      </c>
      <c r="AB494" s="14">
        <f t="shared" si="380"/>
        <v>4.2081018518518518E-2</v>
      </c>
      <c r="AC494" s="14">
        <f t="shared" si="381"/>
        <v>0</v>
      </c>
      <c r="AD494" s="14">
        <f t="shared" si="382"/>
        <v>2.4999999999999996E-3</v>
      </c>
      <c r="AE494" s="14">
        <f t="shared" si="383"/>
        <v>2.460648148148148E-3</v>
      </c>
      <c r="AF494" s="14">
        <f t="shared" si="384"/>
        <v>0</v>
      </c>
      <c r="AG494" s="14">
        <f t="shared" si="385"/>
        <v>3.5393518518518517E-3</v>
      </c>
      <c r="AH494" s="14">
        <f t="shared" si="386"/>
        <v>0</v>
      </c>
      <c r="AI494" s="14">
        <f t="shared" si="387"/>
        <v>0</v>
      </c>
      <c r="AJ494" s="14">
        <f t="shared" si="388"/>
        <v>2.3055555555555555E-3</v>
      </c>
      <c r="AK494" s="15">
        <f t="shared" si="389"/>
        <v>0.35424074074074074</v>
      </c>
    </row>
    <row r="495" spans="1:37" x14ac:dyDescent="0.25">
      <c r="A495" s="5">
        <v>45576</v>
      </c>
      <c r="B495">
        <v>4</v>
      </c>
      <c r="C495" t="s">
        <v>43</v>
      </c>
      <c r="D495">
        <v>32</v>
      </c>
      <c r="E495">
        <v>21</v>
      </c>
      <c r="F495">
        <v>53</v>
      </c>
      <c r="G495" s="14">
        <v>0.24049768518518519</v>
      </c>
      <c r="H495" s="14">
        <v>0.16200231481481481</v>
      </c>
      <c r="I495" s="14">
        <v>1.4699074074074074E-2</v>
      </c>
      <c r="J495" s="14">
        <v>0</v>
      </c>
      <c r="K495" s="14">
        <v>0</v>
      </c>
      <c r="L495" s="14">
        <v>6.3796296296296295E-2</v>
      </c>
      <c r="M495" s="14">
        <v>0</v>
      </c>
      <c r="N495" s="14">
        <v>0</v>
      </c>
      <c r="O495" s="14">
        <v>0</v>
      </c>
      <c r="P495" s="14">
        <v>1.5277777777777777E-2</v>
      </c>
      <c r="Q495">
        <v>0</v>
      </c>
      <c r="R495" s="14">
        <v>5.5902777777777782E-3</v>
      </c>
      <c r="X495" s="14">
        <v>1.4157986111111109</v>
      </c>
      <c r="Y495" s="12">
        <f t="shared" si="377"/>
        <v>8</v>
      </c>
      <c r="Z495" s="12">
        <f t="shared" si="378"/>
        <v>5.25</v>
      </c>
      <c r="AA495" s="14">
        <f t="shared" si="379"/>
        <v>6.0124421296296297E-2</v>
      </c>
      <c r="AB495" s="14">
        <f t="shared" si="380"/>
        <v>4.0500578703703702E-2</v>
      </c>
      <c r="AC495" s="14">
        <f t="shared" si="381"/>
        <v>3.6747685185185186E-3</v>
      </c>
      <c r="AD495" s="14">
        <f t="shared" si="382"/>
        <v>0</v>
      </c>
      <c r="AE495" s="14">
        <f t="shared" si="383"/>
        <v>0</v>
      </c>
      <c r="AF495" s="14">
        <f t="shared" si="384"/>
        <v>1.5949074074074074E-2</v>
      </c>
      <c r="AG495" s="14">
        <f t="shared" si="385"/>
        <v>0</v>
      </c>
      <c r="AH495" s="14">
        <f t="shared" si="386"/>
        <v>0</v>
      </c>
      <c r="AI495" s="14">
        <f t="shared" si="387"/>
        <v>0</v>
      </c>
      <c r="AJ495" s="14">
        <f t="shared" si="388"/>
        <v>3.8194444444444443E-3</v>
      </c>
      <c r="AK495" s="15">
        <f t="shared" si="389"/>
        <v>0.35394965277777773</v>
      </c>
    </row>
    <row r="496" spans="1:37" x14ac:dyDescent="0.25">
      <c r="A496" s="5">
        <v>45576</v>
      </c>
      <c r="B496">
        <v>5</v>
      </c>
      <c r="C496" t="s">
        <v>49</v>
      </c>
      <c r="D496">
        <v>117</v>
      </c>
      <c r="E496">
        <v>19</v>
      </c>
      <c r="F496">
        <v>136</v>
      </c>
      <c r="G496" s="14">
        <v>0.25069444444444444</v>
      </c>
      <c r="H496" s="14">
        <v>0.2079050925925926</v>
      </c>
      <c r="I496" s="14">
        <v>0</v>
      </c>
      <c r="J496" s="14">
        <v>2.3194444444444445E-2</v>
      </c>
      <c r="K496" s="14">
        <v>0</v>
      </c>
      <c r="L496" s="14">
        <v>0</v>
      </c>
      <c r="M496" s="14">
        <v>1.9594907407407405E-2</v>
      </c>
      <c r="N496" s="14">
        <v>0</v>
      </c>
      <c r="O496" s="14">
        <v>0</v>
      </c>
      <c r="P496" s="14">
        <v>6.1145833333333337E-2</v>
      </c>
      <c r="Q496">
        <v>0</v>
      </c>
      <c r="R496" s="14">
        <v>4.7800925925925919E-3</v>
      </c>
      <c r="X496" s="14">
        <v>1.7807986111111112</v>
      </c>
      <c r="Y496" s="12">
        <f t="shared" si="377"/>
        <v>23.4</v>
      </c>
      <c r="Z496" s="12">
        <f t="shared" si="378"/>
        <v>3.8</v>
      </c>
      <c r="AA496" s="14">
        <f t="shared" si="379"/>
        <v>5.0138888888888886E-2</v>
      </c>
      <c r="AB496" s="14">
        <f t="shared" si="380"/>
        <v>4.1581018518518517E-2</v>
      </c>
      <c r="AC496" s="14">
        <f t="shared" si="381"/>
        <v>0</v>
      </c>
      <c r="AD496" s="14">
        <f t="shared" si="382"/>
        <v>4.6388888888888886E-3</v>
      </c>
      <c r="AE496" s="14">
        <f t="shared" si="383"/>
        <v>0</v>
      </c>
      <c r="AF496" s="14">
        <f t="shared" si="384"/>
        <v>0</v>
      </c>
      <c r="AG496" s="14">
        <f t="shared" si="385"/>
        <v>3.9189814814814808E-3</v>
      </c>
      <c r="AH496" s="14">
        <f t="shared" si="386"/>
        <v>0</v>
      </c>
      <c r="AI496" s="14">
        <f t="shared" si="387"/>
        <v>0</v>
      </c>
      <c r="AJ496" s="14">
        <f t="shared" si="388"/>
        <v>1.2229166666666668E-2</v>
      </c>
      <c r="AK496" s="15">
        <f t="shared" si="389"/>
        <v>0.35615972222222225</v>
      </c>
    </row>
    <row r="497" spans="1:37" x14ac:dyDescent="0.25">
      <c r="A497" s="5">
        <v>45576</v>
      </c>
      <c r="B497">
        <v>5</v>
      </c>
      <c r="C497" t="s">
        <v>45</v>
      </c>
      <c r="D497">
        <v>12</v>
      </c>
      <c r="E497">
        <v>79</v>
      </c>
      <c r="F497">
        <v>91</v>
      </c>
      <c r="G497" s="14">
        <v>1.6445949074074075</v>
      </c>
      <c r="H497" s="14">
        <v>0.20849537037037036</v>
      </c>
      <c r="I497" s="14">
        <v>0</v>
      </c>
      <c r="J497" s="14">
        <v>2.0694444444444446E-2</v>
      </c>
      <c r="K497" s="14">
        <v>0</v>
      </c>
      <c r="L497" s="14">
        <v>0</v>
      </c>
      <c r="M497" s="14">
        <v>0</v>
      </c>
      <c r="N497" s="14">
        <v>0.41540509259259256</v>
      </c>
      <c r="O497" s="14">
        <v>0</v>
      </c>
      <c r="P497" s="14">
        <v>1.3078703703703705E-3</v>
      </c>
      <c r="Q497">
        <v>0</v>
      </c>
      <c r="R497" s="14">
        <v>4.7523148148148148E-2</v>
      </c>
      <c r="X497" s="14">
        <v>1.6523958333333333</v>
      </c>
      <c r="Y497" s="12">
        <f t="shared" si="377"/>
        <v>2.4</v>
      </c>
      <c r="Z497" s="12">
        <f t="shared" si="378"/>
        <v>15.8</v>
      </c>
      <c r="AA497" s="14">
        <f t="shared" si="379"/>
        <v>0.32891898148148152</v>
      </c>
      <c r="AB497" s="14">
        <f t="shared" si="380"/>
        <v>4.1699074074074069E-2</v>
      </c>
      <c r="AC497" s="14">
        <f t="shared" si="381"/>
        <v>0</v>
      </c>
      <c r="AD497" s="14">
        <f t="shared" si="382"/>
        <v>4.138888888888889E-3</v>
      </c>
      <c r="AE497" s="14">
        <f t="shared" si="383"/>
        <v>0</v>
      </c>
      <c r="AF497" s="14">
        <f t="shared" si="384"/>
        <v>0</v>
      </c>
      <c r="AG497" s="14">
        <f t="shared" si="385"/>
        <v>0</v>
      </c>
      <c r="AH497" s="14">
        <f t="shared" si="386"/>
        <v>8.3081018518518512E-2</v>
      </c>
      <c r="AI497" s="14">
        <f t="shared" si="387"/>
        <v>0</v>
      </c>
      <c r="AJ497" s="14">
        <f t="shared" si="388"/>
        <v>2.6157407407407412E-4</v>
      </c>
      <c r="AK497" s="15">
        <f t="shared" si="389"/>
        <v>0.33047916666666666</v>
      </c>
    </row>
    <row r="498" spans="1:37" x14ac:dyDescent="0.25">
      <c r="A498" s="5">
        <v>45576</v>
      </c>
      <c r="B498">
        <v>5</v>
      </c>
      <c r="C498" t="s">
        <v>46</v>
      </c>
      <c r="D498">
        <v>138</v>
      </c>
      <c r="E498">
        <v>1</v>
      </c>
      <c r="F498">
        <v>139</v>
      </c>
      <c r="G498" s="14">
        <v>0.23780092592592594</v>
      </c>
      <c r="H498" s="14">
        <v>0.21079861111111112</v>
      </c>
      <c r="I498" s="14">
        <v>0</v>
      </c>
      <c r="J498" s="14">
        <v>1.7905092592592594E-2</v>
      </c>
      <c r="K498" s="14">
        <v>0</v>
      </c>
      <c r="L498" s="14">
        <v>0</v>
      </c>
      <c r="M498" s="14">
        <v>6.018518518518519E-4</v>
      </c>
      <c r="N498" s="14">
        <v>8.4953703703703701E-3</v>
      </c>
      <c r="O498" s="14">
        <v>0</v>
      </c>
      <c r="P498" s="14">
        <v>2.7673611111111111E-2</v>
      </c>
      <c r="Q498">
        <v>0</v>
      </c>
      <c r="R498" s="14">
        <v>5.0462962962962961E-3</v>
      </c>
      <c r="X498" s="14">
        <v>1.7701041666666668</v>
      </c>
      <c r="Y498" s="12">
        <f t="shared" si="377"/>
        <v>27.6</v>
      </c>
      <c r="Z498" s="12">
        <f t="shared" si="378"/>
        <v>0.2</v>
      </c>
      <c r="AA498" s="14">
        <f t="shared" si="379"/>
        <v>4.7560185185185191E-2</v>
      </c>
      <c r="AB498" s="14">
        <f t="shared" si="380"/>
        <v>4.2159722222222223E-2</v>
      </c>
      <c r="AC498" s="14">
        <f t="shared" si="381"/>
        <v>0</v>
      </c>
      <c r="AD498" s="14">
        <f t="shared" si="382"/>
        <v>3.581018518518519E-3</v>
      </c>
      <c r="AE498" s="14">
        <f t="shared" si="383"/>
        <v>0</v>
      </c>
      <c r="AF498" s="14">
        <f t="shared" si="384"/>
        <v>0</v>
      </c>
      <c r="AG498" s="14">
        <f t="shared" si="385"/>
        <v>1.2037037037037037E-4</v>
      </c>
      <c r="AH498" s="14">
        <f t="shared" si="386"/>
        <v>1.699074074074074E-3</v>
      </c>
      <c r="AI498" s="14">
        <f t="shared" si="387"/>
        <v>0</v>
      </c>
      <c r="AJ498" s="14">
        <f t="shared" si="388"/>
        <v>5.5347222222222221E-3</v>
      </c>
      <c r="AK498" s="15">
        <f t="shared" si="389"/>
        <v>0.35402083333333334</v>
      </c>
    </row>
    <row r="499" spans="1:37" x14ac:dyDescent="0.25">
      <c r="A499" s="5">
        <v>45576</v>
      </c>
      <c r="B499">
        <v>0</v>
      </c>
      <c r="C499" t="s">
        <v>47</v>
      </c>
      <c r="D499">
        <v>0</v>
      </c>
      <c r="E499">
        <v>0</v>
      </c>
      <c r="F499">
        <v>0</v>
      </c>
      <c r="G499" s="14">
        <v>0</v>
      </c>
      <c r="H499" s="14">
        <v>0</v>
      </c>
      <c r="I499" s="14">
        <v>0</v>
      </c>
      <c r="J499" s="14">
        <v>0</v>
      </c>
      <c r="K499" s="14">
        <v>0</v>
      </c>
      <c r="L499" s="14">
        <v>0</v>
      </c>
      <c r="M499" s="14">
        <v>0</v>
      </c>
      <c r="N499" s="14">
        <v>0</v>
      </c>
      <c r="O499" s="14">
        <v>0</v>
      </c>
      <c r="P499" s="14">
        <v>0</v>
      </c>
      <c r="Q499">
        <v>0</v>
      </c>
      <c r="R499" s="14" t="e">
        <v>#DIV/0!</v>
      </c>
      <c r="X499" s="14">
        <v>0</v>
      </c>
      <c r="Y499" s="12" t="e">
        <f t="shared" si="377"/>
        <v>#DIV/0!</v>
      </c>
      <c r="Z499" s="12" t="e">
        <f t="shared" si="378"/>
        <v>#DIV/0!</v>
      </c>
      <c r="AA499" s="14" t="e">
        <f t="shared" si="379"/>
        <v>#DIV/0!</v>
      </c>
      <c r="AB499" s="14" t="e">
        <f t="shared" si="380"/>
        <v>#DIV/0!</v>
      </c>
      <c r="AC499" s="14" t="e">
        <f t="shared" si="381"/>
        <v>#DIV/0!</v>
      </c>
      <c r="AD499" s="14" t="e">
        <f t="shared" si="382"/>
        <v>#DIV/0!</v>
      </c>
      <c r="AE499" s="14" t="e">
        <f t="shared" si="383"/>
        <v>#DIV/0!</v>
      </c>
      <c r="AF499" s="14" t="e">
        <f t="shared" si="384"/>
        <v>#DIV/0!</v>
      </c>
      <c r="AG499" s="14" t="e">
        <f t="shared" si="385"/>
        <v>#DIV/0!</v>
      </c>
      <c r="AH499" s="14" t="e">
        <f t="shared" si="386"/>
        <v>#DIV/0!</v>
      </c>
      <c r="AI499" s="14" t="e">
        <f t="shared" si="387"/>
        <v>#DIV/0!</v>
      </c>
      <c r="AJ499" s="14" t="e">
        <f t="shared" si="388"/>
        <v>#DIV/0!</v>
      </c>
      <c r="AK499" s="15" t="e">
        <f t="shared" si="389"/>
        <v>#DIV/0!</v>
      </c>
    </row>
    <row r="500" spans="1:37" x14ac:dyDescent="0.25">
      <c r="A500" s="5">
        <v>45583</v>
      </c>
      <c r="B500">
        <v>5</v>
      </c>
      <c r="C500" t="s">
        <v>123</v>
      </c>
      <c r="D500">
        <v>21</v>
      </c>
      <c r="E500">
        <v>5</v>
      </c>
      <c r="F500">
        <v>26</v>
      </c>
      <c r="G500" s="14">
        <v>1.1521990740740742</v>
      </c>
      <c r="H500" s="14">
        <v>0</v>
      </c>
      <c r="I500" s="14">
        <v>0</v>
      </c>
      <c r="J500" s="14">
        <v>0</v>
      </c>
      <c r="K500" s="14">
        <v>0</v>
      </c>
      <c r="L500" s="14">
        <v>0.15219907407407407</v>
      </c>
      <c r="M500" s="14">
        <v>0</v>
      </c>
      <c r="N500" s="14">
        <v>0</v>
      </c>
      <c r="O500" s="14">
        <v>0</v>
      </c>
      <c r="P500" s="14">
        <v>4.0972222222222226E-3</v>
      </c>
      <c r="Q500" s="33">
        <v>0</v>
      </c>
      <c r="R500" s="14">
        <v>4.31712962962963E-3</v>
      </c>
      <c r="X500" s="14">
        <v>1.3154050925925926</v>
      </c>
      <c r="Y500" s="12">
        <f>$D500/$B500</f>
        <v>4.2</v>
      </c>
      <c r="Z500" s="12">
        <f>$E500/$B500</f>
        <v>1</v>
      </c>
      <c r="AA500" s="14">
        <f>$G500/$B500</f>
        <v>0.23043981481481485</v>
      </c>
      <c r="AB500" s="14">
        <f>$H500/$B500</f>
        <v>0</v>
      </c>
      <c r="AC500" s="14">
        <f>$I500/$B500</f>
        <v>0</v>
      </c>
      <c r="AD500" s="14">
        <f>$J500/$B500</f>
        <v>0</v>
      </c>
      <c r="AE500" s="14">
        <f>$K500/$B500</f>
        <v>0</v>
      </c>
      <c r="AF500" s="14">
        <f>$L500/$B500</f>
        <v>3.0439814814814815E-2</v>
      </c>
      <c r="AG500" s="14">
        <f>$M500/$B500</f>
        <v>0</v>
      </c>
      <c r="AH500" s="14">
        <f>$N500/$B500</f>
        <v>0</v>
      </c>
      <c r="AI500" s="14">
        <f>$O500/$B500</f>
        <v>0</v>
      </c>
      <c r="AJ500" s="14">
        <f>$P500/$B500</f>
        <v>8.1944444444444447E-4</v>
      </c>
      <c r="AK500" s="15">
        <f>$X500/$B500</f>
        <v>0.26308101851851851</v>
      </c>
    </row>
    <row r="501" spans="1:37" x14ac:dyDescent="0.25">
      <c r="A501" s="5">
        <v>45583</v>
      </c>
      <c r="B501">
        <v>5</v>
      </c>
      <c r="C501" t="s">
        <v>48</v>
      </c>
      <c r="D501">
        <v>138</v>
      </c>
      <c r="E501">
        <v>21</v>
      </c>
      <c r="F501">
        <v>159</v>
      </c>
      <c r="G501" s="14">
        <v>0.29930555555555555</v>
      </c>
      <c r="H501" s="14">
        <v>0.19799768518518521</v>
      </c>
      <c r="I501" s="14">
        <v>2.3495370370370371E-2</v>
      </c>
      <c r="J501" s="14">
        <v>3.5497685185185188E-2</v>
      </c>
      <c r="K501" s="14">
        <v>0</v>
      </c>
      <c r="L501" s="14">
        <v>1.1701388888888891E-2</v>
      </c>
      <c r="M501" s="14">
        <v>0</v>
      </c>
      <c r="N501" s="14">
        <v>3.0601851851851852E-2</v>
      </c>
      <c r="O501" s="14">
        <v>0</v>
      </c>
      <c r="P501" s="14">
        <v>1.4722222222222222E-2</v>
      </c>
      <c r="Q501" s="33">
        <v>0</v>
      </c>
      <c r="R501" s="14">
        <v>3.2060185185185191E-3</v>
      </c>
      <c r="X501" s="14">
        <v>1.7804050925925925</v>
      </c>
      <c r="Y501" s="12">
        <f t="shared" ref="Y501:Y507" si="390">$D501/$B501</f>
        <v>27.6</v>
      </c>
      <c r="Z501" s="12">
        <f t="shared" ref="Z501:Z507" si="391">$E501/$B501</f>
        <v>4.2</v>
      </c>
      <c r="AA501" s="14">
        <f t="shared" ref="AA501:AA507" si="392">$G501/$B501</f>
        <v>5.9861111111111108E-2</v>
      </c>
      <c r="AB501" s="14">
        <f t="shared" ref="AB501:AB507" si="393">$H501/$B501</f>
        <v>3.9599537037037044E-2</v>
      </c>
      <c r="AC501" s="14">
        <f t="shared" ref="AC501:AC507" si="394">$I501/$B501</f>
        <v>4.6990740740740743E-3</v>
      </c>
      <c r="AD501" s="14">
        <f t="shared" ref="AD501:AD507" si="395">$J501/$B501</f>
        <v>7.0995370370370379E-3</v>
      </c>
      <c r="AE501" s="14">
        <f t="shared" ref="AE501:AE507" si="396">$K501/$B501</f>
        <v>0</v>
      </c>
      <c r="AF501" s="14">
        <f t="shared" ref="AF501:AF507" si="397">$L501/$B501</f>
        <v>2.3402777777777784E-3</v>
      </c>
      <c r="AG501" s="14">
        <f t="shared" ref="AG501:AG507" si="398">$M501/$B501</f>
        <v>0</v>
      </c>
      <c r="AH501" s="14">
        <f t="shared" ref="AH501:AH507" si="399">$N501/$B501</f>
        <v>6.1203703703703706E-3</v>
      </c>
      <c r="AI501" s="14">
        <f t="shared" ref="AI501:AI507" si="400">$O501/$B501</f>
        <v>0</v>
      </c>
      <c r="AJ501" s="14">
        <f t="shared" ref="AJ501:AJ507" si="401">$P501/$B501</f>
        <v>2.9444444444444444E-3</v>
      </c>
      <c r="AK501" s="15">
        <f t="shared" ref="AK501:AK507" si="402">$X501/$B501</f>
        <v>0.35608101851851848</v>
      </c>
    </row>
    <row r="502" spans="1:37" x14ac:dyDescent="0.25">
      <c r="A502" s="5">
        <v>45583</v>
      </c>
      <c r="B502">
        <v>5</v>
      </c>
      <c r="C502" t="s">
        <v>127</v>
      </c>
      <c r="D502">
        <v>52</v>
      </c>
      <c r="E502">
        <v>34</v>
      </c>
      <c r="F502">
        <v>86</v>
      </c>
      <c r="G502" s="14">
        <v>0.31400462962962966</v>
      </c>
      <c r="H502" s="14">
        <v>0.20819444444444443</v>
      </c>
      <c r="I502" s="14">
        <v>0</v>
      </c>
      <c r="J502" s="14">
        <v>2.7303240740740743E-2</v>
      </c>
      <c r="K502" s="14">
        <v>0</v>
      </c>
      <c r="L502" s="14">
        <v>7.3703703703703702E-2</v>
      </c>
      <c r="M502" s="14">
        <v>0</v>
      </c>
      <c r="N502" s="14">
        <v>0</v>
      </c>
      <c r="O502" s="14">
        <v>4.8032407407407407E-3</v>
      </c>
      <c r="P502" s="14">
        <v>3.681712962962963E-2</v>
      </c>
      <c r="Q502" s="33">
        <v>0</v>
      </c>
      <c r="R502" s="14">
        <v>5.0578703703703706E-3</v>
      </c>
      <c r="X502" s="14">
        <v>1.7826041666666665</v>
      </c>
      <c r="Y502" s="12">
        <f t="shared" si="390"/>
        <v>10.4</v>
      </c>
      <c r="Z502" s="12">
        <f t="shared" si="391"/>
        <v>6.8</v>
      </c>
      <c r="AA502" s="14">
        <f t="shared" si="392"/>
        <v>6.2800925925925927E-2</v>
      </c>
      <c r="AB502" s="14">
        <f t="shared" si="393"/>
        <v>4.1638888888888885E-2</v>
      </c>
      <c r="AC502" s="14">
        <f t="shared" si="394"/>
        <v>0</v>
      </c>
      <c r="AD502" s="14">
        <f t="shared" si="395"/>
        <v>5.4606481481481485E-3</v>
      </c>
      <c r="AE502" s="14">
        <f t="shared" si="396"/>
        <v>0</v>
      </c>
      <c r="AF502" s="14">
        <f t="shared" si="397"/>
        <v>1.474074074074074E-2</v>
      </c>
      <c r="AG502" s="14">
        <f t="shared" si="398"/>
        <v>0</v>
      </c>
      <c r="AH502" s="14">
        <f t="shared" si="399"/>
        <v>0</v>
      </c>
      <c r="AI502" s="14">
        <f t="shared" si="400"/>
        <v>9.6064814814814819E-4</v>
      </c>
      <c r="AJ502" s="14">
        <f t="shared" si="401"/>
        <v>7.363425925925926E-3</v>
      </c>
      <c r="AK502" s="15">
        <f t="shared" si="402"/>
        <v>0.35652083333333329</v>
      </c>
    </row>
    <row r="503" spans="1:37" x14ac:dyDescent="0.25">
      <c r="A503" s="5">
        <v>45583</v>
      </c>
      <c r="B503">
        <v>4</v>
      </c>
      <c r="C503" t="s">
        <v>44</v>
      </c>
      <c r="D503">
        <v>83</v>
      </c>
      <c r="E503">
        <v>8</v>
      </c>
      <c r="F503">
        <v>91</v>
      </c>
      <c r="G503" s="14">
        <v>0.18730324074074076</v>
      </c>
      <c r="H503" s="14">
        <v>0.16790509259259259</v>
      </c>
      <c r="I503" s="14">
        <v>0</v>
      </c>
      <c r="J503" s="14">
        <v>0</v>
      </c>
      <c r="K503" s="14">
        <v>0.01</v>
      </c>
      <c r="L503" s="14">
        <v>9.3981481481481485E-3</v>
      </c>
      <c r="M503" s="14">
        <v>0</v>
      </c>
      <c r="N503" s="14">
        <v>0</v>
      </c>
      <c r="O503" s="14">
        <v>0</v>
      </c>
      <c r="P503" s="14">
        <v>1.2187500000000002E-2</v>
      </c>
      <c r="Q503" s="33">
        <v>0</v>
      </c>
      <c r="R503" s="14">
        <v>6.076388888888889E-3</v>
      </c>
      <c r="X503" s="14">
        <v>1.4101967592592592</v>
      </c>
      <c r="Y503" s="12">
        <f t="shared" si="390"/>
        <v>20.75</v>
      </c>
      <c r="Z503" s="12">
        <f t="shared" si="391"/>
        <v>2</v>
      </c>
      <c r="AA503" s="14">
        <f t="shared" si="392"/>
        <v>4.6825810185185189E-2</v>
      </c>
      <c r="AB503" s="14">
        <f t="shared" si="393"/>
        <v>4.1976273148148148E-2</v>
      </c>
      <c r="AC503" s="14">
        <f t="shared" si="394"/>
        <v>0</v>
      </c>
      <c r="AD503" s="14">
        <f t="shared" si="395"/>
        <v>0</v>
      </c>
      <c r="AE503" s="14">
        <f t="shared" si="396"/>
        <v>2.5000000000000001E-3</v>
      </c>
      <c r="AF503" s="14">
        <f t="shared" si="397"/>
        <v>2.3495370370370371E-3</v>
      </c>
      <c r="AG503" s="14">
        <f t="shared" si="398"/>
        <v>0</v>
      </c>
      <c r="AH503" s="14">
        <f t="shared" si="399"/>
        <v>0</v>
      </c>
      <c r="AI503" s="14">
        <f t="shared" si="400"/>
        <v>0</v>
      </c>
      <c r="AJ503" s="14">
        <f t="shared" si="401"/>
        <v>3.0468750000000005E-3</v>
      </c>
      <c r="AK503" s="15">
        <f t="shared" si="402"/>
        <v>0.35254918981481481</v>
      </c>
    </row>
    <row r="504" spans="1:37" x14ac:dyDescent="0.25">
      <c r="A504" s="5">
        <v>45583</v>
      </c>
      <c r="B504">
        <v>5</v>
      </c>
      <c r="C504" t="s">
        <v>43</v>
      </c>
      <c r="D504">
        <v>75</v>
      </c>
      <c r="E504">
        <v>13</v>
      </c>
      <c r="F504">
        <v>88</v>
      </c>
      <c r="G504" s="14">
        <v>0.29689814814814813</v>
      </c>
      <c r="H504" s="14">
        <v>0.20310185185185184</v>
      </c>
      <c r="I504" s="14">
        <v>2.9305555555555557E-2</v>
      </c>
      <c r="J504" s="14">
        <v>0</v>
      </c>
      <c r="K504" s="14">
        <v>0</v>
      </c>
      <c r="L504" s="14">
        <v>6.4502314814814818E-2</v>
      </c>
      <c r="M504" s="14">
        <v>0</v>
      </c>
      <c r="N504" s="14">
        <v>0</v>
      </c>
      <c r="O504" s="14">
        <v>0</v>
      </c>
      <c r="P504" s="14">
        <v>5.4050925925925926E-2</v>
      </c>
      <c r="Q504" s="33">
        <v>0</v>
      </c>
      <c r="R504" s="14">
        <v>4.3981481481481484E-3</v>
      </c>
      <c r="X504" s="14">
        <v>1.767199074074074</v>
      </c>
      <c r="Y504" s="12">
        <f t="shared" si="390"/>
        <v>15</v>
      </c>
      <c r="Z504" s="12">
        <f t="shared" si="391"/>
        <v>2.6</v>
      </c>
      <c r="AA504" s="14">
        <f t="shared" si="392"/>
        <v>5.9379629629629629E-2</v>
      </c>
      <c r="AB504" s="14">
        <f t="shared" si="393"/>
        <v>4.0620370370370369E-2</v>
      </c>
      <c r="AC504" s="14">
        <f t="shared" si="394"/>
        <v>5.8611111111111112E-3</v>
      </c>
      <c r="AD504" s="14">
        <f t="shared" si="395"/>
        <v>0</v>
      </c>
      <c r="AE504" s="14">
        <f t="shared" si="396"/>
        <v>0</v>
      </c>
      <c r="AF504" s="14">
        <f t="shared" si="397"/>
        <v>1.2900462962962964E-2</v>
      </c>
      <c r="AG504" s="14">
        <f t="shared" si="398"/>
        <v>0</v>
      </c>
      <c r="AH504" s="14">
        <f t="shared" si="399"/>
        <v>0</v>
      </c>
      <c r="AI504" s="14">
        <f t="shared" si="400"/>
        <v>0</v>
      </c>
      <c r="AJ504" s="14">
        <f t="shared" si="401"/>
        <v>1.0810185185185185E-2</v>
      </c>
      <c r="AK504" s="15">
        <f t="shared" si="402"/>
        <v>0.35343981481481479</v>
      </c>
    </row>
    <row r="505" spans="1:37" x14ac:dyDescent="0.25">
      <c r="A505" s="5">
        <v>45583</v>
      </c>
      <c r="B505">
        <v>4</v>
      </c>
      <c r="C505" t="s">
        <v>49</v>
      </c>
      <c r="D505">
        <v>99</v>
      </c>
      <c r="E505">
        <v>15</v>
      </c>
      <c r="F505">
        <v>114</v>
      </c>
      <c r="G505" s="14">
        <v>0.22319444444444445</v>
      </c>
      <c r="H505" s="14">
        <v>0.16670138888888889</v>
      </c>
      <c r="I505" s="14">
        <v>0</v>
      </c>
      <c r="J505" s="14">
        <v>3.4953703703703705E-3</v>
      </c>
      <c r="K505" s="14">
        <v>0</v>
      </c>
      <c r="L505" s="14">
        <v>0</v>
      </c>
      <c r="M505" s="14">
        <v>5.2997685185185182E-2</v>
      </c>
      <c r="N505" s="14">
        <v>0</v>
      </c>
      <c r="O505" s="14">
        <v>0</v>
      </c>
      <c r="P505" s="14">
        <v>4.704861111111111E-2</v>
      </c>
      <c r="Q505" s="33">
        <v>0</v>
      </c>
      <c r="R505" s="14">
        <v>5.4282407407407404E-3</v>
      </c>
      <c r="X505" s="14">
        <v>1.4159953703703705</v>
      </c>
      <c r="Y505" s="12">
        <f t="shared" si="390"/>
        <v>24.75</v>
      </c>
      <c r="Z505" s="12">
        <f t="shared" si="391"/>
        <v>3.75</v>
      </c>
      <c r="AA505" s="14">
        <f t="shared" si="392"/>
        <v>5.5798611111111111E-2</v>
      </c>
      <c r="AB505" s="14">
        <f t="shared" si="393"/>
        <v>4.1675347222222221E-2</v>
      </c>
      <c r="AC505" s="14">
        <f t="shared" si="394"/>
        <v>0</v>
      </c>
      <c r="AD505" s="14">
        <f t="shared" si="395"/>
        <v>8.7384259259259262E-4</v>
      </c>
      <c r="AE505" s="14">
        <f t="shared" si="396"/>
        <v>0</v>
      </c>
      <c r="AF505" s="14">
        <f t="shared" si="397"/>
        <v>0</v>
      </c>
      <c r="AG505" s="14">
        <f t="shared" si="398"/>
        <v>1.3249421296296296E-2</v>
      </c>
      <c r="AH505" s="14">
        <f t="shared" si="399"/>
        <v>0</v>
      </c>
      <c r="AI505" s="14">
        <f t="shared" si="400"/>
        <v>0</v>
      </c>
      <c r="AJ505" s="14">
        <f t="shared" si="401"/>
        <v>1.1762152777777778E-2</v>
      </c>
      <c r="AK505" s="15">
        <f t="shared" si="402"/>
        <v>0.35399884259259262</v>
      </c>
    </row>
    <row r="506" spans="1:37" x14ac:dyDescent="0.25">
      <c r="A506" s="5">
        <v>45583</v>
      </c>
      <c r="B506">
        <v>5</v>
      </c>
      <c r="C506" t="s">
        <v>45</v>
      </c>
      <c r="D506">
        <v>13</v>
      </c>
      <c r="E506">
        <v>83</v>
      </c>
      <c r="F506">
        <v>96</v>
      </c>
      <c r="G506" s="14">
        <v>1.7659953703703704</v>
      </c>
      <c r="H506" s="14">
        <v>0.21629629629629629</v>
      </c>
      <c r="I506" s="14">
        <v>0</v>
      </c>
      <c r="J506" s="14">
        <v>0</v>
      </c>
      <c r="K506" s="14">
        <v>0</v>
      </c>
      <c r="L506" s="14">
        <v>0</v>
      </c>
      <c r="M506" s="14">
        <v>0</v>
      </c>
      <c r="N506" s="14">
        <v>0.54969907407407403</v>
      </c>
      <c r="O506" s="14">
        <v>0</v>
      </c>
      <c r="P506" s="14">
        <v>1.4004629629629629E-3</v>
      </c>
      <c r="Q506" s="33">
        <v>0</v>
      </c>
      <c r="R506" s="14" t="e">
        <v>#DIV/0!</v>
      </c>
      <c r="X506" s="14">
        <v>1.7662962962962963</v>
      </c>
      <c r="Y506" s="12">
        <f t="shared" si="390"/>
        <v>2.6</v>
      </c>
      <c r="Z506" s="12">
        <f t="shared" si="391"/>
        <v>16.600000000000001</v>
      </c>
      <c r="AA506" s="14">
        <f t="shared" si="392"/>
        <v>0.35319907407407408</v>
      </c>
      <c r="AB506" s="14">
        <f t="shared" si="393"/>
        <v>4.3259259259259261E-2</v>
      </c>
      <c r="AC506" s="14">
        <f t="shared" si="394"/>
        <v>0</v>
      </c>
      <c r="AD506" s="14">
        <f t="shared" si="395"/>
        <v>0</v>
      </c>
      <c r="AE506" s="14">
        <f t="shared" si="396"/>
        <v>0</v>
      </c>
      <c r="AF506" s="14">
        <f t="shared" si="397"/>
        <v>0</v>
      </c>
      <c r="AG506" s="14">
        <f t="shared" si="398"/>
        <v>0</v>
      </c>
      <c r="AH506" s="14">
        <f t="shared" si="399"/>
        <v>0.10993981481481481</v>
      </c>
      <c r="AI506" s="14">
        <f t="shared" si="400"/>
        <v>0</v>
      </c>
      <c r="AJ506" s="14">
        <f t="shared" si="401"/>
        <v>2.8009259259259258E-4</v>
      </c>
      <c r="AK506" s="15">
        <f t="shared" si="402"/>
        <v>0.35325925925925927</v>
      </c>
    </row>
    <row r="507" spans="1:37" x14ac:dyDescent="0.25">
      <c r="A507" s="5">
        <v>45583</v>
      </c>
      <c r="B507">
        <v>5</v>
      </c>
      <c r="C507" t="s">
        <v>46</v>
      </c>
      <c r="D507">
        <v>153</v>
      </c>
      <c r="E507">
        <v>2</v>
      </c>
      <c r="F507">
        <v>155</v>
      </c>
      <c r="G507" s="14">
        <v>0.27209490740740744</v>
      </c>
      <c r="H507" s="14">
        <v>0.21030092592592595</v>
      </c>
      <c r="I507" s="14">
        <v>0</v>
      </c>
      <c r="J507" s="14">
        <v>1.7094907407407409E-2</v>
      </c>
      <c r="K507" s="14">
        <v>8.1944444444444452E-3</v>
      </c>
      <c r="L507" s="14">
        <v>0</v>
      </c>
      <c r="M507" s="14">
        <v>3.650462962962963E-2</v>
      </c>
      <c r="N507" s="14">
        <v>0</v>
      </c>
      <c r="O507" s="14">
        <v>0</v>
      </c>
      <c r="P507" s="14">
        <v>2.6087962962962966E-2</v>
      </c>
      <c r="Q507" s="33">
        <v>0</v>
      </c>
      <c r="R507" s="14">
        <v>4.6412037037037038E-3</v>
      </c>
      <c r="X507" s="14">
        <v>1.806099537037037</v>
      </c>
      <c r="Y507" s="12">
        <f t="shared" si="390"/>
        <v>30.6</v>
      </c>
      <c r="Z507" s="12">
        <f t="shared" si="391"/>
        <v>0.4</v>
      </c>
      <c r="AA507" s="14">
        <f t="shared" si="392"/>
        <v>5.4418981481481485E-2</v>
      </c>
      <c r="AB507" s="14">
        <f t="shared" si="393"/>
        <v>4.2060185185185187E-2</v>
      </c>
      <c r="AC507" s="14">
        <f t="shared" si="394"/>
        <v>0</v>
      </c>
      <c r="AD507" s="14">
        <f t="shared" si="395"/>
        <v>3.418981481481482E-3</v>
      </c>
      <c r="AE507" s="14">
        <f t="shared" si="396"/>
        <v>1.6388888888888889E-3</v>
      </c>
      <c r="AF507" s="14">
        <f t="shared" si="397"/>
        <v>0</v>
      </c>
      <c r="AG507" s="14">
        <f t="shared" si="398"/>
        <v>7.300925925925926E-3</v>
      </c>
      <c r="AH507" s="14">
        <f t="shared" si="399"/>
        <v>0</v>
      </c>
      <c r="AI507" s="14">
        <f t="shared" si="400"/>
        <v>0</v>
      </c>
      <c r="AJ507" s="14">
        <f t="shared" si="401"/>
        <v>5.2175925925925931E-3</v>
      </c>
      <c r="AK507" s="15">
        <f t="shared" si="402"/>
        <v>0.36121990740740739</v>
      </c>
    </row>
    <row r="508" spans="1:37" x14ac:dyDescent="0.25">
      <c r="A508" s="5">
        <v>45583</v>
      </c>
      <c r="B508">
        <v>0</v>
      </c>
      <c r="C508" t="s">
        <v>47</v>
      </c>
      <c r="D508">
        <v>0</v>
      </c>
      <c r="E508">
        <v>0</v>
      </c>
      <c r="F508">
        <v>0</v>
      </c>
      <c r="G508" s="14">
        <v>0</v>
      </c>
      <c r="H508" s="14">
        <v>0</v>
      </c>
      <c r="I508" s="14">
        <v>0</v>
      </c>
      <c r="J508" s="14">
        <v>0</v>
      </c>
      <c r="K508" s="14">
        <v>0</v>
      </c>
      <c r="L508" s="14">
        <v>0</v>
      </c>
      <c r="M508" s="14">
        <v>0</v>
      </c>
      <c r="N508" s="14">
        <v>0</v>
      </c>
      <c r="O508" s="14">
        <v>0</v>
      </c>
      <c r="P508" s="14">
        <v>0</v>
      </c>
      <c r="Q508" s="33">
        <v>0</v>
      </c>
      <c r="R508" s="14" t="e">
        <v>#DIV/0!</v>
      </c>
      <c r="X508" s="14">
        <v>0</v>
      </c>
      <c r="Y508" s="12" t="e">
        <f>$D508/$B508</f>
        <v>#DIV/0!</v>
      </c>
      <c r="Z508" s="12" t="e">
        <f>$E508/$B508</f>
        <v>#DIV/0!</v>
      </c>
      <c r="AA508" s="14" t="e">
        <f>$G508/$B508</f>
        <v>#DIV/0!</v>
      </c>
      <c r="AB508" s="14" t="e">
        <f>$H508/$B508</f>
        <v>#DIV/0!</v>
      </c>
      <c r="AC508" s="14" t="e">
        <f>$I508/$B508</f>
        <v>#DIV/0!</v>
      </c>
      <c r="AD508" s="14" t="e">
        <f>$J508/$B508</f>
        <v>#DIV/0!</v>
      </c>
      <c r="AE508" s="14" t="e">
        <f>$K508/$B508</f>
        <v>#DIV/0!</v>
      </c>
      <c r="AF508" s="14" t="e">
        <f>$L508/$B508</f>
        <v>#DIV/0!</v>
      </c>
      <c r="AG508" s="14" t="e">
        <f>$M508/$B508</f>
        <v>#DIV/0!</v>
      </c>
      <c r="AH508" s="14" t="e">
        <f>$N508/$B508</f>
        <v>#DIV/0!</v>
      </c>
      <c r="AI508" s="14" t="e">
        <f>$O508/$B508</f>
        <v>#DIV/0!</v>
      </c>
      <c r="AJ508" s="14" t="e">
        <f>$P508/$B508</f>
        <v>#DIV/0!</v>
      </c>
      <c r="AK508" s="15" t="e">
        <f>$X508/$B508</f>
        <v>#DIV/0!</v>
      </c>
    </row>
    <row r="509" spans="1:37" x14ac:dyDescent="0.25">
      <c r="A509" s="5">
        <v>45590</v>
      </c>
      <c r="B509">
        <v>5</v>
      </c>
      <c r="C509" t="s">
        <v>123</v>
      </c>
      <c r="D509">
        <v>26</v>
      </c>
      <c r="E509">
        <v>3</v>
      </c>
      <c r="F509">
        <v>29</v>
      </c>
      <c r="G509" s="14">
        <v>1.5229050925925927</v>
      </c>
      <c r="H509" s="14">
        <v>0</v>
      </c>
      <c r="I509" s="14">
        <v>0</v>
      </c>
      <c r="J509" s="14">
        <v>0</v>
      </c>
      <c r="K509" s="14">
        <v>0</v>
      </c>
      <c r="L509" s="14">
        <v>0.52290509259259255</v>
      </c>
      <c r="M509" s="14">
        <v>0</v>
      </c>
      <c r="N509" s="14">
        <v>0</v>
      </c>
      <c r="O509" s="14">
        <v>0</v>
      </c>
      <c r="P509" s="14">
        <v>4.9074074074074072E-3</v>
      </c>
      <c r="Q509">
        <v>0</v>
      </c>
      <c r="R509" s="14">
        <v>4.2592592592592595E-3</v>
      </c>
      <c r="X509" s="14">
        <v>1.6401041666666665</v>
      </c>
      <c r="Y509" s="12">
        <f t="shared" ref="Y509:Y517" si="403">$D509/$B509</f>
        <v>5.2</v>
      </c>
      <c r="Z509" s="12">
        <f t="shared" ref="Z509:Z517" si="404">$E509/$B509</f>
        <v>0.6</v>
      </c>
      <c r="AA509" s="14">
        <f t="shared" ref="AA509:AA517" si="405">$G509/$B509</f>
        <v>0.30458101851851854</v>
      </c>
      <c r="AB509" s="14">
        <f t="shared" ref="AB509:AB517" si="406">$H509/$B509</f>
        <v>0</v>
      </c>
      <c r="AC509" s="14">
        <f t="shared" ref="AC509:AC517" si="407">$I509/$B509</f>
        <v>0</v>
      </c>
      <c r="AD509" s="14">
        <f t="shared" ref="AD509:AD517" si="408">$J509/$B509</f>
        <v>0</v>
      </c>
      <c r="AE509" s="14">
        <f t="shared" ref="AE509:AE517" si="409">$K509/$B509</f>
        <v>0</v>
      </c>
      <c r="AF509" s="14">
        <f t="shared" ref="AF509:AF517" si="410">$L509/$B509</f>
        <v>0.1045810185185185</v>
      </c>
      <c r="AG509" s="14">
        <f t="shared" ref="AG509:AG517" si="411">$M509/$B509</f>
        <v>0</v>
      </c>
      <c r="AH509" s="14">
        <f t="shared" ref="AH509:AH517" si="412">$N509/$B509</f>
        <v>0</v>
      </c>
      <c r="AI509" s="14">
        <f t="shared" ref="AI509:AI517" si="413">$O509/$B509</f>
        <v>0</v>
      </c>
      <c r="AJ509" s="14">
        <f t="shared" ref="AJ509:AJ517" si="414">$P509/$B509</f>
        <v>9.814814814814814E-4</v>
      </c>
      <c r="AK509" s="15">
        <f t="shared" ref="AK509:AK517" si="415">$X509/$B509</f>
        <v>0.32802083333333332</v>
      </c>
    </row>
    <row r="510" spans="1:37" x14ac:dyDescent="0.25">
      <c r="A510" s="5">
        <v>45590</v>
      </c>
      <c r="B510">
        <v>5</v>
      </c>
      <c r="C510" t="s">
        <v>48</v>
      </c>
      <c r="D510">
        <v>206</v>
      </c>
      <c r="E510">
        <v>20</v>
      </c>
      <c r="F510">
        <v>226</v>
      </c>
      <c r="G510" s="14">
        <v>0.25969907407407405</v>
      </c>
      <c r="H510" s="14">
        <v>0.20310185185185184</v>
      </c>
      <c r="I510" s="14">
        <v>0.02</v>
      </c>
      <c r="J510" s="14">
        <v>1.8101851851851852E-2</v>
      </c>
      <c r="K510" s="14">
        <v>3.7037037037037034E-3</v>
      </c>
      <c r="L510" s="14">
        <v>0</v>
      </c>
      <c r="M510" s="14">
        <v>1.480324074074074E-2</v>
      </c>
      <c r="N510" s="14">
        <v>0</v>
      </c>
      <c r="O510" s="14">
        <v>0</v>
      </c>
      <c r="P510" s="14">
        <v>2.1331018518518517E-2</v>
      </c>
      <c r="Q510">
        <v>0</v>
      </c>
      <c r="R510" s="14">
        <v>3.5879629629629629E-3</v>
      </c>
      <c r="X510" s="14">
        <v>1.7810995370370371</v>
      </c>
      <c r="Y510" s="12">
        <f t="shared" si="403"/>
        <v>41.2</v>
      </c>
      <c r="Z510" s="12">
        <f t="shared" si="404"/>
        <v>4</v>
      </c>
      <c r="AA510" s="14">
        <f t="shared" si="405"/>
        <v>5.1939814814814814E-2</v>
      </c>
      <c r="AB510" s="14">
        <f t="shared" si="406"/>
        <v>4.0620370370370369E-2</v>
      </c>
      <c r="AC510" s="14">
        <f t="shared" si="407"/>
        <v>4.0000000000000001E-3</v>
      </c>
      <c r="AD510" s="14">
        <f t="shared" si="408"/>
        <v>3.6203703703703701E-3</v>
      </c>
      <c r="AE510" s="14">
        <f t="shared" si="409"/>
        <v>7.407407407407407E-4</v>
      </c>
      <c r="AF510" s="14">
        <f t="shared" si="410"/>
        <v>0</v>
      </c>
      <c r="AG510" s="14">
        <f t="shared" si="411"/>
        <v>2.960648148148148E-3</v>
      </c>
      <c r="AH510" s="14">
        <f t="shared" si="412"/>
        <v>0</v>
      </c>
      <c r="AI510" s="14">
        <f t="shared" si="413"/>
        <v>0</v>
      </c>
      <c r="AJ510" s="14">
        <f t="shared" si="414"/>
        <v>4.2662037037037035E-3</v>
      </c>
      <c r="AK510" s="15">
        <f t="shared" si="415"/>
        <v>0.35621990740740739</v>
      </c>
    </row>
    <row r="511" spans="1:37" x14ac:dyDescent="0.25">
      <c r="A511" s="5">
        <v>45590</v>
      </c>
      <c r="B511">
        <v>5</v>
      </c>
      <c r="C511" t="s">
        <v>127</v>
      </c>
      <c r="D511">
        <v>93</v>
      </c>
      <c r="E511">
        <v>25</v>
      </c>
      <c r="F511">
        <v>118</v>
      </c>
      <c r="G511" s="14">
        <v>0.28060185185185188</v>
      </c>
      <c r="H511" s="14">
        <v>0.21239583333333334</v>
      </c>
      <c r="I511" s="14">
        <v>0</v>
      </c>
      <c r="J511" s="14">
        <v>1.9699074074074074E-2</v>
      </c>
      <c r="K511" s="14">
        <v>0</v>
      </c>
      <c r="L511" s="14">
        <v>4.8495370370370376E-2</v>
      </c>
      <c r="M511" s="14">
        <v>0</v>
      </c>
      <c r="N511" s="14">
        <v>0</v>
      </c>
      <c r="O511" s="14">
        <v>0</v>
      </c>
      <c r="P511" s="14">
        <v>4.1516203703703701E-2</v>
      </c>
      <c r="Q511">
        <v>0</v>
      </c>
      <c r="R511" s="14">
        <v>6.030092592592593E-3</v>
      </c>
      <c r="X511" s="14">
        <v>1.7885995370370369</v>
      </c>
      <c r="Y511" s="12">
        <f t="shared" si="403"/>
        <v>18.600000000000001</v>
      </c>
      <c r="Z511" s="12">
        <f t="shared" si="404"/>
        <v>5</v>
      </c>
      <c r="AA511" s="14">
        <f t="shared" si="405"/>
        <v>5.6120370370370376E-2</v>
      </c>
      <c r="AB511" s="14">
        <f t="shared" si="406"/>
        <v>4.2479166666666665E-2</v>
      </c>
      <c r="AC511" s="14">
        <f t="shared" si="407"/>
        <v>0</v>
      </c>
      <c r="AD511" s="14">
        <f t="shared" si="408"/>
        <v>3.9398148148148144E-3</v>
      </c>
      <c r="AE511" s="14">
        <f t="shared" si="409"/>
        <v>0</v>
      </c>
      <c r="AF511" s="14">
        <f t="shared" si="410"/>
        <v>9.6990740740740752E-3</v>
      </c>
      <c r="AG511" s="14">
        <f t="shared" si="411"/>
        <v>0</v>
      </c>
      <c r="AH511" s="14">
        <f t="shared" si="412"/>
        <v>0</v>
      </c>
      <c r="AI511" s="14">
        <f t="shared" si="413"/>
        <v>0</v>
      </c>
      <c r="AJ511" s="14">
        <f t="shared" si="414"/>
        <v>8.3032407407407395E-3</v>
      </c>
      <c r="AK511" s="15">
        <f t="shared" si="415"/>
        <v>0.35771990740740739</v>
      </c>
    </row>
    <row r="512" spans="1:37" x14ac:dyDescent="0.25">
      <c r="A512" s="5">
        <v>45590</v>
      </c>
      <c r="B512">
        <v>0</v>
      </c>
      <c r="C512" t="s">
        <v>44</v>
      </c>
      <c r="D512">
        <v>0</v>
      </c>
      <c r="E512">
        <v>0</v>
      </c>
      <c r="F512">
        <v>0</v>
      </c>
      <c r="G512" s="14">
        <v>0</v>
      </c>
      <c r="H512" s="14">
        <v>0</v>
      </c>
      <c r="I512" s="14">
        <v>0</v>
      </c>
      <c r="J512" s="14">
        <v>0</v>
      </c>
      <c r="K512" s="14">
        <v>0</v>
      </c>
      <c r="L512" s="14">
        <v>0</v>
      </c>
      <c r="M512" s="14">
        <v>0</v>
      </c>
      <c r="N512" s="14">
        <v>0</v>
      </c>
      <c r="O512" s="14">
        <v>0</v>
      </c>
      <c r="P512" s="14">
        <v>0</v>
      </c>
      <c r="Q512">
        <v>0</v>
      </c>
      <c r="R512" s="14" t="e">
        <v>#DIV/0!</v>
      </c>
      <c r="X512" s="14">
        <v>0</v>
      </c>
      <c r="Y512" s="12" t="e">
        <f t="shared" si="403"/>
        <v>#DIV/0!</v>
      </c>
      <c r="Z512" s="12" t="e">
        <f t="shared" si="404"/>
        <v>#DIV/0!</v>
      </c>
      <c r="AA512" s="14" t="e">
        <f t="shared" si="405"/>
        <v>#DIV/0!</v>
      </c>
      <c r="AB512" s="14" t="e">
        <f t="shared" si="406"/>
        <v>#DIV/0!</v>
      </c>
      <c r="AC512" s="14" t="e">
        <f t="shared" si="407"/>
        <v>#DIV/0!</v>
      </c>
      <c r="AD512" s="14" t="e">
        <f t="shared" si="408"/>
        <v>#DIV/0!</v>
      </c>
      <c r="AE512" s="14" t="e">
        <f t="shared" si="409"/>
        <v>#DIV/0!</v>
      </c>
      <c r="AF512" s="14" t="e">
        <f t="shared" si="410"/>
        <v>#DIV/0!</v>
      </c>
      <c r="AG512" s="14" t="e">
        <f t="shared" si="411"/>
        <v>#DIV/0!</v>
      </c>
      <c r="AH512" s="14" t="e">
        <f t="shared" si="412"/>
        <v>#DIV/0!</v>
      </c>
      <c r="AI512" s="14" t="e">
        <f t="shared" si="413"/>
        <v>#DIV/0!</v>
      </c>
      <c r="AJ512" s="14" t="e">
        <f t="shared" si="414"/>
        <v>#DIV/0!</v>
      </c>
      <c r="AK512" s="15" t="e">
        <f t="shared" si="415"/>
        <v>#DIV/0!</v>
      </c>
    </row>
    <row r="513" spans="1:37" x14ac:dyDescent="0.25">
      <c r="A513" s="5">
        <v>45590</v>
      </c>
      <c r="B513">
        <v>5</v>
      </c>
      <c r="C513" t="s">
        <v>43</v>
      </c>
      <c r="D513">
        <v>65</v>
      </c>
      <c r="E513">
        <v>24</v>
      </c>
      <c r="F513">
        <v>89</v>
      </c>
      <c r="G513" s="14">
        <v>0.26170138888888889</v>
      </c>
      <c r="H513" s="14">
        <v>0.20499999999999999</v>
      </c>
      <c r="I513" s="14">
        <v>5.0000000000000001E-3</v>
      </c>
      <c r="J513" s="14">
        <v>0</v>
      </c>
      <c r="K513" s="14">
        <v>0</v>
      </c>
      <c r="L513" s="14">
        <v>5.1701388888888887E-2</v>
      </c>
      <c r="M513" s="14">
        <v>0</v>
      </c>
      <c r="N513" s="14">
        <v>0</v>
      </c>
      <c r="O513" s="14">
        <v>0</v>
      </c>
      <c r="P513" s="14">
        <v>6.7037037037037034E-2</v>
      </c>
      <c r="Q513">
        <v>0</v>
      </c>
      <c r="R513" s="14">
        <v>5.0115740740740737E-3</v>
      </c>
      <c r="X513" s="14">
        <v>1.770601851851852</v>
      </c>
      <c r="Y513" s="12">
        <f t="shared" si="403"/>
        <v>13</v>
      </c>
      <c r="Z513" s="12">
        <f t="shared" si="404"/>
        <v>4.8</v>
      </c>
      <c r="AA513" s="14">
        <f t="shared" si="405"/>
        <v>5.2340277777777777E-2</v>
      </c>
      <c r="AB513" s="14">
        <f t="shared" si="406"/>
        <v>4.0999999999999995E-2</v>
      </c>
      <c r="AC513" s="14">
        <f t="shared" si="407"/>
        <v>1E-3</v>
      </c>
      <c r="AD513" s="14">
        <f t="shared" si="408"/>
        <v>0</v>
      </c>
      <c r="AE513" s="14">
        <f t="shared" si="409"/>
        <v>0</v>
      </c>
      <c r="AF513" s="14">
        <f t="shared" si="410"/>
        <v>1.0340277777777778E-2</v>
      </c>
      <c r="AG513" s="14">
        <f t="shared" si="411"/>
        <v>0</v>
      </c>
      <c r="AH513" s="14">
        <f t="shared" si="412"/>
        <v>0</v>
      </c>
      <c r="AI513" s="14">
        <f t="shared" si="413"/>
        <v>0</v>
      </c>
      <c r="AJ513" s="14">
        <f t="shared" si="414"/>
        <v>1.3407407407407406E-2</v>
      </c>
      <c r="AK513" s="15">
        <f t="shared" si="415"/>
        <v>0.35412037037037042</v>
      </c>
    </row>
    <row r="514" spans="1:37" x14ac:dyDescent="0.25">
      <c r="A514" s="5">
        <v>45590</v>
      </c>
      <c r="B514">
        <v>5</v>
      </c>
      <c r="C514" t="s">
        <v>49</v>
      </c>
      <c r="D514">
        <v>90</v>
      </c>
      <c r="E514">
        <v>21</v>
      </c>
      <c r="F514">
        <v>111</v>
      </c>
      <c r="G514" s="14">
        <v>0.23480324074074074</v>
      </c>
      <c r="H514" s="14">
        <v>0.20930555555555555</v>
      </c>
      <c r="I514" s="14">
        <v>0</v>
      </c>
      <c r="J514" s="14">
        <v>1.0405092592592593E-2</v>
      </c>
      <c r="K514" s="14">
        <v>0</v>
      </c>
      <c r="L514" s="14">
        <v>0</v>
      </c>
      <c r="M514" s="14">
        <v>0</v>
      </c>
      <c r="N514" s="14">
        <v>1.5104166666666667E-2</v>
      </c>
      <c r="O514" s="14">
        <v>0</v>
      </c>
      <c r="P514" s="14">
        <v>4.762731481481481E-2</v>
      </c>
      <c r="Q514">
        <v>0</v>
      </c>
      <c r="R514" s="14">
        <v>5.6597222222222222E-3</v>
      </c>
      <c r="X514" s="14">
        <v>1.7621990740740741</v>
      </c>
      <c r="Y514" s="12">
        <f t="shared" si="403"/>
        <v>18</v>
      </c>
      <c r="Z514" s="12">
        <f t="shared" si="404"/>
        <v>4.2</v>
      </c>
      <c r="AA514" s="14">
        <f t="shared" si="405"/>
        <v>4.6960648148148147E-2</v>
      </c>
      <c r="AB514" s="14">
        <f t="shared" si="406"/>
        <v>4.1861111111111113E-2</v>
      </c>
      <c r="AC514" s="14">
        <f t="shared" si="407"/>
        <v>0</v>
      </c>
      <c r="AD514" s="14">
        <f t="shared" si="408"/>
        <v>2.0810185185185185E-3</v>
      </c>
      <c r="AE514" s="14">
        <f t="shared" si="409"/>
        <v>0</v>
      </c>
      <c r="AF514" s="14">
        <f t="shared" si="410"/>
        <v>0</v>
      </c>
      <c r="AG514" s="14">
        <f t="shared" si="411"/>
        <v>0</v>
      </c>
      <c r="AH514" s="14">
        <f t="shared" si="412"/>
        <v>3.0208333333333333E-3</v>
      </c>
      <c r="AI514" s="14">
        <f t="shared" si="413"/>
        <v>0</v>
      </c>
      <c r="AJ514" s="14">
        <f t="shared" si="414"/>
        <v>9.5254629629629613E-3</v>
      </c>
      <c r="AK514" s="15">
        <f t="shared" si="415"/>
        <v>0.35243981481481479</v>
      </c>
    </row>
    <row r="515" spans="1:37" x14ac:dyDescent="0.25">
      <c r="A515" s="5">
        <v>45590</v>
      </c>
      <c r="B515">
        <v>0</v>
      </c>
      <c r="C515" t="s">
        <v>45</v>
      </c>
      <c r="D515">
        <v>10</v>
      </c>
      <c r="E515">
        <v>67</v>
      </c>
      <c r="F515">
        <v>77</v>
      </c>
      <c r="G515" s="14">
        <v>1.7334953703703704</v>
      </c>
      <c r="H515" s="14">
        <v>0.21109953703703702</v>
      </c>
      <c r="I515" s="14">
        <v>0</v>
      </c>
      <c r="J515" s="14">
        <v>0</v>
      </c>
      <c r="K515" s="14">
        <v>0</v>
      </c>
      <c r="L515" s="14">
        <v>0</v>
      </c>
      <c r="M515" s="14">
        <v>0</v>
      </c>
      <c r="N515" s="14">
        <v>0.52239583333333328</v>
      </c>
      <c r="O515" s="14">
        <v>0</v>
      </c>
      <c r="P515" s="14">
        <v>1.1111111111111111E-3</v>
      </c>
      <c r="Q515">
        <v>0</v>
      </c>
      <c r="R515" s="14">
        <v>3.3692129629629627E-2</v>
      </c>
      <c r="X515" s="14">
        <v>1.7643055555555556</v>
      </c>
      <c r="Y515" s="12" t="e">
        <f t="shared" si="403"/>
        <v>#DIV/0!</v>
      </c>
      <c r="Z515" s="12" t="e">
        <f t="shared" si="404"/>
        <v>#DIV/0!</v>
      </c>
      <c r="AA515" s="14" t="e">
        <f t="shared" si="405"/>
        <v>#DIV/0!</v>
      </c>
      <c r="AB515" s="14" t="e">
        <f t="shared" si="406"/>
        <v>#DIV/0!</v>
      </c>
      <c r="AC515" s="14" t="e">
        <f t="shared" si="407"/>
        <v>#DIV/0!</v>
      </c>
      <c r="AD515" s="14" t="e">
        <f t="shared" si="408"/>
        <v>#DIV/0!</v>
      </c>
      <c r="AE515" s="14" t="e">
        <f t="shared" si="409"/>
        <v>#DIV/0!</v>
      </c>
      <c r="AF515" s="14" t="e">
        <f t="shared" si="410"/>
        <v>#DIV/0!</v>
      </c>
      <c r="AG515" s="14" t="e">
        <f t="shared" si="411"/>
        <v>#DIV/0!</v>
      </c>
      <c r="AH515" s="14" t="e">
        <f t="shared" si="412"/>
        <v>#DIV/0!</v>
      </c>
      <c r="AI515" s="14" t="e">
        <f t="shared" si="413"/>
        <v>#DIV/0!</v>
      </c>
      <c r="AJ515" s="14" t="e">
        <f t="shared" si="414"/>
        <v>#DIV/0!</v>
      </c>
      <c r="AK515" s="15" t="e">
        <f t="shared" si="415"/>
        <v>#DIV/0!</v>
      </c>
    </row>
    <row r="516" spans="1:37" x14ac:dyDescent="0.25">
      <c r="A516" s="5">
        <v>45590</v>
      </c>
      <c r="B516">
        <v>5</v>
      </c>
      <c r="C516" t="s">
        <v>46</v>
      </c>
      <c r="D516">
        <v>129</v>
      </c>
      <c r="E516">
        <v>7</v>
      </c>
      <c r="F516">
        <v>136</v>
      </c>
      <c r="G516" s="14">
        <v>0.25409722222222225</v>
      </c>
      <c r="H516" s="14">
        <v>0.21090277777777777</v>
      </c>
      <c r="I516" s="14">
        <v>0</v>
      </c>
      <c r="J516" s="14">
        <v>1.5104166666666667E-2</v>
      </c>
      <c r="K516" s="14">
        <v>1.4398148148148148E-2</v>
      </c>
      <c r="L516" s="14">
        <v>9.5023148148148159E-3</v>
      </c>
      <c r="M516" s="14">
        <v>4.2013888888888891E-3</v>
      </c>
      <c r="N516" s="14">
        <v>0</v>
      </c>
      <c r="O516" s="14">
        <v>0</v>
      </c>
      <c r="P516" s="14">
        <v>2.5555555555555554E-2</v>
      </c>
      <c r="Q516">
        <v>0</v>
      </c>
      <c r="R516" s="14">
        <v>5.0925925925925921E-3</v>
      </c>
      <c r="X516" s="14">
        <v>1.7709027777777777</v>
      </c>
      <c r="Y516" s="12">
        <f t="shared" si="403"/>
        <v>25.8</v>
      </c>
      <c r="Z516" s="12">
        <f t="shared" si="404"/>
        <v>1.4</v>
      </c>
      <c r="AA516" s="14">
        <f t="shared" si="405"/>
        <v>5.0819444444444452E-2</v>
      </c>
      <c r="AB516" s="14">
        <f t="shared" si="406"/>
        <v>4.2180555555555554E-2</v>
      </c>
      <c r="AC516" s="14">
        <f t="shared" si="407"/>
        <v>0</v>
      </c>
      <c r="AD516" s="14">
        <f t="shared" si="408"/>
        <v>3.0208333333333333E-3</v>
      </c>
      <c r="AE516" s="14">
        <f t="shared" si="409"/>
        <v>2.8796296296296296E-3</v>
      </c>
      <c r="AF516" s="14">
        <f t="shared" si="410"/>
        <v>1.9004629629629632E-3</v>
      </c>
      <c r="AG516" s="14">
        <f t="shared" si="411"/>
        <v>8.4027777777777779E-4</v>
      </c>
      <c r="AH516" s="14">
        <f t="shared" si="412"/>
        <v>0</v>
      </c>
      <c r="AI516" s="14">
        <f t="shared" si="413"/>
        <v>0</v>
      </c>
      <c r="AJ516" s="14">
        <f t="shared" si="414"/>
        <v>5.1111111111111105E-3</v>
      </c>
      <c r="AK516" s="15">
        <f t="shared" si="415"/>
        <v>0.35418055555555555</v>
      </c>
    </row>
    <row r="517" spans="1:37" x14ac:dyDescent="0.25">
      <c r="A517" s="5">
        <v>45590</v>
      </c>
      <c r="B517">
        <v>0</v>
      </c>
      <c r="C517" t="s">
        <v>47</v>
      </c>
      <c r="D517">
        <v>0</v>
      </c>
      <c r="E517">
        <v>0</v>
      </c>
      <c r="F517">
        <v>0</v>
      </c>
      <c r="G517" s="14">
        <v>0</v>
      </c>
      <c r="H517" s="14">
        <v>0</v>
      </c>
      <c r="I517" s="14">
        <v>0</v>
      </c>
      <c r="J517" s="14">
        <v>0</v>
      </c>
      <c r="K517" s="14">
        <v>0</v>
      </c>
      <c r="L517" s="14">
        <v>0</v>
      </c>
      <c r="M517" s="14">
        <v>0</v>
      </c>
      <c r="N517" s="14">
        <v>0</v>
      </c>
      <c r="O517" s="14">
        <v>0</v>
      </c>
      <c r="P517" s="14">
        <v>0</v>
      </c>
      <c r="Q517">
        <v>0</v>
      </c>
      <c r="R517" s="14" t="e">
        <v>#DIV/0!</v>
      </c>
      <c r="X517" s="14">
        <v>0</v>
      </c>
      <c r="Y517" s="12" t="e">
        <f t="shared" si="403"/>
        <v>#DIV/0!</v>
      </c>
      <c r="Z517" s="12" t="e">
        <f t="shared" si="404"/>
        <v>#DIV/0!</v>
      </c>
      <c r="AA517" s="14" t="e">
        <f t="shared" si="405"/>
        <v>#DIV/0!</v>
      </c>
      <c r="AB517" s="14" t="e">
        <f t="shared" si="406"/>
        <v>#DIV/0!</v>
      </c>
      <c r="AC517" s="14" t="e">
        <f t="shared" si="407"/>
        <v>#DIV/0!</v>
      </c>
      <c r="AD517" s="14" t="e">
        <f t="shared" si="408"/>
        <v>#DIV/0!</v>
      </c>
      <c r="AE517" s="14" t="e">
        <f t="shared" si="409"/>
        <v>#DIV/0!</v>
      </c>
      <c r="AF517" s="14" t="e">
        <f t="shared" si="410"/>
        <v>#DIV/0!</v>
      </c>
      <c r="AG517" s="14" t="e">
        <f t="shared" si="411"/>
        <v>#DIV/0!</v>
      </c>
      <c r="AH517" s="14" t="e">
        <f t="shared" si="412"/>
        <v>#DIV/0!</v>
      </c>
      <c r="AI517" s="14" t="e">
        <f t="shared" si="413"/>
        <v>#DIV/0!</v>
      </c>
      <c r="AJ517" s="14" t="e">
        <f t="shared" si="414"/>
        <v>#DIV/0!</v>
      </c>
      <c r="AK517" s="15" t="e">
        <f t="shared" si="415"/>
        <v>#DIV/0!</v>
      </c>
    </row>
    <row r="518" spans="1:37" x14ac:dyDescent="0.25">
      <c r="A518" s="5">
        <v>45597</v>
      </c>
      <c r="B518">
        <v>5</v>
      </c>
      <c r="C518" t="s">
        <v>123</v>
      </c>
      <c r="D518">
        <v>36</v>
      </c>
      <c r="E518">
        <v>3</v>
      </c>
      <c r="F518">
        <v>39</v>
      </c>
      <c r="G518" s="14">
        <v>1.3289004629629628</v>
      </c>
      <c r="H518" s="14">
        <v>0</v>
      </c>
      <c r="I518" s="14">
        <v>9.9537037037037042E-4</v>
      </c>
      <c r="J518" s="14">
        <v>0.26900462962962962</v>
      </c>
      <c r="K518" s="14">
        <v>0</v>
      </c>
      <c r="L518" s="14">
        <v>0.92599537037037039</v>
      </c>
      <c r="M518" s="14">
        <v>0</v>
      </c>
      <c r="N518" s="14">
        <v>0.10400462962962963</v>
      </c>
      <c r="O518" s="14">
        <v>0</v>
      </c>
      <c r="P518" s="14">
        <v>2.7581018518518519E-2</v>
      </c>
      <c r="Q518">
        <v>1</v>
      </c>
      <c r="R518" s="14">
        <v>4.8611111111111112E-3</v>
      </c>
      <c r="X518" s="14">
        <v>1.6493055555555556</v>
      </c>
      <c r="Y518" s="12">
        <f>$D518/$B518</f>
        <v>7.2</v>
      </c>
      <c r="Z518" s="12">
        <f>$E518/$B518</f>
        <v>0.6</v>
      </c>
      <c r="AA518" s="14">
        <f>$G518/$B518</f>
        <v>0.26578009259259255</v>
      </c>
      <c r="AB518" s="14">
        <f>$H518/$B518</f>
        <v>0</v>
      </c>
      <c r="AC518" s="14">
        <f>$I518/$B518</f>
        <v>1.9907407407407409E-4</v>
      </c>
      <c r="AD518" s="14">
        <f>$J518/$B518</f>
        <v>5.3800925925925926E-2</v>
      </c>
      <c r="AE518" s="14">
        <f>$K518/$B518</f>
        <v>0</v>
      </c>
      <c r="AF518" s="14">
        <f>$L518/$B518</f>
        <v>0.18519907407407407</v>
      </c>
      <c r="AG518" s="14">
        <f>$M518/$B518</f>
        <v>0</v>
      </c>
      <c r="AH518" s="14">
        <f>$N518/$B518</f>
        <v>2.0800925925925924E-2</v>
      </c>
      <c r="AI518" s="14">
        <f>$O518/$B518</f>
        <v>0</v>
      </c>
      <c r="AJ518" s="14">
        <f>$P518/$B518</f>
        <v>5.5162037037037037E-3</v>
      </c>
      <c r="AK518" s="15">
        <f>$X518/$B518</f>
        <v>0.3298611111111111</v>
      </c>
    </row>
    <row r="519" spans="1:37" x14ac:dyDescent="0.25">
      <c r="A519" s="5">
        <v>45597</v>
      </c>
      <c r="B519">
        <v>4</v>
      </c>
      <c r="C519" t="s">
        <v>48</v>
      </c>
      <c r="D519">
        <v>152</v>
      </c>
      <c r="E519">
        <v>16</v>
      </c>
      <c r="F519">
        <v>168</v>
      </c>
      <c r="G519" s="14">
        <v>0.24790509259259261</v>
      </c>
      <c r="H519" s="14">
        <v>0.17090277777777776</v>
      </c>
      <c r="I519" s="14">
        <v>1.1099537037037038E-2</v>
      </c>
      <c r="J519" s="14">
        <v>2.9097222222222222E-2</v>
      </c>
      <c r="K519" s="14">
        <v>5.6944444444444438E-3</v>
      </c>
      <c r="L519" s="14">
        <v>1.9594907407407405E-2</v>
      </c>
      <c r="M519" s="14">
        <v>3.0092592592592595E-4</v>
      </c>
      <c r="N519" s="14">
        <v>1.1203703703703704E-2</v>
      </c>
      <c r="O519" s="14">
        <v>0</v>
      </c>
      <c r="P519" s="14">
        <v>2.1770833333333336E-2</v>
      </c>
      <c r="Q519">
        <v>0</v>
      </c>
      <c r="R519" s="14">
        <v>3.6342592592592594E-3</v>
      </c>
      <c r="X519" s="14">
        <v>1.4182986111111111</v>
      </c>
      <c r="Y519" s="12">
        <f t="shared" ref="Y519:Y526" si="416">$D519/$B519</f>
        <v>38</v>
      </c>
      <c r="Z519" s="12">
        <f t="shared" ref="Z519:Z526" si="417">$E519/$B519</f>
        <v>4</v>
      </c>
      <c r="AA519" s="14">
        <f t="shared" ref="AA519:AA526" si="418">$G519/$B519</f>
        <v>6.1976273148148152E-2</v>
      </c>
      <c r="AB519" s="14">
        <f t="shared" ref="AB519:AB526" si="419">$H519/$B519</f>
        <v>4.2725694444444441E-2</v>
      </c>
      <c r="AC519" s="14">
        <f t="shared" ref="AC519:AC526" si="420">$I519/$B519</f>
        <v>2.7748842592592595E-3</v>
      </c>
      <c r="AD519" s="14">
        <f t="shared" ref="AD519:AD526" si="421">$J519/$B519</f>
        <v>7.2743055555555556E-3</v>
      </c>
      <c r="AE519" s="14">
        <f t="shared" ref="AE519:AE526" si="422">$K519/$B519</f>
        <v>1.423611111111111E-3</v>
      </c>
      <c r="AF519" s="14">
        <f t="shared" ref="AF519:AF526" si="423">$L519/$B519</f>
        <v>4.8987268518518512E-3</v>
      </c>
      <c r="AG519" s="14">
        <f t="shared" ref="AG519:AG526" si="424">$M519/$B519</f>
        <v>7.5231481481481487E-5</v>
      </c>
      <c r="AH519" s="14">
        <f t="shared" ref="AH519:AH526" si="425">$N519/$B519</f>
        <v>2.8009259259259259E-3</v>
      </c>
      <c r="AI519" s="14">
        <f t="shared" ref="AI519:AI526" si="426">$O519/$B519</f>
        <v>0</v>
      </c>
      <c r="AJ519" s="14">
        <f t="shared" ref="AJ519:AJ526" si="427">$P519/$B519</f>
        <v>5.4427083333333341E-3</v>
      </c>
      <c r="AK519" s="15">
        <f t="shared" ref="AK519:AK526" si="428">$X519/$B519</f>
        <v>0.35457465277777778</v>
      </c>
    </row>
    <row r="520" spans="1:37" x14ac:dyDescent="0.25">
      <c r="A520" s="5">
        <v>45597</v>
      </c>
      <c r="B520">
        <v>5</v>
      </c>
      <c r="C520" t="s">
        <v>127</v>
      </c>
      <c r="D520">
        <v>45</v>
      </c>
      <c r="E520">
        <v>34</v>
      </c>
      <c r="F520">
        <v>79</v>
      </c>
      <c r="G520" s="14">
        <v>0.33480324074074069</v>
      </c>
      <c r="H520" s="14">
        <v>0.20819444444444443</v>
      </c>
      <c r="I520" s="14">
        <v>0</v>
      </c>
      <c r="J520" s="14">
        <v>4.1296296296296296E-2</v>
      </c>
      <c r="K520" s="14">
        <v>0</v>
      </c>
      <c r="L520" s="14">
        <v>6.2696759259259258E-2</v>
      </c>
      <c r="M520" s="14">
        <v>0</v>
      </c>
      <c r="N520" s="14">
        <v>0</v>
      </c>
      <c r="O520" s="14">
        <v>2.2604166666666665E-2</v>
      </c>
      <c r="P520" s="14">
        <v>3.0000000000000002E-2</v>
      </c>
      <c r="Q520">
        <v>0</v>
      </c>
      <c r="R520" s="14">
        <v>6.1574074074074074E-3</v>
      </c>
      <c r="X520" s="14">
        <v>1.7879976851851851</v>
      </c>
      <c r="Y520" s="12">
        <f t="shared" si="416"/>
        <v>9</v>
      </c>
      <c r="Z520" s="12">
        <f t="shared" si="417"/>
        <v>6.8</v>
      </c>
      <c r="AA520" s="14">
        <f t="shared" si="418"/>
        <v>6.6960648148148144E-2</v>
      </c>
      <c r="AB520" s="14">
        <f t="shared" si="419"/>
        <v>4.1638888888888885E-2</v>
      </c>
      <c r="AC520" s="14">
        <f t="shared" si="420"/>
        <v>0</v>
      </c>
      <c r="AD520" s="14">
        <f t="shared" si="421"/>
        <v>8.2592592592592596E-3</v>
      </c>
      <c r="AE520" s="14">
        <f t="shared" si="422"/>
        <v>0</v>
      </c>
      <c r="AF520" s="14">
        <f t="shared" si="423"/>
        <v>1.2539351851851852E-2</v>
      </c>
      <c r="AG520" s="14">
        <f t="shared" si="424"/>
        <v>0</v>
      </c>
      <c r="AH520" s="14">
        <f t="shared" si="425"/>
        <v>0</v>
      </c>
      <c r="AI520" s="14">
        <f t="shared" si="426"/>
        <v>4.5208333333333333E-3</v>
      </c>
      <c r="AJ520" s="14">
        <f t="shared" si="427"/>
        <v>6.0000000000000001E-3</v>
      </c>
      <c r="AK520" s="15">
        <f t="shared" si="428"/>
        <v>0.35759953703703701</v>
      </c>
    </row>
    <row r="521" spans="1:37" x14ac:dyDescent="0.25">
      <c r="A521" s="5">
        <v>45597</v>
      </c>
      <c r="B521">
        <v>0</v>
      </c>
      <c r="C521" t="s">
        <v>44</v>
      </c>
      <c r="D521">
        <v>0</v>
      </c>
      <c r="E521">
        <v>0</v>
      </c>
      <c r="F521">
        <v>0</v>
      </c>
      <c r="G521" s="14">
        <v>0</v>
      </c>
      <c r="H521" s="14">
        <v>0</v>
      </c>
      <c r="I521" s="14">
        <v>0</v>
      </c>
      <c r="J521" s="14">
        <v>0</v>
      </c>
      <c r="K521" s="14">
        <v>0</v>
      </c>
      <c r="L521" s="14">
        <v>0</v>
      </c>
      <c r="M521" s="14">
        <v>0</v>
      </c>
      <c r="N521" s="14">
        <v>0</v>
      </c>
      <c r="O521" s="14">
        <v>0</v>
      </c>
      <c r="P521" s="14">
        <v>0</v>
      </c>
      <c r="Q521">
        <v>0</v>
      </c>
      <c r="R521" s="14" t="e">
        <v>#DIV/0!</v>
      </c>
      <c r="X521" s="14">
        <v>0</v>
      </c>
      <c r="Y521" s="12" t="e">
        <f t="shared" si="416"/>
        <v>#DIV/0!</v>
      </c>
      <c r="Z521" s="12" t="e">
        <f t="shared" si="417"/>
        <v>#DIV/0!</v>
      </c>
      <c r="AA521" s="14" t="e">
        <f t="shared" si="418"/>
        <v>#DIV/0!</v>
      </c>
      <c r="AB521" s="14" t="e">
        <f t="shared" si="419"/>
        <v>#DIV/0!</v>
      </c>
      <c r="AC521" s="14" t="e">
        <f t="shared" si="420"/>
        <v>#DIV/0!</v>
      </c>
      <c r="AD521" s="14" t="e">
        <f t="shared" si="421"/>
        <v>#DIV/0!</v>
      </c>
      <c r="AE521" s="14" t="e">
        <f t="shared" si="422"/>
        <v>#DIV/0!</v>
      </c>
      <c r="AF521" s="14" t="e">
        <f t="shared" si="423"/>
        <v>#DIV/0!</v>
      </c>
      <c r="AG521" s="14" t="e">
        <f t="shared" si="424"/>
        <v>#DIV/0!</v>
      </c>
      <c r="AH521" s="14" t="e">
        <f t="shared" si="425"/>
        <v>#DIV/0!</v>
      </c>
      <c r="AI521" s="14" t="e">
        <f t="shared" si="426"/>
        <v>#DIV/0!</v>
      </c>
      <c r="AJ521" s="14" t="e">
        <f t="shared" si="427"/>
        <v>#DIV/0!</v>
      </c>
      <c r="AK521" s="15" t="e">
        <f t="shared" si="428"/>
        <v>#DIV/0!</v>
      </c>
    </row>
    <row r="522" spans="1:37" x14ac:dyDescent="0.25">
      <c r="A522" s="5">
        <v>45597</v>
      </c>
      <c r="B522">
        <v>5</v>
      </c>
      <c r="C522" t="s">
        <v>43</v>
      </c>
      <c r="D522">
        <v>100</v>
      </c>
      <c r="E522">
        <v>15</v>
      </c>
      <c r="F522">
        <v>115</v>
      </c>
      <c r="G522" s="14">
        <v>0.27149305555555553</v>
      </c>
      <c r="H522" s="14">
        <v>0.16719907407407408</v>
      </c>
      <c r="I522" s="14">
        <v>6.7500000000000004E-2</v>
      </c>
      <c r="J522" s="14">
        <v>0</v>
      </c>
      <c r="K522" s="14">
        <v>0</v>
      </c>
      <c r="L522" s="14">
        <v>3.6805555555555557E-2</v>
      </c>
      <c r="M522" s="14">
        <v>0</v>
      </c>
      <c r="N522" s="14">
        <v>0</v>
      </c>
      <c r="O522" s="14">
        <v>0</v>
      </c>
      <c r="P522" s="14">
        <v>4.8159722222222222E-2</v>
      </c>
      <c r="Q522">
        <v>0</v>
      </c>
      <c r="R522" s="14">
        <v>5.3009259259259251E-3</v>
      </c>
      <c r="X522" s="14">
        <v>1.7709953703703702</v>
      </c>
      <c r="Y522" s="12">
        <f t="shared" si="416"/>
        <v>20</v>
      </c>
      <c r="Z522" s="12">
        <f t="shared" si="417"/>
        <v>3</v>
      </c>
      <c r="AA522" s="14">
        <f t="shared" si="418"/>
        <v>5.4298611111111103E-2</v>
      </c>
      <c r="AB522" s="14">
        <f t="shared" si="419"/>
        <v>3.3439814814814818E-2</v>
      </c>
      <c r="AC522" s="14">
        <f t="shared" si="420"/>
        <v>1.3500000000000002E-2</v>
      </c>
      <c r="AD522" s="14">
        <f t="shared" si="421"/>
        <v>0</v>
      </c>
      <c r="AE522" s="14">
        <f t="shared" si="422"/>
        <v>0</v>
      </c>
      <c r="AF522" s="14">
        <f t="shared" si="423"/>
        <v>7.3611111111111117E-3</v>
      </c>
      <c r="AG522" s="14">
        <f t="shared" si="424"/>
        <v>0</v>
      </c>
      <c r="AH522" s="14">
        <f t="shared" si="425"/>
        <v>0</v>
      </c>
      <c r="AI522" s="14">
        <f t="shared" si="426"/>
        <v>0</v>
      </c>
      <c r="AJ522" s="14">
        <f t="shared" si="427"/>
        <v>9.6319444444444447E-3</v>
      </c>
      <c r="AK522" s="15">
        <f t="shared" si="428"/>
        <v>0.35419907407407403</v>
      </c>
    </row>
    <row r="523" spans="1:37" x14ac:dyDescent="0.25">
      <c r="A523" s="5">
        <v>45597</v>
      </c>
      <c r="B523">
        <v>4</v>
      </c>
      <c r="C523" t="s">
        <v>49</v>
      </c>
      <c r="D523">
        <v>63</v>
      </c>
      <c r="E523">
        <v>20</v>
      </c>
      <c r="F523">
        <v>83</v>
      </c>
      <c r="G523" s="14">
        <v>0.33400462962962968</v>
      </c>
      <c r="H523" s="14">
        <v>0.12989583333333335</v>
      </c>
      <c r="I523" s="14">
        <v>0</v>
      </c>
      <c r="J523" s="14">
        <v>1.0995370370370371E-2</v>
      </c>
      <c r="K523" s="14">
        <v>0</v>
      </c>
      <c r="L523" s="14">
        <v>0</v>
      </c>
      <c r="M523" s="14">
        <v>0</v>
      </c>
      <c r="N523" s="14">
        <v>0.19310185185185183</v>
      </c>
      <c r="O523" s="14">
        <v>0</v>
      </c>
      <c r="P523" s="14">
        <v>2.1250000000000002E-2</v>
      </c>
      <c r="Q523">
        <v>0</v>
      </c>
      <c r="R523" s="14">
        <v>4.3518518518518515E-3</v>
      </c>
      <c r="X523" s="14">
        <v>1.4026041666666667</v>
      </c>
      <c r="Y523" s="12">
        <f t="shared" si="416"/>
        <v>15.75</v>
      </c>
      <c r="Z523" s="12">
        <f t="shared" si="417"/>
        <v>5</v>
      </c>
      <c r="AA523" s="14">
        <f t="shared" si="418"/>
        <v>8.350115740740742E-2</v>
      </c>
      <c r="AB523" s="14">
        <f t="shared" si="419"/>
        <v>3.2473958333333337E-2</v>
      </c>
      <c r="AC523" s="14">
        <f t="shared" si="420"/>
        <v>0</v>
      </c>
      <c r="AD523" s="14">
        <f t="shared" si="421"/>
        <v>2.7488425925925927E-3</v>
      </c>
      <c r="AE523" s="14">
        <f t="shared" si="422"/>
        <v>0</v>
      </c>
      <c r="AF523" s="14">
        <f t="shared" si="423"/>
        <v>0</v>
      </c>
      <c r="AG523" s="14">
        <f t="shared" si="424"/>
        <v>0</v>
      </c>
      <c r="AH523" s="14">
        <f t="shared" si="425"/>
        <v>4.8275462962962958E-2</v>
      </c>
      <c r="AI523" s="14">
        <f t="shared" si="426"/>
        <v>0</v>
      </c>
      <c r="AJ523" s="14">
        <f t="shared" si="427"/>
        <v>5.3125000000000004E-3</v>
      </c>
      <c r="AK523" s="15">
        <f t="shared" si="428"/>
        <v>0.35065104166666666</v>
      </c>
    </row>
    <row r="524" spans="1:37" x14ac:dyDescent="0.25">
      <c r="A524" s="5">
        <v>45597</v>
      </c>
      <c r="B524">
        <v>5</v>
      </c>
      <c r="C524" t="s">
        <v>45</v>
      </c>
      <c r="D524">
        <v>11</v>
      </c>
      <c r="E524">
        <v>56</v>
      </c>
      <c r="F524">
        <v>67</v>
      </c>
      <c r="G524" s="14">
        <v>1.7418055555555556</v>
      </c>
      <c r="H524" s="14">
        <v>0.21010416666666668</v>
      </c>
      <c r="I524" s="14">
        <v>0</v>
      </c>
      <c r="J524" s="14">
        <v>0</v>
      </c>
      <c r="K524" s="14">
        <v>0</v>
      </c>
      <c r="L524" s="14">
        <v>0</v>
      </c>
      <c r="M524" s="14">
        <v>0</v>
      </c>
      <c r="N524" s="14">
        <v>0.53170138888888896</v>
      </c>
      <c r="O524" s="14">
        <v>0</v>
      </c>
      <c r="P524" s="14">
        <v>1.2037037037037038E-3</v>
      </c>
      <c r="Q524">
        <v>0</v>
      </c>
      <c r="R524" s="14">
        <v>9.4942129629629626E-2</v>
      </c>
      <c r="X524" s="14">
        <v>1.7456944444444444</v>
      </c>
      <c r="Y524" s="12">
        <f t="shared" si="416"/>
        <v>2.2000000000000002</v>
      </c>
      <c r="Z524" s="12">
        <f t="shared" si="417"/>
        <v>11.2</v>
      </c>
      <c r="AA524" s="14">
        <f t="shared" si="418"/>
        <v>0.34836111111111112</v>
      </c>
      <c r="AB524" s="14">
        <f t="shared" si="419"/>
        <v>4.2020833333333334E-2</v>
      </c>
      <c r="AC524" s="14">
        <f t="shared" si="420"/>
        <v>0</v>
      </c>
      <c r="AD524" s="14">
        <f t="shared" si="421"/>
        <v>0</v>
      </c>
      <c r="AE524" s="14">
        <f t="shared" si="422"/>
        <v>0</v>
      </c>
      <c r="AF524" s="14">
        <f t="shared" si="423"/>
        <v>0</v>
      </c>
      <c r="AG524" s="14">
        <f t="shared" si="424"/>
        <v>0</v>
      </c>
      <c r="AH524" s="14">
        <f t="shared" si="425"/>
        <v>0.1063402777777778</v>
      </c>
      <c r="AI524" s="14">
        <f t="shared" si="426"/>
        <v>0</v>
      </c>
      <c r="AJ524" s="14">
        <f t="shared" si="427"/>
        <v>2.4074074074074075E-4</v>
      </c>
      <c r="AK524" s="15">
        <f t="shared" si="428"/>
        <v>0.34913888888888889</v>
      </c>
    </row>
    <row r="525" spans="1:37" x14ac:dyDescent="0.25">
      <c r="A525" s="5">
        <v>45597</v>
      </c>
      <c r="B525">
        <v>5</v>
      </c>
      <c r="C525" t="s">
        <v>46</v>
      </c>
      <c r="D525">
        <v>144</v>
      </c>
      <c r="E525">
        <v>0</v>
      </c>
      <c r="F525">
        <v>144</v>
      </c>
      <c r="G525" s="14">
        <v>0.25840277777777776</v>
      </c>
      <c r="H525" s="14">
        <v>0.21140046296296297</v>
      </c>
      <c r="I525" s="14">
        <v>0</v>
      </c>
      <c r="J525" s="14">
        <v>2.4502314814814814E-2</v>
      </c>
      <c r="K525" s="14">
        <v>3.1944444444444442E-3</v>
      </c>
      <c r="L525" s="14">
        <v>0</v>
      </c>
      <c r="M525" s="14">
        <v>1.9305555555555555E-2</v>
      </c>
      <c r="N525" s="14">
        <v>0</v>
      </c>
      <c r="O525" s="14">
        <v>0</v>
      </c>
      <c r="P525" s="14">
        <v>2.2766203703703702E-2</v>
      </c>
      <c r="Q525">
        <v>0</v>
      </c>
      <c r="R525" s="14">
        <v>5.2893518518518515E-3</v>
      </c>
      <c r="X525" s="14">
        <v>1.7781018518518519</v>
      </c>
      <c r="Y525" s="12">
        <f t="shared" si="416"/>
        <v>28.8</v>
      </c>
      <c r="Z525" s="12">
        <f t="shared" si="417"/>
        <v>0</v>
      </c>
      <c r="AA525" s="14">
        <f t="shared" si="418"/>
        <v>5.1680555555555549E-2</v>
      </c>
      <c r="AB525" s="14">
        <f t="shared" si="419"/>
        <v>4.2280092592592591E-2</v>
      </c>
      <c r="AC525" s="14">
        <f t="shared" si="420"/>
        <v>0</v>
      </c>
      <c r="AD525" s="14">
        <f t="shared" si="421"/>
        <v>4.9004629629629624E-3</v>
      </c>
      <c r="AE525" s="14">
        <f t="shared" si="422"/>
        <v>6.3888888888888882E-4</v>
      </c>
      <c r="AF525" s="14">
        <f t="shared" si="423"/>
        <v>0</v>
      </c>
      <c r="AG525" s="14">
        <f t="shared" si="424"/>
        <v>3.8611111111111112E-3</v>
      </c>
      <c r="AH525" s="14">
        <f t="shared" si="425"/>
        <v>0</v>
      </c>
      <c r="AI525" s="14">
        <f t="shared" si="426"/>
        <v>0</v>
      </c>
      <c r="AJ525" s="14">
        <f t="shared" si="427"/>
        <v>4.5532407407407405E-3</v>
      </c>
      <c r="AK525" s="15">
        <f t="shared" si="428"/>
        <v>0.35562037037037036</v>
      </c>
    </row>
    <row r="526" spans="1:37" x14ac:dyDescent="0.25">
      <c r="A526" s="5">
        <v>45597</v>
      </c>
      <c r="B526">
        <v>5</v>
      </c>
      <c r="C526" t="s">
        <v>47</v>
      </c>
      <c r="D526">
        <v>118</v>
      </c>
      <c r="E526">
        <v>45</v>
      </c>
      <c r="F526">
        <v>163</v>
      </c>
      <c r="G526" s="14">
        <v>0.29769675925925926</v>
      </c>
      <c r="H526" s="14">
        <v>0.20930555555555555</v>
      </c>
      <c r="I526" s="14">
        <v>3.1018518518518522E-3</v>
      </c>
      <c r="J526" s="14">
        <v>6.5300925925925915E-2</v>
      </c>
      <c r="K526" s="14">
        <v>1.0104166666666668E-2</v>
      </c>
      <c r="L526" s="14">
        <v>0</v>
      </c>
      <c r="M526" s="14">
        <v>9.8958333333333329E-3</v>
      </c>
      <c r="N526" s="14">
        <v>0</v>
      </c>
      <c r="O526" s="14">
        <v>0</v>
      </c>
      <c r="P526" s="14">
        <v>1.6030092592592592E-2</v>
      </c>
      <c r="Q526">
        <v>0</v>
      </c>
      <c r="R526" s="14">
        <v>5.185185185185185E-3</v>
      </c>
      <c r="X526" s="14">
        <v>1.746898148148148</v>
      </c>
      <c r="Y526" s="12">
        <f t="shared" si="416"/>
        <v>23.6</v>
      </c>
      <c r="Z526" s="12">
        <f t="shared" si="417"/>
        <v>9</v>
      </c>
      <c r="AA526" s="14">
        <f t="shared" si="418"/>
        <v>5.953935185185185E-2</v>
      </c>
      <c r="AB526" s="14">
        <f t="shared" si="419"/>
        <v>4.1861111111111113E-2</v>
      </c>
      <c r="AC526" s="14">
        <f t="shared" si="420"/>
        <v>6.2037037037037041E-4</v>
      </c>
      <c r="AD526" s="14">
        <f t="shared" si="421"/>
        <v>1.3060185185185183E-2</v>
      </c>
      <c r="AE526" s="14">
        <f t="shared" si="422"/>
        <v>2.0208333333333337E-3</v>
      </c>
      <c r="AF526" s="14">
        <f t="shared" si="423"/>
        <v>0</v>
      </c>
      <c r="AG526" s="14">
        <f t="shared" si="424"/>
        <v>1.9791666666666664E-3</v>
      </c>
      <c r="AH526" s="14">
        <f t="shared" si="425"/>
        <v>0</v>
      </c>
      <c r="AI526" s="14">
        <f t="shared" si="426"/>
        <v>0</v>
      </c>
      <c r="AJ526" s="14">
        <f t="shared" si="427"/>
        <v>3.2060185185185186E-3</v>
      </c>
      <c r="AK526" s="15">
        <f t="shared" si="428"/>
        <v>0.3493796296296296</v>
      </c>
    </row>
    <row r="527" spans="1:37" x14ac:dyDescent="0.25">
      <c r="A527" s="5">
        <v>45605</v>
      </c>
      <c r="B527">
        <v>5</v>
      </c>
      <c r="C527" t="s">
        <v>123</v>
      </c>
      <c r="D527">
        <v>30</v>
      </c>
      <c r="E527">
        <v>11</v>
      </c>
      <c r="F527">
        <v>41</v>
      </c>
      <c r="G527" s="14">
        <v>1.383298611111111</v>
      </c>
      <c r="H527" s="14">
        <v>0</v>
      </c>
      <c r="I527" s="14">
        <v>0</v>
      </c>
      <c r="J527" s="14">
        <v>1.1203703703703704E-2</v>
      </c>
      <c r="K527" s="14">
        <v>0</v>
      </c>
      <c r="L527" s="14">
        <v>0.21379629629629629</v>
      </c>
      <c r="M527" s="14">
        <v>2.9050925925925928E-3</v>
      </c>
      <c r="N527" s="14">
        <v>0.15540509259259258</v>
      </c>
      <c r="O527" s="14">
        <v>0</v>
      </c>
      <c r="P527" s="14">
        <v>4.9074074074074072E-3</v>
      </c>
      <c r="Q527">
        <v>0</v>
      </c>
      <c r="R527" s="14">
        <v>5.3935185185185188E-3</v>
      </c>
      <c r="X527" s="14">
        <v>1.5843055555555556</v>
      </c>
      <c r="Y527" s="12">
        <f>$D527/$B527</f>
        <v>6</v>
      </c>
      <c r="Z527" s="12">
        <f>$E527/$B527</f>
        <v>2.2000000000000002</v>
      </c>
      <c r="AA527" s="14">
        <f>$G527/$B527</f>
        <v>0.27665972222222218</v>
      </c>
      <c r="AB527" s="14">
        <f>$H527/$B527</f>
        <v>0</v>
      </c>
      <c r="AC527" s="14">
        <f>$I527/$B527</f>
        <v>0</v>
      </c>
      <c r="AD527" s="14">
        <f>$J527/$B527</f>
        <v>2.2407407407407406E-3</v>
      </c>
      <c r="AE527" s="14">
        <f>$K527/$B527</f>
        <v>0</v>
      </c>
      <c r="AF527" s="14">
        <f>$L527/$B527</f>
        <v>4.2759259259259261E-2</v>
      </c>
      <c r="AG527" s="14">
        <f>$M527/$B527</f>
        <v>5.8101851851851858E-4</v>
      </c>
      <c r="AH527" s="14">
        <f>$N527/$B527</f>
        <v>3.1081018518518515E-2</v>
      </c>
      <c r="AI527" s="14">
        <f>$O527/$B527</f>
        <v>0</v>
      </c>
      <c r="AJ527" s="14">
        <f>$P527/$B527</f>
        <v>9.814814814814814E-4</v>
      </c>
      <c r="AK527" s="15">
        <f>$X527/$B527</f>
        <v>0.31686111111111115</v>
      </c>
    </row>
    <row r="528" spans="1:37" x14ac:dyDescent="0.25">
      <c r="A528" s="5">
        <v>45605</v>
      </c>
      <c r="B528">
        <v>4</v>
      </c>
      <c r="C528" t="s">
        <v>48</v>
      </c>
      <c r="D528">
        <v>152</v>
      </c>
      <c r="E528">
        <v>7</v>
      </c>
      <c r="F528">
        <v>159</v>
      </c>
      <c r="G528" s="14">
        <v>0.17269675925925929</v>
      </c>
      <c r="H528" s="14">
        <v>0.15319444444444444</v>
      </c>
      <c r="I528" s="14">
        <v>0</v>
      </c>
      <c r="J528" s="14">
        <v>7.69675925925926E-3</v>
      </c>
      <c r="K528" s="14">
        <v>0</v>
      </c>
      <c r="L528" s="14">
        <v>9.3981481481481485E-3</v>
      </c>
      <c r="M528" s="14">
        <v>2.3958333333333336E-3</v>
      </c>
      <c r="N528" s="14">
        <v>0</v>
      </c>
      <c r="O528" s="14">
        <v>0</v>
      </c>
      <c r="P528" s="14">
        <v>2.0173611111111111E-2</v>
      </c>
      <c r="Q528">
        <v>0</v>
      </c>
      <c r="R528" s="14">
        <v>3.9699074074074072E-3</v>
      </c>
      <c r="X528" s="14">
        <v>1.4165972222222223</v>
      </c>
      <c r="Y528" s="12">
        <f t="shared" ref="Y528:Y535" si="429">$D528/$B528</f>
        <v>38</v>
      </c>
      <c r="Z528" s="12">
        <f t="shared" ref="Z528:Z535" si="430">$E528/$B528</f>
        <v>1.75</v>
      </c>
      <c r="AA528" s="14">
        <f t="shared" ref="AA528:AA535" si="431">$G528/$B528</f>
        <v>4.3174189814814821E-2</v>
      </c>
      <c r="AB528" s="14">
        <f t="shared" ref="AB528:AB535" si="432">$H528/$B528</f>
        <v>3.829861111111111E-2</v>
      </c>
      <c r="AC528" s="14">
        <f t="shared" ref="AC528:AC535" si="433">$I528/$B528</f>
        <v>0</v>
      </c>
      <c r="AD528" s="14">
        <f t="shared" ref="AD528:AD535" si="434">$J528/$B528</f>
        <v>1.924189814814815E-3</v>
      </c>
      <c r="AE528" s="14">
        <f t="shared" ref="AE528:AE535" si="435">$K528/$B528</f>
        <v>0</v>
      </c>
      <c r="AF528" s="14">
        <f t="shared" ref="AF528:AF535" si="436">$L528/$B528</f>
        <v>2.3495370370370371E-3</v>
      </c>
      <c r="AG528" s="14">
        <f t="shared" ref="AG528:AG535" si="437">$M528/$B528</f>
        <v>5.989583333333334E-4</v>
      </c>
      <c r="AH528" s="14">
        <f t="shared" ref="AH528:AH535" si="438">$N528/$B528</f>
        <v>0</v>
      </c>
      <c r="AI528" s="14">
        <f t="shared" ref="AI528:AI535" si="439">$O528/$B528</f>
        <v>0</v>
      </c>
      <c r="AJ528" s="14">
        <f t="shared" ref="AJ528:AJ535" si="440">$P528/$B528</f>
        <v>5.0434027777777777E-3</v>
      </c>
      <c r="AK528" s="15">
        <f t="shared" ref="AK528:AK535" si="441">$X528/$B528</f>
        <v>0.35414930555555557</v>
      </c>
    </row>
    <row r="529" spans="1:37" x14ac:dyDescent="0.25">
      <c r="A529" s="5">
        <v>45605</v>
      </c>
      <c r="B529">
        <v>5</v>
      </c>
      <c r="C529" t="s">
        <v>127</v>
      </c>
      <c r="D529">
        <v>73</v>
      </c>
      <c r="E529">
        <v>24</v>
      </c>
      <c r="F529">
        <v>97</v>
      </c>
      <c r="G529" s="14">
        <v>0.30019675925925926</v>
      </c>
      <c r="H529" s="14">
        <v>0.18760416666666666</v>
      </c>
      <c r="I529" s="14">
        <v>0</v>
      </c>
      <c r="J529" s="14">
        <v>1.7303240740740741E-2</v>
      </c>
      <c r="K529" s="14">
        <v>0</v>
      </c>
      <c r="L529" s="14">
        <v>7.5798611111111108E-2</v>
      </c>
      <c r="M529" s="14">
        <v>0</v>
      </c>
      <c r="N529" s="14">
        <v>0</v>
      </c>
      <c r="O529" s="14">
        <v>1.9502314814814816E-2</v>
      </c>
      <c r="P529" s="14">
        <v>3.0358796296296297E-2</v>
      </c>
      <c r="Q529">
        <v>0</v>
      </c>
      <c r="R529" s="14">
        <v>5.9143518518518521E-3</v>
      </c>
      <c r="X529" s="14">
        <v>1.7729050925925927</v>
      </c>
      <c r="Y529" s="12">
        <f t="shared" si="429"/>
        <v>14.6</v>
      </c>
      <c r="Z529" s="12">
        <f t="shared" si="430"/>
        <v>4.8</v>
      </c>
      <c r="AA529" s="14">
        <f t="shared" si="431"/>
        <v>6.0039351851851851E-2</v>
      </c>
      <c r="AB529" s="14">
        <f t="shared" si="432"/>
        <v>3.752083333333333E-2</v>
      </c>
      <c r="AC529" s="14">
        <f t="shared" si="433"/>
        <v>0</v>
      </c>
      <c r="AD529" s="14">
        <f t="shared" si="434"/>
        <v>3.460648148148148E-3</v>
      </c>
      <c r="AE529" s="14">
        <f t="shared" si="435"/>
        <v>0</v>
      </c>
      <c r="AF529" s="14">
        <f t="shared" si="436"/>
        <v>1.5159722222222222E-2</v>
      </c>
      <c r="AG529" s="14">
        <f t="shared" si="437"/>
        <v>0</v>
      </c>
      <c r="AH529" s="14">
        <f t="shared" si="438"/>
        <v>0</v>
      </c>
      <c r="AI529" s="14">
        <f t="shared" si="439"/>
        <v>3.9004629629629632E-3</v>
      </c>
      <c r="AJ529" s="14">
        <f t="shared" si="440"/>
        <v>6.0717592592592594E-3</v>
      </c>
      <c r="AK529" s="15">
        <f t="shared" si="441"/>
        <v>0.35458101851851853</v>
      </c>
    </row>
    <row r="530" spans="1:37" x14ac:dyDescent="0.25">
      <c r="A530" s="5">
        <v>45605</v>
      </c>
      <c r="B530">
        <v>4</v>
      </c>
      <c r="C530" t="s">
        <v>44</v>
      </c>
      <c r="D530">
        <v>81</v>
      </c>
      <c r="E530">
        <v>13</v>
      </c>
      <c r="F530">
        <v>94</v>
      </c>
      <c r="G530" s="14">
        <v>0.23819444444444446</v>
      </c>
      <c r="H530" s="14">
        <v>0.17010416666666664</v>
      </c>
      <c r="I530" s="14">
        <v>0</v>
      </c>
      <c r="J530" s="14">
        <v>1.7199074074074071E-2</v>
      </c>
      <c r="K530" s="14">
        <v>0</v>
      </c>
      <c r="L530" s="14">
        <v>2.0405092592592593E-2</v>
      </c>
      <c r="M530" s="14">
        <v>4.6990740740740743E-3</v>
      </c>
      <c r="N530" s="14">
        <v>2.5798611111111109E-2</v>
      </c>
      <c r="O530" s="14">
        <v>0</v>
      </c>
      <c r="P530" s="14">
        <v>9.1550925925925931E-3</v>
      </c>
      <c r="Q530">
        <v>0</v>
      </c>
      <c r="R530" s="14">
        <v>6.6319444444444446E-3</v>
      </c>
      <c r="X530" s="14">
        <v>1.4118981481481481</v>
      </c>
      <c r="Y530" s="12">
        <f t="shared" si="429"/>
        <v>20.25</v>
      </c>
      <c r="Z530" s="12">
        <f t="shared" si="430"/>
        <v>3.25</v>
      </c>
      <c r="AA530" s="14">
        <f t="shared" si="431"/>
        <v>5.9548611111111115E-2</v>
      </c>
      <c r="AB530" s="14">
        <f t="shared" si="432"/>
        <v>4.252604166666666E-2</v>
      </c>
      <c r="AC530" s="14">
        <f t="shared" si="433"/>
        <v>0</v>
      </c>
      <c r="AD530" s="14">
        <f t="shared" si="434"/>
        <v>4.2997685185185179E-3</v>
      </c>
      <c r="AE530" s="14">
        <f t="shared" si="435"/>
        <v>0</v>
      </c>
      <c r="AF530" s="14">
        <f t="shared" si="436"/>
        <v>5.1012731481481482E-3</v>
      </c>
      <c r="AG530" s="14">
        <f t="shared" si="437"/>
        <v>1.1747685185185186E-3</v>
      </c>
      <c r="AH530" s="14">
        <f t="shared" si="438"/>
        <v>6.4496527777777772E-3</v>
      </c>
      <c r="AI530" s="14">
        <f t="shared" si="439"/>
        <v>0</v>
      </c>
      <c r="AJ530" s="14">
        <f t="shared" si="440"/>
        <v>2.2887731481481483E-3</v>
      </c>
      <c r="AK530" s="15">
        <f t="shared" si="441"/>
        <v>0.35297453703703702</v>
      </c>
    </row>
    <row r="531" spans="1:37" x14ac:dyDescent="0.25">
      <c r="A531" s="5">
        <v>45605</v>
      </c>
      <c r="B531">
        <v>5</v>
      </c>
      <c r="C531" t="s">
        <v>43</v>
      </c>
      <c r="D531">
        <v>59</v>
      </c>
      <c r="E531">
        <v>10</v>
      </c>
      <c r="F531">
        <v>69</v>
      </c>
      <c r="G531" s="14">
        <v>0.24409722222222222</v>
      </c>
      <c r="H531" s="14">
        <v>0.20549768518518519</v>
      </c>
      <c r="I531" s="14">
        <v>9.3981481481481485E-3</v>
      </c>
      <c r="J531" s="14">
        <v>0</v>
      </c>
      <c r="K531" s="14">
        <v>0</v>
      </c>
      <c r="L531" s="14">
        <v>2.9201388888888888E-2</v>
      </c>
      <c r="M531" s="14">
        <v>0</v>
      </c>
      <c r="N531" s="14">
        <v>0</v>
      </c>
      <c r="O531" s="14">
        <v>0</v>
      </c>
      <c r="P531" s="14">
        <v>6.9328703703703712E-2</v>
      </c>
      <c r="Q531">
        <v>0</v>
      </c>
      <c r="R531" s="14">
        <v>5.347222222222222E-3</v>
      </c>
      <c r="X531" s="14">
        <v>1.7709953703703702</v>
      </c>
      <c r="Y531" s="12">
        <f t="shared" si="429"/>
        <v>11.8</v>
      </c>
      <c r="Z531" s="12">
        <f t="shared" si="430"/>
        <v>2</v>
      </c>
      <c r="AA531" s="14">
        <f t="shared" si="431"/>
        <v>4.8819444444444443E-2</v>
      </c>
      <c r="AB531" s="14">
        <f t="shared" si="432"/>
        <v>4.1099537037037039E-2</v>
      </c>
      <c r="AC531" s="14">
        <f t="shared" si="433"/>
        <v>1.8796296296296297E-3</v>
      </c>
      <c r="AD531" s="14">
        <f t="shared" si="434"/>
        <v>0</v>
      </c>
      <c r="AE531" s="14">
        <f t="shared" si="435"/>
        <v>0</v>
      </c>
      <c r="AF531" s="14">
        <f t="shared" si="436"/>
        <v>5.8402777777777776E-3</v>
      </c>
      <c r="AG531" s="14">
        <f t="shared" si="437"/>
        <v>0</v>
      </c>
      <c r="AH531" s="14">
        <f t="shared" si="438"/>
        <v>0</v>
      </c>
      <c r="AI531" s="14">
        <f t="shared" si="439"/>
        <v>0</v>
      </c>
      <c r="AJ531" s="14">
        <f t="shared" si="440"/>
        <v>1.3865740740740743E-2</v>
      </c>
      <c r="AK531" s="15">
        <f t="shared" si="441"/>
        <v>0.35419907407407403</v>
      </c>
    </row>
    <row r="532" spans="1:37" x14ac:dyDescent="0.25">
      <c r="A532" s="5">
        <v>45605</v>
      </c>
      <c r="B532">
        <v>4</v>
      </c>
      <c r="C532" t="s">
        <v>49</v>
      </c>
      <c r="D532">
        <v>131</v>
      </c>
      <c r="E532">
        <v>21</v>
      </c>
      <c r="F532">
        <v>152</v>
      </c>
      <c r="G532" s="14">
        <v>0.19489583333333335</v>
      </c>
      <c r="H532" s="14">
        <v>0.1670949074074074</v>
      </c>
      <c r="I532" s="14">
        <v>0</v>
      </c>
      <c r="J532" s="14">
        <v>6.8981481481481489E-3</v>
      </c>
      <c r="K532" s="14">
        <v>0</v>
      </c>
      <c r="L532" s="14">
        <v>0</v>
      </c>
      <c r="M532" s="14">
        <v>2.0902777777777781E-2</v>
      </c>
      <c r="N532" s="14">
        <v>0</v>
      </c>
      <c r="O532" s="14">
        <v>0</v>
      </c>
      <c r="P532" s="14">
        <v>6.6805555555555562E-2</v>
      </c>
      <c r="Q532">
        <v>0</v>
      </c>
      <c r="R532" s="14">
        <v>4.7106481481481478E-3</v>
      </c>
      <c r="X532" s="14">
        <v>1.422199074074074</v>
      </c>
      <c r="Y532" s="12">
        <f t="shared" si="429"/>
        <v>32.75</v>
      </c>
      <c r="Z532" s="12">
        <f t="shared" si="430"/>
        <v>5.25</v>
      </c>
      <c r="AA532" s="14">
        <f t="shared" si="431"/>
        <v>4.8723958333333338E-2</v>
      </c>
      <c r="AB532" s="14">
        <f t="shared" si="432"/>
        <v>4.177372685185185E-2</v>
      </c>
      <c r="AC532" s="14">
        <f t="shared" si="433"/>
        <v>0</v>
      </c>
      <c r="AD532" s="14">
        <f t="shared" si="434"/>
        <v>1.7245370370370372E-3</v>
      </c>
      <c r="AE532" s="14">
        <f t="shared" si="435"/>
        <v>0</v>
      </c>
      <c r="AF532" s="14">
        <f t="shared" si="436"/>
        <v>0</v>
      </c>
      <c r="AG532" s="14">
        <f t="shared" si="437"/>
        <v>5.2256944444444451E-3</v>
      </c>
      <c r="AH532" s="14">
        <f t="shared" si="438"/>
        <v>0</v>
      </c>
      <c r="AI532" s="14">
        <f t="shared" si="439"/>
        <v>0</v>
      </c>
      <c r="AJ532" s="14">
        <f t="shared" si="440"/>
        <v>1.6701388888888891E-2</v>
      </c>
      <c r="AK532" s="15">
        <f t="shared" si="441"/>
        <v>0.35554976851851849</v>
      </c>
    </row>
    <row r="533" spans="1:37" x14ac:dyDescent="0.25">
      <c r="A533" s="5">
        <v>45605</v>
      </c>
      <c r="B533">
        <v>5</v>
      </c>
      <c r="C533" t="s">
        <v>45</v>
      </c>
      <c r="D533">
        <v>12</v>
      </c>
      <c r="E533">
        <v>65</v>
      </c>
      <c r="F533">
        <v>77</v>
      </c>
      <c r="G533" s="14">
        <v>1.7696990740740741</v>
      </c>
      <c r="H533" s="14">
        <v>0.22680555555555557</v>
      </c>
      <c r="I533" s="14">
        <v>0</v>
      </c>
      <c r="J533" s="14">
        <v>0</v>
      </c>
      <c r="K533" s="14">
        <v>0</v>
      </c>
      <c r="L533" s="14">
        <v>0</v>
      </c>
      <c r="M533" s="14">
        <v>0</v>
      </c>
      <c r="N533" s="14">
        <v>0.54290509259259256</v>
      </c>
      <c r="O533" s="14">
        <v>0</v>
      </c>
      <c r="P533" s="14">
        <v>1.3078703703703705E-3</v>
      </c>
      <c r="Q533">
        <v>0</v>
      </c>
      <c r="R533" s="14" t="e">
        <v>#DIV/0!</v>
      </c>
      <c r="X533" s="14">
        <v>1.7701967592592593</v>
      </c>
      <c r="Y533" s="12">
        <f t="shared" si="429"/>
        <v>2.4</v>
      </c>
      <c r="Z533" s="12">
        <f t="shared" si="430"/>
        <v>13</v>
      </c>
      <c r="AA533" s="14">
        <f t="shared" si="431"/>
        <v>0.35393981481481485</v>
      </c>
      <c r="AB533" s="14">
        <f t="shared" si="432"/>
        <v>4.5361111111111116E-2</v>
      </c>
      <c r="AC533" s="14">
        <f t="shared" si="433"/>
        <v>0</v>
      </c>
      <c r="AD533" s="14">
        <f t="shared" si="434"/>
        <v>0</v>
      </c>
      <c r="AE533" s="14">
        <f t="shared" si="435"/>
        <v>0</v>
      </c>
      <c r="AF533" s="14">
        <f t="shared" si="436"/>
        <v>0</v>
      </c>
      <c r="AG533" s="14">
        <f t="shared" si="437"/>
        <v>0</v>
      </c>
      <c r="AH533" s="14">
        <f t="shared" si="438"/>
        <v>0.10858101851851851</v>
      </c>
      <c r="AI533" s="14">
        <f t="shared" si="439"/>
        <v>0</v>
      </c>
      <c r="AJ533" s="14">
        <f t="shared" si="440"/>
        <v>2.6157407407407412E-4</v>
      </c>
      <c r="AK533" s="15">
        <f t="shared" si="441"/>
        <v>0.35403935185185187</v>
      </c>
    </row>
    <row r="534" spans="1:37" x14ac:dyDescent="0.25">
      <c r="A534" s="5">
        <v>45605</v>
      </c>
      <c r="B534">
        <v>4</v>
      </c>
      <c r="C534" t="s">
        <v>46</v>
      </c>
      <c r="D534">
        <v>52</v>
      </c>
      <c r="E534">
        <v>1</v>
      </c>
      <c r="F534">
        <v>53</v>
      </c>
      <c r="G534" s="14">
        <v>0.21150462962962965</v>
      </c>
      <c r="H534" s="14">
        <v>0.16799768518518518</v>
      </c>
      <c r="I534" s="14">
        <v>0</v>
      </c>
      <c r="J534" s="14">
        <v>1.7199074074074071E-2</v>
      </c>
      <c r="K534" s="14">
        <v>1.230324074074074E-2</v>
      </c>
      <c r="L534" s="14">
        <v>0</v>
      </c>
      <c r="M534" s="14">
        <v>1.8055555555555557E-3</v>
      </c>
      <c r="N534" s="14">
        <v>1.2199074074074072E-2</v>
      </c>
      <c r="O534" s="14">
        <v>0</v>
      </c>
      <c r="P534" s="14">
        <v>6.030092592592593E-3</v>
      </c>
      <c r="Q534">
        <v>0</v>
      </c>
      <c r="R534" s="14">
        <v>6.9675925925925921E-3</v>
      </c>
      <c r="X534" s="14">
        <v>1.4373032407407409</v>
      </c>
      <c r="Y534" s="12">
        <f t="shared" si="429"/>
        <v>13</v>
      </c>
      <c r="Z534" s="12">
        <f t="shared" si="430"/>
        <v>0.25</v>
      </c>
      <c r="AA534" s="14">
        <f t="shared" si="431"/>
        <v>5.2876157407407413E-2</v>
      </c>
      <c r="AB534" s="14">
        <f t="shared" si="432"/>
        <v>4.1999421296296295E-2</v>
      </c>
      <c r="AC534" s="14">
        <f t="shared" si="433"/>
        <v>0</v>
      </c>
      <c r="AD534" s="14">
        <f t="shared" si="434"/>
        <v>4.2997685185185179E-3</v>
      </c>
      <c r="AE534" s="14">
        <f t="shared" si="435"/>
        <v>3.0758101851851849E-3</v>
      </c>
      <c r="AF534" s="14">
        <f t="shared" si="436"/>
        <v>0</v>
      </c>
      <c r="AG534" s="14">
        <f t="shared" si="437"/>
        <v>4.5138888888888892E-4</v>
      </c>
      <c r="AH534" s="14">
        <f t="shared" si="438"/>
        <v>3.0497685185185181E-3</v>
      </c>
      <c r="AI534" s="14">
        <f t="shared" si="439"/>
        <v>0</v>
      </c>
      <c r="AJ534" s="14">
        <f t="shared" si="440"/>
        <v>1.5075231481481482E-3</v>
      </c>
      <c r="AK534" s="15">
        <f t="shared" si="441"/>
        <v>0.35932581018518522</v>
      </c>
    </row>
    <row r="535" spans="1:37" x14ac:dyDescent="0.25">
      <c r="A535" s="5">
        <v>45605</v>
      </c>
      <c r="B535">
        <v>5</v>
      </c>
      <c r="C535" t="s">
        <v>47</v>
      </c>
      <c r="D535">
        <v>109</v>
      </c>
      <c r="E535">
        <v>39</v>
      </c>
      <c r="F535">
        <v>148</v>
      </c>
      <c r="G535" s="14">
        <v>0.35400462962962959</v>
      </c>
      <c r="H535" s="14">
        <v>0.16959490740740743</v>
      </c>
      <c r="I535" s="14">
        <v>2.9976851851851848E-3</v>
      </c>
      <c r="J535" s="14">
        <v>7.2800925925925922E-2</v>
      </c>
      <c r="K535" s="14">
        <v>0</v>
      </c>
      <c r="L535" s="14">
        <v>0</v>
      </c>
      <c r="M535" s="14">
        <v>8.5300925925925919E-2</v>
      </c>
      <c r="N535" s="14">
        <v>2.3298611111111107E-2</v>
      </c>
      <c r="O535" s="14">
        <v>0</v>
      </c>
      <c r="P535" s="14">
        <v>2.7835648148148151E-2</v>
      </c>
      <c r="Q535">
        <v>0</v>
      </c>
      <c r="R535" s="14">
        <v>4.9652777777777777E-3</v>
      </c>
      <c r="X535" s="14">
        <v>1.7693055555555555</v>
      </c>
      <c r="Y535" s="12">
        <f t="shared" si="429"/>
        <v>21.8</v>
      </c>
      <c r="Z535" s="12">
        <f t="shared" si="430"/>
        <v>7.8</v>
      </c>
      <c r="AA535" s="14">
        <f t="shared" si="431"/>
        <v>7.080092592592592E-2</v>
      </c>
      <c r="AB535" s="14">
        <f t="shared" si="432"/>
        <v>3.3918981481481487E-2</v>
      </c>
      <c r="AC535" s="14">
        <f t="shared" si="433"/>
        <v>5.9953703703703699E-4</v>
      </c>
      <c r="AD535" s="14">
        <f t="shared" si="434"/>
        <v>1.4560185185185185E-2</v>
      </c>
      <c r="AE535" s="14">
        <f t="shared" si="435"/>
        <v>0</v>
      </c>
      <c r="AF535" s="14">
        <f t="shared" si="436"/>
        <v>0</v>
      </c>
      <c r="AG535" s="14">
        <f t="shared" si="437"/>
        <v>1.7060185185185185E-2</v>
      </c>
      <c r="AH535" s="14">
        <f t="shared" si="438"/>
        <v>4.6597222222222213E-3</v>
      </c>
      <c r="AI535" s="14">
        <f t="shared" si="439"/>
        <v>0</v>
      </c>
      <c r="AJ535" s="14">
        <f t="shared" si="440"/>
        <v>5.5671296296296302E-3</v>
      </c>
      <c r="AK535" s="15">
        <f t="shared" si="441"/>
        <v>0.35386111111111107</v>
      </c>
    </row>
    <row r="536" spans="1:37" x14ac:dyDescent="0.25">
      <c r="A536" s="5">
        <v>45612</v>
      </c>
      <c r="C536" t="s">
        <v>123</v>
      </c>
      <c r="D536">
        <v>13</v>
      </c>
      <c r="E536">
        <v>0</v>
      </c>
      <c r="F536">
        <v>13</v>
      </c>
      <c r="G536" s="14">
        <v>0.6818981481481482</v>
      </c>
      <c r="H536" s="14">
        <v>1.019675925925926E-2</v>
      </c>
      <c r="I536" s="14">
        <v>4.2013888888888891E-3</v>
      </c>
      <c r="J536" s="14">
        <v>1.4699074074074074E-2</v>
      </c>
      <c r="K536" s="14">
        <v>0</v>
      </c>
      <c r="L536" s="14">
        <v>0.64430555555555558</v>
      </c>
      <c r="M536" s="14">
        <v>0</v>
      </c>
      <c r="N536" s="14">
        <v>8.4953703703703701E-3</v>
      </c>
      <c r="O536" s="14">
        <v>0</v>
      </c>
      <c r="P536" s="14">
        <v>3.0787037037037037E-3</v>
      </c>
      <c r="Q536">
        <v>0</v>
      </c>
      <c r="R536" s="14">
        <v>4.7800925925925919E-3</v>
      </c>
      <c r="X536" s="14">
        <v>0.92689814814814808</v>
      </c>
      <c r="Y536" s="12" t="e">
        <f>$D536/$B536</f>
        <v>#DIV/0!</v>
      </c>
      <c r="Z536" s="12" t="e">
        <f>$E536/$B536</f>
        <v>#DIV/0!</v>
      </c>
      <c r="AA536" s="14" t="e">
        <f>$G536/$B536</f>
        <v>#DIV/0!</v>
      </c>
      <c r="AB536" s="14" t="e">
        <f>$H536/$B536</f>
        <v>#DIV/0!</v>
      </c>
      <c r="AC536" s="14" t="e">
        <f>$I536/$B536</f>
        <v>#DIV/0!</v>
      </c>
      <c r="AD536" s="14" t="e">
        <f>$J536/$B536</f>
        <v>#DIV/0!</v>
      </c>
      <c r="AE536" s="14" t="e">
        <f>$K536/$B536</f>
        <v>#DIV/0!</v>
      </c>
      <c r="AF536" s="14" t="e">
        <f>$L536/$B536</f>
        <v>#DIV/0!</v>
      </c>
      <c r="AG536" s="14" t="e">
        <f>$M536/$B536</f>
        <v>#DIV/0!</v>
      </c>
      <c r="AH536" s="14" t="e">
        <f>$N536/$B536</f>
        <v>#DIV/0!</v>
      </c>
      <c r="AI536" s="14" t="e">
        <f>$O536/$B536</f>
        <v>#DIV/0!</v>
      </c>
      <c r="AJ536" s="14" t="e">
        <f>$P536/$B536</f>
        <v>#DIV/0!</v>
      </c>
      <c r="AK536" s="15" t="e">
        <f>$X536/$B536</f>
        <v>#DIV/0!</v>
      </c>
    </row>
    <row r="537" spans="1:37" x14ac:dyDescent="0.25">
      <c r="A537" s="5">
        <v>45612</v>
      </c>
      <c r="C537" t="s">
        <v>48</v>
      </c>
      <c r="D537">
        <v>0</v>
      </c>
      <c r="E537">
        <v>0</v>
      </c>
      <c r="F537">
        <v>0</v>
      </c>
      <c r="G537" s="14">
        <v>0</v>
      </c>
      <c r="H537" s="14">
        <v>0</v>
      </c>
      <c r="I537" s="14">
        <v>0</v>
      </c>
      <c r="J537" s="14">
        <v>0</v>
      </c>
      <c r="K537" s="14">
        <v>0</v>
      </c>
      <c r="L537" s="14">
        <v>0</v>
      </c>
      <c r="M537" s="14">
        <v>0</v>
      </c>
      <c r="N537" s="14">
        <v>0</v>
      </c>
      <c r="O537" s="14">
        <v>0</v>
      </c>
      <c r="P537" s="14">
        <v>0</v>
      </c>
      <c r="Q537">
        <v>0</v>
      </c>
      <c r="R537" s="14" t="e">
        <v>#DIV/0!</v>
      </c>
      <c r="X537" s="14">
        <v>0</v>
      </c>
      <c r="Y537" s="12" t="e">
        <f t="shared" ref="Y537:Y544" si="442">$D537/$B537</f>
        <v>#DIV/0!</v>
      </c>
      <c r="Z537" s="12" t="e">
        <f t="shared" ref="Z537:Z544" si="443">$E537/$B537</f>
        <v>#DIV/0!</v>
      </c>
      <c r="AA537" s="14" t="e">
        <f t="shared" ref="AA537:AA544" si="444">$G537/$B537</f>
        <v>#DIV/0!</v>
      </c>
      <c r="AB537" s="14" t="e">
        <f t="shared" ref="AB537:AB544" si="445">$H537/$B537</f>
        <v>#DIV/0!</v>
      </c>
      <c r="AC537" s="14" t="e">
        <f t="shared" ref="AC537:AC544" si="446">$I537/$B537</f>
        <v>#DIV/0!</v>
      </c>
      <c r="AD537" s="14" t="e">
        <f t="shared" ref="AD537:AD544" si="447">$J537/$B537</f>
        <v>#DIV/0!</v>
      </c>
      <c r="AE537" s="14" t="e">
        <f t="shared" ref="AE537:AE544" si="448">$K537/$B537</f>
        <v>#DIV/0!</v>
      </c>
      <c r="AF537" s="14" t="e">
        <f t="shared" ref="AF537:AF544" si="449">$L537/$B537</f>
        <v>#DIV/0!</v>
      </c>
      <c r="AG537" s="14" t="e">
        <f t="shared" ref="AG537:AG544" si="450">$M537/$B537</f>
        <v>#DIV/0!</v>
      </c>
      <c r="AH537" s="14" t="e">
        <f t="shared" ref="AH537:AH544" si="451">$N537/$B537</f>
        <v>#DIV/0!</v>
      </c>
      <c r="AI537" s="14" t="e">
        <f t="shared" ref="AI537:AI544" si="452">$O537/$B537</f>
        <v>#DIV/0!</v>
      </c>
      <c r="AJ537" s="14" t="e">
        <f t="shared" ref="AJ537:AJ544" si="453">$P537/$B537</f>
        <v>#DIV/0!</v>
      </c>
      <c r="AK537" s="15" t="e">
        <f t="shared" ref="AK537:AK544" si="454">$X537/$B537</f>
        <v>#DIV/0!</v>
      </c>
    </row>
    <row r="538" spans="1:37" x14ac:dyDescent="0.25">
      <c r="A538" s="5">
        <v>45612</v>
      </c>
      <c r="C538" t="s">
        <v>127</v>
      </c>
      <c r="D538">
        <v>45</v>
      </c>
      <c r="E538">
        <v>45</v>
      </c>
      <c r="F538">
        <v>90</v>
      </c>
      <c r="G538" s="14">
        <v>0.30079861111111111</v>
      </c>
      <c r="H538" s="14">
        <v>0.20819444444444443</v>
      </c>
      <c r="I538" s="14">
        <v>0</v>
      </c>
      <c r="J538" s="14">
        <v>2.5995370370370367E-2</v>
      </c>
      <c r="K538" s="14">
        <v>0</v>
      </c>
      <c r="L538" s="14">
        <v>6.659722222222221E-2</v>
      </c>
      <c r="M538" s="14">
        <v>0</v>
      </c>
      <c r="N538" s="14">
        <v>0</v>
      </c>
      <c r="O538" s="14">
        <v>0</v>
      </c>
      <c r="P538" s="14">
        <v>1.6550925925925924E-2</v>
      </c>
      <c r="Q538">
        <v>0</v>
      </c>
      <c r="R538" s="14">
        <v>6.0185185185185177E-3</v>
      </c>
      <c r="X538" s="14">
        <v>1.7787037037037037</v>
      </c>
      <c r="Y538" s="12" t="e">
        <f t="shared" si="442"/>
        <v>#DIV/0!</v>
      </c>
      <c r="Z538" s="12" t="e">
        <f t="shared" si="443"/>
        <v>#DIV/0!</v>
      </c>
      <c r="AA538" s="14" t="e">
        <f t="shared" si="444"/>
        <v>#DIV/0!</v>
      </c>
      <c r="AB538" s="14" t="e">
        <f t="shared" si="445"/>
        <v>#DIV/0!</v>
      </c>
      <c r="AC538" s="14" t="e">
        <f t="shared" si="446"/>
        <v>#DIV/0!</v>
      </c>
      <c r="AD538" s="14" t="e">
        <f t="shared" si="447"/>
        <v>#DIV/0!</v>
      </c>
      <c r="AE538" s="14" t="e">
        <f t="shared" si="448"/>
        <v>#DIV/0!</v>
      </c>
      <c r="AF538" s="14" t="e">
        <f t="shared" si="449"/>
        <v>#DIV/0!</v>
      </c>
      <c r="AG538" s="14" t="e">
        <f t="shared" si="450"/>
        <v>#DIV/0!</v>
      </c>
      <c r="AH538" s="14" t="e">
        <f t="shared" si="451"/>
        <v>#DIV/0!</v>
      </c>
      <c r="AI538" s="14" t="e">
        <f t="shared" si="452"/>
        <v>#DIV/0!</v>
      </c>
      <c r="AJ538" s="14" t="e">
        <f t="shared" si="453"/>
        <v>#DIV/0!</v>
      </c>
      <c r="AK538" s="15" t="e">
        <f t="shared" si="454"/>
        <v>#DIV/0!</v>
      </c>
    </row>
    <row r="539" spans="1:37" x14ac:dyDescent="0.25">
      <c r="A539" s="5">
        <v>45612</v>
      </c>
      <c r="C539" t="s">
        <v>44</v>
      </c>
      <c r="D539">
        <v>120</v>
      </c>
      <c r="E539">
        <v>29</v>
      </c>
      <c r="F539">
        <v>149</v>
      </c>
      <c r="G539" s="14">
        <v>0.26280092592592591</v>
      </c>
      <c r="H539" s="14">
        <v>0.21030092592592595</v>
      </c>
      <c r="I539" s="14">
        <v>9.0277777777777784E-4</v>
      </c>
      <c r="J539" s="14">
        <v>1.019675925925926E-2</v>
      </c>
      <c r="K539" s="14">
        <v>0</v>
      </c>
      <c r="L539" s="14">
        <v>3.7800925925925925E-2</v>
      </c>
      <c r="M539" s="14">
        <v>3.4953703703703705E-3</v>
      </c>
      <c r="N539" s="14">
        <v>0</v>
      </c>
      <c r="O539" s="14">
        <v>0</v>
      </c>
      <c r="P539" s="14">
        <v>2.2164351851851852E-2</v>
      </c>
      <c r="Q539">
        <v>1</v>
      </c>
      <c r="R539" s="14">
        <v>6.1342592592592594E-3</v>
      </c>
      <c r="X539" s="14">
        <v>1.7810995370370371</v>
      </c>
      <c r="Y539" s="12" t="e">
        <f t="shared" si="442"/>
        <v>#DIV/0!</v>
      </c>
      <c r="Z539" s="12" t="e">
        <f t="shared" si="443"/>
        <v>#DIV/0!</v>
      </c>
      <c r="AA539" s="14" t="e">
        <f t="shared" si="444"/>
        <v>#DIV/0!</v>
      </c>
      <c r="AB539" s="14" t="e">
        <f t="shared" si="445"/>
        <v>#DIV/0!</v>
      </c>
      <c r="AC539" s="14" t="e">
        <f t="shared" si="446"/>
        <v>#DIV/0!</v>
      </c>
      <c r="AD539" s="14" t="e">
        <f t="shared" si="447"/>
        <v>#DIV/0!</v>
      </c>
      <c r="AE539" s="14" t="e">
        <f t="shared" si="448"/>
        <v>#DIV/0!</v>
      </c>
      <c r="AF539" s="14" t="e">
        <f t="shared" si="449"/>
        <v>#DIV/0!</v>
      </c>
      <c r="AG539" s="14" t="e">
        <f t="shared" si="450"/>
        <v>#DIV/0!</v>
      </c>
      <c r="AH539" s="14" t="e">
        <f t="shared" si="451"/>
        <v>#DIV/0!</v>
      </c>
      <c r="AI539" s="14" t="e">
        <f t="shared" si="452"/>
        <v>#DIV/0!</v>
      </c>
      <c r="AJ539" s="14" t="e">
        <f t="shared" si="453"/>
        <v>#DIV/0!</v>
      </c>
      <c r="AK539" s="15" t="e">
        <f t="shared" si="454"/>
        <v>#DIV/0!</v>
      </c>
    </row>
    <row r="540" spans="1:37" x14ac:dyDescent="0.25">
      <c r="A540" s="5">
        <v>45612</v>
      </c>
      <c r="C540" t="s">
        <v>43</v>
      </c>
      <c r="D540">
        <v>67</v>
      </c>
      <c r="E540">
        <v>13</v>
      </c>
      <c r="F540">
        <v>80</v>
      </c>
      <c r="G540" s="14">
        <v>0.32829861111111108</v>
      </c>
      <c r="H540" s="14">
        <v>0.20439814814814816</v>
      </c>
      <c r="I540" s="14">
        <v>2.8900462962962961E-2</v>
      </c>
      <c r="J540" s="14">
        <v>0</v>
      </c>
      <c r="K540" s="14">
        <v>0</v>
      </c>
      <c r="L540" s="14">
        <v>9.5000000000000015E-2</v>
      </c>
      <c r="M540" s="14">
        <v>0</v>
      </c>
      <c r="N540" s="14">
        <v>0</v>
      </c>
      <c r="O540" s="14">
        <v>0</v>
      </c>
      <c r="P540" s="14">
        <v>3.9548611111111111E-2</v>
      </c>
      <c r="Q540">
        <v>0</v>
      </c>
      <c r="R540" s="14">
        <v>5.6249999999999989E-3</v>
      </c>
      <c r="X540" s="14">
        <v>1.7845949074074074</v>
      </c>
      <c r="Y540" s="12" t="e">
        <f t="shared" si="442"/>
        <v>#DIV/0!</v>
      </c>
      <c r="Z540" s="12" t="e">
        <f t="shared" si="443"/>
        <v>#DIV/0!</v>
      </c>
      <c r="AA540" s="14" t="e">
        <f t="shared" si="444"/>
        <v>#DIV/0!</v>
      </c>
      <c r="AB540" s="14" t="e">
        <f t="shared" si="445"/>
        <v>#DIV/0!</v>
      </c>
      <c r="AC540" s="14" t="e">
        <f t="shared" si="446"/>
        <v>#DIV/0!</v>
      </c>
      <c r="AD540" s="14" t="e">
        <f t="shared" si="447"/>
        <v>#DIV/0!</v>
      </c>
      <c r="AE540" s="14" t="e">
        <f t="shared" si="448"/>
        <v>#DIV/0!</v>
      </c>
      <c r="AF540" s="14" t="e">
        <f t="shared" si="449"/>
        <v>#DIV/0!</v>
      </c>
      <c r="AG540" s="14" t="e">
        <f t="shared" si="450"/>
        <v>#DIV/0!</v>
      </c>
      <c r="AH540" s="14" t="e">
        <f t="shared" si="451"/>
        <v>#DIV/0!</v>
      </c>
      <c r="AI540" s="14" t="e">
        <f t="shared" si="452"/>
        <v>#DIV/0!</v>
      </c>
      <c r="AJ540" s="14" t="e">
        <f t="shared" si="453"/>
        <v>#DIV/0!</v>
      </c>
      <c r="AK540" s="15" t="e">
        <f t="shared" si="454"/>
        <v>#DIV/0!</v>
      </c>
    </row>
    <row r="541" spans="1:37" x14ac:dyDescent="0.25">
      <c r="A541" s="5">
        <v>45612</v>
      </c>
      <c r="C541" t="s">
        <v>49</v>
      </c>
      <c r="D541">
        <v>118</v>
      </c>
      <c r="E541">
        <v>18</v>
      </c>
      <c r="F541">
        <v>136</v>
      </c>
      <c r="G541" s="14">
        <v>0.19060185185185186</v>
      </c>
      <c r="H541" s="14">
        <v>0.16719907407407408</v>
      </c>
      <c r="I541" s="14">
        <v>1.0416666666666667E-4</v>
      </c>
      <c r="J541" s="14">
        <v>8.1944444444444452E-3</v>
      </c>
      <c r="K541" s="14">
        <v>0</v>
      </c>
      <c r="L541" s="14">
        <v>0</v>
      </c>
      <c r="M541" s="14">
        <v>1.5104166666666667E-2</v>
      </c>
      <c r="N541" s="14">
        <v>0</v>
      </c>
      <c r="O541" s="14">
        <v>0</v>
      </c>
      <c r="P541" s="14">
        <v>7.9837962962962958E-2</v>
      </c>
      <c r="Q541">
        <v>0</v>
      </c>
      <c r="R541" s="14">
        <v>4.3518518518518515E-3</v>
      </c>
      <c r="X541" s="14">
        <v>1.4214004629629631</v>
      </c>
      <c r="Y541" s="12" t="e">
        <f t="shared" si="442"/>
        <v>#DIV/0!</v>
      </c>
      <c r="Z541" s="12" t="e">
        <f t="shared" si="443"/>
        <v>#DIV/0!</v>
      </c>
      <c r="AA541" s="14" t="e">
        <f t="shared" si="444"/>
        <v>#DIV/0!</v>
      </c>
      <c r="AB541" s="14" t="e">
        <f t="shared" si="445"/>
        <v>#DIV/0!</v>
      </c>
      <c r="AC541" s="14" t="e">
        <f t="shared" si="446"/>
        <v>#DIV/0!</v>
      </c>
      <c r="AD541" s="14" t="e">
        <f t="shared" si="447"/>
        <v>#DIV/0!</v>
      </c>
      <c r="AE541" s="14" t="e">
        <f t="shared" si="448"/>
        <v>#DIV/0!</v>
      </c>
      <c r="AF541" s="14" t="e">
        <f t="shared" si="449"/>
        <v>#DIV/0!</v>
      </c>
      <c r="AG541" s="14" t="e">
        <f t="shared" si="450"/>
        <v>#DIV/0!</v>
      </c>
      <c r="AH541" s="14" t="e">
        <f t="shared" si="451"/>
        <v>#DIV/0!</v>
      </c>
      <c r="AI541" s="14" t="e">
        <f t="shared" si="452"/>
        <v>#DIV/0!</v>
      </c>
      <c r="AJ541" s="14" t="e">
        <f t="shared" si="453"/>
        <v>#DIV/0!</v>
      </c>
      <c r="AK541" s="15" t="e">
        <f t="shared" si="454"/>
        <v>#DIV/0!</v>
      </c>
    </row>
    <row r="542" spans="1:37" x14ac:dyDescent="0.25">
      <c r="A542" s="5">
        <v>45612</v>
      </c>
      <c r="C542" t="s">
        <v>45</v>
      </c>
      <c r="D542">
        <v>5</v>
      </c>
      <c r="E542">
        <v>58</v>
      </c>
      <c r="F542">
        <v>63</v>
      </c>
      <c r="G542" s="14">
        <v>1.4348032407407407</v>
      </c>
      <c r="H542" s="14">
        <v>0.31709490740740742</v>
      </c>
      <c r="I542" s="14">
        <v>0</v>
      </c>
      <c r="J542" s="14">
        <v>0</v>
      </c>
      <c r="K542" s="14">
        <v>0</v>
      </c>
      <c r="L542" s="14">
        <v>0</v>
      </c>
      <c r="M542" s="14">
        <v>0</v>
      </c>
      <c r="N542" s="14">
        <v>0.11769675925925926</v>
      </c>
      <c r="O542" s="14">
        <v>0</v>
      </c>
      <c r="P542" s="14">
        <v>5.6712962962962956E-4</v>
      </c>
      <c r="Q542">
        <v>0</v>
      </c>
      <c r="R542" s="14" t="e">
        <v>#DIV/0!</v>
      </c>
      <c r="X542" s="14">
        <v>1.4351041666666668</v>
      </c>
      <c r="Y542" s="12" t="e">
        <f t="shared" si="442"/>
        <v>#DIV/0!</v>
      </c>
      <c r="Z542" s="12" t="e">
        <f t="shared" si="443"/>
        <v>#DIV/0!</v>
      </c>
      <c r="AA542" s="14" t="e">
        <f t="shared" si="444"/>
        <v>#DIV/0!</v>
      </c>
      <c r="AB542" s="14" t="e">
        <f t="shared" si="445"/>
        <v>#DIV/0!</v>
      </c>
      <c r="AC542" s="14" t="e">
        <f t="shared" si="446"/>
        <v>#DIV/0!</v>
      </c>
      <c r="AD542" s="14" t="e">
        <f t="shared" si="447"/>
        <v>#DIV/0!</v>
      </c>
      <c r="AE542" s="14" t="e">
        <f t="shared" si="448"/>
        <v>#DIV/0!</v>
      </c>
      <c r="AF542" s="14" t="e">
        <f t="shared" si="449"/>
        <v>#DIV/0!</v>
      </c>
      <c r="AG542" s="14" t="e">
        <f t="shared" si="450"/>
        <v>#DIV/0!</v>
      </c>
      <c r="AH542" s="14" t="e">
        <f t="shared" si="451"/>
        <v>#DIV/0!</v>
      </c>
      <c r="AI542" s="14" t="e">
        <f t="shared" si="452"/>
        <v>#DIV/0!</v>
      </c>
      <c r="AJ542" s="14" t="e">
        <f t="shared" si="453"/>
        <v>#DIV/0!</v>
      </c>
      <c r="AK542" s="15" t="e">
        <f t="shared" si="454"/>
        <v>#DIV/0!</v>
      </c>
    </row>
    <row r="543" spans="1:37" x14ac:dyDescent="0.25">
      <c r="A543" s="5">
        <v>45612</v>
      </c>
      <c r="C543" t="s">
        <v>46</v>
      </c>
      <c r="D543">
        <v>149</v>
      </c>
      <c r="E543">
        <v>4</v>
      </c>
      <c r="F543">
        <v>153</v>
      </c>
      <c r="G543" s="14">
        <v>0.26769675925925923</v>
      </c>
      <c r="H543" s="14">
        <v>0.20969907407407407</v>
      </c>
      <c r="I543" s="14">
        <v>0</v>
      </c>
      <c r="J543" s="14">
        <v>3.3796296296296297E-2</v>
      </c>
      <c r="K543" s="14">
        <v>8.4027777777777781E-3</v>
      </c>
      <c r="L543" s="14">
        <v>5.3009259259259251E-3</v>
      </c>
      <c r="M543" s="14">
        <v>1.0497685185185186E-2</v>
      </c>
      <c r="N543" s="14">
        <v>0</v>
      </c>
      <c r="O543" s="14">
        <v>0</v>
      </c>
      <c r="P543" s="14">
        <v>3.0243055555555554E-2</v>
      </c>
      <c r="Q543">
        <v>0</v>
      </c>
      <c r="R543" s="14">
        <v>5.5439814814814822E-3</v>
      </c>
      <c r="X543" s="14">
        <v>1.7806944444444444</v>
      </c>
      <c r="Y543" s="12" t="e">
        <f t="shared" si="442"/>
        <v>#DIV/0!</v>
      </c>
      <c r="Z543" s="12" t="e">
        <f t="shared" si="443"/>
        <v>#DIV/0!</v>
      </c>
      <c r="AA543" s="14" t="e">
        <f t="shared" si="444"/>
        <v>#DIV/0!</v>
      </c>
      <c r="AB543" s="14" t="e">
        <f t="shared" si="445"/>
        <v>#DIV/0!</v>
      </c>
      <c r="AC543" s="14" t="e">
        <f t="shared" si="446"/>
        <v>#DIV/0!</v>
      </c>
      <c r="AD543" s="14" t="e">
        <f t="shared" si="447"/>
        <v>#DIV/0!</v>
      </c>
      <c r="AE543" s="14" t="e">
        <f t="shared" si="448"/>
        <v>#DIV/0!</v>
      </c>
      <c r="AF543" s="14" t="e">
        <f t="shared" si="449"/>
        <v>#DIV/0!</v>
      </c>
      <c r="AG543" s="14" t="e">
        <f t="shared" si="450"/>
        <v>#DIV/0!</v>
      </c>
      <c r="AH543" s="14" t="e">
        <f t="shared" si="451"/>
        <v>#DIV/0!</v>
      </c>
      <c r="AI543" s="14" t="e">
        <f t="shared" si="452"/>
        <v>#DIV/0!</v>
      </c>
      <c r="AJ543" s="14" t="e">
        <f t="shared" si="453"/>
        <v>#DIV/0!</v>
      </c>
      <c r="AK543" s="15" t="e">
        <f t="shared" si="454"/>
        <v>#DIV/0!</v>
      </c>
    </row>
    <row r="544" spans="1:37" x14ac:dyDescent="0.25">
      <c r="A544" s="5">
        <v>45612</v>
      </c>
      <c r="C544" t="s">
        <v>47</v>
      </c>
      <c r="D544">
        <v>69</v>
      </c>
      <c r="E544">
        <v>29</v>
      </c>
      <c r="F544">
        <v>98</v>
      </c>
      <c r="G544" s="14">
        <v>0.3212962962962963</v>
      </c>
      <c r="H544" s="14">
        <v>0.21280092592592592</v>
      </c>
      <c r="I544" s="14">
        <v>1.5497685185185186E-2</v>
      </c>
      <c r="J544" s="14">
        <v>6.6898148148148151E-2</v>
      </c>
      <c r="K544" s="14">
        <v>1.4201388888888888E-2</v>
      </c>
      <c r="L544" s="14">
        <v>0</v>
      </c>
      <c r="M544" s="14">
        <v>0</v>
      </c>
      <c r="N544" s="14">
        <v>1.1898148148148149E-2</v>
      </c>
      <c r="O544" s="14">
        <v>0</v>
      </c>
      <c r="P544" s="14">
        <v>7.858796296296296E-3</v>
      </c>
      <c r="Q544">
        <v>0</v>
      </c>
      <c r="R544" s="14">
        <v>4.7106481481481478E-3</v>
      </c>
      <c r="X544" s="14">
        <v>1.769398148148148</v>
      </c>
      <c r="Y544" s="12" t="e">
        <f t="shared" si="442"/>
        <v>#DIV/0!</v>
      </c>
      <c r="Z544" s="12" t="e">
        <f t="shared" si="443"/>
        <v>#DIV/0!</v>
      </c>
      <c r="AA544" s="14" t="e">
        <f t="shared" si="444"/>
        <v>#DIV/0!</v>
      </c>
      <c r="AB544" s="14" t="e">
        <f t="shared" si="445"/>
        <v>#DIV/0!</v>
      </c>
      <c r="AC544" s="14" t="e">
        <f t="shared" si="446"/>
        <v>#DIV/0!</v>
      </c>
      <c r="AD544" s="14" t="e">
        <f t="shared" si="447"/>
        <v>#DIV/0!</v>
      </c>
      <c r="AE544" s="14" t="e">
        <f t="shared" si="448"/>
        <v>#DIV/0!</v>
      </c>
      <c r="AF544" s="14" t="e">
        <f t="shared" si="449"/>
        <v>#DIV/0!</v>
      </c>
      <c r="AG544" s="14" t="e">
        <f t="shared" si="450"/>
        <v>#DIV/0!</v>
      </c>
      <c r="AH544" s="14" t="e">
        <f t="shared" si="451"/>
        <v>#DIV/0!</v>
      </c>
      <c r="AI544" s="14" t="e">
        <f t="shared" si="452"/>
        <v>#DIV/0!</v>
      </c>
      <c r="AJ544" s="14" t="e">
        <f t="shared" si="453"/>
        <v>#DIV/0!</v>
      </c>
      <c r="AK544" s="15" t="e">
        <f t="shared" si="454"/>
        <v>#DIV/0!</v>
      </c>
    </row>
    <row r="545" spans="1:37" x14ac:dyDescent="0.25">
      <c r="A545" s="5">
        <v>45618</v>
      </c>
      <c r="B545">
        <v>4</v>
      </c>
      <c r="C545" t="s">
        <v>123</v>
      </c>
      <c r="D545">
        <v>20</v>
      </c>
      <c r="E545">
        <v>1</v>
      </c>
      <c r="F545">
        <v>21</v>
      </c>
      <c r="G545" s="14">
        <v>1.2784027777777778</v>
      </c>
      <c r="H545" s="14">
        <v>0</v>
      </c>
      <c r="I545" s="14">
        <v>0</v>
      </c>
      <c r="J545" s="14">
        <v>0</v>
      </c>
      <c r="K545" s="14">
        <v>0</v>
      </c>
      <c r="L545" s="14">
        <v>0.27840277777777778</v>
      </c>
      <c r="M545" s="14">
        <v>0</v>
      </c>
      <c r="N545" s="14">
        <v>0</v>
      </c>
      <c r="O545" s="14">
        <v>0</v>
      </c>
      <c r="P545" s="14">
        <v>2.5000000000000001E-3</v>
      </c>
      <c r="Q545">
        <v>0</v>
      </c>
      <c r="R545" s="14">
        <v>2.5810185185185185E-3</v>
      </c>
      <c r="X545" s="14">
        <v>1.3354976851851852</v>
      </c>
      <c r="Y545" s="12">
        <f>$D545/$B545</f>
        <v>5</v>
      </c>
      <c r="Z545" s="12">
        <f>$E545/$B545</f>
        <v>0.25</v>
      </c>
      <c r="AA545" s="14">
        <f>$G545/$B545</f>
        <v>0.31960069444444444</v>
      </c>
      <c r="AB545" s="14">
        <f>$H545/$B545</f>
        <v>0</v>
      </c>
      <c r="AC545" s="14">
        <f>$I545/$B545</f>
        <v>0</v>
      </c>
      <c r="AD545" s="14">
        <f>$J545/$B545</f>
        <v>0</v>
      </c>
      <c r="AE545" s="14">
        <f>$K545/$B545</f>
        <v>0</v>
      </c>
      <c r="AF545" s="14">
        <f>$L545/$B545</f>
        <v>6.9600694444444444E-2</v>
      </c>
      <c r="AG545" s="14">
        <f>$M545/$B545</f>
        <v>0</v>
      </c>
      <c r="AH545" s="14">
        <f>$N545/$B545</f>
        <v>0</v>
      </c>
      <c r="AI545" s="14">
        <f>$O545/$B545</f>
        <v>0</v>
      </c>
      <c r="AJ545" s="14">
        <f>$P545/$B545</f>
        <v>6.2500000000000001E-4</v>
      </c>
      <c r="AK545" s="15">
        <f>$X545/$B545</f>
        <v>0.3338744212962963</v>
      </c>
    </row>
    <row r="546" spans="1:37" x14ac:dyDescent="0.25">
      <c r="A546" s="5">
        <v>45618</v>
      </c>
      <c r="B546">
        <v>5</v>
      </c>
      <c r="C546" t="s">
        <v>48</v>
      </c>
      <c r="D546">
        <v>126</v>
      </c>
      <c r="E546">
        <v>25</v>
      </c>
      <c r="F546">
        <v>151</v>
      </c>
      <c r="G546" s="14">
        <v>0.29129629629629633</v>
      </c>
      <c r="H546" s="14">
        <v>0.2134027777777778</v>
      </c>
      <c r="I546" s="14">
        <v>1.7303240740740741E-2</v>
      </c>
      <c r="J546" s="14">
        <v>3.1099537037037037E-2</v>
      </c>
      <c r="K546" s="14">
        <v>1.2499999999999999E-2</v>
      </c>
      <c r="L546" s="14">
        <v>1.2800925925925926E-2</v>
      </c>
      <c r="M546" s="14">
        <v>4.2013888888888891E-3</v>
      </c>
      <c r="N546" s="14">
        <v>0</v>
      </c>
      <c r="O546" s="14">
        <v>0</v>
      </c>
      <c r="P546" s="14">
        <v>1.4131944444444445E-2</v>
      </c>
      <c r="Q546">
        <v>0</v>
      </c>
      <c r="R546" s="14">
        <v>3.9120370370370368E-3</v>
      </c>
      <c r="X546" s="14">
        <v>1.7745023148148149</v>
      </c>
      <c r="Y546" s="12">
        <f t="shared" ref="Y546:Y553" si="455">$D546/$B546</f>
        <v>25.2</v>
      </c>
      <c r="Z546" s="12">
        <f t="shared" ref="Z546:Z553" si="456">$E546/$B546</f>
        <v>5</v>
      </c>
      <c r="AA546" s="14">
        <f t="shared" ref="AA546:AA553" si="457">$G546/$B546</f>
        <v>5.8259259259259268E-2</v>
      </c>
      <c r="AB546" s="14">
        <f t="shared" ref="AB546:AB553" si="458">$H546/$B546</f>
        <v>4.2680555555555562E-2</v>
      </c>
      <c r="AC546" s="14">
        <f t="shared" ref="AC546:AC553" si="459">$I546/$B546</f>
        <v>3.460648148148148E-3</v>
      </c>
      <c r="AD546" s="14">
        <f t="shared" ref="AD546:AD553" si="460">$J546/$B546</f>
        <v>6.2199074074074075E-3</v>
      </c>
      <c r="AE546" s="14">
        <f t="shared" ref="AE546:AE553" si="461">$K546/$B546</f>
        <v>2.4999999999999996E-3</v>
      </c>
      <c r="AF546" s="14">
        <f t="shared" ref="AF546:AF553" si="462">$L546/$B546</f>
        <v>2.5601851851851853E-3</v>
      </c>
      <c r="AG546" s="14">
        <f t="shared" ref="AG546:AG553" si="463">$M546/$B546</f>
        <v>8.4027777777777779E-4</v>
      </c>
      <c r="AH546" s="14">
        <f t="shared" ref="AH546:AH553" si="464">$N546/$B546</f>
        <v>0</v>
      </c>
      <c r="AI546" s="14">
        <f t="shared" ref="AI546:AI553" si="465">$O546/$B546</f>
        <v>0</v>
      </c>
      <c r="AJ546" s="14">
        <f t="shared" ref="AJ546:AJ553" si="466">$P546/$B546</f>
        <v>2.8263888888888891E-3</v>
      </c>
      <c r="AK546" s="15">
        <f t="shared" ref="AK546:AK553" si="467">$X546/$B546</f>
        <v>0.35490046296296296</v>
      </c>
    </row>
    <row r="547" spans="1:37" x14ac:dyDescent="0.25">
      <c r="A547" s="5">
        <v>45618</v>
      </c>
      <c r="B547">
        <v>5</v>
      </c>
      <c r="C547" t="s">
        <v>127</v>
      </c>
      <c r="D547">
        <v>79</v>
      </c>
      <c r="E547">
        <v>16</v>
      </c>
      <c r="F547">
        <v>95</v>
      </c>
      <c r="G547" s="14">
        <v>0.30170138888888892</v>
      </c>
      <c r="H547" s="14">
        <v>0.20930555555555555</v>
      </c>
      <c r="I547" s="14">
        <v>0</v>
      </c>
      <c r="J547" s="14">
        <v>2.2800925925925929E-2</v>
      </c>
      <c r="K547" s="14">
        <v>0</v>
      </c>
      <c r="L547" s="14">
        <v>3.7696759259259256E-2</v>
      </c>
      <c r="M547" s="14">
        <v>0</v>
      </c>
      <c r="N547" s="14">
        <v>0</v>
      </c>
      <c r="O547" s="14">
        <v>3.1898148148148148E-2</v>
      </c>
      <c r="P547" s="14">
        <v>1.7395833333333336E-2</v>
      </c>
      <c r="Q547">
        <v>0</v>
      </c>
      <c r="R547" s="14">
        <v>6.0416666666666665E-3</v>
      </c>
      <c r="X547" s="14">
        <v>1.7764004629629628</v>
      </c>
      <c r="Y547" s="12">
        <f t="shared" si="455"/>
        <v>15.8</v>
      </c>
      <c r="Z547" s="12">
        <f t="shared" si="456"/>
        <v>3.2</v>
      </c>
      <c r="AA547" s="14">
        <f t="shared" si="457"/>
        <v>6.0340277777777784E-2</v>
      </c>
      <c r="AB547" s="14">
        <f t="shared" si="458"/>
        <v>4.1861111111111113E-2</v>
      </c>
      <c r="AC547" s="14">
        <f t="shared" si="459"/>
        <v>0</v>
      </c>
      <c r="AD547" s="14">
        <f t="shared" si="460"/>
        <v>4.5601851851851862E-3</v>
      </c>
      <c r="AE547" s="14">
        <f t="shared" si="461"/>
        <v>0</v>
      </c>
      <c r="AF547" s="14">
        <f t="shared" si="462"/>
        <v>7.5393518518518509E-3</v>
      </c>
      <c r="AG547" s="14">
        <f t="shared" si="463"/>
        <v>0</v>
      </c>
      <c r="AH547" s="14">
        <f t="shared" si="464"/>
        <v>0</v>
      </c>
      <c r="AI547" s="14">
        <f t="shared" si="465"/>
        <v>6.3796296296296292E-3</v>
      </c>
      <c r="AJ547" s="14">
        <f t="shared" si="466"/>
        <v>3.4791666666666673E-3</v>
      </c>
      <c r="AK547" s="15">
        <f t="shared" si="467"/>
        <v>0.35528009259259258</v>
      </c>
    </row>
    <row r="548" spans="1:37" x14ac:dyDescent="0.25">
      <c r="A548" s="5">
        <v>45618</v>
      </c>
      <c r="B548">
        <v>5</v>
      </c>
      <c r="C548" t="s">
        <v>44</v>
      </c>
      <c r="D548">
        <v>118</v>
      </c>
      <c r="E548">
        <v>31</v>
      </c>
      <c r="F548">
        <v>149</v>
      </c>
      <c r="G548" s="14">
        <v>0.29539351851851853</v>
      </c>
      <c r="H548" s="14">
        <v>0.20909722222222224</v>
      </c>
      <c r="I548" s="14">
        <v>0</v>
      </c>
      <c r="J548" s="14">
        <v>4.8032407407407407E-3</v>
      </c>
      <c r="K548" s="14">
        <v>9.0972222222222218E-3</v>
      </c>
      <c r="L548" s="14">
        <v>5.4594907407407411E-2</v>
      </c>
      <c r="M548" s="14">
        <v>1.480324074074074E-2</v>
      </c>
      <c r="N548" s="14">
        <v>2.9976851851851848E-3</v>
      </c>
      <c r="O548" s="14">
        <v>0</v>
      </c>
      <c r="P548" s="14">
        <v>3.5034722222222224E-2</v>
      </c>
      <c r="Q548">
        <v>0</v>
      </c>
      <c r="R548" s="14">
        <v>6.1921296296296299E-3</v>
      </c>
      <c r="X548" s="14">
        <v>1.7820949074074075</v>
      </c>
      <c r="Y548" s="12">
        <f t="shared" si="455"/>
        <v>23.6</v>
      </c>
      <c r="Z548" s="12">
        <f t="shared" si="456"/>
        <v>6.2</v>
      </c>
      <c r="AA548" s="14">
        <f t="shared" si="457"/>
        <v>5.9078703703703703E-2</v>
      </c>
      <c r="AB548" s="14">
        <f t="shared" si="458"/>
        <v>4.1819444444444451E-2</v>
      </c>
      <c r="AC548" s="14">
        <f t="shared" si="459"/>
        <v>0</v>
      </c>
      <c r="AD548" s="14">
        <f t="shared" si="460"/>
        <v>9.6064814814814819E-4</v>
      </c>
      <c r="AE548" s="14">
        <f t="shared" si="461"/>
        <v>1.8194444444444443E-3</v>
      </c>
      <c r="AF548" s="14">
        <f t="shared" si="462"/>
        <v>1.0918981481481483E-2</v>
      </c>
      <c r="AG548" s="14">
        <f t="shared" si="463"/>
        <v>2.960648148148148E-3</v>
      </c>
      <c r="AH548" s="14">
        <f t="shared" si="464"/>
        <v>5.9953703703703699E-4</v>
      </c>
      <c r="AI548" s="14">
        <f t="shared" si="465"/>
        <v>0</v>
      </c>
      <c r="AJ548" s="14">
        <f t="shared" si="466"/>
        <v>7.006944444444445E-3</v>
      </c>
      <c r="AK548" s="15">
        <f t="shared" si="467"/>
        <v>0.35641898148148149</v>
      </c>
    </row>
    <row r="549" spans="1:37" x14ac:dyDescent="0.25">
      <c r="A549" s="5">
        <v>45618</v>
      </c>
      <c r="B549">
        <v>4</v>
      </c>
      <c r="C549" t="s">
        <v>43</v>
      </c>
      <c r="D549">
        <v>25</v>
      </c>
      <c r="E549">
        <v>19</v>
      </c>
      <c r="F549">
        <v>44</v>
      </c>
      <c r="G549" s="14">
        <v>0.22810185185185183</v>
      </c>
      <c r="H549" s="14">
        <v>0.16409722222222223</v>
      </c>
      <c r="I549" s="14">
        <v>2.3101851851851849E-2</v>
      </c>
      <c r="J549" s="14">
        <v>0</v>
      </c>
      <c r="K549" s="14">
        <v>0</v>
      </c>
      <c r="L549" s="14">
        <v>4.0902777777777781E-2</v>
      </c>
      <c r="M549" s="14">
        <v>0</v>
      </c>
      <c r="N549" s="14">
        <v>0</v>
      </c>
      <c r="O549" s="14">
        <v>0</v>
      </c>
      <c r="P549" s="14">
        <v>2.6539351851851852E-2</v>
      </c>
      <c r="Q549">
        <v>0</v>
      </c>
      <c r="R549" s="14">
        <v>4.8842592592592592E-3</v>
      </c>
      <c r="X549" s="14">
        <v>1.4159953703703705</v>
      </c>
      <c r="Y549" s="12">
        <f t="shared" si="455"/>
        <v>6.25</v>
      </c>
      <c r="Z549" s="12">
        <f t="shared" si="456"/>
        <v>4.75</v>
      </c>
      <c r="AA549" s="14">
        <f t="shared" si="457"/>
        <v>5.7025462962962958E-2</v>
      </c>
      <c r="AB549" s="14">
        <f t="shared" si="458"/>
        <v>4.1024305555555557E-2</v>
      </c>
      <c r="AC549" s="14">
        <f t="shared" si="459"/>
        <v>5.7754629629629623E-3</v>
      </c>
      <c r="AD549" s="14">
        <f t="shared" si="460"/>
        <v>0</v>
      </c>
      <c r="AE549" s="14">
        <f t="shared" si="461"/>
        <v>0</v>
      </c>
      <c r="AF549" s="14">
        <f t="shared" si="462"/>
        <v>1.0225694444444445E-2</v>
      </c>
      <c r="AG549" s="14">
        <f t="shared" si="463"/>
        <v>0</v>
      </c>
      <c r="AH549" s="14">
        <f t="shared" si="464"/>
        <v>0</v>
      </c>
      <c r="AI549" s="14">
        <f t="shared" si="465"/>
        <v>0</v>
      </c>
      <c r="AJ549" s="14">
        <f t="shared" si="466"/>
        <v>6.634837962962963E-3</v>
      </c>
      <c r="AK549" s="15">
        <f t="shared" si="467"/>
        <v>0.35399884259259262</v>
      </c>
    </row>
    <row r="550" spans="1:37" x14ac:dyDescent="0.25">
      <c r="A550" s="5">
        <v>45618</v>
      </c>
      <c r="B550">
        <v>4</v>
      </c>
      <c r="C550" t="s">
        <v>49</v>
      </c>
      <c r="D550">
        <v>85</v>
      </c>
      <c r="E550">
        <v>27</v>
      </c>
      <c r="F550">
        <v>112</v>
      </c>
      <c r="G550" s="14">
        <v>0.20939814814814817</v>
      </c>
      <c r="H550" s="14">
        <v>0.16749999999999998</v>
      </c>
      <c r="I550" s="14">
        <v>0</v>
      </c>
      <c r="J550" s="14">
        <v>1.9594907407407405E-2</v>
      </c>
      <c r="K550" s="14">
        <v>0</v>
      </c>
      <c r="L550" s="14">
        <v>0</v>
      </c>
      <c r="M550" s="14">
        <v>2.2303240740740738E-2</v>
      </c>
      <c r="N550" s="14">
        <v>0</v>
      </c>
      <c r="O550" s="14">
        <v>0</v>
      </c>
      <c r="P550" s="14">
        <v>5.3263888888888888E-2</v>
      </c>
      <c r="Q550">
        <v>0</v>
      </c>
      <c r="R550" s="14">
        <v>4.1898148148148146E-3</v>
      </c>
      <c r="X550" s="14">
        <v>1.4160995370370371</v>
      </c>
      <c r="Y550" s="12">
        <f t="shared" si="455"/>
        <v>21.25</v>
      </c>
      <c r="Z550" s="12">
        <f t="shared" si="456"/>
        <v>6.75</v>
      </c>
      <c r="AA550" s="14">
        <f t="shared" si="457"/>
        <v>5.2349537037037042E-2</v>
      </c>
      <c r="AB550" s="14">
        <f t="shared" si="458"/>
        <v>4.1874999999999996E-2</v>
      </c>
      <c r="AC550" s="14">
        <f t="shared" si="459"/>
        <v>0</v>
      </c>
      <c r="AD550" s="14">
        <f t="shared" si="460"/>
        <v>4.8987268518518512E-3</v>
      </c>
      <c r="AE550" s="14">
        <f t="shared" si="461"/>
        <v>0</v>
      </c>
      <c r="AF550" s="14">
        <f t="shared" si="462"/>
        <v>0</v>
      </c>
      <c r="AG550" s="14">
        <f t="shared" si="463"/>
        <v>5.5758101851851845E-3</v>
      </c>
      <c r="AH550" s="14">
        <f t="shared" si="464"/>
        <v>0</v>
      </c>
      <c r="AI550" s="14">
        <f t="shared" si="465"/>
        <v>0</v>
      </c>
      <c r="AJ550" s="14">
        <f t="shared" si="466"/>
        <v>1.3315972222222222E-2</v>
      </c>
      <c r="AK550" s="15">
        <f t="shared" si="467"/>
        <v>0.35402488425925926</v>
      </c>
    </row>
    <row r="551" spans="1:37" x14ac:dyDescent="0.25">
      <c r="A551" s="5">
        <v>45618</v>
      </c>
      <c r="B551">
        <v>5</v>
      </c>
      <c r="C551" t="s">
        <v>45</v>
      </c>
      <c r="D551">
        <v>10</v>
      </c>
      <c r="E551">
        <v>67</v>
      </c>
      <c r="F551">
        <v>77</v>
      </c>
      <c r="G551" s="14">
        <v>1.7676967592592592</v>
      </c>
      <c r="H551" s="14">
        <v>0.35849537037037038</v>
      </c>
      <c r="I551" s="14">
        <v>0</v>
      </c>
      <c r="J551" s="14">
        <v>0</v>
      </c>
      <c r="K551" s="14">
        <v>0</v>
      </c>
      <c r="L551" s="14">
        <v>0</v>
      </c>
      <c r="M551" s="14">
        <v>0</v>
      </c>
      <c r="N551" s="14">
        <v>0.40920138888888885</v>
      </c>
      <c r="O551" s="14">
        <v>0</v>
      </c>
      <c r="P551" s="14">
        <v>1.1689814814814816E-3</v>
      </c>
      <c r="Q551">
        <v>0</v>
      </c>
      <c r="R551" s="14" t="e">
        <v>#DIV/0!</v>
      </c>
      <c r="X551" s="14">
        <v>1.7681018518518519</v>
      </c>
      <c r="Y551" s="12">
        <f t="shared" si="455"/>
        <v>2</v>
      </c>
      <c r="Z551" s="12">
        <f t="shared" si="456"/>
        <v>13.4</v>
      </c>
      <c r="AA551" s="14">
        <f t="shared" si="457"/>
        <v>0.35353935185185181</v>
      </c>
      <c r="AB551" s="14">
        <f t="shared" si="458"/>
        <v>7.1699074074074082E-2</v>
      </c>
      <c r="AC551" s="14">
        <f t="shared" si="459"/>
        <v>0</v>
      </c>
      <c r="AD551" s="14">
        <f t="shared" si="460"/>
        <v>0</v>
      </c>
      <c r="AE551" s="14">
        <f t="shared" si="461"/>
        <v>0</v>
      </c>
      <c r="AF551" s="14">
        <f t="shared" si="462"/>
        <v>0</v>
      </c>
      <c r="AG551" s="14">
        <f t="shared" si="463"/>
        <v>0</v>
      </c>
      <c r="AH551" s="14">
        <f t="shared" si="464"/>
        <v>8.1840277777777776E-2</v>
      </c>
      <c r="AI551" s="14">
        <f t="shared" si="465"/>
        <v>0</v>
      </c>
      <c r="AJ551" s="14">
        <f t="shared" si="466"/>
        <v>2.3379629629629632E-4</v>
      </c>
      <c r="AK551" s="15">
        <f t="shared" si="467"/>
        <v>0.35362037037037036</v>
      </c>
    </row>
    <row r="552" spans="1:37" x14ac:dyDescent="0.25">
      <c r="A552" s="5">
        <v>45618</v>
      </c>
      <c r="B552">
        <v>5</v>
      </c>
      <c r="C552" t="s">
        <v>46</v>
      </c>
      <c r="D552">
        <v>97</v>
      </c>
      <c r="E552">
        <v>8</v>
      </c>
      <c r="F552">
        <v>105</v>
      </c>
      <c r="G552" s="14">
        <v>0.25289351851851855</v>
      </c>
      <c r="H552" s="14">
        <v>0.2121990740740741</v>
      </c>
      <c r="I552" s="14">
        <v>0</v>
      </c>
      <c r="J552" s="14">
        <v>2.4305555555555556E-2</v>
      </c>
      <c r="K552" s="14">
        <v>6.9444444444444447E-4</v>
      </c>
      <c r="L552" s="14">
        <v>5.9027777777777776E-3</v>
      </c>
      <c r="M552" s="14">
        <v>9.8032407407407408E-3</v>
      </c>
      <c r="N552" s="14">
        <v>0</v>
      </c>
      <c r="O552" s="14">
        <v>0</v>
      </c>
      <c r="P552" s="14">
        <v>3.8379629629629632E-2</v>
      </c>
      <c r="Q552">
        <v>0</v>
      </c>
      <c r="R552" s="14">
        <v>5.185185185185185E-3</v>
      </c>
      <c r="X552" s="14">
        <v>1.7750925925925927</v>
      </c>
      <c r="Y552" s="12">
        <f t="shared" si="455"/>
        <v>19.399999999999999</v>
      </c>
      <c r="Z552" s="12">
        <f t="shared" si="456"/>
        <v>1.6</v>
      </c>
      <c r="AA552" s="14">
        <f t="shared" si="457"/>
        <v>5.0578703703703709E-2</v>
      </c>
      <c r="AB552" s="14">
        <f t="shared" si="458"/>
        <v>4.2439814814814819E-2</v>
      </c>
      <c r="AC552" s="14">
        <f t="shared" si="459"/>
        <v>0</v>
      </c>
      <c r="AD552" s="14">
        <f t="shared" si="460"/>
        <v>4.8611111111111112E-3</v>
      </c>
      <c r="AE552" s="14">
        <f t="shared" si="461"/>
        <v>1.3888888888888889E-4</v>
      </c>
      <c r="AF552" s="14">
        <f t="shared" si="462"/>
        <v>1.1805555555555556E-3</v>
      </c>
      <c r="AG552" s="14">
        <f t="shared" si="463"/>
        <v>1.960648148148148E-3</v>
      </c>
      <c r="AH552" s="14">
        <f t="shared" si="464"/>
        <v>0</v>
      </c>
      <c r="AI552" s="14">
        <f t="shared" si="465"/>
        <v>0</v>
      </c>
      <c r="AJ552" s="14">
        <f t="shared" si="466"/>
        <v>7.6759259259259263E-3</v>
      </c>
      <c r="AK552" s="15">
        <f t="shared" si="467"/>
        <v>0.35501851851851851</v>
      </c>
    </row>
    <row r="553" spans="1:37" x14ac:dyDescent="0.25">
      <c r="A553" s="5">
        <v>45618</v>
      </c>
      <c r="B553">
        <v>3</v>
      </c>
      <c r="C553" t="s">
        <v>47</v>
      </c>
      <c r="D553">
        <v>38</v>
      </c>
      <c r="E553">
        <v>6</v>
      </c>
      <c r="F553">
        <v>44</v>
      </c>
      <c r="G553" s="14">
        <v>0.215</v>
      </c>
      <c r="H553" s="14">
        <v>0.1779050925925926</v>
      </c>
      <c r="I553" s="14">
        <v>3.5995370370370369E-3</v>
      </c>
      <c r="J553" s="14">
        <v>2.0405092592592593E-2</v>
      </c>
      <c r="K553" s="14">
        <v>1.3101851851851852E-2</v>
      </c>
      <c r="L553" s="14">
        <v>0</v>
      </c>
      <c r="M553" s="14">
        <v>0</v>
      </c>
      <c r="N553" s="14">
        <v>0</v>
      </c>
      <c r="O553" s="14">
        <v>0</v>
      </c>
      <c r="P553" s="14">
        <v>9.0162037037037034E-3</v>
      </c>
      <c r="Q553">
        <v>0</v>
      </c>
      <c r="R553" s="14">
        <v>6.3310185185185197E-3</v>
      </c>
      <c r="X553" s="14">
        <v>1.0551041666666667</v>
      </c>
      <c r="Y553" s="12">
        <f t="shared" si="455"/>
        <v>12.666666666666666</v>
      </c>
      <c r="Z553" s="12">
        <f t="shared" si="456"/>
        <v>2</v>
      </c>
      <c r="AA553" s="14">
        <f t="shared" si="457"/>
        <v>7.166666666666667E-2</v>
      </c>
      <c r="AB553" s="14">
        <f t="shared" si="458"/>
        <v>5.93016975308642E-2</v>
      </c>
      <c r="AC553" s="14">
        <f t="shared" si="459"/>
        <v>1.1998456790123456E-3</v>
      </c>
      <c r="AD553" s="14">
        <f t="shared" si="460"/>
        <v>6.8016975308641979E-3</v>
      </c>
      <c r="AE553" s="14">
        <f t="shared" si="461"/>
        <v>4.3672839506172841E-3</v>
      </c>
      <c r="AF553" s="14">
        <f t="shared" si="462"/>
        <v>0</v>
      </c>
      <c r="AG553" s="14">
        <f t="shared" si="463"/>
        <v>0</v>
      </c>
      <c r="AH553" s="14">
        <f t="shared" si="464"/>
        <v>0</v>
      </c>
      <c r="AI553" s="14">
        <f t="shared" si="465"/>
        <v>0</v>
      </c>
      <c r="AJ553" s="14">
        <f t="shared" si="466"/>
        <v>3.0054012345679011E-3</v>
      </c>
      <c r="AK553" s="15">
        <f t="shared" si="467"/>
        <v>0.35170138888888891</v>
      </c>
    </row>
    <row r="554" spans="1:37" x14ac:dyDescent="0.25">
      <c r="A554" s="5">
        <v>45660</v>
      </c>
      <c r="B554">
        <v>2</v>
      </c>
      <c r="C554" t="s">
        <v>123</v>
      </c>
      <c r="D554">
        <v>11</v>
      </c>
      <c r="E554">
        <v>2</v>
      </c>
      <c r="F554">
        <v>13</v>
      </c>
      <c r="G554" s="14">
        <v>0.62359953703703708</v>
      </c>
      <c r="H554" s="14">
        <v>0</v>
      </c>
      <c r="I554" s="14">
        <v>0</v>
      </c>
      <c r="J554" s="14">
        <v>0</v>
      </c>
      <c r="K554" s="14">
        <v>0</v>
      </c>
      <c r="L554" s="14">
        <v>0.62359953703703708</v>
      </c>
      <c r="M554" s="14">
        <v>0</v>
      </c>
      <c r="N554" s="14">
        <v>0</v>
      </c>
      <c r="O554" s="14">
        <v>0</v>
      </c>
      <c r="P554" s="14">
        <v>9.2013888888888892E-3</v>
      </c>
      <c r="Q554">
        <v>0</v>
      </c>
      <c r="R554" s="14">
        <v>5.7175925925925927E-3</v>
      </c>
      <c r="S554" s="14">
        <v>0.70859953703703704</v>
      </c>
      <c r="Y554" s="12">
        <f t="shared" ref="Y554:Y562" si="468">$D554/$B554</f>
        <v>5.5</v>
      </c>
      <c r="Z554" s="12">
        <f t="shared" ref="Z554:Z562" si="469">$E554/$B554</f>
        <v>1</v>
      </c>
      <c r="AA554" s="14">
        <f t="shared" ref="AA554:AA562" si="470">$G554/$B554</f>
        <v>0.31179976851851854</v>
      </c>
      <c r="AB554" s="14">
        <f t="shared" ref="AB554:AB562" si="471">$H554/$B554</f>
        <v>0</v>
      </c>
      <c r="AC554" s="14">
        <f t="shared" ref="AC554:AC562" si="472">$I554/$B554</f>
        <v>0</v>
      </c>
      <c r="AD554" s="14">
        <f t="shared" ref="AD554:AD562" si="473">$J554/$B554</f>
        <v>0</v>
      </c>
      <c r="AE554" s="14">
        <f t="shared" ref="AE554:AE562" si="474">$K554/$B554</f>
        <v>0</v>
      </c>
      <c r="AF554" s="14">
        <f t="shared" ref="AF554:AF562" si="475">$L554/$B554</f>
        <v>0.31179976851851854</v>
      </c>
      <c r="AG554" s="14">
        <f t="shared" ref="AG554:AG562" si="476">$M554/$B554</f>
        <v>0</v>
      </c>
      <c r="AH554" s="14">
        <f t="shared" ref="AH554:AH562" si="477">$N554/$B554</f>
        <v>0</v>
      </c>
      <c r="AI554" s="14">
        <f t="shared" ref="AI554:AI562" si="478">$O554/$B554</f>
        <v>0</v>
      </c>
      <c r="AJ554" s="14">
        <f t="shared" ref="AJ554:AJ562" si="479">$P554/$B554</f>
        <v>4.6006944444444446E-3</v>
      </c>
      <c r="AK554" s="15">
        <f t="shared" ref="AK554:AK562" si="480">$X554/$B554</f>
        <v>0</v>
      </c>
    </row>
    <row r="555" spans="1:37" x14ac:dyDescent="0.25">
      <c r="A555" s="5">
        <v>45660</v>
      </c>
      <c r="B555">
        <v>3</v>
      </c>
      <c r="C555" t="s">
        <v>48</v>
      </c>
      <c r="D555">
        <v>47</v>
      </c>
      <c r="E555">
        <v>9</v>
      </c>
      <c r="F555">
        <v>56</v>
      </c>
      <c r="G555" s="14">
        <v>0.18400462962962963</v>
      </c>
      <c r="H555" s="14">
        <v>0.14909722222222221</v>
      </c>
      <c r="I555" s="14">
        <v>3.4895833333333334E-2</v>
      </c>
      <c r="J555" s="14">
        <v>0</v>
      </c>
      <c r="K555" s="14">
        <v>0</v>
      </c>
      <c r="L555" s="14">
        <v>0</v>
      </c>
      <c r="M555" s="14">
        <v>0</v>
      </c>
      <c r="N555" s="14">
        <v>0</v>
      </c>
      <c r="O555" s="14">
        <v>0</v>
      </c>
      <c r="P555" s="14">
        <v>5.347222222222222E-3</v>
      </c>
      <c r="Q555">
        <v>0</v>
      </c>
      <c r="R555" s="14">
        <v>3.0092592592592593E-3</v>
      </c>
      <c r="S555" s="14">
        <v>8.3194444444444446E-2</v>
      </c>
      <c r="Y555" s="12">
        <f t="shared" si="468"/>
        <v>15.666666666666666</v>
      </c>
      <c r="Z555" s="12">
        <f t="shared" si="469"/>
        <v>3</v>
      </c>
      <c r="AA555" s="14">
        <f t="shared" si="470"/>
        <v>6.1334876543209876E-2</v>
      </c>
      <c r="AB555" s="14">
        <f t="shared" si="471"/>
        <v>4.9699074074074069E-2</v>
      </c>
      <c r="AC555" s="14">
        <f t="shared" si="472"/>
        <v>1.1631944444444445E-2</v>
      </c>
      <c r="AD555" s="14">
        <f t="shared" si="473"/>
        <v>0</v>
      </c>
      <c r="AE555" s="14">
        <f t="shared" si="474"/>
        <v>0</v>
      </c>
      <c r="AF555" s="14">
        <f t="shared" si="475"/>
        <v>0</v>
      </c>
      <c r="AG555" s="14">
        <f t="shared" si="476"/>
        <v>0</v>
      </c>
      <c r="AH555" s="14">
        <f t="shared" si="477"/>
        <v>0</v>
      </c>
      <c r="AI555" s="14">
        <f t="shared" si="478"/>
        <v>0</v>
      </c>
      <c r="AJ555" s="14">
        <f t="shared" si="479"/>
        <v>1.7824074074074072E-3</v>
      </c>
      <c r="AK555" s="15">
        <f t="shared" si="480"/>
        <v>0</v>
      </c>
    </row>
    <row r="556" spans="1:37" x14ac:dyDescent="0.25">
      <c r="A556" s="5">
        <v>45660</v>
      </c>
      <c r="B556">
        <v>2</v>
      </c>
      <c r="C556" t="s">
        <v>127</v>
      </c>
      <c r="D556">
        <v>11</v>
      </c>
      <c r="E556">
        <v>3</v>
      </c>
      <c r="F556">
        <v>14</v>
      </c>
      <c r="G556" s="14">
        <v>0.1487037037037037</v>
      </c>
      <c r="H556" s="14">
        <v>8.2696759259259262E-2</v>
      </c>
      <c r="I556" s="14">
        <v>0</v>
      </c>
      <c r="J556" s="14">
        <v>1.2094907407407407E-2</v>
      </c>
      <c r="K556" s="14">
        <v>0</v>
      </c>
      <c r="L556" s="14">
        <v>2.3402777777777779E-2</v>
      </c>
      <c r="M556" s="14">
        <v>3.0497685185185187E-2</v>
      </c>
      <c r="N556" s="14">
        <v>0</v>
      </c>
      <c r="O556" s="14">
        <v>0</v>
      </c>
      <c r="P556" s="14">
        <v>2.7893518518518519E-3</v>
      </c>
      <c r="Q556">
        <v>0</v>
      </c>
      <c r="R556" s="14">
        <v>6.8171296296296296E-3</v>
      </c>
      <c r="S556" s="14">
        <v>0.70849537037037036</v>
      </c>
      <c r="Y556" s="12">
        <f t="shared" si="468"/>
        <v>5.5</v>
      </c>
      <c r="Z556" s="12">
        <f t="shared" si="469"/>
        <v>1.5</v>
      </c>
      <c r="AA556" s="14">
        <f t="shared" si="470"/>
        <v>7.435185185185185E-2</v>
      </c>
      <c r="AB556" s="14">
        <f t="shared" si="471"/>
        <v>4.1348379629629631E-2</v>
      </c>
      <c r="AC556" s="14">
        <f t="shared" si="472"/>
        <v>0</v>
      </c>
      <c r="AD556" s="14">
        <f t="shared" si="473"/>
        <v>6.0474537037037033E-3</v>
      </c>
      <c r="AE556" s="14">
        <f t="shared" si="474"/>
        <v>0</v>
      </c>
      <c r="AF556" s="14">
        <f t="shared" si="475"/>
        <v>1.170138888888889E-2</v>
      </c>
      <c r="AG556" s="14">
        <f t="shared" si="476"/>
        <v>1.5248842592592593E-2</v>
      </c>
      <c r="AH556" s="14">
        <f t="shared" si="477"/>
        <v>0</v>
      </c>
      <c r="AI556" s="14">
        <f t="shared" si="478"/>
        <v>0</v>
      </c>
      <c r="AJ556" s="14">
        <f t="shared" si="479"/>
        <v>1.3946759259259259E-3</v>
      </c>
      <c r="AK556" s="15">
        <f t="shared" si="480"/>
        <v>0</v>
      </c>
    </row>
    <row r="557" spans="1:37" x14ac:dyDescent="0.25">
      <c r="A557" s="5">
        <v>45660</v>
      </c>
      <c r="B557">
        <v>4</v>
      </c>
      <c r="C557" t="s">
        <v>44</v>
      </c>
      <c r="D557">
        <v>61</v>
      </c>
      <c r="E557">
        <v>12</v>
      </c>
      <c r="F557">
        <v>73</v>
      </c>
      <c r="G557" s="14">
        <v>0.18579861111111112</v>
      </c>
      <c r="H557" s="14">
        <v>0.16849537037037038</v>
      </c>
      <c r="I557" s="14">
        <v>0</v>
      </c>
      <c r="J557" s="14">
        <v>1.7303240740740741E-2</v>
      </c>
      <c r="K557" s="14">
        <v>0</v>
      </c>
      <c r="L557" s="14">
        <v>0</v>
      </c>
      <c r="M557" s="14">
        <v>0</v>
      </c>
      <c r="N557" s="14">
        <v>0</v>
      </c>
      <c r="O557" s="14">
        <v>0</v>
      </c>
      <c r="P557" s="14">
        <v>9.1319444444444443E-3</v>
      </c>
      <c r="Q557">
        <v>0</v>
      </c>
      <c r="R557" s="14">
        <v>7.3148148148148148E-3</v>
      </c>
      <c r="S557" s="14">
        <v>0.40569444444444447</v>
      </c>
      <c r="Y557" s="12">
        <f t="shared" si="468"/>
        <v>15.25</v>
      </c>
      <c r="Z557" s="12">
        <f t="shared" si="469"/>
        <v>3</v>
      </c>
      <c r="AA557" s="14">
        <f t="shared" si="470"/>
        <v>4.6449652777777781E-2</v>
      </c>
      <c r="AB557" s="14">
        <f t="shared" si="471"/>
        <v>4.2123842592592595E-2</v>
      </c>
      <c r="AC557" s="14">
        <f t="shared" si="472"/>
        <v>0</v>
      </c>
      <c r="AD557" s="14">
        <f t="shared" si="473"/>
        <v>4.3258101851851851E-3</v>
      </c>
      <c r="AE557" s="14">
        <f t="shared" si="474"/>
        <v>0</v>
      </c>
      <c r="AF557" s="14">
        <f t="shared" si="475"/>
        <v>0</v>
      </c>
      <c r="AG557" s="14">
        <f t="shared" si="476"/>
        <v>0</v>
      </c>
      <c r="AH557" s="14">
        <f t="shared" si="477"/>
        <v>0</v>
      </c>
      <c r="AI557" s="14">
        <f t="shared" si="478"/>
        <v>0</v>
      </c>
      <c r="AJ557" s="14">
        <f t="shared" si="479"/>
        <v>2.2829861111111111E-3</v>
      </c>
      <c r="AK557" s="15">
        <f t="shared" si="480"/>
        <v>0</v>
      </c>
    </row>
    <row r="558" spans="1:37" x14ac:dyDescent="0.25">
      <c r="A558" s="5">
        <v>45660</v>
      </c>
      <c r="B558">
        <v>2</v>
      </c>
      <c r="C558" t="s">
        <v>43</v>
      </c>
      <c r="D558">
        <v>12</v>
      </c>
      <c r="E558">
        <v>3</v>
      </c>
      <c r="F558">
        <v>15</v>
      </c>
      <c r="G558" s="14">
        <v>8.8495370370370377E-2</v>
      </c>
      <c r="H558" s="14">
        <v>7.9097222222222222E-2</v>
      </c>
      <c r="I558" s="14">
        <v>9.3981481481481485E-3</v>
      </c>
      <c r="J558" s="14">
        <v>0</v>
      </c>
      <c r="K558" s="14">
        <v>0</v>
      </c>
      <c r="L558" s="14">
        <v>0</v>
      </c>
      <c r="M558" s="14">
        <v>0</v>
      </c>
      <c r="N558" s="14">
        <v>0</v>
      </c>
      <c r="O558" s="14">
        <v>0</v>
      </c>
      <c r="P558" s="14">
        <v>2.3726851851851851E-3</v>
      </c>
      <c r="Q558">
        <v>0</v>
      </c>
      <c r="R558" s="14">
        <v>4.386574074074074E-3</v>
      </c>
      <c r="S558" s="14">
        <v>0.70900462962962962</v>
      </c>
      <c r="Y558" s="12">
        <f t="shared" si="468"/>
        <v>6</v>
      </c>
      <c r="Z558" s="12">
        <f t="shared" si="469"/>
        <v>1.5</v>
      </c>
      <c r="AA558" s="14">
        <f t="shared" si="470"/>
        <v>4.4247685185185189E-2</v>
      </c>
      <c r="AB558" s="14">
        <f t="shared" si="471"/>
        <v>3.9548611111111111E-2</v>
      </c>
      <c r="AC558" s="14">
        <f t="shared" si="472"/>
        <v>4.6990740740740743E-3</v>
      </c>
      <c r="AD558" s="14">
        <f t="shared" si="473"/>
        <v>0</v>
      </c>
      <c r="AE558" s="14">
        <f t="shared" si="474"/>
        <v>0</v>
      </c>
      <c r="AF558" s="14">
        <f t="shared" si="475"/>
        <v>0</v>
      </c>
      <c r="AG558" s="14">
        <f t="shared" si="476"/>
        <v>0</v>
      </c>
      <c r="AH558" s="14">
        <f t="shared" si="477"/>
        <v>0</v>
      </c>
      <c r="AI558" s="14">
        <f t="shared" si="478"/>
        <v>0</v>
      </c>
      <c r="AJ558" s="14">
        <f t="shared" si="479"/>
        <v>1.1863425925925926E-3</v>
      </c>
      <c r="AK558" s="15">
        <f t="shared" si="480"/>
        <v>0</v>
      </c>
    </row>
    <row r="559" spans="1:37" x14ac:dyDescent="0.25">
      <c r="A559" s="5">
        <v>45660</v>
      </c>
      <c r="B559">
        <v>4</v>
      </c>
      <c r="C559" t="s">
        <v>49</v>
      </c>
      <c r="D559">
        <v>51</v>
      </c>
      <c r="E559">
        <v>8</v>
      </c>
      <c r="F559">
        <v>59</v>
      </c>
      <c r="G559" s="14">
        <v>0.18659722222222222</v>
      </c>
      <c r="H559" s="14">
        <v>0.16739583333333333</v>
      </c>
      <c r="I559" s="14">
        <v>0</v>
      </c>
      <c r="J559" s="14">
        <v>1.3194444444444444E-2</v>
      </c>
      <c r="K559" s="14">
        <v>0</v>
      </c>
      <c r="L559" s="14">
        <v>0</v>
      </c>
      <c r="M559" s="14">
        <v>5.9953703703703705E-3</v>
      </c>
      <c r="N559" s="14">
        <v>0</v>
      </c>
      <c r="O559" s="14">
        <v>0</v>
      </c>
      <c r="P559" s="14">
        <v>3.9849537037037037E-2</v>
      </c>
      <c r="Q559">
        <v>0</v>
      </c>
      <c r="R559" s="14">
        <v>4.7685185185185183E-3</v>
      </c>
      <c r="S559" s="14">
        <v>0.41620370370370369</v>
      </c>
      <c r="Y559" s="12">
        <f t="shared" si="468"/>
        <v>12.75</v>
      </c>
      <c r="Z559" s="12">
        <f t="shared" si="469"/>
        <v>2</v>
      </c>
      <c r="AA559" s="14">
        <f t="shared" si="470"/>
        <v>4.6649305555555555E-2</v>
      </c>
      <c r="AB559" s="14">
        <f t="shared" si="471"/>
        <v>4.1848958333333332E-2</v>
      </c>
      <c r="AC559" s="14">
        <f t="shared" si="472"/>
        <v>0</v>
      </c>
      <c r="AD559" s="14">
        <f t="shared" si="473"/>
        <v>3.2986111111111111E-3</v>
      </c>
      <c r="AE559" s="14">
        <f t="shared" si="474"/>
        <v>0</v>
      </c>
      <c r="AF559" s="14">
        <f t="shared" si="475"/>
        <v>0</v>
      </c>
      <c r="AG559" s="14">
        <f t="shared" si="476"/>
        <v>1.4988425925925926E-3</v>
      </c>
      <c r="AH559" s="14">
        <f t="shared" si="477"/>
        <v>0</v>
      </c>
      <c r="AI559" s="14">
        <f t="shared" si="478"/>
        <v>0</v>
      </c>
      <c r="AJ559" s="14">
        <f t="shared" si="479"/>
        <v>9.9623842592592594E-3</v>
      </c>
      <c r="AK559" s="15">
        <f t="shared" si="480"/>
        <v>0</v>
      </c>
    </row>
    <row r="560" spans="1:37" x14ac:dyDescent="0.25">
      <c r="A560" s="5">
        <v>45660</v>
      </c>
      <c r="B560">
        <v>3</v>
      </c>
      <c r="C560" t="s">
        <v>45</v>
      </c>
      <c r="D560">
        <v>6</v>
      </c>
      <c r="E560">
        <v>12</v>
      </c>
      <c r="F560">
        <v>18</v>
      </c>
      <c r="G560" s="14">
        <v>0.3432986111111111</v>
      </c>
      <c r="H560" s="14">
        <v>0.17030092592592594</v>
      </c>
      <c r="I560" s="14">
        <v>5.4976851851851853E-3</v>
      </c>
      <c r="J560" s="14">
        <v>0</v>
      </c>
      <c r="K560" s="14">
        <v>0</v>
      </c>
      <c r="L560" s="14">
        <v>0</v>
      </c>
      <c r="M560" s="14">
        <v>0</v>
      </c>
      <c r="N560" s="14">
        <v>0.16750000000000001</v>
      </c>
      <c r="O560" s="14">
        <v>0</v>
      </c>
      <c r="P560" s="14">
        <v>5.6712962962962967E-4</v>
      </c>
      <c r="Q560">
        <v>0</v>
      </c>
      <c r="R560" s="14">
        <v>1.1354166666666667E-2</v>
      </c>
      <c r="S560" s="14">
        <v>0.41760416666666667</v>
      </c>
      <c r="Y560" s="12">
        <f t="shared" si="468"/>
        <v>2</v>
      </c>
      <c r="Z560" s="12">
        <f t="shared" si="469"/>
        <v>4</v>
      </c>
      <c r="AA560" s="14">
        <f t="shared" si="470"/>
        <v>0.11443287037037037</v>
      </c>
      <c r="AB560" s="14">
        <f t="shared" si="471"/>
        <v>5.6766975308641977E-2</v>
      </c>
      <c r="AC560" s="14">
        <f t="shared" si="472"/>
        <v>1.8325617283950618E-3</v>
      </c>
      <c r="AD560" s="14">
        <f t="shared" si="473"/>
        <v>0</v>
      </c>
      <c r="AE560" s="14">
        <f t="shared" si="474"/>
        <v>0</v>
      </c>
      <c r="AF560" s="14">
        <f t="shared" si="475"/>
        <v>0</v>
      </c>
      <c r="AG560" s="14">
        <f t="shared" si="476"/>
        <v>0</v>
      </c>
      <c r="AH560" s="14">
        <f t="shared" si="477"/>
        <v>5.5833333333333339E-2</v>
      </c>
      <c r="AI560" s="14">
        <f t="shared" si="478"/>
        <v>0</v>
      </c>
      <c r="AJ560" s="14">
        <f t="shared" si="479"/>
        <v>1.8904320987654321E-4</v>
      </c>
      <c r="AK560" s="15">
        <f t="shared" si="480"/>
        <v>0</v>
      </c>
    </row>
    <row r="561" spans="1:37" x14ac:dyDescent="0.25">
      <c r="A561" s="5">
        <v>45660</v>
      </c>
      <c r="B561">
        <v>0</v>
      </c>
      <c r="C561" t="s">
        <v>46</v>
      </c>
      <c r="D561">
        <v>0</v>
      </c>
      <c r="E561">
        <v>0</v>
      </c>
      <c r="F561">
        <v>0</v>
      </c>
      <c r="G561" s="14">
        <v>0</v>
      </c>
      <c r="H561" s="14">
        <v>0</v>
      </c>
      <c r="I561" s="14">
        <v>0</v>
      </c>
      <c r="J561" s="14">
        <v>0</v>
      </c>
      <c r="K561" s="14">
        <v>0</v>
      </c>
      <c r="L561" s="14">
        <v>0</v>
      </c>
      <c r="M561" s="14">
        <v>0</v>
      </c>
      <c r="N561" s="14">
        <v>0</v>
      </c>
      <c r="O561" s="14">
        <v>0</v>
      </c>
      <c r="P561" s="14">
        <v>0</v>
      </c>
      <c r="Q561">
        <v>0</v>
      </c>
      <c r="R561" s="14" t="e">
        <v>#DIV/0!</v>
      </c>
      <c r="S561" s="14">
        <v>0</v>
      </c>
      <c r="Y561" s="12" t="e">
        <f t="shared" si="468"/>
        <v>#DIV/0!</v>
      </c>
      <c r="Z561" s="12" t="e">
        <f t="shared" si="469"/>
        <v>#DIV/0!</v>
      </c>
      <c r="AA561" s="14" t="e">
        <f t="shared" si="470"/>
        <v>#DIV/0!</v>
      </c>
      <c r="AB561" s="14" t="e">
        <f t="shared" si="471"/>
        <v>#DIV/0!</v>
      </c>
      <c r="AC561" s="14" t="e">
        <f t="shared" si="472"/>
        <v>#DIV/0!</v>
      </c>
      <c r="AD561" s="14" t="e">
        <f t="shared" si="473"/>
        <v>#DIV/0!</v>
      </c>
      <c r="AE561" s="14" t="e">
        <f t="shared" si="474"/>
        <v>#DIV/0!</v>
      </c>
      <c r="AF561" s="14" t="e">
        <f t="shared" si="475"/>
        <v>#DIV/0!</v>
      </c>
      <c r="AG561" s="14" t="e">
        <f t="shared" si="476"/>
        <v>#DIV/0!</v>
      </c>
      <c r="AH561" s="14" t="e">
        <f t="shared" si="477"/>
        <v>#DIV/0!</v>
      </c>
      <c r="AI561" s="14" t="e">
        <f t="shared" si="478"/>
        <v>#DIV/0!</v>
      </c>
      <c r="AJ561" s="14" t="e">
        <f t="shared" si="479"/>
        <v>#DIV/0!</v>
      </c>
      <c r="AK561" s="15" t="e">
        <f t="shared" si="480"/>
        <v>#DIV/0!</v>
      </c>
    </row>
    <row r="562" spans="1:37" x14ac:dyDescent="0.25">
      <c r="A562" s="5">
        <v>45660</v>
      </c>
      <c r="B562">
        <v>4</v>
      </c>
      <c r="C562" t="s">
        <v>47</v>
      </c>
      <c r="D562">
        <v>58</v>
      </c>
      <c r="E562">
        <v>8</v>
      </c>
      <c r="F562">
        <v>66</v>
      </c>
      <c r="G562" s="14">
        <v>0.21319444444444444</v>
      </c>
      <c r="H562" s="14">
        <v>0.22799768518518518</v>
      </c>
      <c r="I562" s="14">
        <v>3.516203703703704E-2</v>
      </c>
      <c r="J562" s="14">
        <v>4.445601851851852E-2</v>
      </c>
      <c r="K562" s="14">
        <v>0</v>
      </c>
      <c r="L562" s="14">
        <v>0</v>
      </c>
      <c r="M562" s="14">
        <v>1.6203703703703703E-2</v>
      </c>
      <c r="N562" s="14">
        <v>0</v>
      </c>
      <c r="O562" s="14">
        <v>0</v>
      </c>
      <c r="P562" s="14">
        <v>6.7476851851851856E-3</v>
      </c>
      <c r="Q562">
        <v>0</v>
      </c>
      <c r="R562" s="14">
        <v>5.1041666666666666E-3</v>
      </c>
      <c r="S562" s="14">
        <v>0.41590277777777779</v>
      </c>
      <c r="Y562" s="12">
        <f t="shared" si="468"/>
        <v>14.5</v>
      </c>
      <c r="Z562" s="12">
        <f t="shared" si="469"/>
        <v>2</v>
      </c>
      <c r="AA562" s="14">
        <f t="shared" si="470"/>
        <v>5.3298611111111109E-2</v>
      </c>
      <c r="AB562" s="14">
        <f t="shared" si="471"/>
        <v>5.6999421296296295E-2</v>
      </c>
      <c r="AC562" s="14">
        <f t="shared" si="472"/>
        <v>8.7905092592592601E-3</v>
      </c>
      <c r="AD562" s="14">
        <f t="shared" si="473"/>
        <v>1.111400462962963E-2</v>
      </c>
      <c r="AE562" s="14">
        <f t="shared" si="474"/>
        <v>0</v>
      </c>
      <c r="AF562" s="14">
        <f t="shared" si="475"/>
        <v>0</v>
      </c>
      <c r="AG562" s="14">
        <f t="shared" si="476"/>
        <v>4.0509259259259257E-3</v>
      </c>
      <c r="AH562" s="14">
        <f t="shared" si="477"/>
        <v>0</v>
      </c>
      <c r="AI562" s="14">
        <f t="shared" si="478"/>
        <v>0</v>
      </c>
      <c r="AJ562" s="14">
        <f t="shared" si="479"/>
        <v>1.6869212962962964E-3</v>
      </c>
      <c r="AK562" s="15">
        <f t="shared" si="480"/>
        <v>0</v>
      </c>
    </row>
    <row r="563" spans="1:37" x14ac:dyDescent="0.25">
      <c r="A563" s="5">
        <v>45667</v>
      </c>
      <c r="B563">
        <v>5</v>
      </c>
      <c r="C563" t="s">
        <v>123</v>
      </c>
      <c r="D563">
        <v>18</v>
      </c>
      <c r="E563">
        <v>0</v>
      </c>
      <c r="F563">
        <v>18</v>
      </c>
      <c r="G563" s="14">
        <v>0.93790509259259258</v>
      </c>
      <c r="H563" s="14">
        <v>0</v>
      </c>
      <c r="I563" s="14">
        <v>0</v>
      </c>
      <c r="J563" s="14">
        <v>0</v>
      </c>
      <c r="K563" s="14">
        <v>0</v>
      </c>
      <c r="L563" s="14">
        <v>0.93790509259259258</v>
      </c>
      <c r="M563" s="14">
        <v>0</v>
      </c>
      <c r="N563" s="14">
        <v>0</v>
      </c>
      <c r="O563" s="14">
        <v>0</v>
      </c>
      <c r="P563" s="14">
        <v>1.736111111111111E-3</v>
      </c>
      <c r="Q563">
        <v>0</v>
      </c>
      <c r="R563" s="14">
        <v>6.215277777777777E-3</v>
      </c>
      <c r="X563" s="14">
        <v>1.0532986111111111</v>
      </c>
      <c r="Y563" s="12">
        <f t="shared" ref="Y563:Y571" si="481">$D563/$B563</f>
        <v>3.6</v>
      </c>
      <c r="Z563" s="12">
        <f t="shared" ref="Z563:Z571" si="482">$E563/$B563</f>
        <v>0</v>
      </c>
      <c r="AA563" s="14">
        <f t="shared" ref="AA563:AA571" si="483">$G563/$B563</f>
        <v>0.18758101851851852</v>
      </c>
      <c r="AB563" s="14">
        <f t="shared" ref="AB563:AB571" si="484">$H563/$B563</f>
        <v>0</v>
      </c>
      <c r="AC563" s="14">
        <f t="shared" ref="AC563:AC571" si="485">$I563/$B563</f>
        <v>0</v>
      </c>
      <c r="AD563" s="14">
        <f t="shared" ref="AD563:AD571" si="486">$J563/$B563</f>
        <v>0</v>
      </c>
      <c r="AE563" s="14">
        <f t="shared" ref="AE563:AE571" si="487">$K563/$B563</f>
        <v>0</v>
      </c>
      <c r="AF563" s="14">
        <f t="shared" ref="AF563:AF571" si="488">$L563/$B563</f>
        <v>0.18758101851851852</v>
      </c>
      <c r="AG563" s="14">
        <f t="shared" ref="AG563:AG571" si="489">$M563/$B563</f>
        <v>0</v>
      </c>
      <c r="AH563" s="14">
        <f t="shared" ref="AH563:AH571" si="490">$N563/$B563</f>
        <v>0</v>
      </c>
      <c r="AI563" s="14">
        <f t="shared" ref="AI563:AI571" si="491">$O563/$B563</f>
        <v>0</v>
      </c>
      <c r="AJ563" s="14">
        <f t="shared" ref="AJ563:AJ571" si="492">$P563/$B563</f>
        <v>3.4722222222222218E-4</v>
      </c>
      <c r="AK563" s="15">
        <f t="shared" ref="AK563:AK571" si="493">$X563/$B563</f>
        <v>0.21065972222222223</v>
      </c>
    </row>
    <row r="564" spans="1:37" x14ac:dyDescent="0.25">
      <c r="A564" s="5">
        <v>45667</v>
      </c>
      <c r="B564">
        <v>5</v>
      </c>
      <c r="C564" t="s">
        <v>48</v>
      </c>
      <c r="D564">
        <v>116</v>
      </c>
      <c r="E564">
        <v>10</v>
      </c>
      <c r="F564">
        <v>126</v>
      </c>
      <c r="G564" s="14">
        <v>0.26599537037037035</v>
      </c>
      <c r="H564" s="14">
        <v>0.20459490740740741</v>
      </c>
      <c r="I564" s="14">
        <v>1.8703703703703705E-2</v>
      </c>
      <c r="J564" s="14">
        <v>2.4895833333333336E-2</v>
      </c>
      <c r="K564" s="14">
        <v>0</v>
      </c>
      <c r="L564" s="14">
        <v>0</v>
      </c>
      <c r="M564" s="14">
        <v>1.2199074074074072E-2</v>
      </c>
      <c r="N564" s="14">
        <v>5.6018518518518518E-3</v>
      </c>
      <c r="O564" s="14">
        <v>0</v>
      </c>
      <c r="P564" s="14">
        <v>1.0277777777777778E-2</v>
      </c>
      <c r="Q564">
        <v>0</v>
      </c>
      <c r="R564" s="14">
        <v>3.6342592592592594E-3</v>
      </c>
      <c r="X564" s="14">
        <v>1.7707986111111111</v>
      </c>
      <c r="Y564" s="12">
        <f t="shared" si="481"/>
        <v>23.2</v>
      </c>
      <c r="Z564" s="12">
        <f t="shared" si="482"/>
        <v>2</v>
      </c>
      <c r="AA564" s="14">
        <f t="shared" si="483"/>
        <v>5.3199074074074072E-2</v>
      </c>
      <c r="AB564" s="14">
        <f t="shared" si="484"/>
        <v>4.091898148148148E-2</v>
      </c>
      <c r="AC564" s="14">
        <f t="shared" si="485"/>
        <v>3.7407407407407411E-3</v>
      </c>
      <c r="AD564" s="14">
        <f t="shared" si="486"/>
        <v>4.9791666666666673E-3</v>
      </c>
      <c r="AE564" s="14">
        <f t="shared" si="487"/>
        <v>0</v>
      </c>
      <c r="AF564" s="14">
        <f t="shared" si="488"/>
        <v>0</v>
      </c>
      <c r="AG564" s="14">
        <f t="shared" si="489"/>
        <v>2.4398148148148144E-3</v>
      </c>
      <c r="AH564" s="14">
        <f t="shared" si="490"/>
        <v>1.1203703703703703E-3</v>
      </c>
      <c r="AI564" s="14">
        <f t="shared" si="491"/>
        <v>0</v>
      </c>
      <c r="AJ564" s="14">
        <f t="shared" si="492"/>
        <v>2.0555555555555557E-3</v>
      </c>
      <c r="AK564" s="15">
        <f t="shared" si="493"/>
        <v>0.35415972222222225</v>
      </c>
    </row>
    <row r="565" spans="1:37" x14ac:dyDescent="0.25">
      <c r="A565" s="5">
        <v>45667</v>
      </c>
      <c r="B565">
        <v>0</v>
      </c>
      <c r="C565" t="s">
        <v>127</v>
      </c>
      <c r="D565">
        <v>0</v>
      </c>
      <c r="E565">
        <v>0</v>
      </c>
      <c r="F565">
        <v>0</v>
      </c>
      <c r="G565" s="14">
        <v>0</v>
      </c>
      <c r="H565" s="14">
        <v>0</v>
      </c>
      <c r="I565" s="14">
        <v>0</v>
      </c>
      <c r="J565" s="14">
        <v>0</v>
      </c>
      <c r="K565" s="14">
        <v>0</v>
      </c>
      <c r="L565" s="14">
        <v>0</v>
      </c>
      <c r="M565" s="14">
        <v>0</v>
      </c>
      <c r="N565" s="14">
        <v>0</v>
      </c>
      <c r="O565" s="14">
        <v>0</v>
      </c>
      <c r="P565" s="14">
        <v>0</v>
      </c>
      <c r="Q565">
        <v>0</v>
      </c>
      <c r="R565" s="14" t="e">
        <v>#DIV/0!</v>
      </c>
      <c r="X565" s="14">
        <v>0</v>
      </c>
      <c r="Y565" s="12" t="e">
        <f t="shared" si="481"/>
        <v>#DIV/0!</v>
      </c>
      <c r="Z565" s="12" t="e">
        <f t="shared" si="482"/>
        <v>#DIV/0!</v>
      </c>
      <c r="AA565" s="14" t="e">
        <f t="shared" si="483"/>
        <v>#DIV/0!</v>
      </c>
      <c r="AB565" s="14" t="e">
        <f t="shared" si="484"/>
        <v>#DIV/0!</v>
      </c>
      <c r="AC565" s="14" t="e">
        <f t="shared" si="485"/>
        <v>#DIV/0!</v>
      </c>
      <c r="AD565" s="14" t="e">
        <f t="shared" si="486"/>
        <v>#DIV/0!</v>
      </c>
      <c r="AE565" s="14" t="e">
        <f t="shared" si="487"/>
        <v>#DIV/0!</v>
      </c>
      <c r="AF565" s="14" t="e">
        <f t="shared" si="488"/>
        <v>#DIV/0!</v>
      </c>
      <c r="AG565" s="14" t="e">
        <f t="shared" si="489"/>
        <v>#DIV/0!</v>
      </c>
      <c r="AH565" s="14" t="e">
        <f t="shared" si="490"/>
        <v>#DIV/0!</v>
      </c>
      <c r="AI565" s="14" t="e">
        <f t="shared" si="491"/>
        <v>#DIV/0!</v>
      </c>
      <c r="AJ565" s="14" t="e">
        <f t="shared" si="492"/>
        <v>#DIV/0!</v>
      </c>
      <c r="AK565" s="15" t="e">
        <f t="shared" si="493"/>
        <v>#DIV/0!</v>
      </c>
    </row>
    <row r="566" spans="1:37" x14ac:dyDescent="0.25">
      <c r="A566" s="5">
        <v>45667</v>
      </c>
      <c r="B566">
        <v>5</v>
      </c>
      <c r="C566" t="s">
        <v>44</v>
      </c>
      <c r="D566">
        <v>145</v>
      </c>
      <c r="E566">
        <v>11</v>
      </c>
      <c r="F566">
        <v>156</v>
      </c>
      <c r="G566" s="14">
        <v>0.27239583333333334</v>
      </c>
      <c r="H566" s="14">
        <v>0.21</v>
      </c>
      <c r="I566" s="14">
        <v>4.0972222222222226E-3</v>
      </c>
      <c r="J566" s="14">
        <v>4.3055555555555555E-3</v>
      </c>
      <c r="K566" s="14">
        <v>1.1400462962962965E-2</v>
      </c>
      <c r="L566" s="14">
        <v>3.8101851851851852E-2</v>
      </c>
      <c r="M566" s="14">
        <v>4.3981481481481484E-3</v>
      </c>
      <c r="N566" s="14">
        <v>0</v>
      </c>
      <c r="O566" s="14">
        <v>0</v>
      </c>
      <c r="P566" s="14">
        <v>2.3530092592592592E-2</v>
      </c>
      <c r="Q566">
        <v>1</v>
      </c>
      <c r="R566" s="14">
        <v>6.238425925925925E-3</v>
      </c>
      <c r="X566" s="14">
        <v>1.7750000000000001</v>
      </c>
      <c r="Y566" s="12">
        <f t="shared" si="481"/>
        <v>29</v>
      </c>
      <c r="Z566" s="12">
        <f t="shared" si="482"/>
        <v>2.2000000000000002</v>
      </c>
      <c r="AA566" s="14">
        <f t="shared" si="483"/>
        <v>5.4479166666666669E-2</v>
      </c>
      <c r="AB566" s="14">
        <f t="shared" si="484"/>
        <v>4.1999999999999996E-2</v>
      </c>
      <c r="AC566" s="14">
        <f t="shared" si="485"/>
        <v>8.1944444444444447E-4</v>
      </c>
      <c r="AD566" s="14">
        <f t="shared" si="486"/>
        <v>8.611111111111111E-4</v>
      </c>
      <c r="AE566" s="14">
        <f t="shared" si="487"/>
        <v>2.2800925925925931E-3</v>
      </c>
      <c r="AF566" s="14">
        <f t="shared" si="488"/>
        <v>7.6203703703703702E-3</v>
      </c>
      <c r="AG566" s="14">
        <f t="shared" si="489"/>
        <v>8.7962962962962973E-4</v>
      </c>
      <c r="AH566" s="14">
        <f t="shared" si="490"/>
        <v>0</v>
      </c>
      <c r="AI566" s="14">
        <f t="shared" si="491"/>
        <v>0</v>
      </c>
      <c r="AJ566" s="14">
        <f t="shared" si="492"/>
        <v>4.7060185185185182E-3</v>
      </c>
      <c r="AK566" s="15">
        <f t="shared" si="493"/>
        <v>0.35500000000000004</v>
      </c>
    </row>
    <row r="567" spans="1:37" x14ac:dyDescent="0.25">
      <c r="A567" s="5">
        <v>45667</v>
      </c>
      <c r="B567">
        <v>4</v>
      </c>
      <c r="C567" t="s">
        <v>43</v>
      </c>
      <c r="D567">
        <v>78</v>
      </c>
      <c r="E567">
        <v>2</v>
      </c>
      <c r="F567">
        <v>80</v>
      </c>
      <c r="G567" s="14">
        <v>0.15549768518518517</v>
      </c>
      <c r="H567" s="14">
        <v>0.12379629629629629</v>
      </c>
      <c r="I567" s="14">
        <v>0</v>
      </c>
      <c r="J567" s="14">
        <v>0</v>
      </c>
      <c r="K567" s="14">
        <v>0</v>
      </c>
      <c r="L567" s="14">
        <v>3.170138888888889E-2</v>
      </c>
      <c r="M567" s="14">
        <v>0</v>
      </c>
      <c r="N567" s="14">
        <v>0</v>
      </c>
      <c r="O567" s="14">
        <v>0</v>
      </c>
      <c r="P567" s="14">
        <v>9.2905092592592595E-2</v>
      </c>
      <c r="Q567">
        <v>0</v>
      </c>
      <c r="R567" s="14">
        <v>4.7916666666666672E-3</v>
      </c>
      <c r="X567" s="14">
        <v>1.2473032407407407</v>
      </c>
      <c r="Y567" s="12">
        <f t="shared" si="481"/>
        <v>19.5</v>
      </c>
      <c r="Z567" s="12">
        <f t="shared" si="482"/>
        <v>0.5</v>
      </c>
      <c r="AA567" s="14">
        <f t="shared" si="483"/>
        <v>3.8874421296296292E-2</v>
      </c>
      <c r="AB567" s="14">
        <f t="shared" si="484"/>
        <v>3.0949074074074073E-2</v>
      </c>
      <c r="AC567" s="14">
        <f t="shared" si="485"/>
        <v>0</v>
      </c>
      <c r="AD567" s="14">
        <f t="shared" si="486"/>
        <v>0</v>
      </c>
      <c r="AE567" s="14">
        <f t="shared" si="487"/>
        <v>0</v>
      </c>
      <c r="AF567" s="14">
        <f t="shared" si="488"/>
        <v>7.9253472222222225E-3</v>
      </c>
      <c r="AG567" s="14">
        <f t="shared" si="489"/>
        <v>0</v>
      </c>
      <c r="AH567" s="14">
        <f t="shared" si="490"/>
        <v>0</v>
      </c>
      <c r="AI567" s="14">
        <f t="shared" si="491"/>
        <v>0</v>
      </c>
      <c r="AJ567" s="14">
        <f t="shared" si="492"/>
        <v>2.3226273148148149E-2</v>
      </c>
      <c r="AK567" s="15">
        <f t="shared" si="493"/>
        <v>0.31182581018518518</v>
      </c>
    </row>
    <row r="568" spans="1:37" x14ac:dyDescent="0.25">
      <c r="A568" s="5">
        <v>45667</v>
      </c>
      <c r="B568">
        <v>5</v>
      </c>
      <c r="C568" t="s">
        <v>49</v>
      </c>
      <c r="D568">
        <v>131</v>
      </c>
      <c r="E568">
        <v>26</v>
      </c>
      <c r="F568">
        <v>157</v>
      </c>
      <c r="G568" s="14">
        <v>0.24219907407407407</v>
      </c>
      <c r="H568" s="14">
        <v>0.20900462962962962</v>
      </c>
      <c r="I568" s="14">
        <v>5.3009259259259251E-3</v>
      </c>
      <c r="J568" s="14">
        <v>1.6099537037037037E-2</v>
      </c>
      <c r="K568" s="14">
        <v>0</v>
      </c>
      <c r="L568" s="14">
        <v>0</v>
      </c>
      <c r="M568" s="14">
        <v>1.1805555555555555E-2</v>
      </c>
      <c r="N568" s="14">
        <v>0</v>
      </c>
      <c r="O568" s="14">
        <v>0</v>
      </c>
      <c r="P568" s="14">
        <v>7.4212962962962967E-2</v>
      </c>
      <c r="Q568">
        <v>0</v>
      </c>
      <c r="R568" s="14">
        <v>4.2245370370370371E-3</v>
      </c>
      <c r="X568" s="14">
        <v>1.7703935185185184</v>
      </c>
      <c r="Y568" s="12">
        <f t="shared" si="481"/>
        <v>26.2</v>
      </c>
      <c r="Z568" s="12">
        <f t="shared" si="482"/>
        <v>5.2</v>
      </c>
      <c r="AA568" s="14">
        <f t="shared" si="483"/>
        <v>4.8439814814814811E-2</v>
      </c>
      <c r="AB568" s="14">
        <f t="shared" si="484"/>
        <v>4.1800925925925922E-2</v>
      </c>
      <c r="AC568" s="14">
        <f t="shared" si="485"/>
        <v>1.0601851851851851E-3</v>
      </c>
      <c r="AD568" s="14">
        <f t="shared" si="486"/>
        <v>3.2199074074074074E-3</v>
      </c>
      <c r="AE568" s="14">
        <f t="shared" si="487"/>
        <v>0</v>
      </c>
      <c r="AF568" s="14">
        <f t="shared" si="488"/>
        <v>0</v>
      </c>
      <c r="AG568" s="14">
        <f t="shared" si="489"/>
        <v>2.3611111111111111E-3</v>
      </c>
      <c r="AH568" s="14">
        <f t="shared" si="490"/>
        <v>0</v>
      </c>
      <c r="AI568" s="14">
        <f t="shared" si="491"/>
        <v>0</v>
      </c>
      <c r="AJ568" s="14">
        <f t="shared" si="492"/>
        <v>1.4842592592592593E-2</v>
      </c>
      <c r="AK568" s="15">
        <f t="shared" si="493"/>
        <v>0.3540787037037037</v>
      </c>
    </row>
    <row r="569" spans="1:37" x14ac:dyDescent="0.25">
      <c r="A569" s="5">
        <v>45667</v>
      </c>
      <c r="B569">
        <v>5</v>
      </c>
      <c r="C569" t="s">
        <v>45</v>
      </c>
      <c r="D569">
        <v>17</v>
      </c>
      <c r="E569">
        <v>45</v>
      </c>
      <c r="F569">
        <v>62</v>
      </c>
      <c r="G569" s="14">
        <v>1.5548958333333334</v>
      </c>
      <c r="H569" s="14">
        <v>0.2112037037037037</v>
      </c>
      <c r="I569" s="14">
        <v>0</v>
      </c>
      <c r="J569" s="14">
        <v>0</v>
      </c>
      <c r="K569" s="14">
        <v>0</v>
      </c>
      <c r="L569" s="14">
        <v>0</v>
      </c>
      <c r="M569" s="14">
        <v>0</v>
      </c>
      <c r="N569" s="14">
        <v>0.34370370370370368</v>
      </c>
      <c r="O569" s="14">
        <v>0</v>
      </c>
      <c r="P569" s="14">
        <v>1.2268518518518518E-3</v>
      </c>
      <c r="Q569">
        <v>0</v>
      </c>
      <c r="R569" s="14">
        <v>6.3888888888888884E-3</v>
      </c>
      <c r="X569" s="14">
        <v>1.6523958333333333</v>
      </c>
      <c r="Y569" s="12">
        <f t="shared" si="481"/>
        <v>3.4</v>
      </c>
      <c r="Z569" s="12">
        <f t="shared" si="482"/>
        <v>9</v>
      </c>
      <c r="AA569" s="14">
        <f t="shared" si="483"/>
        <v>0.3109791666666667</v>
      </c>
      <c r="AB569" s="14">
        <f t="shared" si="484"/>
        <v>4.2240740740740738E-2</v>
      </c>
      <c r="AC569" s="14">
        <f t="shared" si="485"/>
        <v>0</v>
      </c>
      <c r="AD569" s="14">
        <f t="shared" si="486"/>
        <v>0</v>
      </c>
      <c r="AE569" s="14">
        <f t="shared" si="487"/>
        <v>0</v>
      </c>
      <c r="AF569" s="14">
        <f t="shared" si="488"/>
        <v>0</v>
      </c>
      <c r="AG569" s="14">
        <f t="shared" si="489"/>
        <v>0</v>
      </c>
      <c r="AH569" s="14">
        <f t="shared" si="490"/>
        <v>6.8740740740740741E-2</v>
      </c>
      <c r="AI569" s="14">
        <f t="shared" si="491"/>
        <v>0</v>
      </c>
      <c r="AJ569" s="14">
        <f t="shared" si="492"/>
        <v>2.4537037037037035E-4</v>
      </c>
      <c r="AK569" s="15">
        <f t="shared" si="493"/>
        <v>0.33047916666666666</v>
      </c>
    </row>
    <row r="570" spans="1:37" x14ac:dyDescent="0.25">
      <c r="A570" s="5">
        <v>45667</v>
      </c>
      <c r="B570">
        <v>5</v>
      </c>
      <c r="C570" t="s">
        <v>46</v>
      </c>
      <c r="D570">
        <v>121</v>
      </c>
      <c r="E570">
        <v>2</v>
      </c>
      <c r="F570">
        <v>123</v>
      </c>
      <c r="G570" s="14">
        <v>0.23650462962962962</v>
      </c>
      <c r="H570" s="14">
        <v>0.21060185185185185</v>
      </c>
      <c r="I570" s="14">
        <v>0</v>
      </c>
      <c r="J570" s="14">
        <v>2.5902777777777775E-2</v>
      </c>
      <c r="K570" s="14">
        <v>0</v>
      </c>
      <c r="L570" s="14">
        <v>0</v>
      </c>
      <c r="M570" s="14">
        <v>0</v>
      </c>
      <c r="N570" s="14">
        <v>0</v>
      </c>
      <c r="O570" s="14">
        <v>0</v>
      </c>
      <c r="P570" s="14">
        <v>5.5844907407407406E-2</v>
      </c>
      <c r="Q570">
        <v>0</v>
      </c>
      <c r="R570" s="14">
        <v>5.4745370370370373E-3</v>
      </c>
      <c r="X570" s="14">
        <v>1.7645023148148147</v>
      </c>
      <c r="Y570" s="12">
        <f t="shared" si="481"/>
        <v>24.2</v>
      </c>
      <c r="Z570" s="12">
        <f t="shared" si="482"/>
        <v>0.4</v>
      </c>
      <c r="AA570" s="14">
        <f t="shared" si="483"/>
        <v>4.7300925925925927E-2</v>
      </c>
      <c r="AB570" s="14">
        <f t="shared" si="484"/>
        <v>4.2120370370370371E-2</v>
      </c>
      <c r="AC570" s="14">
        <f t="shared" si="485"/>
        <v>0</v>
      </c>
      <c r="AD570" s="14">
        <f t="shared" si="486"/>
        <v>5.1805555555555546E-3</v>
      </c>
      <c r="AE570" s="14">
        <f t="shared" si="487"/>
        <v>0</v>
      </c>
      <c r="AF570" s="14">
        <f t="shared" si="488"/>
        <v>0</v>
      </c>
      <c r="AG570" s="14">
        <f t="shared" si="489"/>
        <v>0</v>
      </c>
      <c r="AH570" s="14">
        <f t="shared" si="490"/>
        <v>0</v>
      </c>
      <c r="AI570" s="14">
        <f t="shared" si="491"/>
        <v>0</v>
      </c>
      <c r="AJ570" s="14">
        <f t="shared" si="492"/>
        <v>1.1168981481481481E-2</v>
      </c>
      <c r="AK570" s="15">
        <f t="shared" si="493"/>
        <v>0.35290046296296296</v>
      </c>
    </row>
    <row r="571" spans="1:37" x14ac:dyDescent="0.25">
      <c r="A571" s="5">
        <v>45667</v>
      </c>
      <c r="B571">
        <v>5</v>
      </c>
      <c r="C571" t="s">
        <v>47</v>
      </c>
      <c r="D571">
        <v>101</v>
      </c>
      <c r="E571">
        <v>15</v>
      </c>
      <c r="F571">
        <v>116</v>
      </c>
      <c r="G571" s="14">
        <v>0.32239583333333333</v>
      </c>
      <c r="H571" s="14">
        <v>0.20909722222222224</v>
      </c>
      <c r="I571" s="14">
        <v>2.9976851851851848E-3</v>
      </c>
      <c r="J571" s="14">
        <v>4.5196759259259256E-2</v>
      </c>
      <c r="K571" s="14">
        <v>0</v>
      </c>
      <c r="L571" s="14">
        <v>2.9976851851851848E-3</v>
      </c>
      <c r="M571" s="14">
        <v>6.2094907407407411E-2</v>
      </c>
      <c r="N571" s="14">
        <v>0</v>
      </c>
      <c r="O571" s="14">
        <v>0</v>
      </c>
      <c r="P571" s="14">
        <v>1.7835648148148149E-2</v>
      </c>
      <c r="Q571">
        <v>0</v>
      </c>
      <c r="R571" s="14">
        <v>5.6712962962962958E-3</v>
      </c>
      <c r="X571" s="14">
        <v>1.7809027777777777</v>
      </c>
      <c r="Y571" s="12">
        <f t="shared" si="481"/>
        <v>20.2</v>
      </c>
      <c r="Z571" s="12">
        <f t="shared" si="482"/>
        <v>3</v>
      </c>
      <c r="AA571" s="14">
        <f t="shared" si="483"/>
        <v>6.4479166666666671E-2</v>
      </c>
      <c r="AB571" s="14">
        <f t="shared" si="484"/>
        <v>4.1819444444444451E-2</v>
      </c>
      <c r="AC571" s="14">
        <f t="shared" si="485"/>
        <v>5.9953703703703699E-4</v>
      </c>
      <c r="AD571" s="14">
        <f t="shared" si="486"/>
        <v>9.0393518518518505E-3</v>
      </c>
      <c r="AE571" s="14">
        <f t="shared" si="487"/>
        <v>0</v>
      </c>
      <c r="AF571" s="14">
        <f t="shared" si="488"/>
        <v>5.9953703703703699E-4</v>
      </c>
      <c r="AG571" s="14">
        <f t="shared" si="489"/>
        <v>1.2418981481481482E-2</v>
      </c>
      <c r="AH571" s="14">
        <f t="shared" si="490"/>
        <v>0</v>
      </c>
      <c r="AI571" s="14">
        <f t="shared" si="491"/>
        <v>0</v>
      </c>
      <c r="AJ571" s="14">
        <f t="shared" si="492"/>
        <v>3.5671296296296297E-3</v>
      </c>
      <c r="AK571" s="15">
        <f t="shared" si="493"/>
        <v>0.35618055555555556</v>
      </c>
    </row>
    <row r="572" spans="1:37" x14ac:dyDescent="0.25">
      <c r="A572" s="5">
        <v>45674</v>
      </c>
      <c r="B572">
        <v>5</v>
      </c>
      <c r="C572" t="s">
        <v>123</v>
      </c>
      <c r="D572">
        <v>9</v>
      </c>
      <c r="E572">
        <v>0</v>
      </c>
      <c r="F572">
        <v>9</v>
      </c>
      <c r="G572" s="14">
        <v>1.247800925925926</v>
      </c>
      <c r="H572" s="14">
        <v>0</v>
      </c>
      <c r="I572" s="14">
        <v>0</v>
      </c>
      <c r="J572" s="14">
        <v>0</v>
      </c>
      <c r="K572" s="14">
        <v>0</v>
      </c>
      <c r="L572" s="14">
        <v>0.24780092592592592</v>
      </c>
      <c r="M572" s="14">
        <v>0</v>
      </c>
      <c r="N572" s="14">
        <v>0</v>
      </c>
      <c r="O572" s="14">
        <v>0</v>
      </c>
      <c r="P572" s="14">
        <v>4.2824074074074075E-4</v>
      </c>
      <c r="Q572">
        <v>0</v>
      </c>
      <c r="R572" s="14">
        <v>4.8148148148148152E-3</v>
      </c>
      <c r="X572" s="14">
        <v>1.2920949074074073</v>
      </c>
      <c r="Y572" s="12">
        <f t="shared" ref="Y572:Y580" si="494">$D572/$B572</f>
        <v>1.8</v>
      </c>
      <c r="Z572" s="12">
        <f t="shared" ref="Z572:Z580" si="495">$E572/$B572</f>
        <v>0</v>
      </c>
      <c r="AA572" s="14">
        <f t="shared" ref="AA572:AA580" si="496">$G572/$B572</f>
        <v>0.24956018518518519</v>
      </c>
      <c r="AB572" s="14">
        <f t="shared" ref="AB572:AB580" si="497">$H572/$B572</f>
        <v>0</v>
      </c>
      <c r="AC572" s="14">
        <f t="shared" ref="AC572:AC580" si="498">$I572/$B572</f>
        <v>0</v>
      </c>
      <c r="AD572" s="14">
        <f t="shared" ref="AD572:AD580" si="499">$J572/$B572</f>
        <v>0</v>
      </c>
      <c r="AE572" s="14">
        <f t="shared" ref="AE572:AE580" si="500">$K572/$B572</f>
        <v>0</v>
      </c>
      <c r="AF572" s="14">
        <f t="shared" ref="AF572:AF580" si="501">$L572/$B572</f>
        <v>4.9560185185185186E-2</v>
      </c>
      <c r="AG572" s="14">
        <f t="shared" ref="AG572:AG580" si="502">$M572/$B572</f>
        <v>0</v>
      </c>
      <c r="AH572" s="14">
        <f t="shared" ref="AH572:AH580" si="503">$N572/$B572</f>
        <v>0</v>
      </c>
      <c r="AI572" s="14">
        <f t="shared" ref="AI572:AI580" si="504">$O572/$B572</f>
        <v>0</v>
      </c>
      <c r="AJ572" s="14">
        <f t="shared" ref="AJ572:AJ580" si="505">$P572/$B572</f>
        <v>8.5648148148148145E-5</v>
      </c>
      <c r="AK572" s="15">
        <f t="shared" ref="AK572:AK580" si="506">$X572/$B572</f>
        <v>0.25841898148148146</v>
      </c>
    </row>
    <row r="573" spans="1:37" x14ac:dyDescent="0.25">
      <c r="A573" s="5">
        <v>45674</v>
      </c>
      <c r="B573">
        <v>5</v>
      </c>
      <c r="C573" t="s">
        <v>48</v>
      </c>
      <c r="D573">
        <v>163</v>
      </c>
      <c r="E573">
        <v>25</v>
      </c>
      <c r="F573">
        <v>188</v>
      </c>
      <c r="G573" s="14">
        <v>0.28939814814814818</v>
      </c>
      <c r="H573" s="14">
        <v>0.21030092592592595</v>
      </c>
      <c r="I573" s="14">
        <v>3.650462962962963E-2</v>
      </c>
      <c r="J573" s="14">
        <v>2.4594907407407409E-2</v>
      </c>
      <c r="K573" s="14">
        <v>4.8032407407407407E-3</v>
      </c>
      <c r="L573" s="14">
        <v>1.3101851851851852E-2</v>
      </c>
      <c r="M573" s="14">
        <v>1.0416666666666667E-4</v>
      </c>
      <c r="N573" s="14">
        <v>0</v>
      </c>
      <c r="O573" s="14">
        <v>0</v>
      </c>
      <c r="P573" s="14">
        <v>2.0069444444444442E-2</v>
      </c>
      <c r="Q573">
        <v>0</v>
      </c>
      <c r="R573" s="14">
        <v>3.472222222222222E-3</v>
      </c>
      <c r="X573" s="14">
        <v>1.7732986111111113</v>
      </c>
      <c r="Y573" s="12">
        <f t="shared" si="494"/>
        <v>32.6</v>
      </c>
      <c r="Z573" s="12">
        <f t="shared" si="495"/>
        <v>5</v>
      </c>
      <c r="AA573" s="14">
        <f t="shared" si="496"/>
        <v>5.7879629629629635E-2</v>
      </c>
      <c r="AB573" s="14">
        <f t="shared" si="497"/>
        <v>4.2060185185185187E-2</v>
      </c>
      <c r="AC573" s="14">
        <f t="shared" si="498"/>
        <v>7.300925925925926E-3</v>
      </c>
      <c r="AD573" s="14">
        <f t="shared" si="499"/>
        <v>4.9189814814814816E-3</v>
      </c>
      <c r="AE573" s="14">
        <f t="shared" si="500"/>
        <v>9.6064814814814819E-4</v>
      </c>
      <c r="AF573" s="14">
        <f t="shared" si="501"/>
        <v>2.6203703703703706E-3</v>
      </c>
      <c r="AG573" s="14">
        <f t="shared" si="502"/>
        <v>2.0833333333333336E-5</v>
      </c>
      <c r="AH573" s="14">
        <f t="shared" si="503"/>
        <v>0</v>
      </c>
      <c r="AI573" s="14">
        <f t="shared" si="504"/>
        <v>0</v>
      </c>
      <c r="AJ573" s="14">
        <f t="shared" si="505"/>
        <v>4.013888888888888E-3</v>
      </c>
      <c r="AK573" s="15">
        <f t="shared" si="506"/>
        <v>0.35465972222222225</v>
      </c>
    </row>
    <row r="574" spans="1:37" x14ac:dyDescent="0.25">
      <c r="A574" s="5">
        <v>45674</v>
      </c>
      <c r="B574">
        <v>5</v>
      </c>
      <c r="C574" t="s">
        <v>127</v>
      </c>
      <c r="D574">
        <v>47</v>
      </c>
      <c r="E574">
        <v>17</v>
      </c>
      <c r="F574">
        <v>64</v>
      </c>
      <c r="G574" s="14">
        <v>0.33219907407407406</v>
      </c>
      <c r="H574" s="14">
        <v>0.20890046296296297</v>
      </c>
      <c r="I574" s="14">
        <v>0</v>
      </c>
      <c r="J574" s="14">
        <v>2.659722222222222E-2</v>
      </c>
      <c r="K574" s="14">
        <v>0</v>
      </c>
      <c r="L574" s="14">
        <v>5.5694444444444442E-2</v>
      </c>
      <c r="M574" s="14">
        <v>0</v>
      </c>
      <c r="N574" s="14">
        <v>0</v>
      </c>
      <c r="O574" s="14">
        <v>4.099537037037037E-2</v>
      </c>
      <c r="P574" s="14">
        <v>9.9652777777777778E-3</v>
      </c>
      <c r="Q574">
        <v>0</v>
      </c>
      <c r="R574" s="14">
        <v>6.6087962962962966E-3</v>
      </c>
      <c r="X574" s="14">
        <v>1.7723032407407409</v>
      </c>
      <c r="Y574" s="12">
        <f t="shared" si="494"/>
        <v>9.4</v>
      </c>
      <c r="Z574" s="12">
        <f t="shared" si="495"/>
        <v>3.4</v>
      </c>
      <c r="AA574" s="14">
        <f t="shared" si="496"/>
        <v>6.6439814814814813E-2</v>
      </c>
      <c r="AB574" s="14">
        <f t="shared" si="497"/>
        <v>4.1780092592592591E-2</v>
      </c>
      <c r="AC574" s="14">
        <f t="shared" si="498"/>
        <v>0</v>
      </c>
      <c r="AD574" s="14">
        <f t="shared" si="499"/>
        <v>5.3194444444444444E-3</v>
      </c>
      <c r="AE574" s="14">
        <f t="shared" si="500"/>
        <v>0</v>
      </c>
      <c r="AF574" s="14">
        <f t="shared" si="501"/>
        <v>1.1138888888888889E-2</v>
      </c>
      <c r="AG574" s="14">
        <f t="shared" si="502"/>
        <v>0</v>
      </c>
      <c r="AH574" s="14">
        <f t="shared" si="503"/>
        <v>0</v>
      </c>
      <c r="AI574" s="14">
        <f t="shared" si="504"/>
        <v>8.1990740740740739E-3</v>
      </c>
      <c r="AJ574" s="14">
        <f t="shared" si="505"/>
        <v>1.9930555555555556E-3</v>
      </c>
      <c r="AK574" s="15">
        <f t="shared" si="506"/>
        <v>0.35446064814814815</v>
      </c>
    </row>
    <row r="575" spans="1:37" x14ac:dyDescent="0.25">
      <c r="A575" s="5">
        <v>45674</v>
      </c>
      <c r="B575">
        <v>5</v>
      </c>
      <c r="C575" t="s">
        <v>44</v>
      </c>
      <c r="D575">
        <v>86</v>
      </c>
      <c r="E575">
        <v>22</v>
      </c>
      <c r="F575">
        <v>108</v>
      </c>
      <c r="G575" s="14">
        <v>0.25049768518518517</v>
      </c>
      <c r="H575" s="14">
        <v>0.20930555555555555</v>
      </c>
      <c r="I575" s="14">
        <v>0</v>
      </c>
      <c r="J575" s="14">
        <v>0</v>
      </c>
      <c r="K575" s="14">
        <v>0</v>
      </c>
      <c r="L575" s="14">
        <v>2.8796296296296296E-2</v>
      </c>
      <c r="M575" s="14">
        <v>1.0416666666666667E-4</v>
      </c>
      <c r="N575" s="14">
        <v>1.230324074074074E-2</v>
      </c>
      <c r="O575" s="14">
        <v>0</v>
      </c>
      <c r="P575" s="14">
        <v>1.4166666666666666E-2</v>
      </c>
      <c r="Q575">
        <v>0</v>
      </c>
      <c r="R575" s="14">
        <v>6.8055555555555569E-3</v>
      </c>
      <c r="X575" s="14">
        <v>1.7728009259259261</v>
      </c>
      <c r="Y575" s="12">
        <f t="shared" si="494"/>
        <v>17.2</v>
      </c>
      <c r="Z575" s="12">
        <f t="shared" si="495"/>
        <v>4.4000000000000004</v>
      </c>
      <c r="AA575" s="14">
        <f t="shared" si="496"/>
        <v>5.0099537037037033E-2</v>
      </c>
      <c r="AB575" s="14">
        <f t="shared" si="497"/>
        <v>4.1861111111111113E-2</v>
      </c>
      <c r="AC575" s="14">
        <f t="shared" si="498"/>
        <v>0</v>
      </c>
      <c r="AD575" s="14">
        <f t="shared" si="499"/>
        <v>0</v>
      </c>
      <c r="AE575" s="14">
        <f t="shared" si="500"/>
        <v>0</v>
      </c>
      <c r="AF575" s="14">
        <f t="shared" si="501"/>
        <v>5.7592592592592591E-3</v>
      </c>
      <c r="AG575" s="14">
        <f t="shared" si="502"/>
        <v>2.0833333333333336E-5</v>
      </c>
      <c r="AH575" s="14">
        <f t="shared" si="503"/>
        <v>2.460648148148148E-3</v>
      </c>
      <c r="AI575" s="14">
        <f t="shared" si="504"/>
        <v>0</v>
      </c>
      <c r="AJ575" s="14">
        <f t="shared" si="505"/>
        <v>2.8333333333333331E-3</v>
      </c>
      <c r="AK575" s="15">
        <f t="shared" si="506"/>
        <v>0.35456018518518523</v>
      </c>
    </row>
    <row r="576" spans="1:37" x14ac:dyDescent="0.25">
      <c r="A576" s="5">
        <v>45674</v>
      </c>
      <c r="B576">
        <v>5</v>
      </c>
      <c r="C576" t="s">
        <v>43</v>
      </c>
      <c r="D576">
        <v>24</v>
      </c>
      <c r="E576">
        <v>18</v>
      </c>
      <c r="F576">
        <v>42</v>
      </c>
      <c r="G576" s="14">
        <v>0.3103009259259259</v>
      </c>
      <c r="H576" s="14">
        <v>0.20299768518518521</v>
      </c>
      <c r="I576" s="14">
        <v>6.8599537037037042E-2</v>
      </c>
      <c r="J576" s="14">
        <v>0</v>
      </c>
      <c r="K576" s="14">
        <v>0</v>
      </c>
      <c r="L576" s="14">
        <v>3.8703703703703705E-2</v>
      </c>
      <c r="M576" s="14">
        <v>0</v>
      </c>
      <c r="N576" s="14">
        <v>0</v>
      </c>
      <c r="O576" s="14">
        <v>0</v>
      </c>
      <c r="P576" s="14">
        <v>1.5219907407407409E-2</v>
      </c>
      <c r="Q576">
        <v>0</v>
      </c>
      <c r="R576" s="14">
        <v>4.8263888888888887E-3</v>
      </c>
      <c r="X576" s="14">
        <v>1.7637037037037038</v>
      </c>
      <c r="Y576" s="12">
        <f t="shared" si="494"/>
        <v>4.8</v>
      </c>
      <c r="Z576" s="12">
        <f t="shared" si="495"/>
        <v>3.6</v>
      </c>
      <c r="AA576" s="14">
        <f t="shared" si="496"/>
        <v>6.2060185185185177E-2</v>
      </c>
      <c r="AB576" s="14">
        <f t="shared" si="497"/>
        <v>4.0599537037037045E-2</v>
      </c>
      <c r="AC576" s="14">
        <f t="shared" si="498"/>
        <v>1.3719907407407408E-2</v>
      </c>
      <c r="AD576" s="14">
        <f t="shared" si="499"/>
        <v>0</v>
      </c>
      <c r="AE576" s="14">
        <f t="shared" si="500"/>
        <v>0</v>
      </c>
      <c r="AF576" s="14">
        <f t="shared" si="501"/>
        <v>7.7407407407407407E-3</v>
      </c>
      <c r="AG576" s="14">
        <f t="shared" si="502"/>
        <v>0</v>
      </c>
      <c r="AH576" s="14">
        <f t="shared" si="503"/>
        <v>0</v>
      </c>
      <c r="AI576" s="14">
        <f t="shared" si="504"/>
        <v>0</v>
      </c>
      <c r="AJ576" s="14">
        <f t="shared" si="505"/>
        <v>3.0439814814814817E-3</v>
      </c>
      <c r="AK576" s="15">
        <f t="shared" si="506"/>
        <v>0.35274074074074074</v>
      </c>
    </row>
    <row r="577" spans="1:37" x14ac:dyDescent="0.25">
      <c r="A577" s="5">
        <v>45674</v>
      </c>
      <c r="B577">
        <v>5</v>
      </c>
      <c r="C577" t="s">
        <v>49</v>
      </c>
      <c r="D577">
        <v>50</v>
      </c>
      <c r="E577">
        <v>15</v>
      </c>
      <c r="F577">
        <v>65</v>
      </c>
      <c r="G577" s="14">
        <v>0.24749999999999997</v>
      </c>
      <c r="H577" s="14">
        <v>0.20909722222222224</v>
      </c>
      <c r="I577" s="14">
        <v>0</v>
      </c>
      <c r="J577" s="14">
        <v>9.0046296296296298E-3</v>
      </c>
      <c r="K577" s="14">
        <v>0</v>
      </c>
      <c r="L577" s="14">
        <v>0</v>
      </c>
      <c r="M577" s="14">
        <v>2.3032407407407407E-3</v>
      </c>
      <c r="N577" s="14">
        <v>2.7094907407407404E-2</v>
      </c>
      <c r="O577" s="14">
        <v>0</v>
      </c>
      <c r="P577" s="14">
        <v>2.4999999999999998E-2</v>
      </c>
      <c r="Q577">
        <v>0</v>
      </c>
      <c r="R577" s="14">
        <v>4.6874999999999998E-3</v>
      </c>
      <c r="X577" s="14">
        <v>1.7625</v>
      </c>
      <c r="Y577" s="12">
        <f t="shared" si="494"/>
        <v>10</v>
      </c>
      <c r="Z577" s="12">
        <f t="shared" si="495"/>
        <v>3</v>
      </c>
      <c r="AA577" s="14">
        <f t="shared" si="496"/>
        <v>4.9499999999999995E-2</v>
      </c>
      <c r="AB577" s="14">
        <f t="shared" si="497"/>
        <v>4.1819444444444451E-2</v>
      </c>
      <c r="AC577" s="14">
        <f t="shared" si="498"/>
        <v>0</v>
      </c>
      <c r="AD577" s="14">
        <f t="shared" si="499"/>
        <v>1.8009259259259259E-3</v>
      </c>
      <c r="AE577" s="14">
        <f t="shared" si="500"/>
        <v>0</v>
      </c>
      <c r="AF577" s="14">
        <f t="shared" si="501"/>
        <v>0</v>
      </c>
      <c r="AG577" s="14">
        <f t="shared" si="502"/>
        <v>4.6064814814814813E-4</v>
      </c>
      <c r="AH577" s="14">
        <f t="shared" si="503"/>
        <v>5.4189814814814812E-3</v>
      </c>
      <c r="AI577" s="14">
        <f t="shared" si="504"/>
        <v>0</v>
      </c>
      <c r="AJ577" s="14">
        <f t="shared" si="505"/>
        <v>4.9999999999999992E-3</v>
      </c>
      <c r="AK577" s="15">
        <f t="shared" si="506"/>
        <v>0.35249999999999998</v>
      </c>
    </row>
    <row r="578" spans="1:37" x14ac:dyDescent="0.25">
      <c r="A578" s="5">
        <v>45674</v>
      </c>
      <c r="B578">
        <v>5</v>
      </c>
      <c r="C578" t="s">
        <v>45</v>
      </c>
      <c r="D578">
        <v>4</v>
      </c>
      <c r="E578">
        <v>26</v>
      </c>
      <c r="F578">
        <v>30</v>
      </c>
      <c r="G578" s="14">
        <v>1.4276967592592593</v>
      </c>
      <c r="H578" s="14">
        <v>0.16849537037037035</v>
      </c>
      <c r="I578" s="14">
        <v>0</v>
      </c>
      <c r="J578" s="14">
        <v>0</v>
      </c>
      <c r="K578" s="14">
        <v>0</v>
      </c>
      <c r="L578" s="14">
        <v>0</v>
      </c>
      <c r="M578" s="14">
        <v>0</v>
      </c>
      <c r="N578" s="14">
        <v>0.25920138888888888</v>
      </c>
      <c r="O578" s="14">
        <v>0</v>
      </c>
      <c r="P578" s="14">
        <v>4.6296296296296293E-4</v>
      </c>
      <c r="Q578">
        <v>0</v>
      </c>
      <c r="R578" s="14" t="e">
        <v>#DIV/0!</v>
      </c>
      <c r="X578" s="14">
        <v>1.4279976851851852</v>
      </c>
      <c r="Y578" s="12">
        <f t="shared" si="494"/>
        <v>0.8</v>
      </c>
      <c r="Z578" s="12">
        <f t="shared" si="495"/>
        <v>5.2</v>
      </c>
      <c r="AA578" s="14">
        <f t="shared" si="496"/>
        <v>0.28553935185185186</v>
      </c>
      <c r="AB578" s="14">
        <f t="shared" si="497"/>
        <v>3.3699074074074069E-2</v>
      </c>
      <c r="AC578" s="14">
        <f t="shared" si="498"/>
        <v>0</v>
      </c>
      <c r="AD578" s="14">
        <f t="shared" si="499"/>
        <v>0</v>
      </c>
      <c r="AE578" s="14">
        <f t="shared" si="500"/>
        <v>0</v>
      </c>
      <c r="AF578" s="14">
        <f t="shared" si="501"/>
        <v>0</v>
      </c>
      <c r="AG578" s="14">
        <f t="shared" si="502"/>
        <v>0</v>
      </c>
      <c r="AH578" s="14">
        <f t="shared" si="503"/>
        <v>5.1840277777777777E-2</v>
      </c>
      <c r="AI578" s="14">
        <f t="shared" si="504"/>
        <v>0</v>
      </c>
      <c r="AJ578" s="14">
        <f t="shared" si="505"/>
        <v>9.2592592592592588E-5</v>
      </c>
      <c r="AK578" s="15">
        <f t="shared" si="506"/>
        <v>0.28559953703703705</v>
      </c>
    </row>
    <row r="579" spans="1:37" x14ac:dyDescent="0.25">
      <c r="A579" s="5">
        <v>45674</v>
      </c>
      <c r="B579">
        <v>5</v>
      </c>
      <c r="C579" t="s">
        <v>46</v>
      </c>
      <c r="D579">
        <v>103</v>
      </c>
      <c r="E579">
        <v>2</v>
      </c>
      <c r="F579">
        <v>105</v>
      </c>
      <c r="G579" s="14">
        <v>0.24060185185185187</v>
      </c>
      <c r="H579" s="14">
        <v>0.19269675925925925</v>
      </c>
      <c r="I579" s="14">
        <v>1.5046296296296294E-3</v>
      </c>
      <c r="J579" s="14">
        <v>2.2094907407407407E-2</v>
      </c>
      <c r="K579" s="14">
        <v>0</v>
      </c>
      <c r="L579" s="14">
        <v>1.0995370370370371E-2</v>
      </c>
      <c r="M579" s="14">
        <v>1.1805555555555555E-2</v>
      </c>
      <c r="N579" s="14">
        <v>1.5046296296296294E-3</v>
      </c>
      <c r="O579" s="14">
        <v>0</v>
      </c>
      <c r="P579" s="14">
        <v>4.3078703703703702E-2</v>
      </c>
      <c r="Q579">
        <v>0</v>
      </c>
      <c r="R579" s="14">
        <v>5.9143518518518521E-3</v>
      </c>
      <c r="X579" s="14">
        <v>1.7696990740740741</v>
      </c>
      <c r="Y579" s="12">
        <f t="shared" si="494"/>
        <v>20.6</v>
      </c>
      <c r="Z579" s="12">
        <f t="shared" si="495"/>
        <v>0.4</v>
      </c>
      <c r="AA579" s="14">
        <f t="shared" si="496"/>
        <v>4.8120370370370376E-2</v>
      </c>
      <c r="AB579" s="14">
        <f t="shared" si="497"/>
        <v>3.8539351851851852E-2</v>
      </c>
      <c r="AC579" s="14">
        <f t="shared" si="498"/>
        <v>3.0092592592592589E-4</v>
      </c>
      <c r="AD579" s="14">
        <f t="shared" si="499"/>
        <v>4.4189814814814812E-3</v>
      </c>
      <c r="AE579" s="14">
        <f t="shared" si="500"/>
        <v>0</v>
      </c>
      <c r="AF579" s="14">
        <f t="shared" si="501"/>
        <v>2.1990740740740742E-3</v>
      </c>
      <c r="AG579" s="14">
        <f t="shared" si="502"/>
        <v>2.3611111111111111E-3</v>
      </c>
      <c r="AH579" s="14">
        <f t="shared" si="503"/>
        <v>3.0092592592592589E-4</v>
      </c>
      <c r="AI579" s="14">
        <f t="shared" si="504"/>
        <v>0</v>
      </c>
      <c r="AJ579" s="14">
        <f t="shared" si="505"/>
        <v>8.6157407407407398E-3</v>
      </c>
      <c r="AK579" s="15">
        <f t="shared" si="506"/>
        <v>0.35393981481481485</v>
      </c>
    </row>
    <row r="580" spans="1:37" x14ac:dyDescent="0.25">
      <c r="A580" s="5">
        <v>45674</v>
      </c>
      <c r="B580">
        <v>4</v>
      </c>
      <c r="C580" t="s">
        <v>47</v>
      </c>
      <c r="D580">
        <v>73</v>
      </c>
      <c r="E580">
        <v>28</v>
      </c>
      <c r="F580">
        <v>101</v>
      </c>
      <c r="G580" s="14">
        <v>0.24129629629629631</v>
      </c>
      <c r="H580" s="14">
        <v>0.16819444444444445</v>
      </c>
      <c r="I580" s="14">
        <v>0</v>
      </c>
      <c r="J580" s="14">
        <v>3.0902777777777779E-2</v>
      </c>
      <c r="K580" s="14">
        <v>0</v>
      </c>
      <c r="L580" s="14">
        <v>1.5902777777777776E-2</v>
      </c>
      <c r="M580" s="14">
        <v>1.4398148148148148E-2</v>
      </c>
      <c r="N580" s="14">
        <v>1.1898148148148149E-2</v>
      </c>
      <c r="O580" s="14">
        <v>0</v>
      </c>
      <c r="P580" s="14">
        <v>1.0092592592592592E-2</v>
      </c>
      <c r="Q580">
        <v>0</v>
      </c>
      <c r="R580" s="14">
        <v>4.9652777777777777E-3</v>
      </c>
      <c r="X580" s="14">
        <v>1.420300925925926</v>
      </c>
      <c r="Y580" s="12">
        <f t="shared" si="494"/>
        <v>18.25</v>
      </c>
      <c r="Z580" s="12">
        <f t="shared" si="495"/>
        <v>7</v>
      </c>
      <c r="AA580" s="14">
        <f t="shared" si="496"/>
        <v>6.0324074074074079E-2</v>
      </c>
      <c r="AB580" s="14">
        <f t="shared" si="497"/>
        <v>4.2048611111111113E-2</v>
      </c>
      <c r="AC580" s="14">
        <f t="shared" si="498"/>
        <v>0</v>
      </c>
      <c r="AD580" s="14">
        <f t="shared" si="499"/>
        <v>7.7256944444444448E-3</v>
      </c>
      <c r="AE580" s="14">
        <f t="shared" si="500"/>
        <v>0</v>
      </c>
      <c r="AF580" s="14">
        <f t="shared" si="501"/>
        <v>3.975694444444444E-3</v>
      </c>
      <c r="AG580" s="14">
        <f t="shared" si="502"/>
        <v>3.5995370370370369E-3</v>
      </c>
      <c r="AH580" s="14">
        <f t="shared" si="503"/>
        <v>2.9745370370370373E-3</v>
      </c>
      <c r="AI580" s="14">
        <f t="shared" si="504"/>
        <v>0</v>
      </c>
      <c r="AJ580" s="14">
        <f t="shared" si="505"/>
        <v>2.5231481481481481E-3</v>
      </c>
      <c r="AK580" s="15">
        <f t="shared" si="506"/>
        <v>0.35507523148148151</v>
      </c>
    </row>
    <row r="581" spans="1:37" x14ac:dyDescent="0.25">
      <c r="A581" s="5">
        <v>45681</v>
      </c>
      <c r="B581">
        <v>5</v>
      </c>
      <c r="C581" t="s">
        <v>123</v>
      </c>
      <c r="D581">
        <v>14</v>
      </c>
      <c r="E581">
        <v>3</v>
      </c>
      <c r="F581">
        <v>17</v>
      </c>
      <c r="G581" s="14">
        <v>1.3159953703703704</v>
      </c>
      <c r="H581" s="14">
        <v>0</v>
      </c>
      <c r="I581" s="14">
        <v>0</v>
      </c>
      <c r="J581" s="14">
        <v>1.8055555555555557E-3</v>
      </c>
      <c r="K581" s="14">
        <v>0</v>
      </c>
      <c r="L581" s="14">
        <v>0.29579861111111111</v>
      </c>
      <c r="M581" s="14">
        <v>1.8402777777777778E-2</v>
      </c>
      <c r="N581" s="14">
        <v>0</v>
      </c>
      <c r="O581" s="14">
        <v>0</v>
      </c>
      <c r="P581" s="14">
        <v>4.363425925925926E-3</v>
      </c>
      <c r="Q581">
        <v>0</v>
      </c>
      <c r="R581" s="14">
        <v>4.8263888888888887E-3</v>
      </c>
      <c r="X581" s="14">
        <v>1.4068055555555556</v>
      </c>
      <c r="Y581" s="12">
        <f>$D581/$B581</f>
        <v>2.8</v>
      </c>
      <c r="Z581" s="12">
        <f>$E581/$B581</f>
        <v>0.6</v>
      </c>
      <c r="AA581" s="14">
        <f>$G581/$B581</f>
        <v>0.26319907407407406</v>
      </c>
      <c r="AB581" s="14">
        <f>$H581/$B581</f>
        <v>0</v>
      </c>
      <c r="AC581" s="14">
        <f>$I581/$B581</f>
        <v>0</v>
      </c>
      <c r="AD581" s="14">
        <f>$J581/$B581</f>
        <v>3.6111111111111115E-4</v>
      </c>
      <c r="AE581" s="14">
        <f>$K581/$B581</f>
        <v>0</v>
      </c>
      <c r="AF581" s="14">
        <f>$L581/$B581</f>
        <v>5.9159722222222225E-2</v>
      </c>
      <c r="AG581" s="14">
        <f>$M581/$B581</f>
        <v>3.6805555555555558E-3</v>
      </c>
      <c r="AH581" s="14">
        <f>$N581/$B581</f>
        <v>0</v>
      </c>
      <c r="AI581" s="14">
        <f>$O581/$B581</f>
        <v>0</v>
      </c>
      <c r="AJ581" s="14">
        <f>$P581/$B581</f>
        <v>8.7268518518518522E-4</v>
      </c>
      <c r="AK581" s="15">
        <f>$X581/$B581</f>
        <v>0.28136111111111112</v>
      </c>
    </row>
    <row r="582" spans="1:37" x14ac:dyDescent="0.25">
      <c r="A582" s="5">
        <v>45681</v>
      </c>
      <c r="B582">
        <v>5</v>
      </c>
      <c r="C582" t="s">
        <v>48</v>
      </c>
      <c r="D582">
        <v>112</v>
      </c>
      <c r="E582">
        <v>19</v>
      </c>
      <c r="F582">
        <v>131</v>
      </c>
      <c r="G582" s="14">
        <v>0.30429398148148151</v>
      </c>
      <c r="H582" s="14">
        <v>0.20599537037037038</v>
      </c>
      <c r="I582" s="14">
        <v>5.6400462962962965E-2</v>
      </c>
      <c r="J582" s="14">
        <v>1.1701388888888891E-2</v>
      </c>
      <c r="K582" s="14">
        <v>0</v>
      </c>
      <c r="L582" s="14">
        <v>1.4699074074074074E-2</v>
      </c>
      <c r="M582" s="14">
        <v>0</v>
      </c>
      <c r="N582" s="14">
        <v>1.5497685185185186E-2</v>
      </c>
      <c r="O582" s="14">
        <v>0</v>
      </c>
      <c r="P582" s="14">
        <v>1.2638888888888889E-2</v>
      </c>
      <c r="Q582">
        <v>0</v>
      </c>
      <c r="R582" s="14">
        <v>4.0046296296296297E-3</v>
      </c>
      <c r="X582" s="14">
        <v>1.770497685185185</v>
      </c>
      <c r="Y582" s="12">
        <f t="shared" ref="Y582:Y589" si="507">$D582/$B582</f>
        <v>22.4</v>
      </c>
      <c r="Z582" s="12">
        <f t="shared" ref="Z582:Z589" si="508">$E582/$B582</f>
        <v>3.8</v>
      </c>
      <c r="AA582" s="14">
        <f t="shared" ref="AA582:AA589" si="509">$G582/$B582</f>
        <v>6.08587962962963E-2</v>
      </c>
      <c r="AB582" s="14">
        <f t="shared" ref="AB582:AB589" si="510">$H582/$B582</f>
        <v>4.1199074074074075E-2</v>
      </c>
      <c r="AC582" s="14">
        <f t="shared" ref="AC582:AC589" si="511">$I582/$B582</f>
        <v>1.1280092592592593E-2</v>
      </c>
      <c r="AD582" s="14">
        <f t="shared" ref="AD582:AD589" si="512">$J582/$B582</f>
        <v>2.3402777777777784E-3</v>
      </c>
      <c r="AE582" s="14">
        <f t="shared" ref="AE582:AE589" si="513">$K582/$B582</f>
        <v>0</v>
      </c>
      <c r="AF582" s="14">
        <f t="shared" ref="AF582:AF589" si="514">$L582/$B582</f>
        <v>2.9398148148148148E-3</v>
      </c>
      <c r="AG582" s="14">
        <f t="shared" ref="AG582:AG589" si="515">$M582/$B582</f>
        <v>0</v>
      </c>
      <c r="AH582" s="14">
        <f t="shared" ref="AH582:AH589" si="516">$N582/$B582</f>
        <v>3.0995370370370369E-3</v>
      </c>
      <c r="AI582" s="14">
        <f t="shared" ref="AI582:AI589" si="517">$O582/$B582</f>
        <v>0</v>
      </c>
      <c r="AJ582" s="14">
        <f t="shared" ref="AJ582:AJ589" si="518">$P582/$B582</f>
        <v>2.5277777777777777E-3</v>
      </c>
      <c r="AK582" s="15">
        <f t="shared" ref="AK582:AK589" si="519">$X582/$B582</f>
        <v>0.354099537037037</v>
      </c>
    </row>
    <row r="583" spans="1:37" x14ac:dyDescent="0.25">
      <c r="A583" s="5">
        <v>45681</v>
      </c>
      <c r="B583">
        <v>5</v>
      </c>
      <c r="C583" t="s">
        <v>127</v>
      </c>
      <c r="D583">
        <v>31</v>
      </c>
      <c r="E583">
        <v>20</v>
      </c>
      <c r="F583">
        <v>51</v>
      </c>
      <c r="G583" s="14">
        <v>0.36200231481481482</v>
      </c>
      <c r="H583" s="14">
        <v>0.20900462962962962</v>
      </c>
      <c r="I583" s="14">
        <v>0</v>
      </c>
      <c r="J583" s="14">
        <v>3.6898148148148145E-2</v>
      </c>
      <c r="K583" s="14">
        <v>0</v>
      </c>
      <c r="L583" s="14">
        <v>8.8599537037037046E-2</v>
      </c>
      <c r="M583" s="14">
        <v>0</v>
      </c>
      <c r="N583" s="14">
        <v>0</v>
      </c>
      <c r="O583" s="14">
        <v>2.75E-2</v>
      </c>
      <c r="P583" s="14">
        <v>9.7106481481481471E-3</v>
      </c>
      <c r="Q583">
        <v>0</v>
      </c>
      <c r="R583" s="14">
        <v>5.9606481481481489E-3</v>
      </c>
      <c r="X583" s="14">
        <v>1.7798032407407407</v>
      </c>
      <c r="Y583" s="12">
        <f t="shared" si="507"/>
        <v>6.2</v>
      </c>
      <c r="Z583" s="12">
        <f t="shared" si="508"/>
        <v>4</v>
      </c>
      <c r="AA583" s="14">
        <f t="shared" si="509"/>
        <v>7.2400462962962958E-2</v>
      </c>
      <c r="AB583" s="14">
        <f t="shared" si="510"/>
        <v>4.1800925925925922E-2</v>
      </c>
      <c r="AC583" s="14">
        <f t="shared" si="511"/>
        <v>0</v>
      </c>
      <c r="AD583" s="14">
        <f t="shared" si="512"/>
        <v>7.3796296296296292E-3</v>
      </c>
      <c r="AE583" s="14">
        <f t="shared" si="513"/>
        <v>0</v>
      </c>
      <c r="AF583" s="14">
        <f t="shared" si="514"/>
        <v>1.771990740740741E-2</v>
      </c>
      <c r="AG583" s="14">
        <f t="shared" si="515"/>
        <v>0</v>
      </c>
      <c r="AH583" s="14">
        <f t="shared" si="516"/>
        <v>0</v>
      </c>
      <c r="AI583" s="14">
        <f t="shared" si="517"/>
        <v>5.4999999999999997E-3</v>
      </c>
      <c r="AJ583" s="14">
        <f t="shared" si="518"/>
        <v>1.9421296296296294E-3</v>
      </c>
      <c r="AK583" s="15">
        <f t="shared" si="519"/>
        <v>0.35596064814814815</v>
      </c>
    </row>
    <row r="584" spans="1:37" x14ac:dyDescent="0.25">
      <c r="A584" s="5">
        <v>45681</v>
      </c>
      <c r="B584">
        <v>5</v>
      </c>
      <c r="C584" t="s">
        <v>44</v>
      </c>
      <c r="D584">
        <v>103</v>
      </c>
      <c r="E584">
        <v>25</v>
      </c>
      <c r="F584">
        <v>128</v>
      </c>
      <c r="G584" s="14">
        <v>0.22709490740740743</v>
      </c>
      <c r="H584" s="14">
        <v>0.21</v>
      </c>
      <c r="I584" s="14">
        <v>0</v>
      </c>
      <c r="J584" s="14">
        <v>1.2395833333333335E-2</v>
      </c>
      <c r="K584" s="14">
        <v>0</v>
      </c>
      <c r="L584" s="14">
        <v>4.6990740740740743E-3</v>
      </c>
      <c r="M584" s="14">
        <v>0</v>
      </c>
      <c r="N584" s="14">
        <v>0</v>
      </c>
      <c r="O584" s="14">
        <v>0</v>
      </c>
      <c r="P584" s="14">
        <v>3.1967592592592589E-2</v>
      </c>
      <c r="Q584">
        <v>0</v>
      </c>
      <c r="R584" s="14">
        <v>5.5787037037037038E-3</v>
      </c>
      <c r="X584" s="14">
        <v>1.7670949074074074</v>
      </c>
      <c r="Y584" s="12">
        <f t="shared" si="507"/>
        <v>20.6</v>
      </c>
      <c r="Z584" s="12">
        <f t="shared" si="508"/>
        <v>5</v>
      </c>
      <c r="AA584" s="14">
        <f t="shared" si="509"/>
        <v>4.5418981481481484E-2</v>
      </c>
      <c r="AB584" s="14">
        <f t="shared" si="510"/>
        <v>4.1999999999999996E-2</v>
      </c>
      <c r="AC584" s="14">
        <f t="shared" si="511"/>
        <v>0</v>
      </c>
      <c r="AD584" s="14">
        <f t="shared" si="512"/>
        <v>2.4791666666666668E-3</v>
      </c>
      <c r="AE584" s="14">
        <f t="shared" si="513"/>
        <v>0</v>
      </c>
      <c r="AF584" s="14">
        <f t="shared" si="514"/>
        <v>9.3981481481481487E-4</v>
      </c>
      <c r="AG584" s="14">
        <f t="shared" si="515"/>
        <v>0</v>
      </c>
      <c r="AH584" s="14">
        <f t="shared" si="516"/>
        <v>0</v>
      </c>
      <c r="AI584" s="14">
        <f t="shared" si="517"/>
        <v>0</v>
      </c>
      <c r="AJ584" s="14">
        <f t="shared" si="518"/>
        <v>6.393518518518518E-3</v>
      </c>
      <c r="AK584" s="15">
        <f t="shared" si="519"/>
        <v>0.35341898148148149</v>
      </c>
    </row>
    <row r="585" spans="1:37" x14ac:dyDescent="0.25">
      <c r="A585" s="5">
        <v>45681</v>
      </c>
      <c r="B585">
        <v>5</v>
      </c>
      <c r="C585" t="s">
        <v>43</v>
      </c>
      <c r="D585">
        <v>73</v>
      </c>
      <c r="E585">
        <v>12</v>
      </c>
      <c r="F585">
        <v>85</v>
      </c>
      <c r="G585" s="14">
        <v>0.25340277777777781</v>
      </c>
      <c r="H585" s="14">
        <v>0.20489583333333336</v>
      </c>
      <c r="I585" s="14">
        <v>3.8495370370370367E-2</v>
      </c>
      <c r="J585" s="14">
        <v>0</v>
      </c>
      <c r="K585" s="14">
        <v>0</v>
      </c>
      <c r="L585" s="14">
        <v>0.01</v>
      </c>
      <c r="M585" s="14">
        <v>0</v>
      </c>
      <c r="N585" s="14">
        <v>0</v>
      </c>
      <c r="O585" s="14">
        <v>0</v>
      </c>
      <c r="P585" s="14">
        <v>2.960648148148148E-2</v>
      </c>
      <c r="Q585">
        <v>0</v>
      </c>
      <c r="R585" s="14">
        <v>4.386574074074074E-3</v>
      </c>
      <c r="X585" s="14">
        <v>1.738900462962963</v>
      </c>
      <c r="Y585" s="12">
        <f t="shared" si="507"/>
        <v>14.6</v>
      </c>
      <c r="Z585" s="12">
        <f t="shared" si="508"/>
        <v>2.4</v>
      </c>
      <c r="AA585" s="14">
        <f t="shared" si="509"/>
        <v>5.0680555555555562E-2</v>
      </c>
      <c r="AB585" s="14">
        <f t="shared" si="510"/>
        <v>4.0979166666666671E-2</v>
      </c>
      <c r="AC585" s="14">
        <f t="shared" si="511"/>
        <v>7.6990740740740735E-3</v>
      </c>
      <c r="AD585" s="14">
        <f t="shared" si="512"/>
        <v>0</v>
      </c>
      <c r="AE585" s="14">
        <f t="shared" si="513"/>
        <v>0</v>
      </c>
      <c r="AF585" s="14">
        <f t="shared" si="514"/>
        <v>2E-3</v>
      </c>
      <c r="AG585" s="14">
        <f t="shared" si="515"/>
        <v>0</v>
      </c>
      <c r="AH585" s="14">
        <f t="shared" si="516"/>
        <v>0</v>
      </c>
      <c r="AI585" s="14">
        <f t="shared" si="517"/>
        <v>0</v>
      </c>
      <c r="AJ585" s="14">
        <f t="shared" si="518"/>
        <v>5.921296296296296E-3</v>
      </c>
      <c r="AK585" s="15">
        <f t="shared" si="519"/>
        <v>0.34778009259259257</v>
      </c>
    </row>
    <row r="586" spans="1:37" x14ac:dyDescent="0.25">
      <c r="A586" s="5">
        <v>45681</v>
      </c>
      <c r="B586">
        <v>5</v>
      </c>
      <c r="C586" t="s">
        <v>49</v>
      </c>
      <c r="D586">
        <v>159</v>
      </c>
      <c r="E586">
        <v>21</v>
      </c>
      <c r="F586">
        <v>180</v>
      </c>
      <c r="G586" s="14">
        <v>0.2412037037037037</v>
      </c>
      <c r="H586" s="14">
        <v>0.20950231481481482</v>
      </c>
      <c r="I586" s="14">
        <v>0</v>
      </c>
      <c r="J586" s="14">
        <v>1.849537037037037E-2</v>
      </c>
      <c r="K586" s="14">
        <v>0</v>
      </c>
      <c r="L586" s="14">
        <v>2.3958333333333336E-3</v>
      </c>
      <c r="M586" s="14">
        <v>1.0798611111111111E-2</v>
      </c>
      <c r="N586" s="14">
        <v>0</v>
      </c>
      <c r="O586" s="14">
        <v>0</v>
      </c>
      <c r="P586" s="14">
        <v>5.3368055555555551E-2</v>
      </c>
      <c r="Q586">
        <v>0</v>
      </c>
      <c r="R586" s="14">
        <v>3.3333333333333335E-3</v>
      </c>
      <c r="X586" s="14">
        <v>1.6609027777777776</v>
      </c>
      <c r="Y586" s="12">
        <f t="shared" si="507"/>
        <v>31.8</v>
      </c>
      <c r="Z586" s="12">
        <f t="shared" si="508"/>
        <v>4.2</v>
      </c>
      <c r="AA586" s="14">
        <f t="shared" si="509"/>
        <v>4.8240740740740737E-2</v>
      </c>
      <c r="AB586" s="14">
        <f t="shared" si="510"/>
        <v>4.1900462962962966E-2</v>
      </c>
      <c r="AC586" s="14">
        <f t="shared" si="511"/>
        <v>0</v>
      </c>
      <c r="AD586" s="14">
        <f t="shared" si="512"/>
        <v>3.6990740740740742E-3</v>
      </c>
      <c r="AE586" s="14">
        <f t="shared" si="513"/>
        <v>0</v>
      </c>
      <c r="AF586" s="14">
        <f t="shared" si="514"/>
        <v>4.7916666666666669E-4</v>
      </c>
      <c r="AG586" s="14">
        <f t="shared" si="515"/>
        <v>2.1597222222222222E-3</v>
      </c>
      <c r="AH586" s="14">
        <f t="shared" si="516"/>
        <v>0</v>
      </c>
      <c r="AI586" s="14">
        <f t="shared" si="517"/>
        <v>0</v>
      </c>
      <c r="AJ586" s="14">
        <f t="shared" si="518"/>
        <v>1.0673611111111109E-2</v>
      </c>
      <c r="AK586" s="15">
        <f t="shared" si="519"/>
        <v>0.33218055555555553</v>
      </c>
    </row>
    <row r="587" spans="1:37" x14ac:dyDescent="0.25">
      <c r="A587" s="5">
        <v>45681</v>
      </c>
      <c r="B587">
        <v>5</v>
      </c>
      <c r="C587" t="s">
        <v>45</v>
      </c>
      <c r="D587">
        <v>12</v>
      </c>
      <c r="E587">
        <v>45</v>
      </c>
      <c r="F587">
        <v>57</v>
      </c>
      <c r="G587" s="14">
        <v>1.7712962962962964</v>
      </c>
      <c r="H587" s="14">
        <v>0.16819444444444445</v>
      </c>
      <c r="I587" s="14">
        <v>0</v>
      </c>
      <c r="J587" s="14">
        <v>0</v>
      </c>
      <c r="K587" s="14">
        <v>0</v>
      </c>
      <c r="L587" s="14">
        <v>0</v>
      </c>
      <c r="M587" s="14">
        <v>0</v>
      </c>
      <c r="N587" s="14">
        <v>0.60310185185185183</v>
      </c>
      <c r="O587" s="14">
        <v>0</v>
      </c>
      <c r="P587" s="14">
        <v>1.3888888888888889E-3</v>
      </c>
      <c r="Q587">
        <v>0</v>
      </c>
      <c r="R587" s="14" t="e">
        <v>#DIV/0!</v>
      </c>
      <c r="X587" s="14">
        <v>1.7718055555555556</v>
      </c>
      <c r="Y587" s="12">
        <f t="shared" si="507"/>
        <v>2.4</v>
      </c>
      <c r="Z587" s="12">
        <f t="shared" si="508"/>
        <v>9</v>
      </c>
      <c r="AA587" s="14">
        <f t="shared" si="509"/>
        <v>0.35425925925925927</v>
      </c>
      <c r="AB587" s="14">
        <f t="shared" si="510"/>
        <v>3.3638888888888892E-2</v>
      </c>
      <c r="AC587" s="14">
        <f t="shared" si="511"/>
        <v>0</v>
      </c>
      <c r="AD587" s="14">
        <f t="shared" si="512"/>
        <v>0</v>
      </c>
      <c r="AE587" s="14">
        <f t="shared" si="513"/>
        <v>0</v>
      </c>
      <c r="AF587" s="14">
        <f t="shared" si="514"/>
        <v>0</v>
      </c>
      <c r="AG587" s="14">
        <f t="shared" si="515"/>
        <v>0</v>
      </c>
      <c r="AH587" s="14">
        <f t="shared" si="516"/>
        <v>0.12062037037037036</v>
      </c>
      <c r="AI587" s="14">
        <f t="shared" si="517"/>
        <v>0</v>
      </c>
      <c r="AJ587" s="14">
        <f t="shared" si="518"/>
        <v>2.7777777777777778E-4</v>
      </c>
      <c r="AK587" s="15">
        <f t="shared" si="519"/>
        <v>0.35436111111111113</v>
      </c>
    </row>
    <row r="588" spans="1:37" x14ac:dyDescent="0.25">
      <c r="A588" s="5">
        <v>45681</v>
      </c>
      <c r="B588">
        <v>5</v>
      </c>
      <c r="C588" t="s">
        <v>46</v>
      </c>
      <c r="D588">
        <v>49</v>
      </c>
      <c r="E588">
        <v>5</v>
      </c>
      <c r="F588">
        <v>54</v>
      </c>
      <c r="G588" s="14">
        <v>0.25120370370370371</v>
      </c>
      <c r="H588" s="14">
        <v>0.21109953703703702</v>
      </c>
      <c r="I588" s="14">
        <v>0</v>
      </c>
      <c r="J588" s="14">
        <v>3.0995370370370371E-2</v>
      </c>
      <c r="K588" s="14">
        <v>0</v>
      </c>
      <c r="L588" s="14">
        <v>0</v>
      </c>
      <c r="M588" s="14">
        <v>9.0972222222222218E-3</v>
      </c>
      <c r="N588" s="14">
        <v>0</v>
      </c>
      <c r="O588" s="14">
        <v>0</v>
      </c>
      <c r="P588" s="14">
        <v>6.5277777777777782E-3</v>
      </c>
      <c r="Q588">
        <v>0</v>
      </c>
      <c r="R588" s="14">
        <v>5.3125000000000004E-3</v>
      </c>
      <c r="X588" s="14">
        <v>1.768298611111111</v>
      </c>
      <c r="Y588" s="12">
        <f t="shared" si="507"/>
        <v>9.8000000000000007</v>
      </c>
      <c r="Z588" s="12">
        <f t="shared" si="508"/>
        <v>1</v>
      </c>
      <c r="AA588" s="14">
        <f t="shared" si="509"/>
        <v>5.0240740740740739E-2</v>
      </c>
      <c r="AB588" s="14">
        <f t="shared" si="510"/>
        <v>4.22199074074074E-2</v>
      </c>
      <c r="AC588" s="14">
        <f t="shared" si="511"/>
        <v>0</v>
      </c>
      <c r="AD588" s="14">
        <f t="shared" si="512"/>
        <v>6.1990740740740739E-3</v>
      </c>
      <c r="AE588" s="14">
        <f t="shared" si="513"/>
        <v>0</v>
      </c>
      <c r="AF588" s="14">
        <f t="shared" si="514"/>
        <v>0</v>
      </c>
      <c r="AG588" s="14">
        <f t="shared" si="515"/>
        <v>1.8194444444444443E-3</v>
      </c>
      <c r="AH588" s="14">
        <f t="shared" si="516"/>
        <v>0</v>
      </c>
      <c r="AI588" s="14">
        <f t="shared" si="517"/>
        <v>0</v>
      </c>
      <c r="AJ588" s="14">
        <f t="shared" si="518"/>
        <v>1.3055555555555557E-3</v>
      </c>
      <c r="AK588" s="15">
        <f t="shared" si="519"/>
        <v>0.35365972222222219</v>
      </c>
    </row>
    <row r="589" spans="1:37" x14ac:dyDescent="0.25">
      <c r="A589" s="5">
        <v>45681</v>
      </c>
      <c r="B589">
        <v>0</v>
      </c>
      <c r="C589" t="s">
        <v>47</v>
      </c>
      <c r="D589">
        <v>0</v>
      </c>
      <c r="E589">
        <v>0</v>
      </c>
      <c r="F589">
        <v>0</v>
      </c>
      <c r="G589" s="14">
        <v>0</v>
      </c>
      <c r="H589" s="14">
        <v>0</v>
      </c>
      <c r="I589" s="14">
        <v>0</v>
      </c>
      <c r="J589" s="14">
        <v>0</v>
      </c>
      <c r="K589" s="14">
        <v>0</v>
      </c>
      <c r="L589" s="14">
        <v>0</v>
      </c>
      <c r="M589" s="14">
        <v>0</v>
      </c>
      <c r="N589" s="14">
        <v>0</v>
      </c>
      <c r="O589" s="14">
        <v>0</v>
      </c>
      <c r="P589" s="14">
        <v>0</v>
      </c>
      <c r="Q589">
        <v>0</v>
      </c>
      <c r="R589" s="14" t="e">
        <v>#DIV/0!</v>
      </c>
      <c r="X589" s="14">
        <v>0</v>
      </c>
      <c r="Y589" s="12" t="e">
        <f t="shared" si="507"/>
        <v>#DIV/0!</v>
      </c>
      <c r="Z589" s="12" t="e">
        <f t="shared" si="508"/>
        <v>#DIV/0!</v>
      </c>
      <c r="AA589" s="14" t="e">
        <f t="shared" si="509"/>
        <v>#DIV/0!</v>
      </c>
      <c r="AB589" s="14" t="e">
        <f t="shared" si="510"/>
        <v>#DIV/0!</v>
      </c>
      <c r="AC589" s="14" t="e">
        <f t="shared" si="511"/>
        <v>#DIV/0!</v>
      </c>
      <c r="AD589" s="14" t="e">
        <f t="shared" si="512"/>
        <v>#DIV/0!</v>
      </c>
      <c r="AE589" s="14" t="e">
        <f t="shared" si="513"/>
        <v>#DIV/0!</v>
      </c>
      <c r="AF589" s="14" t="e">
        <f t="shared" si="514"/>
        <v>#DIV/0!</v>
      </c>
      <c r="AG589" s="14" t="e">
        <f t="shared" si="515"/>
        <v>#DIV/0!</v>
      </c>
      <c r="AH589" s="14" t="e">
        <f t="shared" si="516"/>
        <v>#DIV/0!</v>
      </c>
      <c r="AI589" s="14" t="e">
        <f t="shared" si="517"/>
        <v>#DIV/0!</v>
      </c>
      <c r="AJ589" s="14" t="e">
        <f t="shared" si="518"/>
        <v>#DIV/0!</v>
      </c>
      <c r="AK589" s="15" t="e">
        <f t="shared" si="519"/>
        <v>#DIV/0!</v>
      </c>
    </row>
    <row r="590" spans="1:37" x14ac:dyDescent="0.25">
      <c r="A590" s="5">
        <v>45688</v>
      </c>
      <c r="C590" t="s">
        <v>123</v>
      </c>
      <c r="D590">
        <v>38</v>
      </c>
      <c r="E590">
        <v>4</v>
      </c>
      <c r="F590">
        <v>42</v>
      </c>
      <c r="G590" s="14">
        <v>1.1392013888888888</v>
      </c>
      <c r="H590" s="14">
        <v>0</v>
      </c>
      <c r="I590" s="14">
        <v>2.7997685185185184E-2</v>
      </c>
      <c r="J590" s="14">
        <v>2.1990740740740742E-3</v>
      </c>
      <c r="K590" s="14">
        <v>0</v>
      </c>
      <c r="L590" s="14">
        <v>3.1898148148148148E-2</v>
      </c>
      <c r="M590" s="14">
        <v>7.7094907407407418E-2</v>
      </c>
      <c r="N590" s="14">
        <v>0</v>
      </c>
      <c r="O590" s="14">
        <v>0</v>
      </c>
      <c r="P590" s="14">
        <v>1.7476851851851851E-2</v>
      </c>
      <c r="Q590">
        <v>0</v>
      </c>
      <c r="R590" s="14">
        <v>4.0046296296296297E-3</v>
      </c>
      <c r="X590" s="14">
        <v>1.3645949074074073</v>
      </c>
      <c r="Y590" s="12" t="e">
        <f>$D590/$B590</f>
        <v>#DIV/0!</v>
      </c>
      <c r="Z590" s="12" t="e">
        <f>$E590/$B590</f>
        <v>#DIV/0!</v>
      </c>
      <c r="AA590" s="14" t="e">
        <f>$G590/$B590</f>
        <v>#DIV/0!</v>
      </c>
      <c r="AB590" s="14" t="e">
        <f>$H590/$B590</f>
        <v>#DIV/0!</v>
      </c>
      <c r="AC590" s="14" t="e">
        <f>$I590/$B590</f>
        <v>#DIV/0!</v>
      </c>
      <c r="AD590" s="14" t="e">
        <f>$J590/$B590</f>
        <v>#DIV/0!</v>
      </c>
      <c r="AE590" s="14" t="e">
        <f>$K590/$B590</f>
        <v>#DIV/0!</v>
      </c>
      <c r="AF590" s="14" t="e">
        <f>$L590/$B590</f>
        <v>#DIV/0!</v>
      </c>
      <c r="AG590" s="14" t="e">
        <f>$M590/$B590</f>
        <v>#DIV/0!</v>
      </c>
      <c r="AH590" s="14" t="e">
        <f>$N590/$B590</f>
        <v>#DIV/0!</v>
      </c>
      <c r="AI590" s="14" t="e">
        <f>$O590/$B590</f>
        <v>#DIV/0!</v>
      </c>
      <c r="AJ590" s="14" t="e">
        <f>$P590/$B590</f>
        <v>#DIV/0!</v>
      </c>
      <c r="AK590" s="15" t="e">
        <f>$X590/$B590</f>
        <v>#DIV/0!</v>
      </c>
    </row>
    <row r="591" spans="1:37" x14ac:dyDescent="0.25">
      <c r="A591" s="5">
        <v>45688</v>
      </c>
      <c r="C591" t="s">
        <v>48</v>
      </c>
      <c r="D591">
        <v>103</v>
      </c>
      <c r="E591">
        <v>8</v>
      </c>
      <c r="F591">
        <v>111</v>
      </c>
      <c r="G591" s="14">
        <v>0.15269675925925927</v>
      </c>
      <c r="H591" s="14">
        <v>0.12290509259259259</v>
      </c>
      <c r="I591" s="14">
        <v>1.8900462962962963E-2</v>
      </c>
      <c r="J591" s="14">
        <v>5.7986111111111112E-3</v>
      </c>
      <c r="K591" s="14">
        <v>5.1041666666666666E-3</v>
      </c>
      <c r="L591" s="14">
        <v>0</v>
      </c>
      <c r="M591" s="14">
        <v>0</v>
      </c>
      <c r="N591" s="14">
        <v>0</v>
      </c>
      <c r="O591" s="14">
        <v>0</v>
      </c>
      <c r="P591" s="14">
        <v>1.7719907407407406E-2</v>
      </c>
      <c r="Q591">
        <v>0</v>
      </c>
      <c r="R591" s="14">
        <v>3.9467592592592592E-3</v>
      </c>
      <c r="X591" s="14">
        <v>1.1164004629629629</v>
      </c>
      <c r="Y591" s="12" t="e">
        <f t="shared" ref="Y591:Y598" si="520">$D591/$B591</f>
        <v>#DIV/0!</v>
      </c>
      <c r="Z591" s="12" t="e">
        <f t="shared" ref="Z591:Z598" si="521">$E591/$B591</f>
        <v>#DIV/0!</v>
      </c>
      <c r="AA591" s="14" t="e">
        <f t="shared" ref="AA591:AA598" si="522">$G591/$B591</f>
        <v>#DIV/0!</v>
      </c>
      <c r="AB591" s="14" t="e">
        <f t="shared" ref="AB591:AB598" si="523">$H591/$B591</f>
        <v>#DIV/0!</v>
      </c>
      <c r="AC591" s="14" t="e">
        <f t="shared" ref="AC591:AC598" si="524">$I591/$B591</f>
        <v>#DIV/0!</v>
      </c>
      <c r="AD591" s="14" t="e">
        <f t="shared" ref="AD591:AD598" si="525">$J591/$B591</f>
        <v>#DIV/0!</v>
      </c>
      <c r="AE591" s="14" t="e">
        <f t="shared" ref="AE591:AE598" si="526">$K591/$B591</f>
        <v>#DIV/0!</v>
      </c>
      <c r="AF591" s="14" t="e">
        <f t="shared" ref="AF591:AF598" si="527">$L591/$B591</f>
        <v>#DIV/0!</v>
      </c>
      <c r="AG591" s="14" t="e">
        <f t="shared" ref="AG591:AG598" si="528">$M591/$B591</f>
        <v>#DIV/0!</v>
      </c>
      <c r="AH591" s="14" t="e">
        <f t="shared" ref="AH591:AH598" si="529">$N591/$B591</f>
        <v>#DIV/0!</v>
      </c>
      <c r="AI591" s="14" t="e">
        <f t="shared" ref="AI591:AI598" si="530">$O591/$B591</f>
        <v>#DIV/0!</v>
      </c>
      <c r="AJ591" s="14" t="e">
        <f t="shared" ref="AJ591:AJ598" si="531">$P591/$B591</f>
        <v>#DIV/0!</v>
      </c>
      <c r="AK591" s="15" t="e">
        <f t="shared" ref="AK591:AK598" si="532">$X591/$B591</f>
        <v>#DIV/0!</v>
      </c>
    </row>
    <row r="592" spans="1:37" x14ac:dyDescent="0.25">
      <c r="A592" s="5">
        <v>45688</v>
      </c>
      <c r="C592" t="s">
        <v>127</v>
      </c>
      <c r="D592">
        <v>84</v>
      </c>
      <c r="E592">
        <v>17</v>
      </c>
      <c r="F592">
        <v>101</v>
      </c>
      <c r="G592" s="14">
        <v>0.21069444444444443</v>
      </c>
      <c r="H592" s="14">
        <v>0.16680555555555554</v>
      </c>
      <c r="I592" s="14">
        <v>0</v>
      </c>
      <c r="J592" s="14">
        <v>2.7604166666666666E-2</v>
      </c>
      <c r="K592" s="14">
        <v>0</v>
      </c>
      <c r="L592" s="14">
        <v>1.6296296296296295E-2</v>
      </c>
      <c r="M592" s="14">
        <v>0</v>
      </c>
      <c r="N592" s="14">
        <v>0</v>
      </c>
      <c r="O592" s="14">
        <v>0</v>
      </c>
      <c r="P592" s="14">
        <v>2.6724537037037036E-2</v>
      </c>
      <c r="Q592">
        <v>0</v>
      </c>
      <c r="R592" s="14">
        <v>5.9606481481481489E-3</v>
      </c>
      <c r="X592" s="14">
        <v>1.4178009259259259</v>
      </c>
      <c r="Y592" s="12" t="e">
        <f t="shared" si="520"/>
        <v>#DIV/0!</v>
      </c>
      <c r="Z592" s="12" t="e">
        <f t="shared" si="521"/>
        <v>#DIV/0!</v>
      </c>
      <c r="AA592" s="14" t="e">
        <f t="shared" si="522"/>
        <v>#DIV/0!</v>
      </c>
      <c r="AB592" s="14" t="e">
        <f t="shared" si="523"/>
        <v>#DIV/0!</v>
      </c>
      <c r="AC592" s="14" t="e">
        <f t="shared" si="524"/>
        <v>#DIV/0!</v>
      </c>
      <c r="AD592" s="14" t="e">
        <f t="shared" si="525"/>
        <v>#DIV/0!</v>
      </c>
      <c r="AE592" s="14" t="e">
        <f t="shared" si="526"/>
        <v>#DIV/0!</v>
      </c>
      <c r="AF592" s="14" t="e">
        <f t="shared" si="527"/>
        <v>#DIV/0!</v>
      </c>
      <c r="AG592" s="14" t="e">
        <f t="shared" si="528"/>
        <v>#DIV/0!</v>
      </c>
      <c r="AH592" s="14" t="e">
        <f t="shared" si="529"/>
        <v>#DIV/0!</v>
      </c>
      <c r="AI592" s="14" t="e">
        <f t="shared" si="530"/>
        <v>#DIV/0!</v>
      </c>
      <c r="AJ592" s="14" t="e">
        <f t="shared" si="531"/>
        <v>#DIV/0!</v>
      </c>
      <c r="AK592" s="15" t="e">
        <f t="shared" si="532"/>
        <v>#DIV/0!</v>
      </c>
    </row>
    <row r="593" spans="1:37" x14ac:dyDescent="0.25">
      <c r="A593" s="5">
        <v>45688</v>
      </c>
      <c r="C593" t="s">
        <v>44</v>
      </c>
      <c r="D593">
        <v>120</v>
      </c>
      <c r="E593">
        <v>15</v>
      </c>
      <c r="F593">
        <v>135</v>
      </c>
      <c r="G593" s="14">
        <v>0.20120370370370369</v>
      </c>
      <c r="H593" s="14">
        <v>0.16170138888888888</v>
      </c>
      <c r="I593" s="14">
        <v>0</v>
      </c>
      <c r="J593" s="14">
        <v>2.1805555555555554E-2</v>
      </c>
      <c r="K593" s="14">
        <v>1.0995370370370371E-2</v>
      </c>
      <c r="L593" s="14">
        <v>0</v>
      </c>
      <c r="M593" s="14">
        <v>0</v>
      </c>
      <c r="N593" s="14">
        <v>6.7013888888888887E-3</v>
      </c>
      <c r="O593" s="14">
        <v>0</v>
      </c>
      <c r="P593" s="14">
        <v>2.3680555555555555E-2</v>
      </c>
      <c r="Q593">
        <v>0</v>
      </c>
      <c r="R593" s="14">
        <v>5.8101851851851856E-3</v>
      </c>
      <c r="X593" s="14">
        <v>1.3823958333333335</v>
      </c>
      <c r="Y593" s="12" t="e">
        <f t="shared" si="520"/>
        <v>#DIV/0!</v>
      </c>
      <c r="Z593" s="12" t="e">
        <f t="shared" si="521"/>
        <v>#DIV/0!</v>
      </c>
      <c r="AA593" s="14" t="e">
        <f t="shared" si="522"/>
        <v>#DIV/0!</v>
      </c>
      <c r="AB593" s="14" t="e">
        <f t="shared" si="523"/>
        <v>#DIV/0!</v>
      </c>
      <c r="AC593" s="14" t="e">
        <f t="shared" si="524"/>
        <v>#DIV/0!</v>
      </c>
      <c r="AD593" s="14" t="e">
        <f t="shared" si="525"/>
        <v>#DIV/0!</v>
      </c>
      <c r="AE593" s="14" t="e">
        <f t="shared" si="526"/>
        <v>#DIV/0!</v>
      </c>
      <c r="AF593" s="14" t="e">
        <f t="shared" si="527"/>
        <v>#DIV/0!</v>
      </c>
      <c r="AG593" s="14" t="e">
        <f t="shared" si="528"/>
        <v>#DIV/0!</v>
      </c>
      <c r="AH593" s="14" t="e">
        <f t="shared" si="529"/>
        <v>#DIV/0!</v>
      </c>
      <c r="AI593" s="14" t="e">
        <f t="shared" si="530"/>
        <v>#DIV/0!</v>
      </c>
      <c r="AJ593" s="14" t="e">
        <f t="shared" si="531"/>
        <v>#DIV/0!</v>
      </c>
      <c r="AK593" s="15" t="e">
        <f t="shared" si="532"/>
        <v>#DIV/0!</v>
      </c>
    </row>
    <row r="594" spans="1:37" x14ac:dyDescent="0.25">
      <c r="A594" s="5">
        <v>45688</v>
      </c>
      <c r="C594" t="s">
        <v>43</v>
      </c>
      <c r="D594">
        <v>48</v>
      </c>
      <c r="E594">
        <v>9</v>
      </c>
      <c r="F594">
        <v>57</v>
      </c>
      <c r="G594" s="14">
        <v>0.17609953703703704</v>
      </c>
      <c r="H594" s="14">
        <v>0.16359953703703703</v>
      </c>
      <c r="I594" s="14">
        <v>1.2499999999999999E-2</v>
      </c>
      <c r="J594" s="14">
        <v>0</v>
      </c>
      <c r="K594" s="14">
        <v>0</v>
      </c>
      <c r="L594" s="14">
        <v>0</v>
      </c>
      <c r="M594" s="14">
        <v>0</v>
      </c>
      <c r="N594" s="14">
        <v>0</v>
      </c>
      <c r="O594" s="14">
        <v>0</v>
      </c>
      <c r="P594" s="14">
        <v>2.3240740740740742E-2</v>
      </c>
      <c r="Q594">
        <v>0</v>
      </c>
      <c r="R594" s="14">
        <v>4.8032407407407407E-3</v>
      </c>
      <c r="X594" s="14">
        <v>1.4160995370370371</v>
      </c>
      <c r="Y594" s="12" t="e">
        <f t="shared" si="520"/>
        <v>#DIV/0!</v>
      </c>
      <c r="Z594" s="12" t="e">
        <f t="shared" si="521"/>
        <v>#DIV/0!</v>
      </c>
      <c r="AA594" s="14" t="e">
        <f t="shared" si="522"/>
        <v>#DIV/0!</v>
      </c>
      <c r="AB594" s="14" t="e">
        <f t="shared" si="523"/>
        <v>#DIV/0!</v>
      </c>
      <c r="AC594" s="14" t="e">
        <f t="shared" si="524"/>
        <v>#DIV/0!</v>
      </c>
      <c r="AD594" s="14" t="e">
        <f t="shared" si="525"/>
        <v>#DIV/0!</v>
      </c>
      <c r="AE594" s="14" t="e">
        <f t="shared" si="526"/>
        <v>#DIV/0!</v>
      </c>
      <c r="AF594" s="14" t="e">
        <f t="shared" si="527"/>
        <v>#DIV/0!</v>
      </c>
      <c r="AG594" s="14" t="e">
        <f t="shared" si="528"/>
        <v>#DIV/0!</v>
      </c>
      <c r="AH594" s="14" t="e">
        <f t="shared" si="529"/>
        <v>#DIV/0!</v>
      </c>
      <c r="AI594" s="14" t="e">
        <f t="shared" si="530"/>
        <v>#DIV/0!</v>
      </c>
      <c r="AJ594" s="14" t="e">
        <f t="shared" si="531"/>
        <v>#DIV/0!</v>
      </c>
      <c r="AK594" s="15" t="e">
        <f t="shared" si="532"/>
        <v>#DIV/0!</v>
      </c>
    </row>
    <row r="595" spans="1:37" x14ac:dyDescent="0.25">
      <c r="A595" s="5">
        <v>45688</v>
      </c>
      <c r="C595" t="s">
        <v>49</v>
      </c>
      <c r="D595">
        <v>101</v>
      </c>
      <c r="E595">
        <v>17</v>
      </c>
      <c r="F595">
        <v>118</v>
      </c>
      <c r="G595" s="14">
        <v>0.13829861111111111</v>
      </c>
      <c r="H595" s="14">
        <v>0.12530092592592593</v>
      </c>
      <c r="I595" s="14">
        <v>0</v>
      </c>
      <c r="J595" s="14">
        <v>1.2997685185185183E-2</v>
      </c>
      <c r="K595" s="14">
        <v>0</v>
      </c>
      <c r="L595" s="14">
        <v>0</v>
      </c>
      <c r="M595" s="14">
        <v>0</v>
      </c>
      <c r="N595" s="14">
        <v>0</v>
      </c>
      <c r="O595" s="14">
        <v>0</v>
      </c>
      <c r="P595" s="14">
        <v>2.3865740740740743E-2</v>
      </c>
      <c r="Q595">
        <v>0</v>
      </c>
      <c r="R595" s="14">
        <v>4.0277777777777777E-3</v>
      </c>
      <c r="X595" s="14">
        <v>1.1417013888888889</v>
      </c>
      <c r="Y595" s="12" t="e">
        <f t="shared" si="520"/>
        <v>#DIV/0!</v>
      </c>
      <c r="Z595" s="12" t="e">
        <f t="shared" si="521"/>
        <v>#DIV/0!</v>
      </c>
      <c r="AA595" s="14" t="e">
        <f t="shared" si="522"/>
        <v>#DIV/0!</v>
      </c>
      <c r="AB595" s="14" t="e">
        <f t="shared" si="523"/>
        <v>#DIV/0!</v>
      </c>
      <c r="AC595" s="14" t="e">
        <f t="shared" si="524"/>
        <v>#DIV/0!</v>
      </c>
      <c r="AD595" s="14" t="e">
        <f t="shared" si="525"/>
        <v>#DIV/0!</v>
      </c>
      <c r="AE595" s="14" t="e">
        <f t="shared" si="526"/>
        <v>#DIV/0!</v>
      </c>
      <c r="AF595" s="14" t="e">
        <f t="shared" si="527"/>
        <v>#DIV/0!</v>
      </c>
      <c r="AG595" s="14" t="e">
        <f t="shared" si="528"/>
        <v>#DIV/0!</v>
      </c>
      <c r="AH595" s="14" t="e">
        <f t="shared" si="529"/>
        <v>#DIV/0!</v>
      </c>
      <c r="AI595" s="14" t="e">
        <f t="shared" si="530"/>
        <v>#DIV/0!</v>
      </c>
      <c r="AJ595" s="14" t="e">
        <f t="shared" si="531"/>
        <v>#DIV/0!</v>
      </c>
      <c r="AK595" s="15" t="e">
        <f t="shared" si="532"/>
        <v>#DIV/0!</v>
      </c>
    </row>
    <row r="596" spans="1:37" x14ac:dyDescent="0.25">
      <c r="A596" s="5">
        <v>45688</v>
      </c>
      <c r="C596" t="s">
        <v>45</v>
      </c>
      <c r="D596">
        <v>21</v>
      </c>
      <c r="E596">
        <v>33</v>
      </c>
      <c r="F596">
        <v>54</v>
      </c>
      <c r="G596" s="14">
        <v>1.2595949074074075</v>
      </c>
      <c r="H596" s="14">
        <v>0.17109953703703704</v>
      </c>
      <c r="I596" s="14">
        <v>0</v>
      </c>
      <c r="J596" s="14">
        <v>2.1504629629629627E-2</v>
      </c>
      <c r="K596" s="14">
        <v>0</v>
      </c>
      <c r="L596" s="14">
        <v>0</v>
      </c>
      <c r="M596" s="14">
        <v>0</v>
      </c>
      <c r="N596" s="14">
        <v>6.700231481481482E-2</v>
      </c>
      <c r="O596" s="14">
        <v>0</v>
      </c>
      <c r="P596" s="14">
        <v>1.7476851851851852E-3</v>
      </c>
      <c r="Q596">
        <v>0</v>
      </c>
      <c r="R596" s="14">
        <v>9.0856481481481483E-3</v>
      </c>
      <c r="X596" s="14">
        <v>1.4104050925925924</v>
      </c>
      <c r="Y596" s="12" t="e">
        <f t="shared" si="520"/>
        <v>#DIV/0!</v>
      </c>
      <c r="Z596" s="12" t="e">
        <f t="shared" si="521"/>
        <v>#DIV/0!</v>
      </c>
      <c r="AA596" s="14" t="e">
        <f t="shared" si="522"/>
        <v>#DIV/0!</v>
      </c>
      <c r="AB596" s="14" t="e">
        <f t="shared" si="523"/>
        <v>#DIV/0!</v>
      </c>
      <c r="AC596" s="14" t="e">
        <f t="shared" si="524"/>
        <v>#DIV/0!</v>
      </c>
      <c r="AD596" s="14" t="e">
        <f t="shared" si="525"/>
        <v>#DIV/0!</v>
      </c>
      <c r="AE596" s="14" t="e">
        <f t="shared" si="526"/>
        <v>#DIV/0!</v>
      </c>
      <c r="AF596" s="14" t="e">
        <f t="shared" si="527"/>
        <v>#DIV/0!</v>
      </c>
      <c r="AG596" s="14" t="e">
        <f t="shared" si="528"/>
        <v>#DIV/0!</v>
      </c>
      <c r="AH596" s="14" t="e">
        <f t="shared" si="529"/>
        <v>#DIV/0!</v>
      </c>
      <c r="AI596" s="14" t="e">
        <f t="shared" si="530"/>
        <v>#DIV/0!</v>
      </c>
      <c r="AJ596" s="14" t="e">
        <f t="shared" si="531"/>
        <v>#DIV/0!</v>
      </c>
      <c r="AK596" s="15" t="e">
        <f t="shared" si="532"/>
        <v>#DIV/0!</v>
      </c>
    </row>
    <row r="597" spans="1:37" x14ac:dyDescent="0.25">
      <c r="A597" s="5">
        <v>45688</v>
      </c>
      <c r="C597" t="s">
        <v>46</v>
      </c>
      <c r="D597">
        <v>60</v>
      </c>
      <c r="E597">
        <v>5</v>
      </c>
      <c r="F597">
        <v>65</v>
      </c>
      <c r="G597" s="14">
        <v>0.20219907407407409</v>
      </c>
      <c r="H597" s="14">
        <v>0.17010416666666664</v>
      </c>
      <c r="I597" s="14">
        <v>0</v>
      </c>
      <c r="J597" s="14">
        <v>1.3194444444444444E-2</v>
      </c>
      <c r="K597" s="14">
        <v>0</v>
      </c>
      <c r="L597" s="14">
        <v>0</v>
      </c>
      <c r="M597" s="14">
        <v>1.8900462962962963E-2</v>
      </c>
      <c r="N597" s="14">
        <v>0</v>
      </c>
      <c r="O597" s="14">
        <v>0</v>
      </c>
      <c r="P597" s="14">
        <v>6.9097222222222225E-3</v>
      </c>
      <c r="Q597">
        <v>0</v>
      </c>
      <c r="R597" s="14">
        <v>4.8148148148148152E-3</v>
      </c>
      <c r="X597" s="14">
        <v>1.42</v>
      </c>
      <c r="Y597" s="12" t="e">
        <f t="shared" si="520"/>
        <v>#DIV/0!</v>
      </c>
      <c r="Z597" s="12" t="e">
        <f t="shared" si="521"/>
        <v>#DIV/0!</v>
      </c>
      <c r="AA597" s="14" t="e">
        <f t="shared" si="522"/>
        <v>#DIV/0!</v>
      </c>
      <c r="AB597" s="14" t="e">
        <f t="shared" si="523"/>
        <v>#DIV/0!</v>
      </c>
      <c r="AC597" s="14" t="e">
        <f t="shared" si="524"/>
        <v>#DIV/0!</v>
      </c>
      <c r="AD597" s="14" t="e">
        <f t="shared" si="525"/>
        <v>#DIV/0!</v>
      </c>
      <c r="AE597" s="14" t="e">
        <f t="shared" si="526"/>
        <v>#DIV/0!</v>
      </c>
      <c r="AF597" s="14" t="e">
        <f t="shared" si="527"/>
        <v>#DIV/0!</v>
      </c>
      <c r="AG597" s="14" t="e">
        <f t="shared" si="528"/>
        <v>#DIV/0!</v>
      </c>
      <c r="AH597" s="14" t="e">
        <f t="shared" si="529"/>
        <v>#DIV/0!</v>
      </c>
      <c r="AI597" s="14" t="e">
        <f t="shared" si="530"/>
        <v>#DIV/0!</v>
      </c>
      <c r="AJ597" s="14" t="e">
        <f t="shared" si="531"/>
        <v>#DIV/0!</v>
      </c>
      <c r="AK597" s="15" t="e">
        <f t="shared" si="532"/>
        <v>#DIV/0!</v>
      </c>
    </row>
    <row r="598" spans="1:37" x14ac:dyDescent="0.25">
      <c r="A598" s="5">
        <v>45688</v>
      </c>
      <c r="C598" t="s">
        <v>47</v>
      </c>
      <c r="D598">
        <v>0</v>
      </c>
      <c r="E598">
        <v>0</v>
      </c>
      <c r="F598">
        <v>0</v>
      </c>
      <c r="G598" s="14">
        <v>0</v>
      </c>
      <c r="H598" s="14">
        <v>0</v>
      </c>
      <c r="I598" s="14">
        <v>0</v>
      </c>
      <c r="J598" s="14">
        <v>0</v>
      </c>
      <c r="K598" s="14">
        <v>0</v>
      </c>
      <c r="L598" s="14">
        <v>0</v>
      </c>
      <c r="M598" s="14">
        <v>0</v>
      </c>
      <c r="N598" s="14">
        <v>0</v>
      </c>
      <c r="O598" s="14">
        <v>0</v>
      </c>
      <c r="P598" s="14">
        <v>0</v>
      </c>
      <c r="Q598">
        <v>0</v>
      </c>
      <c r="R598" s="14" t="e">
        <v>#DIV/0!</v>
      </c>
      <c r="X598" s="14">
        <v>0</v>
      </c>
      <c r="Y598" s="12" t="e">
        <f t="shared" si="520"/>
        <v>#DIV/0!</v>
      </c>
      <c r="Z598" s="12" t="e">
        <f t="shared" si="521"/>
        <v>#DIV/0!</v>
      </c>
      <c r="AA598" s="14" t="e">
        <f t="shared" si="522"/>
        <v>#DIV/0!</v>
      </c>
      <c r="AB598" s="14" t="e">
        <f t="shared" si="523"/>
        <v>#DIV/0!</v>
      </c>
      <c r="AC598" s="14" t="e">
        <f t="shared" si="524"/>
        <v>#DIV/0!</v>
      </c>
      <c r="AD598" s="14" t="e">
        <f t="shared" si="525"/>
        <v>#DIV/0!</v>
      </c>
      <c r="AE598" s="14" t="e">
        <f t="shared" si="526"/>
        <v>#DIV/0!</v>
      </c>
      <c r="AF598" s="14" t="e">
        <f t="shared" si="527"/>
        <v>#DIV/0!</v>
      </c>
      <c r="AG598" s="14" t="e">
        <f t="shared" si="528"/>
        <v>#DIV/0!</v>
      </c>
      <c r="AH598" s="14" t="e">
        <f t="shared" si="529"/>
        <v>#DIV/0!</v>
      </c>
      <c r="AI598" s="14" t="e">
        <f t="shared" si="530"/>
        <v>#DIV/0!</v>
      </c>
      <c r="AJ598" s="14" t="e">
        <f t="shared" si="531"/>
        <v>#DIV/0!</v>
      </c>
      <c r="AK598" s="15" t="e">
        <f t="shared" si="532"/>
        <v>#DIV/0!</v>
      </c>
    </row>
    <row r="599" spans="1:37" x14ac:dyDescent="0.25">
      <c r="A599" s="5">
        <v>45695</v>
      </c>
      <c r="B599">
        <v>5</v>
      </c>
      <c r="C599" t="s">
        <v>123</v>
      </c>
      <c r="D599">
        <v>44</v>
      </c>
      <c r="E599">
        <v>1</v>
      </c>
      <c r="F599">
        <v>45</v>
      </c>
      <c r="G599" s="14">
        <v>1.4012037037037037</v>
      </c>
      <c r="H599" s="14">
        <v>0</v>
      </c>
      <c r="I599" s="14">
        <v>0</v>
      </c>
      <c r="J599" s="14">
        <v>0</v>
      </c>
      <c r="K599" s="14">
        <v>0</v>
      </c>
      <c r="L599" s="14">
        <v>0.30420138888888887</v>
      </c>
      <c r="M599" s="14">
        <v>9.7002314814814805E-2</v>
      </c>
      <c r="N599" s="14">
        <v>0</v>
      </c>
      <c r="O599" s="14">
        <v>0</v>
      </c>
      <c r="P599" s="14">
        <v>1.7465277777777777E-2</v>
      </c>
      <c r="Q599">
        <v>0</v>
      </c>
      <c r="R599" s="14">
        <v>3.7847222222222223E-3</v>
      </c>
      <c r="X599" s="14">
        <v>1.6295023148148147</v>
      </c>
      <c r="Y599" s="12">
        <f>$D599/$B599</f>
        <v>8.8000000000000007</v>
      </c>
      <c r="Z599" s="12">
        <f>$E599/$B599</f>
        <v>0.2</v>
      </c>
      <c r="AA599" s="14">
        <f>$G599/$B599</f>
        <v>0.28024074074074073</v>
      </c>
      <c r="AB599" s="14">
        <f>$H599/$B599</f>
        <v>0</v>
      </c>
      <c r="AC599" s="14">
        <f>$I599/$B599</f>
        <v>0</v>
      </c>
      <c r="AD599" s="14">
        <f>$J599/$B599</f>
        <v>0</v>
      </c>
      <c r="AE599" s="14">
        <f>$K599/$B599</f>
        <v>0</v>
      </c>
      <c r="AF599" s="14">
        <f>$L599/$B599</f>
        <v>6.0840277777777771E-2</v>
      </c>
      <c r="AG599" s="14">
        <f>$M599/$B599</f>
        <v>1.940046296296296E-2</v>
      </c>
      <c r="AH599" s="14">
        <f>$N599/$B599</f>
        <v>0</v>
      </c>
      <c r="AI599" s="14">
        <f>$O599/$B599</f>
        <v>0</v>
      </c>
      <c r="AJ599" s="14">
        <f>$P599/$B599</f>
        <v>3.4930555555555557E-3</v>
      </c>
      <c r="AK599" s="15">
        <f>$X599/$B599</f>
        <v>0.32590046296296293</v>
      </c>
    </row>
    <row r="600" spans="1:37" x14ac:dyDescent="0.25">
      <c r="A600" s="5">
        <v>45695</v>
      </c>
      <c r="B600">
        <v>5</v>
      </c>
      <c r="C600" t="s">
        <v>48</v>
      </c>
      <c r="D600">
        <v>163</v>
      </c>
      <c r="E600">
        <v>27</v>
      </c>
      <c r="F600">
        <v>190</v>
      </c>
      <c r="G600" s="14">
        <v>0.28250000000000003</v>
      </c>
      <c r="H600" s="14">
        <v>0.20480324074074074</v>
      </c>
      <c r="I600" s="14">
        <v>6.0995370370370366E-2</v>
      </c>
      <c r="J600" s="14">
        <v>1.1504629629629629E-2</v>
      </c>
      <c r="K600" s="14">
        <v>5.1967592592592595E-3</v>
      </c>
      <c r="L600" s="14">
        <v>0</v>
      </c>
      <c r="M600" s="14">
        <v>0</v>
      </c>
      <c r="N600" s="14">
        <v>0</v>
      </c>
      <c r="O600" s="14">
        <v>0</v>
      </c>
      <c r="P600" s="14">
        <v>2.2499999999999996E-2</v>
      </c>
      <c r="Q600">
        <v>0</v>
      </c>
      <c r="R600" s="14">
        <v>3.7500000000000003E-3</v>
      </c>
      <c r="X600" s="14">
        <v>1.7709953703703702</v>
      </c>
      <c r="Y600" s="12">
        <f t="shared" ref="Y600:Y607" si="533">$D600/$B600</f>
        <v>32.6</v>
      </c>
      <c r="Z600" s="12">
        <f t="shared" ref="Z600:Z607" si="534">$E600/$B600</f>
        <v>5.4</v>
      </c>
      <c r="AA600" s="14">
        <f t="shared" ref="AA600:AA607" si="535">$G600/$B600</f>
        <v>5.6500000000000009E-2</v>
      </c>
      <c r="AB600" s="14">
        <f t="shared" ref="AB600:AB607" si="536">$H600/$B600</f>
        <v>4.0960648148148149E-2</v>
      </c>
      <c r="AC600" s="14">
        <f t="shared" ref="AC600:AC607" si="537">$I600/$B600</f>
        <v>1.2199074074074074E-2</v>
      </c>
      <c r="AD600" s="14">
        <f t="shared" ref="AD600:AD607" si="538">$J600/$B600</f>
        <v>2.3009259259259259E-3</v>
      </c>
      <c r="AE600" s="14">
        <f t="shared" ref="AE600:AE607" si="539">$K600/$B600</f>
        <v>1.0393518518518519E-3</v>
      </c>
      <c r="AF600" s="14">
        <f t="shared" ref="AF600:AF607" si="540">$L600/$B600</f>
        <v>0</v>
      </c>
      <c r="AG600" s="14">
        <f t="shared" ref="AG600:AG607" si="541">$M600/$B600</f>
        <v>0</v>
      </c>
      <c r="AH600" s="14">
        <f t="shared" ref="AH600:AH607" si="542">$N600/$B600</f>
        <v>0</v>
      </c>
      <c r="AI600" s="14">
        <f t="shared" ref="AI600:AI607" si="543">$O600/$B600</f>
        <v>0</v>
      </c>
      <c r="AJ600" s="14">
        <f t="shared" ref="AJ600:AJ607" si="544">$P600/$B600</f>
        <v>4.4999999999999988E-3</v>
      </c>
      <c r="AK600" s="15">
        <f t="shared" ref="AK600:AK607" si="545">$X600/$B600</f>
        <v>0.35419907407407403</v>
      </c>
    </row>
    <row r="601" spans="1:37" x14ac:dyDescent="0.25">
      <c r="A601" s="5">
        <v>45695</v>
      </c>
      <c r="B601">
        <v>5</v>
      </c>
      <c r="C601" t="s">
        <v>127</v>
      </c>
      <c r="D601">
        <v>65</v>
      </c>
      <c r="E601">
        <v>27</v>
      </c>
      <c r="F601">
        <v>92</v>
      </c>
      <c r="G601" s="14">
        <v>0.29909722222222224</v>
      </c>
      <c r="H601" s="14">
        <v>0.20969907407407407</v>
      </c>
      <c r="I601" s="14">
        <v>0</v>
      </c>
      <c r="J601" s="14">
        <v>2.2395833333333334E-2</v>
      </c>
      <c r="K601" s="14">
        <v>0</v>
      </c>
      <c r="L601" s="14">
        <v>6.700231481481482E-2</v>
      </c>
      <c r="M601" s="14">
        <v>0</v>
      </c>
      <c r="N601" s="14">
        <v>0</v>
      </c>
      <c r="O601" s="14">
        <v>0</v>
      </c>
      <c r="P601" s="14">
        <v>1.8402777777777778E-2</v>
      </c>
      <c r="Q601">
        <v>0</v>
      </c>
      <c r="R601" s="14">
        <v>6.4467592592592597E-3</v>
      </c>
      <c r="X601" s="14">
        <v>1.795300925925926</v>
      </c>
      <c r="Y601" s="12">
        <f t="shared" si="533"/>
        <v>13</v>
      </c>
      <c r="Z601" s="12">
        <f t="shared" si="534"/>
        <v>5.4</v>
      </c>
      <c r="AA601" s="14">
        <f t="shared" si="535"/>
        <v>5.9819444444444446E-2</v>
      </c>
      <c r="AB601" s="14">
        <f t="shared" si="536"/>
        <v>4.1939814814814812E-2</v>
      </c>
      <c r="AC601" s="14">
        <f t="shared" si="537"/>
        <v>0</v>
      </c>
      <c r="AD601" s="14">
        <f t="shared" si="538"/>
        <v>4.4791666666666669E-3</v>
      </c>
      <c r="AE601" s="14">
        <f t="shared" si="539"/>
        <v>0</v>
      </c>
      <c r="AF601" s="14">
        <f t="shared" si="540"/>
        <v>1.3400462962962965E-2</v>
      </c>
      <c r="AG601" s="14">
        <f t="shared" si="541"/>
        <v>0</v>
      </c>
      <c r="AH601" s="14">
        <f t="shared" si="542"/>
        <v>0</v>
      </c>
      <c r="AI601" s="14">
        <f t="shared" si="543"/>
        <v>0</v>
      </c>
      <c r="AJ601" s="14">
        <f t="shared" si="544"/>
        <v>3.6805555555555558E-3</v>
      </c>
      <c r="AK601" s="15">
        <f t="shared" si="545"/>
        <v>0.35906018518518523</v>
      </c>
    </row>
    <row r="602" spans="1:37" x14ac:dyDescent="0.25">
      <c r="A602" s="5">
        <v>45695</v>
      </c>
      <c r="B602">
        <v>5</v>
      </c>
      <c r="C602" t="s">
        <v>44</v>
      </c>
      <c r="D602">
        <v>160</v>
      </c>
      <c r="E602">
        <v>18</v>
      </c>
      <c r="F602">
        <v>178</v>
      </c>
      <c r="G602" s="14">
        <v>0.2225</v>
      </c>
      <c r="H602" s="14">
        <v>0.20849537037037036</v>
      </c>
      <c r="I602" s="14">
        <v>0</v>
      </c>
      <c r="J602" s="14">
        <v>9.5023148148148159E-3</v>
      </c>
      <c r="K602" s="14">
        <v>0</v>
      </c>
      <c r="L602" s="14">
        <v>4.3055555555555555E-3</v>
      </c>
      <c r="M602" s="14">
        <v>0</v>
      </c>
      <c r="N602" s="14">
        <v>1.9675925925925926E-4</v>
      </c>
      <c r="O602" s="14">
        <v>0</v>
      </c>
      <c r="P602" s="14">
        <v>2.2002314814814818E-2</v>
      </c>
      <c r="Q602">
        <v>0</v>
      </c>
      <c r="R602" s="14">
        <v>5.7638888888888887E-3</v>
      </c>
      <c r="X602" s="14">
        <v>1.7712037037037038</v>
      </c>
      <c r="Y602" s="12">
        <f t="shared" si="533"/>
        <v>32</v>
      </c>
      <c r="Z602" s="12">
        <f t="shared" si="534"/>
        <v>3.6</v>
      </c>
      <c r="AA602" s="14">
        <f t="shared" si="535"/>
        <v>4.4499999999999998E-2</v>
      </c>
      <c r="AB602" s="14">
        <f t="shared" si="536"/>
        <v>4.1699074074074069E-2</v>
      </c>
      <c r="AC602" s="14">
        <f t="shared" si="537"/>
        <v>0</v>
      </c>
      <c r="AD602" s="14">
        <f t="shared" si="538"/>
        <v>1.9004629629629632E-3</v>
      </c>
      <c r="AE602" s="14">
        <f t="shared" si="539"/>
        <v>0</v>
      </c>
      <c r="AF602" s="14">
        <f t="shared" si="540"/>
        <v>8.611111111111111E-4</v>
      </c>
      <c r="AG602" s="14">
        <f t="shared" si="541"/>
        <v>0</v>
      </c>
      <c r="AH602" s="14">
        <f t="shared" si="542"/>
        <v>3.9351851851851851E-5</v>
      </c>
      <c r="AI602" s="14">
        <f t="shared" si="543"/>
        <v>0</v>
      </c>
      <c r="AJ602" s="14">
        <f t="shared" si="544"/>
        <v>4.4004629629629637E-3</v>
      </c>
      <c r="AK602" s="15">
        <f t="shared" si="545"/>
        <v>0.35424074074074074</v>
      </c>
    </row>
    <row r="603" spans="1:37" x14ac:dyDescent="0.25">
      <c r="A603" s="5">
        <v>45695</v>
      </c>
      <c r="B603">
        <v>4</v>
      </c>
      <c r="C603" t="s">
        <v>43</v>
      </c>
      <c r="D603">
        <v>89</v>
      </c>
      <c r="E603">
        <v>9</v>
      </c>
      <c r="F603">
        <v>98</v>
      </c>
      <c r="G603" s="14">
        <v>0.15140046296296297</v>
      </c>
      <c r="H603" s="14">
        <v>0.11989583333333333</v>
      </c>
      <c r="I603" s="14">
        <v>1.4398148148148148E-2</v>
      </c>
      <c r="J603" s="14">
        <v>0</v>
      </c>
      <c r="K603" s="14">
        <v>0</v>
      </c>
      <c r="L603" s="14">
        <v>1.5300925925925926E-2</v>
      </c>
      <c r="M603" s="14">
        <v>0</v>
      </c>
      <c r="N603" s="14">
        <v>0</v>
      </c>
      <c r="O603" s="14">
        <v>0</v>
      </c>
      <c r="P603" s="14">
        <v>3.9120370370370368E-2</v>
      </c>
      <c r="Q603">
        <v>1</v>
      </c>
      <c r="R603" s="14">
        <v>4.2013888888888891E-3</v>
      </c>
      <c r="X603" s="14">
        <v>1.232800925925926</v>
      </c>
      <c r="Y603" s="12">
        <f t="shared" si="533"/>
        <v>22.25</v>
      </c>
      <c r="Z603" s="12">
        <f t="shared" si="534"/>
        <v>2.25</v>
      </c>
      <c r="AA603" s="14">
        <f t="shared" si="535"/>
        <v>3.7850115740740743E-2</v>
      </c>
      <c r="AB603" s="14">
        <f t="shared" si="536"/>
        <v>2.9973958333333332E-2</v>
      </c>
      <c r="AC603" s="14">
        <f t="shared" si="537"/>
        <v>3.5995370370370369E-3</v>
      </c>
      <c r="AD603" s="14">
        <f t="shared" si="538"/>
        <v>0</v>
      </c>
      <c r="AE603" s="14">
        <f t="shared" si="539"/>
        <v>0</v>
      </c>
      <c r="AF603" s="14">
        <f t="shared" si="540"/>
        <v>3.8252314814814815E-3</v>
      </c>
      <c r="AG603" s="14">
        <f t="shared" si="541"/>
        <v>0</v>
      </c>
      <c r="AH603" s="14">
        <f t="shared" si="542"/>
        <v>0</v>
      </c>
      <c r="AI603" s="14">
        <f t="shared" si="543"/>
        <v>0</v>
      </c>
      <c r="AJ603" s="14">
        <f t="shared" si="544"/>
        <v>9.780092592592592E-3</v>
      </c>
      <c r="AK603" s="15">
        <f t="shared" si="545"/>
        <v>0.30820023148148151</v>
      </c>
    </row>
    <row r="604" spans="1:37" x14ac:dyDescent="0.25">
      <c r="A604" s="5">
        <v>45695</v>
      </c>
      <c r="B604">
        <v>4</v>
      </c>
      <c r="C604" t="s">
        <v>49</v>
      </c>
      <c r="D604">
        <v>118</v>
      </c>
      <c r="E604">
        <v>33</v>
      </c>
      <c r="F604">
        <v>151</v>
      </c>
      <c r="G604" s="14">
        <v>0.19150462962962964</v>
      </c>
      <c r="H604" s="14">
        <v>0.16749999999999998</v>
      </c>
      <c r="I604" s="14">
        <v>0</v>
      </c>
      <c r="J604" s="14">
        <v>9.3055555555555548E-3</v>
      </c>
      <c r="K604" s="14">
        <v>0</v>
      </c>
      <c r="L604" s="14">
        <v>4.3981481481481484E-3</v>
      </c>
      <c r="M604" s="14">
        <v>3.1944444444444442E-3</v>
      </c>
      <c r="N604" s="14">
        <v>7.0949074074074074E-3</v>
      </c>
      <c r="O604" s="14">
        <v>0</v>
      </c>
      <c r="P604" s="14">
        <v>4.5856481481481477E-2</v>
      </c>
      <c r="Q604">
        <v>0</v>
      </c>
      <c r="R604" s="14">
        <v>3.8078703703703707E-3</v>
      </c>
      <c r="X604" s="14">
        <v>1.4162962962962962</v>
      </c>
      <c r="Y604" s="12">
        <f t="shared" si="533"/>
        <v>29.5</v>
      </c>
      <c r="Z604" s="12">
        <f t="shared" si="534"/>
        <v>8.25</v>
      </c>
      <c r="AA604" s="14">
        <f t="shared" si="535"/>
        <v>4.7876157407407409E-2</v>
      </c>
      <c r="AB604" s="14">
        <f t="shared" si="536"/>
        <v>4.1874999999999996E-2</v>
      </c>
      <c r="AC604" s="14">
        <f t="shared" si="537"/>
        <v>0</v>
      </c>
      <c r="AD604" s="14">
        <f t="shared" si="538"/>
        <v>2.3263888888888887E-3</v>
      </c>
      <c r="AE604" s="14">
        <f t="shared" si="539"/>
        <v>0</v>
      </c>
      <c r="AF604" s="14">
        <f t="shared" si="540"/>
        <v>1.0995370370370371E-3</v>
      </c>
      <c r="AG604" s="14">
        <f t="shared" si="541"/>
        <v>7.9861111111111105E-4</v>
      </c>
      <c r="AH604" s="14">
        <f t="shared" si="542"/>
        <v>1.7737268518518519E-3</v>
      </c>
      <c r="AI604" s="14">
        <f t="shared" si="543"/>
        <v>0</v>
      </c>
      <c r="AJ604" s="14">
        <f t="shared" si="544"/>
        <v>1.1464120370370369E-2</v>
      </c>
      <c r="AK604" s="15">
        <f t="shared" si="545"/>
        <v>0.35407407407407404</v>
      </c>
    </row>
    <row r="605" spans="1:37" x14ac:dyDescent="0.25">
      <c r="A605" s="5">
        <v>45695</v>
      </c>
      <c r="B605">
        <v>4</v>
      </c>
      <c r="C605" t="s">
        <v>45</v>
      </c>
      <c r="D605">
        <v>14</v>
      </c>
      <c r="E605">
        <v>47</v>
      </c>
      <c r="F605">
        <v>61</v>
      </c>
      <c r="G605" s="14">
        <v>1.3904050925925926</v>
      </c>
      <c r="H605" s="14">
        <v>0.16819444444444445</v>
      </c>
      <c r="I605" s="14">
        <v>0</v>
      </c>
      <c r="J605" s="14">
        <v>0</v>
      </c>
      <c r="K605" s="14">
        <v>0</v>
      </c>
      <c r="L605" s="14">
        <v>0</v>
      </c>
      <c r="M605" s="14">
        <v>0</v>
      </c>
      <c r="N605" s="14">
        <v>0.22219907407407405</v>
      </c>
      <c r="O605" s="14">
        <v>0</v>
      </c>
      <c r="P605" s="14">
        <v>1.2384259259259258E-3</v>
      </c>
      <c r="Q605">
        <v>0</v>
      </c>
      <c r="R605" s="14">
        <v>8.0787037037037043E-3</v>
      </c>
      <c r="X605" s="14">
        <v>1.4326967592592592</v>
      </c>
      <c r="Y605" s="12">
        <f t="shared" si="533"/>
        <v>3.5</v>
      </c>
      <c r="Z605" s="12">
        <f t="shared" si="534"/>
        <v>11.75</v>
      </c>
      <c r="AA605" s="14">
        <f t="shared" si="535"/>
        <v>0.34760127314814815</v>
      </c>
      <c r="AB605" s="14">
        <f t="shared" si="536"/>
        <v>4.2048611111111113E-2</v>
      </c>
      <c r="AC605" s="14">
        <f t="shared" si="537"/>
        <v>0</v>
      </c>
      <c r="AD605" s="14">
        <f t="shared" si="538"/>
        <v>0</v>
      </c>
      <c r="AE605" s="14">
        <f t="shared" si="539"/>
        <v>0</v>
      </c>
      <c r="AF605" s="14">
        <f t="shared" si="540"/>
        <v>0</v>
      </c>
      <c r="AG605" s="14">
        <f t="shared" si="541"/>
        <v>0</v>
      </c>
      <c r="AH605" s="14">
        <f t="shared" si="542"/>
        <v>5.5549768518518512E-2</v>
      </c>
      <c r="AI605" s="14">
        <f t="shared" si="543"/>
        <v>0</v>
      </c>
      <c r="AJ605" s="14">
        <f t="shared" si="544"/>
        <v>3.0960648148148145E-4</v>
      </c>
      <c r="AK605" s="15">
        <f t="shared" si="545"/>
        <v>0.3581741898148148</v>
      </c>
    </row>
    <row r="606" spans="1:37" x14ac:dyDescent="0.25">
      <c r="A606" s="5">
        <v>45695</v>
      </c>
      <c r="B606">
        <v>5</v>
      </c>
      <c r="C606" t="s">
        <v>46</v>
      </c>
      <c r="D606">
        <v>66</v>
      </c>
      <c r="E606">
        <v>10</v>
      </c>
      <c r="F606">
        <v>76</v>
      </c>
      <c r="G606" s="14">
        <v>0.53780092592592588</v>
      </c>
      <c r="H606" s="14">
        <v>0.2175</v>
      </c>
      <c r="I606" s="14">
        <v>9.9537037037037042E-4</v>
      </c>
      <c r="J606" s="14">
        <v>3.0902777777777779E-2</v>
      </c>
      <c r="K606" s="14">
        <v>1.7800925925925925E-2</v>
      </c>
      <c r="L606" s="14">
        <v>0</v>
      </c>
      <c r="M606" s="14">
        <v>0</v>
      </c>
      <c r="N606" s="14">
        <v>0.27060185185185187</v>
      </c>
      <c r="O606" s="14">
        <v>0</v>
      </c>
      <c r="P606" s="14">
        <v>7.743055555555556E-3</v>
      </c>
      <c r="Q606">
        <v>0</v>
      </c>
      <c r="R606" s="14">
        <v>6.1921296296296299E-3</v>
      </c>
      <c r="X606" s="14">
        <v>1.7476041666666668</v>
      </c>
      <c r="Y606" s="12">
        <f t="shared" si="533"/>
        <v>13.2</v>
      </c>
      <c r="Z606" s="12">
        <f t="shared" si="534"/>
        <v>2</v>
      </c>
      <c r="AA606" s="14">
        <f t="shared" si="535"/>
        <v>0.10756018518518518</v>
      </c>
      <c r="AB606" s="14">
        <f t="shared" si="536"/>
        <v>4.3499999999999997E-2</v>
      </c>
      <c r="AC606" s="14">
        <f t="shared" si="537"/>
        <v>1.9907407407407409E-4</v>
      </c>
      <c r="AD606" s="14">
        <f t="shared" si="538"/>
        <v>6.1805555555555555E-3</v>
      </c>
      <c r="AE606" s="14">
        <f t="shared" si="539"/>
        <v>3.5601851851851849E-3</v>
      </c>
      <c r="AF606" s="14">
        <f t="shared" si="540"/>
        <v>0</v>
      </c>
      <c r="AG606" s="14">
        <f t="shared" si="541"/>
        <v>0</v>
      </c>
      <c r="AH606" s="14">
        <f t="shared" si="542"/>
        <v>5.4120370370370374E-2</v>
      </c>
      <c r="AI606" s="14">
        <f t="shared" si="543"/>
        <v>0</v>
      </c>
      <c r="AJ606" s="14">
        <f t="shared" si="544"/>
        <v>1.5486111111111113E-3</v>
      </c>
      <c r="AK606" s="15">
        <f t="shared" si="545"/>
        <v>0.34952083333333339</v>
      </c>
    </row>
    <row r="607" spans="1:37" x14ac:dyDescent="0.25">
      <c r="A607" s="5">
        <v>45695</v>
      </c>
      <c r="B607">
        <v>0</v>
      </c>
      <c r="C607" t="s">
        <v>47</v>
      </c>
      <c r="D607">
        <v>0</v>
      </c>
      <c r="E607">
        <v>0</v>
      </c>
      <c r="F607">
        <v>0</v>
      </c>
      <c r="G607" s="14">
        <v>0</v>
      </c>
      <c r="H607" s="14">
        <v>0</v>
      </c>
      <c r="I607" s="14">
        <v>0</v>
      </c>
      <c r="J607" s="14">
        <v>0</v>
      </c>
      <c r="K607" s="14">
        <v>0</v>
      </c>
      <c r="L607" s="14">
        <v>0</v>
      </c>
      <c r="M607" s="14">
        <v>0</v>
      </c>
      <c r="N607" s="14">
        <v>0</v>
      </c>
      <c r="O607" s="14">
        <v>0</v>
      </c>
      <c r="P607" s="14">
        <v>0</v>
      </c>
      <c r="Q607">
        <v>0</v>
      </c>
      <c r="R607" s="14" t="e">
        <v>#DIV/0!</v>
      </c>
      <c r="X607" s="14">
        <v>0</v>
      </c>
      <c r="Y607" s="12" t="e">
        <f t="shared" si="533"/>
        <v>#DIV/0!</v>
      </c>
      <c r="Z607" s="12" t="e">
        <f t="shared" si="534"/>
        <v>#DIV/0!</v>
      </c>
      <c r="AA607" s="14" t="e">
        <f t="shared" si="535"/>
        <v>#DIV/0!</v>
      </c>
      <c r="AB607" s="14" t="e">
        <f t="shared" si="536"/>
        <v>#DIV/0!</v>
      </c>
      <c r="AC607" s="14" t="e">
        <f t="shared" si="537"/>
        <v>#DIV/0!</v>
      </c>
      <c r="AD607" s="14" t="e">
        <f t="shared" si="538"/>
        <v>#DIV/0!</v>
      </c>
      <c r="AE607" s="14" t="e">
        <f t="shared" si="539"/>
        <v>#DIV/0!</v>
      </c>
      <c r="AF607" s="14" t="e">
        <f t="shared" si="540"/>
        <v>#DIV/0!</v>
      </c>
      <c r="AG607" s="14" t="e">
        <f t="shared" si="541"/>
        <v>#DIV/0!</v>
      </c>
      <c r="AH607" s="14" t="e">
        <f t="shared" si="542"/>
        <v>#DIV/0!</v>
      </c>
      <c r="AI607" s="14" t="e">
        <f t="shared" si="543"/>
        <v>#DIV/0!</v>
      </c>
      <c r="AJ607" s="14" t="e">
        <f t="shared" si="544"/>
        <v>#DIV/0!</v>
      </c>
      <c r="AK607" s="15" t="e">
        <f t="shared" si="545"/>
        <v>#DIV/0!</v>
      </c>
    </row>
    <row r="608" spans="1:37" x14ac:dyDescent="0.25">
      <c r="A608" s="5">
        <v>45702</v>
      </c>
      <c r="C608" t="s">
        <v>123</v>
      </c>
      <c r="D608">
        <v>67</v>
      </c>
      <c r="E608">
        <v>8</v>
      </c>
      <c r="F608">
        <v>75</v>
      </c>
      <c r="G608" s="14">
        <v>1.2387962962962964</v>
      </c>
      <c r="H608" s="14">
        <v>0</v>
      </c>
      <c r="I608" s="14">
        <v>1.8981481481481482E-3</v>
      </c>
      <c r="J608" s="14">
        <v>0</v>
      </c>
      <c r="K608" s="14">
        <v>0</v>
      </c>
      <c r="L608" s="14">
        <v>0.23560185185185187</v>
      </c>
      <c r="M608" s="14">
        <v>1.2962962962962963E-3</v>
      </c>
      <c r="N608" s="14">
        <v>0</v>
      </c>
      <c r="O608" s="14">
        <v>0</v>
      </c>
      <c r="P608" s="14">
        <v>3.2951388888888891E-2</v>
      </c>
      <c r="Q608">
        <v>0</v>
      </c>
      <c r="R608" s="14">
        <v>4.3055555555555555E-3</v>
      </c>
      <c r="X608" s="14">
        <v>1.7270949074074073</v>
      </c>
      <c r="Y608" s="12" t="e">
        <f t="shared" ref="Y608:Y616" si="546">$D608/$B608</f>
        <v>#DIV/0!</v>
      </c>
      <c r="Z608" s="12" t="e">
        <f t="shared" ref="Z608:Z616" si="547">$E608/$B608</f>
        <v>#DIV/0!</v>
      </c>
      <c r="AA608" s="14" t="e">
        <f t="shared" ref="AA608:AA616" si="548">$G608/$B608</f>
        <v>#DIV/0!</v>
      </c>
      <c r="AB608" s="14" t="e">
        <f t="shared" ref="AB608:AB616" si="549">$H608/$B608</f>
        <v>#DIV/0!</v>
      </c>
      <c r="AC608" s="14" t="e">
        <f t="shared" ref="AC608:AC616" si="550">$I608/$B608</f>
        <v>#DIV/0!</v>
      </c>
      <c r="AD608" s="14" t="e">
        <f t="shared" ref="AD608:AD616" si="551">$J608/$B608</f>
        <v>#DIV/0!</v>
      </c>
      <c r="AE608" s="14" t="e">
        <f t="shared" ref="AE608:AE616" si="552">$K608/$B608</f>
        <v>#DIV/0!</v>
      </c>
      <c r="AF608" s="14" t="e">
        <f t="shared" ref="AF608:AF616" si="553">$L608/$B608</f>
        <v>#DIV/0!</v>
      </c>
      <c r="AG608" s="14" t="e">
        <f t="shared" ref="AG608:AG616" si="554">$M608/$B608</f>
        <v>#DIV/0!</v>
      </c>
      <c r="AH608" s="14" t="e">
        <f t="shared" ref="AH608:AH616" si="555">$N608/$B608</f>
        <v>#DIV/0!</v>
      </c>
      <c r="AI608" s="14" t="e">
        <f t="shared" ref="AI608:AI616" si="556">$O608/$B608</f>
        <v>#DIV/0!</v>
      </c>
      <c r="AJ608" s="14" t="e">
        <f t="shared" ref="AJ608:AJ616" si="557">$P608/$B608</f>
        <v>#DIV/0!</v>
      </c>
      <c r="AK608" s="15" t="e">
        <f t="shared" ref="AK608:AK616" si="558">$X608/$B608</f>
        <v>#DIV/0!</v>
      </c>
    </row>
    <row r="609" spans="1:37" x14ac:dyDescent="0.25">
      <c r="A609" s="5">
        <v>45702</v>
      </c>
      <c r="C609" t="s">
        <v>48</v>
      </c>
      <c r="D609">
        <v>224</v>
      </c>
      <c r="E609">
        <v>13</v>
      </c>
      <c r="F609">
        <v>237</v>
      </c>
      <c r="G609" s="14">
        <v>0.26980324074074075</v>
      </c>
      <c r="H609" s="14">
        <v>0.20799768518518516</v>
      </c>
      <c r="I609" s="14">
        <v>1.0405092592592593E-2</v>
      </c>
      <c r="J609" s="14">
        <v>2.0497685185185185E-2</v>
      </c>
      <c r="K609" s="14">
        <v>0</v>
      </c>
      <c r="L609" s="14">
        <v>0</v>
      </c>
      <c r="M609" s="14">
        <v>3.0902777777777779E-2</v>
      </c>
      <c r="N609" s="14">
        <v>0</v>
      </c>
      <c r="O609" s="14">
        <v>0</v>
      </c>
      <c r="P609" s="14">
        <v>2.4722222222222225E-2</v>
      </c>
      <c r="Q609">
        <v>0</v>
      </c>
      <c r="R609" s="14">
        <v>3.3101851851851851E-3</v>
      </c>
      <c r="X609" s="14">
        <v>1.7809027777777777</v>
      </c>
      <c r="Y609" s="12" t="e">
        <f t="shared" si="546"/>
        <v>#DIV/0!</v>
      </c>
      <c r="Z609" s="12" t="e">
        <f t="shared" si="547"/>
        <v>#DIV/0!</v>
      </c>
      <c r="AA609" s="14" t="e">
        <f t="shared" si="548"/>
        <v>#DIV/0!</v>
      </c>
      <c r="AB609" s="14" t="e">
        <f t="shared" si="549"/>
        <v>#DIV/0!</v>
      </c>
      <c r="AC609" s="14" t="e">
        <f t="shared" si="550"/>
        <v>#DIV/0!</v>
      </c>
      <c r="AD609" s="14" t="e">
        <f t="shared" si="551"/>
        <v>#DIV/0!</v>
      </c>
      <c r="AE609" s="14" t="e">
        <f t="shared" si="552"/>
        <v>#DIV/0!</v>
      </c>
      <c r="AF609" s="14" t="e">
        <f t="shared" si="553"/>
        <v>#DIV/0!</v>
      </c>
      <c r="AG609" s="14" t="e">
        <f t="shared" si="554"/>
        <v>#DIV/0!</v>
      </c>
      <c r="AH609" s="14" t="e">
        <f t="shared" si="555"/>
        <v>#DIV/0!</v>
      </c>
      <c r="AI609" s="14" t="e">
        <f t="shared" si="556"/>
        <v>#DIV/0!</v>
      </c>
      <c r="AJ609" s="14" t="e">
        <f t="shared" si="557"/>
        <v>#DIV/0!</v>
      </c>
      <c r="AK609" s="15" t="e">
        <f t="shared" si="558"/>
        <v>#DIV/0!</v>
      </c>
    </row>
    <row r="610" spans="1:37" x14ac:dyDescent="0.25">
      <c r="A610" s="5">
        <v>45702</v>
      </c>
      <c r="C610" t="s">
        <v>127</v>
      </c>
      <c r="D610">
        <v>71</v>
      </c>
      <c r="E610">
        <v>13</v>
      </c>
      <c r="F610">
        <v>84</v>
      </c>
      <c r="G610" s="14">
        <v>0.10390046296296296</v>
      </c>
      <c r="H610" s="14">
        <v>8.2905092592592586E-2</v>
      </c>
      <c r="I610" s="14">
        <v>0</v>
      </c>
      <c r="J610" s="14">
        <v>1.3101851851851852E-2</v>
      </c>
      <c r="K610" s="14">
        <v>0</v>
      </c>
      <c r="L610" s="14">
        <v>7.905092592592592E-3</v>
      </c>
      <c r="M610" s="14">
        <v>0</v>
      </c>
      <c r="N610" s="14">
        <v>0</v>
      </c>
      <c r="O610" s="14">
        <v>0</v>
      </c>
      <c r="P610" s="14">
        <v>1.8749999999999999E-2</v>
      </c>
      <c r="Q610">
        <v>0</v>
      </c>
      <c r="R610" s="14">
        <v>5.1273148148148146E-3</v>
      </c>
      <c r="X610" s="14">
        <v>0.91629629629629628</v>
      </c>
      <c r="Y610" s="12" t="e">
        <f t="shared" si="546"/>
        <v>#DIV/0!</v>
      </c>
      <c r="Z610" s="12" t="e">
        <f t="shared" si="547"/>
        <v>#DIV/0!</v>
      </c>
      <c r="AA610" s="14" t="e">
        <f t="shared" si="548"/>
        <v>#DIV/0!</v>
      </c>
      <c r="AB610" s="14" t="e">
        <f t="shared" si="549"/>
        <v>#DIV/0!</v>
      </c>
      <c r="AC610" s="14" t="e">
        <f t="shared" si="550"/>
        <v>#DIV/0!</v>
      </c>
      <c r="AD610" s="14" t="e">
        <f t="shared" si="551"/>
        <v>#DIV/0!</v>
      </c>
      <c r="AE610" s="14" t="e">
        <f t="shared" si="552"/>
        <v>#DIV/0!</v>
      </c>
      <c r="AF610" s="14" t="e">
        <f t="shared" si="553"/>
        <v>#DIV/0!</v>
      </c>
      <c r="AG610" s="14" t="e">
        <f t="shared" si="554"/>
        <v>#DIV/0!</v>
      </c>
      <c r="AH610" s="14" t="e">
        <f t="shared" si="555"/>
        <v>#DIV/0!</v>
      </c>
      <c r="AI610" s="14" t="e">
        <f t="shared" si="556"/>
        <v>#DIV/0!</v>
      </c>
      <c r="AJ610" s="14" t="e">
        <f t="shared" si="557"/>
        <v>#DIV/0!</v>
      </c>
      <c r="AK610" s="15" t="e">
        <f t="shared" si="558"/>
        <v>#DIV/0!</v>
      </c>
    </row>
    <row r="611" spans="1:37" x14ac:dyDescent="0.25">
      <c r="A611" s="5">
        <v>45702</v>
      </c>
      <c r="C611" t="s">
        <v>44</v>
      </c>
      <c r="D611">
        <v>124</v>
      </c>
      <c r="E611">
        <v>18</v>
      </c>
      <c r="F611">
        <v>142</v>
      </c>
      <c r="G611" s="14">
        <v>0.23670138888888889</v>
      </c>
      <c r="H611" s="14">
        <v>0.20900462962962962</v>
      </c>
      <c r="I611" s="14">
        <v>0</v>
      </c>
      <c r="J611" s="14">
        <v>4.5023148148148149E-3</v>
      </c>
      <c r="K611" s="14">
        <v>0</v>
      </c>
      <c r="L611" s="14">
        <v>2.2905092592592591E-2</v>
      </c>
      <c r="M611" s="14">
        <v>0</v>
      </c>
      <c r="N611" s="14">
        <v>3.0092592592592595E-4</v>
      </c>
      <c r="O611" s="14">
        <v>0</v>
      </c>
      <c r="P611" s="14">
        <v>1.545138888888889E-2</v>
      </c>
      <c r="Q611">
        <v>0</v>
      </c>
      <c r="R611" s="14">
        <v>5.6249999999999989E-3</v>
      </c>
      <c r="X611" s="14">
        <v>1.7720023148148147</v>
      </c>
      <c r="Y611" s="12" t="e">
        <f t="shared" si="546"/>
        <v>#DIV/0!</v>
      </c>
      <c r="Z611" s="12" t="e">
        <f t="shared" si="547"/>
        <v>#DIV/0!</v>
      </c>
      <c r="AA611" s="14" t="e">
        <f t="shared" si="548"/>
        <v>#DIV/0!</v>
      </c>
      <c r="AB611" s="14" t="e">
        <f t="shared" si="549"/>
        <v>#DIV/0!</v>
      </c>
      <c r="AC611" s="14" t="e">
        <f t="shared" si="550"/>
        <v>#DIV/0!</v>
      </c>
      <c r="AD611" s="14" t="e">
        <f t="shared" si="551"/>
        <v>#DIV/0!</v>
      </c>
      <c r="AE611" s="14" t="e">
        <f t="shared" si="552"/>
        <v>#DIV/0!</v>
      </c>
      <c r="AF611" s="14" t="e">
        <f t="shared" si="553"/>
        <v>#DIV/0!</v>
      </c>
      <c r="AG611" s="14" t="e">
        <f t="shared" si="554"/>
        <v>#DIV/0!</v>
      </c>
      <c r="AH611" s="14" t="e">
        <f t="shared" si="555"/>
        <v>#DIV/0!</v>
      </c>
      <c r="AI611" s="14" t="e">
        <f t="shared" si="556"/>
        <v>#DIV/0!</v>
      </c>
      <c r="AJ611" s="14" t="e">
        <f t="shared" si="557"/>
        <v>#DIV/0!</v>
      </c>
      <c r="AK611" s="15" t="e">
        <f t="shared" si="558"/>
        <v>#DIV/0!</v>
      </c>
    </row>
    <row r="612" spans="1:37" x14ac:dyDescent="0.25">
      <c r="A612" s="5">
        <v>45702</v>
      </c>
      <c r="C612" t="s">
        <v>43</v>
      </c>
      <c r="D612">
        <v>61</v>
      </c>
      <c r="E612">
        <v>22</v>
      </c>
      <c r="F612">
        <v>83</v>
      </c>
      <c r="G612" s="14">
        <v>0.41859953703703701</v>
      </c>
      <c r="H612" s="14">
        <v>0.21049768518518519</v>
      </c>
      <c r="I612" s="14">
        <v>2.3703703703703703E-2</v>
      </c>
      <c r="J612" s="14">
        <v>0</v>
      </c>
      <c r="K612" s="14">
        <v>0</v>
      </c>
      <c r="L612" s="14">
        <v>0.18439814814814814</v>
      </c>
      <c r="M612" s="14">
        <v>0</v>
      </c>
      <c r="N612" s="14">
        <v>0</v>
      </c>
      <c r="O612" s="14">
        <v>0</v>
      </c>
      <c r="P612" s="14">
        <v>4.1597222222222223E-2</v>
      </c>
      <c r="Q612">
        <v>0</v>
      </c>
      <c r="R612" s="14">
        <v>5.0462962962962961E-3</v>
      </c>
      <c r="X612" s="14">
        <v>1.7729050925925927</v>
      </c>
      <c r="Y612" s="12" t="e">
        <f t="shared" si="546"/>
        <v>#DIV/0!</v>
      </c>
      <c r="Z612" s="12" t="e">
        <f t="shared" si="547"/>
        <v>#DIV/0!</v>
      </c>
      <c r="AA612" s="14" t="e">
        <f t="shared" si="548"/>
        <v>#DIV/0!</v>
      </c>
      <c r="AB612" s="14" t="e">
        <f t="shared" si="549"/>
        <v>#DIV/0!</v>
      </c>
      <c r="AC612" s="14" t="e">
        <f t="shared" si="550"/>
        <v>#DIV/0!</v>
      </c>
      <c r="AD612" s="14" t="e">
        <f t="shared" si="551"/>
        <v>#DIV/0!</v>
      </c>
      <c r="AE612" s="14" t="e">
        <f t="shared" si="552"/>
        <v>#DIV/0!</v>
      </c>
      <c r="AF612" s="14" t="e">
        <f t="shared" si="553"/>
        <v>#DIV/0!</v>
      </c>
      <c r="AG612" s="14" t="e">
        <f t="shared" si="554"/>
        <v>#DIV/0!</v>
      </c>
      <c r="AH612" s="14" t="e">
        <f t="shared" si="555"/>
        <v>#DIV/0!</v>
      </c>
      <c r="AI612" s="14" t="e">
        <f t="shared" si="556"/>
        <v>#DIV/0!</v>
      </c>
      <c r="AJ612" s="14" t="e">
        <f t="shared" si="557"/>
        <v>#DIV/0!</v>
      </c>
      <c r="AK612" s="15" t="e">
        <f t="shared" si="558"/>
        <v>#DIV/0!</v>
      </c>
    </row>
    <row r="613" spans="1:37" x14ac:dyDescent="0.25">
      <c r="A613" s="5">
        <v>45702</v>
      </c>
      <c r="C613" t="s">
        <v>49</v>
      </c>
      <c r="D613">
        <v>106</v>
      </c>
      <c r="E613">
        <v>19</v>
      </c>
      <c r="F613">
        <v>125</v>
      </c>
      <c r="G613" s="14">
        <v>0.24019675925925923</v>
      </c>
      <c r="H613" s="14">
        <v>0.21299768518518516</v>
      </c>
      <c r="I613" s="14">
        <v>0</v>
      </c>
      <c r="J613" s="14">
        <v>0.01</v>
      </c>
      <c r="K613" s="14">
        <v>0</v>
      </c>
      <c r="L613" s="14">
        <v>0</v>
      </c>
      <c r="M613" s="14">
        <v>1.7199074074074071E-2</v>
      </c>
      <c r="N613" s="14">
        <v>0</v>
      </c>
      <c r="O613" s="14">
        <v>0</v>
      </c>
      <c r="P613" s="14">
        <v>5.8634259259259254E-2</v>
      </c>
      <c r="Q613">
        <v>0</v>
      </c>
      <c r="R613" s="14">
        <v>3.7500000000000003E-3</v>
      </c>
      <c r="X613" s="14">
        <v>1.7707986111111111</v>
      </c>
      <c r="Y613" s="12" t="e">
        <f t="shared" si="546"/>
        <v>#DIV/0!</v>
      </c>
      <c r="Z613" s="12" t="e">
        <f t="shared" si="547"/>
        <v>#DIV/0!</v>
      </c>
      <c r="AA613" s="14" t="e">
        <f t="shared" si="548"/>
        <v>#DIV/0!</v>
      </c>
      <c r="AB613" s="14" t="e">
        <f t="shared" si="549"/>
        <v>#DIV/0!</v>
      </c>
      <c r="AC613" s="14" t="e">
        <f t="shared" si="550"/>
        <v>#DIV/0!</v>
      </c>
      <c r="AD613" s="14" t="e">
        <f t="shared" si="551"/>
        <v>#DIV/0!</v>
      </c>
      <c r="AE613" s="14" t="e">
        <f t="shared" si="552"/>
        <v>#DIV/0!</v>
      </c>
      <c r="AF613" s="14" t="e">
        <f t="shared" si="553"/>
        <v>#DIV/0!</v>
      </c>
      <c r="AG613" s="14" t="e">
        <f t="shared" si="554"/>
        <v>#DIV/0!</v>
      </c>
      <c r="AH613" s="14" t="e">
        <f t="shared" si="555"/>
        <v>#DIV/0!</v>
      </c>
      <c r="AI613" s="14" t="e">
        <f t="shared" si="556"/>
        <v>#DIV/0!</v>
      </c>
      <c r="AJ613" s="14" t="e">
        <f t="shared" si="557"/>
        <v>#DIV/0!</v>
      </c>
      <c r="AK613" s="15" t="e">
        <f t="shared" si="558"/>
        <v>#DIV/0!</v>
      </c>
    </row>
    <row r="614" spans="1:37" x14ac:dyDescent="0.25">
      <c r="A614" s="5">
        <v>45702</v>
      </c>
      <c r="C614" t="s">
        <v>45</v>
      </c>
      <c r="D614">
        <v>0</v>
      </c>
      <c r="E614">
        <v>0</v>
      </c>
      <c r="F614">
        <v>0</v>
      </c>
      <c r="G614" s="14">
        <v>0</v>
      </c>
      <c r="H614" s="14">
        <v>0</v>
      </c>
      <c r="I614" s="14">
        <v>0</v>
      </c>
      <c r="J614" s="14">
        <v>0</v>
      </c>
      <c r="K614" s="14">
        <v>0</v>
      </c>
      <c r="L614" s="14">
        <v>0</v>
      </c>
      <c r="M614" s="14">
        <v>0</v>
      </c>
      <c r="N614" s="14">
        <v>0</v>
      </c>
      <c r="O614" s="14">
        <v>0</v>
      </c>
      <c r="P614" s="14">
        <v>0</v>
      </c>
      <c r="Q614">
        <v>0</v>
      </c>
      <c r="R614" s="14" t="e">
        <v>#DIV/0!</v>
      </c>
      <c r="X614" s="14">
        <v>0</v>
      </c>
      <c r="Y614" s="12" t="e">
        <f t="shared" si="546"/>
        <v>#DIV/0!</v>
      </c>
      <c r="Z614" s="12" t="e">
        <f t="shared" si="547"/>
        <v>#DIV/0!</v>
      </c>
      <c r="AA614" s="14" t="e">
        <f t="shared" si="548"/>
        <v>#DIV/0!</v>
      </c>
      <c r="AB614" s="14" t="e">
        <f t="shared" si="549"/>
        <v>#DIV/0!</v>
      </c>
      <c r="AC614" s="14" t="e">
        <f t="shared" si="550"/>
        <v>#DIV/0!</v>
      </c>
      <c r="AD614" s="14" t="e">
        <f t="shared" si="551"/>
        <v>#DIV/0!</v>
      </c>
      <c r="AE614" s="14" t="e">
        <f t="shared" si="552"/>
        <v>#DIV/0!</v>
      </c>
      <c r="AF614" s="14" t="e">
        <f t="shared" si="553"/>
        <v>#DIV/0!</v>
      </c>
      <c r="AG614" s="14" t="e">
        <f t="shared" si="554"/>
        <v>#DIV/0!</v>
      </c>
      <c r="AH614" s="14" t="e">
        <f t="shared" si="555"/>
        <v>#DIV/0!</v>
      </c>
      <c r="AI614" s="14" t="e">
        <f t="shared" si="556"/>
        <v>#DIV/0!</v>
      </c>
      <c r="AJ614" s="14" t="e">
        <f t="shared" si="557"/>
        <v>#DIV/0!</v>
      </c>
      <c r="AK614" s="15" t="e">
        <f t="shared" si="558"/>
        <v>#DIV/0!</v>
      </c>
    </row>
    <row r="615" spans="1:37" x14ac:dyDescent="0.25">
      <c r="A615" s="5">
        <v>45702</v>
      </c>
      <c r="C615" t="s">
        <v>46</v>
      </c>
      <c r="D615">
        <v>9</v>
      </c>
      <c r="E615">
        <v>56</v>
      </c>
      <c r="F615">
        <v>65</v>
      </c>
      <c r="G615" s="14">
        <v>1.7376967592592594</v>
      </c>
      <c r="H615" s="14">
        <v>0.21109953703703702</v>
      </c>
      <c r="I615" s="14">
        <v>0</v>
      </c>
      <c r="J615" s="14">
        <v>0</v>
      </c>
      <c r="K615" s="14">
        <v>0</v>
      </c>
      <c r="L615" s="14">
        <v>0</v>
      </c>
      <c r="M615" s="14">
        <v>0</v>
      </c>
      <c r="N615" s="14">
        <v>0.52659722222222227</v>
      </c>
      <c r="O615" s="14">
        <v>0</v>
      </c>
      <c r="P615" s="14">
        <v>1.0995370370370371E-3</v>
      </c>
      <c r="Q615">
        <v>0</v>
      </c>
      <c r="R615" s="14">
        <v>9.7106481481481471E-3</v>
      </c>
      <c r="X615" s="14">
        <v>1.7718055555555556</v>
      </c>
      <c r="Y615" s="12" t="e">
        <f t="shared" si="546"/>
        <v>#DIV/0!</v>
      </c>
      <c r="Z615" s="12" t="e">
        <f t="shared" si="547"/>
        <v>#DIV/0!</v>
      </c>
      <c r="AA615" s="14" t="e">
        <f t="shared" si="548"/>
        <v>#DIV/0!</v>
      </c>
      <c r="AB615" s="14" t="e">
        <f t="shared" si="549"/>
        <v>#DIV/0!</v>
      </c>
      <c r="AC615" s="14" t="e">
        <f t="shared" si="550"/>
        <v>#DIV/0!</v>
      </c>
      <c r="AD615" s="14" t="e">
        <f t="shared" si="551"/>
        <v>#DIV/0!</v>
      </c>
      <c r="AE615" s="14" t="e">
        <f t="shared" si="552"/>
        <v>#DIV/0!</v>
      </c>
      <c r="AF615" s="14" t="e">
        <f t="shared" si="553"/>
        <v>#DIV/0!</v>
      </c>
      <c r="AG615" s="14" t="e">
        <f t="shared" si="554"/>
        <v>#DIV/0!</v>
      </c>
      <c r="AH615" s="14" t="e">
        <f t="shared" si="555"/>
        <v>#DIV/0!</v>
      </c>
      <c r="AI615" s="14" t="e">
        <f t="shared" si="556"/>
        <v>#DIV/0!</v>
      </c>
      <c r="AJ615" s="14" t="e">
        <f t="shared" si="557"/>
        <v>#DIV/0!</v>
      </c>
      <c r="AK615" s="15" t="e">
        <f t="shared" si="558"/>
        <v>#DIV/0!</v>
      </c>
    </row>
    <row r="616" spans="1:37" x14ac:dyDescent="0.25">
      <c r="A616" s="5">
        <v>45702</v>
      </c>
      <c r="C616" t="s">
        <v>47</v>
      </c>
      <c r="D616">
        <v>0</v>
      </c>
      <c r="E616">
        <v>0</v>
      </c>
      <c r="F616">
        <v>0</v>
      </c>
      <c r="G616" s="14">
        <v>0</v>
      </c>
      <c r="H616" s="14">
        <v>0</v>
      </c>
      <c r="I616" s="14">
        <v>0</v>
      </c>
      <c r="J616" s="14">
        <v>0</v>
      </c>
      <c r="K616" s="14">
        <v>0</v>
      </c>
      <c r="L616" s="14">
        <v>0</v>
      </c>
      <c r="M616" s="14">
        <v>0</v>
      </c>
      <c r="N616" s="14">
        <v>0</v>
      </c>
      <c r="O616" s="14">
        <v>0</v>
      </c>
      <c r="P616" s="14">
        <v>0</v>
      </c>
      <c r="Q616">
        <v>0</v>
      </c>
      <c r="R616" s="14" t="e">
        <v>#DIV/0!</v>
      </c>
      <c r="X616" s="14">
        <v>0</v>
      </c>
      <c r="Y616" s="12" t="e">
        <f t="shared" si="546"/>
        <v>#DIV/0!</v>
      </c>
      <c r="Z616" s="12" t="e">
        <f t="shared" si="547"/>
        <v>#DIV/0!</v>
      </c>
      <c r="AA616" s="14" t="e">
        <f t="shared" si="548"/>
        <v>#DIV/0!</v>
      </c>
      <c r="AB616" s="14" t="e">
        <f t="shared" si="549"/>
        <v>#DIV/0!</v>
      </c>
      <c r="AC616" s="14" t="e">
        <f t="shared" si="550"/>
        <v>#DIV/0!</v>
      </c>
      <c r="AD616" s="14" t="e">
        <f t="shared" si="551"/>
        <v>#DIV/0!</v>
      </c>
      <c r="AE616" s="14" t="e">
        <f t="shared" si="552"/>
        <v>#DIV/0!</v>
      </c>
      <c r="AF616" s="14" t="e">
        <f t="shared" si="553"/>
        <v>#DIV/0!</v>
      </c>
      <c r="AG616" s="14" t="e">
        <f t="shared" si="554"/>
        <v>#DIV/0!</v>
      </c>
      <c r="AH616" s="14" t="e">
        <f t="shared" si="555"/>
        <v>#DIV/0!</v>
      </c>
      <c r="AI616" s="14" t="e">
        <f t="shared" si="556"/>
        <v>#DIV/0!</v>
      </c>
      <c r="AJ616" s="14" t="e">
        <f t="shared" si="557"/>
        <v>#DIV/0!</v>
      </c>
      <c r="AK616" s="15" t="e">
        <f t="shared" si="558"/>
        <v>#DIV/0!</v>
      </c>
    </row>
    <row r="617" spans="1:37" x14ac:dyDescent="0.25">
      <c r="A617" s="5">
        <v>45709</v>
      </c>
      <c r="C617" t="s">
        <v>123</v>
      </c>
      <c r="D617">
        <v>25</v>
      </c>
      <c r="E617">
        <v>15</v>
      </c>
      <c r="F617">
        <v>40</v>
      </c>
      <c r="G617" s="14">
        <v>1.1631018518518519</v>
      </c>
      <c r="H617" s="14">
        <v>0</v>
      </c>
      <c r="I617" s="14">
        <v>0</v>
      </c>
      <c r="J617" s="14">
        <v>5.9953703703703697E-3</v>
      </c>
      <c r="K617" s="14">
        <v>0</v>
      </c>
      <c r="L617" s="14">
        <v>0.14230324074074074</v>
      </c>
      <c r="M617" s="14">
        <v>1.480324074074074E-2</v>
      </c>
      <c r="N617" s="14">
        <v>0</v>
      </c>
      <c r="O617" s="14">
        <v>0</v>
      </c>
      <c r="P617" s="14">
        <v>4.3518518518518515E-3</v>
      </c>
      <c r="Q617">
        <v>0</v>
      </c>
      <c r="R617" s="14">
        <v>3.6226851851851854E-3</v>
      </c>
      <c r="X617" s="14">
        <v>1.3068055555555556</v>
      </c>
      <c r="Y617" s="12" t="e">
        <f t="shared" ref="Y617:Y625" si="559">$D617/$B617</f>
        <v>#DIV/0!</v>
      </c>
      <c r="Z617" s="12" t="e">
        <f t="shared" ref="Z617:Z625" si="560">$E617/$B617</f>
        <v>#DIV/0!</v>
      </c>
      <c r="AA617" s="14" t="e">
        <f t="shared" ref="AA617:AA625" si="561">$G617/$B617</f>
        <v>#DIV/0!</v>
      </c>
      <c r="AB617" s="14" t="e">
        <f t="shared" ref="AB617:AB625" si="562">$H617/$B617</f>
        <v>#DIV/0!</v>
      </c>
      <c r="AC617" s="14" t="e">
        <f t="shared" ref="AC617:AC625" si="563">$I617/$B617</f>
        <v>#DIV/0!</v>
      </c>
      <c r="AD617" s="14" t="e">
        <f t="shared" ref="AD617:AD625" si="564">$J617/$B617</f>
        <v>#DIV/0!</v>
      </c>
      <c r="AE617" s="14" t="e">
        <f t="shared" ref="AE617:AE625" si="565">$K617/$B617</f>
        <v>#DIV/0!</v>
      </c>
      <c r="AF617" s="14" t="e">
        <f t="shared" ref="AF617:AF625" si="566">$L617/$B617</f>
        <v>#DIV/0!</v>
      </c>
      <c r="AG617" s="14" t="e">
        <f t="shared" ref="AG617:AG625" si="567">$M617/$B617</f>
        <v>#DIV/0!</v>
      </c>
      <c r="AH617" s="14" t="e">
        <f t="shared" ref="AH617:AH625" si="568">$N617/$B617</f>
        <v>#DIV/0!</v>
      </c>
      <c r="AI617" s="14" t="e">
        <f t="shared" ref="AI617:AI625" si="569">$O617/$B617</f>
        <v>#DIV/0!</v>
      </c>
      <c r="AJ617" s="14" t="e">
        <f t="shared" ref="AJ617:AJ625" si="570">$P617/$B617</f>
        <v>#DIV/0!</v>
      </c>
      <c r="AK617" s="15" t="e">
        <f t="shared" ref="AK617:AK625" si="571">$X617/$B617</f>
        <v>#DIV/0!</v>
      </c>
    </row>
    <row r="618" spans="1:37" x14ac:dyDescent="0.25">
      <c r="A618" s="5">
        <v>45709</v>
      </c>
      <c r="C618" t="s">
        <v>48</v>
      </c>
      <c r="D618">
        <v>81</v>
      </c>
      <c r="E618">
        <v>13</v>
      </c>
      <c r="F618">
        <v>94</v>
      </c>
      <c r="G618" s="14">
        <v>0.23090277777777779</v>
      </c>
      <c r="H618" s="14">
        <v>0.16370370370370371</v>
      </c>
      <c r="I618" s="14">
        <v>4.5902777777777772E-2</v>
      </c>
      <c r="J618" s="14">
        <v>1.6701388888888887E-2</v>
      </c>
      <c r="K618" s="14">
        <v>1.5046296296296294E-3</v>
      </c>
      <c r="L618" s="14">
        <v>0</v>
      </c>
      <c r="M618" s="14">
        <v>3.1018518518518522E-3</v>
      </c>
      <c r="N618" s="14">
        <v>0</v>
      </c>
      <c r="O618" s="14">
        <v>0</v>
      </c>
      <c r="P618" s="14">
        <v>9.2129629629629627E-3</v>
      </c>
      <c r="Q618">
        <v>0</v>
      </c>
      <c r="R618" s="14">
        <v>3.9583333333333337E-3</v>
      </c>
      <c r="X618" s="14">
        <v>1.6060995370370372</v>
      </c>
      <c r="Y618" s="12" t="e">
        <f t="shared" si="559"/>
        <v>#DIV/0!</v>
      </c>
      <c r="Z618" s="12" t="e">
        <f t="shared" si="560"/>
        <v>#DIV/0!</v>
      </c>
      <c r="AA618" s="14" t="e">
        <f t="shared" si="561"/>
        <v>#DIV/0!</v>
      </c>
      <c r="AB618" s="14" t="e">
        <f t="shared" si="562"/>
        <v>#DIV/0!</v>
      </c>
      <c r="AC618" s="14" t="e">
        <f t="shared" si="563"/>
        <v>#DIV/0!</v>
      </c>
      <c r="AD618" s="14" t="e">
        <f t="shared" si="564"/>
        <v>#DIV/0!</v>
      </c>
      <c r="AE618" s="14" t="e">
        <f t="shared" si="565"/>
        <v>#DIV/0!</v>
      </c>
      <c r="AF618" s="14" t="e">
        <f t="shared" si="566"/>
        <v>#DIV/0!</v>
      </c>
      <c r="AG618" s="14" t="e">
        <f t="shared" si="567"/>
        <v>#DIV/0!</v>
      </c>
      <c r="AH618" s="14" t="e">
        <f t="shared" si="568"/>
        <v>#DIV/0!</v>
      </c>
      <c r="AI618" s="14" t="e">
        <f t="shared" si="569"/>
        <v>#DIV/0!</v>
      </c>
      <c r="AJ618" s="14" t="e">
        <f t="shared" si="570"/>
        <v>#DIV/0!</v>
      </c>
      <c r="AK618" s="15" t="e">
        <f t="shared" si="571"/>
        <v>#DIV/0!</v>
      </c>
    </row>
    <row r="619" spans="1:37" x14ac:dyDescent="0.25">
      <c r="A619" s="5">
        <v>45709</v>
      </c>
      <c r="C619" t="s">
        <v>127</v>
      </c>
      <c r="D619">
        <v>46</v>
      </c>
      <c r="E619">
        <v>32</v>
      </c>
      <c r="F619">
        <v>78</v>
      </c>
      <c r="G619" s="14">
        <v>0.26700231481481479</v>
      </c>
      <c r="H619" s="14">
        <v>0.20959490740740741</v>
      </c>
      <c r="I619" s="14">
        <v>0</v>
      </c>
      <c r="J619" s="14">
        <v>3.0104166666666668E-2</v>
      </c>
      <c r="K619" s="14">
        <v>4.3981481481481484E-3</v>
      </c>
      <c r="L619" s="14">
        <v>2.2905092592592591E-2</v>
      </c>
      <c r="M619" s="14">
        <v>0</v>
      </c>
      <c r="N619" s="14">
        <v>0</v>
      </c>
      <c r="O619" s="14">
        <v>0</v>
      </c>
      <c r="P619" s="14">
        <v>1.480324074074074E-2</v>
      </c>
      <c r="Q619">
        <v>0</v>
      </c>
      <c r="R619" s="14">
        <v>6.2731481481481484E-3</v>
      </c>
      <c r="X619" s="14">
        <v>1.8298032407407405</v>
      </c>
      <c r="Y619" s="12" t="e">
        <f t="shared" si="559"/>
        <v>#DIV/0!</v>
      </c>
      <c r="Z619" s="12" t="e">
        <f t="shared" si="560"/>
        <v>#DIV/0!</v>
      </c>
      <c r="AA619" s="14" t="e">
        <f t="shared" si="561"/>
        <v>#DIV/0!</v>
      </c>
      <c r="AB619" s="14" t="e">
        <f t="shared" si="562"/>
        <v>#DIV/0!</v>
      </c>
      <c r="AC619" s="14" t="e">
        <f t="shared" si="563"/>
        <v>#DIV/0!</v>
      </c>
      <c r="AD619" s="14" t="e">
        <f t="shared" si="564"/>
        <v>#DIV/0!</v>
      </c>
      <c r="AE619" s="14" t="e">
        <f t="shared" si="565"/>
        <v>#DIV/0!</v>
      </c>
      <c r="AF619" s="14" t="e">
        <f t="shared" si="566"/>
        <v>#DIV/0!</v>
      </c>
      <c r="AG619" s="14" t="e">
        <f t="shared" si="567"/>
        <v>#DIV/0!</v>
      </c>
      <c r="AH619" s="14" t="e">
        <f t="shared" si="568"/>
        <v>#DIV/0!</v>
      </c>
      <c r="AI619" s="14" t="e">
        <f t="shared" si="569"/>
        <v>#DIV/0!</v>
      </c>
      <c r="AJ619" s="14" t="e">
        <f t="shared" si="570"/>
        <v>#DIV/0!</v>
      </c>
      <c r="AK619" s="15" t="e">
        <f t="shared" si="571"/>
        <v>#DIV/0!</v>
      </c>
    </row>
    <row r="620" spans="1:37" x14ac:dyDescent="0.25">
      <c r="A620" s="5">
        <v>45709</v>
      </c>
      <c r="C620" t="s">
        <v>44</v>
      </c>
      <c r="D620">
        <v>17</v>
      </c>
      <c r="E620">
        <v>12</v>
      </c>
      <c r="F620">
        <v>29</v>
      </c>
      <c r="G620" s="14">
        <v>9.9097222222222225E-2</v>
      </c>
      <c r="H620" s="14">
        <v>8.2500000000000004E-2</v>
      </c>
      <c r="I620" s="14">
        <v>0</v>
      </c>
      <c r="J620" s="14">
        <v>1.0497685185185186E-2</v>
      </c>
      <c r="K620" s="14">
        <v>0</v>
      </c>
      <c r="L620" s="14">
        <v>0</v>
      </c>
      <c r="M620" s="14">
        <v>6.0995370370370361E-3</v>
      </c>
      <c r="N620" s="14">
        <v>0</v>
      </c>
      <c r="O620" s="14">
        <v>0</v>
      </c>
      <c r="P620" s="14">
        <v>2.488425925925926E-3</v>
      </c>
      <c r="Q620">
        <v>0</v>
      </c>
      <c r="R620" s="14">
        <v>7.0601851851851841E-3</v>
      </c>
      <c r="X620" s="14">
        <v>0.69980324074074074</v>
      </c>
      <c r="Y620" s="12" t="e">
        <f t="shared" si="559"/>
        <v>#DIV/0!</v>
      </c>
      <c r="Z620" s="12" t="e">
        <f t="shared" si="560"/>
        <v>#DIV/0!</v>
      </c>
      <c r="AA620" s="14" t="e">
        <f t="shared" si="561"/>
        <v>#DIV/0!</v>
      </c>
      <c r="AB620" s="14" t="e">
        <f t="shared" si="562"/>
        <v>#DIV/0!</v>
      </c>
      <c r="AC620" s="14" t="e">
        <f t="shared" si="563"/>
        <v>#DIV/0!</v>
      </c>
      <c r="AD620" s="14" t="e">
        <f t="shared" si="564"/>
        <v>#DIV/0!</v>
      </c>
      <c r="AE620" s="14" t="e">
        <f t="shared" si="565"/>
        <v>#DIV/0!</v>
      </c>
      <c r="AF620" s="14" t="e">
        <f t="shared" si="566"/>
        <v>#DIV/0!</v>
      </c>
      <c r="AG620" s="14" t="e">
        <f t="shared" si="567"/>
        <v>#DIV/0!</v>
      </c>
      <c r="AH620" s="14" t="e">
        <f t="shared" si="568"/>
        <v>#DIV/0!</v>
      </c>
      <c r="AI620" s="14" t="e">
        <f t="shared" si="569"/>
        <v>#DIV/0!</v>
      </c>
      <c r="AJ620" s="14" t="e">
        <f t="shared" si="570"/>
        <v>#DIV/0!</v>
      </c>
      <c r="AK620" s="15" t="e">
        <f t="shared" si="571"/>
        <v>#DIV/0!</v>
      </c>
    </row>
    <row r="621" spans="1:37" x14ac:dyDescent="0.25">
      <c r="A621" s="5">
        <v>45709</v>
      </c>
      <c r="C621" t="s">
        <v>43</v>
      </c>
      <c r="D621">
        <v>81</v>
      </c>
      <c r="E621">
        <v>11</v>
      </c>
      <c r="F621">
        <v>92</v>
      </c>
      <c r="G621" s="14">
        <v>0.26280092592592591</v>
      </c>
      <c r="H621" s="14">
        <v>0.20959490740740741</v>
      </c>
      <c r="I621" s="14">
        <v>4.4097222222222225E-2</v>
      </c>
      <c r="J621" s="14">
        <v>0</v>
      </c>
      <c r="K621" s="14">
        <v>0</v>
      </c>
      <c r="L621" s="14">
        <v>9.0972222222222218E-3</v>
      </c>
      <c r="M621" s="14">
        <v>0</v>
      </c>
      <c r="N621" s="14">
        <v>0</v>
      </c>
      <c r="O621" s="14">
        <v>0</v>
      </c>
      <c r="P621" s="14">
        <v>2.2291666666666668E-2</v>
      </c>
      <c r="Q621">
        <v>0</v>
      </c>
      <c r="R621" s="14">
        <v>4.31712962962963E-3</v>
      </c>
      <c r="X621" s="14">
        <v>1.7717939814814816</v>
      </c>
      <c r="Y621" s="12" t="e">
        <f t="shared" si="559"/>
        <v>#DIV/0!</v>
      </c>
      <c r="Z621" s="12" t="e">
        <f t="shared" si="560"/>
        <v>#DIV/0!</v>
      </c>
      <c r="AA621" s="14" t="e">
        <f t="shared" si="561"/>
        <v>#DIV/0!</v>
      </c>
      <c r="AB621" s="14" t="e">
        <f t="shared" si="562"/>
        <v>#DIV/0!</v>
      </c>
      <c r="AC621" s="14" t="e">
        <f t="shared" si="563"/>
        <v>#DIV/0!</v>
      </c>
      <c r="AD621" s="14" t="e">
        <f t="shared" si="564"/>
        <v>#DIV/0!</v>
      </c>
      <c r="AE621" s="14" t="e">
        <f t="shared" si="565"/>
        <v>#DIV/0!</v>
      </c>
      <c r="AF621" s="14" t="e">
        <f t="shared" si="566"/>
        <v>#DIV/0!</v>
      </c>
      <c r="AG621" s="14" t="e">
        <f t="shared" si="567"/>
        <v>#DIV/0!</v>
      </c>
      <c r="AH621" s="14" t="e">
        <f t="shared" si="568"/>
        <v>#DIV/0!</v>
      </c>
      <c r="AI621" s="14" t="e">
        <f t="shared" si="569"/>
        <v>#DIV/0!</v>
      </c>
      <c r="AJ621" s="14" t="e">
        <f t="shared" si="570"/>
        <v>#DIV/0!</v>
      </c>
      <c r="AK621" s="15" t="e">
        <f t="shared" si="571"/>
        <v>#DIV/0!</v>
      </c>
    </row>
    <row r="622" spans="1:37" x14ac:dyDescent="0.25">
      <c r="A622" s="5">
        <v>45709</v>
      </c>
      <c r="C622" t="s">
        <v>49</v>
      </c>
      <c r="D622">
        <v>132</v>
      </c>
      <c r="E622">
        <v>42</v>
      </c>
      <c r="F622">
        <v>174</v>
      </c>
      <c r="G622" s="14">
        <v>0.20079861111111111</v>
      </c>
      <c r="H622" s="14">
        <v>0.16700231481481484</v>
      </c>
      <c r="I622" s="14">
        <v>0</v>
      </c>
      <c r="J622" s="14">
        <v>1.1296296296296296E-2</v>
      </c>
      <c r="K622" s="14">
        <v>0</v>
      </c>
      <c r="L622" s="14">
        <v>2.2499999999999996E-2</v>
      </c>
      <c r="M622" s="14">
        <v>0</v>
      </c>
      <c r="N622" s="14">
        <v>0</v>
      </c>
      <c r="O622" s="14">
        <v>0</v>
      </c>
      <c r="P622" s="14">
        <v>6.2916666666666662E-2</v>
      </c>
      <c r="Q622">
        <v>0</v>
      </c>
      <c r="R622" s="14">
        <v>3.5995370370370369E-3</v>
      </c>
      <c r="X622" s="14">
        <v>1.4173958333333332</v>
      </c>
      <c r="Y622" s="12" t="e">
        <f t="shared" si="559"/>
        <v>#DIV/0!</v>
      </c>
      <c r="Z622" s="12" t="e">
        <f t="shared" si="560"/>
        <v>#DIV/0!</v>
      </c>
      <c r="AA622" s="14" t="e">
        <f t="shared" si="561"/>
        <v>#DIV/0!</v>
      </c>
      <c r="AB622" s="14" t="e">
        <f t="shared" si="562"/>
        <v>#DIV/0!</v>
      </c>
      <c r="AC622" s="14" t="e">
        <f t="shared" si="563"/>
        <v>#DIV/0!</v>
      </c>
      <c r="AD622" s="14" t="e">
        <f t="shared" si="564"/>
        <v>#DIV/0!</v>
      </c>
      <c r="AE622" s="14" t="e">
        <f t="shared" si="565"/>
        <v>#DIV/0!</v>
      </c>
      <c r="AF622" s="14" t="e">
        <f t="shared" si="566"/>
        <v>#DIV/0!</v>
      </c>
      <c r="AG622" s="14" t="e">
        <f t="shared" si="567"/>
        <v>#DIV/0!</v>
      </c>
      <c r="AH622" s="14" t="e">
        <f t="shared" si="568"/>
        <v>#DIV/0!</v>
      </c>
      <c r="AI622" s="14" t="e">
        <f t="shared" si="569"/>
        <v>#DIV/0!</v>
      </c>
      <c r="AJ622" s="14" t="e">
        <f t="shared" si="570"/>
        <v>#DIV/0!</v>
      </c>
      <c r="AK622" s="15" t="e">
        <f t="shared" si="571"/>
        <v>#DIV/0!</v>
      </c>
    </row>
    <row r="623" spans="1:37" x14ac:dyDescent="0.25">
      <c r="A623" s="5">
        <v>45709</v>
      </c>
      <c r="C623" t="s">
        <v>45</v>
      </c>
      <c r="D623">
        <v>15</v>
      </c>
      <c r="E623">
        <v>58</v>
      </c>
      <c r="F623">
        <v>73</v>
      </c>
      <c r="G623" s="14">
        <v>1.7109953703703704</v>
      </c>
      <c r="H623" s="14">
        <v>0.21269675925925927</v>
      </c>
      <c r="I623" s="14">
        <v>0</v>
      </c>
      <c r="J623" s="14">
        <v>8.7037037037037031E-3</v>
      </c>
      <c r="K623" s="14">
        <v>0</v>
      </c>
      <c r="L623" s="14">
        <v>0</v>
      </c>
      <c r="M623" s="14">
        <v>0</v>
      </c>
      <c r="N623" s="14">
        <v>0.48959490740740735</v>
      </c>
      <c r="O623" s="14">
        <v>0</v>
      </c>
      <c r="P623" s="14">
        <v>1.6319444444444445E-3</v>
      </c>
      <c r="Q623">
        <v>0</v>
      </c>
      <c r="R623" s="14">
        <v>8.7037037037037031E-3</v>
      </c>
      <c r="X623" s="14">
        <v>1.771597222222222</v>
      </c>
      <c r="Y623" s="12" t="e">
        <f t="shared" si="559"/>
        <v>#DIV/0!</v>
      </c>
      <c r="Z623" s="12" t="e">
        <f t="shared" si="560"/>
        <v>#DIV/0!</v>
      </c>
      <c r="AA623" s="14" t="e">
        <f t="shared" si="561"/>
        <v>#DIV/0!</v>
      </c>
      <c r="AB623" s="14" t="e">
        <f t="shared" si="562"/>
        <v>#DIV/0!</v>
      </c>
      <c r="AC623" s="14" t="e">
        <f t="shared" si="563"/>
        <v>#DIV/0!</v>
      </c>
      <c r="AD623" s="14" t="e">
        <f t="shared" si="564"/>
        <v>#DIV/0!</v>
      </c>
      <c r="AE623" s="14" t="e">
        <f t="shared" si="565"/>
        <v>#DIV/0!</v>
      </c>
      <c r="AF623" s="14" t="e">
        <f t="shared" si="566"/>
        <v>#DIV/0!</v>
      </c>
      <c r="AG623" s="14" t="e">
        <f t="shared" si="567"/>
        <v>#DIV/0!</v>
      </c>
      <c r="AH623" s="14" t="e">
        <f t="shared" si="568"/>
        <v>#DIV/0!</v>
      </c>
      <c r="AI623" s="14" t="e">
        <f t="shared" si="569"/>
        <v>#DIV/0!</v>
      </c>
      <c r="AJ623" s="14" t="e">
        <f t="shared" si="570"/>
        <v>#DIV/0!</v>
      </c>
      <c r="AK623" s="15" t="e">
        <f t="shared" si="571"/>
        <v>#DIV/0!</v>
      </c>
    </row>
    <row r="624" spans="1:37" x14ac:dyDescent="0.25">
      <c r="A624" s="5">
        <v>45709</v>
      </c>
      <c r="C624" t="s">
        <v>46</v>
      </c>
      <c r="D624">
        <v>128</v>
      </c>
      <c r="E624">
        <v>9</v>
      </c>
      <c r="F624">
        <v>137</v>
      </c>
      <c r="G624" s="14">
        <v>0.26609953703703704</v>
      </c>
      <c r="H624" s="14">
        <v>0.21019675925925926</v>
      </c>
      <c r="I624" s="14">
        <v>0</v>
      </c>
      <c r="J624" s="14">
        <v>2.1296296296296299E-2</v>
      </c>
      <c r="K624" s="14">
        <v>0</v>
      </c>
      <c r="L624" s="14">
        <v>3.4594907407407408E-2</v>
      </c>
      <c r="M624" s="14">
        <v>0</v>
      </c>
      <c r="N624" s="14">
        <v>0</v>
      </c>
      <c r="O624" s="14">
        <v>0</v>
      </c>
      <c r="P624" s="14">
        <v>5.1921296296296299E-2</v>
      </c>
      <c r="Q624">
        <v>0</v>
      </c>
      <c r="R624" s="14">
        <v>5.2893518518518515E-3</v>
      </c>
      <c r="X624" s="14">
        <v>1.7965046296296296</v>
      </c>
      <c r="Y624" s="12" t="e">
        <f t="shared" si="559"/>
        <v>#DIV/0!</v>
      </c>
      <c r="Z624" s="12" t="e">
        <f t="shared" si="560"/>
        <v>#DIV/0!</v>
      </c>
      <c r="AA624" s="14" t="e">
        <f t="shared" si="561"/>
        <v>#DIV/0!</v>
      </c>
      <c r="AB624" s="14" t="e">
        <f t="shared" si="562"/>
        <v>#DIV/0!</v>
      </c>
      <c r="AC624" s="14" t="e">
        <f t="shared" si="563"/>
        <v>#DIV/0!</v>
      </c>
      <c r="AD624" s="14" t="e">
        <f t="shared" si="564"/>
        <v>#DIV/0!</v>
      </c>
      <c r="AE624" s="14" t="e">
        <f t="shared" si="565"/>
        <v>#DIV/0!</v>
      </c>
      <c r="AF624" s="14" t="e">
        <f t="shared" si="566"/>
        <v>#DIV/0!</v>
      </c>
      <c r="AG624" s="14" t="e">
        <f t="shared" si="567"/>
        <v>#DIV/0!</v>
      </c>
      <c r="AH624" s="14" t="e">
        <f t="shared" si="568"/>
        <v>#DIV/0!</v>
      </c>
      <c r="AI624" s="14" t="e">
        <f t="shared" si="569"/>
        <v>#DIV/0!</v>
      </c>
      <c r="AJ624" s="14" t="e">
        <f t="shared" si="570"/>
        <v>#DIV/0!</v>
      </c>
      <c r="AK624" s="15" t="e">
        <f t="shared" si="571"/>
        <v>#DIV/0!</v>
      </c>
    </row>
    <row r="625" spans="1:37" x14ac:dyDescent="0.25">
      <c r="A625" s="5">
        <v>45709</v>
      </c>
      <c r="C625" t="s">
        <v>47</v>
      </c>
      <c r="D625">
        <v>101</v>
      </c>
      <c r="E625">
        <v>31</v>
      </c>
      <c r="F625">
        <v>132</v>
      </c>
      <c r="G625" s="14">
        <v>0.22590277777777779</v>
      </c>
      <c r="H625" s="14">
        <v>0.16810185185185186</v>
      </c>
      <c r="I625" s="14">
        <v>0</v>
      </c>
      <c r="J625" s="14">
        <v>3.290509259259259E-2</v>
      </c>
      <c r="K625" s="14">
        <v>0</v>
      </c>
      <c r="L625" s="14">
        <v>1.5046296296296294E-3</v>
      </c>
      <c r="M625" s="14">
        <v>2.3402777777777783E-2</v>
      </c>
      <c r="N625" s="14">
        <v>0</v>
      </c>
      <c r="O625" s="14">
        <v>0</v>
      </c>
      <c r="P625" s="14">
        <v>1.7210648148148149E-2</v>
      </c>
      <c r="Q625">
        <v>0</v>
      </c>
      <c r="R625" s="14">
        <v>4.6759259259259263E-3</v>
      </c>
      <c r="X625" s="14">
        <v>1.4173958333333332</v>
      </c>
      <c r="Y625" s="12" t="e">
        <f t="shared" si="559"/>
        <v>#DIV/0!</v>
      </c>
      <c r="Z625" s="12" t="e">
        <f t="shared" si="560"/>
        <v>#DIV/0!</v>
      </c>
      <c r="AA625" s="14" t="e">
        <f t="shared" si="561"/>
        <v>#DIV/0!</v>
      </c>
      <c r="AB625" s="14" t="e">
        <f t="shared" si="562"/>
        <v>#DIV/0!</v>
      </c>
      <c r="AC625" s="14" t="e">
        <f t="shared" si="563"/>
        <v>#DIV/0!</v>
      </c>
      <c r="AD625" s="14" t="e">
        <f t="shared" si="564"/>
        <v>#DIV/0!</v>
      </c>
      <c r="AE625" s="14" t="e">
        <f t="shared" si="565"/>
        <v>#DIV/0!</v>
      </c>
      <c r="AF625" s="14" t="e">
        <f t="shared" si="566"/>
        <v>#DIV/0!</v>
      </c>
      <c r="AG625" s="14" t="e">
        <f t="shared" si="567"/>
        <v>#DIV/0!</v>
      </c>
      <c r="AH625" s="14" t="e">
        <f t="shared" si="568"/>
        <v>#DIV/0!</v>
      </c>
      <c r="AI625" s="14" t="e">
        <f t="shared" si="569"/>
        <v>#DIV/0!</v>
      </c>
      <c r="AJ625" s="14" t="e">
        <f t="shared" si="570"/>
        <v>#DIV/0!</v>
      </c>
      <c r="AK625" s="15" t="e">
        <f t="shared" si="571"/>
        <v>#DIV/0!</v>
      </c>
    </row>
    <row r="626" spans="1:37" x14ac:dyDescent="0.25">
      <c r="A626" s="5">
        <v>45716</v>
      </c>
      <c r="C626" t="s">
        <v>131</v>
      </c>
      <c r="D626">
        <v>81</v>
      </c>
      <c r="E626">
        <v>9</v>
      </c>
      <c r="F626">
        <v>90</v>
      </c>
      <c r="G626" s="14">
        <v>0.27590277777777777</v>
      </c>
      <c r="H626" s="14">
        <v>0.2379050925925926</v>
      </c>
      <c r="I626" s="14">
        <v>2.9305555555555557E-2</v>
      </c>
      <c r="J626" s="14">
        <v>0</v>
      </c>
      <c r="K626" s="14">
        <v>0</v>
      </c>
      <c r="L626" s="14">
        <v>8.5995370370370357E-3</v>
      </c>
      <c r="M626" s="14">
        <v>0</v>
      </c>
      <c r="N626" s="14">
        <v>0</v>
      </c>
      <c r="O626" s="14">
        <v>0</v>
      </c>
      <c r="P626" s="14">
        <v>0.2084027777777778</v>
      </c>
      <c r="Q626">
        <v>1</v>
      </c>
      <c r="R626" s="14">
        <v>5.3009259259259251E-3</v>
      </c>
      <c r="X626" s="14">
        <v>1.600300925925926</v>
      </c>
      <c r="Y626" s="12" t="e">
        <f t="shared" ref="Y626:Y635" si="572">$D626/$B626</f>
        <v>#DIV/0!</v>
      </c>
      <c r="Z626" s="12" t="e">
        <f t="shared" ref="Z626:Z635" si="573">$E626/$B626</f>
        <v>#DIV/0!</v>
      </c>
      <c r="AA626" s="14" t="e">
        <f t="shared" ref="AA626:AA635" si="574">$G626/$B626</f>
        <v>#DIV/0!</v>
      </c>
      <c r="AB626" s="14" t="e">
        <f t="shared" ref="AB626:AB635" si="575">$H626/$B626</f>
        <v>#DIV/0!</v>
      </c>
      <c r="AC626" s="14" t="e">
        <f t="shared" ref="AC626:AC635" si="576">$I626/$B626</f>
        <v>#DIV/0!</v>
      </c>
      <c r="AD626" s="14" t="e">
        <f t="shared" ref="AD626:AD635" si="577">$J626/$B626</f>
        <v>#DIV/0!</v>
      </c>
      <c r="AE626" s="14" t="e">
        <f t="shared" ref="AE626:AE635" si="578">$K626/$B626</f>
        <v>#DIV/0!</v>
      </c>
      <c r="AF626" s="14" t="e">
        <f t="shared" ref="AF626:AF635" si="579">$L626/$B626</f>
        <v>#DIV/0!</v>
      </c>
      <c r="AG626" s="14" t="e">
        <f t="shared" ref="AG626:AG635" si="580">$M626/$B626</f>
        <v>#DIV/0!</v>
      </c>
      <c r="AH626" s="14" t="e">
        <f t="shared" ref="AH626:AH635" si="581">$N626/$B626</f>
        <v>#DIV/0!</v>
      </c>
      <c r="AI626" s="14" t="e">
        <f t="shared" ref="AI626:AI635" si="582">$O626/$B626</f>
        <v>#DIV/0!</v>
      </c>
      <c r="AJ626" s="14" t="e">
        <f t="shared" ref="AJ626:AJ635" si="583">$P626/$B626</f>
        <v>#DIV/0!</v>
      </c>
      <c r="AK626" s="15" t="e">
        <f t="shared" ref="AK626:AK635" si="584">$X626/$B626</f>
        <v>#DIV/0!</v>
      </c>
    </row>
    <row r="627" spans="1:37" x14ac:dyDescent="0.25">
      <c r="A627" s="5">
        <v>45716</v>
      </c>
      <c r="C627" t="s">
        <v>123</v>
      </c>
      <c r="D627">
        <v>18</v>
      </c>
      <c r="E627">
        <v>6</v>
      </c>
      <c r="F627">
        <v>24</v>
      </c>
      <c r="G627" s="14">
        <v>0.90640046296296306</v>
      </c>
      <c r="H627" s="14">
        <v>3.7696759259259256E-2</v>
      </c>
      <c r="I627" s="14">
        <v>0</v>
      </c>
      <c r="J627" s="14">
        <v>0</v>
      </c>
      <c r="K627" s="14">
        <v>0</v>
      </c>
      <c r="L627" s="14">
        <v>0.86870370370370376</v>
      </c>
      <c r="M627" s="14">
        <v>0</v>
      </c>
      <c r="N627" s="14">
        <v>0</v>
      </c>
      <c r="O627" s="14">
        <v>0</v>
      </c>
      <c r="P627" s="14">
        <v>4.7106481481481478E-3</v>
      </c>
      <c r="Q627">
        <v>0</v>
      </c>
      <c r="R627" s="14">
        <v>4.4212962962962956E-3</v>
      </c>
      <c r="X627" s="14">
        <v>0.99780092592592595</v>
      </c>
      <c r="Y627" s="12" t="e">
        <f t="shared" si="572"/>
        <v>#DIV/0!</v>
      </c>
      <c r="Z627" s="12" t="e">
        <f t="shared" si="573"/>
        <v>#DIV/0!</v>
      </c>
      <c r="AA627" s="14" t="e">
        <f t="shared" si="574"/>
        <v>#DIV/0!</v>
      </c>
      <c r="AB627" s="14" t="e">
        <f t="shared" si="575"/>
        <v>#DIV/0!</v>
      </c>
      <c r="AC627" s="14" t="e">
        <f t="shared" si="576"/>
        <v>#DIV/0!</v>
      </c>
      <c r="AD627" s="14" t="e">
        <f t="shared" si="577"/>
        <v>#DIV/0!</v>
      </c>
      <c r="AE627" s="14" t="e">
        <f t="shared" si="578"/>
        <v>#DIV/0!</v>
      </c>
      <c r="AF627" s="14" t="e">
        <f t="shared" si="579"/>
        <v>#DIV/0!</v>
      </c>
      <c r="AG627" s="14" t="e">
        <f t="shared" si="580"/>
        <v>#DIV/0!</v>
      </c>
      <c r="AH627" s="14" t="e">
        <f t="shared" si="581"/>
        <v>#DIV/0!</v>
      </c>
      <c r="AI627" s="14" t="e">
        <f t="shared" si="582"/>
        <v>#DIV/0!</v>
      </c>
      <c r="AJ627" s="14" t="e">
        <f t="shared" si="583"/>
        <v>#DIV/0!</v>
      </c>
      <c r="AK627" s="15" t="e">
        <f t="shared" si="584"/>
        <v>#DIV/0!</v>
      </c>
    </row>
    <row r="628" spans="1:37" x14ac:dyDescent="0.25">
      <c r="A628" s="5">
        <v>45716</v>
      </c>
      <c r="C628" t="s">
        <v>48</v>
      </c>
      <c r="D628">
        <v>61</v>
      </c>
      <c r="E628">
        <v>10</v>
      </c>
      <c r="F628">
        <v>71</v>
      </c>
      <c r="G628" s="14">
        <v>0.1042013888888889</v>
      </c>
      <c r="H628" s="14">
        <v>7.9895833333333333E-2</v>
      </c>
      <c r="I628" s="14">
        <v>1.8599537037037036E-2</v>
      </c>
      <c r="J628" s="14">
        <v>0</v>
      </c>
      <c r="K628" s="14">
        <v>0</v>
      </c>
      <c r="L628" s="14">
        <v>2.3958333333333336E-3</v>
      </c>
      <c r="M628" s="14">
        <v>3.2986111111111111E-3</v>
      </c>
      <c r="N628" s="14">
        <v>0</v>
      </c>
      <c r="O628" s="14">
        <v>0</v>
      </c>
      <c r="P628" s="14">
        <v>6.6087962962962966E-3</v>
      </c>
      <c r="Q628">
        <v>0</v>
      </c>
      <c r="R628" s="14">
        <v>3.9467592592592592E-3</v>
      </c>
      <c r="X628" s="14">
        <v>0.77329861111111109</v>
      </c>
      <c r="Y628" s="12" t="e">
        <f t="shared" si="572"/>
        <v>#DIV/0!</v>
      </c>
      <c r="Z628" s="12" t="e">
        <f t="shared" si="573"/>
        <v>#DIV/0!</v>
      </c>
      <c r="AA628" s="14" t="e">
        <f t="shared" si="574"/>
        <v>#DIV/0!</v>
      </c>
      <c r="AB628" s="14" t="e">
        <f t="shared" si="575"/>
        <v>#DIV/0!</v>
      </c>
      <c r="AC628" s="14" t="e">
        <f t="shared" si="576"/>
        <v>#DIV/0!</v>
      </c>
      <c r="AD628" s="14" t="e">
        <f t="shared" si="577"/>
        <v>#DIV/0!</v>
      </c>
      <c r="AE628" s="14" t="e">
        <f t="shared" si="578"/>
        <v>#DIV/0!</v>
      </c>
      <c r="AF628" s="14" t="e">
        <f t="shared" si="579"/>
        <v>#DIV/0!</v>
      </c>
      <c r="AG628" s="14" t="e">
        <f t="shared" si="580"/>
        <v>#DIV/0!</v>
      </c>
      <c r="AH628" s="14" t="e">
        <f t="shared" si="581"/>
        <v>#DIV/0!</v>
      </c>
      <c r="AI628" s="14" t="e">
        <f t="shared" si="582"/>
        <v>#DIV/0!</v>
      </c>
      <c r="AJ628" s="14" t="e">
        <f t="shared" si="583"/>
        <v>#DIV/0!</v>
      </c>
      <c r="AK628" s="15" t="e">
        <f t="shared" si="584"/>
        <v>#DIV/0!</v>
      </c>
    </row>
    <row r="629" spans="1:37" x14ac:dyDescent="0.25">
      <c r="A629" s="5">
        <v>45716</v>
      </c>
      <c r="C629" t="s">
        <v>127</v>
      </c>
      <c r="D629">
        <v>85</v>
      </c>
      <c r="E629">
        <v>8</v>
      </c>
      <c r="F629">
        <v>93</v>
      </c>
      <c r="G629" s="14">
        <v>0.26069444444444445</v>
      </c>
      <c r="H629" s="14">
        <v>0.20760416666666667</v>
      </c>
      <c r="I629" s="14">
        <v>0</v>
      </c>
      <c r="J629" s="14">
        <v>3.0902777777777779E-2</v>
      </c>
      <c r="K629" s="14">
        <v>0</v>
      </c>
      <c r="L629" s="14">
        <v>2.2199074074074076E-2</v>
      </c>
      <c r="M629" s="14">
        <v>0</v>
      </c>
      <c r="N629" s="14">
        <v>0</v>
      </c>
      <c r="O629" s="14">
        <v>0</v>
      </c>
      <c r="P629" s="14">
        <v>2.9178240740740741E-2</v>
      </c>
      <c r="Q629">
        <v>0</v>
      </c>
      <c r="R629" s="14">
        <v>6.2268518518518515E-3</v>
      </c>
      <c r="X629" s="14">
        <v>1.770497685185185</v>
      </c>
      <c r="Y629" s="12" t="e">
        <f t="shared" si="572"/>
        <v>#DIV/0!</v>
      </c>
      <c r="Z629" s="12" t="e">
        <f t="shared" si="573"/>
        <v>#DIV/0!</v>
      </c>
      <c r="AA629" s="14" t="e">
        <f t="shared" si="574"/>
        <v>#DIV/0!</v>
      </c>
      <c r="AB629" s="14" t="e">
        <f t="shared" si="575"/>
        <v>#DIV/0!</v>
      </c>
      <c r="AC629" s="14" t="e">
        <f t="shared" si="576"/>
        <v>#DIV/0!</v>
      </c>
      <c r="AD629" s="14" t="e">
        <f t="shared" si="577"/>
        <v>#DIV/0!</v>
      </c>
      <c r="AE629" s="14" t="e">
        <f t="shared" si="578"/>
        <v>#DIV/0!</v>
      </c>
      <c r="AF629" s="14" t="e">
        <f t="shared" si="579"/>
        <v>#DIV/0!</v>
      </c>
      <c r="AG629" s="14" t="e">
        <f t="shared" si="580"/>
        <v>#DIV/0!</v>
      </c>
      <c r="AH629" s="14" t="e">
        <f t="shared" si="581"/>
        <v>#DIV/0!</v>
      </c>
      <c r="AI629" s="14" t="e">
        <f t="shared" si="582"/>
        <v>#DIV/0!</v>
      </c>
      <c r="AJ629" s="14" t="e">
        <f t="shared" si="583"/>
        <v>#DIV/0!</v>
      </c>
      <c r="AK629" s="15" t="e">
        <f t="shared" si="584"/>
        <v>#DIV/0!</v>
      </c>
    </row>
    <row r="630" spans="1:37" x14ac:dyDescent="0.25">
      <c r="A630" s="5">
        <v>45716</v>
      </c>
      <c r="C630" t="s">
        <v>44</v>
      </c>
      <c r="D630">
        <v>69</v>
      </c>
      <c r="E630">
        <v>12</v>
      </c>
      <c r="F630">
        <v>81</v>
      </c>
      <c r="G630" s="14">
        <v>0.28180555555555559</v>
      </c>
      <c r="H630" s="14">
        <v>0.20920138888888887</v>
      </c>
      <c r="I630" s="14">
        <v>0</v>
      </c>
      <c r="J630" s="14">
        <v>1.0995370370370371E-2</v>
      </c>
      <c r="K630" s="14">
        <v>5.0000000000000001E-3</v>
      </c>
      <c r="L630" s="14">
        <v>0</v>
      </c>
      <c r="M630" s="14">
        <v>5.6597222222222222E-2</v>
      </c>
      <c r="N630" s="14">
        <v>0</v>
      </c>
      <c r="O630" s="14">
        <v>0</v>
      </c>
      <c r="P630" s="14">
        <v>9.4675925925925917E-3</v>
      </c>
      <c r="Q630">
        <v>0</v>
      </c>
      <c r="R630" s="14">
        <v>6.5162037037037037E-3</v>
      </c>
      <c r="X630" s="14">
        <v>1.7593981481481482</v>
      </c>
      <c r="Y630" s="12" t="e">
        <f t="shared" si="572"/>
        <v>#DIV/0!</v>
      </c>
      <c r="Z630" s="12" t="e">
        <f t="shared" si="573"/>
        <v>#DIV/0!</v>
      </c>
      <c r="AA630" s="14" t="e">
        <f t="shared" si="574"/>
        <v>#DIV/0!</v>
      </c>
      <c r="AB630" s="14" t="e">
        <f t="shared" si="575"/>
        <v>#DIV/0!</v>
      </c>
      <c r="AC630" s="14" t="e">
        <f t="shared" si="576"/>
        <v>#DIV/0!</v>
      </c>
      <c r="AD630" s="14" t="e">
        <f t="shared" si="577"/>
        <v>#DIV/0!</v>
      </c>
      <c r="AE630" s="14" t="e">
        <f t="shared" si="578"/>
        <v>#DIV/0!</v>
      </c>
      <c r="AF630" s="14" t="e">
        <f t="shared" si="579"/>
        <v>#DIV/0!</v>
      </c>
      <c r="AG630" s="14" t="e">
        <f t="shared" si="580"/>
        <v>#DIV/0!</v>
      </c>
      <c r="AH630" s="14" t="e">
        <f t="shared" si="581"/>
        <v>#DIV/0!</v>
      </c>
      <c r="AI630" s="14" t="e">
        <f t="shared" si="582"/>
        <v>#DIV/0!</v>
      </c>
      <c r="AJ630" s="14" t="e">
        <f t="shared" si="583"/>
        <v>#DIV/0!</v>
      </c>
      <c r="AK630" s="15" t="e">
        <f t="shared" si="584"/>
        <v>#DIV/0!</v>
      </c>
    </row>
    <row r="631" spans="1:37" x14ac:dyDescent="0.25">
      <c r="A631" s="5">
        <v>45716</v>
      </c>
      <c r="C631" t="s">
        <v>43</v>
      </c>
      <c r="D631">
        <v>37</v>
      </c>
      <c r="E631">
        <v>32</v>
      </c>
      <c r="F631">
        <v>69</v>
      </c>
      <c r="G631" s="14">
        <v>0.24760416666666665</v>
      </c>
      <c r="H631" s="14">
        <v>0.16400462962962961</v>
      </c>
      <c r="I631" s="14">
        <v>6.1400462962962969E-2</v>
      </c>
      <c r="J631" s="14">
        <v>0</v>
      </c>
      <c r="K631" s="14">
        <v>0</v>
      </c>
      <c r="L631" s="14">
        <v>2.2199074074074076E-2</v>
      </c>
      <c r="M631" s="14">
        <v>0</v>
      </c>
      <c r="N631" s="14">
        <v>0</v>
      </c>
      <c r="O631" s="14">
        <v>0</v>
      </c>
      <c r="P631" s="14">
        <v>2.5347222222222219E-2</v>
      </c>
      <c r="Q631">
        <v>0</v>
      </c>
      <c r="R631" s="14">
        <v>2.7777777777777779E-3</v>
      </c>
      <c r="X631" s="14">
        <v>1.4173958333333332</v>
      </c>
      <c r="Y631" s="12" t="e">
        <f t="shared" si="572"/>
        <v>#DIV/0!</v>
      </c>
      <c r="Z631" s="12" t="e">
        <f t="shared" si="573"/>
        <v>#DIV/0!</v>
      </c>
      <c r="AA631" s="14" t="e">
        <f t="shared" si="574"/>
        <v>#DIV/0!</v>
      </c>
      <c r="AB631" s="14" t="e">
        <f t="shared" si="575"/>
        <v>#DIV/0!</v>
      </c>
      <c r="AC631" s="14" t="e">
        <f t="shared" si="576"/>
        <v>#DIV/0!</v>
      </c>
      <c r="AD631" s="14" t="e">
        <f t="shared" si="577"/>
        <v>#DIV/0!</v>
      </c>
      <c r="AE631" s="14" t="e">
        <f t="shared" si="578"/>
        <v>#DIV/0!</v>
      </c>
      <c r="AF631" s="14" t="e">
        <f t="shared" si="579"/>
        <v>#DIV/0!</v>
      </c>
      <c r="AG631" s="14" t="e">
        <f t="shared" si="580"/>
        <v>#DIV/0!</v>
      </c>
      <c r="AH631" s="14" t="e">
        <f t="shared" si="581"/>
        <v>#DIV/0!</v>
      </c>
      <c r="AI631" s="14" t="e">
        <f t="shared" si="582"/>
        <v>#DIV/0!</v>
      </c>
      <c r="AJ631" s="14" t="e">
        <f t="shared" si="583"/>
        <v>#DIV/0!</v>
      </c>
      <c r="AK631" s="15" t="e">
        <f t="shared" si="584"/>
        <v>#DIV/0!</v>
      </c>
    </row>
    <row r="632" spans="1:37" x14ac:dyDescent="0.25">
      <c r="A632" s="5">
        <v>45716</v>
      </c>
      <c r="C632" t="s">
        <v>49</v>
      </c>
      <c r="D632">
        <v>105</v>
      </c>
      <c r="E632">
        <v>32</v>
      </c>
      <c r="F632">
        <v>137</v>
      </c>
      <c r="G632" s="14">
        <v>0.20310185185185184</v>
      </c>
      <c r="H632" s="14">
        <v>0.16730324074074074</v>
      </c>
      <c r="I632" s="14">
        <v>0</v>
      </c>
      <c r="J632" s="14">
        <v>2.1099537037037038E-2</v>
      </c>
      <c r="K632" s="14">
        <v>0</v>
      </c>
      <c r="L632" s="14">
        <v>1.4699074074074074E-2</v>
      </c>
      <c r="M632" s="14">
        <v>0</v>
      </c>
      <c r="N632" s="14">
        <v>0</v>
      </c>
      <c r="O632" s="14">
        <v>0</v>
      </c>
      <c r="P632" s="14">
        <v>3.5219907407407408E-2</v>
      </c>
      <c r="Q632">
        <v>0</v>
      </c>
      <c r="R632" s="14">
        <v>4.0972222222222226E-3</v>
      </c>
      <c r="X632" s="14">
        <v>1.4142939814814814</v>
      </c>
      <c r="Y632" s="12" t="e">
        <f t="shared" si="572"/>
        <v>#DIV/0!</v>
      </c>
      <c r="Z632" s="12" t="e">
        <f t="shared" si="573"/>
        <v>#DIV/0!</v>
      </c>
      <c r="AA632" s="14" t="e">
        <f t="shared" si="574"/>
        <v>#DIV/0!</v>
      </c>
      <c r="AB632" s="14" t="e">
        <f t="shared" si="575"/>
        <v>#DIV/0!</v>
      </c>
      <c r="AC632" s="14" t="e">
        <f t="shared" si="576"/>
        <v>#DIV/0!</v>
      </c>
      <c r="AD632" s="14" t="e">
        <f t="shared" si="577"/>
        <v>#DIV/0!</v>
      </c>
      <c r="AE632" s="14" t="e">
        <f t="shared" si="578"/>
        <v>#DIV/0!</v>
      </c>
      <c r="AF632" s="14" t="e">
        <f t="shared" si="579"/>
        <v>#DIV/0!</v>
      </c>
      <c r="AG632" s="14" t="e">
        <f t="shared" si="580"/>
        <v>#DIV/0!</v>
      </c>
      <c r="AH632" s="14" t="e">
        <f t="shared" si="581"/>
        <v>#DIV/0!</v>
      </c>
      <c r="AI632" s="14" t="e">
        <f t="shared" si="582"/>
        <v>#DIV/0!</v>
      </c>
      <c r="AJ632" s="14" t="e">
        <f t="shared" si="583"/>
        <v>#DIV/0!</v>
      </c>
      <c r="AK632" s="15" t="e">
        <f t="shared" si="584"/>
        <v>#DIV/0!</v>
      </c>
    </row>
    <row r="633" spans="1:37" x14ac:dyDescent="0.25">
      <c r="A633" s="5">
        <v>45716</v>
      </c>
      <c r="C633" t="s">
        <v>45</v>
      </c>
      <c r="D633">
        <v>8</v>
      </c>
      <c r="E633">
        <v>39</v>
      </c>
      <c r="F633">
        <v>47</v>
      </c>
      <c r="G633" s="14">
        <v>1.3237037037037036</v>
      </c>
      <c r="H633" s="14">
        <v>0.27079861111111109</v>
      </c>
      <c r="I633" s="14">
        <v>0</v>
      </c>
      <c r="J633" s="14">
        <v>8.9004629629629625E-3</v>
      </c>
      <c r="K633" s="14">
        <v>0</v>
      </c>
      <c r="L633" s="14">
        <v>0</v>
      </c>
      <c r="M633" s="14">
        <v>0</v>
      </c>
      <c r="N633" s="14">
        <v>4.4004629629629623E-2</v>
      </c>
      <c r="O633" s="14">
        <v>0</v>
      </c>
      <c r="P633" s="14">
        <v>9.1435185185185178E-3</v>
      </c>
      <c r="Q633">
        <v>0</v>
      </c>
      <c r="R633" s="14">
        <v>1.0972222222222223E-2</v>
      </c>
      <c r="X633" s="14">
        <v>1.4235995370370371</v>
      </c>
      <c r="Y633" s="12" t="e">
        <f t="shared" si="572"/>
        <v>#DIV/0!</v>
      </c>
      <c r="Z633" s="12" t="e">
        <f t="shared" si="573"/>
        <v>#DIV/0!</v>
      </c>
      <c r="AA633" s="14" t="e">
        <f t="shared" si="574"/>
        <v>#DIV/0!</v>
      </c>
      <c r="AB633" s="14" t="e">
        <f t="shared" si="575"/>
        <v>#DIV/0!</v>
      </c>
      <c r="AC633" s="14" t="e">
        <f t="shared" si="576"/>
        <v>#DIV/0!</v>
      </c>
      <c r="AD633" s="14" t="e">
        <f t="shared" si="577"/>
        <v>#DIV/0!</v>
      </c>
      <c r="AE633" s="14" t="e">
        <f t="shared" si="578"/>
        <v>#DIV/0!</v>
      </c>
      <c r="AF633" s="14" t="e">
        <f t="shared" si="579"/>
        <v>#DIV/0!</v>
      </c>
      <c r="AG633" s="14" t="e">
        <f t="shared" si="580"/>
        <v>#DIV/0!</v>
      </c>
      <c r="AH633" s="14" t="e">
        <f t="shared" si="581"/>
        <v>#DIV/0!</v>
      </c>
      <c r="AI633" s="14" t="e">
        <f t="shared" si="582"/>
        <v>#DIV/0!</v>
      </c>
      <c r="AJ633" s="14" t="e">
        <f t="shared" si="583"/>
        <v>#DIV/0!</v>
      </c>
      <c r="AK633" s="15" t="e">
        <f t="shared" si="584"/>
        <v>#DIV/0!</v>
      </c>
    </row>
    <row r="634" spans="1:37" x14ac:dyDescent="0.25">
      <c r="A634" s="5">
        <v>45716</v>
      </c>
      <c r="C634" t="s">
        <v>46</v>
      </c>
      <c r="D634">
        <v>99</v>
      </c>
      <c r="E634">
        <v>19</v>
      </c>
      <c r="F634">
        <v>118</v>
      </c>
      <c r="G634" s="14">
        <v>0.5829050925925926</v>
      </c>
      <c r="H634" s="14">
        <v>0.16849537037037035</v>
      </c>
      <c r="I634" s="14">
        <v>7.9861111111111105E-4</v>
      </c>
      <c r="J634" s="14">
        <v>1.8703703703703705E-2</v>
      </c>
      <c r="K634" s="14">
        <v>0</v>
      </c>
      <c r="L634" s="14">
        <v>0.04</v>
      </c>
      <c r="M634" s="14">
        <v>9.2013888888888892E-3</v>
      </c>
      <c r="N634" s="14">
        <v>0.34569444444444447</v>
      </c>
      <c r="O634" s="14">
        <v>0</v>
      </c>
      <c r="P634" s="14">
        <v>5.4398148148148147E-2</v>
      </c>
      <c r="Q634">
        <v>0</v>
      </c>
      <c r="R634" s="14">
        <v>4.7569444444444447E-3</v>
      </c>
      <c r="X634" s="14">
        <v>1.7743981481481483</v>
      </c>
      <c r="Y634" s="12" t="e">
        <f t="shared" si="572"/>
        <v>#DIV/0!</v>
      </c>
      <c r="Z634" s="12" t="e">
        <f t="shared" si="573"/>
        <v>#DIV/0!</v>
      </c>
      <c r="AA634" s="14" t="e">
        <f t="shared" si="574"/>
        <v>#DIV/0!</v>
      </c>
      <c r="AB634" s="14" t="e">
        <f t="shared" si="575"/>
        <v>#DIV/0!</v>
      </c>
      <c r="AC634" s="14" t="e">
        <f t="shared" si="576"/>
        <v>#DIV/0!</v>
      </c>
      <c r="AD634" s="14" t="e">
        <f t="shared" si="577"/>
        <v>#DIV/0!</v>
      </c>
      <c r="AE634" s="14" t="e">
        <f t="shared" si="578"/>
        <v>#DIV/0!</v>
      </c>
      <c r="AF634" s="14" t="e">
        <f t="shared" si="579"/>
        <v>#DIV/0!</v>
      </c>
      <c r="AG634" s="14" t="e">
        <f t="shared" si="580"/>
        <v>#DIV/0!</v>
      </c>
      <c r="AH634" s="14" t="e">
        <f t="shared" si="581"/>
        <v>#DIV/0!</v>
      </c>
      <c r="AI634" s="14" t="e">
        <f t="shared" si="582"/>
        <v>#DIV/0!</v>
      </c>
      <c r="AJ634" s="14" t="e">
        <f t="shared" si="583"/>
        <v>#DIV/0!</v>
      </c>
      <c r="AK634" s="15" t="e">
        <f t="shared" si="584"/>
        <v>#DIV/0!</v>
      </c>
    </row>
    <row r="635" spans="1:37" x14ac:dyDescent="0.25">
      <c r="A635" s="5">
        <v>45716</v>
      </c>
      <c r="C635" t="s">
        <v>47</v>
      </c>
      <c r="D635">
        <v>147</v>
      </c>
      <c r="E635">
        <v>20</v>
      </c>
      <c r="F635">
        <v>167</v>
      </c>
      <c r="G635" s="14">
        <v>0.26950231481481485</v>
      </c>
      <c r="H635" s="14">
        <v>0.21578703703703703</v>
      </c>
      <c r="I635" s="14">
        <v>1.1527777777777777E-2</v>
      </c>
      <c r="J635" s="14">
        <v>0.06</v>
      </c>
      <c r="K635" s="14">
        <v>0</v>
      </c>
      <c r="L635" s="14">
        <v>3.7731481481481483E-3</v>
      </c>
      <c r="M635" s="14">
        <v>1.1655092592592594E-2</v>
      </c>
      <c r="N635" s="14">
        <v>4.4560185185185189E-3</v>
      </c>
      <c r="O635" s="14">
        <v>0</v>
      </c>
      <c r="P635" s="14">
        <v>1.9560185185185184E-2</v>
      </c>
      <c r="Q635">
        <v>0</v>
      </c>
      <c r="R635" s="14">
        <v>5.0578703703703706E-3</v>
      </c>
      <c r="X635" s="14">
        <v>1.7760995370370372</v>
      </c>
      <c r="Y635" s="12" t="e">
        <f t="shared" si="572"/>
        <v>#DIV/0!</v>
      </c>
      <c r="Z635" s="12" t="e">
        <f t="shared" si="573"/>
        <v>#DIV/0!</v>
      </c>
      <c r="AA635" s="14" t="e">
        <f t="shared" si="574"/>
        <v>#DIV/0!</v>
      </c>
      <c r="AB635" s="14" t="e">
        <f t="shared" si="575"/>
        <v>#DIV/0!</v>
      </c>
      <c r="AC635" s="14" t="e">
        <f t="shared" si="576"/>
        <v>#DIV/0!</v>
      </c>
      <c r="AD635" s="14" t="e">
        <f t="shared" si="577"/>
        <v>#DIV/0!</v>
      </c>
      <c r="AE635" s="14" t="e">
        <f t="shared" si="578"/>
        <v>#DIV/0!</v>
      </c>
      <c r="AF635" s="14" t="e">
        <f t="shared" si="579"/>
        <v>#DIV/0!</v>
      </c>
      <c r="AG635" s="14" t="e">
        <f t="shared" si="580"/>
        <v>#DIV/0!</v>
      </c>
      <c r="AH635" s="14" t="e">
        <f t="shared" si="581"/>
        <v>#DIV/0!</v>
      </c>
      <c r="AI635" s="14" t="e">
        <f t="shared" si="582"/>
        <v>#DIV/0!</v>
      </c>
      <c r="AJ635" s="14" t="e">
        <f t="shared" si="583"/>
        <v>#DIV/0!</v>
      </c>
      <c r="AK635" s="15" t="e">
        <f t="shared" si="584"/>
        <v>#DIV/0!</v>
      </c>
    </row>
    <row r="636" spans="1:37" x14ac:dyDescent="0.25">
      <c r="A636" s="5">
        <v>45723</v>
      </c>
      <c r="C636" t="s">
        <v>131</v>
      </c>
      <c r="D636">
        <v>71</v>
      </c>
      <c r="E636">
        <v>28</v>
      </c>
      <c r="F636">
        <v>99</v>
      </c>
      <c r="G636" s="14">
        <v>0.34340277777777778</v>
      </c>
      <c r="H636" s="14">
        <v>0.26049768518518518</v>
      </c>
      <c r="I636" s="14">
        <v>8.2905092592592586E-2</v>
      </c>
      <c r="J636" s="14">
        <v>0</v>
      </c>
      <c r="K636" s="14">
        <v>0</v>
      </c>
      <c r="L636" s="14">
        <v>0</v>
      </c>
      <c r="M636" s="14">
        <v>0</v>
      </c>
      <c r="N636" s="14">
        <v>0</v>
      </c>
      <c r="O636" s="14">
        <v>0</v>
      </c>
      <c r="P636" s="14">
        <v>0.27935185185185185</v>
      </c>
      <c r="Q636">
        <v>1</v>
      </c>
      <c r="R636" s="14">
        <v>5.5902777777777782E-3</v>
      </c>
      <c r="X636" s="14">
        <v>1.7426967592592593</v>
      </c>
      <c r="Y636" s="12" t="e">
        <f t="shared" ref="Y636:Y645" si="585">$D636/$B636</f>
        <v>#DIV/0!</v>
      </c>
      <c r="Z636" s="12" t="e">
        <f t="shared" ref="Z636:Z645" si="586">$E636/$B636</f>
        <v>#DIV/0!</v>
      </c>
      <c r="AA636" s="14" t="e">
        <f t="shared" ref="AA636:AA645" si="587">$G636/$B636</f>
        <v>#DIV/0!</v>
      </c>
      <c r="AB636" s="14" t="e">
        <f t="shared" ref="AB636:AB645" si="588">$H636/$B636</f>
        <v>#DIV/0!</v>
      </c>
      <c r="AC636" s="14" t="e">
        <f t="shared" ref="AC636:AC645" si="589">$I636/$B636</f>
        <v>#DIV/0!</v>
      </c>
      <c r="AD636" s="14" t="e">
        <f t="shared" ref="AD636:AD645" si="590">$J636/$B636</f>
        <v>#DIV/0!</v>
      </c>
      <c r="AE636" s="14" t="e">
        <f t="shared" ref="AE636:AE645" si="591">$K636/$B636</f>
        <v>#DIV/0!</v>
      </c>
      <c r="AF636" s="14" t="e">
        <f t="shared" ref="AF636:AF645" si="592">$L636/$B636</f>
        <v>#DIV/0!</v>
      </c>
      <c r="AG636" s="14" t="e">
        <f t="shared" ref="AG636:AG645" si="593">$M636/$B636</f>
        <v>#DIV/0!</v>
      </c>
      <c r="AH636" s="14" t="e">
        <f t="shared" ref="AH636:AH645" si="594">$N636/$B636</f>
        <v>#DIV/0!</v>
      </c>
      <c r="AI636" s="14" t="e">
        <f t="shared" ref="AI636:AI645" si="595">$O636/$B636</f>
        <v>#DIV/0!</v>
      </c>
      <c r="AJ636" s="14" t="e">
        <f t="shared" ref="AJ636:AJ645" si="596">$P636/$B636</f>
        <v>#DIV/0!</v>
      </c>
      <c r="AK636" s="15" t="e">
        <f t="shared" ref="AK636:AK645" si="597">$X636/$B636</f>
        <v>#DIV/0!</v>
      </c>
    </row>
    <row r="637" spans="1:37" x14ac:dyDescent="0.25">
      <c r="A637" s="5">
        <v>45723</v>
      </c>
      <c r="C637" t="s">
        <v>123</v>
      </c>
      <c r="D637">
        <v>17</v>
      </c>
      <c r="E637">
        <v>1</v>
      </c>
      <c r="F637">
        <v>18</v>
      </c>
      <c r="G637" s="14">
        <v>1.247800925925926</v>
      </c>
      <c r="H637" s="14">
        <v>4.2905092592592592E-2</v>
      </c>
      <c r="I637" s="14">
        <v>0</v>
      </c>
      <c r="J637" s="14">
        <v>0</v>
      </c>
      <c r="K637" s="14">
        <v>0</v>
      </c>
      <c r="L637" s="14">
        <v>0.20489583333333336</v>
      </c>
      <c r="M637" s="14">
        <v>0</v>
      </c>
      <c r="N637" s="14">
        <v>0</v>
      </c>
      <c r="O637" s="14">
        <v>0</v>
      </c>
      <c r="P637" s="14">
        <v>8.6805555555555551E-4</v>
      </c>
      <c r="Q637">
        <v>0</v>
      </c>
      <c r="R637" s="14">
        <v>3.8773148148148143E-3</v>
      </c>
      <c r="X637" s="14">
        <v>1.3175000000000001</v>
      </c>
      <c r="Y637" s="12" t="e">
        <f t="shared" si="585"/>
        <v>#DIV/0!</v>
      </c>
      <c r="Z637" s="12" t="e">
        <f t="shared" si="586"/>
        <v>#DIV/0!</v>
      </c>
      <c r="AA637" s="14" t="e">
        <f t="shared" si="587"/>
        <v>#DIV/0!</v>
      </c>
      <c r="AB637" s="14" t="e">
        <f t="shared" si="588"/>
        <v>#DIV/0!</v>
      </c>
      <c r="AC637" s="14" t="e">
        <f t="shared" si="589"/>
        <v>#DIV/0!</v>
      </c>
      <c r="AD637" s="14" t="e">
        <f t="shared" si="590"/>
        <v>#DIV/0!</v>
      </c>
      <c r="AE637" s="14" t="e">
        <f t="shared" si="591"/>
        <v>#DIV/0!</v>
      </c>
      <c r="AF637" s="14" t="e">
        <f t="shared" si="592"/>
        <v>#DIV/0!</v>
      </c>
      <c r="AG637" s="14" t="e">
        <f t="shared" si="593"/>
        <v>#DIV/0!</v>
      </c>
      <c r="AH637" s="14" t="e">
        <f t="shared" si="594"/>
        <v>#DIV/0!</v>
      </c>
      <c r="AI637" s="14" t="e">
        <f t="shared" si="595"/>
        <v>#DIV/0!</v>
      </c>
      <c r="AJ637" s="14" t="e">
        <f t="shared" si="596"/>
        <v>#DIV/0!</v>
      </c>
      <c r="AK637" s="15" t="e">
        <f t="shared" si="597"/>
        <v>#DIV/0!</v>
      </c>
    </row>
    <row r="638" spans="1:37" x14ac:dyDescent="0.25">
      <c r="A638" s="5">
        <v>45723</v>
      </c>
      <c r="C638" t="s">
        <v>48</v>
      </c>
      <c r="D638">
        <v>55</v>
      </c>
      <c r="E638">
        <v>4</v>
      </c>
      <c r="F638">
        <v>59</v>
      </c>
      <c r="G638" s="14">
        <v>8.7303240740740737E-2</v>
      </c>
      <c r="H638" s="14">
        <v>6.87962962962963E-2</v>
      </c>
      <c r="I638" s="14">
        <v>1.2905092592592591E-2</v>
      </c>
      <c r="J638" s="14">
        <v>0</v>
      </c>
      <c r="K638" s="14">
        <v>0</v>
      </c>
      <c r="L638" s="14">
        <v>0</v>
      </c>
      <c r="M638" s="14">
        <v>5.6018518518518518E-3</v>
      </c>
      <c r="N638" s="14">
        <v>0</v>
      </c>
      <c r="O638" s="14">
        <v>0</v>
      </c>
      <c r="P638" s="14">
        <v>4.7337962962962958E-3</v>
      </c>
      <c r="Q638">
        <v>0</v>
      </c>
      <c r="R638" s="14">
        <v>2.8472222222222219E-3</v>
      </c>
      <c r="X638" s="14">
        <v>0.64749999999999996</v>
      </c>
      <c r="Y638" s="12" t="e">
        <f t="shared" si="585"/>
        <v>#DIV/0!</v>
      </c>
      <c r="Z638" s="12" t="e">
        <f t="shared" si="586"/>
        <v>#DIV/0!</v>
      </c>
      <c r="AA638" s="14" t="e">
        <f t="shared" si="587"/>
        <v>#DIV/0!</v>
      </c>
      <c r="AB638" s="14" t="e">
        <f t="shared" si="588"/>
        <v>#DIV/0!</v>
      </c>
      <c r="AC638" s="14" t="e">
        <f t="shared" si="589"/>
        <v>#DIV/0!</v>
      </c>
      <c r="AD638" s="14" t="e">
        <f t="shared" si="590"/>
        <v>#DIV/0!</v>
      </c>
      <c r="AE638" s="14" t="e">
        <f t="shared" si="591"/>
        <v>#DIV/0!</v>
      </c>
      <c r="AF638" s="14" t="e">
        <f t="shared" si="592"/>
        <v>#DIV/0!</v>
      </c>
      <c r="AG638" s="14" t="e">
        <f t="shared" si="593"/>
        <v>#DIV/0!</v>
      </c>
      <c r="AH638" s="14" t="e">
        <f t="shared" si="594"/>
        <v>#DIV/0!</v>
      </c>
      <c r="AI638" s="14" t="e">
        <f t="shared" si="595"/>
        <v>#DIV/0!</v>
      </c>
      <c r="AJ638" s="14" t="e">
        <f t="shared" si="596"/>
        <v>#DIV/0!</v>
      </c>
      <c r="AK638" s="15" t="e">
        <f t="shared" si="597"/>
        <v>#DIV/0!</v>
      </c>
    </row>
    <row r="639" spans="1:37" x14ac:dyDescent="0.25">
      <c r="A639" s="5">
        <v>45723</v>
      </c>
      <c r="C639" t="s">
        <v>127</v>
      </c>
      <c r="D639">
        <v>27</v>
      </c>
      <c r="E639">
        <v>40</v>
      </c>
      <c r="F639">
        <v>67</v>
      </c>
      <c r="G639" s="14">
        <v>0.40599537037037042</v>
      </c>
      <c r="H639" s="14">
        <v>0.21299768518518516</v>
      </c>
      <c r="I639" s="14">
        <v>8.7037037037037031E-3</v>
      </c>
      <c r="J639" s="14">
        <v>2.6099537037037036E-2</v>
      </c>
      <c r="K639" s="14">
        <v>0</v>
      </c>
      <c r="L639" s="14">
        <v>0.15819444444444444</v>
      </c>
      <c r="M639" s="14">
        <v>0</v>
      </c>
      <c r="N639" s="14">
        <v>0</v>
      </c>
      <c r="O639" s="14">
        <v>0</v>
      </c>
      <c r="P639" s="14">
        <v>1.0532407407407407E-2</v>
      </c>
      <c r="Q639">
        <v>0</v>
      </c>
      <c r="R639" s="14">
        <v>4.7453703703703703E-3</v>
      </c>
      <c r="X639" s="14">
        <v>1.8712962962962962</v>
      </c>
      <c r="Y639" s="12" t="e">
        <f t="shared" si="585"/>
        <v>#DIV/0!</v>
      </c>
      <c r="Z639" s="12" t="e">
        <f t="shared" si="586"/>
        <v>#DIV/0!</v>
      </c>
      <c r="AA639" s="14" t="e">
        <f t="shared" si="587"/>
        <v>#DIV/0!</v>
      </c>
      <c r="AB639" s="14" t="e">
        <f t="shared" si="588"/>
        <v>#DIV/0!</v>
      </c>
      <c r="AC639" s="14" t="e">
        <f t="shared" si="589"/>
        <v>#DIV/0!</v>
      </c>
      <c r="AD639" s="14" t="e">
        <f t="shared" si="590"/>
        <v>#DIV/0!</v>
      </c>
      <c r="AE639" s="14" t="e">
        <f t="shared" si="591"/>
        <v>#DIV/0!</v>
      </c>
      <c r="AF639" s="14" t="e">
        <f t="shared" si="592"/>
        <v>#DIV/0!</v>
      </c>
      <c r="AG639" s="14" t="e">
        <f t="shared" si="593"/>
        <v>#DIV/0!</v>
      </c>
      <c r="AH639" s="14" t="e">
        <f t="shared" si="594"/>
        <v>#DIV/0!</v>
      </c>
      <c r="AI639" s="14" t="e">
        <f t="shared" si="595"/>
        <v>#DIV/0!</v>
      </c>
      <c r="AJ639" s="14" t="e">
        <f t="shared" si="596"/>
        <v>#DIV/0!</v>
      </c>
      <c r="AK639" s="15" t="e">
        <f t="shared" si="597"/>
        <v>#DIV/0!</v>
      </c>
    </row>
    <row r="640" spans="1:37" x14ac:dyDescent="0.25">
      <c r="A640" s="5">
        <v>45723</v>
      </c>
      <c r="C640" t="s">
        <v>44</v>
      </c>
      <c r="D640">
        <v>109</v>
      </c>
      <c r="E640">
        <v>13</v>
      </c>
      <c r="F640">
        <v>122</v>
      </c>
      <c r="G640" s="14">
        <v>0.2528009259259259</v>
      </c>
      <c r="H640" s="14">
        <v>0.20930555555555555</v>
      </c>
      <c r="I640" s="14">
        <v>0</v>
      </c>
      <c r="J640" s="14">
        <v>1.1898148148148149E-2</v>
      </c>
      <c r="K640" s="14">
        <v>0</v>
      </c>
      <c r="L640" s="14">
        <v>2.4398148148148145E-2</v>
      </c>
      <c r="M640" s="14">
        <v>7.1990740740740739E-3</v>
      </c>
      <c r="N640" s="14">
        <v>0</v>
      </c>
      <c r="O640" s="14">
        <v>0</v>
      </c>
      <c r="P640" s="14">
        <v>1.554398148148148E-2</v>
      </c>
      <c r="Q640">
        <v>0</v>
      </c>
      <c r="R640" s="14">
        <v>6.9791666666666674E-3</v>
      </c>
      <c r="X640" s="14">
        <v>1.7881944444444444</v>
      </c>
      <c r="Y640" s="12" t="e">
        <f t="shared" si="585"/>
        <v>#DIV/0!</v>
      </c>
      <c r="Z640" s="12" t="e">
        <f t="shared" si="586"/>
        <v>#DIV/0!</v>
      </c>
      <c r="AA640" s="14" t="e">
        <f t="shared" si="587"/>
        <v>#DIV/0!</v>
      </c>
      <c r="AB640" s="14" t="e">
        <f t="shared" si="588"/>
        <v>#DIV/0!</v>
      </c>
      <c r="AC640" s="14" t="e">
        <f t="shared" si="589"/>
        <v>#DIV/0!</v>
      </c>
      <c r="AD640" s="14" t="e">
        <f t="shared" si="590"/>
        <v>#DIV/0!</v>
      </c>
      <c r="AE640" s="14" t="e">
        <f t="shared" si="591"/>
        <v>#DIV/0!</v>
      </c>
      <c r="AF640" s="14" t="e">
        <f t="shared" si="592"/>
        <v>#DIV/0!</v>
      </c>
      <c r="AG640" s="14" t="e">
        <f t="shared" si="593"/>
        <v>#DIV/0!</v>
      </c>
      <c r="AH640" s="14" t="e">
        <f t="shared" si="594"/>
        <v>#DIV/0!</v>
      </c>
      <c r="AI640" s="14" t="e">
        <f t="shared" si="595"/>
        <v>#DIV/0!</v>
      </c>
      <c r="AJ640" s="14" t="e">
        <f t="shared" si="596"/>
        <v>#DIV/0!</v>
      </c>
      <c r="AK640" s="15" t="e">
        <f t="shared" si="597"/>
        <v>#DIV/0!</v>
      </c>
    </row>
    <row r="641" spans="1:37" x14ac:dyDescent="0.25">
      <c r="A641" s="5">
        <v>45723</v>
      </c>
      <c r="C641" t="s">
        <v>43</v>
      </c>
      <c r="D641">
        <v>63</v>
      </c>
      <c r="E641">
        <v>13</v>
      </c>
      <c r="F641">
        <v>76</v>
      </c>
      <c r="G641" s="14">
        <v>0.30499999999999999</v>
      </c>
      <c r="H641" s="14">
        <v>0.20709490740740741</v>
      </c>
      <c r="I641" s="14">
        <v>3.0497685185185183E-2</v>
      </c>
      <c r="J641" s="14">
        <v>0</v>
      </c>
      <c r="K641" s="14">
        <v>0</v>
      </c>
      <c r="L641" s="14">
        <v>6.7395833333333335E-2</v>
      </c>
      <c r="M641" s="14">
        <v>0</v>
      </c>
      <c r="N641" s="14">
        <v>0</v>
      </c>
      <c r="O641" s="14">
        <v>0</v>
      </c>
      <c r="P641" s="14">
        <v>2.7847222222222221E-2</v>
      </c>
      <c r="Q641">
        <v>0</v>
      </c>
      <c r="R641" s="14">
        <v>4.5254629629629629E-3</v>
      </c>
      <c r="X641" s="14">
        <v>1.7504050925925927</v>
      </c>
      <c r="Y641" s="12" t="e">
        <f t="shared" si="585"/>
        <v>#DIV/0!</v>
      </c>
      <c r="Z641" s="12" t="e">
        <f t="shared" si="586"/>
        <v>#DIV/0!</v>
      </c>
      <c r="AA641" s="14" t="e">
        <f t="shared" si="587"/>
        <v>#DIV/0!</v>
      </c>
      <c r="AB641" s="14" t="e">
        <f t="shared" si="588"/>
        <v>#DIV/0!</v>
      </c>
      <c r="AC641" s="14" t="e">
        <f t="shared" si="589"/>
        <v>#DIV/0!</v>
      </c>
      <c r="AD641" s="14" t="e">
        <f t="shared" si="590"/>
        <v>#DIV/0!</v>
      </c>
      <c r="AE641" s="14" t="e">
        <f t="shared" si="591"/>
        <v>#DIV/0!</v>
      </c>
      <c r="AF641" s="14" t="e">
        <f t="shared" si="592"/>
        <v>#DIV/0!</v>
      </c>
      <c r="AG641" s="14" t="e">
        <f t="shared" si="593"/>
        <v>#DIV/0!</v>
      </c>
      <c r="AH641" s="14" t="e">
        <f t="shared" si="594"/>
        <v>#DIV/0!</v>
      </c>
      <c r="AI641" s="14" t="e">
        <f t="shared" si="595"/>
        <v>#DIV/0!</v>
      </c>
      <c r="AJ641" s="14" t="e">
        <f t="shared" si="596"/>
        <v>#DIV/0!</v>
      </c>
      <c r="AK641" s="15" t="e">
        <f t="shared" si="597"/>
        <v>#DIV/0!</v>
      </c>
    </row>
    <row r="642" spans="1:37" x14ac:dyDescent="0.25">
      <c r="A642" s="5">
        <v>45723</v>
      </c>
      <c r="C642" t="s">
        <v>49</v>
      </c>
      <c r="D642">
        <v>82</v>
      </c>
      <c r="E642">
        <v>46</v>
      </c>
      <c r="F642">
        <v>128</v>
      </c>
      <c r="G642" s="14">
        <v>0.24540509259259258</v>
      </c>
      <c r="H642" s="14">
        <v>0.20930555555555555</v>
      </c>
      <c r="I642" s="14">
        <v>0</v>
      </c>
      <c r="J642" s="14">
        <v>2.8599537037037034E-2</v>
      </c>
      <c r="K642" s="14">
        <v>0</v>
      </c>
      <c r="L642" s="14">
        <v>5.4976851851851853E-3</v>
      </c>
      <c r="M642" s="14">
        <v>9.9537037037037042E-4</v>
      </c>
      <c r="N642" s="14">
        <v>9.9537037037037042E-4</v>
      </c>
      <c r="O642" s="14">
        <v>0</v>
      </c>
      <c r="P642" s="14">
        <v>3.0972222222222224E-2</v>
      </c>
      <c r="Q642">
        <v>0</v>
      </c>
      <c r="R642" s="14">
        <v>4.1203703703703706E-3</v>
      </c>
      <c r="X642" s="14">
        <v>1.9367013888888891</v>
      </c>
      <c r="Y642" s="12" t="e">
        <f t="shared" si="585"/>
        <v>#DIV/0!</v>
      </c>
      <c r="Z642" s="12" t="e">
        <f t="shared" si="586"/>
        <v>#DIV/0!</v>
      </c>
      <c r="AA642" s="14" t="e">
        <f t="shared" si="587"/>
        <v>#DIV/0!</v>
      </c>
      <c r="AB642" s="14" t="e">
        <f t="shared" si="588"/>
        <v>#DIV/0!</v>
      </c>
      <c r="AC642" s="14" t="e">
        <f t="shared" si="589"/>
        <v>#DIV/0!</v>
      </c>
      <c r="AD642" s="14" t="e">
        <f t="shared" si="590"/>
        <v>#DIV/0!</v>
      </c>
      <c r="AE642" s="14" t="e">
        <f t="shared" si="591"/>
        <v>#DIV/0!</v>
      </c>
      <c r="AF642" s="14" t="e">
        <f t="shared" si="592"/>
        <v>#DIV/0!</v>
      </c>
      <c r="AG642" s="14" t="e">
        <f t="shared" si="593"/>
        <v>#DIV/0!</v>
      </c>
      <c r="AH642" s="14" t="e">
        <f t="shared" si="594"/>
        <v>#DIV/0!</v>
      </c>
      <c r="AI642" s="14" t="e">
        <f t="shared" si="595"/>
        <v>#DIV/0!</v>
      </c>
      <c r="AJ642" s="14" t="e">
        <f t="shared" si="596"/>
        <v>#DIV/0!</v>
      </c>
      <c r="AK642" s="15" t="e">
        <f t="shared" si="597"/>
        <v>#DIV/0!</v>
      </c>
    </row>
    <row r="643" spans="1:37" x14ac:dyDescent="0.25">
      <c r="A643" s="5">
        <v>45723</v>
      </c>
      <c r="C643" t="s">
        <v>45</v>
      </c>
      <c r="D643">
        <v>22</v>
      </c>
      <c r="E643">
        <v>58</v>
      </c>
      <c r="F643">
        <v>80</v>
      </c>
      <c r="G643" s="14">
        <v>1.5276967592592594</v>
      </c>
      <c r="H643" s="14">
        <v>0.21150462962962965</v>
      </c>
      <c r="I643" s="14">
        <v>0</v>
      </c>
      <c r="J643" s="14">
        <v>9.0046296296296298E-3</v>
      </c>
      <c r="K643" s="14">
        <v>0</v>
      </c>
      <c r="L643" s="14">
        <v>0</v>
      </c>
      <c r="M643" s="14">
        <v>0</v>
      </c>
      <c r="N643" s="14">
        <v>0.30719907407407404</v>
      </c>
      <c r="O643" s="14">
        <v>0</v>
      </c>
      <c r="P643" s="14">
        <v>1.8055555555555557E-3</v>
      </c>
      <c r="Q643">
        <v>0</v>
      </c>
      <c r="R643" s="14">
        <v>8.6805555555555559E-3</v>
      </c>
      <c r="X643" s="14">
        <v>1.6882986111111109</v>
      </c>
      <c r="Y643" s="12" t="e">
        <f t="shared" si="585"/>
        <v>#DIV/0!</v>
      </c>
      <c r="Z643" s="12" t="e">
        <f t="shared" si="586"/>
        <v>#DIV/0!</v>
      </c>
      <c r="AA643" s="14" t="e">
        <f t="shared" si="587"/>
        <v>#DIV/0!</v>
      </c>
      <c r="AB643" s="14" t="e">
        <f t="shared" si="588"/>
        <v>#DIV/0!</v>
      </c>
      <c r="AC643" s="14" t="e">
        <f t="shared" si="589"/>
        <v>#DIV/0!</v>
      </c>
      <c r="AD643" s="14" t="e">
        <f t="shared" si="590"/>
        <v>#DIV/0!</v>
      </c>
      <c r="AE643" s="14" t="e">
        <f t="shared" si="591"/>
        <v>#DIV/0!</v>
      </c>
      <c r="AF643" s="14" t="e">
        <f t="shared" si="592"/>
        <v>#DIV/0!</v>
      </c>
      <c r="AG643" s="14" t="e">
        <f t="shared" si="593"/>
        <v>#DIV/0!</v>
      </c>
      <c r="AH643" s="14" t="e">
        <f t="shared" si="594"/>
        <v>#DIV/0!</v>
      </c>
      <c r="AI643" s="14" t="e">
        <f t="shared" si="595"/>
        <v>#DIV/0!</v>
      </c>
      <c r="AJ643" s="14" t="e">
        <f t="shared" si="596"/>
        <v>#DIV/0!</v>
      </c>
      <c r="AK643" s="15" t="e">
        <f t="shared" si="597"/>
        <v>#DIV/0!</v>
      </c>
    </row>
    <row r="644" spans="1:37" x14ac:dyDescent="0.25">
      <c r="A644" s="5">
        <v>45723</v>
      </c>
      <c r="C644" t="s">
        <v>46</v>
      </c>
      <c r="D644">
        <v>116</v>
      </c>
      <c r="E644">
        <v>3</v>
      </c>
      <c r="F644">
        <v>119</v>
      </c>
      <c r="G644" s="14">
        <v>0.23230324074074074</v>
      </c>
      <c r="H644" s="14">
        <v>0.20989583333333331</v>
      </c>
      <c r="I644" s="14">
        <v>1.7013888888888892E-3</v>
      </c>
      <c r="J644" s="14">
        <v>8.5995370370370357E-3</v>
      </c>
      <c r="K644" s="14">
        <v>0</v>
      </c>
      <c r="L644" s="14">
        <v>6.8981481481481489E-3</v>
      </c>
      <c r="M644" s="14">
        <v>0</v>
      </c>
      <c r="N644" s="14">
        <v>5.1967592592592595E-3</v>
      </c>
      <c r="O644" s="14">
        <v>0</v>
      </c>
      <c r="P644" s="14">
        <v>5.0520833333333327E-2</v>
      </c>
      <c r="Q644">
        <v>0</v>
      </c>
      <c r="R644" s="14">
        <v>5.7638888888888887E-3</v>
      </c>
      <c r="X644" s="14">
        <v>1.8139004629629631</v>
      </c>
      <c r="Y644" s="12" t="e">
        <f t="shared" si="585"/>
        <v>#DIV/0!</v>
      </c>
      <c r="Z644" s="12" t="e">
        <f t="shared" si="586"/>
        <v>#DIV/0!</v>
      </c>
      <c r="AA644" s="14" t="e">
        <f t="shared" si="587"/>
        <v>#DIV/0!</v>
      </c>
      <c r="AB644" s="14" t="e">
        <f t="shared" si="588"/>
        <v>#DIV/0!</v>
      </c>
      <c r="AC644" s="14" t="e">
        <f t="shared" si="589"/>
        <v>#DIV/0!</v>
      </c>
      <c r="AD644" s="14" t="e">
        <f t="shared" si="590"/>
        <v>#DIV/0!</v>
      </c>
      <c r="AE644" s="14" t="e">
        <f t="shared" si="591"/>
        <v>#DIV/0!</v>
      </c>
      <c r="AF644" s="14" t="e">
        <f t="shared" si="592"/>
        <v>#DIV/0!</v>
      </c>
      <c r="AG644" s="14" t="e">
        <f t="shared" si="593"/>
        <v>#DIV/0!</v>
      </c>
      <c r="AH644" s="14" t="e">
        <f t="shared" si="594"/>
        <v>#DIV/0!</v>
      </c>
      <c r="AI644" s="14" t="e">
        <f t="shared" si="595"/>
        <v>#DIV/0!</v>
      </c>
      <c r="AJ644" s="14" t="e">
        <f t="shared" si="596"/>
        <v>#DIV/0!</v>
      </c>
      <c r="AK644" s="15" t="e">
        <f t="shared" si="597"/>
        <v>#DIV/0!</v>
      </c>
    </row>
    <row r="645" spans="1:37" x14ac:dyDescent="0.25">
      <c r="A645" s="5">
        <v>45723</v>
      </c>
      <c r="C645" t="s">
        <v>47</v>
      </c>
      <c r="D645">
        <v>102</v>
      </c>
      <c r="E645">
        <v>22</v>
      </c>
      <c r="F645">
        <v>124</v>
      </c>
      <c r="G645" s="14">
        <v>0.34359953703703705</v>
      </c>
      <c r="H645" s="14">
        <v>0.21921296296296297</v>
      </c>
      <c r="I645" s="14">
        <v>5.7407407407407416E-3</v>
      </c>
      <c r="J645" s="14">
        <v>6.21875E-2</v>
      </c>
      <c r="K645" s="14">
        <v>0</v>
      </c>
      <c r="L645" s="14">
        <v>8.9120370370370378E-3</v>
      </c>
      <c r="M645" s="14">
        <v>0.22200231481481481</v>
      </c>
      <c r="N645" s="14">
        <v>0</v>
      </c>
      <c r="O645" s="14">
        <v>0</v>
      </c>
      <c r="P645" s="14">
        <v>1.5219907407407409E-2</v>
      </c>
      <c r="Q645">
        <v>0</v>
      </c>
      <c r="R645" s="14">
        <v>4.8611111111111112E-3</v>
      </c>
      <c r="X645" s="14">
        <v>1.7723958333333334</v>
      </c>
      <c r="Y645" s="12" t="e">
        <f t="shared" si="585"/>
        <v>#DIV/0!</v>
      </c>
      <c r="Z645" s="12" t="e">
        <f t="shared" si="586"/>
        <v>#DIV/0!</v>
      </c>
      <c r="AA645" s="14" t="e">
        <f t="shared" si="587"/>
        <v>#DIV/0!</v>
      </c>
      <c r="AB645" s="14" t="e">
        <f t="shared" si="588"/>
        <v>#DIV/0!</v>
      </c>
      <c r="AC645" s="14" t="e">
        <f t="shared" si="589"/>
        <v>#DIV/0!</v>
      </c>
      <c r="AD645" s="14" t="e">
        <f t="shared" si="590"/>
        <v>#DIV/0!</v>
      </c>
      <c r="AE645" s="14" t="e">
        <f t="shared" si="591"/>
        <v>#DIV/0!</v>
      </c>
      <c r="AF645" s="14" t="e">
        <f t="shared" si="592"/>
        <v>#DIV/0!</v>
      </c>
      <c r="AG645" s="14" t="e">
        <f t="shared" si="593"/>
        <v>#DIV/0!</v>
      </c>
      <c r="AH645" s="14" t="e">
        <f t="shared" si="594"/>
        <v>#DIV/0!</v>
      </c>
      <c r="AI645" s="14" t="e">
        <f t="shared" si="595"/>
        <v>#DIV/0!</v>
      </c>
      <c r="AJ645" s="14" t="e">
        <f t="shared" si="596"/>
        <v>#DIV/0!</v>
      </c>
      <c r="AK645" s="15" t="e">
        <f t="shared" si="597"/>
        <v>#DIV/0!</v>
      </c>
    </row>
    <row r="646" spans="1:37" x14ac:dyDescent="0.25">
      <c r="A646" s="5">
        <v>45730</v>
      </c>
      <c r="C646" t="s">
        <v>131</v>
      </c>
      <c r="D646">
        <v>89</v>
      </c>
      <c r="E646">
        <v>21</v>
      </c>
      <c r="F646">
        <v>110</v>
      </c>
      <c r="G646" s="14">
        <v>0.27689814814814812</v>
      </c>
      <c r="H646" s="14">
        <v>0.24250000000000002</v>
      </c>
      <c r="I646" s="14">
        <v>3.2997685185185185E-2</v>
      </c>
      <c r="J646" s="14">
        <v>0</v>
      </c>
      <c r="K646" s="14">
        <v>0</v>
      </c>
      <c r="L646" s="14">
        <v>1.4004629629629629E-3</v>
      </c>
      <c r="M646" s="14">
        <v>0</v>
      </c>
      <c r="N646" s="14">
        <v>0</v>
      </c>
      <c r="O646" s="14">
        <v>0</v>
      </c>
      <c r="P646" s="14">
        <v>0.2086226851851852</v>
      </c>
      <c r="Q646">
        <v>0</v>
      </c>
      <c r="R646" s="14">
        <v>4.6527777777777774E-3</v>
      </c>
      <c r="X646" s="14">
        <v>1.7689930555555555</v>
      </c>
      <c r="Y646" s="12" t="e">
        <f t="shared" ref="Y646:Y655" si="598">$D646/$B646</f>
        <v>#DIV/0!</v>
      </c>
      <c r="Z646" s="12" t="e">
        <f t="shared" ref="Z646:Z655" si="599">$E646/$B646</f>
        <v>#DIV/0!</v>
      </c>
      <c r="AA646" s="14" t="e">
        <f t="shared" ref="AA646:AA655" si="600">$G646/$B646</f>
        <v>#DIV/0!</v>
      </c>
      <c r="AB646" s="14" t="e">
        <f t="shared" ref="AB646:AB655" si="601">$H646/$B646</f>
        <v>#DIV/0!</v>
      </c>
      <c r="AC646" s="14" t="e">
        <f t="shared" ref="AC646:AC655" si="602">$I646/$B646</f>
        <v>#DIV/0!</v>
      </c>
      <c r="AD646" s="14" t="e">
        <f t="shared" ref="AD646:AD655" si="603">$J646/$B646</f>
        <v>#DIV/0!</v>
      </c>
      <c r="AE646" s="14" t="e">
        <f t="shared" ref="AE646:AE655" si="604">$K646/$B646</f>
        <v>#DIV/0!</v>
      </c>
      <c r="AF646" s="14" t="e">
        <f t="shared" ref="AF646:AF655" si="605">$L646/$B646</f>
        <v>#DIV/0!</v>
      </c>
      <c r="AG646" s="14" t="e">
        <f t="shared" ref="AG646:AG655" si="606">$M646/$B646</f>
        <v>#DIV/0!</v>
      </c>
      <c r="AH646" s="14" t="e">
        <f t="shared" ref="AH646:AH655" si="607">$N646/$B646</f>
        <v>#DIV/0!</v>
      </c>
      <c r="AI646" s="14" t="e">
        <f t="shared" ref="AI646:AI655" si="608">$O646/$B646</f>
        <v>#DIV/0!</v>
      </c>
      <c r="AJ646" s="14" t="e">
        <f t="shared" ref="AJ646:AJ655" si="609">$P646/$B646</f>
        <v>#DIV/0!</v>
      </c>
      <c r="AK646" s="15" t="e">
        <f t="shared" ref="AK646:AK655" si="610">$X646/$B646</f>
        <v>#DIV/0!</v>
      </c>
    </row>
    <row r="647" spans="1:37" x14ac:dyDescent="0.25">
      <c r="A647" s="5">
        <v>45730</v>
      </c>
      <c r="C647" t="s">
        <v>123</v>
      </c>
      <c r="D647">
        <v>5</v>
      </c>
      <c r="E647">
        <v>1</v>
      </c>
      <c r="F647">
        <v>6</v>
      </c>
      <c r="G647" s="14">
        <v>1.0940972222222223</v>
      </c>
      <c r="H647" s="14">
        <v>0</v>
      </c>
      <c r="I647" s="14">
        <v>0</v>
      </c>
      <c r="J647" s="14">
        <v>0</v>
      </c>
      <c r="K647" s="14">
        <v>0</v>
      </c>
      <c r="L647" s="14">
        <v>9.4097222222222221E-2</v>
      </c>
      <c r="M647" s="14">
        <v>0</v>
      </c>
      <c r="N647" s="14">
        <v>0</v>
      </c>
      <c r="O647" s="14">
        <v>0</v>
      </c>
      <c r="P647" s="14">
        <v>3.0092592592592595E-4</v>
      </c>
      <c r="Q647">
        <v>0</v>
      </c>
      <c r="R647" s="14">
        <v>4.6643518518518518E-3</v>
      </c>
      <c r="X647" s="14">
        <v>1.1181018518518517</v>
      </c>
      <c r="Y647" s="12" t="e">
        <f t="shared" si="598"/>
        <v>#DIV/0!</v>
      </c>
      <c r="Z647" s="12" t="e">
        <f t="shared" si="599"/>
        <v>#DIV/0!</v>
      </c>
      <c r="AA647" s="14" t="e">
        <f t="shared" si="600"/>
        <v>#DIV/0!</v>
      </c>
      <c r="AB647" s="14" t="e">
        <f t="shared" si="601"/>
        <v>#DIV/0!</v>
      </c>
      <c r="AC647" s="14" t="e">
        <f t="shared" si="602"/>
        <v>#DIV/0!</v>
      </c>
      <c r="AD647" s="14" t="e">
        <f t="shared" si="603"/>
        <v>#DIV/0!</v>
      </c>
      <c r="AE647" s="14" t="e">
        <f t="shared" si="604"/>
        <v>#DIV/0!</v>
      </c>
      <c r="AF647" s="14" t="e">
        <f t="shared" si="605"/>
        <v>#DIV/0!</v>
      </c>
      <c r="AG647" s="14" t="e">
        <f t="shared" si="606"/>
        <v>#DIV/0!</v>
      </c>
      <c r="AH647" s="14" t="e">
        <f t="shared" si="607"/>
        <v>#DIV/0!</v>
      </c>
      <c r="AI647" s="14" t="e">
        <f t="shared" si="608"/>
        <v>#DIV/0!</v>
      </c>
      <c r="AJ647" s="14" t="e">
        <f t="shared" si="609"/>
        <v>#DIV/0!</v>
      </c>
      <c r="AK647" s="15" t="e">
        <f t="shared" si="610"/>
        <v>#DIV/0!</v>
      </c>
    </row>
    <row r="648" spans="1:37" x14ac:dyDescent="0.25">
      <c r="A648" s="5">
        <v>45730</v>
      </c>
      <c r="C648" t="s">
        <v>48</v>
      </c>
      <c r="D648">
        <v>120</v>
      </c>
      <c r="E648">
        <v>11</v>
      </c>
      <c r="F648">
        <v>131</v>
      </c>
      <c r="G648" s="14">
        <v>0.22390046296296295</v>
      </c>
      <c r="H648" s="14">
        <v>0.17849537037037036</v>
      </c>
      <c r="I648" s="14">
        <v>8.4953703703703701E-3</v>
      </c>
      <c r="J648" s="14">
        <v>2.4895833333333336E-2</v>
      </c>
      <c r="K648" s="14">
        <v>3.4027777777777784E-3</v>
      </c>
      <c r="L648" s="14">
        <v>8.5995370370370357E-3</v>
      </c>
      <c r="M648" s="14">
        <v>0</v>
      </c>
      <c r="N648" s="14">
        <v>0</v>
      </c>
      <c r="O648" s="14">
        <v>0</v>
      </c>
      <c r="P648" s="14">
        <v>2.298611111111111E-2</v>
      </c>
      <c r="Q648">
        <v>0</v>
      </c>
      <c r="R648" s="14">
        <v>4.2708333333333339E-3</v>
      </c>
      <c r="X648" s="14">
        <v>1.6706018518518517</v>
      </c>
      <c r="Y648" s="12" t="e">
        <f t="shared" si="598"/>
        <v>#DIV/0!</v>
      </c>
      <c r="Z648" s="12" t="e">
        <f t="shared" si="599"/>
        <v>#DIV/0!</v>
      </c>
      <c r="AA648" s="14" t="e">
        <f t="shared" si="600"/>
        <v>#DIV/0!</v>
      </c>
      <c r="AB648" s="14" t="e">
        <f t="shared" si="601"/>
        <v>#DIV/0!</v>
      </c>
      <c r="AC648" s="14" t="e">
        <f t="shared" si="602"/>
        <v>#DIV/0!</v>
      </c>
      <c r="AD648" s="14" t="e">
        <f t="shared" si="603"/>
        <v>#DIV/0!</v>
      </c>
      <c r="AE648" s="14" t="e">
        <f t="shared" si="604"/>
        <v>#DIV/0!</v>
      </c>
      <c r="AF648" s="14" t="e">
        <f t="shared" si="605"/>
        <v>#DIV/0!</v>
      </c>
      <c r="AG648" s="14" t="e">
        <f t="shared" si="606"/>
        <v>#DIV/0!</v>
      </c>
      <c r="AH648" s="14" t="e">
        <f t="shared" si="607"/>
        <v>#DIV/0!</v>
      </c>
      <c r="AI648" s="14" t="e">
        <f t="shared" si="608"/>
        <v>#DIV/0!</v>
      </c>
      <c r="AJ648" s="14" t="e">
        <f t="shared" si="609"/>
        <v>#DIV/0!</v>
      </c>
      <c r="AK648" s="15" t="e">
        <f t="shared" si="610"/>
        <v>#DIV/0!</v>
      </c>
    </row>
    <row r="649" spans="1:37" x14ac:dyDescent="0.25">
      <c r="A649" s="5">
        <v>45730</v>
      </c>
      <c r="C649" t="s">
        <v>127</v>
      </c>
      <c r="D649">
        <v>70</v>
      </c>
      <c r="E649">
        <v>29</v>
      </c>
      <c r="F649">
        <v>99</v>
      </c>
      <c r="G649" s="14">
        <v>0.27709490740740739</v>
      </c>
      <c r="H649" s="14">
        <v>0.20859953703703704</v>
      </c>
      <c r="I649" s="14">
        <v>0</v>
      </c>
      <c r="J649" s="14">
        <v>3.2303240740740737E-2</v>
      </c>
      <c r="K649" s="14">
        <v>3.4953703703703705E-3</v>
      </c>
      <c r="L649" s="14">
        <v>3.2696759259259259E-2</v>
      </c>
      <c r="M649" s="14">
        <v>0</v>
      </c>
      <c r="N649" s="14">
        <v>0</v>
      </c>
      <c r="O649" s="14">
        <v>0</v>
      </c>
      <c r="P649" s="14">
        <v>3.7800925925925925E-2</v>
      </c>
      <c r="Q649">
        <v>0</v>
      </c>
      <c r="R649" s="14">
        <v>5.1967592592592595E-3</v>
      </c>
      <c r="X649" s="14">
        <v>1.770497685185185</v>
      </c>
      <c r="Y649" s="12" t="e">
        <f t="shared" si="598"/>
        <v>#DIV/0!</v>
      </c>
      <c r="Z649" s="12" t="e">
        <f t="shared" si="599"/>
        <v>#DIV/0!</v>
      </c>
      <c r="AA649" s="14" t="e">
        <f t="shared" si="600"/>
        <v>#DIV/0!</v>
      </c>
      <c r="AB649" s="14" t="e">
        <f t="shared" si="601"/>
        <v>#DIV/0!</v>
      </c>
      <c r="AC649" s="14" t="e">
        <f t="shared" si="602"/>
        <v>#DIV/0!</v>
      </c>
      <c r="AD649" s="14" t="e">
        <f t="shared" si="603"/>
        <v>#DIV/0!</v>
      </c>
      <c r="AE649" s="14" t="e">
        <f t="shared" si="604"/>
        <v>#DIV/0!</v>
      </c>
      <c r="AF649" s="14" t="e">
        <f t="shared" si="605"/>
        <v>#DIV/0!</v>
      </c>
      <c r="AG649" s="14" t="e">
        <f t="shared" si="606"/>
        <v>#DIV/0!</v>
      </c>
      <c r="AH649" s="14" t="e">
        <f t="shared" si="607"/>
        <v>#DIV/0!</v>
      </c>
      <c r="AI649" s="14" t="e">
        <f t="shared" si="608"/>
        <v>#DIV/0!</v>
      </c>
      <c r="AJ649" s="14" t="e">
        <f t="shared" si="609"/>
        <v>#DIV/0!</v>
      </c>
      <c r="AK649" s="15" t="e">
        <f t="shared" si="610"/>
        <v>#DIV/0!</v>
      </c>
    </row>
    <row r="650" spans="1:37" x14ac:dyDescent="0.25">
      <c r="A650" s="5">
        <v>45730</v>
      </c>
      <c r="C650" t="s">
        <v>44</v>
      </c>
      <c r="D650">
        <v>99</v>
      </c>
      <c r="E650">
        <v>16</v>
      </c>
      <c r="F650">
        <v>115</v>
      </c>
      <c r="G650" s="14">
        <v>0.21930555555555556</v>
      </c>
      <c r="H650" s="14">
        <v>0.20959490740740741</v>
      </c>
      <c r="I650" s="14">
        <v>7.9861111111111105E-4</v>
      </c>
      <c r="J650" s="14">
        <v>0</v>
      </c>
      <c r="K650" s="14">
        <v>0</v>
      </c>
      <c r="L650" s="14">
        <v>4.0046296296296297E-3</v>
      </c>
      <c r="M650" s="14">
        <v>0</v>
      </c>
      <c r="N650" s="14">
        <v>4.5949074074074078E-3</v>
      </c>
      <c r="O650" s="14">
        <v>0</v>
      </c>
      <c r="P650" s="14">
        <v>1.1111111111111112E-2</v>
      </c>
      <c r="Q650">
        <v>1</v>
      </c>
      <c r="R650" s="14">
        <v>6.782407407407408E-3</v>
      </c>
      <c r="X650" s="14">
        <v>1.7904050925925927</v>
      </c>
      <c r="Y650" s="12" t="e">
        <f t="shared" si="598"/>
        <v>#DIV/0!</v>
      </c>
      <c r="Z650" s="12" t="e">
        <f t="shared" si="599"/>
        <v>#DIV/0!</v>
      </c>
      <c r="AA650" s="14" t="e">
        <f t="shared" si="600"/>
        <v>#DIV/0!</v>
      </c>
      <c r="AB650" s="14" t="e">
        <f t="shared" si="601"/>
        <v>#DIV/0!</v>
      </c>
      <c r="AC650" s="14" t="e">
        <f t="shared" si="602"/>
        <v>#DIV/0!</v>
      </c>
      <c r="AD650" s="14" t="e">
        <f t="shared" si="603"/>
        <v>#DIV/0!</v>
      </c>
      <c r="AE650" s="14" t="e">
        <f t="shared" si="604"/>
        <v>#DIV/0!</v>
      </c>
      <c r="AF650" s="14" t="e">
        <f t="shared" si="605"/>
        <v>#DIV/0!</v>
      </c>
      <c r="AG650" s="14" t="e">
        <f t="shared" si="606"/>
        <v>#DIV/0!</v>
      </c>
      <c r="AH650" s="14" t="e">
        <f t="shared" si="607"/>
        <v>#DIV/0!</v>
      </c>
      <c r="AI650" s="14" t="e">
        <f t="shared" si="608"/>
        <v>#DIV/0!</v>
      </c>
      <c r="AJ650" s="14" t="e">
        <f t="shared" si="609"/>
        <v>#DIV/0!</v>
      </c>
      <c r="AK650" s="15" t="e">
        <f t="shared" si="610"/>
        <v>#DIV/0!</v>
      </c>
    </row>
    <row r="651" spans="1:37" x14ac:dyDescent="0.25">
      <c r="A651" s="5">
        <v>45730</v>
      </c>
      <c r="C651" t="s">
        <v>43</v>
      </c>
      <c r="D651">
        <v>28</v>
      </c>
      <c r="E651">
        <v>16</v>
      </c>
      <c r="F651">
        <v>44</v>
      </c>
      <c r="G651" s="14">
        <v>0.14569444444444443</v>
      </c>
      <c r="H651" s="14">
        <v>0.1187037037037037</v>
      </c>
      <c r="I651" s="14">
        <v>2.3796296296296298E-2</v>
      </c>
      <c r="J651" s="14">
        <v>0</v>
      </c>
      <c r="K651" s="14">
        <v>0</v>
      </c>
      <c r="L651" s="14">
        <v>3.1944444444444442E-3</v>
      </c>
      <c r="M651" s="14">
        <v>0</v>
      </c>
      <c r="N651" s="14">
        <v>0</v>
      </c>
      <c r="O651" s="14">
        <v>0</v>
      </c>
      <c r="P651" s="14">
        <v>8.9004629629629625E-3</v>
      </c>
      <c r="Q651">
        <v>0</v>
      </c>
      <c r="R651" s="14">
        <v>3.9120370370370368E-3</v>
      </c>
      <c r="X651" s="14">
        <v>1.0623032407407407</v>
      </c>
      <c r="Y651" s="12" t="e">
        <f t="shared" si="598"/>
        <v>#DIV/0!</v>
      </c>
      <c r="Z651" s="12" t="e">
        <f t="shared" si="599"/>
        <v>#DIV/0!</v>
      </c>
      <c r="AA651" s="14" t="e">
        <f t="shared" si="600"/>
        <v>#DIV/0!</v>
      </c>
      <c r="AB651" s="14" t="e">
        <f t="shared" si="601"/>
        <v>#DIV/0!</v>
      </c>
      <c r="AC651" s="14" t="e">
        <f t="shared" si="602"/>
        <v>#DIV/0!</v>
      </c>
      <c r="AD651" s="14" t="e">
        <f t="shared" si="603"/>
        <v>#DIV/0!</v>
      </c>
      <c r="AE651" s="14" t="e">
        <f t="shared" si="604"/>
        <v>#DIV/0!</v>
      </c>
      <c r="AF651" s="14" t="e">
        <f t="shared" si="605"/>
        <v>#DIV/0!</v>
      </c>
      <c r="AG651" s="14" t="e">
        <f t="shared" si="606"/>
        <v>#DIV/0!</v>
      </c>
      <c r="AH651" s="14" t="e">
        <f t="shared" si="607"/>
        <v>#DIV/0!</v>
      </c>
      <c r="AI651" s="14" t="e">
        <f t="shared" si="608"/>
        <v>#DIV/0!</v>
      </c>
      <c r="AJ651" s="14" t="e">
        <f t="shared" si="609"/>
        <v>#DIV/0!</v>
      </c>
      <c r="AK651" s="15" t="e">
        <f t="shared" si="610"/>
        <v>#DIV/0!</v>
      </c>
    </row>
    <row r="652" spans="1:37" x14ac:dyDescent="0.25">
      <c r="A652" s="5">
        <v>45730</v>
      </c>
      <c r="C652" t="s">
        <v>49</v>
      </c>
      <c r="D652">
        <v>58</v>
      </c>
      <c r="E652">
        <v>38</v>
      </c>
      <c r="F652">
        <v>96</v>
      </c>
      <c r="G652" s="14">
        <v>0.18310185185185188</v>
      </c>
      <c r="H652" s="14">
        <v>0.1670949074074074</v>
      </c>
      <c r="I652" s="14">
        <v>0</v>
      </c>
      <c r="J652" s="14">
        <v>4.0046296296296297E-3</v>
      </c>
      <c r="K652" s="14">
        <v>0</v>
      </c>
      <c r="L652" s="14">
        <v>0</v>
      </c>
      <c r="M652" s="14">
        <v>1.0497685185185186E-2</v>
      </c>
      <c r="N652" s="14">
        <v>1.5046296296296294E-3</v>
      </c>
      <c r="O652" s="14">
        <v>0</v>
      </c>
      <c r="P652" s="14">
        <v>4.853009259259259E-2</v>
      </c>
      <c r="Q652">
        <v>0</v>
      </c>
      <c r="R652" s="14">
        <v>4.8032407407407407E-3</v>
      </c>
      <c r="X652" s="14">
        <v>1.4287037037037038</v>
      </c>
      <c r="Y652" s="12" t="e">
        <f t="shared" si="598"/>
        <v>#DIV/0!</v>
      </c>
      <c r="Z652" s="12" t="e">
        <f t="shared" si="599"/>
        <v>#DIV/0!</v>
      </c>
      <c r="AA652" s="14" t="e">
        <f t="shared" si="600"/>
        <v>#DIV/0!</v>
      </c>
      <c r="AB652" s="14" t="e">
        <f t="shared" si="601"/>
        <v>#DIV/0!</v>
      </c>
      <c r="AC652" s="14" t="e">
        <f t="shared" si="602"/>
        <v>#DIV/0!</v>
      </c>
      <c r="AD652" s="14" t="e">
        <f t="shared" si="603"/>
        <v>#DIV/0!</v>
      </c>
      <c r="AE652" s="14" t="e">
        <f t="shared" si="604"/>
        <v>#DIV/0!</v>
      </c>
      <c r="AF652" s="14" t="e">
        <f t="shared" si="605"/>
        <v>#DIV/0!</v>
      </c>
      <c r="AG652" s="14" t="e">
        <f t="shared" si="606"/>
        <v>#DIV/0!</v>
      </c>
      <c r="AH652" s="14" t="e">
        <f t="shared" si="607"/>
        <v>#DIV/0!</v>
      </c>
      <c r="AI652" s="14" t="e">
        <f t="shared" si="608"/>
        <v>#DIV/0!</v>
      </c>
      <c r="AJ652" s="14" t="e">
        <f t="shared" si="609"/>
        <v>#DIV/0!</v>
      </c>
      <c r="AK652" s="15" t="e">
        <f t="shared" si="610"/>
        <v>#DIV/0!</v>
      </c>
    </row>
    <row r="653" spans="1:37" x14ac:dyDescent="0.25">
      <c r="A653" s="5">
        <v>45730</v>
      </c>
      <c r="C653" t="s">
        <v>45</v>
      </c>
      <c r="D653">
        <v>10</v>
      </c>
      <c r="E653">
        <v>49</v>
      </c>
      <c r="F653">
        <v>59</v>
      </c>
      <c r="G653" s="14">
        <v>1.7149999999999999</v>
      </c>
      <c r="H653" s="14">
        <v>0.21560185185185185</v>
      </c>
      <c r="I653" s="14">
        <v>0</v>
      </c>
      <c r="J653" s="14">
        <v>9.3981481481481485E-3</v>
      </c>
      <c r="K653" s="14">
        <v>0</v>
      </c>
      <c r="L653" s="14">
        <v>0</v>
      </c>
      <c r="M653" s="14">
        <v>0</v>
      </c>
      <c r="N653" s="14">
        <v>0.49</v>
      </c>
      <c r="O653" s="14">
        <v>0</v>
      </c>
      <c r="P653" s="14">
        <v>1.0069444444444444E-3</v>
      </c>
      <c r="Q653">
        <v>0</v>
      </c>
      <c r="R653" s="14">
        <v>1.4537037037037038E-2</v>
      </c>
      <c r="X653" s="14">
        <v>1.7782986111111112</v>
      </c>
      <c r="Y653" s="12" t="e">
        <f t="shared" si="598"/>
        <v>#DIV/0!</v>
      </c>
      <c r="Z653" s="12" t="e">
        <f t="shared" si="599"/>
        <v>#DIV/0!</v>
      </c>
      <c r="AA653" s="14" t="e">
        <f t="shared" si="600"/>
        <v>#DIV/0!</v>
      </c>
      <c r="AB653" s="14" t="e">
        <f t="shared" si="601"/>
        <v>#DIV/0!</v>
      </c>
      <c r="AC653" s="14" t="e">
        <f t="shared" si="602"/>
        <v>#DIV/0!</v>
      </c>
      <c r="AD653" s="14" t="e">
        <f t="shared" si="603"/>
        <v>#DIV/0!</v>
      </c>
      <c r="AE653" s="14" t="e">
        <f t="shared" si="604"/>
        <v>#DIV/0!</v>
      </c>
      <c r="AF653" s="14" t="e">
        <f t="shared" si="605"/>
        <v>#DIV/0!</v>
      </c>
      <c r="AG653" s="14" t="e">
        <f t="shared" si="606"/>
        <v>#DIV/0!</v>
      </c>
      <c r="AH653" s="14" t="e">
        <f t="shared" si="607"/>
        <v>#DIV/0!</v>
      </c>
      <c r="AI653" s="14" t="e">
        <f t="shared" si="608"/>
        <v>#DIV/0!</v>
      </c>
      <c r="AJ653" s="14" t="e">
        <f t="shared" si="609"/>
        <v>#DIV/0!</v>
      </c>
      <c r="AK653" s="15" t="e">
        <f t="shared" si="610"/>
        <v>#DIV/0!</v>
      </c>
    </row>
    <row r="654" spans="1:37" x14ac:dyDescent="0.25">
      <c r="A654" s="5">
        <v>45730</v>
      </c>
      <c r="C654" t="s">
        <v>46</v>
      </c>
      <c r="D654">
        <v>105</v>
      </c>
      <c r="E654">
        <v>5</v>
      </c>
      <c r="F654">
        <v>110</v>
      </c>
      <c r="G654" s="14">
        <v>0.4629050925925926</v>
      </c>
      <c r="H654" s="14">
        <v>0.21140046296296297</v>
      </c>
      <c r="I654" s="14">
        <v>0</v>
      </c>
      <c r="J654" s="14">
        <v>2.5104166666666664E-2</v>
      </c>
      <c r="K654" s="14">
        <v>0</v>
      </c>
      <c r="L654" s="14">
        <v>0</v>
      </c>
      <c r="M654" s="14">
        <v>0.21629629629629629</v>
      </c>
      <c r="N654" s="14">
        <v>1.0104166666666668E-2</v>
      </c>
      <c r="O654" s="14">
        <v>0</v>
      </c>
      <c r="P654" s="14">
        <v>0.10773148148148148</v>
      </c>
      <c r="Q654">
        <v>0</v>
      </c>
      <c r="R654" s="14">
        <v>5.3125000000000004E-3</v>
      </c>
      <c r="X654" s="14">
        <v>1.769398148148148</v>
      </c>
      <c r="Y654" s="12" t="e">
        <f t="shared" si="598"/>
        <v>#DIV/0!</v>
      </c>
      <c r="Z654" s="12" t="e">
        <f t="shared" si="599"/>
        <v>#DIV/0!</v>
      </c>
      <c r="AA654" s="14" t="e">
        <f t="shared" si="600"/>
        <v>#DIV/0!</v>
      </c>
      <c r="AB654" s="14" t="e">
        <f t="shared" si="601"/>
        <v>#DIV/0!</v>
      </c>
      <c r="AC654" s="14" t="e">
        <f t="shared" si="602"/>
        <v>#DIV/0!</v>
      </c>
      <c r="AD654" s="14" t="e">
        <f t="shared" si="603"/>
        <v>#DIV/0!</v>
      </c>
      <c r="AE654" s="14" t="e">
        <f t="shared" si="604"/>
        <v>#DIV/0!</v>
      </c>
      <c r="AF654" s="14" t="e">
        <f t="shared" si="605"/>
        <v>#DIV/0!</v>
      </c>
      <c r="AG654" s="14" t="e">
        <f t="shared" si="606"/>
        <v>#DIV/0!</v>
      </c>
      <c r="AH654" s="14" t="e">
        <f t="shared" si="607"/>
        <v>#DIV/0!</v>
      </c>
      <c r="AI654" s="14" t="e">
        <f t="shared" si="608"/>
        <v>#DIV/0!</v>
      </c>
      <c r="AJ654" s="14" t="e">
        <f t="shared" si="609"/>
        <v>#DIV/0!</v>
      </c>
      <c r="AK654" s="15" t="e">
        <f t="shared" si="610"/>
        <v>#DIV/0!</v>
      </c>
    </row>
    <row r="655" spans="1:37" x14ac:dyDescent="0.25">
      <c r="A655" s="5">
        <v>45730</v>
      </c>
      <c r="C655" t="s">
        <v>47</v>
      </c>
      <c r="D655">
        <v>76</v>
      </c>
      <c r="E655">
        <v>19</v>
      </c>
      <c r="F655">
        <v>95</v>
      </c>
      <c r="G655" s="14">
        <v>0.25890046296296293</v>
      </c>
      <c r="H655" s="14">
        <v>0.19825231481481484</v>
      </c>
      <c r="I655" s="14">
        <v>7.3333333333333334E-2</v>
      </c>
      <c r="J655" s="14">
        <v>7.8344907407407405E-2</v>
      </c>
      <c r="K655" s="14">
        <v>0</v>
      </c>
      <c r="L655" s="14">
        <v>5.1423611111111107E-2</v>
      </c>
      <c r="M655" s="14">
        <v>0</v>
      </c>
      <c r="N655" s="14">
        <v>0</v>
      </c>
      <c r="O655" s="14">
        <v>0</v>
      </c>
      <c r="P655" s="14">
        <v>9.2361111111111116E-3</v>
      </c>
      <c r="Q655">
        <v>0</v>
      </c>
      <c r="R655" s="14">
        <v>5.2199074074074066E-3</v>
      </c>
      <c r="X655" s="14">
        <v>1.4154976851851853</v>
      </c>
      <c r="Y655" s="12" t="e">
        <f t="shared" si="598"/>
        <v>#DIV/0!</v>
      </c>
      <c r="Z655" s="12" t="e">
        <f t="shared" si="599"/>
        <v>#DIV/0!</v>
      </c>
      <c r="AA655" s="14" t="e">
        <f t="shared" si="600"/>
        <v>#DIV/0!</v>
      </c>
      <c r="AB655" s="14" t="e">
        <f t="shared" si="601"/>
        <v>#DIV/0!</v>
      </c>
      <c r="AC655" s="14" t="e">
        <f t="shared" si="602"/>
        <v>#DIV/0!</v>
      </c>
      <c r="AD655" s="14" t="e">
        <f t="shared" si="603"/>
        <v>#DIV/0!</v>
      </c>
      <c r="AE655" s="14" t="e">
        <f t="shared" si="604"/>
        <v>#DIV/0!</v>
      </c>
      <c r="AF655" s="14" t="e">
        <f t="shared" si="605"/>
        <v>#DIV/0!</v>
      </c>
      <c r="AG655" s="14" t="e">
        <f t="shared" si="606"/>
        <v>#DIV/0!</v>
      </c>
      <c r="AH655" s="14" t="e">
        <f t="shared" si="607"/>
        <v>#DIV/0!</v>
      </c>
      <c r="AI655" s="14" t="e">
        <f t="shared" si="608"/>
        <v>#DIV/0!</v>
      </c>
      <c r="AJ655" s="14" t="e">
        <f t="shared" si="609"/>
        <v>#DIV/0!</v>
      </c>
      <c r="AK655" s="15" t="e">
        <f t="shared" si="610"/>
        <v>#DIV/0!</v>
      </c>
    </row>
    <row r="656" spans="1:37" x14ac:dyDescent="0.25">
      <c r="A656" s="5">
        <v>45751</v>
      </c>
      <c r="B656">
        <v>1</v>
      </c>
      <c r="C656" t="s">
        <v>131</v>
      </c>
      <c r="D656">
        <v>14</v>
      </c>
      <c r="E656">
        <v>2</v>
      </c>
      <c r="F656">
        <v>16</v>
      </c>
      <c r="G656" s="14">
        <v>7.6504629629629631E-2</v>
      </c>
      <c r="H656" s="14">
        <v>4.1597222222222223E-2</v>
      </c>
      <c r="I656" s="14">
        <v>2.3194444444444445E-2</v>
      </c>
      <c r="J656" s="14">
        <v>0</v>
      </c>
      <c r="K656" s="14">
        <v>0</v>
      </c>
      <c r="L656" s="14">
        <v>0</v>
      </c>
      <c r="M656" s="14">
        <v>1.1701388888888891E-2</v>
      </c>
      <c r="N656" s="14">
        <v>0</v>
      </c>
      <c r="O656" s="14">
        <v>0</v>
      </c>
      <c r="P656" s="14">
        <v>1.8668981481481481E-2</v>
      </c>
      <c r="Q656">
        <v>0</v>
      </c>
      <c r="R656" s="14">
        <v>5.6249999999999989E-3</v>
      </c>
      <c r="X656" s="14">
        <v>0.35439814814814818</v>
      </c>
      <c r="Y656" s="12">
        <f t="shared" ref="Y656:Y664" si="611">$D656/$B656</f>
        <v>14</v>
      </c>
      <c r="Z656" s="12">
        <f t="shared" ref="Z656:Z664" si="612">$E656/$B656</f>
        <v>2</v>
      </c>
      <c r="AA656" s="14">
        <f t="shared" ref="AA656:AA664" si="613">$G656/$B656</f>
        <v>7.6504629629629631E-2</v>
      </c>
      <c r="AB656" s="14">
        <f t="shared" ref="AB656:AB664" si="614">$H656/$B656</f>
        <v>4.1597222222222223E-2</v>
      </c>
      <c r="AC656" s="14">
        <f t="shared" ref="AC656:AC664" si="615">$I656/$B656</f>
        <v>2.3194444444444445E-2</v>
      </c>
      <c r="AD656" s="14">
        <f t="shared" ref="AD656:AD664" si="616">$J656/$B656</f>
        <v>0</v>
      </c>
      <c r="AE656" s="14">
        <f t="shared" ref="AE656:AE664" si="617">$K656/$B656</f>
        <v>0</v>
      </c>
      <c r="AF656" s="14">
        <f t="shared" ref="AF656:AF664" si="618">$L656/$B656</f>
        <v>0</v>
      </c>
      <c r="AG656" s="14">
        <f t="shared" ref="AG656:AG664" si="619">$M656/$B656</f>
        <v>1.1701388888888891E-2</v>
      </c>
      <c r="AH656" s="14">
        <f t="shared" ref="AH656:AH664" si="620">$N656/$B656</f>
        <v>0</v>
      </c>
      <c r="AI656" s="14">
        <f t="shared" ref="AI656:AI664" si="621">$O656/$B656</f>
        <v>0</v>
      </c>
      <c r="AJ656" s="14">
        <f t="shared" ref="AJ656:AJ664" si="622">$P656/$B656</f>
        <v>1.8668981481481481E-2</v>
      </c>
      <c r="AK656" s="15">
        <f t="shared" ref="AK656:AK664" si="623">$X656/$B656</f>
        <v>0.35439814814814818</v>
      </c>
    </row>
    <row r="657" spans="1:37" x14ac:dyDescent="0.25">
      <c r="A657" s="5">
        <v>45751</v>
      </c>
      <c r="B657">
        <v>5</v>
      </c>
      <c r="C657" t="s">
        <v>123</v>
      </c>
      <c r="D657">
        <v>18</v>
      </c>
      <c r="E657">
        <v>1</v>
      </c>
      <c r="F657">
        <v>19</v>
      </c>
      <c r="G657" s="14">
        <v>1.1981018518518518</v>
      </c>
      <c r="H657" s="14">
        <v>3.9895833333333332E-2</v>
      </c>
      <c r="I657" s="14">
        <v>0</v>
      </c>
      <c r="J657" s="14">
        <v>0</v>
      </c>
      <c r="K657" s="14">
        <v>0</v>
      </c>
      <c r="L657" s="14">
        <v>0.15819444444444444</v>
      </c>
      <c r="M657" s="14">
        <v>0</v>
      </c>
      <c r="N657" s="14">
        <v>0</v>
      </c>
      <c r="O657" s="14">
        <v>0</v>
      </c>
      <c r="P657" s="14">
        <v>2.6967592592592594E-3</v>
      </c>
      <c r="Q657">
        <v>0</v>
      </c>
      <c r="R657" s="14">
        <v>4.1666666666666666E-3</v>
      </c>
      <c r="X657" s="14">
        <v>1.2815972222222223</v>
      </c>
      <c r="Y657" s="12">
        <f t="shared" si="611"/>
        <v>3.6</v>
      </c>
      <c r="Z657" s="12">
        <f t="shared" si="612"/>
        <v>0.2</v>
      </c>
      <c r="AA657" s="14">
        <f t="shared" si="613"/>
        <v>0.23962037037037037</v>
      </c>
      <c r="AB657" s="14">
        <f t="shared" si="614"/>
        <v>7.9791666666666657E-3</v>
      </c>
      <c r="AC657" s="14">
        <f t="shared" si="615"/>
        <v>0</v>
      </c>
      <c r="AD657" s="14">
        <f t="shared" si="616"/>
        <v>0</v>
      </c>
      <c r="AE657" s="14">
        <f t="shared" si="617"/>
        <v>0</v>
      </c>
      <c r="AF657" s="14">
        <f t="shared" si="618"/>
        <v>3.163888888888889E-2</v>
      </c>
      <c r="AG657" s="14">
        <f t="shared" si="619"/>
        <v>0</v>
      </c>
      <c r="AH657" s="14">
        <f t="shared" si="620"/>
        <v>0</v>
      </c>
      <c r="AI657" s="14">
        <f t="shared" si="621"/>
        <v>0</v>
      </c>
      <c r="AJ657" s="14">
        <f t="shared" si="622"/>
        <v>5.3935185185185184E-4</v>
      </c>
      <c r="AK657" s="15">
        <f t="shared" si="623"/>
        <v>0.25631944444444443</v>
      </c>
    </row>
    <row r="658" spans="1:37" x14ac:dyDescent="0.25">
      <c r="A658" s="5">
        <v>45751</v>
      </c>
      <c r="B658">
        <v>5</v>
      </c>
      <c r="C658" t="s">
        <v>127</v>
      </c>
      <c r="D658">
        <v>83</v>
      </c>
      <c r="E658">
        <v>22</v>
      </c>
      <c r="F658">
        <v>105</v>
      </c>
      <c r="G658" s="14">
        <v>0.2823032407407407</v>
      </c>
      <c r="H658" s="14">
        <v>0.20909722222222224</v>
      </c>
      <c r="I658" s="14">
        <v>0</v>
      </c>
      <c r="J658" s="14">
        <v>2.9594907407407407E-2</v>
      </c>
      <c r="K658" s="14">
        <v>0</v>
      </c>
      <c r="L658" s="14">
        <v>3.4699074074074077E-2</v>
      </c>
      <c r="M658" s="14">
        <v>8.9004629629629625E-3</v>
      </c>
      <c r="N658" s="14">
        <v>0</v>
      </c>
      <c r="O658" s="14">
        <v>0</v>
      </c>
      <c r="P658" s="14">
        <v>4.2361111111111106E-2</v>
      </c>
      <c r="Q658">
        <v>0</v>
      </c>
      <c r="R658" s="14">
        <v>5.9375000000000009E-3</v>
      </c>
      <c r="X658" s="14">
        <v>1.7792013888888889</v>
      </c>
      <c r="Y658" s="12">
        <f t="shared" si="611"/>
        <v>16.600000000000001</v>
      </c>
      <c r="Z658" s="12">
        <f t="shared" si="612"/>
        <v>4.4000000000000004</v>
      </c>
      <c r="AA658" s="14">
        <f t="shared" si="613"/>
        <v>5.6460648148148142E-2</v>
      </c>
      <c r="AB658" s="14">
        <f t="shared" si="614"/>
        <v>4.1819444444444451E-2</v>
      </c>
      <c r="AC658" s="14">
        <f t="shared" si="615"/>
        <v>0</v>
      </c>
      <c r="AD658" s="14">
        <f t="shared" si="616"/>
        <v>5.9189814814814817E-3</v>
      </c>
      <c r="AE658" s="14">
        <f t="shared" si="617"/>
        <v>0</v>
      </c>
      <c r="AF658" s="14">
        <f t="shared" si="618"/>
        <v>6.9398148148148153E-3</v>
      </c>
      <c r="AG658" s="14">
        <f t="shared" si="619"/>
        <v>1.7800925925925924E-3</v>
      </c>
      <c r="AH658" s="14">
        <f t="shared" si="620"/>
        <v>0</v>
      </c>
      <c r="AI658" s="14">
        <f t="shared" si="621"/>
        <v>0</v>
      </c>
      <c r="AJ658" s="14">
        <f t="shared" si="622"/>
        <v>8.4722222222222213E-3</v>
      </c>
      <c r="AK658" s="15">
        <f t="shared" si="623"/>
        <v>0.35584027777777777</v>
      </c>
    </row>
    <row r="659" spans="1:37" x14ac:dyDescent="0.25">
      <c r="A659" s="5">
        <v>45751</v>
      </c>
      <c r="B659">
        <v>5</v>
      </c>
      <c r="C659" t="s">
        <v>44</v>
      </c>
      <c r="D659">
        <v>140</v>
      </c>
      <c r="E659">
        <v>4</v>
      </c>
      <c r="F659">
        <v>144</v>
      </c>
      <c r="G659" s="14">
        <v>0.31359953703703702</v>
      </c>
      <c r="H659" s="14">
        <v>0.21420138888888887</v>
      </c>
      <c r="I659" s="14">
        <v>4.0497685185185185E-2</v>
      </c>
      <c r="J659" s="14">
        <v>9.8032407407407408E-3</v>
      </c>
      <c r="K659" s="14">
        <v>0</v>
      </c>
      <c r="L659" s="14">
        <v>2.5497685185185189E-2</v>
      </c>
      <c r="M659" s="14">
        <v>1.6898148148148148E-2</v>
      </c>
      <c r="N659" s="14">
        <v>0</v>
      </c>
      <c r="O659" s="14">
        <v>0</v>
      </c>
      <c r="P659" s="14">
        <v>1.5428240740740741E-2</v>
      </c>
      <c r="Q659">
        <v>1</v>
      </c>
      <c r="R659" s="14">
        <v>6.2615740740740748E-3</v>
      </c>
      <c r="X659" s="14">
        <v>1.7718981481481482</v>
      </c>
      <c r="Y659" s="12">
        <f t="shared" si="611"/>
        <v>28</v>
      </c>
      <c r="Z659" s="12">
        <f t="shared" si="612"/>
        <v>0.8</v>
      </c>
      <c r="AA659" s="14">
        <f t="shared" si="613"/>
        <v>6.2719907407407405E-2</v>
      </c>
      <c r="AB659" s="14">
        <f t="shared" si="614"/>
        <v>4.2840277777777776E-2</v>
      </c>
      <c r="AC659" s="14">
        <f t="shared" si="615"/>
        <v>8.099537037037037E-3</v>
      </c>
      <c r="AD659" s="14">
        <f t="shared" si="616"/>
        <v>1.960648148148148E-3</v>
      </c>
      <c r="AE659" s="14">
        <f t="shared" si="617"/>
        <v>0</v>
      </c>
      <c r="AF659" s="14">
        <f t="shared" si="618"/>
        <v>5.0995370370370378E-3</v>
      </c>
      <c r="AG659" s="14">
        <f t="shared" si="619"/>
        <v>3.3796296296296296E-3</v>
      </c>
      <c r="AH659" s="14">
        <f t="shared" si="620"/>
        <v>0</v>
      </c>
      <c r="AI659" s="14">
        <f t="shared" si="621"/>
        <v>0</v>
      </c>
      <c r="AJ659" s="14">
        <f t="shared" si="622"/>
        <v>3.0856481481481481E-3</v>
      </c>
      <c r="AK659" s="15">
        <f t="shared" si="623"/>
        <v>0.35437962962962966</v>
      </c>
    </row>
    <row r="660" spans="1:37" x14ac:dyDescent="0.25">
      <c r="A660" s="5">
        <v>45751</v>
      </c>
      <c r="B660">
        <v>5</v>
      </c>
      <c r="C660" t="s">
        <v>43</v>
      </c>
      <c r="D660">
        <v>106</v>
      </c>
      <c r="E660">
        <v>4</v>
      </c>
      <c r="F660">
        <v>110</v>
      </c>
      <c r="G660" s="14">
        <v>0.21980324074074076</v>
      </c>
      <c r="H660" s="14">
        <v>0.17469907407407406</v>
      </c>
      <c r="I660" s="14">
        <v>3.7499999999999999E-2</v>
      </c>
      <c r="J660" s="14">
        <v>0</v>
      </c>
      <c r="K660" s="14">
        <v>0</v>
      </c>
      <c r="L660" s="14">
        <v>7.6041666666666662E-3</v>
      </c>
      <c r="M660" s="14">
        <v>0</v>
      </c>
      <c r="N660" s="14">
        <v>0</v>
      </c>
      <c r="O660" s="14">
        <v>0</v>
      </c>
      <c r="P660" s="14">
        <v>6.7395833333333335E-2</v>
      </c>
      <c r="Q660">
        <v>0</v>
      </c>
      <c r="R660" s="14">
        <v>4.8611111111111112E-3</v>
      </c>
      <c r="X660" s="14">
        <v>1.6223032407407407</v>
      </c>
      <c r="Y660" s="12">
        <f t="shared" si="611"/>
        <v>21.2</v>
      </c>
      <c r="Z660" s="12">
        <f t="shared" si="612"/>
        <v>0.8</v>
      </c>
      <c r="AA660" s="14">
        <f t="shared" si="613"/>
        <v>4.3960648148148151E-2</v>
      </c>
      <c r="AB660" s="14">
        <f t="shared" si="614"/>
        <v>3.4939814814814812E-2</v>
      </c>
      <c r="AC660" s="14">
        <f t="shared" si="615"/>
        <v>7.4999999999999997E-3</v>
      </c>
      <c r="AD660" s="14">
        <f t="shared" si="616"/>
        <v>0</v>
      </c>
      <c r="AE660" s="14">
        <f t="shared" si="617"/>
        <v>0</v>
      </c>
      <c r="AF660" s="14">
        <f t="shared" si="618"/>
        <v>1.5208333333333332E-3</v>
      </c>
      <c r="AG660" s="14">
        <f t="shared" si="619"/>
        <v>0</v>
      </c>
      <c r="AH660" s="14">
        <f t="shared" si="620"/>
        <v>0</v>
      </c>
      <c r="AI660" s="14">
        <f t="shared" si="621"/>
        <v>0</v>
      </c>
      <c r="AJ660" s="14">
        <f t="shared" si="622"/>
        <v>1.3479166666666667E-2</v>
      </c>
      <c r="AK660" s="15">
        <f t="shared" si="623"/>
        <v>0.32446064814814812</v>
      </c>
    </row>
    <row r="661" spans="1:37" x14ac:dyDescent="0.25">
      <c r="A661" s="5">
        <v>45751</v>
      </c>
      <c r="B661">
        <v>4</v>
      </c>
      <c r="C661" t="s">
        <v>49</v>
      </c>
      <c r="D661">
        <v>86</v>
      </c>
      <c r="E661">
        <v>34</v>
      </c>
      <c r="F661">
        <v>120</v>
      </c>
      <c r="G661" s="14">
        <v>0.19120370370370368</v>
      </c>
      <c r="H661" s="14">
        <v>0.17079861111111114</v>
      </c>
      <c r="I661" s="14">
        <v>0</v>
      </c>
      <c r="J661" s="14">
        <v>2.0405092592592593E-2</v>
      </c>
      <c r="K661" s="14">
        <v>0</v>
      </c>
      <c r="L661" s="14">
        <v>0</v>
      </c>
      <c r="M661" s="14">
        <v>0</v>
      </c>
      <c r="N661" s="14">
        <v>0</v>
      </c>
      <c r="O661" s="14">
        <v>0</v>
      </c>
      <c r="P661" s="14">
        <v>4.7858796296296295E-2</v>
      </c>
      <c r="Q661">
        <v>0</v>
      </c>
      <c r="R661" s="14">
        <v>4.363425925925926E-3</v>
      </c>
      <c r="X661" s="14">
        <v>1.4717939814814816</v>
      </c>
      <c r="Y661" s="12">
        <f t="shared" si="611"/>
        <v>21.5</v>
      </c>
      <c r="Z661" s="12">
        <f t="shared" si="612"/>
        <v>8.5</v>
      </c>
      <c r="AA661" s="14">
        <f t="shared" si="613"/>
        <v>4.780092592592592E-2</v>
      </c>
      <c r="AB661" s="14">
        <f t="shared" si="614"/>
        <v>4.2699652777777784E-2</v>
      </c>
      <c r="AC661" s="14">
        <f t="shared" si="615"/>
        <v>0</v>
      </c>
      <c r="AD661" s="14">
        <f t="shared" si="616"/>
        <v>5.1012731481481482E-3</v>
      </c>
      <c r="AE661" s="14">
        <f t="shared" si="617"/>
        <v>0</v>
      </c>
      <c r="AF661" s="14">
        <f t="shared" si="618"/>
        <v>0</v>
      </c>
      <c r="AG661" s="14">
        <f t="shared" si="619"/>
        <v>0</v>
      </c>
      <c r="AH661" s="14">
        <f t="shared" si="620"/>
        <v>0</v>
      </c>
      <c r="AI661" s="14">
        <f t="shared" si="621"/>
        <v>0</v>
      </c>
      <c r="AJ661" s="14">
        <f t="shared" si="622"/>
        <v>1.1964699074074074E-2</v>
      </c>
      <c r="AK661" s="15">
        <f t="shared" si="623"/>
        <v>0.36794849537037039</v>
      </c>
    </row>
    <row r="662" spans="1:37" x14ac:dyDescent="0.25">
      <c r="A662" s="5">
        <v>45751</v>
      </c>
      <c r="B662">
        <v>4</v>
      </c>
      <c r="C662" t="s">
        <v>45</v>
      </c>
      <c r="D662">
        <v>26</v>
      </c>
      <c r="E662">
        <v>27</v>
      </c>
      <c r="F662">
        <v>53</v>
      </c>
      <c r="G662" s="14">
        <v>1.3746990740740739</v>
      </c>
      <c r="H662" s="14">
        <v>0.16939814814814813</v>
      </c>
      <c r="I662" s="14">
        <v>0</v>
      </c>
      <c r="J662" s="14">
        <v>0</v>
      </c>
      <c r="K662" s="14">
        <v>0</v>
      </c>
      <c r="L662" s="14">
        <v>0</v>
      </c>
      <c r="M662" s="14">
        <v>9.9537037037037042E-4</v>
      </c>
      <c r="N662" s="14">
        <v>0.20430555555555555</v>
      </c>
      <c r="O662" s="14">
        <v>0</v>
      </c>
      <c r="P662" s="14">
        <v>1.7476851851851852E-3</v>
      </c>
      <c r="Q662">
        <v>0</v>
      </c>
      <c r="R662" s="14">
        <v>4.5717592592592589E-3</v>
      </c>
      <c r="X662" s="14">
        <v>1.5231944444444443</v>
      </c>
      <c r="Y662" s="12">
        <f t="shared" si="611"/>
        <v>6.5</v>
      </c>
      <c r="Z662" s="12">
        <f t="shared" si="612"/>
        <v>6.75</v>
      </c>
      <c r="AA662" s="14">
        <f t="shared" si="613"/>
        <v>0.34367476851851847</v>
      </c>
      <c r="AB662" s="14">
        <f t="shared" si="614"/>
        <v>4.2349537037037033E-2</v>
      </c>
      <c r="AC662" s="14">
        <f t="shared" si="615"/>
        <v>0</v>
      </c>
      <c r="AD662" s="14">
        <f t="shared" si="616"/>
        <v>0</v>
      </c>
      <c r="AE662" s="14">
        <f t="shared" si="617"/>
        <v>0</v>
      </c>
      <c r="AF662" s="14">
        <f t="shared" si="618"/>
        <v>0</v>
      </c>
      <c r="AG662" s="14">
        <f t="shared" si="619"/>
        <v>2.488425925925926E-4</v>
      </c>
      <c r="AH662" s="14">
        <f t="shared" si="620"/>
        <v>5.1076388888888886E-2</v>
      </c>
      <c r="AI662" s="14">
        <f t="shared" si="621"/>
        <v>0</v>
      </c>
      <c r="AJ662" s="14">
        <f t="shared" si="622"/>
        <v>4.3692129629629631E-4</v>
      </c>
      <c r="AK662" s="15">
        <f t="shared" si="623"/>
        <v>0.38079861111111107</v>
      </c>
    </row>
    <row r="663" spans="1:37" x14ac:dyDescent="0.25">
      <c r="A663" s="5">
        <v>45751</v>
      </c>
      <c r="B663">
        <v>5</v>
      </c>
      <c r="C663" t="s">
        <v>46</v>
      </c>
      <c r="D663">
        <v>121</v>
      </c>
      <c r="E663">
        <v>11</v>
      </c>
      <c r="F663">
        <v>132</v>
      </c>
      <c r="G663" s="14">
        <v>0.53629629629629627</v>
      </c>
      <c r="H663" s="14">
        <v>0.21099537037037039</v>
      </c>
      <c r="I663" s="14">
        <v>9.0277777777777784E-4</v>
      </c>
      <c r="J663" s="14">
        <v>1.1400462962962965E-2</v>
      </c>
      <c r="K663" s="14">
        <v>1.0300925925925927E-2</v>
      </c>
      <c r="L663" s="14">
        <v>0</v>
      </c>
      <c r="M663" s="14">
        <v>1.2800925925925926E-2</v>
      </c>
      <c r="N663" s="14">
        <v>0.2898958333333333</v>
      </c>
      <c r="O663" s="14">
        <v>0</v>
      </c>
      <c r="P663" s="14">
        <v>7.440972222222221E-2</v>
      </c>
      <c r="Q663">
        <v>0</v>
      </c>
      <c r="R663" s="14">
        <v>5.5439814814814822E-3</v>
      </c>
      <c r="X663" s="14">
        <v>1.768298611111111</v>
      </c>
      <c r="Y663" s="12">
        <f t="shared" si="611"/>
        <v>24.2</v>
      </c>
      <c r="Z663" s="12">
        <f t="shared" si="612"/>
        <v>2.2000000000000002</v>
      </c>
      <c r="AA663" s="14">
        <f t="shared" si="613"/>
        <v>0.10725925925925925</v>
      </c>
      <c r="AB663" s="14">
        <f t="shared" si="614"/>
        <v>4.2199074074074076E-2</v>
      </c>
      <c r="AC663" s="14">
        <f t="shared" si="615"/>
        <v>1.8055555555555557E-4</v>
      </c>
      <c r="AD663" s="14">
        <f t="shared" si="616"/>
        <v>2.2800925925925931E-3</v>
      </c>
      <c r="AE663" s="14">
        <f t="shared" si="617"/>
        <v>2.0601851851851853E-3</v>
      </c>
      <c r="AF663" s="14">
        <f t="shared" si="618"/>
        <v>0</v>
      </c>
      <c r="AG663" s="14">
        <f t="shared" si="619"/>
        <v>2.5601851851851853E-3</v>
      </c>
      <c r="AH663" s="14">
        <f t="shared" si="620"/>
        <v>5.7979166666666658E-2</v>
      </c>
      <c r="AI663" s="14">
        <f t="shared" si="621"/>
        <v>0</v>
      </c>
      <c r="AJ663" s="14">
        <f t="shared" si="622"/>
        <v>1.4881944444444442E-2</v>
      </c>
      <c r="AK663" s="15">
        <f t="shared" si="623"/>
        <v>0.35365972222222219</v>
      </c>
    </row>
    <row r="664" spans="1:37" x14ac:dyDescent="0.25">
      <c r="A664" s="5">
        <v>45751</v>
      </c>
      <c r="B664">
        <v>5</v>
      </c>
      <c r="C664" t="s">
        <v>47</v>
      </c>
      <c r="D664">
        <v>123</v>
      </c>
      <c r="E664">
        <v>40</v>
      </c>
      <c r="F664">
        <v>163</v>
      </c>
      <c r="G664" s="14">
        <v>0.26689814814814816</v>
      </c>
      <c r="H664" s="14">
        <v>0.16760416666666667</v>
      </c>
      <c r="I664" s="14">
        <v>2.8796296296296296E-2</v>
      </c>
      <c r="J664" s="14">
        <v>2.8703703703703703E-2</v>
      </c>
      <c r="K664" s="14">
        <v>0</v>
      </c>
      <c r="L664" s="14">
        <v>2.989583333333333E-2</v>
      </c>
      <c r="M664" s="14">
        <v>4.5023148148148149E-3</v>
      </c>
      <c r="N664" s="14">
        <v>0</v>
      </c>
      <c r="O664" s="14">
        <v>0</v>
      </c>
      <c r="P664" s="14">
        <v>2.4050925925925924E-2</v>
      </c>
      <c r="Q664">
        <v>0</v>
      </c>
      <c r="R664" s="14">
        <v>4.4675925925925933E-3</v>
      </c>
      <c r="X664" s="14">
        <v>1.5248958333333331</v>
      </c>
      <c r="Y664" s="12">
        <f t="shared" si="611"/>
        <v>24.6</v>
      </c>
      <c r="Z664" s="12">
        <f t="shared" si="612"/>
        <v>8</v>
      </c>
      <c r="AA664" s="14">
        <f t="shared" si="613"/>
        <v>5.3379629629629631E-2</v>
      </c>
      <c r="AB664" s="14">
        <f t="shared" si="614"/>
        <v>3.3520833333333333E-2</v>
      </c>
      <c r="AC664" s="14">
        <f t="shared" si="615"/>
        <v>5.7592592592592591E-3</v>
      </c>
      <c r="AD664" s="14">
        <f t="shared" si="616"/>
        <v>5.7407407407407407E-3</v>
      </c>
      <c r="AE664" s="14">
        <f t="shared" si="617"/>
        <v>0</v>
      </c>
      <c r="AF664" s="14">
        <f t="shared" si="618"/>
        <v>5.9791666666666656E-3</v>
      </c>
      <c r="AG664" s="14">
        <f t="shared" si="619"/>
        <v>9.0046296296296294E-4</v>
      </c>
      <c r="AH664" s="14">
        <f t="shared" si="620"/>
        <v>0</v>
      </c>
      <c r="AI664" s="14">
        <f t="shared" si="621"/>
        <v>0</v>
      </c>
      <c r="AJ664" s="14">
        <f t="shared" si="622"/>
        <v>4.8101851851851847E-3</v>
      </c>
      <c r="AK664" s="15">
        <f t="shared" si="623"/>
        <v>0.30497916666666663</v>
      </c>
    </row>
    <row r="665" spans="1:37" x14ac:dyDescent="0.25">
      <c r="A665" s="5">
        <v>45739</v>
      </c>
      <c r="C665" t="s">
        <v>131</v>
      </c>
      <c r="D665">
        <v>31</v>
      </c>
      <c r="E665">
        <v>7</v>
      </c>
      <c r="F665">
        <v>38</v>
      </c>
      <c r="G665" s="14">
        <v>9.0798611111111108E-2</v>
      </c>
      <c r="H665" s="14">
        <v>7.6203703703703704E-2</v>
      </c>
      <c r="I665" s="14">
        <v>1.4594907407407405E-2</v>
      </c>
      <c r="J665" s="14">
        <v>0</v>
      </c>
      <c r="K665" s="14">
        <v>0</v>
      </c>
      <c r="L665" s="14">
        <v>0</v>
      </c>
      <c r="M665" s="14">
        <v>0</v>
      </c>
      <c r="N665" s="14">
        <v>0</v>
      </c>
      <c r="O665" s="14">
        <v>0</v>
      </c>
      <c r="P665" s="14">
        <v>8.7638888888888891E-2</v>
      </c>
      <c r="Q665">
        <v>0</v>
      </c>
      <c r="R665" s="14">
        <v>5.3240740740740748E-3</v>
      </c>
      <c r="X665" s="14">
        <v>0.56349537037037034</v>
      </c>
      <c r="Y665" s="12" t="e">
        <f>$D665/$B665</f>
        <v>#DIV/0!</v>
      </c>
      <c r="Z665" s="12" t="e">
        <f>$E665/$B665</f>
        <v>#DIV/0!</v>
      </c>
      <c r="AA665" s="14" t="e">
        <f>$G665/$B665</f>
        <v>#DIV/0!</v>
      </c>
      <c r="AB665" s="14" t="e">
        <f>$H665/$B665</f>
        <v>#DIV/0!</v>
      </c>
      <c r="AC665" s="14" t="e">
        <f>$I665/$B665</f>
        <v>#DIV/0!</v>
      </c>
      <c r="AD665" s="14" t="e">
        <f>$J665/$B665</f>
        <v>#DIV/0!</v>
      </c>
      <c r="AE665" s="14" t="e">
        <f>$K665/$B665</f>
        <v>#DIV/0!</v>
      </c>
      <c r="AF665" s="14" t="e">
        <f>$L665/$B665</f>
        <v>#DIV/0!</v>
      </c>
      <c r="AG665" s="14" t="e">
        <f>$M665/$B665</f>
        <v>#DIV/0!</v>
      </c>
      <c r="AH665" s="14" t="e">
        <f>$N665/$B665</f>
        <v>#DIV/0!</v>
      </c>
      <c r="AI665" s="14" t="e">
        <f>$O665/$B665</f>
        <v>#DIV/0!</v>
      </c>
      <c r="AJ665" s="14" t="e">
        <f>$P665/$B665</f>
        <v>#DIV/0!</v>
      </c>
      <c r="AK665" s="15" t="e">
        <f>$X665/$B665</f>
        <v>#DIV/0!</v>
      </c>
    </row>
    <row r="666" spans="1:37" x14ac:dyDescent="0.25">
      <c r="A666" s="5">
        <v>45739</v>
      </c>
      <c r="C666" t="s">
        <v>123</v>
      </c>
      <c r="D666">
        <v>31</v>
      </c>
      <c r="E666">
        <v>2</v>
      </c>
      <c r="F666">
        <v>33</v>
      </c>
      <c r="G666" s="14">
        <v>1.5323958333333334</v>
      </c>
      <c r="H666" s="14">
        <v>7.2199074074074068E-2</v>
      </c>
      <c r="I666" s="14">
        <v>0</v>
      </c>
      <c r="J666" s="14">
        <v>0</v>
      </c>
      <c r="K666" s="14">
        <v>0</v>
      </c>
      <c r="L666" s="14">
        <v>0.46019675925925929</v>
      </c>
      <c r="M666" s="14">
        <v>0</v>
      </c>
      <c r="N666" s="14">
        <v>0</v>
      </c>
      <c r="O666" s="14">
        <v>0</v>
      </c>
      <c r="P666" s="14">
        <v>2.0138888888888888E-3</v>
      </c>
      <c r="Q666">
        <v>0</v>
      </c>
      <c r="R666" s="14">
        <v>4.1435185185185186E-3</v>
      </c>
      <c r="X666" s="14">
        <v>1.6737962962962962</v>
      </c>
      <c r="Y666" s="12" t="e">
        <f t="shared" ref="Y666:Y674" si="624">$D666/$B666</f>
        <v>#DIV/0!</v>
      </c>
      <c r="Z666" s="12" t="e">
        <f t="shared" ref="Z666:Z674" si="625">$E666/$B666</f>
        <v>#DIV/0!</v>
      </c>
      <c r="AA666" s="14" t="e">
        <f t="shared" ref="AA666:AA674" si="626">$G666/$B666</f>
        <v>#DIV/0!</v>
      </c>
      <c r="AB666" s="14" t="e">
        <f t="shared" ref="AB666:AB674" si="627">$H666/$B666</f>
        <v>#DIV/0!</v>
      </c>
      <c r="AC666" s="14" t="e">
        <f t="shared" ref="AC666:AC674" si="628">$I666/$B666</f>
        <v>#DIV/0!</v>
      </c>
      <c r="AD666" s="14" t="e">
        <f t="shared" ref="AD666:AD674" si="629">$J666/$B666</f>
        <v>#DIV/0!</v>
      </c>
      <c r="AE666" s="14" t="e">
        <f t="shared" ref="AE666:AE674" si="630">$K666/$B666</f>
        <v>#DIV/0!</v>
      </c>
      <c r="AF666" s="14" t="e">
        <f t="shared" ref="AF666:AF674" si="631">$L666/$B666</f>
        <v>#DIV/0!</v>
      </c>
      <c r="AG666" s="14" t="e">
        <f t="shared" ref="AG666:AG674" si="632">$M666/$B666</f>
        <v>#DIV/0!</v>
      </c>
      <c r="AH666" s="14" t="e">
        <f t="shared" ref="AH666:AH674" si="633">$N666/$B666</f>
        <v>#DIV/0!</v>
      </c>
      <c r="AI666" s="14" t="e">
        <f t="shared" ref="AI666:AI674" si="634">$O666/$B666</f>
        <v>#DIV/0!</v>
      </c>
      <c r="AJ666" s="14" t="e">
        <f t="shared" ref="AJ666:AJ674" si="635">$P666/$B666</f>
        <v>#DIV/0!</v>
      </c>
      <c r="AK666" s="15" t="e">
        <f t="shared" ref="AK666:AK674" si="636">$X666/$B666</f>
        <v>#DIV/0!</v>
      </c>
    </row>
    <row r="667" spans="1:37" x14ac:dyDescent="0.25">
      <c r="A667" s="5">
        <v>45739</v>
      </c>
      <c r="C667" t="s">
        <v>48</v>
      </c>
      <c r="D667">
        <v>103</v>
      </c>
      <c r="E667">
        <v>18</v>
      </c>
      <c r="F667">
        <v>121</v>
      </c>
      <c r="G667" s="14">
        <v>0.23329861111111114</v>
      </c>
      <c r="H667" s="14">
        <v>0.1620949074074074</v>
      </c>
      <c r="I667" s="14">
        <v>4.5694444444444447E-2</v>
      </c>
      <c r="J667" s="14">
        <v>1.2395833333333335E-2</v>
      </c>
      <c r="K667" s="14">
        <v>0</v>
      </c>
      <c r="L667" s="14">
        <v>1.3101851851851852E-2</v>
      </c>
      <c r="M667" s="14">
        <v>0</v>
      </c>
      <c r="N667" s="14">
        <v>0</v>
      </c>
      <c r="O667" s="14">
        <v>0</v>
      </c>
      <c r="P667" s="14">
        <v>1.1724537037037035E-2</v>
      </c>
      <c r="Q667">
        <v>0</v>
      </c>
      <c r="R667" s="14">
        <v>4.1203703703703706E-3</v>
      </c>
      <c r="X667" s="14">
        <v>1.4164004629629632</v>
      </c>
      <c r="Y667" s="12" t="e">
        <f t="shared" si="624"/>
        <v>#DIV/0!</v>
      </c>
      <c r="Z667" s="12" t="e">
        <f t="shared" si="625"/>
        <v>#DIV/0!</v>
      </c>
      <c r="AA667" s="14" t="e">
        <f t="shared" si="626"/>
        <v>#DIV/0!</v>
      </c>
      <c r="AB667" s="14" t="e">
        <f t="shared" si="627"/>
        <v>#DIV/0!</v>
      </c>
      <c r="AC667" s="14" t="e">
        <f t="shared" si="628"/>
        <v>#DIV/0!</v>
      </c>
      <c r="AD667" s="14" t="e">
        <f t="shared" si="629"/>
        <v>#DIV/0!</v>
      </c>
      <c r="AE667" s="14" t="e">
        <f t="shared" si="630"/>
        <v>#DIV/0!</v>
      </c>
      <c r="AF667" s="14" t="e">
        <f t="shared" si="631"/>
        <v>#DIV/0!</v>
      </c>
      <c r="AG667" s="14" t="e">
        <f t="shared" si="632"/>
        <v>#DIV/0!</v>
      </c>
      <c r="AH667" s="14" t="e">
        <f t="shared" si="633"/>
        <v>#DIV/0!</v>
      </c>
      <c r="AI667" s="14" t="e">
        <f t="shared" si="634"/>
        <v>#DIV/0!</v>
      </c>
      <c r="AJ667" s="14" t="e">
        <f t="shared" si="635"/>
        <v>#DIV/0!</v>
      </c>
      <c r="AK667" s="15" t="e">
        <f t="shared" si="636"/>
        <v>#DIV/0!</v>
      </c>
    </row>
    <row r="668" spans="1:37" x14ac:dyDescent="0.25">
      <c r="A668" s="5">
        <v>45739</v>
      </c>
      <c r="C668" t="s">
        <v>127</v>
      </c>
      <c r="D668">
        <v>57</v>
      </c>
      <c r="E668">
        <v>23</v>
      </c>
      <c r="F668">
        <v>80</v>
      </c>
      <c r="G668" s="14">
        <v>0.38030092592592596</v>
      </c>
      <c r="H668" s="14">
        <v>0.20920138888888887</v>
      </c>
      <c r="I668" s="14">
        <v>9.6990740740740735E-3</v>
      </c>
      <c r="J668" s="14">
        <v>2.5798611111111109E-2</v>
      </c>
      <c r="K668" s="14">
        <v>2.9803240740740741E-2</v>
      </c>
      <c r="L668" s="14">
        <v>0.10579861111111111</v>
      </c>
      <c r="M668" s="14">
        <v>0</v>
      </c>
      <c r="N668" s="14">
        <v>0</v>
      </c>
      <c r="O668" s="14">
        <v>0</v>
      </c>
      <c r="P668" s="14">
        <v>2.1747685185185186E-2</v>
      </c>
      <c r="Q668">
        <v>0</v>
      </c>
      <c r="R668" s="14">
        <v>6.4467592592592597E-3</v>
      </c>
      <c r="X668" s="14">
        <v>1.788900462962963</v>
      </c>
      <c r="Y668" s="12" t="e">
        <f t="shared" si="624"/>
        <v>#DIV/0!</v>
      </c>
      <c r="Z668" s="12" t="e">
        <f t="shared" si="625"/>
        <v>#DIV/0!</v>
      </c>
      <c r="AA668" s="14" t="e">
        <f t="shared" si="626"/>
        <v>#DIV/0!</v>
      </c>
      <c r="AB668" s="14" t="e">
        <f t="shared" si="627"/>
        <v>#DIV/0!</v>
      </c>
      <c r="AC668" s="14" t="e">
        <f t="shared" si="628"/>
        <v>#DIV/0!</v>
      </c>
      <c r="AD668" s="14" t="e">
        <f t="shared" si="629"/>
        <v>#DIV/0!</v>
      </c>
      <c r="AE668" s="14" t="e">
        <f t="shared" si="630"/>
        <v>#DIV/0!</v>
      </c>
      <c r="AF668" s="14" t="e">
        <f t="shared" si="631"/>
        <v>#DIV/0!</v>
      </c>
      <c r="AG668" s="14" t="e">
        <f t="shared" si="632"/>
        <v>#DIV/0!</v>
      </c>
      <c r="AH668" s="14" t="e">
        <f t="shared" si="633"/>
        <v>#DIV/0!</v>
      </c>
      <c r="AI668" s="14" t="e">
        <f t="shared" si="634"/>
        <v>#DIV/0!</v>
      </c>
      <c r="AJ668" s="14" t="e">
        <f t="shared" si="635"/>
        <v>#DIV/0!</v>
      </c>
      <c r="AK668" s="15" t="e">
        <f t="shared" si="636"/>
        <v>#DIV/0!</v>
      </c>
    </row>
    <row r="669" spans="1:37" x14ac:dyDescent="0.25">
      <c r="A669" s="5">
        <v>45739</v>
      </c>
      <c r="C669" t="s">
        <v>44</v>
      </c>
      <c r="D669">
        <v>125</v>
      </c>
      <c r="E669">
        <v>13</v>
      </c>
      <c r="F669">
        <v>138</v>
      </c>
      <c r="G669" s="14">
        <v>0.24060185185185187</v>
      </c>
      <c r="H669" s="14">
        <v>0.2121990740740741</v>
      </c>
      <c r="I669" s="14">
        <v>0</v>
      </c>
      <c r="J669" s="14">
        <v>7.8009259259259256E-3</v>
      </c>
      <c r="K669" s="14">
        <v>2.0601851851851854E-2</v>
      </c>
      <c r="L669" s="14">
        <v>0</v>
      </c>
      <c r="M669" s="14">
        <v>0</v>
      </c>
      <c r="N669" s="14">
        <v>0</v>
      </c>
      <c r="O669" s="14">
        <v>0</v>
      </c>
      <c r="P669" s="14">
        <v>1.4247685185185184E-2</v>
      </c>
      <c r="Q669">
        <v>0</v>
      </c>
      <c r="R669" s="14">
        <v>7.1296296296296307E-3</v>
      </c>
      <c r="X669" s="14">
        <v>1.7692939814814814</v>
      </c>
      <c r="Y669" s="12" t="e">
        <f t="shared" si="624"/>
        <v>#DIV/0!</v>
      </c>
      <c r="Z669" s="12" t="e">
        <f t="shared" si="625"/>
        <v>#DIV/0!</v>
      </c>
      <c r="AA669" s="14" t="e">
        <f t="shared" si="626"/>
        <v>#DIV/0!</v>
      </c>
      <c r="AB669" s="14" t="e">
        <f t="shared" si="627"/>
        <v>#DIV/0!</v>
      </c>
      <c r="AC669" s="14" t="e">
        <f t="shared" si="628"/>
        <v>#DIV/0!</v>
      </c>
      <c r="AD669" s="14" t="e">
        <f t="shared" si="629"/>
        <v>#DIV/0!</v>
      </c>
      <c r="AE669" s="14" t="e">
        <f t="shared" si="630"/>
        <v>#DIV/0!</v>
      </c>
      <c r="AF669" s="14" t="e">
        <f t="shared" si="631"/>
        <v>#DIV/0!</v>
      </c>
      <c r="AG669" s="14" t="e">
        <f t="shared" si="632"/>
        <v>#DIV/0!</v>
      </c>
      <c r="AH669" s="14" t="e">
        <f t="shared" si="633"/>
        <v>#DIV/0!</v>
      </c>
      <c r="AI669" s="14" t="e">
        <f t="shared" si="634"/>
        <v>#DIV/0!</v>
      </c>
      <c r="AJ669" s="14" t="e">
        <f t="shared" si="635"/>
        <v>#DIV/0!</v>
      </c>
      <c r="AK669" s="15" t="e">
        <f t="shared" si="636"/>
        <v>#DIV/0!</v>
      </c>
    </row>
    <row r="670" spans="1:37" x14ac:dyDescent="0.25">
      <c r="A670" s="5">
        <v>45739</v>
      </c>
      <c r="C670" t="s">
        <v>43</v>
      </c>
      <c r="D670">
        <v>93</v>
      </c>
      <c r="E670">
        <v>5</v>
      </c>
      <c r="F670">
        <v>98</v>
      </c>
      <c r="G670" s="14">
        <v>0.2587962962962963</v>
      </c>
      <c r="H670" s="14">
        <v>0.16859953703703703</v>
      </c>
      <c r="I670" s="14">
        <v>3.1504629629629625E-2</v>
      </c>
      <c r="J670" s="14">
        <v>0</v>
      </c>
      <c r="K670" s="14">
        <v>9.3055555555555548E-3</v>
      </c>
      <c r="L670" s="14">
        <v>4.9398148148148142E-2</v>
      </c>
      <c r="M670" s="14">
        <v>0</v>
      </c>
      <c r="N670" s="14">
        <v>0</v>
      </c>
      <c r="O670" s="14">
        <v>0</v>
      </c>
      <c r="P670" s="14">
        <v>4.1793981481481481E-2</v>
      </c>
      <c r="Q670">
        <v>0</v>
      </c>
      <c r="R670" s="14">
        <v>4.1782407407407402E-3</v>
      </c>
      <c r="X670" s="14">
        <v>1.4184953703703702</v>
      </c>
      <c r="Y670" s="12" t="e">
        <f t="shared" si="624"/>
        <v>#DIV/0!</v>
      </c>
      <c r="Z670" s="12" t="e">
        <f t="shared" si="625"/>
        <v>#DIV/0!</v>
      </c>
      <c r="AA670" s="14" t="e">
        <f t="shared" si="626"/>
        <v>#DIV/0!</v>
      </c>
      <c r="AB670" s="14" t="e">
        <f t="shared" si="627"/>
        <v>#DIV/0!</v>
      </c>
      <c r="AC670" s="14" t="e">
        <f t="shared" si="628"/>
        <v>#DIV/0!</v>
      </c>
      <c r="AD670" s="14" t="e">
        <f t="shared" si="629"/>
        <v>#DIV/0!</v>
      </c>
      <c r="AE670" s="14" t="e">
        <f t="shared" si="630"/>
        <v>#DIV/0!</v>
      </c>
      <c r="AF670" s="14" t="e">
        <f t="shared" si="631"/>
        <v>#DIV/0!</v>
      </c>
      <c r="AG670" s="14" t="e">
        <f t="shared" si="632"/>
        <v>#DIV/0!</v>
      </c>
      <c r="AH670" s="14" t="e">
        <f t="shared" si="633"/>
        <v>#DIV/0!</v>
      </c>
      <c r="AI670" s="14" t="e">
        <f t="shared" si="634"/>
        <v>#DIV/0!</v>
      </c>
      <c r="AJ670" s="14" t="e">
        <f t="shared" si="635"/>
        <v>#DIV/0!</v>
      </c>
      <c r="AK670" s="15" t="e">
        <f t="shared" si="636"/>
        <v>#DIV/0!</v>
      </c>
    </row>
    <row r="671" spans="1:37" x14ac:dyDescent="0.25">
      <c r="A671" s="5">
        <v>45739</v>
      </c>
      <c r="C671" t="s">
        <v>49</v>
      </c>
      <c r="D671">
        <v>119</v>
      </c>
      <c r="E671">
        <v>20</v>
      </c>
      <c r="F671">
        <v>139</v>
      </c>
      <c r="G671" s="14">
        <v>0.14909722222222221</v>
      </c>
      <c r="H671" s="14">
        <v>0.1254976851851852</v>
      </c>
      <c r="I671" s="14">
        <v>0</v>
      </c>
      <c r="J671" s="14">
        <v>1.8796296296296297E-2</v>
      </c>
      <c r="K671" s="14">
        <v>0</v>
      </c>
      <c r="L671" s="14">
        <v>0</v>
      </c>
      <c r="M671" s="14">
        <v>0</v>
      </c>
      <c r="N671" s="14">
        <v>4.8032407407407407E-3</v>
      </c>
      <c r="O671" s="14">
        <v>0</v>
      </c>
      <c r="P671" s="14">
        <v>4.5312499999999999E-2</v>
      </c>
      <c r="Q671">
        <v>0</v>
      </c>
      <c r="R671" s="14">
        <v>4.0740740740740746E-3</v>
      </c>
      <c r="X671" s="14">
        <v>1.0621990740740741</v>
      </c>
      <c r="Y671" s="12" t="e">
        <f t="shared" si="624"/>
        <v>#DIV/0!</v>
      </c>
      <c r="Z671" s="12" t="e">
        <f t="shared" si="625"/>
        <v>#DIV/0!</v>
      </c>
      <c r="AA671" s="14" t="e">
        <f t="shared" si="626"/>
        <v>#DIV/0!</v>
      </c>
      <c r="AB671" s="14" t="e">
        <f t="shared" si="627"/>
        <v>#DIV/0!</v>
      </c>
      <c r="AC671" s="14" t="e">
        <f t="shared" si="628"/>
        <v>#DIV/0!</v>
      </c>
      <c r="AD671" s="14" t="e">
        <f t="shared" si="629"/>
        <v>#DIV/0!</v>
      </c>
      <c r="AE671" s="14" t="e">
        <f t="shared" si="630"/>
        <v>#DIV/0!</v>
      </c>
      <c r="AF671" s="14" t="e">
        <f t="shared" si="631"/>
        <v>#DIV/0!</v>
      </c>
      <c r="AG671" s="14" t="e">
        <f t="shared" si="632"/>
        <v>#DIV/0!</v>
      </c>
      <c r="AH671" s="14" t="e">
        <f t="shared" si="633"/>
        <v>#DIV/0!</v>
      </c>
      <c r="AI671" s="14" t="e">
        <f t="shared" si="634"/>
        <v>#DIV/0!</v>
      </c>
      <c r="AJ671" s="14" t="e">
        <f t="shared" si="635"/>
        <v>#DIV/0!</v>
      </c>
      <c r="AK671" s="15" t="e">
        <f t="shared" si="636"/>
        <v>#DIV/0!</v>
      </c>
    </row>
    <row r="672" spans="1:37" x14ac:dyDescent="0.25">
      <c r="A672" s="5">
        <v>45739</v>
      </c>
      <c r="C672" t="s">
        <v>45</v>
      </c>
      <c r="D672">
        <v>40</v>
      </c>
      <c r="E672">
        <v>53</v>
      </c>
      <c r="F672">
        <v>93</v>
      </c>
      <c r="G672" s="14">
        <v>1.3690046296296297</v>
      </c>
      <c r="H672" s="14">
        <v>0.16810185185185186</v>
      </c>
      <c r="I672" s="14">
        <v>0</v>
      </c>
      <c r="J672" s="14">
        <v>0</v>
      </c>
      <c r="K672" s="14">
        <v>0</v>
      </c>
      <c r="L672" s="14">
        <v>0</v>
      </c>
      <c r="M672" s="14">
        <v>0</v>
      </c>
      <c r="N672" s="14">
        <v>0.20090277777777776</v>
      </c>
      <c r="O672" s="14">
        <v>0</v>
      </c>
      <c r="P672" s="14">
        <v>3.472222222222222E-3</v>
      </c>
      <c r="Q672">
        <v>0</v>
      </c>
      <c r="R672" s="14">
        <v>6.7361111111111103E-3</v>
      </c>
      <c r="X672" s="14">
        <v>1.5607986111111112</v>
      </c>
      <c r="Y672" s="12" t="e">
        <f t="shared" si="624"/>
        <v>#DIV/0!</v>
      </c>
      <c r="Z672" s="12" t="e">
        <f t="shared" si="625"/>
        <v>#DIV/0!</v>
      </c>
      <c r="AA672" s="14" t="e">
        <f t="shared" si="626"/>
        <v>#DIV/0!</v>
      </c>
      <c r="AB672" s="14" t="e">
        <f t="shared" si="627"/>
        <v>#DIV/0!</v>
      </c>
      <c r="AC672" s="14" t="e">
        <f t="shared" si="628"/>
        <v>#DIV/0!</v>
      </c>
      <c r="AD672" s="14" t="e">
        <f t="shared" si="629"/>
        <v>#DIV/0!</v>
      </c>
      <c r="AE672" s="14" t="e">
        <f t="shared" si="630"/>
        <v>#DIV/0!</v>
      </c>
      <c r="AF672" s="14" t="e">
        <f t="shared" si="631"/>
        <v>#DIV/0!</v>
      </c>
      <c r="AG672" s="14" t="e">
        <f t="shared" si="632"/>
        <v>#DIV/0!</v>
      </c>
      <c r="AH672" s="14" t="e">
        <f t="shared" si="633"/>
        <v>#DIV/0!</v>
      </c>
      <c r="AI672" s="14" t="e">
        <f t="shared" si="634"/>
        <v>#DIV/0!</v>
      </c>
      <c r="AJ672" s="14" t="e">
        <f t="shared" si="635"/>
        <v>#DIV/0!</v>
      </c>
      <c r="AK672" s="15" t="e">
        <f t="shared" si="636"/>
        <v>#DIV/0!</v>
      </c>
    </row>
    <row r="673" spans="1:37" x14ac:dyDescent="0.25">
      <c r="A673" s="5">
        <v>45739</v>
      </c>
      <c r="C673" t="s">
        <v>46</v>
      </c>
      <c r="D673">
        <v>110</v>
      </c>
      <c r="E673">
        <v>10</v>
      </c>
      <c r="F673">
        <v>120</v>
      </c>
      <c r="G673" s="14">
        <v>0.57670138888888889</v>
      </c>
      <c r="H673" s="14">
        <v>0.21</v>
      </c>
      <c r="I673" s="14">
        <v>0</v>
      </c>
      <c r="J673" s="14">
        <v>1.4398148148148148E-2</v>
      </c>
      <c r="K673" s="14">
        <v>1.1701388888888891E-2</v>
      </c>
      <c r="L673" s="14">
        <v>2.7800925925925923E-2</v>
      </c>
      <c r="M673" s="14">
        <v>0.31280092592592595</v>
      </c>
      <c r="N673" s="14">
        <v>0</v>
      </c>
      <c r="O673" s="14">
        <v>0</v>
      </c>
      <c r="P673" s="14">
        <v>0.10122685185185186</v>
      </c>
      <c r="Q673">
        <v>0</v>
      </c>
      <c r="R673" s="14">
        <v>5.2777777777777771E-3</v>
      </c>
      <c r="X673" s="14">
        <v>1.7695949074074075</v>
      </c>
      <c r="Y673" s="12" t="e">
        <f t="shared" si="624"/>
        <v>#DIV/0!</v>
      </c>
      <c r="Z673" s="12" t="e">
        <f t="shared" si="625"/>
        <v>#DIV/0!</v>
      </c>
      <c r="AA673" s="14" t="e">
        <f t="shared" si="626"/>
        <v>#DIV/0!</v>
      </c>
      <c r="AB673" s="14" t="e">
        <f t="shared" si="627"/>
        <v>#DIV/0!</v>
      </c>
      <c r="AC673" s="14" t="e">
        <f t="shared" si="628"/>
        <v>#DIV/0!</v>
      </c>
      <c r="AD673" s="14" t="e">
        <f t="shared" si="629"/>
        <v>#DIV/0!</v>
      </c>
      <c r="AE673" s="14" t="e">
        <f t="shared" si="630"/>
        <v>#DIV/0!</v>
      </c>
      <c r="AF673" s="14" t="e">
        <f t="shared" si="631"/>
        <v>#DIV/0!</v>
      </c>
      <c r="AG673" s="14" t="e">
        <f t="shared" si="632"/>
        <v>#DIV/0!</v>
      </c>
      <c r="AH673" s="14" t="e">
        <f t="shared" si="633"/>
        <v>#DIV/0!</v>
      </c>
      <c r="AI673" s="14" t="e">
        <f t="shared" si="634"/>
        <v>#DIV/0!</v>
      </c>
      <c r="AJ673" s="14" t="e">
        <f t="shared" si="635"/>
        <v>#DIV/0!</v>
      </c>
      <c r="AK673" s="15" t="e">
        <f t="shared" si="636"/>
        <v>#DIV/0!</v>
      </c>
    </row>
    <row r="674" spans="1:37" x14ac:dyDescent="0.25">
      <c r="A674" s="5">
        <v>45739</v>
      </c>
      <c r="C674" t="s">
        <v>47</v>
      </c>
      <c r="D674">
        <v>105</v>
      </c>
      <c r="E674">
        <v>32</v>
      </c>
      <c r="F674">
        <v>137</v>
      </c>
      <c r="G674" s="14">
        <v>0.27999999999999997</v>
      </c>
      <c r="H674" s="14">
        <v>0.21540509259259258</v>
      </c>
      <c r="I674" s="14">
        <v>1.4224537037037037E-2</v>
      </c>
      <c r="J674" s="14">
        <v>7.72337962962963E-2</v>
      </c>
      <c r="K674" s="14">
        <v>0</v>
      </c>
      <c r="L674" s="14">
        <v>0</v>
      </c>
      <c r="M674" s="14">
        <v>0</v>
      </c>
      <c r="N674" s="14">
        <v>2.884259259259259E-2</v>
      </c>
      <c r="O674" s="14">
        <v>0</v>
      </c>
      <c r="P674" s="14">
        <v>1.3611111111111114E-2</v>
      </c>
      <c r="Q674">
        <v>0</v>
      </c>
      <c r="R674" s="14">
        <v>4.7453703703703703E-3</v>
      </c>
      <c r="X674" s="14">
        <v>1.774699074074074</v>
      </c>
      <c r="Y674" s="12" t="e">
        <f t="shared" si="624"/>
        <v>#DIV/0!</v>
      </c>
      <c r="Z674" s="12" t="e">
        <f t="shared" si="625"/>
        <v>#DIV/0!</v>
      </c>
      <c r="AA674" s="14" t="e">
        <f t="shared" si="626"/>
        <v>#DIV/0!</v>
      </c>
      <c r="AB674" s="14" t="e">
        <f t="shared" si="627"/>
        <v>#DIV/0!</v>
      </c>
      <c r="AC674" s="14" t="e">
        <f t="shared" si="628"/>
        <v>#DIV/0!</v>
      </c>
      <c r="AD674" s="14" t="e">
        <f t="shared" si="629"/>
        <v>#DIV/0!</v>
      </c>
      <c r="AE674" s="14" t="e">
        <f t="shared" si="630"/>
        <v>#DIV/0!</v>
      </c>
      <c r="AF674" s="14" t="e">
        <f t="shared" si="631"/>
        <v>#DIV/0!</v>
      </c>
      <c r="AG674" s="14" t="e">
        <f t="shared" si="632"/>
        <v>#DIV/0!</v>
      </c>
      <c r="AH674" s="14" t="e">
        <f t="shared" si="633"/>
        <v>#DIV/0!</v>
      </c>
      <c r="AI674" s="14" t="e">
        <f t="shared" si="634"/>
        <v>#DIV/0!</v>
      </c>
      <c r="AJ674" s="14" t="e">
        <f t="shared" si="635"/>
        <v>#DIV/0!</v>
      </c>
      <c r="AK674" s="15" t="e">
        <f t="shared" si="636"/>
        <v>#DIV/0!</v>
      </c>
    </row>
    <row r="675" spans="1:37" x14ac:dyDescent="0.25">
      <c r="A675" s="5">
        <v>45758</v>
      </c>
      <c r="C675" t="s">
        <v>131</v>
      </c>
      <c r="D675">
        <v>43</v>
      </c>
      <c r="E675">
        <v>17</v>
      </c>
      <c r="F675">
        <v>60</v>
      </c>
      <c r="G675" s="14">
        <v>0.36719907407407404</v>
      </c>
      <c r="H675" s="14">
        <v>0.23859953703703704</v>
      </c>
      <c r="I675" s="14">
        <v>9.5196759259259259E-2</v>
      </c>
      <c r="J675" s="14">
        <v>0</v>
      </c>
      <c r="K675" s="14">
        <v>0</v>
      </c>
      <c r="L675" s="14">
        <v>0</v>
      </c>
      <c r="M675" s="14">
        <v>3.3298611111111112E-2</v>
      </c>
      <c r="N675" s="14">
        <v>1.0416666666666667E-4</v>
      </c>
      <c r="O675" s="14">
        <v>0</v>
      </c>
      <c r="P675" s="14">
        <v>5.4560185185185184E-2</v>
      </c>
      <c r="Q675">
        <v>0</v>
      </c>
      <c r="R675" s="14">
        <v>5.1504629629629635E-3</v>
      </c>
      <c r="X675" s="14">
        <v>1.4073958333333334</v>
      </c>
      <c r="Y675" s="12" t="e">
        <f t="shared" ref="Y675:Y682" si="637">$D675/$B675</f>
        <v>#DIV/0!</v>
      </c>
      <c r="Z675" s="12" t="e">
        <f t="shared" ref="Z675:Z682" si="638">$E675/$B675</f>
        <v>#DIV/0!</v>
      </c>
      <c r="AA675" s="14" t="e">
        <f t="shared" ref="AA675:AA682" si="639">$G675/$B675</f>
        <v>#DIV/0!</v>
      </c>
      <c r="AB675" s="14" t="e">
        <f t="shared" ref="AB675:AB682" si="640">$H675/$B675</f>
        <v>#DIV/0!</v>
      </c>
      <c r="AC675" s="14" t="e">
        <f t="shared" ref="AC675:AC682" si="641">$I675/$B675</f>
        <v>#DIV/0!</v>
      </c>
      <c r="AD675" s="14" t="e">
        <f t="shared" ref="AD675:AD682" si="642">$J675/$B675</f>
        <v>#DIV/0!</v>
      </c>
      <c r="AE675" s="14" t="e">
        <f t="shared" ref="AE675:AE682" si="643">$K675/$B675</f>
        <v>#DIV/0!</v>
      </c>
      <c r="AF675" s="14" t="e">
        <f t="shared" ref="AF675:AF682" si="644">$L675/$B675</f>
        <v>#DIV/0!</v>
      </c>
      <c r="AG675" s="14" t="e">
        <f t="shared" ref="AG675:AG682" si="645">$M675/$B675</f>
        <v>#DIV/0!</v>
      </c>
      <c r="AH675" s="14" t="e">
        <f t="shared" ref="AH675:AH682" si="646">$N675/$B675</f>
        <v>#DIV/0!</v>
      </c>
      <c r="AI675" s="14" t="e">
        <f t="shared" ref="AI675:AI682" si="647">$O675/$B675</f>
        <v>#DIV/0!</v>
      </c>
      <c r="AJ675" s="14" t="e">
        <f t="shared" ref="AJ675:AJ682" si="648">$P675/$B675</f>
        <v>#DIV/0!</v>
      </c>
      <c r="AK675" s="15" t="e">
        <f t="shared" ref="AK675:AK682" si="649">$X675/$B675</f>
        <v>#DIV/0!</v>
      </c>
    </row>
    <row r="676" spans="1:37" x14ac:dyDescent="0.25">
      <c r="A676" s="5">
        <v>45758</v>
      </c>
      <c r="C676" t="s">
        <v>123</v>
      </c>
      <c r="D676">
        <v>20</v>
      </c>
      <c r="E676">
        <v>3</v>
      </c>
      <c r="F676">
        <v>23</v>
      </c>
      <c r="G676" s="14">
        <v>1.5456018518518517</v>
      </c>
      <c r="H676" s="14">
        <v>0</v>
      </c>
      <c r="I676" s="14">
        <v>0</v>
      </c>
      <c r="J676" s="14">
        <v>0</v>
      </c>
      <c r="K676" s="14">
        <v>0</v>
      </c>
      <c r="L676" s="14">
        <v>0.54560185185185184</v>
      </c>
      <c r="M676" s="14">
        <v>0</v>
      </c>
      <c r="N676" s="14">
        <v>0</v>
      </c>
      <c r="O676" s="14">
        <v>0</v>
      </c>
      <c r="P676" s="14">
        <v>6.7129629629629622E-3</v>
      </c>
      <c r="Q676">
        <v>0</v>
      </c>
      <c r="R676" s="14">
        <v>5.3819444444444453E-3</v>
      </c>
      <c r="X676" s="14">
        <v>1.6676041666666668</v>
      </c>
      <c r="Y676" s="12" t="e">
        <f t="shared" si="637"/>
        <v>#DIV/0!</v>
      </c>
      <c r="Z676" s="12" t="e">
        <f t="shared" si="638"/>
        <v>#DIV/0!</v>
      </c>
      <c r="AA676" s="14" t="e">
        <f t="shared" si="639"/>
        <v>#DIV/0!</v>
      </c>
      <c r="AB676" s="14" t="e">
        <f t="shared" si="640"/>
        <v>#DIV/0!</v>
      </c>
      <c r="AC676" s="14" t="e">
        <f t="shared" si="641"/>
        <v>#DIV/0!</v>
      </c>
      <c r="AD676" s="14" t="e">
        <f t="shared" si="642"/>
        <v>#DIV/0!</v>
      </c>
      <c r="AE676" s="14" t="e">
        <f t="shared" si="643"/>
        <v>#DIV/0!</v>
      </c>
      <c r="AF676" s="14" t="e">
        <f t="shared" si="644"/>
        <v>#DIV/0!</v>
      </c>
      <c r="AG676" s="14" t="e">
        <f t="shared" si="645"/>
        <v>#DIV/0!</v>
      </c>
      <c r="AH676" s="14" t="e">
        <f t="shared" si="646"/>
        <v>#DIV/0!</v>
      </c>
      <c r="AI676" s="14" t="e">
        <f t="shared" si="647"/>
        <v>#DIV/0!</v>
      </c>
      <c r="AJ676" s="14" t="e">
        <f t="shared" si="648"/>
        <v>#DIV/0!</v>
      </c>
      <c r="AK676" s="15" t="e">
        <f t="shared" si="649"/>
        <v>#DIV/0!</v>
      </c>
    </row>
    <row r="677" spans="1:37" x14ac:dyDescent="0.25">
      <c r="A677" s="5">
        <v>45758</v>
      </c>
      <c r="C677" t="s">
        <v>127</v>
      </c>
      <c r="D677">
        <v>75</v>
      </c>
      <c r="E677">
        <v>27</v>
      </c>
      <c r="F677">
        <v>102</v>
      </c>
      <c r="G677" s="14">
        <v>0.29280092592592594</v>
      </c>
      <c r="H677" s="14">
        <v>0.20920138888888887</v>
      </c>
      <c r="I677" s="14">
        <v>0</v>
      </c>
      <c r="J677" s="14">
        <v>4.5902777777777772E-2</v>
      </c>
      <c r="K677" s="14">
        <v>0</v>
      </c>
      <c r="L677" s="14">
        <v>3.7696759259259256E-2</v>
      </c>
      <c r="M677" s="14">
        <v>0</v>
      </c>
      <c r="N677" s="14">
        <v>0</v>
      </c>
      <c r="O677" s="14">
        <v>0</v>
      </c>
      <c r="P677" s="14">
        <v>4.7175925925925927E-2</v>
      </c>
      <c r="Q677">
        <v>0</v>
      </c>
      <c r="R677" s="14">
        <v>5.7754629629629623E-3</v>
      </c>
      <c r="X677" s="14">
        <v>1.7696990740740741</v>
      </c>
      <c r="Y677" s="12" t="e">
        <f t="shared" si="637"/>
        <v>#DIV/0!</v>
      </c>
      <c r="Z677" s="12" t="e">
        <f t="shared" si="638"/>
        <v>#DIV/0!</v>
      </c>
      <c r="AA677" s="14" t="e">
        <f t="shared" si="639"/>
        <v>#DIV/0!</v>
      </c>
      <c r="AB677" s="14" t="e">
        <f t="shared" si="640"/>
        <v>#DIV/0!</v>
      </c>
      <c r="AC677" s="14" t="e">
        <f t="shared" si="641"/>
        <v>#DIV/0!</v>
      </c>
      <c r="AD677" s="14" t="e">
        <f t="shared" si="642"/>
        <v>#DIV/0!</v>
      </c>
      <c r="AE677" s="14" t="e">
        <f t="shared" si="643"/>
        <v>#DIV/0!</v>
      </c>
      <c r="AF677" s="14" t="e">
        <f t="shared" si="644"/>
        <v>#DIV/0!</v>
      </c>
      <c r="AG677" s="14" t="e">
        <f t="shared" si="645"/>
        <v>#DIV/0!</v>
      </c>
      <c r="AH677" s="14" t="e">
        <f t="shared" si="646"/>
        <v>#DIV/0!</v>
      </c>
      <c r="AI677" s="14" t="e">
        <f t="shared" si="647"/>
        <v>#DIV/0!</v>
      </c>
      <c r="AJ677" s="14" t="e">
        <f t="shared" si="648"/>
        <v>#DIV/0!</v>
      </c>
      <c r="AK677" s="15" t="e">
        <f t="shared" si="649"/>
        <v>#DIV/0!</v>
      </c>
    </row>
    <row r="678" spans="1:37" x14ac:dyDescent="0.25">
      <c r="A678" s="5">
        <v>45758</v>
      </c>
      <c r="C678" t="s">
        <v>44</v>
      </c>
      <c r="D678">
        <v>108</v>
      </c>
      <c r="E678">
        <v>15</v>
      </c>
      <c r="F678">
        <v>123</v>
      </c>
      <c r="G678" s="14">
        <v>0.18150462962962963</v>
      </c>
      <c r="H678" s="14">
        <v>0.16749999999999998</v>
      </c>
      <c r="I678" s="14">
        <v>0</v>
      </c>
      <c r="J678" s="14">
        <v>1.2905092592592591E-2</v>
      </c>
      <c r="K678" s="14">
        <v>0</v>
      </c>
      <c r="L678" s="14">
        <v>0</v>
      </c>
      <c r="M678" s="14">
        <v>1.0995370370370371E-3</v>
      </c>
      <c r="N678" s="14">
        <v>0</v>
      </c>
      <c r="O678" s="14">
        <v>0</v>
      </c>
      <c r="P678" s="14">
        <v>1.2592592592592593E-2</v>
      </c>
      <c r="Q678">
        <v>0</v>
      </c>
      <c r="R678" s="14">
        <v>6.3541666666666668E-3</v>
      </c>
      <c r="X678" s="14">
        <v>1.4209027777777778</v>
      </c>
      <c r="Y678" s="12" t="e">
        <f t="shared" si="637"/>
        <v>#DIV/0!</v>
      </c>
      <c r="Z678" s="12" t="e">
        <f t="shared" si="638"/>
        <v>#DIV/0!</v>
      </c>
      <c r="AA678" s="14" t="e">
        <f t="shared" si="639"/>
        <v>#DIV/0!</v>
      </c>
      <c r="AB678" s="14" t="e">
        <f t="shared" si="640"/>
        <v>#DIV/0!</v>
      </c>
      <c r="AC678" s="14" t="e">
        <f t="shared" si="641"/>
        <v>#DIV/0!</v>
      </c>
      <c r="AD678" s="14" t="e">
        <f t="shared" si="642"/>
        <v>#DIV/0!</v>
      </c>
      <c r="AE678" s="14" t="e">
        <f t="shared" si="643"/>
        <v>#DIV/0!</v>
      </c>
      <c r="AF678" s="14" t="e">
        <f t="shared" si="644"/>
        <v>#DIV/0!</v>
      </c>
      <c r="AG678" s="14" t="e">
        <f t="shared" si="645"/>
        <v>#DIV/0!</v>
      </c>
      <c r="AH678" s="14" t="e">
        <f t="shared" si="646"/>
        <v>#DIV/0!</v>
      </c>
      <c r="AI678" s="14" t="e">
        <f t="shared" si="647"/>
        <v>#DIV/0!</v>
      </c>
      <c r="AJ678" s="14" t="e">
        <f t="shared" si="648"/>
        <v>#DIV/0!</v>
      </c>
      <c r="AK678" s="15" t="e">
        <f t="shared" si="649"/>
        <v>#DIV/0!</v>
      </c>
    </row>
    <row r="679" spans="1:37" x14ac:dyDescent="0.25">
      <c r="A679" s="5">
        <v>45758</v>
      </c>
      <c r="C679" t="s">
        <v>49</v>
      </c>
      <c r="D679">
        <v>84</v>
      </c>
      <c r="E679">
        <v>28</v>
      </c>
      <c r="F679">
        <v>112</v>
      </c>
      <c r="G679" s="14">
        <v>0.19289351851851852</v>
      </c>
      <c r="H679" s="14">
        <v>0.16719907407407408</v>
      </c>
      <c r="I679" s="14">
        <v>9.9537037037037042E-4</v>
      </c>
      <c r="J679" s="14">
        <v>2.0601851851851854E-2</v>
      </c>
      <c r="K679" s="14">
        <v>0</v>
      </c>
      <c r="L679" s="14">
        <v>4.0972222222222226E-3</v>
      </c>
      <c r="M679" s="14">
        <v>0</v>
      </c>
      <c r="N679" s="14">
        <v>0</v>
      </c>
      <c r="O679" s="14">
        <v>0</v>
      </c>
      <c r="P679" s="14">
        <v>4.912037037037037E-2</v>
      </c>
      <c r="Q679">
        <v>0</v>
      </c>
      <c r="R679" s="14">
        <v>4.2361111111111106E-3</v>
      </c>
      <c r="X679" s="14">
        <v>1.4164004629629632</v>
      </c>
      <c r="Y679" s="12" t="e">
        <f t="shared" si="637"/>
        <v>#DIV/0!</v>
      </c>
      <c r="Z679" s="12" t="e">
        <f t="shared" si="638"/>
        <v>#DIV/0!</v>
      </c>
      <c r="AA679" s="14" t="e">
        <f t="shared" si="639"/>
        <v>#DIV/0!</v>
      </c>
      <c r="AB679" s="14" t="e">
        <f t="shared" si="640"/>
        <v>#DIV/0!</v>
      </c>
      <c r="AC679" s="14" t="e">
        <f t="shared" si="641"/>
        <v>#DIV/0!</v>
      </c>
      <c r="AD679" s="14" t="e">
        <f t="shared" si="642"/>
        <v>#DIV/0!</v>
      </c>
      <c r="AE679" s="14" t="e">
        <f t="shared" si="643"/>
        <v>#DIV/0!</v>
      </c>
      <c r="AF679" s="14" t="e">
        <f t="shared" si="644"/>
        <v>#DIV/0!</v>
      </c>
      <c r="AG679" s="14" t="e">
        <f t="shared" si="645"/>
        <v>#DIV/0!</v>
      </c>
      <c r="AH679" s="14" t="e">
        <f t="shared" si="646"/>
        <v>#DIV/0!</v>
      </c>
      <c r="AI679" s="14" t="e">
        <f t="shared" si="647"/>
        <v>#DIV/0!</v>
      </c>
      <c r="AJ679" s="14" t="e">
        <f t="shared" si="648"/>
        <v>#DIV/0!</v>
      </c>
      <c r="AK679" s="15" t="e">
        <f t="shared" si="649"/>
        <v>#DIV/0!</v>
      </c>
    </row>
    <row r="680" spans="1:37" x14ac:dyDescent="0.25">
      <c r="A680" s="5">
        <v>45758</v>
      </c>
      <c r="C680" t="s">
        <v>45</v>
      </c>
      <c r="D680">
        <v>15</v>
      </c>
      <c r="E680">
        <v>33</v>
      </c>
      <c r="F680">
        <v>48</v>
      </c>
      <c r="G680" s="14">
        <v>1.4031018518518519</v>
      </c>
      <c r="H680" s="14">
        <v>0.23129629629629631</v>
      </c>
      <c r="I680" s="14">
        <v>0</v>
      </c>
      <c r="J680" s="14">
        <v>0</v>
      </c>
      <c r="K680" s="14">
        <v>0</v>
      </c>
      <c r="L680" s="14">
        <v>0</v>
      </c>
      <c r="M680" s="14">
        <v>0</v>
      </c>
      <c r="N680" s="14">
        <v>0.17180555555555554</v>
      </c>
      <c r="O680" s="14">
        <v>0</v>
      </c>
      <c r="P680" s="14">
        <v>1.3773148148148147E-3</v>
      </c>
      <c r="Q680">
        <v>0</v>
      </c>
      <c r="R680" s="14">
        <v>8.3680555555555557E-3</v>
      </c>
      <c r="X680" s="14">
        <v>1.7518055555555556</v>
      </c>
      <c r="Y680" s="12" t="e">
        <f t="shared" si="637"/>
        <v>#DIV/0!</v>
      </c>
      <c r="Z680" s="12" t="e">
        <f t="shared" si="638"/>
        <v>#DIV/0!</v>
      </c>
      <c r="AA680" s="14" t="e">
        <f t="shared" si="639"/>
        <v>#DIV/0!</v>
      </c>
      <c r="AB680" s="14" t="e">
        <f t="shared" si="640"/>
        <v>#DIV/0!</v>
      </c>
      <c r="AC680" s="14" t="e">
        <f t="shared" si="641"/>
        <v>#DIV/0!</v>
      </c>
      <c r="AD680" s="14" t="e">
        <f t="shared" si="642"/>
        <v>#DIV/0!</v>
      </c>
      <c r="AE680" s="14" t="e">
        <f t="shared" si="643"/>
        <v>#DIV/0!</v>
      </c>
      <c r="AF680" s="14" t="e">
        <f t="shared" si="644"/>
        <v>#DIV/0!</v>
      </c>
      <c r="AG680" s="14" t="e">
        <f t="shared" si="645"/>
        <v>#DIV/0!</v>
      </c>
      <c r="AH680" s="14" t="e">
        <f t="shared" si="646"/>
        <v>#DIV/0!</v>
      </c>
      <c r="AI680" s="14" t="e">
        <f t="shared" si="647"/>
        <v>#DIV/0!</v>
      </c>
      <c r="AJ680" s="14" t="e">
        <f t="shared" si="648"/>
        <v>#DIV/0!</v>
      </c>
      <c r="AK680" s="15" t="e">
        <f t="shared" si="649"/>
        <v>#DIV/0!</v>
      </c>
    </row>
    <row r="681" spans="1:37" x14ac:dyDescent="0.25">
      <c r="A681" s="5">
        <v>45758</v>
      </c>
      <c r="C681" t="s">
        <v>46</v>
      </c>
      <c r="D681">
        <v>101</v>
      </c>
      <c r="E681">
        <v>1</v>
      </c>
      <c r="F681">
        <v>102</v>
      </c>
      <c r="G681" s="14">
        <v>0.29039351851851852</v>
      </c>
      <c r="H681" s="14">
        <v>0.22150462962962961</v>
      </c>
      <c r="I681" s="14">
        <v>0</v>
      </c>
      <c r="J681" s="14">
        <v>4.2199074074074076E-2</v>
      </c>
      <c r="K681" s="14">
        <v>0</v>
      </c>
      <c r="L681" s="14">
        <v>9.6990740740740735E-3</v>
      </c>
      <c r="M681" s="14">
        <v>1.7002314814814814E-2</v>
      </c>
      <c r="N681" s="14">
        <v>0</v>
      </c>
      <c r="O681" s="14">
        <v>0</v>
      </c>
      <c r="P681" s="14">
        <v>6.3738425925925921E-2</v>
      </c>
      <c r="Q681">
        <v>0</v>
      </c>
      <c r="R681" s="14">
        <v>5.2314814814814819E-3</v>
      </c>
      <c r="X681" s="14">
        <v>1.7626041666666667</v>
      </c>
      <c r="Y681" s="12" t="e">
        <f t="shared" si="637"/>
        <v>#DIV/0!</v>
      </c>
      <c r="Z681" s="12" t="e">
        <f t="shared" si="638"/>
        <v>#DIV/0!</v>
      </c>
      <c r="AA681" s="14" t="e">
        <f t="shared" si="639"/>
        <v>#DIV/0!</v>
      </c>
      <c r="AB681" s="14" t="e">
        <f t="shared" si="640"/>
        <v>#DIV/0!</v>
      </c>
      <c r="AC681" s="14" t="e">
        <f t="shared" si="641"/>
        <v>#DIV/0!</v>
      </c>
      <c r="AD681" s="14" t="e">
        <f t="shared" si="642"/>
        <v>#DIV/0!</v>
      </c>
      <c r="AE681" s="14" t="e">
        <f t="shared" si="643"/>
        <v>#DIV/0!</v>
      </c>
      <c r="AF681" s="14" t="e">
        <f t="shared" si="644"/>
        <v>#DIV/0!</v>
      </c>
      <c r="AG681" s="14" t="e">
        <f t="shared" si="645"/>
        <v>#DIV/0!</v>
      </c>
      <c r="AH681" s="14" t="e">
        <f t="shared" si="646"/>
        <v>#DIV/0!</v>
      </c>
      <c r="AI681" s="14" t="e">
        <f t="shared" si="647"/>
        <v>#DIV/0!</v>
      </c>
      <c r="AJ681" s="14" t="e">
        <f t="shared" si="648"/>
        <v>#DIV/0!</v>
      </c>
      <c r="AK681" s="15" t="e">
        <f t="shared" si="649"/>
        <v>#DIV/0!</v>
      </c>
    </row>
    <row r="682" spans="1:37" x14ac:dyDescent="0.25">
      <c r="A682" s="5">
        <v>45758</v>
      </c>
      <c r="C682" t="s">
        <v>47</v>
      </c>
      <c r="D682">
        <v>139</v>
      </c>
      <c r="E682">
        <v>24</v>
      </c>
      <c r="F682">
        <v>163</v>
      </c>
      <c r="G682" s="14">
        <v>0.39900462962962963</v>
      </c>
      <c r="H682" s="14">
        <v>0.21049768518518519</v>
      </c>
      <c r="I682" s="14">
        <v>0.06</v>
      </c>
      <c r="J682" s="14">
        <v>6.7997685185185189E-2</v>
      </c>
      <c r="K682" s="14">
        <v>0</v>
      </c>
      <c r="L682" s="14">
        <v>4.5601851851851859E-2</v>
      </c>
      <c r="M682" s="14">
        <v>1.4895833333333332E-2</v>
      </c>
      <c r="N682" s="14">
        <v>0</v>
      </c>
      <c r="O682" s="14">
        <v>0</v>
      </c>
      <c r="P682" s="14">
        <v>2.6412037037037036E-2</v>
      </c>
      <c r="Q682">
        <v>0</v>
      </c>
      <c r="R682" s="14">
        <v>4.8379629629629632E-3</v>
      </c>
      <c r="X682" s="14">
        <v>1.7734027777777779</v>
      </c>
      <c r="Y682" s="12" t="e">
        <f t="shared" si="637"/>
        <v>#DIV/0!</v>
      </c>
      <c r="Z682" s="12" t="e">
        <f t="shared" si="638"/>
        <v>#DIV/0!</v>
      </c>
      <c r="AA682" s="14" t="e">
        <f t="shared" si="639"/>
        <v>#DIV/0!</v>
      </c>
      <c r="AB682" s="14" t="e">
        <f t="shared" si="640"/>
        <v>#DIV/0!</v>
      </c>
      <c r="AC682" s="14" t="e">
        <f t="shared" si="641"/>
        <v>#DIV/0!</v>
      </c>
      <c r="AD682" s="14" t="e">
        <f t="shared" si="642"/>
        <v>#DIV/0!</v>
      </c>
      <c r="AE682" s="14" t="e">
        <f t="shared" si="643"/>
        <v>#DIV/0!</v>
      </c>
      <c r="AF682" s="14" t="e">
        <f t="shared" si="644"/>
        <v>#DIV/0!</v>
      </c>
      <c r="AG682" s="14" t="e">
        <f t="shared" si="645"/>
        <v>#DIV/0!</v>
      </c>
      <c r="AH682" s="14" t="e">
        <f t="shared" si="646"/>
        <v>#DIV/0!</v>
      </c>
      <c r="AI682" s="14" t="e">
        <f t="shared" si="647"/>
        <v>#DIV/0!</v>
      </c>
      <c r="AJ682" s="14" t="e">
        <f t="shared" si="648"/>
        <v>#DIV/0!</v>
      </c>
      <c r="AK682" s="15" t="e">
        <f t="shared" si="649"/>
        <v>#DIV/0!</v>
      </c>
    </row>
    <row r="683" spans="1:37" x14ac:dyDescent="0.25">
      <c r="A683" s="5">
        <v>45765</v>
      </c>
      <c r="C683" t="s">
        <v>131</v>
      </c>
      <c r="D683">
        <v>94</v>
      </c>
      <c r="E683">
        <v>6</v>
      </c>
      <c r="F683">
        <v>100</v>
      </c>
      <c r="G683" s="14">
        <v>0.36319444444444443</v>
      </c>
      <c r="H683" s="14">
        <v>0.25390046296296298</v>
      </c>
      <c r="I683" s="14">
        <v>9.0694444444444453E-2</v>
      </c>
      <c r="J683" s="14">
        <v>0</v>
      </c>
      <c r="K683" s="14">
        <v>0</v>
      </c>
      <c r="L683" s="14">
        <v>1.8599537037037036E-2</v>
      </c>
      <c r="M683" s="14">
        <v>0</v>
      </c>
      <c r="N683" s="14">
        <v>0</v>
      </c>
      <c r="O683" s="14">
        <v>0</v>
      </c>
      <c r="P683" s="14">
        <v>8.8796296296296304E-2</v>
      </c>
      <c r="Q683">
        <v>0</v>
      </c>
      <c r="R683" s="14">
        <v>5.1504629629629635E-3</v>
      </c>
      <c r="X683" s="14">
        <v>1.4167939814814814</v>
      </c>
      <c r="Y683" s="12" t="e">
        <f t="shared" ref="Y683:Y691" si="650">$D683/$B683</f>
        <v>#DIV/0!</v>
      </c>
      <c r="Z683" s="12" t="e">
        <f t="shared" ref="Z683:Z691" si="651">$E683/$B683</f>
        <v>#DIV/0!</v>
      </c>
      <c r="AA683" s="14" t="e">
        <f t="shared" ref="AA683:AA691" si="652">$G683/$B683</f>
        <v>#DIV/0!</v>
      </c>
      <c r="AB683" s="14" t="e">
        <f t="shared" ref="AB683:AB691" si="653">$H683/$B683</f>
        <v>#DIV/0!</v>
      </c>
      <c r="AC683" s="14" t="e">
        <f t="shared" ref="AC683:AC691" si="654">$I683/$B683</f>
        <v>#DIV/0!</v>
      </c>
      <c r="AD683" s="14" t="e">
        <f t="shared" ref="AD683:AD691" si="655">$J683/$B683</f>
        <v>#DIV/0!</v>
      </c>
      <c r="AE683" s="14" t="e">
        <f t="shared" ref="AE683:AE691" si="656">$K683/$B683</f>
        <v>#DIV/0!</v>
      </c>
      <c r="AF683" s="14" t="e">
        <f t="shared" ref="AF683:AF691" si="657">$L683/$B683</f>
        <v>#DIV/0!</v>
      </c>
      <c r="AG683" s="14" t="e">
        <f t="shared" ref="AG683:AG691" si="658">$M683/$B683</f>
        <v>#DIV/0!</v>
      </c>
      <c r="AH683" s="14" t="e">
        <f t="shared" ref="AH683:AH691" si="659">$N683/$B683</f>
        <v>#DIV/0!</v>
      </c>
      <c r="AI683" s="14" t="e">
        <f t="shared" ref="AI683:AI691" si="660">$O683/$B683</f>
        <v>#DIV/0!</v>
      </c>
      <c r="AJ683" s="14" t="e">
        <f t="shared" ref="AJ683:AJ691" si="661">$P683/$B683</f>
        <v>#DIV/0!</v>
      </c>
      <c r="AK683" s="15" t="e">
        <f t="shared" ref="AK683:AK691" si="662">$X683/$B683</f>
        <v>#DIV/0!</v>
      </c>
    </row>
    <row r="684" spans="1:37" x14ac:dyDescent="0.25">
      <c r="A684" s="5">
        <v>45765</v>
      </c>
      <c r="C684" t="s">
        <v>123</v>
      </c>
      <c r="D684">
        <v>13</v>
      </c>
      <c r="E684">
        <v>0</v>
      </c>
      <c r="F684">
        <v>13</v>
      </c>
      <c r="G684" s="14">
        <v>0.8665046296296296</v>
      </c>
      <c r="H684" s="14">
        <v>0</v>
      </c>
      <c r="I684" s="14">
        <v>0</v>
      </c>
      <c r="J684" s="14">
        <v>0</v>
      </c>
      <c r="K684" s="14">
        <v>0</v>
      </c>
      <c r="L684" s="14">
        <v>0.86450231481481488</v>
      </c>
      <c r="M684" s="14">
        <v>2.0023148148148148E-3</v>
      </c>
      <c r="N684" s="14">
        <v>0</v>
      </c>
      <c r="O684" s="14">
        <v>0</v>
      </c>
      <c r="P684" s="14">
        <v>7.6388888888888893E-4</v>
      </c>
      <c r="Q684">
        <v>0</v>
      </c>
      <c r="R684" s="14">
        <v>3.4953703703703705E-3</v>
      </c>
      <c r="X684" s="14">
        <v>0.91370370370370368</v>
      </c>
      <c r="Y684" s="12" t="e">
        <f t="shared" si="650"/>
        <v>#DIV/0!</v>
      </c>
      <c r="Z684" s="12" t="e">
        <f t="shared" si="651"/>
        <v>#DIV/0!</v>
      </c>
      <c r="AA684" s="14" t="e">
        <f t="shared" si="652"/>
        <v>#DIV/0!</v>
      </c>
      <c r="AB684" s="14" t="e">
        <f t="shared" si="653"/>
        <v>#DIV/0!</v>
      </c>
      <c r="AC684" s="14" t="e">
        <f t="shared" si="654"/>
        <v>#DIV/0!</v>
      </c>
      <c r="AD684" s="14" t="e">
        <f t="shared" si="655"/>
        <v>#DIV/0!</v>
      </c>
      <c r="AE684" s="14" t="e">
        <f t="shared" si="656"/>
        <v>#DIV/0!</v>
      </c>
      <c r="AF684" s="14" t="e">
        <f t="shared" si="657"/>
        <v>#DIV/0!</v>
      </c>
      <c r="AG684" s="14" t="e">
        <f t="shared" si="658"/>
        <v>#DIV/0!</v>
      </c>
      <c r="AH684" s="14" t="e">
        <f t="shared" si="659"/>
        <v>#DIV/0!</v>
      </c>
      <c r="AI684" s="14" t="e">
        <f t="shared" si="660"/>
        <v>#DIV/0!</v>
      </c>
      <c r="AJ684" s="14" t="e">
        <f t="shared" si="661"/>
        <v>#DIV/0!</v>
      </c>
      <c r="AK684" s="15" t="e">
        <f t="shared" si="662"/>
        <v>#DIV/0!</v>
      </c>
    </row>
    <row r="685" spans="1:37" x14ac:dyDescent="0.25">
      <c r="A685" s="5">
        <v>45765</v>
      </c>
      <c r="C685" t="s">
        <v>126</v>
      </c>
      <c r="D685">
        <v>27</v>
      </c>
      <c r="E685">
        <v>4</v>
      </c>
      <c r="F685">
        <v>31</v>
      </c>
      <c r="G685" s="14">
        <v>7.2002314814814811E-2</v>
      </c>
      <c r="H685" s="14">
        <v>0</v>
      </c>
      <c r="I685" s="14">
        <v>0</v>
      </c>
      <c r="J685" s="14">
        <v>0</v>
      </c>
      <c r="K685" s="14">
        <v>0</v>
      </c>
      <c r="L685" s="14">
        <v>7.2002314814814811E-2</v>
      </c>
      <c r="M685" s="14">
        <v>0</v>
      </c>
      <c r="N685" s="14">
        <v>0</v>
      </c>
      <c r="O685" s="14">
        <v>0</v>
      </c>
      <c r="P685" s="14">
        <v>3.3217592592592591E-3</v>
      </c>
      <c r="Q685">
        <v>0</v>
      </c>
      <c r="R685" s="14">
        <v>5.2314814814814819E-3</v>
      </c>
      <c r="X685" s="14">
        <v>0.43760416666666663</v>
      </c>
      <c r="Y685" s="12" t="e">
        <f t="shared" si="650"/>
        <v>#DIV/0!</v>
      </c>
      <c r="Z685" s="12" t="e">
        <f t="shared" si="651"/>
        <v>#DIV/0!</v>
      </c>
      <c r="AA685" s="14" t="e">
        <f t="shared" si="652"/>
        <v>#DIV/0!</v>
      </c>
      <c r="AB685" s="14" t="e">
        <f t="shared" si="653"/>
        <v>#DIV/0!</v>
      </c>
      <c r="AC685" s="14" t="e">
        <f t="shared" si="654"/>
        <v>#DIV/0!</v>
      </c>
      <c r="AD685" s="14" t="e">
        <f t="shared" si="655"/>
        <v>#DIV/0!</v>
      </c>
      <c r="AE685" s="14" t="e">
        <f t="shared" si="656"/>
        <v>#DIV/0!</v>
      </c>
      <c r="AF685" s="14" t="e">
        <f t="shared" si="657"/>
        <v>#DIV/0!</v>
      </c>
      <c r="AG685" s="14" t="e">
        <f t="shared" si="658"/>
        <v>#DIV/0!</v>
      </c>
      <c r="AH685" s="14" t="e">
        <f t="shared" si="659"/>
        <v>#DIV/0!</v>
      </c>
      <c r="AI685" s="14" t="e">
        <f t="shared" si="660"/>
        <v>#DIV/0!</v>
      </c>
      <c r="AJ685" s="14" t="e">
        <f t="shared" si="661"/>
        <v>#DIV/0!</v>
      </c>
      <c r="AK685" s="15" t="e">
        <f t="shared" si="662"/>
        <v>#DIV/0!</v>
      </c>
    </row>
    <row r="686" spans="1:37" x14ac:dyDescent="0.25">
      <c r="A686" s="5">
        <v>45765</v>
      </c>
      <c r="C686" t="s">
        <v>127</v>
      </c>
      <c r="D686">
        <v>27</v>
      </c>
      <c r="E686">
        <v>20</v>
      </c>
      <c r="F686">
        <v>47</v>
      </c>
      <c r="G686" s="14">
        <v>0.26230324074074074</v>
      </c>
      <c r="H686" s="14">
        <v>0.1670949074074074</v>
      </c>
      <c r="I686" s="14">
        <v>0</v>
      </c>
      <c r="J686" s="14">
        <v>1.9004629629629632E-2</v>
      </c>
      <c r="K686" s="14">
        <v>7.0949074074074074E-3</v>
      </c>
      <c r="L686" s="14">
        <v>6.9097222222222213E-2</v>
      </c>
      <c r="M686" s="14">
        <v>0</v>
      </c>
      <c r="N686" s="14">
        <v>0</v>
      </c>
      <c r="O686" s="14">
        <v>0</v>
      </c>
      <c r="P686" s="14">
        <v>8.7152777777777784E-3</v>
      </c>
      <c r="Q686">
        <v>0</v>
      </c>
      <c r="R686" s="14">
        <v>6.9907407407407409E-3</v>
      </c>
      <c r="X686" s="14">
        <v>1.4253935185185185</v>
      </c>
      <c r="Y686" s="12" t="e">
        <f t="shared" si="650"/>
        <v>#DIV/0!</v>
      </c>
      <c r="Z686" s="12" t="e">
        <f t="shared" si="651"/>
        <v>#DIV/0!</v>
      </c>
      <c r="AA686" s="14" t="e">
        <f t="shared" si="652"/>
        <v>#DIV/0!</v>
      </c>
      <c r="AB686" s="14" t="e">
        <f t="shared" si="653"/>
        <v>#DIV/0!</v>
      </c>
      <c r="AC686" s="14" t="e">
        <f t="shared" si="654"/>
        <v>#DIV/0!</v>
      </c>
      <c r="AD686" s="14" t="e">
        <f t="shared" si="655"/>
        <v>#DIV/0!</v>
      </c>
      <c r="AE686" s="14" t="e">
        <f t="shared" si="656"/>
        <v>#DIV/0!</v>
      </c>
      <c r="AF686" s="14" t="e">
        <f t="shared" si="657"/>
        <v>#DIV/0!</v>
      </c>
      <c r="AG686" s="14" t="e">
        <f t="shared" si="658"/>
        <v>#DIV/0!</v>
      </c>
      <c r="AH686" s="14" t="e">
        <f t="shared" si="659"/>
        <v>#DIV/0!</v>
      </c>
      <c r="AI686" s="14" t="e">
        <f t="shared" si="660"/>
        <v>#DIV/0!</v>
      </c>
      <c r="AJ686" s="14" t="e">
        <f t="shared" si="661"/>
        <v>#DIV/0!</v>
      </c>
      <c r="AK686" s="15" t="e">
        <f t="shared" si="662"/>
        <v>#DIV/0!</v>
      </c>
    </row>
    <row r="687" spans="1:37" x14ac:dyDescent="0.25">
      <c r="A687" s="5">
        <v>45765</v>
      </c>
      <c r="C687" t="s">
        <v>44</v>
      </c>
      <c r="D687">
        <v>102</v>
      </c>
      <c r="E687">
        <v>13</v>
      </c>
      <c r="F687">
        <v>115</v>
      </c>
      <c r="G687" s="14">
        <v>0.20459490740740741</v>
      </c>
      <c r="H687" s="14">
        <v>0.16719907407407408</v>
      </c>
      <c r="I687" s="14">
        <v>0</v>
      </c>
      <c r="J687" s="14">
        <v>1.1296296296296296E-2</v>
      </c>
      <c r="K687" s="14">
        <v>0</v>
      </c>
      <c r="L687" s="14">
        <v>1.7997685185185186E-2</v>
      </c>
      <c r="M687" s="14">
        <v>8.1018518518518514E-3</v>
      </c>
      <c r="N687" s="14">
        <v>0</v>
      </c>
      <c r="O687" s="14">
        <v>0</v>
      </c>
      <c r="P687" s="14">
        <v>1.1979166666666666E-2</v>
      </c>
      <c r="Q687">
        <v>0</v>
      </c>
      <c r="R687" s="14">
        <v>6.3773148148148148E-3</v>
      </c>
      <c r="X687" s="14">
        <v>1.4134027777777778</v>
      </c>
      <c r="Y687" s="12" t="e">
        <f t="shared" si="650"/>
        <v>#DIV/0!</v>
      </c>
      <c r="Z687" s="12" t="e">
        <f t="shared" si="651"/>
        <v>#DIV/0!</v>
      </c>
      <c r="AA687" s="14" t="e">
        <f t="shared" si="652"/>
        <v>#DIV/0!</v>
      </c>
      <c r="AB687" s="14" t="e">
        <f t="shared" si="653"/>
        <v>#DIV/0!</v>
      </c>
      <c r="AC687" s="14" t="e">
        <f t="shared" si="654"/>
        <v>#DIV/0!</v>
      </c>
      <c r="AD687" s="14" t="e">
        <f t="shared" si="655"/>
        <v>#DIV/0!</v>
      </c>
      <c r="AE687" s="14" t="e">
        <f t="shared" si="656"/>
        <v>#DIV/0!</v>
      </c>
      <c r="AF687" s="14" t="e">
        <f t="shared" si="657"/>
        <v>#DIV/0!</v>
      </c>
      <c r="AG687" s="14" t="e">
        <f t="shared" si="658"/>
        <v>#DIV/0!</v>
      </c>
      <c r="AH687" s="14" t="e">
        <f t="shared" si="659"/>
        <v>#DIV/0!</v>
      </c>
      <c r="AI687" s="14" t="e">
        <f t="shared" si="660"/>
        <v>#DIV/0!</v>
      </c>
      <c r="AJ687" s="14" t="e">
        <f t="shared" si="661"/>
        <v>#DIV/0!</v>
      </c>
      <c r="AK687" s="15" t="e">
        <f t="shared" si="662"/>
        <v>#DIV/0!</v>
      </c>
    </row>
    <row r="688" spans="1:37" x14ac:dyDescent="0.25">
      <c r="A688" s="5">
        <v>45765</v>
      </c>
      <c r="C688" t="s">
        <v>49</v>
      </c>
      <c r="D688">
        <v>64</v>
      </c>
      <c r="E688">
        <v>29</v>
      </c>
      <c r="F688">
        <v>93</v>
      </c>
      <c r="G688" s="14">
        <v>0.23920138888888889</v>
      </c>
      <c r="H688" s="14">
        <v>0.16730324074074074</v>
      </c>
      <c r="I688" s="14">
        <v>4.0972222222222226E-3</v>
      </c>
      <c r="J688" s="14">
        <v>3.0601851851851852E-2</v>
      </c>
      <c r="K688" s="14">
        <v>0</v>
      </c>
      <c r="L688" s="14">
        <v>0</v>
      </c>
      <c r="M688" s="14">
        <v>3.7199074074074072E-2</v>
      </c>
      <c r="N688" s="14">
        <v>0</v>
      </c>
      <c r="O688" s="14">
        <v>0</v>
      </c>
      <c r="P688" s="14">
        <v>3.0381944444444444E-2</v>
      </c>
      <c r="Q688">
        <v>0</v>
      </c>
      <c r="R688" s="14">
        <v>3.1944444444444442E-3</v>
      </c>
      <c r="X688" s="14">
        <v>1.4135995370370369</v>
      </c>
      <c r="Y688" s="12" t="e">
        <f t="shared" si="650"/>
        <v>#DIV/0!</v>
      </c>
      <c r="Z688" s="12" t="e">
        <f t="shared" si="651"/>
        <v>#DIV/0!</v>
      </c>
      <c r="AA688" s="14" t="e">
        <f t="shared" si="652"/>
        <v>#DIV/0!</v>
      </c>
      <c r="AB688" s="14" t="e">
        <f t="shared" si="653"/>
        <v>#DIV/0!</v>
      </c>
      <c r="AC688" s="14" t="e">
        <f t="shared" si="654"/>
        <v>#DIV/0!</v>
      </c>
      <c r="AD688" s="14" t="e">
        <f t="shared" si="655"/>
        <v>#DIV/0!</v>
      </c>
      <c r="AE688" s="14" t="e">
        <f t="shared" si="656"/>
        <v>#DIV/0!</v>
      </c>
      <c r="AF688" s="14" t="e">
        <f t="shared" si="657"/>
        <v>#DIV/0!</v>
      </c>
      <c r="AG688" s="14" t="e">
        <f t="shared" si="658"/>
        <v>#DIV/0!</v>
      </c>
      <c r="AH688" s="14" t="e">
        <f t="shared" si="659"/>
        <v>#DIV/0!</v>
      </c>
      <c r="AI688" s="14" t="e">
        <f t="shared" si="660"/>
        <v>#DIV/0!</v>
      </c>
      <c r="AJ688" s="14" t="e">
        <f t="shared" si="661"/>
        <v>#DIV/0!</v>
      </c>
      <c r="AK688" s="15" t="e">
        <f t="shared" si="662"/>
        <v>#DIV/0!</v>
      </c>
    </row>
    <row r="689" spans="1:37" x14ac:dyDescent="0.25">
      <c r="A689" s="5">
        <v>45765</v>
      </c>
      <c r="C689" t="s">
        <v>45</v>
      </c>
      <c r="D689">
        <v>27</v>
      </c>
      <c r="E689">
        <v>18</v>
      </c>
      <c r="F689">
        <v>45</v>
      </c>
      <c r="G689" s="14">
        <v>1.2282986111111112</v>
      </c>
      <c r="H689" s="14">
        <v>0.16989583333333333</v>
      </c>
      <c r="I689" s="14">
        <v>0</v>
      </c>
      <c r="J689" s="14">
        <v>2.2303240740740738E-2</v>
      </c>
      <c r="K689" s="14">
        <v>0</v>
      </c>
      <c r="L689" s="14">
        <v>0</v>
      </c>
      <c r="M689" s="14">
        <v>0</v>
      </c>
      <c r="N689" s="14">
        <v>3.6099537037037034E-2</v>
      </c>
      <c r="O689" s="14">
        <v>0</v>
      </c>
      <c r="P689" s="14">
        <v>2.2106481481481478E-3</v>
      </c>
      <c r="Q689">
        <v>0</v>
      </c>
      <c r="R689" s="14">
        <v>6.6550925925925935E-3</v>
      </c>
      <c r="X689" s="14">
        <v>1.4151967592592591</v>
      </c>
      <c r="Y689" s="12" t="e">
        <f t="shared" si="650"/>
        <v>#DIV/0!</v>
      </c>
      <c r="Z689" s="12" t="e">
        <f t="shared" si="651"/>
        <v>#DIV/0!</v>
      </c>
      <c r="AA689" s="14" t="e">
        <f t="shared" si="652"/>
        <v>#DIV/0!</v>
      </c>
      <c r="AB689" s="14" t="e">
        <f t="shared" si="653"/>
        <v>#DIV/0!</v>
      </c>
      <c r="AC689" s="14" t="e">
        <f t="shared" si="654"/>
        <v>#DIV/0!</v>
      </c>
      <c r="AD689" s="14" t="e">
        <f t="shared" si="655"/>
        <v>#DIV/0!</v>
      </c>
      <c r="AE689" s="14" t="e">
        <f t="shared" si="656"/>
        <v>#DIV/0!</v>
      </c>
      <c r="AF689" s="14" t="e">
        <f t="shared" si="657"/>
        <v>#DIV/0!</v>
      </c>
      <c r="AG689" s="14" t="e">
        <f t="shared" si="658"/>
        <v>#DIV/0!</v>
      </c>
      <c r="AH689" s="14" t="e">
        <f t="shared" si="659"/>
        <v>#DIV/0!</v>
      </c>
      <c r="AI689" s="14" t="e">
        <f t="shared" si="660"/>
        <v>#DIV/0!</v>
      </c>
      <c r="AJ689" s="14" t="e">
        <f t="shared" si="661"/>
        <v>#DIV/0!</v>
      </c>
      <c r="AK689" s="15" t="e">
        <f t="shared" si="662"/>
        <v>#DIV/0!</v>
      </c>
    </row>
    <row r="690" spans="1:37" x14ac:dyDescent="0.25">
      <c r="A690" s="5">
        <v>45765</v>
      </c>
      <c r="C690" t="s">
        <v>46</v>
      </c>
      <c r="D690">
        <v>82</v>
      </c>
      <c r="E690">
        <v>11</v>
      </c>
      <c r="F690">
        <v>93</v>
      </c>
      <c r="G690" s="14">
        <v>0.26629629629629631</v>
      </c>
      <c r="H690" s="14">
        <v>0.16859953703703703</v>
      </c>
      <c r="I690" s="14">
        <v>6.9444444444444447E-4</v>
      </c>
      <c r="J690" s="14">
        <v>3.260416666666667E-2</v>
      </c>
      <c r="K690" s="14">
        <v>1.2094907407407408E-2</v>
      </c>
      <c r="L690" s="14">
        <v>5.230324074074074E-2</v>
      </c>
      <c r="M690" s="14">
        <v>0</v>
      </c>
      <c r="N690" s="14">
        <v>0</v>
      </c>
      <c r="O690" s="14">
        <v>0</v>
      </c>
      <c r="P690" s="14">
        <v>6.8865740740740741E-2</v>
      </c>
      <c r="Q690">
        <v>0</v>
      </c>
      <c r="R690" s="14">
        <v>4.7337962962962958E-3</v>
      </c>
      <c r="X690" s="14">
        <v>1.4118981481481481</v>
      </c>
      <c r="Y690" s="12" t="e">
        <f t="shared" si="650"/>
        <v>#DIV/0!</v>
      </c>
      <c r="Z690" s="12" t="e">
        <f t="shared" si="651"/>
        <v>#DIV/0!</v>
      </c>
      <c r="AA690" s="14" t="e">
        <f t="shared" si="652"/>
        <v>#DIV/0!</v>
      </c>
      <c r="AB690" s="14" t="e">
        <f t="shared" si="653"/>
        <v>#DIV/0!</v>
      </c>
      <c r="AC690" s="14" t="e">
        <f t="shared" si="654"/>
        <v>#DIV/0!</v>
      </c>
      <c r="AD690" s="14" t="e">
        <f t="shared" si="655"/>
        <v>#DIV/0!</v>
      </c>
      <c r="AE690" s="14" t="e">
        <f t="shared" si="656"/>
        <v>#DIV/0!</v>
      </c>
      <c r="AF690" s="14" t="e">
        <f t="shared" si="657"/>
        <v>#DIV/0!</v>
      </c>
      <c r="AG690" s="14" t="e">
        <f t="shared" si="658"/>
        <v>#DIV/0!</v>
      </c>
      <c r="AH690" s="14" t="e">
        <f t="shared" si="659"/>
        <v>#DIV/0!</v>
      </c>
      <c r="AI690" s="14" t="e">
        <f t="shared" si="660"/>
        <v>#DIV/0!</v>
      </c>
      <c r="AJ690" s="14" t="e">
        <f t="shared" si="661"/>
        <v>#DIV/0!</v>
      </c>
      <c r="AK690" s="15" t="e">
        <f t="shared" si="662"/>
        <v>#DIV/0!</v>
      </c>
    </row>
    <row r="691" spans="1:37" x14ac:dyDescent="0.25">
      <c r="A691" s="5">
        <v>45765</v>
      </c>
      <c r="C691" t="s">
        <v>47</v>
      </c>
      <c r="D691">
        <v>75</v>
      </c>
      <c r="E691">
        <v>23</v>
      </c>
      <c r="F691">
        <v>98</v>
      </c>
      <c r="G691" s="14">
        <v>0.24530092592592592</v>
      </c>
      <c r="H691" s="14">
        <v>0.17120370370370372</v>
      </c>
      <c r="I691" s="14">
        <v>5.9953703703703697E-3</v>
      </c>
      <c r="J691" s="14">
        <v>5.4803240740740743E-2</v>
      </c>
      <c r="K691" s="14">
        <v>0</v>
      </c>
      <c r="L691" s="14">
        <v>1.329861111111111E-2</v>
      </c>
      <c r="M691" s="14">
        <v>0</v>
      </c>
      <c r="N691" s="14">
        <v>0</v>
      </c>
      <c r="O691" s="14">
        <v>0</v>
      </c>
      <c r="P691" s="14">
        <v>1.0405092592592593E-2</v>
      </c>
      <c r="Q691">
        <v>0</v>
      </c>
      <c r="R691" s="14">
        <v>4.7453703703703703E-3</v>
      </c>
      <c r="X691" s="14">
        <v>1.4187037037037038</v>
      </c>
      <c r="Y691" s="12" t="e">
        <f t="shared" si="650"/>
        <v>#DIV/0!</v>
      </c>
      <c r="Z691" s="12" t="e">
        <f t="shared" si="651"/>
        <v>#DIV/0!</v>
      </c>
      <c r="AA691" s="14" t="e">
        <f t="shared" si="652"/>
        <v>#DIV/0!</v>
      </c>
      <c r="AB691" s="14" t="e">
        <f t="shared" si="653"/>
        <v>#DIV/0!</v>
      </c>
      <c r="AC691" s="14" t="e">
        <f t="shared" si="654"/>
        <v>#DIV/0!</v>
      </c>
      <c r="AD691" s="14" t="e">
        <f t="shared" si="655"/>
        <v>#DIV/0!</v>
      </c>
      <c r="AE691" s="14" t="e">
        <f t="shared" si="656"/>
        <v>#DIV/0!</v>
      </c>
      <c r="AF691" s="14" t="e">
        <f t="shared" si="657"/>
        <v>#DIV/0!</v>
      </c>
      <c r="AG691" s="14" t="e">
        <f t="shared" si="658"/>
        <v>#DIV/0!</v>
      </c>
      <c r="AH691" s="14" t="e">
        <f t="shared" si="659"/>
        <v>#DIV/0!</v>
      </c>
      <c r="AI691" s="14" t="e">
        <f t="shared" si="660"/>
        <v>#DIV/0!</v>
      </c>
      <c r="AJ691" s="14" t="e">
        <f t="shared" si="661"/>
        <v>#DIV/0!</v>
      </c>
      <c r="AK691" s="15" t="e">
        <f t="shared" si="662"/>
        <v>#DIV/0!</v>
      </c>
    </row>
    <row r="692" spans="1:37" x14ac:dyDescent="0.25">
      <c r="A692" s="5">
        <v>45772</v>
      </c>
      <c r="C692" t="s">
        <v>131</v>
      </c>
      <c r="D692">
        <v>74</v>
      </c>
      <c r="E692">
        <v>6</v>
      </c>
      <c r="F692">
        <v>80</v>
      </c>
      <c r="G692" s="14">
        <v>0.20799768518518516</v>
      </c>
      <c r="H692" s="14">
        <v>0.12480324074074074</v>
      </c>
      <c r="I692" s="14">
        <v>6.3599537037037038E-2</v>
      </c>
      <c r="J692" s="14">
        <v>0</v>
      </c>
      <c r="K692" s="14">
        <v>1.7395833333333336E-2</v>
      </c>
      <c r="L692" s="14">
        <v>2.1990740740740742E-3</v>
      </c>
      <c r="M692" s="14">
        <v>0</v>
      </c>
      <c r="N692" s="14">
        <v>0</v>
      </c>
      <c r="O692" s="14">
        <v>0</v>
      </c>
      <c r="P692" s="14">
        <v>9.2951388888888889E-2</v>
      </c>
      <c r="Q692">
        <v>0</v>
      </c>
      <c r="R692" s="14">
        <v>5.0115740740740737E-3</v>
      </c>
      <c r="X692" s="14">
        <v>1.0623032407407407</v>
      </c>
      <c r="Y692" s="12" t="e">
        <f t="shared" ref="Y692:Y700" si="663">$D692/$B692</f>
        <v>#DIV/0!</v>
      </c>
      <c r="Z692" s="12" t="e">
        <f t="shared" ref="Z692:Z700" si="664">$E692/$B692</f>
        <v>#DIV/0!</v>
      </c>
      <c r="AA692" s="14" t="e">
        <f t="shared" ref="AA692:AA700" si="665">$G692/$B692</f>
        <v>#DIV/0!</v>
      </c>
      <c r="AB692" s="14" t="e">
        <f t="shared" ref="AB692:AB700" si="666">$H692/$B692</f>
        <v>#DIV/0!</v>
      </c>
      <c r="AC692" s="14" t="e">
        <f t="shared" ref="AC692:AC700" si="667">$I692/$B692</f>
        <v>#DIV/0!</v>
      </c>
      <c r="AD692" s="14" t="e">
        <f t="shared" ref="AD692:AD700" si="668">$J692/$B692</f>
        <v>#DIV/0!</v>
      </c>
      <c r="AE692" s="14" t="e">
        <f t="shared" ref="AE692:AE700" si="669">$K692/$B692</f>
        <v>#DIV/0!</v>
      </c>
      <c r="AF692" s="14" t="e">
        <f t="shared" ref="AF692:AF700" si="670">$L692/$B692</f>
        <v>#DIV/0!</v>
      </c>
      <c r="AG692" s="14" t="e">
        <f t="shared" ref="AG692:AG700" si="671">$M692/$B692</f>
        <v>#DIV/0!</v>
      </c>
      <c r="AH692" s="14" t="e">
        <f t="shared" ref="AH692:AH700" si="672">$N692/$B692</f>
        <v>#DIV/0!</v>
      </c>
      <c r="AI692" s="14" t="e">
        <f t="shared" ref="AI692:AI700" si="673">$O692/$B692</f>
        <v>#DIV/0!</v>
      </c>
      <c r="AJ692" s="14" t="e">
        <f t="shared" ref="AJ692:AJ700" si="674">$P692/$B692</f>
        <v>#DIV/0!</v>
      </c>
      <c r="AK692" s="15" t="e">
        <f t="shared" ref="AK692:AK700" si="675">$X692/$B692</f>
        <v>#DIV/0!</v>
      </c>
    </row>
    <row r="693" spans="1:37" x14ac:dyDescent="0.25">
      <c r="A693" s="5">
        <v>45772</v>
      </c>
      <c r="C693" t="s">
        <v>123</v>
      </c>
      <c r="D693">
        <v>24</v>
      </c>
      <c r="E693">
        <v>1</v>
      </c>
      <c r="F693">
        <v>25</v>
      </c>
      <c r="G693" s="14">
        <v>0.96530092592592587</v>
      </c>
      <c r="H693" s="14">
        <v>0</v>
      </c>
      <c r="I693" s="14">
        <v>0</v>
      </c>
      <c r="J693" s="14">
        <v>0</v>
      </c>
      <c r="K693" s="14">
        <v>0</v>
      </c>
      <c r="L693" s="14">
        <v>0.96530092592592587</v>
      </c>
      <c r="M693" s="14">
        <v>0</v>
      </c>
      <c r="N693" s="14">
        <v>0</v>
      </c>
      <c r="O693" s="14">
        <v>0</v>
      </c>
      <c r="P693" s="14">
        <v>2.5115740740740741E-3</v>
      </c>
      <c r="Q693">
        <v>0</v>
      </c>
      <c r="R693" s="14">
        <v>3.5648148148148154E-3</v>
      </c>
      <c r="X693" s="14">
        <v>1.0581944444444444</v>
      </c>
      <c r="Y693" s="12" t="e">
        <f t="shared" si="663"/>
        <v>#DIV/0!</v>
      </c>
      <c r="Z693" s="12" t="e">
        <f t="shared" si="664"/>
        <v>#DIV/0!</v>
      </c>
      <c r="AA693" s="14" t="e">
        <f t="shared" si="665"/>
        <v>#DIV/0!</v>
      </c>
      <c r="AB693" s="14" t="e">
        <f t="shared" si="666"/>
        <v>#DIV/0!</v>
      </c>
      <c r="AC693" s="14" t="e">
        <f t="shared" si="667"/>
        <v>#DIV/0!</v>
      </c>
      <c r="AD693" s="14" t="e">
        <f t="shared" si="668"/>
        <v>#DIV/0!</v>
      </c>
      <c r="AE693" s="14" t="e">
        <f t="shared" si="669"/>
        <v>#DIV/0!</v>
      </c>
      <c r="AF693" s="14" t="e">
        <f t="shared" si="670"/>
        <v>#DIV/0!</v>
      </c>
      <c r="AG693" s="14" t="e">
        <f t="shared" si="671"/>
        <v>#DIV/0!</v>
      </c>
      <c r="AH693" s="14" t="e">
        <f t="shared" si="672"/>
        <v>#DIV/0!</v>
      </c>
      <c r="AI693" s="14" t="e">
        <f t="shared" si="673"/>
        <v>#DIV/0!</v>
      </c>
      <c r="AJ693" s="14" t="e">
        <f t="shared" si="674"/>
        <v>#DIV/0!</v>
      </c>
      <c r="AK693" s="15" t="e">
        <f t="shared" si="675"/>
        <v>#DIV/0!</v>
      </c>
    </row>
    <row r="694" spans="1:37" x14ac:dyDescent="0.25">
      <c r="A694" s="5">
        <v>45772</v>
      </c>
      <c r="C694" t="s">
        <v>126</v>
      </c>
      <c r="D694">
        <v>2</v>
      </c>
      <c r="E694">
        <v>6</v>
      </c>
      <c r="F694">
        <v>8</v>
      </c>
      <c r="G694" s="14">
        <v>6.7013888888888887E-3</v>
      </c>
      <c r="H694" s="14">
        <v>0</v>
      </c>
      <c r="I694" s="14">
        <v>0</v>
      </c>
      <c r="J694" s="14">
        <v>5.0000000000000001E-3</v>
      </c>
      <c r="K694" s="14">
        <v>0</v>
      </c>
      <c r="L694" s="14">
        <v>1.7013888888888892E-3</v>
      </c>
      <c r="M694" s="14">
        <v>0</v>
      </c>
      <c r="N694" s="14">
        <v>0</v>
      </c>
      <c r="O694" s="14">
        <v>0</v>
      </c>
      <c r="P694" s="14">
        <v>2.3148148148148146E-4</v>
      </c>
      <c r="Q694">
        <v>0</v>
      </c>
      <c r="R694" s="14">
        <v>1.0844907407407407E-2</v>
      </c>
      <c r="X694" s="14">
        <v>0.29359953703703706</v>
      </c>
      <c r="Y694" s="12" t="e">
        <f t="shared" si="663"/>
        <v>#DIV/0!</v>
      </c>
      <c r="Z694" s="12" t="e">
        <f t="shared" si="664"/>
        <v>#DIV/0!</v>
      </c>
      <c r="AA694" s="14" t="e">
        <f t="shared" si="665"/>
        <v>#DIV/0!</v>
      </c>
      <c r="AB694" s="14" t="e">
        <f t="shared" si="666"/>
        <v>#DIV/0!</v>
      </c>
      <c r="AC694" s="14" t="e">
        <f t="shared" si="667"/>
        <v>#DIV/0!</v>
      </c>
      <c r="AD694" s="14" t="e">
        <f t="shared" si="668"/>
        <v>#DIV/0!</v>
      </c>
      <c r="AE694" s="14" t="e">
        <f t="shared" si="669"/>
        <v>#DIV/0!</v>
      </c>
      <c r="AF694" s="14" t="e">
        <f t="shared" si="670"/>
        <v>#DIV/0!</v>
      </c>
      <c r="AG694" s="14" t="e">
        <f t="shared" si="671"/>
        <v>#DIV/0!</v>
      </c>
      <c r="AH694" s="14" t="e">
        <f t="shared" si="672"/>
        <v>#DIV/0!</v>
      </c>
      <c r="AI694" s="14" t="e">
        <f t="shared" si="673"/>
        <v>#DIV/0!</v>
      </c>
      <c r="AJ694" s="14" t="e">
        <f t="shared" si="674"/>
        <v>#DIV/0!</v>
      </c>
      <c r="AK694" s="15" t="e">
        <f t="shared" si="675"/>
        <v>#DIV/0!</v>
      </c>
    </row>
    <row r="695" spans="1:37" x14ac:dyDescent="0.25">
      <c r="A695" s="5">
        <v>45772</v>
      </c>
      <c r="C695" t="s">
        <v>127</v>
      </c>
      <c r="D695">
        <v>0</v>
      </c>
      <c r="E695">
        <v>0</v>
      </c>
      <c r="F695">
        <v>0</v>
      </c>
      <c r="G695" s="14">
        <v>0</v>
      </c>
      <c r="H695" s="14">
        <v>0</v>
      </c>
      <c r="I695" s="14">
        <v>0</v>
      </c>
      <c r="J695" s="14">
        <v>0</v>
      </c>
      <c r="K695" s="14">
        <v>0</v>
      </c>
      <c r="L695" s="14">
        <v>0</v>
      </c>
      <c r="M695" s="14">
        <v>0</v>
      </c>
      <c r="N695" s="14">
        <v>0</v>
      </c>
      <c r="O695" s="14">
        <v>0</v>
      </c>
      <c r="P695" s="14">
        <v>0</v>
      </c>
      <c r="Q695">
        <v>0</v>
      </c>
      <c r="R695" s="14" t="e">
        <v>#DIV/0!</v>
      </c>
      <c r="X695" s="14">
        <v>0</v>
      </c>
      <c r="Y695" s="12" t="e">
        <f t="shared" si="663"/>
        <v>#DIV/0!</v>
      </c>
      <c r="Z695" s="12" t="e">
        <f t="shared" si="664"/>
        <v>#DIV/0!</v>
      </c>
      <c r="AA695" s="14" t="e">
        <f t="shared" si="665"/>
        <v>#DIV/0!</v>
      </c>
      <c r="AB695" s="14" t="e">
        <f t="shared" si="666"/>
        <v>#DIV/0!</v>
      </c>
      <c r="AC695" s="14" t="e">
        <f t="shared" si="667"/>
        <v>#DIV/0!</v>
      </c>
      <c r="AD695" s="14" t="e">
        <f t="shared" si="668"/>
        <v>#DIV/0!</v>
      </c>
      <c r="AE695" s="14" t="e">
        <f t="shared" si="669"/>
        <v>#DIV/0!</v>
      </c>
      <c r="AF695" s="14" t="e">
        <f t="shared" si="670"/>
        <v>#DIV/0!</v>
      </c>
      <c r="AG695" s="14" t="e">
        <f t="shared" si="671"/>
        <v>#DIV/0!</v>
      </c>
      <c r="AH695" s="14" t="e">
        <f t="shared" si="672"/>
        <v>#DIV/0!</v>
      </c>
      <c r="AI695" s="14" t="e">
        <f t="shared" si="673"/>
        <v>#DIV/0!</v>
      </c>
      <c r="AJ695" s="14" t="e">
        <f t="shared" si="674"/>
        <v>#DIV/0!</v>
      </c>
      <c r="AK695" s="15" t="e">
        <f t="shared" si="675"/>
        <v>#DIV/0!</v>
      </c>
    </row>
    <row r="696" spans="1:37" x14ac:dyDescent="0.25">
      <c r="A696" s="5">
        <v>45772</v>
      </c>
      <c r="C696" t="s">
        <v>44</v>
      </c>
      <c r="D696">
        <v>51</v>
      </c>
      <c r="E696">
        <v>1</v>
      </c>
      <c r="F696">
        <v>52</v>
      </c>
      <c r="G696" s="14">
        <v>0.14299768518518519</v>
      </c>
      <c r="H696" s="14">
        <v>0.12510416666666666</v>
      </c>
      <c r="I696" s="14">
        <v>0</v>
      </c>
      <c r="J696" s="14">
        <v>0</v>
      </c>
      <c r="K696" s="14">
        <v>0</v>
      </c>
      <c r="L696" s="14">
        <v>1.2094907407407408E-2</v>
      </c>
      <c r="M696" s="14">
        <v>5.7986111111111112E-3</v>
      </c>
      <c r="N696" s="14">
        <v>0</v>
      </c>
      <c r="O696" s="14">
        <v>0</v>
      </c>
      <c r="P696" s="14">
        <v>5.8101851851851856E-3</v>
      </c>
      <c r="Q696">
        <v>0</v>
      </c>
      <c r="R696" s="14">
        <v>6.1574074074074074E-3</v>
      </c>
      <c r="X696" s="14">
        <v>1.0618055555555557</v>
      </c>
      <c r="Y696" s="12" t="e">
        <f t="shared" si="663"/>
        <v>#DIV/0!</v>
      </c>
      <c r="Z696" s="12" t="e">
        <f t="shared" si="664"/>
        <v>#DIV/0!</v>
      </c>
      <c r="AA696" s="14" t="e">
        <f t="shared" si="665"/>
        <v>#DIV/0!</v>
      </c>
      <c r="AB696" s="14" t="e">
        <f t="shared" si="666"/>
        <v>#DIV/0!</v>
      </c>
      <c r="AC696" s="14" t="e">
        <f t="shared" si="667"/>
        <v>#DIV/0!</v>
      </c>
      <c r="AD696" s="14" t="e">
        <f t="shared" si="668"/>
        <v>#DIV/0!</v>
      </c>
      <c r="AE696" s="14" t="e">
        <f t="shared" si="669"/>
        <v>#DIV/0!</v>
      </c>
      <c r="AF696" s="14" t="e">
        <f t="shared" si="670"/>
        <v>#DIV/0!</v>
      </c>
      <c r="AG696" s="14" t="e">
        <f t="shared" si="671"/>
        <v>#DIV/0!</v>
      </c>
      <c r="AH696" s="14" t="e">
        <f t="shared" si="672"/>
        <v>#DIV/0!</v>
      </c>
      <c r="AI696" s="14" t="e">
        <f t="shared" si="673"/>
        <v>#DIV/0!</v>
      </c>
      <c r="AJ696" s="14" t="e">
        <f t="shared" si="674"/>
        <v>#DIV/0!</v>
      </c>
      <c r="AK696" s="15" t="e">
        <f t="shared" si="675"/>
        <v>#DIV/0!</v>
      </c>
    </row>
    <row r="697" spans="1:37" x14ac:dyDescent="0.25">
      <c r="A697" s="5">
        <v>45772</v>
      </c>
      <c r="C697" t="s">
        <v>49</v>
      </c>
      <c r="D697">
        <v>98</v>
      </c>
      <c r="E697">
        <v>14</v>
      </c>
      <c r="F697">
        <v>112</v>
      </c>
      <c r="G697" s="14">
        <v>0.15969907407407408</v>
      </c>
      <c r="H697" s="14">
        <v>0.1345949074074074</v>
      </c>
      <c r="I697" s="14">
        <v>0</v>
      </c>
      <c r="J697" s="14">
        <v>1.7303240740740741E-2</v>
      </c>
      <c r="K697" s="14">
        <v>0</v>
      </c>
      <c r="L697" s="14">
        <v>7.8009259259259256E-3</v>
      </c>
      <c r="M697" s="14">
        <v>0</v>
      </c>
      <c r="N697" s="14">
        <v>0</v>
      </c>
      <c r="O697" s="14">
        <v>0</v>
      </c>
      <c r="P697" s="14">
        <v>5.6076388888888884E-2</v>
      </c>
      <c r="Q697">
        <v>0</v>
      </c>
      <c r="R697" s="14">
        <v>3.8078703703703707E-3</v>
      </c>
      <c r="X697" s="14">
        <v>1.0620949074074073</v>
      </c>
      <c r="Y697" s="12" t="e">
        <f t="shared" si="663"/>
        <v>#DIV/0!</v>
      </c>
      <c r="Z697" s="12" t="e">
        <f t="shared" si="664"/>
        <v>#DIV/0!</v>
      </c>
      <c r="AA697" s="14" t="e">
        <f t="shared" si="665"/>
        <v>#DIV/0!</v>
      </c>
      <c r="AB697" s="14" t="e">
        <f t="shared" si="666"/>
        <v>#DIV/0!</v>
      </c>
      <c r="AC697" s="14" t="e">
        <f t="shared" si="667"/>
        <v>#DIV/0!</v>
      </c>
      <c r="AD697" s="14" t="e">
        <f t="shared" si="668"/>
        <v>#DIV/0!</v>
      </c>
      <c r="AE697" s="14" t="e">
        <f t="shared" si="669"/>
        <v>#DIV/0!</v>
      </c>
      <c r="AF697" s="14" t="e">
        <f t="shared" si="670"/>
        <v>#DIV/0!</v>
      </c>
      <c r="AG697" s="14" t="e">
        <f t="shared" si="671"/>
        <v>#DIV/0!</v>
      </c>
      <c r="AH697" s="14" t="e">
        <f t="shared" si="672"/>
        <v>#DIV/0!</v>
      </c>
      <c r="AI697" s="14" t="e">
        <f t="shared" si="673"/>
        <v>#DIV/0!</v>
      </c>
      <c r="AJ697" s="14" t="e">
        <f t="shared" si="674"/>
        <v>#DIV/0!</v>
      </c>
      <c r="AK697" s="15" t="e">
        <f t="shared" si="675"/>
        <v>#DIV/0!</v>
      </c>
    </row>
    <row r="698" spans="1:37" x14ac:dyDescent="0.25">
      <c r="A698" s="5">
        <v>45772</v>
      </c>
      <c r="C698" t="s">
        <v>45</v>
      </c>
      <c r="D698">
        <v>14</v>
      </c>
      <c r="E698">
        <v>25</v>
      </c>
      <c r="F698">
        <v>39</v>
      </c>
      <c r="G698" s="14">
        <v>0.98659722222222224</v>
      </c>
      <c r="H698" s="14">
        <v>0.12870370370370371</v>
      </c>
      <c r="I698" s="14">
        <v>0</v>
      </c>
      <c r="J698" s="14">
        <v>0</v>
      </c>
      <c r="K698" s="14">
        <v>0</v>
      </c>
      <c r="L698" s="14">
        <v>0</v>
      </c>
      <c r="M698" s="14">
        <v>0</v>
      </c>
      <c r="N698" s="14">
        <v>0.85790509259259251</v>
      </c>
      <c r="O698" s="14">
        <v>0</v>
      </c>
      <c r="P698" s="14">
        <v>1.5856481481481479E-3</v>
      </c>
      <c r="Q698">
        <v>0</v>
      </c>
      <c r="R698" s="14">
        <v>6.782407407407408E-3</v>
      </c>
      <c r="X698" s="14">
        <v>1.0601041666666666</v>
      </c>
      <c r="Y698" s="12" t="e">
        <f t="shared" si="663"/>
        <v>#DIV/0!</v>
      </c>
      <c r="Z698" s="12" t="e">
        <f t="shared" si="664"/>
        <v>#DIV/0!</v>
      </c>
      <c r="AA698" s="14" t="e">
        <f t="shared" si="665"/>
        <v>#DIV/0!</v>
      </c>
      <c r="AB698" s="14" t="e">
        <f t="shared" si="666"/>
        <v>#DIV/0!</v>
      </c>
      <c r="AC698" s="14" t="e">
        <f t="shared" si="667"/>
        <v>#DIV/0!</v>
      </c>
      <c r="AD698" s="14" t="e">
        <f t="shared" si="668"/>
        <v>#DIV/0!</v>
      </c>
      <c r="AE698" s="14" t="e">
        <f t="shared" si="669"/>
        <v>#DIV/0!</v>
      </c>
      <c r="AF698" s="14" t="e">
        <f t="shared" si="670"/>
        <v>#DIV/0!</v>
      </c>
      <c r="AG698" s="14" t="e">
        <f t="shared" si="671"/>
        <v>#DIV/0!</v>
      </c>
      <c r="AH698" s="14" t="e">
        <f t="shared" si="672"/>
        <v>#DIV/0!</v>
      </c>
      <c r="AI698" s="14" t="e">
        <f t="shared" si="673"/>
        <v>#DIV/0!</v>
      </c>
      <c r="AJ698" s="14" t="e">
        <f t="shared" si="674"/>
        <v>#DIV/0!</v>
      </c>
      <c r="AK698" s="15" t="e">
        <f t="shared" si="675"/>
        <v>#DIV/0!</v>
      </c>
    </row>
    <row r="699" spans="1:37" x14ac:dyDescent="0.25">
      <c r="A699" s="5">
        <v>45772</v>
      </c>
      <c r="C699" t="s">
        <v>46</v>
      </c>
      <c r="D699">
        <v>62</v>
      </c>
      <c r="E699">
        <v>6</v>
      </c>
      <c r="F699">
        <v>68</v>
      </c>
      <c r="G699" s="14">
        <v>0.15709490740740742</v>
      </c>
      <c r="H699" s="14">
        <v>0.12730324074074076</v>
      </c>
      <c r="I699" s="14">
        <v>0</v>
      </c>
      <c r="J699" s="14">
        <v>2.7002314814814812E-2</v>
      </c>
      <c r="K699" s="14">
        <v>0</v>
      </c>
      <c r="L699" s="14">
        <v>0</v>
      </c>
      <c r="M699" s="14">
        <v>2.8009259259259259E-3</v>
      </c>
      <c r="N699" s="14">
        <v>0</v>
      </c>
      <c r="O699" s="14">
        <v>0</v>
      </c>
      <c r="P699" s="14">
        <v>4.7280092592592589E-2</v>
      </c>
      <c r="Q699">
        <v>0</v>
      </c>
      <c r="R699" s="14">
        <v>5.4861111111111117E-3</v>
      </c>
      <c r="X699" s="14">
        <v>1.0679050925925926</v>
      </c>
      <c r="Y699" s="12" t="e">
        <f t="shared" si="663"/>
        <v>#DIV/0!</v>
      </c>
      <c r="Z699" s="12" t="e">
        <f t="shared" si="664"/>
        <v>#DIV/0!</v>
      </c>
      <c r="AA699" s="14" t="e">
        <f t="shared" si="665"/>
        <v>#DIV/0!</v>
      </c>
      <c r="AB699" s="14" t="e">
        <f t="shared" si="666"/>
        <v>#DIV/0!</v>
      </c>
      <c r="AC699" s="14" t="e">
        <f t="shared" si="667"/>
        <v>#DIV/0!</v>
      </c>
      <c r="AD699" s="14" t="e">
        <f t="shared" si="668"/>
        <v>#DIV/0!</v>
      </c>
      <c r="AE699" s="14" t="e">
        <f t="shared" si="669"/>
        <v>#DIV/0!</v>
      </c>
      <c r="AF699" s="14" t="e">
        <f t="shared" si="670"/>
        <v>#DIV/0!</v>
      </c>
      <c r="AG699" s="14" t="e">
        <f t="shared" si="671"/>
        <v>#DIV/0!</v>
      </c>
      <c r="AH699" s="14" t="e">
        <f t="shared" si="672"/>
        <v>#DIV/0!</v>
      </c>
      <c r="AI699" s="14" t="e">
        <f t="shared" si="673"/>
        <v>#DIV/0!</v>
      </c>
      <c r="AJ699" s="14" t="e">
        <f t="shared" si="674"/>
        <v>#DIV/0!</v>
      </c>
      <c r="AK699" s="15" t="e">
        <f t="shared" si="675"/>
        <v>#DIV/0!</v>
      </c>
    </row>
    <row r="700" spans="1:37" x14ac:dyDescent="0.25">
      <c r="A700" s="5">
        <v>45772</v>
      </c>
      <c r="C700" t="s">
        <v>47</v>
      </c>
      <c r="D700">
        <v>47</v>
      </c>
      <c r="E700">
        <v>8</v>
      </c>
      <c r="F700">
        <v>55</v>
      </c>
      <c r="G700" s="14">
        <v>0.19849537037037038</v>
      </c>
      <c r="H700" s="14">
        <v>0.12670138888888891</v>
      </c>
      <c r="I700" s="14">
        <v>7.0023148148148154E-3</v>
      </c>
      <c r="J700" s="14">
        <v>6.069444444444444E-2</v>
      </c>
      <c r="K700" s="14">
        <v>0</v>
      </c>
      <c r="L700" s="14">
        <v>0</v>
      </c>
      <c r="M700" s="14">
        <v>4.0972222222222226E-3</v>
      </c>
      <c r="N700" s="14">
        <v>0</v>
      </c>
      <c r="O700" s="14">
        <v>0</v>
      </c>
      <c r="P700" s="14">
        <v>8.7499999999999991E-3</v>
      </c>
      <c r="Q700">
        <v>0</v>
      </c>
      <c r="R700" s="14">
        <v>4.6296296296296302E-3</v>
      </c>
      <c r="X700" s="14">
        <v>1.0637962962962964</v>
      </c>
      <c r="Y700" s="12" t="e">
        <f t="shared" si="663"/>
        <v>#DIV/0!</v>
      </c>
      <c r="Z700" s="12" t="e">
        <f t="shared" si="664"/>
        <v>#DIV/0!</v>
      </c>
      <c r="AA700" s="14" t="e">
        <f t="shared" si="665"/>
        <v>#DIV/0!</v>
      </c>
      <c r="AB700" s="14" t="e">
        <f t="shared" si="666"/>
        <v>#DIV/0!</v>
      </c>
      <c r="AC700" s="14" t="e">
        <f t="shared" si="667"/>
        <v>#DIV/0!</v>
      </c>
      <c r="AD700" s="14" t="e">
        <f t="shared" si="668"/>
        <v>#DIV/0!</v>
      </c>
      <c r="AE700" s="14" t="e">
        <f t="shared" si="669"/>
        <v>#DIV/0!</v>
      </c>
      <c r="AF700" s="14" t="e">
        <f t="shared" si="670"/>
        <v>#DIV/0!</v>
      </c>
      <c r="AG700" s="14" t="e">
        <f t="shared" si="671"/>
        <v>#DIV/0!</v>
      </c>
      <c r="AH700" s="14" t="e">
        <f t="shared" si="672"/>
        <v>#DIV/0!</v>
      </c>
      <c r="AI700" s="14" t="e">
        <f t="shared" si="673"/>
        <v>#DIV/0!</v>
      </c>
      <c r="AJ700" s="14" t="e">
        <f t="shared" si="674"/>
        <v>#DIV/0!</v>
      </c>
      <c r="AK700" s="15" t="e">
        <f t="shared" si="675"/>
        <v>#DIV/0!</v>
      </c>
    </row>
    <row r="701" spans="1:37" x14ac:dyDescent="0.25">
      <c r="A701" s="5">
        <v>45779</v>
      </c>
      <c r="C701" t="s">
        <v>131</v>
      </c>
      <c r="D701">
        <v>98</v>
      </c>
      <c r="E701">
        <v>16</v>
      </c>
      <c r="F701">
        <v>114</v>
      </c>
      <c r="G701" s="14">
        <v>0.29019675925925925</v>
      </c>
      <c r="H701" s="14">
        <v>0.21150462962962965</v>
      </c>
      <c r="I701" s="14">
        <v>7.8703703703703706E-2</v>
      </c>
      <c r="J701" s="14">
        <v>0</v>
      </c>
      <c r="K701" s="14">
        <v>0</v>
      </c>
      <c r="L701" s="14">
        <v>0</v>
      </c>
      <c r="M701" s="14">
        <v>0</v>
      </c>
      <c r="N701" s="14">
        <v>0</v>
      </c>
      <c r="O701" s="14">
        <v>0</v>
      </c>
      <c r="P701" s="14">
        <v>0.12093749999999999</v>
      </c>
      <c r="Q701">
        <v>0</v>
      </c>
      <c r="R701" s="14">
        <v>4.5370370370370365E-3</v>
      </c>
      <c r="X701" s="14">
        <v>1.7690046296296298</v>
      </c>
      <c r="Y701" s="12" t="e">
        <f t="shared" ref="Y701:Y709" si="676">$D701/$B701</f>
        <v>#DIV/0!</v>
      </c>
      <c r="Z701" s="12" t="e">
        <f t="shared" ref="Z701:Z709" si="677">$E701/$B701</f>
        <v>#DIV/0!</v>
      </c>
      <c r="AA701" s="14" t="e">
        <f t="shared" ref="AA701:AA709" si="678">$G701/$B701</f>
        <v>#DIV/0!</v>
      </c>
      <c r="AB701" s="14" t="e">
        <f t="shared" ref="AB701:AB709" si="679">$H701/$B701</f>
        <v>#DIV/0!</v>
      </c>
      <c r="AC701" s="14" t="e">
        <f t="shared" ref="AC701:AC709" si="680">$I701/$B701</f>
        <v>#DIV/0!</v>
      </c>
      <c r="AD701" s="14" t="e">
        <f t="shared" ref="AD701:AD709" si="681">$J701/$B701</f>
        <v>#DIV/0!</v>
      </c>
      <c r="AE701" s="14" t="e">
        <f t="shared" ref="AE701:AE709" si="682">$K701/$B701</f>
        <v>#DIV/0!</v>
      </c>
      <c r="AF701" s="14" t="e">
        <f t="shared" ref="AF701:AF709" si="683">$L701/$B701</f>
        <v>#DIV/0!</v>
      </c>
      <c r="AG701" s="14" t="e">
        <f t="shared" ref="AG701:AG709" si="684">$M701/$B701</f>
        <v>#DIV/0!</v>
      </c>
      <c r="AH701" s="14" t="e">
        <f t="shared" ref="AH701:AH709" si="685">$N701/$B701</f>
        <v>#DIV/0!</v>
      </c>
      <c r="AI701" s="14" t="e">
        <f t="shared" ref="AI701:AI709" si="686">$O701/$B701</f>
        <v>#DIV/0!</v>
      </c>
      <c r="AJ701" s="14" t="e">
        <f t="shared" ref="AJ701:AJ709" si="687">$P701/$B701</f>
        <v>#DIV/0!</v>
      </c>
      <c r="AK701" s="15" t="e">
        <f t="shared" ref="AK701:AK709" si="688">$X701/$B701</f>
        <v>#DIV/0!</v>
      </c>
    </row>
    <row r="702" spans="1:37" x14ac:dyDescent="0.25">
      <c r="A702" s="5">
        <v>45779</v>
      </c>
      <c r="C702" t="s">
        <v>123</v>
      </c>
      <c r="D702">
        <v>24</v>
      </c>
      <c r="E702">
        <v>5</v>
      </c>
      <c r="F702">
        <v>29</v>
      </c>
      <c r="G702" s="14">
        <v>1.1654050925925927</v>
      </c>
      <c r="H702" s="14">
        <v>0</v>
      </c>
      <c r="I702" s="14">
        <v>0</v>
      </c>
      <c r="J702" s="14">
        <v>0</v>
      </c>
      <c r="K702" s="14">
        <v>0</v>
      </c>
      <c r="L702" s="14">
        <v>0.16540509259259259</v>
      </c>
      <c r="M702" s="14">
        <v>0</v>
      </c>
      <c r="N702" s="14">
        <v>0</v>
      </c>
      <c r="O702" s="14">
        <v>0</v>
      </c>
      <c r="P702" s="14">
        <v>5.9953703703703697E-3</v>
      </c>
      <c r="Q702">
        <v>0</v>
      </c>
      <c r="R702" s="14">
        <v>3.0555555555555557E-3</v>
      </c>
      <c r="X702" s="14">
        <v>1.246898148148148</v>
      </c>
      <c r="Y702" s="12" t="e">
        <f t="shared" si="676"/>
        <v>#DIV/0!</v>
      </c>
      <c r="Z702" s="12" t="e">
        <f t="shared" si="677"/>
        <v>#DIV/0!</v>
      </c>
      <c r="AA702" s="14" t="e">
        <f t="shared" si="678"/>
        <v>#DIV/0!</v>
      </c>
      <c r="AB702" s="14" t="e">
        <f t="shared" si="679"/>
        <v>#DIV/0!</v>
      </c>
      <c r="AC702" s="14" t="e">
        <f t="shared" si="680"/>
        <v>#DIV/0!</v>
      </c>
      <c r="AD702" s="14" t="e">
        <f t="shared" si="681"/>
        <v>#DIV/0!</v>
      </c>
      <c r="AE702" s="14" t="e">
        <f t="shared" si="682"/>
        <v>#DIV/0!</v>
      </c>
      <c r="AF702" s="14" t="e">
        <f t="shared" si="683"/>
        <v>#DIV/0!</v>
      </c>
      <c r="AG702" s="14" t="e">
        <f t="shared" si="684"/>
        <v>#DIV/0!</v>
      </c>
      <c r="AH702" s="14" t="e">
        <f t="shared" si="685"/>
        <v>#DIV/0!</v>
      </c>
      <c r="AI702" s="14" t="e">
        <f t="shared" si="686"/>
        <v>#DIV/0!</v>
      </c>
      <c r="AJ702" s="14" t="e">
        <f t="shared" si="687"/>
        <v>#DIV/0!</v>
      </c>
      <c r="AK702" s="15" t="e">
        <f t="shared" si="688"/>
        <v>#DIV/0!</v>
      </c>
    </row>
    <row r="703" spans="1:37" x14ac:dyDescent="0.25">
      <c r="A703" s="5">
        <v>45779</v>
      </c>
      <c r="C703" t="s">
        <v>126</v>
      </c>
      <c r="D703">
        <v>61</v>
      </c>
      <c r="E703">
        <v>4</v>
      </c>
      <c r="F703">
        <v>65</v>
      </c>
      <c r="G703" s="14">
        <v>5.5798611111111111E-2</v>
      </c>
      <c r="H703" s="14">
        <v>0</v>
      </c>
      <c r="I703" s="14">
        <v>0</v>
      </c>
      <c r="J703" s="14">
        <v>1.6701388888888887E-2</v>
      </c>
      <c r="K703" s="14">
        <v>0</v>
      </c>
      <c r="L703" s="14">
        <v>3.9097222222222221E-2</v>
      </c>
      <c r="M703" s="14">
        <v>0</v>
      </c>
      <c r="N703" s="14">
        <v>0</v>
      </c>
      <c r="O703" s="14">
        <v>0</v>
      </c>
      <c r="P703" s="14">
        <v>3.0520833333333334E-2</v>
      </c>
      <c r="Q703">
        <v>0</v>
      </c>
      <c r="R703" s="14">
        <v>4.9537037037037041E-3</v>
      </c>
      <c r="X703" s="14">
        <v>0.73849537037037039</v>
      </c>
      <c r="Y703" s="12" t="e">
        <f t="shared" si="676"/>
        <v>#DIV/0!</v>
      </c>
      <c r="Z703" s="12" t="e">
        <f t="shared" si="677"/>
        <v>#DIV/0!</v>
      </c>
      <c r="AA703" s="14" t="e">
        <f t="shared" si="678"/>
        <v>#DIV/0!</v>
      </c>
      <c r="AB703" s="14" t="e">
        <f t="shared" si="679"/>
        <v>#DIV/0!</v>
      </c>
      <c r="AC703" s="14" t="e">
        <f t="shared" si="680"/>
        <v>#DIV/0!</v>
      </c>
      <c r="AD703" s="14" t="e">
        <f t="shared" si="681"/>
        <v>#DIV/0!</v>
      </c>
      <c r="AE703" s="14" t="e">
        <f t="shared" si="682"/>
        <v>#DIV/0!</v>
      </c>
      <c r="AF703" s="14" t="e">
        <f t="shared" si="683"/>
        <v>#DIV/0!</v>
      </c>
      <c r="AG703" s="14" t="e">
        <f t="shared" si="684"/>
        <v>#DIV/0!</v>
      </c>
      <c r="AH703" s="14" t="e">
        <f t="shared" si="685"/>
        <v>#DIV/0!</v>
      </c>
      <c r="AI703" s="14" t="e">
        <f t="shared" si="686"/>
        <v>#DIV/0!</v>
      </c>
      <c r="AJ703" s="14" t="e">
        <f t="shared" si="687"/>
        <v>#DIV/0!</v>
      </c>
      <c r="AK703" s="15" t="e">
        <f t="shared" si="688"/>
        <v>#DIV/0!</v>
      </c>
    </row>
    <row r="704" spans="1:37" x14ac:dyDescent="0.25">
      <c r="A704" s="5">
        <v>45779</v>
      </c>
      <c r="C704" t="s">
        <v>127</v>
      </c>
      <c r="D704">
        <v>41</v>
      </c>
      <c r="E704">
        <v>13</v>
      </c>
      <c r="F704">
        <v>54</v>
      </c>
      <c r="G704" s="14">
        <v>0.40759259259259256</v>
      </c>
      <c r="H704" s="14">
        <v>0.1670949074074074</v>
      </c>
      <c r="I704" s="14">
        <v>0</v>
      </c>
      <c r="J704" s="14">
        <v>2.1898148148148149E-2</v>
      </c>
      <c r="K704" s="14">
        <v>0</v>
      </c>
      <c r="L704" s="14">
        <v>0.21859953703703705</v>
      </c>
      <c r="M704" s="14">
        <v>0</v>
      </c>
      <c r="N704" s="14">
        <v>0</v>
      </c>
      <c r="O704" s="14">
        <v>0</v>
      </c>
      <c r="P704" s="14">
        <v>2.2187499999999999E-2</v>
      </c>
      <c r="Q704">
        <v>0</v>
      </c>
      <c r="R704" s="14">
        <v>5.0000000000000001E-3</v>
      </c>
      <c r="X704" s="14">
        <v>1.7864930555555556</v>
      </c>
      <c r="Y704" s="12" t="e">
        <f t="shared" si="676"/>
        <v>#DIV/0!</v>
      </c>
      <c r="Z704" s="12" t="e">
        <f t="shared" si="677"/>
        <v>#DIV/0!</v>
      </c>
      <c r="AA704" s="14" t="e">
        <f t="shared" si="678"/>
        <v>#DIV/0!</v>
      </c>
      <c r="AB704" s="14" t="e">
        <f t="shared" si="679"/>
        <v>#DIV/0!</v>
      </c>
      <c r="AC704" s="14" t="e">
        <f t="shared" si="680"/>
        <v>#DIV/0!</v>
      </c>
      <c r="AD704" s="14" t="e">
        <f t="shared" si="681"/>
        <v>#DIV/0!</v>
      </c>
      <c r="AE704" s="14" t="e">
        <f t="shared" si="682"/>
        <v>#DIV/0!</v>
      </c>
      <c r="AF704" s="14" t="e">
        <f t="shared" si="683"/>
        <v>#DIV/0!</v>
      </c>
      <c r="AG704" s="14" t="e">
        <f t="shared" si="684"/>
        <v>#DIV/0!</v>
      </c>
      <c r="AH704" s="14" t="e">
        <f t="shared" si="685"/>
        <v>#DIV/0!</v>
      </c>
      <c r="AI704" s="14" t="e">
        <f t="shared" si="686"/>
        <v>#DIV/0!</v>
      </c>
      <c r="AJ704" s="14" t="e">
        <f t="shared" si="687"/>
        <v>#DIV/0!</v>
      </c>
      <c r="AK704" s="15" t="e">
        <f t="shared" si="688"/>
        <v>#DIV/0!</v>
      </c>
    </row>
    <row r="705" spans="1:37" x14ac:dyDescent="0.25">
      <c r="A705" s="5">
        <v>45779</v>
      </c>
      <c r="C705" t="s">
        <v>44</v>
      </c>
      <c r="D705">
        <v>81</v>
      </c>
      <c r="E705">
        <v>19</v>
      </c>
      <c r="F705">
        <v>100</v>
      </c>
      <c r="G705" s="14">
        <v>0.26810185185185187</v>
      </c>
      <c r="H705" s="14">
        <v>0.21450231481481483</v>
      </c>
      <c r="I705" s="14">
        <v>0</v>
      </c>
      <c r="J705" s="14">
        <v>4.5949074074074078E-3</v>
      </c>
      <c r="K705" s="14">
        <v>0</v>
      </c>
      <c r="L705" s="14">
        <v>0</v>
      </c>
      <c r="M705" s="14">
        <v>4.9004629629629627E-2</v>
      </c>
      <c r="N705" s="14">
        <v>0</v>
      </c>
      <c r="O705" s="14">
        <v>0</v>
      </c>
      <c r="P705" s="14">
        <v>1.7199074074074071E-2</v>
      </c>
      <c r="Q705">
        <v>0</v>
      </c>
      <c r="R705" s="14">
        <v>6.8171296296296287E-3</v>
      </c>
      <c r="X705" s="14">
        <v>1.7685995370370371</v>
      </c>
      <c r="Y705" s="12" t="e">
        <f t="shared" si="676"/>
        <v>#DIV/0!</v>
      </c>
      <c r="Z705" s="12" t="e">
        <f t="shared" si="677"/>
        <v>#DIV/0!</v>
      </c>
      <c r="AA705" s="14" t="e">
        <f t="shared" si="678"/>
        <v>#DIV/0!</v>
      </c>
      <c r="AB705" s="14" t="e">
        <f t="shared" si="679"/>
        <v>#DIV/0!</v>
      </c>
      <c r="AC705" s="14" t="e">
        <f t="shared" si="680"/>
        <v>#DIV/0!</v>
      </c>
      <c r="AD705" s="14" t="e">
        <f t="shared" si="681"/>
        <v>#DIV/0!</v>
      </c>
      <c r="AE705" s="14" t="e">
        <f t="shared" si="682"/>
        <v>#DIV/0!</v>
      </c>
      <c r="AF705" s="14" t="e">
        <f t="shared" si="683"/>
        <v>#DIV/0!</v>
      </c>
      <c r="AG705" s="14" t="e">
        <f t="shared" si="684"/>
        <v>#DIV/0!</v>
      </c>
      <c r="AH705" s="14" t="e">
        <f t="shared" si="685"/>
        <v>#DIV/0!</v>
      </c>
      <c r="AI705" s="14" t="e">
        <f t="shared" si="686"/>
        <v>#DIV/0!</v>
      </c>
      <c r="AJ705" s="14" t="e">
        <f t="shared" si="687"/>
        <v>#DIV/0!</v>
      </c>
      <c r="AK705" s="15" t="e">
        <f t="shared" si="688"/>
        <v>#DIV/0!</v>
      </c>
    </row>
    <row r="706" spans="1:37" x14ac:dyDescent="0.25">
      <c r="A706" s="5">
        <v>45779</v>
      </c>
      <c r="C706" t="s">
        <v>49</v>
      </c>
      <c r="D706">
        <v>91</v>
      </c>
      <c r="E706">
        <v>34</v>
      </c>
      <c r="F706">
        <v>125</v>
      </c>
      <c r="G706" s="14">
        <v>0.61159722222222224</v>
      </c>
      <c r="H706" s="14">
        <v>0.16769675925925928</v>
      </c>
      <c r="I706" s="14">
        <v>1.8981481481481482E-3</v>
      </c>
      <c r="J706" s="14">
        <v>1.329861111111111E-2</v>
      </c>
      <c r="K706" s="14">
        <v>1.3703703703703704E-2</v>
      </c>
      <c r="L706" s="14">
        <v>6.4004629629629628E-3</v>
      </c>
      <c r="M706" s="14">
        <v>0.40859953703703705</v>
      </c>
      <c r="N706" s="14">
        <v>0</v>
      </c>
      <c r="O706" s="14">
        <v>0</v>
      </c>
      <c r="P706" s="14">
        <v>4.8402777777777774E-2</v>
      </c>
      <c r="Q706">
        <v>0</v>
      </c>
      <c r="R706" s="14">
        <v>4.0509259259259257E-3</v>
      </c>
      <c r="X706" s="14">
        <v>1.4201967592592595</v>
      </c>
      <c r="Y706" s="12" t="e">
        <f t="shared" si="676"/>
        <v>#DIV/0!</v>
      </c>
      <c r="Z706" s="12" t="e">
        <f t="shared" si="677"/>
        <v>#DIV/0!</v>
      </c>
      <c r="AA706" s="14" t="e">
        <f t="shared" si="678"/>
        <v>#DIV/0!</v>
      </c>
      <c r="AB706" s="14" t="e">
        <f t="shared" si="679"/>
        <v>#DIV/0!</v>
      </c>
      <c r="AC706" s="14" t="e">
        <f t="shared" si="680"/>
        <v>#DIV/0!</v>
      </c>
      <c r="AD706" s="14" t="e">
        <f t="shared" si="681"/>
        <v>#DIV/0!</v>
      </c>
      <c r="AE706" s="14" t="e">
        <f t="shared" si="682"/>
        <v>#DIV/0!</v>
      </c>
      <c r="AF706" s="14" t="e">
        <f t="shared" si="683"/>
        <v>#DIV/0!</v>
      </c>
      <c r="AG706" s="14" t="e">
        <f t="shared" si="684"/>
        <v>#DIV/0!</v>
      </c>
      <c r="AH706" s="14" t="e">
        <f t="shared" si="685"/>
        <v>#DIV/0!</v>
      </c>
      <c r="AI706" s="14" t="e">
        <f t="shared" si="686"/>
        <v>#DIV/0!</v>
      </c>
      <c r="AJ706" s="14" t="e">
        <f t="shared" si="687"/>
        <v>#DIV/0!</v>
      </c>
      <c r="AK706" s="15" t="e">
        <f t="shared" si="688"/>
        <v>#DIV/0!</v>
      </c>
    </row>
    <row r="707" spans="1:37" x14ac:dyDescent="0.25">
      <c r="A707" s="5">
        <v>45779</v>
      </c>
      <c r="C707" t="s">
        <v>45</v>
      </c>
      <c r="D707">
        <v>14</v>
      </c>
      <c r="E707">
        <v>28</v>
      </c>
      <c r="F707">
        <v>42</v>
      </c>
      <c r="G707" s="14">
        <v>1.4687037037037038</v>
      </c>
      <c r="H707" s="14">
        <v>0.16599537037037038</v>
      </c>
      <c r="I707" s="14">
        <v>0</v>
      </c>
      <c r="J707" s="14">
        <v>0</v>
      </c>
      <c r="K707" s="14">
        <v>0</v>
      </c>
      <c r="L707" s="14">
        <v>0</v>
      </c>
      <c r="M707" s="14">
        <v>0</v>
      </c>
      <c r="N707" s="14">
        <v>0.30269675925925926</v>
      </c>
      <c r="O707" s="14">
        <v>0</v>
      </c>
      <c r="P707" s="14">
        <v>7.9861111111111105E-4</v>
      </c>
      <c r="Q707">
        <v>0</v>
      </c>
      <c r="R707" s="14">
        <v>5.9143518518518521E-3</v>
      </c>
      <c r="X707" s="14">
        <v>1.5212962962962964</v>
      </c>
      <c r="Y707" s="12" t="e">
        <f t="shared" si="676"/>
        <v>#DIV/0!</v>
      </c>
      <c r="Z707" s="12" t="e">
        <f t="shared" si="677"/>
        <v>#DIV/0!</v>
      </c>
      <c r="AA707" s="14" t="e">
        <f t="shared" si="678"/>
        <v>#DIV/0!</v>
      </c>
      <c r="AB707" s="14" t="e">
        <f t="shared" si="679"/>
        <v>#DIV/0!</v>
      </c>
      <c r="AC707" s="14" t="e">
        <f t="shared" si="680"/>
        <v>#DIV/0!</v>
      </c>
      <c r="AD707" s="14" t="e">
        <f t="shared" si="681"/>
        <v>#DIV/0!</v>
      </c>
      <c r="AE707" s="14" t="e">
        <f t="shared" si="682"/>
        <v>#DIV/0!</v>
      </c>
      <c r="AF707" s="14" t="e">
        <f t="shared" si="683"/>
        <v>#DIV/0!</v>
      </c>
      <c r="AG707" s="14" t="e">
        <f t="shared" si="684"/>
        <v>#DIV/0!</v>
      </c>
      <c r="AH707" s="14" t="e">
        <f t="shared" si="685"/>
        <v>#DIV/0!</v>
      </c>
      <c r="AI707" s="14" t="e">
        <f t="shared" si="686"/>
        <v>#DIV/0!</v>
      </c>
      <c r="AJ707" s="14" t="e">
        <f t="shared" si="687"/>
        <v>#DIV/0!</v>
      </c>
      <c r="AK707" s="15" t="e">
        <f t="shared" si="688"/>
        <v>#DIV/0!</v>
      </c>
    </row>
    <row r="708" spans="1:37" x14ac:dyDescent="0.25">
      <c r="A708" s="5">
        <v>45779</v>
      </c>
      <c r="C708" t="s">
        <v>46</v>
      </c>
      <c r="D708">
        <v>90</v>
      </c>
      <c r="E708">
        <v>13</v>
      </c>
      <c r="F708">
        <v>103</v>
      </c>
      <c r="G708" s="14">
        <v>0.47140046296296295</v>
      </c>
      <c r="H708" s="14">
        <v>0.20980324074074075</v>
      </c>
      <c r="I708" s="14">
        <v>0</v>
      </c>
      <c r="J708" s="14">
        <v>3.2395833333333332E-2</v>
      </c>
      <c r="K708" s="14">
        <v>1.7997685185185186E-2</v>
      </c>
      <c r="L708" s="14">
        <v>5.4976851851851853E-3</v>
      </c>
      <c r="M708" s="14">
        <v>0.20569444444444443</v>
      </c>
      <c r="N708" s="14">
        <v>0</v>
      </c>
      <c r="O708" s="14">
        <v>0</v>
      </c>
      <c r="P708" s="14">
        <v>3.2418981481481479E-2</v>
      </c>
      <c r="Q708">
        <v>0</v>
      </c>
      <c r="R708" s="14">
        <v>5.7407407407407416E-3</v>
      </c>
      <c r="X708" s="14">
        <v>1.7695949074074075</v>
      </c>
      <c r="Y708" s="12" t="e">
        <f t="shared" si="676"/>
        <v>#DIV/0!</v>
      </c>
      <c r="Z708" s="12" t="e">
        <f t="shared" si="677"/>
        <v>#DIV/0!</v>
      </c>
      <c r="AA708" s="14" t="e">
        <f t="shared" si="678"/>
        <v>#DIV/0!</v>
      </c>
      <c r="AB708" s="14" t="e">
        <f t="shared" si="679"/>
        <v>#DIV/0!</v>
      </c>
      <c r="AC708" s="14" t="e">
        <f t="shared" si="680"/>
        <v>#DIV/0!</v>
      </c>
      <c r="AD708" s="14" t="e">
        <f t="shared" si="681"/>
        <v>#DIV/0!</v>
      </c>
      <c r="AE708" s="14" t="e">
        <f t="shared" si="682"/>
        <v>#DIV/0!</v>
      </c>
      <c r="AF708" s="14" t="e">
        <f t="shared" si="683"/>
        <v>#DIV/0!</v>
      </c>
      <c r="AG708" s="14" t="e">
        <f t="shared" si="684"/>
        <v>#DIV/0!</v>
      </c>
      <c r="AH708" s="14" t="e">
        <f t="shared" si="685"/>
        <v>#DIV/0!</v>
      </c>
      <c r="AI708" s="14" t="e">
        <f t="shared" si="686"/>
        <v>#DIV/0!</v>
      </c>
      <c r="AJ708" s="14" t="e">
        <f t="shared" si="687"/>
        <v>#DIV/0!</v>
      </c>
      <c r="AK708" s="15" t="e">
        <f t="shared" si="688"/>
        <v>#DIV/0!</v>
      </c>
    </row>
    <row r="709" spans="1:37" x14ac:dyDescent="0.25">
      <c r="A709" s="5">
        <v>45779</v>
      </c>
      <c r="C709" t="s">
        <v>47</v>
      </c>
      <c r="D709">
        <v>123</v>
      </c>
      <c r="E709">
        <v>28</v>
      </c>
      <c r="F709">
        <v>151</v>
      </c>
      <c r="G709" s="14">
        <v>0.36340277777777774</v>
      </c>
      <c r="H709" s="14">
        <v>0.19790509259259259</v>
      </c>
      <c r="I709" s="14">
        <v>1.2962962962962963E-3</v>
      </c>
      <c r="J709" s="14">
        <v>9.5902777777777781E-2</v>
      </c>
      <c r="K709" s="14">
        <v>0</v>
      </c>
      <c r="L709" s="14">
        <v>6.430555555555556E-2</v>
      </c>
      <c r="M709" s="14">
        <v>4.0046296296296297E-3</v>
      </c>
      <c r="N709" s="14">
        <v>0</v>
      </c>
      <c r="O709" s="14">
        <v>0</v>
      </c>
      <c r="P709" s="14">
        <v>1.7743055555555557E-2</v>
      </c>
      <c r="Q709">
        <v>0</v>
      </c>
      <c r="R709" s="14">
        <v>5.3240740740740748E-3</v>
      </c>
      <c r="X709" s="14">
        <v>1.6389004629629629</v>
      </c>
      <c r="Y709" s="12" t="e">
        <f t="shared" si="676"/>
        <v>#DIV/0!</v>
      </c>
      <c r="Z709" s="12" t="e">
        <f t="shared" si="677"/>
        <v>#DIV/0!</v>
      </c>
      <c r="AA709" s="14" t="e">
        <f t="shared" si="678"/>
        <v>#DIV/0!</v>
      </c>
      <c r="AB709" s="14" t="e">
        <f t="shared" si="679"/>
        <v>#DIV/0!</v>
      </c>
      <c r="AC709" s="14" t="e">
        <f t="shared" si="680"/>
        <v>#DIV/0!</v>
      </c>
      <c r="AD709" s="14" t="e">
        <f t="shared" si="681"/>
        <v>#DIV/0!</v>
      </c>
      <c r="AE709" s="14" t="e">
        <f t="shared" si="682"/>
        <v>#DIV/0!</v>
      </c>
      <c r="AF709" s="14" t="e">
        <f t="shared" si="683"/>
        <v>#DIV/0!</v>
      </c>
      <c r="AG709" s="14" t="e">
        <f t="shared" si="684"/>
        <v>#DIV/0!</v>
      </c>
      <c r="AH709" s="14" t="e">
        <f t="shared" si="685"/>
        <v>#DIV/0!</v>
      </c>
      <c r="AI709" s="14" t="e">
        <f t="shared" si="686"/>
        <v>#DIV/0!</v>
      </c>
      <c r="AJ709" s="14" t="e">
        <f t="shared" si="687"/>
        <v>#DIV/0!</v>
      </c>
      <c r="AK709" s="15" t="e">
        <f t="shared" si="688"/>
        <v>#DIV/0!</v>
      </c>
    </row>
    <row r="710" spans="1:37" x14ac:dyDescent="0.25">
      <c r="A710" s="5">
        <v>45786</v>
      </c>
      <c r="C710" t="s">
        <v>131</v>
      </c>
      <c r="D710">
        <v>12</v>
      </c>
      <c r="E710">
        <v>5</v>
      </c>
      <c r="F710">
        <v>17</v>
      </c>
      <c r="G710" s="14">
        <v>5.2094907407407409E-2</v>
      </c>
      <c r="H710" s="14">
        <v>4.1805555555555561E-2</v>
      </c>
      <c r="I710" s="14">
        <v>1.0300925925925927E-2</v>
      </c>
      <c r="J710" s="14">
        <v>0</v>
      </c>
      <c r="K710" s="14">
        <v>0</v>
      </c>
      <c r="L710" s="14">
        <v>0</v>
      </c>
      <c r="M710" s="14">
        <v>0</v>
      </c>
      <c r="N710" s="14">
        <v>0</v>
      </c>
      <c r="O710" s="14">
        <v>0</v>
      </c>
      <c r="P710" s="14">
        <v>1.8692129629629631E-2</v>
      </c>
      <c r="Q710">
        <v>0</v>
      </c>
      <c r="R710" s="14">
        <v>7.0717592592592594E-3</v>
      </c>
      <c r="X710" s="14">
        <v>0.25980324074074074</v>
      </c>
      <c r="Y710" s="12" t="e">
        <f t="shared" ref="Y710:Y718" si="689">$D710/$B710</f>
        <v>#DIV/0!</v>
      </c>
      <c r="Z710" s="12" t="e">
        <f t="shared" ref="Z710:Z718" si="690">$E710/$B710</f>
        <v>#DIV/0!</v>
      </c>
      <c r="AA710" s="14" t="e">
        <f t="shared" ref="AA710:AA718" si="691">$G710/$B710</f>
        <v>#DIV/0!</v>
      </c>
      <c r="AB710" s="14" t="e">
        <f t="shared" ref="AB710:AB718" si="692">$H710/$B710</f>
        <v>#DIV/0!</v>
      </c>
      <c r="AC710" s="14" t="e">
        <f t="shared" ref="AC710:AC718" si="693">$I710/$B710</f>
        <v>#DIV/0!</v>
      </c>
      <c r="AD710" s="14" t="e">
        <f t="shared" ref="AD710:AD718" si="694">$J710/$B710</f>
        <v>#DIV/0!</v>
      </c>
      <c r="AE710" s="14" t="e">
        <f t="shared" ref="AE710:AE718" si="695">$K710/$B710</f>
        <v>#DIV/0!</v>
      </c>
      <c r="AF710" s="14" t="e">
        <f t="shared" ref="AF710:AF718" si="696">$L710/$B710</f>
        <v>#DIV/0!</v>
      </c>
      <c r="AG710" s="14" t="e">
        <f t="shared" ref="AG710:AG718" si="697">$M710/$B710</f>
        <v>#DIV/0!</v>
      </c>
      <c r="AH710" s="14" t="e">
        <f t="shared" ref="AH710:AH718" si="698">$N710/$B710</f>
        <v>#DIV/0!</v>
      </c>
      <c r="AI710" s="14" t="e">
        <f t="shared" ref="AI710:AI718" si="699">$O710/$B710</f>
        <v>#DIV/0!</v>
      </c>
      <c r="AJ710" s="14" t="e">
        <f t="shared" ref="AJ710:AJ718" si="700">$P710/$B710</f>
        <v>#DIV/0!</v>
      </c>
      <c r="AK710" s="15" t="e">
        <f t="shared" ref="AK710:AK718" si="701">$X710/$B710</f>
        <v>#DIV/0!</v>
      </c>
    </row>
    <row r="711" spans="1:37" x14ac:dyDescent="0.25">
      <c r="A711" s="5">
        <v>45786</v>
      </c>
      <c r="C711" t="s">
        <v>123</v>
      </c>
      <c r="D711">
        <v>0</v>
      </c>
      <c r="E711">
        <v>0</v>
      </c>
      <c r="F711">
        <v>0</v>
      </c>
      <c r="G711" s="14">
        <v>0</v>
      </c>
      <c r="H711" s="14">
        <v>0</v>
      </c>
      <c r="I711" s="14">
        <v>0</v>
      </c>
      <c r="J711" s="14">
        <v>0</v>
      </c>
      <c r="K711" s="14">
        <v>0</v>
      </c>
      <c r="L711" s="14">
        <v>0</v>
      </c>
      <c r="M711" s="14">
        <v>0</v>
      </c>
      <c r="N711" s="14">
        <v>0</v>
      </c>
      <c r="O711" s="14">
        <v>0</v>
      </c>
      <c r="P711" s="14">
        <v>0</v>
      </c>
      <c r="Q711">
        <v>0</v>
      </c>
      <c r="R711" s="14" t="e">
        <v>#DIV/0!</v>
      </c>
      <c r="X711" s="14">
        <v>0</v>
      </c>
      <c r="Y711" s="12" t="e">
        <f t="shared" si="689"/>
        <v>#DIV/0!</v>
      </c>
      <c r="Z711" s="12" t="e">
        <f t="shared" si="690"/>
        <v>#DIV/0!</v>
      </c>
      <c r="AA711" s="14" t="e">
        <f t="shared" si="691"/>
        <v>#DIV/0!</v>
      </c>
      <c r="AB711" s="14" t="e">
        <f t="shared" si="692"/>
        <v>#DIV/0!</v>
      </c>
      <c r="AC711" s="14" t="e">
        <f t="shared" si="693"/>
        <v>#DIV/0!</v>
      </c>
      <c r="AD711" s="14" t="e">
        <f t="shared" si="694"/>
        <v>#DIV/0!</v>
      </c>
      <c r="AE711" s="14" t="e">
        <f t="shared" si="695"/>
        <v>#DIV/0!</v>
      </c>
      <c r="AF711" s="14" t="e">
        <f t="shared" si="696"/>
        <v>#DIV/0!</v>
      </c>
      <c r="AG711" s="14" t="e">
        <f t="shared" si="697"/>
        <v>#DIV/0!</v>
      </c>
      <c r="AH711" s="14" t="e">
        <f t="shared" si="698"/>
        <v>#DIV/0!</v>
      </c>
      <c r="AI711" s="14" t="e">
        <f t="shared" si="699"/>
        <v>#DIV/0!</v>
      </c>
      <c r="AJ711" s="14" t="e">
        <f t="shared" si="700"/>
        <v>#DIV/0!</v>
      </c>
      <c r="AK711" s="15" t="e">
        <f t="shared" si="701"/>
        <v>#DIV/0!</v>
      </c>
    </row>
    <row r="712" spans="1:37" x14ac:dyDescent="0.25">
      <c r="A712" s="5">
        <v>45786</v>
      </c>
      <c r="C712" t="s">
        <v>126</v>
      </c>
      <c r="D712">
        <v>36</v>
      </c>
      <c r="E712">
        <v>24</v>
      </c>
      <c r="F712">
        <v>60</v>
      </c>
      <c r="G712" s="14">
        <v>0.29329861111111111</v>
      </c>
      <c r="H712" s="14">
        <v>0.12040509259259259</v>
      </c>
      <c r="I712" s="14">
        <v>0</v>
      </c>
      <c r="J712" s="14">
        <v>2.6898148148148147E-2</v>
      </c>
      <c r="K712" s="14">
        <v>0</v>
      </c>
      <c r="L712" s="14">
        <v>9.9999999999999992E-2</v>
      </c>
      <c r="M712" s="14">
        <v>0</v>
      </c>
      <c r="N712" s="14">
        <v>4.5995370370370374E-2</v>
      </c>
      <c r="O712" s="14">
        <v>0</v>
      </c>
      <c r="P712" s="14">
        <v>1.6527777777777777E-2</v>
      </c>
      <c r="Q712">
        <v>0</v>
      </c>
      <c r="R712" s="14">
        <v>5.6018518518518518E-3</v>
      </c>
      <c r="X712" s="14">
        <v>1.3540046296296298</v>
      </c>
      <c r="Y712" s="12" t="e">
        <f t="shared" si="689"/>
        <v>#DIV/0!</v>
      </c>
      <c r="Z712" s="12" t="e">
        <f t="shared" si="690"/>
        <v>#DIV/0!</v>
      </c>
      <c r="AA712" s="14" t="e">
        <f t="shared" si="691"/>
        <v>#DIV/0!</v>
      </c>
      <c r="AB712" s="14" t="e">
        <f t="shared" si="692"/>
        <v>#DIV/0!</v>
      </c>
      <c r="AC712" s="14" t="e">
        <f t="shared" si="693"/>
        <v>#DIV/0!</v>
      </c>
      <c r="AD712" s="14" t="e">
        <f t="shared" si="694"/>
        <v>#DIV/0!</v>
      </c>
      <c r="AE712" s="14" t="e">
        <f t="shared" si="695"/>
        <v>#DIV/0!</v>
      </c>
      <c r="AF712" s="14" t="e">
        <f t="shared" si="696"/>
        <v>#DIV/0!</v>
      </c>
      <c r="AG712" s="14" t="e">
        <f t="shared" si="697"/>
        <v>#DIV/0!</v>
      </c>
      <c r="AH712" s="14" t="e">
        <f t="shared" si="698"/>
        <v>#DIV/0!</v>
      </c>
      <c r="AI712" s="14" t="e">
        <f t="shared" si="699"/>
        <v>#DIV/0!</v>
      </c>
      <c r="AJ712" s="14" t="e">
        <f t="shared" si="700"/>
        <v>#DIV/0!</v>
      </c>
      <c r="AK712" s="15" t="e">
        <f t="shared" si="701"/>
        <v>#DIV/0!</v>
      </c>
    </row>
    <row r="713" spans="1:37" x14ac:dyDescent="0.25">
      <c r="A713" s="5">
        <v>45786</v>
      </c>
      <c r="C713" t="s">
        <v>127</v>
      </c>
      <c r="D713">
        <v>70</v>
      </c>
      <c r="E713">
        <v>31</v>
      </c>
      <c r="F713">
        <v>101</v>
      </c>
      <c r="G713" s="14">
        <v>0.42670138888888887</v>
      </c>
      <c r="H713" s="14">
        <v>0.21060185185185185</v>
      </c>
      <c r="I713" s="14">
        <v>0</v>
      </c>
      <c r="J713" s="14">
        <v>3.2997685185185185E-2</v>
      </c>
      <c r="K713" s="14">
        <v>0</v>
      </c>
      <c r="L713" s="14">
        <v>0.18310185185185188</v>
      </c>
      <c r="M713" s="14">
        <v>0</v>
      </c>
      <c r="N713" s="14">
        <v>0</v>
      </c>
      <c r="O713" s="14">
        <v>0</v>
      </c>
      <c r="P713" s="14">
        <v>3.3229166666666664E-2</v>
      </c>
      <c r="Q713">
        <v>0</v>
      </c>
      <c r="R713" s="14">
        <v>5.9143518518518521E-3</v>
      </c>
      <c r="X713" s="14">
        <v>1.7701041666666668</v>
      </c>
      <c r="Y713" s="12" t="e">
        <f t="shared" si="689"/>
        <v>#DIV/0!</v>
      </c>
      <c r="Z713" s="12" t="e">
        <f t="shared" si="690"/>
        <v>#DIV/0!</v>
      </c>
      <c r="AA713" s="14" t="e">
        <f t="shared" si="691"/>
        <v>#DIV/0!</v>
      </c>
      <c r="AB713" s="14" t="e">
        <f t="shared" si="692"/>
        <v>#DIV/0!</v>
      </c>
      <c r="AC713" s="14" t="e">
        <f t="shared" si="693"/>
        <v>#DIV/0!</v>
      </c>
      <c r="AD713" s="14" t="e">
        <f t="shared" si="694"/>
        <v>#DIV/0!</v>
      </c>
      <c r="AE713" s="14" t="e">
        <f t="shared" si="695"/>
        <v>#DIV/0!</v>
      </c>
      <c r="AF713" s="14" t="e">
        <f t="shared" si="696"/>
        <v>#DIV/0!</v>
      </c>
      <c r="AG713" s="14" t="e">
        <f t="shared" si="697"/>
        <v>#DIV/0!</v>
      </c>
      <c r="AH713" s="14" t="e">
        <f t="shared" si="698"/>
        <v>#DIV/0!</v>
      </c>
      <c r="AI713" s="14" t="e">
        <f t="shared" si="699"/>
        <v>#DIV/0!</v>
      </c>
      <c r="AJ713" s="14" t="e">
        <f t="shared" si="700"/>
        <v>#DIV/0!</v>
      </c>
      <c r="AK713" s="15" t="e">
        <f t="shared" si="701"/>
        <v>#DIV/0!</v>
      </c>
    </row>
    <row r="714" spans="1:37" x14ac:dyDescent="0.25">
      <c r="A714" s="5">
        <v>45786</v>
      </c>
      <c r="C714" t="s">
        <v>44</v>
      </c>
      <c r="D714">
        <v>120</v>
      </c>
      <c r="E714">
        <v>15</v>
      </c>
      <c r="F714">
        <v>135</v>
      </c>
      <c r="G714" s="14">
        <v>0.28790509259259262</v>
      </c>
      <c r="H714" s="14">
        <v>0.20939814814814817</v>
      </c>
      <c r="I714" s="14">
        <v>0</v>
      </c>
      <c r="J714" s="14">
        <v>1.7199074074074071E-2</v>
      </c>
      <c r="K714" s="14">
        <v>0</v>
      </c>
      <c r="L714" s="14">
        <v>6.1296296296296293E-2</v>
      </c>
      <c r="M714" s="14">
        <v>0</v>
      </c>
      <c r="N714" s="14">
        <v>0</v>
      </c>
      <c r="O714" s="14">
        <v>0</v>
      </c>
      <c r="P714" s="14">
        <v>1.695601851851852E-2</v>
      </c>
      <c r="Q714">
        <v>0</v>
      </c>
      <c r="R714" s="14">
        <v>5.9606481481481489E-3</v>
      </c>
      <c r="X714" s="14">
        <v>1.7681018518518519</v>
      </c>
      <c r="Y714" s="12" t="e">
        <f t="shared" si="689"/>
        <v>#DIV/0!</v>
      </c>
      <c r="Z714" s="12" t="e">
        <f t="shared" si="690"/>
        <v>#DIV/0!</v>
      </c>
      <c r="AA714" s="14" t="e">
        <f t="shared" si="691"/>
        <v>#DIV/0!</v>
      </c>
      <c r="AB714" s="14" t="e">
        <f t="shared" si="692"/>
        <v>#DIV/0!</v>
      </c>
      <c r="AC714" s="14" t="e">
        <f t="shared" si="693"/>
        <v>#DIV/0!</v>
      </c>
      <c r="AD714" s="14" t="e">
        <f t="shared" si="694"/>
        <v>#DIV/0!</v>
      </c>
      <c r="AE714" s="14" t="e">
        <f t="shared" si="695"/>
        <v>#DIV/0!</v>
      </c>
      <c r="AF714" s="14" t="e">
        <f t="shared" si="696"/>
        <v>#DIV/0!</v>
      </c>
      <c r="AG714" s="14" t="e">
        <f t="shared" si="697"/>
        <v>#DIV/0!</v>
      </c>
      <c r="AH714" s="14" t="e">
        <f t="shared" si="698"/>
        <v>#DIV/0!</v>
      </c>
      <c r="AI714" s="14" t="e">
        <f t="shared" si="699"/>
        <v>#DIV/0!</v>
      </c>
      <c r="AJ714" s="14" t="e">
        <f t="shared" si="700"/>
        <v>#DIV/0!</v>
      </c>
      <c r="AK714" s="15" t="e">
        <f t="shared" si="701"/>
        <v>#DIV/0!</v>
      </c>
    </row>
    <row r="715" spans="1:37" x14ac:dyDescent="0.25">
      <c r="A715" s="5">
        <v>45786</v>
      </c>
      <c r="C715" t="s">
        <v>49</v>
      </c>
      <c r="D715">
        <v>28</v>
      </c>
      <c r="E715">
        <v>10</v>
      </c>
      <c r="F715">
        <v>38</v>
      </c>
      <c r="G715" s="14">
        <v>9.5798611111111112E-2</v>
      </c>
      <c r="H715" s="14">
        <v>8.3495370370370373E-2</v>
      </c>
      <c r="I715" s="14">
        <v>0</v>
      </c>
      <c r="J715" s="14">
        <v>1.0902777777777777E-2</v>
      </c>
      <c r="K715" s="14">
        <v>0</v>
      </c>
      <c r="L715" s="14">
        <v>0</v>
      </c>
      <c r="M715" s="14">
        <v>1.4004629629629629E-3</v>
      </c>
      <c r="N715" s="14">
        <v>0</v>
      </c>
      <c r="O715" s="14">
        <v>0</v>
      </c>
      <c r="P715" s="14">
        <v>1.8981481481481481E-2</v>
      </c>
      <c r="Q715">
        <v>0</v>
      </c>
      <c r="R715" s="14">
        <v>4.7337962962962958E-3</v>
      </c>
      <c r="X715" s="14">
        <v>0.70810185185185182</v>
      </c>
      <c r="Y715" s="12" t="e">
        <f t="shared" si="689"/>
        <v>#DIV/0!</v>
      </c>
      <c r="Z715" s="12" t="e">
        <f t="shared" si="690"/>
        <v>#DIV/0!</v>
      </c>
      <c r="AA715" s="14" t="e">
        <f t="shared" si="691"/>
        <v>#DIV/0!</v>
      </c>
      <c r="AB715" s="14" t="e">
        <f t="shared" si="692"/>
        <v>#DIV/0!</v>
      </c>
      <c r="AC715" s="14" t="e">
        <f t="shared" si="693"/>
        <v>#DIV/0!</v>
      </c>
      <c r="AD715" s="14" t="e">
        <f t="shared" si="694"/>
        <v>#DIV/0!</v>
      </c>
      <c r="AE715" s="14" t="e">
        <f t="shared" si="695"/>
        <v>#DIV/0!</v>
      </c>
      <c r="AF715" s="14" t="e">
        <f t="shared" si="696"/>
        <v>#DIV/0!</v>
      </c>
      <c r="AG715" s="14" t="e">
        <f t="shared" si="697"/>
        <v>#DIV/0!</v>
      </c>
      <c r="AH715" s="14" t="e">
        <f t="shared" si="698"/>
        <v>#DIV/0!</v>
      </c>
      <c r="AI715" s="14" t="e">
        <f t="shared" si="699"/>
        <v>#DIV/0!</v>
      </c>
      <c r="AJ715" s="14" t="e">
        <f t="shared" si="700"/>
        <v>#DIV/0!</v>
      </c>
      <c r="AK715" s="15" t="e">
        <f t="shared" si="701"/>
        <v>#DIV/0!</v>
      </c>
    </row>
    <row r="716" spans="1:37" x14ac:dyDescent="0.25">
      <c r="A716" s="5">
        <v>45786</v>
      </c>
      <c r="C716" t="s">
        <v>45</v>
      </c>
      <c r="D716">
        <v>50</v>
      </c>
      <c r="E716">
        <v>16</v>
      </c>
      <c r="F716">
        <v>66</v>
      </c>
      <c r="G716" s="14">
        <v>1.0934953703703705</v>
      </c>
      <c r="H716" s="14">
        <v>0.1665972222222222</v>
      </c>
      <c r="I716" s="14">
        <v>0</v>
      </c>
      <c r="J716" s="14">
        <v>0</v>
      </c>
      <c r="K716" s="14">
        <v>0</v>
      </c>
      <c r="L716" s="14">
        <v>0</v>
      </c>
      <c r="M716" s="14">
        <v>2.6041666666666665E-3</v>
      </c>
      <c r="N716" s="14">
        <v>0.9243055555555556</v>
      </c>
      <c r="O716" s="14">
        <v>0</v>
      </c>
      <c r="P716" s="14">
        <v>6.6550925925925935E-3</v>
      </c>
      <c r="Q716">
        <v>0</v>
      </c>
      <c r="R716" s="14">
        <v>5.4629629629629637E-3</v>
      </c>
      <c r="X716" s="14">
        <v>1.5409953703703705</v>
      </c>
      <c r="Y716" s="12" t="e">
        <f t="shared" si="689"/>
        <v>#DIV/0!</v>
      </c>
      <c r="Z716" s="12" t="e">
        <f t="shared" si="690"/>
        <v>#DIV/0!</v>
      </c>
      <c r="AA716" s="14" t="e">
        <f t="shared" si="691"/>
        <v>#DIV/0!</v>
      </c>
      <c r="AB716" s="14" t="e">
        <f t="shared" si="692"/>
        <v>#DIV/0!</v>
      </c>
      <c r="AC716" s="14" t="e">
        <f t="shared" si="693"/>
        <v>#DIV/0!</v>
      </c>
      <c r="AD716" s="14" t="e">
        <f t="shared" si="694"/>
        <v>#DIV/0!</v>
      </c>
      <c r="AE716" s="14" t="e">
        <f t="shared" si="695"/>
        <v>#DIV/0!</v>
      </c>
      <c r="AF716" s="14" t="e">
        <f t="shared" si="696"/>
        <v>#DIV/0!</v>
      </c>
      <c r="AG716" s="14" t="e">
        <f t="shared" si="697"/>
        <v>#DIV/0!</v>
      </c>
      <c r="AH716" s="14" t="e">
        <f t="shared" si="698"/>
        <v>#DIV/0!</v>
      </c>
      <c r="AI716" s="14" t="e">
        <f t="shared" si="699"/>
        <v>#DIV/0!</v>
      </c>
      <c r="AJ716" s="14" t="e">
        <f t="shared" si="700"/>
        <v>#DIV/0!</v>
      </c>
      <c r="AK716" s="15" t="e">
        <f t="shared" si="701"/>
        <v>#DIV/0!</v>
      </c>
    </row>
    <row r="717" spans="1:37" x14ac:dyDescent="0.25">
      <c r="A717" s="5">
        <v>45786</v>
      </c>
      <c r="C717" t="s">
        <v>46</v>
      </c>
      <c r="D717">
        <v>105</v>
      </c>
      <c r="E717">
        <v>8</v>
      </c>
      <c r="F717">
        <v>113</v>
      </c>
      <c r="G717" s="14">
        <v>0.22900462962962964</v>
      </c>
      <c r="H717" s="14">
        <v>0.16909722222222223</v>
      </c>
      <c r="I717" s="14">
        <v>0</v>
      </c>
      <c r="J717" s="14">
        <v>3.4999999999999996E-2</v>
      </c>
      <c r="K717" s="14">
        <v>7.0949074074074074E-3</v>
      </c>
      <c r="L717" s="14">
        <v>1.2604166666666666E-2</v>
      </c>
      <c r="M717" s="14">
        <v>5.1967592592592595E-3</v>
      </c>
      <c r="N717" s="14">
        <v>0</v>
      </c>
      <c r="O717" s="14">
        <v>0</v>
      </c>
      <c r="P717" s="14">
        <v>5.2465277777777784E-2</v>
      </c>
      <c r="Q717">
        <v>0</v>
      </c>
      <c r="R717" s="14">
        <v>4.8148148148148152E-3</v>
      </c>
      <c r="X717" s="14">
        <v>1.5403009259259257</v>
      </c>
      <c r="Y717" s="12" t="e">
        <f t="shared" si="689"/>
        <v>#DIV/0!</v>
      </c>
      <c r="Z717" s="12" t="e">
        <f t="shared" si="690"/>
        <v>#DIV/0!</v>
      </c>
      <c r="AA717" s="14" t="e">
        <f t="shared" si="691"/>
        <v>#DIV/0!</v>
      </c>
      <c r="AB717" s="14" t="e">
        <f t="shared" si="692"/>
        <v>#DIV/0!</v>
      </c>
      <c r="AC717" s="14" t="e">
        <f t="shared" si="693"/>
        <v>#DIV/0!</v>
      </c>
      <c r="AD717" s="14" t="e">
        <f t="shared" si="694"/>
        <v>#DIV/0!</v>
      </c>
      <c r="AE717" s="14" t="e">
        <f t="shared" si="695"/>
        <v>#DIV/0!</v>
      </c>
      <c r="AF717" s="14" t="e">
        <f t="shared" si="696"/>
        <v>#DIV/0!</v>
      </c>
      <c r="AG717" s="14" t="e">
        <f t="shared" si="697"/>
        <v>#DIV/0!</v>
      </c>
      <c r="AH717" s="14" t="e">
        <f t="shared" si="698"/>
        <v>#DIV/0!</v>
      </c>
      <c r="AI717" s="14" t="e">
        <f t="shared" si="699"/>
        <v>#DIV/0!</v>
      </c>
      <c r="AJ717" s="14" t="e">
        <f t="shared" si="700"/>
        <v>#DIV/0!</v>
      </c>
      <c r="AK717" s="15" t="e">
        <f t="shared" si="701"/>
        <v>#DIV/0!</v>
      </c>
    </row>
    <row r="718" spans="1:37" x14ac:dyDescent="0.25">
      <c r="A718" s="5">
        <v>45786</v>
      </c>
      <c r="C718" t="s">
        <v>47</v>
      </c>
      <c r="D718">
        <v>39</v>
      </c>
      <c r="E718">
        <v>15</v>
      </c>
      <c r="F718">
        <v>54</v>
      </c>
      <c r="G718" s="14">
        <v>0.11890046296296297</v>
      </c>
      <c r="H718" s="14">
        <v>8.3703703703703711E-2</v>
      </c>
      <c r="I718" s="14">
        <v>6.2962962962962964E-3</v>
      </c>
      <c r="J718" s="14">
        <v>2.8900462962962961E-2</v>
      </c>
      <c r="K718" s="14">
        <v>0</v>
      </c>
      <c r="L718" s="14">
        <v>0</v>
      </c>
      <c r="M718" s="14">
        <v>0</v>
      </c>
      <c r="N718" s="14">
        <v>0</v>
      </c>
      <c r="O718" s="14">
        <v>0</v>
      </c>
      <c r="P718" s="14">
        <v>4.5601851851851853E-3</v>
      </c>
      <c r="Q718">
        <v>0</v>
      </c>
      <c r="R718" s="14">
        <v>4.5023148148148149E-3</v>
      </c>
      <c r="X718" s="14">
        <v>0.7079050925925926</v>
      </c>
      <c r="Y718" s="12" t="e">
        <f t="shared" si="689"/>
        <v>#DIV/0!</v>
      </c>
      <c r="Z718" s="12" t="e">
        <f t="shared" si="690"/>
        <v>#DIV/0!</v>
      </c>
      <c r="AA718" s="14" t="e">
        <f t="shared" si="691"/>
        <v>#DIV/0!</v>
      </c>
      <c r="AB718" s="14" t="e">
        <f t="shared" si="692"/>
        <v>#DIV/0!</v>
      </c>
      <c r="AC718" s="14" t="e">
        <f t="shared" si="693"/>
        <v>#DIV/0!</v>
      </c>
      <c r="AD718" s="14" t="e">
        <f t="shared" si="694"/>
        <v>#DIV/0!</v>
      </c>
      <c r="AE718" s="14" t="e">
        <f t="shared" si="695"/>
        <v>#DIV/0!</v>
      </c>
      <c r="AF718" s="14" t="e">
        <f t="shared" si="696"/>
        <v>#DIV/0!</v>
      </c>
      <c r="AG718" s="14" t="e">
        <f t="shared" si="697"/>
        <v>#DIV/0!</v>
      </c>
      <c r="AH718" s="14" t="e">
        <f t="shared" si="698"/>
        <v>#DIV/0!</v>
      </c>
      <c r="AI718" s="14" t="e">
        <f t="shared" si="699"/>
        <v>#DIV/0!</v>
      </c>
      <c r="AJ718" s="14" t="e">
        <f t="shared" si="700"/>
        <v>#DIV/0!</v>
      </c>
      <c r="AK718" s="15" t="e">
        <f t="shared" si="701"/>
        <v>#DIV/0!</v>
      </c>
    </row>
    <row r="719" spans="1:37" x14ac:dyDescent="0.25">
      <c r="A719" s="5">
        <v>45793</v>
      </c>
      <c r="C719" t="s">
        <v>131</v>
      </c>
      <c r="D719">
        <v>43</v>
      </c>
      <c r="E719">
        <v>12</v>
      </c>
      <c r="F719">
        <v>55</v>
      </c>
      <c r="G719" s="14">
        <v>8.5902777777777772E-2</v>
      </c>
      <c r="H719" s="14">
        <v>4.2997685185185187E-2</v>
      </c>
      <c r="I719" s="14">
        <v>4.2905092592592592E-2</v>
      </c>
      <c r="J719" s="14">
        <v>0</v>
      </c>
      <c r="K719" s="14">
        <v>0</v>
      </c>
      <c r="L719" s="14">
        <v>0</v>
      </c>
      <c r="M719" s="14">
        <v>0</v>
      </c>
      <c r="N719" s="14">
        <v>0</v>
      </c>
      <c r="O719" s="14">
        <v>0</v>
      </c>
      <c r="P719" s="14">
        <v>2.9548611111111109E-2</v>
      </c>
      <c r="Q719">
        <v>0</v>
      </c>
      <c r="R719" s="14">
        <v>4.5023148148148149E-3</v>
      </c>
      <c r="X719" s="14">
        <v>0.5053009259259259</v>
      </c>
      <c r="Y719" s="12" t="e">
        <f t="shared" ref="Y719:Y727" si="702">$D719/$B719</f>
        <v>#DIV/0!</v>
      </c>
      <c r="Z719" s="12" t="e">
        <f t="shared" ref="Z719:Z727" si="703">$E719/$B719</f>
        <v>#DIV/0!</v>
      </c>
      <c r="AA719" s="14" t="e">
        <f t="shared" ref="AA719:AA727" si="704">$G719/$B719</f>
        <v>#DIV/0!</v>
      </c>
      <c r="AB719" s="14" t="e">
        <f t="shared" ref="AB719:AB727" si="705">$H719/$B719</f>
        <v>#DIV/0!</v>
      </c>
      <c r="AC719" s="14" t="e">
        <f t="shared" ref="AC719:AC727" si="706">$I719/$B719</f>
        <v>#DIV/0!</v>
      </c>
      <c r="AD719" s="14" t="e">
        <f t="shared" ref="AD719:AD727" si="707">$J719/$B719</f>
        <v>#DIV/0!</v>
      </c>
      <c r="AE719" s="14" t="e">
        <f t="shared" ref="AE719:AE727" si="708">$K719/$B719</f>
        <v>#DIV/0!</v>
      </c>
      <c r="AF719" s="14" t="e">
        <f t="shared" ref="AF719:AF727" si="709">$L719/$B719</f>
        <v>#DIV/0!</v>
      </c>
      <c r="AG719" s="14" t="e">
        <f t="shared" ref="AG719:AG727" si="710">$M719/$B719</f>
        <v>#DIV/0!</v>
      </c>
      <c r="AH719" s="14" t="e">
        <f t="shared" ref="AH719:AH727" si="711">$N719/$B719</f>
        <v>#DIV/0!</v>
      </c>
      <c r="AI719" s="14" t="e">
        <f t="shared" ref="AI719:AI727" si="712">$O719/$B719</f>
        <v>#DIV/0!</v>
      </c>
      <c r="AJ719" s="14" t="e">
        <f t="shared" ref="AJ719:AJ727" si="713">$P719/$B719</f>
        <v>#DIV/0!</v>
      </c>
      <c r="AK719" s="15" t="e">
        <f t="shared" ref="AK719:AK727" si="714">$X719/$B719</f>
        <v>#DIV/0!</v>
      </c>
    </row>
    <row r="720" spans="1:37" x14ac:dyDescent="0.25">
      <c r="A720" s="5">
        <v>45793</v>
      </c>
      <c r="C720" t="s">
        <v>123</v>
      </c>
      <c r="D720">
        <v>18</v>
      </c>
      <c r="E720">
        <v>5</v>
      </c>
      <c r="F720">
        <v>23</v>
      </c>
      <c r="G720" s="14">
        <v>0.6929050925925927</v>
      </c>
      <c r="H720" s="14">
        <v>0</v>
      </c>
      <c r="I720" s="14">
        <v>0</v>
      </c>
      <c r="J720" s="14">
        <v>0</v>
      </c>
      <c r="K720" s="14">
        <v>0</v>
      </c>
      <c r="L720" s="14">
        <v>0.6929050925925927</v>
      </c>
      <c r="M720" s="14">
        <v>0</v>
      </c>
      <c r="N720" s="14">
        <v>0</v>
      </c>
      <c r="O720" s="14">
        <v>0</v>
      </c>
      <c r="P720" s="14">
        <v>1.0300925925925926E-3</v>
      </c>
      <c r="Q720">
        <v>0</v>
      </c>
      <c r="R720" s="14">
        <v>3.7037037037037034E-3</v>
      </c>
      <c r="X720" s="14">
        <v>0.76370370370370377</v>
      </c>
      <c r="Y720" s="12" t="e">
        <f t="shared" si="702"/>
        <v>#DIV/0!</v>
      </c>
      <c r="Z720" s="12" t="e">
        <f t="shared" si="703"/>
        <v>#DIV/0!</v>
      </c>
      <c r="AA720" s="14" t="e">
        <f t="shared" si="704"/>
        <v>#DIV/0!</v>
      </c>
      <c r="AB720" s="14" t="e">
        <f t="shared" si="705"/>
        <v>#DIV/0!</v>
      </c>
      <c r="AC720" s="14" t="e">
        <f t="shared" si="706"/>
        <v>#DIV/0!</v>
      </c>
      <c r="AD720" s="14" t="e">
        <f t="shared" si="707"/>
        <v>#DIV/0!</v>
      </c>
      <c r="AE720" s="14" t="e">
        <f t="shared" si="708"/>
        <v>#DIV/0!</v>
      </c>
      <c r="AF720" s="14" t="e">
        <f t="shared" si="709"/>
        <v>#DIV/0!</v>
      </c>
      <c r="AG720" s="14" t="e">
        <f t="shared" si="710"/>
        <v>#DIV/0!</v>
      </c>
      <c r="AH720" s="14" t="e">
        <f t="shared" si="711"/>
        <v>#DIV/0!</v>
      </c>
      <c r="AI720" s="14" t="e">
        <f t="shared" si="712"/>
        <v>#DIV/0!</v>
      </c>
      <c r="AJ720" s="14" t="e">
        <f t="shared" si="713"/>
        <v>#DIV/0!</v>
      </c>
      <c r="AK720" s="15" t="e">
        <f t="shared" si="714"/>
        <v>#DIV/0!</v>
      </c>
    </row>
    <row r="721" spans="1:37" x14ac:dyDescent="0.25">
      <c r="A721" s="5">
        <v>45793</v>
      </c>
      <c r="C721" t="s">
        <v>126</v>
      </c>
      <c r="D721">
        <v>96</v>
      </c>
      <c r="E721">
        <v>5</v>
      </c>
      <c r="F721">
        <v>101</v>
      </c>
      <c r="G721" s="14">
        <v>0.10549768518518519</v>
      </c>
      <c r="H721" s="14">
        <v>2.1099537037037038E-2</v>
      </c>
      <c r="I721" s="14">
        <v>0</v>
      </c>
      <c r="J721" s="14">
        <v>1.3402777777777777E-2</v>
      </c>
      <c r="K721" s="14">
        <v>0</v>
      </c>
      <c r="L721" s="14">
        <v>7.0995370370370361E-2</v>
      </c>
      <c r="M721" s="14">
        <v>0</v>
      </c>
      <c r="N721" s="14">
        <v>0</v>
      </c>
      <c r="O721" s="14">
        <v>0</v>
      </c>
      <c r="P721" s="14">
        <v>3.7997685185185183E-2</v>
      </c>
      <c r="Q721">
        <v>0</v>
      </c>
      <c r="R721" s="14">
        <v>3.7268518518518514E-3</v>
      </c>
      <c r="X721" s="14">
        <v>0.85849537037037038</v>
      </c>
      <c r="Y721" s="12" t="e">
        <f t="shared" si="702"/>
        <v>#DIV/0!</v>
      </c>
      <c r="Z721" s="12" t="e">
        <f t="shared" si="703"/>
        <v>#DIV/0!</v>
      </c>
      <c r="AA721" s="14" t="e">
        <f t="shared" si="704"/>
        <v>#DIV/0!</v>
      </c>
      <c r="AB721" s="14" t="e">
        <f t="shared" si="705"/>
        <v>#DIV/0!</v>
      </c>
      <c r="AC721" s="14" t="e">
        <f t="shared" si="706"/>
        <v>#DIV/0!</v>
      </c>
      <c r="AD721" s="14" t="e">
        <f t="shared" si="707"/>
        <v>#DIV/0!</v>
      </c>
      <c r="AE721" s="14" t="e">
        <f t="shared" si="708"/>
        <v>#DIV/0!</v>
      </c>
      <c r="AF721" s="14" t="e">
        <f t="shared" si="709"/>
        <v>#DIV/0!</v>
      </c>
      <c r="AG721" s="14" t="e">
        <f t="shared" si="710"/>
        <v>#DIV/0!</v>
      </c>
      <c r="AH721" s="14" t="e">
        <f t="shared" si="711"/>
        <v>#DIV/0!</v>
      </c>
      <c r="AI721" s="14" t="e">
        <f t="shared" si="712"/>
        <v>#DIV/0!</v>
      </c>
      <c r="AJ721" s="14" t="e">
        <f t="shared" si="713"/>
        <v>#DIV/0!</v>
      </c>
      <c r="AK721" s="15" t="e">
        <f t="shared" si="714"/>
        <v>#DIV/0!</v>
      </c>
    </row>
    <row r="722" spans="1:37" x14ac:dyDescent="0.25">
      <c r="A722" s="5">
        <v>45793</v>
      </c>
      <c r="C722" t="s">
        <v>127</v>
      </c>
      <c r="D722">
        <v>44</v>
      </c>
      <c r="E722">
        <v>25</v>
      </c>
      <c r="F722">
        <v>69</v>
      </c>
      <c r="G722" s="14">
        <v>0.29090277777777779</v>
      </c>
      <c r="H722" s="14">
        <v>0.21</v>
      </c>
      <c r="I722" s="14">
        <v>0</v>
      </c>
      <c r="J722" s="14">
        <v>2.6898148148148147E-2</v>
      </c>
      <c r="K722" s="14">
        <v>0</v>
      </c>
      <c r="L722" s="14">
        <v>5.4004629629629632E-2</v>
      </c>
      <c r="M722" s="14">
        <v>0</v>
      </c>
      <c r="N722" s="14">
        <v>0</v>
      </c>
      <c r="O722" s="14">
        <v>0</v>
      </c>
      <c r="P722" s="14">
        <v>2.90162037037037E-2</v>
      </c>
      <c r="Q722">
        <v>0</v>
      </c>
      <c r="R722" s="14">
        <v>4.3749999999999995E-3</v>
      </c>
      <c r="X722" s="14">
        <v>1.7860995370370372</v>
      </c>
      <c r="Y722" s="12" t="e">
        <f t="shared" si="702"/>
        <v>#DIV/0!</v>
      </c>
      <c r="Z722" s="12" t="e">
        <f t="shared" si="703"/>
        <v>#DIV/0!</v>
      </c>
      <c r="AA722" s="14" t="e">
        <f t="shared" si="704"/>
        <v>#DIV/0!</v>
      </c>
      <c r="AB722" s="14" t="e">
        <f t="shared" si="705"/>
        <v>#DIV/0!</v>
      </c>
      <c r="AC722" s="14" t="e">
        <f t="shared" si="706"/>
        <v>#DIV/0!</v>
      </c>
      <c r="AD722" s="14" t="e">
        <f t="shared" si="707"/>
        <v>#DIV/0!</v>
      </c>
      <c r="AE722" s="14" t="e">
        <f t="shared" si="708"/>
        <v>#DIV/0!</v>
      </c>
      <c r="AF722" s="14" t="e">
        <f t="shared" si="709"/>
        <v>#DIV/0!</v>
      </c>
      <c r="AG722" s="14" t="e">
        <f t="shared" si="710"/>
        <v>#DIV/0!</v>
      </c>
      <c r="AH722" s="14" t="e">
        <f t="shared" si="711"/>
        <v>#DIV/0!</v>
      </c>
      <c r="AI722" s="14" t="e">
        <f t="shared" si="712"/>
        <v>#DIV/0!</v>
      </c>
      <c r="AJ722" s="14" t="e">
        <f t="shared" si="713"/>
        <v>#DIV/0!</v>
      </c>
      <c r="AK722" s="15" t="e">
        <f t="shared" si="714"/>
        <v>#DIV/0!</v>
      </c>
    </row>
    <row r="723" spans="1:37" x14ac:dyDescent="0.25">
      <c r="A723" s="5">
        <v>45793</v>
      </c>
      <c r="C723" t="s">
        <v>44</v>
      </c>
      <c r="D723">
        <v>157</v>
      </c>
      <c r="E723">
        <v>17</v>
      </c>
      <c r="F723">
        <v>174</v>
      </c>
      <c r="G723" s="14">
        <v>0.25799768518518518</v>
      </c>
      <c r="H723" s="14">
        <v>0.20980324074074075</v>
      </c>
      <c r="I723" s="14">
        <v>0</v>
      </c>
      <c r="J723" s="14">
        <v>7.9976851851851858E-3</v>
      </c>
      <c r="K723" s="14">
        <v>0</v>
      </c>
      <c r="L723" s="14">
        <v>4.0196759259259258E-2</v>
      </c>
      <c r="M723" s="14">
        <v>0</v>
      </c>
      <c r="N723" s="14">
        <v>0</v>
      </c>
      <c r="O723" s="14">
        <v>0</v>
      </c>
      <c r="P723" s="14">
        <v>1.7488425925925925E-2</v>
      </c>
      <c r="Q723">
        <v>0</v>
      </c>
      <c r="R723" s="14">
        <v>5.5208333333333333E-3</v>
      </c>
      <c r="X723" s="14">
        <v>1.7932986111111111</v>
      </c>
      <c r="Y723" s="12" t="e">
        <f t="shared" si="702"/>
        <v>#DIV/0!</v>
      </c>
      <c r="Z723" s="12" t="e">
        <f t="shared" si="703"/>
        <v>#DIV/0!</v>
      </c>
      <c r="AA723" s="14" t="e">
        <f t="shared" si="704"/>
        <v>#DIV/0!</v>
      </c>
      <c r="AB723" s="14" t="e">
        <f t="shared" si="705"/>
        <v>#DIV/0!</v>
      </c>
      <c r="AC723" s="14" t="e">
        <f t="shared" si="706"/>
        <v>#DIV/0!</v>
      </c>
      <c r="AD723" s="14" t="e">
        <f t="shared" si="707"/>
        <v>#DIV/0!</v>
      </c>
      <c r="AE723" s="14" t="e">
        <f t="shared" si="708"/>
        <v>#DIV/0!</v>
      </c>
      <c r="AF723" s="14" t="e">
        <f t="shared" si="709"/>
        <v>#DIV/0!</v>
      </c>
      <c r="AG723" s="14" t="e">
        <f t="shared" si="710"/>
        <v>#DIV/0!</v>
      </c>
      <c r="AH723" s="14" t="e">
        <f t="shared" si="711"/>
        <v>#DIV/0!</v>
      </c>
      <c r="AI723" s="14" t="e">
        <f t="shared" si="712"/>
        <v>#DIV/0!</v>
      </c>
      <c r="AJ723" s="14" t="e">
        <f t="shared" si="713"/>
        <v>#DIV/0!</v>
      </c>
      <c r="AK723" s="15" t="e">
        <f t="shared" si="714"/>
        <v>#DIV/0!</v>
      </c>
    </row>
    <row r="724" spans="1:37" x14ac:dyDescent="0.25">
      <c r="A724" s="5">
        <v>45793</v>
      </c>
      <c r="C724" t="s">
        <v>49</v>
      </c>
      <c r="D724">
        <v>0</v>
      </c>
      <c r="E724">
        <v>0</v>
      </c>
      <c r="F724">
        <v>0</v>
      </c>
      <c r="G724" s="14">
        <v>0</v>
      </c>
      <c r="H724" s="14">
        <v>0</v>
      </c>
      <c r="I724" s="14">
        <v>0</v>
      </c>
      <c r="J724" s="14">
        <v>0</v>
      </c>
      <c r="K724" s="14">
        <v>0</v>
      </c>
      <c r="L724" s="14">
        <v>0</v>
      </c>
      <c r="M724" s="14">
        <v>0</v>
      </c>
      <c r="N724" s="14">
        <v>0</v>
      </c>
      <c r="O724" s="14">
        <v>0</v>
      </c>
      <c r="P724" s="14">
        <v>0</v>
      </c>
      <c r="Q724">
        <v>0</v>
      </c>
      <c r="R724" s="14" t="e">
        <v>#DIV/0!</v>
      </c>
      <c r="X724" s="14">
        <v>0</v>
      </c>
      <c r="Y724" s="12" t="e">
        <f t="shared" si="702"/>
        <v>#DIV/0!</v>
      </c>
      <c r="Z724" s="12" t="e">
        <f t="shared" si="703"/>
        <v>#DIV/0!</v>
      </c>
      <c r="AA724" s="14" t="e">
        <f t="shared" si="704"/>
        <v>#DIV/0!</v>
      </c>
      <c r="AB724" s="14" t="e">
        <f t="shared" si="705"/>
        <v>#DIV/0!</v>
      </c>
      <c r="AC724" s="14" t="e">
        <f t="shared" si="706"/>
        <v>#DIV/0!</v>
      </c>
      <c r="AD724" s="14" t="e">
        <f t="shared" si="707"/>
        <v>#DIV/0!</v>
      </c>
      <c r="AE724" s="14" t="e">
        <f t="shared" si="708"/>
        <v>#DIV/0!</v>
      </c>
      <c r="AF724" s="14" t="e">
        <f t="shared" si="709"/>
        <v>#DIV/0!</v>
      </c>
      <c r="AG724" s="14" t="e">
        <f t="shared" si="710"/>
        <v>#DIV/0!</v>
      </c>
      <c r="AH724" s="14" t="e">
        <f t="shared" si="711"/>
        <v>#DIV/0!</v>
      </c>
      <c r="AI724" s="14" t="e">
        <f t="shared" si="712"/>
        <v>#DIV/0!</v>
      </c>
      <c r="AJ724" s="14" t="e">
        <f t="shared" si="713"/>
        <v>#DIV/0!</v>
      </c>
      <c r="AK724" s="15" t="e">
        <f t="shared" si="714"/>
        <v>#DIV/0!</v>
      </c>
    </row>
    <row r="725" spans="1:37" x14ac:dyDescent="0.25">
      <c r="A725" s="5">
        <v>45793</v>
      </c>
      <c r="C725" t="s">
        <v>45</v>
      </c>
      <c r="D725">
        <v>25</v>
      </c>
      <c r="E725">
        <v>8</v>
      </c>
      <c r="F725">
        <v>33</v>
      </c>
      <c r="G725" s="14">
        <v>1.2320949074074075</v>
      </c>
      <c r="H725" s="14">
        <v>0.17</v>
      </c>
      <c r="I725" s="14">
        <v>0</v>
      </c>
      <c r="J725" s="14">
        <v>0</v>
      </c>
      <c r="K725" s="14">
        <v>0</v>
      </c>
      <c r="L725" s="14">
        <v>0</v>
      </c>
      <c r="M725" s="14">
        <v>0</v>
      </c>
      <c r="N725" s="14">
        <v>6.2094907407407411E-2</v>
      </c>
      <c r="O725" s="14">
        <v>0</v>
      </c>
      <c r="P725" s="14">
        <v>3.472222222222222E-3</v>
      </c>
      <c r="Q725">
        <v>0</v>
      </c>
      <c r="R725" s="14">
        <v>5.2777777777777771E-3</v>
      </c>
      <c r="X725" s="14">
        <v>1.4143981481481482</v>
      </c>
      <c r="Y725" s="12" t="e">
        <f t="shared" si="702"/>
        <v>#DIV/0!</v>
      </c>
      <c r="Z725" s="12" t="e">
        <f t="shared" si="703"/>
        <v>#DIV/0!</v>
      </c>
      <c r="AA725" s="14" t="e">
        <f t="shared" si="704"/>
        <v>#DIV/0!</v>
      </c>
      <c r="AB725" s="14" t="e">
        <f t="shared" si="705"/>
        <v>#DIV/0!</v>
      </c>
      <c r="AC725" s="14" t="e">
        <f t="shared" si="706"/>
        <v>#DIV/0!</v>
      </c>
      <c r="AD725" s="14" t="e">
        <f t="shared" si="707"/>
        <v>#DIV/0!</v>
      </c>
      <c r="AE725" s="14" t="e">
        <f t="shared" si="708"/>
        <v>#DIV/0!</v>
      </c>
      <c r="AF725" s="14" t="e">
        <f t="shared" si="709"/>
        <v>#DIV/0!</v>
      </c>
      <c r="AG725" s="14" t="e">
        <f t="shared" si="710"/>
        <v>#DIV/0!</v>
      </c>
      <c r="AH725" s="14" t="e">
        <f t="shared" si="711"/>
        <v>#DIV/0!</v>
      </c>
      <c r="AI725" s="14" t="e">
        <f t="shared" si="712"/>
        <v>#DIV/0!</v>
      </c>
      <c r="AJ725" s="14" t="e">
        <f t="shared" si="713"/>
        <v>#DIV/0!</v>
      </c>
      <c r="AK725" s="15" t="e">
        <f t="shared" si="714"/>
        <v>#DIV/0!</v>
      </c>
    </row>
    <row r="726" spans="1:37" x14ac:dyDescent="0.25">
      <c r="A726" s="5">
        <v>45793</v>
      </c>
      <c r="C726" t="s">
        <v>46</v>
      </c>
      <c r="D726">
        <v>107</v>
      </c>
      <c r="E726">
        <v>6</v>
      </c>
      <c r="F726">
        <v>113</v>
      </c>
      <c r="G726" s="14">
        <v>0.25870370370370371</v>
      </c>
      <c r="H726" s="14">
        <v>0.21200231481481482</v>
      </c>
      <c r="I726" s="14">
        <v>0</v>
      </c>
      <c r="J726" s="14">
        <v>1.9803240740740739E-2</v>
      </c>
      <c r="K726" s="14">
        <v>0</v>
      </c>
      <c r="L726" s="14">
        <v>2.4502314814814814E-2</v>
      </c>
      <c r="M726" s="14">
        <v>2.3958333333333336E-3</v>
      </c>
      <c r="N726" s="14">
        <v>0</v>
      </c>
      <c r="O726" s="14">
        <v>0</v>
      </c>
      <c r="P726" s="14">
        <v>8.4849537037037029E-2</v>
      </c>
      <c r="Q726">
        <v>0</v>
      </c>
      <c r="R726" s="14">
        <v>5.0462962962962961E-3</v>
      </c>
      <c r="X726" s="14">
        <v>1.769398148148148</v>
      </c>
      <c r="Y726" s="12" t="e">
        <f t="shared" si="702"/>
        <v>#DIV/0!</v>
      </c>
      <c r="Z726" s="12" t="e">
        <f t="shared" si="703"/>
        <v>#DIV/0!</v>
      </c>
      <c r="AA726" s="14" t="e">
        <f t="shared" si="704"/>
        <v>#DIV/0!</v>
      </c>
      <c r="AB726" s="14" t="e">
        <f t="shared" si="705"/>
        <v>#DIV/0!</v>
      </c>
      <c r="AC726" s="14" t="e">
        <f t="shared" si="706"/>
        <v>#DIV/0!</v>
      </c>
      <c r="AD726" s="14" t="e">
        <f t="shared" si="707"/>
        <v>#DIV/0!</v>
      </c>
      <c r="AE726" s="14" t="e">
        <f t="shared" si="708"/>
        <v>#DIV/0!</v>
      </c>
      <c r="AF726" s="14" t="e">
        <f t="shared" si="709"/>
        <v>#DIV/0!</v>
      </c>
      <c r="AG726" s="14" t="e">
        <f t="shared" si="710"/>
        <v>#DIV/0!</v>
      </c>
      <c r="AH726" s="14" t="e">
        <f t="shared" si="711"/>
        <v>#DIV/0!</v>
      </c>
      <c r="AI726" s="14" t="e">
        <f t="shared" si="712"/>
        <v>#DIV/0!</v>
      </c>
      <c r="AJ726" s="14" t="e">
        <f t="shared" si="713"/>
        <v>#DIV/0!</v>
      </c>
      <c r="AK726" s="15" t="e">
        <f t="shared" si="714"/>
        <v>#DIV/0!</v>
      </c>
    </row>
    <row r="727" spans="1:37" x14ac:dyDescent="0.25">
      <c r="A727" s="5">
        <v>45793</v>
      </c>
      <c r="C727" t="s">
        <v>47</v>
      </c>
      <c r="D727">
        <v>105</v>
      </c>
      <c r="E727">
        <v>17</v>
      </c>
      <c r="F727">
        <v>122</v>
      </c>
      <c r="G727" s="14">
        <v>0.26510416666666664</v>
      </c>
      <c r="H727" s="14">
        <v>0.16939814814814813</v>
      </c>
      <c r="I727" s="14">
        <v>1.7905092592592594E-2</v>
      </c>
      <c r="J727" s="14">
        <v>5.7395833333333333E-2</v>
      </c>
      <c r="K727" s="14">
        <v>0</v>
      </c>
      <c r="L727" s="14">
        <v>2.0405092592592593E-2</v>
      </c>
      <c r="M727" s="14">
        <v>0</v>
      </c>
      <c r="N727" s="14">
        <v>0</v>
      </c>
      <c r="O727" s="14">
        <v>0</v>
      </c>
      <c r="P727" s="14">
        <v>1.2881944444444446E-2</v>
      </c>
      <c r="Q727">
        <v>0</v>
      </c>
      <c r="R727" s="14">
        <v>4.6064814814814814E-3</v>
      </c>
      <c r="X727" s="14">
        <v>1.6779976851851852</v>
      </c>
      <c r="Y727" s="12" t="e">
        <f t="shared" si="702"/>
        <v>#DIV/0!</v>
      </c>
      <c r="Z727" s="12" t="e">
        <f t="shared" si="703"/>
        <v>#DIV/0!</v>
      </c>
      <c r="AA727" s="14" t="e">
        <f t="shared" si="704"/>
        <v>#DIV/0!</v>
      </c>
      <c r="AB727" s="14" t="e">
        <f t="shared" si="705"/>
        <v>#DIV/0!</v>
      </c>
      <c r="AC727" s="14" t="e">
        <f t="shared" si="706"/>
        <v>#DIV/0!</v>
      </c>
      <c r="AD727" s="14" t="e">
        <f t="shared" si="707"/>
        <v>#DIV/0!</v>
      </c>
      <c r="AE727" s="14" t="e">
        <f t="shared" si="708"/>
        <v>#DIV/0!</v>
      </c>
      <c r="AF727" s="14" t="e">
        <f t="shared" si="709"/>
        <v>#DIV/0!</v>
      </c>
      <c r="AG727" s="14" t="e">
        <f t="shared" si="710"/>
        <v>#DIV/0!</v>
      </c>
      <c r="AH727" s="14" t="e">
        <f t="shared" si="711"/>
        <v>#DIV/0!</v>
      </c>
      <c r="AI727" s="14" t="e">
        <f t="shared" si="712"/>
        <v>#DIV/0!</v>
      </c>
      <c r="AJ727" s="14" t="e">
        <f t="shared" si="713"/>
        <v>#DIV/0!</v>
      </c>
      <c r="AK727" s="15" t="e">
        <f t="shared" si="714"/>
        <v>#DIV/0!</v>
      </c>
    </row>
    <row r="728" spans="1:37" x14ac:dyDescent="0.25">
      <c r="A728" s="5">
        <v>45800</v>
      </c>
      <c r="C728" t="s">
        <v>131</v>
      </c>
      <c r="D728">
        <v>44</v>
      </c>
      <c r="E728">
        <v>11</v>
      </c>
      <c r="F728">
        <v>55</v>
      </c>
      <c r="G728" s="14">
        <v>0.18189814814814817</v>
      </c>
      <c r="H728" s="14">
        <v>0.13150462962962964</v>
      </c>
      <c r="I728" s="14">
        <v>5.0405092592592592E-2</v>
      </c>
      <c r="J728" s="14">
        <v>0</v>
      </c>
      <c r="K728" s="14">
        <v>0</v>
      </c>
      <c r="L728" s="14">
        <v>0</v>
      </c>
      <c r="M728" s="14">
        <v>0</v>
      </c>
      <c r="N728" s="14">
        <v>0</v>
      </c>
      <c r="O728" s="14">
        <v>0</v>
      </c>
      <c r="P728" s="14">
        <v>4.1145833333333333E-2</v>
      </c>
      <c r="Q728">
        <v>0</v>
      </c>
      <c r="R728" s="14">
        <v>5.4166666666666669E-3</v>
      </c>
      <c r="X728" s="14">
        <v>1.0615046296296298</v>
      </c>
      <c r="Y728" s="12" t="e">
        <f t="shared" ref="Y728:Y736" si="715">$D728/$B728</f>
        <v>#DIV/0!</v>
      </c>
      <c r="Z728" s="12" t="e">
        <f t="shared" ref="Z728:Z736" si="716">$E728/$B728</f>
        <v>#DIV/0!</v>
      </c>
      <c r="AA728" s="14" t="e">
        <f t="shared" ref="AA728:AA736" si="717">$G728/$B728</f>
        <v>#DIV/0!</v>
      </c>
      <c r="AB728" s="14" t="e">
        <f t="shared" ref="AB728:AB736" si="718">$H728/$B728</f>
        <v>#DIV/0!</v>
      </c>
      <c r="AC728" s="14" t="e">
        <f t="shared" ref="AC728:AC736" si="719">$I728/$B728</f>
        <v>#DIV/0!</v>
      </c>
      <c r="AD728" s="14" t="e">
        <f t="shared" ref="AD728:AD736" si="720">$J728/$B728</f>
        <v>#DIV/0!</v>
      </c>
      <c r="AE728" s="14" t="e">
        <f t="shared" ref="AE728:AE736" si="721">$K728/$B728</f>
        <v>#DIV/0!</v>
      </c>
      <c r="AF728" s="14" t="e">
        <f t="shared" ref="AF728:AF736" si="722">$L728/$B728</f>
        <v>#DIV/0!</v>
      </c>
      <c r="AG728" s="14" t="e">
        <f t="shared" ref="AG728:AG736" si="723">$M728/$B728</f>
        <v>#DIV/0!</v>
      </c>
      <c r="AH728" s="14" t="e">
        <f t="shared" ref="AH728:AH736" si="724">$N728/$B728</f>
        <v>#DIV/0!</v>
      </c>
      <c r="AI728" s="14" t="e">
        <f t="shared" ref="AI728:AI736" si="725">$O728/$B728</f>
        <v>#DIV/0!</v>
      </c>
      <c r="AJ728" s="14" t="e">
        <f t="shared" ref="AJ728:AJ736" si="726">$P728/$B728</f>
        <v>#DIV/0!</v>
      </c>
      <c r="AK728" s="15" t="e">
        <f t="shared" ref="AK728:AK736" si="727">$X728/$B728</f>
        <v>#DIV/0!</v>
      </c>
    </row>
    <row r="729" spans="1:37" x14ac:dyDescent="0.25">
      <c r="A729" s="5">
        <v>45800</v>
      </c>
      <c r="C729" t="s">
        <v>123</v>
      </c>
      <c r="D729">
        <v>20</v>
      </c>
      <c r="E729">
        <v>1</v>
      </c>
      <c r="F729">
        <v>21</v>
      </c>
      <c r="G729" s="14">
        <v>1.1565972222222223</v>
      </c>
      <c r="H729" s="14">
        <v>3.8402777777777779E-2</v>
      </c>
      <c r="I729" s="14">
        <v>2.6041666666666665E-3</v>
      </c>
      <c r="J729" s="14">
        <v>5.9953703703703697E-3</v>
      </c>
      <c r="K729" s="14">
        <v>0.30409722222222219</v>
      </c>
      <c r="L729" s="14">
        <v>0.80549768518518527</v>
      </c>
      <c r="M729" s="14">
        <v>0</v>
      </c>
      <c r="N729" s="14">
        <v>0</v>
      </c>
      <c r="O729" s="14">
        <v>0</v>
      </c>
      <c r="P729" s="14">
        <v>1.2060185185185186E-2</v>
      </c>
      <c r="Q729">
        <v>0</v>
      </c>
      <c r="R729" s="14">
        <v>3.9814814814814817E-3</v>
      </c>
      <c r="X729" s="14">
        <v>1.6235995370370369</v>
      </c>
      <c r="Y729" s="12" t="e">
        <f t="shared" si="715"/>
        <v>#DIV/0!</v>
      </c>
      <c r="Z729" s="12" t="e">
        <f t="shared" si="716"/>
        <v>#DIV/0!</v>
      </c>
      <c r="AA729" s="14" t="e">
        <f t="shared" si="717"/>
        <v>#DIV/0!</v>
      </c>
      <c r="AB729" s="14" t="e">
        <f t="shared" si="718"/>
        <v>#DIV/0!</v>
      </c>
      <c r="AC729" s="14" t="e">
        <f t="shared" si="719"/>
        <v>#DIV/0!</v>
      </c>
      <c r="AD729" s="14" t="e">
        <f t="shared" si="720"/>
        <v>#DIV/0!</v>
      </c>
      <c r="AE729" s="14" t="e">
        <f t="shared" si="721"/>
        <v>#DIV/0!</v>
      </c>
      <c r="AF729" s="14" t="e">
        <f t="shared" si="722"/>
        <v>#DIV/0!</v>
      </c>
      <c r="AG729" s="14" t="e">
        <f t="shared" si="723"/>
        <v>#DIV/0!</v>
      </c>
      <c r="AH729" s="14" t="e">
        <f t="shared" si="724"/>
        <v>#DIV/0!</v>
      </c>
      <c r="AI729" s="14" t="e">
        <f t="shared" si="725"/>
        <v>#DIV/0!</v>
      </c>
      <c r="AJ729" s="14" t="e">
        <f t="shared" si="726"/>
        <v>#DIV/0!</v>
      </c>
      <c r="AK729" s="15" t="e">
        <f t="shared" si="727"/>
        <v>#DIV/0!</v>
      </c>
    </row>
    <row r="730" spans="1:37" x14ac:dyDescent="0.25">
      <c r="A730" s="5">
        <v>45800</v>
      </c>
      <c r="C730" t="s">
        <v>126</v>
      </c>
      <c r="D730">
        <v>37</v>
      </c>
      <c r="E730">
        <v>41</v>
      </c>
      <c r="F730">
        <v>78</v>
      </c>
      <c r="G730" s="14">
        <v>0.29629629629629628</v>
      </c>
      <c r="H730" s="14">
        <v>0.22680555555555557</v>
      </c>
      <c r="I730" s="14">
        <v>0</v>
      </c>
      <c r="J730" s="14">
        <v>2.8101851851851854E-2</v>
      </c>
      <c r="K730" s="14">
        <v>0</v>
      </c>
      <c r="L730" s="14">
        <v>3.9803240740740743E-2</v>
      </c>
      <c r="M730" s="14">
        <v>0</v>
      </c>
      <c r="N730" s="14">
        <v>1.5972222222222221E-3</v>
      </c>
      <c r="O730" s="14">
        <v>0</v>
      </c>
      <c r="P730" s="14">
        <v>8.1597222222222227E-3</v>
      </c>
      <c r="Q730">
        <v>0</v>
      </c>
      <c r="R730" s="14">
        <v>4.8263888888888887E-3</v>
      </c>
      <c r="X730" s="14">
        <v>1.7701967592592593</v>
      </c>
      <c r="Y730" s="12" t="e">
        <f t="shared" si="715"/>
        <v>#DIV/0!</v>
      </c>
      <c r="Z730" s="12" t="e">
        <f t="shared" si="716"/>
        <v>#DIV/0!</v>
      </c>
      <c r="AA730" s="14" t="e">
        <f t="shared" si="717"/>
        <v>#DIV/0!</v>
      </c>
      <c r="AB730" s="14" t="e">
        <f t="shared" si="718"/>
        <v>#DIV/0!</v>
      </c>
      <c r="AC730" s="14" t="e">
        <f t="shared" si="719"/>
        <v>#DIV/0!</v>
      </c>
      <c r="AD730" s="14" t="e">
        <f t="shared" si="720"/>
        <v>#DIV/0!</v>
      </c>
      <c r="AE730" s="14" t="e">
        <f t="shared" si="721"/>
        <v>#DIV/0!</v>
      </c>
      <c r="AF730" s="14" t="e">
        <f t="shared" si="722"/>
        <v>#DIV/0!</v>
      </c>
      <c r="AG730" s="14" t="e">
        <f t="shared" si="723"/>
        <v>#DIV/0!</v>
      </c>
      <c r="AH730" s="14" t="e">
        <f t="shared" si="724"/>
        <v>#DIV/0!</v>
      </c>
      <c r="AI730" s="14" t="e">
        <f t="shared" si="725"/>
        <v>#DIV/0!</v>
      </c>
      <c r="AJ730" s="14" t="e">
        <f t="shared" si="726"/>
        <v>#DIV/0!</v>
      </c>
      <c r="AK730" s="15" t="e">
        <f t="shared" si="727"/>
        <v>#DIV/0!</v>
      </c>
    </row>
    <row r="731" spans="1:37" x14ac:dyDescent="0.25">
      <c r="A731" s="5">
        <v>45800</v>
      </c>
      <c r="C731" t="s">
        <v>127</v>
      </c>
      <c r="D731">
        <v>72</v>
      </c>
      <c r="E731">
        <v>29</v>
      </c>
      <c r="F731">
        <v>101</v>
      </c>
      <c r="G731" s="14">
        <v>0.28730324074074076</v>
      </c>
      <c r="H731" s="14">
        <v>0.20829861111111111</v>
      </c>
      <c r="I731" s="14">
        <v>0</v>
      </c>
      <c r="J731" s="14">
        <v>4.5196759259259256E-2</v>
      </c>
      <c r="K731" s="14">
        <v>0</v>
      </c>
      <c r="L731" s="14">
        <v>3.3796296296296297E-2</v>
      </c>
      <c r="M731" s="14">
        <v>0</v>
      </c>
      <c r="N731" s="14">
        <v>0</v>
      </c>
      <c r="O731" s="14">
        <v>0</v>
      </c>
      <c r="P731" s="14">
        <v>2.6412037037037036E-2</v>
      </c>
      <c r="Q731">
        <v>0</v>
      </c>
      <c r="R731" s="14">
        <v>5.5555555555555558E-3</v>
      </c>
      <c r="X731" s="14">
        <v>1.8120949074074073</v>
      </c>
      <c r="Y731" s="12" t="e">
        <f t="shared" si="715"/>
        <v>#DIV/0!</v>
      </c>
      <c r="Z731" s="12" t="e">
        <f t="shared" si="716"/>
        <v>#DIV/0!</v>
      </c>
      <c r="AA731" s="14" t="e">
        <f t="shared" si="717"/>
        <v>#DIV/0!</v>
      </c>
      <c r="AB731" s="14" t="e">
        <f t="shared" si="718"/>
        <v>#DIV/0!</v>
      </c>
      <c r="AC731" s="14" t="e">
        <f t="shared" si="719"/>
        <v>#DIV/0!</v>
      </c>
      <c r="AD731" s="14" t="e">
        <f t="shared" si="720"/>
        <v>#DIV/0!</v>
      </c>
      <c r="AE731" s="14" t="e">
        <f t="shared" si="721"/>
        <v>#DIV/0!</v>
      </c>
      <c r="AF731" s="14" t="e">
        <f t="shared" si="722"/>
        <v>#DIV/0!</v>
      </c>
      <c r="AG731" s="14" t="e">
        <f t="shared" si="723"/>
        <v>#DIV/0!</v>
      </c>
      <c r="AH731" s="14" t="e">
        <f t="shared" si="724"/>
        <v>#DIV/0!</v>
      </c>
      <c r="AI731" s="14" t="e">
        <f t="shared" si="725"/>
        <v>#DIV/0!</v>
      </c>
      <c r="AJ731" s="14" t="e">
        <f t="shared" si="726"/>
        <v>#DIV/0!</v>
      </c>
      <c r="AK731" s="15" t="e">
        <f t="shared" si="727"/>
        <v>#DIV/0!</v>
      </c>
    </row>
    <row r="732" spans="1:37" x14ac:dyDescent="0.25">
      <c r="A732" s="5">
        <v>45800</v>
      </c>
      <c r="C732" t="s">
        <v>44</v>
      </c>
      <c r="D732">
        <v>136</v>
      </c>
      <c r="E732">
        <v>10</v>
      </c>
      <c r="F732">
        <v>146</v>
      </c>
      <c r="G732" s="14">
        <v>0.27060185185185187</v>
      </c>
      <c r="H732" s="14">
        <v>0.20939814814814817</v>
      </c>
      <c r="I732" s="14">
        <v>0</v>
      </c>
      <c r="J732" s="14">
        <v>2.5497685185185189E-2</v>
      </c>
      <c r="K732" s="14">
        <v>0</v>
      </c>
      <c r="L732" s="14">
        <v>3.2696759259259259E-2</v>
      </c>
      <c r="M732" s="14">
        <v>0</v>
      </c>
      <c r="N732" s="14">
        <v>2.9976851851851848E-3</v>
      </c>
      <c r="O732" s="14">
        <v>0</v>
      </c>
      <c r="P732" s="14">
        <v>1.5706018518518518E-2</v>
      </c>
      <c r="Q732">
        <v>0</v>
      </c>
      <c r="R732" s="14">
        <v>6.2847222222222228E-3</v>
      </c>
      <c r="X732" s="14">
        <v>1.7850000000000001</v>
      </c>
      <c r="Y732" s="12" t="e">
        <f t="shared" si="715"/>
        <v>#DIV/0!</v>
      </c>
      <c r="Z732" s="12" t="e">
        <f t="shared" si="716"/>
        <v>#DIV/0!</v>
      </c>
      <c r="AA732" s="14" t="e">
        <f t="shared" si="717"/>
        <v>#DIV/0!</v>
      </c>
      <c r="AB732" s="14" t="e">
        <f t="shared" si="718"/>
        <v>#DIV/0!</v>
      </c>
      <c r="AC732" s="14" t="e">
        <f t="shared" si="719"/>
        <v>#DIV/0!</v>
      </c>
      <c r="AD732" s="14" t="e">
        <f t="shared" si="720"/>
        <v>#DIV/0!</v>
      </c>
      <c r="AE732" s="14" t="e">
        <f t="shared" si="721"/>
        <v>#DIV/0!</v>
      </c>
      <c r="AF732" s="14" t="e">
        <f t="shared" si="722"/>
        <v>#DIV/0!</v>
      </c>
      <c r="AG732" s="14" t="e">
        <f t="shared" si="723"/>
        <v>#DIV/0!</v>
      </c>
      <c r="AH732" s="14" t="e">
        <f t="shared" si="724"/>
        <v>#DIV/0!</v>
      </c>
      <c r="AI732" s="14" t="e">
        <f t="shared" si="725"/>
        <v>#DIV/0!</v>
      </c>
      <c r="AJ732" s="14" t="e">
        <f t="shared" si="726"/>
        <v>#DIV/0!</v>
      </c>
      <c r="AK732" s="15" t="e">
        <f t="shared" si="727"/>
        <v>#DIV/0!</v>
      </c>
    </row>
    <row r="733" spans="1:37" x14ac:dyDescent="0.25">
      <c r="A733" s="5">
        <v>45800</v>
      </c>
      <c r="C733" t="s">
        <v>49</v>
      </c>
      <c r="D733">
        <v>120</v>
      </c>
      <c r="E733">
        <v>28</v>
      </c>
      <c r="F733">
        <v>148</v>
      </c>
      <c r="G733" s="14">
        <v>0.21480324074074075</v>
      </c>
      <c r="H733" s="14">
        <v>0.16739583333333333</v>
      </c>
      <c r="I733" s="14">
        <v>3.1944444444444442E-3</v>
      </c>
      <c r="J733" s="14">
        <v>1.3495370370370371E-2</v>
      </c>
      <c r="K733" s="14">
        <v>0</v>
      </c>
      <c r="L733" s="14">
        <v>1.0497685185185186E-2</v>
      </c>
      <c r="M733" s="14">
        <v>1.8298611111111113E-2</v>
      </c>
      <c r="N733" s="14">
        <v>1.8981481481481482E-3</v>
      </c>
      <c r="O733" s="14">
        <v>0</v>
      </c>
      <c r="P733" s="14">
        <v>7.5370370370370365E-2</v>
      </c>
      <c r="Q733">
        <v>0</v>
      </c>
      <c r="R733" s="14">
        <v>3.8657407407407408E-3</v>
      </c>
      <c r="X733" s="14">
        <v>1.7459953703703703</v>
      </c>
      <c r="Y733" s="12" t="e">
        <f t="shared" si="715"/>
        <v>#DIV/0!</v>
      </c>
      <c r="Z733" s="12" t="e">
        <f t="shared" si="716"/>
        <v>#DIV/0!</v>
      </c>
      <c r="AA733" s="14" t="e">
        <f t="shared" si="717"/>
        <v>#DIV/0!</v>
      </c>
      <c r="AB733" s="14" t="e">
        <f t="shared" si="718"/>
        <v>#DIV/0!</v>
      </c>
      <c r="AC733" s="14" t="e">
        <f t="shared" si="719"/>
        <v>#DIV/0!</v>
      </c>
      <c r="AD733" s="14" t="e">
        <f t="shared" si="720"/>
        <v>#DIV/0!</v>
      </c>
      <c r="AE733" s="14" t="e">
        <f t="shared" si="721"/>
        <v>#DIV/0!</v>
      </c>
      <c r="AF733" s="14" t="e">
        <f t="shared" si="722"/>
        <v>#DIV/0!</v>
      </c>
      <c r="AG733" s="14" t="e">
        <f t="shared" si="723"/>
        <v>#DIV/0!</v>
      </c>
      <c r="AH733" s="14" t="e">
        <f t="shared" si="724"/>
        <v>#DIV/0!</v>
      </c>
      <c r="AI733" s="14" t="e">
        <f t="shared" si="725"/>
        <v>#DIV/0!</v>
      </c>
      <c r="AJ733" s="14" t="e">
        <f t="shared" si="726"/>
        <v>#DIV/0!</v>
      </c>
      <c r="AK733" s="15" t="e">
        <f t="shared" si="727"/>
        <v>#DIV/0!</v>
      </c>
    </row>
    <row r="734" spans="1:37" x14ac:dyDescent="0.25">
      <c r="A734" s="5">
        <v>45800</v>
      </c>
      <c r="C734" t="s">
        <v>45</v>
      </c>
      <c r="D734">
        <v>37</v>
      </c>
      <c r="E734">
        <v>29</v>
      </c>
      <c r="F734">
        <v>66</v>
      </c>
      <c r="G734" s="14">
        <v>1.3126967592592593</v>
      </c>
      <c r="H734" s="14">
        <v>0.20930555555555555</v>
      </c>
      <c r="I734" s="14">
        <v>0</v>
      </c>
      <c r="J734" s="14">
        <v>3.6898148148148145E-2</v>
      </c>
      <c r="K734" s="14">
        <v>0</v>
      </c>
      <c r="L734" s="14">
        <v>0</v>
      </c>
      <c r="M734" s="14">
        <v>0</v>
      </c>
      <c r="N734" s="14">
        <v>6.6504629629629622E-2</v>
      </c>
      <c r="O734" s="14">
        <v>0</v>
      </c>
      <c r="P734" s="14">
        <v>3.4953703703703705E-3</v>
      </c>
      <c r="Q734">
        <v>0</v>
      </c>
      <c r="R734" s="14">
        <v>5.0115740740740737E-3</v>
      </c>
      <c r="X734" s="14">
        <v>1.9365046296296295</v>
      </c>
      <c r="Y734" s="12" t="e">
        <f t="shared" si="715"/>
        <v>#DIV/0!</v>
      </c>
      <c r="Z734" s="12" t="e">
        <f t="shared" si="716"/>
        <v>#DIV/0!</v>
      </c>
      <c r="AA734" s="14" t="e">
        <f t="shared" si="717"/>
        <v>#DIV/0!</v>
      </c>
      <c r="AB734" s="14" t="e">
        <f t="shared" si="718"/>
        <v>#DIV/0!</v>
      </c>
      <c r="AC734" s="14" t="e">
        <f t="shared" si="719"/>
        <v>#DIV/0!</v>
      </c>
      <c r="AD734" s="14" t="e">
        <f t="shared" si="720"/>
        <v>#DIV/0!</v>
      </c>
      <c r="AE734" s="14" t="e">
        <f t="shared" si="721"/>
        <v>#DIV/0!</v>
      </c>
      <c r="AF734" s="14" t="e">
        <f t="shared" si="722"/>
        <v>#DIV/0!</v>
      </c>
      <c r="AG734" s="14" t="e">
        <f t="shared" si="723"/>
        <v>#DIV/0!</v>
      </c>
      <c r="AH734" s="14" t="e">
        <f t="shared" si="724"/>
        <v>#DIV/0!</v>
      </c>
      <c r="AI734" s="14" t="e">
        <f t="shared" si="725"/>
        <v>#DIV/0!</v>
      </c>
      <c r="AJ734" s="14" t="e">
        <f t="shared" si="726"/>
        <v>#DIV/0!</v>
      </c>
      <c r="AK734" s="15" t="e">
        <f t="shared" si="727"/>
        <v>#DIV/0!</v>
      </c>
    </row>
    <row r="735" spans="1:37" x14ac:dyDescent="0.25">
      <c r="A735" s="5">
        <v>45800</v>
      </c>
      <c r="C735" t="s">
        <v>46</v>
      </c>
      <c r="D735">
        <v>110</v>
      </c>
      <c r="E735">
        <v>3</v>
      </c>
      <c r="F735">
        <v>113</v>
      </c>
      <c r="G735" s="14">
        <v>0.27079861111111109</v>
      </c>
      <c r="H735" s="14">
        <v>0.2112037037037037</v>
      </c>
      <c r="I735" s="14">
        <v>0</v>
      </c>
      <c r="J735" s="14">
        <v>1.5000000000000001E-2</v>
      </c>
      <c r="K735" s="14">
        <v>5.9953703703703697E-3</v>
      </c>
      <c r="L735" s="14">
        <v>3.0405092592592591E-2</v>
      </c>
      <c r="M735" s="14">
        <v>8.1944444444444452E-3</v>
      </c>
      <c r="N735" s="14">
        <v>0</v>
      </c>
      <c r="O735" s="14">
        <v>0</v>
      </c>
      <c r="P735" s="14">
        <v>7.0972222222222228E-2</v>
      </c>
      <c r="Q735">
        <v>0</v>
      </c>
      <c r="R735" s="14">
        <v>5.37037037037037E-3</v>
      </c>
      <c r="X735" s="14">
        <v>1.8151041666666667</v>
      </c>
      <c r="Y735" s="12" t="e">
        <f t="shared" si="715"/>
        <v>#DIV/0!</v>
      </c>
      <c r="Z735" s="12" t="e">
        <f t="shared" si="716"/>
        <v>#DIV/0!</v>
      </c>
      <c r="AA735" s="14" t="e">
        <f t="shared" si="717"/>
        <v>#DIV/0!</v>
      </c>
      <c r="AB735" s="14" t="e">
        <f t="shared" si="718"/>
        <v>#DIV/0!</v>
      </c>
      <c r="AC735" s="14" t="e">
        <f t="shared" si="719"/>
        <v>#DIV/0!</v>
      </c>
      <c r="AD735" s="14" t="e">
        <f t="shared" si="720"/>
        <v>#DIV/0!</v>
      </c>
      <c r="AE735" s="14" t="e">
        <f t="shared" si="721"/>
        <v>#DIV/0!</v>
      </c>
      <c r="AF735" s="14" t="e">
        <f t="shared" si="722"/>
        <v>#DIV/0!</v>
      </c>
      <c r="AG735" s="14" t="e">
        <f t="shared" si="723"/>
        <v>#DIV/0!</v>
      </c>
      <c r="AH735" s="14" t="e">
        <f t="shared" si="724"/>
        <v>#DIV/0!</v>
      </c>
      <c r="AI735" s="14" t="e">
        <f t="shared" si="725"/>
        <v>#DIV/0!</v>
      </c>
      <c r="AJ735" s="14" t="e">
        <f t="shared" si="726"/>
        <v>#DIV/0!</v>
      </c>
      <c r="AK735" s="15" t="e">
        <f t="shared" si="727"/>
        <v>#DIV/0!</v>
      </c>
    </row>
    <row r="736" spans="1:37" x14ac:dyDescent="0.25">
      <c r="A736" s="5">
        <v>45800</v>
      </c>
      <c r="C736" t="s">
        <v>47</v>
      </c>
      <c r="D736">
        <v>80</v>
      </c>
      <c r="E736">
        <v>22</v>
      </c>
      <c r="F736">
        <v>102</v>
      </c>
      <c r="G736" s="14">
        <v>0.32530092592592591</v>
      </c>
      <c r="H736" s="14">
        <v>0.23250000000000001</v>
      </c>
      <c r="I736" s="14">
        <v>1.9502314814814816E-2</v>
      </c>
      <c r="J736" s="14">
        <v>6.7303240740740733E-2</v>
      </c>
      <c r="K736" s="14">
        <v>0</v>
      </c>
      <c r="L736" s="14">
        <v>0</v>
      </c>
      <c r="M736" s="14">
        <v>5.9953703703703697E-3</v>
      </c>
      <c r="N736" s="14">
        <v>0</v>
      </c>
      <c r="O736" s="14">
        <v>0</v>
      </c>
      <c r="P736" s="14">
        <v>9.571759259259259E-3</v>
      </c>
      <c r="Q736">
        <v>0</v>
      </c>
      <c r="R736" s="14">
        <v>4.5717592592592589E-3</v>
      </c>
      <c r="X736" s="14">
        <v>1.771597222222222</v>
      </c>
      <c r="Y736" s="12" t="e">
        <f t="shared" si="715"/>
        <v>#DIV/0!</v>
      </c>
      <c r="Z736" s="12" t="e">
        <f t="shared" si="716"/>
        <v>#DIV/0!</v>
      </c>
      <c r="AA736" s="14" t="e">
        <f t="shared" si="717"/>
        <v>#DIV/0!</v>
      </c>
      <c r="AB736" s="14" t="e">
        <f t="shared" si="718"/>
        <v>#DIV/0!</v>
      </c>
      <c r="AC736" s="14" t="e">
        <f t="shared" si="719"/>
        <v>#DIV/0!</v>
      </c>
      <c r="AD736" s="14" t="e">
        <f t="shared" si="720"/>
        <v>#DIV/0!</v>
      </c>
      <c r="AE736" s="14" t="e">
        <f t="shared" si="721"/>
        <v>#DIV/0!</v>
      </c>
      <c r="AF736" s="14" t="e">
        <f t="shared" si="722"/>
        <v>#DIV/0!</v>
      </c>
      <c r="AG736" s="14" t="e">
        <f t="shared" si="723"/>
        <v>#DIV/0!</v>
      </c>
      <c r="AH736" s="14" t="e">
        <f t="shared" si="724"/>
        <v>#DIV/0!</v>
      </c>
      <c r="AI736" s="14" t="e">
        <f t="shared" si="725"/>
        <v>#DIV/0!</v>
      </c>
      <c r="AJ736" s="14" t="e">
        <f t="shared" si="726"/>
        <v>#DIV/0!</v>
      </c>
      <c r="AK736" s="15" t="e">
        <f t="shared" si="727"/>
        <v>#DIV/0!</v>
      </c>
    </row>
    <row r="737" spans="1:37" x14ac:dyDescent="0.25">
      <c r="A737" s="5">
        <v>45807</v>
      </c>
      <c r="C737" t="s">
        <v>131</v>
      </c>
      <c r="D737">
        <v>86</v>
      </c>
      <c r="E737">
        <v>10</v>
      </c>
      <c r="F737">
        <v>96</v>
      </c>
      <c r="G737" s="14">
        <v>0.27810185185185182</v>
      </c>
      <c r="H737" s="14">
        <v>0.21150462962962965</v>
      </c>
      <c r="I737" s="14">
        <v>6.659722222222221E-2</v>
      </c>
      <c r="J737" s="14">
        <v>0</v>
      </c>
      <c r="K737" s="14">
        <v>0</v>
      </c>
      <c r="L737" s="14">
        <v>0</v>
      </c>
      <c r="M737" s="14">
        <v>0</v>
      </c>
      <c r="N737" s="14">
        <v>0</v>
      </c>
      <c r="O737" s="14">
        <v>0</v>
      </c>
      <c r="P737" s="14">
        <v>5.5011574074074067E-2</v>
      </c>
      <c r="Q737">
        <v>0</v>
      </c>
      <c r="R737" s="14">
        <v>5.1967592592592595E-3</v>
      </c>
      <c r="X737" s="14">
        <v>1.7612962962962964</v>
      </c>
      <c r="Y737" s="12" t="e">
        <f>$D737/$B737</f>
        <v>#DIV/0!</v>
      </c>
      <c r="Z737" s="12" t="e">
        <f>$E737/$B737</f>
        <v>#DIV/0!</v>
      </c>
      <c r="AA737" s="14" t="e">
        <f>$G737/$B737</f>
        <v>#DIV/0!</v>
      </c>
      <c r="AB737" s="14" t="e">
        <f>$H737/$B737</f>
        <v>#DIV/0!</v>
      </c>
      <c r="AC737" s="14" t="e">
        <f>$I737/$B737</f>
        <v>#DIV/0!</v>
      </c>
      <c r="AD737" s="14" t="e">
        <f>$J737/$B737</f>
        <v>#DIV/0!</v>
      </c>
      <c r="AE737" s="14" t="e">
        <f>$K737/$B737</f>
        <v>#DIV/0!</v>
      </c>
      <c r="AF737" s="14" t="e">
        <f>$L737/$B737</f>
        <v>#DIV/0!</v>
      </c>
      <c r="AG737" s="14" t="e">
        <f>$M737/$B737</f>
        <v>#DIV/0!</v>
      </c>
      <c r="AH737" s="14" t="e">
        <f>$N737/$B737</f>
        <v>#DIV/0!</v>
      </c>
      <c r="AI737" s="14" t="e">
        <f>$O737/$B737</f>
        <v>#DIV/0!</v>
      </c>
      <c r="AJ737" s="14" t="e">
        <f>$P737/$B737</f>
        <v>#DIV/0!</v>
      </c>
      <c r="AK737" s="15" t="e">
        <f>$X737/$B737</f>
        <v>#DIV/0!</v>
      </c>
    </row>
    <row r="738" spans="1:37" x14ac:dyDescent="0.25">
      <c r="A738" s="5">
        <v>45807</v>
      </c>
      <c r="C738" t="s">
        <v>123</v>
      </c>
      <c r="D738">
        <v>31</v>
      </c>
      <c r="E738">
        <v>4</v>
      </c>
      <c r="F738">
        <v>35</v>
      </c>
      <c r="G738" s="14">
        <v>0.9754976851851852</v>
      </c>
      <c r="H738" s="14">
        <v>4.2997685185185187E-2</v>
      </c>
      <c r="I738" s="14">
        <v>3.7395833333333336E-2</v>
      </c>
      <c r="J738" s="14">
        <v>7.6041666666666662E-3</v>
      </c>
      <c r="K738" s="14">
        <v>0</v>
      </c>
      <c r="L738" s="14">
        <v>0.85870370370370364</v>
      </c>
      <c r="M738" s="14">
        <v>8.2986111111111108E-3</v>
      </c>
      <c r="N738" s="14">
        <v>2.0497685185185185E-2</v>
      </c>
      <c r="O738" s="14">
        <v>0</v>
      </c>
      <c r="P738" s="14">
        <v>4.3356481481481475E-2</v>
      </c>
      <c r="Q738">
        <v>0</v>
      </c>
      <c r="R738" s="14">
        <v>3.2523148148148151E-3</v>
      </c>
      <c r="X738" s="14">
        <v>1.6901041666666667</v>
      </c>
      <c r="Y738" s="12" t="e">
        <f t="shared" ref="Y738:Y745" si="728">$D738/$B738</f>
        <v>#DIV/0!</v>
      </c>
      <c r="Z738" s="12" t="e">
        <f t="shared" ref="Z738:Z745" si="729">$E738/$B738</f>
        <v>#DIV/0!</v>
      </c>
      <c r="AA738" s="14" t="e">
        <f t="shared" ref="AA738:AA745" si="730">$G738/$B738</f>
        <v>#DIV/0!</v>
      </c>
      <c r="AB738" s="14" t="e">
        <f t="shared" ref="AB738:AB745" si="731">$H738/$B738</f>
        <v>#DIV/0!</v>
      </c>
      <c r="AC738" s="14" t="e">
        <f t="shared" ref="AC738:AC745" si="732">$I738/$B738</f>
        <v>#DIV/0!</v>
      </c>
      <c r="AD738" s="14" t="e">
        <f t="shared" ref="AD738:AD745" si="733">$J738/$B738</f>
        <v>#DIV/0!</v>
      </c>
      <c r="AE738" s="14" t="e">
        <f t="shared" ref="AE738:AE745" si="734">$K738/$B738</f>
        <v>#DIV/0!</v>
      </c>
      <c r="AF738" s="14" t="e">
        <f t="shared" ref="AF738:AF745" si="735">$L738/$B738</f>
        <v>#DIV/0!</v>
      </c>
      <c r="AG738" s="14" t="e">
        <f t="shared" ref="AG738:AG745" si="736">$M738/$B738</f>
        <v>#DIV/0!</v>
      </c>
      <c r="AH738" s="14" t="e">
        <f t="shared" ref="AH738:AH745" si="737">$N738/$B738</f>
        <v>#DIV/0!</v>
      </c>
      <c r="AI738" s="14" t="e">
        <f t="shared" ref="AI738:AI745" si="738">$O738/$B738</f>
        <v>#DIV/0!</v>
      </c>
      <c r="AJ738" s="14" t="e">
        <f t="shared" ref="AJ738:AJ745" si="739">$P738/$B738</f>
        <v>#DIV/0!</v>
      </c>
      <c r="AK738" s="15" t="e">
        <f t="shared" ref="AK738:AK745" si="740">$X738/$B738</f>
        <v>#DIV/0!</v>
      </c>
    </row>
    <row r="739" spans="1:37" x14ac:dyDescent="0.25">
      <c r="A739" s="5">
        <v>45807</v>
      </c>
      <c r="C739" t="s">
        <v>126</v>
      </c>
      <c r="D739">
        <v>39</v>
      </c>
      <c r="E739">
        <v>24</v>
      </c>
      <c r="F739">
        <v>63</v>
      </c>
      <c r="G739" s="14">
        <v>0.22700231481481481</v>
      </c>
      <c r="H739" s="14">
        <v>0.16540509259259259</v>
      </c>
      <c r="I739" s="14">
        <v>3.1944444444444442E-3</v>
      </c>
      <c r="J739" s="14">
        <v>2.75E-2</v>
      </c>
      <c r="K739" s="14">
        <v>0</v>
      </c>
      <c r="L739" s="14">
        <v>3.0902777777777779E-2</v>
      </c>
      <c r="M739" s="14">
        <v>0</v>
      </c>
      <c r="N739" s="14">
        <v>0</v>
      </c>
      <c r="O739" s="14">
        <v>0</v>
      </c>
      <c r="P739" s="14">
        <v>4.9189814814814816E-3</v>
      </c>
      <c r="Q739">
        <v>0</v>
      </c>
      <c r="R739" s="14">
        <v>3.6689814814814814E-3</v>
      </c>
      <c r="X739" s="14">
        <v>1.4024999999999999</v>
      </c>
      <c r="Y739" s="12" t="e">
        <f t="shared" si="728"/>
        <v>#DIV/0!</v>
      </c>
      <c r="Z739" s="12" t="e">
        <f t="shared" si="729"/>
        <v>#DIV/0!</v>
      </c>
      <c r="AA739" s="14" t="e">
        <f t="shared" si="730"/>
        <v>#DIV/0!</v>
      </c>
      <c r="AB739" s="14" t="e">
        <f t="shared" si="731"/>
        <v>#DIV/0!</v>
      </c>
      <c r="AC739" s="14" t="e">
        <f t="shared" si="732"/>
        <v>#DIV/0!</v>
      </c>
      <c r="AD739" s="14" t="e">
        <f t="shared" si="733"/>
        <v>#DIV/0!</v>
      </c>
      <c r="AE739" s="14" t="e">
        <f t="shared" si="734"/>
        <v>#DIV/0!</v>
      </c>
      <c r="AF739" s="14" t="e">
        <f t="shared" si="735"/>
        <v>#DIV/0!</v>
      </c>
      <c r="AG739" s="14" t="e">
        <f t="shared" si="736"/>
        <v>#DIV/0!</v>
      </c>
      <c r="AH739" s="14" t="e">
        <f t="shared" si="737"/>
        <v>#DIV/0!</v>
      </c>
      <c r="AI739" s="14" t="e">
        <f t="shared" si="738"/>
        <v>#DIV/0!</v>
      </c>
      <c r="AJ739" s="14" t="e">
        <f t="shared" si="739"/>
        <v>#DIV/0!</v>
      </c>
      <c r="AK739" s="15" t="e">
        <f t="shared" si="740"/>
        <v>#DIV/0!</v>
      </c>
    </row>
    <row r="740" spans="1:37" x14ac:dyDescent="0.25">
      <c r="A740" s="5">
        <v>45807</v>
      </c>
      <c r="C740" t="s">
        <v>127</v>
      </c>
      <c r="D740">
        <v>22</v>
      </c>
      <c r="E740">
        <v>23</v>
      </c>
      <c r="F740">
        <v>45</v>
      </c>
      <c r="G740" s="14">
        <v>0.30519675925925926</v>
      </c>
      <c r="H740" s="14">
        <v>0.20859953703703704</v>
      </c>
      <c r="I740" s="14">
        <v>0</v>
      </c>
      <c r="J740" s="14">
        <v>2.6296296296296293E-2</v>
      </c>
      <c r="K740" s="14">
        <v>0</v>
      </c>
      <c r="L740" s="14">
        <v>7.0300925925925919E-2</v>
      </c>
      <c r="M740" s="14">
        <v>0</v>
      </c>
      <c r="N740" s="14">
        <v>0</v>
      </c>
      <c r="O740" s="14">
        <v>0</v>
      </c>
      <c r="P740" s="14">
        <v>7.9282407407407409E-3</v>
      </c>
      <c r="Q740">
        <v>0</v>
      </c>
      <c r="R740" s="14">
        <v>4.8495370370370368E-3</v>
      </c>
      <c r="X740" s="14">
        <v>1.7787037037037037</v>
      </c>
      <c r="Y740" s="12" t="e">
        <f t="shared" si="728"/>
        <v>#DIV/0!</v>
      </c>
      <c r="Z740" s="12" t="e">
        <f t="shared" si="729"/>
        <v>#DIV/0!</v>
      </c>
      <c r="AA740" s="14" t="e">
        <f t="shared" si="730"/>
        <v>#DIV/0!</v>
      </c>
      <c r="AB740" s="14" t="e">
        <f t="shared" si="731"/>
        <v>#DIV/0!</v>
      </c>
      <c r="AC740" s="14" t="e">
        <f t="shared" si="732"/>
        <v>#DIV/0!</v>
      </c>
      <c r="AD740" s="14" t="e">
        <f t="shared" si="733"/>
        <v>#DIV/0!</v>
      </c>
      <c r="AE740" s="14" t="e">
        <f t="shared" si="734"/>
        <v>#DIV/0!</v>
      </c>
      <c r="AF740" s="14" t="e">
        <f t="shared" si="735"/>
        <v>#DIV/0!</v>
      </c>
      <c r="AG740" s="14" t="e">
        <f t="shared" si="736"/>
        <v>#DIV/0!</v>
      </c>
      <c r="AH740" s="14" t="e">
        <f t="shared" si="737"/>
        <v>#DIV/0!</v>
      </c>
      <c r="AI740" s="14" t="e">
        <f t="shared" si="738"/>
        <v>#DIV/0!</v>
      </c>
      <c r="AJ740" s="14" t="e">
        <f t="shared" si="739"/>
        <v>#DIV/0!</v>
      </c>
      <c r="AK740" s="15" t="e">
        <f t="shared" si="740"/>
        <v>#DIV/0!</v>
      </c>
    </row>
    <row r="741" spans="1:37" x14ac:dyDescent="0.25">
      <c r="A741" s="5">
        <v>45807</v>
      </c>
      <c r="C741" t="s">
        <v>44</v>
      </c>
      <c r="D741">
        <v>55</v>
      </c>
      <c r="E741">
        <v>8</v>
      </c>
      <c r="F741">
        <v>63</v>
      </c>
      <c r="G741" s="14">
        <v>0.28310185185185183</v>
      </c>
      <c r="H741" s="14">
        <v>0.20939814814814817</v>
      </c>
      <c r="I741" s="14">
        <v>0</v>
      </c>
      <c r="J741" s="14">
        <v>1.2604166666666666E-2</v>
      </c>
      <c r="K741" s="14">
        <v>9.5023148148148159E-3</v>
      </c>
      <c r="L741" s="14">
        <v>0</v>
      </c>
      <c r="M741" s="14">
        <v>2.7800925925925923E-2</v>
      </c>
      <c r="N741" s="14">
        <v>2.3796296296296298E-2</v>
      </c>
      <c r="O741" s="14">
        <v>0</v>
      </c>
      <c r="P741" s="14">
        <v>6.215277777777777E-3</v>
      </c>
      <c r="Q741">
        <v>0</v>
      </c>
      <c r="R741" s="14">
        <v>6.076388888888889E-3</v>
      </c>
      <c r="X741" s="14">
        <v>1.7642939814814815</v>
      </c>
      <c r="Y741" s="12" t="e">
        <f t="shared" si="728"/>
        <v>#DIV/0!</v>
      </c>
      <c r="Z741" s="12" t="e">
        <f t="shared" si="729"/>
        <v>#DIV/0!</v>
      </c>
      <c r="AA741" s="14" t="e">
        <f t="shared" si="730"/>
        <v>#DIV/0!</v>
      </c>
      <c r="AB741" s="14" t="e">
        <f t="shared" si="731"/>
        <v>#DIV/0!</v>
      </c>
      <c r="AC741" s="14" t="e">
        <f t="shared" si="732"/>
        <v>#DIV/0!</v>
      </c>
      <c r="AD741" s="14" t="e">
        <f t="shared" si="733"/>
        <v>#DIV/0!</v>
      </c>
      <c r="AE741" s="14" t="e">
        <f t="shared" si="734"/>
        <v>#DIV/0!</v>
      </c>
      <c r="AF741" s="14" t="e">
        <f t="shared" si="735"/>
        <v>#DIV/0!</v>
      </c>
      <c r="AG741" s="14" t="e">
        <f t="shared" si="736"/>
        <v>#DIV/0!</v>
      </c>
      <c r="AH741" s="14" t="e">
        <f t="shared" si="737"/>
        <v>#DIV/0!</v>
      </c>
      <c r="AI741" s="14" t="e">
        <f t="shared" si="738"/>
        <v>#DIV/0!</v>
      </c>
      <c r="AJ741" s="14" t="e">
        <f t="shared" si="739"/>
        <v>#DIV/0!</v>
      </c>
      <c r="AK741" s="15" t="e">
        <f t="shared" si="740"/>
        <v>#DIV/0!</v>
      </c>
    </row>
    <row r="742" spans="1:37" x14ac:dyDescent="0.25">
      <c r="A742" s="5">
        <v>45807</v>
      </c>
      <c r="C742" t="s">
        <v>49</v>
      </c>
      <c r="D742">
        <v>109</v>
      </c>
      <c r="E742">
        <v>24</v>
      </c>
      <c r="F742">
        <v>133</v>
      </c>
      <c r="G742" s="14">
        <v>0.19499999999999998</v>
      </c>
      <c r="H742" s="14">
        <v>0.16739583333333333</v>
      </c>
      <c r="I742" s="14">
        <v>1.5046296296296294E-3</v>
      </c>
      <c r="J742" s="14">
        <v>1.8402777777777778E-2</v>
      </c>
      <c r="K742" s="14">
        <v>0</v>
      </c>
      <c r="L742" s="14">
        <v>3.1018518518518522E-3</v>
      </c>
      <c r="M742" s="14">
        <v>4.5949074074074078E-3</v>
      </c>
      <c r="N742" s="14">
        <v>0</v>
      </c>
      <c r="O742" s="14">
        <v>0</v>
      </c>
      <c r="P742" s="14">
        <v>5.6122685185185185E-2</v>
      </c>
      <c r="Q742">
        <v>0</v>
      </c>
      <c r="R742" s="14">
        <v>4.0277777777777777E-3</v>
      </c>
      <c r="X742" s="14">
        <v>1.4014930555555554</v>
      </c>
      <c r="Y742" s="12" t="e">
        <f t="shared" si="728"/>
        <v>#DIV/0!</v>
      </c>
      <c r="Z742" s="12" t="e">
        <f t="shared" si="729"/>
        <v>#DIV/0!</v>
      </c>
      <c r="AA742" s="14" t="e">
        <f t="shared" si="730"/>
        <v>#DIV/0!</v>
      </c>
      <c r="AB742" s="14" t="e">
        <f t="shared" si="731"/>
        <v>#DIV/0!</v>
      </c>
      <c r="AC742" s="14" t="e">
        <f t="shared" si="732"/>
        <v>#DIV/0!</v>
      </c>
      <c r="AD742" s="14" t="e">
        <f t="shared" si="733"/>
        <v>#DIV/0!</v>
      </c>
      <c r="AE742" s="14" t="e">
        <f t="shared" si="734"/>
        <v>#DIV/0!</v>
      </c>
      <c r="AF742" s="14" t="e">
        <f t="shared" si="735"/>
        <v>#DIV/0!</v>
      </c>
      <c r="AG742" s="14" t="e">
        <f t="shared" si="736"/>
        <v>#DIV/0!</v>
      </c>
      <c r="AH742" s="14" t="e">
        <f t="shared" si="737"/>
        <v>#DIV/0!</v>
      </c>
      <c r="AI742" s="14" t="e">
        <f t="shared" si="738"/>
        <v>#DIV/0!</v>
      </c>
      <c r="AJ742" s="14" t="e">
        <f t="shared" si="739"/>
        <v>#DIV/0!</v>
      </c>
      <c r="AK742" s="15" t="e">
        <f t="shared" si="740"/>
        <v>#DIV/0!</v>
      </c>
    </row>
    <row r="743" spans="1:37" x14ac:dyDescent="0.25">
      <c r="A743" s="5">
        <v>45807</v>
      </c>
      <c r="C743" t="s">
        <v>45</v>
      </c>
      <c r="D743">
        <v>18</v>
      </c>
      <c r="E743">
        <v>43</v>
      </c>
      <c r="F743">
        <v>61</v>
      </c>
      <c r="G743" s="14">
        <v>1.0679976851851851</v>
      </c>
      <c r="H743" s="14">
        <v>0.17</v>
      </c>
      <c r="I743" s="14">
        <v>0</v>
      </c>
      <c r="J743" s="14">
        <v>2.7997685185185184E-2</v>
      </c>
      <c r="K743" s="14">
        <v>0</v>
      </c>
      <c r="L743" s="14">
        <v>0</v>
      </c>
      <c r="M743" s="14">
        <v>0</v>
      </c>
      <c r="N743" s="14">
        <v>0.87</v>
      </c>
      <c r="O743" s="14">
        <v>0</v>
      </c>
      <c r="P743" s="14">
        <v>1.8634259259259261E-3</v>
      </c>
      <c r="Q743">
        <v>0</v>
      </c>
      <c r="R743" s="14">
        <v>8.2060185185185187E-3</v>
      </c>
      <c r="X743" s="14">
        <v>1.396597222222222</v>
      </c>
      <c r="Y743" s="12" t="e">
        <f t="shared" si="728"/>
        <v>#DIV/0!</v>
      </c>
      <c r="Z743" s="12" t="e">
        <f t="shared" si="729"/>
        <v>#DIV/0!</v>
      </c>
      <c r="AA743" s="14" t="e">
        <f t="shared" si="730"/>
        <v>#DIV/0!</v>
      </c>
      <c r="AB743" s="14" t="e">
        <f t="shared" si="731"/>
        <v>#DIV/0!</v>
      </c>
      <c r="AC743" s="14" t="e">
        <f t="shared" si="732"/>
        <v>#DIV/0!</v>
      </c>
      <c r="AD743" s="14" t="e">
        <f t="shared" si="733"/>
        <v>#DIV/0!</v>
      </c>
      <c r="AE743" s="14" t="e">
        <f t="shared" si="734"/>
        <v>#DIV/0!</v>
      </c>
      <c r="AF743" s="14" t="e">
        <f t="shared" si="735"/>
        <v>#DIV/0!</v>
      </c>
      <c r="AG743" s="14" t="e">
        <f t="shared" si="736"/>
        <v>#DIV/0!</v>
      </c>
      <c r="AH743" s="14" t="e">
        <f t="shared" si="737"/>
        <v>#DIV/0!</v>
      </c>
      <c r="AI743" s="14" t="e">
        <f t="shared" si="738"/>
        <v>#DIV/0!</v>
      </c>
      <c r="AJ743" s="14" t="e">
        <f t="shared" si="739"/>
        <v>#DIV/0!</v>
      </c>
      <c r="AK743" s="15" t="e">
        <f t="shared" si="740"/>
        <v>#DIV/0!</v>
      </c>
    </row>
    <row r="744" spans="1:37" x14ac:dyDescent="0.25">
      <c r="A744" s="5">
        <v>45807</v>
      </c>
      <c r="C744" t="s">
        <v>46</v>
      </c>
      <c r="D744">
        <v>107</v>
      </c>
      <c r="E744">
        <v>1</v>
      </c>
      <c r="F744">
        <v>108</v>
      </c>
      <c r="G744" s="14">
        <v>0.25010416666666668</v>
      </c>
      <c r="H744" s="14">
        <v>0.2112037037037037</v>
      </c>
      <c r="I744" s="14">
        <v>0</v>
      </c>
      <c r="J744" s="14">
        <v>3.4097222222222223E-2</v>
      </c>
      <c r="K744" s="14">
        <v>0</v>
      </c>
      <c r="L744" s="14">
        <v>0</v>
      </c>
      <c r="M744" s="14">
        <v>0</v>
      </c>
      <c r="N744" s="14">
        <v>4.8032407407407407E-3</v>
      </c>
      <c r="O744" s="14">
        <v>0</v>
      </c>
      <c r="P744" s="14">
        <v>5.3981481481481484E-2</v>
      </c>
      <c r="Q744">
        <v>0</v>
      </c>
      <c r="R744" s="14">
        <v>5.4629629629629637E-3</v>
      </c>
      <c r="X744" s="14">
        <v>1.7704050925925925</v>
      </c>
      <c r="Y744" s="12" t="e">
        <f t="shared" si="728"/>
        <v>#DIV/0!</v>
      </c>
      <c r="Z744" s="12" t="e">
        <f t="shared" si="729"/>
        <v>#DIV/0!</v>
      </c>
      <c r="AA744" s="14" t="e">
        <f t="shared" si="730"/>
        <v>#DIV/0!</v>
      </c>
      <c r="AB744" s="14" t="e">
        <f t="shared" si="731"/>
        <v>#DIV/0!</v>
      </c>
      <c r="AC744" s="14" t="e">
        <f t="shared" si="732"/>
        <v>#DIV/0!</v>
      </c>
      <c r="AD744" s="14" t="e">
        <f t="shared" si="733"/>
        <v>#DIV/0!</v>
      </c>
      <c r="AE744" s="14" t="e">
        <f t="shared" si="734"/>
        <v>#DIV/0!</v>
      </c>
      <c r="AF744" s="14" t="e">
        <f t="shared" si="735"/>
        <v>#DIV/0!</v>
      </c>
      <c r="AG744" s="14" t="e">
        <f t="shared" si="736"/>
        <v>#DIV/0!</v>
      </c>
      <c r="AH744" s="14" t="e">
        <f t="shared" si="737"/>
        <v>#DIV/0!</v>
      </c>
      <c r="AI744" s="14" t="e">
        <f t="shared" si="738"/>
        <v>#DIV/0!</v>
      </c>
      <c r="AJ744" s="14" t="e">
        <f t="shared" si="739"/>
        <v>#DIV/0!</v>
      </c>
      <c r="AK744" s="15" t="e">
        <f t="shared" si="740"/>
        <v>#DIV/0!</v>
      </c>
    </row>
    <row r="745" spans="1:37" x14ac:dyDescent="0.25">
      <c r="A745" s="5">
        <v>45807</v>
      </c>
      <c r="C745" t="s">
        <v>47</v>
      </c>
      <c r="D745">
        <v>126</v>
      </c>
      <c r="E745">
        <v>14</v>
      </c>
      <c r="F745">
        <v>140</v>
      </c>
      <c r="G745" s="14">
        <v>0.35920138888888892</v>
      </c>
      <c r="H745" s="14">
        <v>0.20980324074074075</v>
      </c>
      <c r="I745" s="14">
        <v>9.8958333333333329E-3</v>
      </c>
      <c r="J745" s="14">
        <v>6.5104166666666671E-2</v>
      </c>
      <c r="K745" s="14">
        <v>0</v>
      </c>
      <c r="L745" s="14">
        <v>2.0497685185185185E-2</v>
      </c>
      <c r="M745" s="14">
        <v>3.1296296296296301E-2</v>
      </c>
      <c r="N745" s="14">
        <v>8.4027777777777781E-3</v>
      </c>
      <c r="O745" s="14">
        <v>0</v>
      </c>
      <c r="P745" s="14">
        <v>1.4560185185185183E-2</v>
      </c>
      <c r="Q745">
        <v>2</v>
      </c>
      <c r="R745" s="14">
        <v>4.5601851851851853E-3</v>
      </c>
      <c r="X745" s="14">
        <v>1.7787962962962964</v>
      </c>
      <c r="Y745" s="12" t="e">
        <f t="shared" si="728"/>
        <v>#DIV/0!</v>
      </c>
      <c r="Z745" s="12" t="e">
        <f t="shared" si="729"/>
        <v>#DIV/0!</v>
      </c>
      <c r="AA745" s="14" t="e">
        <f t="shared" si="730"/>
        <v>#DIV/0!</v>
      </c>
      <c r="AB745" s="14" t="e">
        <f t="shared" si="731"/>
        <v>#DIV/0!</v>
      </c>
      <c r="AC745" s="14" t="e">
        <f t="shared" si="732"/>
        <v>#DIV/0!</v>
      </c>
      <c r="AD745" s="14" t="e">
        <f t="shared" si="733"/>
        <v>#DIV/0!</v>
      </c>
      <c r="AE745" s="14" t="e">
        <f t="shared" si="734"/>
        <v>#DIV/0!</v>
      </c>
      <c r="AF745" s="14" t="e">
        <f t="shared" si="735"/>
        <v>#DIV/0!</v>
      </c>
      <c r="AG745" s="14" t="e">
        <f t="shared" si="736"/>
        <v>#DIV/0!</v>
      </c>
      <c r="AH745" s="14" t="e">
        <f t="shared" si="737"/>
        <v>#DIV/0!</v>
      </c>
      <c r="AI745" s="14" t="e">
        <f t="shared" si="738"/>
        <v>#DIV/0!</v>
      </c>
      <c r="AJ745" s="14" t="e">
        <f t="shared" si="739"/>
        <v>#DIV/0!</v>
      </c>
      <c r="AK745" s="15" t="e">
        <f t="shared" si="740"/>
        <v>#DIV/0!</v>
      </c>
    </row>
    <row r="746" spans="1:37" x14ac:dyDescent="0.25">
      <c r="A746" s="5">
        <v>45814</v>
      </c>
      <c r="C746" t="s">
        <v>131</v>
      </c>
      <c r="D746">
        <v>29</v>
      </c>
      <c r="E746">
        <v>4</v>
      </c>
      <c r="F746">
        <v>33</v>
      </c>
      <c r="G746" s="14">
        <v>0.22799768518518518</v>
      </c>
      <c r="H746" s="14">
        <v>0.12569444444444444</v>
      </c>
      <c r="I746" s="14">
        <v>0.10230324074074075</v>
      </c>
      <c r="J746" s="14">
        <v>0</v>
      </c>
      <c r="K746" s="14">
        <v>0</v>
      </c>
      <c r="L746" s="14">
        <v>0</v>
      </c>
      <c r="M746" s="14">
        <v>0</v>
      </c>
      <c r="N746" s="14">
        <v>0</v>
      </c>
      <c r="O746" s="14">
        <v>0</v>
      </c>
      <c r="P746" s="14">
        <v>4.0879629629629634E-2</v>
      </c>
      <c r="Q746">
        <v>0</v>
      </c>
      <c r="R746" s="14">
        <v>4.3518518518518515E-3</v>
      </c>
      <c r="X746" s="14">
        <v>1.0265972222222222</v>
      </c>
      <c r="Y746" s="12" t="e">
        <f t="shared" ref="Y746:Y754" si="741">$D746/$B746</f>
        <v>#DIV/0!</v>
      </c>
      <c r="Z746" s="12" t="e">
        <f t="shared" ref="Z746:Z754" si="742">$E746/$B746</f>
        <v>#DIV/0!</v>
      </c>
      <c r="AA746" s="14" t="e">
        <f t="shared" ref="AA746:AA754" si="743">$G746/$B746</f>
        <v>#DIV/0!</v>
      </c>
      <c r="AB746" s="14" t="e">
        <f t="shared" ref="AB746:AB754" si="744">$H746/$B746</f>
        <v>#DIV/0!</v>
      </c>
      <c r="AC746" s="14" t="e">
        <f t="shared" ref="AC746:AC754" si="745">$I746/$B746</f>
        <v>#DIV/0!</v>
      </c>
      <c r="AD746" s="14" t="e">
        <f t="shared" ref="AD746:AD754" si="746">$J746/$B746</f>
        <v>#DIV/0!</v>
      </c>
      <c r="AE746" s="14" t="e">
        <f t="shared" ref="AE746:AE754" si="747">$K746/$B746</f>
        <v>#DIV/0!</v>
      </c>
      <c r="AF746" s="14" t="e">
        <f t="shared" ref="AF746:AF754" si="748">$L746/$B746</f>
        <v>#DIV/0!</v>
      </c>
      <c r="AG746" s="14" t="e">
        <f t="shared" ref="AG746:AG754" si="749">$M746/$B746</f>
        <v>#DIV/0!</v>
      </c>
      <c r="AH746" s="14" t="e">
        <f t="shared" ref="AH746:AH754" si="750">$N746/$B746</f>
        <v>#DIV/0!</v>
      </c>
      <c r="AI746" s="14" t="e">
        <f t="shared" ref="AI746:AI754" si="751">$O746/$B746</f>
        <v>#DIV/0!</v>
      </c>
      <c r="AJ746" s="14" t="e">
        <f t="shared" ref="AJ746:AJ754" si="752">$P746/$B746</f>
        <v>#DIV/0!</v>
      </c>
      <c r="AK746" s="15" t="e">
        <f t="shared" ref="AK746:AK754" si="753">$X746/$B746</f>
        <v>#DIV/0!</v>
      </c>
    </row>
    <row r="747" spans="1:37" x14ac:dyDescent="0.25">
      <c r="A747" s="5">
        <v>45814</v>
      </c>
      <c r="C747" t="s">
        <v>123</v>
      </c>
      <c r="D747">
        <v>20</v>
      </c>
      <c r="E747">
        <v>0</v>
      </c>
      <c r="F747">
        <v>20</v>
      </c>
      <c r="G747" s="14">
        <v>0.83569444444444452</v>
      </c>
      <c r="H747" s="14">
        <v>0</v>
      </c>
      <c r="I747" s="14">
        <v>9.5405092592592597E-2</v>
      </c>
      <c r="J747" s="14">
        <v>1.5300925925925926E-2</v>
      </c>
      <c r="K747" s="14">
        <v>1.2604166666666666E-2</v>
      </c>
      <c r="L747" s="14">
        <v>0.71239583333333334</v>
      </c>
      <c r="M747" s="14">
        <v>0</v>
      </c>
      <c r="N747" s="14">
        <v>0</v>
      </c>
      <c r="O747" s="14">
        <v>0</v>
      </c>
      <c r="P747" s="14">
        <v>9.6296296296296303E-3</v>
      </c>
      <c r="Q747">
        <v>0</v>
      </c>
      <c r="R747" s="14">
        <v>4.3055555555555555E-3</v>
      </c>
      <c r="X747" s="14">
        <v>1.0940972222222223</v>
      </c>
      <c r="Y747" s="12" t="e">
        <f t="shared" si="741"/>
        <v>#DIV/0!</v>
      </c>
      <c r="Z747" s="12" t="e">
        <f t="shared" si="742"/>
        <v>#DIV/0!</v>
      </c>
      <c r="AA747" s="14" t="e">
        <f t="shared" si="743"/>
        <v>#DIV/0!</v>
      </c>
      <c r="AB747" s="14" t="e">
        <f t="shared" si="744"/>
        <v>#DIV/0!</v>
      </c>
      <c r="AC747" s="14" t="e">
        <f t="shared" si="745"/>
        <v>#DIV/0!</v>
      </c>
      <c r="AD747" s="14" t="e">
        <f t="shared" si="746"/>
        <v>#DIV/0!</v>
      </c>
      <c r="AE747" s="14" t="e">
        <f t="shared" si="747"/>
        <v>#DIV/0!</v>
      </c>
      <c r="AF747" s="14" t="e">
        <f t="shared" si="748"/>
        <v>#DIV/0!</v>
      </c>
      <c r="AG747" s="14" t="e">
        <f t="shared" si="749"/>
        <v>#DIV/0!</v>
      </c>
      <c r="AH747" s="14" t="e">
        <f t="shared" si="750"/>
        <v>#DIV/0!</v>
      </c>
      <c r="AI747" s="14" t="e">
        <f t="shared" si="751"/>
        <v>#DIV/0!</v>
      </c>
      <c r="AJ747" s="14" t="e">
        <f t="shared" si="752"/>
        <v>#DIV/0!</v>
      </c>
      <c r="AK747" s="15" t="e">
        <f t="shared" si="753"/>
        <v>#DIV/0!</v>
      </c>
    </row>
    <row r="748" spans="1:37" x14ac:dyDescent="0.25">
      <c r="A748" s="5">
        <v>45814</v>
      </c>
      <c r="C748" t="s">
        <v>126</v>
      </c>
      <c r="D748">
        <v>37</v>
      </c>
      <c r="E748">
        <v>21</v>
      </c>
      <c r="F748">
        <v>58</v>
      </c>
      <c r="G748" s="14">
        <v>0.36040509259259257</v>
      </c>
      <c r="H748" s="14">
        <v>0.21739583333333334</v>
      </c>
      <c r="I748" s="14">
        <v>2.1990740740740742E-3</v>
      </c>
      <c r="J748" s="14">
        <v>3.3298611111111112E-2</v>
      </c>
      <c r="K748" s="14">
        <v>0</v>
      </c>
      <c r="L748" s="14">
        <v>0.1075</v>
      </c>
      <c r="M748" s="14">
        <v>0</v>
      </c>
      <c r="N748" s="14">
        <v>0</v>
      </c>
      <c r="O748" s="14">
        <v>0</v>
      </c>
      <c r="P748" s="14">
        <v>5.7638888888888887E-3</v>
      </c>
      <c r="Q748">
        <v>0</v>
      </c>
      <c r="R748" s="14">
        <v>4.0046296296296297E-3</v>
      </c>
      <c r="X748" s="14">
        <v>1.729398148148148</v>
      </c>
      <c r="Y748" s="12" t="e">
        <f t="shared" si="741"/>
        <v>#DIV/0!</v>
      </c>
      <c r="Z748" s="12" t="e">
        <f t="shared" si="742"/>
        <v>#DIV/0!</v>
      </c>
      <c r="AA748" s="14" t="e">
        <f t="shared" si="743"/>
        <v>#DIV/0!</v>
      </c>
      <c r="AB748" s="14" t="e">
        <f t="shared" si="744"/>
        <v>#DIV/0!</v>
      </c>
      <c r="AC748" s="14" t="e">
        <f t="shared" si="745"/>
        <v>#DIV/0!</v>
      </c>
      <c r="AD748" s="14" t="e">
        <f t="shared" si="746"/>
        <v>#DIV/0!</v>
      </c>
      <c r="AE748" s="14" t="e">
        <f t="shared" si="747"/>
        <v>#DIV/0!</v>
      </c>
      <c r="AF748" s="14" t="e">
        <f t="shared" si="748"/>
        <v>#DIV/0!</v>
      </c>
      <c r="AG748" s="14" t="e">
        <f t="shared" si="749"/>
        <v>#DIV/0!</v>
      </c>
      <c r="AH748" s="14" t="e">
        <f t="shared" si="750"/>
        <v>#DIV/0!</v>
      </c>
      <c r="AI748" s="14" t="e">
        <f t="shared" si="751"/>
        <v>#DIV/0!</v>
      </c>
      <c r="AJ748" s="14" t="e">
        <f t="shared" si="752"/>
        <v>#DIV/0!</v>
      </c>
      <c r="AK748" s="15" t="e">
        <f t="shared" si="753"/>
        <v>#DIV/0!</v>
      </c>
    </row>
    <row r="749" spans="1:37" x14ac:dyDescent="0.25">
      <c r="A749" s="5">
        <v>45814</v>
      </c>
      <c r="C749" t="s">
        <v>127</v>
      </c>
      <c r="D749">
        <v>57</v>
      </c>
      <c r="E749">
        <v>11</v>
      </c>
      <c r="F749">
        <v>68</v>
      </c>
      <c r="G749" s="14">
        <v>0.32929398148148148</v>
      </c>
      <c r="H749" s="14">
        <v>0.19420138888888891</v>
      </c>
      <c r="I749" s="14">
        <v>0</v>
      </c>
      <c r="J749" s="14">
        <v>3.7696759259259256E-2</v>
      </c>
      <c r="K749" s="14">
        <v>0</v>
      </c>
      <c r="L749" s="14">
        <v>9.7395833333333334E-2</v>
      </c>
      <c r="M749" s="14">
        <v>0</v>
      </c>
      <c r="N749" s="14">
        <v>0</v>
      </c>
      <c r="O749" s="14">
        <v>0</v>
      </c>
      <c r="P749" s="14">
        <v>1.4155092592592592E-2</v>
      </c>
      <c r="Q749">
        <v>0</v>
      </c>
      <c r="R749" s="14">
        <v>5.8449074074074072E-3</v>
      </c>
      <c r="X749" s="14">
        <v>1.7195023148148147</v>
      </c>
      <c r="Y749" s="12" t="e">
        <f t="shared" si="741"/>
        <v>#DIV/0!</v>
      </c>
      <c r="Z749" s="12" t="e">
        <f t="shared" si="742"/>
        <v>#DIV/0!</v>
      </c>
      <c r="AA749" s="14" t="e">
        <f t="shared" si="743"/>
        <v>#DIV/0!</v>
      </c>
      <c r="AB749" s="14" t="e">
        <f t="shared" si="744"/>
        <v>#DIV/0!</v>
      </c>
      <c r="AC749" s="14" t="e">
        <f t="shared" si="745"/>
        <v>#DIV/0!</v>
      </c>
      <c r="AD749" s="14" t="e">
        <f t="shared" si="746"/>
        <v>#DIV/0!</v>
      </c>
      <c r="AE749" s="14" t="e">
        <f t="shared" si="747"/>
        <v>#DIV/0!</v>
      </c>
      <c r="AF749" s="14" t="e">
        <f t="shared" si="748"/>
        <v>#DIV/0!</v>
      </c>
      <c r="AG749" s="14" t="e">
        <f t="shared" si="749"/>
        <v>#DIV/0!</v>
      </c>
      <c r="AH749" s="14" t="e">
        <f t="shared" si="750"/>
        <v>#DIV/0!</v>
      </c>
      <c r="AI749" s="14" t="e">
        <f t="shared" si="751"/>
        <v>#DIV/0!</v>
      </c>
      <c r="AJ749" s="14" t="e">
        <f t="shared" si="752"/>
        <v>#DIV/0!</v>
      </c>
      <c r="AK749" s="15" t="e">
        <f t="shared" si="753"/>
        <v>#DIV/0!</v>
      </c>
    </row>
    <row r="750" spans="1:37" x14ac:dyDescent="0.25">
      <c r="A750" s="5">
        <v>45814</v>
      </c>
      <c r="C750" t="s">
        <v>44</v>
      </c>
      <c r="D750">
        <v>118</v>
      </c>
      <c r="E750">
        <v>14</v>
      </c>
      <c r="F750">
        <v>132</v>
      </c>
      <c r="G750" s="14">
        <v>0.34519675925925924</v>
      </c>
      <c r="H750" s="14">
        <v>0.23120370370370369</v>
      </c>
      <c r="I750" s="14">
        <v>0</v>
      </c>
      <c r="J750" s="14">
        <v>2.0995370370370373E-2</v>
      </c>
      <c r="K750" s="14">
        <v>0</v>
      </c>
      <c r="L750" s="14">
        <v>8.2002314814814806E-2</v>
      </c>
      <c r="M750" s="14">
        <v>0</v>
      </c>
      <c r="N750" s="14">
        <v>1.0995370370370371E-2</v>
      </c>
      <c r="O750" s="14">
        <v>0</v>
      </c>
      <c r="P750" s="14">
        <v>1.5405092592592593E-2</v>
      </c>
      <c r="Q750">
        <v>0</v>
      </c>
      <c r="R750" s="14">
        <v>5.6944444444444438E-3</v>
      </c>
      <c r="X750" s="14">
        <v>1.7468055555555555</v>
      </c>
      <c r="Y750" s="12" t="e">
        <f t="shared" si="741"/>
        <v>#DIV/0!</v>
      </c>
      <c r="Z750" s="12" t="e">
        <f t="shared" si="742"/>
        <v>#DIV/0!</v>
      </c>
      <c r="AA750" s="14" t="e">
        <f t="shared" si="743"/>
        <v>#DIV/0!</v>
      </c>
      <c r="AB750" s="14" t="e">
        <f t="shared" si="744"/>
        <v>#DIV/0!</v>
      </c>
      <c r="AC750" s="14" t="e">
        <f t="shared" si="745"/>
        <v>#DIV/0!</v>
      </c>
      <c r="AD750" s="14" t="e">
        <f t="shared" si="746"/>
        <v>#DIV/0!</v>
      </c>
      <c r="AE750" s="14" t="e">
        <f t="shared" si="747"/>
        <v>#DIV/0!</v>
      </c>
      <c r="AF750" s="14" t="e">
        <f t="shared" si="748"/>
        <v>#DIV/0!</v>
      </c>
      <c r="AG750" s="14" t="e">
        <f t="shared" si="749"/>
        <v>#DIV/0!</v>
      </c>
      <c r="AH750" s="14" t="e">
        <f t="shared" si="750"/>
        <v>#DIV/0!</v>
      </c>
      <c r="AI750" s="14" t="e">
        <f t="shared" si="751"/>
        <v>#DIV/0!</v>
      </c>
      <c r="AJ750" s="14" t="e">
        <f t="shared" si="752"/>
        <v>#DIV/0!</v>
      </c>
      <c r="AK750" s="15" t="e">
        <f t="shared" si="753"/>
        <v>#DIV/0!</v>
      </c>
    </row>
    <row r="751" spans="1:37" x14ac:dyDescent="0.25">
      <c r="A751" s="5">
        <v>45814</v>
      </c>
      <c r="C751" t="s">
        <v>49</v>
      </c>
      <c r="D751">
        <v>41</v>
      </c>
      <c r="E751">
        <v>6</v>
      </c>
      <c r="F751">
        <v>47</v>
      </c>
      <c r="G751" s="14">
        <v>0.16840277777777779</v>
      </c>
      <c r="H751" s="14">
        <v>0.12620370370370371</v>
      </c>
      <c r="I751" s="14">
        <v>0</v>
      </c>
      <c r="J751" s="14">
        <v>4.3055555555555555E-3</v>
      </c>
      <c r="K751" s="14">
        <v>0</v>
      </c>
      <c r="L751" s="14">
        <v>4.8032407407407407E-3</v>
      </c>
      <c r="M751" s="14">
        <v>2.9699074074074072E-2</v>
      </c>
      <c r="N751" s="14">
        <v>3.4027777777777784E-3</v>
      </c>
      <c r="O751" s="14">
        <v>0</v>
      </c>
      <c r="P751" s="14">
        <v>2.045138888888889E-2</v>
      </c>
      <c r="Q751">
        <v>0</v>
      </c>
      <c r="R751" s="14">
        <v>3.2291666666666666E-3</v>
      </c>
      <c r="X751" s="14">
        <v>1.0557986111111111</v>
      </c>
      <c r="Y751" s="12" t="e">
        <f t="shared" si="741"/>
        <v>#DIV/0!</v>
      </c>
      <c r="Z751" s="12" t="e">
        <f t="shared" si="742"/>
        <v>#DIV/0!</v>
      </c>
      <c r="AA751" s="14" t="e">
        <f t="shared" si="743"/>
        <v>#DIV/0!</v>
      </c>
      <c r="AB751" s="14" t="e">
        <f t="shared" si="744"/>
        <v>#DIV/0!</v>
      </c>
      <c r="AC751" s="14" t="e">
        <f t="shared" si="745"/>
        <v>#DIV/0!</v>
      </c>
      <c r="AD751" s="14" t="e">
        <f t="shared" si="746"/>
        <v>#DIV/0!</v>
      </c>
      <c r="AE751" s="14" t="e">
        <f t="shared" si="747"/>
        <v>#DIV/0!</v>
      </c>
      <c r="AF751" s="14" t="e">
        <f t="shared" si="748"/>
        <v>#DIV/0!</v>
      </c>
      <c r="AG751" s="14" t="e">
        <f t="shared" si="749"/>
        <v>#DIV/0!</v>
      </c>
      <c r="AH751" s="14" t="e">
        <f t="shared" si="750"/>
        <v>#DIV/0!</v>
      </c>
      <c r="AI751" s="14" t="e">
        <f t="shared" si="751"/>
        <v>#DIV/0!</v>
      </c>
      <c r="AJ751" s="14" t="e">
        <f t="shared" si="752"/>
        <v>#DIV/0!</v>
      </c>
      <c r="AK751" s="15" t="e">
        <f t="shared" si="753"/>
        <v>#DIV/0!</v>
      </c>
    </row>
    <row r="752" spans="1:37" x14ac:dyDescent="0.25">
      <c r="A752" s="5">
        <v>45814</v>
      </c>
      <c r="C752" t="s">
        <v>45</v>
      </c>
      <c r="D752">
        <v>21</v>
      </c>
      <c r="E752">
        <v>24</v>
      </c>
      <c r="F752">
        <v>45</v>
      </c>
      <c r="G752" s="14">
        <v>0.86420138888888898</v>
      </c>
      <c r="H752" s="14">
        <v>0.16939814814814813</v>
      </c>
      <c r="I752" s="14">
        <v>0</v>
      </c>
      <c r="J752" s="14">
        <v>1.2395833333333335E-2</v>
      </c>
      <c r="K752" s="14">
        <v>0</v>
      </c>
      <c r="L752" s="14">
        <v>0</v>
      </c>
      <c r="M752" s="14">
        <v>0</v>
      </c>
      <c r="N752" s="14">
        <v>0.68239583333333342</v>
      </c>
      <c r="O752" s="14">
        <v>0</v>
      </c>
      <c r="P752" s="14">
        <v>2.5462962962962961E-3</v>
      </c>
      <c r="Q752">
        <v>0</v>
      </c>
      <c r="R752" s="14">
        <v>7.3148148148148148E-3</v>
      </c>
      <c r="X752" s="14">
        <v>1.3887037037037038</v>
      </c>
      <c r="Y752" s="12" t="e">
        <f t="shared" si="741"/>
        <v>#DIV/0!</v>
      </c>
      <c r="Z752" s="12" t="e">
        <f t="shared" si="742"/>
        <v>#DIV/0!</v>
      </c>
      <c r="AA752" s="14" t="e">
        <f t="shared" si="743"/>
        <v>#DIV/0!</v>
      </c>
      <c r="AB752" s="14" t="e">
        <f t="shared" si="744"/>
        <v>#DIV/0!</v>
      </c>
      <c r="AC752" s="14" t="e">
        <f t="shared" si="745"/>
        <v>#DIV/0!</v>
      </c>
      <c r="AD752" s="14" t="e">
        <f t="shared" si="746"/>
        <v>#DIV/0!</v>
      </c>
      <c r="AE752" s="14" t="e">
        <f t="shared" si="747"/>
        <v>#DIV/0!</v>
      </c>
      <c r="AF752" s="14" t="e">
        <f t="shared" si="748"/>
        <v>#DIV/0!</v>
      </c>
      <c r="AG752" s="14" t="e">
        <f t="shared" si="749"/>
        <v>#DIV/0!</v>
      </c>
      <c r="AH752" s="14" t="e">
        <f t="shared" si="750"/>
        <v>#DIV/0!</v>
      </c>
      <c r="AI752" s="14" t="e">
        <f t="shared" si="751"/>
        <v>#DIV/0!</v>
      </c>
      <c r="AJ752" s="14" t="e">
        <f t="shared" si="752"/>
        <v>#DIV/0!</v>
      </c>
      <c r="AK752" s="15" t="e">
        <f t="shared" si="753"/>
        <v>#DIV/0!</v>
      </c>
    </row>
    <row r="753" spans="1:37" x14ac:dyDescent="0.25">
      <c r="A753" s="5">
        <v>45814</v>
      </c>
      <c r="C753" t="s">
        <v>46</v>
      </c>
      <c r="D753">
        <v>111</v>
      </c>
      <c r="E753">
        <v>6</v>
      </c>
      <c r="F753">
        <v>117</v>
      </c>
      <c r="G753" s="14">
        <v>0.32040509259259259</v>
      </c>
      <c r="H753" s="14">
        <v>0.21040509259259257</v>
      </c>
      <c r="I753" s="14">
        <v>0</v>
      </c>
      <c r="J753" s="14">
        <v>3.9502314814814816E-2</v>
      </c>
      <c r="K753" s="14">
        <v>5.4050925925925924E-3</v>
      </c>
      <c r="L753" s="14">
        <v>5.2002314814814814E-2</v>
      </c>
      <c r="M753" s="14">
        <v>0</v>
      </c>
      <c r="N753" s="14">
        <v>1.3101851851851852E-2</v>
      </c>
      <c r="O753" s="14">
        <v>0</v>
      </c>
      <c r="P753" s="14">
        <v>9.4768518518518516E-2</v>
      </c>
      <c r="Q753">
        <v>0</v>
      </c>
      <c r="R753" s="14">
        <v>5.0115740740740737E-3</v>
      </c>
      <c r="X753" s="14">
        <v>1.809398148148148</v>
      </c>
      <c r="Y753" s="12" t="e">
        <f t="shared" si="741"/>
        <v>#DIV/0!</v>
      </c>
      <c r="Z753" s="12" t="e">
        <f t="shared" si="742"/>
        <v>#DIV/0!</v>
      </c>
      <c r="AA753" s="14" t="e">
        <f t="shared" si="743"/>
        <v>#DIV/0!</v>
      </c>
      <c r="AB753" s="14" t="e">
        <f t="shared" si="744"/>
        <v>#DIV/0!</v>
      </c>
      <c r="AC753" s="14" t="e">
        <f t="shared" si="745"/>
        <v>#DIV/0!</v>
      </c>
      <c r="AD753" s="14" t="e">
        <f t="shared" si="746"/>
        <v>#DIV/0!</v>
      </c>
      <c r="AE753" s="14" t="e">
        <f t="shared" si="747"/>
        <v>#DIV/0!</v>
      </c>
      <c r="AF753" s="14" t="e">
        <f t="shared" si="748"/>
        <v>#DIV/0!</v>
      </c>
      <c r="AG753" s="14" t="e">
        <f t="shared" si="749"/>
        <v>#DIV/0!</v>
      </c>
      <c r="AH753" s="14" t="e">
        <f t="shared" si="750"/>
        <v>#DIV/0!</v>
      </c>
      <c r="AI753" s="14" t="e">
        <f t="shared" si="751"/>
        <v>#DIV/0!</v>
      </c>
      <c r="AJ753" s="14" t="e">
        <f t="shared" si="752"/>
        <v>#DIV/0!</v>
      </c>
      <c r="AK753" s="15" t="e">
        <f t="shared" si="753"/>
        <v>#DIV/0!</v>
      </c>
    </row>
    <row r="754" spans="1:37" x14ac:dyDescent="0.25">
      <c r="A754" s="5">
        <v>45814</v>
      </c>
      <c r="C754" t="s">
        <v>47</v>
      </c>
      <c r="D754">
        <v>131</v>
      </c>
      <c r="E754">
        <v>19</v>
      </c>
      <c r="F754">
        <v>150</v>
      </c>
      <c r="G754" s="14">
        <v>0.36200231481481482</v>
      </c>
      <c r="H754" s="14">
        <v>0.20939814814814817</v>
      </c>
      <c r="I754" s="14">
        <v>2.0902777777777781E-2</v>
      </c>
      <c r="J754" s="14">
        <v>6.8599537037037042E-2</v>
      </c>
      <c r="K754" s="14">
        <v>0</v>
      </c>
      <c r="L754" s="14">
        <v>1.5694444444444445E-2</v>
      </c>
      <c r="M754" s="14">
        <v>4.7395833333333331E-2</v>
      </c>
      <c r="N754" s="14">
        <v>0</v>
      </c>
      <c r="O754" s="14">
        <v>0</v>
      </c>
      <c r="P754" s="14">
        <v>1.4872685185185185E-2</v>
      </c>
      <c r="Q754">
        <v>0</v>
      </c>
      <c r="R754" s="14">
        <v>4.5486111111111109E-3</v>
      </c>
      <c r="X754" s="14">
        <v>1.7429976851851852</v>
      </c>
      <c r="Y754" s="12" t="e">
        <f t="shared" si="741"/>
        <v>#DIV/0!</v>
      </c>
      <c r="Z754" s="12" t="e">
        <f t="shared" si="742"/>
        <v>#DIV/0!</v>
      </c>
      <c r="AA754" s="14" t="e">
        <f t="shared" si="743"/>
        <v>#DIV/0!</v>
      </c>
      <c r="AB754" s="14" t="e">
        <f t="shared" si="744"/>
        <v>#DIV/0!</v>
      </c>
      <c r="AC754" s="14" t="e">
        <f t="shared" si="745"/>
        <v>#DIV/0!</v>
      </c>
      <c r="AD754" s="14" t="e">
        <f t="shared" si="746"/>
        <v>#DIV/0!</v>
      </c>
      <c r="AE754" s="14" t="e">
        <f t="shared" si="747"/>
        <v>#DIV/0!</v>
      </c>
      <c r="AF754" s="14" t="e">
        <f t="shared" si="748"/>
        <v>#DIV/0!</v>
      </c>
      <c r="AG754" s="14" t="e">
        <f t="shared" si="749"/>
        <v>#DIV/0!</v>
      </c>
      <c r="AH754" s="14" t="e">
        <f t="shared" si="750"/>
        <v>#DIV/0!</v>
      </c>
      <c r="AI754" s="14" t="e">
        <f t="shared" si="751"/>
        <v>#DIV/0!</v>
      </c>
      <c r="AJ754" s="14" t="e">
        <f t="shared" si="752"/>
        <v>#DIV/0!</v>
      </c>
      <c r="AK754" s="15" t="e">
        <f t="shared" si="753"/>
        <v>#DIV/0!</v>
      </c>
    </row>
    <row r="755" spans="1:37" x14ac:dyDescent="0.25">
      <c r="A755" s="5">
        <v>45821</v>
      </c>
      <c r="C755" t="s">
        <v>131</v>
      </c>
      <c r="D755">
        <v>93</v>
      </c>
      <c r="E755">
        <v>6</v>
      </c>
      <c r="F755">
        <v>99</v>
      </c>
      <c r="G755" s="14">
        <v>0.28219907407407407</v>
      </c>
      <c r="H755" s="14">
        <v>0.17120370370370372</v>
      </c>
      <c r="I755" s="14">
        <v>0.10700231481481481</v>
      </c>
      <c r="J755" s="14">
        <v>4.0046296296296297E-3</v>
      </c>
      <c r="K755" s="14">
        <v>0</v>
      </c>
      <c r="L755" s="14">
        <v>0</v>
      </c>
      <c r="M755" s="14">
        <v>0</v>
      </c>
      <c r="N755" s="14">
        <v>0</v>
      </c>
      <c r="O755" s="14">
        <v>0</v>
      </c>
      <c r="P755" s="14">
        <v>0.12018518518518519</v>
      </c>
      <c r="Q755">
        <v>0</v>
      </c>
      <c r="R755" s="14">
        <v>4.5601851851851853E-3</v>
      </c>
      <c r="X755" s="14">
        <v>1.3895949074074074</v>
      </c>
      <c r="Y755" s="12" t="e">
        <f t="shared" ref="Y755:Y763" si="754">$D755/$B755</f>
        <v>#DIV/0!</v>
      </c>
      <c r="Z755" s="12" t="e">
        <f t="shared" ref="Z755:Z763" si="755">$E755/$B755</f>
        <v>#DIV/0!</v>
      </c>
      <c r="AA755" s="14" t="e">
        <f t="shared" ref="AA755:AA763" si="756">$G755/$B755</f>
        <v>#DIV/0!</v>
      </c>
      <c r="AB755" s="14" t="e">
        <f t="shared" ref="AB755:AB763" si="757">$H755/$B755</f>
        <v>#DIV/0!</v>
      </c>
      <c r="AC755" s="14" t="e">
        <f t="shared" ref="AC755:AC763" si="758">$I755/$B755</f>
        <v>#DIV/0!</v>
      </c>
      <c r="AD755" s="14" t="e">
        <f t="shared" ref="AD755:AD763" si="759">$J755/$B755</f>
        <v>#DIV/0!</v>
      </c>
      <c r="AE755" s="14" t="e">
        <f t="shared" ref="AE755:AE763" si="760">$K755/$B755</f>
        <v>#DIV/0!</v>
      </c>
      <c r="AF755" s="14" t="e">
        <f t="shared" ref="AF755:AF763" si="761">$L755/$B755</f>
        <v>#DIV/0!</v>
      </c>
      <c r="AG755" s="14" t="e">
        <f t="shared" ref="AG755:AG763" si="762">$M755/$B755</f>
        <v>#DIV/0!</v>
      </c>
      <c r="AH755" s="14" t="e">
        <f t="shared" ref="AH755:AH763" si="763">$N755/$B755</f>
        <v>#DIV/0!</v>
      </c>
      <c r="AI755" s="14" t="e">
        <f t="shared" ref="AI755:AI763" si="764">$O755/$B755</f>
        <v>#DIV/0!</v>
      </c>
      <c r="AJ755" s="14" t="e">
        <f t="shared" ref="AJ755:AJ763" si="765">$P755/$B755</f>
        <v>#DIV/0!</v>
      </c>
      <c r="AK755" s="15" t="e">
        <f t="shared" ref="AK755:AK763" si="766">$X755/$B755</f>
        <v>#DIV/0!</v>
      </c>
    </row>
    <row r="756" spans="1:37" x14ac:dyDescent="0.25">
      <c r="A756" s="5">
        <v>45821</v>
      </c>
      <c r="C756" t="s">
        <v>123</v>
      </c>
      <c r="D756">
        <v>8</v>
      </c>
      <c r="E756">
        <v>0</v>
      </c>
      <c r="F756">
        <v>8</v>
      </c>
      <c r="G756" s="14">
        <v>0.56700231481481478</v>
      </c>
      <c r="H756" s="14">
        <v>0</v>
      </c>
      <c r="I756" s="14">
        <v>0</v>
      </c>
      <c r="J756" s="14">
        <v>0</v>
      </c>
      <c r="K756" s="14">
        <v>0</v>
      </c>
      <c r="L756" s="14">
        <v>0.56700231481481478</v>
      </c>
      <c r="M756" s="14">
        <v>0</v>
      </c>
      <c r="N756" s="14">
        <v>0</v>
      </c>
      <c r="O756" s="14">
        <v>0</v>
      </c>
      <c r="P756" s="14">
        <v>1.0763888888888889E-3</v>
      </c>
      <c r="Q756">
        <v>0</v>
      </c>
      <c r="R756" s="14">
        <v>4.0277777777777777E-3</v>
      </c>
      <c r="X756" s="14">
        <v>0.64599537037037036</v>
      </c>
      <c r="Y756" s="12" t="e">
        <f t="shared" si="754"/>
        <v>#DIV/0!</v>
      </c>
      <c r="Z756" s="12" t="e">
        <f t="shared" si="755"/>
        <v>#DIV/0!</v>
      </c>
      <c r="AA756" s="14" t="e">
        <f t="shared" si="756"/>
        <v>#DIV/0!</v>
      </c>
      <c r="AB756" s="14" t="e">
        <f t="shared" si="757"/>
        <v>#DIV/0!</v>
      </c>
      <c r="AC756" s="14" t="e">
        <f t="shared" si="758"/>
        <v>#DIV/0!</v>
      </c>
      <c r="AD756" s="14" t="e">
        <f t="shared" si="759"/>
        <v>#DIV/0!</v>
      </c>
      <c r="AE756" s="14" t="e">
        <f t="shared" si="760"/>
        <v>#DIV/0!</v>
      </c>
      <c r="AF756" s="14" t="e">
        <f t="shared" si="761"/>
        <v>#DIV/0!</v>
      </c>
      <c r="AG756" s="14" t="e">
        <f t="shared" si="762"/>
        <v>#DIV/0!</v>
      </c>
      <c r="AH756" s="14" t="e">
        <f t="shared" si="763"/>
        <v>#DIV/0!</v>
      </c>
      <c r="AI756" s="14" t="e">
        <f t="shared" si="764"/>
        <v>#DIV/0!</v>
      </c>
      <c r="AJ756" s="14" t="e">
        <f t="shared" si="765"/>
        <v>#DIV/0!</v>
      </c>
      <c r="AK756" s="15" t="e">
        <f t="shared" si="766"/>
        <v>#DIV/0!</v>
      </c>
    </row>
    <row r="757" spans="1:37" x14ac:dyDescent="0.25">
      <c r="A757" s="5">
        <v>45821</v>
      </c>
      <c r="C757" t="s">
        <v>126</v>
      </c>
      <c r="D757">
        <v>40</v>
      </c>
      <c r="E757">
        <v>13</v>
      </c>
      <c r="F757">
        <v>53</v>
      </c>
      <c r="G757" s="14">
        <v>0.27760416666666665</v>
      </c>
      <c r="H757" s="14">
        <v>0.16670138888888889</v>
      </c>
      <c r="I757" s="14">
        <v>6.0995370370370361E-3</v>
      </c>
      <c r="J757" s="14">
        <v>2.2395833333333334E-2</v>
      </c>
      <c r="K757" s="14">
        <v>0</v>
      </c>
      <c r="L757" s="14">
        <v>8.2395833333333335E-2</v>
      </c>
      <c r="M757" s="14">
        <v>0</v>
      </c>
      <c r="N757" s="14">
        <v>0</v>
      </c>
      <c r="O757" s="14">
        <v>0</v>
      </c>
      <c r="P757" s="14">
        <v>4.5949074074074078E-3</v>
      </c>
      <c r="Q757">
        <v>0</v>
      </c>
      <c r="R757" s="14">
        <v>4.155092592592593E-3</v>
      </c>
      <c r="X757" s="14">
        <v>1.3881944444444445</v>
      </c>
      <c r="Y757" s="12" t="e">
        <f t="shared" si="754"/>
        <v>#DIV/0!</v>
      </c>
      <c r="Z757" s="12" t="e">
        <f t="shared" si="755"/>
        <v>#DIV/0!</v>
      </c>
      <c r="AA757" s="14" t="e">
        <f t="shared" si="756"/>
        <v>#DIV/0!</v>
      </c>
      <c r="AB757" s="14" t="e">
        <f t="shared" si="757"/>
        <v>#DIV/0!</v>
      </c>
      <c r="AC757" s="14" t="e">
        <f t="shared" si="758"/>
        <v>#DIV/0!</v>
      </c>
      <c r="AD757" s="14" t="e">
        <f t="shared" si="759"/>
        <v>#DIV/0!</v>
      </c>
      <c r="AE757" s="14" t="e">
        <f t="shared" si="760"/>
        <v>#DIV/0!</v>
      </c>
      <c r="AF757" s="14" t="e">
        <f t="shared" si="761"/>
        <v>#DIV/0!</v>
      </c>
      <c r="AG757" s="14" t="e">
        <f t="shared" si="762"/>
        <v>#DIV/0!</v>
      </c>
      <c r="AH757" s="14" t="e">
        <f t="shared" si="763"/>
        <v>#DIV/0!</v>
      </c>
      <c r="AI757" s="14" t="e">
        <f t="shared" si="764"/>
        <v>#DIV/0!</v>
      </c>
      <c r="AJ757" s="14" t="e">
        <f t="shared" si="765"/>
        <v>#DIV/0!</v>
      </c>
      <c r="AK757" s="15" t="e">
        <f t="shared" si="766"/>
        <v>#DIV/0!</v>
      </c>
    </row>
    <row r="758" spans="1:37" x14ac:dyDescent="0.25">
      <c r="A758" s="5">
        <v>45821</v>
      </c>
      <c r="C758" t="s">
        <v>127</v>
      </c>
      <c r="D758">
        <v>20</v>
      </c>
      <c r="E758">
        <v>15</v>
      </c>
      <c r="F758">
        <v>35</v>
      </c>
      <c r="G758" s="14">
        <v>0.30629629629629629</v>
      </c>
      <c r="H758" s="14">
        <v>0.19939814814814816</v>
      </c>
      <c r="I758" s="14">
        <v>0</v>
      </c>
      <c r="J758" s="14">
        <v>2.7696759259259258E-2</v>
      </c>
      <c r="K758" s="14">
        <v>0</v>
      </c>
      <c r="L758" s="14">
        <v>7.9201388888888891E-2</v>
      </c>
      <c r="M758" s="14">
        <v>0</v>
      </c>
      <c r="N758" s="14">
        <v>0</v>
      </c>
      <c r="O758" s="14">
        <v>0</v>
      </c>
      <c r="P758" s="14">
        <v>7.743055555555556E-3</v>
      </c>
      <c r="Q758">
        <v>0</v>
      </c>
      <c r="R758" s="14">
        <v>5.37037037037037E-3</v>
      </c>
      <c r="X758" s="14">
        <v>1.7781018518518519</v>
      </c>
      <c r="Y758" s="12" t="e">
        <f t="shared" si="754"/>
        <v>#DIV/0!</v>
      </c>
      <c r="Z758" s="12" t="e">
        <f t="shared" si="755"/>
        <v>#DIV/0!</v>
      </c>
      <c r="AA758" s="14" t="e">
        <f t="shared" si="756"/>
        <v>#DIV/0!</v>
      </c>
      <c r="AB758" s="14" t="e">
        <f t="shared" si="757"/>
        <v>#DIV/0!</v>
      </c>
      <c r="AC758" s="14" t="e">
        <f t="shared" si="758"/>
        <v>#DIV/0!</v>
      </c>
      <c r="AD758" s="14" t="e">
        <f t="shared" si="759"/>
        <v>#DIV/0!</v>
      </c>
      <c r="AE758" s="14" t="e">
        <f t="shared" si="760"/>
        <v>#DIV/0!</v>
      </c>
      <c r="AF758" s="14" t="e">
        <f t="shared" si="761"/>
        <v>#DIV/0!</v>
      </c>
      <c r="AG758" s="14" t="e">
        <f t="shared" si="762"/>
        <v>#DIV/0!</v>
      </c>
      <c r="AH758" s="14" t="e">
        <f t="shared" si="763"/>
        <v>#DIV/0!</v>
      </c>
      <c r="AI758" s="14" t="e">
        <f t="shared" si="764"/>
        <v>#DIV/0!</v>
      </c>
      <c r="AJ758" s="14" t="e">
        <f t="shared" si="765"/>
        <v>#DIV/0!</v>
      </c>
      <c r="AK758" s="15" t="e">
        <f t="shared" si="766"/>
        <v>#DIV/0!</v>
      </c>
    </row>
    <row r="759" spans="1:37" x14ac:dyDescent="0.25">
      <c r="A759" s="5">
        <v>45821</v>
      </c>
      <c r="C759" t="s">
        <v>44</v>
      </c>
      <c r="D759">
        <v>126</v>
      </c>
      <c r="E759">
        <v>13</v>
      </c>
      <c r="F759">
        <v>139</v>
      </c>
      <c r="G759" s="14">
        <v>0.29289351851851853</v>
      </c>
      <c r="H759" s="14">
        <v>0.20900462962962962</v>
      </c>
      <c r="I759" s="14">
        <v>0</v>
      </c>
      <c r="J759" s="14">
        <v>4.4502314814814814E-2</v>
      </c>
      <c r="K759" s="14">
        <v>0</v>
      </c>
      <c r="L759" s="14">
        <v>3.9398148148148147E-2</v>
      </c>
      <c r="M759" s="14">
        <v>0</v>
      </c>
      <c r="N759" s="14">
        <v>0</v>
      </c>
      <c r="O759" s="14">
        <v>0</v>
      </c>
      <c r="P759" s="14">
        <v>1.5972222222222224E-2</v>
      </c>
      <c r="Q759">
        <v>0</v>
      </c>
      <c r="R759" s="14">
        <v>5.6481481481481478E-3</v>
      </c>
      <c r="X759" s="14">
        <v>1.7467013888888889</v>
      </c>
      <c r="Y759" s="12" t="e">
        <f t="shared" si="754"/>
        <v>#DIV/0!</v>
      </c>
      <c r="Z759" s="12" t="e">
        <f t="shared" si="755"/>
        <v>#DIV/0!</v>
      </c>
      <c r="AA759" s="14" t="e">
        <f t="shared" si="756"/>
        <v>#DIV/0!</v>
      </c>
      <c r="AB759" s="14" t="e">
        <f t="shared" si="757"/>
        <v>#DIV/0!</v>
      </c>
      <c r="AC759" s="14" t="e">
        <f t="shared" si="758"/>
        <v>#DIV/0!</v>
      </c>
      <c r="AD759" s="14" t="e">
        <f t="shared" si="759"/>
        <v>#DIV/0!</v>
      </c>
      <c r="AE759" s="14" t="e">
        <f t="shared" si="760"/>
        <v>#DIV/0!</v>
      </c>
      <c r="AF759" s="14" t="e">
        <f t="shared" si="761"/>
        <v>#DIV/0!</v>
      </c>
      <c r="AG759" s="14" t="e">
        <f t="shared" si="762"/>
        <v>#DIV/0!</v>
      </c>
      <c r="AH759" s="14" t="e">
        <f t="shared" si="763"/>
        <v>#DIV/0!</v>
      </c>
      <c r="AI759" s="14" t="e">
        <f t="shared" si="764"/>
        <v>#DIV/0!</v>
      </c>
      <c r="AJ759" s="14" t="e">
        <f t="shared" si="765"/>
        <v>#DIV/0!</v>
      </c>
      <c r="AK759" s="15" t="e">
        <f t="shared" si="766"/>
        <v>#DIV/0!</v>
      </c>
    </row>
    <row r="760" spans="1:37" x14ac:dyDescent="0.25">
      <c r="A760" s="5">
        <v>45821</v>
      </c>
      <c r="C760" t="s">
        <v>49</v>
      </c>
      <c r="D760">
        <v>43</v>
      </c>
      <c r="E760">
        <v>21</v>
      </c>
      <c r="F760">
        <v>64</v>
      </c>
      <c r="G760" s="14">
        <v>0.23040509259259259</v>
      </c>
      <c r="H760" s="14">
        <v>0.16730324074074074</v>
      </c>
      <c r="I760" s="14">
        <v>1.4004629629629629E-3</v>
      </c>
      <c r="J760" s="14">
        <v>2.75E-2</v>
      </c>
      <c r="K760" s="14">
        <v>0</v>
      </c>
      <c r="L760" s="14">
        <v>0</v>
      </c>
      <c r="M760" s="14">
        <v>1.7395833333333336E-2</v>
      </c>
      <c r="N760" s="14">
        <v>1.6805555555555556E-2</v>
      </c>
      <c r="O760" s="14">
        <v>0</v>
      </c>
      <c r="P760" s="14">
        <v>2.1284722222222222E-2</v>
      </c>
      <c r="Q760">
        <v>0</v>
      </c>
      <c r="R760" s="14">
        <v>4.5949074074074078E-3</v>
      </c>
      <c r="X760" s="14">
        <v>1.3720949074074074</v>
      </c>
      <c r="Y760" s="12" t="e">
        <f t="shared" si="754"/>
        <v>#DIV/0!</v>
      </c>
      <c r="Z760" s="12" t="e">
        <f t="shared" si="755"/>
        <v>#DIV/0!</v>
      </c>
      <c r="AA760" s="14" t="e">
        <f t="shared" si="756"/>
        <v>#DIV/0!</v>
      </c>
      <c r="AB760" s="14" t="e">
        <f t="shared" si="757"/>
        <v>#DIV/0!</v>
      </c>
      <c r="AC760" s="14" t="e">
        <f t="shared" si="758"/>
        <v>#DIV/0!</v>
      </c>
      <c r="AD760" s="14" t="e">
        <f t="shared" si="759"/>
        <v>#DIV/0!</v>
      </c>
      <c r="AE760" s="14" t="e">
        <f t="shared" si="760"/>
        <v>#DIV/0!</v>
      </c>
      <c r="AF760" s="14" t="e">
        <f t="shared" si="761"/>
        <v>#DIV/0!</v>
      </c>
      <c r="AG760" s="14" t="e">
        <f t="shared" si="762"/>
        <v>#DIV/0!</v>
      </c>
      <c r="AH760" s="14" t="e">
        <f t="shared" si="763"/>
        <v>#DIV/0!</v>
      </c>
      <c r="AI760" s="14" t="e">
        <f t="shared" si="764"/>
        <v>#DIV/0!</v>
      </c>
      <c r="AJ760" s="14" t="e">
        <f t="shared" si="765"/>
        <v>#DIV/0!</v>
      </c>
      <c r="AK760" s="15" t="e">
        <f t="shared" si="766"/>
        <v>#DIV/0!</v>
      </c>
    </row>
    <row r="761" spans="1:37" x14ac:dyDescent="0.25">
      <c r="A761" s="5">
        <v>45821</v>
      </c>
      <c r="C761" t="s">
        <v>45</v>
      </c>
      <c r="D761">
        <v>12</v>
      </c>
      <c r="E761">
        <v>21</v>
      </c>
      <c r="F761">
        <v>33</v>
      </c>
      <c r="G761" s="14">
        <v>1.5642013888888888</v>
      </c>
      <c r="H761" s="14">
        <v>0.21310185185185185</v>
      </c>
      <c r="I761" s="14">
        <v>0</v>
      </c>
      <c r="J761" s="14">
        <v>1.3900462962962962E-2</v>
      </c>
      <c r="K761" s="14">
        <v>0</v>
      </c>
      <c r="L761" s="14">
        <v>0</v>
      </c>
      <c r="M761" s="14">
        <v>0</v>
      </c>
      <c r="N761" s="14">
        <v>0.33719907407407407</v>
      </c>
      <c r="O761" s="14">
        <v>0</v>
      </c>
      <c r="P761" s="14">
        <v>1.3078703703703705E-3</v>
      </c>
      <c r="Q761">
        <v>0</v>
      </c>
      <c r="R761" s="14">
        <v>5.6365740740740742E-3</v>
      </c>
      <c r="X761" s="14">
        <v>1.6306944444444442</v>
      </c>
      <c r="Y761" s="12" t="e">
        <f t="shared" si="754"/>
        <v>#DIV/0!</v>
      </c>
      <c r="Z761" s="12" t="e">
        <f t="shared" si="755"/>
        <v>#DIV/0!</v>
      </c>
      <c r="AA761" s="14" t="e">
        <f t="shared" si="756"/>
        <v>#DIV/0!</v>
      </c>
      <c r="AB761" s="14" t="e">
        <f t="shared" si="757"/>
        <v>#DIV/0!</v>
      </c>
      <c r="AC761" s="14" t="e">
        <f t="shared" si="758"/>
        <v>#DIV/0!</v>
      </c>
      <c r="AD761" s="14" t="e">
        <f t="shared" si="759"/>
        <v>#DIV/0!</v>
      </c>
      <c r="AE761" s="14" t="e">
        <f t="shared" si="760"/>
        <v>#DIV/0!</v>
      </c>
      <c r="AF761" s="14" t="e">
        <f t="shared" si="761"/>
        <v>#DIV/0!</v>
      </c>
      <c r="AG761" s="14" t="e">
        <f t="shared" si="762"/>
        <v>#DIV/0!</v>
      </c>
      <c r="AH761" s="14" t="e">
        <f t="shared" si="763"/>
        <v>#DIV/0!</v>
      </c>
      <c r="AI761" s="14" t="e">
        <f t="shared" si="764"/>
        <v>#DIV/0!</v>
      </c>
      <c r="AJ761" s="14" t="e">
        <f t="shared" si="765"/>
        <v>#DIV/0!</v>
      </c>
      <c r="AK761" s="15" t="e">
        <f t="shared" si="766"/>
        <v>#DIV/0!</v>
      </c>
    </row>
    <row r="762" spans="1:37" x14ac:dyDescent="0.25">
      <c r="A762" s="5">
        <v>45821</v>
      </c>
      <c r="C762" t="s">
        <v>46</v>
      </c>
      <c r="D762">
        <v>88</v>
      </c>
      <c r="E762">
        <v>1</v>
      </c>
      <c r="F762">
        <v>89</v>
      </c>
      <c r="G762" s="14">
        <v>0.25810185185185186</v>
      </c>
      <c r="H762" s="14">
        <v>0.21189814814814814</v>
      </c>
      <c r="I762" s="14">
        <v>0</v>
      </c>
      <c r="J762" s="14">
        <v>4.3194444444444445E-2</v>
      </c>
      <c r="K762" s="14">
        <v>0</v>
      </c>
      <c r="L762" s="14">
        <v>2.9976851851851848E-3</v>
      </c>
      <c r="M762" s="14">
        <v>0</v>
      </c>
      <c r="N762" s="14">
        <v>0</v>
      </c>
      <c r="O762" s="14">
        <v>0</v>
      </c>
      <c r="P762" s="14">
        <v>4.3124999999999997E-2</v>
      </c>
      <c r="Q762">
        <v>0</v>
      </c>
      <c r="R762" s="14">
        <v>4.1782407407407402E-3</v>
      </c>
      <c r="X762" s="14">
        <v>1.7609953703703702</v>
      </c>
      <c r="Y762" s="12" t="e">
        <f t="shared" si="754"/>
        <v>#DIV/0!</v>
      </c>
      <c r="Z762" s="12" t="e">
        <f t="shared" si="755"/>
        <v>#DIV/0!</v>
      </c>
      <c r="AA762" s="14" t="e">
        <f t="shared" si="756"/>
        <v>#DIV/0!</v>
      </c>
      <c r="AB762" s="14" t="e">
        <f t="shared" si="757"/>
        <v>#DIV/0!</v>
      </c>
      <c r="AC762" s="14" t="e">
        <f t="shared" si="758"/>
        <v>#DIV/0!</v>
      </c>
      <c r="AD762" s="14" t="e">
        <f t="shared" si="759"/>
        <v>#DIV/0!</v>
      </c>
      <c r="AE762" s="14" t="e">
        <f t="shared" si="760"/>
        <v>#DIV/0!</v>
      </c>
      <c r="AF762" s="14" t="e">
        <f t="shared" si="761"/>
        <v>#DIV/0!</v>
      </c>
      <c r="AG762" s="14" t="e">
        <f t="shared" si="762"/>
        <v>#DIV/0!</v>
      </c>
      <c r="AH762" s="14" t="e">
        <f t="shared" si="763"/>
        <v>#DIV/0!</v>
      </c>
      <c r="AI762" s="14" t="e">
        <f t="shared" si="764"/>
        <v>#DIV/0!</v>
      </c>
      <c r="AJ762" s="14" t="e">
        <f t="shared" si="765"/>
        <v>#DIV/0!</v>
      </c>
      <c r="AK762" s="15" t="e">
        <f t="shared" si="766"/>
        <v>#DIV/0!</v>
      </c>
    </row>
    <row r="763" spans="1:37" x14ac:dyDescent="0.25">
      <c r="A763" s="5">
        <v>45821</v>
      </c>
      <c r="C763" t="s">
        <v>47</v>
      </c>
      <c r="D763">
        <v>66</v>
      </c>
      <c r="E763">
        <v>7</v>
      </c>
      <c r="F763">
        <v>73</v>
      </c>
      <c r="G763" s="14">
        <v>0.28730324074074076</v>
      </c>
      <c r="H763" s="14">
        <v>0.16790509259259259</v>
      </c>
      <c r="I763" s="14">
        <v>6.6805555555555562E-2</v>
      </c>
      <c r="J763" s="14">
        <v>4.8495370370370376E-2</v>
      </c>
      <c r="K763" s="14">
        <v>0</v>
      </c>
      <c r="L763" s="14">
        <v>0</v>
      </c>
      <c r="M763" s="14">
        <v>4.0972222222222226E-3</v>
      </c>
      <c r="N763" s="14">
        <v>0</v>
      </c>
      <c r="O763" s="14">
        <v>0</v>
      </c>
      <c r="P763" s="14">
        <v>7.6388888888888886E-3</v>
      </c>
      <c r="Q763">
        <v>0</v>
      </c>
      <c r="R763" s="14">
        <v>4.363425925925926E-3</v>
      </c>
      <c r="X763" s="14">
        <v>1.4040046296296296</v>
      </c>
      <c r="Y763" s="12" t="e">
        <f t="shared" si="754"/>
        <v>#DIV/0!</v>
      </c>
      <c r="Z763" s="12" t="e">
        <f t="shared" si="755"/>
        <v>#DIV/0!</v>
      </c>
      <c r="AA763" s="14" t="e">
        <f t="shared" si="756"/>
        <v>#DIV/0!</v>
      </c>
      <c r="AB763" s="14" t="e">
        <f t="shared" si="757"/>
        <v>#DIV/0!</v>
      </c>
      <c r="AC763" s="14" t="e">
        <f t="shared" si="758"/>
        <v>#DIV/0!</v>
      </c>
      <c r="AD763" s="14" t="e">
        <f t="shared" si="759"/>
        <v>#DIV/0!</v>
      </c>
      <c r="AE763" s="14" t="e">
        <f t="shared" si="760"/>
        <v>#DIV/0!</v>
      </c>
      <c r="AF763" s="14" t="e">
        <f t="shared" si="761"/>
        <v>#DIV/0!</v>
      </c>
      <c r="AG763" s="14" t="e">
        <f t="shared" si="762"/>
        <v>#DIV/0!</v>
      </c>
      <c r="AH763" s="14" t="e">
        <f t="shared" si="763"/>
        <v>#DIV/0!</v>
      </c>
      <c r="AI763" s="14" t="e">
        <f t="shared" si="764"/>
        <v>#DIV/0!</v>
      </c>
      <c r="AJ763" s="14" t="e">
        <f t="shared" si="765"/>
        <v>#DIV/0!</v>
      </c>
      <c r="AK763" s="15" t="e">
        <f t="shared" si="766"/>
        <v>#DIV/0!</v>
      </c>
    </row>
    <row r="764" spans="1:37" x14ac:dyDescent="0.25">
      <c r="A764" s="5">
        <v>45926</v>
      </c>
      <c r="B764">
        <v>5</v>
      </c>
      <c r="C764" t="s">
        <v>131</v>
      </c>
      <c r="D764">
        <v>279</v>
      </c>
      <c r="E764">
        <v>46</v>
      </c>
      <c r="F764">
        <v>325</v>
      </c>
      <c r="G764" s="14">
        <v>1.344498</v>
      </c>
      <c r="H764" s="14">
        <v>0.55089999999999995</v>
      </c>
      <c r="I764" s="14">
        <v>0.53400000000000003</v>
      </c>
      <c r="J764" s="14">
        <v>0.14860000000000001</v>
      </c>
      <c r="K764" s="14">
        <v>0</v>
      </c>
      <c r="L764" s="14">
        <v>3.4700000000000002E-2</v>
      </c>
      <c r="M764" s="14">
        <v>6.0399999999999995E-2</v>
      </c>
      <c r="N764" s="14">
        <v>0</v>
      </c>
      <c r="O764" s="14">
        <v>0</v>
      </c>
      <c r="P764" s="14">
        <v>0.32024305555555549</v>
      </c>
      <c r="Q764">
        <v>1</v>
      </c>
      <c r="R764" s="14">
        <v>5.8128119254005784E-3</v>
      </c>
      <c r="X764" s="14">
        <v>5.2393980000000004</v>
      </c>
      <c r="Y764" s="12">
        <f t="shared" ref="Y764:Y772" si="767">$D764/$B764</f>
        <v>55.8</v>
      </c>
      <c r="Z764" s="12">
        <f t="shared" ref="Z764:Z772" si="768">$E764/$B764</f>
        <v>9.1999999999999993</v>
      </c>
      <c r="AA764" s="14">
        <f t="shared" ref="AA764:AA772" si="769">$G764/$B764</f>
        <v>0.26889960000000002</v>
      </c>
      <c r="AB764" s="14">
        <f t="shared" ref="AB764:AB772" si="770">$H764/$B764</f>
        <v>0.11017999999999999</v>
      </c>
      <c r="AC764" s="14">
        <f t="shared" ref="AC764:AC772" si="771">$I764/$B764</f>
        <v>0.10680000000000001</v>
      </c>
      <c r="AD764" s="14">
        <f t="shared" ref="AD764:AD772" si="772">$J764/$B764</f>
        <v>2.9720000000000003E-2</v>
      </c>
      <c r="AE764" s="14">
        <f t="shared" ref="AE764:AE772" si="773">$K764/$B764</f>
        <v>0</v>
      </c>
      <c r="AF764" s="14">
        <f t="shared" ref="AF764:AF772" si="774">$L764/$B764</f>
        <v>6.94E-3</v>
      </c>
      <c r="AG764" s="14">
        <f t="shared" ref="AG764:AG772" si="775">$M764/$B764</f>
        <v>1.2079999999999999E-2</v>
      </c>
      <c r="AH764" s="14">
        <f t="shared" ref="AH764:AH772" si="776">$N764/$B764</f>
        <v>0</v>
      </c>
      <c r="AI764" s="14">
        <f t="shared" ref="AI764:AI772" si="777">$O764/$B764</f>
        <v>0</v>
      </c>
      <c r="AJ764" s="14">
        <f t="shared" ref="AJ764:AJ772" si="778">$P764/$B764</f>
        <v>6.4048611111111098E-2</v>
      </c>
      <c r="AK764" s="15">
        <f t="shared" ref="AK764:AK772" si="779">$X764/$B764</f>
        <v>1.0478796000000001</v>
      </c>
    </row>
    <row r="765" spans="1:37" x14ac:dyDescent="0.25">
      <c r="A765" s="5">
        <v>45926</v>
      </c>
      <c r="B765">
        <v>5</v>
      </c>
      <c r="C765" t="s">
        <v>123</v>
      </c>
      <c r="D765">
        <v>92</v>
      </c>
      <c r="E765">
        <v>5</v>
      </c>
      <c r="F765">
        <v>97</v>
      </c>
      <c r="G765" s="14">
        <v>4.2483000000000004</v>
      </c>
      <c r="H765" s="14">
        <v>0</v>
      </c>
      <c r="I765" s="14">
        <v>0</v>
      </c>
      <c r="J765" s="14">
        <v>2.8199999999999999E-2</v>
      </c>
      <c r="K765" s="14">
        <v>0</v>
      </c>
      <c r="L765" s="14">
        <v>4.2130999999999998</v>
      </c>
      <c r="M765" s="14">
        <v>7.0000000000000001E-3</v>
      </c>
      <c r="N765" s="14">
        <v>0</v>
      </c>
      <c r="O765" s="14">
        <v>0</v>
      </c>
      <c r="P765" s="14">
        <v>4.3159722222222224E-2</v>
      </c>
      <c r="Q765">
        <v>0</v>
      </c>
      <c r="R765" s="14">
        <v>3.4525966183574881E-3</v>
      </c>
      <c r="X765" s="14">
        <v>4.8195000000000006</v>
      </c>
      <c r="Y765" s="12">
        <f t="shared" si="767"/>
        <v>18.399999999999999</v>
      </c>
      <c r="Z765" s="12">
        <f t="shared" si="768"/>
        <v>1</v>
      </c>
      <c r="AA765" s="14">
        <f t="shared" si="769"/>
        <v>0.84966000000000008</v>
      </c>
      <c r="AB765" s="14">
        <f t="shared" si="770"/>
        <v>0</v>
      </c>
      <c r="AC765" s="14">
        <f t="shared" si="771"/>
        <v>0</v>
      </c>
      <c r="AD765" s="14">
        <f t="shared" si="772"/>
        <v>5.64E-3</v>
      </c>
      <c r="AE765" s="14">
        <f t="shared" si="773"/>
        <v>0</v>
      </c>
      <c r="AF765" s="14">
        <f t="shared" si="774"/>
        <v>0.84261999999999992</v>
      </c>
      <c r="AG765" s="14">
        <f t="shared" si="775"/>
        <v>1.4E-3</v>
      </c>
      <c r="AH765" s="14">
        <f t="shared" si="776"/>
        <v>0</v>
      </c>
      <c r="AI765" s="14">
        <f t="shared" si="777"/>
        <v>0</v>
      </c>
      <c r="AJ765" s="14">
        <f t="shared" si="778"/>
        <v>8.6319444444444456E-3</v>
      </c>
      <c r="AK765" s="15">
        <f t="shared" si="779"/>
        <v>0.96390000000000009</v>
      </c>
    </row>
    <row r="766" spans="1:37" x14ac:dyDescent="0.25">
      <c r="A766" s="5">
        <v>45926</v>
      </c>
      <c r="B766">
        <v>4</v>
      </c>
      <c r="C766" t="s">
        <v>126</v>
      </c>
      <c r="D766">
        <v>227</v>
      </c>
      <c r="E766">
        <v>51</v>
      </c>
      <c r="F766">
        <v>278</v>
      </c>
      <c r="G766" s="14">
        <v>1.595898</v>
      </c>
      <c r="H766" s="14">
        <v>0.80769999999999997</v>
      </c>
      <c r="I766" s="14">
        <v>8.9999999999999998E-4</v>
      </c>
      <c r="J766" s="14">
        <v>0.1212</v>
      </c>
      <c r="K766" s="14">
        <v>0</v>
      </c>
      <c r="L766" s="14">
        <v>0.66610000000000014</v>
      </c>
      <c r="M766" s="14">
        <v>0</v>
      </c>
      <c r="N766" s="14">
        <v>0</v>
      </c>
      <c r="O766" s="14">
        <v>0</v>
      </c>
      <c r="P766" s="14">
        <v>3.4363425925925922E-2</v>
      </c>
      <c r="Q766">
        <v>0</v>
      </c>
      <c r="R766" s="14">
        <v>4.7178945249597426E-3</v>
      </c>
      <c r="X766" s="14">
        <v>6.6472980000000002</v>
      </c>
      <c r="Y766" s="12">
        <f t="shared" si="767"/>
        <v>56.75</v>
      </c>
      <c r="Z766" s="12">
        <f t="shared" si="768"/>
        <v>12.75</v>
      </c>
      <c r="AA766" s="14">
        <f t="shared" si="769"/>
        <v>0.39897450000000001</v>
      </c>
      <c r="AB766" s="14">
        <f t="shared" si="770"/>
        <v>0.20192499999999999</v>
      </c>
      <c r="AC766" s="14">
        <f t="shared" si="771"/>
        <v>2.2499999999999999E-4</v>
      </c>
      <c r="AD766" s="14">
        <f t="shared" si="772"/>
        <v>3.0300000000000001E-2</v>
      </c>
      <c r="AE766" s="14">
        <f t="shared" si="773"/>
        <v>0</v>
      </c>
      <c r="AF766" s="14">
        <f t="shared" si="774"/>
        <v>0.16652500000000003</v>
      </c>
      <c r="AG766" s="14">
        <f t="shared" si="775"/>
        <v>0</v>
      </c>
      <c r="AH766" s="14">
        <f t="shared" si="776"/>
        <v>0</v>
      </c>
      <c r="AI766" s="14">
        <f t="shared" si="777"/>
        <v>0</v>
      </c>
      <c r="AJ766" s="14">
        <f t="shared" si="778"/>
        <v>8.5908564814814806E-3</v>
      </c>
      <c r="AK766" s="15">
        <f t="shared" si="779"/>
        <v>1.6618245</v>
      </c>
    </row>
    <row r="767" spans="1:37" x14ac:dyDescent="0.25">
      <c r="A767" s="5">
        <v>45926</v>
      </c>
      <c r="B767">
        <v>5</v>
      </c>
      <c r="C767" t="s">
        <v>127</v>
      </c>
      <c r="D767">
        <v>228</v>
      </c>
      <c r="E767">
        <v>71</v>
      </c>
      <c r="F767">
        <v>299</v>
      </c>
      <c r="G767" s="14">
        <v>1.306</v>
      </c>
      <c r="H767" s="14">
        <v>0.92270000000000019</v>
      </c>
      <c r="I767" s="14">
        <v>8.8000000000000005E-3</v>
      </c>
      <c r="J767" s="14">
        <v>0.19660000000000002</v>
      </c>
      <c r="K767" s="14">
        <v>5.8999999999999999E-3</v>
      </c>
      <c r="L767" s="14">
        <v>0.17200000000000001</v>
      </c>
      <c r="M767" s="14">
        <v>0</v>
      </c>
      <c r="N767" s="14">
        <v>0</v>
      </c>
      <c r="O767" s="14">
        <v>0</v>
      </c>
      <c r="P767" s="14">
        <v>0.10869212962962964</v>
      </c>
      <c r="Q767">
        <v>0</v>
      </c>
      <c r="R767" s="14">
        <v>5.7590874171114335E-3</v>
      </c>
      <c r="X767" s="14">
        <v>7.7096999999999989</v>
      </c>
      <c r="Y767" s="12">
        <f t="shared" si="767"/>
        <v>45.6</v>
      </c>
      <c r="Z767" s="12">
        <f t="shared" si="768"/>
        <v>14.2</v>
      </c>
      <c r="AA767" s="14">
        <f t="shared" si="769"/>
        <v>0.26119999999999999</v>
      </c>
      <c r="AB767" s="14">
        <f t="shared" si="770"/>
        <v>0.18454000000000004</v>
      </c>
      <c r="AC767" s="14">
        <f t="shared" si="771"/>
        <v>1.7600000000000001E-3</v>
      </c>
      <c r="AD767" s="14">
        <f t="shared" si="772"/>
        <v>3.9320000000000008E-2</v>
      </c>
      <c r="AE767" s="14">
        <f t="shared" si="773"/>
        <v>1.1800000000000001E-3</v>
      </c>
      <c r="AF767" s="14">
        <f t="shared" si="774"/>
        <v>3.44E-2</v>
      </c>
      <c r="AG767" s="14">
        <f t="shared" si="775"/>
        <v>0</v>
      </c>
      <c r="AH767" s="14">
        <f t="shared" si="776"/>
        <v>0</v>
      </c>
      <c r="AI767" s="14">
        <f t="shared" si="777"/>
        <v>0</v>
      </c>
      <c r="AJ767" s="14">
        <f t="shared" si="778"/>
        <v>2.1738425925925928E-2</v>
      </c>
      <c r="AK767" s="15">
        <f t="shared" si="779"/>
        <v>1.5419399999999999</v>
      </c>
    </row>
    <row r="768" spans="1:37" x14ac:dyDescent="0.25">
      <c r="A768" s="5">
        <v>45926</v>
      </c>
      <c r="B768">
        <v>3</v>
      </c>
      <c r="C768" t="s">
        <v>44</v>
      </c>
      <c r="D768">
        <v>294</v>
      </c>
      <c r="E768">
        <v>38</v>
      </c>
      <c r="F768">
        <v>332</v>
      </c>
      <c r="G768" s="14">
        <v>0.79199699999999995</v>
      </c>
      <c r="H768" s="14">
        <v>0.63009999999999999</v>
      </c>
      <c r="I768" s="14">
        <v>0</v>
      </c>
      <c r="J768" s="14">
        <v>5.2200000000000003E-2</v>
      </c>
      <c r="K768" s="14">
        <v>0</v>
      </c>
      <c r="L768" s="14">
        <v>4.6100000000000002E-2</v>
      </c>
      <c r="M768" s="14">
        <v>6.359999999999999E-2</v>
      </c>
      <c r="N768" s="14">
        <v>0</v>
      </c>
      <c r="O768" s="14">
        <v>0</v>
      </c>
      <c r="P768" s="14">
        <v>5.0138888888888886E-2</v>
      </c>
      <c r="Q768">
        <v>0</v>
      </c>
      <c r="R768" s="14">
        <v>6.8854515050167237E-3</v>
      </c>
      <c r="X768" s="14">
        <v>5.2295970000000001</v>
      </c>
      <c r="Y768" s="12">
        <f t="shared" si="767"/>
        <v>98</v>
      </c>
      <c r="Z768" s="12">
        <f t="shared" si="768"/>
        <v>12.666666666666666</v>
      </c>
      <c r="AA768" s="14">
        <f t="shared" si="769"/>
        <v>0.26399899999999998</v>
      </c>
      <c r="AB768" s="14">
        <f t="shared" si="770"/>
        <v>0.21003333333333332</v>
      </c>
      <c r="AC768" s="14">
        <f t="shared" si="771"/>
        <v>0</v>
      </c>
      <c r="AD768" s="14">
        <f t="shared" si="772"/>
        <v>1.7400000000000002E-2</v>
      </c>
      <c r="AE768" s="14">
        <f t="shared" si="773"/>
        <v>0</v>
      </c>
      <c r="AF768" s="14">
        <f t="shared" si="774"/>
        <v>1.5366666666666667E-2</v>
      </c>
      <c r="AG768" s="14">
        <f t="shared" si="775"/>
        <v>2.1199999999999997E-2</v>
      </c>
      <c r="AH768" s="14">
        <f t="shared" si="776"/>
        <v>0</v>
      </c>
      <c r="AI768" s="14">
        <f t="shared" si="777"/>
        <v>0</v>
      </c>
      <c r="AJ768" s="14">
        <f t="shared" si="778"/>
        <v>1.6712962962962961E-2</v>
      </c>
      <c r="AK768" s="15">
        <f t="shared" si="779"/>
        <v>1.7431989999999999</v>
      </c>
    </row>
    <row r="769" spans="1:37" x14ac:dyDescent="0.25">
      <c r="A769" s="5">
        <v>45926</v>
      </c>
      <c r="B769">
        <v>5</v>
      </c>
      <c r="C769" t="s">
        <v>49</v>
      </c>
      <c r="D769">
        <v>460</v>
      </c>
      <c r="E769">
        <v>55</v>
      </c>
      <c r="F769">
        <v>515</v>
      </c>
      <c r="G769" s="14">
        <v>1.235198</v>
      </c>
      <c r="H769" s="14">
        <v>0.72699999999999998</v>
      </c>
      <c r="I769" s="14">
        <v>0.24900000000000005</v>
      </c>
      <c r="J769" s="14">
        <v>0.15210000000000001</v>
      </c>
      <c r="K769" s="14">
        <v>1.55E-2</v>
      </c>
      <c r="L769" s="14">
        <v>1.37E-2</v>
      </c>
      <c r="M769" s="14">
        <v>4.3900000000000002E-2</v>
      </c>
      <c r="N769" s="14">
        <v>3.27E-2</v>
      </c>
      <c r="O769" s="14">
        <v>0</v>
      </c>
      <c r="P769" s="14">
        <v>0.34177083333333336</v>
      </c>
      <c r="Q769">
        <v>1</v>
      </c>
      <c r="R769" s="14">
        <v>3.4397846870731909E-3</v>
      </c>
      <c r="X769" s="14">
        <v>7.0352980000000009</v>
      </c>
      <c r="Y769" s="12">
        <f t="shared" si="767"/>
        <v>92</v>
      </c>
      <c r="Z769" s="12">
        <f t="shared" si="768"/>
        <v>11</v>
      </c>
      <c r="AA769" s="14">
        <f t="shared" si="769"/>
        <v>0.2470396</v>
      </c>
      <c r="AB769" s="14">
        <f t="shared" si="770"/>
        <v>0.1454</v>
      </c>
      <c r="AC769" s="14">
        <f t="shared" si="771"/>
        <v>4.9800000000000011E-2</v>
      </c>
      <c r="AD769" s="14">
        <f t="shared" si="772"/>
        <v>3.0420000000000003E-2</v>
      </c>
      <c r="AE769" s="14">
        <f t="shared" si="773"/>
        <v>3.0999999999999999E-3</v>
      </c>
      <c r="AF769" s="14">
        <f t="shared" si="774"/>
        <v>2.7400000000000002E-3</v>
      </c>
      <c r="AG769" s="14">
        <f t="shared" si="775"/>
        <v>8.7799999999999996E-3</v>
      </c>
      <c r="AH769" s="14">
        <f t="shared" si="776"/>
        <v>6.5399999999999998E-3</v>
      </c>
      <c r="AI769" s="14">
        <f t="shared" si="777"/>
        <v>0</v>
      </c>
      <c r="AJ769" s="14">
        <f t="shared" si="778"/>
        <v>6.8354166666666674E-2</v>
      </c>
      <c r="AK769" s="15">
        <f t="shared" si="779"/>
        <v>1.4070596000000002</v>
      </c>
    </row>
    <row r="770" spans="1:37" x14ac:dyDescent="0.25">
      <c r="A770" s="5">
        <v>45926</v>
      </c>
      <c r="B770">
        <v>5</v>
      </c>
      <c r="C770" t="s">
        <v>45</v>
      </c>
      <c r="D770">
        <v>182</v>
      </c>
      <c r="E770">
        <v>133</v>
      </c>
      <c r="F770">
        <v>315</v>
      </c>
      <c r="G770" s="14">
        <v>1.7867999999999999</v>
      </c>
      <c r="H770" s="14">
        <v>0.67359999999999998</v>
      </c>
      <c r="I770" s="14">
        <v>3.2799999999999996E-2</v>
      </c>
      <c r="J770" s="14">
        <v>0.18030000000000002</v>
      </c>
      <c r="K770" s="14">
        <v>0</v>
      </c>
      <c r="L770" s="14">
        <v>0</v>
      </c>
      <c r="M770" s="14">
        <v>3.7600000000000001E-2</v>
      </c>
      <c r="N770" s="14">
        <v>0.86250000000000004</v>
      </c>
      <c r="O770" s="14">
        <v>0</v>
      </c>
      <c r="P770" s="14">
        <v>1.8587962962962966E-2</v>
      </c>
      <c r="Q770">
        <v>0</v>
      </c>
      <c r="R770" s="14">
        <v>5.1370063587684069E-3</v>
      </c>
      <c r="X770" s="14">
        <v>5.7109000000000005</v>
      </c>
      <c r="Y770" s="12">
        <f t="shared" si="767"/>
        <v>36.4</v>
      </c>
      <c r="Z770" s="12">
        <f t="shared" si="768"/>
        <v>26.6</v>
      </c>
      <c r="AA770" s="14">
        <f t="shared" si="769"/>
        <v>0.35736000000000001</v>
      </c>
      <c r="AB770" s="14">
        <f t="shared" si="770"/>
        <v>0.13472000000000001</v>
      </c>
      <c r="AC770" s="14">
        <f t="shared" si="771"/>
        <v>6.559999999999999E-3</v>
      </c>
      <c r="AD770" s="14">
        <f t="shared" si="772"/>
        <v>3.6060000000000002E-2</v>
      </c>
      <c r="AE770" s="14">
        <f t="shared" si="773"/>
        <v>0</v>
      </c>
      <c r="AF770" s="14">
        <f t="shared" si="774"/>
        <v>0</v>
      </c>
      <c r="AG770" s="14">
        <f t="shared" si="775"/>
        <v>7.5200000000000006E-3</v>
      </c>
      <c r="AH770" s="14">
        <f t="shared" si="776"/>
        <v>0.17250000000000001</v>
      </c>
      <c r="AI770" s="14">
        <f t="shared" si="777"/>
        <v>0</v>
      </c>
      <c r="AJ770" s="14">
        <f t="shared" si="778"/>
        <v>3.7175925925925931E-3</v>
      </c>
      <c r="AK770" s="15">
        <f t="shared" si="779"/>
        <v>1.1421800000000002</v>
      </c>
    </row>
    <row r="771" spans="1:37" x14ac:dyDescent="0.25">
      <c r="A771" s="5">
        <v>45926</v>
      </c>
      <c r="B771">
        <v>5</v>
      </c>
      <c r="C771" t="s">
        <v>46</v>
      </c>
      <c r="D771">
        <v>429</v>
      </c>
      <c r="E771">
        <v>13</v>
      </c>
      <c r="F771">
        <v>442</v>
      </c>
      <c r="G771" s="14">
        <v>1.1833990000000001</v>
      </c>
      <c r="H771" s="14">
        <v>0.93140000000000012</v>
      </c>
      <c r="I771" s="14">
        <v>3.3E-3</v>
      </c>
      <c r="J771" s="14">
        <v>0.11649999999999999</v>
      </c>
      <c r="K771" s="14">
        <v>1.8799999999999997E-2</v>
      </c>
      <c r="L771" s="14">
        <v>0.10979999999999999</v>
      </c>
      <c r="M771" s="14">
        <v>2.0000000000000001E-4</v>
      </c>
      <c r="N771" s="14">
        <v>3.3999999999999998E-3</v>
      </c>
      <c r="O771" s="14">
        <v>0</v>
      </c>
      <c r="P771" s="14">
        <v>0.45714120370370376</v>
      </c>
      <c r="Q771">
        <v>0</v>
      </c>
      <c r="R771" s="14">
        <v>5.1747658331185008E-3</v>
      </c>
      <c r="X771" s="14">
        <v>7.6648990000000019</v>
      </c>
      <c r="Y771" s="12">
        <f t="shared" si="767"/>
        <v>85.8</v>
      </c>
      <c r="Z771" s="12">
        <f t="shared" si="768"/>
        <v>2.6</v>
      </c>
      <c r="AA771" s="14">
        <f t="shared" si="769"/>
        <v>0.23667980000000002</v>
      </c>
      <c r="AB771" s="14">
        <f t="shared" si="770"/>
        <v>0.18628000000000003</v>
      </c>
      <c r="AC771" s="14">
        <f t="shared" si="771"/>
        <v>6.6E-4</v>
      </c>
      <c r="AD771" s="14">
        <f t="shared" si="772"/>
        <v>2.3299999999999998E-2</v>
      </c>
      <c r="AE771" s="14">
        <f t="shared" si="773"/>
        <v>3.7599999999999995E-3</v>
      </c>
      <c r="AF771" s="14">
        <f t="shared" si="774"/>
        <v>2.196E-2</v>
      </c>
      <c r="AG771" s="14">
        <f t="shared" si="775"/>
        <v>4.0000000000000003E-5</v>
      </c>
      <c r="AH771" s="14">
        <f t="shared" si="776"/>
        <v>6.7999999999999994E-4</v>
      </c>
      <c r="AI771" s="14">
        <f t="shared" si="777"/>
        <v>0</v>
      </c>
      <c r="AJ771" s="14">
        <f t="shared" si="778"/>
        <v>9.1428240740740754E-2</v>
      </c>
      <c r="AK771" s="15">
        <f t="shared" si="779"/>
        <v>1.5329798000000003</v>
      </c>
    </row>
    <row r="772" spans="1:37" x14ac:dyDescent="0.25">
      <c r="A772" s="5">
        <v>45926</v>
      </c>
      <c r="B772">
        <v>5</v>
      </c>
      <c r="C772" t="s">
        <v>47</v>
      </c>
      <c r="D772">
        <v>453</v>
      </c>
      <c r="E772">
        <v>58</v>
      </c>
      <c r="F772">
        <v>511</v>
      </c>
      <c r="G772" s="14">
        <v>1.1155979999999999</v>
      </c>
      <c r="H772" s="14">
        <v>0.71940000000000004</v>
      </c>
      <c r="I772" s="14">
        <v>3.1299999999999994E-2</v>
      </c>
      <c r="J772" s="14">
        <v>0.2301</v>
      </c>
      <c r="K772" s="14">
        <v>0</v>
      </c>
      <c r="L772" s="14">
        <v>0.1348</v>
      </c>
      <c r="M772" s="14">
        <v>0</v>
      </c>
      <c r="N772" s="14">
        <v>0</v>
      </c>
      <c r="O772" s="14">
        <v>0</v>
      </c>
      <c r="P772" s="14">
        <v>5.1608796296296298E-2</v>
      </c>
      <c r="Q772">
        <v>0</v>
      </c>
      <c r="R772" s="14">
        <v>4.8045918991678907E-3</v>
      </c>
      <c r="X772" s="14">
        <v>5.9437979999999992</v>
      </c>
      <c r="Y772" s="12">
        <f t="shared" si="767"/>
        <v>90.6</v>
      </c>
      <c r="Z772" s="12">
        <f t="shared" si="768"/>
        <v>11.6</v>
      </c>
      <c r="AA772" s="14">
        <f t="shared" si="769"/>
        <v>0.22311959999999997</v>
      </c>
      <c r="AB772" s="14">
        <f t="shared" si="770"/>
        <v>0.14388000000000001</v>
      </c>
      <c r="AC772" s="14">
        <f t="shared" si="771"/>
        <v>6.2599999999999991E-3</v>
      </c>
      <c r="AD772" s="14">
        <f t="shared" si="772"/>
        <v>4.6019999999999998E-2</v>
      </c>
      <c r="AE772" s="14">
        <f t="shared" si="773"/>
        <v>0</v>
      </c>
      <c r="AF772" s="14">
        <f t="shared" si="774"/>
        <v>2.6960000000000001E-2</v>
      </c>
      <c r="AG772" s="14">
        <f t="shared" si="775"/>
        <v>0</v>
      </c>
      <c r="AH772" s="14">
        <f t="shared" si="776"/>
        <v>0</v>
      </c>
      <c r="AI772" s="14">
        <f t="shared" si="777"/>
        <v>0</v>
      </c>
      <c r="AJ772" s="14">
        <f t="shared" si="778"/>
        <v>1.032175925925926E-2</v>
      </c>
      <c r="AK772" s="15">
        <f t="shared" si="779"/>
        <v>1.1887595999999998</v>
      </c>
    </row>
    <row r="773" spans="1:37" x14ac:dyDescent="0.25">
      <c r="A773" s="5">
        <v>45933</v>
      </c>
      <c r="B773">
        <v>5</v>
      </c>
      <c r="C773" t="s">
        <v>131</v>
      </c>
      <c r="D773">
        <v>128</v>
      </c>
      <c r="E773">
        <v>8</v>
      </c>
      <c r="F773">
        <v>136</v>
      </c>
      <c r="G773" s="14">
        <v>0.35419999999999996</v>
      </c>
      <c r="H773" s="14">
        <v>0.16660000000000003</v>
      </c>
      <c r="I773" s="14">
        <v>0.18759999999999999</v>
      </c>
      <c r="J773" s="14">
        <v>0</v>
      </c>
      <c r="K773" s="14">
        <v>0</v>
      </c>
      <c r="L773" s="14">
        <v>0</v>
      </c>
      <c r="M773" s="14">
        <v>0</v>
      </c>
      <c r="N773" s="14">
        <v>0</v>
      </c>
      <c r="O773" s="14">
        <v>0</v>
      </c>
      <c r="P773" s="14">
        <v>0.14921296296296296</v>
      </c>
      <c r="Q773">
        <v>0</v>
      </c>
      <c r="R773" s="14">
        <v>5.6520958943439559E-3</v>
      </c>
      <c r="X773" s="14">
        <v>1.7391999999999999</v>
      </c>
      <c r="Y773" s="12">
        <f t="shared" ref="Y773:Y781" si="780">$D773/$B773</f>
        <v>25.6</v>
      </c>
      <c r="Z773" s="12">
        <f t="shared" ref="Z773:Z781" si="781">$E773/$B773</f>
        <v>1.6</v>
      </c>
      <c r="AA773" s="14">
        <f t="shared" ref="AA773:AA781" si="782">$G773/$B773</f>
        <v>7.0839999999999986E-2</v>
      </c>
      <c r="AB773" s="14">
        <f t="shared" ref="AB773:AB781" si="783">$H773/$B773</f>
        <v>3.3320000000000002E-2</v>
      </c>
      <c r="AC773" s="14">
        <f t="shared" ref="AC773:AC781" si="784">$I773/$B773</f>
        <v>3.7519999999999998E-2</v>
      </c>
      <c r="AD773" s="14">
        <f t="shared" ref="AD773:AD781" si="785">$J773/$B773</f>
        <v>0</v>
      </c>
      <c r="AE773" s="14">
        <f t="shared" ref="AE773:AE781" si="786">$K773/$B773</f>
        <v>0</v>
      </c>
      <c r="AF773" s="14">
        <f t="shared" ref="AF773:AF781" si="787">$L773/$B773</f>
        <v>0</v>
      </c>
      <c r="AG773" s="14">
        <f t="shared" ref="AG773:AG781" si="788">$M773/$B773</f>
        <v>0</v>
      </c>
      <c r="AH773" s="14">
        <f t="shared" ref="AH773:AH781" si="789">$N773/$B773</f>
        <v>0</v>
      </c>
      <c r="AI773" s="14">
        <f t="shared" ref="AI773:AI781" si="790">$O773/$B773</f>
        <v>0</v>
      </c>
      <c r="AJ773" s="14">
        <f t="shared" ref="AJ773:AJ781" si="791">$P773/$B773</f>
        <v>2.9842592592592594E-2</v>
      </c>
      <c r="AK773" s="15">
        <f t="shared" ref="AK773:AK781" si="792">$X773/$B773</f>
        <v>0.34783999999999998</v>
      </c>
    </row>
    <row r="774" spans="1:37" x14ac:dyDescent="0.25">
      <c r="A774" s="5">
        <v>45933</v>
      </c>
      <c r="B774">
        <v>4</v>
      </c>
      <c r="C774" t="s">
        <v>123</v>
      </c>
      <c r="D774">
        <v>8</v>
      </c>
      <c r="E774">
        <v>0</v>
      </c>
      <c r="F774">
        <v>8</v>
      </c>
      <c r="G774" s="14">
        <v>0.58499999999999996</v>
      </c>
      <c r="H774" s="14">
        <v>0</v>
      </c>
      <c r="I774" s="14">
        <v>0</v>
      </c>
      <c r="J774" s="14">
        <v>0</v>
      </c>
      <c r="K774" s="14">
        <v>0</v>
      </c>
      <c r="L774" s="14">
        <v>0.58499999999999996</v>
      </c>
      <c r="M774" s="14">
        <v>0</v>
      </c>
      <c r="N774" s="14">
        <v>0</v>
      </c>
      <c r="O774" s="14">
        <v>0</v>
      </c>
      <c r="P774" s="14">
        <v>4.9768518518518521E-4</v>
      </c>
      <c r="Q774">
        <v>0</v>
      </c>
      <c r="R774" s="14">
        <v>4.2491319444444443E-3</v>
      </c>
      <c r="X774" s="14">
        <v>0.62229999999999996</v>
      </c>
      <c r="Y774" s="12">
        <f t="shared" si="780"/>
        <v>2</v>
      </c>
      <c r="Z774" s="12">
        <f t="shared" si="781"/>
        <v>0</v>
      </c>
      <c r="AA774" s="14">
        <f t="shared" si="782"/>
        <v>0.14624999999999999</v>
      </c>
      <c r="AB774" s="14">
        <f t="shared" si="783"/>
        <v>0</v>
      </c>
      <c r="AC774" s="14">
        <f t="shared" si="784"/>
        <v>0</v>
      </c>
      <c r="AD774" s="14">
        <f t="shared" si="785"/>
        <v>0</v>
      </c>
      <c r="AE774" s="14">
        <f t="shared" si="786"/>
        <v>0</v>
      </c>
      <c r="AF774" s="14">
        <f t="shared" si="787"/>
        <v>0.14624999999999999</v>
      </c>
      <c r="AG774" s="14">
        <f t="shared" si="788"/>
        <v>0</v>
      </c>
      <c r="AH774" s="14">
        <f t="shared" si="789"/>
        <v>0</v>
      </c>
      <c r="AI774" s="14">
        <f t="shared" si="790"/>
        <v>0</v>
      </c>
      <c r="AJ774" s="14">
        <f t="shared" si="791"/>
        <v>1.244212962962963E-4</v>
      </c>
      <c r="AK774" s="15">
        <f t="shared" si="792"/>
        <v>0.15557499999999999</v>
      </c>
    </row>
    <row r="775" spans="1:37" x14ac:dyDescent="0.25">
      <c r="A775" s="5">
        <v>45933</v>
      </c>
      <c r="B775">
        <v>5</v>
      </c>
      <c r="C775" t="s">
        <v>126</v>
      </c>
      <c r="D775">
        <v>85</v>
      </c>
      <c r="E775">
        <v>15</v>
      </c>
      <c r="F775">
        <v>100</v>
      </c>
      <c r="G775" s="14">
        <v>0.40779799999999999</v>
      </c>
      <c r="H775" s="14">
        <v>0.1938</v>
      </c>
      <c r="I775" s="14">
        <v>8.9999999999999998E-4</v>
      </c>
      <c r="J775" s="14">
        <v>4.6599999999999996E-2</v>
      </c>
      <c r="K775" s="14">
        <v>0</v>
      </c>
      <c r="L775" s="14">
        <v>0.16650000000000001</v>
      </c>
      <c r="M775" s="14">
        <v>0</v>
      </c>
      <c r="N775" s="14">
        <v>0</v>
      </c>
      <c r="O775" s="14">
        <v>0</v>
      </c>
      <c r="P775" s="14">
        <v>1.3414351851851851E-2</v>
      </c>
      <c r="Q775">
        <v>0</v>
      </c>
      <c r="R775" s="14">
        <v>4.5130718954248372E-3</v>
      </c>
      <c r="X775" s="14">
        <v>1.7356980000000002</v>
      </c>
      <c r="Y775" s="12">
        <f t="shared" si="780"/>
        <v>17</v>
      </c>
      <c r="Z775" s="12">
        <f t="shared" si="781"/>
        <v>3</v>
      </c>
      <c r="AA775" s="14">
        <f t="shared" si="782"/>
        <v>8.1559599999999996E-2</v>
      </c>
      <c r="AB775" s="14">
        <f t="shared" si="783"/>
        <v>3.8760000000000003E-2</v>
      </c>
      <c r="AC775" s="14">
        <f t="shared" si="784"/>
        <v>1.7999999999999998E-4</v>
      </c>
      <c r="AD775" s="14">
        <f t="shared" si="785"/>
        <v>9.3199999999999984E-3</v>
      </c>
      <c r="AE775" s="14">
        <f t="shared" si="786"/>
        <v>0</v>
      </c>
      <c r="AF775" s="14">
        <f t="shared" si="787"/>
        <v>3.3300000000000003E-2</v>
      </c>
      <c r="AG775" s="14">
        <f t="shared" si="788"/>
        <v>0</v>
      </c>
      <c r="AH775" s="14">
        <f t="shared" si="789"/>
        <v>0</v>
      </c>
      <c r="AI775" s="14">
        <f t="shared" si="790"/>
        <v>0</v>
      </c>
      <c r="AJ775" s="14">
        <f t="shared" si="791"/>
        <v>2.6828703703703702E-3</v>
      </c>
      <c r="AK775" s="15">
        <f t="shared" si="792"/>
        <v>0.34713960000000005</v>
      </c>
    </row>
    <row r="776" spans="1:37" x14ac:dyDescent="0.25">
      <c r="A776" s="5">
        <v>45933</v>
      </c>
      <c r="B776">
        <v>5</v>
      </c>
      <c r="C776" t="s">
        <v>127</v>
      </c>
      <c r="D776">
        <v>39</v>
      </c>
      <c r="E776">
        <v>26</v>
      </c>
      <c r="F776">
        <v>65</v>
      </c>
      <c r="G776" s="14">
        <v>0.265899</v>
      </c>
      <c r="H776" s="14">
        <v>0.21050000000000002</v>
      </c>
      <c r="I776" s="14">
        <v>0</v>
      </c>
      <c r="J776" s="14">
        <v>3.6400000000000002E-2</v>
      </c>
      <c r="K776" s="14">
        <v>0</v>
      </c>
      <c r="L776" s="14">
        <v>1.9E-2</v>
      </c>
      <c r="M776" s="14">
        <v>0</v>
      </c>
      <c r="N776" s="14">
        <v>0</v>
      </c>
      <c r="O776" s="14">
        <v>0</v>
      </c>
      <c r="P776" s="14">
        <v>4.3634259259259262E-2</v>
      </c>
      <c r="Q776">
        <v>0</v>
      </c>
      <c r="R776" s="14">
        <v>5.7604166666666663E-3</v>
      </c>
      <c r="X776" s="14">
        <v>1.7663990000000003</v>
      </c>
      <c r="Y776" s="12">
        <f t="shared" si="780"/>
        <v>7.8</v>
      </c>
      <c r="Z776" s="12">
        <f t="shared" si="781"/>
        <v>5.2</v>
      </c>
      <c r="AA776" s="14">
        <f t="shared" si="782"/>
        <v>5.3179799999999999E-2</v>
      </c>
      <c r="AB776" s="14">
        <f t="shared" si="783"/>
        <v>4.2100000000000005E-2</v>
      </c>
      <c r="AC776" s="14">
        <f t="shared" si="784"/>
        <v>0</v>
      </c>
      <c r="AD776" s="14">
        <f t="shared" si="785"/>
        <v>7.28E-3</v>
      </c>
      <c r="AE776" s="14">
        <f t="shared" si="786"/>
        <v>0</v>
      </c>
      <c r="AF776" s="14">
        <f t="shared" si="787"/>
        <v>3.8E-3</v>
      </c>
      <c r="AG776" s="14">
        <f t="shared" si="788"/>
        <v>0</v>
      </c>
      <c r="AH776" s="14">
        <f t="shared" si="789"/>
        <v>0</v>
      </c>
      <c r="AI776" s="14">
        <f t="shared" si="790"/>
        <v>0</v>
      </c>
      <c r="AJ776" s="14">
        <f t="shared" si="791"/>
        <v>8.726851851851852E-3</v>
      </c>
      <c r="AK776" s="15">
        <f t="shared" si="792"/>
        <v>0.35327980000000003</v>
      </c>
    </row>
    <row r="777" spans="1:37" x14ac:dyDescent="0.25">
      <c r="A777" s="5">
        <v>45933</v>
      </c>
      <c r="B777">
        <v>4</v>
      </c>
      <c r="C777" t="s">
        <v>44</v>
      </c>
      <c r="D777">
        <v>114</v>
      </c>
      <c r="E777">
        <v>8</v>
      </c>
      <c r="F777">
        <v>122</v>
      </c>
      <c r="G777" s="14">
        <v>0.193998</v>
      </c>
      <c r="H777" s="14">
        <v>0.16789999999999999</v>
      </c>
      <c r="I777" s="14">
        <v>0</v>
      </c>
      <c r="J777" s="14">
        <v>4.7999999999999996E-3</v>
      </c>
      <c r="K777" s="14">
        <v>0</v>
      </c>
      <c r="L777" s="14">
        <v>2.1299999999999999E-2</v>
      </c>
      <c r="M777" s="14">
        <v>0</v>
      </c>
      <c r="N777" s="14">
        <v>0</v>
      </c>
      <c r="O777" s="14">
        <v>0</v>
      </c>
      <c r="P777" s="14">
        <v>1.4155092592592591E-2</v>
      </c>
      <c r="Q777">
        <v>0</v>
      </c>
      <c r="R777" s="14">
        <v>6.4314613526570055E-3</v>
      </c>
      <c r="X777" s="14">
        <v>1.3884980000000002</v>
      </c>
      <c r="Y777" s="12">
        <f t="shared" si="780"/>
        <v>28.5</v>
      </c>
      <c r="Z777" s="12">
        <f t="shared" si="781"/>
        <v>2</v>
      </c>
      <c r="AA777" s="14">
        <f t="shared" si="782"/>
        <v>4.8499500000000001E-2</v>
      </c>
      <c r="AB777" s="14">
        <f t="shared" si="783"/>
        <v>4.1974999999999998E-2</v>
      </c>
      <c r="AC777" s="14">
        <f t="shared" si="784"/>
        <v>0</v>
      </c>
      <c r="AD777" s="14">
        <f t="shared" si="785"/>
        <v>1.1999999999999999E-3</v>
      </c>
      <c r="AE777" s="14">
        <f t="shared" si="786"/>
        <v>0</v>
      </c>
      <c r="AF777" s="14">
        <f t="shared" si="787"/>
        <v>5.3249999999999999E-3</v>
      </c>
      <c r="AG777" s="14">
        <f t="shared" si="788"/>
        <v>0</v>
      </c>
      <c r="AH777" s="14">
        <f t="shared" si="789"/>
        <v>0</v>
      </c>
      <c r="AI777" s="14">
        <f t="shared" si="790"/>
        <v>0</v>
      </c>
      <c r="AJ777" s="14">
        <f t="shared" si="791"/>
        <v>3.5387731481481477E-3</v>
      </c>
      <c r="AK777" s="15">
        <f t="shared" si="792"/>
        <v>0.34712450000000006</v>
      </c>
    </row>
    <row r="778" spans="1:37" x14ac:dyDescent="0.25">
      <c r="A778" s="5">
        <v>45933</v>
      </c>
      <c r="B778">
        <v>5</v>
      </c>
      <c r="C778" t="s">
        <v>49</v>
      </c>
      <c r="D778">
        <v>85</v>
      </c>
      <c r="E778">
        <v>10</v>
      </c>
      <c r="F778">
        <v>95</v>
      </c>
      <c r="G778" s="14">
        <v>0.29289900000000002</v>
      </c>
      <c r="H778" s="14">
        <v>0.1772</v>
      </c>
      <c r="I778" s="14">
        <v>5.1999999999999998E-3</v>
      </c>
      <c r="J778" s="14">
        <v>4.7799999999999995E-2</v>
      </c>
      <c r="K778" s="14">
        <v>0</v>
      </c>
      <c r="L778" s="14">
        <v>0</v>
      </c>
      <c r="M778" s="14">
        <v>8.0999999999999996E-3</v>
      </c>
      <c r="N778" s="14">
        <v>5.33E-2</v>
      </c>
      <c r="O778" s="14">
        <v>0</v>
      </c>
      <c r="P778" s="14">
        <v>6.7465277777777777E-2</v>
      </c>
      <c r="Q778">
        <v>1</v>
      </c>
      <c r="R778" s="14">
        <v>3.6526970284237723E-3</v>
      </c>
      <c r="X778" s="14">
        <v>1.8145990000000001</v>
      </c>
      <c r="Y778" s="12">
        <f t="shared" si="780"/>
        <v>17</v>
      </c>
      <c r="Z778" s="12">
        <f t="shared" si="781"/>
        <v>2</v>
      </c>
      <c r="AA778" s="14">
        <f t="shared" si="782"/>
        <v>5.8579800000000001E-2</v>
      </c>
      <c r="AB778" s="14">
        <f t="shared" si="783"/>
        <v>3.5439999999999999E-2</v>
      </c>
      <c r="AC778" s="14">
        <f t="shared" si="784"/>
        <v>1.0399999999999999E-3</v>
      </c>
      <c r="AD778" s="14">
        <f t="shared" si="785"/>
        <v>9.5599999999999991E-3</v>
      </c>
      <c r="AE778" s="14">
        <f t="shared" si="786"/>
        <v>0</v>
      </c>
      <c r="AF778" s="14">
        <f t="shared" si="787"/>
        <v>0</v>
      </c>
      <c r="AG778" s="14">
        <f t="shared" si="788"/>
        <v>1.6199999999999999E-3</v>
      </c>
      <c r="AH778" s="14">
        <f t="shared" si="789"/>
        <v>1.0659999999999999E-2</v>
      </c>
      <c r="AI778" s="14">
        <f t="shared" si="790"/>
        <v>0</v>
      </c>
      <c r="AJ778" s="14">
        <f t="shared" si="791"/>
        <v>1.3493055555555555E-2</v>
      </c>
      <c r="AK778" s="15">
        <f t="shared" si="792"/>
        <v>0.36291980000000001</v>
      </c>
    </row>
    <row r="779" spans="1:37" x14ac:dyDescent="0.25">
      <c r="A779" s="5">
        <v>45933</v>
      </c>
      <c r="B779">
        <v>5</v>
      </c>
      <c r="C779" t="s">
        <v>45</v>
      </c>
      <c r="D779">
        <v>54</v>
      </c>
      <c r="E779">
        <v>25</v>
      </c>
      <c r="F779">
        <v>79</v>
      </c>
      <c r="G779" s="14">
        <v>0.65359999999999996</v>
      </c>
      <c r="H779" s="14">
        <v>0.21079999999999999</v>
      </c>
      <c r="I779" s="14">
        <v>6.1999999999999998E-3</v>
      </c>
      <c r="J779" s="14">
        <v>4.9099999999999998E-2</v>
      </c>
      <c r="K779" s="14">
        <v>0</v>
      </c>
      <c r="L779" s="14">
        <v>0</v>
      </c>
      <c r="M779" s="14">
        <v>0</v>
      </c>
      <c r="N779" s="14">
        <v>0.38750000000000001</v>
      </c>
      <c r="O779" s="14">
        <v>0</v>
      </c>
      <c r="P779" s="14">
        <v>5.6134259259259262E-3</v>
      </c>
      <c r="Q779">
        <v>0</v>
      </c>
      <c r="R779" s="14">
        <v>4.5638976240391328E-3</v>
      </c>
      <c r="X779" s="14">
        <v>1.7619</v>
      </c>
      <c r="Y779" s="12">
        <f t="shared" si="780"/>
        <v>10.8</v>
      </c>
      <c r="Z779" s="12">
        <f t="shared" si="781"/>
        <v>5</v>
      </c>
      <c r="AA779" s="14">
        <f t="shared" si="782"/>
        <v>0.13072</v>
      </c>
      <c r="AB779" s="14">
        <f t="shared" si="783"/>
        <v>4.2159999999999996E-2</v>
      </c>
      <c r="AC779" s="14">
        <f t="shared" si="784"/>
        <v>1.24E-3</v>
      </c>
      <c r="AD779" s="14">
        <f t="shared" si="785"/>
        <v>9.8199999999999989E-3</v>
      </c>
      <c r="AE779" s="14">
        <f t="shared" si="786"/>
        <v>0</v>
      </c>
      <c r="AF779" s="14">
        <f t="shared" si="787"/>
        <v>0</v>
      </c>
      <c r="AG779" s="14">
        <f t="shared" si="788"/>
        <v>0</v>
      </c>
      <c r="AH779" s="14">
        <f t="shared" si="789"/>
        <v>7.7499999999999999E-2</v>
      </c>
      <c r="AI779" s="14">
        <f t="shared" si="790"/>
        <v>0</v>
      </c>
      <c r="AJ779" s="14">
        <f t="shared" si="791"/>
        <v>1.1226851851851853E-3</v>
      </c>
      <c r="AK779" s="15">
        <f t="shared" si="792"/>
        <v>0.35238000000000003</v>
      </c>
    </row>
    <row r="780" spans="1:37" x14ac:dyDescent="0.25">
      <c r="A780" s="5">
        <v>45933</v>
      </c>
      <c r="B780">
        <v>5</v>
      </c>
      <c r="C780" t="s">
        <v>46</v>
      </c>
      <c r="D780">
        <v>117</v>
      </c>
      <c r="E780">
        <v>0</v>
      </c>
      <c r="F780">
        <v>117</v>
      </c>
      <c r="G780" s="14">
        <v>0.25370000000000004</v>
      </c>
      <c r="H780" s="14">
        <v>0.21090000000000003</v>
      </c>
      <c r="I780" s="14">
        <v>1.6999999999999999E-3</v>
      </c>
      <c r="J780" s="14">
        <v>1.6299999999999999E-2</v>
      </c>
      <c r="K780" s="14">
        <v>0</v>
      </c>
      <c r="L780" s="14">
        <v>2.4799999999999999E-2</v>
      </c>
      <c r="M780" s="14">
        <v>0</v>
      </c>
      <c r="N780" s="14">
        <v>0</v>
      </c>
      <c r="O780" s="14">
        <v>0</v>
      </c>
      <c r="P780" s="14">
        <v>0.17436342592592591</v>
      </c>
      <c r="Q780">
        <v>0</v>
      </c>
      <c r="R780" s="14">
        <v>4.6606246076585055E-3</v>
      </c>
      <c r="X780" s="14">
        <v>1.7388999999999999</v>
      </c>
      <c r="Y780" s="12">
        <f t="shared" si="780"/>
        <v>23.4</v>
      </c>
      <c r="Z780" s="12">
        <f t="shared" si="781"/>
        <v>0</v>
      </c>
      <c r="AA780" s="14">
        <f t="shared" si="782"/>
        <v>5.0740000000000007E-2</v>
      </c>
      <c r="AB780" s="14">
        <f t="shared" si="783"/>
        <v>4.2180000000000009E-2</v>
      </c>
      <c r="AC780" s="14">
        <f t="shared" si="784"/>
        <v>3.3999999999999997E-4</v>
      </c>
      <c r="AD780" s="14">
        <f t="shared" si="785"/>
        <v>3.2599999999999999E-3</v>
      </c>
      <c r="AE780" s="14">
        <f t="shared" si="786"/>
        <v>0</v>
      </c>
      <c r="AF780" s="14">
        <f t="shared" si="787"/>
        <v>4.96E-3</v>
      </c>
      <c r="AG780" s="14">
        <f t="shared" si="788"/>
        <v>0</v>
      </c>
      <c r="AH780" s="14">
        <f t="shared" si="789"/>
        <v>0</v>
      </c>
      <c r="AI780" s="14">
        <f t="shared" si="790"/>
        <v>0</v>
      </c>
      <c r="AJ780" s="14">
        <f t="shared" si="791"/>
        <v>3.487268518518518E-2</v>
      </c>
      <c r="AK780" s="15">
        <f t="shared" si="792"/>
        <v>0.34777999999999998</v>
      </c>
    </row>
    <row r="781" spans="1:37" x14ac:dyDescent="0.25">
      <c r="A781" s="5">
        <v>45933</v>
      </c>
      <c r="B781">
        <v>0</v>
      </c>
      <c r="C781" t="s">
        <v>47</v>
      </c>
      <c r="D781">
        <v>0</v>
      </c>
      <c r="E781">
        <v>0</v>
      </c>
      <c r="F781">
        <v>0</v>
      </c>
      <c r="G781" s="14">
        <v>0</v>
      </c>
      <c r="H781" s="14">
        <v>0</v>
      </c>
      <c r="I781" s="14">
        <v>0</v>
      </c>
      <c r="J781" s="14">
        <v>0</v>
      </c>
      <c r="K781" s="14">
        <v>0</v>
      </c>
      <c r="L781" s="14">
        <v>0</v>
      </c>
      <c r="M781" s="14">
        <v>0</v>
      </c>
      <c r="N781" s="14">
        <v>0</v>
      </c>
      <c r="O781" s="14">
        <v>0</v>
      </c>
      <c r="P781" s="14">
        <v>0</v>
      </c>
      <c r="Q781">
        <v>0</v>
      </c>
      <c r="R781" s="14">
        <v>0</v>
      </c>
      <c r="X781" s="14">
        <v>0</v>
      </c>
      <c r="Y781" s="12" t="e">
        <f t="shared" si="780"/>
        <v>#DIV/0!</v>
      </c>
      <c r="Z781" s="12" t="e">
        <f t="shared" si="781"/>
        <v>#DIV/0!</v>
      </c>
      <c r="AA781" s="14" t="e">
        <f t="shared" si="782"/>
        <v>#DIV/0!</v>
      </c>
      <c r="AB781" s="14" t="e">
        <f t="shared" si="783"/>
        <v>#DIV/0!</v>
      </c>
      <c r="AC781" s="14" t="e">
        <f t="shared" si="784"/>
        <v>#DIV/0!</v>
      </c>
      <c r="AD781" s="14" t="e">
        <f t="shared" si="785"/>
        <v>#DIV/0!</v>
      </c>
      <c r="AE781" s="14" t="e">
        <f t="shared" si="786"/>
        <v>#DIV/0!</v>
      </c>
      <c r="AF781" s="14" t="e">
        <f t="shared" si="787"/>
        <v>#DIV/0!</v>
      </c>
      <c r="AG781" s="14" t="e">
        <f t="shared" si="788"/>
        <v>#DIV/0!</v>
      </c>
      <c r="AH781" s="14" t="e">
        <f t="shared" si="789"/>
        <v>#DIV/0!</v>
      </c>
      <c r="AI781" s="14" t="e">
        <f t="shared" si="790"/>
        <v>#DIV/0!</v>
      </c>
      <c r="AJ781" s="14" t="e">
        <f t="shared" si="791"/>
        <v>#DIV/0!</v>
      </c>
      <c r="AK781" s="15" t="e">
        <f t="shared" si="792"/>
        <v>#DIV/0!</v>
      </c>
    </row>
    <row r="782" spans="1:37" x14ac:dyDescent="0.25">
      <c r="A782" s="5">
        <v>45940</v>
      </c>
      <c r="B782">
        <v>5</v>
      </c>
      <c r="C782" t="s">
        <v>131</v>
      </c>
      <c r="D782">
        <v>83</v>
      </c>
      <c r="E782">
        <v>7</v>
      </c>
      <c r="F782">
        <v>90</v>
      </c>
      <c r="G782" s="14">
        <v>0.40189900000000001</v>
      </c>
      <c r="H782" s="14">
        <v>0.17829999999999996</v>
      </c>
      <c r="I782" s="14">
        <v>0.22359999999999999</v>
      </c>
      <c r="J782" s="14">
        <v>0</v>
      </c>
      <c r="K782" s="14">
        <v>0</v>
      </c>
      <c r="L782" s="14">
        <v>0</v>
      </c>
      <c r="M782" s="14">
        <v>0</v>
      </c>
      <c r="N782" s="14">
        <v>0</v>
      </c>
      <c r="O782" s="14">
        <v>0</v>
      </c>
      <c r="P782" s="14">
        <v>0.12652777777777777</v>
      </c>
      <c r="Q782">
        <v>0</v>
      </c>
      <c r="R782" s="14">
        <v>5.2808456046407855E-3</v>
      </c>
      <c r="X782" s="14">
        <v>1.760599</v>
      </c>
      <c r="Y782" s="12">
        <f t="shared" ref="Y782:Y790" si="793">$D782/$B782</f>
        <v>16.600000000000001</v>
      </c>
      <c r="Z782" s="12">
        <f t="shared" ref="Z782:Z790" si="794">$E782/$B782</f>
        <v>1.4</v>
      </c>
      <c r="AA782" s="14">
        <f t="shared" ref="AA782:AA790" si="795">$G782/$B782</f>
        <v>8.0379800000000001E-2</v>
      </c>
      <c r="AB782" s="14">
        <f t="shared" ref="AB782:AB790" si="796">$H782/$B782</f>
        <v>3.565999999999999E-2</v>
      </c>
      <c r="AC782" s="14">
        <f t="shared" ref="AC782:AC790" si="797">$I782/$B782</f>
        <v>4.4719999999999996E-2</v>
      </c>
      <c r="AD782" s="14">
        <f t="shared" ref="AD782:AD790" si="798">$J782/$B782</f>
        <v>0</v>
      </c>
      <c r="AE782" s="14">
        <f t="shared" ref="AE782:AE790" si="799">$K782/$B782</f>
        <v>0</v>
      </c>
      <c r="AF782" s="14">
        <f t="shared" ref="AF782:AF790" si="800">$L782/$B782</f>
        <v>0</v>
      </c>
      <c r="AG782" s="14">
        <f t="shared" ref="AG782:AG790" si="801">$M782/$B782</f>
        <v>0</v>
      </c>
      <c r="AH782" s="14">
        <f t="shared" ref="AH782:AH790" si="802">$N782/$B782</f>
        <v>0</v>
      </c>
      <c r="AI782" s="14">
        <f t="shared" ref="AI782:AI790" si="803">$O782/$B782</f>
        <v>0</v>
      </c>
      <c r="AJ782" s="14">
        <f t="shared" ref="AJ782:AJ790" si="804">$P782/$B782</f>
        <v>2.5305555555555553E-2</v>
      </c>
      <c r="AK782" s="15">
        <f t="shared" ref="AK782:AK790" si="805">$X782/$B782</f>
        <v>0.35211979999999998</v>
      </c>
    </row>
    <row r="783" spans="1:37" x14ac:dyDescent="0.25">
      <c r="A783" s="5">
        <v>45940</v>
      </c>
      <c r="B783">
        <v>0</v>
      </c>
      <c r="C783" t="s">
        <v>123</v>
      </c>
      <c r="D783">
        <v>0</v>
      </c>
      <c r="E783">
        <v>0</v>
      </c>
      <c r="F783">
        <v>0</v>
      </c>
      <c r="G783" s="14">
        <v>0</v>
      </c>
      <c r="H783" s="14">
        <v>0</v>
      </c>
      <c r="I783" s="14">
        <v>0</v>
      </c>
      <c r="J783" s="14">
        <v>0</v>
      </c>
      <c r="K783" s="14">
        <v>0</v>
      </c>
      <c r="L783" s="14">
        <v>0</v>
      </c>
      <c r="M783" s="14">
        <v>0</v>
      </c>
      <c r="N783" s="14">
        <v>0</v>
      </c>
      <c r="O783" s="14">
        <v>0</v>
      </c>
      <c r="P783" s="14">
        <v>0</v>
      </c>
      <c r="Q783">
        <v>0</v>
      </c>
      <c r="R783" s="14" t="e">
        <v>#DIV/0!</v>
      </c>
      <c r="X783" s="14">
        <v>0</v>
      </c>
      <c r="Y783" s="12" t="e">
        <f t="shared" si="793"/>
        <v>#DIV/0!</v>
      </c>
      <c r="Z783" s="12" t="e">
        <f t="shared" si="794"/>
        <v>#DIV/0!</v>
      </c>
      <c r="AA783" s="14" t="e">
        <f t="shared" si="795"/>
        <v>#DIV/0!</v>
      </c>
      <c r="AB783" s="14" t="e">
        <f t="shared" si="796"/>
        <v>#DIV/0!</v>
      </c>
      <c r="AC783" s="14" t="e">
        <f t="shared" si="797"/>
        <v>#DIV/0!</v>
      </c>
      <c r="AD783" s="14" t="e">
        <f t="shared" si="798"/>
        <v>#DIV/0!</v>
      </c>
      <c r="AE783" s="14" t="e">
        <f t="shared" si="799"/>
        <v>#DIV/0!</v>
      </c>
      <c r="AF783" s="14" t="e">
        <f t="shared" si="800"/>
        <v>#DIV/0!</v>
      </c>
      <c r="AG783" s="14" t="e">
        <f t="shared" si="801"/>
        <v>#DIV/0!</v>
      </c>
      <c r="AH783" s="14" t="e">
        <f t="shared" si="802"/>
        <v>#DIV/0!</v>
      </c>
      <c r="AI783" s="14" t="e">
        <f t="shared" si="803"/>
        <v>#DIV/0!</v>
      </c>
      <c r="AJ783" s="14" t="e">
        <f t="shared" si="804"/>
        <v>#DIV/0!</v>
      </c>
      <c r="AK783" s="15" t="e">
        <f t="shared" si="805"/>
        <v>#DIV/0!</v>
      </c>
    </row>
    <row r="784" spans="1:37" x14ac:dyDescent="0.25">
      <c r="A784" s="5">
        <v>45940</v>
      </c>
      <c r="B784">
        <v>5</v>
      </c>
      <c r="C784" t="s">
        <v>126</v>
      </c>
      <c r="D784">
        <v>25</v>
      </c>
      <c r="E784">
        <v>3</v>
      </c>
      <c r="F784">
        <v>28</v>
      </c>
      <c r="G784" s="14">
        <v>1.4506000000000001</v>
      </c>
      <c r="H784" s="14">
        <v>8.2100000000000006E-2</v>
      </c>
      <c r="I784" s="14">
        <v>0</v>
      </c>
      <c r="J784" s="14">
        <v>1.17E-2</v>
      </c>
      <c r="K784" s="14">
        <v>0</v>
      </c>
      <c r="L784" s="14">
        <v>1.3567999999999998</v>
      </c>
      <c r="M784" s="14">
        <v>0</v>
      </c>
      <c r="N784" s="14">
        <v>0</v>
      </c>
      <c r="O784" s="14">
        <v>0</v>
      </c>
      <c r="P784" s="14">
        <v>5.5555555555555558E-3</v>
      </c>
      <c r="Q784">
        <v>0</v>
      </c>
      <c r="R784" s="14">
        <v>4.1324074074074067E-3</v>
      </c>
      <c r="X784" s="14">
        <v>1.7657000000000003</v>
      </c>
      <c r="Y784" s="12">
        <f t="shared" si="793"/>
        <v>5</v>
      </c>
      <c r="Z784" s="12">
        <f t="shared" si="794"/>
        <v>0.6</v>
      </c>
      <c r="AA784" s="14">
        <f t="shared" si="795"/>
        <v>0.29012000000000004</v>
      </c>
      <c r="AB784" s="14">
        <f t="shared" si="796"/>
        <v>1.6420000000000001E-2</v>
      </c>
      <c r="AC784" s="14">
        <f t="shared" si="797"/>
        <v>0</v>
      </c>
      <c r="AD784" s="14">
        <f t="shared" si="798"/>
        <v>2.3400000000000001E-3</v>
      </c>
      <c r="AE784" s="14">
        <f t="shared" si="799"/>
        <v>0</v>
      </c>
      <c r="AF784" s="14">
        <f t="shared" si="800"/>
        <v>0.27135999999999993</v>
      </c>
      <c r="AG784" s="14">
        <f t="shared" si="801"/>
        <v>0</v>
      </c>
      <c r="AH784" s="14">
        <f t="shared" si="802"/>
        <v>0</v>
      </c>
      <c r="AI784" s="14">
        <f t="shared" si="803"/>
        <v>0</v>
      </c>
      <c r="AJ784" s="14">
        <f t="shared" si="804"/>
        <v>1.1111111111111111E-3</v>
      </c>
      <c r="AK784" s="15">
        <f t="shared" si="805"/>
        <v>0.35314000000000006</v>
      </c>
    </row>
    <row r="785" spans="1:37" x14ac:dyDescent="0.25">
      <c r="A785" s="5">
        <v>45940</v>
      </c>
      <c r="B785">
        <v>5</v>
      </c>
      <c r="C785" t="s">
        <v>127</v>
      </c>
      <c r="D785">
        <v>61</v>
      </c>
      <c r="E785">
        <v>9</v>
      </c>
      <c r="F785">
        <v>70</v>
      </c>
      <c r="G785" s="14">
        <v>0.30749900000000002</v>
      </c>
      <c r="H785" s="14">
        <v>0.2104</v>
      </c>
      <c r="I785" s="14">
        <v>1.8800000000000001E-2</v>
      </c>
      <c r="J785" s="14">
        <v>3.9100000000000003E-2</v>
      </c>
      <c r="K785" s="14">
        <v>0</v>
      </c>
      <c r="L785" s="14">
        <v>3.9199999999999999E-2</v>
      </c>
      <c r="M785" s="14">
        <v>0</v>
      </c>
      <c r="N785" s="14">
        <v>0</v>
      </c>
      <c r="O785" s="14">
        <v>0</v>
      </c>
      <c r="P785" s="14">
        <v>5.8217592592592599E-2</v>
      </c>
      <c r="Q785">
        <v>0</v>
      </c>
      <c r="R785" s="14">
        <v>6.0584852430555555E-3</v>
      </c>
      <c r="X785" s="14">
        <v>1.7352989999999999</v>
      </c>
      <c r="Y785" s="12">
        <f t="shared" si="793"/>
        <v>12.2</v>
      </c>
      <c r="Z785" s="12">
        <f t="shared" si="794"/>
        <v>1.8</v>
      </c>
      <c r="AA785" s="14">
        <f t="shared" si="795"/>
        <v>6.1499800000000007E-2</v>
      </c>
      <c r="AB785" s="14">
        <f t="shared" si="796"/>
        <v>4.2079999999999999E-2</v>
      </c>
      <c r="AC785" s="14">
        <f t="shared" si="797"/>
        <v>3.7600000000000003E-3</v>
      </c>
      <c r="AD785" s="14">
        <f t="shared" si="798"/>
        <v>7.8200000000000006E-3</v>
      </c>
      <c r="AE785" s="14">
        <f t="shared" si="799"/>
        <v>0</v>
      </c>
      <c r="AF785" s="14">
        <f t="shared" si="800"/>
        <v>7.8399999999999997E-3</v>
      </c>
      <c r="AG785" s="14">
        <f t="shared" si="801"/>
        <v>0</v>
      </c>
      <c r="AH785" s="14">
        <f t="shared" si="802"/>
        <v>0</v>
      </c>
      <c r="AI785" s="14">
        <f t="shared" si="803"/>
        <v>0</v>
      </c>
      <c r="AJ785" s="14">
        <f t="shared" si="804"/>
        <v>1.164351851851852E-2</v>
      </c>
      <c r="AK785" s="15">
        <f t="shared" si="805"/>
        <v>0.34705979999999997</v>
      </c>
    </row>
    <row r="786" spans="1:37" x14ac:dyDescent="0.25">
      <c r="A786" s="5">
        <v>45940</v>
      </c>
      <c r="B786">
        <v>2</v>
      </c>
      <c r="C786" t="s">
        <v>44</v>
      </c>
      <c r="D786">
        <v>21</v>
      </c>
      <c r="E786">
        <v>6</v>
      </c>
      <c r="F786">
        <v>27</v>
      </c>
      <c r="G786" s="14">
        <v>9.8599999999999993E-2</v>
      </c>
      <c r="H786" s="14">
        <v>8.6499999999999994E-2</v>
      </c>
      <c r="I786" s="14">
        <v>0</v>
      </c>
      <c r="J786" s="14">
        <v>1.21E-2</v>
      </c>
      <c r="K786" s="14">
        <v>0</v>
      </c>
      <c r="L786" s="14">
        <v>0</v>
      </c>
      <c r="M786" s="14">
        <v>0</v>
      </c>
      <c r="N786" s="14">
        <v>0</v>
      </c>
      <c r="O786" s="14">
        <v>0</v>
      </c>
      <c r="P786" s="14">
        <v>3.634259259259259E-3</v>
      </c>
      <c r="Q786">
        <v>0</v>
      </c>
      <c r="R786" s="14">
        <v>6.3817239858906527E-3</v>
      </c>
      <c r="X786" s="14">
        <v>0.70189999999999997</v>
      </c>
      <c r="Y786" s="12">
        <f t="shared" si="793"/>
        <v>10.5</v>
      </c>
      <c r="Z786" s="12">
        <f t="shared" si="794"/>
        <v>3</v>
      </c>
      <c r="AA786" s="14">
        <f t="shared" si="795"/>
        <v>4.9299999999999997E-2</v>
      </c>
      <c r="AB786" s="14">
        <f t="shared" si="796"/>
        <v>4.3249999999999997E-2</v>
      </c>
      <c r="AC786" s="14">
        <f t="shared" si="797"/>
        <v>0</v>
      </c>
      <c r="AD786" s="14">
        <f t="shared" si="798"/>
        <v>6.0499999999999998E-3</v>
      </c>
      <c r="AE786" s="14">
        <f t="shared" si="799"/>
        <v>0</v>
      </c>
      <c r="AF786" s="14">
        <f t="shared" si="800"/>
        <v>0</v>
      </c>
      <c r="AG786" s="14">
        <f t="shared" si="801"/>
        <v>0</v>
      </c>
      <c r="AH786" s="14">
        <f t="shared" si="802"/>
        <v>0</v>
      </c>
      <c r="AI786" s="14">
        <f t="shared" si="803"/>
        <v>0</v>
      </c>
      <c r="AJ786" s="14">
        <f t="shared" si="804"/>
        <v>1.8171296296296295E-3</v>
      </c>
      <c r="AK786" s="15">
        <f t="shared" si="805"/>
        <v>0.35094999999999998</v>
      </c>
    </row>
    <row r="787" spans="1:37" x14ac:dyDescent="0.25">
      <c r="A787" s="5">
        <v>45940</v>
      </c>
      <c r="B787">
        <v>4</v>
      </c>
      <c r="C787" t="s">
        <v>49</v>
      </c>
      <c r="D787">
        <v>64</v>
      </c>
      <c r="E787">
        <v>9</v>
      </c>
      <c r="F787">
        <v>73</v>
      </c>
      <c r="G787" s="14">
        <v>0.28200000000000003</v>
      </c>
      <c r="H787" s="14">
        <v>0.1258</v>
      </c>
      <c r="I787" s="14">
        <v>2.5999999999999999E-3</v>
      </c>
      <c r="J787" s="14">
        <v>1.6800000000000002E-2</v>
      </c>
      <c r="K787" s="14">
        <v>0</v>
      </c>
      <c r="L787" s="14">
        <v>0</v>
      </c>
      <c r="M787" s="14">
        <v>0.13679999999999998</v>
      </c>
      <c r="N787" s="14">
        <v>0</v>
      </c>
      <c r="O787" s="14">
        <v>0</v>
      </c>
      <c r="P787" s="14">
        <v>5.9745370370370365E-2</v>
      </c>
      <c r="Q787">
        <v>0</v>
      </c>
      <c r="R787" s="14">
        <v>3.7887008101851853E-3</v>
      </c>
      <c r="X787" s="14">
        <v>1.1076000000000001</v>
      </c>
      <c r="Y787" s="12">
        <f t="shared" si="793"/>
        <v>16</v>
      </c>
      <c r="Z787" s="12">
        <f t="shared" si="794"/>
        <v>2.25</v>
      </c>
      <c r="AA787" s="14">
        <f t="shared" si="795"/>
        <v>7.0500000000000007E-2</v>
      </c>
      <c r="AB787" s="14">
        <f t="shared" si="796"/>
        <v>3.1449999999999999E-2</v>
      </c>
      <c r="AC787" s="14">
        <f t="shared" si="797"/>
        <v>6.4999999999999997E-4</v>
      </c>
      <c r="AD787" s="14">
        <f t="shared" si="798"/>
        <v>4.2000000000000006E-3</v>
      </c>
      <c r="AE787" s="14">
        <f t="shared" si="799"/>
        <v>0</v>
      </c>
      <c r="AF787" s="14">
        <f t="shared" si="800"/>
        <v>0</v>
      </c>
      <c r="AG787" s="14">
        <f t="shared" si="801"/>
        <v>3.4199999999999994E-2</v>
      </c>
      <c r="AH787" s="14">
        <f t="shared" si="802"/>
        <v>0</v>
      </c>
      <c r="AI787" s="14">
        <f t="shared" si="803"/>
        <v>0</v>
      </c>
      <c r="AJ787" s="14">
        <f t="shared" si="804"/>
        <v>1.4936342592592591E-2</v>
      </c>
      <c r="AK787" s="15">
        <f t="shared" si="805"/>
        <v>0.27690000000000003</v>
      </c>
    </row>
    <row r="788" spans="1:37" x14ac:dyDescent="0.25">
      <c r="A788" s="5">
        <v>45940</v>
      </c>
      <c r="B788">
        <v>5</v>
      </c>
      <c r="C788" t="s">
        <v>45</v>
      </c>
      <c r="D788">
        <v>37</v>
      </c>
      <c r="E788">
        <v>29</v>
      </c>
      <c r="F788">
        <v>66</v>
      </c>
      <c r="G788" s="14">
        <v>0.72509999999999997</v>
      </c>
      <c r="H788" s="14">
        <v>0.21419999999999997</v>
      </c>
      <c r="I788" s="14">
        <v>4.7000000000000002E-3</v>
      </c>
      <c r="J788" s="14">
        <v>3.2099999999999997E-2</v>
      </c>
      <c r="K788" s="14">
        <v>2.8E-3</v>
      </c>
      <c r="L788" s="14">
        <v>0</v>
      </c>
      <c r="M788" s="14">
        <v>4.5999999999999999E-3</v>
      </c>
      <c r="N788" s="14">
        <v>0.46669999999999995</v>
      </c>
      <c r="O788" s="14">
        <v>0</v>
      </c>
      <c r="P788" s="14">
        <v>3.5300925925925925E-3</v>
      </c>
      <c r="Q788">
        <v>0</v>
      </c>
      <c r="R788" s="14">
        <v>4.3098544973544971E-3</v>
      </c>
      <c r="X788" s="14">
        <v>1.8262</v>
      </c>
      <c r="Y788" s="12">
        <f t="shared" si="793"/>
        <v>7.4</v>
      </c>
      <c r="Z788" s="12">
        <f t="shared" si="794"/>
        <v>5.8</v>
      </c>
      <c r="AA788" s="14">
        <f t="shared" si="795"/>
        <v>0.14501999999999998</v>
      </c>
      <c r="AB788" s="14">
        <f t="shared" si="796"/>
        <v>4.2839999999999996E-2</v>
      </c>
      <c r="AC788" s="14">
        <f t="shared" si="797"/>
        <v>9.4000000000000008E-4</v>
      </c>
      <c r="AD788" s="14">
        <f t="shared" si="798"/>
        <v>6.4199999999999995E-3</v>
      </c>
      <c r="AE788" s="14">
        <f t="shared" si="799"/>
        <v>5.5999999999999995E-4</v>
      </c>
      <c r="AF788" s="14">
        <f t="shared" si="800"/>
        <v>0</v>
      </c>
      <c r="AG788" s="14">
        <f t="shared" si="801"/>
        <v>9.2000000000000003E-4</v>
      </c>
      <c r="AH788" s="14">
        <f t="shared" si="802"/>
        <v>9.3339999999999992E-2</v>
      </c>
      <c r="AI788" s="14">
        <f t="shared" si="803"/>
        <v>0</v>
      </c>
      <c r="AJ788" s="14">
        <f t="shared" si="804"/>
        <v>7.0601851851851847E-4</v>
      </c>
      <c r="AK788" s="15">
        <f t="shared" si="805"/>
        <v>0.36524000000000001</v>
      </c>
    </row>
    <row r="789" spans="1:37" x14ac:dyDescent="0.25">
      <c r="A789" s="5">
        <v>45940</v>
      </c>
      <c r="B789">
        <v>5</v>
      </c>
      <c r="C789" t="s">
        <v>46</v>
      </c>
      <c r="D789">
        <v>84</v>
      </c>
      <c r="E789">
        <v>1</v>
      </c>
      <c r="F789">
        <v>85</v>
      </c>
      <c r="G789" s="14">
        <v>0.23249799999999998</v>
      </c>
      <c r="H789" s="14">
        <v>0.21209999999999998</v>
      </c>
      <c r="I789" s="14">
        <v>0</v>
      </c>
      <c r="J789" s="14">
        <v>1.0999999999999999E-2</v>
      </c>
      <c r="K789" s="14">
        <v>0</v>
      </c>
      <c r="L789" s="14">
        <v>0</v>
      </c>
      <c r="M789" s="14">
        <v>0</v>
      </c>
      <c r="N789" s="14">
        <v>9.4000000000000004E-3</v>
      </c>
      <c r="O789" s="14">
        <v>0</v>
      </c>
      <c r="P789" s="14">
        <v>0.10503472222222221</v>
      </c>
      <c r="Q789">
        <v>0</v>
      </c>
      <c r="R789" s="14">
        <v>5.3912037037037036E-3</v>
      </c>
      <c r="X789" s="14">
        <v>1.738998</v>
      </c>
      <c r="Y789" s="12">
        <f t="shared" si="793"/>
        <v>16.8</v>
      </c>
      <c r="Z789" s="12">
        <f t="shared" si="794"/>
        <v>0.2</v>
      </c>
      <c r="AA789" s="14">
        <f t="shared" si="795"/>
        <v>4.6499599999999995E-2</v>
      </c>
      <c r="AB789" s="14">
        <f t="shared" si="796"/>
        <v>4.2419999999999999E-2</v>
      </c>
      <c r="AC789" s="14">
        <f t="shared" si="797"/>
        <v>0</v>
      </c>
      <c r="AD789" s="14">
        <f t="shared" si="798"/>
        <v>2.1999999999999997E-3</v>
      </c>
      <c r="AE789" s="14">
        <f t="shared" si="799"/>
        <v>0</v>
      </c>
      <c r="AF789" s="14">
        <f t="shared" si="800"/>
        <v>0</v>
      </c>
      <c r="AG789" s="14">
        <f t="shared" si="801"/>
        <v>0</v>
      </c>
      <c r="AH789" s="14">
        <f t="shared" si="802"/>
        <v>1.8800000000000002E-3</v>
      </c>
      <c r="AI789" s="14">
        <f t="shared" si="803"/>
        <v>0</v>
      </c>
      <c r="AJ789" s="14">
        <f t="shared" si="804"/>
        <v>2.1006944444444443E-2</v>
      </c>
      <c r="AK789" s="15">
        <f t="shared" si="805"/>
        <v>0.34779959999999999</v>
      </c>
    </row>
    <row r="790" spans="1:37" x14ac:dyDescent="0.25">
      <c r="A790" s="5">
        <v>45940</v>
      </c>
      <c r="B790">
        <v>5</v>
      </c>
      <c r="C790" t="s">
        <v>47</v>
      </c>
      <c r="D790">
        <v>131</v>
      </c>
      <c r="E790">
        <v>10</v>
      </c>
      <c r="F790">
        <v>141</v>
      </c>
      <c r="G790" s="14">
        <v>0.333399</v>
      </c>
      <c r="H790" s="14">
        <v>0.2109</v>
      </c>
      <c r="I790" s="14">
        <v>9.7999999999999997E-3</v>
      </c>
      <c r="J790" s="14">
        <v>7.7099999999999988E-2</v>
      </c>
      <c r="K790" s="14">
        <v>0</v>
      </c>
      <c r="L790" s="14">
        <v>2.2400000000000003E-2</v>
      </c>
      <c r="M790" s="14">
        <v>1.0200000000000001E-2</v>
      </c>
      <c r="N790" s="14">
        <v>0</v>
      </c>
      <c r="O790" s="14">
        <v>0</v>
      </c>
      <c r="P790" s="14">
        <v>1.4814814814814815E-2</v>
      </c>
      <c r="Q790">
        <v>0</v>
      </c>
      <c r="R790" s="14">
        <v>4.6800160122528545E-3</v>
      </c>
      <c r="X790" s="14">
        <v>1.7379989999999998</v>
      </c>
      <c r="Y790" s="12">
        <f t="shared" si="793"/>
        <v>26.2</v>
      </c>
      <c r="Z790" s="12">
        <f t="shared" si="794"/>
        <v>2</v>
      </c>
      <c r="AA790" s="14">
        <f t="shared" si="795"/>
        <v>6.6679799999999997E-2</v>
      </c>
      <c r="AB790" s="14">
        <f t="shared" si="796"/>
        <v>4.2180000000000002E-2</v>
      </c>
      <c r="AC790" s="14">
        <f t="shared" si="797"/>
        <v>1.9599999999999999E-3</v>
      </c>
      <c r="AD790" s="14">
        <f t="shared" si="798"/>
        <v>1.5419999999999998E-2</v>
      </c>
      <c r="AE790" s="14">
        <f t="shared" si="799"/>
        <v>0</v>
      </c>
      <c r="AF790" s="14">
        <f t="shared" si="800"/>
        <v>4.4800000000000005E-3</v>
      </c>
      <c r="AG790" s="14">
        <f t="shared" si="801"/>
        <v>2.0400000000000001E-3</v>
      </c>
      <c r="AH790" s="14">
        <f t="shared" si="802"/>
        <v>0</v>
      </c>
      <c r="AI790" s="14">
        <f t="shared" si="803"/>
        <v>0</v>
      </c>
      <c r="AJ790" s="14">
        <f t="shared" si="804"/>
        <v>2.9629629629629632E-3</v>
      </c>
      <c r="AK790" s="15">
        <f t="shared" si="805"/>
        <v>0.34759979999999996</v>
      </c>
    </row>
    <row r="791" spans="1:37" x14ac:dyDescent="0.25">
      <c r="A791" s="5">
        <v>45947</v>
      </c>
      <c r="B791">
        <v>4</v>
      </c>
      <c r="C791" t="s">
        <v>131</v>
      </c>
      <c r="D791">
        <v>26</v>
      </c>
      <c r="E791">
        <v>2</v>
      </c>
      <c r="F791">
        <v>28</v>
      </c>
      <c r="G791" s="14">
        <v>0.19309999999999999</v>
      </c>
      <c r="H791" s="14">
        <v>8.6999999999999994E-2</v>
      </c>
      <c r="I791" s="14">
        <v>0.1061</v>
      </c>
      <c r="J791" s="14">
        <v>0</v>
      </c>
      <c r="K791" s="14">
        <v>0</v>
      </c>
      <c r="L791" s="14">
        <v>0</v>
      </c>
      <c r="M791" s="14">
        <v>0</v>
      </c>
      <c r="N791" s="14">
        <v>0</v>
      </c>
      <c r="O791" s="14">
        <v>0</v>
      </c>
      <c r="P791" s="14">
        <v>3.6701388888888895E-2</v>
      </c>
      <c r="Q791">
        <v>0</v>
      </c>
      <c r="R791" s="14">
        <v>4.7391381766381767E-3</v>
      </c>
      <c r="X791" s="14">
        <v>0.71910000000000007</v>
      </c>
      <c r="Y791" s="12">
        <f>$D791/$B791</f>
        <v>6.5</v>
      </c>
      <c r="Z791" s="12">
        <f>$E791/$B791</f>
        <v>0.5</v>
      </c>
      <c r="AA791" s="14">
        <f>$G791/$B791</f>
        <v>4.8274999999999998E-2</v>
      </c>
      <c r="AB791" s="14">
        <f>$H791/$B791</f>
        <v>2.1749999999999999E-2</v>
      </c>
      <c r="AC791" s="14">
        <f>$I791/$B791</f>
        <v>2.6525E-2</v>
      </c>
      <c r="AD791" s="14">
        <f>$J791/$B791</f>
        <v>0</v>
      </c>
      <c r="AE791" s="14">
        <f>$K791/$B791</f>
        <v>0</v>
      </c>
      <c r="AF791" s="14">
        <f>$L791/$B791</f>
        <v>0</v>
      </c>
      <c r="AG791" s="14">
        <f>$M791/$B791</f>
        <v>0</v>
      </c>
      <c r="AH791" s="14">
        <f>$N791/$B791</f>
        <v>0</v>
      </c>
      <c r="AI791" s="14">
        <f>$O791/$B791</f>
        <v>0</v>
      </c>
      <c r="AJ791" s="14">
        <f>$P791/$B791</f>
        <v>9.1753472222222236E-3</v>
      </c>
      <c r="AK791" s="15">
        <f>$X791/$B791</f>
        <v>0.17977500000000002</v>
      </c>
    </row>
    <row r="792" spans="1:37" x14ac:dyDescent="0.25">
      <c r="A792" s="5">
        <v>45947</v>
      </c>
      <c r="B792">
        <v>5</v>
      </c>
      <c r="C792" t="s">
        <v>123</v>
      </c>
      <c r="D792">
        <v>29</v>
      </c>
      <c r="E792">
        <v>0</v>
      </c>
      <c r="F792">
        <v>29</v>
      </c>
      <c r="G792" s="14">
        <v>1.2842</v>
      </c>
      <c r="H792" s="14">
        <v>0</v>
      </c>
      <c r="I792" s="14">
        <v>0</v>
      </c>
      <c r="J792" s="14">
        <v>0</v>
      </c>
      <c r="K792" s="14">
        <v>0</v>
      </c>
      <c r="L792" s="14">
        <v>1.2842</v>
      </c>
      <c r="M792" s="14">
        <v>0</v>
      </c>
      <c r="N792" s="14">
        <v>0</v>
      </c>
      <c r="O792" s="14">
        <v>0</v>
      </c>
      <c r="P792" s="14">
        <v>1.3425925925925924E-2</v>
      </c>
      <c r="Q792">
        <v>0</v>
      </c>
      <c r="R792" s="14">
        <v>4.1722541507024265E-3</v>
      </c>
      <c r="X792" s="14">
        <v>1.5868</v>
      </c>
      <c r="Y792" s="12">
        <f>$D792/$B792</f>
        <v>5.8</v>
      </c>
      <c r="Z792" s="12">
        <f>$E792/$B792</f>
        <v>0</v>
      </c>
      <c r="AA792" s="14">
        <f>$G792/$B792</f>
        <v>0.25684000000000001</v>
      </c>
      <c r="AB792" s="14">
        <f>$H792/$B792</f>
        <v>0</v>
      </c>
      <c r="AC792" s="14">
        <f>$I792/$B792</f>
        <v>0</v>
      </c>
      <c r="AD792" s="14">
        <f>$J792/$B792</f>
        <v>0</v>
      </c>
      <c r="AE792" s="14">
        <f>$K792/$B792</f>
        <v>0</v>
      </c>
      <c r="AF792" s="14">
        <f>$L792/$B792</f>
        <v>0.25684000000000001</v>
      </c>
      <c r="AG792" s="14">
        <f>$M792/$B792</f>
        <v>0</v>
      </c>
      <c r="AH792" s="14">
        <f>$N792/$B792</f>
        <v>0</v>
      </c>
      <c r="AI792" s="14">
        <f>$O792/$B792</f>
        <v>0</v>
      </c>
      <c r="AJ792" s="14">
        <f>$P792/$B792</f>
        <v>2.685185185185185E-3</v>
      </c>
      <c r="AK792" s="15">
        <f>$X792/$B792</f>
        <v>0.31735999999999998</v>
      </c>
    </row>
    <row r="793" spans="1:37" x14ac:dyDescent="0.25">
      <c r="A793" s="5">
        <v>45947</v>
      </c>
      <c r="B793">
        <v>2</v>
      </c>
      <c r="C793" t="s">
        <v>126</v>
      </c>
      <c r="D793">
        <v>34</v>
      </c>
      <c r="E793">
        <v>1</v>
      </c>
      <c r="F793">
        <v>35</v>
      </c>
      <c r="G793" s="14">
        <v>0.23309999999999997</v>
      </c>
      <c r="H793" s="14">
        <v>8.4699999999999998E-2</v>
      </c>
      <c r="I793" s="14">
        <v>0</v>
      </c>
      <c r="J793" s="14">
        <v>1.5699999999999999E-2</v>
      </c>
      <c r="K793" s="14">
        <v>0</v>
      </c>
      <c r="L793" s="14">
        <v>0.13269999999999998</v>
      </c>
      <c r="M793" s="14">
        <v>0</v>
      </c>
      <c r="N793" s="14">
        <v>0</v>
      </c>
      <c r="O793" s="14">
        <v>0</v>
      </c>
      <c r="P793" s="14">
        <v>3.5069444444444445E-3</v>
      </c>
      <c r="Q793">
        <v>0</v>
      </c>
      <c r="R793" s="14">
        <v>4.0677910052910058E-3</v>
      </c>
      <c r="X793" s="14">
        <v>0.6946</v>
      </c>
      <c r="Y793" s="12">
        <f>$D793/$B793</f>
        <v>17</v>
      </c>
      <c r="Z793" s="12">
        <f>$E793/$B793</f>
        <v>0.5</v>
      </c>
      <c r="AA793" s="14">
        <f>$G793/$B793</f>
        <v>0.11654999999999999</v>
      </c>
      <c r="AB793" s="14">
        <f>$H793/$B793</f>
        <v>4.2349999999999999E-2</v>
      </c>
      <c r="AC793" s="14">
        <f>$I793/$B793</f>
        <v>0</v>
      </c>
      <c r="AD793" s="14">
        <f>$J793/$B793</f>
        <v>7.8499999999999993E-3</v>
      </c>
      <c r="AE793" s="14">
        <f>$K793/$B793</f>
        <v>0</v>
      </c>
      <c r="AF793" s="14">
        <f>$L793/$B793</f>
        <v>6.6349999999999992E-2</v>
      </c>
      <c r="AG793" s="14">
        <f>$M793/$B793</f>
        <v>0</v>
      </c>
      <c r="AH793" s="14">
        <f>$N793/$B793</f>
        <v>0</v>
      </c>
      <c r="AI793" s="14">
        <f>$O793/$B793</f>
        <v>0</v>
      </c>
      <c r="AJ793" s="14">
        <f>$P793/$B793</f>
        <v>1.7534722222222222E-3</v>
      </c>
      <c r="AK793" s="15">
        <f>$X793/$B793</f>
        <v>0.3473</v>
      </c>
    </row>
    <row r="794" spans="1:37" x14ac:dyDescent="0.25">
      <c r="A794" s="5">
        <v>45947</v>
      </c>
      <c r="B794">
        <v>5</v>
      </c>
      <c r="C794" t="s">
        <v>127</v>
      </c>
      <c r="D794">
        <v>42</v>
      </c>
      <c r="E794">
        <v>11</v>
      </c>
      <c r="F794">
        <v>53</v>
      </c>
      <c r="G794" s="14">
        <v>0.32699900000000004</v>
      </c>
      <c r="H794" s="14">
        <v>0.20989999999999998</v>
      </c>
      <c r="I794" s="14">
        <v>0</v>
      </c>
      <c r="J794" s="14">
        <v>4.5899999999999996E-2</v>
      </c>
      <c r="K794" s="14">
        <v>0</v>
      </c>
      <c r="L794" s="14">
        <v>7.1199999999999999E-2</v>
      </c>
      <c r="M794" s="14">
        <v>0</v>
      </c>
      <c r="N794" s="14">
        <v>0</v>
      </c>
      <c r="O794" s="14">
        <v>0</v>
      </c>
      <c r="P794" s="14">
        <v>1.5381944444444445E-2</v>
      </c>
      <c r="Q794">
        <v>0</v>
      </c>
      <c r="R794" s="14">
        <v>6.4412477954144624E-3</v>
      </c>
      <c r="X794" s="14">
        <v>1.7762990000000001</v>
      </c>
      <c r="Y794" s="12">
        <f>$D794/$B794</f>
        <v>8.4</v>
      </c>
      <c r="Z794" s="12">
        <f>$E794/$B794</f>
        <v>2.2000000000000002</v>
      </c>
      <c r="AA794" s="14">
        <f>$G794/$B794</f>
        <v>6.5399800000000008E-2</v>
      </c>
      <c r="AB794" s="14">
        <f>$H794/$B794</f>
        <v>4.1979999999999996E-2</v>
      </c>
      <c r="AC794" s="14">
        <f>$I794/$B794</f>
        <v>0</v>
      </c>
      <c r="AD794" s="14">
        <f>$J794/$B794</f>
        <v>9.1799999999999989E-3</v>
      </c>
      <c r="AE794" s="14">
        <f>$K794/$B794</f>
        <v>0</v>
      </c>
      <c r="AF794" s="14">
        <f>$L794/$B794</f>
        <v>1.4239999999999999E-2</v>
      </c>
      <c r="AG794" s="14">
        <f>$M794/$B794</f>
        <v>0</v>
      </c>
      <c r="AH794" s="14">
        <f>$N794/$B794</f>
        <v>0</v>
      </c>
      <c r="AI794" s="14">
        <f>$O794/$B794</f>
        <v>0</v>
      </c>
      <c r="AJ794" s="14">
        <f>$P794/$B794</f>
        <v>3.0763888888888889E-3</v>
      </c>
      <c r="AK794" s="15">
        <f>$X794/$B794</f>
        <v>0.35525980000000001</v>
      </c>
    </row>
    <row r="795" spans="1:37" x14ac:dyDescent="0.25">
      <c r="A795" s="5">
        <v>45947</v>
      </c>
      <c r="B795">
        <v>3</v>
      </c>
      <c r="C795" t="s">
        <v>44</v>
      </c>
      <c r="D795">
        <v>85</v>
      </c>
      <c r="E795">
        <v>6</v>
      </c>
      <c r="F795">
        <v>91</v>
      </c>
      <c r="G795" s="14">
        <v>0.1449</v>
      </c>
      <c r="H795" s="14">
        <v>0.1255</v>
      </c>
      <c r="I795" s="14">
        <v>2.8999999999999998E-3</v>
      </c>
      <c r="J795" s="14">
        <v>1.3999999999999999E-2</v>
      </c>
      <c r="K795" s="14">
        <v>0</v>
      </c>
      <c r="L795" s="14">
        <v>2.5000000000000001E-3</v>
      </c>
      <c r="M795" s="14">
        <v>0</v>
      </c>
      <c r="N795" s="14">
        <v>0</v>
      </c>
      <c r="O795" s="14">
        <v>0</v>
      </c>
      <c r="P795" s="14">
        <v>9.5486111111111119E-3</v>
      </c>
      <c r="Q795">
        <v>0</v>
      </c>
      <c r="R795" s="14">
        <v>6.26729302832244E-3</v>
      </c>
      <c r="X795" s="14">
        <v>1.0530999999999999</v>
      </c>
      <c r="Y795" s="12">
        <f>$D795/$B795</f>
        <v>28.333333333333332</v>
      </c>
      <c r="Z795" s="12">
        <f>$E795/$B795</f>
        <v>2</v>
      </c>
      <c r="AA795" s="14">
        <f>$G795/$B795</f>
        <v>4.8300000000000003E-2</v>
      </c>
      <c r="AB795" s="14">
        <f>$H795/$B795</f>
        <v>4.1833333333333333E-2</v>
      </c>
      <c r="AC795" s="14">
        <f>$I795/$B795</f>
        <v>9.6666666666666656E-4</v>
      </c>
      <c r="AD795" s="14">
        <f>$J795/$B795</f>
        <v>4.6666666666666662E-3</v>
      </c>
      <c r="AE795" s="14">
        <f>$K795/$B795</f>
        <v>0</v>
      </c>
      <c r="AF795" s="14">
        <f>$L795/$B795</f>
        <v>8.3333333333333339E-4</v>
      </c>
      <c r="AG795" s="14">
        <f>$M795/$B795</f>
        <v>0</v>
      </c>
      <c r="AH795" s="14">
        <f>$N795/$B795</f>
        <v>0</v>
      </c>
      <c r="AI795" s="14">
        <f>$O795/$B795</f>
        <v>0</v>
      </c>
      <c r="AJ795" s="14">
        <f>$P795/$B795</f>
        <v>3.1828703703703706E-3</v>
      </c>
      <c r="AK795" s="15">
        <f>$X795/$B795</f>
        <v>0.35103333333333331</v>
      </c>
    </row>
    <row r="796" spans="1:37" x14ac:dyDescent="0.25">
      <c r="A796" s="5">
        <v>45947</v>
      </c>
      <c r="B796">
        <v>5</v>
      </c>
      <c r="C796" t="s">
        <v>49</v>
      </c>
      <c r="D796">
        <v>120</v>
      </c>
      <c r="E796">
        <v>18</v>
      </c>
      <c r="F796">
        <v>138</v>
      </c>
      <c r="G796" s="14">
        <v>0.26879999999999998</v>
      </c>
      <c r="H796" s="14">
        <v>0.2107</v>
      </c>
      <c r="I796" s="14">
        <v>1.1999999999999999E-3</v>
      </c>
      <c r="J796" s="14">
        <v>3.27E-2</v>
      </c>
      <c r="K796" s="14">
        <v>1E-3</v>
      </c>
      <c r="L796" s="14">
        <v>3.5000000000000001E-3</v>
      </c>
      <c r="M796" s="14">
        <v>1.2999999999999999E-3</v>
      </c>
      <c r="N796" s="14">
        <v>1.84E-2</v>
      </c>
      <c r="O796" s="14">
        <v>0</v>
      </c>
      <c r="P796" s="14">
        <v>0.10581018518518519</v>
      </c>
      <c r="Q796">
        <v>0</v>
      </c>
      <c r="R796" s="14">
        <v>3.4986496913580246E-3</v>
      </c>
      <c r="X796" s="14">
        <v>1.9307000000000001</v>
      </c>
      <c r="Y796" s="12">
        <f t="shared" ref="Y796:Y799" si="806">$D796/$B796</f>
        <v>24</v>
      </c>
      <c r="Z796" s="12">
        <f t="shared" ref="Z796:Z799" si="807">$E796/$B796</f>
        <v>3.6</v>
      </c>
      <c r="AA796" s="14">
        <f t="shared" ref="AA796:AA799" si="808">$G796/$B796</f>
        <v>5.3759999999999995E-2</v>
      </c>
      <c r="AB796" s="14">
        <f t="shared" ref="AB796:AB799" si="809">$H796/$B796</f>
        <v>4.2139999999999997E-2</v>
      </c>
      <c r="AC796" s="14">
        <f t="shared" ref="AC796:AC799" si="810">$I796/$B796</f>
        <v>2.3999999999999998E-4</v>
      </c>
      <c r="AD796" s="14">
        <f t="shared" ref="AD796:AD799" si="811">$J796/$B796</f>
        <v>6.5399999999999998E-3</v>
      </c>
      <c r="AE796" s="14">
        <f t="shared" ref="AE796:AE799" si="812">$K796/$B796</f>
        <v>2.0000000000000001E-4</v>
      </c>
      <c r="AF796" s="14">
        <f t="shared" ref="AF796:AF799" si="813">$L796/$B796</f>
        <v>6.9999999999999999E-4</v>
      </c>
      <c r="AG796" s="14">
        <f t="shared" ref="AG796:AG799" si="814">$M796/$B796</f>
        <v>2.5999999999999998E-4</v>
      </c>
      <c r="AH796" s="14">
        <f t="shared" ref="AH796:AH799" si="815">$N796/$B796</f>
        <v>3.6800000000000001E-3</v>
      </c>
      <c r="AI796" s="14">
        <f t="shared" ref="AI796:AI799" si="816">$O796/$B796</f>
        <v>0</v>
      </c>
      <c r="AJ796" s="14">
        <f t="shared" ref="AJ796:AJ799" si="817">$P796/$B796</f>
        <v>2.1162037037037038E-2</v>
      </c>
      <c r="AK796" s="15">
        <f t="shared" ref="AK796:AK799" si="818">$X796/$B796</f>
        <v>0.38614000000000004</v>
      </c>
    </row>
    <row r="797" spans="1:37" x14ac:dyDescent="0.25">
      <c r="A797" s="5">
        <v>45947</v>
      </c>
      <c r="B797">
        <v>4</v>
      </c>
      <c r="C797" t="s">
        <v>45</v>
      </c>
      <c r="D797">
        <v>38</v>
      </c>
      <c r="E797">
        <v>20</v>
      </c>
      <c r="F797">
        <v>58</v>
      </c>
      <c r="G797" s="14">
        <v>0.64990000000000003</v>
      </c>
      <c r="H797" s="14">
        <v>0.16889999999999999</v>
      </c>
      <c r="I797" s="14">
        <v>0</v>
      </c>
      <c r="J797" s="14">
        <v>6.0499999999999998E-2</v>
      </c>
      <c r="K797" s="14">
        <v>0</v>
      </c>
      <c r="L797" s="14">
        <v>0</v>
      </c>
      <c r="M797" s="14">
        <v>0</v>
      </c>
      <c r="N797" s="14">
        <v>0.42049999999999998</v>
      </c>
      <c r="O797" s="14">
        <v>0</v>
      </c>
      <c r="P797" s="14">
        <v>3.7037037037037038E-3</v>
      </c>
      <c r="Q797">
        <v>0</v>
      </c>
      <c r="R797" s="14">
        <v>4.7490079365079367E-3</v>
      </c>
      <c r="X797" s="14">
        <v>1.4471000000000001</v>
      </c>
      <c r="Y797" s="12">
        <f t="shared" si="806"/>
        <v>9.5</v>
      </c>
      <c r="Z797" s="12">
        <f t="shared" si="807"/>
        <v>5</v>
      </c>
      <c r="AA797" s="14">
        <f t="shared" si="808"/>
        <v>0.16247500000000001</v>
      </c>
      <c r="AB797" s="14">
        <f t="shared" si="809"/>
        <v>4.2224999999999999E-2</v>
      </c>
      <c r="AC797" s="14">
        <f t="shared" si="810"/>
        <v>0</v>
      </c>
      <c r="AD797" s="14">
        <f t="shared" si="811"/>
        <v>1.5125E-2</v>
      </c>
      <c r="AE797" s="14">
        <f t="shared" si="812"/>
        <v>0</v>
      </c>
      <c r="AF797" s="14">
        <f t="shared" si="813"/>
        <v>0</v>
      </c>
      <c r="AG797" s="14">
        <f t="shared" si="814"/>
        <v>0</v>
      </c>
      <c r="AH797" s="14">
        <f t="shared" si="815"/>
        <v>0.105125</v>
      </c>
      <c r="AI797" s="14">
        <f t="shared" si="816"/>
        <v>0</v>
      </c>
      <c r="AJ797" s="14">
        <f t="shared" si="817"/>
        <v>9.2592592592592596E-4</v>
      </c>
      <c r="AK797" s="15">
        <f t="shared" si="818"/>
        <v>0.36177500000000001</v>
      </c>
    </row>
    <row r="798" spans="1:37" x14ac:dyDescent="0.25">
      <c r="A798" s="5">
        <v>45947</v>
      </c>
      <c r="B798">
        <v>5</v>
      </c>
      <c r="C798" t="s">
        <v>46</v>
      </c>
      <c r="D798">
        <v>127</v>
      </c>
      <c r="E798">
        <v>2</v>
      </c>
      <c r="F798">
        <v>129</v>
      </c>
      <c r="G798" s="14">
        <v>0.24050000000000002</v>
      </c>
      <c r="H798" s="14">
        <v>0.21160000000000001</v>
      </c>
      <c r="I798" s="14">
        <v>3.4000000000000002E-3</v>
      </c>
      <c r="J798" s="14">
        <v>2.5500000000000002E-2</v>
      </c>
      <c r="K798" s="14">
        <v>0</v>
      </c>
      <c r="L798" s="14">
        <v>0</v>
      </c>
      <c r="M798" s="14">
        <v>0</v>
      </c>
      <c r="N798" s="14">
        <v>0</v>
      </c>
      <c r="O798" s="14">
        <v>0</v>
      </c>
      <c r="P798" s="14">
        <v>9.9722222222222226E-2</v>
      </c>
      <c r="Q798">
        <v>0</v>
      </c>
      <c r="R798" s="14">
        <v>4.7294560185185183E-3</v>
      </c>
      <c r="X798" s="14">
        <v>1.7308999999999999</v>
      </c>
      <c r="Y798" s="12">
        <f t="shared" si="806"/>
        <v>25.4</v>
      </c>
      <c r="Z798" s="12">
        <f t="shared" si="807"/>
        <v>0.4</v>
      </c>
      <c r="AA798" s="14">
        <f t="shared" si="808"/>
        <v>4.8100000000000004E-2</v>
      </c>
      <c r="AB798" s="14">
        <f t="shared" si="809"/>
        <v>4.2320000000000003E-2</v>
      </c>
      <c r="AC798" s="14">
        <f t="shared" si="810"/>
        <v>6.8000000000000005E-4</v>
      </c>
      <c r="AD798" s="14">
        <f t="shared" si="811"/>
        <v>5.1000000000000004E-3</v>
      </c>
      <c r="AE798" s="14">
        <f t="shared" si="812"/>
        <v>0</v>
      </c>
      <c r="AF798" s="14">
        <f t="shared" si="813"/>
        <v>0</v>
      </c>
      <c r="AG798" s="14">
        <f t="shared" si="814"/>
        <v>0</v>
      </c>
      <c r="AH798" s="14">
        <f t="shared" si="815"/>
        <v>0</v>
      </c>
      <c r="AI798" s="14">
        <f t="shared" si="816"/>
        <v>0</v>
      </c>
      <c r="AJ798" s="14">
        <f t="shared" si="817"/>
        <v>1.9944444444444445E-2</v>
      </c>
      <c r="AK798" s="15">
        <f t="shared" si="818"/>
        <v>0.34617999999999999</v>
      </c>
    </row>
    <row r="799" spans="1:37" x14ac:dyDescent="0.25">
      <c r="A799" s="5">
        <v>45947</v>
      </c>
      <c r="B799">
        <v>5</v>
      </c>
      <c r="C799" t="s">
        <v>47</v>
      </c>
      <c r="D799">
        <v>94</v>
      </c>
      <c r="E799">
        <v>14</v>
      </c>
      <c r="F799">
        <v>108</v>
      </c>
      <c r="G799" s="14">
        <v>0.32719999999999999</v>
      </c>
      <c r="H799" s="14">
        <v>0.21519999999999997</v>
      </c>
      <c r="I799" s="14">
        <v>4.1999999999999997E-3</v>
      </c>
      <c r="J799" s="14">
        <v>8.5199999999999998E-2</v>
      </c>
      <c r="K799" s="14">
        <v>0</v>
      </c>
      <c r="L799" s="14">
        <v>2.2599999999999999E-2</v>
      </c>
      <c r="M799" s="14">
        <v>0</v>
      </c>
      <c r="N799" s="14">
        <v>0</v>
      </c>
      <c r="O799" s="14">
        <v>0</v>
      </c>
      <c r="P799" s="14">
        <v>1.0775462962962962E-2</v>
      </c>
      <c r="Q799">
        <v>0</v>
      </c>
      <c r="R799" s="14">
        <v>5.0930748456790124E-3</v>
      </c>
      <c r="X799" s="14">
        <v>1.7662</v>
      </c>
      <c r="Y799" s="12">
        <f t="shared" si="806"/>
        <v>18.8</v>
      </c>
      <c r="Z799" s="12">
        <f t="shared" si="807"/>
        <v>2.8</v>
      </c>
      <c r="AA799" s="14">
        <f t="shared" si="808"/>
        <v>6.5439999999999998E-2</v>
      </c>
      <c r="AB799" s="14">
        <f t="shared" si="809"/>
        <v>4.3039999999999995E-2</v>
      </c>
      <c r="AC799" s="14">
        <f t="shared" si="810"/>
        <v>8.3999999999999993E-4</v>
      </c>
      <c r="AD799" s="14">
        <f t="shared" si="811"/>
        <v>1.704E-2</v>
      </c>
      <c r="AE799" s="14">
        <f t="shared" si="812"/>
        <v>0</v>
      </c>
      <c r="AF799" s="14">
        <f t="shared" si="813"/>
        <v>4.5199999999999997E-3</v>
      </c>
      <c r="AG799" s="14">
        <f t="shared" si="814"/>
        <v>0</v>
      </c>
      <c r="AH799" s="14">
        <f t="shared" si="815"/>
        <v>0</v>
      </c>
      <c r="AI799" s="14">
        <f t="shared" si="816"/>
        <v>0</v>
      </c>
      <c r="AJ799" s="14">
        <f t="shared" si="817"/>
        <v>2.1550925925925926E-3</v>
      </c>
      <c r="AK799" s="15">
        <f t="shared" si="818"/>
        <v>0.35324</v>
      </c>
    </row>
    <row r="800" spans="1:37" x14ac:dyDescent="0.25">
      <c r="A800" s="5">
        <v>45954</v>
      </c>
      <c r="B800">
        <v>4</v>
      </c>
      <c r="C800" t="s">
        <v>131</v>
      </c>
      <c r="D800">
        <v>102</v>
      </c>
      <c r="E800">
        <v>13</v>
      </c>
      <c r="F800">
        <v>115</v>
      </c>
      <c r="G800" s="14">
        <v>0.32819999999999999</v>
      </c>
      <c r="H800" s="14">
        <v>0.1376</v>
      </c>
      <c r="I800" s="14">
        <v>0.15850000000000003</v>
      </c>
      <c r="J800" s="14">
        <v>1.2799999999999999E-2</v>
      </c>
      <c r="K800" s="14">
        <v>1.7899999999999999E-2</v>
      </c>
      <c r="L800" s="14">
        <v>0</v>
      </c>
      <c r="M800" s="14">
        <v>0</v>
      </c>
      <c r="N800" s="14">
        <v>0</v>
      </c>
      <c r="O800" s="14">
        <v>0</v>
      </c>
      <c r="P800" s="14">
        <v>0.15699074074074071</v>
      </c>
      <c r="Q800">
        <v>1</v>
      </c>
      <c r="R800" s="14">
        <v>5.3587962962962973E-3</v>
      </c>
      <c r="X800" s="14">
        <v>1.3941999999999999</v>
      </c>
      <c r="Y800" s="12">
        <f t="shared" ref="Y800:Y808" si="819">$D800/$B800</f>
        <v>25.5</v>
      </c>
      <c r="Z800" s="12">
        <f t="shared" ref="Z800:Z808" si="820">$E800/$B800</f>
        <v>3.25</v>
      </c>
      <c r="AA800" s="14">
        <f t="shared" ref="AA800:AA808" si="821">$G800/$B800</f>
        <v>8.2049999999999998E-2</v>
      </c>
      <c r="AB800" s="14">
        <f t="shared" ref="AB800:AB808" si="822">$H800/$B800</f>
        <v>3.44E-2</v>
      </c>
      <c r="AC800" s="14">
        <f t="shared" ref="AC800:AC808" si="823">$I800/$B800</f>
        <v>3.9625000000000007E-2</v>
      </c>
      <c r="AD800" s="14">
        <f t="shared" ref="AD800:AD808" si="824">$J800/$B800</f>
        <v>3.1999999999999997E-3</v>
      </c>
      <c r="AE800" s="14">
        <f t="shared" ref="AE800:AE808" si="825">$K800/$B800</f>
        <v>4.4749999999999998E-3</v>
      </c>
      <c r="AF800" s="14">
        <f t="shared" ref="AF800:AF808" si="826">$L800/$B800</f>
        <v>0</v>
      </c>
      <c r="AG800" s="14">
        <f t="shared" ref="AG800:AG808" si="827">$M800/$B800</f>
        <v>0</v>
      </c>
      <c r="AH800" s="14">
        <f t="shared" ref="AH800:AH808" si="828">$N800/$B800</f>
        <v>0</v>
      </c>
      <c r="AI800" s="14">
        <f t="shared" ref="AI800:AI808" si="829">$O800/$B800</f>
        <v>0</v>
      </c>
      <c r="AJ800" s="14">
        <f t="shared" ref="AJ800:AJ808" si="830">$P800/$B800</f>
        <v>3.9247685185185177E-2</v>
      </c>
      <c r="AK800" s="15">
        <f t="shared" ref="AK800:AK808" si="831">$X800/$B800</f>
        <v>0.34854999999999997</v>
      </c>
    </row>
    <row r="801" spans="1:37" x14ac:dyDescent="0.25">
      <c r="A801" s="5">
        <v>45954</v>
      </c>
      <c r="B801">
        <v>5</v>
      </c>
      <c r="C801" t="s">
        <v>123</v>
      </c>
      <c r="D801">
        <v>31</v>
      </c>
      <c r="E801">
        <v>1</v>
      </c>
      <c r="F801">
        <v>32</v>
      </c>
      <c r="G801" s="14">
        <v>1.4558</v>
      </c>
      <c r="H801" s="14">
        <v>0</v>
      </c>
      <c r="I801" s="14">
        <v>0</v>
      </c>
      <c r="J801" s="14">
        <v>0</v>
      </c>
      <c r="K801" s="14">
        <v>0</v>
      </c>
      <c r="L801" s="14">
        <v>1.4558</v>
      </c>
      <c r="M801" s="14">
        <v>0</v>
      </c>
      <c r="N801" s="14">
        <v>0</v>
      </c>
      <c r="O801" s="14">
        <v>0</v>
      </c>
      <c r="P801" s="14">
        <v>1.6493055555555556E-2</v>
      </c>
      <c r="Q801">
        <v>0</v>
      </c>
      <c r="R801" s="14">
        <v>3.8127240143369175E-3</v>
      </c>
      <c r="X801" s="14">
        <v>1.6204000000000001</v>
      </c>
      <c r="Y801" s="12">
        <f t="shared" si="819"/>
        <v>6.2</v>
      </c>
      <c r="Z801" s="12">
        <f t="shared" si="820"/>
        <v>0.2</v>
      </c>
      <c r="AA801" s="14">
        <f t="shared" si="821"/>
        <v>0.29115999999999997</v>
      </c>
      <c r="AB801" s="14">
        <f t="shared" si="822"/>
        <v>0</v>
      </c>
      <c r="AC801" s="14">
        <f t="shared" si="823"/>
        <v>0</v>
      </c>
      <c r="AD801" s="14">
        <f t="shared" si="824"/>
        <v>0</v>
      </c>
      <c r="AE801" s="14">
        <f t="shared" si="825"/>
        <v>0</v>
      </c>
      <c r="AF801" s="14">
        <f t="shared" si="826"/>
        <v>0.29115999999999997</v>
      </c>
      <c r="AG801" s="14">
        <f t="shared" si="827"/>
        <v>0</v>
      </c>
      <c r="AH801" s="14">
        <f t="shared" si="828"/>
        <v>0</v>
      </c>
      <c r="AI801" s="14">
        <f t="shared" si="829"/>
        <v>0</v>
      </c>
      <c r="AJ801" s="14">
        <f t="shared" si="830"/>
        <v>3.2986111111111111E-3</v>
      </c>
      <c r="AK801" s="15">
        <f t="shared" si="831"/>
        <v>0.32408000000000003</v>
      </c>
    </row>
    <row r="802" spans="1:37" x14ac:dyDescent="0.25">
      <c r="A802" s="5">
        <v>45954</v>
      </c>
      <c r="B802">
        <v>3</v>
      </c>
      <c r="C802" t="s">
        <v>126</v>
      </c>
      <c r="D802">
        <v>25</v>
      </c>
      <c r="E802">
        <v>8</v>
      </c>
      <c r="F802">
        <v>33</v>
      </c>
      <c r="G802" s="14">
        <v>0.16470000000000001</v>
      </c>
      <c r="H802" s="14">
        <v>8.3199999999999996E-2</v>
      </c>
      <c r="I802" s="14">
        <v>0</v>
      </c>
      <c r="J802" s="14">
        <v>6.0200000000000004E-2</v>
      </c>
      <c r="K802" s="14">
        <v>0</v>
      </c>
      <c r="L802" s="14">
        <v>2.1299999999999999E-2</v>
      </c>
      <c r="M802" s="14">
        <v>0</v>
      </c>
      <c r="N802" s="14">
        <v>0</v>
      </c>
      <c r="O802" s="14">
        <v>0</v>
      </c>
      <c r="P802" s="14">
        <v>2.7662037037037034E-3</v>
      </c>
      <c r="Q802">
        <v>0</v>
      </c>
      <c r="R802" s="14">
        <v>4.6750000000000003E-3</v>
      </c>
      <c r="X802" s="14">
        <v>1.0622</v>
      </c>
      <c r="Y802" s="12">
        <f t="shared" si="819"/>
        <v>8.3333333333333339</v>
      </c>
      <c r="Z802" s="12">
        <f t="shared" si="820"/>
        <v>2.6666666666666665</v>
      </c>
      <c r="AA802" s="14">
        <f t="shared" si="821"/>
        <v>5.4900000000000004E-2</v>
      </c>
      <c r="AB802" s="14">
        <f t="shared" si="822"/>
        <v>2.7733333333333332E-2</v>
      </c>
      <c r="AC802" s="14">
        <f t="shared" si="823"/>
        <v>0</v>
      </c>
      <c r="AD802" s="14">
        <f t="shared" si="824"/>
        <v>2.0066666666666667E-2</v>
      </c>
      <c r="AE802" s="14">
        <f t="shared" si="825"/>
        <v>0</v>
      </c>
      <c r="AF802" s="14">
        <f t="shared" si="826"/>
        <v>7.0999999999999995E-3</v>
      </c>
      <c r="AG802" s="14">
        <f t="shared" si="827"/>
        <v>0</v>
      </c>
      <c r="AH802" s="14">
        <f t="shared" si="828"/>
        <v>0</v>
      </c>
      <c r="AI802" s="14">
        <f t="shared" si="829"/>
        <v>0</v>
      </c>
      <c r="AJ802" s="14">
        <f t="shared" si="830"/>
        <v>9.2206790123456782E-4</v>
      </c>
      <c r="AK802" s="15">
        <f t="shared" si="831"/>
        <v>0.3540666666666667</v>
      </c>
    </row>
    <row r="803" spans="1:37" x14ac:dyDescent="0.25">
      <c r="A803" s="5">
        <v>45954</v>
      </c>
      <c r="B803">
        <v>5</v>
      </c>
      <c r="C803" t="s">
        <v>127</v>
      </c>
      <c r="D803">
        <v>91</v>
      </c>
      <c r="E803">
        <v>27</v>
      </c>
      <c r="F803">
        <v>118</v>
      </c>
      <c r="G803" s="14">
        <v>0.26679999999999998</v>
      </c>
      <c r="H803" s="14">
        <v>0.2102</v>
      </c>
      <c r="I803" s="14">
        <v>0</v>
      </c>
      <c r="J803" s="14">
        <v>2.7899999999999998E-2</v>
      </c>
      <c r="K803" s="14">
        <v>0</v>
      </c>
      <c r="L803" s="14">
        <v>2.87E-2</v>
      </c>
      <c r="M803" s="14">
        <v>0</v>
      </c>
      <c r="N803" s="14">
        <v>0</v>
      </c>
      <c r="O803" s="14">
        <v>0</v>
      </c>
      <c r="P803" s="14">
        <v>3.8842592592592588E-2</v>
      </c>
      <c r="Q803">
        <v>0</v>
      </c>
      <c r="R803" s="14">
        <v>6.9489734299516895E-3</v>
      </c>
      <c r="X803" s="14">
        <v>1.7355999999999998</v>
      </c>
      <c r="Y803" s="12">
        <f t="shared" si="819"/>
        <v>18.2</v>
      </c>
      <c r="Z803" s="12">
        <f t="shared" si="820"/>
        <v>5.4</v>
      </c>
      <c r="AA803" s="14">
        <f t="shared" si="821"/>
        <v>5.3359999999999998E-2</v>
      </c>
      <c r="AB803" s="14">
        <f t="shared" si="822"/>
        <v>4.2040000000000001E-2</v>
      </c>
      <c r="AC803" s="14">
        <f t="shared" si="823"/>
        <v>0</v>
      </c>
      <c r="AD803" s="14">
        <f t="shared" si="824"/>
        <v>5.5799999999999999E-3</v>
      </c>
      <c r="AE803" s="14">
        <f t="shared" si="825"/>
        <v>0</v>
      </c>
      <c r="AF803" s="14">
        <f t="shared" si="826"/>
        <v>5.7400000000000003E-3</v>
      </c>
      <c r="AG803" s="14">
        <f t="shared" si="827"/>
        <v>0</v>
      </c>
      <c r="AH803" s="14">
        <f t="shared" si="828"/>
        <v>0</v>
      </c>
      <c r="AI803" s="14">
        <f t="shared" si="829"/>
        <v>0</v>
      </c>
      <c r="AJ803" s="14">
        <f t="shared" si="830"/>
        <v>7.7685185185185175E-3</v>
      </c>
      <c r="AK803" s="15">
        <f t="shared" si="831"/>
        <v>0.34711999999999998</v>
      </c>
    </row>
    <row r="804" spans="1:37" x14ac:dyDescent="0.25">
      <c r="A804" s="5">
        <v>45954</v>
      </c>
      <c r="B804">
        <v>4</v>
      </c>
      <c r="C804" t="s">
        <v>44</v>
      </c>
      <c r="D804">
        <v>85</v>
      </c>
      <c r="E804">
        <v>13</v>
      </c>
      <c r="F804">
        <v>98</v>
      </c>
      <c r="G804" s="14">
        <v>0.20069999999999999</v>
      </c>
      <c r="H804" s="14">
        <v>0.16760000000000003</v>
      </c>
      <c r="I804" s="14">
        <v>0</v>
      </c>
      <c r="J804" s="14">
        <v>2.18E-2</v>
      </c>
      <c r="K804" s="14">
        <v>1.1300000000000001E-2</v>
      </c>
      <c r="L804" s="14">
        <v>0</v>
      </c>
      <c r="M804" s="14">
        <v>0</v>
      </c>
      <c r="N804" s="14">
        <v>0</v>
      </c>
      <c r="O804" s="14">
        <v>0</v>
      </c>
      <c r="P804" s="14">
        <v>2.837962962962963E-2</v>
      </c>
      <c r="Q804">
        <v>0</v>
      </c>
      <c r="R804" s="14">
        <v>6.4109603789836347E-3</v>
      </c>
      <c r="X804" s="14">
        <v>1.4114</v>
      </c>
      <c r="Y804" s="12">
        <f t="shared" si="819"/>
        <v>21.25</v>
      </c>
      <c r="Z804" s="12">
        <f t="shared" si="820"/>
        <v>3.25</v>
      </c>
      <c r="AA804" s="14">
        <f t="shared" si="821"/>
        <v>5.0174999999999997E-2</v>
      </c>
      <c r="AB804" s="14">
        <f t="shared" si="822"/>
        <v>4.1900000000000007E-2</v>
      </c>
      <c r="AC804" s="14">
        <f t="shared" si="823"/>
        <v>0</v>
      </c>
      <c r="AD804" s="14">
        <f t="shared" si="824"/>
        <v>5.45E-3</v>
      </c>
      <c r="AE804" s="14">
        <f t="shared" si="825"/>
        <v>2.8250000000000003E-3</v>
      </c>
      <c r="AF804" s="14">
        <f t="shared" si="826"/>
        <v>0</v>
      </c>
      <c r="AG804" s="14">
        <f t="shared" si="827"/>
        <v>0</v>
      </c>
      <c r="AH804" s="14">
        <f t="shared" si="828"/>
        <v>0</v>
      </c>
      <c r="AI804" s="14">
        <f t="shared" si="829"/>
        <v>0</v>
      </c>
      <c r="AJ804" s="14">
        <f t="shared" si="830"/>
        <v>7.0949074074074074E-3</v>
      </c>
      <c r="AK804" s="15">
        <f t="shared" si="831"/>
        <v>0.35285</v>
      </c>
    </row>
    <row r="805" spans="1:37" x14ac:dyDescent="0.25">
      <c r="A805" s="5">
        <v>45954</v>
      </c>
      <c r="B805">
        <v>5</v>
      </c>
      <c r="C805" t="s">
        <v>49</v>
      </c>
      <c r="D805">
        <v>116</v>
      </c>
      <c r="E805">
        <v>27</v>
      </c>
      <c r="F805">
        <v>143</v>
      </c>
      <c r="G805" s="14">
        <v>0.26969799999999999</v>
      </c>
      <c r="H805" s="14">
        <v>0.21149999999999999</v>
      </c>
      <c r="I805" s="14">
        <v>3.0000000000000001E-3</v>
      </c>
      <c r="J805" s="14">
        <v>3.7700000000000004E-2</v>
      </c>
      <c r="K805" s="14">
        <v>0</v>
      </c>
      <c r="L805" s="14">
        <v>0</v>
      </c>
      <c r="M805" s="14">
        <v>1.7500000000000002E-2</v>
      </c>
      <c r="N805" s="14">
        <v>0</v>
      </c>
      <c r="O805" s="14">
        <v>0</v>
      </c>
      <c r="P805" s="14">
        <v>9.7175925925925916E-2</v>
      </c>
      <c r="Q805">
        <v>0</v>
      </c>
      <c r="R805" s="14">
        <v>3.5162432731877177E-3</v>
      </c>
      <c r="X805" s="14">
        <v>1.7716980000000002</v>
      </c>
      <c r="Y805" s="12">
        <f t="shared" si="819"/>
        <v>23.2</v>
      </c>
      <c r="Z805" s="12">
        <f t="shared" si="820"/>
        <v>5.4</v>
      </c>
      <c r="AA805" s="14">
        <f t="shared" si="821"/>
        <v>5.3939599999999997E-2</v>
      </c>
      <c r="AB805" s="14">
        <f t="shared" si="822"/>
        <v>4.2299999999999997E-2</v>
      </c>
      <c r="AC805" s="14">
        <f t="shared" si="823"/>
        <v>6.0000000000000006E-4</v>
      </c>
      <c r="AD805" s="14">
        <f t="shared" si="824"/>
        <v>7.5400000000000007E-3</v>
      </c>
      <c r="AE805" s="14">
        <f t="shared" si="825"/>
        <v>0</v>
      </c>
      <c r="AF805" s="14">
        <f t="shared" si="826"/>
        <v>0</v>
      </c>
      <c r="AG805" s="14">
        <f t="shared" si="827"/>
        <v>3.5000000000000005E-3</v>
      </c>
      <c r="AH805" s="14">
        <f t="shared" si="828"/>
        <v>0</v>
      </c>
      <c r="AI805" s="14">
        <f t="shared" si="829"/>
        <v>0</v>
      </c>
      <c r="AJ805" s="14">
        <f t="shared" si="830"/>
        <v>1.9435185185185184E-2</v>
      </c>
      <c r="AK805" s="15">
        <f t="shared" si="831"/>
        <v>0.35433960000000003</v>
      </c>
    </row>
    <row r="806" spans="1:37" x14ac:dyDescent="0.25">
      <c r="A806" s="5">
        <v>45954</v>
      </c>
      <c r="B806">
        <v>5</v>
      </c>
      <c r="C806" t="s">
        <v>45</v>
      </c>
      <c r="D806">
        <v>65</v>
      </c>
      <c r="E806">
        <v>27</v>
      </c>
      <c r="F806">
        <v>92</v>
      </c>
      <c r="G806" s="14">
        <v>0.79590000000000005</v>
      </c>
      <c r="H806" s="14">
        <v>0.21229999999999999</v>
      </c>
      <c r="I806" s="14">
        <v>0</v>
      </c>
      <c r="J806" s="14">
        <v>4.1700000000000001E-2</v>
      </c>
      <c r="K806" s="14">
        <v>0</v>
      </c>
      <c r="L806" s="14">
        <v>0</v>
      </c>
      <c r="M806" s="14">
        <v>0</v>
      </c>
      <c r="N806" s="14">
        <v>0.54190000000000005</v>
      </c>
      <c r="O806" s="14">
        <v>0</v>
      </c>
      <c r="P806" s="14">
        <v>6.4814814814814813E-3</v>
      </c>
      <c r="Q806">
        <v>0</v>
      </c>
      <c r="R806" s="14">
        <v>5.121177048260382E-3</v>
      </c>
      <c r="X806" s="14">
        <v>1.7884000000000002</v>
      </c>
      <c r="Y806" s="12">
        <f t="shared" si="819"/>
        <v>13</v>
      </c>
      <c r="Z806" s="12">
        <f t="shared" si="820"/>
        <v>5.4</v>
      </c>
      <c r="AA806" s="14">
        <f t="shared" si="821"/>
        <v>0.15918000000000002</v>
      </c>
      <c r="AB806" s="14">
        <f t="shared" si="822"/>
        <v>4.2459999999999998E-2</v>
      </c>
      <c r="AC806" s="14">
        <f t="shared" si="823"/>
        <v>0</v>
      </c>
      <c r="AD806" s="14">
        <f t="shared" si="824"/>
        <v>8.3400000000000002E-3</v>
      </c>
      <c r="AE806" s="14">
        <f t="shared" si="825"/>
        <v>0</v>
      </c>
      <c r="AF806" s="14">
        <f t="shared" si="826"/>
        <v>0</v>
      </c>
      <c r="AG806" s="14">
        <f t="shared" si="827"/>
        <v>0</v>
      </c>
      <c r="AH806" s="14">
        <f t="shared" si="828"/>
        <v>0.10838</v>
      </c>
      <c r="AI806" s="14">
        <f t="shared" si="829"/>
        <v>0</v>
      </c>
      <c r="AJ806" s="14">
        <f t="shared" si="830"/>
        <v>1.2962962962962963E-3</v>
      </c>
      <c r="AK806" s="15">
        <f t="shared" si="831"/>
        <v>0.35768000000000005</v>
      </c>
    </row>
    <row r="807" spans="1:37" x14ac:dyDescent="0.25">
      <c r="A807" s="5">
        <v>45954</v>
      </c>
      <c r="B807">
        <v>0</v>
      </c>
      <c r="C807" t="s">
        <v>46</v>
      </c>
      <c r="D807">
        <v>0</v>
      </c>
      <c r="E807">
        <v>0</v>
      </c>
      <c r="F807">
        <v>0</v>
      </c>
      <c r="G807" s="14">
        <v>0</v>
      </c>
      <c r="H807" s="14">
        <v>0</v>
      </c>
      <c r="I807" s="14">
        <v>0</v>
      </c>
      <c r="J807" s="14">
        <v>0</v>
      </c>
      <c r="K807" s="14">
        <v>0</v>
      </c>
      <c r="L807" s="14">
        <v>0</v>
      </c>
      <c r="M807" s="14">
        <v>0</v>
      </c>
      <c r="N807" s="14">
        <v>0</v>
      </c>
      <c r="O807" s="14">
        <v>0</v>
      </c>
      <c r="P807" s="14">
        <v>0</v>
      </c>
      <c r="Q807">
        <v>0</v>
      </c>
      <c r="R807" s="14" t="e">
        <v>#DIV/0!</v>
      </c>
      <c r="X807" s="14">
        <v>0</v>
      </c>
      <c r="Y807" s="12" t="e">
        <f t="shared" si="819"/>
        <v>#DIV/0!</v>
      </c>
      <c r="Z807" s="12" t="e">
        <f t="shared" si="820"/>
        <v>#DIV/0!</v>
      </c>
      <c r="AA807" s="14" t="e">
        <f t="shared" si="821"/>
        <v>#DIV/0!</v>
      </c>
      <c r="AB807" s="14" t="e">
        <f t="shared" si="822"/>
        <v>#DIV/0!</v>
      </c>
      <c r="AC807" s="14" t="e">
        <f t="shared" si="823"/>
        <v>#DIV/0!</v>
      </c>
      <c r="AD807" s="14" t="e">
        <f t="shared" si="824"/>
        <v>#DIV/0!</v>
      </c>
      <c r="AE807" s="14" t="e">
        <f t="shared" si="825"/>
        <v>#DIV/0!</v>
      </c>
      <c r="AF807" s="14" t="e">
        <f t="shared" si="826"/>
        <v>#DIV/0!</v>
      </c>
      <c r="AG807" s="14" t="e">
        <f t="shared" si="827"/>
        <v>#DIV/0!</v>
      </c>
      <c r="AH807" s="14" t="e">
        <f t="shared" si="828"/>
        <v>#DIV/0!</v>
      </c>
      <c r="AI807" s="14" t="e">
        <f t="shared" si="829"/>
        <v>#DIV/0!</v>
      </c>
      <c r="AJ807" s="14" t="e">
        <f t="shared" si="830"/>
        <v>#DIV/0!</v>
      </c>
      <c r="AK807" s="15" t="e">
        <f t="shared" si="831"/>
        <v>#DIV/0!</v>
      </c>
    </row>
    <row r="808" spans="1:37" x14ac:dyDescent="0.25">
      <c r="A808" s="5">
        <v>45954</v>
      </c>
      <c r="B808">
        <v>5</v>
      </c>
      <c r="C808" t="s">
        <v>47</v>
      </c>
      <c r="D808">
        <v>117</v>
      </c>
      <c r="E808">
        <v>19</v>
      </c>
      <c r="F808">
        <v>136</v>
      </c>
      <c r="G808" s="14">
        <v>0.2949</v>
      </c>
      <c r="H808" s="14">
        <v>0.21690000000000001</v>
      </c>
      <c r="I808" s="14">
        <v>2.8E-3</v>
      </c>
      <c r="J808" s="14">
        <v>4.9500000000000002E-2</v>
      </c>
      <c r="K808" s="14">
        <v>0</v>
      </c>
      <c r="L808" s="14">
        <v>2.5699999999999997E-2</v>
      </c>
      <c r="M808" s="14">
        <v>0</v>
      </c>
      <c r="N808" s="14">
        <v>0</v>
      </c>
      <c r="O808" s="14">
        <v>0</v>
      </c>
      <c r="P808" s="14">
        <v>1.3761574074074074E-2</v>
      </c>
      <c r="Q808">
        <v>0</v>
      </c>
      <c r="R808" s="14">
        <v>4.942421413009648E-3</v>
      </c>
      <c r="X808" s="14">
        <v>1.7137</v>
      </c>
      <c r="Y808" s="12">
        <f t="shared" si="819"/>
        <v>23.4</v>
      </c>
      <c r="Z808" s="12">
        <f t="shared" si="820"/>
        <v>3.8</v>
      </c>
      <c r="AA808" s="14">
        <f t="shared" si="821"/>
        <v>5.8979999999999998E-2</v>
      </c>
      <c r="AB808" s="14">
        <f t="shared" si="822"/>
        <v>4.3380000000000002E-2</v>
      </c>
      <c r="AC808" s="14">
        <f t="shared" si="823"/>
        <v>5.5999999999999995E-4</v>
      </c>
      <c r="AD808" s="14">
        <f t="shared" si="824"/>
        <v>9.9000000000000008E-3</v>
      </c>
      <c r="AE808" s="14">
        <f t="shared" si="825"/>
        <v>0</v>
      </c>
      <c r="AF808" s="14">
        <f t="shared" si="826"/>
        <v>5.1399999999999996E-3</v>
      </c>
      <c r="AG808" s="14">
        <f t="shared" si="827"/>
        <v>0</v>
      </c>
      <c r="AH808" s="14">
        <f t="shared" si="828"/>
        <v>0</v>
      </c>
      <c r="AI808" s="14">
        <f t="shared" si="829"/>
        <v>0</v>
      </c>
      <c r="AJ808" s="14">
        <f t="shared" si="830"/>
        <v>2.7523148148148146E-3</v>
      </c>
      <c r="AK808" s="15">
        <f t="shared" si="831"/>
        <v>0.34273999999999999</v>
      </c>
    </row>
    <row r="809" spans="1:37" x14ac:dyDescent="0.25">
      <c r="A809" s="5">
        <v>45961</v>
      </c>
      <c r="B809">
        <v>3</v>
      </c>
      <c r="C809" t="s">
        <v>131</v>
      </c>
      <c r="D809">
        <v>70</v>
      </c>
      <c r="E809">
        <v>11</v>
      </c>
      <c r="F809">
        <v>81</v>
      </c>
      <c r="G809" s="14">
        <v>0.316799</v>
      </c>
      <c r="H809" s="14">
        <v>0.20699999999999999</v>
      </c>
      <c r="I809" s="14">
        <v>9.6199999999999994E-2</v>
      </c>
      <c r="J809" s="14">
        <v>0</v>
      </c>
      <c r="K809" s="14">
        <v>0</v>
      </c>
      <c r="L809" s="14">
        <v>0</v>
      </c>
      <c r="M809" s="14">
        <v>0</v>
      </c>
      <c r="N809" s="14">
        <v>8.8999999999999999E-3</v>
      </c>
      <c r="O809" s="14">
        <v>0</v>
      </c>
      <c r="P809" s="14">
        <v>0.21506944444444445</v>
      </c>
      <c r="Q809">
        <v>2</v>
      </c>
      <c r="R809" s="14">
        <v>5.373858447488584E-3</v>
      </c>
      <c r="X809" s="14">
        <v>1.758699</v>
      </c>
      <c r="Y809" s="12">
        <f t="shared" ref="Y809:Y817" si="832">$D809/$B809</f>
        <v>23.333333333333332</v>
      </c>
      <c r="Z809" s="12">
        <f t="shared" ref="Z809:Z817" si="833">$E809/$B809</f>
        <v>3.6666666666666665</v>
      </c>
      <c r="AA809" s="14">
        <f t="shared" ref="AA809:AA817" si="834">$G809/$B809</f>
        <v>0.10559966666666666</v>
      </c>
      <c r="AB809" s="14">
        <f t="shared" ref="AB809:AB817" si="835">$H809/$B809</f>
        <v>6.8999999999999992E-2</v>
      </c>
      <c r="AC809" s="14">
        <f t="shared" ref="AC809:AC817" si="836">$I809/$B809</f>
        <v>3.2066666666666667E-2</v>
      </c>
      <c r="AD809" s="14">
        <f t="shared" ref="AD809:AD817" si="837">$J809/$B809</f>
        <v>0</v>
      </c>
      <c r="AE809" s="14">
        <f t="shared" ref="AE809:AE817" si="838">$K809/$B809</f>
        <v>0</v>
      </c>
      <c r="AF809" s="14">
        <f t="shared" ref="AF809:AF817" si="839">$L809/$B809</f>
        <v>0</v>
      </c>
      <c r="AG809" s="14">
        <f t="shared" ref="AG809:AG817" si="840">$M809/$B809</f>
        <v>0</v>
      </c>
      <c r="AH809" s="14">
        <f t="shared" ref="AH809:AH817" si="841">$N809/$B809</f>
        <v>2.9666666666666665E-3</v>
      </c>
      <c r="AI809" s="14">
        <f t="shared" ref="AI809:AI817" si="842">$O809/$B809</f>
        <v>0</v>
      </c>
      <c r="AJ809" s="14">
        <f t="shared" ref="AJ809:AJ817" si="843">$P809/$B809</f>
        <v>7.1689814814814817E-2</v>
      </c>
      <c r="AK809" s="15">
        <f t="shared" ref="AK809:AK817" si="844">$X809/$B809</f>
        <v>0.586233</v>
      </c>
    </row>
    <row r="810" spans="1:37" x14ac:dyDescent="0.25">
      <c r="A810" s="5">
        <v>45961</v>
      </c>
      <c r="B810">
        <v>5</v>
      </c>
      <c r="C810" t="s">
        <v>123</v>
      </c>
      <c r="D810">
        <v>45</v>
      </c>
      <c r="E810">
        <v>4</v>
      </c>
      <c r="F810">
        <v>49</v>
      </c>
      <c r="G810" s="14">
        <v>1.1687000000000001</v>
      </c>
      <c r="H810" s="14">
        <v>0</v>
      </c>
      <c r="I810" s="14">
        <v>0.111</v>
      </c>
      <c r="J810" s="14">
        <v>0</v>
      </c>
      <c r="K810" s="14">
        <v>0</v>
      </c>
      <c r="L810" s="14">
        <v>0.95820000000000016</v>
      </c>
      <c r="M810" s="14">
        <v>9.9500000000000005E-2</v>
      </c>
      <c r="N810" s="14">
        <v>0</v>
      </c>
      <c r="O810" s="14">
        <v>0</v>
      </c>
      <c r="P810" s="14">
        <v>1.7152777777777781E-2</v>
      </c>
      <c r="Q810">
        <v>0</v>
      </c>
      <c r="R810" s="14">
        <v>3.3406300322061191E-3</v>
      </c>
      <c r="X810" s="14">
        <v>1.4820000000000002</v>
      </c>
      <c r="Y810" s="12">
        <f t="shared" si="832"/>
        <v>9</v>
      </c>
      <c r="Z810" s="12">
        <f t="shared" si="833"/>
        <v>0.8</v>
      </c>
      <c r="AA810" s="14">
        <f t="shared" si="834"/>
        <v>0.23374</v>
      </c>
      <c r="AB810" s="14">
        <f t="shared" si="835"/>
        <v>0</v>
      </c>
      <c r="AC810" s="14">
        <f t="shared" si="836"/>
        <v>2.2200000000000001E-2</v>
      </c>
      <c r="AD810" s="14">
        <f t="shared" si="837"/>
        <v>0</v>
      </c>
      <c r="AE810" s="14">
        <f t="shared" si="838"/>
        <v>0</v>
      </c>
      <c r="AF810" s="14">
        <f t="shared" si="839"/>
        <v>0.19164000000000003</v>
      </c>
      <c r="AG810" s="14">
        <f t="shared" si="840"/>
        <v>1.9900000000000001E-2</v>
      </c>
      <c r="AH810" s="14">
        <f t="shared" si="841"/>
        <v>0</v>
      </c>
      <c r="AI810" s="14">
        <f t="shared" si="842"/>
        <v>0</v>
      </c>
      <c r="AJ810" s="14">
        <f t="shared" si="843"/>
        <v>3.430555555555556E-3</v>
      </c>
      <c r="AK810" s="15">
        <f t="shared" si="844"/>
        <v>0.29640000000000005</v>
      </c>
    </row>
    <row r="811" spans="1:37" x14ac:dyDescent="0.25">
      <c r="A811" s="5">
        <v>45961</v>
      </c>
      <c r="B811">
        <v>4</v>
      </c>
      <c r="C811" t="s">
        <v>126</v>
      </c>
      <c r="D811">
        <v>65</v>
      </c>
      <c r="E811">
        <v>5</v>
      </c>
      <c r="F811">
        <v>70</v>
      </c>
      <c r="G811" s="14">
        <v>0.32049899999999998</v>
      </c>
      <c r="H811" s="14">
        <v>0.16839999999999999</v>
      </c>
      <c r="I811" s="14">
        <v>0</v>
      </c>
      <c r="J811" s="14">
        <v>1.8200000000000001E-2</v>
      </c>
      <c r="K811" s="14">
        <v>0</v>
      </c>
      <c r="L811" s="14">
        <v>0.13390000000000002</v>
      </c>
      <c r="M811" s="14">
        <v>0</v>
      </c>
      <c r="N811" s="14">
        <v>0</v>
      </c>
      <c r="O811" s="14">
        <v>0</v>
      </c>
      <c r="P811" s="14">
        <v>7.9513888888888898E-3</v>
      </c>
      <c r="Q811">
        <v>0</v>
      </c>
      <c r="R811" s="14">
        <v>4.4111689814814812E-3</v>
      </c>
      <c r="X811" s="14">
        <v>1.3968989999999999</v>
      </c>
      <c r="Y811" s="12">
        <f t="shared" si="832"/>
        <v>16.25</v>
      </c>
      <c r="Z811" s="12">
        <f t="shared" si="833"/>
        <v>1.25</v>
      </c>
      <c r="AA811" s="14">
        <f t="shared" si="834"/>
        <v>8.0124749999999995E-2</v>
      </c>
      <c r="AB811" s="14">
        <f t="shared" si="835"/>
        <v>4.2099999999999999E-2</v>
      </c>
      <c r="AC811" s="14">
        <f t="shared" si="836"/>
        <v>0</v>
      </c>
      <c r="AD811" s="14">
        <f t="shared" si="837"/>
        <v>4.5500000000000002E-3</v>
      </c>
      <c r="AE811" s="14">
        <f t="shared" si="838"/>
        <v>0</v>
      </c>
      <c r="AF811" s="14">
        <f t="shared" si="839"/>
        <v>3.3475000000000005E-2</v>
      </c>
      <c r="AG811" s="14">
        <f t="shared" si="840"/>
        <v>0</v>
      </c>
      <c r="AH811" s="14">
        <f t="shared" si="841"/>
        <v>0</v>
      </c>
      <c r="AI811" s="14">
        <f t="shared" si="842"/>
        <v>0</v>
      </c>
      <c r="AJ811" s="14">
        <f t="shared" si="843"/>
        <v>1.9878472222222224E-3</v>
      </c>
      <c r="AK811" s="15">
        <f t="shared" si="844"/>
        <v>0.34922474999999997</v>
      </c>
    </row>
    <row r="812" spans="1:37" x14ac:dyDescent="0.25">
      <c r="A812" s="5">
        <v>45961</v>
      </c>
      <c r="B812">
        <v>5</v>
      </c>
      <c r="C812" t="s">
        <v>127</v>
      </c>
      <c r="D812">
        <v>51</v>
      </c>
      <c r="E812">
        <v>17</v>
      </c>
      <c r="F812">
        <v>68</v>
      </c>
      <c r="G812" s="14">
        <v>0.31590000000000001</v>
      </c>
      <c r="H812" s="14">
        <v>0.20949999999999996</v>
      </c>
      <c r="I812" s="14">
        <v>0</v>
      </c>
      <c r="J812" s="14">
        <v>3.7400000000000003E-2</v>
      </c>
      <c r="K812" s="14">
        <v>0</v>
      </c>
      <c r="L812" s="14">
        <v>6.9000000000000006E-2</v>
      </c>
      <c r="M812" s="14">
        <v>0</v>
      </c>
      <c r="N812" s="14">
        <v>0</v>
      </c>
      <c r="O812" s="14">
        <v>0</v>
      </c>
      <c r="P812" s="14">
        <v>2.7164351851851853E-2</v>
      </c>
      <c r="Q812">
        <v>0</v>
      </c>
      <c r="R812" s="14">
        <v>6.5754357298474942E-3</v>
      </c>
      <c r="X812" s="14">
        <v>1.7771000000000001</v>
      </c>
      <c r="Y812" s="12">
        <f t="shared" si="832"/>
        <v>10.199999999999999</v>
      </c>
      <c r="Z812" s="12">
        <f t="shared" si="833"/>
        <v>3.4</v>
      </c>
      <c r="AA812" s="14">
        <f t="shared" si="834"/>
        <v>6.318E-2</v>
      </c>
      <c r="AB812" s="14">
        <f t="shared" si="835"/>
        <v>4.1899999999999993E-2</v>
      </c>
      <c r="AC812" s="14">
        <f t="shared" si="836"/>
        <v>0</v>
      </c>
      <c r="AD812" s="14">
        <f t="shared" si="837"/>
        <v>7.4800000000000005E-3</v>
      </c>
      <c r="AE812" s="14">
        <f t="shared" si="838"/>
        <v>0</v>
      </c>
      <c r="AF812" s="14">
        <f t="shared" si="839"/>
        <v>1.3800000000000002E-2</v>
      </c>
      <c r="AG812" s="14">
        <f t="shared" si="840"/>
        <v>0</v>
      </c>
      <c r="AH812" s="14">
        <f t="shared" si="841"/>
        <v>0</v>
      </c>
      <c r="AI812" s="14">
        <f t="shared" si="842"/>
        <v>0</v>
      </c>
      <c r="AJ812" s="14">
        <f t="shared" si="843"/>
        <v>5.4328703703703709E-3</v>
      </c>
      <c r="AK812" s="15">
        <f t="shared" si="844"/>
        <v>0.35542000000000001</v>
      </c>
    </row>
    <row r="813" spans="1:37" x14ac:dyDescent="0.25">
      <c r="A813" s="5">
        <v>45961</v>
      </c>
      <c r="B813">
        <v>3</v>
      </c>
      <c r="C813" t="s">
        <v>44</v>
      </c>
      <c r="D813">
        <v>61</v>
      </c>
      <c r="E813">
        <v>5</v>
      </c>
      <c r="F813">
        <v>66</v>
      </c>
      <c r="G813" s="14">
        <v>0.17470000000000002</v>
      </c>
      <c r="H813" s="14">
        <v>0.12620000000000001</v>
      </c>
      <c r="I813" s="14">
        <v>0</v>
      </c>
      <c r="J813" s="14">
        <v>2.0799999999999999E-2</v>
      </c>
      <c r="K813" s="14">
        <v>3.3999999999999998E-3</v>
      </c>
      <c r="L813" s="14">
        <v>0</v>
      </c>
      <c r="M813" s="14">
        <v>5.7000000000000002E-3</v>
      </c>
      <c r="N813" s="14">
        <v>1.8599999999999998E-2</v>
      </c>
      <c r="O813" s="14">
        <v>0</v>
      </c>
      <c r="P813" s="14">
        <v>7.1296296296296299E-3</v>
      </c>
      <c r="Q813">
        <v>0</v>
      </c>
      <c r="R813" s="14">
        <v>7.1994535519125692E-3</v>
      </c>
      <c r="X813" s="14">
        <v>1.0607</v>
      </c>
      <c r="Y813" s="12">
        <f t="shared" si="832"/>
        <v>20.333333333333332</v>
      </c>
      <c r="Z813" s="12">
        <f t="shared" si="833"/>
        <v>1.6666666666666667</v>
      </c>
      <c r="AA813" s="14">
        <f t="shared" si="834"/>
        <v>5.8233333333333338E-2</v>
      </c>
      <c r="AB813" s="14">
        <f t="shared" si="835"/>
        <v>4.2066666666666669E-2</v>
      </c>
      <c r="AC813" s="14">
        <f t="shared" si="836"/>
        <v>0</v>
      </c>
      <c r="AD813" s="14">
        <f t="shared" si="837"/>
        <v>6.933333333333333E-3</v>
      </c>
      <c r="AE813" s="14">
        <f t="shared" si="838"/>
        <v>1.1333333333333332E-3</v>
      </c>
      <c r="AF813" s="14">
        <f t="shared" si="839"/>
        <v>0</v>
      </c>
      <c r="AG813" s="14">
        <f t="shared" si="840"/>
        <v>1.9E-3</v>
      </c>
      <c r="AH813" s="14">
        <f t="shared" si="841"/>
        <v>6.1999999999999998E-3</v>
      </c>
      <c r="AI813" s="14">
        <f t="shared" si="842"/>
        <v>0</v>
      </c>
      <c r="AJ813" s="14">
        <f t="shared" si="843"/>
        <v>2.3765432098765433E-3</v>
      </c>
      <c r="AK813" s="15">
        <f t="shared" si="844"/>
        <v>0.35356666666666664</v>
      </c>
    </row>
    <row r="814" spans="1:37" x14ac:dyDescent="0.25">
      <c r="A814" s="5">
        <v>45961</v>
      </c>
      <c r="B814">
        <v>4</v>
      </c>
      <c r="C814" t="s">
        <v>49</v>
      </c>
      <c r="D814">
        <v>73</v>
      </c>
      <c r="E814">
        <v>18</v>
      </c>
      <c r="F814">
        <v>91</v>
      </c>
      <c r="G814" s="14">
        <v>0.2102</v>
      </c>
      <c r="H814" s="14">
        <v>0.16929999999999998</v>
      </c>
      <c r="I814" s="14">
        <v>2.7000000000000001E-3</v>
      </c>
      <c r="J814" s="14">
        <v>1.54E-2</v>
      </c>
      <c r="K814" s="14">
        <v>0</v>
      </c>
      <c r="L814" s="14">
        <v>0</v>
      </c>
      <c r="M814" s="14">
        <v>3.8999999999999998E-3</v>
      </c>
      <c r="N814" s="14">
        <v>1.89E-2</v>
      </c>
      <c r="O814" s="14">
        <v>0</v>
      </c>
      <c r="P814" s="14">
        <v>6.6168981481481481E-2</v>
      </c>
      <c r="Q814">
        <v>0</v>
      </c>
      <c r="R814" s="14">
        <v>3.5229938271604936E-3</v>
      </c>
      <c r="X814" s="14">
        <v>1.3685</v>
      </c>
      <c r="Y814" s="12">
        <f t="shared" si="832"/>
        <v>18.25</v>
      </c>
      <c r="Z814" s="12">
        <f t="shared" si="833"/>
        <v>4.5</v>
      </c>
      <c r="AA814" s="14">
        <f t="shared" si="834"/>
        <v>5.2549999999999999E-2</v>
      </c>
      <c r="AB814" s="14">
        <f t="shared" si="835"/>
        <v>4.2324999999999995E-2</v>
      </c>
      <c r="AC814" s="14">
        <f t="shared" si="836"/>
        <v>6.7500000000000004E-4</v>
      </c>
      <c r="AD814" s="14">
        <f t="shared" si="837"/>
        <v>3.8500000000000001E-3</v>
      </c>
      <c r="AE814" s="14">
        <f t="shared" si="838"/>
        <v>0</v>
      </c>
      <c r="AF814" s="14">
        <f t="shared" si="839"/>
        <v>0</v>
      </c>
      <c r="AG814" s="14">
        <f t="shared" si="840"/>
        <v>9.7499999999999996E-4</v>
      </c>
      <c r="AH814" s="14">
        <f t="shared" si="841"/>
        <v>4.725E-3</v>
      </c>
      <c r="AI814" s="14">
        <f t="shared" si="842"/>
        <v>0</v>
      </c>
      <c r="AJ814" s="14">
        <f t="shared" si="843"/>
        <v>1.654224537037037E-2</v>
      </c>
      <c r="AK814" s="15">
        <f t="shared" si="844"/>
        <v>0.34212500000000001</v>
      </c>
    </row>
    <row r="815" spans="1:37" x14ac:dyDescent="0.25">
      <c r="A815" s="5">
        <v>45961</v>
      </c>
      <c r="B815">
        <v>5</v>
      </c>
      <c r="C815" t="s">
        <v>45</v>
      </c>
      <c r="D815">
        <v>49</v>
      </c>
      <c r="E815">
        <v>34</v>
      </c>
      <c r="F815">
        <v>83</v>
      </c>
      <c r="G815" s="14">
        <v>0.82350000000000001</v>
      </c>
      <c r="H815" s="14">
        <v>0.19040000000000001</v>
      </c>
      <c r="I815" s="14">
        <v>1E-3</v>
      </c>
      <c r="J815" s="14">
        <v>2.1499999999999998E-2</v>
      </c>
      <c r="K815" s="14">
        <v>0</v>
      </c>
      <c r="L815" s="14">
        <v>0</v>
      </c>
      <c r="M815" s="14">
        <v>2E-3</v>
      </c>
      <c r="N815" s="14">
        <v>0.60860000000000003</v>
      </c>
      <c r="O815" s="14">
        <v>0</v>
      </c>
      <c r="P815" s="14">
        <v>5.1736111111111115E-3</v>
      </c>
      <c r="Q815">
        <v>0</v>
      </c>
      <c r="R815" s="14">
        <v>6.3425925925925924E-3</v>
      </c>
      <c r="X815" s="14">
        <v>1.7627000000000002</v>
      </c>
      <c r="Y815" s="12">
        <f t="shared" si="832"/>
        <v>9.8000000000000007</v>
      </c>
      <c r="Z815" s="12">
        <f t="shared" si="833"/>
        <v>6.8</v>
      </c>
      <c r="AA815" s="14">
        <f t="shared" si="834"/>
        <v>0.16470000000000001</v>
      </c>
      <c r="AB815" s="14">
        <f t="shared" si="835"/>
        <v>3.8080000000000003E-2</v>
      </c>
      <c r="AC815" s="14">
        <f t="shared" si="836"/>
        <v>2.0000000000000001E-4</v>
      </c>
      <c r="AD815" s="14">
        <f t="shared" si="837"/>
        <v>4.3E-3</v>
      </c>
      <c r="AE815" s="14">
        <f t="shared" si="838"/>
        <v>0</v>
      </c>
      <c r="AF815" s="14">
        <f t="shared" si="839"/>
        <v>0</v>
      </c>
      <c r="AG815" s="14">
        <f t="shared" si="840"/>
        <v>4.0000000000000002E-4</v>
      </c>
      <c r="AH815" s="14">
        <f t="shared" si="841"/>
        <v>0.12172000000000001</v>
      </c>
      <c r="AI815" s="14">
        <f t="shared" si="842"/>
        <v>0</v>
      </c>
      <c r="AJ815" s="14">
        <f t="shared" si="843"/>
        <v>1.0347222222222222E-3</v>
      </c>
      <c r="AK815" s="15">
        <f t="shared" si="844"/>
        <v>0.35254000000000002</v>
      </c>
    </row>
    <row r="816" spans="1:37" x14ac:dyDescent="0.25">
      <c r="A816" s="5">
        <v>45961</v>
      </c>
      <c r="B816">
        <v>5</v>
      </c>
      <c r="C816" t="s">
        <v>46</v>
      </c>
      <c r="D816">
        <v>130</v>
      </c>
      <c r="E816">
        <v>13</v>
      </c>
      <c r="F816">
        <v>143</v>
      </c>
      <c r="G816" s="14">
        <v>0.2994</v>
      </c>
      <c r="H816" s="14">
        <v>0.2104</v>
      </c>
      <c r="I816" s="14">
        <v>0</v>
      </c>
      <c r="J816" s="14">
        <v>1.5799999999999998E-2</v>
      </c>
      <c r="K816" s="14">
        <v>1.4E-3</v>
      </c>
      <c r="L816" s="14">
        <v>7.1800000000000003E-2</v>
      </c>
      <c r="M816" s="14">
        <v>0</v>
      </c>
      <c r="N816" s="14">
        <v>0</v>
      </c>
      <c r="O816" s="14">
        <v>0</v>
      </c>
      <c r="P816" s="14">
        <v>0.18541666666666667</v>
      </c>
      <c r="Q816">
        <v>0</v>
      </c>
      <c r="R816" s="14">
        <v>5.1911530671296295E-3</v>
      </c>
      <c r="X816" s="14">
        <v>1.7441</v>
      </c>
      <c r="Y816" s="12">
        <f t="shared" si="832"/>
        <v>26</v>
      </c>
      <c r="Z816" s="12">
        <f t="shared" si="833"/>
        <v>2.6</v>
      </c>
      <c r="AA816" s="14">
        <f t="shared" si="834"/>
        <v>5.9880000000000003E-2</v>
      </c>
      <c r="AB816" s="14">
        <f t="shared" si="835"/>
        <v>4.2079999999999999E-2</v>
      </c>
      <c r="AC816" s="14">
        <f t="shared" si="836"/>
        <v>0</v>
      </c>
      <c r="AD816" s="14">
        <f t="shared" si="837"/>
        <v>3.1599999999999996E-3</v>
      </c>
      <c r="AE816" s="14">
        <f t="shared" si="838"/>
        <v>2.7999999999999998E-4</v>
      </c>
      <c r="AF816" s="14">
        <f t="shared" si="839"/>
        <v>1.4360000000000001E-2</v>
      </c>
      <c r="AG816" s="14">
        <f t="shared" si="840"/>
        <v>0</v>
      </c>
      <c r="AH816" s="14">
        <f t="shared" si="841"/>
        <v>0</v>
      </c>
      <c r="AI816" s="14">
        <f t="shared" si="842"/>
        <v>0</v>
      </c>
      <c r="AJ816" s="14">
        <f t="shared" si="843"/>
        <v>3.7083333333333336E-2</v>
      </c>
      <c r="AK816" s="15">
        <f t="shared" si="844"/>
        <v>0.34882000000000002</v>
      </c>
    </row>
    <row r="817" spans="1:37" x14ac:dyDescent="0.25">
      <c r="A817" s="5">
        <v>45961</v>
      </c>
      <c r="B817">
        <v>5</v>
      </c>
      <c r="C817" t="s">
        <v>47</v>
      </c>
      <c r="D817">
        <v>125</v>
      </c>
      <c r="E817">
        <v>18</v>
      </c>
      <c r="F817">
        <v>143</v>
      </c>
      <c r="G817" s="14">
        <v>0.261299</v>
      </c>
      <c r="H817" s="14">
        <v>0.17009999999999997</v>
      </c>
      <c r="I817" s="14">
        <v>9.6000000000000009E-3</v>
      </c>
      <c r="J817" s="14">
        <v>7.6999999999999999E-2</v>
      </c>
      <c r="K817" s="14">
        <v>0</v>
      </c>
      <c r="L817" s="14">
        <v>4.5999999999999999E-3</v>
      </c>
      <c r="M817" s="14">
        <v>0</v>
      </c>
      <c r="N817" s="14">
        <v>0</v>
      </c>
      <c r="O817" s="14">
        <v>0</v>
      </c>
      <c r="P817" s="14">
        <v>1.4236111111111111E-2</v>
      </c>
      <c r="Q817">
        <v>0</v>
      </c>
      <c r="R817" s="14">
        <v>4.3978768807870364E-3</v>
      </c>
      <c r="X817" s="14">
        <v>1.4654990000000001</v>
      </c>
      <c r="Y817" s="12">
        <f t="shared" si="832"/>
        <v>25</v>
      </c>
      <c r="Z817" s="12">
        <f t="shared" si="833"/>
        <v>3.6</v>
      </c>
      <c r="AA817" s="14">
        <f t="shared" si="834"/>
        <v>5.2259800000000002E-2</v>
      </c>
      <c r="AB817" s="14">
        <f t="shared" si="835"/>
        <v>3.4019999999999995E-2</v>
      </c>
      <c r="AC817" s="14">
        <f t="shared" si="836"/>
        <v>1.9200000000000003E-3</v>
      </c>
      <c r="AD817" s="14">
        <f t="shared" si="837"/>
        <v>1.54E-2</v>
      </c>
      <c r="AE817" s="14">
        <f t="shared" si="838"/>
        <v>0</v>
      </c>
      <c r="AF817" s="14">
        <f t="shared" si="839"/>
        <v>9.2000000000000003E-4</v>
      </c>
      <c r="AG817" s="14">
        <f t="shared" si="840"/>
        <v>0</v>
      </c>
      <c r="AH817" s="14">
        <f t="shared" si="841"/>
        <v>0</v>
      </c>
      <c r="AI817" s="14">
        <f t="shared" si="842"/>
        <v>0</v>
      </c>
      <c r="AJ817" s="14">
        <f t="shared" si="843"/>
        <v>2.8472222222222223E-3</v>
      </c>
      <c r="AK817" s="15">
        <f t="shared" si="844"/>
        <v>0.29309980000000002</v>
      </c>
    </row>
    <row r="818" spans="1:37" x14ac:dyDescent="0.25">
      <c r="A818" s="5">
        <v>45968</v>
      </c>
      <c r="B818">
        <v>4</v>
      </c>
      <c r="C818" t="s">
        <v>4561</v>
      </c>
      <c r="D818">
        <v>1</v>
      </c>
      <c r="E818">
        <v>5</v>
      </c>
      <c r="F818">
        <v>6</v>
      </c>
      <c r="G818" s="14">
        <v>0.353599</v>
      </c>
      <c r="H818" s="14">
        <v>0</v>
      </c>
      <c r="I818" s="14">
        <v>0</v>
      </c>
      <c r="J818" s="14">
        <v>0.35360000000000003</v>
      </c>
      <c r="K818" s="14">
        <v>0</v>
      </c>
      <c r="L818" s="14">
        <v>0</v>
      </c>
      <c r="M818" s="14">
        <v>0</v>
      </c>
      <c r="N818" s="14">
        <v>0</v>
      </c>
      <c r="O818" s="14">
        <v>0</v>
      </c>
      <c r="P818" s="14">
        <v>1.1574074074074073E-4</v>
      </c>
      <c r="Q818">
        <v>0</v>
      </c>
      <c r="R818" s="14">
        <v>2.9513888888888892E-3</v>
      </c>
      <c r="X818" s="14">
        <v>0.64939900000000006</v>
      </c>
      <c r="Y818" s="12">
        <f t="shared" ref="Y818:Y826" si="845">$D818/$B818</f>
        <v>0.25</v>
      </c>
      <c r="Z818" s="12">
        <f t="shared" ref="Z818:Z826" si="846">$E818/$B818</f>
        <v>1.25</v>
      </c>
      <c r="AA818" s="14">
        <f t="shared" ref="AA818:AA826" si="847">$G818/$B818</f>
        <v>8.8399749999999999E-2</v>
      </c>
      <c r="AB818" s="14">
        <f t="shared" ref="AB818:AB826" si="848">$H818/$B818</f>
        <v>0</v>
      </c>
      <c r="AC818" s="14">
        <f t="shared" ref="AC818:AC826" si="849">$I818/$B818</f>
        <v>0</v>
      </c>
      <c r="AD818" s="14">
        <f t="shared" ref="AD818:AD826" si="850">$J818/$B818</f>
        <v>8.8400000000000006E-2</v>
      </c>
      <c r="AE818" s="14">
        <f t="shared" ref="AE818:AE826" si="851">$K818/$B818</f>
        <v>0</v>
      </c>
      <c r="AF818" s="14">
        <f t="shared" ref="AF818:AF826" si="852">$L818/$B818</f>
        <v>0</v>
      </c>
      <c r="AG818" s="14">
        <f t="shared" ref="AG818:AG826" si="853">$M818/$B818</f>
        <v>0</v>
      </c>
      <c r="AH818" s="14">
        <f t="shared" ref="AH818:AH826" si="854">$N818/$B818</f>
        <v>0</v>
      </c>
      <c r="AI818" s="14">
        <f t="shared" ref="AI818:AI826" si="855">$O818/$B818</f>
        <v>0</v>
      </c>
      <c r="AJ818" s="14">
        <f t="shared" ref="AJ818:AJ826" si="856">$P818/$B818</f>
        <v>2.8935185185185183E-5</v>
      </c>
      <c r="AK818" s="15">
        <f t="shared" ref="AK818:AK826" si="857">$X818/$B818</f>
        <v>0.16234975000000001</v>
      </c>
    </row>
    <row r="819" spans="1:37" x14ac:dyDescent="0.25">
      <c r="A819" s="5">
        <v>45968</v>
      </c>
      <c r="B819">
        <v>5</v>
      </c>
      <c r="C819" t="s">
        <v>123</v>
      </c>
      <c r="D819">
        <v>36</v>
      </c>
      <c r="E819">
        <v>5</v>
      </c>
      <c r="F819">
        <v>41</v>
      </c>
      <c r="G819" s="14">
        <v>1.2447999999999999</v>
      </c>
      <c r="H819" s="14">
        <v>0</v>
      </c>
      <c r="I819" s="14">
        <v>0</v>
      </c>
      <c r="J819" s="14">
        <v>0</v>
      </c>
      <c r="K819" s="14">
        <v>0</v>
      </c>
      <c r="L819" s="14">
        <v>1.2181</v>
      </c>
      <c r="M819" s="14">
        <v>2.6700000000000002E-2</v>
      </c>
      <c r="N819" s="14">
        <v>0</v>
      </c>
      <c r="O819" s="14">
        <v>0</v>
      </c>
      <c r="P819" s="14">
        <v>1.1226851851851852E-2</v>
      </c>
      <c r="Q819">
        <v>0</v>
      </c>
      <c r="R819" s="14">
        <v>4.2039609053497939E-3</v>
      </c>
      <c r="X819" s="14">
        <v>1.4101999999999999</v>
      </c>
      <c r="Y819" s="12">
        <f t="shared" si="845"/>
        <v>7.2</v>
      </c>
      <c r="Z819" s="12">
        <f t="shared" si="846"/>
        <v>1</v>
      </c>
      <c r="AA819" s="14">
        <f t="shared" si="847"/>
        <v>0.24895999999999999</v>
      </c>
      <c r="AB819" s="14">
        <f t="shared" si="848"/>
        <v>0</v>
      </c>
      <c r="AC819" s="14">
        <f t="shared" si="849"/>
        <v>0</v>
      </c>
      <c r="AD819" s="14">
        <f t="shared" si="850"/>
        <v>0</v>
      </c>
      <c r="AE819" s="14">
        <f t="shared" si="851"/>
        <v>0</v>
      </c>
      <c r="AF819" s="14">
        <f t="shared" si="852"/>
        <v>0.24362</v>
      </c>
      <c r="AG819" s="14">
        <f t="shared" si="853"/>
        <v>5.3400000000000001E-3</v>
      </c>
      <c r="AH819" s="14">
        <f t="shared" si="854"/>
        <v>0</v>
      </c>
      <c r="AI819" s="14">
        <f t="shared" si="855"/>
        <v>0</v>
      </c>
      <c r="AJ819" s="14">
        <f t="shared" si="856"/>
        <v>2.2453703703703707E-3</v>
      </c>
      <c r="AK819" s="15">
        <f t="shared" si="857"/>
        <v>0.28203999999999996</v>
      </c>
    </row>
    <row r="820" spans="1:37" x14ac:dyDescent="0.25">
      <c r="A820" s="5">
        <v>45968</v>
      </c>
      <c r="B820">
        <v>5</v>
      </c>
      <c r="C820" t="s">
        <v>126</v>
      </c>
      <c r="D820">
        <v>92</v>
      </c>
      <c r="E820">
        <v>35</v>
      </c>
      <c r="F820">
        <v>127</v>
      </c>
      <c r="G820" s="14">
        <v>0.35529999999999995</v>
      </c>
      <c r="H820" s="14">
        <v>0.2122</v>
      </c>
      <c r="I820" s="14">
        <v>0</v>
      </c>
      <c r="J820" s="14">
        <v>4.1199999999999994E-2</v>
      </c>
      <c r="K820" s="14">
        <v>0</v>
      </c>
      <c r="L820" s="14">
        <v>0.10189999999999999</v>
      </c>
      <c r="M820" s="14">
        <v>0</v>
      </c>
      <c r="N820" s="14">
        <v>0</v>
      </c>
      <c r="O820" s="14">
        <v>0</v>
      </c>
      <c r="P820" s="14">
        <v>1.4039351851851853E-2</v>
      </c>
      <c r="Q820">
        <v>0</v>
      </c>
      <c r="R820" s="14">
        <v>4.4746376811594197E-3</v>
      </c>
      <c r="X820" s="14">
        <v>1.7727999999999999</v>
      </c>
      <c r="Y820" s="12">
        <f t="shared" si="845"/>
        <v>18.399999999999999</v>
      </c>
      <c r="Z820" s="12">
        <f t="shared" si="846"/>
        <v>7</v>
      </c>
      <c r="AA820" s="14">
        <f t="shared" si="847"/>
        <v>7.1059999999999984E-2</v>
      </c>
      <c r="AB820" s="14">
        <f t="shared" si="848"/>
        <v>4.2439999999999999E-2</v>
      </c>
      <c r="AC820" s="14">
        <f t="shared" si="849"/>
        <v>0</v>
      </c>
      <c r="AD820" s="14">
        <f t="shared" si="850"/>
        <v>8.2399999999999991E-3</v>
      </c>
      <c r="AE820" s="14">
        <f t="shared" si="851"/>
        <v>0</v>
      </c>
      <c r="AF820" s="14">
        <f t="shared" si="852"/>
        <v>2.0379999999999999E-2</v>
      </c>
      <c r="AG820" s="14">
        <f t="shared" si="853"/>
        <v>0</v>
      </c>
      <c r="AH820" s="14">
        <f t="shared" si="854"/>
        <v>0</v>
      </c>
      <c r="AI820" s="14">
        <f t="shared" si="855"/>
        <v>0</v>
      </c>
      <c r="AJ820" s="14">
        <f t="shared" si="856"/>
        <v>2.8078703703703707E-3</v>
      </c>
      <c r="AK820" s="15">
        <f t="shared" si="857"/>
        <v>0.35455999999999999</v>
      </c>
    </row>
    <row r="821" spans="1:37" x14ac:dyDescent="0.25">
      <c r="A821" s="5">
        <v>45968</v>
      </c>
      <c r="B821">
        <v>5</v>
      </c>
      <c r="C821" t="s">
        <v>127</v>
      </c>
      <c r="D821">
        <v>111</v>
      </c>
      <c r="E821">
        <v>27</v>
      </c>
      <c r="F821">
        <v>138</v>
      </c>
      <c r="G821" s="14">
        <v>0.3135</v>
      </c>
      <c r="H821" s="14">
        <v>0.2097</v>
      </c>
      <c r="I821" s="14">
        <v>0</v>
      </c>
      <c r="J821" s="14">
        <v>4.1700000000000001E-2</v>
      </c>
      <c r="K821" s="14">
        <v>0</v>
      </c>
      <c r="L821" s="14">
        <v>6.2100000000000002E-2</v>
      </c>
      <c r="M821" s="14">
        <v>0</v>
      </c>
      <c r="N821" s="14">
        <v>0</v>
      </c>
      <c r="O821" s="14">
        <v>0</v>
      </c>
      <c r="P821" s="14">
        <v>7.7986111111111117E-2</v>
      </c>
      <c r="Q821">
        <v>0</v>
      </c>
      <c r="R821" s="14">
        <v>6.1373873873873863E-3</v>
      </c>
      <c r="X821" s="14">
        <v>1.7466999999999997</v>
      </c>
      <c r="Y821" s="12">
        <f t="shared" si="845"/>
        <v>22.2</v>
      </c>
      <c r="Z821" s="12">
        <f t="shared" si="846"/>
        <v>5.4</v>
      </c>
      <c r="AA821" s="14">
        <f t="shared" si="847"/>
        <v>6.2700000000000006E-2</v>
      </c>
      <c r="AB821" s="14">
        <f t="shared" si="848"/>
        <v>4.1939999999999998E-2</v>
      </c>
      <c r="AC821" s="14">
        <f t="shared" si="849"/>
        <v>0</v>
      </c>
      <c r="AD821" s="14">
        <f t="shared" si="850"/>
        <v>8.3400000000000002E-3</v>
      </c>
      <c r="AE821" s="14">
        <f t="shared" si="851"/>
        <v>0</v>
      </c>
      <c r="AF821" s="14">
        <f t="shared" si="852"/>
        <v>1.242E-2</v>
      </c>
      <c r="AG821" s="14">
        <f t="shared" si="853"/>
        <v>0</v>
      </c>
      <c r="AH821" s="14">
        <f t="shared" si="854"/>
        <v>0</v>
      </c>
      <c r="AI821" s="14">
        <f t="shared" si="855"/>
        <v>0</v>
      </c>
      <c r="AJ821" s="14">
        <f t="shared" si="856"/>
        <v>1.5597222222222224E-2</v>
      </c>
      <c r="AK821" s="15">
        <f t="shared" si="857"/>
        <v>0.34933999999999993</v>
      </c>
    </row>
    <row r="822" spans="1:37" x14ac:dyDescent="0.25">
      <c r="A822" s="5">
        <v>45968</v>
      </c>
      <c r="B822">
        <v>2</v>
      </c>
      <c r="C822" t="s">
        <v>44</v>
      </c>
      <c r="D822">
        <v>52</v>
      </c>
      <c r="E822">
        <v>4</v>
      </c>
      <c r="F822">
        <v>56</v>
      </c>
      <c r="G822" s="14">
        <v>9.8400000000000001E-2</v>
      </c>
      <c r="H822" s="14">
        <v>8.3699999999999997E-2</v>
      </c>
      <c r="I822" s="14">
        <v>0</v>
      </c>
      <c r="J822" s="14">
        <v>1.47E-2</v>
      </c>
      <c r="K822" s="14">
        <v>0</v>
      </c>
      <c r="L822" s="14">
        <v>0</v>
      </c>
      <c r="M822" s="14">
        <v>0</v>
      </c>
      <c r="N822" s="14">
        <v>0</v>
      </c>
      <c r="O822" s="14">
        <v>0</v>
      </c>
      <c r="P822" s="14">
        <v>5.8912037037037032E-3</v>
      </c>
      <c r="Q822">
        <v>0</v>
      </c>
      <c r="R822" s="14">
        <v>6.5251068376068382E-3</v>
      </c>
      <c r="X822" s="14">
        <v>0.70750000000000002</v>
      </c>
      <c r="Y822" s="12">
        <f t="shared" si="845"/>
        <v>26</v>
      </c>
      <c r="Z822" s="12">
        <f t="shared" si="846"/>
        <v>2</v>
      </c>
      <c r="AA822" s="14">
        <f t="shared" si="847"/>
        <v>4.9200000000000001E-2</v>
      </c>
      <c r="AB822" s="14">
        <f t="shared" si="848"/>
        <v>4.1849999999999998E-2</v>
      </c>
      <c r="AC822" s="14">
        <f t="shared" si="849"/>
        <v>0</v>
      </c>
      <c r="AD822" s="14">
        <f t="shared" si="850"/>
        <v>7.3499999999999998E-3</v>
      </c>
      <c r="AE822" s="14">
        <f t="shared" si="851"/>
        <v>0</v>
      </c>
      <c r="AF822" s="14">
        <f t="shared" si="852"/>
        <v>0</v>
      </c>
      <c r="AG822" s="14">
        <f t="shared" si="853"/>
        <v>0</v>
      </c>
      <c r="AH822" s="14">
        <f t="shared" si="854"/>
        <v>0</v>
      </c>
      <c r="AI822" s="14">
        <f t="shared" si="855"/>
        <v>0</v>
      </c>
      <c r="AJ822" s="14">
        <f t="shared" si="856"/>
        <v>2.9456018518518516E-3</v>
      </c>
      <c r="AK822" s="15">
        <f t="shared" si="857"/>
        <v>0.35375000000000001</v>
      </c>
    </row>
    <row r="823" spans="1:37" x14ac:dyDescent="0.25">
      <c r="A823" s="5">
        <v>45968</v>
      </c>
      <c r="B823">
        <v>5</v>
      </c>
      <c r="C823" t="s">
        <v>49</v>
      </c>
      <c r="D823">
        <v>137</v>
      </c>
      <c r="E823">
        <v>36</v>
      </c>
      <c r="F823">
        <v>173</v>
      </c>
      <c r="G823" s="14">
        <v>0.27150000000000002</v>
      </c>
      <c r="H823" s="14">
        <v>0.22869999999999999</v>
      </c>
      <c r="I823" s="14">
        <v>8.5000000000000006E-3</v>
      </c>
      <c r="J823" s="14">
        <v>1.9099999999999999E-2</v>
      </c>
      <c r="K823" s="14">
        <v>0</v>
      </c>
      <c r="L823" s="14">
        <v>0</v>
      </c>
      <c r="M823" s="14">
        <v>4.7999999999999996E-3</v>
      </c>
      <c r="N823" s="14">
        <v>0.01</v>
      </c>
      <c r="O823" s="14">
        <v>0</v>
      </c>
      <c r="P823" s="14">
        <v>0.12724537037037037</v>
      </c>
      <c r="Q823">
        <v>1</v>
      </c>
      <c r="R823" s="14">
        <v>3.7910124798711752E-3</v>
      </c>
      <c r="X823" s="14">
        <v>1.7524000000000002</v>
      </c>
      <c r="Y823" s="12">
        <f t="shared" si="845"/>
        <v>27.4</v>
      </c>
      <c r="Z823" s="12">
        <f t="shared" si="846"/>
        <v>7.2</v>
      </c>
      <c r="AA823" s="14">
        <f t="shared" si="847"/>
        <v>5.4300000000000001E-2</v>
      </c>
      <c r="AB823" s="14">
        <f t="shared" si="848"/>
        <v>4.5739999999999996E-2</v>
      </c>
      <c r="AC823" s="14">
        <f t="shared" si="849"/>
        <v>1.7000000000000001E-3</v>
      </c>
      <c r="AD823" s="14">
        <f t="shared" si="850"/>
        <v>3.8199999999999996E-3</v>
      </c>
      <c r="AE823" s="14">
        <f t="shared" si="851"/>
        <v>0</v>
      </c>
      <c r="AF823" s="14">
        <f t="shared" si="852"/>
        <v>0</v>
      </c>
      <c r="AG823" s="14">
        <f t="shared" si="853"/>
        <v>9.5999999999999992E-4</v>
      </c>
      <c r="AH823" s="14">
        <f t="shared" si="854"/>
        <v>2E-3</v>
      </c>
      <c r="AI823" s="14">
        <f t="shared" si="855"/>
        <v>0</v>
      </c>
      <c r="AJ823" s="14">
        <f t="shared" si="856"/>
        <v>2.5449074074074075E-2</v>
      </c>
      <c r="AK823" s="15">
        <f t="shared" si="857"/>
        <v>0.35048000000000001</v>
      </c>
    </row>
    <row r="824" spans="1:37" x14ac:dyDescent="0.25">
      <c r="A824" s="5">
        <v>45968</v>
      </c>
      <c r="B824">
        <v>5</v>
      </c>
      <c r="C824" t="s">
        <v>45</v>
      </c>
      <c r="D824">
        <v>54</v>
      </c>
      <c r="E824">
        <v>37</v>
      </c>
      <c r="F824">
        <v>91</v>
      </c>
      <c r="G824" s="14">
        <v>0.79109999999999991</v>
      </c>
      <c r="H824" s="14">
        <v>0.18679999999999999</v>
      </c>
      <c r="I824" s="14">
        <v>2.0999999999999999E-3</v>
      </c>
      <c r="J824" s="14">
        <v>2.6000000000000002E-2</v>
      </c>
      <c r="K824" s="14">
        <v>0</v>
      </c>
      <c r="L824" s="14">
        <v>0</v>
      </c>
      <c r="M824" s="14">
        <v>0</v>
      </c>
      <c r="N824" s="14">
        <v>0.57620000000000005</v>
      </c>
      <c r="O824" s="14">
        <v>0</v>
      </c>
      <c r="P824" s="14">
        <v>5.2314814814814819E-3</v>
      </c>
      <c r="Q824">
        <v>0</v>
      </c>
      <c r="R824" s="14">
        <v>5.9587191358024686E-3</v>
      </c>
      <c r="X824" s="14">
        <v>1.5654999999999999</v>
      </c>
      <c r="Y824" s="12">
        <f t="shared" si="845"/>
        <v>10.8</v>
      </c>
      <c r="Z824" s="12">
        <f t="shared" si="846"/>
        <v>7.4</v>
      </c>
      <c r="AA824" s="14">
        <f t="shared" si="847"/>
        <v>0.15821999999999997</v>
      </c>
      <c r="AB824" s="14">
        <f t="shared" si="848"/>
        <v>3.7359999999999997E-2</v>
      </c>
      <c r="AC824" s="14">
        <f t="shared" si="849"/>
        <v>4.1999999999999996E-4</v>
      </c>
      <c r="AD824" s="14">
        <f t="shared" si="850"/>
        <v>5.2000000000000006E-3</v>
      </c>
      <c r="AE824" s="14">
        <f t="shared" si="851"/>
        <v>0</v>
      </c>
      <c r="AF824" s="14">
        <f t="shared" si="852"/>
        <v>0</v>
      </c>
      <c r="AG824" s="14">
        <f t="shared" si="853"/>
        <v>0</v>
      </c>
      <c r="AH824" s="14">
        <f t="shared" si="854"/>
        <v>0.11524000000000001</v>
      </c>
      <c r="AI824" s="14">
        <f t="shared" si="855"/>
        <v>0</v>
      </c>
      <c r="AJ824" s="14">
        <f t="shared" si="856"/>
        <v>1.0462962962962965E-3</v>
      </c>
      <c r="AK824" s="15">
        <f t="shared" si="857"/>
        <v>0.31309999999999999</v>
      </c>
    </row>
    <row r="825" spans="1:37" x14ac:dyDescent="0.25">
      <c r="A825" s="5">
        <v>45968</v>
      </c>
      <c r="B825">
        <v>5</v>
      </c>
      <c r="C825" t="s">
        <v>46</v>
      </c>
      <c r="D825">
        <v>157</v>
      </c>
      <c r="E825">
        <v>6</v>
      </c>
      <c r="F825">
        <v>163</v>
      </c>
      <c r="G825" s="14">
        <v>0.25089999999999996</v>
      </c>
      <c r="H825" s="14">
        <v>0.21170000000000003</v>
      </c>
      <c r="I825" s="14">
        <v>0</v>
      </c>
      <c r="J825" s="14">
        <v>1.7299999999999999E-2</v>
      </c>
      <c r="K825" s="14">
        <v>1.47E-2</v>
      </c>
      <c r="L825" s="14">
        <v>7.1999999999999998E-3</v>
      </c>
      <c r="M825" s="14">
        <v>0</v>
      </c>
      <c r="N825" s="14">
        <v>0</v>
      </c>
      <c r="O825" s="14">
        <v>0</v>
      </c>
      <c r="P825" s="14">
        <v>0.18709490740740742</v>
      </c>
      <c r="Q825">
        <v>0</v>
      </c>
      <c r="R825" s="14">
        <v>5.1100269573370839E-3</v>
      </c>
      <c r="X825" s="14">
        <v>1.7513000000000001</v>
      </c>
      <c r="Y825" s="12">
        <f t="shared" si="845"/>
        <v>31.4</v>
      </c>
      <c r="Z825" s="12">
        <f t="shared" si="846"/>
        <v>1.2</v>
      </c>
      <c r="AA825" s="14">
        <f t="shared" si="847"/>
        <v>5.0179999999999989E-2</v>
      </c>
      <c r="AB825" s="14">
        <f t="shared" si="848"/>
        <v>4.2340000000000003E-2</v>
      </c>
      <c r="AC825" s="14">
        <f t="shared" si="849"/>
        <v>0</v>
      </c>
      <c r="AD825" s="14">
        <f t="shared" si="850"/>
        <v>3.46E-3</v>
      </c>
      <c r="AE825" s="14">
        <f t="shared" si="851"/>
        <v>2.9399999999999999E-3</v>
      </c>
      <c r="AF825" s="14">
        <f t="shared" si="852"/>
        <v>1.4399999999999999E-3</v>
      </c>
      <c r="AG825" s="14">
        <f t="shared" si="853"/>
        <v>0</v>
      </c>
      <c r="AH825" s="14">
        <f t="shared" si="854"/>
        <v>0</v>
      </c>
      <c r="AI825" s="14">
        <f t="shared" si="855"/>
        <v>0</v>
      </c>
      <c r="AJ825" s="14">
        <f t="shared" si="856"/>
        <v>3.7418981481481484E-2</v>
      </c>
      <c r="AK825" s="15">
        <f t="shared" si="857"/>
        <v>0.35026000000000002</v>
      </c>
    </row>
    <row r="826" spans="1:37" x14ac:dyDescent="0.25">
      <c r="A826" s="5">
        <v>45968</v>
      </c>
      <c r="B826">
        <v>5</v>
      </c>
      <c r="C826" t="s">
        <v>47</v>
      </c>
      <c r="D826">
        <v>159</v>
      </c>
      <c r="E826">
        <v>18</v>
      </c>
      <c r="F826">
        <v>177</v>
      </c>
      <c r="G826" s="14">
        <v>0.33100000000000002</v>
      </c>
      <c r="H826" s="14">
        <v>0.2107</v>
      </c>
      <c r="I826" s="14">
        <v>1.67E-2</v>
      </c>
      <c r="J826" s="14">
        <v>7.5600000000000001E-2</v>
      </c>
      <c r="K826" s="14">
        <v>0</v>
      </c>
      <c r="L826" s="14">
        <v>2.3800000000000002E-2</v>
      </c>
      <c r="M826" s="14">
        <v>4.1000000000000003E-3</v>
      </c>
      <c r="N826" s="14">
        <v>0</v>
      </c>
      <c r="O826" s="14">
        <v>0</v>
      </c>
      <c r="P826" s="14">
        <v>2.435185185185185E-2</v>
      </c>
      <c r="Q826">
        <v>1</v>
      </c>
      <c r="R826" s="14">
        <v>5.1117149758454113E-3</v>
      </c>
      <c r="X826" s="14">
        <v>1.7489999999999999</v>
      </c>
      <c r="Y826" s="12">
        <f t="shared" si="845"/>
        <v>31.8</v>
      </c>
      <c r="Z826" s="12">
        <f t="shared" si="846"/>
        <v>3.6</v>
      </c>
      <c r="AA826" s="14">
        <f t="shared" si="847"/>
        <v>6.6200000000000009E-2</v>
      </c>
      <c r="AB826" s="14">
        <f t="shared" si="848"/>
        <v>4.2139999999999997E-2</v>
      </c>
      <c r="AC826" s="14">
        <f t="shared" si="849"/>
        <v>3.3400000000000001E-3</v>
      </c>
      <c r="AD826" s="14">
        <f t="shared" si="850"/>
        <v>1.512E-2</v>
      </c>
      <c r="AE826" s="14">
        <f t="shared" si="851"/>
        <v>0</v>
      </c>
      <c r="AF826" s="14">
        <f t="shared" si="852"/>
        <v>4.7600000000000003E-3</v>
      </c>
      <c r="AG826" s="14">
        <f t="shared" si="853"/>
        <v>8.2000000000000009E-4</v>
      </c>
      <c r="AH826" s="14">
        <f t="shared" si="854"/>
        <v>0</v>
      </c>
      <c r="AI826" s="14">
        <f t="shared" si="855"/>
        <v>0</v>
      </c>
      <c r="AJ826" s="14">
        <f t="shared" si="856"/>
        <v>4.8703703703703704E-3</v>
      </c>
      <c r="AK826" s="15">
        <f t="shared" si="857"/>
        <v>0.3498</v>
      </c>
    </row>
    <row r="827" spans="1:37" x14ac:dyDescent="0.25">
      <c r="A827" s="5">
        <v>45975</v>
      </c>
      <c r="B827">
        <v>5</v>
      </c>
      <c r="C827" t="s">
        <v>4561</v>
      </c>
      <c r="D827">
        <v>86</v>
      </c>
      <c r="E827">
        <v>13</v>
      </c>
      <c r="F827">
        <v>99</v>
      </c>
      <c r="G827" s="14">
        <v>0.49079861111111112</v>
      </c>
      <c r="H827" s="14">
        <v>8.9803240740740739E-2</v>
      </c>
      <c r="I827" s="14">
        <v>0</v>
      </c>
      <c r="J827" s="14">
        <v>0.17079861111111111</v>
      </c>
      <c r="K827" s="14">
        <v>0</v>
      </c>
      <c r="L827" s="14">
        <v>0</v>
      </c>
      <c r="M827" s="14">
        <v>0.13370370370370371</v>
      </c>
      <c r="N827" s="14">
        <v>0</v>
      </c>
      <c r="O827" s="14">
        <v>0</v>
      </c>
      <c r="P827" s="14">
        <v>0.13099537037037037</v>
      </c>
      <c r="Q827">
        <v>1</v>
      </c>
      <c r="R827" s="14">
        <v>5.9259259259259256E-3</v>
      </c>
      <c r="X827" s="14">
        <v>1.7104976851851852</v>
      </c>
      <c r="Y827" s="12">
        <f t="shared" ref="Y827:Y835" si="858">$D827/$B827</f>
        <v>17.2</v>
      </c>
      <c r="Z827" s="12">
        <f t="shared" ref="Z827:Z835" si="859">$E827/$B827</f>
        <v>2.6</v>
      </c>
      <c r="AA827" s="14">
        <f t="shared" ref="AA827:AA835" si="860">$G827/$B827</f>
        <v>9.8159722222222218E-2</v>
      </c>
      <c r="AB827" s="14">
        <f t="shared" ref="AB827:AB835" si="861">$H827/$B827</f>
        <v>1.7960648148148149E-2</v>
      </c>
      <c r="AC827" s="14">
        <f t="shared" ref="AC827:AC835" si="862">$I827/$B827</f>
        <v>0</v>
      </c>
      <c r="AD827" s="14">
        <f t="shared" ref="AD827:AD835" si="863">$J827/$B827</f>
        <v>3.4159722222222223E-2</v>
      </c>
      <c r="AE827" s="14">
        <f t="shared" ref="AE827:AE835" si="864">$K827/$B827</f>
        <v>0</v>
      </c>
      <c r="AF827" s="14">
        <f t="shared" ref="AF827:AF835" si="865">$L827/$B827</f>
        <v>0</v>
      </c>
      <c r="AG827" s="14">
        <f t="shared" ref="AG827:AG835" si="866">$M827/$B827</f>
        <v>2.6740740740740742E-2</v>
      </c>
      <c r="AH827" s="14">
        <f t="shared" ref="AH827:AH835" si="867">$N827/$B827</f>
        <v>0</v>
      </c>
      <c r="AI827" s="14">
        <f t="shared" ref="AI827:AI835" si="868">$O827/$B827</f>
        <v>0</v>
      </c>
      <c r="AJ827" s="14">
        <f t="shared" ref="AJ827:AJ835" si="869">$P827/$B827</f>
        <v>2.6199074074074076E-2</v>
      </c>
      <c r="AK827" s="15">
        <f t="shared" ref="AK827:AK835" si="870">$X827/$B827</f>
        <v>0.34209953703703705</v>
      </c>
    </row>
    <row r="828" spans="1:37" x14ac:dyDescent="0.25">
      <c r="A828" s="5">
        <v>45975</v>
      </c>
      <c r="B828">
        <v>5</v>
      </c>
      <c r="C828" t="s">
        <v>123</v>
      </c>
      <c r="D828">
        <v>16</v>
      </c>
      <c r="E828">
        <v>0</v>
      </c>
      <c r="F828">
        <v>16</v>
      </c>
      <c r="G828" s="14">
        <v>0.98890046296296297</v>
      </c>
      <c r="H828" s="14">
        <v>0</v>
      </c>
      <c r="I828" s="14">
        <v>0</v>
      </c>
      <c r="J828" s="14">
        <v>0</v>
      </c>
      <c r="K828" s="14">
        <v>0</v>
      </c>
      <c r="L828" s="14">
        <v>0.98890046296296297</v>
      </c>
      <c r="M828" s="14">
        <v>0</v>
      </c>
      <c r="N828" s="14">
        <v>0</v>
      </c>
      <c r="O828" s="14">
        <v>0</v>
      </c>
      <c r="P828" s="14">
        <v>7.8703703703703705E-4</v>
      </c>
      <c r="Q828">
        <v>0</v>
      </c>
      <c r="R828" s="14">
        <v>3.3564814814814816E-3</v>
      </c>
      <c r="X828" s="14">
        <v>1.0445023148148149</v>
      </c>
      <c r="Y828" s="12">
        <f t="shared" si="858"/>
        <v>3.2</v>
      </c>
      <c r="Z828" s="12">
        <f t="shared" si="859"/>
        <v>0</v>
      </c>
      <c r="AA828" s="14">
        <f t="shared" si="860"/>
        <v>0.1977800925925926</v>
      </c>
      <c r="AB828" s="14">
        <f t="shared" si="861"/>
        <v>0</v>
      </c>
      <c r="AC828" s="14">
        <f t="shared" si="862"/>
        <v>0</v>
      </c>
      <c r="AD828" s="14">
        <f t="shared" si="863"/>
        <v>0</v>
      </c>
      <c r="AE828" s="14">
        <f t="shared" si="864"/>
        <v>0</v>
      </c>
      <c r="AF828" s="14">
        <f t="shared" si="865"/>
        <v>0.1977800925925926</v>
      </c>
      <c r="AG828" s="14">
        <f t="shared" si="866"/>
        <v>0</v>
      </c>
      <c r="AH828" s="14">
        <f t="shared" si="867"/>
        <v>0</v>
      </c>
      <c r="AI828" s="14">
        <f t="shared" si="868"/>
        <v>0</v>
      </c>
      <c r="AJ828" s="14">
        <f t="shared" si="869"/>
        <v>1.574074074074074E-4</v>
      </c>
      <c r="AK828" s="15">
        <f t="shared" si="870"/>
        <v>0.208900462962963</v>
      </c>
    </row>
    <row r="829" spans="1:37" x14ac:dyDescent="0.25">
      <c r="A829" s="5">
        <v>45975</v>
      </c>
      <c r="B829">
        <v>5</v>
      </c>
      <c r="C829" t="s">
        <v>126</v>
      </c>
      <c r="D829">
        <v>82</v>
      </c>
      <c r="E829">
        <v>9</v>
      </c>
      <c r="F829">
        <v>91</v>
      </c>
      <c r="G829" s="14">
        <v>0.37719907407407405</v>
      </c>
      <c r="H829" s="14">
        <v>0.20829861111111111</v>
      </c>
      <c r="I829" s="14">
        <v>0</v>
      </c>
      <c r="J829" s="14">
        <v>5.6701388888888891E-2</v>
      </c>
      <c r="K829" s="14">
        <v>0</v>
      </c>
      <c r="L829" s="14">
        <v>0.11219907407407408</v>
      </c>
      <c r="M829" s="14">
        <v>0</v>
      </c>
      <c r="N829" s="14">
        <v>0</v>
      </c>
      <c r="O829" s="14">
        <v>0</v>
      </c>
      <c r="P829" s="14">
        <v>2.8819444444444446E-2</v>
      </c>
      <c r="Q829">
        <v>0</v>
      </c>
      <c r="R829" s="14">
        <v>4.6527777777777774E-3</v>
      </c>
      <c r="X829" s="14">
        <v>1.7439930555555556</v>
      </c>
      <c r="Y829" s="12">
        <f t="shared" si="858"/>
        <v>16.399999999999999</v>
      </c>
      <c r="Z829" s="12">
        <f t="shared" si="859"/>
        <v>1.8</v>
      </c>
      <c r="AA829" s="14">
        <f t="shared" si="860"/>
        <v>7.5439814814814807E-2</v>
      </c>
      <c r="AB829" s="14">
        <f t="shared" si="861"/>
        <v>4.1659722222222223E-2</v>
      </c>
      <c r="AC829" s="14">
        <f t="shared" si="862"/>
        <v>0</v>
      </c>
      <c r="AD829" s="14">
        <f t="shared" si="863"/>
        <v>1.1340277777777779E-2</v>
      </c>
      <c r="AE829" s="14">
        <f t="shared" si="864"/>
        <v>0</v>
      </c>
      <c r="AF829" s="14">
        <f t="shared" si="865"/>
        <v>2.2439814814814815E-2</v>
      </c>
      <c r="AG829" s="14">
        <f t="shared" si="866"/>
        <v>0</v>
      </c>
      <c r="AH829" s="14">
        <f t="shared" si="867"/>
        <v>0</v>
      </c>
      <c r="AI829" s="14">
        <f t="shared" si="868"/>
        <v>0</v>
      </c>
      <c r="AJ829" s="14">
        <f t="shared" si="869"/>
        <v>5.7638888888888896E-3</v>
      </c>
      <c r="AK829" s="15">
        <f t="shared" si="870"/>
        <v>0.3487986111111111</v>
      </c>
    </row>
    <row r="830" spans="1:37" x14ac:dyDescent="0.25">
      <c r="A830" s="5">
        <v>45975</v>
      </c>
      <c r="B830">
        <v>5</v>
      </c>
      <c r="C830" t="s">
        <v>127</v>
      </c>
      <c r="D830">
        <v>48</v>
      </c>
      <c r="E830">
        <v>12</v>
      </c>
      <c r="F830">
        <v>60</v>
      </c>
      <c r="G830" s="14">
        <v>0.30189814814814814</v>
      </c>
      <c r="H830" s="14">
        <v>0.22599537037037037</v>
      </c>
      <c r="I830" s="14">
        <v>0</v>
      </c>
      <c r="J830" s="14">
        <v>2.9502314814814815E-2</v>
      </c>
      <c r="K830" s="14">
        <v>0</v>
      </c>
      <c r="L830" s="14">
        <v>4.6400462962962963E-2</v>
      </c>
      <c r="M830" s="14">
        <v>0</v>
      </c>
      <c r="N830" s="14">
        <v>0</v>
      </c>
      <c r="O830" s="14">
        <v>0</v>
      </c>
      <c r="P830" s="14">
        <v>2.9062500000000002E-2</v>
      </c>
      <c r="Q830">
        <v>0</v>
      </c>
      <c r="R830" s="14">
        <v>6.076388888888889E-3</v>
      </c>
      <c r="X830" s="14">
        <v>1.7803009259259259</v>
      </c>
      <c r="Y830" s="12">
        <f t="shared" si="858"/>
        <v>9.6</v>
      </c>
      <c r="Z830" s="12">
        <f t="shared" si="859"/>
        <v>2.4</v>
      </c>
      <c r="AA830" s="14">
        <f t="shared" si="860"/>
        <v>6.037962962962963E-2</v>
      </c>
      <c r="AB830" s="14">
        <f t="shared" si="861"/>
        <v>4.5199074074074072E-2</v>
      </c>
      <c r="AC830" s="14">
        <f t="shared" si="862"/>
        <v>0</v>
      </c>
      <c r="AD830" s="14">
        <f t="shared" si="863"/>
        <v>5.9004629629629633E-3</v>
      </c>
      <c r="AE830" s="14">
        <f t="shared" si="864"/>
        <v>0</v>
      </c>
      <c r="AF830" s="14">
        <f t="shared" si="865"/>
        <v>9.2800925925925933E-3</v>
      </c>
      <c r="AG830" s="14">
        <f t="shared" si="866"/>
        <v>0</v>
      </c>
      <c r="AH830" s="14">
        <f t="shared" si="867"/>
        <v>0</v>
      </c>
      <c r="AI830" s="14">
        <f t="shared" si="868"/>
        <v>0</v>
      </c>
      <c r="AJ830" s="14">
        <f t="shared" si="869"/>
        <v>5.8125E-3</v>
      </c>
      <c r="AK830" s="15">
        <f t="shared" si="870"/>
        <v>0.35606018518518517</v>
      </c>
    </row>
    <row r="831" spans="1:37" x14ac:dyDescent="0.25">
      <c r="A831" s="5">
        <v>45975</v>
      </c>
      <c r="B831">
        <v>4</v>
      </c>
      <c r="C831" t="s">
        <v>44</v>
      </c>
      <c r="D831">
        <v>105</v>
      </c>
      <c r="E831">
        <v>8</v>
      </c>
      <c r="F831">
        <v>113</v>
      </c>
      <c r="G831" s="14">
        <v>0.18599537037037037</v>
      </c>
      <c r="H831" s="14">
        <v>0.16700231481481481</v>
      </c>
      <c r="I831" s="14">
        <v>0</v>
      </c>
      <c r="J831" s="14">
        <v>1.5405092592592592E-2</v>
      </c>
      <c r="K831" s="14">
        <v>3.5995370370370369E-3</v>
      </c>
      <c r="L831" s="14">
        <v>0</v>
      </c>
      <c r="M831" s="14">
        <v>0</v>
      </c>
      <c r="N831" s="14">
        <v>0</v>
      </c>
      <c r="O831" s="14">
        <v>0</v>
      </c>
      <c r="P831" s="14">
        <v>1.1585648148148149E-2</v>
      </c>
      <c r="Q831">
        <v>0</v>
      </c>
      <c r="R831" s="14">
        <v>7.083333333333333E-3</v>
      </c>
      <c r="X831" s="14">
        <v>1.4053935185185185</v>
      </c>
      <c r="Y831" s="12">
        <f t="shared" si="858"/>
        <v>26.25</v>
      </c>
      <c r="Z831" s="12">
        <f t="shared" si="859"/>
        <v>2</v>
      </c>
      <c r="AA831" s="14">
        <f t="shared" si="860"/>
        <v>4.6498842592592592E-2</v>
      </c>
      <c r="AB831" s="14">
        <f t="shared" si="861"/>
        <v>4.1750578703703703E-2</v>
      </c>
      <c r="AC831" s="14">
        <f t="shared" si="862"/>
        <v>0</v>
      </c>
      <c r="AD831" s="14">
        <f t="shared" si="863"/>
        <v>3.8512731481481479E-3</v>
      </c>
      <c r="AE831" s="14">
        <f t="shared" si="864"/>
        <v>8.9988425925925924E-4</v>
      </c>
      <c r="AF831" s="14">
        <f t="shared" si="865"/>
        <v>0</v>
      </c>
      <c r="AG831" s="14">
        <f t="shared" si="866"/>
        <v>0</v>
      </c>
      <c r="AH831" s="14">
        <f t="shared" si="867"/>
        <v>0</v>
      </c>
      <c r="AI831" s="14">
        <f t="shared" si="868"/>
        <v>0</v>
      </c>
      <c r="AJ831" s="14">
        <f t="shared" si="869"/>
        <v>2.8964120370370372E-3</v>
      </c>
      <c r="AK831" s="15">
        <f t="shared" si="870"/>
        <v>0.35134837962962961</v>
      </c>
    </row>
    <row r="832" spans="1:37" x14ac:dyDescent="0.25">
      <c r="A832" s="5">
        <v>45975</v>
      </c>
      <c r="B832">
        <v>5</v>
      </c>
      <c r="C832" t="s">
        <v>49</v>
      </c>
      <c r="D832">
        <v>87</v>
      </c>
      <c r="E832">
        <v>15</v>
      </c>
      <c r="F832">
        <v>102</v>
      </c>
      <c r="G832" s="14">
        <v>0.2442013888888889</v>
      </c>
      <c r="H832" s="14">
        <v>0.20879629629629629</v>
      </c>
      <c r="I832" s="14">
        <v>1.0995370370370371E-3</v>
      </c>
      <c r="J832" s="14">
        <v>2.7199074074074073E-2</v>
      </c>
      <c r="K832" s="14">
        <v>0</v>
      </c>
      <c r="L832" s="14">
        <v>0</v>
      </c>
      <c r="M832" s="14">
        <v>2.5000000000000001E-3</v>
      </c>
      <c r="N832" s="14">
        <v>4.5949074074074078E-3</v>
      </c>
      <c r="O832" s="14">
        <v>0</v>
      </c>
      <c r="P832" s="14">
        <v>7.5613425925925931E-2</v>
      </c>
      <c r="Q832">
        <v>0</v>
      </c>
      <c r="R832" s="14">
        <v>3.1828703703703702E-3</v>
      </c>
      <c r="X832" s="14">
        <v>1.7368055555555555</v>
      </c>
      <c r="Y832" s="12">
        <f t="shared" si="858"/>
        <v>17.399999999999999</v>
      </c>
      <c r="Z832" s="12">
        <f t="shared" si="859"/>
        <v>3</v>
      </c>
      <c r="AA832" s="14">
        <f t="shared" si="860"/>
        <v>4.8840277777777781E-2</v>
      </c>
      <c r="AB832" s="14">
        <f t="shared" si="861"/>
        <v>4.175925925925926E-2</v>
      </c>
      <c r="AC832" s="14">
        <f t="shared" si="862"/>
        <v>2.1990740740740743E-4</v>
      </c>
      <c r="AD832" s="14">
        <f t="shared" si="863"/>
        <v>5.4398148148148149E-3</v>
      </c>
      <c r="AE832" s="14">
        <f t="shared" si="864"/>
        <v>0</v>
      </c>
      <c r="AF832" s="14">
        <f t="shared" si="865"/>
        <v>0</v>
      </c>
      <c r="AG832" s="14">
        <f t="shared" si="866"/>
        <v>5.0000000000000001E-4</v>
      </c>
      <c r="AH832" s="14">
        <f t="shared" si="867"/>
        <v>9.1898148148148156E-4</v>
      </c>
      <c r="AI832" s="14">
        <f t="shared" si="868"/>
        <v>0</v>
      </c>
      <c r="AJ832" s="14">
        <f t="shared" si="869"/>
        <v>1.5122685185185187E-2</v>
      </c>
      <c r="AK832" s="15">
        <f t="shared" si="870"/>
        <v>0.34736111111111112</v>
      </c>
    </row>
    <row r="833" spans="1:37" x14ac:dyDescent="0.25">
      <c r="A833" s="5">
        <v>45975</v>
      </c>
      <c r="B833">
        <v>5</v>
      </c>
      <c r="C833" t="s">
        <v>45</v>
      </c>
      <c r="D833">
        <v>22</v>
      </c>
      <c r="E833">
        <v>33</v>
      </c>
      <c r="F833">
        <v>55</v>
      </c>
      <c r="G833" s="14">
        <v>1.1429976851851851</v>
      </c>
      <c r="H833" s="14">
        <v>0.2232986111111111</v>
      </c>
      <c r="I833" s="14">
        <v>1.2962962962962963E-3</v>
      </c>
      <c r="J833" s="14">
        <v>1.2395833333333333E-2</v>
      </c>
      <c r="K833" s="14">
        <v>0</v>
      </c>
      <c r="L833" s="14">
        <v>0</v>
      </c>
      <c r="M833" s="14">
        <v>0</v>
      </c>
      <c r="N833" s="14">
        <v>0.90599537037037037</v>
      </c>
      <c r="O833" s="14">
        <v>0</v>
      </c>
      <c r="P833" s="14">
        <v>2.1875000000000002E-3</v>
      </c>
      <c r="Q833">
        <v>0</v>
      </c>
      <c r="R833" s="14">
        <v>8.3101851851851843E-3</v>
      </c>
      <c r="X833" s="14">
        <v>1.74</v>
      </c>
      <c r="Y833" s="12">
        <f t="shared" si="858"/>
        <v>4.4000000000000004</v>
      </c>
      <c r="Z833" s="12">
        <f t="shared" si="859"/>
        <v>6.6</v>
      </c>
      <c r="AA833" s="14">
        <f t="shared" si="860"/>
        <v>0.228599537037037</v>
      </c>
      <c r="AB833" s="14">
        <f t="shared" si="861"/>
        <v>4.4659722222222219E-2</v>
      </c>
      <c r="AC833" s="14">
        <f t="shared" si="862"/>
        <v>2.5925925925925926E-4</v>
      </c>
      <c r="AD833" s="14">
        <f t="shared" si="863"/>
        <v>2.4791666666666668E-3</v>
      </c>
      <c r="AE833" s="14">
        <f t="shared" si="864"/>
        <v>0</v>
      </c>
      <c r="AF833" s="14">
        <f t="shared" si="865"/>
        <v>0</v>
      </c>
      <c r="AG833" s="14">
        <f t="shared" si="866"/>
        <v>0</v>
      </c>
      <c r="AH833" s="14">
        <f t="shared" si="867"/>
        <v>0.18119907407407407</v>
      </c>
      <c r="AI833" s="14">
        <f t="shared" si="868"/>
        <v>0</v>
      </c>
      <c r="AJ833" s="14">
        <f t="shared" si="869"/>
        <v>4.3750000000000006E-4</v>
      </c>
      <c r="AK833" s="15">
        <f t="shared" si="870"/>
        <v>0.34799999999999998</v>
      </c>
    </row>
    <row r="834" spans="1:37" x14ac:dyDescent="0.25">
      <c r="A834" s="5">
        <v>45975</v>
      </c>
      <c r="B834">
        <v>5</v>
      </c>
      <c r="C834" t="s">
        <v>46</v>
      </c>
      <c r="D834">
        <v>129</v>
      </c>
      <c r="E834">
        <v>6</v>
      </c>
      <c r="F834">
        <v>135</v>
      </c>
      <c r="G834" s="14">
        <v>0.24409722222222222</v>
      </c>
      <c r="H834" s="14">
        <v>0.21180555555555555</v>
      </c>
      <c r="I834" s="14">
        <v>1.2037037037037038E-3</v>
      </c>
      <c r="J834" s="14">
        <v>3.1099537037037037E-2</v>
      </c>
      <c r="K834" s="14">
        <v>0</v>
      </c>
      <c r="L834" s="14">
        <v>0</v>
      </c>
      <c r="M834" s="14">
        <v>0</v>
      </c>
      <c r="N834" s="14">
        <v>0</v>
      </c>
      <c r="O834" s="14">
        <v>0</v>
      </c>
      <c r="P834" s="14">
        <v>0.1799537037037037</v>
      </c>
      <c r="Q834">
        <v>0</v>
      </c>
      <c r="R834" s="14">
        <v>4.8611111111111112E-3</v>
      </c>
      <c r="X834" s="14">
        <v>1.7317939814814816</v>
      </c>
      <c r="Y834" s="12">
        <f t="shared" si="858"/>
        <v>25.8</v>
      </c>
      <c r="Z834" s="12">
        <f t="shared" si="859"/>
        <v>1.2</v>
      </c>
      <c r="AA834" s="14">
        <f t="shared" si="860"/>
        <v>4.8819444444444443E-2</v>
      </c>
      <c r="AB834" s="14">
        <f t="shared" si="861"/>
        <v>4.2361111111111113E-2</v>
      </c>
      <c r="AC834" s="14">
        <f t="shared" si="862"/>
        <v>2.4074074074074075E-4</v>
      </c>
      <c r="AD834" s="14">
        <f t="shared" si="863"/>
        <v>6.2199074074074075E-3</v>
      </c>
      <c r="AE834" s="14">
        <f t="shared" si="864"/>
        <v>0</v>
      </c>
      <c r="AF834" s="14">
        <f t="shared" si="865"/>
        <v>0</v>
      </c>
      <c r="AG834" s="14">
        <f t="shared" si="866"/>
        <v>0</v>
      </c>
      <c r="AH834" s="14">
        <f t="shared" si="867"/>
        <v>0</v>
      </c>
      <c r="AI834" s="14">
        <f t="shared" si="868"/>
        <v>0</v>
      </c>
      <c r="AJ834" s="14">
        <f t="shared" si="869"/>
        <v>3.599074074074074E-2</v>
      </c>
      <c r="AK834" s="15">
        <f t="shared" si="870"/>
        <v>0.34635879629629629</v>
      </c>
    </row>
    <row r="835" spans="1:37" x14ac:dyDescent="0.25">
      <c r="A835" s="5">
        <v>45975</v>
      </c>
      <c r="B835">
        <v>4</v>
      </c>
      <c r="C835" t="s">
        <v>47</v>
      </c>
      <c r="D835">
        <v>90</v>
      </c>
      <c r="E835">
        <v>5</v>
      </c>
      <c r="F835">
        <v>95</v>
      </c>
      <c r="G835" s="14">
        <v>0.20819444444444443</v>
      </c>
      <c r="H835" s="14">
        <v>0.16769675925925925</v>
      </c>
      <c r="I835" s="14">
        <v>0</v>
      </c>
      <c r="J835" s="14">
        <v>4.0497685185185185E-2</v>
      </c>
      <c r="K835" s="14">
        <v>0</v>
      </c>
      <c r="L835" s="14">
        <v>0</v>
      </c>
      <c r="M835" s="14">
        <v>0</v>
      </c>
      <c r="N835" s="14">
        <v>0</v>
      </c>
      <c r="O835" s="14">
        <v>0</v>
      </c>
      <c r="P835" s="14">
        <v>1.4305555555555556E-2</v>
      </c>
      <c r="Q835">
        <v>0</v>
      </c>
      <c r="R835" s="14">
        <v>5.4166666666666669E-3</v>
      </c>
      <c r="X835" s="14">
        <v>1.4134953703703703</v>
      </c>
      <c r="Y835" s="12">
        <f t="shared" si="858"/>
        <v>22.5</v>
      </c>
      <c r="Z835" s="12">
        <f t="shared" si="859"/>
        <v>1.25</v>
      </c>
      <c r="AA835" s="14">
        <f t="shared" si="860"/>
        <v>5.2048611111111108E-2</v>
      </c>
      <c r="AB835" s="14">
        <f t="shared" si="861"/>
        <v>4.1924189814814813E-2</v>
      </c>
      <c r="AC835" s="14">
        <f t="shared" si="862"/>
        <v>0</v>
      </c>
      <c r="AD835" s="14">
        <f t="shared" si="863"/>
        <v>1.0124421296296296E-2</v>
      </c>
      <c r="AE835" s="14">
        <f t="shared" si="864"/>
        <v>0</v>
      </c>
      <c r="AF835" s="14">
        <f t="shared" si="865"/>
        <v>0</v>
      </c>
      <c r="AG835" s="14">
        <f t="shared" si="866"/>
        <v>0</v>
      </c>
      <c r="AH835" s="14">
        <f t="shared" si="867"/>
        <v>0</v>
      </c>
      <c r="AI835" s="14">
        <f t="shared" si="868"/>
        <v>0</v>
      </c>
      <c r="AJ835" s="14">
        <f t="shared" si="869"/>
        <v>3.5763888888888889E-3</v>
      </c>
      <c r="AK835" s="15">
        <f t="shared" si="870"/>
        <v>0.35337384259259258</v>
      </c>
    </row>
    <row r="836" spans="1:37" x14ac:dyDescent="0.25">
      <c r="A836" s="5">
        <v>45982</v>
      </c>
      <c r="B836">
        <v>4</v>
      </c>
      <c r="C836" t="s">
        <v>4561</v>
      </c>
      <c r="D836">
        <v>82</v>
      </c>
      <c r="E836">
        <v>15</v>
      </c>
      <c r="F836">
        <v>97</v>
      </c>
      <c r="G836" s="14">
        <v>0.30400000000000005</v>
      </c>
      <c r="H836" s="14">
        <v>0.13069999999999998</v>
      </c>
      <c r="I836" s="14">
        <v>9.1000000000000004E-3</v>
      </c>
      <c r="J836" s="14">
        <v>2.1500000000000002E-2</v>
      </c>
      <c r="K836" s="14">
        <v>0</v>
      </c>
      <c r="L836" s="14">
        <v>0</v>
      </c>
      <c r="M836" s="14">
        <v>0.14269999999999999</v>
      </c>
      <c r="N836" s="14">
        <v>0</v>
      </c>
      <c r="O836" s="14">
        <v>0</v>
      </c>
      <c r="P836" s="14">
        <v>6.9189814814814815E-2</v>
      </c>
      <c r="Q836">
        <v>0</v>
      </c>
      <c r="R836" s="14">
        <v>5.5435580397470638E-3</v>
      </c>
      <c r="X836" s="14">
        <v>1.4029</v>
      </c>
      <c r="Y836" s="12">
        <f t="shared" ref="Y836:Y844" si="871">$D836/$B836</f>
        <v>20.5</v>
      </c>
      <c r="Z836" s="12">
        <f t="shared" ref="Z836:Z844" si="872">$E836/$B836</f>
        <v>3.75</v>
      </c>
      <c r="AA836" s="14">
        <f t="shared" ref="AA836:AA844" si="873">$G836/$B836</f>
        <v>7.6000000000000012E-2</v>
      </c>
      <c r="AB836" s="14">
        <f t="shared" ref="AB836:AB844" si="874">$H836/$B836</f>
        <v>3.2674999999999996E-2</v>
      </c>
      <c r="AC836" s="14">
        <f t="shared" ref="AC836:AC844" si="875">$I836/$B836</f>
        <v>2.2750000000000001E-3</v>
      </c>
      <c r="AD836" s="14">
        <f t="shared" ref="AD836:AD844" si="876">$J836/$B836</f>
        <v>5.3750000000000004E-3</v>
      </c>
      <c r="AE836" s="14">
        <f t="shared" ref="AE836:AE844" si="877">$K836/$B836</f>
        <v>0</v>
      </c>
      <c r="AF836" s="14">
        <f t="shared" ref="AF836:AF844" si="878">$L836/$B836</f>
        <v>0</v>
      </c>
      <c r="AG836" s="14">
        <f t="shared" ref="AG836:AG844" si="879">$M836/$B836</f>
        <v>3.5674999999999998E-2</v>
      </c>
      <c r="AH836" s="14">
        <f t="shared" ref="AH836:AH844" si="880">$N836/$B836</f>
        <v>0</v>
      </c>
      <c r="AI836" s="14">
        <f t="shared" ref="AI836:AI844" si="881">$O836/$B836</f>
        <v>0</v>
      </c>
      <c r="AJ836" s="14">
        <f t="shared" ref="AJ836:AJ844" si="882">$P836/$B836</f>
        <v>1.7297453703703704E-2</v>
      </c>
      <c r="AK836" s="15">
        <f t="shared" ref="AK836:AK844" si="883">$X836/$B836</f>
        <v>0.35072500000000001</v>
      </c>
    </row>
    <row r="837" spans="1:37" x14ac:dyDescent="0.25">
      <c r="A837" s="5">
        <v>45982</v>
      </c>
      <c r="B837">
        <v>3</v>
      </c>
      <c r="C837" t="s">
        <v>123</v>
      </c>
      <c r="D837">
        <v>5</v>
      </c>
      <c r="E837">
        <v>0</v>
      </c>
      <c r="F837">
        <v>5</v>
      </c>
      <c r="G837" s="14">
        <v>0.63600000000000001</v>
      </c>
      <c r="H837" s="14">
        <v>0</v>
      </c>
      <c r="I837" s="14">
        <v>0</v>
      </c>
      <c r="J837" s="14">
        <v>0</v>
      </c>
      <c r="K837" s="14">
        <v>0</v>
      </c>
      <c r="L837" s="14">
        <v>0.63600000000000001</v>
      </c>
      <c r="M837" s="14">
        <v>0</v>
      </c>
      <c r="N837" s="14">
        <v>0</v>
      </c>
      <c r="O837" s="14">
        <v>0</v>
      </c>
      <c r="P837" s="14">
        <v>6.9444444444444444E-5</v>
      </c>
      <c r="Q837">
        <v>0</v>
      </c>
      <c r="R837" s="14">
        <v>6.5601851851851854E-3</v>
      </c>
      <c r="X837" s="14">
        <v>0.66900000000000004</v>
      </c>
      <c r="Y837" s="12">
        <f t="shared" si="871"/>
        <v>1.6666666666666667</v>
      </c>
      <c r="Z837" s="12">
        <f t="shared" si="872"/>
        <v>0</v>
      </c>
      <c r="AA837" s="14">
        <f t="shared" si="873"/>
        <v>0.21199999999999999</v>
      </c>
      <c r="AB837" s="14">
        <f t="shared" si="874"/>
        <v>0</v>
      </c>
      <c r="AC837" s="14">
        <f t="shared" si="875"/>
        <v>0</v>
      </c>
      <c r="AD837" s="14">
        <f t="shared" si="876"/>
        <v>0</v>
      </c>
      <c r="AE837" s="14">
        <f t="shared" si="877"/>
        <v>0</v>
      </c>
      <c r="AF837" s="14">
        <f t="shared" si="878"/>
        <v>0.21199999999999999</v>
      </c>
      <c r="AG837" s="14">
        <f t="shared" si="879"/>
        <v>0</v>
      </c>
      <c r="AH837" s="14">
        <f t="shared" si="880"/>
        <v>0</v>
      </c>
      <c r="AI837" s="14">
        <f t="shared" si="881"/>
        <v>0</v>
      </c>
      <c r="AJ837" s="14">
        <f t="shared" si="882"/>
        <v>2.3148148148148147E-5</v>
      </c>
      <c r="AK837" s="15">
        <f t="shared" si="883"/>
        <v>0.223</v>
      </c>
    </row>
    <row r="838" spans="1:37" x14ac:dyDescent="0.25">
      <c r="A838" s="5">
        <v>45982</v>
      </c>
      <c r="B838">
        <v>4</v>
      </c>
      <c r="C838" t="s">
        <v>126</v>
      </c>
      <c r="D838">
        <v>41</v>
      </c>
      <c r="E838">
        <v>5</v>
      </c>
      <c r="F838">
        <v>46</v>
      </c>
      <c r="G838" s="14">
        <v>0.2742</v>
      </c>
      <c r="H838" s="14">
        <v>0.16570000000000001</v>
      </c>
      <c r="I838" s="14">
        <v>0</v>
      </c>
      <c r="J838" s="14">
        <v>2.5100000000000001E-2</v>
      </c>
      <c r="K838" s="14">
        <v>0</v>
      </c>
      <c r="L838" s="14">
        <v>8.3400000000000002E-2</v>
      </c>
      <c r="M838" s="14">
        <v>0</v>
      </c>
      <c r="N838" s="14">
        <v>0</v>
      </c>
      <c r="O838" s="14">
        <v>0</v>
      </c>
      <c r="P838" s="14">
        <v>5.1504629629629626E-3</v>
      </c>
      <c r="Q838">
        <v>0</v>
      </c>
      <c r="R838" s="14">
        <v>3.4854497354497352E-3</v>
      </c>
      <c r="X838" s="14">
        <v>1.4158999999999999</v>
      </c>
      <c r="Y838" s="12">
        <f t="shared" si="871"/>
        <v>10.25</v>
      </c>
      <c r="Z838" s="12">
        <f t="shared" si="872"/>
        <v>1.25</v>
      </c>
      <c r="AA838" s="14">
        <f t="shared" si="873"/>
        <v>6.855E-2</v>
      </c>
      <c r="AB838" s="14">
        <f t="shared" si="874"/>
        <v>4.1425000000000003E-2</v>
      </c>
      <c r="AC838" s="14">
        <f t="shared" si="875"/>
        <v>0</v>
      </c>
      <c r="AD838" s="14">
        <f t="shared" si="876"/>
        <v>6.2750000000000002E-3</v>
      </c>
      <c r="AE838" s="14">
        <f t="shared" si="877"/>
        <v>0</v>
      </c>
      <c r="AF838" s="14">
        <f t="shared" si="878"/>
        <v>2.085E-2</v>
      </c>
      <c r="AG838" s="14">
        <f t="shared" si="879"/>
        <v>0</v>
      </c>
      <c r="AH838" s="14">
        <f t="shared" si="880"/>
        <v>0</v>
      </c>
      <c r="AI838" s="14">
        <f t="shared" si="881"/>
        <v>0</v>
      </c>
      <c r="AJ838" s="14">
        <f t="shared" si="882"/>
        <v>1.2876157407407406E-3</v>
      </c>
      <c r="AK838" s="15">
        <f t="shared" si="883"/>
        <v>0.35397499999999998</v>
      </c>
    </row>
    <row r="839" spans="1:37" x14ac:dyDescent="0.25">
      <c r="A839" s="5">
        <v>45982</v>
      </c>
      <c r="B839">
        <v>5</v>
      </c>
      <c r="C839" t="s">
        <v>127</v>
      </c>
      <c r="D839">
        <v>65</v>
      </c>
      <c r="E839">
        <v>6</v>
      </c>
      <c r="F839">
        <v>71</v>
      </c>
      <c r="G839" s="14">
        <v>0.30199799999999999</v>
      </c>
      <c r="H839" s="14">
        <v>0.2097</v>
      </c>
      <c r="I839" s="14">
        <v>0</v>
      </c>
      <c r="J839" s="14">
        <v>5.1799999999999999E-2</v>
      </c>
      <c r="K839" s="14">
        <v>0</v>
      </c>
      <c r="L839" s="14">
        <v>4.0500000000000001E-2</v>
      </c>
      <c r="M839" s="14">
        <v>0</v>
      </c>
      <c r="N839" s="14">
        <v>0</v>
      </c>
      <c r="O839" s="14">
        <v>0</v>
      </c>
      <c r="P839" s="14">
        <v>3.7361111111111109E-2</v>
      </c>
      <c r="Q839">
        <v>0</v>
      </c>
      <c r="R839" s="14">
        <v>6.099712401795734E-3</v>
      </c>
      <c r="X839" s="14">
        <v>1.735498</v>
      </c>
      <c r="Y839" s="12">
        <f t="shared" si="871"/>
        <v>13</v>
      </c>
      <c r="Z839" s="12">
        <f t="shared" si="872"/>
        <v>1.2</v>
      </c>
      <c r="AA839" s="14">
        <f t="shared" si="873"/>
        <v>6.0399599999999998E-2</v>
      </c>
      <c r="AB839" s="14">
        <f t="shared" si="874"/>
        <v>4.1939999999999998E-2</v>
      </c>
      <c r="AC839" s="14">
        <f t="shared" si="875"/>
        <v>0</v>
      </c>
      <c r="AD839" s="14">
        <f t="shared" si="876"/>
        <v>1.0359999999999999E-2</v>
      </c>
      <c r="AE839" s="14">
        <f t="shared" si="877"/>
        <v>0</v>
      </c>
      <c r="AF839" s="14">
        <f t="shared" si="878"/>
        <v>8.0999999999999996E-3</v>
      </c>
      <c r="AG839" s="14">
        <f t="shared" si="879"/>
        <v>0</v>
      </c>
      <c r="AH839" s="14">
        <f t="shared" si="880"/>
        <v>0</v>
      </c>
      <c r="AI839" s="14">
        <f t="shared" si="881"/>
        <v>0</v>
      </c>
      <c r="AJ839" s="14">
        <f t="shared" si="882"/>
        <v>7.4722222222222221E-3</v>
      </c>
      <c r="AK839" s="15">
        <f t="shared" si="883"/>
        <v>0.34709960000000001</v>
      </c>
    </row>
    <row r="840" spans="1:37" x14ac:dyDescent="0.25">
      <c r="A840" s="5">
        <v>45982</v>
      </c>
      <c r="B840">
        <v>4</v>
      </c>
      <c r="C840" t="s">
        <v>44</v>
      </c>
      <c r="D840">
        <v>83</v>
      </c>
      <c r="E840">
        <v>11</v>
      </c>
      <c r="F840">
        <v>94</v>
      </c>
      <c r="G840" s="14">
        <v>0.20130000000000001</v>
      </c>
      <c r="H840" s="14">
        <v>0.16819999999999999</v>
      </c>
      <c r="I840" s="14">
        <v>2.0999999999999999E-3</v>
      </c>
      <c r="J840" s="14">
        <v>2.3600000000000003E-2</v>
      </c>
      <c r="K840" s="14">
        <v>7.4000000000000003E-3</v>
      </c>
      <c r="L840" s="14">
        <v>0</v>
      </c>
      <c r="M840" s="14">
        <v>0</v>
      </c>
      <c r="N840" s="14">
        <v>0</v>
      </c>
      <c r="O840" s="14">
        <v>0</v>
      </c>
      <c r="P840" s="14">
        <v>9.4907407407407406E-3</v>
      </c>
      <c r="Q840">
        <v>0</v>
      </c>
      <c r="R840" s="14">
        <v>6.495844489067381E-3</v>
      </c>
      <c r="X840" s="14">
        <v>1.4036999999999999</v>
      </c>
      <c r="Y840" s="12">
        <f t="shared" si="871"/>
        <v>20.75</v>
      </c>
      <c r="Z840" s="12">
        <f t="shared" si="872"/>
        <v>2.75</v>
      </c>
      <c r="AA840" s="14">
        <f t="shared" si="873"/>
        <v>5.0325000000000002E-2</v>
      </c>
      <c r="AB840" s="14">
        <f t="shared" si="874"/>
        <v>4.2049999999999997E-2</v>
      </c>
      <c r="AC840" s="14">
        <f t="shared" si="875"/>
        <v>5.2499999999999997E-4</v>
      </c>
      <c r="AD840" s="14">
        <f t="shared" si="876"/>
        <v>5.9000000000000007E-3</v>
      </c>
      <c r="AE840" s="14">
        <f t="shared" si="877"/>
        <v>1.8500000000000001E-3</v>
      </c>
      <c r="AF840" s="14">
        <f t="shared" si="878"/>
        <v>0</v>
      </c>
      <c r="AG840" s="14">
        <f t="shared" si="879"/>
        <v>0</v>
      </c>
      <c r="AH840" s="14">
        <f t="shared" si="880"/>
        <v>0</v>
      </c>
      <c r="AI840" s="14">
        <f t="shared" si="881"/>
        <v>0</v>
      </c>
      <c r="AJ840" s="14">
        <f t="shared" si="882"/>
        <v>2.3726851851851851E-3</v>
      </c>
      <c r="AK840" s="15">
        <f t="shared" si="883"/>
        <v>0.35092499999999999</v>
      </c>
    </row>
    <row r="841" spans="1:37" x14ac:dyDescent="0.25">
      <c r="A841" s="5">
        <v>45982</v>
      </c>
      <c r="B841">
        <v>5</v>
      </c>
      <c r="C841" t="s">
        <v>49</v>
      </c>
      <c r="D841">
        <v>72</v>
      </c>
      <c r="E841">
        <v>19</v>
      </c>
      <c r="F841">
        <v>91</v>
      </c>
      <c r="G841" s="14">
        <v>0.28129900000000002</v>
      </c>
      <c r="H841" s="14">
        <v>0.2122</v>
      </c>
      <c r="I841" s="14">
        <v>3.7999999999999996E-3</v>
      </c>
      <c r="J841" s="14">
        <v>4.1999999999999996E-2</v>
      </c>
      <c r="K841" s="14">
        <v>0</v>
      </c>
      <c r="L841" s="14">
        <v>0</v>
      </c>
      <c r="M841" s="14">
        <v>3.7000000000000002E-3</v>
      </c>
      <c r="N841" s="14">
        <v>1.9600000000000003E-2</v>
      </c>
      <c r="O841" s="14">
        <v>0</v>
      </c>
      <c r="P841" s="14">
        <v>5.8159722222222217E-2</v>
      </c>
      <c r="Q841">
        <v>0</v>
      </c>
      <c r="R841" s="14">
        <v>4.0237590020576128E-3</v>
      </c>
      <c r="X841" s="14">
        <v>1.7358990000000001</v>
      </c>
      <c r="Y841" s="12">
        <f t="shared" si="871"/>
        <v>14.4</v>
      </c>
      <c r="Z841" s="12">
        <f t="shared" si="872"/>
        <v>3.8</v>
      </c>
      <c r="AA841" s="14">
        <f t="shared" si="873"/>
        <v>5.6259800000000006E-2</v>
      </c>
      <c r="AB841" s="14">
        <f t="shared" si="874"/>
        <v>4.2439999999999999E-2</v>
      </c>
      <c r="AC841" s="14">
        <f t="shared" si="875"/>
        <v>7.5999999999999993E-4</v>
      </c>
      <c r="AD841" s="14">
        <f t="shared" si="876"/>
        <v>8.3999999999999995E-3</v>
      </c>
      <c r="AE841" s="14">
        <f t="shared" si="877"/>
        <v>0</v>
      </c>
      <c r="AF841" s="14">
        <f t="shared" si="878"/>
        <v>0</v>
      </c>
      <c r="AG841" s="14">
        <f t="shared" si="879"/>
        <v>7.3999999999999999E-4</v>
      </c>
      <c r="AH841" s="14">
        <f t="shared" si="880"/>
        <v>3.9200000000000007E-3</v>
      </c>
      <c r="AI841" s="14">
        <f t="shared" si="881"/>
        <v>0</v>
      </c>
      <c r="AJ841" s="14">
        <f t="shared" si="882"/>
        <v>1.1631944444444443E-2</v>
      </c>
      <c r="AK841" s="15">
        <f t="shared" si="883"/>
        <v>0.34717980000000004</v>
      </c>
    </row>
    <row r="842" spans="1:37" x14ac:dyDescent="0.25">
      <c r="A842" s="5">
        <v>45982</v>
      </c>
      <c r="B842">
        <v>5</v>
      </c>
      <c r="C842" t="s">
        <v>45</v>
      </c>
      <c r="D842">
        <v>28</v>
      </c>
      <c r="E842">
        <v>21</v>
      </c>
      <c r="F842">
        <v>49</v>
      </c>
      <c r="G842" s="14">
        <v>0.82879999999999987</v>
      </c>
      <c r="H842" s="14">
        <v>0.21190000000000001</v>
      </c>
      <c r="I842" s="14">
        <v>8.3000000000000001E-3</v>
      </c>
      <c r="J842" s="14">
        <v>5.4399999999999997E-2</v>
      </c>
      <c r="K842" s="14">
        <v>0</v>
      </c>
      <c r="L842" s="14">
        <v>0</v>
      </c>
      <c r="M842" s="14">
        <v>0</v>
      </c>
      <c r="N842" s="14">
        <v>0.55419999999999991</v>
      </c>
      <c r="O842" s="14">
        <v>0</v>
      </c>
      <c r="P842" s="14">
        <v>3.2986111111111111E-3</v>
      </c>
      <c r="Q842">
        <v>0</v>
      </c>
      <c r="R842" s="14">
        <v>6.0830026455026458E-3</v>
      </c>
      <c r="X842" s="14">
        <v>1.6536</v>
      </c>
      <c r="Y842" s="12">
        <f t="shared" si="871"/>
        <v>5.6</v>
      </c>
      <c r="Z842" s="12">
        <f t="shared" si="872"/>
        <v>4.2</v>
      </c>
      <c r="AA842" s="14">
        <f t="shared" si="873"/>
        <v>0.16575999999999996</v>
      </c>
      <c r="AB842" s="14">
        <f t="shared" si="874"/>
        <v>4.2380000000000001E-2</v>
      </c>
      <c r="AC842" s="14">
        <f t="shared" si="875"/>
        <v>1.66E-3</v>
      </c>
      <c r="AD842" s="14">
        <f t="shared" si="876"/>
        <v>1.0879999999999999E-2</v>
      </c>
      <c r="AE842" s="14">
        <f t="shared" si="877"/>
        <v>0</v>
      </c>
      <c r="AF842" s="14">
        <f t="shared" si="878"/>
        <v>0</v>
      </c>
      <c r="AG842" s="14">
        <f t="shared" si="879"/>
        <v>0</v>
      </c>
      <c r="AH842" s="14">
        <f t="shared" si="880"/>
        <v>0.11083999999999998</v>
      </c>
      <c r="AI842" s="14">
        <f t="shared" si="881"/>
        <v>0</v>
      </c>
      <c r="AJ842" s="14">
        <f t="shared" si="882"/>
        <v>6.5972222222222224E-4</v>
      </c>
      <c r="AK842" s="15">
        <f t="shared" si="883"/>
        <v>0.33072000000000001</v>
      </c>
    </row>
    <row r="843" spans="1:37" x14ac:dyDescent="0.25">
      <c r="A843" s="5">
        <v>45982</v>
      </c>
      <c r="B843">
        <v>5</v>
      </c>
      <c r="C843" t="s">
        <v>46</v>
      </c>
      <c r="D843">
        <v>113</v>
      </c>
      <c r="E843">
        <v>4</v>
      </c>
      <c r="F843">
        <v>117</v>
      </c>
      <c r="G843" s="14">
        <v>0.22960000000000003</v>
      </c>
      <c r="H843" s="14">
        <v>0.21189999999999998</v>
      </c>
      <c r="I843" s="14">
        <v>0</v>
      </c>
      <c r="J843" s="14">
        <v>1.77E-2</v>
      </c>
      <c r="K843" s="14">
        <v>0</v>
      </c>
      <c r="L843" s="14">
        <v>0</v>
      </c>
      <c r="M843" s="14">
        <v>0</v>
      </c>
      <c r="N843" s="14">
        <v>0</v>
      </c>
      <c r="O843" s="14">
        <v>0</v>
      </c>
      <c r="P843" s="14">
        <v>0.15451388888888887</v>
      </c>
      <c r="Q843">
        <v>0</v>
      </c>
      <c r="R843" s="14">
        <v>5.754568174369059E-3</v>
      </c>
      <c r="X843" s="14">
        <v>1.7372000000000001</v>
      </c>
      <c r="Y843" s="12">
        <f t="shared" si="871"/>
        <v>22.6</v>
      </c>
      <c r="Z843" s="12">
        <f t="shared" si="872"/>
        <v>0.8</v>
      </c>
      <c r="AA843" s="14">
        <f t="shared" si="873"/>
        <v>4.5920000000000002E-2</v>
      </c>
      <c r="AB843" s="14">
        <f t="shared" si="874"/>
        <v>4.2379999999999994E-2</v>
      </c>
      <c r="AC843" s="14">
        <f t="shared" si="875"/>
        <v>0</v>
      </c>
      <c r="AD843" s="14">
        <f t="shared" si="876"/>
        <v>3.5400000000000002E-3</v>
      </c>
      <c r="AE843" s="14">
        <f t="shared" si="877"/>
        <v>0</v>
      </c>
      <c r="AF843" s="14">
        <f t="shared" si="878"/>
        <v>0</v>
      </c>
      <c r="AG843" s="14">
        <f t="shared" si="879"/>
        <v>0</v>
      </c>
      <c r="AH843" s="14">
        <f t="shared" si="880"/>
        <v>0</v>
      </c>
      <c r="AI843" s="14">
        <f t="shared" si="881"/>
        <v>0</v>
      </c>
      <c r="AJ843" s="14">
        <f t="shared" si="882"/>
        <v>3.0902777777777772E-2</v>
      </c>
      <c r="AK843" s="15">
        <f t="shared" si="883"/>
        <v>0.34744000000000003</v>
      </c>
    </row>
    <row r="844" spans="1:37" x14ac:dyDescent="0.25">
      <c r="A844" s="5">
        <v>45982</v>
      </c>
      <c r="B844">
        <v>5</v>
      </c>
      <c r="C844" t="s">
        <v>47</v>
      </c>
      <c r="D844">
        <v>124</v>
      </c>
      <c r="E844">
        <v>14</v>
      </c>
      <c r="F844">
        <v>138</v>
      </c>
      <c r="G844" s="14">
        <v>0.34870000000000001</v>
      </c>
      <c r="H844" s="14">
        <v>0.21110000000000001</v>
      </c>
      <c r="I844" s="14">
        <v>2.4299999999999999E-2</v>
      </c>
      <c r="J844" s="14">
        <v>9.7600000000000006E-2</v>
      </c>
      <c r="K844" s="14">
        <v>0</v>
      </c>
      <c r="L844" s="14">
        <v>1.5699999999999999E-2</v>
      </c>
      <c r="M844" s="14">
        <v>0</v>
      </c>
      <c r="N844" s="14">
        <v>0</v>
      </c>
      <c r="O844" s="14">
        <v>0</v>
      </c>
      <c r="P844" s="14">
        <v>1.434027777777778E-2</v>
      </c>
      <c r="Q844">
        <v>0</v>
      </c>
      <c r="R844" s="14">
        <v>4.998425925925927E-3</v>
      </c>
      <c r="X844" s="14">
        <v>1.7336</v>
      </c>
      <c r="Y844" s="12">
        <f t="shared" si="871"/>
        <v>24.8</v>
      </c>
      <c r="Z844" s="12">
        <f t="shared" si="872"/>
        <v>2.8</v>
      </c>
      <c r="AA844" s="14">
        <f t="shared" si="873"/>
        <v>6.9739999999999996E-2</v>
      </c>
      <c r="AB844" s="14">
        <f t="shared" si="874"/>
        <v>4.2220000000000001E-2</v>
      </c>
      <c r="AC844" s="14">
        <f t="shared" si="875"/>
        <v>4.8599999999999997E-3</v>
      </c>
      <c r="AD844" s="14">
        <f t="shared" si="876"/>
        <v>1.9520000000000003E-2</v>
      </c>
      <c r="AE844" s="14">
        <f t="shared" si="877"/>
        <v>0</v>
      </c>
      <c r="AF844" s="14">
        <f t="shared" si="878"/>
        <v>3.1399999999999996E-3</v>
      </c>
      <c r="AG844" s="14">
        <f t="shared" si="879"/>
        <v>0</v>
      </c>
      <c r="AH844" s="14">
        <f t="shared" si="880"/>
        <v>0</v>
      </c>
      <c r="AI844" s="14">
        <f t="shared" si="881"/>
        <v>0</v>
      </c>
      <c r="AJ844" s="14">
        <f t="shared" si="882"/>
        <v>2.868055555555556E-3</v>
      </c>
      <c r="AK844" s="15">
        <f t="shared" si="883"/>
        <v>0.34672000000000003</v>
      </c>
    </row>
    <row r="845" spans="1:37" x14ac:dyDescent="0.25">
      <c r="A845" s="5">
        <v>45989</v>
      </c>
      <c r="B845">
        <v>5</v>
      </c>
      <c r="C845" t="s">
        <v>4561</v>
      </c>
      <c r="D845">
        <v>118</v>
      </c>
      <c r="E845">
        <v>33</v>
      </c>
      <c r="F845">
        <v>151</v>
      </c>
      <c r="G845" s="14">
        <v>0.37809999999999999</v>
      </c>
      <c r="H845" s="14">
        <v>0.23409999999999997</v>
      </c>
      <c r="I845" s="14">
        <v>1.9300000000000001E-2</v>
      </c>
      <c r="J845" s="14">
        <v>1.38E-2</v>
      </c>
      <c r="K845" s="14">
        <v>0</v>
      </c>
      <c r="L845" s="14">
        <v>0</v>
      </c>
      <c r="M845" s="14">
        <v>8.3900000000000002E-2</v>
      </c>
      <c r="N845" s="14">
        <v>2.7E-2</v>
      </c>
      <c r="O845" s="14">
        <v>0</v>
      </c>
      <c r="P845" s="14">
        <v>0.11802083333333334</v>
      </c>
      <c r="Q845">
        <v>0</v>
      </c>
      <c r="R845" s="14">
        <v>4.8753112356053523E-3</v>
      </c>
      <c r="X845" s="14">
        <v>1.7616000000000001</v>
      </c>
      <c r="Y845" s="12">
        <f t="shared" ref="Y845:Y853" si="884">$D845/$B845</f>
        <v>23.6</v>
      </c>
      <c r="Z845" s="12">
        <f t="shared" ref="Z845:Z853" si="885">$E845/$B845</f>
        <v>6.6</v>
      </c>
      <c r="AA845" s="14">
        <f t="shared" ref="AA845:AA853" si="886">$G845/$B845</f>
        <v>7.5619999999999993E-2</v>
      </c>
      <c r="AB845" s="14">
        <f t="shared" ref="AB845:AB853" si="887">$H845/$B845</f>
        <v>4.6819999999999994E-2</v>
      </c>
      <c r="AC845" s="14">
        <f t="shared" ref="AC845:AC853" si="888">$I845/$B845</f>
        <v>3.8600000000000001E-3</v>
      </c>
      <c r="AD845" s="14">
        <f t="shared" ref="AD845:AD853" si="889">$J845/$B845</f>
        <v>2.7599999999999999E-3</v>
      </c>
      <c r="AE845" s="14">
        <f t="shared" ref="AE845:AE853" si="890">$K845/$B845</f>
        <v>0</v>
      </c>
      <c r="AF845" s="14">
        <f t="shared" ref="AF845:AF853" si="891">$L845/$B845</f>
        <v>0</v>
      </c>
      <c r="AG845" s="14">
        <f t="shared" ref="AG845:AG853" si="892">$M845/$B845</f>
        <v>1.678E-2</v>
      </c>
      <c r="AH845" s="14">
        <f t="shared" ref="AH845:AH853" si="893">$N845/$B845</f>
        <v>5.4000000000000003E-3</v>
      </c>
      <c r="AI845" s="14">
        <f t="shared" ref="AI845:AI853" si="894">$O845/$B845</f>
        <v>0</v>
      </c>
      <c r="AJ845" s="14">
        <f t="shared" ref="AJ845:AJ853" si="895">$P845/$B845</f>
        <v>2.3604166666666669E-2</v>
      </c>
      <c r="AK845" s="15">
        <f t="shared" ref="AK845:AK853" si="896">$X845/$B845</f>
        <v>0.35232000000000002</v>
      </c>
    </row>
    <row r="846" spans="1:37" x14ac:dyDescent="0.25">
      <c r="A846" s="5">
        <v>45989</v>
      </c>
      <c r="B846">
        <v>5</v>
      </c>
      <c r="C846" t="s">
        <v>123</v>
      </c>
      <c r="D846">
        <v>20</v>
      </c>
      <c r="E846">
        <v>0</v>
      </c>
      <c r="F846">
        <v>20</v>
      </c>
      <c r="G846" s="14">
        <v>1.5227999999999999</v>
      </c>
      <c r="H846" s="14">
        <v>0</v>
      </c>
      <c r="I846" s="14">
        <v>0</v>
      </c>
      <c r="J846" s="14">
        <v>0</v>
      </c>
      <c r="K846" s="14">
        <v>0</v>
      </c>
      <c r="L846" s="14">
        <v>1.5227999999999999</v>
      </c>
      <c r="M846" s="14">
        <v>0</v>
      </c>
      <c r="N846" s="14">
        <v>0</v>
      </c>
      <c r="O846" s="14">
        <v>0</v>
      </c>
      <c r="P846" s="14">
        <v>1.2870370370370369E-2</v>
      </c>
      <c r="Q846">
        <v>0</v>
      </c>
      <c r="R846" s="14">
        <v>3.4658564814814817E-3</v>
      </c>
      <c r="X846" s="14">
        <v>1.6884999999999999</v>
      </c>
      <c r="Y846" s="12">
        <f t="shared" si="884"/>
        <v>4</v>
      </c>
      <c r="Z846" s="12">
        <f t="shared" si="885"/>
        <v>0</v>
      </c>
      <c r="AA846" s="14">
        <f t="shared" si="886"/>
        <v>0.30456</v>
      </c>
      <c r="AB846" s="14">
        <f t="shared" si="887"/>
        <v>0</v>
      </c>
      <c r="AC846" s="14">
        <f t="shared" si="888"/>
        <v>0</v>
      </c>
      <c r="AD846" s="14">
        <f t="shared" si="889"/>
        <v>0</v>
      </c>
      <c r="AE846" s="14">
        <f t="shared" si="890"/>
        <v>0</v>
      </c>
      <c r="AF846" s="14">
        <f t="shared" si="891"/>
        <v>0.30456</v>
      </c>
      <c r="AG846" s="14">
        <f t="shared" si="892"/>
        <v>0</v>
      </c>
      <c r="AH846" s="14">
        <f t="shared" si="893"/>
        <v>0</v>
      </c>
      <c r="AI846" s="14">
        <f t="shared" si="894"/>
        <v>0</v>
      </c>
      <c r="AJ846" s="14">
        <f t="shared" si="895"/>
        <v>2.5740740740740737E-3</v>
      </c>
      <c r="AK846" s="15">
        <f t="shared" si="896"/>
        <v>0.3377</v>
      </c>
    </row>
    <row r="847" spans="1:37" x14ac:dyDescent="0.25">
      <c r="A847" s="5">
        <v>45989</v>
      </c>
      <c r="B847">
        <v>5</v>
      </c>
      <c r="C847" t="s">
        <v>126</v>
      </c>
      <c r="D847">
        <v>82</v>
      </c>
      <c r="E847">
        <v>9</v>
      </c>
      <c r="F847">
        <v>91</v>
      </c>
      <c r="G847" s="14">
        <v>0.38809899999999997</v>
      </c>
      <c r="H847" s="14">
        <v>0.23520000000000002</v>
      </c>
      <c r="I847" s="14">
        <v>0</v>
      </c>
      <c r="J847" s="14">
        <v>3.39E-2</v>
      </c>
      <c r="K847" s="14">
        <v>0</v>
      </c>
      <c r="L847" s="14">
        <v>0.11899999999999999</v>
      </c>
      <c r="M847" s="14">
        <v>0</v>
      </c>
      <c r="N847" s="14">
        <v>0</v>
      </c>
      <c r="O847" s="14">
        <v>0</v>
      </c>
      <c r="P847" s="14">
        <v>9.4907407407407406E-3</v>
      </c>
      <c r="Q847">
        <v>0</v>
      </c>
      <c r="R847" s="14">
        <v>3.9261517615176147E-3</v>
      </c>
      <c r="X847" s="14">
        <v>1.7457989999999999</v>
      </c>
      <c r="Y847" s="12">
        <f t="shared" si="884"/>
        <v>16.399999999999999</v>
      </c>
      <c r="Z847" s="12">
        <f t="shared" si="885"/>
        <v>1.8</v>
      </c>
      <c r="AA847" s="14">
        <f t="shared" si="886"/>
        <v>7.7619799999999989E-2</v>
      </c>
      <c r="AB847" s="14">
        <f t="shared" si="887"/>
        <v>4.7040000000000005E-2</v>
      </c>
      <c r="AC847" s="14">
        <f t="shared" si="888"/>
        <v>0</v>
      </c>
      <c r="AD847" s="14">
        <f t="shared" si="889"/>
        <v>6.7799999999999996E-3</v>
      </c>
      <c r="AE847" s="14">
        <f t="shared" si="890"/>
        <v>0</v>
      </c>
      <c r="AF847" s="14">
        <f t="shared" si="891"/>
        <v>2.3799999999999998E-2</v>
      </c>
      <c r="AG847" s="14">
        <f t="shared" si="892"/>
        <v>0</v>
      </c>
      <c r="AH847" s="14">
        <f t="shared" si="893"/>
        <v>0</v>
      </c>
      <c r="AI847" s="14">
        <f t="shared" si="894"/>
        <v>0</v>
      </c>
      <c r="AJ847" s="14">
        <f t="shared" si="895"/>
        <v>1.8981481481481482E-3</v>
      </c>
      <c r="AK847" s="15">
        <f t="shared" si="896"/>
        <v>0.34915979999999996</v>
      </c>
    </row>
    <row r="848" spans="1:37" x14ac:dyDescent="0.25">
      <c r="A848" s="5">
        <v>45989</v>
      </c>
      <c r="B848">
        <v>5</v>
      </c>
      <c r="C848" t="s">
        <v>127</v>
      </c>
      <c r="D848">
        <v>49</v>
      </c>
      <c r="E848">
        <v>24</v>
      </c>
      <c r="F848">
        <v>73</v>
      </c>
      <c r="G848" s="14">
        <v>0.36250000000000004</v>
      </c>
      <c r="H848" s="14">
        <v>0.2089</v>
      </c>
      <c r="I848" s="14">
        <v>0</v>
      </c>
      <c r="J848" s="14">
        <v>2.7299999999999998E-2</v>
      </c>
      <c r="K848" s="14">
        <v>0</v>
      </c>
      <c r="L848" s="14">
        <v>0.1188</v>
      </c>
      <c r="M848" s="14">
        <v>7.4999999999999997E-3</v>
      </c>
      <c r="N848" s="14">
        <v>0</v>
      </c>
      <c r="O848" s="14">
        <v>0</v>
      </c>
      <c r="P848" s="14">
        <v>3.9259259259259258E-2</v>
      </c>
      <c r="Q848">
        <v>0</v>
      </c>
      <c r="R848" s="14">
        <v>5.8673469387755094E-3</v>
      </c>
      <c r="X848" s="14">
        <v>1.7830999999999999</v>
      </c>
      <c r="Y848" s="12">
        <f t="shared" si="884"/>
        <v>9.8000000000000007</v>
      </c>
      <c r="Z848" s="12">
        <f t="shared" si="885"/>
        <v>4.8</v>
      </c>
      <c r="AA848" s="14">
        <f t="shared" si="886"/>
        <v>7.2500000000000009E-2</v>
      </c>
      <c r="AB848" s="14">
        <f t="shared" si="887"/>
        <v>4.1779999999999998E-2</v>
      </c>
      <c r="AC848" s="14">
        <f t="shared" si="888"/>
        <v>0</v>
      </c>
      <c r="AD848" s="14">
        <f t="shared" si="889"/>
        <v>5.4599999999999996E-3</v>
      </c>
      <c r="AE848" s="14">
        <f t="shared" si="890"/>
        <v>0</v>
      </c>
      <c r="AF848" s="14">
        <f t="shared" si="891"/>
        <v>2.376E-2</v>
      </c>
      <c r="AG848" s="14">
        <f t="shared" si="892"/>
        <v>1.5E-3</v>
      </c>
      <c r="AH848" s="14">
        <f t="shared" si="893"/>
        <v>0</v>
      </c>
      <c r="AI848" s="14">
        <f t="shared" si="894"/>
        <v>0</v>
      </c>
      <c r="AJ848" s="14">
        <f t="shared" si="895"/>
        <v>7.8518518518518512E-3</v>
      </c>
      <c r="AK848" s="15">
        <f t="shared" si="896"/>
        <v>0.35661999999999999</v>
      </c>
    </row>
    <row r="849" spans="1:37" x14ac:dyDescent="0.25">
      <c r="A849" s="5">
        <v>45989</v>
      </c>
      <c r="B849">
        <v>3</v>
      </c>
      <c r="C849" t="s">
        <v>44</v>
      </c>
      <c r="D849">
        <v>76</v>
      </c>
      <c r="E849">
        <v>8</v>
      </c>
      <c r="F849">
        <v>84</v>
      </c>
      <c r="G849" s="14">
        <v>0.15339999999999998</v>
      </c>
      <c r="H849" s="14">
        <v>0.12590000000000001</v>
      </c>
      <c r="I849" s="14">
        <v>0</v>
      </c>
      <c r="J849" s="14">
        <v>2.5999999999999999E-2</v>
      </c>
      <c r="K849" s="14">
        <v>1.5E-3</v>
      </c>
      <c r="L849" s="14">
        <v>0</v>
      </c>
      <c r="M849" s="14">
        <v>0</v>
      </c>
      <c r="N849" s="14">
        <v>0</v>
      </c>
      <c r="O849" s="14">
        <v>0</v>
      </c>
      <c r="P849" s="14">
        <v>1.6331018518518519E-2</v>
      </c>
      <c r="Q849">
        <v>0</v>
      </c>
      <c r="R849" s="14">
        <v>6.8104288499025341E-3</v>
      </c>
      <c r="X849" s="14">
        <v>1.0571999999999999</v>
      </c>
      <c r="Y849" s="12">
        <f t="shared" si="884"/>
        <v>25.333333333333332</v>
      </c>
      <c r="Z849" s="12">
        <f t="shared" si="885"/>
        <v>2.6666666666666665</v>
      </c>
      <c r="AA849" s="14">
        <f t="shared" si="886"/>
        <v>5.1133333333333329E-2</v>
      </c>
      <c r="AB849" s="14">
        <f t="shared" si="887"/>
        <v>4.1966666666666673E-2</v>
      </c>
      <c r="AC849" s="14">
        <f t="shared" si="888"/>
        <v>0</v>
      </c>
      <c r="AD849" s="14">
        <f t="shared" si="889"/>
        <v>8.6666666666666663E-3</v>
      </c>
      <c r="AE849" s="14">
        <f t="shared" si="890"/>
        <v>5.0000000000000001E-4</v>
      </c>
      <c r="AF849" s="14">
        <f t="shared" si="891"/>
        <v>0</v>
      </c>
      <c r="AG849" s="14">
        <f t="shared" si="892"/>
        <v>0</v>
      </c>
      <c r="AH849" s="14">
        <f t="shared" si="893"/>
        <v>0</v>
      </c>
      <c r="AI849" s="14">
        <f t="shared" si="894"/>
        <v>0</v>
      </c>
      <c r="AJ849" s="14">
        <f t="shared" si="895"/>
        <v>5.443672839506173E-3</v>
      </c>
      <c r="AK849" s="15">
        <f t="shared" si="896"/>
        <v>0.35239999999999999</v>
      </c>
    </row>
    <row r="850" spans="1:37" x14ac:dyDescent="0.25">
      <c r="A850" s="5">
        <v>45989</v>
      </c>
      <c r="B850">
        <v>5</v>
      </c>
      <c r="C850" t="s">
        <v>49</v>
      </c>
      <c r="D850">
        <v>85</v>
      </c>
      <c r="E850">
        <v>30</v>
      </c>
      <c r="F850">
        <v>115</v>
      </c>
      <c r="G850" s="14">
        <v>0.24620000000000003</v>
      </c>
      <c r="H850" s="14">
        <v>0.20890000000000003</v>
      </c>
      <c r="I850" s="14">
        <v>1.6000000000000001E-3</v>
      </c>
      <c r="J850" s="14">
        <v>3.3300000000000003E-2</v>
      </c>
      <c r="K850" s="14">
        <v>0</v>
      </c>
      <c r="L850" s="14">
        <v>0</v>
      </c>
      <c r="M850" s="14">
        <v>2.3999999999999998E-3</v>
      </c>
      <c r="N850" s="14">
        <v>0</v>
      </c>
      <c r="O850" s="14">
        <v>0</v>
      </c>
      <c r="P850" s="14">
        <v>6.1261574074074079E-2</v>
      </c>
      <c r="Q850">
        <v>0</v>
      </c>
      <c r="R850" s="14">
        <v>2.8827614379084965E-3</v>
      </c>
      <c r="X850" s="14">
        <v>1.7499</v>
      </c>
      <c r="Y850" s="12">
        <f t="shared" si="884"/>
        <v>17</v>
      </c>
      <c r="Z850" s="12">
        <f t="shared" si="885"/>
        <v>6</v>
      </c>
      <c r="AA850" s="14">
        <f t="shared" si="886"/>
        <v>4.9240000000000006E-2</v>
      </c>
      <c r="AB850" s="14">
        <f t="shared" si="887"/>
        <v>4.1780000000000005E-2</v>
      </c>
      <c r="AC850" s="14">
        <f t="shared" si="888"/>
        <v>3.2000000000000003E-4</v>
      </c>
      <c r="AD850" s="14">
        <f t="shared" si="889"/>
        <v>6.660000000000001E-3</v>
      </c>
      <c r="AE850" s="14">
        <f t="shared" si="890"/>
        <v>0</v>
      </c>
      <c r="AF850" s="14">
        <f t="shared" si="891"/>
        <v>0</v>
      </c>
      <c r="AG850" s="14">
        <f t="shared" si="892"/>
        <v>4.7999999999999996E-4</v>
      </c>
      <c r="AH850" s="14">
        <f t="shared" si="893"/>
        <v>0</v>
      </c>
      <c r="AI850" s="14">
        <f t="shared" si="894"/>
        <v>0</v>
      </c>
      <c r="AJ850" s="14">
        <f t="shared" si="895"/>
        <v>1.2252314814814817E-2</v>
      </c>
      <c r="AK850" s="15">
        <f t="shared" si="896"/>
        <v>0.34998000000000001</v>
      </c>
    </row>
    <row r="851" spans="1:37" x14ac:dyDescent="0.25">
      <c r="A851" s="5">
        <v>45989</v>
      </c>
      <c r="B851">
        <v>5</v>
      </c>
      <c r="C851" t="s">
        <v>45</v>
      </c>
      <c r="D851">
        <v>42</v>
      </c>
      <c r="E851">
        <v>26</v>
      </c>
      <c r="F851">
        <v>68</v>
      </c>
      <c r="G851" s="14">
        <v>0.94179999999999997</v>
      </c>
      <c r="H851" s="14">
        <v>0.2054</v>
      </c>
      <c r="I851" s="14">
        <v>7.1999999999999998E-3</v>
      </c>
      <c r="J851" s="14">
        <v>4.6999999999999993E-3</v>
      </c>
      <c r="K851" s="14">
        <v>0</v>
      </c>
      <c r="L851" s="14">
        <v>0</v>
      </c>
      <c r="M851" s="14">
        <v>0</v>
      </c>
      <c r="N851" s="14">
        <v>0.72450000000000003</v>
      </c>
      <c r="O851" s="14">
        <v>0</v>
      </c>
      <c r="P851" s="14">
        <v>4.5717592592592598E-3</v>
      </c>
      <c r="Q851">
        <v>0</v>
      </c>
      <c r="R851" s="14">
        <v>4.3733465608465603E-3</v>
      </c>
      <c r="X851" s="14">
        <v>1.7473000000000001</v>
      </c>
      <c r="Y851" s="12">
        <f t="shared" si="884"/>
        <v>8.4</v>
      </c>
      <c r="Z851" s="12">
        <f t="shared" si="885"/>
        <v>5.2</v>
      </c>
      <c r="AA851" s="14">
        <f t="shared" si="886"/>
        <v>0.18836</v>
      </c>
      <c r="AB851" s="14">
        <f t="shared" si="887"/>
        <v>4.1079999999999998E-2</v>
      </c>
      <c r="AC851" s="14">
        <f t="shared" si="888"/>
        <v>1.4399999999999999E-3</v>
      </c>
      <c r="AD851" s="14">
        <f t="shared" si="889"/>
        <v>9.3999999999999986E-4</v>
      </c>
      <c r="AE851" s="14">
        <f t="shared" si="890"/>
        <v>0</v>
      </c>
      <c r="AF851" s="14">
        <f t="shared" si="891"/>
        <v>0</v>
      </c>
      <c r="AG851" s="14">
        <f t="shared" si="892"/>
        <v>0</v>
      </c>
      <c r="AH851" s="14">
        <f t="shared" si="893"/>
        <v>0.1449</v>
      </c>
      <c r="AI851" s="14">
        <f t="shared" si="894"/>
        <v>0</v>
      </c>
      <c r="AJ851" s="14">
        <f t="shared" si="895"/>
        <v>9.1435185185185196E-4</v>
      </c>
      <c r="AK851" s="15">
        <f t="shared" si="896"/>
        <v>0.34945999999999999</v>
      </c>
    </row>
    <row r="852" spans="1:37" x14ac:dyDescent="0.25">
      <c r="A852" s="5">
        <v>45989</v>
      </c>
      <c r="B852">
        <v>0</v>
      </c>
      <c r="C852" t="s">
        <v>46</v>
      </c>
      <c r="D852">
        <v>0</v>
      </c>
      <c r="E852">
        <v>0</v>
      </c>
      <c r="F852">
        <v>0</v>
      </c>
      <c r="G852" s="14">
        <v>0</v>
      </c>
      <c r="H852" s="14">
        <v>0</v>
      </c>
      <c r="I852" s="14">
        <v>0</v>
      </c>
      <c r="J852" s="14">
        <v>0</v>
      </c>
      <c r="K852" s="14">
        <v>0</v>
      </c>
      <c r="L852" s="14">
        <v>0</v>
      </c>
      <c r="M852" s="14">
        <v>0</v>
      </c>
      <c r="N852" s="14">
        <v>0</v>
      </c>
      <c r="O852" s="14">
        <v>0</v>
      </c>
      <c r="P852" s="14">
        <v>0</v>
      </c>
      <c r="Q852">
        <v>0</v>
      </c>
      <c r="R852" s="14" t="e">
        <v>#DIV/0!</v>
      </c>
      <c r="X852" s="14">
        <v>0</v>
      </c>
      <c r="Y852" s="12" t="e">
        <f t="shared" si="884"/>
        <v>#DIV/0!</v>
      </c>
      <c r="Z852" s="12" t="e">
        <f t="shared" si="885"/>
        <v>#DIV/0!</v>
      </c>
      <c r="AA852" s="14" t="e">
        <f t="shared" si="886"/>
        <v>#DIV/0!</v>
      </c>
      <c r="AB852" s="14" t="e">
        <f t="shared" si="887"/>
        <v>#DIV/0!</v>
      </c>
      <c r="AC852" s="14" t="e">
        <f t="shared" si="888"/>
        <v>#DIV/0!</v>
      </c>
      <c r="AD852" s="14" t="e">
        <f t="shared" si="889"/>
        <v>#DIV/0!</v>
      </c>
      <c r="AE852" s="14" t="e">
        <f t="shared" si="890"/>
        <v>#DIV/0!</v>
      </c>
      <c r="AF852" s="14" t="e">
        <f t="shared" si="891"/>
        <v>#DIV/0!</v>
      </c>
      <c r="AG852" s="14" t="e">
        <f t="shared" si="892"/>
        <v>#DIV/0!</v>
      </c>
      <c r="AH852" s="14" t="e">
        <f t="shared" si="893"/>
        <v>#DIV/0!</v>
      </c>
      <c r="AI852" s="14" t="e">
        <f t="shared" si="894"/>
        <v>#DIV/0!</v>
      </c>
      <c r="AJ852" s="14" t="e">
        <f t="shared" si="895"/>
        <v>#DIV/0!</v>
      </c>
      <c r="AK852" s="15" t="e">
        <f t="shared" si="896"/>
        <v>#DIV/0!</v>
      </c>
    </row>
    <row r="853" spans="1:37" x14ac:dyDescent="0.25">
      <c r="A853" s="5">
        <v>45989</v>
      </c>
      <c r="B853">
        <v>5</v>
      </c>
      <c r="C853" t="s">
        <v>47</v>
      </c>
      <c r="D853">
        <v>145</v>
      </c>
      <c r="E853">
        <v>4</v>
      </c>
      <c r="F853">
        <v>149</v>
      </c>
      <c r="G853" s="14">
        <v>0.32020000000000004</v>
      </c>
      <c r="H853" s="14">
        <v>0.21</v>
      </c>
      <c r="I853" s="14">
        <v>1.3299999999999999E-2</v>
      </c>
      <c r="J853" s="14">
        <v>9.0200000000000002E-2</v>
      </c>
      <c r="K853" s="14">
        <v>0</v>
      </c>
      <c r="L853" s="14">
        <v>6.6999999999999994E-3</v>
      </c>
      <c r="M853" s="14">
        <v>0</v>
      </c>
      <c r="N853" s="14">
        <v>0</v>
      </c>
      <c r="O853" s="14">
        <v>0</v>
      </c>
      <c r="P853" s="14">
        <v>1.7094907407407406E-2</v>
      </c>
      <c r="Q853">
        <v>0</v>
      </c>
      <c r="R853" s="14">
        <v>4.9967497463216642E-3</v>
      </c>
      <c r="X853" s="14">
        <v>1.7365999999999999</v>
      </c>
      <c r="Y853" s="12">
        <f t="shared" si="884"/>
        <v>29</v>
      </c>
      <c r="Z853" s="12">
        <f t="shared" si="885"/>
        <v>0.8</v>
      </c>
      <c r="AA853" s="14">
        <f t="shared" si="886"/>
        <v>6.4040000000000014E-2</v>
      </c>
      <c r="AB853" s="14">
        <f t="shared" si="887"/>
        <v>4.1999999999999996E-2</v>
      </c>
      <c r="AC853" s="14">
        <f t="shared" si="888"/>
        <v>2.66E-3</v>
      </c>
      <c r="AD853" s="14">
        <f t="shared" si="889"/>
        <v>1.804E-2</v>
      </c>
      <c r="AE853" s="14">
        <f t="shared" si="890"/>
        <v>0</v>
      </c>
      <c r="AF853" s="14">
        <f t="shared" si="891"/>
        <v>1.3399999999999998E-3</v>
      </c>
      <c r="AG853" s="14">
        <f t="shared" si="892"/>
        <v>0</v>
      </c>
      <c r="AH853" s="14">
        <f t="shared" si="893"/>
        <v>0</v>
      </c>
      <c r="AI853" s="14">
        <f t="shared" si="894"/>
        <v>0</v>
      </c>
      <c r="AJ853" s="14">
        <f t="shared" si="895"/>
        <v>3.4189814814814812E-3</v>
      </c>
      <c r="AK853" s="15">
        <f t="shared" si="896"/>
        <v>0.34731999999999996</v>
      </c>
    </row>
    <row r="854" spans="1:37" x14ac:dyDescent="0.25">
      <c r="A854" s="5">
        <v>45996</v>
      </c>
      <c r="B854">
        <v>4</v>
      </c>
      <c r="C854" t="s">
        <v>4561</v>
      </c>
      <c r="D854">
        <v>27</v>
      </c>
      <c r="E854">
        <v>15</v>
      </c>
      <c r="F854">
        <v>42</v>
      </c>
      <c r="G854" s="14">
        <v>0.188999</v>
      </c>
      <c r="H854" s="14">
        <v>0.1782</v>
      </c>
      <c r="I854" s="14">
        <v>0</v>
      </c>
      <c r="J854" s="14">
        <v>1.0800000000000001E-2</v>
      </c>
      <c r="K854" s="14">
        <v>0</v>
      </c>
      <c r="L854" s="14">
        <v>0</v>
      </c>
      <c r="M854" s="14">
        <v>0</v>
      </c>
      <c r="N854" s="14">
        <v>0</v>
      </c>
      <c r="O854" s="14">
        <v>0</v>
      </c>
      <c r="P854" s="14">
        <v>2.5659722222222223E-2</v>
      </c>
      <c r="Q854">
        <v>0</v>
      </c>
      <c r="R854" s="14">
        <v>6.1261145404663923E-3</v>
      </c>
      <c r="X854" s="14">
        <v>1.2423989999999998</v>
      </c>
      <c r="Y854" s="12">
        <f t="shared" ref="Y854:Y862" si="897">$D854/$B854</f>
        <v>6.75</v>
      </c>
      <c r="Z854" s="12">
        <f t="shared" ref="Z854:Z862" si="898">$E854/$B854</f>
        <v>3.75</v>
      </c>
      <c r="AA854" s="14">
        <f t="shared" ref="AA854:AA862" si="899">$G854/$B854</f>
        <v>4.724975E-2</v>
      </c>
      <c r="AB854" s="14">
        <f t="shared" ref="AB854:AB862" si="900">$H854/$B854</f>
        <v>4.4549999999999999E-2</v>
      </c>
      <c r="AC854" s="14">
        <f t="shared" ref="AC854:AC862" si="901">$I854/$B854</f>
        <v>0</v>
      </c>
      <c r="AD854" s="14">
        <f t="shared" ref="AD854:AD862" si="902">$J854/$B854</f>
        <v>2.7000000000000001E-3</v>
      </c>
      <c r="AE854" s="14">
        <f t="shared" ref="AE854:AE862" si="903">$K854/$B854</f>
        <v>0</v>
      </c>
      <c r="AF854" s="14">
        <f t="shared" ref="AF854:AF862" si="904">$L854/$B854</f>
        <v>0</v>
      </c>
      <c r="AG854" s="14">
        <f t="shared" ref="AG854:AG862" si="905">$M854/$B854</f>
        <v>0</v>
      </c>
      <c r="AH854" s="14">
        <f t="shared" ref="AH854:AH862" si="906">$N854/$B854</f>
        <v>0</v>
      </c>
      <c r="AI854" s="14">
        <f t="shared" ref="AI854:AI862" si="907">$O854/$B854</f>
        <v>0</v>
      </c>
      <c r="AJ854" s="14">
        <f t="shared" ref="AJ854:AJ862" si="908">$P854/$B854</f>
        <v>6.4149305555555557E-3</v>
      </c>
      <c r="AK854" s="15">
        <f t="shared" ref="AK854:AK862" si="909">$X854/$B854</f>
        <v>0.31059974999999995</v>
      </c>
    </row>
    <row r="855" spans="1:37" x14ac:dyDescent="0.25">
      <c r="A855" s="5">
        <v>45996</v>
      </c>
      <c r="B855">
        <v>5</v>
      </c>
      <c r="C855" t="s">
        <v>123</v>
      </c>
      <c r="D855">
        <v>5</v>
      </c>
      <c r="E855">
        <v>1</v>
      </c>
      <c r="F855">
        <v>6</v>
      </c>
      <c r="G855" s="14">
        <v>1.1775000000000002</v>
      </c>
      <c r="H855" s="14">
        <v>0</v>
      </c>
      <c r="I855" s="14">
        <v>0</v>
      </c>
      <c r="J855" s="14">
        <v>0</v>
      </c>
      <c r="K855" s="14">
        <v>0</v>
      </c>
      <c r="L855" s="14">
        <v>1.1775000000000002</v>
      </c>
      <c r="M855" s="14">
        <v>0</v>
      </c>
      <c r="N855" s="14">
        <v>0</v>
      </c>
      <c r="O855" s="14">
        <v>0</v>
      </c>
      <c r="P855" s="14">
        <v>6.3657407407407402E-4</v>
      </c>
      <c r="Q855">
        <v>0</v>
      </c>
      <c r="R855" s="14">
        <v>2.9629629629629628E-3</v>
      </c>
      <c r="X855" s="14">
        <v>1.2161000000000002</v>
      </c>
      <c r="Y855" s="12">
        <f t="shared" si="897"/>
        <v>1</v>
      </c>
      <c r="Z855" s="12">
        <f t="shared" si="898"/>
        <v>0.2</v>
      </c>
      <c r="AA855" s="14">
        <f t="shared" si="899"/>
        <v>0.23550000000000004</v>
      </c>
      <c r="AB855" s="14">
        <f t="shared" si="900"/>
        <v>0</v>
      </c>
      <c r="AC855" s="14">
        <f t="shared" si="901"/>
        <v>0</v>
      </c>
      <c r="AD855" s="14">
        <f t="shared" si="902"/>
        <v>0</v>
      </c>
      <c r="AE855" s="14">
        <f t="shared" si="903"/>
        <v>0</v>
      </c>
      <c r="AF855" s="14">
        <f t="shared" si="904"/>
        <v>0.23550000000000004</v>
      </c>
      <c r="AG855" s="14">
        <f t="shared" si="905"/>
        <v>0</v>
      </c>
      <c r="AH855" s="14">
        <f t="shared" si="906"/>
        <v>0</v>
      </c>
      <c r="AI855" s="14">
        <f t="shared" si="907"/>
        <v>0</v>
      </c>
      <c r="AJ855" s="14">
        <f t="shared" si="908"/>
        <v>1.273148148148148E-4</v>
      </c>
      <c r="AK855" s="15">
        <f t="shared" si="909"/>
        <v>0.24322000000000005</v>
      </c>
    </row>
    <row r="856" spans="1:37" x14ac:dyDescent="0.25">
      <c r="A856" s="5">
        <v>45996</v>
      </c>
      <c r="B856">
        <v>5</v>
      </c>
      <c r="C856" t="s">
        <v>126</v>
      </c>
      <c r="D856">
        <v>62</v>
      </c>
      <c r="E856">
        <v>4</v>
      </c>
      <c r="F856">
        <v>66</v>
      </c>
      <c r="G856" s="14">
        <v>0.46139999999999998</v>
      </c>
      <c r="H856" s="14">
        <v>0.17130000000000004</v>
      </c>
      <c r="I856" s="14">
        <v>0</v>
      </c>
      <c r="J856" s="14">
        <v>7.8799999999999995E-2</v>
      </c>
      <c r="K856" s="14">
        <v>0</v>
      </c>
      <c r="L856" s="14">
        <v>0.21130000000000002</v>
      </c>
      <c r="M856" s="14">
        <v>0</v>
      </c>
      <c r="N856" s="14">
        <v>0</v>
      </c>
      <c r="O856" s="14">
        <v>0</v>
      </c>
      <c r="P856" s="14">
        <v>7.0486111111111105E-3</v>
      </c>
      <c r="Q856">
        <v>0</v>
      </c>
      <c r="R856" s="14">
        <v>4.5071684587813616E-3</v>
      </c>
      <c r="X856" s="14">
        <v>1.8587</v>
      </c>
      <c r="Y856" s="12">
        <f t="shared" si="897"/>
        <v>12.4</v>
      </c>
      <c r="Z856" s="12">
        <f t="shared" si="898"/>
        <v>0.8</v>
      </c>
      <c r="AA856" s="14">
        <f t="shared" si="899"/>
        <v>9.2280000000000001E-2</v>
      </c>
      <c r="AB856" s="14">
        <f t="shared" si="900"/>
        <v>3.4260000000000006E-2</v>
      </c>
      <c r="AC856" s="14">
        <f t="shared" si="901"/>
        <v>0</v>
      </c>
      <c r="AD856" s="14">
        <f t="shared" si="902"/>
        <v>1.576E-2</v>
      </c>
      <c r="AE856" s="14">
        <f t="shared" si="903"/>
        <v>0</v>
      </c>
      <c r="AF856" s="14">
        <f t="shared" si="904"/>
        <v>4.2260000000000006E-2</v>
      </c>
      <c r="AG856" s="14">
        <f t="shared" si="905"/>
        <v>0</v>
      </c>
      <c r="AH856" s="14">
        <f t="shared" si="906"/>
        <v>0</v>
      </c>
      <c r="AI856" s="14">
        <f t="shared" si="907"/>
        <v>0</v>
      </c>
      <c r="AJ856" s="14">
        <f t="shared" si="908"/>
        <v>1.4097222222222221E-3</v>
      </c>
      <c r="AK856" s="15">
        <f t="shared" si="909"/>
        <v>0.37174000000000001</v>
      </c>
    </row>
    <row r="857" spans="1:37" x14ac:dyDescent="0.25">
      <c r="A857" s="5">
        <v>45996</v>
      </c>
      <c r="B857">
        <v>5</v>
      </c>
      <c r="C857" t="s">
        <v>127</v>
      </c>
      <c r="D857">
        <v>56</v>
      </c>
      <c r="E857">
        <v>11</v>
      </c>
      <c r="F857">
        <v>67</v>
      </c>
      <c r="G857" s="14">
        <v>0.28720000000000001</v>
      </c>
      <c r="H857" s="14">
        <v>0.21199999999999999</v>
      </c>
      <c r="I857" s="14">
        <v>0</v>
      </c>
      <c r="J857" s="14">
        <v>3.9199999999999999E-2</v>
      </c>
      <c r="K857" s="14">
        <v>0</v>
      </c>
      <c r="L857" s="14">
        <v>3.6000000000000004E-2</v>
      </c>
      <c r="M857" s="14">
        <v>0</v>
      </c>
      <c r="N857" s="14">
        <v>0</v>
      </c>
      <c r="O857" s="14">
        <v>0</v>
      </c>
      <c r="P857" s="14">
        <v>2.7256944444444441E-2</v>
      </c>
      <c r="Q857">
        <v>0</v>
      </c>
      <c r="R857" s="14">
        <v>5.82113921957672E-3</v>
      </c>
      <c r="X857" s="14">
        <v>1.7353000000000001</v>
      </c>
      <c r="Y857" s="12">
        <f t="shared" si="897"/>
        <v>11.2</v>
      </c>
      <c r="Z857" s="12">
        <f t="shared" si="898"/>
        <v>2.2000000000000002</v>
      </c>
      <c r="AA857" s="14">
        <f t="shared" si="899"/>
        <v>5.7440000000000005E-2</v>
      </c>
      <c r="AB857" s="14">
        <f t="shared" si="900"/>
        <v>4.24E-2</v>
      </c>
      <c r="AC857" s="14">
        <f t="shared" si="901"/>
        <v>0</v>
      </c>
      <c r="AD857" s="14">
        <f t="shared" si="902"/>
        <v>7.8399999999999997E-3</v>
      </c>
      <c r="AE857" s="14">
        <f t="shared" si="903"/>
        <v>0</v>
      </c>
      <c r="AF857" s="14">
        <f t="shared" si="904"/>
        <v>7.2000000000000007E-3</v>
      </c>
      <c r="AG857" s="14">
        <f t="shared" si="905"/>
        <v>0</v>
      </c>
      <c r="AH857" s="14">
        <f t="shared" si="906"/>
        <v>0</v>
      </c>
      <c r="AI857" s="14">
        <f t="shared" si="907"/>
        <v>0</v>
      </c>
      <c r="AJ857" s="14">
        <f t="shared" si="908"/>
        <v>5.4513888888888884E-3</v>
      </c>
      <c r="AK857" s="15">
        <f t="shared" si="909"/>
        <v>0.34706000000000004</v>
      </c>
    </row>
    <row r="858" spans="1:37" x14ac:dyDescent="0.25">
      <c r="A858" s="5">
        <v>45996</v>
      </c>
      <c r="B858">
        <v>3</v>
      </c>
      <c r="C858" t="s">
        <v>44</v>
      </c>
      <c r="D858">
        <v>63</v>
      </c>
      <c r="E858">
        <v>6</v>
      </c>
      <c r="F858">
        <v>69</v>
      </c>
      <c r="G858" s="14">
        <v>0.15959999999999999</v>
      </c>
      <c r="H858" s="14">
        <v>0.12809999999999999</v>
      </c>
      <c r="I858" s="14">
        <v>0</v>
      </c>
      <c r="J858" s="14">
        <v>3.15E-2</v>
      </c>
      <c r="K858" s="14">
        <v>0</v>
      </c>
      <c r="L858" s="14">
        <v>0</v>
      </c>
      <c r="M858" s="14">
        <v>0</v>
      </c>
      <c r="N858" s="14">
        <v>0</v>
      </c>
      <c r="O858" s="14">
        <v>0</v>
      </c>
      <c r="P858" s="14">
        <v>6.898148148148148E-3</v>
      </c>
      <c r="Q858">
        <v>0</v>
      </c>
      <c r="R858" s="14">
        <v>7.8698192239858907E-3</v>
      </c>
      <c r="X858" s="14">
        <v>1.0522</v>
      </c>
      <c r="Y858" s="12">
        <f t="shared" si="897"/>
        <v>21</v>
      </c>
      <c r="Z858" s="12">
        <f t="shared" si="898"/>
        <v>2</v>
      </c>
      <c r="AA858" s="14">
        <f t="shared" si="899"/>
        <v>5.3199999999999997E-2</v>
      </c>
      <c r="AB858" s="14">
        <f t="shared" si="900"/>
        <v>4.2699999999999995E-2</v>
      </c>
      <c r="AC858" s="14">
        <f t="shared" si="901"/>
        <v>0</v>
      </c>
      <c r="AD858" s="14">
        <f t="shared" si="902"/>
        <v>1.0500000000000001E-2</v>
      </c>
      <c r="AE858" s="14">
        <f t="shared" si="903"/>
        <v>0</v>
      </c>
      <c r="AF858" s="14">
        <f t="shared" si="904"/>
        <v>0</v>
      </c>
      <c r="AG858" s="14">
        <f t="shared" si="905"/>
        <v>0</v>
      </c>
      <c r="AH858" s="14">
        <f t="shared" si="906"/>
        <v>0</v>
      </c>
      <c r="AI858" s="14">
        <f t="shared" si="907"/>
        <v>0</v>
      </c>
      <c r="AJ858" s="14">
        <f t="shared" si="908"/>
        <v>2.2993827160493825E-3</v>
      </c>
      <c r="AK858" s="15">
        <f t="shared" si="909"/>
        <v>0.35073333333333334</v>
      </c>
    </row>
    <row r="859" spans="1:37" x14ac:dyDescent="0.25">
      <c r="A859" s="5">
        <v>45996</v>
      </c>
      <c r="B859">
        <v>5</v>
      </c>
      <c r="C859" t="s">
        <v>49</v>
      </c>
      <c r="D859">
        <v>162</v>
      </c>
      <c r="E859">
        <v>12</v>
      </c>
      <c r="F859">
        <v>174</v>
      </c>
      <c r="G859" s="14">
        <v>0.28269999999999995</v>
      </c>
      <c r="H859" s="14">
        <v>0.21010000000000001</v>
      </c>
      <c r="I859" s="14">
        <v>7.1999999999999998E-3</v>
      </c>
      <c r="J859" s="14">
        <v>3.3700000000000001E-2</v>
      </c>
      <c r="K859" s="14">
        <v>0</v>
      </c>
      <c r="L859" s="14">
        <v>0</v>
      </c>
      <c r="M859" s="14">
        <v>3.1699999999999999E-2</v>
      </c>
      <c r="N859" s="14">
        <v>0</v>
      </c>
      <c r="O859" s="14">
        <v>0</v>
      </c>
      <c r="P859" s="14">
        <v>0.14751157407407406</v>
      </c>
      <c r="Q859">
        <v>0</v>
      </c>
      <c r="R859" s="14">
        <v>3.301540352080475E-3</v>
      </c>
      <c r="X859" s="14">
        <v>1.7753999999999999</v>
      </c>
      <c r="Y859" s="12">
        <f t="shared" si="897"/>
        <v>32.4</v>
      </c>
      <c r="Z859" s="12">
        <f t="shared" si="898"/>
        <v>2.4</v>
      </c>
      <c r="AA859" s="14">
        <f t="shared" si="899"/>
        <v>5.6539999999999993E-2</v>
      </c>
      <c r="AB859" s="14">
        <f t="shared" si="900"/>
        <v>4.2020000000000002E-2</v>
      </c>
      <c r="AC859" s="14">
        <f t="shared" si="901"/>
        <v>1.4399999999999999E-3</v>
      </c>
      <c r="AD859" s="14">
        <f t="shared" si="902"/>
        <v>6.7400000000000003E-3</v>
      </c>
      <c r="AE859" s="14">
        <f t="shared" si="903"/>
        <v>0</v>
      </c>
      <c r="AF859" s="14">
        <f t="shared" si="904"/>
        <v>0</v>
      </c>
      <c r="AG859" s="14">
        <f t="shared" si="905"/>
        <v>6.3400000000000001E-3</v>
      </c>
      <c r="AH859" s="14">
        <f t="shared" si="906"/>
        <v>0</v>
      </c>
      <c r="AI859" s="14">
        <f t="shared" si="907"/>
        <v>0</v>
      </c>
      <c r="AJ859" s="14">
        <f t="shared" si="908"/>
        <v>2.9502314814814811E-2</v>
      </c>
      <c r="AK859" s="15">
        <f t="shared" si="909"/>
        <v>0.35507999999999995</v>
      </c>
    </row>
    <row r="860" spans="1:37" x14ac:dyDescent="0.25">
      <c r="A860" s="5">
        <v>45996</v>
      </c>
      <c r="B860">
        <v>5</v>
      </c>
      <c r="C860" t="s">
        <v>45</v>
      </c>
      <c r="D860">
        <v>37</v>
      </c>
      <c r="E860">
        <v>23</v>
      </c>
      <c r="F860">
        <v>60</v>
      </c>
      <c r="G860" s="14">
        <v>0.98780000000000012</v>
      </c>
      <c r="H860" s="14">
        <v>0.21609999999999999</v>
      </c>
      <c r="I860" s="14">
        <v>3.3999999999999998E-3</v>
      </c>
      <c r="J860" s="14">
        <v>3.32E-2</v>
      </c>
      <c r="K860" s="14">
        <v>0</v>
      </c>
      <c r="L860" s="14">
        <v>0</v>
      </c>
      <c r="M860" s="14">
        <v>0</v>
      </c>
      <c r="N860" s="14">
        <v>0.73509999999999998</v>
      </c>
      <c r="O860" s="14">
        <v>0</v>
      </c>
      <c r="P860" s="14">
        <v>3.9930555555555552E-3</v>
      </c>
      <c r="Q860">
        <v>0</v>
      </c>
      <c r="R860" s="14">
        <v>5.9692353643966542E-3</v>
      </c>
      <c r="X860" s="14">
        <v>1.7909999999999999</v>
      </c>
      <c r="Y860" s="12">
        <f t="shared" si="897"/>
        <v>7.4</v>
      </c>
      <c r="Z860" s="12">
        <f t="shared" si="898"/>
        <v>4.5999999999999996</v>
      </c>
      <c r="AA860" s="14">
        <f t="shared" si="899"/>
        <v>0.19756000000000001</v>
      </c>
      <c r="AB860" s="14">
        <f t="shared" si="900"/>
        <v>4.3219999999999995E-2</v>
      </c>
      <c r="AC860" s="14">
        <f t="shared" si="901"/>
        <v>6.7999999999999994E-4</v>
      </c>
      <c r="AD860" s="14">
        <f t="shared" si="902"/>
        <v>6.6400000000000001E-3</v>
      </c>
      <c r="AE860" s="14">
        <f t="shared" si="903"/>
        <v>0</v>
      </c>
      <c r="AF860" s="14">
        <f t="shared" si="904"/>
        <v>0</v>
      </c>
      <c r="AG860" s="14">
        <f t="shared" si="905"/>
        <v>0</v>
      </c>
      <c r="AH860" s="14">
        <f t="shared" si="906"/>
        <v>0.14701999999999998</v>
      </c>
      <c r="AI860" s="14">
        <f t="shared" si="907"/>
        <v>0</v>
      </c>
      <c r="AJ860" s="14">
        <f t="shared" si="908"/>
        <v>7.9861111111111105E-4</v>
      </c>
      <c r="AK860" s="15">
        <f t="shared" si="909"/>
        <v>0.35819999999999996</v>
      </c>
    </row>
    <row r="861" spans="1:37" x14ac:dyDescent="0.25">
      <c r="A861" s="5">
        <v>45996</v>
      </c>
      <c r="B861">
        <v>3</v>
      </c>
      <c r="C861" t="s">
        <v>46</v>
      </c>
      <c r="D861">
        <v>76</v>
      </c>
      <c r="E861">
        <v>1</v>
      </c>
      <c r="F861">
        <v>77</v>
      </c>
      <c r="G861" s="14">
        <v>0.15610000000000002</v>
      </c>
      <c r="H861" s="14">
        <v>0.1275</v>
      </c>
      <c r="I861" s="14">
        <v>0</v>
      </c>
      <c r="J861" s="14">
        <v>2.1400000000000002E-2</v>
      </c>
      <c r="K861" s="14">
        <v>7.1999999999999998E-3</v>
      </c>
      <c r="L861" s="14">
        <v>0</v>
      </c>
      <c r="M861" s="14">
        <v>0</v>
      </c>
      <c r="N861" s="14">
        <v>0</v>
      </c>
      <c r="O861" s="14">
        <v>0</v>
      </c>
      <c r="P861" s="14">
        <v>0.12631944444444448</v>
      </c>
      <c r="Q861">
        <v>0</v>
      </c>
      <c r="R861" s="14">
        <v>4.4917929292929296E-3</v>
      </c>
      <c r="X861" s="14">
        <v>1.0405000000000002</v>
      </c>
      <c r="Y861" s="12">
        <f t="shared" si="897"/>
        <v>25.333333333333332</v>
      </c>
      <c r="Z861" s="12">
        <f t="shared" si="898"/>
        <v>0.33333333333333331</v>
      </c>
      <c r="AA861" s="14">
        <f t="shared" si="899"/>
        <v>5.2033333333333341E-2</v>
      </c>
      <c r="AB861" s="14">
        <f t="shared" si="900"/>
        <v>4.2500000000000003E-2</v>
      </c>
      <c r="AC861" s="14">
        <f t="shared" si="901"/>
        <v>0</v>
      </c>
      <c r="AD861" s="14">
        <f t="shared" si="902"/>
        <v>7.1333333333333344E-3</v>
      </c>
      <c r="AE861" s="14">
        <f t="shared" si="903"/>
        <v>2.3999999999999998E-3</v>
      </c>
      <c r="AF861" s="14">
        <f t="shared" si="904"/>
        <v>0</v>
      </c>
      <c r="AG861" s="14">
        <f t="shared" si="905"/>
        <v>0</v>
      </c>
      <c r="AH861" s="14">
        <f t="shared" si="906"/>
        <v>0</v>
      </c>
      <c r="AI861" s="14">
        <f t="shared" si="907"/>
        <v>0</v>
      </c>
      <c r="AJ861" s="14">
        <f t="shared" si="908"/>
        <v>4.2106481481481495E-2</v>
      </c>
      <c r="AK861" s="15">
        <f t="shared" si="909"/>
        <v>0.34683333333333338</v>
      </c>
    </row>
    <row r="862" spans="1:37" x14ac:dyDescent="0.25">
      <c r="A862" s="5">
        <v>45996</v>
      </c>
      <c r="B862">
        <v>5</v>
      </c>
      <c r="C862" t="s">
        <v>47</v>
      </c>
      <c r="D862">
        <v>114</v>
      </c>
      <c r="E862">
        <v>7</v>
      </c>
      <c r="F862">
        <v>121</v>
      </c>
      <c r="G862" s="14">
        <v>0.29149999999999998</v>
      </c>
      <c r="H862" s="14">
        <v>0.2109</v>
      </c>
      <c r="I862" s="14">
        <v>0</v>
      </c>
      <c r="J862" s="14">
        <v>5.4300000000000001E-2</v>
      </c>
      <c r="K862" s="14">
        <v>0</v>
      </c>
      <c r="L862" s="14">
        <v>2.6300000000000004E-2</v>
      </c>
      <c r="M862" s="14">
        <v>0</v>
      </c>
      <c r="N862" s="14">
        <v>0</v>
      </c>
      <c r="O862" s="14">
        <v>0</v>
      </c>
      <c r="P862" s="14">
        <v>1.2870370370370369E-2</v>
      </c>
      <c r="Q862">
        <v>0</v>
      </c>
      <c r="R862" s="14">
        <v>6.0258284600389874E-3</v>
      </c>
      <c r="X862" s="14">
        <v>1.7766999999999999</v>
      </c>
      <c r="Y862" s="12">
        <f t="shared" si="897"/>
        <v>22.8</v>
      </c>
      <c r="Z862" s="12">
        <f t="shared" si="898"/>
        <v>1.4</v>
      </c>
      <c r="AA862" s="14">
        <f t="shared" si="899"/>
        <v>5.8299999999999998E-2</v>
      </c>
      <c r="AB862" s="14">
        <f t="shared" si="900"/>
        <v>4.2180000000000002E-2</v>
      </c>
      <c r="AC862" s="14">
        <f t="shared" si="901"/>
        <v>0</v>
      </c>
      <c r="AD862" s="14">
        <f t="shared" si="902"/>
        <v>1.086E-2</v>
      </c>
      <c r="AE862" s="14">
        <f t="shared" si="903"/>
        <v>0</v>
      </c>
      <c r="AF862" s="14">
        <f t="shared" si="904"/>
        <v>5.2600000000000008E-3</v>
      </c>
      <c r="AG862" s="14">
        <f t="shared" si="905"/>
        <v>0</v>
      </c>
      <c r="AH862" s="14">
        <f t="shared" si="906"/>
        <v>0</v>
      </c>
      <c r="AI862" s="14">
        <f t="shared" si="907"/>
        <v>0</v>
      </c>
      <c r="AJ862" s="14">
        <f t="shared" si="908"/>
        <v>2.5740740740740737E-3</v>
      </c>
      <c r="AK862" s="15">
        <f t="shared" si="909"/>
        <v>0.35533999999999999</v>
      </c>
    </row>
    <row r="863" spans="1:37" x14ac:dyDescent="0.25">
      <c r="A863" s="5">
        <v>46003</v>
      </c>
      <c r="B863">
        <v>4</v>
      </c>
      <c r="C863" t="s">
        <v>4561</v>
      </c>
      <c r="D863">
        <v>45</v>
      </c>
      <c r="E863">
        <v>2</v>
      </c>
      <c r="F863">
        <v>47</v>
      </c>
      <c r="G863" s="14">
        <v>0.24109900000000001</v>
      </c>
      <c r="H863" s="14">
        <v>0.1794</v>
      </c>
      <c r="I863" s="14">
        <v>0</v>
      </c>
      <c r="J863" s="14">
        <v>3.0000000000000001E-3</v>
      </c>
      <c r="K863" s="14">
        <v>5.3900000000000003E-2</v>
      </c>
      <c r="L863" s="14">
        <v>0</v>
      </c>
      <c r="M863" s="14">
        <v>0</v>
      </c>
      <c r="N863" s="14">
        <v>4.7999999999999996E-3</v>
      </c>
      <c r="O863" s="14">
        <v>0</v>
      </c>
      <c r="P863" s="14">
        <v>2.6597222222222223E-2</v>
      </c>
      <c r="Q863">
        <v>0</v>
      </c>
      <c r="R863" s="14">
        <v>6.621125201288245E-3</v>
      </c>
      <c r="X863" s="14">
        <v>1.383399</v>
      </c>
      <c r="Y863" s="12">
        <f t="shared" ref="Y863:Y871" si="910">$D863/$B863</f>
        <v>11.25</v>
      </c>
      <c r="Z863" s="12">
        <f t="shared" ref="Z863:Z871" si="911">$E863/$B863</f>
        <v>0.5</v>
      </c>
      <c r="AA863" s="14">
        <f t="shared" ref="AA863:AA871" si="912">$G863/$B863</f>
        <v>6.0274750000000002E-2</v>
      </c>
      <c r="AB863" s="14">
        <f t="shared" ref="AB863:AB871" si="913">$H863/$B863</f>
        <v>4.4850000000000001E-2</v>
      </c>
      <c r="AC863" s="14">
        <f t="shared" ref="AC863:AC871" si="914">$I863/$B863</f>
        <v>0</v>
      </c>
      <c r="AD863" s="14">
        <f t="shared" ref="AD863:AD871" si="915">$J863/$B863</f>
        <v>7.5000000000000002E-4</v>
      </c>
      <c r="AE863" s="14">
        <f t="shared" ref="AE863:AE871" si="916">$K863/$B863</f>
        <v>1.3475000000000001E-2</v>
      </c>
      <c r="AF863" s="14">
        <f t="shared" ref="AF863:AF871" si="917">$L863/$B863</f>
        <v>0</v>
      </c>
      <c r="AG863" s="14">
        <f t="shared" ref="AG863:AG871" si="918">$M863/$B863</f>
        <v>0</v>
      </c>
      <c r="AH863" s="14">
        <f t="shared" ref="AH863:AH871" si="919">$N863/$B863</f>
        <v>1.1999999999999999E-3</v>
      </c>
      <c r="AI863" s="14">
        <f t="shared" ref="AI863:AI871" si="920">$O863/$B863</f>
        <v>0</v>
      </c>
      <c r="AJ863" s="14">
        <f t="shared" ref="AJ863:AJ871" si="921">$P863/$B863</f>
        <v>6.6493055555555559E-3</v>
      </c>
      <c r="AK863" s="15">
        <f t="shared" ref="AK863:AK871" si="922">$X863/$B863</f>
        <v>0.34584975000000001</v>
      </c>
    </row>
    <row r="864" spans="1:37" x14ac:dyDescent="0.25">
      <c r="A864" s="5">
        <v>46003</v>
      </c>
      <c r="B864">
        <v>0</v>
      </c>
      <c r="C864" t="s">
        <v>123</v>
      </c>
      <c r="D864">
        <v>0</v>
      </c>
      <c r="E864">
        <v>0</v>
      </c>
      <c r="F864">
        <v>0</v>
      </c>
      <c r="G864" s="14">
        <v>0</v>
      </c>
      <c r="H864" s="14">
        <v>0</v>
      </c>
      <c r="I864" s="14">
        <v>0</v>
      </c>
      <c r="J864" s="14">
        <v>0</v>
      </c>
      <c r="K864" s="14">
        <v>0</v>
      </c>
      <c r="L864" s="14">
        <v>0</v>
      </c>
      <c r="M864" s="14">
        <v>0</v>
      </c>
      <c r="N864" s="14">
        <v>0</v>
      </c>
      <c r="O864" s="14">
        <v>0</v>
      </c>
      <c r="P864" s="14">
        <v>0</v>
      </c>
      <c r="Q864">
        <v>0</v>
      </c>
      <c r="R864" s="14" t="e">
        <v>#DIV/0!</v>
      </c>
      <c r="X864" s="14">
        <v>0</v>
      </c>
      <c r="Y864" s="12" t="e">
        <f t="shared" si="910"/>
        <v>#DIV/0!</v>
      </c>
      <c r="Z864" s="12" t="e">
        <f t="shared" si="911"/>
        <v>#DIV/0!</v>
      </c>
      <c r="AA864" s="14" t="e">
        <f t="shared" si="912"/>
        <v>#DIV/0!</v>
      </c>
      <c r="AB864" s="14" t="e">
        <f t="shared" si="913"/>
        <v>#DIV/0!</v>
      </c>
      <c r="AC864" s="14" t="e">
        <f t="shared" si="914"/>
        <v>#DIV/0!</v>
      </c>
      <c r="AD864" s="14" t="e">
        <f t="shared" si="915"/>
        <v>#DIV/0!</v>
      </c>
      <c r="AE864" s="14" t="e">
        <f t="shared" si="916"/>
        <v>#DIV/0!</v>
      </c>
      <c r="AF864" s="14" t="e">
        <f t="shared" si="917"/>
        <v>#DIV/0!</v>
      </c>
      <c r="AG864" s="14" t="e">
        <f t="shared" si="918"/>
        <v>#DIV/0!</v>
      </c>
      <c r="AH864" s="14" t="e">
        <f t="shared" si="919"/>
        <v>#DIV/0!</v>
      </c>
      <c r="AI864" s="14" t="e">
        <f t="shared" si="920"/>
        <v>#DIV/0!</v>
      </c>
      <c r="AJ864" s="14" t="e">
        <f t="shared" si="921"/>
        <v>#DIV/0!</v>
      </c>
      <c r="AK864" s="15" t="e">
        <f t="shared" si="922"/>
        <v>#DIV/0!</v>
      </c>
    </row>
    <row r="865" spans="1:37" x14ac:dyDescent="0.25">
      <c r="A865" s="5">
        <v>46003</v>
      </c>
      <c r="B865">
        <v>4</v>
      </c>
      <c r="C865" t="s">
        <v>126</v>
      </c>
      <c r="D865">
        <v>26</v>
      </c>
      <c r="E865">
        <v>0</v>
      </c>
      <c r="F865">
        <v>26</v>
      </c>
      <c r="G865" s="14">
        <v>1.19</v>
      </c>
      <c r="H865" s="14">
        <v>4.1500000000000002E-2</v>
      </c>
      <c r="I865" s="14">
        <v>0</v>
      </c>
      <c r="J865" s="14">
        <v>1.9E-3</v>
      </c>
      <c r="K865" s="14">
        <v>0</v>
      </c>
      <c r="L865" s="14">
        <v>1.1466000000000001</v>
      </c>
      <c r="M865" s="14">
        <v>0</v>
      </c>
      <c r="N865" s="14">
        <v>0</v>
      </c>
      <c r="O865" s="14">
        <v>0</v>
      </c>
      <c r="P865" s="14">
        <v>4.0856481481481481E-3</v>
      </c>
      <c r="Q865">
        <v>0</v>
      </c>
      <c r="R865" s="14">
        <v>5.1994301994301995E-3</v>
      </c>
      <c r="X865" s="14">
        <v>1.4089999999999998</v>
      </c>
      <c r="Y865" s="12">
        <f t="shared" si="910"/>
        <v>6.5</v>
      </c>
      <c r="Z865" s="12">
        <f t="shared" si="911"/>
        <v>0</v>
      </c>
      <c r="AA865" s="14">
        <f t="shared" si="912"/>
        <v>0.29749999999999999</v>
      </c>
      <c r="AB865" s="14">
        <f t="shared" si="913"/>
        <v>1.0375000000000001E-2</v>
      </c>
      <c r="AC865" s="14">
        <f t="shared" si="914"/>
        <v>0</v>
      </c>
      <c r="AD865" s="14">
        <f t="shared" si="915"/>
        <v>4.75E-4</v>
      </c>
      <c r="AE865" s="14">
        <f t="shared" si="916"/>
        <v>0</v>
      </c>
      <c r="AF865" s="14">
        <f t="shared" si="917"/>
        <v>0.28665000000000002</v>
      </c>
      <c r="AG865" s="14">
        <f t="shared" si="918"/>
        <v>0</v>
      </c>
      <c r="AH865" s="14">
        <f t="shared" si="919"/>
        <v>0</v>
      </c>
      <c r="AI865" s="14">
        <f t="shared" si="920"/>
        <v>0</v>
      </c>
      <c r="AJ865" s="14">
        <f t="shared" si="921"/>
        <v>1.021412037037037E-3</v>
      </c>
      <c r="AK865" s="15">
        <f t="shared" si="922"/>
        <v>0.35224999999999995</v>
      </c>
    </row>
    <row r="866" spans="1:37" x14ac:dyDescent="0.25">
      <c r="A866" s="5">
        <v>46003</v>
      </c>
      <c r="B866">
        <v>5</v>
      </c>
      <c r="C866" t="s">
        <v>127</v>
      </c>
      <c r="D866">
        <v>54</v>
      </c>
      <c r="E866">
        <v>13</v>
      </c>
      <c r="F866">
        <v>67</v>
      </c>
      <c r="G866" s="14">
        <v>0.31359999999999999</v>
      </c>
      <c r="H866" s="14">
        <v>0.21370000000000003</v>
      </c>
      <c r="I866" s="14">
        <v>0</v>
      </c>
      <c r="J866" s="14">
        <v>2.7E-2</v>
      </c>
      <c r="K866" s="14">
        <v>0</v>
      </c>
      <c r="L866" s="14">
        <v>7.2899999999999993E-2</v>
      </c>
      <c r="M866" s="14">
        <v>0</v>
      </c>
      <c r="N866" s="14">
        <v>0</v>
      </c>
      <c r="O866" s="14">
        <v>0</v>
      </c>
      <c r="P866" s="14">
        <v>5.4340277777777786E-2</v>
      </c>
      <c r="Q866">
        <v>0</v>
      </c>
      <c r="R866" s="14">
        <v>5.0669191919191928E-3</v>
      </c>
      <c r="X866" s="14">
        <v>1.7757000000000001</v>
      </c>
      <c r="Y866" s="12">
        <f t="shared" si="910"/>
        <v>10.8</v>
      </c>
      <c r="Z866" s="12">
        <f t="shared" si="911"/>
        <v>2.6</v>
      </c>
      <c r="AA866" s="14">
        <f t="shared" si="912"/>
        <v>6.2719999999999998E-2</v>
      </c>
      <c r="AB866" s="14">
        <f t="shared" si="913"/>
        <v>4.2740000000000007E-2</v>
      </c>
      <c r="AC866" s="14">
        <f t="shared" si="914"/>
        <v>0</v>
      </c>
      <c r="AD866" s="14">
        <f t="shared" si="915"/>
        <v>5.4000000000000003E-3</v>
      </c>
      <c r="AE866" s="14">
        <f t="shared" si="916"/>
        <v>0</v>
      </c>
      <c r="AF866" s="14">
        <f t="shared" si="917"/>
        <v>1.4579999999999999E-2</v>
      </c>
      <c r="AG866" s="14">
        <f t="shared" si="918"/>
        <v>0</v>
      </c>
      <c r="AH866" s="14">
        <f t="shared" si="919"/>
        <v>0</v>
      </c>
      <c r="AI866" s="14">
        <f t="shared" si="920"/>
        <v>0</v>
      </c>
      <c r="AJ866" s="14">
        <f t="shared" si="921"/>
        <v>1.0868055555555558E-2</v>
      </c>
      <c r="AK866" s="15">
        <f t="shared" si="922"/>
        <v>0.35514000000000001</v>
      </c>
    </row>
    <row r="867" spans="1:37" x14ac:dyDescent="0.25">
      <c r="A867" s="5">
        <v>46003</v>
      </c>
      <c r="B867">
        <v>3</v>
      </c>
      <c r="C867" t="s">
        <v>44</v>
      </c>
      <c r="D867">
        <v>65</v>
      </c>
      <c r="E867">
        <v>13</v>
      </c>
      <c r="F867">
        <v>78</v>
      </c>
      <c r="G867" s="14">
        <v>0.14899999999999999</v>
      </c>
      <c r="H867" s="14">
        <v>0.12659999999999999</v>
      </c>
      <c r="I867" s="14">
        <v>0</v>
      </c>
      <c r="J867" s="14">
        <v>1.5099999999999999E-2</v>
      </c>
      <c r="K867" s="14">
        <v>7.2999999999999992E-3</v>
      </c>
      <c r="L867" s="14">
        <v>0</v>
      </c>
      <c r="M867" s="14">
        <v>0</v>
      </c>
      <c r="N867" s="14">
        <v>0</v>
      </c>
      <c r="O867" s="14">
        <v>0</v>
      </c>
      <c r="P867" s="14">
        <v>7.1759259259259259E-3</v>
      </c>
      <c r="Q867">
        <v>0</v>
      </c>
      <c r="R867" s="14">
        <v>6.2585928731762061E-3</v>
      </c>
      <c r="X867" s="14">
        <v>1.0613000000000001</v>
      </c>
      <c r="Y867" s="12">
        <f t="shared" si="910"/>
        <v>21.666666666666668</v>
      </c>
      <c r="Z867" s="12">
        <f t="shared" si="911"/>
        <v>4.333333333333333</v>
      </c>
      <c r="AA867" s="14">
        <f t="shared" si="912"/>
        <v>4.9666666666666665E-2</v>
      </c>
      <c r="AB867" s="14">
        <f t="shared" si="913"/>
        <v>4.2199999999999994E-2</v>
      </c>
      <c r="AC867" s="14">
        <f t="shared" si="914"/>
        <v>0</v>
      </c>
      <c r="AD867" s="14">
        <f t="shared" si="915"/>
        <v>5.0333333333333332E-3</v>
      </c>
      <c r="AE867" s="14">
        <f t="shared" si="916"/>
        <v>2.4333333333333329E-3</v>
      </c>
      <c r="AF867" s="14">
        <f t="shared" si="917"/>
        <v>0</v>
      </c>
      <c r="AG867" s="14">
        <f t="shared" si="918"/>
        <v>0</v>
      </c>
      <c r="AH867" s="14">
        <f t="shared" si="919"/>
        <v>0</v>
      </c>
      <c r="AI867" s="14">
        <f t="shared" si="920"/>
        <v>0</v>
      </c>
      <c r="AJ867" s="14">
        <f t="shared" si="921"/>
        <v>2.3919753086419754E-3</v>
      </c>
      <c r="AK867" s="15">
        <f t="shared" si="922"/>
        <v>0.35376666666666673</v>
      </c>
    </row>
    <row r="868" spans="1:37" x14ac:dyDescent="0.25">
      <c r="A868" s="5">
        <v>46003</v>
      </c>
      <c r="B868">
        <v>5</v>
      </c>
      <c r="C868" t="s">
        <v>49</v>
      </c>
      <c r="D868">
        <v>158</v>
      </c>
      <c r="E868">
        <v>9</v>
      </c>
      <c r="F868">
        <v>167</v>
      </c>
      <c r="G868" s="14">
        <v>0.2626</v>
      </c>
      <c r="H868" s="14">
        <v>0.21030000000000001</v>
      </c>
      <c r="I868" s="14">
        <v>0</v>
      </c>
      <c r="J868" s="14">
        <v>5.0200000000000002E-2</v>
      </c>
      <c r="K868" s="14">
        <v>0</v>
      </c>
      <c r="L868" s="14">
        <v>2.0999999999999999E-3</v>
      </c>
      <c r="M868" s="14">
        <v>0</v>
      </c>
      <c r="N868" s="14">
        <v>0</v>
      </c>
      <c r="O868" s="14">
        <v>0</v>
      </c>
      <c r="P868" s="14">
        <v>0.1759375</v>
      </c>
      <c r="Q868">
        <v>0</v>
      </c>
      <c r="R868" s="14">
        <v>3.3649643432252128E-3</v>
      </c>
      <c r="X868" s="14">
        <v>1.7241</v>
      </c>
      <c r="Y868" s="12">
        <f t="shared" si="910"/>
        <v>31.6</v>
      </c>
      <c r="Z868" s="12">
        <f t="shared" si="911"/>
        <v>1.8</v>
      </c>
      <c r="AA868" s="14">
        <f t="shared" si="912"/>
        <v>5.2519999999999997E-2</v>
      </c>
      <c r="AB868" s="14">
        <f t="shared" si="913"/>
        <v>4.206E-2</v>
      </c>
      <c r="AC868" s="14">
        <f t="shared" si="914"/>
        <v>0</v>
      </c>
      <c r="AD868" s="14">
        <f t="shared" si="915"/>
        <v>1.004E-2</v>
      </c>
      <c r="AE868" s="14">
        <f t="shared" si="916"/>
        <v>0</v>
      </c>
      <c r="AF868" s="14">
        <f t="shared" si="917"/>
        <v>4.1999999999999996E-4</v>
      </c>
      <c r="AG868" s="14">
        <f t="shared" si="918"/>
        <v>0</v>
      </c>
      <c r="AH868" s="14">
        <f t="shared" si="919"/>
        <v>0</v>
      </c>
      <c r="AI868" s="14">
        <f t="shared" si="920"/>
        <v>0</v>
      </c>
      <c r="AJ868" s="14">
        <f t="shared" si="921"/>
        <v>3.5187499999999997E-2</v>
      </c>
      <c r="AK868" s="15">
        <f t="shared" si="922"/>
        <v>0.34482000000000002</v>
      </c>
    </row>
    <row r="869" spans="1:37" x14ac:dyDescent="0.25">
      <c r="A869" s="5">
        <v>46003</v>
      </c>
      <c r="B869">
        <v>4</v>
      </c>
      <c r="C869" t="s">
        <v>45</v>
      </c>
      <c r="D869">
        <v>23</v>
      </c>
      <c r="E869">
        <v>29</v>
      </c>
      <c r="F869">
        <v>52</v>
      </c>
      <c r="G869" s="14">
        <v>1.2452000000000001</v>
      </c>
      <c r="H869" s="14">
        <v>0.17200000000000001</v>
      </c>
      <c r="I869" s="14">
        <v>9.1999999999999998E-3</v>
      </c>
      <c r="J869" s="14">
        <v>5.4000000000000003E-3</v>
      </c>
      <c r="K869" s="14">
        <v>0</v>
      </c>
      <c r="L869" s="14">
        <v>0</v>
      </c>
      <c r="M869" s="14">
        <v>0</v>
      </c>
      <c r="N869" s="14">
        <v>1.0586</v>
      </c>
      <c r="O869" s="14">
        <v>0</v>
      </c>
      <c r="P869" s="14">
        <v>2.2800925925925927E-3</v>
      </c>
      <c r="Q869">
        <v>0</v>
      </c>
      <c r="R869" s="14">
        <v>5.9124228395061726E-3</v>
      </c>
      <c r="X869" s="14">
        <v>1.3952</v>
      </c>
      <c r="Y869" s="12">
        <f t="shared" si="910"/>
        <v>5.75</v>
      </c>
      <c r="Z869" s="12">
        <f t="shared" si="911"/>
        <v>7.25</v>
      </c>
      <c r="AA869" s="14">
        <f t="shared" si="912"/>
        <v>0.31130000000000002</v>
      </c>
      <c r="AB869" s="14">
        <f t="shared" si="913"/>
        <v>4.3000000000000003E-2</v>
      </c>
      <c r="AC869" s="14">
        <f t="shared" si="914"/>
        <v>2.3E-3</v>
      </c>
      <c r="AD869" s="14">
        <f t="shared" si="915"/>
        <v>1.3500000000000001E-3</v>
      </c>
      <c r="AE869" s="14">
        <f t="shared" si="916"/>
        <v>0</v>
      </c>
      <c r="AF869" s="14">
        <f t="shared" si="917"/>
        <v>0</v>
      </c>
      <c r="AG869" s="14">
        <f t="shared" si="918"/>
        <v>0</v>
      </c>
      <c r="AH869" s="14">
        <f t="shared" si="919"/>
        <v>0.26465</v>
      </c>
      <c r="AI869" s="14">
        <f t="shared" si="920"/>
        <v>0</v>
      </c>
      <c r="AJ869" s="14">
        <f t="shared" si="921"/>
        <v>5.7002314814814817E-4</v>
      </c>
      <c r="AK869" s="15">
        <f t="shared" si="922"/>
        <v>0.3488</v>
      </c>
    </row>
    <row r="870" spans="1:37" x14ac:dyDescent="0.25">
      <c r="A870" s="5">
        <v>46003</v>
      </c>
      <c r="B870">
        <v>5</v>
      </c>
      <c r="C870" t="s">
        <v>46</v>
      </c>
      <c r="D870">
        <v>114</v>
      </c>
      <c r="E870">
        <v>3</v>
      </c>
      <c r="F870">
        <v>117</v>
      </c>
      <c r="G870" s="14">
        <v>0.25650000000000001</v>
      </c>
      <c r="H870" s="14">
        <v>0.2099</v>
      </c>
      <c r="I870" s="14">
        <v>0</v>
      </c>
      <c r="J870" s="14">
        <v>3.1699999999999999E-2</v>
      </c>
      <c r="K870" s="14">
        <v>0</v>
      </c>
      <c r="L870" s="14">
        <v>7.3000000000000001E-3</v>
      </c>
      <c r="M870" s="14">
        <v>7.6E-3</v>
      </c>
      <c r="N870" s="14">
        <v>0</v>
      </c>
      <c r="O870" s="14">
        <v>0</v>
      </c>
      <c r="P870" s="14">
        <v>0.12519675925925927</v>
      </c>
      <c r="Q870">
        <v>0</v>
      </c>
      <c r="R870" s="14">
        <v>5.2215318388564008E-3</v>
      </c>
      <c r="X870" s="14">
        <v>1.7475000000000001</v>
      </c>
      <c r="Y870" s="12">
        <f t="shared" si="910"/>
        <v>22.8</v>
      </c>
      <c r="Z870" s="12">
        <f t="shared" si="911"/>
        <v>0.6</v>
      </c>
      <c r="AA870" s="14">
        <f t="shared" si="912"/>
        <v>5.1299999999999998E-2</v>
      </c>
      <c r="AB870" s="14">
        <f t="shared" si="913"/>
        <v>4.1980000000000003E-2</v>
      </c>
      <c r="AC870" s="14">
        <f t="shared" si="914"/>
        <v>0</v>
      </c>
      <c r="AD870" s="14">
        <f t="shared" si="915"/>
        <v>6.3400000000000001E-3</v>
      </c>
      <c r="AE870" s="14">
        <f t="shared" si="916"/>
        <v>0</v>
      </c>
      <c r="AF870" s="14">
        <f t="shared" si="917"/>
        <v>1.4599999999999999E-3</v>
      </c>
      <c r="AG870" s="14">
        <f t="shared" si="918"/>
        <v>1.5200000000000001E-3</v>
      </c>
      <c r="AH870" s="14">
        <f t="shared" si="919"/>
        <v>0</v>
      </c>
      <c r="AI870" s="14">
        <f t="shared" si="920"/>
        <v>0</v>
      </c>
      <c r="AJ870" s="14">
        <f t="shared" si="921"/>
        <v>2.5039351851851854E-2</v>
      </c>
      <c r="AK870" s="15">
        <f t="shared" si="922"/>
        <v>0.34950000000000003</v>
      </c>
    </row>
    <row r="871" spans="1:37" x14ac:dyDescent="0.25">
      <c r="A871" s="5">
        <v>46003</v>
      </c>
      <c r="B871">
        <v>5</v>
      </c>
      <c r="C871" t="s">
        <v>47</v>
      </c>
      <c r="D871">
        <v>107</v>
      </c>
      <c r="E871">
        <v>9</v>
      </c>
      <c r="F871">
        <v>116</v>
      </c>
      <c r="G871" s="14">
        <v>0.26559999999999995</v>
      </c>
      <c r="H871" s="14">
        <v>0.21549999999999997</v>
      </c>
      <c r="I871" s="14">
        <v>4.4999999999999997E-3</v>
      </c>
      <c r="J871" s="14">
        <v>4.0500000000000001E-2</v>
      </c>
      <c r="K871" s="14">
        <v>0</v>
      </c>
      <c r="L871" s="14">
        <v>5.1000000000000004E-3</v>
      </c>
      <c r="M871" s="14">
        <v>0</v>
      </c>
      <c r="N871" s="14">
        <v>0</v>
      </c>
      <c r="O871" s="14">
        <v>0</v>
      </c>
      <c r="P871" s="14">
        <v>1.2523148148148148E-2</v>
      </c>
      <c r="Q871">
        <v>1</v>
      </c>
      <c r="R871" s="14">
        <v>6.6584904858987435E-3</v>
      </c>
      <c r="X871" s="14">
        <v>1.7610000000000001</v>
      </c>
      <c r="Y871" s="12">
        <f t="shared" si="910"/>
        <v>21.4</v>
      </c>
      <c r="Z871" s="12">
        <f t="shared" si="911"/>
        <v>1.8</v>
      </c>
      <c r="AA871" s="14">
        <f t="shared" si="912"/>
        <v>5.3119999999999987E-2</v>
      </c>
      <c r="AB871" s="14">
        <f t="shared" si="913"/>
        <v>4.3099999999999992E-2</v>
      </c>
      <c r="AC871" s="14">
        <f t="shared" si="914"/>
        <v>8.9999999999999998E-4</v>
      </c>
      <c r="AD871" s="14">
        <f t="shared" si="915"/>
        <v>8.0999999999999996E-3</v>
      </c>
      <c r="AE871" s="14">
        <f t="shared" si="916"/>
        <v>0</v>
      </c>
      <c r="AF871" s="14">
        <f t="shared" si="917"/>
        <v>1.0200000000000001E-3</v>
      </c>
      <c r="AG871" s="14">
        <f t="shared" si="918"/>
        <v>0</v>
      </c>
      <c r="AH871" s="14">
        <f t="shared" si="919"/>
        <v>0</v>
      </c>
      <c r="AI871" s="14">
        <f t="shared" si="920"/>
        <v>0</v>
      </c>
      <c r="AJ871" s="14">
        <f t="shared" si="921"/>
        <v>2.5046296296296297E-3</v>
      </c>
      <c r="AK871" s="15">
        <f t="shared" si="922"/>
        <v>0.35220000000000001</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758F-0FB4-453E-854D-DAB0E8270778}">
  <sheetPr>
    <tabColor rgb="FFFFFF00"/>
  </sheetPr>
  <dimension ref="A1:E2168"/>
  <sheetViews>
    <sheetView workbookViewId="0">
      <pane ySplit="1" topLeftCell="A2130" activePane="bottomLeft" state="frozen"/>
      <selection pane="bottomLeft" activeCell="A34" sqref="A15:A34"/>
    </sheetView>
  </sheetViews>
  <sheetFormatPr defaultRowHeight="15" x14ac:dyDescent="0.25"/>
  <cols>
    <col min="1" max="1" width="16" style="5" customWidth="1"/>
    <col min="2" max="2" width="13.7109375" bestFit="1" customWidth="1"/>
    <col min="3" max="3" width="16.7109375" customWidth="1"/>
    <col min="4" max="4" width="19.140625" customWidth="1"/>
    <col min="5" max="5" width="26.42578125" customWidth="1"/>
    <col min="6" max="6" width="15.140625" bestFit="1" customWidth="1"/>
    <col min="7" max="7" width="18.28515625" bestFit="1" customWidth="1"/>
    <col min="8" max="8" width="14.140625" bestFit="1" customWidth="1"/>
    <col min="9" max="9" width="17.42578125" bestFit="1" customWidth="1"/>
    <col min="10" max="10" width="16.140625" bestFit="1" customWidth="1"/>
    <col min="11" max="11" width="19.28515625" bestFit="1" customWidth="1"/>
    <col min="12" max="12" width="15.85546875" bestFit="1" customWidth="1"/>
    <col min="13" max="13" width="8.7109375" bestFit="1" customWidth="1"/>
    <col min="14" max="14" width="19" bestFit="1" customWidth="1"/>
    <col min="15" max="15" width="12.42578125" bestFit="1" customWidth="1"/>
    <col min="16" max="16" width="15.5703125" bestFit="1" customWidth="1"/>
    <col min="17" max="17" width="13.42578125" bestFit="1" customWidth="1"/>
    <col min="18" max="18" width="16.5703125" bestFit="1" customWidth="1"/>
    <col min="19" max="19" width="13.28515625" bestFit="1" customWidth="1"/>
    <col min="20" max="20" width="16.42578125" bestFit="1" customWidth="1"/>
    <col min="21" max="21" width="11.28515625" bestFit="1" customWidth="1"/>
    <col min="22" max="22" width="15.5703125" bestFit="1" customWidth="1"/>
    <col min="23" max="23" width="18.7109375" bestFit="1" customWidth="1"/>
    <col min="24" max="24" width="14.140625" bestFit="1" customWidth="1"/>
    <col min="25" max="25" width="17.42578125" bestFit="1" customWidth="1"/>
    <col min="26" max="26" width="16.140625" bestFit="1" customWidth="1"/>
    <col min="27" max="27" width="19.28515625" bestFit="1" customWidth="1"/>
    <col min="28" max="28" width="15.42578125" bestFit="1" customWidth="1"/>
    <col min="29" max="29" width="18.5703125" bestFit="1" customWidth="1"/>
    <col min="30" max="30" width="17.85546875" bestFit="1" customWidth="1"/>
    <col min="31" max="31" width="21" bestFit="1" customWidth="1"/>
    <col min="32" max="32" width="15.85546875" bestFit="1" customWidth="1"/>
    <col min="33" max="33" width="8.7109375" bestFit="1" customWidth="1"/>
    <col min="34" max="34" width="19" bestFit="1" customWidth="1"/>
    <col min="35" max="35" width="18.85546875" bestFit="1" customWidth="1"/>
    <col min="36" max="36" width="22.140625" bestFit="1" customWidth="1"/>
    <col min="37" max="37" width="12.42578125" bestFit="1" customWidth="1"/>
    <col min="38" max="38" width="15.5703125" bestFit="1" customWidth="1"/>
    <col min="39" max="39" width="13.42578125" bestFit="1" customWidth="1"/>
    <col min="40" max="40" width="16.5703125" bestFit="1" customWidth="1"/>
    <col min="41" max="41" width="13.28515625" bestFit="1" customWidth="1"/>
    <col min="42" max="42" width="16.42578125" bestFit="1" customWidth="1"/>
    <col min="43" max="43" width="11.28515625" bestFit="1" customWidth="1"/>
  </cols>
  <sheetData>
    <row r="1" spans="1:5" x14ac:dyDescent="0.25">
      <c r="A1" s="5" t="s">
        <v>132</v>
      </c>
      <c r="B1" t="s">
        <v>133</v>
      </c>
      <c r="C1" t="s">
        <v>134</v>
      </c>
      <c r="D1" t="s">
        <v>135</v>
      </c>
      <c r="E1" t="s">
        <v>136</v>
      </c>
    </row>
    <row r="2" spans="1:5" x14ac:dyDescent="0.25">
      <c r="A2" s="5">
        <v>45656.27107638889</v>
      </c>
      <c r="B2" t="s">
        <v>137</v>
      </c>
      <c r="C2" s="36" t="s">
        <v>138</v>
      </c>
      <c r="D2" s="36" t="s">
        <v>25</v>
      </c>
      <c r="E2" t="s">
        <v>64</v>
      </c>
    </row>
    <row r="3" spans="1:5" x14ac:dyDescent="0.25">
      <c r="A3" s="5">
        <v>45656.283437500002</v>
      </c>
      <c r="B3" t="s">
        <v>139</v>
      </c>
      <c r="C3" s="36" t="s">
        <v>140</v>
      </c>
      <c r="D3" s="36" t="s">
        <v>25</v>
      </c>
      <c r="E3" t="s">
        <v>64</v>
      </c>
    </row>
    <row r="4" spans="1:5" x14ac:dyDescent="0.25">
      <c r="A4" s="5">
        <v>45656.296770833331</v>
      </c>
      <c r="B4" t="s">
        <v>141</v>
      </c>
      <c r="C4" s="36" t="s">
        <v>142</v>
      </c>
      <c r="D4" s="36" t="s">
        <v>25</v>
      </c>
      <c r="E4" t="s">
        <v>64</v>
      </c>
    </row>
    <row r="5" spans="1:5" x14ac:dyDescent="0.25">
      <c r="A5" s="5">
        <v>45656.319328703707</v>
      </c>
      <c r="B5" t="s">
        <v>143</v>
      </c>
      <c r="C5" s="36" t="s">
        <v>144</v>
      </c>
      <c r="D5" s="36" t="s">
        <v>7</v>
      </c>
      <c r="E5" t="s">
        <v>64</v>
      </c>
    </row>
    <row r="6" spans="1:5" x14ac:dyDescent="0.25">
      <c r="A6" s="5">
        <v>45656.331712962965</v>
      </c>
      <c r="B6" t="s">
        <v>145</v>
      </c>
      <c r="C6" s="36" t="s">
        <v>146</v>
      </c>
      <c r="D6" s="36" t="s">
        <v>11</v>
      </c>
      <c r="E6" t="s">
        <v>64</v>
      </c>
    </row>
    <row r="7" spans="1:5" x14ac:dyDescent="0.25">
      <c r="A7" s="5">
        <v>45656.350358796299</v>
      </c>
      <c r="B7" t="s">
        <v>147</v>
      </c>
      <c r="C7" s="36" t="s">
        <v>148</v>
      </c>
      <c r="D7" s="36" t="s">
        <v>12</v>
      </c>
      <c r="E7" t="s">
        <v>64</v>
      </c>
    </row>
    <row r="8" spans="1:5" x14ac:dyDescent="0.25">
      <c r="A8" s="5">
        <v>45656.470069444447</v>
      </c>
      <c r="B8" t="s">
        <v>149</v>
      </c>
      <c r="C8" s="36" t="s">
        <v>150</v>
      </c>
      <c r="D8" s="36" t="s">
        <v>6</v>
      </c>
      <c r="E8" t="s">
        <v>64</v>
      </c>
    </row>
    <row r="9" spans="1:5" x14ac:dyDescent="0.25">
      <c r="A9" s="5">
        <v>45656.471817129626</v>
      </c>
      <c r="B9" t="s">
        <v>151</v>
      </c>
      <c r="C9" s="36" t="s">
        <v>152</v>
      </c>
      <c r="D9" s="36" t="s">
        <v>24</v>
      </c>
      <c r="E9" t="s">
        <v>63</v>
      </c>
    </row>
    <row r="10" spans="1:5" x14ac:dyDescent="0.25">
      <c r="A10" s="5">
        <v>45656.604733796295</v>
      </c>
      <c r="B10" t="s">
        <v>153</v>
      </c>
      <c r="C10" s="36" t="s">
        <v>154</v>
      </c>
      <c r="D10" s="36" t="s">
        <v>7</v>
      </c>
      <c r="E10" t="s">
        <v>64</v>
      </c>
    </row>
    <row r="11" spans="1:5" x14ac:dyDescent="0.25">
      <c r="A11" s="5">
        <v>45657.308877314812</v>
      </c>
      <c r="B11" t="s">
        <v>155</v>
      </c>
      <c r="C11" s="36" t="s">
        <v>156</v>
      </c>
      <c r="D11" s="36" t="s">
        <v>10</v>
      </c>
      <c r="E11" t="s">
        <v>64</v>
      </c>
    </row>
    <row r="12" spans="1:5" x14ac:dyDescent="0.25">
      <c r="A12" s="5">
        <v>45657.390810185185</v>
      </c>
      <c r="B12" t="s">
        <v>157</v>
      </c>
      <c r="C12" s="36" t="s">
        <v>158</v>
      </c>
      <c r="D12" s="36" t="s">
        <v>11</v>
      </c>
      <c r="E12" t="s">
        <v>64</v>
      </c>
    </row>
    <row r="13" spans="1:5" x14ac:dyDescent="0.25">
      <c r="A13" s="5">
        <v>45657.52171296296</v>
      </c>
      <c r="B13" t="s">
        <v>159</v>
      </c>
      <c r="C13" s="36" t="s">
        <v>160</v>
      </c>
      <c r="D13" s="36" t="s">
        <v>161</v>
      </c>
      <c r="E13" t="s">
        <v>64</v>
      </c>
    </row>
    <row r="14" spans="1:5" x14ac:dyDescent="0.25">
      <c r="A14" s="5">
        <v>45658.418564814812</v>
      </c>
      <c r="B14" t="s">
        <v>162</v>
      </c>
      <c r="C14" s="36" t="s">
        <v>163</v>
      </c>
      <c r="D14" s="36" t="s">
        <v>164</v>
      </c>
      <c r="E14" t="s">
        <v>64</v>
      </c>
    </row>
    <row r="15" spans="1:5" x14ac:dyDescent="0.25">
      <c r="A15" s="5">
        <v>45659.188252314816</v>
      </c>
      <c r="B15" t="s">
        <v>165</v>
      </c>
      <c r="C15" s="36" t="s">
        <v>166</v>
      </c>
      <c r="D15" s="36" t="s">
        <v>167</v>
      </c>
      <c r="E15" t="s">
        <v>64</v>
      </c>
    </row>
    <row r="16" spans="1:5" x14ac:dyDescent="0.25">
      <c r="A16" s="5">
        <v>45659.274988425925</v>
      </c>
      <c r="B16" t="s">
        <v>168</v>
      </c>
      <c r="C16" s="36" t="s">
        <v>169</v>
      </c>
      <c r="D16" s="36" t="s">
        <v>12</v>
      </c>
      <c r="E16" t="s">
        <v>64</v>
      </c>
    </row>
    <row r="17" spans="1:5" x14ac:dyDescent="0.25">
      <c r="A17" s="5">
        <v>45659.29184027778</v>
      </c>
      <c r="B17" t="s">
        <v>170</v>
      </c>
      <c r="C17" s="36" t="s">
        <v>171</v>
      </c>
      <c r="D17" s="36" t="s">
        <v>13</v>
      </c>
      <c r="E17" t="s">
        <v>64</v>
      </c>
    </row>
    <row r="18" spans="1:5" x14ac:dyDescent="0.25">
      <c r="A18" s="5">
        <v>45659.301990740743</v>
      </c>
      <c r="B18" t="s">
        <v>172</v>
      </c>
      <c r="C18" s="36" t="s">
        <v>173</v>
      </c>
      <c r="D18" s="36" t="s">
        <v>8</v>
      </c>
      <c r="E18" t="s">
        <v>64</v>
      </c>
    </row>
    <row r="19" spans="1:5" x14ac:dyDescent="0.25">
      <c r="A19" s="5">
        <v>45659.312673611108</v>
      </c>
      <c r="B19" t="s">
        <v>174</v>
      </c>
      <c r="C19" s="36" t="s">
        <v>175</v>
      </c>
      <c r="D19" s="36" t="s">
        <v>8</v>
      </c>
      <c r="E19" t="s">
        <v>64</v>
      </c>
    </row>
    <row r="20" spans="1:5" x14ac:dyDescent="0.25">
      <c r="A20" s="5">
        <v>45659.324976851851</v>
      </c>
      <c r="B20" t="s">
        <v>176</v>
      </c>
      <c r="C20" s="36" t="s">
        <v>177</v>
      </c>
      <c r="D20" s="36" t="s">
        <v>12</v>
      </c>
      <c r="E20" t="s">
        <v>64</v>
      </c>
    </row>
    <row r="21" spans="1:5" x14ac:dyDescent="0.25">
      <c r="A21" s="5">
        <v>45659.344502314816</v>
      </c>
      <c r="B21" t="s">
        <v>178</v>
      </c>
      <c r="C21" s="36" t="s">
        <v>179</v>
      </c>
      <c r="D21" s="36" t="s">
        <v>12</v>
      </c>
      <c r="E21" t="s">
        <v>64</v>
      </c>
    </row>
    <row r="22" spans="1:5" x14ac:dyDescent="0.25">
      <c r="A22" s="5">
        <v>45659.347245370373</v>
      </c>
      <c r="B22" t="s">
        <v>180</v>
      </c>
      <c r="C22" s="36" t="s">
        <v>181</v>
      </c>
      <c r="D22" s="36" t="s">
        <v>12</v>
      </c>
      <c r="E22" t="s">
        <v>64</v>
      </c>
    </row>
    <row r="23" spans="1:5" x14ac:dyDescent="0.25">
      <c r="A23" s="5">
        <v>45659.352025462962</v>
      </c>
      <c r="B23" t="s">
        <v>182</v>
      </c>
      <c r="C23" s="36" t="s">
        <v>183</v>
      </c>
      <c r="D23" s="36" t="s">
        <v>8</v>
      </c>
      <c r="E23" t="s">
        <v>64</v>
      </c>
    </row>
    <row r="24" spans="1:5" x14ac:dyDescent="0.25">
      <c r="A24" s="5">
        <v>45659.356898148151</v>
      </c>
      <c r="B24" t="s">
        <v>184</v>
      </c>
      <c r="C24" s="36" t="s">
        <v>185</v>
      </c>
      <c r="D24" s="36" t="s">
        <v>11</v>
      </c>
      <c r="E24" t="s">
        <v>64</v>
      </c>
    </row>
    <row r="25" spans="1:5" x14ac:dyDescent="0.25">
      <c r="A25" s="5">
        <v>45659.360601851855</v>
      </c>
      <c r="B25" t="s">
        <v>186</v>
      </c>
      <c r="C25" s="36" t="s">
        <v>187</v>
      </c>
      <c r="D25" s="36" t="s">
        <v>7</v>
      </c>
      <c r="E25" t="s">
        <v>64</v>
      </c>
    </row>
    <row r="26" spans="1:5" x14ac:dyDescent="0.25">
      <c r="A26" s="5">
        <v>45659.362280092595</v>
      </c>
      <c r="B26" t="s">
        <v>188</v>
      </c>
      <c r="C26" s="36" t="s">
        <v>189</v>
      </c>
      <c r="D26" s="36" t="s">
        <v>8</v>
      </c>
      <c r="E26" t="s">
        <v>64</v>
      </c>
    </row>
    <row r="27" spans="1:5" x14ac:dyDescent="0.25">
      <c r="A27" s="5">
        <v>45659.377210648148</v>
      </c>
      <c r="B27" t="s">
        <v>190</v>
      </c>
      <c r="C27" s="36" t="s">
        <v>191</v>
      </c>
      <c r="D27" s="36" t="s">
        <v>192</v>
      </c>
      <c r="E27" t="s">
        <v>64</v>
      </c>
    </row>
    <row r="28" spans="1:5" x14ac:dyDescent="0.25">
      <c r="A28" s="5">
        <v>45659.391469907408</v>
      </c>
      <c r="B28" t="s">
        <v>193</v>
      </c>
      <c r="C28" s="36" t="s">
        <v>194</v>
      </c>
      <c r="D28" s="36" t="s">
        <v>11</v>
      </c>
      <c r="E28" t="s">
        <v>64</v>
      </c>
    </row>
    <row r="29" spans="1:5" x14ac:dyDescent="0.25">
      <c r="A29" s="5">
        <v>45659.470543981479</v>
      </c>
      <c r="B29" t="s">
        <v>195</v>
      </c>
      <c r="C29" s="36" t="s">
        <v>196</v>
      </c>
      <c r="D29" s="36" t="s">
        <v>7</v>
      </c>
      <c r="E29" t="s">
        <v>64</v>
      </c>
    </row>
    <row r="30" spans="1:5" x14ac:dyDescent="0.25">
      <c r="A30" s="5">
        <v>45659.573831018519</v>
      </c>
      <c r="B30" t="s">
        <v>197</v>
      </c>
      <c r="C30" s="36" t="s">
        <v>198</v>
      </c>
      <c r="D30" s="36" t="s">
        <v>199</v>
      </c>
      <c r="E30" t="s">
        <v>64</v>
      </c>
    </row>
    <row r="31" spans="1:5" x14ac:dyDescent="0.25">
      <c r="A31" s="5">
        <v>45659.574803240743</v>
      </c>
      <c r="B31" t="s">
        <v>200</v>
      </c>
      <c r="C31" s="36" t="s">
        <v>201</v>
      </c>
      <c r="D31" s="36" t="s">
        <v>10</v>
      </c>
      <c r="E31" t="s">
        <v>64</v>
      </c>
    </row>
    <row r="32" spans="1:5" x14ac:dyDescent="0.25">
      <c r="A32" s="5">
        <v>45659.621388888889</v>
      </c>
      <c r="B32" t="s">
        <v>202</v>
      </c>
      <c r="C32" s="36" t="s">
        <v>203</v>
      </c>
      <c r="D32" s="36" t="s">
        <v>11</v>
      </c>
      <c r="E32" t="s">
        <v>64</v>
      </c>
    </row>
    <row r="33" spans="1:5" x14ac:dyDescent="0.25">
      <c r="A33" s="5">
        <v>45659.744328703702</v>
      </c>
      <c r="B33" t="s">
        <v>204</v>
      </c>
      <c r="C33" s="36" t="s">
        <v>205</v>
      </c>
      <c r="D33" s="36" t="s">
        <v>13</v>
      </c>
      <c r="E33" t="s">
        <v>64</v>
      </c>
    </row>
    <row r="34" spans="1:5" x14ac:dyDescent="0.25">
      <c r="A34" s="5">
        <v>45659.746550925927</v>
      </c>
      <c r="B34" t="s">
        <v>206</v>
      </c>
      <c r="C34" s="36" t="s">
        <v>207</v>
      </c>
      <c r="D34" s="36" t="s">
        <v>208</v>
      </c>
      <c r="E34" t="s">
        <v>64</v>
      </c>
    </row>
    <row r="35" spans="1:5" x14ac:dyDescent="0.25">
      <c r="A35" s="5">
        <v>45660.299490740741</v>
      </c>
      <c r="B35" t="s">
        <v>209</v>
      </c>
      <c r="C35" s="36" t="s">
        <v>210</v>
      </c>
      <c r="D35" s="36" t="s">
        <v>11</v>
      </c>
      <c r="E35" t="s">
        <v>64</v>
      </c>
    </row>
    <row r="36" spans="1:5" x14ac:dyDescent="0.25">
      <c r="A36" s="5">
        <v>45660.390300925923</v>
      </c>
      <c r="B36" t="s">
        <v>211</v>
      </c>
      <c r="C36" s="36" t="s">
        <v>212</v>
      </c>
      <c r="D36" s="36" t="s">
        <v>8</v>
      </c>
      <c r="E36" t="s">
        <v>64</v>
      </c>
    </row>
    <row r="37" spans="1:5" x14ac:dyDescent="0.25">
      <c r="A37" s="5">
        <v>45660.398043981484</v>
      </c>
      <c r="B37" t="s">
        <v>213</v>
      </c>
      <c r="C37" s="36" t="s">
        <v>214</v>
      </c>
      <c r="D37" s="36" t="s">
        <v>6</v>
      </c>
      <c r="E37" t="s">
        <v>64</v>
      </c>
    </row>
    <row r="38" spans="1:5" x14ac:dyDescent="0.25">
      <c r="A38" s="5">
        <v>45660.455636574072</v>
      </c>
      <c r="B38" t="s">
        <v>215</v>
      </c>
      <c r="C38" s="36" t="s">
        <v>216</v>
      </c>
      <c r="D38" s="36" t="s">
        <v>11</v>
      </c>
      <c r="E38" t="s">
        <v>63</v>
      </c>
    </row>
    <row r="39" spans="1:5" x14ac:dyDescent="0.25">
      <c r="A39" s="5">
        <v>45660.483495370368</v>
      </c>
      <c r="B39" t="s">
        <v>217</v>
      </c>
      <c r="C39" s="36" t="s">
        <v>218</v>
      </c>
      <c r="D39" s="36" t="s">
        <v>12</v>
      </c>
      <c r="E39" t="s">
        <v>64</v>
      </c>
    </row>
    <row r="40" spans="1:5" x14ac:dyDescent="0.25">
      <c r="A40" s="5">
        <v>45660.496770833335</v>
      </c>
      <c r="B40" t="s">
        <v>219</v>
      </c>
      <c r="C40" s="36" t="s">
        <v>220</v>
      </c>
      <c r="D40" s="36" t="s">
        <v>11</v>
      </c>
      <c r="E40" t="s">
        <v>64</v>
      </c>
    </row>
    <row r="41" spans="1:5" x14ac:dyDescent="0.25">
      <c r="A41" s="5">
        <v>45661.284155092595</v>
      </c>
      <c r="B41" t="s">
        <v>221</v>
      </c>
      <c r="C41" s="36" t="s">
        <v>222</v>
      </c>
      <c r="D41" s="36" t="s">
        <v>24</v>
      </c>
      <c r="E41" t="s">
        <v>64</v>
      </c>
    </row>
    <row r="42" spans="1:5" x14ac:dyDescent="0.25">
      <c r="A42" s="5">
        <v>45661.408368055556</v>
      </c>
      <c r="B42" t="s">
        <v>223</v>
      </c>
      <c r="C42" s="36" t="s">
        <v>224</v>
      </c>
      <c r="D42" s="36" t="s">
        <v>24</v>
      </c>
      <c r="E42" t="s">
        <v>64</v>
      </c>
    </row>
    <row r="43" spans="1:5" x14ac:dyDescent="0.25">
      <c r="A43" s="5">
        <v>45661.548101851855</v>
      </c>
      <c r="B43" t="s">
        <v>225</v>
      </c>
      <c r="C43" s="36" t="s">
        <v>226</v>
      </c>
      <c r="D43" s="36" t="s">
        <v>6</v>
      </c>
      <c r="E43" t="s">
        <v>64</v>
      </c>
    </row>
    <row r="44" spans="1:5" x14ac:dyDescent="0.25">
      <c r="A44" s="5">
        <v>45662.349548611113</v>
      </c>
      <c r="B44" t="s">
        <v>227</v>
      </c>
      <c r="C44" s="36" t="s">
        <v>228</v>
      </c>
      <c r="D44" s="36" t="s">
        <v>25</v>
      </c>
      <c r="E44" t="s">
        <v>64</v>
      </c>
    </row>
    <row r="45" spans="1:5" x14ac:dyDescent="0.25">
      <c r="A45" s="5">
        <v>45662.350104166668</v>
      </c>
      <c r="B45" t="s">
        <v>229</v>
      </c>
      <c r="C45" s="36" t="s">
        <v>230</v>
      </c>
      <c r="D45" s="36" t="s">
        <v>7</v>
      </c>
      <c r="E45" t="s">
        <v>64</v>
      </c>
    </row>
    <row r="46" spans="1:5" x14ac:dyDescent="0.25">
      <c r="A46" s="5">
        <v>45662.601168981484</v>
      </c>
      <c r="B46" t="s">
        <v>231</v>
      </c>
      <c r="C46" s="36" t="s">
        <v>232</v>
      </c>
      <c r="D46" s="36" t="s">
        <v>6</v>
      </c>
      <c r="E46" t="s">
        <v>64</v>
      </c>
    </row>
    <row r="47" spans="1:5" x14ac:dyDescent="0.25">
      <c r="A47" s="5">
        <v>45662.668402777781</v>
      </c>
      <c r="B47" t="s">
        <v>233</v>
      </c>
      <c r="C47" s="36" t="s">
        <v>234</v>
      </c>
      <c r="D47" s="36" t="s">
        <v>8</v>
      </c>
      <c r="E47" t="s">
        <v>64</v>
      </c>
    </row>
    <row r="48" spans="1:5" x14ac:dyDescent="0.25">
      <c r="A48" s="5">
        <v>45662.679583333331</v>
      </c>
      <c r="B48" t="s">
        <v>235</v>
      </c>
      <c r="C48" s="36" t="s">
        <v>236</v>
      </c>
      <c r="D48" s="36" t="s">
        <v>7</v>
      </c>
      <c r="E48" t="s">
        <v>64</v>
      </c>
    </row>
    <row r="49" spans="1:5" x14ac:dyDescent="0.25">
      <c r="A49" s="5">
        <v>45662.683900462966</v>
      </c>
      <c r="B49" t="s">
        <v>237</v>
      </c>
      <c r="C49" s="36" t="s">
        <v>238</v>
      </c>
      <c r="D49" s="36" t="s">
        <v>24</v>
      </c>
      <c r="E49" t="s">
        <v>64</v>
      </c>
    </row>
    <row r="50" spans="1:5" x14ac:dyDescent="0.25">
      <c r="A50" s="5">
        <v>45662.818368055552</v>
      </c>
      <c r="B50" t="s">
        <v>239</v>
      </c>
      <c r="C50" s="36" t="s">
        <v>240</v>
      </c>
      <c r="D50" s="36" t="s">
        <v>7</v>
      </c>
      <c r="E50" t="s">
        <v>64</v>
      </c>
    </row>
    <row r="51" spans="1:5" x14ac:dyDescent="0.25">
      <c r="A51" s="5">
        <v>45663.212546296294</v>
      </c>
      <c r="B51" t="s">
        <v>241</v>
      </c>
      <c r="C51" s="36" t="s">
        <v>242</v>
      </c>
      <c r="D51" s="36" t="s">
        <v>8</v>
      </c>
      <c r="E51" t="s">
        <v>64</v>
      </c>
    </row>
    <row r="52" spans="1:5" x14ac:dyDescent="0.25">
      <c r="A52" s="5">
        <v>45663.22252314815</v>
      </c>
      <c r="B52" t="s">
        <v>243</v>
      </c>
      <c r="C52" s="36" t="s">
        <v>244</v>
      </c>
      <c r="D52" s="36" t="s">
        <v>8</v>
      </c>
      <c r="E52" t="s">
        <v>64</v>
      </c>
    </row>
    <row r="53" spans="1:5" x14ac:dyDescent="0.25">
      <c r="A53" s="5">
        <v>45663.254386574074</v>
      </c>
      <c r="B53" t="s">
        <v>245</v>
      </c>
      <c r="C53" s="36" t="s">
        <v>246</v>
      </c>
      <c r="D53" s="36" t="s">
        <v>208</v>
      </c>
      <c r="E53" t="s">
        <v>64</v>
      </c>
    </row>
    <row r="54" spans="1:5" x14ac:dyDescent="0.25">
      <c r="A54" s="5">
        <v>45663.290983796294</v>
      </c>
      <c r="B54" t="s">
        <v>247</v>
      </c>
      <c r="C54" s="36" t="s">
        <v>248</v>
      </c>
      <c r="D54" s="36" t="s">
        <v>25</v>
      </c>
      <c r="E54" t="s">
        <v>64</v>
      </c>
    </row>
    <row r="55" spans="1:5" x14ac:dyDescent="0.25">
      <c r="A55" s="5">
        <v>45663.294236111113</v>
      </c>
      <c r="B55" t="s">
        <v>249</v>
      </c>
      <c r="C55" s="36" t="s">
        <v>250</v>
      </c>
      <c r="D55" s="36" t="s">
        <v>12</v>
      </c>
      <c r="E55" t="s">
        <v>64</v>
      </c>
    </row>
    <row r="56" spans="1:5" x14ac:dyDescent="0.25">
      <c r="A56" s="5">
        <v>45663.309131944443</v>
      </c>
      <c r="B56" t="s">
        <v>251</v>
      </c>
      <c r="C56" s="36" t="s">
        <v>252</v>
      </c>
      <c r="D56" s="36" t="s">
        <v>7</v>
      </c>
      <c r="E56" t="s">
        <v>64</v>
      </c>
    </row>
    <row r="57" spans="1:5" x14ac:dyDescent="0.25">
      <c r="A57" s="5">
        <v>45663.326724537037</v>
      </c>
      <c r="B57" t="s">
        <v>253</v>
      </c>
      <c r="C57" s="36" t="s">
        <v>254</v>
      </c>
      <c r="D57" s="36" t="s">
        <v>7</v>
      </c>
      <c r="E57" t="s">
        <v>64</v>
      </c>
    </row>
    <row r="58" spans="1:5" x14ac:dyDescent="0.25">
      <c r="A58" s="5">
        <v>45663.327847222223</v>
      </c>
      <c r="B58" t="s">
        <v>255</v>
      </c>
      <c r="C58" s="36" t="s">
        <v>256</v>
      </c>
      <c r="D58" s="36" t="s">
        <v>257</v>
      </c>
      <c r="E58" t="s">
        <v>64</v>
      </c>
    </row>
    <row r="59" spans="1:5" x14ac:dyDescent="0.25">
      <c r="A59" s="5">
        <v>45663.33357638889</v>
      </c>
      <c r="B59" t="s">
        <v>258</v>
      </c>
      <c r="C59" s="36" t="s">
        <v>259</v>
      </c>
      <c r="D59" s="36" t="s">
        <v>8</v>
      </c>
      <c r="E59" t="s">
        <v>64</v>
      </c>
    </row>
    <row r="60" spans="1:5" x14ac:dyDescent="0.25">
      <c r="A60" s="5">
        <v>45663.341620370367</v>
      </c>
      <c r="B60" t="s">
        <v>260</v>
      </c>
      <c r="C60" s="36" t="s">
        <v>261</v>
      </c>
      <c r="D60" s="36" t="s">
        <v>7</v>
      </c>
      <c r="E60" t="s">
        <v>64</v>
      </c>
    </row>
    <row r="61" spans="1:5" x14ac:dyDescent="0.25">
      <c r="A61" s="5">
        <v>45663.352743055555</v>
      </c>
      <c r="B61" t="s">
        <v>262</v>
      </c>
      <c r="C61" s="36" t="s">
        <v>263</v>
      </c>
      <c r="D61" s="36" t="s">
        <v>24</v>
      </c>
      <c r="E61" t="s">
        <v>64</v>
      </c>
    </row>
    <row r="62" spans="1:5" x14ac:dyDescent="0.25">
      <c r="A62" s="5">
        <v>45663.374652777777</v>
      </c>
      <c r="B62" t="s">
        <v>264</v>
      </c>
      <c r="C62" s="36" t="s">
        <v>265</v>
      </c>
      <c r="D62" s="36" t="s">
        <v>25</v>
      </c>
      <c r="E62" t="s">
        <v>64</v>
      </c>
    </row>
    <row r="63" spans="1:5" x14ac:dyDescent="0.25">
      <c r="A63" s="5">
        <v>45663.378287037034</v>
      </c>
      <c r="B63" t="s">
        <v>266</v>
      </c>
      <c r="C63" s="36" t="s">
        <v>267</v>
      </c>
      <c r="D63" s="36" t="s">
        <v>24</v>
      </c>
      <c r="E63" t="s">
        <v>64</v>
      </c>
    </row>
    <row r="64" spans="1:5" x14ac:dyDescent="0.25">
      <c r="A64" s="5">
        <v>45663.395335648151</v>
      </c>
      <c r="B64" t="s">
        <v>268</v>
      </c>
      <c r="C64" s="36" t="s">
        <v>269</v>
      </c>
      <c r="D64" s="36" t="s">
        <v>13</v>
      </c>
      <c r="E64" t="s">
        <v>64</v>
      </c>
    </row>
    <row r="65" spans="1:5" x14ac:dyDescent="0.25">
      <c r="A65" s="5">
        <v>45663.420601851853</v>
      </c>
      <c r="B65" t="s">
        <v>270</v>
      </c>
      <c r="C65" s="36" t="s">
        <v>271</v>
      </c>
      <c r="D65" s="36" t="s">
        <v>25</v>
      </c>
      <c r="E65" t="s">
        <v>64</v>
      </c>
    </row>
    <row r="66" spans="1:5" x14ac:dyDescent="0.25">
      <c r="A66" s="5">
        <v>45663.424293981479</v>
      </c>
      <c r="B66" t="s">
        <v>272</v>
      </c>
      <c r="C66" s="36" t="s">
        <v>273</v>
      </c>
      <c r="D66" s="36" t="s">
        <v>8</v>
      </c>
      <c r="E66" t="s">
        <v>64</v>
      </c>
    </row>
    <row r="67" spans="1:5" x14ac:dyDescent="0.25">
      <c r="A67" s="5">
        <v>45663.433622685188</v>
      </c>
      <c r="B67" t="s">
        <v>274</v>
      </c>
      <c r="C67" s="36" t="s">
        <v>275</v>
      </c>
      <c r="D67" s="36" t="s">
        <v>11</v>
      </c>
      <c r="E67" t="s">
        <v>64</v>
      </c>
    </row>
    <row r="68" spans="1:5" x14ac:dyDescent="0.25">
      <c r="A68" s="5">
        <v>45663.443969907406</v>
      </c>
      <c r="B68" t="s">
        <v>276</v>
      </c>
      <c r="C68" s="36" t="s">
        <v>277</v>
      </c>
      <c r="D68" s="36" t="s">
        <v>6</v>
      </c>
      <c r="E68" t="s">
        <v>64</v>
      </c>
    </row>
    <row r="69" spans="1:5" x14ac:dyDescent="0.25">
      <c r="A69" s="5">
        <v>45663.45716435185</v>
      </c>
      <c r="B69" t="s">
        <v>278</v>
      </c>
      <c r="C69" s="36" t="s">
        <v>279</v>
      </c>
      <c r="D69" s="36" t="s">
        <v>12</v>
      </c>
      <c r="E69" t="s">
        <v>64</v>
      </c>
    </row>
    <row r="70" spans="1:5" x14ac:dyDescent="0.25">
      <c r="A70" s="5">
        <v>45663.479537037034</v>
      </c>
      <c r="B70" t="s">
        <v>280</v>
      </c>
      <c r="C70" s="36" t="s">
        <v>281</v>
      </c>
      <c r="D70" s="36" t="s">
        <v>7</v>
      </c>
      <c r="E70" t="s">
        <v>63</v>
      </c>
    </row>
    <row r="71" spans="1:5" x14ac:dyDescent="0.25">
      <c r="A71" s="5">
        <v>45663.545717592591</v>
      </c>
      <c r="B71" t="s">
        <v>282</v>
      </c>
      <c r="C71" s="36" t="s">
        <v>283</v>
      </c>
      <c r="D71" s="36" t="s">
        <v>6</v>
      </c>
      <c r="E71" t="s">
        <v>64</v>
      </c>
    </row>
    <row r="72" spans="1:5" x14ac:dyDescent="0.25">
      <c r="A72" s="5">
        <v>45663.566261574073</v>
      </c>
      <c r="B72" t="s">
        <v>284</v>
      </c>
      <c r="C72" s="36" t="s">
        <v>285</v>
      </c>
      <c r="D72" s="36" t="s">
        <v>25</v>
      </c>
      <c r="E72" t="s">
        <v>64</v>
      </c>
    </row>
    <row r="73" spans="1:5" x14ac:dyDescent="0.25">
      <c r="A73" s="5">
        <v>45663.661122685182</v>
      </c>
      <c r="B73" t="s">
        <v>286</v>
      </c>
      <c r="C73" s="36" t="s">
        <v>287</v>
      </c>
      <c r="D73" s="36" t="s">
        <v>7</v>
      </c>
      <c r="E73" t="s">
        <v>64</v>
      </c>
    </row>
    <row r="74" spans="1:5" x14ac:dyDescent="0.25">
      <c r="A74" s="5">
        <v>45663.776909722219</v>
      </c>
      <c r="B74" t="s">
        <v>288</v>
      </c>
      <c r="C74" s="36" t="s">
        <v>289</v>
      </c>
      <c r="D74" s="36" t="s">
        <v>7</v>
      </c>
      <c r="E74" t="s">
        <v>64</v>
      </c>
    </row>
    <row r="75" spans="1:5" x14ac:dyDescent="0.25">
      <c r="A75" s="5">
        <v>45664.164386574077</v>
      </c>
      <c r="B75" t="s">
        <v>290</v>
      </c>
      <c r="C75" s="36" t="s">
        <v>291</v>
      </c>
      <c r="D75" s="36" t="s">
        <v>292</v>
      </c>
      <c r="E75" t="s">
        <v>64</v>
      </c>
    </row>
    <row r="76" spans="1:5" x14ac:dyDescent="0.25">
      <c r="A76" s="5">
        <v>45664.305486111109</v>
      </c>
      <c r="B76" t="s">
        <v>293</v>
      </c>
      <c r="C76" s="36" t="s">
        <v>294</v>
      </c>
      <c r="D76" s="36" t="s">
        <v>24</v>
      </c>
      <c r="E76" t="s">
        <v>64</v>
      </c>
    </row>
    <row r="77" spans="1:5" x14ac:dyDescent="0.25">
      <c r="A77" s="5">
        <v>45664.335520833331</v>
      </c>
      <c r="B77" t="s">
        <v>295</v>
      </c>
      <c r="C77" s="36" t="s">
        <v>296</v>
      </c>
      <c r="D77" s="36" t="s">
        <v>8</v>
      </c>
      <c r="E77" t="s">
        <v>64</v>
      </c>
    </row>
    <row r="78" spans="1:5" x14ac:dyDescent="0.25">
      <c r="A78" s="5">
        <v>45664.341689814813</v>
      </c>
      <c r="B78" t="s">
        <v>297</v>
      </c>
      <c r="C78" s="36" t="s">
        <v>298</v>
      </c>
      <c r="D78" s="36" t="s">
        <v>25</v>
      </c>
      <c r="E78" t="s">
        <v>64</v>
      </c>
    </row>
    <row r="79" spans="1:5" x14ac:dyDescent="0.25">
      <c r="A79" s="5">
        <v>45664.374641203707</v>
      </c>
      <c r="B79" t="s">
        <v>299</v>
      </c>
      <c r="C79" s="36" t="s">
        <v>300</v>
      </c>
      <c r="D79" s="36" t="s">
        <v>7</v>
      </c>
      <c r="E79" t="s">
        <v>64</v>
      </c>
    </row>
    <row r="80" spans="1:5" x14ac:dyDescent="0.25">
      <c r="A80" s="5">
        <v>45664.379432870373</v>
      </c>
      <c r="B80" t="s">
        <v>301</v>
      </c>
      <c r="C80" s="36" t="s">
        <v>302</v>
      </c>
      <c r="D80" s="36" t="s">
        <v>24</v>
      </c>
      <c r="E80" t="s">
        <v>64</v>
      </c>
    </row>
    <row r="81" spans="1:5" x14ac:dyDescent="0.25">
      <c r="A81" s="5">
        <v>45664.390428240738</v>
      </c>
      <c r="B81" t="s">
        <v>303</v>
      </c>
      <c r="C81" s="36" t="s">
        <v>304</v>
      </c>
      <c r="D81" s="36" t="s">
        <v>7</v>
      </c>
      <c r="E81" t="s">
        <v>64</v>
      </c>
    </row>
    <row r="82" spans="1:5" x14ac:dyDescent="0.25">
      <c r="A82" s="5">
        <v>45664.419502314813</v>
      </c>
      <c r="B82" t="s">
        <v>305</v>
      </c>
      <c r="C82" s="36" t="s">
        <v>306</v>
      </c>
      <c r="D82" s="36" t="s">
        <v>7</v>
      </c>
      <c r="E82" t="s">
        <v>64</v>
      </c>
    </row>
    <row r="83" spans="1:5" x14ac:dyDescent="0.25">
      <c r="A83" s="5">
        <v>45664.423263888886</v>
      </c>
      <c r="B83" t="s">
        <v>307</v>
      </c>
      <c r="C83" s="36" t="s">
        <v>308</v>
      </c>
      <c r="D83" s="36" t="s">
        <v>10</v>
      </c>
      <c r="E83" t="s">
        <v>64</v>
      </c>
    </row>
    <row r="84" spans="1:5" x14ac:dyDescent="0.25">
      <c r="A84" s="5">
        <v>45664.439884259256</v>
      </c>
      <c r="B84" t="s">
        <v>309</v>
      </c>
      <c r="C84" s="36" t="s">
        <v>310</v>
      </c>
      <c r="D84" s="36" t="s">
        <v>11</v>
      </c>
      <c r="E84" t="s">
        <v>64</v>
      </c>
    </row>
    <row r="85" spans="1:5" x14ac:dyDescent="0.25">
      <c r="A85" s="5">
        <v>45664.447337962964</v>
      </c>
      <c r="B85" t="s">
        <v>311</v>
      </c>
      <c r="C85" s="36" t="s">
        <v>312</v>
      </c>
      <c r="D85" s="36" t="s">
        <v>10</v>
      </c>
      <c r="E85" t="s">
        <v>64</v>
      </c>
    </row>
    <row r="86" spans="1:5" x14ac:dyDescent="0.25">
      <c r="A86" s="5">
        <v>45664.473703703705</v>
      </c>
      <c r="B86" t="s">
        <v>313</v>
      </c>
      <c r="C86" s="36" t="s">
        <v>314</v>
      </c>
      <c r="D86" s="36" t="s">
        <v>4</v>
      </c>
      <c r="E86" t="s">
        <v>64</v>
      </c>
    </row>
    <row r="87" spans="1:5" x14ac:dyDescent="0.25">
      <c r="A87" s="5">
        <v>45664.501747685186</v>
      </c>
      <c r="B87" t="s">
        <v>315</v>
      </c>
      <c r="C87" s="36" t="s">
        <v>316</v>
      </c>
      <c r="D87" s="36" t="s">
        <v>6</v>
      </c>
      <c r="E87" t="s">
        <v>64</v>
      </c>
    </row>
    <row r="88" spans="1:5" x14ac:dyDescent="0.25">
      <c r="A88" s="5">
        <v>45664.542407407411</v>
      </c>
      <c r="B88" t="s">
        <v>317</v>
      </c>
      <c r="C88" s="36" t="s">
        <v>318</v>
      </c>
      <c r="D88" s="36" t="s">
        <v>11</v>
      </c>
      <c r="E88" t="s">
        <v>64</v>
      </c>
    </row>
    <row r="89" spans="1:5" x14ac:dyDescent="0.25">
      <c r="A89" s="5">
        <v>45664.555115740739</v>
      </c>
      <c r="B89" t="s">
        <v>319</v>
      </c>
      <c r="C89" s="36" t="s">
        <v>320</v>
      </c>
      <c r="D89" s="36" t="s">
        <v>6</v>
      </c>
      <c r="E89" t="s">
        <v>64</v>
      </c>
    </row>
    <row r="90" spans="1:5" x14ac:dyDescent="0.25">
      <c r="A90" s="5">
        <v>45664.613402777781</v>
      </c>
      <c r="B90" t="s">
        <v>321</v>
      </c>
      <c r="C90" s="36" t="s">
        <v>322</v>
      </c>
      <c r="D90" s="36" t="s">
        <v>11</v>
      </c>
      <c r="E90" t="s">
        <v>64</v>
      </c>
    </row>
    <row r="91" spans="1:5" x14ac:dyDescent="0.25">
      <c r="A91" s="5">
        <v>45664.680196759262</v>
      </c>
      <c r="B91" t="s">
        <v>323</v>
      </c>
      <c r="C91" s="36" t="s">
        <v>324</v>
      </c>
      <c r="D91" s="36" t="s">
        <v>10</v>
      </c>
      <c r="E91" t="s">
        <v>64</v>
      </c>
    </row>
    <row r="92" spans="1:5" x14ac:dyDescent="0.25">
      <c r="A92" s="5">
        <v>45664.800486111111</v>
      </c>
      <c r="B92" t="s">
        <v>325</v>
      </c>
      <c r="C92" s="36" t="s">
        <v>326</v>
      </c>
      <c r="D92" s="36" t="s">
        <v>6</v>
      </c>
      <c r="E92" t="s">
        <v>64</v>
      </c>
    </row>
    <row r="93" spans="1:5" x14ac:dyDescent="0.25">
      <c r="A93" s="5">
        <v>45664.976006944446</v>
      </c>
      <c r="B93" t="s">
        <v>327</v>
      </c>
      <c r="C93" s="36" t="s">
        <v>328</v>
      </c>
      <c r="D93" s="36" t="s">
        <v>12</v>
      </c>
      <c r="E93" t="s">
        <v>64</v>
      </c>
    </row>
    <row r="94" spans="1:5" x14ac:dyDescent="0.25">
      <c r="A94" s="5">
        <v>45665.037812499999</v>
      </c>
      <c r="B94" t="s">
        <v>329</v>
      </c>
      <c r="C94" s="36" t="s">
        <v>330</v>
      </c>
      <c r="D94" s="36" t="s">
        <v>331</v>
      </c>
      <c r="E94" t="s">
        <v>64</v>
      </c>
    </row>
    <row r="95" spans="1:5" x14ac:dyDescent="0.25">
      <c r="A95" s="5">
        <v>45665.199629629627</v>
      </c>
      <c r="B95" t="s">
        <v>332</v>
      </c>
      <c r="C95" s="36" t="s">
        <v>333</v>
      </c>
      <c r="D95" s="36" t="s">
        <v>6</v>
      </c>
      <c r="E95" t="s">
        <v>64</v>
      </c>
    </row>
    <row r="96" spans="1:5" x14ac:dyDescent="0.25">
      <c r="A96" s="5">
        <v>45665.22320601852</v>
      </c>
      <c r="B96" t="s">
        <v>334</v>
      </c>
      <c r="C96" s="36" t="s">
        <v>335</v>
      </c>
      <c r="D96" s="36" t="s">
        <v>24</v>
      </c>
      <c r="E96" t="s">
        <v>64</v>
      </c>
    </row>
    <row r="97" spans="1:5" x14ac:dyDescent="0.25">
      <c r="A97" s="5">
        <v>45665.300625000003</v>
      </c>
      <c r="B97" t="s">
        <v>336</v>
      </c>
      <c r="C97" s="36" t="s">
        <v>337</v>
      </c>
      <c r="D97" s="36" t="s">
        <v>338</v>
      </c>
      <c r="E97" t="s">
        <v>64</v>
      </c>
    </row>
    <row r="98" spans="1:5" x14ac:dyDescent="0.25">
      <c r="A98" s="5">
        <v>45665.343553240738</v>
      </c>
      <c r="B98" t="s">
        <v>339</v>
      </c>
      <c r="C98" s="36" t="s">
        <v>340</v>
      </c>
      <c r="D98" s="36" t="s">
        <v>7</v>
      </c>
      <c r="E98" t="s">
        <v>64</v>
      </c>
    </row>
    <row r="99" spans="1:5" x14ac:dyDescent="0.25">
      <c r="A99" s="5">
        <v>45665.386423611111</v>
      </c>
      <c r="B99" t="s">
        <v>341</v>
      </c>
      <c r="C99" s="36" t="s">
        <v>342</v>
      </c>
      <c r="D99" s="36" t="s">
        <v>7</v>
      </c>
      <c r="E99" t="s">
        <v>64</v>
      </c>
    </row>
    <row r="100" spans="1:5" x14ac:dyDescent="0.25">
      <c r="A100" s="5">
        <v>45665.389780092592</v>
      </c>
      <c r="B100" t="s">
        <v>343</v>
      </c>
      <c r="C100" s="36" t="s">
        <v>344</v>
      </c>
      <c r="D100" s="36" t="s">
        <v>7</v>
      </c>
      <c r="E100" t="s">
        <v>64</v>
      </c>
    </row>
    <row r="101" spans="1:5" x14ac:dyDescent="0.25">
      <c r="A101" s="5">
        <v>45665.391701388886</v>
      </c>
      <c r="B101" t="s">
        <v>345</v>
      </c>
      <c r="C101" s="36" t="s">
        <v>346</v>
      </c>
      <c r="D101" s="36" t="s">
        <v>11</v>
      </c>
      <c r="E101" t="s">
        <v>64</v>
      </c>
    </row>
    <row r="102" spans="1:5" x14ac:dyDescent="0.25">
      <c r="A102" s="5">
        <v>45665.412835648145</v>
      </c>
      <c r="B102" t="s">
        <v>347</v>
      </c>
      <c r="C102" s="36" t="s">
        <v>348</v>
      </c>
      <c r="D102" s="36" t="s">
        <v>7</v>
      </c>
      <c r="E102" t="s">
        <v>64</v>
      </c>
    </row>
    <row r="103" spans="1:5" x14ac:dyDescent="0.25">
      <c r="A103" s="5">
        <v>45665.417199074072</v>
      </c>
      <c r="B103" t="s">
        <v>349</v>
      </c>
      <c r="C103" s="36" t="s">
        <v>350</v>
      </c>
      <c r="D103" s="36" t="s">
        <v>6</v>
      </c>
      <c r="E103" t="s">
        <v>64</v>
      </c>
    </row>
    <row r="104" spans="1:5" x14ac:dyDescent="0.25">
      <c r="A104" s="5">
        <v>45665.422199074077</v>
      </c>
      <c r="B104" t="s">
        <v>351</v>
      </c>
      <c r="C104" s="36" t="s">
        <v>352</v>
      </c>
      <c r="D104" s="36" t="s">
        <v>7</v>
      </c>
      <c r="E104" t="s">
        <v>64</v>
      </c>
    </row>
    <row r="105" spans="1:5" x14ac:dyDescent="0.25">
      <c r="A105" s="5">
        <v>45665.441516203704</v>
      </c>
      <c r="B105" t="s">
        <v>353</v>
      </c>
      <c r="C105" s="36" t="s">
        <v>354</v>
      </c>
      <c r="D105" s="36" t="s">
        <v>13</v>
      </c>
      <c r="E105" t="s">
        <v>64</v>
      </c>
    </row>
    <row r="106" spans="1:5" x14ac:dyDescent="0.25">
      <c r="A106" s="5">
        <v>45665.463055555556</v>
      </c>
      <c r="B106" t="s">
        <v>355</v>
      </c>
      <c r="C106" s="36" t="s">
        <v>356</v>
      </c>
      <c r="D106" s="36" t="s">
        <v>13</v>
      </c>
      <c r="E106" t="s">
        <v>64</v>
      </c>
    </row>
    <row r="107" spans="1:5" x14ac:dyDescent="0.25">
      <c r="A107" s="5">
        <v>45665.531331018516</v>
      </c>
      <c r="B107" t="s">
        <v>357</v>
      </c>
      <c r="C107" s="36" t="s">
        <v>358</v>
      </c>
      <c r="D107" s="36" t="s">
        <v>8</v>
      </c>
      <c r="E107" t="s">
        <v>64</v>
      </c>
    </row>
    <row r="108" spans="1:5" x14ac:dyDescent="0.25">
      <c r="A108" s="5">
        <v>45665.585046296299</v>
      </c>
      <c r="B108" t="s">
        <v>359</v>
      </c>
      <c r="C108" s="36" t="s">
        <v>360</v>
      </c>
      <c r="D108" s="36" t="s">
        <v>7</v>
      </c>
      <c r="E108" t="s">
        <v>63</v>
      </c>
    </row>
    <row r="109" spans="1:5" x14ac:dyDescent="0.25">
      <c r="A109" s="5">
        <v>45665.587430555555</v>
      </c>
      <c r="B109" t="s">
        <v>361</v>
      </c>
      <c r="C109" s="36" t="s">
        <v>362</v>
      </c>
      <c r="D109" s="36" t="s">
        <v>7</v>
      </c>
      <c r="E109" t="s">
        <v>64</v>
      </c>
    </row>
    <row r="110" spans="1:5" x14ac:dyDescent="0.25">
      <c r="A110" s="5">
        <v>45665.601898148147</v>
      </c>
      <c r="B110" t="s">
        <v>363</v>
      </c>
      <c r="C110" s="36" t="s">
        <v>364</v>
      </c>
      <c r="D110" s="36" t="s">
        <v>7</v>
      </c>
      <c r="E110" t="s">
        <v>64</v>
      </c>
    </row>
    <row r="111" spans="1:5" x14ac:dyDescent="0.25">
      <c r="A111" s="5">
        <v>45665.610069444447</v>
      </c>
      <c r="B111" t="s">
        <v>365</v>
      </c>
      <c r="C111" s="36" t="s">
        <v>366</v>
      </c>
      <c r="D111" s="36" t="s">
        <v>6</v>
      </c>
      <c r="E111" t="s">
        <v>64</v>
      </c>
    </row>
    <row r="112" spans="1:5" x14ac:dyDescent="0.25">
      <c r="A112" s="5">
        <v>45665.616296296299</v>
      </c>
      <c r="B112" t="s">
        <v>367</v>
      </c>
      <c r="C112" s="36" t="s">
        <v>368</v>
      </c>
      <c r="D112" s="36" t="s">
        <v>6</v>
      </c>
      <c r="E112" t="s">
        <v>64</v>
      </c>
    </row>
    <row r="113" spans="1:5" x14ac:dyDescent="0.25">
      <c r="A113" s="5">
        <v>45665.61922453704</v>
      </c>
      <c r="B113" t="s">
        <v>369</v>
      </c>
      <c r="C113" s="36" t="s">
        <v>370</v>
      </c>
      <c r="D113" s="36" t="s">
        <v>11</v>
      </c>
      <c r="E113" t="s">
        <v>64</v>
      </c>
    </row>
    <row r="114" spans="1:5" x14ac:dyDescent="0.25">
      <c r="A114" s="5">
        <v>45665.63212962963</v>
      </c>
      <c r="B114" t="s">
        <v>371</v>
      </c>
      <c r="C114" s="36" t="s">
        <v>372</v>
      </c>
      <c r="D114" s="36" t="s">
        <v>6</v>
      </c>
      <c r="E114" t="s">
        <v>64</v>
      </c>
    </row>
    <row r="115" spans="1:5" x14ac:dyDescent="0.25">
      <c r="A115" s="5">
        <v>45665.643865740742</v>
      </c>
      <c r="B115" t="s">
        <v>373</v>
      </c>
      <c r="C115" s="36" t="s">
        <v>374</v>
      </c>
      <c r="D115" s="36" t="s">
        <v>6</v>
      </c>
      <c r="E115" t="s">
        <v>64</v>
      </c>
    </row>
    <row r="116" spans="1:5" x14ac:dyDescent="0.25">
      <c r="A116" s="5">
        <v>45665.646851851852</v>
      </c>
      <c r="B116" t="s">
        <v>375</v>
      </c>
      <c r="C116" s="36" t="s">
        <v>376</v>
      </c>
      <c r="D116" s="36" t="s">
        <v>6</v>
      </c>
      <c r="E116" t="s">
        <v>64</v>
      </c>
    </row>
    <row r="117" spans="1:5" x14ac:dyDescent="0.25">
      <c r="A117" s="5">
        <v>45665.652731481481</v>
      </c>
      <c r="B117" t="s">
        <v>377</v>
      </c>
      <c r="C117" s="36" t="s">
        <v>378</v>
      </c>
      <c r="D117" s="36" t="s">
        <v>10</v>
      </c>
      <c r="E117" t="s">
        <v>64</v>
      </c>
    </row>
    <row r="118" spans="1:5" x14ac:dyDescent="0.25">
      <c r="A118" s="5">
        <v>45666.178854166668</v>
      </c>
      <c r="B118" t="s">
        <v>379</v>
      </c>
      <c r="C118" s="36" t="s">
        <v>380</v>
      </c>
      <c r="D118" s="36" t="s">
        <v>381</v>
      </c>
      <c r="E118" t="s">
        <v>64</v>
      </c>
    </row>
    <row r="119" spans="1:5" x14ac:dyDescent="0.25">
      <c r="A119" s="5">
        <v>45666.252650462964</v>
      </c>
      <c r="B119" t="s">
        <v>382</v>
      </c>
      <c r="C119" s="36" t="s">
        <v>383</v>
      </c>
      <c r="D119" s="36" t="s">
        <v>11</v>
      </c>
      <c r="E119" t="s">
        <v>64</v>
      </c>
    </row>
    <row r="120" spans="1:5" x14ac:dyDescent="0.25">
      <c r="A120" s="5">
        <v>45666.252893518518</v>
      </c>
      <c r="B120" t="s">
        <v>384</v>
      </c>
      <c r="C120" s="36" t="s">
        <v>385</v>
      </c>
      <c r="D120" s="36" t="s">
        <v>11</v>
      </c>
      <c r="E120" t="s">
        <v>64</v>
      </c>
    </row>
    <row r="121" spans="1:5" x14ac:dyDescent="0.25">
      <c r="A121" s="5">
        <v>45666.279085648152</v>
      </c>
      <c r="B121" t="s">
        <v>386</v>
      </c>
      <c r="C121" s="36" t="s">
        <v>387</v>
      </c>
      <c r="D121" s="36" t="s">
        <v>25</v>
      </c>
      <c r="E121" t="s">
        <v>64</v>
      </c>
    </row>
    <row r="122" spans="1:5" x14ac:dyDescent="0.25">
      <c r="A122" s="5">
        <v>45666.279687499999</v>
      </c>
      <c r="B122" t="s">
        <v>388</v>
      </c>
      <c r="C122" s="36" t="s">
        <v>389</v>
      </c>
      <c r="D122" s="36" t="s">
        <v>24</v>
      </c>
      <c r="E122" t="s">
        <v>64</v>
      </c>
    </row>
    <row r="123" spans="1:5" x14ac:dyDescent="0.25">
      <c r="A123" s="5">
        <v>45666.311122685183</v>
      </c>
      <c r="B123" t="s">
        <v>390</v>
      </c>
      <c r="C123" s="36" t="s">
        <v>391</v>
      </c>
      <c r="D123" s="36" t="s">
        <v>6</v>
      </c>
      <c r="E123" t="s">
        <v>64</v>
      </c>
    </row>
    <row r="124" spans="1:5" x14ac:dyDescent="0.25">
      <c r="A124" s="5">
        <v>45666.332268518519</v>
      </c>
      <c r="B124" t="s">
        <v>392</v>
      </c>
      <c r="C124" s="36" t="s">
        <v>393</v>
      </c>
      <c r="D124" s="36" t="s">
        <v>11</v>
      </c>
      <c r="E124" t="s">
        <v>64</v>
      </c>
    </row>
    <row r="125" spans="1:5" x14ac:dyDescent="0.25">
      <c r="A125" s="5">
        <v>45666.332592592589</v>
      </c>
      <c r="B125" t="s">
        <v>394</v>
      </c>
      <c r="C125" s="36" t="s">
        <v>395</v>
      </c>
      <c r="D125" s="36" t="s">
        <v>11</v>
      </c>
      <c r="E125" t="s">
        <v>64</v>
      </c>
    </row>
    <row r="126" spans="1:5" x14ac:dyDescent="0.25">
      <c r="A126" s="5">
        <v>45666.335127314815</v>
      </c>
      <c r="B126" t="s">
        <v>396</v>
      </c>
      <c r="C126" s="36" t="s">
        <v>397</v>
      </c>
      <c r="D126" s="36" t="s">
        <v>25</v>
      </c>
      <c r="E126" t="s">
        <v>64</v>
      </c>
    </row>
    <row r="127" spans="1:5" x14ac:dyDescent="0.25">
      <c r="A127" s="5">
        <v>45666.354108796295</v>
      </c>
      <c r="B127" t="s">
        <v>398</v>
      </c>
      <c r="C127" s="36" t="s">
        <v>399</v>
      </c>
      <c r="D127" s="36" t="s">
        <v>10</v>
      </c>
      <c r="E127" t="s">
        <v>64</v>
      </c>
    </row>
    <row r="128" spans="1:5" x14ac:dyDescent="0.25">
      <c r="A128" s="5">
        <v>45666.363946759258</v>
      </c>
      <c r="B128" t="s">
        <v>400</v>
      </c>
      <c r="C128" s="36" t="s">
        <v>401</v>
      </c>
      <c r="D128" s="36" t="s">
        <v>7</v>
      </c>
      <c r="E128" t="s">
        <v>64</v>
      </c>
    </row>
    <row r="129" spans="1:5" x14ac:dyDescent="0.25">
      <c r="A129" s="5">
        <v>45666.372627314813</v>
      </c>
      <c r="B129" t="s">
        <v>402</v>
      </c>
      <c r="C129" s="36" t="s">
        <v>403</v>
      </c>
      <c r="D129" s="36" t="s">
        <v>7</v>
      </c>
      <c r="E129" t="s">
        <v>64</v>
      </c>
    </row>
    <row r="130" spans="1:5" x14ac:dyDescent="0.25">
      <c r="A130" s="5">
        <v>45666.372824074075</v>
      </c>
      <c r="B130" t="s">
        <v>404</v>
      </c>
      <c r="C130" s="36" t="s">
        <v>405</v>
      </c>
      <c r="D130" s="36" t="s">
        <v>7</v>
      </c>
      <c r="E130" t="s">
        <v>64</v>
      </c>
    </row>
    <row r="131" spans="1:5" x14ac:dyDescent="0.25">
      <c r="A131" s="5">
        <v>45666.382662037038</v>
      </c>
      <c r="B131" t="s">
        <v>406</v>
      </c>
      <c r="C131" s="36" t="s">
        <v>407</v>
      </c>
      <c r="D131" s="36" t="s">
        <v>8</v>
      </c>
      <c r="E131" t="s">
        <v>64</v>
      </c>
    </row>
    <row r="132" spans="1:5" x14ac:dyDescent="0.25">
      <c r="A132" s="5">
        <v>45666.384155092594</v>
      </c>
      <c r="B132" t="s">
        <v>408</v>
      </c>
      <c r="C132" s="36" t="s">
        <v>409</v>
      </c>
      <c r="D132" s="36" t="s">
        <v>11</v>
      </c>
      <c r="E132" t="s">
        <v>64</v>
      </c>
    </row>
    <row r="133" spans="1:5" x14ac:dyDescent="0.25">
      <c r="A133" s="5">
        <v>45666.384548611109</v>
      </c>
      <c r="B133" t="s">
        <v>410</v>
      </c>
      <c r="C133" s="36" t="s">
        <v>411</v>
      </c>
      <c r="D133" s="36" t="s">
        <v>11</v>
      </c>
      <c r="E133" t="s">
        <v>64</v>
      </c>
    </row>
    <row r="134" spans="1:5" x14ac:dyDescent="0.25">
      <c r="A134" s="5">
        <v>45666.39471064815</v>
      </c>
      <c r="B134" t="s">
        <v>412</v>
      </c>
      <c r="C134" s="36" t="s">
        <v>413</v>
      </c>
      <c r="D134" s="36" t="s">
        <v>8</v>
      </c>
      <c r="E134" t="s">
        <v>64</v>
      </c>
    </row>
    <row r="135" spans="1:5" x14ac:dyDescent="0.25">
      <c r="A135" s="5">
        <v>45666.401909722219</v>
      </c>
      <c r="B135" t="s">
        <v>414</v>
      </c>
      <c r="C135" s="36" t="s">
        <v>415</v>
      </c>
      <c r="D135" s="36" t="s">
        <v>13</v>
      </c>
      <c r="E135" t="s">
        <v>64</v>
      </c>
    </row>
    <row r="136" spans="1:5" x14ac:dyDescent="0.25">
      <c r="A136" s="5">
        <v>45666.455590277779</v>
      </c>
      <c r="B136" t="s">
        <v>416</v>
      </c>
      <c r="C136" s="36" t="s">
        <v>417</v>
      </c>
      <c r="D136" s="36" t="s">
        <v>10</v>
      </c>
      <c r="E136" t="s">
        <v>64</v>
      </c>
    </row>
    <row r="137" spans="1:5" x14ac:dyDescent="0.25">
      <c r="A137" s="5">
        <v>45666.511874999997</v>
      </c>
      <c r="B137" t="s">
        <v>418</v>
      </c>
      <c r="C137" s="36" t="s">
        <v>419</v>
      </c>
      <c r="D137" s="36" t="s">
        <v>25</v>
      </c>
      <c r="E137" t="s">
        <v>64</v>
      </c>
    </row>
    <row r="138" spans="1:5" x14ac:dyDescent="0.25">
      <c r="A138" s="5">
        <v>45666.62195601852</v>
      </c>
      <c r="B138" t="s">
        <v>420</v>
      </c>
      <c r="C138" s="36" t="s">
        <v>421</v>
      </c>
      <c r="D138" s="36" t="s">
        <v>13</v>
      </c>
      <c r="E138" t="s">
        <v>64</v>
      </c>
    </row>
    <row r="139" spans="1:5" x14ac:dyDescent="0.25">
      <c r="A139" s="5">
        <v>45666.693958333337</v>
      </c>
      <c r="B139" t="s">
        <v>422</v>
      </c>
      <c r="C139" s="36" t="s">
        <v>423</v>
      </c>
      <c r="D139" s="36" t="s">
        <v>208</v>
      </c>
      <c r="E139" t="s">
        <v>64</v>
      </c>
    </row>
    <row r="140" spans="1:5" x14ac:dyDescent="0.25">
      <c r="A140" s="5">
        <v>45667.228217592594</v>
      </c>
      <c r="B140" t="s">
        <v>424</v>
      </c>
      <c r="C140" s="36" t="s">
        <v>425</v>
      </c>
      <c r="D140" s="36" t="s">
        <v>24</v>
      </c>
      <c r="E140" t="s">
        <v>64</v>
      </c>
    </row>
    <row r="141" spans="1:5" x14ac:dyDescent="0.25">
      <c r="A141" s="5">
        <v>45667.287233796298</v>
      </c>
      <c r="B141" t="s">
        <v>426</v>
      </c>
      <c r="C141" s="36" t="s">
        <v>427</v>
      </c>
      <c r="D141" s="36" t="s">
        <v>7</v>
      </c>
      <c r="E141" t="s">
        <v>64</v>
      </c>
    </row>
    <row r="142" spans="1:5" x14ac:dyDescent="0.25">
      <c r="A142" s="5">
        <v>45667.292361111111</v>
      </c>
      <c r="B142" t="s">
        <v>428</v>
      </c>
      <c r="C142" s="36" t="s">
        <v>429</v>
      </c>
      <c r="D142" s="36" t="s">
        <v>12</v>
      </c>
      <c r="E142" t="s">
        <v>64</v>
      </c>
    </row>
    <row r="143" spans="1:5" x14ac:dyDescent="0.25">
      <c r="A143" s="5">
        <v>45667.34302083333</v>
      </c>
      <c r="B143" t="s">
        <v>430</v>
      </c>
      <c r="C143" s="36" t="s">
        <v>431</v>
      </c>
      <c r="D143" s="36" t="s">
        <v>8</v>
      </c>
      <c r="E143" t="s">
        <v>64</v>
      </c>
    </row>
    <row r="144" spans="1:5" x14ac:dyDescent="0.25">
      <c r="A144" s="5">
        <v>45667.50240740741</v>
      </c>
      <c r="B144" t="s">
        <v>432</v>
      </c>
      <c r="C144" s="36" t="s">
        <v>433</v>
      </c>
      <c r="D144" s="36" t="s">
        <v>208</v>
      </c>
      <c r="E144" t="s">
        <v>64</v>
      </c>
    </row>
    <row r="145" spans="1:5" x14ac:dyDescent="0.25">
      <c r="A145" s="5">
        <v>45667.535497685189</v>
      </c>
      <c r="B145" t="s">
        <v>434</v>
      </c>
      <c r="C145" s="36" t="s">
        <v>435</v>
      </c>
      <c r="D145" s="36" t="s">
        <v>10</v>
      </c>
      <c r="E145" t="s">
        <v>64</v>
      </c>
    </row>
    <row r="146" spans="1:5" x14ac:dyDescent="0.25">
      <c r="A146" s="5">
        <v>45667.537731481483</v>
      </c>
      <c r="B146" t="s">
        <v>436</v>
      </c>
      <c r="C146" s="36" t="s">
        <v>437</v>
      </c>
      <c r="D146" s="36" t="s">
        <v>10</v>
      </c>
      <c r="E146" t="s">
        <v>64</v>
      </c>
    </row>
    <row r="147" spans="1:5" x14ac:dyDescent="0.25">
      <c r="A147" s="5">
        <v>45667.540046296293</v>
      </c>
      <c r="B147" t="s">
        <v>438</v>
      </c>
      <c r="C147" s="36" t="s">
        <v>439</v>
      </c>
      <c r="D147" s="36" t="s">
        <v>10</v>
      </c>
      <c r="E147" t="s">
        <v>64</v>
      </c>
    </row>
    <row r="148" spans="1:5" x14ac:dyDescent="0.25">
      <c r="A148" s="5">
        <v>45667.693796296298</v>
      </c>
      <c r="B148" t="s">
        <v>440</v>
      </c>
      <c r="C148" s="36" t="s">
        <v>441</v>
      </c>
      <c r="D148" s="36" t="s">
        <v>10</v>
      </c>
      <c r="E148" t="s">
        <v>64</v>
      </c>
    </row>
    <row r="149" spans="1:5" x14ac:dyDescent="0.25">
      <c r="A149" s="5">
        <v>45668.503912037035</v>
      </c>
      <c r="B149" t="s">
        <v>442</v>
      </c>
      <c r="C149" s="36" t="s">
        <v>443</v>
      </c>
      <c r="D149" s="36" t="s">
        <v>13</v>
      </c>
      <c r="E149" t="s">
        <v>64</v>
      </c>
    </row>
    <row r="150" spans="1:5" x14ac:dyDescent="0.25">
      <c r="A150" s="5">
        <v>45668.563738425924</v>
      </c>
      <c r="B150" t="s">
        <v>444</v>
      </c>
      <c r="C150" s="36" t="s">
        <v>445</v>
      </c>
      <c r="D150" s="36" t="s">
        <v>8</v>
      </c>
      <c r="E150" t="s">
        <v>64</v>
      </c>
    </row>
    <row r="151" spans="1:5" x14ac:dyDescent="0.25">
      <c r="A151" s="5">
        <v>45668.773298611108</v>
      </c>
      <c r="B151" t="s">
        <v>446</v>
      </c>
      <c r="C151" s="36" t="s">
        <v>447</v>
      </c>
      <c r="D151" s="36" t="s">
        <v>11</v>
      </c>
      <c r="E151" t="s">
        <v>64</v>
      </c>
    </row>
    <row r="152" spans="1:5" x14ac:dyDescent="0.25">
      <c r="A152" s="5">
        <v>45669.193553240744</v>
      </c>
      <c r="B152" t="s">
        <v>448</v>
      </c>
      <c r="C152" s="36" t="s">
        <v>449</v>
      </c>
      <c r="D152" s="36" t="s">
        <v>11</v>
      </c>
      <c r="E152" t="s">
        <v>63</v>
      </c>
    </row>
    <row r="153" spans="1:5" x14ac:dyDescent="0.25">
      <c r="A153" s="5">
        <v>45669.424224537041</v>
      </c>
      <c r="B153" t="s">
        <v>450</v>
      </c>
      <c r="C153" s="36" t="s">
        <v>451</v>
      </c>
      <c r="D153" s="36" t="s">
        <v>8</v>
      </c>
      <c r="E153" t="s">
        <v>64</v>
      </c>
    </row>
    <row r="154" spans="1:5" x14ac:dyDescent="0.25">
      <c r="A154" s="5">
        <v>45669.547905092593</v>
      </c>
      <c r="B154" t="s">
        <v>452</v>
      </c>
      <c r="C154" s="36" t="s">
        <v>453</v>
      </c>
      <c r="D154" s="36" t="s">
        <v>11</v>
      </c>
      <c r="E154" t="s">
        <v>64</v>
      </c>
    </row>
    <row r="155" spans="1:5" x14ac:dyDescent="0.25">
      <c r="A155" s="5">
        <v>45669.839872685188</v>
      </c>
      <c r="B155" t="s">
        <v>454</v>
      </c>
      <c r="C155" s="36" t="s">
        <v>455</v>
      </c>
      <c r="D155" s="36" t="s">
        <v>11</v>
      </c>
      <c r="E155" t="s">
        <v>64</v>
      </c>
    </row>
    <row r="156" spans="1:5" x14ac:dyDescent="0.25">
      <c r="A156" s="5">
        <v>45670.252916666665</v>
      </c>
      <c r="B156" t="s">
        <v>456</v>
      </c>
      <c r="C156" s="36" t="s">
        <v>457</v>
      </c>
      <c r="D156" s="36" t="s">
        <v>25</v>
      </c>
      <c r="E156" t="s">
        <v>64</v>
      </c>
    </row>
    <row r="157" spans="1:5" x14ac:dyDescent="0.25">
      <c r="A157" s="5">
        <v>45670.260613425926</v>
      </c>
      <c r="B157" t="s">
        <v>458</v>
      </c>
      <c r="C157" s="36" t="s">
        <v>459</v>
      </c>
      <c r="D157" s="36" t="s">
        <v>7</v>
      </c>
      <c r="E157" t="s">
        <v>64</v>
      </c>
    </row>
    <row r="158" spans="1:5" x14ac:dyDescent="0.25">
      <c r="A158" s="5">
        <v>45670.260868055557</v>
      </c>
      <c r="B158" t="s">
        <v>460</v>
      </c>
      <c r="C158" s="36" t="s">
        <v>461</v>
      </c>
      <c r="D158" s="36" t="s">
        <v>7</v>
      </c>
      <c r="E158" t="s">
        <v>64</v>
      </c>
    </row>
    <row r="159" spans="1:5" x14ac:dyDescent="0.25">
      <c r="A159" s="5">
        <v>45670.266250000001</v>
      </c>
      <c r="B159" t="s">
        <v>462</v>
      </c>
      <c r="C159" s="36" t="s">
        <v>463</v>
      </c>
      <c r="D159" s="36" t="s">
        <v>7</v>
      </c>
      <c r="E159" t="s">
        <v>64</v>
      </c>
    </row>
    <row r="160" spans="1:5" x14ac:dyDescent="0.25">
      <c r="A160" s="5">
        <v>45670.29074074074</v>
      </c>
      <c r="B160" t="s">
        <v>464</v>
      </c>
      <c r="C160" s="36" t="s">
        <v>465</v>
      </c>
      <c r="D160" s="36" t="s">
        <v>6</v>
      </c>
      <c r="E160" t="s">
        <v>64</v>
      </c>
    </row>
    <row r="161" spans="1:5" x14ac:dyDescent="0.25">
      <c r="A161" s="5">
        <v>45670.301932870374</v>
      </c>
      <c r="B161" t="s">
        <v>466</v>
      </c>
      <c r="C161" s="36" t="s">
        <v>467</v>
      </c>
      <c r="D161" s="36" t="s">
        <v>24</v>
      </c>
      <c r="E161" t="s">
        <v>64</v>
      </c>
    </row>
    <row r="162" spans="1:5" x14ac:dyDescent="0.25">
      <c r="A162" s="5">
        <v>45670.324629629627</v>
      </c>
      <c r="B162" t="s">
        <v>468</v>
      </c>
      <c r="C162" s="36" t="s">
        <v>469</v>
      </c>
      <c r="D162" s="36" t="s">
        <v>11</v>
      </c>
      <c r="E162" t="s">
        <v>64</v>
      </c>
    </row>
    <row r="163" spans="1:5" x14ac:dyDescent="0.25">
      <c r="A163" s="5">
        <v>45670.354490740741</v>
      </c>
      <c r="B163" t="s">
        <v>470</v>
      </c>
      <c r="C163" s="36" t="s">
        <v>471</v>
      </c>
      <c r="D163" s="36" t="s">
        <v>25</v>
      </c>
      <c r="E163" t="s">
        <v>64</v>
      </c>
    </row>
    <row r="164" spans="1:5" x14ac:dyDescent="0.25">
      <c r="A164" s="5">
        <v>45670.377708333333</v>
      </c>
      <c r="B164" t="s">
        <v>472</v>
      </c>
      <c r="C164" s="36" t="s">
        <v>473</v>
      </c>
      <c r="D164" s="36" t="s">
        <v>7</v>
      </c>
      <c r="E164" t="s">
        <v>64</v>
      </c>
    </row>
    <row r="165" spans="1:5" x14ac:dyDescent="0.25">
      <c r="A165" s="5">
        <v>45670.385428240741</v>
      </c>
      <c r="B165" t="s">
        <v>474</v>
      </c>
      <c r="C165" s="36" t="s">
        <v>475</v>
      </c>
      <c r="D165" s="36" t="s">
        <v>25</v>
      </c>
      <c r="E165" t="s">
        <v>64</v>
      </c>
    </row>
    <row r="166" spans="1:5" x14ac:dyDescent="0.25">
      <c r="A166" s="5">
        <v>45670.389814814815</v>
      </c>
      <c r="B166" t="s">
        <v>476</v>
      </c>
      <c r="C166" s="36" t="s">
        <v>477</v>
      </c>
      <c r="D166" s="36" t="s">
        <v>12</v>
      </c>
      <c r="E166" t="s">
        <v>64</v>
      </c>
    </row>
    <row r="167" spans="1:5" x14ac:dyDescent="0.25">
      <c r="A167" s="5">
        <v>45670.390439814815</v>
      </c>
      <c r="B167" t="s">
        <v>478</v>
      </c>
      <c r="C167" s="36" t="s">
        <v>479</v>
      </c>
      <c r="D167" s="36" t="s">
        <v>12</v>
      </c>
      <c r="E167" t="s">
        <v>64</v>
      </c>
    </row>
    <row r="168" spans="1:5" x14ac:dyDescent="0.25">
      <c r="A168" s="5">
        <v>45670.418854166666</v>
      </c>
      <c r="B168" t="s">
        <v>480</v>
      </c>
      <c r="C168" s="36" t="s">
        <v>481</v>
      </c>
      <c r="D168" s="36" t="s">
        <v>25</v>
      </c>
      <c r="E168" t="s">
        <v>64</v>
      </c>
    </row>
    <row r="169" spans="1:5" x14ac:dyDescent="0.25">
      <c r="A169" s="5">
        <v>45670.419849537036</v>
      </c>
      <c r="B169" t="s">
        <v>482</v>
      </c>
      <c r="C169" s="36" t="s">
        <v>483</v>
      </c>
      <c r="D169" s="36" t="s">
        <v>12</v>
      </c>
      <c r="E169" t="s">
        <v>64</v>
      </c>
    </row>
    <row r="170" spans="1:5" x14ac:dyDescent="0.25">
      <c r="A170" s="5">
        <v>45670.427129629628</v>
      </c>
      <c r="B170" t="s">
        <v>484</v>
      </c>
      <c r="C170" s="36" t="s">
        <v>485</v>
      </c>
      <c r="D170" s="36" t="s">
        <v>24</v>
      </c>
      <c r="E170" t="s">
        <v>64</v>
      </c>
    </row>
    <row r="171" spans="1:5" x14ac:dyDescent="0.25">
      <c r="A171" s="5">
        <v>45670.437268518515</v>
      </c>
      <c r="B171" t="s">
        <v>486</v>
      </c>
      <c r="C171" s="36" t="s">
        <v>487</v>
      </c>
      <c r="D171" s="36" t="s">
        <v>25</v>
      </c>
      <c r="E171" t="s">
        <v>64</v>
      </c>
    </row>
    <row r="172" spans="1:5" x14ac:dyDescent="0.25">
      <c r="A172" s="5">
        <v>45670.437986111108</v>
      </c>
      <c r="B172" t="s">
        <v>488</v>
      </c>
      <c r="C172" s="36" t="s">
        <v>489</v>
      </c>
      <c r="D172" s="36" t="s">
        <v>13</v>
      </c>
      <c r="E172" t="s">
        <v>64</v>
      </c>
    </row>
    <row r="173" spans="1:5" x14ac:dyDescent="0.25">
      <c r="A173" s="5">
        <v>45670.482835648145</v>
      </c>
      <c r="B173" t="s">
        <v>490</v>
      </c>
      <c r="C173" s="36" t="s">
        <v>491</v>
      </c>
      <c r="D173" s="36" t="s">
        <v>257</v>
      </c>
      <c r="E173" t="s">
        <v>64</v>
      </c>
    </row>
    <row r="174" spans="1:5" x14ac:dyDescent="0.25">
      <c r="A174" s="5">
        <v>45670.487013888887</v>
      </c>
      <c r="B174" t="s">
        <v>492</v>
      </c>
      <c r="C174" s="36" t="s">
        <v>493</v>
      </c>
      <c r="D174" s="36" t="s">
        <v>6</v>
      </c>
      <c r="E174" t="s">
        <v>64</v>
      </c>
    </row>
    <row r="175" spans="1:5" x14ac:dyDescent="0.25">
      <c r="A175" s="5">
        <v>45670.522337962961</v>
      </c>
      <c r="B175" t="s">
        <v>494</v>
      </c>
      <c r="C175" s="36" t="s">
        <v>495</v>
      </c>
      <c r="D175" s="36" t="s">
        <v>10</v>
      </c>
      <c r="E175" t="s">
        <v>64</v>
      </c>
    </row>
    <row r="176" spans="1:5" x14ac:dyDescent="0.25">
      <c r="A176" s="5">
        <v>45670.52888888889</v>
      </c>
      <c r="B176" t="s">
        <v>496</v>
      </c>
      <c r="C176" s="36" t="s">
        <v>497</v>
      </c>
      <c r="D176" s="36" t="s">
        <v>24</v>
      </c>
      <c r="E176" t="s">
        <v>64</v>
      </c>
    </row>
    <row r="177" spans="1:5" x14ac:dyDescent="0.25">
      <c r="A177" s="5">
        <v>45670.530914351853</v>
      </c>
      <c r="B177" t="s">
        <v>498</v>
      </c>
      <c r="C177" s="36" t="s">
        <v>499</v>
      </c>
      <c r="D177" s="36" t="s">
        <v>24</v>
      </c>
      <c r="E177" t="s">
        <v>64</v>
      </c>
    </row>
    <row r="178" spans="1:5" x14ac:dyDescent="0.25">
      <c r="A178" s="5">
        <v>45670.532152777778</v>
      </c>
      <c r="B178" t="s">
        <v>500</v>
      </c>
      <c r="C178" s="36" t="s">
        <v>501</v>
      </c>
      <c r="D178" s="36" t="s">
        <v>11</v>
      </c>
      <c r="E178" t="s">
        <v>64</v>
      </c>
    </row>
    <row r="179" spans="1:5" x14ac:dyDescent="0.25">
      <c r="A179" s="5">
        <v>45670.536631944444</v>
      </c>
      <c r="B179" t="s">
        <v>502</v>
      </c>
      <c r="C179" s="36" t="s">
        <v>503</v>
      </c>
      <c r="D179" s="36" t="s">
        <v>13</v>
      </c>
      <c r="E179" t="s">
        <v>64</v>
      </c>
    </row>
    <row r="180" spans="1:5" x14ac:dyDescent="0.25">
      <c r="A180" s="5">
        <v>45670.539398148147</v>
      </c>
      <c r="B180" t="s">
        <v>504</v>
      </c>
      <c r="C180" s="36" t="s">
        <v>505</v>
      </c>
      <c r="D180" s="36" t="s">
        <v>13</v>
      </c>
      <c r="E180" t="s">
        <v>64</v>
      </c>
    </row>
    <row r="181" spans="1:5" x14ac:dyDescent="0.25">
      <c r="A181" s="5">
        <v>45670.557118055556</v>
      </c>
      <c r="B181" t="s">
        <v>506</v>
      </c>
      <c r="C181" s="36" t="s">
        <v>507</v>
      </c>
      <c r="D181" s="36" t="s">
        <v>12</v>
      </c>
      <c r="E181" t="s">
        <v>64</v>
      </c>
    </row>
    <row r="182" spans="1:5" x14ac:dyDescent="0.25">
      <c r="A182" s="5">
        <v>45670.559988425928</v>
      </c>
      <c r="B182" t="s">
        <v>508</v>
      </c>
      <c r="C182" s="36" t="s">
        <v>509</v>
      </c>
      <c r="D182" s="36" t="s">
        <v>12</v>
      </c>
      <c r="E182" t="s">
        <v>64</v>
      </c>
    </row>
    <row r="183" spans="1:5" x14ac:dyDescent="0.25">
      <c r="A183" s="5">
        <v>45670.59511574074</v>
      </c>
      <c r="B183" t="s">
        <v>510</v>
      </c>
      <c r="C183" s="36" t="s">
        <v>511</v>
      </c>
      <c r="D183" s="36" t="s">
        <v>7</v>
      </c>
      <c r="E183" t="s">
        <v>64</v>
      </c>
    </row>
    <row r="184" spans="1:5" x14ac:dyDescent="0.25">
      <c r="A184" s="5">
        <v>45670.612337962964</v>
      </c>
      <c r="B184" t="s">
        <v>512</v>
      </c>
      <c r="C184" s="36" t="s">
        <v>513</v>
      </c>
      <c r="D184" s="36" t="s">
        <v>13</v>
      </c>
      <c r="E184" t="s">
        <v>64</v>
      </c>
    </row>
    <row r="185" spans="1:5" x14ac:dyDescent="0.25">
      <c r="A185" s="5">
        <v>45670.665879629632</v>
      </c>
      <c r="B185" t="s">
        <v>514</v>
      </c>
      <c r="C185" s="36" t="s">
        <v>515</v>
      </c>
      <c r="D185" s="36" t="s">
        <v>10</v>
      </c>
      <c r="E185" t="s">
        <v>64</v>
      </c>
    </row>
    <row r="186" spans="1:5" x14ac:dyDescent="0.25">
      <c r="A186" s="5">
        <v>45670.861805555556</v>
      </c>
      <c r="B186" t="s">
        <v>516</v>
      </c>
      <c r="C186" s="36" t="s">
        <v>517</v>
      </c>
      <c r="D186" s="36" t="s">
        <v>7</v>
      </c>
      <c r="E186" t="s">
        <v>64</v>
      </c>
    </row>
    <row r="187" spans="1:5" x14ac:dyDescent="0.25">
      <c r="A187" s="5">
        <v>45670.899780092594</v>
      </c>
      <c r="B187" t="s">
        <v>518</v>
      </c>
      <c r="C187" s="36" t="s">
        <v>519</v>
      </c>
      <c r="D187" s="36" t="s">
        <v>11</v>
      </c>
      <c r="E187" t="s">
        <v>64</v>
      </c>
    </row>
    <row r="188" spans="1:5" x14ac:dyDescent="0.25">
      <c r="A188" s="5">
        <v>45671.292523148149</v>
      </c>
      <c r="B188" t="s">
        <v>520</v>
      </c>
      <c r="C188" s="36" t="s">
        <v>521</v>
      </c>
      <c r="D188" s="36" t="s">
        <v>7</v>
      </c>
      <c r="E188" t="s">
        <v>64</v>
      </c>
    </row>
    <row r="189" spans="1:5" x14ac:dyDescent="0.25">
      <c r="A189" s="5">
        <v>45671.301979166667</v>
      </c>
      <c r="B189" t="s">
        <v>522</v>
      </c>
      <c r="C189" s="36" t="s">
        <v>523</v>
      </c>
      <c r="D189" s="36" t="s">
        <v>11</v>
      </c>
      <c r="E189" t="s">
        <v>64</v>
      </c>
    </row>
    <row r="190" spans="1:5" x14ac:dyDescent="0.25">
      <c r="A190" s="5">
        <v>45671.315567129626</v>
      </c>
      <c r="B190" t="s">
        <v>524</v>
      </c>
      <c r="C190" s="36" t="s">
        <v>525</v>
      </c>
      <c r="D190" s="36" t="s">
        <v>10</v>
      </c>
      <c r="E190" t="s">
        <v>64</v>
      </c>
    </row>
    <row r="191" spans="1:5" x14ac:dyDescent="0.25">
      <c r="A191" s="5">
        <v>45671.316481481481</v>
      </c>
      <c r="B191" t="s">
        <v>526</v>
      </c>
      <c r="C191" s="36" t="s">
        <v>527</v>
      </c>
      <c r="D191" s="36" t="s">
        <v>8</v>
      </c>
      <c r="E191" t="s">
        <v>64</v>
      </c>
    </row>
    <row r="192" spans="1:5" x14ac:dyDescent="0.25">
      <c r="A192" s="5">
        <v>45671.321793981479</v>
      </c>
      <c r="B192" t="s">
        <v>528</v>
      </c>
      <c r="C192" s="36" t="s">
        <v>529</v>
      </c>
      <c r="D192" s="36" t="s">
        <v>11</v>
      </c>
      <c r="E192" t="s">
        <v>64</v>
      </c>
    </row>
    <row r="193" spans="1:5" x14ac:dyDescent="0.25">
      <c r="A193" s="5">
        <v>45671.327106481483</v>
      </c>
      <c r="B193" t="s">
        <v>530</v>
      </c>
      <c r="C193" s="36" t="s">
        <v>531</v>
      </c>
      <c r="D193" s="36" t="s">
        <v>6</v>
      </c>
      <c r="E193" t="s">
        <v>64</v>
      </c>
    </row>
    <row r="194" spans="1:5" x14ac:dyDescent="0.25">
      <c r="A194" s="5">
        <v>45671.335416666669</v>
      </c>
      <c r="B194" t="s">
        <v>532</v>
      </c>
      <c r="C194" s="36" t="s">
        <v>533</v>
      </c>
      <c r="D194" s="36" t="s">
        <v>11</v>
      </c>
      <c r="E194" t="s">
        <v>64</v>
      </c>
    </row>
    <row r="195" spans="1:5" x14ac:dyDescent="0.25">
      <c r="A195" s="5">
        <v>45671.335775462961</v>
      </c>
      <c r="B195" t="s">
        <v>534</v>
      </c>
      <c r="C195" s="36" t="s">
        <v>535</v>
      </c>
      <c r="D195" s="36" t="s">
        <v>10</v>
      </c>
      <c r="E195" t="s">
        <v>64</v>
      </c>
    </row>
    <row r="196" spans="1:5" x14ac:dyDescent="0.25">
      <c r="A196" s="5">
        <v>45671.339849537035</v>
      </c>
      <c r="B196" t="s">
        <v>536</v>
      </c>
      <c r="C196" s="36" t="s">
        <v>537</v>
      </c>
      <c r="D196" s="36" t="s">
        <v>13</v>
      </c>
      <c r="E196" t="s">
        <v>64</v>
      </c>
    </row>
    <row r="197" spans="1:5" x14ac:dyDescent="0.25">
      <c r="A197" s="5">
        <v>45671.347291666665</v>
      </c>
      <c r="B197" t="s">
        <v>538</v>
      </c>
      <c r="C197" s="36" t="s">
        <v>539</v>
      </c>
      <c r="D197" s="36" t="s">
        <v>13</v>
      </c>
      <c r="E197" t="s">
        <v>64</v>
      </c>
    </row>
    <row r="198" spans="1:5" x14ac:dyDescent="0.25">
      <c r="A198" s="5">
        <v>45671.366805555554</v>
      </c>
      <c r="B198" t="s">
        <v>540</v>
      </c>
      <c r="C198" s="36" t="s">
        <v>541</v>
      </c>
      <c r="D198" s="36" t="s">
        <v>25</v>
      </c>
      <c r="E198" t="s">
        <v>64</v>
      </c>
    </row>
    <row r="199" spans="1:5" x14ac:dyDescent="0.25">
      <c r="A199" s="5">
        <v>45671.398761574077</v>
      </c>
      <c r="B199" t="s">
        <v>542</v>
      </c>
      <c r="C199" s="36" t="s">
        <v>543</v>
      </c>
      <c r="D199" s="36" t="s">
        <v>12</v>
      </c>
      <c r="E199" t="s">
        <v>64</v>
      </c>
    </row>
    <row r="200" spans="1:5" x14ac:dyDescent="0.25">
      <c r="A200" s="5">
        <v>45671.407916666663</v>
      </c>
      <c r="B200" t="s">
        <v>544</v>
      </c>
      <c r="C200" s="36" t="s">
        <v>545</v>
      </c>
      <c r="D200" s="36" t="s">
        <v>8</v>
      </c>
      <c r="E200" t="s">
        <v>63</v>
      </c>
    </row>
    <row r="201" spans="1:5" x14ac:dyDescent="0.25">
      <c r="A201" s="5">
        <v>45671.412662037037</v>
      </c>
      <c r="B201" t="s">
        <v>546</v>
      </c>
      <c r="C201" s="36" t="s">
        <v>547</v>
      </c>
      <c r="D201" s="36" t="s">
        <v>6</v>
      </c>
      <c r="E201" t="s">
        <v>64</v>
      </c>
    </row>
    <row r="202" spans="1:5" x14ac:dyDescent="0.25">
      <c r="A202" s="5">
        <v>45671.481724537036</v>
      </c>
      <c r="B202" t="s">
        <v>548</v>
      </c>
      <c r="C202" s="36" t="s">
        <v>549</v>
      </c>
      <c r="D202" s="36" t="s">
        <v>10</v>
      </c>
      <c r="E202" t="s">
        <v>64</v>
      </c>
    </row>
    <row r="203" spans="1:5" x14ac:dyDescent="0.25">
      <c r="A203" s="5">
        <v>45671.48196759259</v>
      </c>
      <c r="B203" t="s">
        <v>550</v>
      </c>
      <c r="C203" s="36" t="s">
        <v>551</v>
      </c>
      <c r="D203" s="36" t="s">
        <v>10</v>
      </c>
      <c r="E203" t="s">
        <v>64</v>
      </c>
    </row>
    <row r="204" spans="1:5" x14ac:dyDescent="0.25">
      <c r="A204" s="5">
        <v>45671.482557870368</v>
      </c>
      <c r="B204" t="s">
        <v>552</v>
      </c>
      <c r="C204" s="36" t="s">
        <v>553</v>
      </c>
      <c r="D204" s="36" t="s">
        <v>10</v>
      </c>
      <c r="E204" t="s">
        <v>64</v>
      </c>
    </row>
    <row r="205" spans="1:5" x14ac:dyDescent="0.25">
      <c r="A205" s="5">
        <v>45671.482569444444</v>
      </c>
      <c r="B205" t="s">
        <v>554</v>
      </c>
      <c r="C205" s="36" t="s">
        <v>555</v>
      </c>
      <c r="D205" s="36" t="s">
        <v>7</v>
      </c>
      <c r="E205" t="s">
        <v>64</v>
      </c>
    </row>
    <row r="206" spans="1:5" x14ac:dyDescent="0.25">
      <c r="A206" s="5">
        <v>45671.487858796296</v>
      </c>
      <c r="B206" t="s">
        <v>556</v>
      </c>
      <c r="C206" s="36" t="s">
        <v>557</v>
      </c>
      <c r="D206" s="36" t="s">
        <v>24</v>
      </c>
      <c r="E206" t="s">
        <v>64</v>
      </c>
    </row>
    <row r="207" spans="1:5" x14ac:dyDescent="0.25">
      <c r="A207" s="5">
        <v>45671.492025462961</v>
      </c>
      <c r="B207" t="s">
        <v>558</v>
      </c>
      <c r="C207" s="36" t="s">
        <v>559</v>
      </c>
      <c r="D207" s="36" t="s">
        <v>25</v>
      </c>
      <c r="E207" t="s">
        <v>64</v>
      </c>
    </row>
    <row r="208" spans="1:5" x14ac:dyDescent="0.25">
      <c r="A208" s="5">
        <v>45671.502465277779</v>
      </c>
      <c r="B208" t="s">
        <v>560</v>
      </c>
      <c r="C208" s="36" t="s">
        <v>561</v>
      </c>
      <c r="D208" s="36" t="s">
        <v>12</v>
      </c>
      <c r="E208" t="s">
        <v>64</v>
      </c>
    </row>
    <row r="209" spans="1:5" x14ac:dyDescent="0.25">
      <c r="A209" s="5">
        <v>45671.543645833335</v>
      </c>
      <c r="B209" t="s">
        <v>562</v>
      </c>
      <c r="C209" s="36" t="s">
        <v>563</v>
      </c>
      <c r="D209" s="36" t="s">
        <v>24</v>
      </c>
      <c r="E209" t="s">
        <v>64</v>
      </c>
    </row>
    <row r="210" spans="1:5" x14ac:dyDescent="0.25">
      <c r="A210" s="5">
        <v>45671.573067129626</v>
      </c>
      <c r="B210" t="s">
        <v>564</v>
      </c>
      <c r="C210" s="36" t="s">
        <v>565</v>
      </c>
      <c r="D210" s="36" t="s">
        <v>11</v>
      </c>
      <c r="E210" t="s">
        <v>64</v>
      </c>
    </row>
    <row r="211" spans="1:5" x14ac:dyDescent="0.25">
      <c r="A211" s="5">
        <v>45671.582638888889</v>
      </c>
      <c r="B211" t="s">
        <v>566</v>
      </c>
      <c r="C211" s="36" t="s">
        <v>567</v>
      </c>
      <c r="D211" s="36" t="s">
        <v>25</v>
      </c>
      <c r="E211" t="s">
        <v>64</v>
      </c>
    </row>
    <row r="212" spans="1:5" x14ac:dyDescent="0.25">
      <c r="A212" s="5">
        <v>45671.586296296293</v>
      </c>
      <c r="B212" t="s">
        <v>568</v>
      </c>
      <c r="C212" s="36" t="s">
        <v>569</v>
      </c>
      <c r="D212" s="36" t="s">
        <v>25</v>
      </c>
      <c r="E212" t="s">
        <v>64</v>
      </c>
    </row>
    <row r="213" spans="1:5" x14ac:dyDescent="0.25">
      <c r="A213" s="5">
        <v>45671.600914351853</v>
      </c>
      <c r="B213" t="s">
        <v>570</v>
      </c>
      <c r="C213" s="36" t="s">
        <v>571</v>
      </c>
      <c r="D213" s="36" t="s">
        <v>13</v>
      </c>
      <c r="E213" t="s">
        <v>64</v>
      </c>
    </row>
    <row r="214" spans="1:5" x14ac:dyDescent="0.25">
      <c r="A214" s="5">
        <v>45671.607638888891</v>
      </c>
      <c r="B214" t="s">
        <v>572</v>
      </c>
      <c r="C214" s="36" t="s">
        <v>573</v>
      </c>
      <c r="D214" s="36" t="s">
        <v>7</v>
      </c>
      <c r="E214" t="s">
        <v>64</v>
      </c>
    </row>
    <row r="215" spans="1:5" x14ac:dyDescent="0.25">
      <c r="A215" s="5">
        <v>45671.616979166669</v>
      </c>
      <c r="B215" t="s">
        <v>574</v>
      </c>
      <c r="C215" s="36" t="s">
        <v>575</v>
      </c>
      <c r="D215" s="36" t="s">
        <v>13</v>
      </c>
      <c r="E215" t="s">
        <v>64</v>
      </c>
    </row>
    <row r="216" spans="1:5" x14ac:dyDescent="0.25">
      <c r="A216" s="5">
        <v>45671.642534722225</v>
      </c>
      <c r="B216" t="s">
        <v>576</v>
      </c>
      <c r="C216" s="36" t="s">
        <v>577</v>
      </c>
      <c r="D216" s="36" t="s">
        <v>13</v>
      </c>
      <c r="E216" t="s">
        <v>64</v>
      </c>
    </row>
    <row r="217" spans="1:5" x14ac:dyDescent="0.25">
      <c r="A217" s="5">
        <v>45671.646180555559</v>
      </c>
      <c r="B217" t="s">
        <v>578</v>
      </c>
      <c r="C217" s="36" t="s">
        <v>579</v>
      </c>
      <c r="D217" s="36" t="s">
        <v>580</v>
      </c>
      <c r="E217" t="s">
        <v>64</v>
      </c>
    </row>
    <row r="218" spans="1:5" x14ac:dyDescent="0.25">
      <c r="A218" s="5">
        <v>45671.659756944442</v>
      </c>
      <c r="B218" t="s">
        <v>581</v>
      </c>
      <c r="C218" s="36" t="s">
        <v>582</v>
      </c>
      <c r="D218" s="36" t="s">
        <v>25</v>
      </c>
      <c r="E218" t="s">
        <v>64</v>
      </c>
    </row>
    <row r="219" spans="1:5" x14ac:dyDescent="0.25">
      <c r="A219" s="5">
        <v>45671.7108912037</v>
      </c>
      <c r="B219" t="s">
        <v>583</v>
      </c>
      <c r="C219" s="36" t="s">
        <v>584</v>
      </c>
      <c r="D219" s="36" t="s">
        <v>7</v>
      </c>
      <c r="E219" t="s">
        <v>64</v>
      </c>
    </row>
    <row r="220" spans="1:5" x14ac:dyDescent="0.25">
      <c r="A220" s="5">
        <v>45672.259444444448</v>
      </c>
      <c r="B220" t="s">
        <v>585</v>
      </c>
      <c r="C220" s="36" t="s">
        <v>586</v>
      </c>
      <c r="D220" s="36" t="s">
        <v>11</v>
      </c>
      <c r="E220" t="s">
        <v>64</v>
      </c>
    </row>
    <row r="221" spans="1:5" x14ac:dyDescent="0.25">
      <c r="A221" s="5">
        <v>45672.264282407406</v>
      </c>
      <c r="B221" t="s">
        <v>587</v>
      </c>
      <c r="C221" s="36" t="s">
        <v>588</v>
      </c>
      <c r="D221" s="36" t="s">
        <v>11</v>
      </c>
      <c r="E221" t="s">
        <v>64</v>
      </c>
    </row>
    <row r="222" spans="1:5" x14ac:dyDescent="0.25">
      <c r="A222" s="5">
        <v>45672.344201388885</v>
      </c>
      <c r="B222" t="s">
        <v>589</v>
      </c>
      <c r="C222" s="36" t="s">
        <v>590</v>
      </c>
      <c r="D222" s="36" t="s">
        <v>24</v>
      </c>
      <c r="E222" t="s">
        <v>63</v>
      </c>
    </row>
    <row r="223" spans="1:5" x14ac:dyDescent="0.25">
      <c r="A223" s="5">
        <v>45672.348379629628</v>
      </c>
      <c r="B223" t="s">
        <v>591</v>
      </c>
      <c r="C223" s="36" t="s">
        <v>592</v>
      </c>
      <c r="D223" s="36" t="s">
        <v>12</v>
      </c>
      <c r="E223" t="s">
        <v>64</v>
      </c>
    </row>
    <row r="224" spans="1:5" x14ac:dyDescent="0.25">
      <c r="A224" s="5">
        <v>45672.376493055555</v>
      </c>
      <c r="B224" t="s">
        <v>593</v>
      </c>
      <c r="C224" s="36" t="s">
        <v>594</v>
      </c>
      <c r="D224" s="36" t="s">
        <v>25</v>
      </c>
      <c r="E224" t="s">
        <v>64</v>
      </c>
    </row>
    <row r="225" spans="1:5" x14ac:dyDescent="0.25">
      <c r="A225" s="5">
        <v>45672.415682870371</v>
      </c>
      <c r="B225" t="s">
        <v>595</v>
      </c>
      <c r="C225" s="36" t="s">
        <v>596</v>
      </c>
      <c r="D225" s="36" t="s">
        <v>597</v>
      </c>
      <c r="E225" t="s">
        <v>64</v>
      </c>
    </row>
    <row r="226" spans="1:5" x14ac:dyDescent="0.25">
      <c r="A226" s="5">
        <v>45672.447800925926</v>
      </c>
      <c r="B226" t="s">
        <v>598</v>
      </c>
      <c r="C226" s="36" t="s">
        <v>599</v>
      </c>
      <c r="D226" s="36" t="s">
        <v>8</v>
      </c>
      <c r="E226" t="s">
        <v>64</v>
      </c>
    </row>
    <row r="227" spans="1:5" x14ac:dyDescent="0.25">
      <c r="A227" s="5">
        <v>45672.453090277777</v>
      </c>
      <c r="B227" t="s">
        <v>600</v>
      </c>
      <c r="C227" s="36" t="s">
        <v>601</v>
      </c>
      <c r="D227" s="36" t="s">
        <v>24</v>
      </c>
      <c r="E227" t="s">
        <v>64</v>
      </c>
    </row>
    <row r="228" spans="1:5" x14ac:dyDescent="0.25">
      <c r="A228" s="5">
        <v>45672.462719907409</v>
      </c>
      <c r="B228" t="s">
        <v>602</v>
      </c>
      <c r="C228" s="36" t="s">
        <v>603</v>
      </c>
      <c r="D228" s="36" t="s">
        <v>25</v>
      </c>
      <c r="E228" t="s">
        <v>64</v>
      </c>
    </row>
    <row r="229" spans="1:5" x14ac:dyDescent="0.25">
      <c r="A229" s="5">
        <v>45672.478101851855</v>
      </c>
      <c r="B229" t="s">
        <v>604</v>
      </c>
      <c r="C229" s="36" t="s">
        <v>605</v>
      </c>
      <c r="D229" s="36" t="s">
        <v>11</v>
      </c>
      <c r="E229" t="s">
        <v>64</v>
      </c>
    </row>
    <row r="230" spans="1:5" x14ac:dyDescent="0.25">
      <c r="A230" s="5">
        <v>45672.483148148145</v>
      </c>
      <c r="B230" t="s">
        <v>606</v>
      </c>
      <c r="C230" s="36" t="s">
        <v>607</v>
      </c>
      <c r="D230" s="36" t="s">
        <v>10</v>
      </c>
      <c r="E230" t="s">
        <v>64</v>
      </c>
    </row>
    <row r="231" spans="1:5" x14ac:dyDescent="0.25">
      <c r="A231" s="5">
        <v>45672.507291666669</v>
      </c>
      <c r="B231" t="s">
        <v>608</v>
      </c>
      <c r="C231" s="36" t="s">
        <v>609</v>
      </c>
      <c r="D231" s="36" t="s">
        <v>8</v>
      </c>
      <c r="E231" t="s">
        <v>64</v>
      </c>
    </row>
    <row r="232" spans="1:5" x14ac:dyDescent="0.25">
      <c r="A232" s="5">
        <v>45672.515347222223</v>
      </c>
      <c r="B232" t="s">
        <v>610</v>
      </c>
      <c r="C232" s="36" t="s">
        <v>611</v>
      </c>
      <c r="D232" s="36" t="s">
        <v>11</v>
      </c>
      <c r="E232" t="s">
        <v>64</v>
      </c>
    </row>
    <row r="233" spans="1:5" x14ac:dyDescent="0.25">
      <c r="A233" s="5">
        <v>45672.585520833331</v>
      </c>
      <c r="B233" t="s">
        <v>612</v>
      </c>
      <c r="C233" s="36" t="s">
        <v>613</v>
      </c>
      <c r="D233" s="36" t="s">
        <v>13</v>
      </c>
      <c r="E233" t="s">
        <v>64</v>
      </c>
    </row>
    <row r="234" spans="1:5" x14ac:dyDescent="0.25">
      <c r="A234" s="5">
        <v>45672.591631944444</v>
      </c>
      <c r="B234" t="s">
        <v>614</v>
      </c>
      <c r="C234" s="36" t="s">
        <v>615</v>
      </c>
      <c r="D234" s="36" t="s">
        <v>10</v>
      </c>
      <c r="E234" t="s">
        <v>64</v>
      </c>
    </row>
    <row r="235" spans="1:5" x14ac:dyDescent="0.25">
      <c r="A235" s="5">
        <v>45672.594872685186</v>
      </c>
      <c r="B235" t="s">
        <v>616</v>
      </c>
      <c r="C235" s="36" t="s">
        <v>617</v>
      </c>
      <c r="D235" s="36" t="s">
        <v>10</v>
      </c>
      <c r="E235" t="s">
        <v>64</v>
      </c>
    </row>
    <row r="236" spans="1:5" x14ac:dyDescent="0.25">
      <c r="A236" s="5">
        <v>45672.618981481479</v>
      </c>
      <c r="B236" t="s">
        <v>618</v>
      </c>
      <c r="C236" s="36" t="s">
        <v>619</v>
      </c>
      <c r="D236" s="36" t="s">
        <v>24</v>
      </c>
      <c r="E236" t="s">
        <v>64</v>
      </c>
    </row>
    <row r="237" spans="1:5" x14ac:dyDescent="0.25">
      <c r="A237" s="5">
        <v>45672.653668981482</v>
      </c>
      <c r="B237" t="s">
        <v>620</v>
      </c>
      <c r="C237" s="36" t="s">
        <v>621</v>
      </c>
      <c r="D237" s="36" t="s">
        <v>11</v>
      </c>
      <c r="E237" t="s">
        <v>64</v>
      </c>
    </row>
    <row r="238" spans="1:5" x14ac:dyDescent="0.25">
      <c r="A238" s="5">
        <v>45672.754988425928</v>
      </c>
      <c r="B238" t="s">
        <v>622</v>
      </c>
      <c r="C238" s="36" t="s">
        <v>623</v>
      </c>
      <c r="D238" s="36" t="s">
        <v>11</v>
      </c>
      <c r="E238" t="s">
        <v>64</v>
      </c>
    </row>
    <row r="239" spans="1:5" x14ac:dyDescent="0.25">
      <c r="A239" s="5">
        <v>45673.283437500002</v>
      </c>
      <c r="B239" t="s">
        <v>624</v>
      </c>
      <c r="C239" s="36" t="s">
        <v>625</v>
      </c>
      <c r="D239" s="36" t="s">
        <v>13</v>
      </c>
      <c r="E239" t="s">
        <v>64</v>
      </c>
    </row>
    <row r="240" spans="1:5" x14ac:dyDescent="0.25">
      <c r="A240" s="5">
        <v>45673.418449074074</v>
      </c>
      <c r="B240" t="s">
        <v>626</v>
      </c>
      <c r="C240" s="36" t="s">
        <v>627</v>
      </c>
      <c r="D240" s="36" t="s">
        <v>25</v>
      </c>
      <c r="E240" t="s">
        <v>64</v>
      </c>
    </row>
    <row r="241" spans="1:5" x14ac:dyDescent="0.25">
      <c r="A241" s="5">
        <v>45673.4762962963</v>
      </c>
      <c r="B241" t="s">
        <v>628</v>
      </c>
      <c r="C241" s="36" t="s">
        <v>629</v>
      </c>
      <c r="D241" s="36" t="s">
        <v>25</v>
      </c>
      <c r="E241" t="s">
        <v>64</v>
      </c>
    </row>
    <row r="242" spans="1:5" x14ac:dyDescent="0.25">
      <c r="A242" s="5">
        <v>45673.547592592593</v>
      </c>
      <c r="B242" t="s">
        <v>630</v>
      </c>
      <c r="C242" s="36" t="s">
        <v>631</v>
      </c>
      <c r="D242" s="36" t="s">
        <v>12</v>
      </c>
      <c r="E242" t="s">
        <v>64</v>
      </c>
    </row>
    <row r="243" spans="1:5" x14ac:dyDescent="0.25">
      <c r="A243" s="5">
        <v>45673.598344907405</v>
      </c>
      <c r="B243" t="s">
        <v>632</v>
      </c>
      <c r="C243" s="36" t="s">
        <v>633</v>
      </c>
      <c r="D243" s="36" t="s">
        <v>10</v>
      </c>
      <c r="E243" t="s">
        <v>64</v>
      </c>
    </row>
    <row r="244" spans="1:5" x14ac:dyDescent="0.25">
      <c r="A244" s="5">
        <v>45673.598726851851</v>
      </c>
      <c r="B244" t="s">
        <v>634</v>
      </c>
      <c r="C244" s="36" t="s">
        <v>635</v>
      </c>
      <c r="D244" s="36" t="s">
        <v>10</v>
      </c>
      <c r="E244" t="s">
        <v>64</v>
      </c>
    </row>
    <row r="245" spans="1:5" x14ac:dyDescent="0.25">
      <c r="A245" s="5">
        <v>45673.599606481483</v>
      </c>
      <c r="B245" t="s">
        <v>636</v>
      </c>
      <c r="C245" s="36" t="s">
        <v>637</v>
      </c>
      <c r="D245" s="36" t="s">
        <v>10</v>
      </c>
      <c r="E245" t="s">
        <v>64</v>
      </c>
    </row>
    <row r="246" spans="1:5" x14ac:dyDescent="0.25">
      <c r="A246" s="5">
        <v>45673.602997685186</v>
      </c>
      <c r="B246" t="s">
        <v>638</v>
      </c>
      <c r="C246" s="36" t="s">
        <v>639</v>
      </c>
      <c r="D246" s="36" t="s">
        <v>10</v>
      </c>
      <c r="E246" t="s">
        <v>64</v>
      </c>
    </row>
    <row r="247" spans="1:5" x14ac:dyDescent="0.25">
      <c r="A247" s="5">
        <v>45673.6246875</v>
      </c>
      <c r="B247" t="s">
        <v>640</v>
      </c>
      <c r="C247" s="36" t="s">
        <v>641</v>
      </c>
      <c r="D247" s="36" t="s">
        <v>24</v>
      </c>
      <c r="E247" t="s">
        <v>64</v>
      </c>
    </row>
    <row r="248" spans="1:5" x14ac:dyDescent="0.25">
      <c r="A248" s="5">
        <v>45674.293020833335</v>
      </c>
      <c r="B248" t="s">
        <v>642</v>
      </c>
      <c r="C248" s="36" t="s">
        <v>643</v>
      </c>
      <c r="D248" s="36" t="s">
        <v>11</v>
      </c>
      <c r="E248" t="s">
        <v>64</v>
      </c>
    </row>
    <row r="249" spans="1:5" x14ac:dyDescent="0.25">
      <c r="A249" s="5">
        <v>45674.41474537037</v>
      </c>
      <c r="B249" t="s">
        <v>644</v>
      </c>
      <c r="C249" s="36" t="s">
        <v>645</v>
      </c>
      <c r="D249" s="36" t="s">
        <v>7</v>
      </c>
      <c r="E249" t="s">
        <v>64</v>
      </c>
    </row>
    <row r="250" spans="1:5" x14ac:dyDescent="0.25">
      <c r="A250" s="5">
        <v>45674.429525462961</v>
      </c>
      <c r="B250" t="s">
        <v>646</v>
      </c>
      <c r="C250" s="36" t="s">
        <v>647</v>
      </c>
      <c r="D250" s="36" t="s">
        <v>13</v>
      </c>
      <c r="E250" t="s">
        <v>64</v>
      </c>
    </row>
    <row r="251" spans="1:5" x14ac:dyDescent="0.25">
      <c r="A251" s="5">
        <v>45674.436828703707</v>
      </c>
      <c r="B251" t="s">
        <v>648</v>
      </c>
      <c r="C251" s="36" t="s">
        <v>649</v>
      </c>
      <c r="D251" s="36" t="s">
        <v>11</v>
      </c>
      <c r="E251" t="s">
        <v>64</v>
      </c>
    </row>
    <row r="252" spans="1:5" x14ac:dyDescent="0.25">
      <c r="A252" s="5">
        <v>45674.460740740738</v>
      </c>
      <c r="B252" t="s">
        <v>650</v>
      </c>
      <c r="C252" s="36" t="s">
        <v>651</v>
      </c>
      <c r="D252" s="36" t="s">
        <v>25</v>
      </c>
      <c r="E252" t="s">
        <v>64</v>
      </c>
    </row>
    <row r="253" spans="1:5" x14ac:dyDescent="0.25">
      <c r="A253" s="5">
        <v>45674.473541666666</v>
      </c>
      <c r="B253" t="s">
        <v>652</v>
      </c>
      <c r="C253" s="36" t="s">
        <v>653</v>
      </c>
      <c r="D253" s="36" t="s">
        <v>25</v>
      </c>
      <c r="E253" t="s">
        <v>64</v>
      </c>
    </row>
    <row r="254" spans="1:5" x14ac:dyDescent="0.25">
      <c r="A254" s="5">
        <v>45674.488738425927</v>
      </c>
      <c r="B254" t="s">
        <v>654</v>
      </c>
      <c r="C254" s="36" t="s">
        <v>655</v>
      </c>
      <c r="D254" s="36" t="s">
        <v>6</v>
      </c>
      <c r="E254" t="s">
        <v>64</v>
      </c>
    </row>
    <row r="255" spans="1:5" x14ac:dyDescent="0.25">
      <c r="A255" s="5">
        <v>45674.489872685182</v>
      </c>
      <c r="B255" t="s">
        <v>656</v>
      </c>
      <c r="C255" s="36" t="s">
        <v>657</v>
      </c>
      <c r="D255" s="36" t="s">
        <v>25</v>
      </c>
      <c r="E255" t="s">
        <v>64</v>
      </c>
    </row>
    <row r="256" spans="1:5" x14ac:dyDescent="0.25">
      <c r="A256" s="5">
        <v>45674.540092592593</v>
      </c>
      <c r="B256" t="s">
        <v>658</v>
      </c>
      <c r="C256" s="36" t="s">
        <v>659</v>
      </c>
      <c r="D256" s="36" t="s">
        <v>11</v>
      </c>
      <c r="E256" t="s">
        <v>64</v>
      </c>
    </row>
    <row r="257" spans="1:5" x14ac:dyDescent="0.25">
      <c r="A257" s="5">
        <v>45674.614664351851</v>
      </c>
      <c r="B257" t="s">
        <v>660</v>
      </c>
      <c r="C257" s="36" t="s">
        <v>661</v>
      </c>
      <c r="D257" s="36" t="s">
        <v>11</v>
      </c>
      <c r="E257" t="s">
        <v>64</v>
      </c>
    </row>
    <row r="258" spans="1:5" x14ac:dyDescent="0.25">
      <c r="A258" s="5">
        <v>45675.713090277779</v>
      </c>
      <c r="B258" t="s">
        <v>662</v>
      </c>
      <c r="C258" s="36" t="s">
        <v>663</v>
      </c>
      <c r="D258" s="36" t="s">
        <v>13</v>
      </c>
      <c r="E258" t="s">
        <v>64</v>
      </c>
    </row>
    <row r="259" spans="1:5" x14ac:dyDescent="0.25">
      <c r="A259" s="5">
        <v>45676.529745370368</v>
      </c>
      <c r="B259" t="s">
        <v>664</v>
      </c>
      <c r="C259" s="36" t="s">
        <v>665</v>
      </c>
      <c r="D259" s="36" t="s">
        <v>7</v>
      </c>
      <c r="E259" t="s">
        <v>64</v>
      </c>
    </row>
    <row r="260" spans="1:5" x14ac:dyDescent="0.25">
      <c r="A260" s="5">
        <v>45676.55667824074</v>
      </c>
      <c r="B260" t="s">
        <v>666</v>
      </c>
      <c r="C260" s="36" t="s">
        <v>667</v>
      </c>
      <c r="D260" s="36" t="s">
        <v>6</v>
      </c>
      <c r="E260" t="s">
        <v>64</v>
      </c>
    </row>
    <row r="261" spans="1:5" x14ac:dyDescent="0.25">
      <c r="A261" s="5">
        <v>45676.587013888886</v>
      </c>
      <c r="B261" t="s">
        <v>668</v>
      </c>
      <c r="C261" s="36" t="s">
        <v>669</v>
      </c>
      <c r="D261" s="36" t="s">
        <v>8</v>
      </c>
      <c r="E261" t="s">
        <v>64</v>
      </c>
    </row>
    <row r="262" spans="1:5" x14ac:dyDescent="0.25">
      <c r="A262" s="5">
        <v>45676.706284722219</v>
      </c>
      <c r="B262" t="s">
        <v>670</v>
      </c>
      <c r="C262" s="36" t="s">
        <v>671</v>
      </c>
      <c r="D262" s="36" t="s">
        <v>11</v>
      </c>
      <c r="E262" t="s">
        <v>64</v>
      </c>
    </row>
    <row r="263" spans="1:5" x14ac:dyDescent="0.25">
      <c r="A263" s="5">
        <v>45676.890729166669</v>
      </c>
      <c r="B263" t="s">
        <v>672</v>
      </c>
      <c r="C263" s="36" t="s">
        <v>673</v>
      </c>
      <c r="D263" s="36" t="s">
        <v>6</v>
      </c>
      <c r="E263" t="s">
        <v>64</v>
      </c>
    </row>
    <row r="264" spans="1:5" x14ac:dyDescent="0.25">
      <c r="A264" s="5">
        <v>45677.263321759259</v>
      </c>
      <c r="B264" t="s">
        <v>674</v>
      </c>
      <c r="C264" s="36" t="s">
        <v>675</v>
      </c>
      <c r="D264" s="36" t="s">
        <v>25</v>
      </c>
      <c r="E264" t="s">
        <v>64</v>
      </c>
    </row>
    <row r="265" spans="1:5" x14ac:dyDescent="0.25">
      <c r="A265" s="5">
        <v>45677.272291666668</v>
      </c>
      <c r="B265" t="s">
        <v>676</v>
      </c>
      <c r="C265" s="36" t="s">
        <v>677</v>
      </c>
      <c r="D265" s="36" t="s">
        <v>8</v>
      </c>
      <c r="E265" t="s">
        <v>64</v>
      </c>
    </row>
    <row r="266" spans="1:5" x14ac:dyDescent="0.25">
      <c r="A266" s="5">
        <v>45677.288611111115</v>
      </c>
      <c r="B266" t="s">
        <v>678</v>
      </c>
      <c r="C266" s="36" t="s">
        <v>679</v>
      </c>
      <c r="D266" s="36" t="s">
        <v>25</v>
      </c>
      <c r="E266" t="s">
        <v>64</v>
      </c>
    </row>
    <row r="267" spans="1:5" x14ac:dyDescent="0.25">
      <c r="A267" s="5">
        <v>45677.297314814816</v>
      </c>
      <c r="B267" t="s">
        <v>680</v>
      </c>
      <c r="C267" s="36" t="s">
        <v>681</v>
      </c>
      <c r="D267" s="36" t="s">
        <v>6</v>
      </c>
      <c r="E267" t="s">
        <v>64</v>
      </c>
    </row>
    <row r="268" spans="1:5" x14ac:dyDescent="0.25">
      <c r="A268" s="5">
        <v>45677.309305555558</v>
      </c>
      <c r="B268" t="s">
        <v>682</v>
      </c>
      <c r="C268" s="36" t="s">
        <v>683</v>
      </c>
      <c r="D268" s="36" t="s">
        <v>6</v>
      </c>
      <c r="E268" t="s">
        <v>64</v>
      </c>
    </row>
    <row r="269" spans="1:5" x14ac:dyDescent="0.25">
      <c r="A269" s="5">
        <v>45677.315821759257</v>
      </c>
      <c r="B269" t="s">
        <v>684</v>
      </c>
      <c r="C269" s="36" t="s">
        <v>685</v>
      </c>
      <c r="D269" s="36" t="s">
        <v>24</v>
      </c>
      <c r="E269" t="s">
        <v>64</v>
      </c>
    </row>
    <row r="270" spans="1:5" x14ac:dyDescent="0.25">
      <c r="A270" s="5">
        <v>45677.333067129628</v>
      </c>
      <c r="B270" t="s">
        <v>686</v>
      </c>
      <c r="C270" s="36" t="s">
        <v>687</v>
      </c>
      <c r="D270" s="36" t="s">
        <v>12</v>
      </c>
      <c r="E270" t="s">
        <v>64</v>
      </c>
    </row>
    <row r="271" spans="1:5" x14ac:dyDescent="0.25">
      <c r="A271" s="5">
        <v>45677.336967592593</v>
      </c>
      <c r="B271" t="s">
        <v>688</v>
      </c>
      <c r="C271" s="36" t="s">
        <v>689</v>
      </c>
      <c r="D271" s="36" t="s">
        <v>24</v>
      </c>
      <c r="E271" t="s">
        <v>64</v>
      </c>
    </row>
    <row r="272" spans="1:5" x14ac:dyDescent="0.25">
      <c r="A272" s="5">
        <v>45677.342673611114</v>
      </c>
      <c r="B272" t="s">
        <v>690</v>
      </c>
      <c r="C272" s="36" t="s">
        <v>691</v>
      </c>
      <c r="D272" s="36" t="s">
        <v>25</v>
      </c>
      <c r="E272" t="s">
        <v>64</v>
      </c>
    </row>
    <row r="273" spans="1:5" x14ac:dyDescent="0.25">
      <c r="A273" s="5">
        <v>45677.343171296299</v>
      </c>
      <c r="B273" t="s">
        <v>692</v>
      </c>
      <c r="C273" s="36" t="s">
        <v>693</v>
      </c>
      <c r="D273" s="36" t="s">
        <v>11</v>
      </c>
      <c r="E273" t="s">
        <v>64</v>
      </c>
    </row>
    <row r="274" spans="1:5" x14ac:dyDescent="0.25">
      <c r="A274" s="5">
        <v>45677.343252314815</v>
      </c>
      <c r="B274" t="s">
        <v>694</v>
      </c>
      <c r="C274" s="36" t="s">
        <v>695</v>
      </c>
      <c r="D274" s="36" t="s">
        <v>25</v>
      </c>
      <c r="E274" t="s">
        <v>64</v>
      </c>
    </row>
    <row r="275" spans="1:5" x14ac:dyDescent="0.25">
      <c r="A275" s="5">
        <v>45677.344699074078</v>
      </c>
      <c r="B275" t="s">
        <v>696</v>
      </c>
      <c r="C275" s="36" t="s">
        <v>697</v>
      </c>
      <c r="D275" s="36" t="s">
        <v>11</v>
      </c>
      <c r="E275" t="s">
        <v>64</v>
      </c>
    </row>
    <row r="276" spans="1:5" x14ac:dyDescent="0.25">
      <c r="A276" s="5">
        <v>45677.347372685188</v>
      </c>
      <c r="B276" t="s">
        <v>698</v>
      </c>
      <c r="C276" s="36" t="s">
        <v>699</v>
      </c>
      <c r="D276" s="36" t="s">
        <v>6</v>
      </c>
      <c r="E276" t="s">
        <v>64</v>
      </c>
    </row>
    <row r="277" spans="1:5" x14ac:dyDescent="0.25">
      <c r="A277" s="5">
        <v>45677.348368055558</v>
      </c>
      <c r="B277" t="s">
        <v>700</v>
      </c>
      <c r="C277" s="36" t="s">
        <v>701</v>
      </c>
      <c r="D277" s="36" t="s">
        <v>25</v>
      </c>
      <c r="E277" t="s">
        <v>64</v>
      </c>
    </row>
    <row r="278" spans="1:5" x14ac:dyDescent="0.25">
      <c r="A278" s="5">
        <v>45677.356446759259</v>
      </c>
      <c r="B278" t="s">
        <v>702</v>
      </c>
      <c r="C278" s="36" t="s">
        <v>703</v>
      </c>
      <c r="D278" s="36" t="s">
        <v>11</v>
      </c>
      <c r="E278" t="s">
        <v>64</v>
      </c>
    </row>
    <row r="279" spans="1:5" x14ac:dyDescent="0.25">
      <c r="A279" s="5">
        <v>45677.35837962963</v>
      </c>
      <c r="B279" t="s">
        <v>704</v>
      </c>
      <c r="C279" s="36" t="s">
        <v>705</v>
      </c>
      <c r="D279" s="36" t="s">
        <v>7</v>
      </c>
      <c r="E279" t="s">
        <v>64</v>
      </c>
    </row>
    <row r="280" spans="1:5" x14ac:dyDescent="0.25">
      <c r="A280" s="5">
        <v>45677.358726851853</v>
      </c>
      <c r="B280" t="s">
        <v>706</v>
      </c>
      <c r="C280" s="36" t="s">
        <v>707</v>
      </c>
      <c r="D280" s="36" t="s">
        <v>24</v>
      </c>
      <c r="E280" t="s">
        <v>64</v>
      </c>
    </row>
    <row r="281" spans="1:5" x14ac:dyDescent="0.25">
      <c r="A281" s="5">
        <v>45677.368518518517</v>
      </c>
      <c r="B281" t="s">
        <v>708</v>
      </c>
      <c r="C281" s="36" t="s">
        <v>709</v>
      </c>
      <c r="D281" s="36" t="s">
        <v>11</v>
      </c>
      <c r="E281" t="s">
        <v>64</v>
      </c>
    </row>
    <row r="282" spans="1:5" x14ac:dyDescent="0.25">
      <c r="A282" s="5">
        <v>45677.377800925926</v>
      </c>
      <c r="B282" t="s">
        <v>710</v>
      </c>
      <c r="C282" s="36" t="s">
        <v>711</v>
      </c>
      <c r="D282" s="36" t="s">
        <v>10</v>
      </c>
      <c r="E282" t="s">
        <v>64</v>
      </c>
    </row>
    <row r="283" spans="1:5" x14ac:dyDescent="0.25">
      <c r="A283" s="5">
        <v>45677.395266203705</v>
      </c>
      <c r="B283" t="s">
        <v>712</v>
      </c>
      <c r="C283" s="36" t="s">
        <v>713</v>
      </c>
      <c r="D283" s="36" t="s">
        <v>25</v>
      </c>
      <c r="E283" t="s">
        <v>64</v>
      </c>
    </row>
    <row r="284" spans="1:5" x14ac:dyDescent="0.25">
      <c r="A284" s="5">
        <v>45677.398425925923</v>
      </c>
      <c r="B284" t="s">
        <v>714</v>
      </c>
      <c r="C284" s="36" t="s">
        <v>715</v>
      </c>
      <c r="D284" s="36" t="s">
        <v>10</v>
      </c>
      <c r="E284" t="s">
        <v>64</v>
      </c>
    </row>
    <row r="285" spans="1:5" x14ac:dyDescent="0.25">
      <c r="A285" s="5">
        <v>45677.401319444441</v>
      </c>
      <c r="B285" t="s">
        <v>716</v>
      </c>
      <c r="C285" s="36" t="s">
        <v>717</v>
      </c>
      <c r="D285" s="36" t="s">
        <v>11</v>
      </c>
      <c r="E285" t="s">
        <v>64</v>
      </c>
    </row>
    <row r="286" spans="1:5" x14ac:dyDescent="0.25">
      <c r="A286" s="5">
        <v>45677.406747685185</v>
      </c>
      <c r="B286" t="s">
        <v>718</v>
      </c>
      <c r="C286" s="36" t="s">
        <v>719</v>
      </c>
      <c r="D286" s="36" t="s">
        <v>6</v>
      </c>
      <c r="E286" t="s">
        <v>63</v>
      </c>
    </row>
    <row r="287" spans="1:5" x14ac:dyDescent="0.25">
      <c r="A287" s="5">
        <v>45677.417881944442</v>
      </c>
      <c r="B287" t="s">
        <v>720</v>
      </c>
      <c r="C287" s="36" t="s">
        <v>721</v>
      </c>
      <c r="D287" s="36" t="s">
        <v>8</v>
      </c>
      <c r="E287" t="s">
        <v>64</v>
      </c>
    </row>
    <row r="288" spans="1:5" x14ac:dyDescent="0.25">
      <c r="A288" s="5">
        <v>45677.42</v>
      </c>
      <c r="B288" t="s">
        <v>722</v>
      </c>
      <c r="C288" s="36" t="s">
        <v>723</v>
      </c>
      <c r="D288" s="36" t="s">
        <v>25</v>
      </c>
      <c r="E288" t="s">
        <v>64</v>
      </c>
    </row>
    <row r="289" spans="1:5" x14ac:dyDescent="0.25">
      <c r="A289" s="5">
        <v>45677.426157407404</v>
      </c>
      <c r="B289" t="s">
        <v>724</v>
      </c>
      <c r="C289" s="36" t="s">
        <v>725</v>
      </c>
      <c r="D289" s="36" t="s">
        <v>12</v>
      </c>
      <c r="E289" t="s">
        <v>64</v>
      </c>
    </row>
    <row r="290" spans="1:5" x14ac:dyDescent="0.25">
      <c r="A290" s="5">
        <v>45677.462581018517</v>
      </c>
      <c r="B290" t="s">
        <v>726</v>
      </c>
      <c r="C290" s="36" t="s">
        <v>727</v>
      </c>
      <c r="D290" s="36" t="s">
        <v>7</v>
      </c>
      <c r="E290" t="s">
        <v>64</v>
      </c>
    </row>
    <row r="291" spans="1:5" x14ac:dyDescent="0.25">
      <c r="A291" s="5">
        <v>45677.466261574074</v>
      </c>
      <c r="B291" t="s">
        <v>728</v>
      </c>
      <c r="C291" s="36" t="s">
        <v>729</v>
      </c>
      <c r="D291" s="36" t="s">
        <v>12</v>
      </c>
      <c r="E291" t="s">
        <v>64</v>
      </c>
    </row>
    <row r="292" spans="1:5" x14ac:dyDescent="0.25">
      <c r="A292" s="5">
        <v>45677.466990740744</v>
      </c>
      <c r="B292" t="s">
        <v>730</v>
      </c>
      <c r="C292" s="36" t="s">
        <v>731</v>
      </c>
      <c r="D292" s="36" t="s">
        <v>11</v>
      </c>
      <c r="E292" t="s">
        <v>64</v>
      </c>
    </row>
    <row r="293" spans="1:5" x14ac:dyDescent="0.25">
      <c r="A293" s="5">
        <v>45677.470555555556</v>
      </c>
      <c r="B293" t="s">
        <v>732</v>
      </c>
      <c r="C293" s="36" t="s">
        <v>733</v>
      </c>
      <c r="D293" s="36" t="s">
        <v>6</v>
      </c>
      <c r="E293" t="s">
        <v>64</v>
      </c>
    </row>
    <row r="294" spans="1:5" x14ac:dyDescent="0.25">
      <c r="A294" s="5">
        <v>45677.484027777777</v>
      </c>
      <c r="B294" t="s">
        <v>734</v>
      </c>
      <c r="C294" s="36" t="s">
        <v>735</v>
      </c>
      <c r="D294" s="36" t="s">
        <v>11</v>
      </c>
      <c r="E294" t="s">
        <v>64</v>
      </c>
    </row>
    <row r="295" spans="1:5" x14ac:dyDescent="0.25">
      <c r="A295" s="5">
        <v>45677.501550925925</v>
      </c>
      <c r="B295" t="s">
        <v>736</v>
      </c>
      <c r="C295" s="36" t="s">
        <v>737</v>
      </c>
      <c r="D295" s="36" t="s">
        <v>8</v>
      </c>
      <c r="E295" t="s">
        <v>64</v>
      </c>
    </row>
    <row r="296" spans="1:5" x14ac:dyDescent="0.25">
      <c r="A296" s="5">
        <v>45677.50712962963</v>
      </c>
      <c r="B296" t="s">
        <v>738</v>
      </c>
      <c r="C296" s="36" t="s">
        <v>739</v>
      </c>
      <c r="D296" s="36" t="s">
        <v>7</v>
      </c>
      <c r="E296" t="s">
        <v>64</v>
      </c>
    </row>
    <row r="297" spans="1:5" x14ac:dyDescent="0.25">
      <c r="A297" s="5">
        <v>45677.590578703705</v>
      </c>
      <c r="B297" t="s">
        <v>740</v>
      </c>
      <c r="C297" s="36" t="s">
        <v>741</v>
      </c>
      <c r="D297" s="36" t="s">
        <v>8</v>
      </c>
      <c r="E297" t="s">
        <v>64</v>
      </c>
    </row>
    <row r="298" spans="1:5" x14ac:dyDescent="0.25">
      <c r="A298" s="5">
        <v>45677.639444444445</v>
      </c>
      <c r="B298" t="s">
        <v>742</v>
      </c>
      <c r="C298" s="36" t="s">
        <v>743</v>
      </c>
      <c r="D298" s="36" t="s">
        <v>13</v>
      </c>
      <c r="E298" t="s">
        <v>64</v>
      </c>
    </row>
    <row r="299" spans="1:5" x14ac:dyDescent="0.25">
      <c r="A299" s="5">
        <v>45677.686377314814</v>
      </c>
      <c r="B299" t="s">
        <v>744</v>
      </c>
      <c r="C299" s="36" t="s">
        <v>745</v>
      </c>
      <c r="D299" s="36" t="s">
        <v>11</v>
      </c>
      <c r="E299" t="s">
        <v>64</v>
      </c>
    </row>
    <row r="300" spans="1:5" x14ac:dyDescent="0.25">
      <c r="A300" s="5">
        <v>45677.69263888889</v>
      </c>
      <c r="B300" t="s">
        <v>746</v>
      </c>
      <c r="C300" s="36" t="s">
        <v>747</v>
      </c>
      <c r="D300" s="36" t="s">
        <v>10</v>
      </c>
      <c r="E300" t="s">
        <v>64</v>
      </c>
    </row>
    <row r="301" spans="1:5" x14ac:dyDescent="0.25">
      <c r="A301" s="5">
        <v>45677.877233796295</v>
      </c>
      <c r="B301" t="s">
        <v>748</v>
      </c>
      <c r="C301" s="36" t="s">
        <v>749</v>
      </c>
      <c r="D301" s="36" t="s">
        <v>381</v>
      </c>
      <c r="E301" t="s">
        <v>64</v>
      </c>
    </row>
    <row r="302" spans="1:5" x14ac:dyDescent="0.25">
      <c r="A302" s="5">
        <v>45677.925833333335</v>
      </c>
      <c r="B302" t="s">
        <v>750</v>
      </c>
      <c r="C302" s="36" t="s">
        <v>751</v>
      </c>
      <c r="D302" s="36" t="s">
        <v>6</v>
      </c>
      <c r="E302" t="s">
        <v>64</v>
      </c>
    </row>
    <row r="303" spans="1:5" x14ac:dyDescent="0.25">
      <c r="A303" s="5">
        <v>45677.947372685187</v>
      </c>
      <c r="B303" t="s">
        <v>752</v>
      </c>
      <c r="C303" s="36" t="s">
        <v>753</v>
      </c>
      <c r="D303" s="36" t="s">
        <v>164</v>
      </c>
      <c r="E303" t="s">
        <v>64</v>
      </c>
    </row>
    <row r="304" spans="1:5" x14ac:dyDescent="0.25">
      <c r="A304" s="5">
        <v>45678.34003472222</v>
      </c>
      <c r="B304" t="s">
        <v>754</v>
      </c>
      <c r="C304" s="36" t="s">
        <v>755</v>
      </c>
      <c r="D304" s="36" t="s">
        <v>11</v>
      </c>
      <c r="E304" t="s">
        <v>64</v>
      </c>
    </row>
    <row r="305" spans="1:5" x14ac:dyDescent="0.25">
      <c r="A305" s="5">
        <v>45678.356006944443</v>
      </c>
      <c r="B305" t="s">
        <v>756</v>
      </c>
      <c r="C305" s="36" t="s">
        <v>757</v>
      </c>
      <c r="D305" s="36" t="s">
        <v>11</v>
      </c>
      <c r="E305" t="s">
        <v>64</v>
      </c>
    </row>
    <row r="306" spans="1:5" x14ac:dyDescent="0.25">
      <c r="A306" s="5">
        <v>45678.35832175926</v>
      </c>
      <c r="B306" t="s">
        <v>758</v>
      </c>
      <c r="C306" s="36" t="s">
        <v>759</v>
      </c>
      <c r="D306" s="36" t="s">
        <v>25</v>
      </c>
      <c r="E306" t="s">
        <v>64</v>
      </c>
    </row>
    <row r="307" spans="1:5" x14ac:dyDescent="0.25">
      <c r="A307" s="5">
        <v>45678.371203703704</v>
      </c>
      <c r="B307" t="s">
        <v>760</v>
      </c>
      <c r="C307" s="36" t="s">
        <v>761</v>
      </c>
      <c r="D307" s="36" t="s">
        <v>24</v>
      </c>
      <c r="E307" t="s">
        <v>64</v>
      </c>
    </row>
    <row r="308" spans="1:5" x14ac:dyDescent="0.25">
      <c r="A308" s="5">
        <v>45678.382939814815</v>
      </c>
      <c r="B308" t="s">
        <v>762</v>
      </c>
      <c r="C308" s="36" t="s">
        <v>763</v>
      </c>
      <c r="D308" s="36" t="s">
        <v>6</v>
      </c>
      <c r="E308" t="s">
        <v>64</v>
      </c>
    </row>
    <row r="309" spans="1:5" x14ac:dyDescent="0.25">
      <c r="A309" s="5">
        <v>45678.399293981478</v>
      </c>
      <c r="B309" t="s">
        <v>764</v>
      </c>
      <c r="C309" s="36" t="s">
        <v>765</v>
      </c>
      <c r="D309" s="36" t="s">
        <v>25</v>
      </c>
      <c r="E309" t="s">
        <v>64</v>
      </c>
    </row>
    <row r="310" spans="1:5" x14ac:dyDescent="0.25">
      <c r="A310" s="5">
        <v>45678.41747685185</v>
      </c>
      <c r="B310" t="s">
        <v>766</v>
      </c>
      <c r="C310" s="36" t="s">
        <v>767</v>
      </c>
      <c r="D310" s="36" t="s">
        <v>25</v>
      </c>
      <c r="E310" t="s">
        <v>64</v>
      </c>
    </row>
    <row r="311" spans="1:5" x14ac:dyDescent="0.25">
      <c r="A311" s="5">
        <v>45678.43482638889</v>
      </c>
      <c r="B311" t="s">
        <v>768</v>
      </c>
      <c r="C311" s="36" t="s">
        <v>769</v>
      </c>
      <c r="D311" s="36" t="s">
        <v>7</v>
      </c>
      <c r="E311" t="s">
        <v>64</v>
      </c>
    </row>
    <row r="312" spans="1:5" x14ac:dyDescent="0.25">
      <c r="A312" s="5">
        <v>45678.462604166663</v>
      </c>
      <c r="B312" t="s">
        <v>770</v>
      </c>
      <c r="C312" s="36" t="s">
        <v>771</v>
      </c>
      <c r="D312" s="36" t="s">
        <v>25</v>
      </c>
      <c r="E312" t="s">
        <v>64</v>
      </c>
    </row>
    <row r="313" spans="1:5" x14ac:dyDescent="0.25">
      <c r="A313" s="5">
        <v>45678.482106481482</v>
      </c>
      <c r="B313" t="s">
        <v>772</v>
      </c>
      <c r="C313" s="36" t="s">
        <v>773</v>
      </c>
      <c r="D313" s="36" t="s">
        <v>11</v>
      </c>
      <c r="E313" t="s">
        <v>64</v>
      </c>
    </row>
    <row r="314" spans="1:5" x14ac:dyDescent="0.25">
      <c r="A314" s="5">
        <v>45678.539444444446</v>
      </c>
      <c r="B314" t="s">
        <v>774</v>
      </c>
      <c r="C314" s="36" t="s">
        <v>775</v>
      </c>
      <c r="D314" s="36" t="s">
        <v>12</v>
      </c>
      <c r="E314" t="s">
        <v>64</v>
      </c>
    </row>
    <row r="315" spans="1:5" x14ac:dyDescent="0.25">
      <c r="A315" s="5">
        <v>45678.540879629632</v>
      </c>
      <c r="B315" t="s">
        <v>776</v>
      </c>
      <c r="C315" s="36" t="s">
        <v>777</v>
      </c>
      <c r="D315" s="36" t="s">
        <v>13</v>
      </c>
      <c r="E315" t="s">
        <v>64</v>
      </c>
    </row>
    <row r="316" spans="1:5" x14ac:dyDescent="0.25">
      <c r="A316" s="5">
        <v>45678.632326388892</v>
      </c>
      <c r="B316" t="s">
        <v>778</v>
      </c>
      <c r="C316" s="36" t="s">
        <v>779</v>
      </c>
      <c r="D316" s="36" t="s">
        <v>6</v>
      </c>
      <c r="E316" t="s">
        <v>64</v>
      </c>
    </row>
    <row r="317" spans="1:5" x14ac:dyDescent="0.25">
      <c r="A317" s="5">
        <v>45678.654537037037</v>
      </c>
      <c r="B317" t="s">
        <v>780</v>
      </c>
      <c r="C317" s="36" t="s">
        <v>781</v>
      </c>
      <c r="D317" s="36" t="s">
        <v>10</v>
      </c>
      <c r="E317" t="s">
        <v>64</v>
      </c>
    </row>
    <row r="318" spans="1:5" x14ac:dyDescent="0.25">
      <c r="A318" s="5">
        <v>45678.658391203702</v>
      </c>
      <c r="B318" t="s">
        <v>782</v>
      </c>
      <c r="C318" s="36" t="s">
        <v>783</v>
      </c>
      <c r="D318" s="36" t="s">
        <v>10</v>
      </c>
      <c r="E318" t="s">
        <v>64</v>
      </c>
    </row>
    <row r="319" spans="1:5" x14ac:dyDescent="0.25">
      <c r="A319" s="5">
        <v>45678.666851851849</v>
      </c>
      <c r="B319" t="s">
        <v>784</v>
      </c>
      <c r="C319" s="36" t="s">
        <v>785</v>
      </c>
      <c r="D319" s="36" t="s">
        <v>12</v>
      </c>
      <c r="E319" t="s">
        <v>64</v>
      </c>
    </row>
    <row r="320" spans="1:5" x14ac:dyDescent="0.25">
      <c r="A320" s="5">
        <v>45678.952719907407</v>
      </c>
      <c r="B320" t="s">
        <v>786</v>
      </c>
      <c r="C320" s="36" t="s">
        <v>787</v>
      </c>
      <c r="D320" s="36" t="s">
        <v>24</v>
      </c>
      <c r="E320" t="s">
        <v>64</v>
      </c>
    </row>
    <row r="321" spans="1:5" x14ac:dyDescent="0.25">
      <c r="A321" s="5">
        <v>45679.19259259259</v>
      </c>
      <c r="B321" t="s">
        <v>788</v>
      </c>
      <c r="C321" s="36" t="s">
        <v>789</v>
      </c>
      <c r="D321" s="36" t="s">
        <v>6</v>
      </c>
      <c r="E321" t="s">
        <v>64</v>
      </c>
    </row>
    <row r="322" spans="1:5" x14ac:dyDescent="0.25">
      <c r="A322" s="5">
        <v>45679.193993055553</v>
      </c>
      <c r="B322" t="s">
        <v>790</v>
      </c>
      <c r="C322" s="36" t="s">
        <v>791</v>
      </c>
      <c r="D322" s="36" t="s">
        <v>7</v>
      </c>
      <c r="E322" t="s">
        <v>64</v>
      </c>
    </row>
    <row r="323" spans="1:5" x14ac:dyDescent="0.25">
      <c r="A323" s="5">
        <v>45679.263935185183</v>
      </c>
      <c r="B323" t="s">
        <v>792</v>
      </c>
      <c r="C323" s="36" t="s">
        <v>793</v>
      </c>
      <c r="D323" s="36" t="s">
        <v>11</v>
      </c>
      <c r="E323" t="s">
        <v>64</v>
      </c>
    </row>
    <row r="324" spans="1:5" x14ac:dyDescent="0.25">
      <c r="A324" s="5">
        <v>45679.289189814815</v>
      </c>
      <c r="B324" t="s">
        <v>794</v>
      </c>
      <c r="C324" s="36" t="s">
        <v>795</v>
      </c>
      <c r="D324" s="36" t="s">
        <v>6</v>
      </c>
      <c r="E324" t="s">
        <v>64</v>
      </c>
    </row>
    <row r="325" spans="1:5" x14ac:dyDescent="0.25">
      <c r="A325" s="5">
        <v>45679.295486111114</v>
      </c>
      <c r="B325" t="s">
        <v>796</v>
      </c>
      <c r="C325" s="36" t="s">
        <v>797</v>
      </c>
      <c r="D325" s="36" t="s">
        <v>25</v>
      </c>
      <c r="E325" t="s">
        <v>64</v>
      </c>
    </row>
    <row r="326" spans="1:5" x14ac:dyDescent="0.25">
      <c r="A326" s="5">
        <v>45679.313738425924</v>
      </c>
      <c r="B326" t="s">
        <v>798</v>
      </c>
      <c r="C326" s="36" t="s">
        <v>799</v>
      </c>
      <c r="D326" s="36" t="s">
        <v>7</v>
      </c>
      <c r="E326" t="s">
        <v>64</v>
      </c>
    </row>
    <row r="327" spans="1:5" x14ac:dyDescent="0.25">
      <c r="A327" s="5">
        <v>45679.350555555553</v>
      </c>
      <c r="B327" t="s">
        <v>800</v>
      </c>
      <c r="C327" s="36" t="s">
        <v>801</v>
      </c>
      <c r="D327" s="36" t="s">
        <v>25</v>
      </c>
      <c r="E327" t="s">
        <v>64</v>
      </c>
    </row>
    <row r="328" spans="1:5" x14ac:dyDescent="0.25">
      <c r="A328" s="5">
        <v>45679.372233796297</v>
      </c>
      <c r="B328" t="s">
        <v>802</v>
      </c>
      <c r="C328" s="36" t="s">
        <v>803</v>
      </c>
      <c r="D328" s="36" t="s">
        <v>10</v>
      </c>
      <c r="E328" t="s">
        <v>64</v>
      </c>
    </row>
    <row r="329" spans="1:5" x14ac:dyDescent="0.25">
      <c r="A329" s="5">
        <v>45679.379178240742</v>
      </c>
      <c r="B329" t="s">
        <v>804</v>
      </c>
      <c r="C329" s="36" t="s">
        <v>805</v>
      </c>
      <c r="D329" s="36" t="s">
        <v>12</v>
      </c>
      <c r="E329" t="s">
        <v>64</v>
      </c>
    </row>
    <row r="330" spans="1:5" x14ac:dyDescent="0.25">
      <c r="A330" s="5">
        <v>45679.407719907409</v>
      </c>
      <c r="B330" t="s">
        <v>806</v>
      </c>
      <c r="C330" s="36" t="s">
        <v>807</v>
      </c>
      <c r="D330" s="36" t="s">
        <v>11</v>
      </c>
      <c r="E330" t="s">
        <v>64</v>
      </c>
    </row>
    <row r="331" spans="1:5" x14ac:dyDescent="0.25">
      <c r="A331" s="5">
        <v>45679.412986111114</v>
      </c>
      <c r="B331" t="s">
        <v>808</v>
      </c>
      <c r="C331" s="36" t="s">
        <v>809</v>
      </c>
      <c r="D331" s="36" t="s">
        <v>25</v>
      </c>
      <c r="E331" t="s">
        <v>64</v>
      </c>
    </row>
    <row r="332" spans="1:5" x14ac:dyDescent="0.25">
      <c r="A332" s="5">
        <v>45679.415497685186</v>
      </c>
      <c r="B332" t="s">
        <v>810</v>
      </c>
      <c r="C332" s="36" t="s">
        <v>811</v>
      </c>
      <c r="D332" s="36" t="s">
        <v>6</v>
      </c>
      <c r="E332" t="s">
        <v>64</v>
      </c>
    </row>
    <row r="333" spans="1:5" x14ac:dyDescent="0.25">
      <c r="A333" s="5">
        <v>45679.424930555557</v>
      </c>
      <c r="B333" t="s">
        <v>812</v>
      </c>
      <c r="C333" s="36" t="s">
        <v>813</v>
      </c>
      <c r="D333" s="36" t="s">
        <v>11</v>
      </c>
      <c r="E333" t="s">
        <v>64</v>
      </c>
    </row>
    <row r="334" spans="1:5" x14ac:dyDescent="0.25">
      <c r="A334" s="5">
        <v>45679.442673611113</v>
      </c>
      <c r="B334" t="s">
        <v>814</v>
      </c>
      <c r="C334" s="36" t="s">
        <v>815</v>
      </c>
      <c r="D334" s="36" t="s">
        <v>13</v>
      </c>
      <c r="E334" t="s">
        <v>64</v>
      </c>
    </row>
    <row r="335" spans="1:5" x14ac:dyDescent="0.25">
      <c r="A335" s="5">
        <v>45679.453240740739</v>
      </c>
      <c r="B335" t="s">
        <v>816</v>
      </c>
      <c r="C335" s="36" t="s">
        <v>817</v>
      </c>
      <c r="D335" s="36" t="s">
        <v>12</v>
      </c>
      <c r="E335" t="s">
        <v>64</v>
      </c>
    </row>
    <row r="336" spans="1:5" x14ac:dyDescent="0.25">
      <c r="A336" s="5">
        <v>45679.460081018522</v>
      </c>
      <c r="B336" t="s">
        <v>818</v>
      </c>
      <c r="C336" s="36" t="s">
        <v>819</v>
      </c>
      <c r="D336" s="36" t="s">
        <v>6</v>
      </c>
      <c r="E336" t="s">
        <v>64</v>
      </c>
    </row>
    <row r="337" spans="1:5" x14ac:dyDescent="0.25">
      <c r="A337" s="5">
        <v>45679.465115740742</v>
      </c>
      <c r="B337" t="s">
        <v>820</v>
      </c>
      <c r="C337" s="36" t="s">
        <v>821</v>
      </c>
      <c r="D337" s="36" t="s">
        <v>8</v>
      </c>
      <c r="E337" t="s">
        <v>64</v>
      </c>
    </row>
    <row r="338" spans="1:5" x14ac:dyDescent="0.25">
      <c r="A338" s="5">
        <v>45679.469710648147</v>
      </c>
      <c r="B338" t="s">
        <v>822</v>
      </c>
      <c r="C338" s="36" t="s">
        <v>823</v>
      </c>
      <c r="D338" s="36" t="s">
        <v>6</v>
      </c>
      <c r="E338" t="s">
        <v>64</v>
      </c>
    </row>
    <row r="339" spans="1:5" x14ac:dyDescent="0.25">
      <c r="A339" s="5">
        <v>45679.479502314818</v>
      </c>
      <c r="B339" t="s">
        <v>824</v>
      </c>
      <c r="C339" s="36" t="s">
        <v>825</v>
      </c>
      <c r="D339" s="36" t="s">
        <v>13</v>
      </c>
      <c r="E339" t="s">
        <v>64</v>
      </c>
    </row>
    <row r="340" spans="1:5" x14ac:dyDescent="0.25">
      <c r="A340" s="5">
        <v>45679.492592592593</v>
      </c>
      <c r="B340" t="s">
        <v>826</v>
      </c>
      <c r="C340" s="36" t="s">
        <v>827</v>
      </c>
      <c r="D340" s="36" t="s">
        <v>11</v>
      </c>
      <c r="E340" t="s">
        <v>64</v>
      </c>
    </row>
    <row r="341" spans="1:5" x14ac:dyDescent="0.25">
      <c r="A341" s="5">
        <v>45679.510393518518</v>
      </c>
      <c r="B341" t="s">
        <v>828</v>
      </c>
      <c r="C341" s="36" t="s">
        <v>829</v>
      </c>
      <c r="D341" s="36" t="s">
        <v>7</v>
      </c>
      <c r="E341" t="s">
        <v>64</v>
      </c>
    </row>
    <row r="342" spans="1:5" x14ac:dyDescent="0.25">
      <c r="A342" s="5">
        <v>45679.531527777777</v>
      </c>
      <c r="B342" t="s">
        <v>830</v>
      </c>
      <c r="C342" s="36" t="s">
        <v>831</v>
      </c>
      <c r="D342" s="36" t="s">
        <v>12</v>
      </c>
      <c r="E342" t="s">
        <v>64</v>
      </c>
    </row>
    <row r="343" spans="1:5" x14ac:dyDescent="0.25">
      <c r="A343" s="5">
        <v>45679.536921296298</v>
      </c>
      <c r="B343" t="s">
        <v>832</v>
      </c>
      <c r="C343" s="36" t="s">
        <v>833</v>
      </c>
      <c r="D343" s="36" t="s">
        <v>6</v>
      </c>
      <c r="E343" t="s">
        <v>64</v>
      </c>
    </row>
    <row r="344" spans="1:5" x14ac:dyDescent="0.25">
      <c r="A344" s="5">
        <v>45679.573194444441</v>
      </c>
      <c r="B344" t="s">
        <v>834</v>
      </c>
      <c r="C344" s="36" t="s">
        <v>835</v>
      </c>
      <c r="D344" s="36" t="s">
        <v>12</v>
      </c>
      <c r="E344" t="s">
        <v>64</v>
      </c>
    </row>
    <row r="345" spans="1:5" x14ac:dyDescent="0.25">
      <c r="A345" s="5">
        <v>45679.5856712963</v>
      </c>
      <c r="B345" t="s">
        <v>836</v>
      </c>
      <c r="C345" s="36" t="s">
        <v>837</v>
      </c>
      <c r="D345" s="36" t="s">
        <v>11</v>
      </c>
      <c r="E345" t="s">
        <v>64</v>
      </c>
    </row>
    <row r="346" spans="1:5" x14ac:dyDescent="0.25">
      <c r="A346" s="5">
        <v>45679.602789351855</v>
      </c>
      <c r="B346" t="s">
        <v>838</v>
      </c>
      <c r="C346" s="36" t="s">
        <v>839</v>
      </c>
      <c r="D346" s="36" t="s">
        <v>10</v>
      </c>
      <c r="E346" t="s">
        <v>64</v>
      </c>
    </row>
    <row r="347" spans="1:5" x14ac:dyDescent="0.25">
      <c r="A347" s="5">
        <v>45679.640162037038</v>
      </c>
      <c r="B347" t="s">
        <v>840</v>
      </c>
      <c r="C347" s="36" t="s">
        <v>841</v>
      </c>
      <c r="D347" s="36" t="s">
        <v>11</v>
      </c>
      <c r="E347" t="s">
        <v>64</v>
      </c>
    </row>
    <row r="348" spans="1:5" x14ac:dyDescent="0.25">
      <c r="A348" s="5">
        <v>45679.696493055555</v>
      </c>
      <c r="B348" t="s">
        <v>842</v>
      </c>
      <c r="C348" s="36" t="s">
        <v>843</v>
      </c>
      <c r="D348" s="36" t="s">
        <v>10</v>
      </c>
      <c r="E348" t="s">
        <v>64</v>
      </c>
    </row>
    <row r="349" spans="1:5" x14ac:dyDescent="0.25">
      <c r="A349" s="5">
        <v>45679.813078703701</v>
      </c>
      <c r="B349" t="s">
        <v>844</v>
      </c>
      <c r="C349" s="36" t="s">
        <v>845</v>
      </c>
      <c r="D349" s="36" t="s">
        <v>25</v>
      </c>
      <c r="E349" t="s">
        <v>64</v>
      </c>
    </row>
    <row r="350" spans="1:5" x14ac:dyDescent="0.25">
      <c r="A350" s="5">
        <v>45680.269097222219</v>
      </c>
      <c r="B350" t="s">
        <v>846</v>
      </c>
      <c r="C350" s="36" t="s">
        <v>847</v>
      </c>
      <c r="D350" s="36" t="s">
        <v>13</v>
      </c>
      <c r="E350" t="s">
        <v>64</v>
      </c>
    </row>
    <row r="351" spans="1:5" x14ac:dyDescent="0.25">
      <c r="A351" s="5">
        <v>45680.270324074074</v>
      </c>
      <c r="B351" t="s">
        <v>848</v>
      </c>
      <c r="C351" s="36" t="s">
        <v>849</v>
      </c>
      <c r="D351" s="36" t="s">
        <v>25</v>
      </c>
      <c r="E351" t="s">
        <v>64</v>
      </c>
    </row>
    <row r="352" spans="1:5" x14ac:dyDescent="0.25">
      <c r="A352" s="5">
        <v>45680.325775462959</v>
      </c>
      <c r="B352" t="s">
        <v>850</v>
      </c>
      <c r="C352" s="36" t="s">
        <v>851</v>
      </c>
      <c r="D352" s="36" t="s">
        <v>25</v>
      </c>
      <c r="E352" t="s">
        <v>64</v>
      </c>
    </row>
    <row r="353" spans="1:5" x14ac:dyDescent="0.25">
      <c r="A353" s="5">
        <v>45680.335451388892</v>
      </c>
      <c r="B353" t="s">
        <v>852</v>
      </c>
      <c r="C353" s="36" t="s">
        <v>853</v>
      </c>
      <c r="D353" s="36" t="s">
        <v>12</v>
      </c>
      <c r="E353" t="s">
        <v>64</v>
      </c>
    </row>
    <row r="354" spans="1:5" x14ac:dyDescent="0.25">
      <c r="A354" s="5">
        <v>45680.338819444441</v>
      </c>
      <c r="B354" t="s">
        <v>854</v>
      </c>
      <c r="C354" s="36" t="s">
        <v>855</v>
      </c>
      <c r="D354" s="36" t="s">
        <v>208</v>
      </c>
      <c r="E354" t="s">
        <v>64</v>
      </c>
    </row>
    <row r="355" spans="1:5" x14ac:dyDescent="0.25">
      <c r="A355" s="5">
        <v>45680.412280092591</v>
      </c>
      <c r="B355" t="s">
        <v>856</v>
      </c>
      <c r="C355" s="36" t="s">
        <v>857</v>
      </c>
      <c r="D355" s="36" t="s">
        <v>13</v>
      </c>
      <c r="E355" t="s">
        <v>64</v>
      </c>
    </row>
    <row r="356" spans="1:5" x14ac:dyDescent="0.25">
      <c r="A356" s="5">
        <v>45680.482557870368</v>
      </c>
      <c r="B356" t="s">
        <v>858</v>
      </c>
      <c r="C356" s="36" t="s">
        <v>859</v>
      </c>
      <c r="D356" s="36" t="s">
        <v>25</v>
      </c>
      <c r="E356" t="s">
        <v>64</v>
      </c>
    </row>
    <row r="357" spans="1:5" x14ac:dyDescent="0.25">
      <c r="A357" s="5">
        <v>45680.482800925929</v>
      </c>
      <c r="B357" t="s">
        <v>860</v>
      </c>
      <c r="C357" s="36" t="s">
        <v>861</v>
      </c>
      <c r="D357" s="36" t="s">
        <v>10</v>
      </c>
      <c r="E357" t="s">
        <v>64</v>
      </c>
    </row>
    <row r="358" spans="1:5" x14ac:dyDescent="0.25">
      <c r="A358" s="5">
        <v>45680.534212962964</v>
      </c>
      <c r="B358" t="s">
        <v>862</v>
      </c>
      <c r="C358" s="36" t="s">
        <v>863</v>
      </c>
      <c r="D358" s="36" t="s">
        <v>10</v>
      </c>
      <c r="E358" t="s">
        <v>64</v>
      </c>
    </row>
    <row r="359" spans="1:5" x14ac:dyDescent="0.25">
      <c r="A359" s="5">
        <v>45680.537141203706</v>
      </c>
      <c r="B359" t="s">
        <v>864</v>
      </c>
      <c r="C359" s="36" t="s">
        <v>865</v>
      </c>
      <c r="D359" s="36" t="s">
        <v>11</v>
      </c>
      <c r="E359" t="s">
        <v>64</v>
      </c>
    </row>
    <row r="360" spans="1:5" x14ac:dyDescent="0.25">
      <c r="A360" s="5">
        <v>45680.616076388891</v>
      </c>
      <c r="B360" t="s">
        <v>866</v>
      </c>
      <c r="C360" s="36" t="s">
        <v>867</v>
      </c>
      <c r="D360" s="36" t="s">
        <v>11</v>
      </c>
      <c r="E360" t="s">
        <v>64</v>
      </c>
    </row>
    <row r="361" spans="1:5" x14ac:dyDescent="0.25">
      <c r="A361" s="5">
        <v>45680.722071759257</v>
      </c>
      <c r="B361" t="s">
        <v>868</v>
      </c>
      <c r="C361" s="36" t="s">
        <v>869</v>
      </c>
      <c r="D361" s="36" t="s">
        <v>12</v>
      </c>
      <c r="E361" t="s">
        <v>64</v>
      </c>
    </row>
    <row r="362" spans="1:5" x14ac:dyDescent="0.25">
      <c r="A362" s="5">
        <v>45680.725474537037</v>
      </c>
      <c r="B362" t="s">
        <v>870</v>
      </c>
      <c r="C362" s="36" t="s">
        <v>871</v>
      </c>
      <c r="D362" s="36" t="s">
        <v>13</v>
      </c>
      <c r="E362" t="s">
        <v>64</v>
      </c>
    </row>
    <row r="363" spans="1:5" x14ac:dyDescent="0.25">
      <c r="A363" s="5">
        <v>45680.752303240741</v>
      </c>
      <c r="B363" t="s">
        <v>872</v>
      </c>
      <c r="C363" s="36" t="s">
        <v>873</v>
      </c>
      <c r="D363" s="36" t="s">
        <v>12</v>
      </c>
      <c r="E363" t="s">
        <v>64</v>
      </c>
    </row>
    <row r="364" spans="1:5" x14ac:dyDescent="0.25">
      <c r="A364" s="5">
        <v>45681.117546296293</v>
      </c>
      <c r="B364" t="s">
        <v>874</v>
      </c>
      <c r="C364" s="36" t="s">
        <v>875</v>
      </c>
      <c r="D364" s="36" t="s">
        <v>208</v>
      </c>
      <c r="E364" t="s">
        <v>63</v>
      </c>
    </row>
    <row r="365" spans="1:5" x14ac:dyDescent="0.25">
      <c r="A365" s="5">
        <v>45681.351053240738</v>
      </c>
      <c r="B365" t="s">
        <v>876</v>
      </c>
      <c r="C365" s="36" t="s">
        <v>877</v>
      </c>
      <c r="D365" s="36" t="s">
        <v>12</v>
      </c>
      <c r="E365" t="s">
        <v>64</v>
      </c>
    </row>
    <row r="366" spans="1:5" x14ac:dyDescent="0.25">
      <c r="A366" s="5">
        <v>45681.356249999997</v>
      </c>
      <c r="B366" t="s">
        <v>878</v>
      </c>
      <c r="C366" s="36" t="s">
        <v>879</v>
      </c>
      <c r="D366" s="36" t="s">
        <v>13</v>
      </c>
      <c r="E366" t="s">
        <v>64</v>
      </c>
    </row>
    <row r="367" spans="1:5" x14ac:dyDescent="0.25">
      <c r="A367" s="5">
        <v>45681.361076388886</v>
      </c>
      <c r="B367" t="s">
        <v>880</v>
      </c>
      <c r="C367" s="36" t="s">
        <v>881</v>
      </c>
      <c r="D367" s="36" t="s">
        <v>12</v>
      </c>
      <c r="E367" t="s">
        <v>64</v>
      </c>
    </row>
    <row r="368" spans="1:5" x14ac:dyDescent="0.25">
      <c r="A368" s="5">
        <v>45681.363576388889</v>
      </c>
      <c r="B368" t="s">
        <v>882</v>
      </c>
      <c r="C368" s="36" t="s">
        <v>883</v>
      </c>
      <c r="D368" s="36" t="s">
        <v>11</v>
      </c>
      <c r="E368" t="s">
        <v>64</v>
      </c>
    </row>
    <row r="369" spans="1:5" x14ac:dyDescent="0.25">
      <c r="A369" s="5">
        <v>45681.431400462963</v>
      </c>
      <c r="B369" t="s">
        <v>884</v>
      </c>
      <c r="C369" s="36" t="s">
        <v>885</v>
      </c>
      <c r="D369" s="36" t="s">
        <v>25</v>
      </c>
      <c r="E369" t="s">
        <v>64</v>
      </c>
    </row>
    <row r="370" spans="1:5" x14ac:dyDescent="0.25">
      <c r="A370" s="5">
        <v>45681.457650462966</v>
      </c>
      <c r="B370" t="s">
        <v>886</v>
      </c>
      <c r="C370" s="36" t="s">
        <v>887</v>
      </c>
      <c r="D370" s="36" t="s">
        <v>8</v>
      </c>
      <c r="E370" t="s">
        <v>64</v>
      </c>
    </row>
    <row r="371" spans="1:5" x14ac:dyDescent="0.25">
      <c r="A371" s="5">
        <v>45681.475393518522</v>
      </c>
      <c r="B371" t="s">
        <v>888</v>
      </c>
      <c r="C371" s="36" t="s">
        <v>889</v>
      </c>
      <c r="D371" s="36" t="s">
        <v>11</v>
      </c>
      <c r="E371" t="s">
        <v>64</v>
      </c>
    </row>
    <row r="372" spans="1:5" x14ac:dyDescent="0.25">
      <c r="A372" s="5">
        <v>45681.478298611109</v>
      </c>
      <c r="B372" t="s">
        <v>890</v>
      </c>
      <c r="C372" s="36" t="s">
        <v>891</v>
      </c>
      <c r="D372" s="36" t="s">
        <v>25</v>
      </c>
      <c r="E372" t="s">
        <v>64</v>
      </c>
    </row>
    <row r="373" spans="1:5" x14ac:dyDescent="0.25">
      <c r="A373" s="5">
        <v>45681.713055555556</v>
      </c>
      <c r="B373" t="s">
        <v>892</v>
      </c>
      <c r="C373" s="36" t="s">
        <v>893</v>
      </c>
      <c r="D373" s="36" t="s">
        <v>12</v>
      </c>
      <c r="E373" t="s">
        <v>64</v>
      </c>
    </row>
    <row r="374" spans="1:5" x14ac:dyDescent="0.25">
      <c r="A374" s="5">
        <v>45682.219143518516</v>
      </c>
      <c r="B374" t="s">
        <v>894</v>
      </c>
      <c r="C374" s="36" t="s">
        <v>895</v>
      </c>
      <c r="D374" s="36" t="s">
        <v>338</v>
      </c>
      <c r="E374" t="s">
        <v>64</v>
      </c>
    </row>
    <row r="375" spans="1:5" x14ac:dyDescent="0.25">
      <c r="A375" s="5">
        <v>45682.253055555557</v>
      </c>
      <c r="B375" t="s">
        <v>896</v>
      </c>
      <c r="C375" s="36" t="s">
        <v>897</v>
      </c>
      <c r="D375" s="36" t="s">
        <v>13</v>
      </c>
      <c r="E375" t="s">
        <v>64</v>
      </c>
    </row>
    <row r="376" spans="1:5" x14ac:dyDescent="0.25">
      <c r="A376" s="5">
        <v>45682.500590277778</v>
      </c>
      <c r="B376" t="s">
        <v>898</v>
      </c>
      <c r="C376" s="36" t="s">
        <v>899</v>
      </c>
      <c r="D376" s="36" t="s">
        <v>7</v>
      </c>
      <c r="E376" t="s">
        <v>64</v>
      </c>
    </row>
    <row r="377" spans="1:5" x14ac:dyDescent="0.25">
      <c r="A377" s="5">
        <v>45682.714942129627</v>
      </c>
      <c r="B377" t="s">
        <v>900</v>
      </c>
      <c r="C377" s="36" t="s">
        <v>901</v>
      </c>
      <c r="D377" s="36" t="s">
        <v>7</v>
      </c>
      <c r="E377" t="s">
        <v>64</v>
      </c>
    </row>
    <row r="378" spans="1:5" x14ac:dyDescent="0.25">
      <c r="A378" s="5">
        <v>45682.798159722224</v>
      </c>
      <c r="B378" t="s">
        <v>902</v>
      </c>
      <c r="C378" s="36" t="s">
        <v>903</v>
      </c>
      <c r="D378" s="36" t="s">
        <v>25</v>
      </c>
      <c r="E378" t="s">
        <v>64</v>
      </c>
    </row>
    <row r="379" spans="1:5" x14ac:dyDescent="0.25">
      <c r="A379" s="5">
        <v>45683.395358796297</v>
      </c>
      <c r="B379" t="s">
        <v>904</v>
      </c>
      <c r="C379" s="36" t="s">
        <v>905</v>
      </c>
      <c r="D379" s="36" t="s">
        <v>11</v>
      </c>
      <c r="E379" t="s">
        <v>64</v>
      </c>
    </row>
    <row r="380" spans="1:5" x14ac:dyDescent="0.25">
      <c r="A380" s="5">
        <v>45683.472361111111</v>
      </c>
      <c r="B380" t="s">
        <v>906</v>
      </c>
      <c r="C380" s="36" t="s">
        <v>907</v>
      </c>
      <c r="D380" s="36" t="s">
        <v>12</v>
      </c>
      <c r="E380" t="s">
        <v>64</v>
      </c>
    </row>
    <row r="381" spans="1:5" x14ac:dyDescent="0.25">
      <c r="A381" s="5">
        <v>45683.654351851852</v>
      </c>
      <c r="B381" t="s">
        <v>908</v>
      </c>
      <c r="C381" s="36" t="s">
        <v>909</v>
      </c>
      <c r="D381" s="36" t="s">
        <v>25</v>
      </c>
      <c r="E381" t="s">
        <v>64</v>
      </c>
    </row>
    <row r="382" spans="1:5" x14ac:dyDescent="0.25">
      <c r="A382" s="5">
        <v>45683.654537037037</v>
      </c>
      <c r="B382" t="s">
        <v>910</v>
      </c>
      <c r="C382" s="36" t="s">
        <v>911</v>
      </c>
      <c r="D382" s="36" t="s">
        <v>6</v>
      </c>
      <c r="E382" t="s">
        <v>64</v>
      </c>
    </row>
    <row r="383" spans="1:5" x14ac:dyDescent="0.25">
      <c r="A383" s="5">
        <v>45683.873784722222</v>
      </c>
      <c r="B383" t="s">
        <v>912</v>
      </c>
      <c r="C383" s="36" t="s">
        <v>913</v>
      </c>
      <c r="D383" s="36" t="s">
        <v>11</v>
      </c>
      <c r="E383" t="s">
        <v>64</v>
      </c>
    </row>
    <row r="384" spans="1:5" x14ac:dyDescent="0.25">
      <c r="A384" s="5">
        <v>45684.27306712963</v>
      </c>
      <c r="B384" t="s">
        <v>914</v>
      </c>
      <c r="C384" s="36" t="s">
        <v>915</v>
      </c>
      <c r="D384" s="36" t="s">
        <v>11</v>
      </c>
      <c r="E384" t="s">
        <v>64</v>
      </c>
    </row>
    <row r="385" spans="1:5" x14ac:dyDescent="0.25">
      <c r="A385" s="5">
        <v>45684.273414351854</v>
      </c>
      <c r="B385" t="s">
        <v>916</v>
      </c>
      <c r="C385" s="36" t="s">
        <v>917</v>
      </c>
      <c r="D385" s="36" t="s">
        <v>167</v>
      </c>
      <c r="E385" t="s">
        <v>64</v>
      </c>
    </row>
    <row r="386" spans="1:5" x14ac:dyDescent="0.25">
      <c r="A386" s="5">
        <v>45684.304467592592</v>
      </c>
      <c r="B386" t="s">
        <v>918</v>
      </c>
      <c r="C386" s="36" t="s">
        <v>919</v>
      </c>
      <c r="D386" s="36" t="s">
        <v>10</v>
      </c>
      <c r="E386" t="s">
        <v>64</v>
      </c>
    </row>
    <row r="387" spans="1:5" x14ac:dyDescent="0.25">
      <c r="A387" s="5">
        <v>45684.427974537037</v>
      </c>
      <c r="B387" t="s">
        <v>920</v>
      </c>
      <c r="C387" s="36" t="s">
        <v>921</v>
      </c>
      <c r="D387" s="36" t="s">
        <v>25</v>
      </c>
      <c r="E387" t="s">
        <v>64</v>
      </c>
    </row>
    <row r="388" spans="1:5" x14ac:dyDescent="0.25">
      <c r="A388" s="5">
        <v>45684.508009259262</v>
      </c>
      <c r="B388" t="s">
        <v>922</v>
      </c>
      <c r="C388" s="36" t="s">
        <v>923</v>
      </c>
      <c r="D388" s="36" t="s">
        <v>8</v>
      </c>
      <c r="E388" t="s">
        <v>64</v>
      </c>
    </row>
    <row r="389" spans="1:5" x14ac:dyDescent="0.25">
      <c r="A389" s="5">
        <v>45684.641134259262</v>
      </c>
      <c r="B389" t="s">
        <v>924</v>
      </c>
      <c r="C389" s="36" t="s">
        <v>925</v>
      </c>
      <c r="D389" s="36" t="s">
        <v>25</v>
      </c>
      <c r="E389" t="s">
        <v>64</v>
      </c>
    </row>
    <row r="390" spans="1:5" x14ac:dyDescent="0.25">
      <c r="A390" s="5">
        <v>45685.171469907407</v>
      </c>
      <c r="B390" t="s">
        <v>926</v>
      </c>
      <c r="C390" s="36" t="s">
        <v>927</v>
      </c>
      <c r="D390" s="36" t="s">
        <v>7</v>
      </c>
      <c r="E390" t="s">
        <v>64</v>
      </c>
    </row>
    <row r="391" spans="1:5" x14ac:dyDescent="0.25">
      <c r="A391" s="5">
        <v>45685.201874999999</v>
      </c>
      <c r="B391" t="s">
        <v>928</v>
      </c>
      <c r="C391" s="36" t="s">
        <v>929</v>
      </c>
      <c r="D391" s="36" t="s">
        <v>8</v>
      </c>
      <c r="E391" t="s">
        <v>64</v>
      </c>
    </row>
    <row r="392" spans="1:5" x14ac:dyDescent="0.25">
      <c r="A392" s="5">
        <v>45685.245474537034</v>
      </c>
      <c r="B392" t="s">
        <v>930</v>
      </c>
      <c r="C392" s="36" t="s">
        <v>931</v>
      </c>
      <c r="D392" s="36" t="s">
        <v>932</v>
      </c>
      <c r="E392" t="s">
        <v>64</v>
      </c>
    </row>
    <row r="393" spans="1:5" x14ac:dyDescent="0.25">
      <c r="A393" s="5">
        <v>45685.245949074073</v>
      </c>
      <c r="B393" t="s">
        <v>933</v>
      </c>
      <c r="C393" s="36" t="s">
        <v>934</v>
      </c>
      <c r="D393" s="36" t="s">
        <v>7</v>
      </c>
      <c r="E393" t="s">
        <v>64</v>
      </c>
    </row>
    <row r="394" spans="1:5" x14ac:dyDescent="0.25">
      <c r="A394" s="5">
        <v>45685.254988425928</v>
      </c>
      <c r="B394" t="s">
        <v>935</v>
      </c>
      <c r="C394" s="36" t="s">
        <v>936</v>
      </c>
      <c r="D394" s="36" t="s">
        <v>12</v>
      </c>
      <c r="E394" t="s">
        <v>64</v>
      </c>
    </row>
    <row r="395" spans="1:5" x14ac:dyDescent="0.25">
      <c r="A395" s="5">
        <v>45685.265196759261</v>
      </c>
      <c r="B395" t="s">
        <v>937</v>
      </c>
      <c r="C395" s="36" t="s">
        <v>938</v>
      </c>
      <c r="D395" s="36" t="s">
        <v>7</v>
      </c>
      <c r="E395" t="s">
        <v>64</v>
      </c>
    </row>
    <row r="396" spans="1:5" x14ac:dyDescent="0.25">
      <c r="A396" s="5">
        <v>45685.267881944441</v>
      </c>
      <c r="B396" t="s">
        <v>939</v>
      </c>
      <c r="C396" s="36" t="s">
        <v>940</v>
      </c>
      <c r="D396" s="36" t="s">
        <v>7</v>
      </c>
      <c r="E396" t="s">
        <v>64</v>
      </c>
    </row>
    <row r="397" spans="1:5" x14ac:dyDescent="0.25">
      <c r="A397" s="5">
        <v>45685.273275462961</v>
      </c>
      <c r="B397" t="s">
        <v>941</v>
      </c>
      <c r="C397" s="36" t="s">
        <v>942</v>
      </c>
      <c r="D397" s="36" t="s">
        <v>11</v>
      </c>
      <c r="E397" t="s">
        <v>64</v>
      </c>
    </row>
    <row r="398" spans="1:5" x14ac:dyDescent="0.25">
      <c r="A398" s="5">
        <v>45685.287800925929</v>
      </c>
      <c r="B398" t="s">
        <v>943</v>
      </c>
      <c r="C398" s="36" t="s">
        <v>944</v>
      </c>
      <c r="D398" s="36" t="s">
        <v>11</v>
      </c>
      <c r="E398" t="s">
        <v>64</v>
      </c>
    </row>
    <row r="399" spans="1:5" x14ac:dyDescent="0.25">
      <c r="A399" s="5">
        <v>45685.302777777775</v>
      </c>
      <c r="B399" t="s">
        <v>945</v>
      </c>
      <c r="C399" s="36" t="s">
        <v>946</v>
      </c>
      <c r="D399" s="36" t="s">
        <v>6</v>
      </c>
      <c r="E399" t="s">
        <v>64</v>
      </c>
    </row>
    <row r="400" spans="1:5" x14ac:dyDescent="0.25">
      <c r="A400" s="5">
        <v>45685.302951388891</v>
      </c>
      <c r="B400" t="s">
        <v>947</v>
      </c>
      <c r="C400" s="36" t="s">
        <v>948</v>
      </c>
      <c r="D400" s="36" t="s">
        <v>7</v>
      </c>
      <c r="E400" t="s">
        <v>64</v>
      </c>
    </row>
    <row r="401" spans="1:5" x14ac:dyDescent="0.25">
      <c r="A401" s="5">
        <v>45685.303136574075</v>
      </c>
      <c r="B401" t="s">
        <v>949</v>
      </c>
      <c r="C401" s="36" t="s">
        <v>950</v>
      </c>
      <c r="D401" s="36" t="s">
        <v>13</v>
      </c>
      <c r="E401" t="s">
        <v>64</v>
      </c>
    </row>
    <row r="402" spans="1:5" x14ac:dyDescent="0.25">
      <c r="A402" s="5">
        <v>45685.313287037039</v>
      </c>
      <c r="B402" t="s">
        <v>951</v>
      </c>
      <c r="C402" s="36" t="s">
        <v>952</v>
      </c>
      <c r="D402" s="36" t="s">
        <v>208</v>
      </c>
      <c r="E402" t="s">
        <v>64</v>
      </c>
    </row>
    <row r="403" spans="1:5" x14ac:dyDescent="0.25">
      <c r="A403" s="5">
        <v>45685.316041666665</v>
      </c>
      <c r="B403" t="s">
        <v>953</v>
      </c>
      <c r="C403" s="36" t="s">
        <v>954</v>
      </c>
      <c r="D403" s="36" t="s">
        <v>7</v>
      </c>
      <c r="E403" t="s">
        <v>64</v>
      </c>
    </row>
    <row r="404" spans="1:5" x14ac:dyDescent="0.25">
      <c r="A404" s="5">
        <v>45685.317893518521</v>
      </c>
      <c r="B404" t="s">
        <v>955</v>
      </c>
      <c r="C404" s="36" t="s">
        <v>956</v>
      </c>
      <c r="D404" s="36" t="s">
        <v>7</v>
      </c>
      <c r="E404" t="s">
        <v>64</v>
      </c>
    </row>
    <row r="405" spans="1:5" x14ac:dyDescent="0.25">
      <c r="A405" s="5">
        <v>45685.320277777777</v>
      </c>
      <c r="B405" t="s">
        <v>957</v>
      </c>
      <c r="C405" s="36" t="s">
        <v>958</v>
      </c>
      <c r="D405" s="36" t="s">
        <v>24</v>
      </c>
      <c r="E405" t="s">
        <v>64</v>
      </c>
    </row>
    <row r="406" spans="1:5" x14ac:dyDescent="0.25">
      <c r="A406" s="5">
        <v>45685.331030092595</v>
      </c>
      <c r="B406" t="s">
        <v>959</v>
      </c>
      <c r="C406" s="36" t="s">
        <v>960</v>
      </c>
      <c r="D406" s="36" t="s">
        <v>11</v>
      </c>
      <c r="E406" t="s">
        <v>64</v>
      </c>
    </row>
    <row r="407" spans="1:5" x14ac:dyDescent="0.25">
      <c r="A407" s="5">
        <v>45685.336875000001</v>
      </c>
      <c r="B407" t="s">
        <v>961</v>
      </c>
      <c r="C407" s="36" t="s">
        <v>962</v>
      </c>
      <c r="D407" s="36" t="s">
        <v>12</v>
      </c>
      <c r="E407" t="s">
        <v>64</v>
      </c>
    </row>
    <row r="408" spans="1:5" x14ac:dyDescent="0.25">
      <c r="A408" s="5">
        <v>45685.341192129628</v>
      </c>
      <c r="B408" t="s">
        <v>963</v>
      </c>
      <c r="C408" s="36" t="s">
        <v>964</v>
      </c>
      <c r="D408" s="36" t="s">
        <v>13</v>
      </c>
      <c r="E408" t="s">
        <v>64</v>
      </c>
    </row>
    <row r="409" spans="1:5" x14ac:dyDescent="0.25">
      <c r="A409" s="5">
        <v>45685.344525462962</v>
      </c>
      <c r="B409" t="s">
        <v>965</v>
      </c>
      <c r="C409" s="36" t="s">
        <v>966</v>
      </c>
      <c r="D409" s="36" t="s">
        <v>11</v>
      </c>
      <c r="E409" t="s">
        <v>63</v>
      </c>
    </row>
    <row r="410" spans="1:5" x14ac:dyDescent="0.25">
      <c r="A410" s="5">
        <v>45685.346458333333</v>
      </c>
      <c r="B410" t="s">
        <v>967</v>
      </c>
      <c r="C410" s="36" t="s">
        <v>968</v>
      </c>
      <c r="D410" s="36" t="s">
        <v>25</v>
      </c>
      <c r="E410" t="s">
        <v>64</v>
      </c>
    </row>
    <row r="411" spans="1:5" x14ac:dyDescent="0.25">
      <c r="A411" s="5">
        <v>45685.363495370373</v>
      </c>
      <c r="B411" t="s">
        <v>969</v>
      </c>
      <c r="C411" s="36" t="s">
        <v>970</v>
      </c>
      <c r="D411" s="36" t="s">
        <v>25</v>
      </c>
      <c r="E411" t="s">
        <v>64</v>
      </c>
    </row>
    <row r="412" spans="1:5" x14ac:dyDescent="0.25">
      <c r="A412" s="5">
        <v>45685.370254629626</v>
      </c>
      <c r="B412" t="s">
        <v>971</v>
      </c>
      <c r="C412" s="36" t="s">
        <v>972</v>
      </c>
      <c r="D412" s="36" t="s">
        <v>24</v>
      </c>
      <c r="E412" t="s">
        <v>64</v>
      </c>
    </row>
    <row r="413" spans="1:5" x14ac:dyDescent="0.25">
      <c r="A413" s="5">
        <v>45685.3752662037</v>
      </c>
      <c r="B413" t="s">
        <v>973</v>
      </c>
      <c r="C413" s="36" t="s">
        <v>974</v>
      </c>
      <c r="D413" s="36" t="s">
        <v>6</v>
      </c>
      <c r="E413" t="s">
        <v>64</v>
      </c>
    </row>
    <row r="414" spans="1:5" x14ac:dyDescent="0.25">
      <c r="A414" s="5">
        <v>45685.379537037035</v>
      </c>
      <c r="B414" t="s">
        <v>975</v>
      </c>
      <c r="C414" s="36" t="s">
        <v>976</v>
      </c>
      <c r="D414" s="36" t="s">
        <v>25</v>
      </c>
      <c r="E414" t="s">
        <v>64</v>
      </c>
    </row>
    <row r="415" spans="1:5" x14ac:dyDescent="0.25">
      <c r="A415" s="5">
        <v>45685.438414351855</v>
      </c>
      <c r="B415" t="s">
        <v>977</v>
      </c>
      <c r="C415" s="36" t="s">
        <v>978</v>
      </c>
      <c r="D415" s="36" t="s">
        <v>13</v>
      </c>
      <c r="E415" t="s">
        <v>64</v>
      </c>
    </row>
    <row r="416" spans="1:5" x14ac:dyDescent="0.25">
      <c r="A416" s="5">
        <v>45685.438750000001</v>
      </c>
      <c r="B416" t="s">
        <v>979</v>
      </c>
      <c r="C416" s="36" t="s">
        <v>980</v>
      </c>
      <c r="D416" s="36" t="s">
        <v>11</v>
      </c>
      <c r="E416" t="s">
        <v>64</v>
      </c>
    </row>
    <row r="417" spans="1:5" x14ac:dyDescent="0.25">
      <c r="A417" s="5">
        <v>45685.463159722225</v>
      </c>
      <c r="B417" t="s">
        <v>981</v>
      </c>
      <c r="C417" s="36" t="s">
        <v>982</v>
      </c>
      <c r="D417" s="36" t="s">
        <v>11</v>
      </c>
      <c r="E417" t="s">
        <v>64</v>
      </c>
    </row>
    <row r="418" spans="1:5" x14ac:dyDescent="0.25">
      <c r="A418" s="5">
        <v>45685.4846875</v>
      </c>
      <c r="B418" t="s">
        <v>983</v>
      </c>
      <c r="C418" s="36" t="s">
        <v>984</v>
      </c>
      <c r="D418" s="36" t="s">
        <v>7</v>
      </c>
      <c r="E418" t="s">
        <v>64</v>
      </c>
    </row>
    <row r="419" spans="1:5" x14ac:dyDescent="0.25">
      <c r="A419" s="5">
        <v>45685.525451388887</v>
      </c>
      <c r="B419" t="s">
        <v>985</v>
      </c>
      <c r="C419" s="36" t="s">
        <v>986</v>
      </c>
      <c r="D419" s="36" t="s">
        <v>11</v>
      </c>
      <c r="E419" t="s">
        <v>64</v>
      </c>
    </row>
    <row r="420" spans="1:5" x14ac:dyDescent="0.25">
      <c r="A420" s="5">
        <v>45685.534328703703</v>
      </c>
      <c r="B420" t="s">
        <v>987</v>
      </c>
      <c r="C420" s="36" t="s">
        <v>988</v>
      </c>
      <c r="D420" s="36" t="s">
        <v>12</v>
      </c>
      <c r="E420" t="s">
        <v>64</v>
      </c>
    </row>
    <row r="421" spans="1:5" x14ac:dyDescent="0.25">
      <c r="A421" s="5">
        <v>45685.546331018515</v>
      </c>
      <c r="B421" t="s">
        <v>989</v>
      </c>
      <c r="C421" s="36" t="s">
        <v>990</v>
      </c>
      <c r="D421" s="36" t="s">
        <v>7</v>
      </c>
      <c r="E421" t="s">
        <v>64</v>
      </c>
    </row>
    <row r="422" spans="1:5" x14ac:dyDescent="0.25">
      <c r="A422" s="5">
        <v>45685.620081018518</v>
      </c>
      <c r="B422" t="s">
        <v>991</v>
      </c>
      <c r="C422" s="36" t="s">
        <v>992</v>
      </c>
      <c r="D422" s="36" t="s">
        <v>25</v>
      </c>
      <c r="E422" t="s">
        <v>64</v>
      </c>
    </row>
    <row r="423" spans="1:5" x14ac:dyDescent="0.25">
      <c r="A423" s="5">
        <v>45685.648726851854</v>
      </c>
      <c r="B423" t="s">
        <v>993</v>
      </c>
      <c r="C423" s="36" t="s">
        <v>994</v>
      </c>
      <c r="D423" s="36" t="s">
        <v>13</v>
      </c>
      <c r="E423" t="s">
        <v>64</v>
      </c>
    </row>
    <row r="424" spans="1:5" x14ac:dyDescent="0.25">
      <c r="A424" s="5">
        <v>45685.69226851852</v>
      </c>
      <c r="B424" t="s">
        <v>995</v>
      </c>
      <c r="C424" s="36" t="s">
        <v>996</v>
      </c>
      <c r="D424" s="36" t="s">
        <v>10</v>
      </c>
      <c r="E424" t="s">
        <v>64</v>
      </c>
    </row>
    <row r="425" spans="1:5" x14ac:dyDescent="0.25">
      <c r="A425" s="5">
        <v>45685.700590277775</v>
      </c>
      <c r="B425" t="s">
        <v>997</v>
      </c>
      <c r="C425" s="36" t="s">
        <v>998</v>
      </c>
      <c r="D425" s="36" t="s">
        <v>11</v>
      </c>
      <c r="E425" t="s">
        <v>64</v>
      </c>
    </row>
    <row r="426" spans="1:5" x14ac:dyDescent="0.25">
      <c r="A426" s="5">
        <v>45685.717476851853</v>
      </c>
      <c r="B426" t="s">
        <v>999</v>
      </c>
      <c r="C426" s="36" t="s">
        <v>1000</v>
      </c>
      <c r="D426" s="36" t="s">
        <v>11</v>
      </c>
      <c r="E426" t="s">
        <v>64</v>
      </c>
    </row>
    <row r="427" spans="1:5" x14ac:dyDescent="0.25">
      <c r="A427" s="5">
        <v>45686.249398148146</v>
      </c>
      <c r="B427" t="s">
        <v>1001</v>
      </c>
      <c r="C427" s="36" t="s">
        <v>1002</v>
      </c>
      <c r="D427" s="36" t="s">
        <v>12</v>
      </c>
      <c r="E427" t="s">
        <v>64</v>
      </c>
    </row>
    <row r="428" spans="1:5" x14ac:dyDescent="0.25">
      <c r="A428" s="5">
        <v>45686.259432870371</v>
      </c>
      <c r="B428" t="s">
        <v>1003</v>
      </c>
      <c r="C428" s="36" t="s">
        <v>1004</v>
      </c>
      <c r="D428" s="36" t="s">
        <v>25</v>
      </c>
      <c r="E428" t="s">
        <v>64</v>
      </c>
    </row>
    <row r="429" spans="1:5" x14ac:dyDescent="0.25">
      <c r="A429" s="5">
        <v>45686.263379629629</v>
      </c>
      <c r="B429" t="s">
        <v>1005</v>
      </c>
      <c r="C429" s="36" t="s">
        <v>1006</v>
      </c>
      <c r="D429" s="36" t="s">
        <v>199</v>
      </c>
      <c r="E429" t="s">
        <v>64</v>
      </c>
    </row>
    <row r="430" spans="1:5" x14ac:dyDescent="0.25">
      <c r="A430" s="5">
        <v>45686.266180555554</v>
      </c>
      <c r="B430" t="s">
        <v>1007</v>
      </c>
      <c r="C430" s="36" t="s">
        <v>1008</v>
      </c>
      <c r="D430" s="36" t="s">
        <v>6</v>
      </c>
      <c r="E430" t="s">
        <v>64</v>
      </c>
    </row>
    <row r="431" spans="1:5" x14ac:dyDescent="0.25">
      <c r="A431" s="5">
        <v>45686.276585648149</v>
      </c>
      <c r="B431" t="s">
        <v>1009</v>
      </c>
      <c r="C431" s="36" t="s">
        <v>1010</v>
      </c>
      <c r="D431" s="36" t="s">
        <v>13</v>
      </c>
      <c r="E431" t="s">
        <v>64</v>
      </c>
    </row>
    <row r="432" spans="1:5" x14ac:dyDescent="0.25">
      <c r="A432" s="5">
        <v>45686.295648148145</v>
      </c>
      <c r="B432" t="s">
        <v>1011</v>
      </c>
      <c r="C432" s="36" t="s">
        <v>1012</v>
      </c>
      <c r="D432" s="36" t="s">
        <v>25</v>
      </c>
      <c r="E432" t="s">
        <v>64</v>
      </c>
    </row>
    <row r="433" spans="1:5" x14ac:dyDescent="0.25">
      <c r="A433" s="5">
        <v>45686.379594907405</v>
      </c>
      <c r="B433" t="s">
        <v>1013</v>
      </c>
      <c r="C433" s="36" t="s">
        <v>1014</v>
      </c>
      <c r="D433" s="36" t="s">
        <v>7</v>
      </c>
      <c r="E433" t="s">
        <v>64</v>
      </c>
    </row>
    <row r="434" spans="1:5" x14ac:dyDescent="0.25">
      <c r="A434" s="5">
        <v>45686.390972222223</v>
      </c>
      <c r="B434" t="s">
        <v>1015</v>
      </c>
      <c r="C434" s="36" t="s">
        <v>1016</v>
      </c>
      <c r="D434" s="36" t="s">
        <v>13</v>
      </c>
      <c r="E434" t="s">
        <v>64</v>
      </c>
    </row>
    <row r="435" spans="1:5" x14ac:dyDescent="0.25">
      <c r="A435" s="5">
        <v>45686.391192129631</v>
      </c>
      <c r="B435" t="s">
        <v>1017</v>
      </c>
      <c r="C435" s="36" t="s">
        <v>1018</v>
      </c>
      <c r="D435" s="36" t="s">
        <v>10</v>
      </c>
      <c r="E435" t="s">
        <v>64</v>
      </c>
    </row>
    <row r="436" spans="1:5" x14ac:dyDescent="0.25">
      <c r="A436" s="5">
        <v>45686.396828703706</v>
      </c>
      <c r="B436" t="s">
        <v>1019</v>
      </c>
      <c r="C436" s="36" t="s">
        <v>1020</v>
      </c>
      <c r="D436" s="36" t="s">
        <v>7</v>
      </c>
      <c r="E436" t="s">
        <v>64</v>
      </c>
    </row>
    <row r="437" spans="1:5" x14ac:dyDescent="0.25">
      <c r="A437" s="5">
        <v>45686.454317129632</v>
      </c>
      <c r="B437" t="s">
        <v>1021</v>
      </c>
      <c r="C437" s="36" t="s">
        <v>1022</v>
      </c>
      <c r="D437" s="36" t="s">
        <v>7</v>
      </c>
      <c r="E437" t="s">
        <v>64</v>
      </c>
    </row>
    <row r="438" spans="1:5" x14ac:dyDescent="0.25">
      <c r="A438" s="5">
        <v>45686.472129629627</v>
      </c>
      <c r="B438" t="s">
        <v>1023</v>
      </c>
      <c r="C438" s="36" t="s">
        <v>1024</v>
      </c>
      <c r="D438" s="36" t="s">
        <v>7</v>
      </c>
      <c r="E438" t="s">
        <v>64</v>
      </c>
    </row>
    <row r="439" spans="1:5" x14ac:dyDescent="0.25">
      <c r="A439" s="5">
        <v>45686.500520833331</v>
      </c>
      <c r="B439" t="s">
        <v>1025</v>
      </c>
      <c r="C439" s="36" t="s">
        <v>1026</v>
      </c>
      <c r="D439" s="36" t="s">
        <v>13</v>
      </c>
      <c r="E439" t="s">
        <v>64</v>
      </c>
    </row>
    <row r="440" spans="1:5" x14ac:dyDescent="0.25">
      <c r="A440" s="5">
        <v>45686.500902777778</v>
      </c>
      <c r="B440" t="s">
        <v>1027</v>
      </c>
      <c r="C440" s="36" t="s">
        <v>1028</v>
      </c>
      <c r="D440" s="36" t="s">
        <v>7</v>
      </c>
      <c r="E440" t="s">
        <v>64</v>
      </c>
    </row>
    <row r="441" spans="1:5" x14ac:dyDescent="0.25">
      <c r="A441" s="5">
        <v>45686.501516203702</v>
      </c>
      <c r="B441" t="s">
        <v>1029</v>
      </c>
      <c r="C441" s="36" t="s">
        <v>1030</v>
      </c>
      <c r="D441" s="36" t="s">
        <v>11</v>
      </c>
      <c r="E441" t="s">
        <v>64</v>
      </c>
    </row>
    <row r="442" spans="1:5" x14ac:dyDescent="0.25">
      <c r="A442" s="5">
        <v>45686.535300925927</v>
      </c>
      <c r="B442" t="s">
        <v>1031</v>
      </c>
      <c r="C442" s="36" t="s">
        <v>1032</v>
      </c>
      <c r="D442" s="36" t="s">
        <v>25</v>
      </c>
      <c r="E442" t="s">
        <v>64</v>
      </c>
    </row>
    <row r="443" spans="1:5" x14ac:dyDescent="0.25">
      <c r="A443" s="5">
        <v>45686.538703703707</v>
      </c>
      <c r="B443" t="s">
        <v>1033</v>
      </c>
      <c r="C443" s="36" t="s">
        <v>1034</v>
      </c>
      <c r="D443" s="36" t="s">
        <v>10</v>
      </c>
      <c r="E443" t="s">
        <v>64</v>
      </c>
    </row>
    <row r="444" spans="1:5" x14ac:dyDescent="0.25">
      <c r="A444" s="5">
        <v>45686.55678240741</v>
      </c>
      <c r="B444" t="s">
        <v>1035</v>
      </c>
      <c r="C444" s="36" t="s">
        <v>1036</v>
      </c>
      <c r="D444" s="36" t="s">
        <v>13</v>
      </c>
      <c r="E444" t="s">
        <v>64</v>
      </c>
    </row>
    <row r="445" spans="1:5" x14ac:dyDescent="0.25">
      <c r="A445" s="5">
        <v>45686.557627314818</v>
      </c>
      <c r="B445" t="s">
        <v>1037</v>
      </c>
      <c r="C445" s="36" t="s">
        <v>1038</v>
      </c>
      <c r="D445" s="36" t="s">
        <v>12</v>
      </c>
      <c r="E445" t="s">
        <v>64</v>
      </c>
    </row>
    <row r="446" spans="1:5" x14ac:dyDescent="0.25">
      <c r="A446" s="5">
        <v>45686.699143518519</v>
      </c>
      <c r="B446" t="s">
        <v>1039</v>
      </c>
      <c r="C446" s="36" t="s">
        <v>1040</v>
      </c>
      <c r="D446" s="36" t="s">
        <v>24</v>
      </c>
      <c r="E446" t="s">
        <v>64</v>
      </c>
    </row>
    <row r="447" spans="1:5" x14ac:dyDescent="0.25">
      <c r="A447" s="5">
        <v>45686.72184027778</v>
      </c>
      <c r="B447" t="s">
        <v>1041</v>
      </c>
      <c r="C447" s="36" t="s">
        <v>1042</v>
      </c>
      <c r="D447" s="36" t="s">
        <v>11</v>
      </c>
      <c r="E447" t="s">
        <v>64</v>
      </c>
    </row>
    <row r="448" spans="1:5" x14ac:dyDescent="0.25">
      <c r="A448" s="5">
        <v>45687.253298611111</v>
      </c>
      <c r="B448" t="s">
        <v>1043</v>
      </c>
      <c r="C448" s="36" t="s">
        <v>1044</v>
      </c>
      <c r="D448" s="36" t="s">
        <v>11</v>
      </c>
      <c r="E448" t="s">
        <v>64</v>
      </c>
    </row>
    <row r="449" spans="1:5" x14ac:dyDescent="0.25">
      <c r="A449" s="5">
        <v>45687.296770833331</v>
      </c>
      <c r="B449" t="s">
        <v>1045</v>
      </c>
      <c r="C449" s="36" t="s">
        <v>1046</v>
      </c>
      <c r="D449" s="36" t="s">
        <v>24</v>
      </c>
      <c r="E449" t="s">
        <v>64</v>
      </c>
    </row>
    <row r="450" spans="1:5" x14ac:dyDescent="0.25">
      <c r="A450" s="5">
        <v>45687.34746527778</v>
      </c>
      <c r="B450" t="s">
        <v>1047</v>
      </c>
      <c r="C450" s="36" t="s">
        <v>1048</v>
      </c>
      <c r="D450" s="36" t="s">
        <v>11</v>
      </c>
      <c r="E450" t="s">
        <v>64</v>
      </c>
    </row>
    <row r="451" spans="1:5" x14ac:dyDescent="0.25">
      <c r="A451" s="5">
        <v>45687.359976851854</v>
      </c>
      <c r="B451" t="s">
        <v>1049</v>
      </c>
      <c r="C451" s="36" t="s">
        <v>1050</v>
      </c>
      <c r="D451" s="36" t="s">
        <v>11</v>
      </c>
      <c r="E451" t="s">
        <v>64</v>
      </c>
    </row>
    <row r="452" spans="1:5" x14ac:dyDescent="0.25">
      <c r="A452" s="5">
        <v>45687.467256944445</v>
      </c>
      <c r="B452" t="s">
        <v>1051</v>
      </c>
      <c r="C452" s="36" t="s">
        <v>1052</v>
      </c>
      <c r="D452" s="36" t="s">
        <v>13</v>
      </c>
      <c r="E452" t="s">
        <v>64</v>
      </c>
    </row>
    <row r="453" spans="1:5" x14ac:dyDescent="0.25">
      <c r="A453" s="5">
        <v>45687.473414351851</v>
      </c>
      <c r="B453" t="s">
        <v>1053</v>
      </c>
      <c r="C453" s="36" t="s">
        <v>1054</v>
      </c>
      <c r="D453" s="36" t="s">
        <v>7</v>
      </c>
      <c r="E453" t="s">
        <v>64</v>
      </c>
    </row>
    <row r="454" spans="1:5" x14ac:dyDescent="0.25">
      <c r="A454" s="5">
        <v>45687.482951388891</v>
      </c>
      <c r="B454" t="s">
        <v>1055</v>
      </c>
      <c r="C454" s="36" t="s">
        <v>1056</v>
      </c>
      <c r="D454" s="36" t="s">
        <v>11</v>
      </c>
      <c r="E454" t="s">
        <v>64</v>
      </c>
    </row>
    <row r="455" spans="1:5" x14ac:dyDescent="0.25">
      <c r="A455" s="5">
        <v>45687.517650462964</v>
      </c>
      <c r="B455" t="s">
        <v>1057</v>
      </c>
      <c r="C455" s="36" t="s">
        <v>1058</v>
      </c>
      <c r="D455" s="36" t="s">
        <v>11</v>
      </c>
      <c r="E455" t="s">
        <v>64</v>
      </c>
    </row>
    <row r="456" spans="1:5" x14ac:dyDescent="0.25">
      <c r="A456" s="5">
        <v>45687.554502314815</v>
      </c>
      <c r="B456" t="s">
        <v>1059</v>
      </c>
      <c r="C456" s="36" t="s">
        <v>1060</v>
      </c>
      <c r="D456" s="36" t="s">
        <v>11</v>
      </c>
      <c r="E456" t="s">
        <v>64</v>
      </c>
    </row>
    <row r="457" spans="1:5" x14ac:dyDescent="0.25">
      <c r="A457" s="5">
        <v>45687.559386574074</v>
      </c>
      <c r="B457" t="s">
        <v>1061</v>
      </c>
      <c r="C457" s="36" t="s">
        <v>1062</v>
      </c>
      <c r="D457" s="36" t="s">
        <v>11</v>
      </c>
      <c r="E457" t="s">
        <v>64</v>
      </c>
    </row>
    <row r="458" spans="1:5" x14ac:dyDescent="0.25">
      <c r="A458" s="5">
        <v>45687.669247685182</v>
      </c>
      <c r="B458" t="s">
        <v>1063</v>
      </c>
      <c r="C458" s="36" t="s">
        <v>1064</v>
      </c>
      <c r="D458" s="36" t="s">
        <v>11</v>
      </c>
      <c r="E458" t="s">
        <v>64</v>
      </c>
    </row>
    <row r="459" spans="1:5" x14ac:dyDescent="0.25">
      <c r="A459" s="5">
        <v>45688.273634259262</v>
      </c>
      <c r="B459" t="s">
        <v>1065</v>
      </c>
      <c r="C459" s="36" t="s">
        <v>1066</v>
      </c>
      <c r="D459" s="36" t="s">
        <v>24</v>
      </c>
      <c r="E459" t="s">
        <v>64</v>
      </c>
    </row>
    <row r="460" spans="1:5" x14ac:dyDescent="0.25">
      <c r="A460" s="5">
        <v>45688.275312500002</v>
      </c>
      <c r="B460" t="s">
        <v>1067</v>
      </c>
      <c r="C460" s="36" t="s">
        <v>1068</v>
      </c>
      <c r="D460" s="36" t="s">
        <v>6</v>
      </c>
      <c r="E460" t="s">
        <v>64</v>
      </c>
    </row>
    <row r="461" spans="1:5" x14ac:dyDescent="0.25">
      <c r="A461" s="5">
        <v>45688.307152777779</v>
      </c>
      <c r="B461" t="s">
        <v>1069</v>
      </c>
      <c r="C461" s="36" t="s">
        <v>1070</v>
      </c>
      <c r="D461" s="36" t="s">
        <v>13</v>
      </c>
      <c r="E461" t="s">
        <v>64</v>
      </c>
    </row>
    <row r="462" spans="1:5" x14ac:dyDescent="0.25">
      <c r="A462" s="5">
        <v>45688.331817129627</v>
      </c>
      <c r="B462" t="s">
        <v>1071</v>
      </c>
      <c r="C462" s="36" t="s">
        <v>1072</v>
      </c>
      <c r="D462" s="36" t="s">
        <v>13</v>
      </c>
      <c r="E462" t="s">
        <v>64</v>
      </c>
    </row>
    <row r="463" spans="1:5" x14ac:dyDescent="0.25">
      <c r="A463" s="5">
        <v>45688.356354166666</v>
      </c>
      <c r="B463" t="s">
        <v>1073</v>
      </c>
      <c r="C463" s="36" t="s">
        <v>1074</v>
      </c>
      <c r="D463" s="36" t="s">
        <v>10</v>
      </c>
      <c r="E463" t="s">
        <v>64</v>
      </c>
    </row>
    <row r="464" spans="1:5" x14ac:dyDescent="0.25">
      <c r="A464" s="5">
        <v>45688.370937500003</v>
      </c>
      <c r="B464" t="s">
        <v>1075</v>
      </c>
      <c r="C464" s="36" t="s">
        <v>1076</v>
      </c>
      <c r="D464" s="36" t="s">
        <v>12</v>
      </c>
      <c r="E464" t="s">
        <v>64</v>
      </c>
    </row>
    <row r="465" spans="1:5" x14ac:dyDescent="0.25">
      <c r="A465" s="5">
        <v>45688.396979166668</v>
      </c>
      <c r="B465" t="s">
        <v>1077</v>
      </c>
      <c r="C465" s="36" t="s">
        <v>1078</v>
      </c>
      <c r="D465" s="36" t="s">
        <v>7</v>
      </c>
      <c r="E465" t="s">
        <v>64</v>
      </c>
    </row>
    <row r="466" spans="1:5" x14ac:dyDescent="0.25">
      <c r="A466" s="5">
        <v>45688.436041666668</v>
      </c>
      <c r="B466" t="s">
        <v>1079</v>
      </c>
      <c r="C466" s="36" t="s">
        <v>1080</v>
      </c>
      <c r="D466" s="36" t="s">
        <v>12</v>
      </c>
      <c r="E466" t="s">
        <v>63</v>
      </c>
    </row>
    <row r="467" spans="1:5" x14ac:dyDescent="0.25">
      <c r="A467" s="5">
        <v>45688.485243055555</v>
      </c>
      <c r="B467" t="s">
        <v>1081</v>
      </c>
      <c r="C467" s="36" t="s">
        <v>1082</v>
      </c>
      <c r="D467" s="36" t="s">
        <v>6</v>
      </c>
      <c r="E467" t="s">
        <v>64</v>
      </c>
    </row>
    <row r="468" spans="1:5" x14ac:dyDescent="0.25">
      <c r="A468" s="5">
        <v>45688.520775462966</v>
      </c>
      <c r="B468" t="s">
        <v>1083</v>
      </c>
      <c r="C468" s="36" t="s">
        <v>1084</v>
      </c>
      <c r="D468" s="36" t="s">
        <v>24</v>
      </c>
      <c r="E468" t="s">
        <v>64</v>
      </c>
    </row>
    <row r="469" spans="1:5" x14ac:dyDescent="0.25">
      <c r="A469" s="5">
        <v>45689.311354166668</v>
      </c>
      <c r="B469" t="s">
        <v>1085</v>
      </c>
      <c r="C469" s="36" t="s">
        <v>1086</v>
      </c>
      <c r="D469" s="36" t="s">
        <v>25</v>
      </c>
      <c r="E469" t="s">
        <v>64</v>
      </c>
    </row>
    <row r="470" spans="1:5" x14ac:dyDescent="0.25">
      <c r="A470" s="5">
        <v>45689.416041666664</v>
      </c>
      <c r="B470" t="s">
        <v>1087</v>
      </c>
      <c r="C470" s="36" t="s">
        <v>1088</v>
      </c>
      <c r="D470" s="36" t="s">
        <v>4</v>
      </c>
      <c r="E470" t="s">
        <v>64</v>
      </c>
    </row>
    <row r="471" spans="1:5" x14ac:dyDescent="0.25">
      <c r="A471" s="5">
        <v>45690.374085648145</v>
      </c>
      <c r="B471" t="s">
        <v>1089</v>
      </c>
      <c r="C471" s="36" t="s">
        <v>1090</v>
      </c>
      <c r="D471" s="36" t="s">
        <v>9</v>
      </c>
      <c r="E471" t="s">
        <v>64</v>
      </c>
    </row>
    <row r="472" spans="1:5" x14ac:dyDescent="0.25">
      <c r="A472" s="5">
        <v>45690.458634259259</v>
      </c>
      <c r="B472" t="s">
        <v>1091</v>
      </c>
      <c r="C472" s="36" t="s">
        <v>1092</v>
      </c>
      <c r="D472" s="36" t="s">
        <v>11</v>
      </c>
      <c r="E472" t="s">
        <v>64</v>
      </c>
    </row>
    <row r="473" spans="1:5" x14ac:dyDescent="0.25">
      <c r="A473" s="5">
        <v>45690.484606481485</v>
      </c>
      <c r="B473" t="s">
        <v>1093</v>
      </c>
      <c r="C473" s="36" t="s">
        <v>1094</v>
      </c>
      <c r="D473" s="36" t="s">
        <v>12</v>
      </c>
      <c r="E473" t="s">
        <v>64</v>
      </c>
    </row>
    <row r="474" spans="1:5" x14ac:dyDescent="0.25">
      <c r="A474" s="5">
        <v>45691.253807870373</v>
      </c>
      <c r="B474" t="s">
        <v>1095</v>
      </c>
      <c r="C474" s="36" t="s">
        <v>1096</v>
      </c>
      <c r="D474" s="36" t="s">
        <v>25</v>
      </c>
      <c r="E474" t="s">
        <v>64</v>
      </c>
    </row>
    <row r="475" spans="1:5" x14ac:dyDescent="0.25">
      <c r="A475" s="5">
        <v>45691.293888888889</v>
      </c>
      <c r="B475" t="s">
        <v>1097</v>
      </c>
      <c r="C475" s="36" t="s">
        <v>1098</v>
      </c>
      <c r="D475" s="36" t="s">
        <v>7</v>
      </c>
      <c r="E475" t="s">
        <v>64</v>
      </c>
    </row>
    <row r="476" spans="1:5" x14ac:dyDescent="0.25">
      <c r="A476" s="5">
        <v>45691.301087962966</v>
      </c>
      <c r="B476" t="s">
        <v>1099</v>
      </c>
      <c r="C476" s="36" t="s">
        <v>1100</v>
      </c>
      <c r="D476" s="36" t="s">
        <v>11</v>
      </c>
      <c r="E476" t="s">
        <v>64</v>
      </c>
    </row>
    <row r="477" spans="1:5" x14ac:dyDescent="0.25">
      <c r="A477" s="5">
        <v>45691.325011574074</v>
      </c>
      <c r="B477" t="s">
        <v>1101</v>
      </c>
      <c r="C477" s="36" t="s">
        <v>1102</v>
      </c>
      <c r="D477" s="36" t="s">
        <v>24</v>
      </c>
      <c r="E477" t="s">
        <v>64</v>
      </c>
    </row>
    <row r="478" spans="1:5" x14ac:dyDescent="0.25">
      <c r="A478" s="5">
        <v>45691.334930555553</v>
      </c>
      <c r="B478" t="s">
        <v>1103</v>
      </c>
      <c r="C478" s="36" t="s">
        <v>1104</v>
      </c>
      <c r="D478" s="36" t="s">
        <v>24</v>
      </c>
      <c r="E478" t="s">
        <v>64</v>
      </c>
    </row>
    <row r="479" spans="1:5" x14ac:dyDescent="0.25">
      <c r="A479" s="5">
        <v>45691.346805555557</v>
      </c>
      <c r="B479" t="s">
        <v>1105</v>
      </c>
      <c r="C479" s="36" t="s">
        <v>1106</v>
      </c>
      <c r="D479" s="36" t="s">
        <v>24</v>
      </c>
      <c r="E479" t="s">
        <v>64</v>
      </c>
    </row>
    <row r="480" spans="1:5" x14ac:dyDescent="0.25">
      <c r="A480" s="5">
        <v>45691.347592592596</v>
      </c>
      <c r="B480" t="s">
        <v>1107</v>
      </c>
      <c r="C480" s="36" t="s">
        <v>1108</v>
      </c>
      <c r="D480" s="36" t="s">
        <v>12</v>
      </c>
      <c r="E480" t="s">
        <v>64</v>
      </c>
    </row>
    <row r="481" spans="1:5" x14ac:dyDescent="0.25">
      <c r="A481" s="5">
        <v>45691.36619212963</v>
      </c>
      <c r="B481" t="s">
        <v>1109</v>
      </c>
      <c r="C481" s="36" t="s">
        <v>1110</v>
      </c>
      <c r="D481" s="36" t="s">
        <v>13</v>
      </c>
      <c r="E481" t="s">
        <v>64</v>
      </c>
    </row>
    <row r="482" spans="1:5" x14ac:dyDescent="0.25">
      <c r="A482" s="5">
        <v>45691.376076388886</v>
      </c>
      <c r="B482" t="s">
        <v>1111</v>
      </c>
      <c r="C482" s="36" t="s">
        <v>1112</v>
      </c>
      <c r="D482" s="36" t="s">
        <v>7</v>
      </c>
      <c r="E482" t="s">
        <v>64</v>
      </c>
    </row>
    <row r="483" spans="1:5" x14ac:dyDescent="0.25">
      <c r="A483" s="5">
        <v>45691.379374999997</v>
      </c>
      <c r="B483" t="s">
        <v>1113</v>
      </c>
      <c r="C483" s="36" t="s">
        <v>1114</v>
      </c>
      <c r="D483" s="36" t="s">
        <v>13</v>
      </c>
      <c r="E483" t="s">
        <v>64</v>
      </c>
    </row>
    <row r="484" spans="1:5" x14ac:dyDescent="0.25">
      <c r="A484" s="5">
        <v>45691.380023148151</v>
      </c>
      <c r="B484" t="s">
        <v>1115</v>
      </c>
      <c r="C484" s="36" t="s">
        <v>1116</v>
      </c>
      <c r="D484" s="36" t="s">
        <v>24</v>
      </c>
      <c r="E484" t="s">
        <v>64</v>
      </c>
    </row>
    <row r="485" spans="1:5" x14ac:dyDescent="0.25">
      <c r="A485" s="5">
        <v>45691.410393518519</v>
      </c>
      <c r="B485" t="s">
        <v>1117</v>
      </c>
      <c r="C485" s="36" t="s">
        <v>1118</v>
      </c>
      <c r="D485" s="36" t="s">
        <v>24</v>
      </c>
      <c r="E485" t="s">
        <v>64</v>
      </c>
    </row>
    <row r="486" spans="1:5" x14ac:dyDescent="0.25">
      <c r="A486" s="5">
        <v>45691.417523148149</v>
      </c>
      <c r="B486" t="s">
        <v>1119</v>
      </c>
      <c r="C486" s="36" t="s">
        <v>1120</v>
      </c>
      <c r="D486" s="36" t="s">
        <v>25</v>
      </c>
      <c r="E486" t="s">
        <v>64</v>
      </c>
    </row>
    <row r="487" spans="1:5" x14ac:dyDescent="0.25">
      <c r="A487" s="5">
        <v>45691.429664351854</v>
      </c>
      <c r="B487" t="s">
        <v>1121</v>
      </c>
      <c r="C487" s="36" t="s">
        <v>1122</v>
      </c>
      <c r="D487" s="36" t="s">
        <v>10</v>
      </c>
      <c r="E487" t="s">
        <v>64</v>
      </c>
    </row>
    <row r="488" spans="1:5" x14ac:dyDescent="0.25">
      <c r="A488" s="5">
        <v>45691.432326388887</v>
      </c>
      <c r="B488" t="s">
        <v>1123</v>
      </c>
      <c r="C488" s="36" t="s">
        <v>1124</v>
      </c>
      <c r="D488" s="36" t="s">
        <v>12</v>
      </c>
      <c r="E488" t="s">
        <v>64</v>
      </c>
    </row>
    <row r="489" spans="1:5" x14ac:dyDescent="0.25">
      <c r="A489" s="5">
        <v>45691.472743055558</v>
      </c>
      <c r="B489" t="s">
        <v>1125</v>
      </c>
      <c r="C489" s="36" t="s">
        <v>1126</v>
      </c>
      <c r="D489" s="36" t="s">
        <v>10</v>
      </c>
      <c r="E489" t="s">
        <v>64</v>
      </c>
    </row>
    <row r="490" spans="1:5" x14ac:dyDescent="0.25">
      <c r="A490" s="5">
        <v>45691.501886574071</v>
      </c>
      <c r="B490" t="s">
        <v>1127</v>
      </c>
      <c r="C490" s="36" t="s">
        <v>1128</v>
      </c>
      <c r="D490" s="36" t="s">
        <v>7</v>
      </c>
      <c r="E490" t="s">
        <v>64</v>
      </c>
    </row>
    <row r="491" spans="1:5" x14ac:dyDescent="0.25">
      <c r="A491" s="5">
        <v>45691.517418981479</v>
      </c>
      <c r="B491" t="s">
        <v>1129</v>
      </c>
      <c r="C491" s="36" t="s">
        <v>1130</v>
      </c>
      <c r="D491" s="36" t="s">
        <v>25</v>
      </c>
      <c r="E491" t="s">
        <v>64</v>
      </c>
    </row>
    <row r="492" spans="1:5" x14ac:dyDescent="0.25">
      <c r="A492" s="5">
        <v>45691.542905092596</v>
      </c>
      <c r="B492" t="s">
        <v>1131</v>
      </c>
      <c r="C492" s="36" t="s">
        <v>1132</v>
      </c>
      <c r="D492" s="36" t="s">
        <v>7</v>
      </c>
      <c r="E492" t="s">
        <v>64</v>
      </c>
    </row>
    <row r="493" spans="1:5" x14ac:dyDescent="0.25">
      <c r="A493" s="5">
        <v>45691.557071759256</v>
      </c>
      <c r="B493" t="s">
        <v>1133</v>
      </c>
      <c r="C493" s="36" t="s">
        <v>1134</v>
      </c>
      <c r="D493" s="36" t="s">
        <v>10</v>
      </c>
      <c r="E493" t="s">
        <v>64</v>
      </c>
    </row>
    <row r="494" spans="1:5" x14ac:dyDescent="0.25">
      <c r="A494" s="5">
        <v>45691.562858796293</v>
      </c>
      <c r="B494" t="s">
        <v>1135</v>
      </c>
      <c r="C494" s="36" t="s">
        <v>1136</v>
      </c>
      <c r="D494" s="36" t="s">
        <v>7</v>
      </c>
      <c r="E494" t="s">
        <v>64</v>
      </c>
    </row>
    <row r="495" spans="1:5" x14ac:dyDescent="0.25">
      <c r="A495" s="5">
        <v>45691.566064814811</v>
      </c>
      <c r="B495" t="s">
        <v>1137</v>
      </c>
      <c r="C495" s="36" t="s">
        <v>1138</v>
      </c>
      <c r="D495" s="36" t="s">
        <v>7</v>
      </c>
      <c r="E495" t="s">
        <v>64</v>
      </c>
    </row>
    <row r="496" spans="1:5" x14ac:dyDescent="0.25">
      <c r="A496" s="5">
        <v>45691.575578703705</v>
      </c>
      <c r="B496" t="s">
        <v>1139</v>
      </c>
      <c r="C496" s="36" t="s">
        <v>1140</v>
      </c>
      <c r="D496" s="36" t="s">
        <v>10</v>
      </c>
      <c r="E496" t="s">
        <v>63</v>
      </c>
    </row>
    <row r="497" spans="1:5" x14ac:dyDescent="0.25">
      <c r="A497" s="5">
        <v>45691.587962962964</v>
      </c>
      <c r="B497" t="s">
        <v>1141</v>
      </c>
      <c r="C497" s="36" t="s">
        <v>1142</v>
      </c>
      <c r="D497" s="36" t="s">
        <v>7</v>
      </c>
      <c r="E497" t="s">
        <v>64</v>
      </c>
    </row>
    <row r="498" spans="1:5" x14ac:dyDescent="0.25">
      <c r="A498" s="5">
        <v>45691.595243055555</v>
      </c>
      <c r="B498" t="s">
        <v>1143</v>
      </c>
      <c r="C498" s="36" t="s">
        <v>1144</v>
      </c>
      <c r="D498" s="36" t="s">
        <v>7</v>
      </c>
      <c r="E498" t="s">
        <v>64</v>
      </c>
    </row>
    <row r="499" spans="1:5" x14ac:dyDescent="0.25">
      <c r="A499" s="5">
        <v>45691.596030092594</v>
      </c>
      <c r="B499" t="s">
        <v>1145</v>
      </c>
      <c r="C499" s="36" t="s">
        <v>1146</v>
      </c>
      <c r="D499" s="36" t="s">
        <v>11</v>
      </c>
      <c r="E499" t="s">
        <v>64</v>
      </c>
    </row>
    <row r="500" spans="1:5" x14ac:dyDescent="0.25">
      <c r="A500" s="5">
        <v>45691.727222222224</v>
      </c>
      <c r="B500" t="s">
        <v>1147</v>
      </c>
      <c r="C500" s="36" t="s">
        <v>1148</v>
      </c>
      <c r="D500" s="36" t="s">
        <v>10</v>
      </c>
      <c r="E500" t="s">
        <v>64</v>
      </c>
    </row>
    <row r="501" spans="1:5" x14ac:dyDescent="0.25">
      <c r="A501" s="5">
        <v>45691.731851851851</v>
      </c>
      <c r="B501" t="s">
        <v>1149</v>
      </c>
      <c r="C501" s="36" t="s">
        <v>1150</v>
      </c>
      <c r="D501" s="36" t="s">
        <v>10</v>
      </c>
      <c r="E501" t="s">
        <v>64</v>
      </c>
    </row>
    <row r="502" spans="1:5" x14ac:dyDescent="0.25">
      <c r="A502" s="5">
        <v>45691.735520833332</v>
      </c>
      <c r="B502" t="s">
        <v>1151</v>
      </c>
      <c r="C502" s="36" t="s">
        <v>1152</v>
      </c>
      <c r="D502" s="36" t="s">
        <v>10</v>
      </c>
      <c r="E502" t="s">
        <v>64</v>
      </c>
    </row>
    <row r="503" spans="1:5" x14ac:dyDescent="0.25">
      <c r="A503" s="5">
        <v>45691.859189814815</v>
      </c>
      <c r="B503" t="s">
        <v>1153</v>
      </c>
      <c r="C503" s="36" t="s">
        <v>1154</v>
      </c>
      <c r="D503" s="36" t="s">
        <v>24</v>
      </c>
      <c r="E503" t="s">
        <v>64</v>
      </c>
    </row>
    <row r="504" spans="1:5" x14ac:dyDescent="0.25">
      <c r="A504" s="5">
        <v>45692.272662037038</v>
      </c>
      <c r="B504" t="s">
        <v>1155</v>
      </c>
      <c r="C504" s="36" t="s">
        <v>1156</v>
      </c>
      <c r="D504" s="36" t="s">
        <v>164</v>
      </c>
      <c r="E504" t="s">
        <v>64</v>
      </c>
    </row>
    <row r="505" spans="1:5" x14ac:dyDescent="0.25">
      <c r="A505" s="5">
        <v>45692.297731481478</v>
      </c>
      <c r="B505" t="s">
        <v>1157</v>
      </c>
      <c r="C505" s="36" t="s">
        <v>1158</v>
      </c>
      <c r="D505" s="36" t="s">
        <v>12</v>
      </c>
      <c r="E505" t="s">
        <v>64</v>
      </c>
    </row>
    <row r="506" spans="1:5" x14ac:dyDescent="0.25">
      <c r="A506" s="5">
        <v>45692.331388888888</v>
      </c>
      <c r="B506" t="s">
        <v>1159</v>
      </c>
      <c r="C506" s="36" t="s">
        <v>1160</v>
      </c>
      <c r="D506" s="36" t="s">
        <v>11</v>
      </c>
      <c r="E506" t="s">
        <v>64</v>
      </c>
    </row>
    <row r="507" spans="1:5" x14ac:dyDescent="0.25">
      <c r="A507" s="5">
        <v>45692.334999999999</v>
      </c>
      <c r="B507" t="s">
        <v>1161</v>
      </c>
      <c r="C507" s="36" t="s">
        <v>1162</v>
      </c>
      <c r="D507" s="36" t="s">
        <v>25</v>
      </c>
      <c r="E507" t="s">
        <v>64</v>
      </c>
    </row>
    <row r="508" spans="1:5" x14ac:dyDescent="0.25">
      <c r="A508" s="5">
        <v>45692.352858796294</v>
      </c>
      <c r="B508" t="s">
        <v>1163</v>
      </c>
      <c r="C508" s="36" t="s">
        <v>1164</v>
      </c>
      <c r="D508" s="36" t="s">
        <v>25</v>
      </c>
      <c r="E508" t="s">
        <v>64</v>
      </c>
    </row>
    <row r="509" spans="1:5" x14ac:dyDescent="0.25">
      <c r="A509" s="5">
        <v>45692.363333333335</v>
      </c>
      <c r="B509" t="s">
        <v>1165</v>
      </c>
      <c r="C509" s="36" t="s">
        <v>1166</v>
      </c>
      <c r="D509" s="36" t="s">
        <v>11</v>
      </c>
      <c r="E509" t="s">
        <v>64</v>
      </c>
    </row>
    <row r="510" spans="1:5" x14ac:dyDescent="0.25">
      <c r="A510" s="5">
        <v>45692.380439814813</v>
      </c>
      <c r="B510" t="s">
        <v>1167</v>
      </c>
      <c r="C510" s="36" t="s">
        <v>1168</v>
      </c>
      <c r="D510" s="36" t="s">
        <v>7</v>
      </c>
      <c r="E510" t="s">
        <v>64</v>
      </c>
    </row>
    <row r="511" spans="1:5" x14ac:dyDescent="0.25">
      <c r="A511" s="5">
        <v>45692.382974537039</v>
      </c>
      <c r="B511" t="s">
        <v>1169</v>
      </c>
      <c r="C511" s="36" t="s">
        <v>1170</v>
      </c>
      <c r="D511" s="36" t="s">
        <v>7</v>
      </c>
      <c r="E511" t="s">
        <v>64</v>
      </c>
    </row>
    <row r="512" spans="1:5" x14ac:dyDescent="0.25">
      <c r="A512" s="5">
        <v>45692.383969907409</v>
      </c>
      <c r="B512" t="s">
        <v>1171</v>
      </c>
      <c r="C512" s="36" t="s">
        <v>1172</v>
      </c>
      <c r="D512" s="36" t="s">
        <v>7</v>
      </c>
      <c r="E512" t="s">
        <v>64</v>
      </c>
    </row>
    <row r="513" spans="1:5" x14ac:dyDescent="0.25">
      <c r="A513" s="5">
        <v>45692.387349537035</v>
      </c>
      <c r="B513" t="s">
        <v>1173</v>
      </c>
      <c r="C513" s="36" t="s">
        <v>1174</v>
      </c>
      <c r="D513" s="36" t="s">
        <v>11</v>
      </c>
      <c r="E513" t="s">
        <v>64</v>
      </c>
    </row>
    <row r="514" spans="1:5" x14ac:dyDescent="0.25">
      <c r="A514" s="5">
        <v>45692.39744212963</v>
      </c>
      <c r="B514" t="s">
        <v>1175</v>
      </c>
      <c r="C514" s="36" t="s">
        <v>1176</v>
      </c>
      <c r="D514" s="36" t="s">
        <v>8</v>
      </c>
      <c r="E514" t="s">
        <v>64</v>
      </c>
    </row>
    <row r="515" spans="1:5" x14ac:dyDescent="0.25">
      <c r="A515" s="5">
        <v>45692.419166666667</v>
      </c>
      <c r="B515" t="s">
        <v>1177</v>
      </c>
      <c r="C515" s="36" t="s">
        <v>1178</v>
      </c>
      <c r="D515" s="36" t="s">
        <v>13</v>
      </c>
      <c r="E515" t="s">
        <v>64</v>
      </c>
    </row>
    <row r="516" spans="1:5" x14ac:dyDescent="0.25">
      <c r="A516" s="5">
        <v>45692.426469907405</v>
      </c>
      <c r="B516" t="s">
        <v>1179</v>
      </c>
      <c r="C516" s="36" t="s">
        <v>1180</v>
      </c>
      <c r="D516" s="36" t="s">
        <v>24</v>
      </c>
      <c r="E516" t="s">
        <v>64</v>
      </c>
    </row>
    <row r="517" spans="1:5" x14ac:dyDescent="0.25">
      <c r="A517" s="5">
        <v>45692.444456018522</v>
      </c>
      <c r="B517" t="s">
        <v>1181</v>
      </c>
      <c r="C517" s="36" t="s">
        <v>1182</v>
      </c>
      <c r="D517" s="36" t="s">
        <v>13</v>
      </c>
      <c r="E517" t="s">
        <v>64</v>
      </c>
    </row>
    <row r="518" spans="1:5" x14ac:dyDescent="0.25">
      <c r="A518" s="5">
        <v>45692.450104166666</v>
      </c>
      <c r="B518" t="s">
        <v>1183</v>
      </c>
      <c r="C518" s="36" t="s">
        <v>1184</v>
      </c>
      <c r="D518" s="36" t="s">
        <v>25</v>
      </c>
      <c r="E518" t="s">
        <v>64</v>
      </c>
    </row>
    <row r="519" spans="1:5" x14ac:dyDescent="0.25">
      <c r="A519" s="5">
        <v>45692.508645833332</v>
      </c>
      <c r="B519" t="s">
        <v>1185</v>
      </c>
      <c r="C519" s="36" t="s">
        <v>1186</v>
      </c>
      <c r="D519" s="36" t="s">
        <v>11</v>
      </c>
      <c r="E519" t="s">
        <v>64</v>
      </c>
    </row>
    <row r="520" spans="1:5" x14ac:dyDescent="0.25">
      <c r="A520" s="5">
        <v>45692.543275462966</v>
      </c>
      <c r="B520" t="s">
        <v>1187</v>
      </c>
      <c r="C520" s="36" t="s">
        <v>1188</v>
      </c>
      <c r="D520" s="36" t="s">
        <v>25</v>
      </c>
      <c r="E520" t="s">
        <v>64</v>
      </c>
    </row>
    <row r="521" spans="1:5" x14ac:dyDescent="0.25">
      <c r="A521" s="5">
        <v>45692.557118055556</v>
      </c>
      <c r="B521" t="s">
        <v>1189</v>
      </c>
      <c r="C521" s="36" t="s">
        <v>1190</v>
      </c>
      <c r="D521" s="36" t="s">
        <v>24</v>
      </c>
      <c r="E521" t="s">
        <v>64</v>
      </c>
    </row>
    <row r="522" spans="1:5" x14ac:dyDescent="0.25">
      <c r="A522" s="5">
        <v>45692.576226851852</v>
      </c>
      <c r="B522" t="s">
        <v>1191</v>
      </c>
      <c r="C522" s="36" t="s">
        <v>1192</v>
      </c>
      <c r="D522" s="36" t="s">
        <v>25</v>
      </c>
      <c r="E522" t="s">
        <v>64</v>
      </c>
    </row>
    <row r="523" spans="1:5" x14ac:dyDescent="0.25">
      <c r="A523" s="5">
        <v>45692.587233796294</v>
      </c>
      <c r="B523" t="s">
        <v>1193</v>
      </c>
      <c r="C523" s="36" t="s">
        <v>1194</v>
      </c>
      <c r="D523" s="36" t="s">
        <v>7</v>
      </c>
      <c r="E523" t="s">
        <v>64</v>
      </c>
    </row>
    <row r="524" spans="1:5" x14ac:dyDescent="0.25">
      <c r="A524" s="5">
        <v>45692.827534722222</v>
      </c>
      <c r="B524" t="s">
        <v>1195</v>
      </c>
      <c r="C524" s="36" t="s">
        <v>1196</v>
      </c>
      <c r="D524" s="36" t="s">
        <v>11</v>
      </c>
      <c r="E524" t="s">
        <v>64</v>
      </c>
    </row>
    <row r="525" spans="1:5" x14ac:dyDescent="0.25">
      <c r="A525" s="5">
        <v>45693.296747685185</v>
      </c>
      <c r="B525" t="s">
        <v>1197</v>
      </c>
      <c r="C525" s="36" t="s">
        <v>1198</v>
      </c>
      <c r="D525" s="36" t="s">
        <v>25</v>
      </c>
      <c r="E525" t="s">
        <v>64</v>
      </c>
    </row>
    <row r="526" spans="1:5" x14ac:dyDescent="0.25">
      <c r="A526" s="5">
        <v>45693.345046296294</v>
      </c>
      <c r="B526" t="s">
        <v>1199</v>
      </c>
      <c r="C526" s="36" t="s">
        <v>1200</v>
      </c>
      <c r="D526" s="36" t="s">
        <v>25</v>
      </c>
      <c r="E526" t="s">
        <v>64</v>
      </c>
    </row>
    <row r="527" spans="1:5" x14ac:dyDescent="0.25">
      <c r="A527" s="5">
        <v>45693.432800925926</v>
      </c>
      <c r="B527" t="s">
        <v>1201</v>
      </c>
      <c r="C527" s="36" t="s">
        <v>1202</v>
      </c>
      <c r="D527" s="36" t="s">
        <v>25</v>
      </c>
      <c r="E527" t="s">
        <v>64</v>
      </c>
    </row>
    <row r="528" spans="1:5" x14ac:dyDescent="0.25">
      <c r="A528" s="5">
        <v>45693.452847222223</v>
      </c>
      <c r="B528" t="s">
        <v>1203</v>
      </c>
      <c r="C528" s="36" t="s">
        <v>1204</v>
      </c>
      <c r="D528" s="36" t="s">
        <v>10</v>
      </c>
      <c r="E528" t="s">
        <v>64</v>
      </c>
    </row>
    <row r="529" spans="1:5" x14ac:dyDescent="0.25">
      <c r="A529" s="5">
        <v>45693.541921296295</v>
      </c>
      <c r="B529" t="s">
        <v>1205</v>
      </c>
      <c r="C529" s="36" t="s">
        <v>1206</v>
      </c>
      <c r="D529" s="36" t="s">
        <v>8</v>
      </c>
      <c r="E529" t="s">
        <v>64</v>
      </c>
    </row>
    <row r="530" spans="1:5" x14ac:dyDescent="0.25">
      <c r="A530" s="5">
        <v>45693.544872685183</v>
      </c>
      <c r="B530" t="s">
        <v>1207</v>
      </c>
      <c r="C530" s="36" t="s">
        <v>1208</v>
      </c>
      <c r="D530" s="36" t="s">
        <v>10</v>
      </c>
      <c r="E530" t="s">
        <v>64</v>
      </c>
    </row>
    <row r="531" spans="1:5" x14ac:dyDescent="0.25">
      <c r="A531" s="5">
        <v>45693.555034722223</v>
      </c>
      <c r="B531" t="s">
        <v>1209</v>
      </c>
      <c r="C531" s="36" t="s">
        <v>1210</v>
      </c>
      <c r="D531" s="36" t="s">
        <v>12</v>
      </c>
      <c r="E531" t="s">
        <v>64</v>
      </c>
    </row>
    <row r="532" spans="1:5" x14ac:dyDescent="0.25">
      <c r="A532" s="5">
        <v>45693.584374999999</v>
      </c>
      <c r="B532" t="s">
        <v>1211</v>
      </c>
      <c r="C532" s="36" t="s">
        <v>1212</v>
      </c>
      <c r="D532" s="36" t="s">
        <v>12</v>
      </c>
      <c r="E532" t="s">
        <v>64</v>
      </c>
    </row>
    <row r="533" spans="1:5" x14ac:dyDescent="0.25">
      <c r="A533" s="5">
        <v>45693.595231481479</v>
      </c>
      <c r="B533" t="s">
        <v>1213</v>
      </c>
      <c r="C533" s="36" t="s">
        <v>1214</v>
      </c>
      <c r="D533" s="36" t="s">
        <v>10</v>
      </c>
      <c r="E533" t="s">
        <v>64</v>
      </c>
    </row>
    <row r="534" spans="1:5" x14ac:dyDescent="0.25">
      <c r="A534" s="5">
        <v>45693.60491898148</v>
      </c>
      <c r="B534" t="s">
        <v>1215</v>
      </c>
      <c r="C534" s="36" t="s">
        <v>1216</v>
      </c>
      <c r="D534" s="36" t="s">
        <v>8</v>
      </c>
      <c r="E534" t="s">
        <v>64</v>
      </c>
    </row>
    <row r="535" spans="1:5" x14ac:dyDescent="0.25">
      <c r="A535" s="5">
        <v>45693.619143518517</v>
      </c>
      <c r="B535" t="s">
        <v>1217</v>
      </c>
      <c r="C535" s="36" t="s">
        <v>1218</v>
      </c>
      <c r="D535" s="36" t="s">
        <v>10</v>
      </c>
      <c r="E535" t="s">
        <v>64</v>
      </c>
    </row>
    <row r="536" spans="1:5" x14ac:dyDescent="0.25">
      <c r="A536" s="5">
        <v>45693.654560185183</v>
      </c>
      <c r="B536" t="s">
        <v>1219</v>
      </c>
      <c r="C536" s="36" t="s">
        <v>1220</v>
      </c>
      <c r="D536" s="36" t="s">
        <v>13</v>
      </c>
      <c r="E536" t="s">
        <v>64</v>
      </c>
    </row>
    <row r="537" spans="1:5" x14ac:dyDescent="0.25">
      <c r="A537" s="5">
        <v>45693.732071759259</v>
      </c>
      <c r="B537" t="s">
        <v>1221</v>
      </c>
      <c r="C537" s="36" t="s">
        <v>1222</v>
      </c>
      <c r="D537" s="36" t="s">
        <v>10</v>
      </c>
      <c r="E537" t="s">
        <v>64</v>
      </c>
    </row>
    <row r="538" spans="1:5" x14ac:dyDescent="0.25">
      <c r="A538" s="5">
        <v>45693.734594907408</v>
      </c>
      <c r="B538" t="s">
        <v>1223</v>
      </c>
      <c r="C538" s="36" t="s">
        <v>1224</v>
      </c>
      <c r="D538" s="36" t="s">
        <v>10</v>
      </c>
      <c r="E538" t="s">
        <v>64</v>
      </c>
    </row>
    <row r="539" spans="1:5" x14ac:dyDescent="0.25">
      <c r="A539" s="5">
        <v>45693.738310185188</v>
      </c>
      <c r="B539" t="s">
        <v>1225</v>
      </c>
      <c r="C539" s="36" t="s">
        <v>1226</v>
      </c>
      <c r="D539" s="36" t="s">
        <v>10</v>
      </c>
      <c r="E539" t="s">
        <v>64</v>
      </c>
    </row>
    <row r="540" spans="1:5" x14ac:dyDescent="0.25">
      <c r="A540" s="5">
        <v>45693.838090277779</v>
      </c>
      <c r="B540" t="s">
        <v>1227</v>
      </c>
      <c r="C540" s="36" t="s">
        <v>1228</v>
      </c>
      <c r="D540" s="36" t="s">
        <v>164</v>
      </c>
      <c r="E540" t="s">
        <v>64</v>
      </c>
    </row>
    <row r="541" spans="1:5" x14ac:dyDescent="0.25">
      <c r="A541" s="5">
        <v>45694.254490740743</v>
      </c>
      <c r="B541" t="s">
        <v>1229</v>
      </c>
      <c r="C541" s="36" t="s">
        <v>1230</v>
      </c>
      <c r="D541" s="36" t="s">
        <v>11</v>
      </c>
      <c r="E541" t="s">
        <v>64</v>
      </c>
    </row>
    <row r="542" spans="1:5" x14ac:dyDescent="0.25">
      <c r="A542" s="5">
        <v>45694.282071759262</v>
      </c>
      <c r="B542" t="s">
        <v>1231</v>
      </c>
      <c r="C542" s="36" t="s">
        <v>1232</v>
      </c>
      <c r="D542" s="36" t="s">
        <v>24</v>
      </c>
      <c r="E542" t="s">
        <v>64</v>
      </c>
    </row>
    <row r="543" spans="1:5" x14ac:dyDescent="0.25">
      <c r="A543" s="5">
        <v>45694.297500000001</v>
      </c>
      <c r="B543" t="s">
        <v>1233</v>
      </c>
      <c r="C543" s="36" t="s">
        <v>1234</v>
      </c>
      <c r="D543" s="36" t="s">
        <v>7</v>
      </c>
      <c r="E543" t="s">
        <v>64</v>
      </c>
    </row>
    <row r="544" spans="1:5" x14ac:dyDescent="0.25">
      <c r="A544" s="5">
        <v>45694.393472222226</v>
      </c>
      <c r="B544" t="s">
        <v>1235</v>
      </c>
      <c r="C544" s="36" t="s">
        <v>1236</v>
      </c>
      <c r="D544" s="36" t="s">
        <v>25</v>
      </c>
      <c r="E544" t="s">
        <v>64</v>
      </c>
    </row>
    <row r="545" spans="1:5" x14ac:dyDescent="0.25">
      <c r="A545" s="5">
        <v>45694.402233796296</v>
      </c>
      <c r="B545" t="s">
        <v>1237</v>
      </c>
      <c r="C545" s="36" t="s">
        <v>1238</v>
      </c>
      <c r="D545" s="36" t="s">
        <v>10</v>
      </c>
      <c r="E545" t="s">
        <v>64</v>
      </c>
    </row>
    <row r="546" spans="1:5" x14ac:dyDescent="0.25">
      <c r="A546" s="5">
        <v>45694.451481481483</v>
      </c>
      <c r="B546" t="s">
        <v>1239</v>
      </c>
      <c r="C546" s="36" t="s">
        <v>1240</v>
      </c>
      <c r="D546" s="36" t="s">
        <v>11</v>
      </c>
      <c r="E546" t="s">
        <v>64</v>
      </c>
    </row>
    <row r="547" spans="1:5" x14ac:dyDescent="0.25">
      <c r="A547" s="5">
        <v>45694.455821759257</v>
      </c>
      <c r="B547" t="s">
        <v>1241</v>
      </c>
      <c r="C547" s="36" t="s">
        <v>1242</v>
      </c>
      <c r="D547" s="36" t="s">
        <v>10</v>
      </c>
      <c r="E547" t="s">
        <v>64</v>
      </c>
    </row>
    <row r="548" spans="1:5" x14ac:dyDescent="0.25">
      <c r="A548" s="5">
        <v>45694.555925925924</v>
      </c>
      <c r="B548" t="s">
        <v>1243</v>
      </c>
      <c r="C548" s="36" t="s">
        <v>1244</v>
      </c>
      <c r="D548" s="36" t="s">
        <v>10</v>
      </c>
      <c r="E548" t="s">
        <v>64</v>
      </c>
    </row>
    <row r="549" spans="1:5" x14ac:dyDescent="0.25">
      <c r="A549" s="5">
        <v>45694.598321759258</v>
      </c>
      <c r="B549" t="s">
        <v>1245</v>
      </c>
      <c r="C549" s="36" t="s">
        <v>1246</v>
      </c>
      <c r="D549" s="36" t="s">
        <v>4</v>
      </c>
      <c r="E549" t="s">
        <v>64</v>
      </c>
    </row>
    <row r="550" spans="1:5" x14ac:dyDescent="0.25">
      <c r="A550" s="5">
        <v>45694.610138888886</v>
      </c>
      <c r="B550" t="s">
        <v>1247</v>
      </c>
      <c r="C550" s="36" t="s">
        <v>1248</v>
      </c>
      <c r="D550" s="36" t="s">
        <v>8</v>
      </c>
      <c r="E550" t="s">
        <v>64</v>
      </c>
    </row>
    <row r="551" spans="1:5" x14ac:dyDescent="0.25">
      <c r="A551" s="5">
        <v>45694.677812499998</v>
      </c>
      <c r="B551" t="s">
        <v>1249</v>
      </c>
      <c r="C551" s="36" t="s">
        <v>1250</v>
      </c>
      <c r="D551" s="36" t="s">
        <v>8</v>
      </c>
      <c r="E551" t="s">
        <v>64</v>
      </c>
    </row>
    <row r="552" spans="1:5" x14ac:dyDescent="0.25">
      <c r="A552" s="5">
        <v>45694.691967592589</v>
      </c>
      <c r="B552" t="s">
        <v>1251</v>
      </c>
      <c r="C552" s="36" t="s">
        <v>1252</v>
      </c>
      <c r="D552" s="36" t="s">
        <v>25</v>
      </c>
      <c r="E552" t="s">
        <v>64</v>
      </c>
    </row>
    <row r="553" spans="1:5" x14ac:dyDescent="0.25">
      <c r="A553" s="5">
        <v>45695.282349537039</v>
      </c>
      <c r="B553" t="s">
        <v>1253</v>
      </c>
      <c r="C553" s="36" t="s">
        <v>1254</v>
      </c>
      <c r="D553" s="36" t="s">
        <v>13</v>
      </c>
      <c r="E553" t="s">
        <v>64</v>
      </c>
    </row>
    <row r="554" spans="1:5" x14ac:dyDescent="0.25">
      <c r="A554" s="5">
        <v>45695.308009259257</v>
      </c>
      <c r="B554" t="s">
        <v>1255</v>
      </c>
      <c r="C554" s="36" t="s">
        <v>1256</v>
      </c>
      <c r="D554" s="36" t="s">
        <v>24</v>
      </c>
      <c r="E554" t="s">
        <v>64</v>
      </c>
    </row>
    <row r="555" spans="1:5" x14ac:dyDescent="0.25">
      <c r="A555" s="5">
        <v>45695.36310185185</v>
      </c>
      <c r="B555" t="s">
        <v>1257</v>
      </c>
      <c r="C555" s="36" t="s">
        <v>1258</v>
      </c>
      <c r="D555" s="36" t="s">
        <v>7</v>
      </c>
      <c r="E555" t="s">
        <v>64</v>
      </c>
    </row>
    <row r="556" spans="1:5" x14ac:dyDescent="0.25">
      <c r="A556" s="5">
        <v>45695.430127314816</v>
      </c>
      <c r="B556" t="s">
        <v>1259</v>
      </c>
      <c r="C556" s="36" t="s">
        <v>1260</v>
      </c>
      <c r="D556" s="36" t="s">
        <v>11</v>
      </c>
      <c r="E556" t="s">
        <v>64</v>
      </c>
    </row>
    <row r="557" spans="1:5" x14ac:dyDescent="0.25">
      <c r="A557" s="5">
        <v>45695.469305555554</v>
      </c>
      <c r="B557" t="s">
        <v>1261</v>
      </c>
      <c r="C557" s="36" t="s">
        <v>1262</v>
      </c>
      <c r="D557" s="36" t="s">
        <v>8</v>
      </c>
      <c r="E557" t="s">
        <v>64</v>
      </c>
    </row>
    <row r="558" spans="1:5" x14ac:dyDescent="0.25">
      <c r="A558" s="5">
        <v>45695.729537037034</v>
      </c>
      <c r="B558" t="s">
        <v>1263</v>
      </c>
      <c r="C558" s="36" t="s">
        <v>1264</v>
      </c>
      <c r="D558" s="36" t="s">
        <v>10</v>
      </c>
      <c r="E558" t="s">
        <v>64</v>
      </c>
    </row>
    <row r="559" spans="1:5" x14ac:dyDescent="0.25">
      <c r="A559" s="5">
        <v>45695.738240740742</v>
      </c>
      <c r="B559" t="s">
        <v>1265</v>
      </c>
      <c r="C559" s="36" t="s">
        <v>1266</v>
      </c>
      <c r="D559" s="36" t="s">
        <v>199</v>
      </c>
      <c r="E559" t="s">
        <v>64</v>
      </c>
    </row>
    <row r="560" spans="1:5" x14ac:dyDescent="0.25">
      <c r="A560" s="5">
        <v>45695.800567129627</v>
      </c>
      <c r="B560" t="s">
        <v>1267</v>
      </c>
      <c r="C560" s="36" t="s">
        <v>1268</v>
      </c>
      <c r="D560" s="36" t="s">
        <v>381</v>
      </c>
      <c r="E560" t="s">
        <v>64</v>
      </c>
    </row>
    <row r="561" spans="1:5" x14ac:dyDescent="0.25">
      <c r="A561" s="5">
        <v>45696.23128472222</v>
      </c>
      <c r="B561" t="s">
        <v>1269</v>
      </c>
      <c r="C561" s="36" t="s">
        <v>1270</v>
      </c>
      <c r="D561" s="36" t="s">
        <v>11</v>
      </c>
      <c r="E561" t="s">
        <v>64</v>
      </c>
    </row>
    <row r="562" spans="1:5" x14ac:dyDescent="0.25">
      <c r="A562" s="5">
        <v>45696.341111111113</v>
      </c>
      <c r="B562" t="s">
        <v>1271</v>
      </c>
      <c r="C562" s="36" t="s">
        <v>1272</v>
      </c>
      <c r="D562" s="36" t="s">
        <v>381</v>
      </c>
      <c r="E562" t="s">
        <v>64</v>
      </c>
    </row>
    <row r="563" spans="1:5" x14ac:dyDescent="0.25">
      <c r="A563" s="5">
        <v>45696.545347222222</v>
      </c>
      <c r="B563" t="s">
        <v>1273</v>
      </c>
      <c r="C563" s="36" t="s">
        <v>1274</v>
      </c>
      <c r="D563" s="36" t="s">
        <v>4</v>
      </c>
      <c r="E563" t="s">
        <v>64</v>
      </c>
    </row>
    <row r="564" spans="1:5" x14ac:dyDescent="0.25">
      <c r="A564" s="5">
        <v>45696.573969907404</v>
      </c>
      <c r="B564" t="s">
        <v>1275</v>
      </c>
      <c r="C564" s="36" t="s">
        <v>1276</v>
      </c>
      <c r="D564" s="36" t="s">
        <v>11</v>
      </c>
      <c r="E564" t="s">
        <v>64</v>
      </c>
    </row>
    <row r="565" spans="1:5" x14ac:dyDescent="0.25">
      <c r="A565" s="5">
        <v>45696.582696759258</v>
      </c>
      <c r="B565" t="s">
        <v>1277</v>
      </c>
      <c r="C565" s="36" t="s">
        <v>1278</v>
      </c>
      <c r="D565" s="36" t="s">
        <v>7</v>
      </c>
      <c r="E565" t="s">
        <v>64</v>
      </c>
    </row>
    <row r="566" spans="1:5" x14ac:dyDescent="0.25">
      <c r="A566" s="5">
        <v>45697.299363425926</v>
      </c>
      <c r="B566" t="s">
        <v>1279</v>
      </c>
      <c r="C566" s="36" t="s">
        <v>1280</v>
      </c>
      <c r="D566" s="36" t="s">
        <v>7</v>
      </c>
      <c r="E566" t="s">
        <v>64</v>
      </c>
    </row>
    <row r="567" spans="1:5" x14ac:dyDescent="0.25">
      <c r="A567" s="5">
        <v>45697.358888888892</v>
      </c>
      <c r="B567" t="s">
        <v>1281</v>
      </c>
      <c r="C567" s="36" t="s">
        <v>1282</v>
      </c>
      <c r="D567" s="36" t="s">
        <v>10</v>
      </c>
      <c r="E567" t="s">
        <v>64</v>
      </c>
    </row>
    <row r="568" spans="1:5" x14ac:dyDescent="0.25">
      <c r="A568" s="5">
        <v>45697.366157407407</v>
      </c>
      <c r="B568" t="s">
        <v>1283</v>
      </c>
      <c r="C568" s="36" t="s">
        <v>1284</v>
      </c>
      <c r="D568" s="36" t="s">
        <v>11</v>
      </c>
      <c r="E568" t="s">
        <v>64</v>
      </c>
    </row>
    <row r="569" spans="1:5" x14ac:dyDescent="0.25">
      <c r="A569" s="5">
        <v>45697.368854166663</v>
      </c>
      <c r="B569" t="s">
        <v>1285</v>
      </c>
      <c r="C569" s="36" t="s">
        <v>1286</v>
      </c>
      <c r="D569" s="36" t="s">
        <v>7</v>
      </c>
      <c r="E569" t="s">
        <v>64</v>
      </c>
    </row>
    <row r="570" spans="1:5" x14ac:dyDescent="0.25">
      <c r="A570" s="5">
        <v>45697.579548611109</v>
      </c>
      <c r="B570" t="s">
        <v>1287</v>
      </c>
      <c r="C570" s="36" t="s">
        <v>1288</v>
      </c>
      <c r="D570" s="36" t="s">
        <v>11</v>
      </c>
      <c r="E570" t="s">
        <v>64</v>
      </c>
    </row>
    <row r="571" spans="1:5" x14ac:dyDescent="0.25">
      <c r="A571" s="5">
        <v>45697.755995370368</v>
      </c>
      <c r="B571" t="s">
        <v>1289</v>
      </c>
      <c r="C571" s="36" t="s">
        <v>1290</v>
      </c>
      <c r="D571" s="36" t="s">
        <v>13</v>
      </c>
      <c r="E571" t="s">
        <v>64</v>
      </c>
    </row>
    <row r="572" spans="1:5" x14ac:dyDescent="0.25">
      <c r="A572" s="5">
        <v>45698.268854166665</v>
      </c>
      <c r="B572" t="s">
        <v>1291</v>
      </c>
      <c r="C572" s="36" t="s">
        <v>1292</v>
      </c>
      <c r="D572" s="36" t="s">
        <v>13</v>
      </c>
      <c r="E572" t="s">
        <v>64</v>
      </c>
    </row>
    <row r="573" spans="1:5" x14ac:dyDescent="0.25">
      <c r="A573" s="5">
        <v>45698.279282407406</v>
      </c>
      <c r="B573" t="s">
        <v>1293</v>
      </c>
      <c r="C573" s="36" t="s">
        <v>1294</v>
      </c>
      <c r="D573" s="36" t="s">
        <v>25</v>
      </c>
      <c r="E573" t="s">
        <v>64</v>
      </c>
    </row>
    <row r="574" spans="1:5" x14ac:dyDescent="0.25">
      <c r="A574" s="5">
        <v>45698.303206018521</v>
      </c>
      <c r="B574" t="s">
        <v>1295</v>
      </c>
      <c r="C574" s="36" t="s">
        <v>1296</v>
      </c>
      <c r="D574" s="36" t="s">
        <v>24</v>
      </c>
      <c r="E574" t="s">
        <v>64</v>
      </c>
    </row>
    <row r="575" spans="1:5" x14ac:dyDescent="0.25">
      <c r="A575" s="5">
        <v>45698.315243055556</v>
      </c>
      <c r="B575" t="s">
        <v>1297</v>
      </c>
      <c r="C575" s="36" t="s">
        <v>1298</v>
      </c>
      <c r="D575" s="36" t="s">
        <v>13</v>
      </c>
      <c r="E575" t="s">
        <v>64</v>
      </c>
    </row>
    <row r="576" spans="1:5" x14ac:dyDescent="0.25">
      <c r="A576" s="5">
        <v>45698.332997685182</v>
      </c>
      <c r="B576" t="s">
        <v>1299</v>
      </c>
      <c r="C576" s="36" t="s">
        <v>1300</v>
      </c>
      <c r="D576" s="36" t="s">
        <v>7</v>
      </c>
      <c r="E576" t="s">
        <v>64</v>
      </c>
    </row>
    <row r="577" spans="1:5" x14ac:dyDescent="0.25">
      <c r="A577" s="5">
        <v>45698.33520833333</v>
      </c>
      <c r="B577" t="s">
        <v>1301</v>
      </c>
      <c r="C577" s="36" t="s">
        <v>1302</v>
      </c>
      <c r="D577" s="36" t="s">
        <v>12</v>
      </c>
      <c r="E577" t="s">
        <v>63</v>
      </c>
    </row>
    <row r="578" spans="1:5" x14ac:dyDescent="0.25">
      <c r="A578" s="5">
        <v>45698.343564814815</v>
      </c>
      <c r="B578" t="s">
        <v>1303</v>
      </c>
      <c r="C578" s="36" t="s">
        <v>1304</v>
      </c>
      <c r="D578" s="36" t="s">
        <v>24</v>
      </c>
      <c r="E578" t="s">
        <v>64</v>
      </c>
    </row>
    <row r="579" spans="1:5" x14ac:dyDescent="0.25">
      <c r="A579" s="5">
        <v>45698.343958333331</v>
      </c>
      <c r="B579" t="s">
        <v>1305</v>
      </c>
      <c r="C579" s="36" t="s">
        <v>1306</v>
      </c>
      <c r="D579" s="36" t="s">
        <v>13</v>
      </c>
      <c r="E579" t="s">
        <v>64</v>
      </c>
    </row>
    <row r="580" spans="1:5" x14ac:dyDescent="0.25">
      <c r="A580" s="5">
        <v>45698.348587962966</v>
      </c>
      <c r="B580" t="s">
        <v>1307</v>
      </c>
      <c r="C580" s="36" t="s">
        <v>1308</v>
      </c>
      <c r="D580" s="36" t="s">
        <v>11</v>
      </c>
      <c r="E580" t="s">
        <v>64</v>
      </c>
    </row>
    <row r="581" spans="1:5" x14ac:dyDescent="0.25">
      <c r="A581" s="5">
        <v>45698.354050925926</v>
      </c>
      <c r="B581" t="s">
        <v>1309</v>
      </c>
      <c r="C581" s="36" t="s">
        <v>1310</v>
      </c>
      <c r="D581" s="36" t="s">
        <v>10</v>
      </c>
      <c r="E581" t="s">
        <v>64</v>
      </c>
    </row>
    <row r="582" spans="1:5" x14ac:dyDescent="0.25">
      <c r="A582" s="5">
        <v>45698.356770833336</v>
      </c>
      <c r="B582" t="s">
        <v>1311</v>
      </c>
      <c r="C582" s="36" t="s">
        <v>1312</v>
      </c>
      <c r="D582" s="36" t="s">
        <v>8</v>
      </c>
      <c r="E582" t="s">
        <v>64</v>
      </c>
    </row>
    <row r="583" spans="1:5" x14ac:dyDescent="0.25">
      <c r="A583" s="5">
        <v>45698.376585648148</v>
      </c>
      <c r="B583" t="s">
        <v>1313</v>
      </c>
      <c r="C583" s="36" t="s">
        <v>1314</v>
      </c>
      <c r="D583" s="36" t="s">
        <v>208</v>
      </c>
      <c r="E583" t="s">
        <v>64</v>
      </c>
    </row>
    <row r="584" spans="1:5" x14ac:dyDescent="0.25">
      <c r="A584" s="5">
        <v>45698.378194444442</v>
      </c>
      <c r="B584" t="s">
        <v>1315</v>
      </c>
      <c r="C584" s="36" t="s">
        <v>1316</v>
      </c>
      <c r="D584" s="36" t="s">
        <v>11</v>
      </c>
      <c r="E584" t="s">
        <v>64</v>
      </c>
    </row>
    <row r="585" spans="1:5" x14ac:dyDescent="0.25">
      <c r="A585" s="5">
        <v>45698.381689814814</v>
      </c>
      <c r="B585" t="s">
        <v>1317</v>
      </c>
      <c r="C585" s="36" t="s">
        <v>1318</v>
      </c>
      <c r="D585" s="36" t="s">
        <v>24</v>
      </c>
      <c r="E585" t="s">
        <v>64</v>
      </c>
    </row>
    <row r="586" spans="1:5" x14ac:dyDescent="0.25">
      <c r="A586" s="5">
        <v>45698.387245370373</v>
      </c>
      <c r="B586" t="s">
        <v>1319</v>
      </c>
      <c r="C586" s="36" t="s">
        <v>1320</v>
      </c>
      <c r="D586" s="36" t="s">
        <v>24</v>
      </c>
      <c r="E586" t="s">
        <v>64</v>
      </c>
    </row>
    <row r="587" spans="1:5" x14ac:dyDescent="0.25">
      <c r="A587" s="5">
        <v>45698.394293981481</v>
      </c>
      <c r="B587" t="s">
        <v>1321</v>
      </c>
      <c r="C587" s="36" t="s">
        <v>1322</v>
      </c>
      <c r="D587" s="36" t="s">
        <v>11</v>
      </c>
      <c r="E587" t="s">
        <v>64</v>
      </c>
    </row>
    <row r="588" spans="1:5" x14ac:dyDescent="0.25">
      <c r="A588" s="5">
        <v>45698.398009259261</v>
      </c>
      <c r="B588" t="s">
        <v>1323</v>
      </c>
      <c r="C588" s="36" t="s">
        <v>1324</v>
      </c>
      <c r="D588" s="36" t="s">
        <v>13</v>
      </c>
      <c r="E588" t="s">
        <v>64</v>
      </c>
    </row>
    <row r="589" spans="1:5" x14ac:dyDescent="0.25">
      <c r="A589" s="5">
        <v>45698.408020833333</v>
      </c>
      <c r="B589" t="s">
        <v>1325</v>
      </c>
      <c r="C589" s="36" t="s">
        <v>1326</v>
      </c>
      <c r="D589" s="36" t="s">
        <v>25</v>
      </c>
      <c r="E589" t="s">
        <v>64</v>
      </c>
    </row>
    <row r="590" spans="1:5" x14ac:dyDescent="0.25">
      <c r="A590" s="5">
        <v>45698.418993055559</v>
      </c>
      <c r="B590" t="s">
        <v>1327</v>
      </c>
      <c r="C590" s="36" t="s">
        <v>1328</v>
      </c>
      <c r="D590" s="36" t="s">
        <v>13</v>
      </c>
      <c r="E590" t="s">
        <v>64</v>
      </c>
    </row>
    <row r="591" spans="1:5" x14ac:dyDescent="0.25">
      <c r="A591" s="5">
        <v>45698.459907407407</v>
      </c>
      <c r="B591" t="s">
        <v>1329</v>
      </c>
      <c r="C591" s="36" t="s">
        <v>1330</v>
      </c>
      <c r="D591" s="36" t="s">
        <v>11</v>
      </c>
      <c r="E591" t="s">
        <v>64</v>
      </c>
    </row>
    <row r="592" spans="1:5" x14ac:dyDescent="0.25">
      <c r="A592" s="5">
        <v>45698.481539351851</v>
      </c>
      <c r="B592" t="s">
        <v>1331</v>
      </c>
      <c r="C592" s="36" t="s">
        <v>1332</v>
      </c>
      <c r="D592" s="36" t="s">
        <v>10</v>
      </c>
      <c r="E592" t="s">
        <v>64</v>
      </c>
    </row>
    <row r="593" spans="1:5" x14ac:dyDescent="0.25">
      <c r="A593" s="5">
        <v>45698.48809027778</v>
      </c>
      <c r="B593" t="s">
        <v>1333</v>
      </c>
      <c r="C593" s="36" t="s">
        <v>1334</v>
      </c>
      <c r="D593" s="36" t="s">
        <v>12</v>
      </c>
      <c r="E593" t="s">
        <v>64</v>
      </c>
    </row>
    <row r="594" spans="1:5" x14ac:dyDescent="0.25">
      <c r="A594" s="5">
        <v>45698.51734953704</v>
      </c>
      <c r="B594" t="s">
        <v>1335</v>
      </c>
      <c r="C594" s="36" t="s">
        <v>1336</v>
      </c>
      <c r="D594" s="36" t="s">
        <v>24</v>
      </c>
      <c r="E594" t="s">
        <v>64</v>
      </c>
    </row>
    <row r="595" spans="1:5" x14ac:dyDescent="0.25">
      <c r="A595" s="5">
        <v>45698.52853009259</v>
      </c>
      <c r="B595" t="s">
        <v>1337</v>
      </c>
      <c r="C595" s="36" t="s">
        <v>1338</v>
      </c>
      <c r="D595" s="36" t="s">
        <v>12</v>
      </c>
      <c r="E595" t="s">
        <v>64</v>
      </c>
    </row>
    <row r="596" spans="1:5" x14ac:dyDescent="0.25">
      <c r="A596" s="5">
        <v>45698.52920138889</v>
      </c>
      <c r="B596" t="s">
        <v>1339</v>
      </c>
      <c r="C596" s="36" t="s">
        <v>1340</v>
      </c>
      <c r="D596" s="36" t="s">
        <v>8</v>
      </c>
      <c r="E596" t="s">
        <v>64</v>
      </c>
    </row>
    <row r="597" spans="1:5" x14ac:dyDescent="0.25">
      <c r="A597" s="5">
        <v>45698.563784722224</v>
      </c>
      <c r="B597" t="s">
        <v>1341</v>
      </c>
      <c r="C597" s="36" t="s">
        <v>1342</v>
      </c>
      <c r="D597" s="36" t="s">
        <v>24</v>
      </c>
      <c r="E597" t="s">
        <v>64</v>
      </c>
    </row>
    <row r="598" spans="1:5" x14ac:dyDescent="0.25">
      <c r="A598" s="5">
        <v>45698.613020833334</v>
      </c>
      <c r="B598" t="s">
        <v>1343</v>
      </c>
      <c r="C598" s="36" t="s">
        <v>1344</v>
      </c>
      <c r="D598" s="36" t="s">
        <v>25</v>
      </c>
      <c r="E598" t="s">
        <v>64</v>
      </c>
    </row>
    <row r="599" spans="1:5" x14ac:dyDescent="0.25">
      <c r="A599" s="5">
        <v>45698.627916666665</v>
      </c>
      <c r="B599" t="s">
        <v>1345</v>
      </c>
      <c r="C599" s="36" t="s">
        <v>1346</v>
      </c>
      <c r="D599" s="36" t="s">
        <v>13</v>
      </c>
      <c r="E599" t="s">
        <v>64</v>
      </c>
    </row>
    <row r="600" spans="1:5" x14ac:dyDescent="0.25">
      <c r="A600" s="5">
        <v>45698.66783564815</v>
      </c>
      <c r="B600" t="s">
        <v>1347</v>
      </c>
      <c r="C600" s="36" t="s">
        <v>1348</v>
      </c>
      <c r="D600" s="36" t="s">
        <v>11</v>
      </c>
      <c r="E600" t="s">
        <v>64</v>
      </c>
    </row>
    <row r="601" spans="1:5" x14ac:dyDescent="0.25">
      <c r="A601" s="5">
        <v>45698.684872685182</v>
      </c>
      <c r="B601" t="s">
        <v>1349</v>
      </c>
      <c r="C601" s="36" t="s">
        <v>1350</v>
      </c>
      <c r="D601" s="36" t="s">
        <v>24</v>
      </c>
      <c r="E601" t="s">
        <v>64</v>
      </c>
    </row>
    <row r="602" spans="1:5" x14ac:dyDescent="0.25">
      <c r="A602" s="5">
        <v>45698.714942129627</v>
      </c>
      <c r="B602" t="s">
        <v>1351</v>
      </c>
      <c r="C602" s="36" t="s">
        <v>1352</v>
      </c>
      <c r="D602" s="36" t="s">
        <v>25</v>
      </c>
      <c r="E602" t="s">
        <v>64</v>
      </c>
    </row>
    <row r="603" spans="1:5" x14ac:dyDescent="0.25">
      <c r="A603" s="5">
        <v>45698.728541666664</v>
      </c>
      <c r="B603" t="s">
        <v>1353</v>
      </c>
      <c r="C603" s="36" t="s">
        <v>1354</v>
      </c>
      <c r="D603" s="36" t="s">
        <v>25</v>
      </c>
      <c r="E603" t="s">
        <v>64</v>
      </c>
    </row>
    <row r="604" spans="1:5" x14ac:dyDescent="0.25">
      <c r="A604" s="5">
        <v>45698.780648148146</v>
      </c>
      <c r="B604" t="s">
        <v>1355</v>
      </c>
      <c r="C604" s="36" t="s">
        <v>1356</v>
      </c>
      <c r="D604" s="36" t="s">
        <v>199</v>
      </c>
      <c r="E604" t="s">
        <v>64</v>
      </c>
    </row>
    <row r="605" spans="1:5" x14ac:dyDescent="0.25">
      <c r="A605" s="5">
        <v>45699.228171296294</v>
      </c>
      <c r="B605" t="s">
        <v>1357</v>
      </c>
      <c r="C605" s="36" t="s">
        <v>1358</v>
      </c>
      <c r="D605" s="36" t="s">
        <v>1359</v>
      </c>
      <c r="E605" t="s">
        <v>64</v>
      </c>
    </row>
    <row r="606" spans="1:5" x14ac:dyDescent="0.25">
      <c r="A606" s="5">
        <v>45699.340671296297</v>
      </c>
      <c r="B606" t="s">
        <v>1360</v>
      </c>
      <c r="C606" s="36" t="s">
        <v>1361</v>
      </c>
      <c r="D606" s="36" t="s">
        <v>25</v>
      </c>
      <c r="E606" t="s">
        <v>64</v>
      </c>
    </row>
    <row r="607" spans="1:5" x14ac:dyDescent="0.25">
      <c r="A607" s="5">
        <v>45699.341122685182</v>
      </c>
      <c r="B607" t="s">
        <v>1362</v>
      </c>
      <c r="C607" s="36" t="s">
        <v>1363</v>
      </c>
      <c r="D607" s="36" t="s">
        <v>13</v>
      </c>
      <c r="E607" t="s">
        <v>64</v>
      </c>
    </row>
    <row r="608" spans="1:5" x14ac:dyDescent="0.25">
      <c r="A608" s="5">
        <v>45699.349166666667</v>
      </c>
      <c r="B608" t="s">
        <v>1364</v>
      </c>
      <c r="C608" s="36" t="s">
        <v>1365</v>
      </c>
      <c r="D608" s="36" t="s">
        <v>11</v>
      </c>
      <c r="E608" t="s">
        <v>63</v>
      </c>
    </row>
    <row r="609" spans="1:5" x14ac:dyDescent="0.25">
      <c r="A609" s="5">
        <v>45699.379479166666</v>
      </c>
      <c r="B609" t="s">
        <v>1366</v>
      </c>
      <c r="C609" s="36" t="s">
        <v>1367</v>
      </c>
      <c r="D609" s="36" t="s">
        <v>12</v>
      </c>
      <c r="E609" t="s">
        <v>64</v>
      </c>
    </row>
    <row r="610" spans="1:5" x14ac:dyDescent="0.25">
      <c r="A610" s="5">
        <v>45699.433634259258</v>
      </c>
      <c r="B610" t="s">
        <v>1368</v>
      </c>
      <c r="C610" s="36" t="s">
        <v>1369</v>
      </c>
      <c r="D610" s="36" t="s">
        <v>12</v>
      </c>
      <c r="E610" t="s">
        <v>64</v>
      </c>
    </row>
    <row r="611" spans="1:5" x14ac:dyDescent="0.25">
      <c r="A611" s="5">
        <v>45699.464398148149</v>
      </c>
      <c r="B611" t="s">
        <v>1370</v>
      </c>
      <c r="C611" s="36" t="s">
        <v>1371</v>
      </c>
      <c r="D611" s="36" t="s">
        <v>1372</v>
      </c>
      <c r="E611" t="s">
        <v>64</v>
      </c>
    </row>
    <row r="612" spans="1:5" x14ac:dyDescent="0.25">
      <c r="A612" s="5">
        <v>45699.501168981478</v>
      </c>
      <c r="B612" t="s">
        <v>1373</v>
      </c>
      <c r="C612" s="36" t="s">
        <v>1374</v>
      </c>
      <c r="D612" s="36" t="s">
        <v>13</v>
      </c>
      <c r="E612" t="s">
        <v>64</v>
      </c>
    </row>
    <row r="613" spans="1:5" x14ac:dyDescent="0.25">
      <c r="A613" s="5">
        <v>45699.501331018517</v>
      </c>
      <c r="B613" t="s">
        <v>1375</v>
      </c>
      <c r="C613" s="36" t="s">
        <v>1376</v>
      </c>
      <c r="D613" s="36" t="s">
        <v>1377</v>
      </c>
      <c r="E613" t="s">
        <v>64</v>
      </c>
    </row>
    <row r="614" spans="1:5" x14ac:dyDescent="0.25">
      <c r="A614" s="5">
        <v>45699.517233796294</v>
      </c>
      <c r="B614" t="s">
        <v>1378</v>
      </c>
      <c r="C614" s="36" t="s">
        <v>1379</v>
      </c>
      <c r="D614" s="36" t="s">
        <v>11</v>
      </c>
      <c r="E614" t="s">
        <v>64</v>
      </c>
    </row>
    <row r="615" spans="1:5" x14ac:dyDescent="0.25">
      <c r="A615" s="5">
        <v>45699.549537037034</v>
      </c>
      <c r="B615" t="s">
        <v>1380</v>
      </c>
      <c r="C615" s="36" t="s">
        <v>1381</v>
      </c>
      <c r="D615" s="36" t="s">
        <v>11</v>
      </c>
      <c r="E615" t="s">
        <v>64</v>
      </c>
    </row>
    <row r="616" spans="1:5" x14ac:dyDescent="0.25">
      <c r="A616" s="5">
        <v>45699.550659722219</v>
      </c>
      <c r="B616" t="s">
        <v>1382</v>
      </c>
      <c r="C616" s="36" t="s">
        <v>1383</v>
      </c>
      <c r="D616" s="36" t="s">
        <v>25</v>
      </c>
      <c r="E616" t="s">
        <v>64</v>
      </c>
    </row>
    <row r="617" spans="1:5" x14ac:dyDescent="0.25">
      <c r="A617" s="5">
        <v>45699.560046296298</v>
      </c>
      <c r="B617" t="s">
        <v>1384</v>
      </c>
      <c r="C617" s="36" t="s">
        <v>1385</v>
      </c>
      <c r="D617" s="36" t="s">
        <v>11</v>
      </c>
      <c r="E617" t="s">
        <v>64</v>
      </c>
    </row>
    <row r="618" spans="1:5" x14ac:dyDescent="0.25">
      <c r="A618" s="5">
        <v>45699.566076388888</v>
      </c>
      <c r="B618" t="s">
        <v>1386</v>
      </c>
      <c r="C618" s="36" t="s">
        <v>1387</v>
      </c>
      <c r="D618" s="36" t="s">
        <v>10</v>
      </c>
      <c r="E618" t="s">
        <v>64</v>
      </c>
    </row>
    <row r="619" spans="1:5" x14ac:dyDescent="0.25">
      <c r="A619" s="5">
        <v>45699.629317129627</v>
      </c>
      <c r="B619" t="s">
        <v>1388</v>
      </c>
      <c r="C619" s="36" t="s">
        <v>1389</v>
      </c>
      <c r="D619" s="36" t="s">
        <v>11</v>
      </c>
      <c r="E619" t="s">
        <v>64</v>
      </c>
    </row>
    <row r="620" spans="1:5" x14ac:dyDescent="0.25">
      <c r="A620" s="5">
        <v>45699.633425925924</v>
      </c>
      <c r="B620" t="s">
        <v>1390</v>
      </c>
      <c r="C620" s="36" t="s">
        <v>1391</v>
      </c>
      <c r="D620" s="36" t="s">
        <v>12</v>
      </c>
      <c r="E620" t="s">
        <v>64</v>
      </c>
    </row>
    <row r="621" spans="1:5" x14ac:dyDescent="0.25">
      <c r="A621" s="5">
        <v>45699.643587962964</v>
      </c>
      <c r="B621" t="s">
        <v>1392</v>
      </c>
      <c r="C621" s="36" t="s">
        <v>1393</v>
      </c>
      <c r="D621" s="36" t="s">
        <v>11</v>
      </c>
      <c r="E621" t="s">
        <v>64</v>
      </c>
    </row>
    <row r="622" spans="1:5" x14ac:dyDescent="0.25">
      <c r="A622" s="5">
        <v>45699.656342592592</v>
      </c>
      <c r="B622" t="s">
        <v>1394</v>
      </c>
      <c r="C622" s="36" t="s">
        <v>1395</v>
      </c>
      <c r="D622" s="36" t="s">
        <v>25</v>
      </c>
      <c r="E622" t="s">
        <v>64</v>
      </c>
    </row>
    <row r="623" spans="1:5" x14ac:dyDescent="0.25">
      <c r="A623" s="5">
        <v>45699.658819444441</v>
      </c>
      <c r="B623" t="s">
        <v>1396</v>
      </c>
      <c r="C623" s="36" t="s">
        <v>1397</v>
      </c>
      <c r="D623" s="36" t="s">
        <v>10</v>
      </c>
      <c r="E623" t="s">
        <v>64</v>
      </c>
    </row>
    <row r="624" spans="1:5" x14ac:dyDescent="0.25">
      <c r="A624" s="5">
        <v>45699.717233796298</v>
      </c>
      <c r="B624" t="s">
        <v>1398</v>
      </c>
      <c r="C624" s="36" t="s">
        <v>1399</v>
      </c>
      <c r="D624" s="36" t="s">
        <v>7</v>
      </c>
      <c r="E624" t="s">
        <v>64</v>
      </c>
    </row>
    <row r="625" spans="1:5" x14ac:dyDescent="0.25">
      <c r="A625" s="5">
        <v>45700.213055555556</v>
      </c>
      <c r="B625" t="s">
        <v>1400</v>
      </c>
      <c r="C625" s="36" t="s">
        <v>1401</v>
      </c>
      <c r="D625" s="36" t="s">
        <v>164</v>
      </c>
      <c r="E625" t="s">
        <v>64</v>
      </c>
    </row>
    <row r="626" spans="1:5" x14ac:dyDescent="0.25">
      <c r="A626" s="5">
        <v>45700.228402777779</v>
      </c>
      <c r="B626" t="s">
        <v>1402</v>
      </c>
      <c r="C626" s="36" t="s">
        <v>1403</v>
      </c>
      <c r="D626" s="36" t="s">
        <v>7</v>
      </c>
      <c r="E626" t="s">
        <v>64</v>
      </c>
    </row>
    <row r="627" spans="1:5" x14ac:dyDescent="0.25">
      <c r="A627" s="5">
        <v>45700.296400462961</v>
      </c>
      <c r="B627" t="s">
        <v>1404</v>
      </c>
      <c r="C627" s="36" t="s">
        <v>1405</v>
      </c>
      <c r="D627" s="36" t="s">
        <v>167</v>
      </c>
      <c r="E627" t="s">
        <v>64</v>
      </c>
    </row>
    <row r="628" spans="1:5" x14ac:dyDescent="0.25">
      <c r="A628" s="5">
        <v>45700.30773148148</v>
      </c>
      <c r="B628" t="s">
        <v>1406</v>
      </c>
      <c r="C628" s="36" t="s">
        <v>1407</v>
      </c>
      <c r="D628" s="36" t="s">
        <v>12</v>
      </c>
      <c r="E628" t="s">
        <v>64</v>
      </c>
    </row>
    <row r="629" spans="1:5" x14ac:dyDescent="0.25">
      <c r="A629" s="5">
        <v>45700.308819444443</v>
      </c>
      <c r="B629" t="s">
        <v>1408</v>
      </c>
      <c r="C629" s="36" t="s">
        <v>1409</v>
      </c>
      <c r="D629" s="36" t="s">
        <v>24</v>
      </c>
      <c r="E629" t="s">
        <v>64</v>
      </c>
    </row>
    <row r="630" spans="1:5" x14ac:dyDescent="0.25">
      <c r="A630" s="5">
        <v>45700.309305555558</v>
      </c>
      <c r="B630" t="s">
        <v>1410</v>
      </c>
      <c r="C630" s="36" t="s">
        <v>1411</v>
      </c>
      <c r="D630" s="36" t="s">
        <v>11</v>
      </c>
      <c r="E630" t="s">
        <v>64</v>
      </c>
    </row>
    <row r="631" spans="1:5" x14ac:dyDescent="0.25">
      <c r="A631" s="5">
        <v>45700.317789351851</v>
      </c>
      <c r="B631" t="s">
        <v>1412</v>
      </c>
      <c r="C631" s="36" t="s">
        <v>1413</v>
      </c>
      <c r="D631" s="36" t="s">
        <v>7</v>
      </c>
      <c r="E631" t="s">
        <v>64</v>
      </c>
    </row>
    <row r="632" spans="1:5" x14ac:dyDescent="0.25">
      <c r="A632" s="5">
        <v>45700.339467592596</v>
      </c>
      <c r="B632" t="s">
        <v>1414</v>
      </c>
      <c r="C632" s="36" t="s">
        <v>1415</v>
      </c>
      <c r="D632" s="36" t="s">
        <v>13</v>
      </c>
      <c r="E632" t="s">
        <v>64</v>
      </c>
    </row>
    <row r="633" spans="1:5" x14ac:dyDescent="0.25">
      <c r="A633" s="5">
        <v>45700.376319444447</v>
      </c>
      <c r="B633" t="s">
        <v>1416</v>
      </c>
      <c r="C633" s="36" t="s">
        <v>1417</v>
      </c>
      <c r="D633" s="36" t="s">
        <v>7</v>
      </c>
      <c r="E633" t="s">
        <v>64</v>
      </c>
    </row>
    <row r="634" spans="1:5" x14ac:dyDescent="0.25">
      <c r="A634" s="5">
        <v>45700.392442129632</v>
      </c>
      <c r="B634" t="s">
        <v>1418</v>
      </c>
      <c r="C634" s="36" t="s">
        <v>1419</v>
      </c>
      <c r="D634" s="36" t="s">
        <v>7</v>
      </c>
      <c r="E634" t="s">
        <v>64</v>
      </c>
    </row>
    <row r="635" spans="1:5" x14ac:dyDescent="0.25">
      <c r="A635" s="5">
        <v>45700.424849537034</v>
      </c>
      <c r="B635" t="s">
        <v>1420</v>
      </c>
      <c r="C635" s="36" t="s">
        <v>1421</v>
      </c>
      <c r="D635" s="36" t="s">
        <v>24</v>
      </c>
      <c r="E635" t="s">
        <v>64</v>
      </c>
    </row>
    <row r="636" spans="1:5" x14ac:dyDescent="0.25">
      <c r="A636" s="5">
        <v>45700.426504629628</v>
      </c>
      <c r="B636" t="s">
        <v>1422</v>
      </c>
      <c r="C636" s="36" t="s">
        <v>1423</v>
      </c>
      <c r="D636" s="36" t="s">
        <v>11</v>
      </c>
      <c r="E636" t="s">
        <v>63</v>
      </c>
    </row>
    <row r="637" spans="1:5" x14ac:dyDescent="0.25">
      <c r="A637" s="5">
        <v>45700.440729166665</v>
      </c>
      <c r="B637" t="s">
        <v>1424</v>
      </c>
      <c r="C637" s="36" t="s">
        <v>1425</v>
      </c>
      <c r="D637" s="36" t="s">
        <v>25</v>
      </c>
      <c r="E637" t="s">
        <v>64</v>
      </c>
    </row>
    <row r="638" spans="1:5" x14ac:dyDescent="0.25">
      <c r="A638" s="5">
        <v>45700.450509259259</v>
      </c>
      <c r="B638" t="s">
        <v>1426</v>
      </c>
      <c r="C638" s="36" t="s">
        <v>1427</v>
      </c>
      <c r="D638" s="36" t="s">
        <v>10</v>
      </c>
      <c r="E638" t="s">
        <v>64</v>
      </c>
    </row>
    <row r="639" spans="1:5" x14ac:dyDescent="0.25">
      <c r="A639" s="5">
        <v>45700.462650462963</v>
      </c>
      <c r="B639" t="s">
        <v>1428</v>
      </c>
      <c r="C639" s="36" t="s">
        <v>1429</v>
      </c>
      <c r="D639" s="36" t="s">
        <v>10</v>
      </c>
      <c r="E639" t="s">
        <v>64</v>
      </c>
    </row>
    <row r="640" spans="1:5" x14ac:dyDescent="0.25">
      <c r="A640" s="5">
        <v>45700.489768518521</v>
      </c>
      <c r="B640" t="s">
        <v>1430</v>
      </c>
      <c r="C640" s="36" t="s">
        <v>1431</v>
      </c>
      <c r="D640" s="36" t="s">
        <v>12</v>
      </c>
      <c r="E640" t="s">
        <v>64</v>
      </c>
    </row>
    <row r="641" spans="1:5" x14ac:dyDescent="0.25">
      <c r="A641" s="5">
        <v>45700.520416666666</v>
      </c>
      <c r="B641" t="s">
        <v>1432</v>
      </c>
      <c r="C641" s="36" t="s">
        <v>1433</v>
      </c>
      <c r="D641" s="36" t="s">
        <v>7</v>
      </c>
      <c r="E641" t="s">
        <v>64</v>
      </c>
    </row>
    <row r="642" spans="1:5" x14ac:dyDescent="0.25">
      <c r="A642" s="5">
        <v>45700.530636574076</v>
      </c>
      <c r="B642" t="s">
        <v>1434</v>
      </c>
      <c r="C642" s="36" t="s">
        <v>1435</v>
      </c>
      <c r="D642" s="36" t="s">
        <v>11</v>
      </c>
      <c r="E642" t="s">
        <v>64</v>
      </c>
    </row>
    <row r="643" spans="1:5" x14ac:dyDescent="0.25">
      <c r="A643" s="5">
        <v>45700.542615740742</v>
      </c>
      <c r="B643" t="s">
        <v>1436</v>
      </c>
      <c r="C643" s="36" t="s">
        <v>1437</v>
      </c>
      <c r="D643" s="36" t="s">
        <v>24</v>
      </c>
      <c r="E643" t="s">
        <v>64</v>
      </c>
    </row>
    <row r="644" spans="1:5" x14ac:dyDescent="0.25">
      <c r="A644" s="5">
        <v>45700.551898148151</v>
      </c>
      <c r="B644" t="s">
        <v>1438</v>
      </c>
      <c r="C644" s="36" t="s">
        <v>1439</v>
      </c>
      <c r="D644" s="36" t="s">
        <v>7</v>
      </c>
      <c r="E644" t="s">
        <v>64</v>
      </c>
    </row>
    <row r="645" spans="1:5" x14ac:dyDescent="0.25">
      <c r="A645" s="5">
        <v>45700.58730324074</v>
      </c>
      <c r="B645" t="s">
        <v>1440</v>
      </c>
      <c r="C645" s="36" t="s">
        <v>1441</v>
      </c>
      <c r="D645" s="36" t="s">
        <v>10</v>
      </c>
      <c r="E645" t="s">
        <v>64</v>
      </c>
    </row>
    <row r="646" spans="1:5" x14ac:dyDescent="0.25">
      <c r="A646" s="5">
        <v>45700.587523148148</v>
      </c>
      <c r="B646" t="s">
        <v>1442</v>
      </c>
      <c r="C646" s="36" t="s">
        <v>1443</v>
      </c>
      <c r="D646" s="36" t="s">
        <v>10</v>
      </c>
      <c r="E646" t="s">
        <v>64</v>
      </c>
    </row>
    <row r="647" spans="1:5" x14ac:dyDescent="0.25">
      <c r="A647" s="5">
        <v>45700.604432870372</v>
      </c>
      <c r="B647" t="s">
        <v>1444</v>
      </c>
      <c r="C647" s="36" t="s">
        <v>1445</v>
      </c>
      <c r="D647" s="36" t="s">
        <v>11</v>
      </c>
      <c r="E647" t="s">
        <v>64</v>
      </c>
    </row>
    <row r="648" spans="1:5" x14ac:dyDescent="0.25">
      <c r="A648" s="5">
        <v>45700.606736111113</v>
      </c>
      <c r="B648" t="s">
        <v>1446</v>
      </c>
      <c r="C648" s="36" t="s">
        <v>1447</v>
      </c>
      <c r="D648" s="36" t="s">
        <v>11</v>
      </c>
      <c r="E648" t="s">
        <v>64</v>
      </c>
    </row>
    <row r="649" spans="1:5" x14ac:dyDescent="0.25">
      <c r="A649" s="5">
        <v>45700.615995370368</v>
      </c>
      <c r="B649" t="s">
        <v>1448</v>
      </c>
      <c r="C649" s="36" t="s">
        <v>1449</v>
      </c>
      <c r="D649" s="36" t="s">
        <v>7</v>
      </c>
      <c r="E649" t="s">
        <v>64</v>
      </c>
    </row>
    <row r="650" spans="1:5" x14ac:dyDescent="0.25">
      <c r="A650" s="5">
        <v>45700.627974537034</v>
      </c>
      <c r="B650" t="s">
        <v>1450</v>
      </c>
      <c r="C650" s="36" t="s">
        <v>1451</v>
      </c>
      <c r="D650" s="36" t="s">
        <v>11</v>
      </c>
      <c r="E650" t="s">
        <v>64</v>
      </c>
    </row>
    <row r="651" spans="1:5" x14ac:dyDescent="0.25">
      <c r="A651" s="5">
        <v>45700.660451388889</v>
      </c>
      <c r="B651" t="s">
        <v>1452</v>
      </c>
      <c r="C651" s="36" t="s">
        <v>1453</v>
      </c>
      <c r="D651" s="36" t="s">
        <v>11</v>
      </c>
      <c r="E651" t="s">
        <v>64</v>
      </c>
    </row>
    <row r="652" spans="1:5" x14ac:dyDescent="0.25">
      <c r="A652" s="5">
        <v>45700.662118055552</v>
      </c>
      <c r="B652" t="s">
        <v>1454</v>
      </c>
      <c r="C652" s="36" t="s">
        <v>1455</v>
      </c>
      <c r="D652" s="36" t="s">
        <v>10</v>
      </c>
      <c r="E652" t="s">
        <v>64</v>
      </c>
    </row>
    <row r="653" spans="1:5" x14ac:dyDescent="0.25">
      <c r="A653" s="5">
        <v>45700.909814814811</v>
      </c>
      <c r="B653" t="s">
        <v>1456</v>
      </c>
      <c r="C653" s="36" t="s">
        <v>1457</v>
      </c>
      <c r="D653" s="36" t="s">
        <v>13</v>
      </c>
      <c r="E653" t="s">
        <v>64</v>
      </c>
    </row>
    <row r="654" spans="1:5" x14ac:dyDescent="0.25">
      <c r="A654" s="5">
        <v>45701.29587962963</v>
      </c>
      <c r="B654" t="s">
        <v>1458</v>
      </c>
      <c r="C654" s="36" t="s">
        <v>1459</v>
      </c>
      <c r="D654" s="36" t="s">
        <v>25</v>
      </c>
      <c r="E654" t="s">
        <v>64</v>
      </c>
    </row>
    <row r="655" spans="1:5" x14ac:dyDescent="0.25">
      <c r="A655" s="5">
        <v>45701.343946759262</v>
      </c>
      <c r="B655" t="s">
        <v>1460</v>
      </c>
      <c r="C655" s="36" t="s">
        <v>1461</v>
      </c>
      <c r="D655" s="36" t="s">
        <v>257</v>
      </c>
      <c r="E655" t="s">
        <v>64</v>
      </c>
    </row>
    <row r="656" spans="1:5" x14ac:dyDescent="0.25">
      <c r="A656" s="5">
        <v>45701.34883101852</v>
      </c>
      <c r="B656" t="s">
        <v>1462</v>
      </c>
      <c r="C656" s="36" t="s">
        <v>1463</v>
      </c>
      <c r="D656" s="36" t="s">
        <v>11</v>
      </c>
      <c r="E656" t="s">
        <v>64</v>
      </c>
    </row>
    <row r="657" spans="1:5" x14ac:dyDescent="0.25">
      <c r="A657" s="5">
        <v>45701.402627314812</v>
      </c>
      <c r="B657" t="s">
        <v>1464</v>
      </c>
      <c r="C657" s="36" t="s">
        <v>1465</v>
      </c>
      <c r="D657" s="36" t="s">
        <v>25</v>
      </c>
      <c r="E657" t="s">
        <v>64</v>
      </c>
    </row>
    <row r="658" spans="1:5" x14ac:dyDescent="0.25">
      <c r="A658" s="5">
        <v>45701.463599537034</v>
      </c>
      <c r="B658" t="s">
        <v>1466</v>
      </c>
      <c r="C658" s="36" t="s">
        <v>1467</v>
      </c>
      <c r="D658" s="36" t="s">
        <v>13</v>
      </c>
      <c r="E658" t="s">
        <v>64</v>
      </c>
    </row>
    <row r="659" spans="1:5" x14ac:dyDescent="0.25">
      <c r="A659" s="5">
        <v>45701.737754629627</v>
      </c>
      <c r="B659" t="s">
        <v>1468</v>
      </c>
      <c r="C659" s="36" t="s">
        <v>1469</v>
      </c>
      <c r="D659" s="36" t="s">
        <v>24</v>
      </c>
      <c r="E659" t="s">
        <v>64</v>
      </c>
    </row>
    <row r="660" spans="1:5" x14ac:dyDescent="0.25">
      <c r="A660" s="5">
        <v>45701.742534722223</v>
      </c>
      <c r="B660" t="s">
        <v>1470</v>
      </c>
      <c r="C660" s="36" t="s">
        <v>1471</v>
      </c>
      <c r="D660" s="36" t="s">
        <v>199</v>
      </c>
      <c r="E660" t="s">
        <v>64</v>
      </c>
    </row>
    <row r="661" spans="1:5" x14ac:dyDescent="0.25">
      <c r="A661" s="5">
        <v>45701.763148148151</v>
      </c>
      <c r="B661" t="s">
        <v>1472</v>
      </c>
      <c r="C661" s="36" t="s">
        <v>1473</v>
      </c>
      <c r="D661" s="36" t="s">
        <v>7</v>
      </c>
      <c r="E661" t="s">
        <v>64</v>
      </c>
    </row>
    <row r="662" spans="1:5" x14ac:dyDescent="0.25">
      <c r="A662" s="5">
        <v>45701.799097222225</v>
      </c>
      <c r="B662" t="s">
        <v>1474</v>
      </c>
      <c r="C662" s="36" t="s">
        <v>1475</v>
      </c>
      <c r="D662" s="36" t="s">
        <v>11</v>
      </c>
      <c r="E662" t="s">
        <v>64</v>
      </c>
    </row>
    <row r="663" spans="1:5" x14ac:dyDescent="0.25">
      <c r="A663" s="5">
        <v>45702.317858796298</v>
      </c>
      <c r="B663" t="s">
        <v>1476</v>
      </c>
      <c r="C663" s="36" t="s">
        <v>1477</v>
      </c>
      <c r="D663" s="36" t="s">
        <v>25</v>
      </c>
      <c r="E663" t="s">
        <v>64</v>
      </c>
    </row>
    <row r="664" spans="1:5" x14ac:dyDescent="0.25">
      <c r="A664" s="5">
        <v>45702.40902777778</v>
      </c>
      <c r="B664" t="s">
        <v>1478</v>
      </c>
      <c r="C664" s="36" t="s">
        <v>1479</v>
      </c>
      <c r="D664" s="36" t="s">
        <v>10</v>
      </c>
      <c r="E664" t="s">
        <v>64</v>
      </c>
    </row>
    <row r="665" spans="1:5" x14ac:dyDescent="0.25">
      <c r="A665" s="5">
        <v>45702.697881944441</v>
      </c>
      <c r="B665" t="s">
        <v>1480</v>
      </c>
      <c r="C665" s="36" t="s">
        <v>1481</v>
      </c>
      <c r="D665" s="36" t="s">
        <v>11</v>
      </c>
      <c r="E665" t="s">
        <v>64</v>
      </c>
    </row>
    <row r="666" spans="1:5" x14ac:dyDescent="0.25">
      <c r="A666" s="5">
        <v>45703.288935185185</v>
      </c>
      <c r="B666" t="s">
        <v>1482</v>
      </c>
      <c r="C666" s="36" t="s">
        <v>1483</v>
      </c>
      <c r="D666" s="36" t="s">
        <v>7</v>
      </c>
      <c r="E666" t="s">
        <v>64</v>
      </c>
    </row>
    <row r="667" spans="1:5" x14ac:dyDescent="0.25">
      <c r="A667" s="5">
        <v>45703.289212962962</v>
      </c>
      <c r="B667" t="s">
        <v>1484</v>
      </c>
      <c r="C667" s="36" t="s">
        <v>1485</v>
      </c>
      <c r="D667" s="36" t="s">
        <v>8</v>
      </c>
      <c r="E667" t="s">
        <v>64</v>
      </c>
    </row>
    <row r="668" spans="1:5" x14ac:dyDescent="0.25">
      <c r="A668" s="5">
        <v>45703.459594907406</v>
      </c>
      <c r="B668" t="s">
        <v>1486</v>
      </c>
      <c r="C668" s="36" t="s">
        <v>1487</v>
      </c>
      <c r="D668" s="36" t="s">
        <v>12</v>
      </c>
      <c r="E668" t="s">
        <v>64</v>
      </c>
    </row>
    <row r="669" spans="1:5" x14ac:dyDescent="0.25">
      <c r="A669" s="5">
        <v>45703.519791666666</v>
      </c>
      <c r="B669" t="s">
        <v>1488</v>
      </c>
      <c r="C669" s="36" t="s">
        <v>1489</v>
      </c>
      <c r="D669" s="36" t="s">
        <v>7</v>
      </c>
      <c r="E669" t="s">
        <v>64</v>
      </c>
    </row>
    <row r="670" spans="1:5" x14ac:dyDescent="0.25">
      <c r="A670" s="5">
        <v>45703.54314814815</v>
      </c>
      <c r="B670" t="s">
        <v>1490</v>
      </c>
      <c r="C670" s="36" t="s">
        <v>1491</v>
      </c>
      <c r="D670" s="36" t="s">
        <v>25</v>
      </c>
      <c r="E670" t="s">
        <v>64</v>
      </c>
    </row>
    <row r="671" spans="1:5" x14ac:dyDescent="0.25">
      <c r="A671" s="5">
        <v>45703.626539351855</v>
      </c>
      <c r="B671" t="s">
        <v>1492</v>
      </c>
      <c r="C671" s="36" t="s">
        <v>1493</v>
      </c>
      <c r="D671" s="36" t="s">
        <v>12</v>
      </c>
      <c r="E671" t="s">
        <v>64</v>
      </c>
    </row>
    <row r="672" spans="1:5" x14ac:dyDescent="0.25">
      <c r="A672" s="5">
        <v>45703.641250000001</v>
      </c>
      <c r="B672" t="s">
        <v>1494</v>
      </c>
      <c r="C672" s="36" t="s">
        <v>1495</v>
      </c>
      <c r="D672" s="36" t="s">
        <v>331</v>
      </c>
      <c r="E672" t="s">
        <v>64</v>
      </c>
    </row>
    <row r="673" spans="1:5" x14ac:dyDescent="0.25">
      <c r="A673" s="5">
        <v>45704.362372685187</v>
      </c>
      <c r="B673" t="s">
        <v>1496</v>
      </c>
      <c r="C673" s="36" t="s">
        <v>1497</v>
      </c>
      <c r="D673" s="36" t="s">
        <v>10</v>
      </c>
      <c r="E673" t="s">
        <v>64</v>
      </c>
    </row>
    <row r="674" spans="1:5" x14ac:dyDescent="0.25">
      <c r="A674" s="5">
        <v>45704.461736111109</v>
      </c>
      <c r="B674" t="s">
        <v>1498</v>
      </c>
      <c r="C674" s="36" t="s">
        <v>1499</v>
      </c>
      <c r="D674" s="36" t="s">
        <v>11</v>
      </c>
      <c r="E674" t="s">
        <v>64</v>
      </c>
    </row>
    <row r="675" spans="1:5" x14ac:dyDescent="0.25">
      <c r="A675" s="5">
        <v>45704.624016203707</v>
      </c>
      <c r="B675" t="s">
        <v>1500</v>
      </c>
      <c r="C675" s="36" t="s">
        <v>1501</v>
      </c>
      <c r="D675" s="36" t="s">
        <v>7</v>
      </c>
      <c r="E675" t="s">
        <v>64</v>
      </c>
    </row>
    <row r="676" spans="1:5" x14ac:dyDescent="0.25">
      <c r="A676" s="5">
        <v>45704.658310185187</v>
      </c>
      <c r="B676" t="s">
        <v>1502</v>
      </c>
      <c r="C676" s="36" t="s">
        <v>1503</v>
      </c>
      <c r="D676" s="36" t="s">
        <v>13</v>
      </c>
      <c r="E676" t="s">
        <v>64</v>
      </c>
    </row>
    <row r="677" spans="1:5" x14ac:dyDescent="0.25">
      <c r="A677" s="5">
        <v>45704.675358796296</v>
      </c>
      <c r="B677" t="s">
        <v>1504</v>
      </c>
      <c r="C677" s="36" t="s">
        <v>1505</v>
      </c>
      <c r="D677" s="36" t="s">
        <v>12</v>
      </c>
      <c r="E677" t="s">
        <v>64</v>
      </c>
    </row>
    <row r="678" spans="1:5" x14ac:dyDescent="0.25">
      <c r="A678" s="5">
        <v>45704.710335648146</v>
      </c>
      <c r="B678" t="s">
        <v>1506</v>
      </c>
      <c r="C678" s="36" t="s">
        <v>1507</v>
      </c>
      <c r="D678" s="36" t="s">
        <v>4</v>
      </c>
      <c r="E678" t="s">
        <v>64</v>
      </c>
    </row>
    <row r="679" spans="1:5" x14ac:dyDescent="0.25">
      <c r="A679" s="5">
        <v>45705.192523148151</v>
      </c>
      <c r="B679" t="s">
        <v>1508</v>
      </c>
      <c r="C679" s="36" t="s">
        <v>1509</v>
      </c>
      <c r="D679" s="36" t="s">
        <v>10</v>
      </c>
      <c r="E679" t="s">
        <v>64</v>
      </c>
    </row>
    <row r="680" spans="1:5" x14ac:dyDescent="0.25">
      <c r="A680" s="5">
        <v>45705.197442129633</v>
      </c>
      <c r="B680" t="s">
        <v>1510</v>
      </c>
      <c r="C680" s="36" t="s">
        <v>1511</v>
      </c>
      <c r="D680" s="36" t="s">
        <v>25</v>
      </c>
      <c r="E680" t="s">
        <v>64</v>
      </c>
    </row>
    <row r="681" spans="1:5" x14ac:dyDescent="0.25">
      <c r="A681" s="5">
        <v>45705.27920138889</v>
      </c>
      <c r="B681" t="s">
        <v>1512</v>
      </c>
      <c r="C681" s="36" t="s">
        <v>1513</v>
      </c>
      <c r="D681" s="36" t="s">
        <v>10</v>
      </c>
      <c r="E681" t="s">
        <v>64</v>
      </c>
    </row>
    <row r="682" spans="1:5" x14ac:dyDescent="0.25">
      <c r="A682" s="5">
        <v>45705.289583333331</v>
      </c>
      <c r="B682" t="s">
        <v>1514</v>
      </c>
      <c r="C682" s="36" t="s">
        <v>1515</v>
      </c>
      <c r="D682" s="36" t="s">
        <v>25</v>
      </c>
      <c r="E682" t="s">
        <v>64</v>
      </c>
    </row>
    <row r="683" spans="1:5" x14ac:dyDescent="0.25">
      <c r="A683" s="5">
        <v>45705.303032407406</v>
      </c>
      <c r="B683" t="s">
        <v>1516</v>
      </c>
      <c r="C683" s="36" t="s">
        <v>1517</v>
      </c>
      <c r="D683" s="36" t="s">
        <v>12</v>
      </c>
      <c r="E683" t="s">
        <v>64</v>
      </c>
    </row>
    <row r="684" spans="1:5" x14ac:dyDescent="0.25">
      <c r="A684" s="5">
        <v>45705.313854166663</v>
      </c>
      <c r="B684" t="s">
        <v>1518</v>
      </c>
      <c r="C684" s="36" t="s">
        <v>1519</v>
      </c>
      <c r="D684" s="36" t="s">
        <v>24</v>
      </c>
      <c r="E684" t="s">
        <v>64</v>
      </c>
    </row>
    <row r="685" spans="1:5" x14ac:dyDescent="0.25">
      <c r="A685" s="5">
        <v>45705.355185185188</v>
      </c>
      <c r="B685" t="s">
        <v>1520</v>
      </c>
      <c r="C685" s="36" t="s">
        <v>1521</v>
      </c>
      <c r="D685" s="36" t="s">
        <v>10</v>
      </c>
      <c r="E685" t="s">
        <v>64</v>
      </c>
    </row>
    <row r="686" spans="1:5" x14ac:dyDescent="0.25">
      <c r="A686" s="5">
        <v>45705.362743055557</v>
      </c>
      <c r="B686" t="s">
        <v>1522</v>
      </c>
      <c r="C686" s="36" t="s">
        <v>1523</v>
      </c>
      <c r="D686" s="36" t="s">
        <v>25</v>
      </c>
      <c r="E686" t="s">
        <v>64</v>
      </c>
    </row>
    <row r="687" spans="1:5" x14ac:dyDescent="0.25">
      <c r="A687" s="5">
        <v>45705.370798611111</v>
      </c>
      <c r="B687" t="s">
        <v>1524</v>
      </c>
      <c r="C687" s="36" t="s">
        <v>1525</v>
      </c>
      <c r="D687" s="36" t="s">
        <v>10</v>
      </c>
      <c r="E687" t="s">
        <v>64</v>
      </c>
    </row>
    <row r="688" spans="1:5" x14ac:dyDescent="0.25">
      <c r="A688" s="5">
        <v>45705.382361111115</v>
      </c>
      <c r="B688" t="s">
        <v>1526</v>
      </c>
      <c r="C688" s="36" t="s">
        <v>1527</v>
      </c>
      <c r="D688" s="36" t="s">
        <v>10</v>
      </c>
      <c r="E688" t="s">
        <v>64</v>
      </c>
    </row>
    <row r="689" spans="1:5" x14ac:dyDescent="0.25">
      <c r="A689" s="5">
        <v>45705.387754629628</v>
      </c>
      <c r="B689" t="s">
        <v>1528</v>
      </c>
      <c r="C689" s="36" t="s">
        <v>1529</v>
      </c>
      <c r="D689" s="36" t="s">
        <v>10</v>
      </c>
      <c r="E689" t="s">
        <v>64</v>
      </c>
    </row>
    <row r="690" spans="1:5" x14ac:dyDescent="0.25">
      <c r="A690" s="5">
        <v>45705.389282407406</v>
      </c>
      <c r="B690" t="s">
        <v>1530</v>
      </c>
      <c r="C690" s="36" t="s">
        <v>1531</v>
      </c>
      <c r="D690" s="36" t="s">
        <v>13</v>
      </c>
      <c r="E690" t="s">
        <v>64</v>
      </c>
    </row>
    <row r="691" spans="1:5" x14ac:dyDescent="0.25">
      <c r="A691" s="5">
        <v>45705.401238425926</v>
      </c>
      <c r="B691" t="s">
        <v>1532</v>
      </c>
      <c r="C691" s="36" t="s">
        <v>1533</v>
      </c>
      <c r="D691" s="36" t="s">
        <v>13</v>
      </c>
      <c r="E691" t="s">
        <v>64</v>
      </c>
    </row>
    <row r="692" spans="1:5" x14ac:dyDescent="0.25">
      <c r="A692" s="5">
        <v>45705.419328703705</v>
      </c>
      <c r="B692" t="s">
        <v>1534</v>
      </c>
      <c r="C692" s="36" t="s">
        <v>1535</v>
      </c>
      <c r="D692" s="36" t="s">
        <v>10</v>
      </c>
      <c r="E692" t="s">
        <v>64</v>
      </c>
    </row>
    <row r="693" spans="1:5" x14ac:dyDescent="0.25">
      <c r="A693" s="5">
        <v>45705.466238425928</v>
      </c>
      <c r="B693" t="s">
        <v>1536</v>
      </c>
      <c r="C693" s="36" t="s">
        <v>1537</v>
      </c>
      <c r="D693" s="36" t="s">
        <v>12</v>
      </c>
      <c r="E693" t="s">
        <v>64</v>
      </c>
    </row>
    <row r="694" spans="1:5" x14ac:dyDescent="0.25">
      <c r="A694" s="5">
        <v>45705.471087962964</v>
      </c>
      <c r="B694" t="s">
        <v>1538</v>
      </c>
      <c r="C694" s="36" t="s">
        <v>1539</v>
      </c>
      <c r="D694" s="36" t="s">
        <v>12</v>
      </c>
      <c r="E694" t="s">
        <v>64</v>
      </c>
    </row>
    <row r="695" spans="1:5" x14ac:dyDescent="0.25">
      <c r="A695" s="5">
        <v>45705.47252314815</v>
      </c>
      <c r="B695" t="s">
        <v>1540</v>
      </c>
      <c r="C695" s="36" t="s">
        <v>1541</v>
      </c>
      <c r="D695" s="36" t="s">
        <v>12</v>
      </c>
      <c r="E695" t="s">
        <v>64</v>
      </c>
    </row>
    <row r="696" spans="1:5" x14ac:dyDescent="0.25">
      <c r="A696" s="5">
        <v>45705.48170138889</v>
      </c>
      <c r="B696" t="s">
        <v>1542</v>
      </c>
      <c r="C696" s="36" t="s">
        <v>1543</v>
      </c>
      <c r="D696" s="36" t="s">
        <v>25</v>
      </c>
      <c r="E696" t="s">
        <v>64</v>
      </c>
    </row>
    <row r="697" spans="1:5" x14ac:dyDescent="0.25">
      <c r="A697" s="5">
        <v>45705.484942129631</v>
      </c>
      <c r="B697" t="s">
        <v>1544</v>
      </c>
      <c r="C697" s="36" t="s">
        <v>1545</v>
      </c>
      <c r="D697" s="36" t="s">
        <v>12</v>
      </c>
      <c r="E697" t="s">
        <v>64</v>
      </c>
    </row>
    <row r="698" spans="1:5" x14ac:dyDescent="0.25">
      <c r="A698" s="5">
        <v>45705.494386574072</v>
      </c>
      <c r="B698" t="s">
        <v>1546</v>
      </c>
      <c r="C698" s="36" t="s">
        <v>1547</v>
      </c>
      <c r="D698" s="36" t="s">
        <v>12</v>
      </c>
      <c r="E698" t="s">
        <v>64</v>
      </c>
    </row>
    <row r="699" spans="1:5" x14ac:dyDescent="0.25">
      <c r="A699" s="5">
        <v>45705.534456018519</v>
      </c>
      <c r="B699" t="s">
        <v>1548</v>
      </c>
      <c r="C699" s="36" t="s">
        <v>1549</v>
      </c>
      <c r="D699" s="36" t="s">
        <v>10</v>
      </c>
      <c r="E699" t="s">
        <v>63</v>
      </c>
    </row>
    <row r="700" spans="1:5" x14ac:dyDescent="0.25">
      <c r="A700" s="5">
        <v>45705.539907407408</v>
      </c>
      <c r="B700" t="s">
        <v>1550</v>
      </c>
      <c r="C700" s="36" t="s">
        <v>1551</v>
      </c>
      <c r="D700" s="36" t="s">
        <v>24</v>
      </c>
      <c r="E700" t="s">
        <v>64</v>
      </c>
    </row>
    <row r="701" spans="1:5" x14ac:dyDescent="0.25">
      <c r="A701" s="5">
        <v>45705.550486111111</v>
      </c>
      <c r="B701" t="s">
        <v>1552</v>
      </c>
      <c r="C701" s="36" t="s">
        <v>1553</v>
      </c>
      <c r="D701" s="36" t="s">
        <v>25</v>
      </c>
      <c r="E701" t="s">
        <v>64</v>
      </c>
    </row>
    <row r="702" spans="1:5" x14ac:dyDescent="0.25">
      <c r="A702" s="5">
        <v>45705.570648148147</v>
      </c>
      <c r="B702" t="s">
        <v>1554</v>
      </c>
      <c r="C702" s="36" t="s">
        <v>1555</v>
      </c>
      <c r="D702" s="36" t="s">
        <v>10</v>
      </c>
      <c r="E702" t="s">
        <v>64</v>
      </c>
    </row>
    <row r="703" spans="1:5" x14ac:dyDescent="0.25">
      <c r="A703" s="5">
        <v>45705.608055555553</v>
      </c>
      <c r="B703" t="s">
        <v>1556</v>
      </c>
      <c r="C703" s="36" t="s">
        <v>1557</v>
      </c>
      <c r="D703" s="36" t="s">
        <v>25</v>
      </c>
      <c r="E703" t="s">
        <v>64</v>
      </c>
    </row>
    <row r="704" spans="1:5" x14ac:dyDescent="0.25">
      <c r="A704" s="5">
        <v>45705.620729166665</v>
      </c>
      <c r="B704" t="s">
        <v>1558</v>
      </c>
      <c r="C704" s="36" t="s">
        <v>1559</v>
      </c>
      <c r="D704" s="36" t="s">
        <v>24</v>
      </c>
      <c r="E704" t="s">
        <v>64</v>
      </c>
    </row>
    <row r="705" spans="1:5" x14ac:dyDescent="0.25">
      <c r="A705" s="5">
        <v>45705.697557870371</v>
      </c>
      <c r="B705" t="s">
        <v>1560</v>
      </c>
      <c r="C705" s="36" t="s">
        <v>1561</v>
      </c>
      <c r="D705" s="36" t="s">
        <v>11</v>
      </c>
      <c r="E705" t="s">
        <v>64</v>
      </c>
    </row>
    <row r="706" spans="1:5" x14ac:dyDescent="0.25">
      <c r="A706" s="5">
        <v>45706.316655092596</v>
      </c>
      <c r="B706" t="s">
        <v>1562</v>
      </c>
      <c r="C706" s="36" t="s">
        <v>1563</v>
      </c>
      <c r="D706" s="36" t="s">
        <v>10</v>
      </c>
      <c r="E706" t="s">
        <v>64</v>
      </c>
    </row>
    <row r="707" spans="1:5" x14ac:dyDescent="0.25">
      <c r="A707" s="5">
        <v>45706.359317129631</v>
      </c>
      <c r="B707" t="s">
        <v>1564</v>
      </c>
      <c r="C707" s="36" t="s">
        <v>1565</v>
      </c>
      <c r="D707" s="36" t="s">
        <v>25</v>
      </c>
      <c r="E707" t="s">
        <v>64</v>
      </c>
    </row>
    <row r="708" spans="1:5" x14ac:dyDescent="0.25">
      <c r="A708" s="5">
        <v>45706.386250000003</v>
      </c>
      <c r="B708" t="s">
        <v>1566</v>
      </c>
      <c r="C708" s="36" t="s">
        <v>1567</v>
      </c>
      <c r="D708" s="36" t="s">
        <v>25</v>
      </c>
      <c r="E708" t="s">
        <v>64</v>
      </c>
    </row>
    <row r="709" spans="1:5" x14ac:dyDescent="0.25">
      <c r="A709" s="5">
        <v>45706.398090277777</v>
      </c>
      <c r="B709" t="s">
        <v>1568</v>
      </c>
      <c r="C709" s="36" t="s">
        <v>1569</v>
      </c>
      <c r="D709" s="36" t="s">
        <v>11</v>
      </c>
      <c r="E709" t="s">
        <v>64</v>
      </c>
    </row>
    <row r="710" spans="1:5" x14ac:dyDescent="0.25">
      <c r="A710" s="5">
        <v>45706.399351851855</v>
      </c>
      <c r="B710" t="s">
        <v>1570</v>
      </c>
      <c r="C710" s="36" t="s">
        <v>1571</v>
      </c>
      <c r="D710" s="36" t="s">
        <v>24</v>
      </c>
      <c r="E710" t="s">
        <v>64</v>
      </c>
    </row>
    <row r="711" spans="1:5" x14ac:dyDescent="0.25">
      <c r="A711" s="5">
        <v>45706.403321759259</v>
      </c>
      <c r="B711" t="s">
        <v>1572</v>
      </c>
      <c r="C711" s="36" t="s">
        <v>1573</v>
      </c>
      <c r="D711" s="36" t="s">
        <v>10</v>
      </c>
      <c r="E711" t="s">
        <v>64</v>
      </c>
    </row>
    <row r="712" spans="1:5" x14ac:dyDescent="0.25">
      <c r="A712" s="5">
        <v>45706.418078703704</v>
      </c>
      <c r="B712" t="s">
        <v>1574</v>
      </c>
      <c r="C712" s="36" t="s">
        <v>1575</v>
      </c>
      <c r="D712" s="36" t="s">
        <v>25</v>
      </c>
      <c r="E712" t="s">
        <v>64</v>
      </c>
    </row>
    <row r="713" spans="1:5" x14ac:dyDescent="0.25">
      <c r="A713" s="5">
        <v>45706.487291666665</v>
      </c>
      <c r="B713" t="s">
        <v>1576</v>
      </c>
      <c r="C713" s="36" t="s">
        <v>1577</v>
      </c>
      <c r="D713" s="36" t="s">
        <v>12</v>
      </c>
      <c r="E713" t="s">
        <v>64</v>
      </c>
    </row>
    <row r="714" spans="1:5" x14ac:dyDescent="0.25">
      <c r="A714" s="5">
        <v>45706.501747685186</v>
      </c>
      <c r="B714" t="s">
        <v>1578</v>
      </c>
      <c r="C714" s="36" t="s">
        <v>1579</v>
      </c>
      <c r="D714" s="36" t="s">
        <v>24</v>
      </c>
      <c r="E714" t="s">
        <v>63</v>
      </c>
    </row>
    <row r="715" spans="1:5" x14ac:dyDescent="0.25">
      <c r="A715" s="5">
        <v>45706.536435185182</v>
      </c>
      <c r="B715" t="s">
        <v>1580</v>
      </c>
      <c r="C715" s="36" t="s">
        <v>1581</v>
      </c>
      <c r="D715" s="36" t="s">
        <v>24</v>
      </c>
      <c r="E715" t="s">
        <v>64</v>
      </c>
    </row>
    <row r="716" spans="1:5" x14ac:dyDescent="0.25">
      <c r="A716" s="5">
        <v>45706.548171296294</v>
      </c>
      <c r="B716" t="s">
        <v>1582</v>
      </c>
      <c r="C716" s="36" t="s">
        <v>1583</v>
      </c>
      <c r="D716" s="36" t="s">
        <v>24</v>
      </c>
      <c r="E716" t="s">
        <v>64</v>
      </c>
    </row>
    <row r="717" spans="1:5" x14ac:dyDescent="0.25">
      <c r="A717" s="5">
        <v>45706.593634259261</v>
      </c>
      <c r="B717" t="s">
        <v>1584</v>
      </c>
      <c r="C717" s="36" t="s">
        <v>1585</v>
      </c>
      <c r="D717" s="36" t="s">
        <v>24</v>
      </c>
      <c r="E717" t="s">
        <v>64</v>
      </c>
    </row>
    <row r="718" spans="1:5" x14ac:dyDescent="0.25">
      <c r="A718" s="5">
        <v>45706.60837962963</v>
      </c>
      <c r="B718" t="s">
        <v>1586</v>
      </c>
      <c r="C718" s="36" t="s">
        <v>1587</v>
      </c>
      <c r="D718" s="36" t="s">
        <v>13</v>
      </c>
      <c r="E718" t="s">
        <v>64</v>
      </c>
    </row>
    <row r="719" spans="1:5" x14ac:dyDescent="0.25">
      <c r="A719" s="5">
        <v>45706.624085648145</v>
      </c>
      <c r="B719" t="s">
        <v>1588</v>
      </c>
      <c r="C719" s="36" t="s">
        <v>1589</v>
      </c>
      <c r="D719" s="36" t="s">
        <v>10</v>
      </c>
      <c r="E719" t="s">
        <v>64</v>
      </c>
    </row>
    <row r="720" spans="1:5" x14ac:dyDescent="0.25">
      <c r="A720" s="5">
        <v>45706.643576388888</v>
      </c>
      <c r="B720" t="s">
        <v>1590</v>
      </c>
      <c r="C720" s="36" t="s">
        <v>1591</v>
      </c>
      <c r="D720" s="36" t="s">
        <v>11</v>
      </c>
      <c r="E720" t="s">
        <v>64</v>
      </c>
    </row>
    <row r="721" spans="1:5" x14ac:dyDescent="0.25">
      <c r="A721" s="5">
        <v>45706.660127314812</v>
      </c>
      <c r="B721" t="s">
        <v>1592</v>
      </c>
      <c r="C721" s="36" t="s">
        <v>1593</v>
      </c>
      <c r="D721" s="36" t="s">
        <v>25</v>
      </c>
      <c r="E721" t="s">
        <v>64</v>
      </c>
    </row>
    <row r="722" spans="1:5" x14ac:dyDescent="0.25">
      <c r="A722" s="5">
        <v>45706.711967592593</v>
      </c>
      <c r="B722" t="s">
        <v>1594</v>
      </c>
      <c r="C722" s="36" t="s">
        <v>1595</v>
      </c>
      <c r="D722" s="36" t="s">
        <v>13</v>
      </c>
      <c r="E722" t="s">
        <v>64</v>
      </c>
    </row>
    <row r="723" spans="1:5" x14ac:dyDescent="0.25">
      <c r="A723" s="5">
        <v>45707.1721412037</v>
      </c>
      <c r="B723" t="s">
        <v>1596</v>
      </c>
      <c r="C723" s="36" t="s">
        <v>1597</v>
      </c>
      <c r="D723" s="36" t="s">
        <v>381</v>
      </c>
      <c r="E723" t="s">
        <v>64</v>
      </c>
    </row>
    <row r="724" spans="1:5" x14ac:dyDescent="0.25">
      <c r="A724" s="5">
        <v>45707.21266203704</v>
      </c>
      <c r="B724" t="s">
        <v>1598</v>
      </c>
      <c r="C724" s="36" t="s">
        <v>1599</v>
      </c>
      <c r="D724" s="36" t="s">
        <v>1359</v>
      </c>
      <c r="E724" t="s">
        <v>64</v>
      </c>
    </row>
    <row r="725" spans="1:5" x14ac:dyDescent="0.25">
      <c r="A725" s="5">
        <v>45707.225243055553</v>
      </c>
      <c r="B725" t="s">
        <v>1600</v>
      </c>
      <c r="C725" s="36" t="s">
        <v>1601</v>
      </c>
      <c r="D725" s="36" t="s">
        <v>7</v>
      </c>
      <c r="E725" t="s">
        <v>64</v>
      </c>
    </row>
    <row r="726" spans="1:5" x14ac:dyDescent="0.25">
      <c r="A726" s="5">
        <v>45707.252604166664</v>
      </c>
      <c r="B726" t="s">
        <v>1602</v>
      </c>
      <c r="C726" s="36" t="s">
        <v>1603</v>
      </c>
      <c r="D726" s="36" t="s">
        <v>10</v>
      </c>
      <c r="E726" t="s">
        <v>64</v>
      </c>
    </row>
    <row r="727" spans="1:5" x14ac:dyDescent="0.25">
      <c r="A727" s="5">
        <v>45707.304166666669</v>
      </c>
      <c r="B727" t="s">
        <v>1604</v>
      </c>
      <c r="C727" s="36" t="s">
        <v>1605</v>
      </c>
      <c r="D727" s="36" t="s">
        <v>10</v>
      </c>
      <c r="E727" t="s">
        <v>64</v>
      </c>
    </row>
    <row r="728" spans="1:5" x14ac:dyDescent="0.25">
      <c r="A728" s="5">
        <v>45707.308472222219</v>
      </c>
      <c r="B728" t="s">
        <v>1606</v>
      </c>
      <c r="C728" s="36" t="s">
        <v>1607</v>
      </c>
      <c r="D728" s="36" t="s">
        <v>10</v>
      </c>
      <c r="E728" t="s">
        <v>64</v>
      </c>
    </row>
    <row r="729" spans="1:5" x14ac:dyDescent="0.25">
      <c r="A729" s="5">
        <v>45707.327951388892</v>
      </c>
      <c r="B729" t="s">
        <v>1608</v>
      </c>
      <c r="C729" s="36" t="s">
        <v>1609</v>
      </c>
      <c r="D729" s="36" t="s">
        <v>12</v>
      </c>
      <c r="E729" t="s">
        <v>64</v>
      </c>
    </row>
    <row r="730" spans="1:5" x14ac:dyDescent="0.25">
      <c r="A730" s="5">
        <v>45707.340057870373</v>
      </c>
      <c r="B730" t="s">
        <v>1610</v>
      </c>
      <c r="C730" s="36" t="s">
        <v>1611</v>
      </c>
      <c r="D730" s="36" t="s">
        <v>25</v>
      </c>
      <c r="E730" t="s">
        <v>64</v>
      </c>
    </row>
    <row r="731" spans="1:5" x14ac:dyDescent="0.25">
      <c r="A731" s="5">
        <v>45707.386087962965</v>
      </c>
      <c r="B731" t="s">
        <v>1612</v>
      </c>
      <c r="C731" s="36" t="s">
        <v>1613</v>
      </c>
      <c r="D731" s="36" t="s">
        <v>12</v>
      </c>
      <c r="E731" t="s">
        <v>64</v>
      </c>
    </row>
    <row r="732" spans="1:5" x14ac:dyDescent="0.25">
      <c r="A732" s="5">
        <v>45707.391296296293</v>
      </c>
      <c r="B732" t="s">
        <v>1614</v>
      </c>
      <c r="C732" s="36" t="s">
        <v>1615</v>
      </c>
      <c r="D732" s="36" t="s">
        <v>8</v>
      </c>
      <c r="E732" t="s">
        <v>64</v>
      </c>
    </row>
    <row r="733" spans="1:5" x14ac:dyDescent="0.25">
      <c r="A733" s="5">
        <v>45707.43681712963</v>
      </c>
      <c r="B733" t="s">
        <v>1616</v>
      </c>
      <c r="C733" s="36" t="s">
        <v>1617</v>
      </c>
      <c r="D733" s="36" t="s">
        <v>24</v>
      </c>
      <c r="E733" t="s">
        <v>64</v>
      </c>
    </row>
    <row r="734" spans="1:5" x14ac:dyDescent="0.25">
      <c r="A734" s="5">
        <v>45707.450729166667</v>
      </c>
      <c r="B734" t="s">
        <v>1618</v>
      </c>
      <c r="C734" s="36" t="s">
        <v>1619</v>
      </c>
      <c r="D734" s="36" t="s">
        <v>13</v>
      </c>
      <c r="E734" t="s">
        <v>64</v>
      </c>
    </row>
    <row r="735" spans="1:5" x14ac:dyDescent="0.25">
      <c r="A735" s="5">
        <v>45707.535312499997</v>
      </c>
      <c r="B735" t="s">
        <v>1620</v>
      </c>
      <c r="C735" s="36" t="s">
        <v>1621</v>
      </c>
      <c r="D735" s="36" t="s">
        <v>10</v>
      </c>
      <c r="E735" t="s">
        <v>64</v>
      </c>
    </row>
    <row r="736" spans="1:5" x14ac:dyDescent="0.25">
      <c r="A736" s="5">
        <v>45707.538587962961</v>
      </c>
      <c r="B736" t="s">
        <v>1622</v>
      </c>
      <c r="C736" s="36" t="s">
        <v>1623</v>
      </c>
      <c r="D736" s="36" t="s">
        <v>10</v>
      </c>
      <c r="E736" t="s">
        <v>64</v>
      </c>
    </row>
    <row r="737" spans="1:5" x14ac:dyDescent="0.25">
      <c r="A737" s="5">
        <v>45707.543668981481</v>
      </c>
      <c r="B737" t="s">
        <v>1624</v>
      </c>
      <c r="C737" s="36" t="s">
        <v>1625</v>
      </c>
      <c r="D737" s="36" t="s">
        <v>7</v>
      </c>
      <c r="E737" t="s">
        <v>64</v>
      </c>
    </row>
    <row r="738" spans="1:5" x14ac:dyDescent="0.25">
      <c r="A738" s="5">
        <v>45707.648078703707</v>
      </c>
      <c r="B738" t="s">
        <v>1626</v>
      </c>
      <c r="C738" s="36" t="s">
        <v>1627</v>
      </c>
      <c r="D738" s="36" t="s">
        <v>13</v>
      </c>
      <c r="E738" t="s">
        <v>64</v>
      </c>
    </row>
    <row r="739" spans="1:5" x14ac:dyDescent="0.25">
      <c r="A739" s="5">
        <v>45707.662928240738</v>
      </c>
      <c r="B739" t="s">
        <v>1628</v>
      </c>
      <c r="C739" s="36" t="s">
        <v>1629</v>
      </c>
      <c r="D739" s="36" t="s">
        <v>7</v>
      </c>
      <c r="E739" t="s">
        <v>63</v>
      </c>
    </row>
    <row r="740" spans="1:5" x14ac:dyDescent="0.25">
      <c r="A740" s="5">
        <v>45707.674629629626</v>
      </c>
      <c r="B740" t="s">
        <v>1630</v>
      </c>
      <c r="C740" s="36" t="s">
        <v>1631</v>
      </c>
      <c r="D740" s="36" t="s">
        <v>11</v>
      </c>
      <c r="E740" t="s">
        <v>64</v>
      </c>
    </row>
    <row r="741" spans="1:5" x14ac:dyDescent="0.25">
      <c r="A741" s="5">
        <v>45707.676111111112</v>
      </c>
      <c r="B741" t="s">
        <v>1632</v>
      </c>
      <c r="C741" s="36" t="s">
        <v>1633</v>
      </c>
      <c r="D741" s="36" t="s">
        <v>11</v>
      </c>
      <c r="E741" t="s">
        <v>64</v>
      </c>
    </row>
    <row r="742" spans="1:5" x14ac:dyDescent="0.25">
      <c r="A742" s="5">
        <v>45707.776134259257</v>
      </c>
      <c r="B742" t="s">
        <v>1634</v>
      </c>
      <c r="C742" s="36" t="s">
        <v>1635</v>
      </c>
      <c r="D742" s="36" t="s">
        <v>25</v>
      </c>
      <c r="E742" t="s">
        <v>63</v>
      </c>
    </row>
    <row r="743" spans="1:5" x14ac:dyDescent="0.25">
      <c r="A743" s="5">
        <v>45707.812326388892</v>
      </c>
      <c r="B743" t="s">
        <v>1636</v>
      </c>
      <c r="C743" s="36" t="s">
        <v>1637</v>
      </c>
      <c r="D743" s="36" t="s">
        <v>6</v>
      </c>
      <c r="E743" t="s">
        <v>64</v>
      </c>
    </row>
    <row r="744" spans="1:5" x14ac:dyDescent="0.25">
      <c r="A744" s="5">
        <v>45707.829444444447</v>
      </c>
      <c r="B744" t="s">
        <v>1638</v>
      </c>
      <c r="C744" s="36" t="s">
        <v>1639</v>
      </c>
      <c r="D744" s="36" t="s">
        <v>11</v>
      </c>
      <c r="E744" t="s">
        <v>64</v>
      </c>
    </row>
    <row r="745" spans="1:5" x14ac:dyDescent="0.25">
      <c r="A745" s="5">
        <v>45707.896111111113</v>
      </c>
      <c r="B745" t="s">
        <v>1640</v>
      </c>
      <c r="C745" s="36" t="s">
        <v>1641</v>
      </c>
      <c r="D745" s="36" t="s">
        <v>25</v>
      </c>
      <c r="E745" t="s">
        <v>64</v>
      </c>
    </row>
    <row r="746" spans="1:5" x14ac:dyDescent="0.25">
      <c r="A746" s="5">
        <v>45708.306435185186</v>
      </c>
      <c r="B746" t="s">
        <v>1642</v>
      </c>
      <c r="C746" s="36" t="s">
        <v>1643</v>
      </c>
      <c r="D746" s="36" t="s">
        <v>11</v>
      </c>
      <c r="E746" t="s">
        <v>64</v>
      </c>
    </row>
    <row r="747" spans="1:5" x14ac:dyDescent="0.25">
      <c r="A747" s="5">
        <v>45708.347881944443</v>
      </c>
      <c r="B747" t="s">
        <v>1644</v>
      </c>
      <c r="C747" s="36" t="s">
        <v>1645</v>
      </c>
      <c r="D747" s="36" t="s">
        <v>11</v>
      </c>
      <c r="E747" t="s">
        <v>64</v>
      </c>
    </row>
    <row r="748" spans="1:5" x14ac:dyDescent="0.25">
      <c r="A748" s="5">
        <v>45708.348483796297</v>
      </c>
      <c r="B748" t="s">
        <v>1646</v>
      </c>
      <c r="C748" s="36" t="s">
        <v>1647</v>
      </c>
      <c r="D748" s="36" t="s">
        <v>7</v>
      </c>
      <c r="E748" t="s">
        <v>64</v>
      </c>
    </row>
    <row r="749" spans="1:5" x14ac:dyDescent="0.25">
      <c r="A749" s="5">
        <v>45708.351284722223</v>
      </c>
      <c r="B749" t="s">
        <v>1648</v>
      </c>
      <c r="C749" s="36" t="s">
        <v>1649</v>
      </c>
      <c r="D749" s="36" t="s">
        <v>7</v>
      </c>
      <c r="E749" t="s">
        <v>64</v>
      </c>
    </row>
    <row r="750" spans="1:5" x14ac:dyDescent="0.25">
      <c r="A750" s="5">
        <v>45708.355555555558</v>
      </c>
      <c r="B750" t="s">
        <v>1650</v>
      </c>
      <c r="C750" s="36" t="s">
        <v>1651</v>
      </c>
      <c r="D750" s="36" t="s">
        <v>24</v>
      </c>
      <c r="E750" t="s">
        <v>64</v>
      </c>
    </row>
    <row r="751" spans="1:5" x14ac:dyDescent="0.25">
      <c r="A751" s="5">
        <v>45708.364560185182</v>
      </c>
      <c r="B751" t="s">
        <v>1652</v>
      </c>
      <c r="C751" s="36" t="s">
        <v>1653</v>
      </c>
      <c r="D751" s="36" t="s">
        <v>10</v>
      </c>
      <c r="E751" t="s">
        <v>64</v>
      </c>
    </row>
    <row r="752" spans="1:5" x14ac:dyDescent="0.25">
      <c r="A752" s="5">
        <v>45708.414490740739</v>
      </c>
      <c r="B752" t="s">
        <v>1654</v>
      </c>
      <c r="C752" s="36" t="s">
        <v>1655</v>
      </c>
      <c r="D752" s="36" t="s">
        <v>12</v>
      </c>
      <c r="E752" t="s">
        <v>64</v>
      </c>
    </row>
    <row r="753" spans="1:5" x14ac:dyDescent="0.25">
      <c r="A753" s="5">
        <v>45708.498206018521</v>
      </c>
      <c r="B753" t="s">
        <v>1656</v>
      </c>
      <c r="C753" s="36" t="s">
        <v>1657</v>
      </c>
      <c r="D753" s="36" t="s">
        <v>13</v>
      </c>
      <c r="E753" t="s">
        <v>64</v>
      </c>
    </row>
    <row r="754" spans="1:5" x14ac:dyDescent="0.25">
      <c r="A754" s="5">
        <v>45708.50408564815</v>
      </c>
      <c r="B754" t="s">
        <v>1658</v>
      </c>
      <c r="C754" s="36" t="s">
        <v>1659</v>
      </c>
      <c r="D754" s="36" t="s">
        <v>12</v>
      </c>
      <c r="E754" t="s">
        <v>64</v>
      </c>
    </row>
    <row r="755" spans="1:5" x14ac:dyDescent="0.25">
      <c r="A755" s="5">
        <v>45708.506805555553</v>
      </c>
      <c r="B755" t="s">
        <v>1660</v>
      </c>
      <c r="C755" s="36" t="s">
        <v>1661</v>
      </c>
      <c r="D755" s="36" t="s">
        <v>12</v>
      </c>
      <c r="E755" t="s">
        <v>64</v>
      </c>
    </row>
    <row r="756" spans="1:5" x14ac:dyDescent="0.25">
      <c r="A756" s="5">
        <v>45708.652314814812</v>
      </c>
      <c r="B756" t="s">
        <v>1662</v>
      </c>
      <c r="C756" s="36" t="s">
        <v>1663</v>
      </c>
      <c r="D756" s="36" t="s">
        <v>25</v>
      </c>
      <c r="E756" t="s">
        <v>64</v>
      </c>
    </row>
    <row r="757" spans="1:5" x14ac:dyDescent="0.25">
      <c r="A757" s="5">
        <v>45708.762465277781</v>
      </c>
      <c r="B757" t="s">
        <v>1664</v>
      </c>
      <c r="C757" s="36" t="s">
        <v>1665</v>
      </c>
      <c r="D757" s="36" t="s">
        <v>4</v>
      </c>
      <c r="E757" t="s">
        <v>64</v>
      </c>
    </row>
    <row r="758" spans="1:5" x14ac:dyDescent="0.25">
      <c r="A758" s="5">
        <v>45708.894895833335</v>
      </c>
      <c r="B758" t="s">
        <v>1666</v>
      </c>
      <c r="C758" s="36" t="s">
        <v>1667</v>
      </c>
      <c r="D758" s="36" t="s">
        <v>25</v>
      </c>
      <c r="E758" t="s">
        <v>64</v>
      </c>
    </row>
    <row r="759" spans="1:5" x14ac:dyDescent="0.25">
      <c r="A759" s="5">
        <v>45708.924641203703</v>
      </c>
      <c r="B759" t="s">
        <v>1668</v>
      </c>
      <c r="C759" s="36" t="s">
        <v>1669</v>
      </c>
      <c r="D759" s="36" t="s">
        <v>4</v>
      </c>
      <c r="E759" t="s">
        <v>64</v>
      </c>
    </row>
    <row r="760" spans="1:5" x14ac:dyDescent="0.25">
      <c r="A760" s="5">
        <v>45709.194108796299</v>
      </c>
      <c r="B760" t="s">
        <v>1670</v>
      </c>
      <c r="C760" s="36" t="s">
        <v>1671</v>
      </c>
      <c r="D760" s="36" t="s">
        <v>11</v>
      </c>
      <c r="E760" t="s">
        <v>64</v>
      </c>
    </row>
    <row r="761" spans="1:5" x14ac:dyDescent="0.25">
      <c r="A761" s="5">
        <v>45709.315821759257</v>
      </c>
      <c r="B761" t="s">
        <v>1672</v>
      </c>
      <c r="C761" s="36" t="s">
        <v>1673</v>
      </c>
      <c r="D761" s="36" t="s">
        <v>7</v>
      </c>
      <c r="E761" t="s">
        <v>64</v>
      </c>
    </row>
    <row r="762" spans="1:5" x14ac:dyDescent="0.25">
      <c r="A762" s="5">
        <v>45709.367962962962</v>
      </c>
      <c r="B762" t="s">
        <v>1674</v>
      </c>
      <c r="C762" s="36" t="s">
        <v>1675</v>
      </c>
      <c r="D762" s="36" t="s">
        <v>4</v>
      </c>
      <c r="E762" t="s">
        <v>64</v>
      </c>
    </row>
    <row r="763" spans="1:5" x14ac:dyDescent="0.25">
      <c r="A763" s="5">
        <v>45709.368067129632</v>
      </c>
      <c r="B763" t="s">
        <v>1676</v>
      </c>
      <c r="C763" s="36" t="s">
        <v>1677</v>
      </c>
      <c r="D763" s="36" t="s">
        <v>4</v>
      </c>
      <c r="E763" t="s">
        <v>64</v>
      </c>
    </row>
    <row r="764" spans="1:5" x14ac:dyDescent="0.25">
      <c r="A764" s="5">
        <v>45709.36818287037</v>
      </c>
      <c r="B764" t="s">
        <v>1678</v>
      </c>
      <c r="C764" s="36" t="s">
        <v>1679</v>
      </c>
      <c r="D764" s="36" t="s">
        <v>4</v>
      </c>
      <c r="E764" t="s">
        <v>64</v>
      </c>
    </row>
    <row r="765" spans="1:5" x14ac:dyDescent="0.25">
      <c r="A765" s="5">
        <v>45709.370243055557</v>
      </c>
      <c r="B765" t="s">
        <v>1680</v>
      </c>
      <c r="C765" s="36" t="s">
        <v>1681</v>
      </c>
      <c r="D765" s="36" t="s">
        <v>10</v>
      </c>
      <c r="E765" t="s">
        <v>64</v>
      </c>
    </row>
    <row r="766" spans="1:5" x14ac:dyDescent="0.25">
      <c r="A766" s="5">
        <v>45709.442696759259</v>
      </c>
      <c r="B766" t="s">
        <v>1682</v>
      </c>
      <c r="C766" s="36" t="s">
        <v>1683</v>
      </c>
      <c r="D766" s="36" t="s">
        <v>331</v>
      </c>
      <c r="E766" t="s">
        <v>64</v>
      </c>
    </row>
    <row r="767" spans="1:5" x14ac:dyDescent="0.25">
      <c r="A767" s="5">
        <v>45709.472650462965</v>
      </c>
      <c r="B767" t="s">
        <v>1684</v>
      </c>
      <c r="C767" s="36" t="s">
        <v>1685</v>
      </c>
      <c r="D767" s="36" t="s">
        <v>25</v>
      </c>
      <c r="E767" t="s">
        <v>64</v>
      </c>
    </row>
    <row r="768" spans="1:5" x14ac:dyDescent="0.25">
      <c r="A768" s="5">
        <v>45709.567685185182</v>
      </c>
      <c r="B768" t="s">
        <v>1686</v>
      </c>
      <c r="C768" s="36" t="s">
        <v>1687</v>
      </c>
      <c r="D768" s="36" t="s">
        <v>7</v>
      </c>
      <c r="E768" t="s">
        <v>64</v>
      </c>
    </row>
    <row r="769" spans="1:5" x14ac:dyDescent="0.25">
      <c r="A769" s="5">
        <v>45709.620706018519</v>
      </c>
      <c r="B769" t="s">
        <v>1688</v>
      </c>
      <c r="C769" s="36" t="s">
        <v>1689</v>
      </c>
      <c r="D769" s="36" t="s">
        <v>6</v>
      </c>
      <c r="E769" t="s">
        <v>64</v>
      </c>
    </row>
    <row r="770" spans="1:5" x14ac:dyDescent="0.25">
      <c r="A770" s="5">
        <v>45709.647916666669</v>
      </c>
      <c r="B770" t="s">
        <v>1690</v>
      </c>
      <c r="C770" s="36" t="s">
        <v>1691</v>
      </c>
      <c r="D770" s="36" t="s">
        <v>8</v>
      </c>
      <c r="E770" t="s">
        <v>63</v>
      </c>
    </row>
    <row r="771" spans="1:5" x14ac:dyDescent="0.25">
      <c r="A771" s="5">
        <v>45710.269675925927</v>
      </c>
      <c r="B771" t="s">
        <v>1692</v>
      </c>
      <c r="C771" s="36" t="s">
        <v>1693</v>
      </c>
      <c r="D771" s="36" t="s">
        <v>338</v>
      </c>
      <c r="E771" t="s">
        <v>64</v>
      </c>
    </row>
    <row r="772" spans="1:5" x14ac:dyDescent="0.25">
      <c r="A772" s="5">
        <v>45710.322476851848</v>
      </c>
      <c r="B772" t="s">
        <v>1694</v>
      </c>
      <c r="C772" s="36" t="s">
        <v>1695</v>
      </c>
      <c r="D772" s="36" t="s">
        <v>11</v>
      </c>
      <c r="E772" t="s">
        <v>63</v>
      </c>
    </row>
    <row r="773" spans="1:5" x14ac:dyDescent="0.25">
      <c r="A773" s="5">
        <v>45710.34988425926</v>
      </c>
      <c r="B773" t="s">
        <v>1696</v>
      </c>
      <c r="C773" s="36" t="s">
        <v>1697</v>
      </c>
      <c r="D773" s="36" t="s">
        <v>164</v>
      </c>
      <c r="E773" t="s">
        <v>64</v>
      </c>
    </row>
    <row r="774" spans="1:5" x14ac:dyDescent="0.25">
      <c r="A774" s="5">
        <v>45710.743310185186</v>
      </c>
      <c r="B774" t="s">
        <v>1698</v>
      </c>
      <c r="C774" s="36" t="s">
        <v>1699</v>
      </c>
      <c r="D774" s="36" t="s">
        <v>6</v>
      </c>
      <c r="E774" t="s">
        <v>64</v>
      </c>
    </row>
    <row r="775" spans="1:5" x14ac:dyDescent="0.25">
      <c r="A775" s="5">
        <v>45710.857442129629</v>
      </c>
      <c r="B775" t="s">
        <v>1700</v>
      </c>
      <c r="C775" s="36" t="s">
        <v>1701</v>
      </c>
      <c r="D775" s="36" t="s">
        <v>11</v>
      </c>
      <c r="E775" t="s">
        <v>64</v>
      </c>
    </row>
    <row r="776" spans="1:5" x14ac:dyDescent="0.25">
      <c r="A776" s="5">
        <v>45710.864548611113</v>
      </c>
      <c r="B776" t="s">
        <v>1702</v>
      </c>
      <c r="C776" s="36" t="s">
        <v>1703</v>
      </c>
      <c r="D776" s="36" t="s">
        <v>8</v>
      </c>
      <c r="E776" t="s">
        <v>64</v>
      </c>
    </row>
    <row r="777" spans="1:5" x14ac:dyDescent="0.25">
      <c r="A777" s="5">
        <v>45710.884953703702</v>
      </c>
      <c r="B777" t="s">
        <v>1704</v>
      </c>
      <c r="C777" s="36" t="s">
        <v>1705</v>
      </c>
      <c r="D777" s="36" t="s">
        <v>8</v>
      </c>
      <c r="E777" t="s">
        <v>64</v>
      </c>
    </row>
    <row r="778" spans="1:5" x14ac:dyDescent="0.25">
      <c r="A778" s="5">
        <v>45711.34097222222</v>
      </c>
      <c r="B778" t="s">
        <v>1706</v>
      </c>
      <c r="C778" s="36" t="s">
        <v>1707</v>
      </c>
      <c r="D778" s="36" t="s">
        <v>11</v>
      </c>
      <c r="E778" t="s">
        <v>64</v>
      </c>
    </row>
    <row r="779" spans="1:5" x14ac:dyDescent="0.25">
      <c r="A779" s="5">
        <v>45711.394999999997</v>
      </c>
      <c r="B779" t="s">
        <v>1708</v>
      </c>
      <c r="C779" s="36" t="s">
        <v>1709</v>
      </c>
      <c r="D779" s="36" t="s">
        <v>25</v>
      </c>
      <c r="E779" t="s">
        <v>64</v>
      </c>
    </row>
    <row r="780" spans="1:5" x14ac:dyDescent="0.25">
      <c r="A780" s="5">
        <v>45711.427870370368</v>
      </c>
      <c r="B780" t="s">
        <v>1710</v>
      </c>
      <c r="C780" s="36" t="s">
        <v>1711</v>
      </c>
      <c r="D780" s="36" t="s">
        <v>24</v>
      </c>
      <c r="E780" t="s">
        <v>64</v>
      </c>
    </row>
    <row r="781" spans="1:5" x14ac:dyDescent="0.25">
      <c r="A781" s="5">
        <v>45711.535081018519</v>
      </c>
      <c r="B781" t="s">
        <v>1712</v>
      </c>
      <c r="C781" s="36" t="s">
        <v>1713</v>
      </c>
      <c r="D781" s="36" t="s">
        <v>6</v>
      </c>
      <c r="E781" t="s">
        <v>64</v>
      </c>
    </row>
    <row r="782" spans="1:5" x14ac:dyDescent="0.25">
      <c r="A782" s="5">
        <v>45711.66951388889</v>
      </c>
      <c r="B782" t="s">
        <v>1714</v>
      </c>
      <c r="C782" s="36" t="s">
        <v>1715</v>
      </c>
      <c r="D782" s="36" t="s">
        <v>12</v>
      </c>
      <c r="E782" t="s">
        <v>64</v>
      </c>
    </row>
    <row r="783" spans="1:5" x14ac:dyDescent="0.25">
      <c r="A783" s="5">
        <v>45711.787743055553</v>
      </c>
      <c r="B783" t="s">
        <v>1716</v>
      </c>
      <c r="C783" s="36" t="s">
        <v>1717</v>
      </c>
      <c r="D783" s="36" t="s">
        <v>25</v>
      </c>
      <c r="E783" t="s">
        <v>64</v>
      </c>
    </row>
    <row r="784" spans="1:5" x14ac:dyDescent="0.25">
      <c r="A784" s="5">
        <v>45711.83394675926</v>
      </c>
      <c r="B784" t="s">
        <v>1718</v>
      </c>
      <c r="C784" s="36" t="s">
        <v>1719</v>
      </c>
      <c r="D784" s="36" t="s">
        <v>1359</v>
      </c>
      <c r="E784" t="s">
        <v>64</v>
      </c>
    </row>
    <row r="785" spans="1:5" x14ac:dyDescent="0.25">
      <c r="A785" s="5">
        <v>45712.174131944441</v>
      </c>
      <c r="B785" t="s">
        <v>1720</v>
      </c>
      <c r="C785" s="36" t="s">
        <v>1721</v>
      </c>
      <c r="D785" s="36" t="s">
        <v>25</v>
      </c>
      <c r="E785" t="s">
        <v>64</v>
      </c>
    </row>
    <row r="786" spans="1:5" x14ac:dyDescent="0.25">
      <c r="A786" s="5">
        <v>45712.267835648148</v>
      </c>
      <c r="B786" t="s">
        <v>1722</v>
      </c>
      <c r="C786" s="36" t="s">
        <v>1723</v>
      </c>
      <c r="D786" s="36" t="s">
        <v>25</v>
      </c>
      <c r="E786" t="s">
        <v>64</v>
      </c>
    </row>
    <row r="787" spans="1:5" x14ac:dyDescent="0.25">
      <c r="A787" s="5">
        <v>45712.279120370367</v>
      </c>
      <c r="B787" t="s">
        <v>1724</v>
      </c>
      <c r="C787" s="36" t="s">
        <v>1725</v>
      </c>
      <c r="D787" s="36" t="s">
        <v>13</v>
      </c>
      <c r="E787" t="s">
        <v>64</v>
      </c>
    </row>
    <row r="788" spans="1:5" x14ac:dyDescent="0.25">
      <c r="A788" s="5">
        <v>45712.291064814817</v>
      </c>
      <c r="B788" t="s">
        <v>1726</v>
      </c>
      <c r="C788" s="36" t="s">
        <v>1727</v>
      </c>
      <c r="D788" s="36" t="s">
        <v>11</v>
      </c>
      <c r="E788" t="s">
        <v>64</v>
      </c>
    </row>
    <row r="789" spans="1:5" x14ac:dyDescent="0.25">
      <c r="A789" s="5">
        <v>45712.298773148148</v>
      </c>
      <c r="B789" t="s">
        <v>1728</v>
      </c>
      <c r="C789" s="36" t="s">
        <v>1729</v>
      </c>
      <c r="D789" s="36" t="s">
        <v>11</v>
      </c>
      <c r="E789" t="s">
        <v>64</v>
      </c>
    </row>
    <row r="790" spans="1:5" x14ac:dyDescent="0.25">
      <c r="A790" s="5">
        <v>45712.305833333332</v>
      </c>
      <c r="B790" t="s">
        <v>1730</v>
      </c>
      <c r="C790" s="36" t="s">
        <v>1731</v>
      </c>
      <c r="D790" s="36" t="s">
        <v>7</v>
      </c>
      <c r="E790" t="s">
        <v>64</v>
      </c>
    </row>
    <row r="791" spans="1:5" x14ac:dyDescent="0.25">
      <c r="A791" s="5">
        <v>45712.306620370371</v>
      </c>
      <c r="B791" t="s">
        <v>1732</v>
      </c>
      <c r="C791" s="36" t="s">
        <v>1733</v>
      </c>
      <c r="D791" s="36" t="s">
        <v>12</v>
      </c>
      <c r="E791" t="s">
        <v>64</v>
      </c>
    </row>
    <row r="792" spans="1:5" x14ac:dyDescent="0.25">
      <c r="A792" s="5">
        <v>45712.30908564815</v>
      </c>
      <c r="B792" t="s">
        <v>1734</v>
      </c>
      <c r="C792" s="36" t="s">
        <v>1735</v>
      </c>
      <c r="D792" s="36" t="s">
        <v>11</v>
      </c>
      <c r="E792" t="s">
        <v>64</v>
      </c>
    </row>
    <row r="793" spans="1:5" x14ac:dyDescent="0.25">
      <c r="A793" s="5">
        <v>45712.309247685182</v>
      </c>
      <c r="B793" t="s">
        <v>1736</v>
      </c>
      <c r="C793" s="36" t="s">
        <v>1737</v>
      </c>
      <c r="D793" s="36" t="s">
        <v>12</v>
      </c>
      <c r="E793" t="s">
        <v>64</v>
      </c>
    </row>
    <row r="794" spans="1:5" x14ac:dyDescent="0.25">
      <c r="A794" s="5">
        <v>45712.310729166667</v>
      </c>
      <c r="B794" t="s">
        <v>1738</v>
      </c>
      <c r="C794" s="36" t="s">
        <v>1739</v>
      </c>
      <c r="D794" s="36" t="s">
        <v>11</v>
      </c>
      <c r="E794" t="s">
        <v>64</v>
      </c>
    </row>
    <row r="795" spans="1:5" x14ac:dyDescent="0.25">
      <c r="A795" s="5">
        <v>45712.318043981482</v>
      </c>
      <c r="B795" t="s">
        <v>1740</v>
      </c>
      <c r="C795" s="36" t="s">
        <v>1741</v>
      </c>
      <c r="D795" s="36" t="s">
        <v>6</v>
      </c>
      <c r="E795" t="s">
        <v>64</v>
      </c>
    </row>
    <row r="796" spans="1:5" x14ac:dyDescent="0.25">
      <c r="A796" s="5">
        <v>45712.318310185183</v>
      </c>
      <c r="B796" t="s">
        <v>1742</v>
      </c>
      <c r="C796" s="36" t="s">
        <v>1743</v>
      </c>
      <c r="D796" s="36" t="s">
        <v>25</v>
      </c>
      <c r="E796" t="s">
        <v>64</v>
      </c>
    </row>
    <row r="797" spans="1:5" x14ac:dyDescent="0.25">
      <c r="A797" s="5">
        <v>45712.320138888892</v>
      </c>
      <c r="B797" t="s">
        <v>1744</v>
      </c>
      <c r="C797" s="36" t="s">
        <v>1745</v>
      </c>
      <c r="D797" s="36" t="s">
        <v>8</v>
      </c>
      <c r="E797" t="s">
        <v>64</v>
      </c>
    </row>
    <row r="798" spans="1:5" x14ac:dyDescent="0.25">
      <c r="A798" s="5">
        <v>45712.323067129626</v>
      </c>
      <c r="B798" t="s">
        <v>1746</v>
      </c>
      <c r="C798" s="36" t="s">
        <v>1747</v>
      </c>
      <c r="D798" s="36" t="s">
        <v>8</v>
      </c>
      <c r="E798" t="s">
        <v>64</v>
      </c>
    </row>
    <row r="799" spans="1:5" x14ac:dyDescent="0.25">
      <c r="A799" s="5">
        <v>45712.323761574073</v>
      </c>
      <c r="B799" t="s">
        <v>1748</v>
      </c>
      <c r="C799" s="36" t="s">
        <v>1749</v>
      </c>
      <c r="D799" s="36" t="s">
        <v>24</v>
      </c>
      <c r="E799" t="s">
        <v>64</v>
      </c>
    </row>
    <row r="800" spans="1:5" x14ac:dyDescent="0.25">
      <c r="A800" s="5">
        <v>45712.323831018519</v>
      </c>
      <c r="B800" t="s">
        <v>1750</v>
      </c>
      <c r="C800" s="36" t="s">
        <v>1751</v>
      </c>
      <c r="D800" s="36" t="s">
        <v>6</v>
      </c>
      <c r="E800" t="s">
        <v>64</v>
      </c>
    </row>
    <row r="801" spans="1:5" x14ac:dyDescent="0.25">
      <c r="A801" s="5">
        <v>45712.339016203703</v>
      </c>
      <c r="B801" t="s">
        <v>1752</v>
      </c>
      <c r="C801" s="36" t="s">
        <v>1753</v>
      </c>
      <c r="D801" s="36" t="s">
        <v>13</v>
      </c>
      <c r="E801" t="s">
        <v>64</v>
      </c>
    </row>
    <row r="802" spans="1:5" x14ac:dyDescent="0.25">
      <c r="A802" s="5">
        <v>45712.340752314813</v>
      </c>
      <c r="B802" t="s">
        <v>1754</v>
      </c>
      <c r="C802" s="36" t="s">
        <v>1755</v>
      </c>
      <c r="D802" s="36" t="s">
        <v>11</v>
      </c>
      <c r="E802" t="s">
        <v>63</v>
      </c>
    </row>
    <row r="803" spans="1:5" x14ac:dyDescent="0.25">
      <c r="A803" s="5">
        <v>45712.342858796299</v>
      </c>
      <c r="B803" t="s">
        <v>1756</v>
      </c>
      <c r="C803" s="36" t="s">
        <v>1757</v>
      </c>
      <c r="D803" s="36" t="s">
        <v>13</v>
      </c>
      <c r="E803" t="s">
        <v>64</v>
      </c>
    </row>
    <row r="804" spans="1:5" x14ac:dyDescent="0.25">
      <c r="A804" s="5">
        <v>45712.348043981481</v>
      </c>
      <c r="B804" t="s">
        <v>1758</v>
      </c>
      <c r="C804" s="36" t="s">
        <v>1759</v>
      </c>
      <c r="D804" s="36" t="s">
        <v>11</v>
      </c>
      <c r="E804" t="s">
        <v>64</v>
      </c>
    </row>
    <row r="805" spans="1:5" x14ac:dyDescent="0.25">
      <c r="A805" s="5">
        <v>45712.351782407408</v>
      </c>
      <c r="B805" t="s">
        <v>1760</v>
      </c>
      <c r="C805" s="36" t="s">
        <v>1761</v>
      </c>
      <c r="D805" s="36" t="s">
        <v>1762</v>
      </c>
      <c r="E805" t="s">
        <v>64</v>
      </c>
    </row>
    <row r="806" spans="1:5" x14ac:dyDescent="0.25">
      <c r="A806" s="5">
        <v>45712.362245370372</v>
      </c>
      <c r="B806" t="s">
        <v>1763</v>
      </c>
      <c r="C806" s="36" t="s">
        <v>1764</v>
      </c>
      <c r="D806" s="36" t="s">
        <v>167</v>
      </c>
      <c r="E806" t="s">
        <v>64</v>
      </c>
    </row>
    <row r="807" spans="1:5" ht="30" x14ac:dyDescent="0.25">
      <c r="A807" s="5">
        <v>45712.377858796295</v>
      </c>
      <c r="B807" t="s">
        <v>1765</v>
      </c>
      <c r="C807" s="36" t="s">
        <v>1766</v>
      </c>
      <c r="D807" s="36" t="s">
        <v>1767</v>
      </c>
      <c r="E807" t="s">
        <v>64</v>
      </c>
    </row>
    <row r="808" spans="1:5" x14ac:dyDescent="0.25">
      <c r="A808" s="5">
        <v>45712.407997685186</v>
      </c>
      <c r="B808" t="s">
        <v>1768</v>
      </c>
      <c r="C808" s="36" t="s">
        <v>1769</v>
      </c>
      <c r="D808" s="36" t="s">
        <v>8</v>
      </c>
      <c r="E808" t="s">
        <v>64</v>
      </c>
    </row>
    <row r="809" spans="1:5" x14ac:dyDescent="0.25">
      <c r="A809" s="5">
        <v>45712.420740740738</v>
      </c>
      <c r="B809" t="s">
        <v>1770</v>
      </c>
      <c r="C809" s="36" t="s">
        <v>1771</v>
      </c>
      <c r="D809" s="36" t="s">
        <v>6</v>
      </c>
      <c r="E809" t="s">
        <v>63</v>
      </c>
    </row>
    <row r="810" spans="1:5" x14ac:dyDescent="0.25">
      <c r="A810" s="5">
        <v>45712.429895833331</v>
      </c>
      <c r="B810" t="s">
        <v>1772</v>
      </c>
      <c r="C810" s="36" t="s">
        <v>1773</v>
      </c>
      <c r="D810" s="36" t="s">
        <v>10</v>
      </c>
      <c r="E810" t="s">
        <v>64</v>
      </c>
    </row>
    <row r="811" spans="1:5" x14ac:dyDescent="0.25">
      <c r="A811" s="5">
        <v>45712.461921296293</v>
      </c>
      <c r="B811" t="s">
        <v>1774</v>
      </c>
      <c r="C811" s="36" t="s">
        <v>1775</v>
      </c>
      <c r="D811" s="36" t="s">
        <v>25</v>
      </c>
      <c r="E811" t="s">
        <v>63</v>
      </c>
    </row>
    <row r="812" spans="1:5" x14ac:dyDescent="0.25">
      <c r="A812" s="5">
        <v>45712.467546296299</v>
      </c>
      <c r="B812" t="s">
        <v>1776</v>
      </c>
      <c r="C812" s="36" t="s">
        <v>1777</v>
      </c>
      <c r="D812" s="36" t="s">
        <v>11</v>
      </c>
      <c r="E812" t="s">
        <v>64</v>
      </c>
    </row>
    <row r="813" spans="1:5" x14ac:dyDescent="0.25">
      <c r="A813" s="5">
        <v>45712.470011574071</v>
      </c>
      <c r="B813" t="s">
        <v>1778</v>
      </c>
      <c r="C813" s="36" t="s">
        <v>1779</v>
      </c>
      <c r="D813" s="36" t="s">
        <v>10</v>
      </c>
      <c r="E813" t="s">
        <v>64</v>
      </c>
    </row>
    <row r="814" spans="1:5" x14ac:dyDescent="0.25">
      <c r="A814" s="5">
        <v>45712.475185185183</v>
      </c>
      <c r="B814" t="s">
        <v>1780</v>
      </c>
      <c r="C814" s="36" t="s">
        <v>1781</v>
      </c>
      <c r="D814" s="36" t="s">
        <v>8</v>
      </c>
      <c r="E814" t="s">
        <v>64</v>
      </c>
    </row>
    <row r="815" spans="1:5" x14ac:dyDescent="0.25">
      <c r="A815" s="5">
        <v>45712.498692129629</v>
      </c>
      <c r="B815" t="s">
        <v>1782</v>
      </c>
      <c r="C815" s="36" t="s">
        <v>1783</v>
      </c>
      <c r="D815" s="36" t="s">
        <v>8</v>
      </c>
      <c r="E815" t="s">
        <v>64</v>
      </c>
    </row>
    <row r="816" spans="1:5" x14ac:dyDescent="0.25">
      <c r="A816" s="5">
        <v>45712.503854166665</v>
      </c>
      <c r="B816" t="s">
        <v>1784</v>
      </c>
      <c r="C816" s="36" t="s">
        <v>1785</v>
      </c>
      <c r="D816" s="36" t="s">
        <v>6</v>
      </c>
      <c r="E816" t="s">
        <v>64</v>
      </c>
    </row>
    <row r="817" spans="1:5" x14ac:dyDescent="0.25">
      <c r="A817" s="5">
        <v>45712.507939814815</v>
      </c>
      <c r="B817" t="s">
        <v>1786</v>
      </c>
      <c r="C817" s="36" t="s">
        <v>1787</v>
      </c>
      <c r="D817" s="36" t="s">
        <v>10</v>
      </c>
      <c r="E817" t="s">
        <v>64</v>
      </c>
    </row>
    <row r="818" spans="1:5" x14ac:dyDescent="0.25">
      <c r="A818" s="5">
        <v>45712.549340277779</v>
      </c>
      <c r="B818" t="s">
        <v>1788</v>
      </c>
      <c r="C818" s="36" t="s">
        <v>1789</v>
      </c>
      <c r="D818" s="36" t="s">
        <v>13</v>
      </c>
      <c r="E818" t="s">
        <v>64</v>
      </c>
    </row>
    <row r="819" spans="1:5" x14ac:dyDescent="0.25">
      <c r="A819" s="5">
        <v>45712.562696759262</v>
      </c>
      <c r="B819" t="s">
        <v>1790</v>
      </c>
      <c r="C819" s="36" t="s">
        <v>1791</v>
      </c>
      <c r="D819" s="36" t="s">
        <v>12</v>
      </c>
      <c r="E819" t="s">
        <v>64</v>
      </c>
    </row>
    <row r="820" spans="1:5" x14ac:dyDescent="0.25">
      <c r="A820" s="5">
        <v>45712.584050925929</v>
      </c>
      <c r="B820" t="s">
        <v>1792</v>
      </c>
      <c r="C820" s="36" t="s">
        <v>1793</v>
      </c>
      <c r="D820" s="36" t="s">
        <v>25</v>
      </c>
      <c r="E820" t="s">
        <v>64</v>
      </c>
    </row>
    <row r="821" spans="1:5" x14ac:dyDescent="0.25">
      <c r="A821" s="5">
        <v>45712.667673611111</v>
      </c>
      <c r="B821" t="s">
        <v>1794</v>
      </c>
      <c r="C821" s="36" t="s">
        <v>1795</v>
      </c>
      <c r="D821" s="36" t="s">
        <v>13</v>
      </c>
      <c r="E821" t="s">
        <v>64</v>
      </c>
    </row>
    <row r="822" spans="1:5" x14ac:dyDescent="0.25">
      <c r="A822" s="5">
        <v>45712.667870370373</v>
      </c>
      <c r="B822" t="s">
        <v>1796</v>
      </c>
      <c r="C822" s="36" t="s">
        <v>1797</v>
      </c>
      <c r="D822" s="36" t="s">
        <v>8</v>
      </c>
      <c r="E822" t="s">
        <v>64</v>
      </c>
    </row>
    <row r="823" spans="1:5" x14ac:dyDescent="0.25">
      <c r="A823" s="5">
        <v>45712.701678240737</v>
      </c>
      <c r="B823" t="s">
        <v>1798</v>
      </c>
      <c r="C823" s="36" t="s">
        <v>1799</v>
      </c>
      <c r="D823" s="36" t="s">
        <v>10</v>
      </c>
      <c r="E823" t="s">
        <v>64</v>
      </c>
    </row>
    <row r="824" spans="1:5" x14ac:dyDescent="0.25">
      <c r="A824" s="5">
        <v>45712.724409722221</v>
      </c>
      <c r="B824" t="s">
        <v>1800</v>
      </c>
      <c r="C824" s="36" t="s">
        <v>1801</v>
      </c>
      <c r="D824" s="36" t="s">
        <v>6</v>
      </c>
      <c r="E824" t="s">
        <v>64</v>
      </c>
    </row>
    <row r="825" spans="1:5" x14ac:dyDescent="0.25">
      <c r="A825" s="5">
        <v>45712.778969907406</v>
      </c>
      <c r="B825" t="s">
        <v>1802</v>
      </c>
      <c r="C825" s="36" t="s">
        <v>1803</v>
      </c>
      <c r="D825" s="36" t="s">
        <v>8</v>
      </c>
      <c r="E825" t="s">
        <v>64</v>
      </c>
    </row>
    <row r="826" spans="1:5" x14ac:dyDescent="0.25">
      <c r="A826" s="5">
        <v>45712.81826388889</v>
      </c>
      <c r="B826" t="s">
        <v>1804</v>
      </c>
      <c r="C826" s="36" t="s">
        <v>1805</v>
      </c>
      <c r="D826" s="36" t="s">
        <v>7</v>
      </c>
      <c r="E826" t="s">
        <v>64</v>
      </c>
    </row>
    <row r="827" spans="1:5" x14ac:dyDescent="0.25">
      <c r="A827" s="5">
        <v>45712.819374999999</v>
      </c>
      <c r="B827" t="s">
        <v>1806</v>
      </c>
      <c r="C827" s="36" t="s">
        <v>1807</v>
      </c>
      <c r="D827" s="36" t="s">
        <v>7</v>
      </c>
      <c r="E827" t="s">
        <v>64</v>
      </c>
    </row>
    <row r="828" spans="1:5" x14ac:dyDescent="0.25">
      <c r="A828" s="5">
        <v>45712.920763888891</v>
      </c>
      <c r="B828" t="s">
        <v>1808</v>
      </c>
      <c r="C828" s="36" t="s">
        <v>1809</v>
      </c>
      <c r="D828" s="36" t="s">
        <v>25</v>
      </c>
      <c r="E828" t="s">
        <v>64</v>
      </c>
    </row>
    <row r="829" spans="1:5" x14ac:dyDescent="0.25">
      <c r="A829" s="5">
        <v>45713.242534722223</v>
      </c>
      <c r="B829" t="s">
        <v>1810</v>
      </c>
      <c r="C829" s="36" t="s">
        <v>1811</v>
      </c>
      <c r="D829" s="36" t="s">
        <v>10</v>
      </c>
      <c r="E829" t="s">
        <v>64</v>
      </c>
    </row>
    <row r="830" spans="1:5" x14ac:dyDescent="0.25">
      <c r="A830" s="5">
        <v>45713.247141203705</v>
      </c>
      <c r="B830" t="s">
        <v>1812</v>
      </c>
      <c r="C830" s="36" t="s">
        <v>1813</v>
      </c>
      <c r="D830" s="36" t="s">
        <v>7</v>
      </c>
      <c r="E830" t="s">
        <v>64</v>
      </c>
    </row>
    <row r="831" spans="1:5" x14ac:dyDescent="0.25">
      <c r="A831" s="5">
        <v>45713.251863425925</v>
      </c>
      <c r="B831" t="s">
        <v>1814</v>
      </c>
      <c r="C831" s="36" t="s">
        <v>1815</v>
      </c>
      <c r="D831" s="36" t="s">
        <v>7</v>
      </c>
      <c r="E831" t="s">
        <v>64</v>
      </c>
    </row>
    <row r="832" spans="1:5" x14ac:dyDescent="0.25">
      <c r="A832" s="5">
        <v>45713.293506944443</v>
      </c>
      <c r="B832" t="s">
        <v>1816</v>
      </c>
      <c r="C832" s="36" t="s">
        <v>1817</v>
      </c>
      <c r="D832" s="36" t="s">
        <v>24</v>
      </c>
      <c r="E832" t="s">
        <v>64</v>
      </c>
    </row>
    <row r="833" spans="1:5" x14ac:dyDescent="0.25">
      <c r="A833" s="5">
        <v>45713.301145833335</v>
      </c>
      <c r="B833" t="s">
        <v>1818</v>
      </c>
      <c r="C833" s="36" t="s">
        <v>1819</v>
      </c>
      <c r="D833" s="36" t="s">
        <v>11</v>
      </c>
      <c r="E833" t="s">
        <v>64</v>
      </c>
    </row>
    <row r="834" spans="1:5" x14ac:dyDescent="0.25">
      <c r="A834" s="5">
        <v>45713.374618055554</v>
      </c>
      <c r="B834" t="s">
        <v>1820</v>
      </c>
      <c r="C834" s="36" t="s">
        <v>1821</v>
      </c>
      <c r="D834" s="36" t="s">
        <v>12</v>
      </c>
      <c r="E834" t="s">
        <v>64</v>
      </c>
    </row>
    <row r="835" spans="1:5" x14ac:dyDescent="0.25">
      <c r="A835" s="5">
        <v>45713.436840277776</v>
      </c>
      <c r="B835" t="s">
        <v>1822</v>
      </c>
      <c r="C835" s="36" t="s">
        <v>1823</v>
      </c>
      <c r="D835" s="36" t="s">
        <v>13</v>
      </c>
      <c r="E835" t="s">
        <v>64</v>
      </c>
    </row>
    <row r="836" spans="1:5" x14ac:dyDescent="0.25">
      <c r="A836" s="5">
        <v>45713.450462962966</v>
      </c>
      <c r="B836" t="s">
        <v>1824</v>
      </c>
      <c r="C836" s="36" t="s">
        <v>1825</v>
      </c>
      <c r="D836" s="36" t="s">
        <v>11</v>
      </c>
      <c r="E836" t="s">
        <v>64</v>
      </c>
    </row>
    <row r="837" spans="1:5" x14ac:dyDescent="0.25">
      <c r="A837" s="5">
        <v>45713.498067129629</v>
      </c>
      <c r="B837" t="s">
        <v>1826</v>
      </c>
      <c r="C837" s="36" t="s">
        <v>1827</v>
      </c>
      <c r="D837" s="36" t="s">
        <v>11</v>
      </c>
      <c r="E837" t="s">
        <v>64</v>
      </c>
    </row>
    <row r="838" spans="1:5" x14ac:dyDescent="0.25">
      <c r="A838" s="5">
        <v>45713.545127314814</v>
      </c>
      <c r="B838" t="s">
        <v>1828</v>
      </c>
      <c r="C838" s="36" t="s">
        <v>1829</v>
      </c>
      <c r="D838" s="36" t="s">
        <v>11</v>
      </c>
      <c r="E838" t="s">
        <v>64</v>
      </c>
    </row>
    <row r="839" spans="1:5" x14ac:dyDescent="0.25">
      <c r="A839" s="5">
        <v>45713.591516203705</v>
      </c>
      <c r="B839" t="s">
        <v>1830</v>
      </c>
      <c r="C839" s="36" t="s">
        <v>1831</v>
      </c>
      <c r="D839" s="36" t="s">
        <v>10</v>
      </c>
      <c r="E839" t="s">
        <v>64</v>
      </c>
    </row>
    <row r="840" spans="1:5" x14ac:dyDescent="0.25">
      <c r="A840" s="5">
        <v>45713.597974537035</v>
      </c>
      <c r="B840" t="s">
        <v>1832</v>
      </c>
      <c r="C840" s="36" t="s">
        <v>1833</v>
      </c>
      <c r="D840" s="36" t="s">
        <v>8</v>
      </c>
      <c r="E840" t="s">
        <v>64</v>
      </c>
    </row>
    <row r="841" spans="1:5" x14ac:dyDescent="0.25">
      <c r="A841" s="5">
        <v>45713.616689814815</v>
      </c>
      <c r="B841" t="s">
        <v>1834</v>
      </c>
      <c r="C841" s="36" t="s">
        <v>1835</v>
      </c>
      <c r="D841" s="36" t="s">
        <v>13</v>
      </c>
      <c r="E841" t="s">
        <v>64</v>
      </c>
    </row>
    <row r="842" spans="1:5" x14ac:dyDescent="0.25">
      <c r="A842" s="5">
        <v>45713.620972222219</v>
      </c>
      <c r="B842" t="s">
        <v>1836</v>
      </c>
      <c r="C842" s="36" t="s">
        <v>1837</v>
      </c>
      <c r="D842" s="36" t="s">
        <v>11</v>
      </c>
      <c r="E842" t="s">
        <v>64</v>
      </c>
    </row>
    <row r="843" spans="1:5" x14ac:dyDescent="0.25">
      <c r="A843" s="5">
        <v>45713.728437500002</v>
      </c>
      <c r="B843" t="s">
        <v>1838</v>
      </c>
      <c r="C843" s="36" t="s">
        <v>1839</v>
      </c>
      <c r="D843" s="36" t="s">
        <v>13</v>
      </c>
      <c r="E843" t="s">
        <v>64</v>
      </c>
    </row>
    <row r="844" spans="1:5" x14ac:dyDescent="0.25">
      <c r="A844" s="5">
        <v>45713.756354166668</v>
      </c>
      <c r="B844" t="s">
        <v>1840</v>
      </c>
      <c r="C844" s="36" t="s">
        <v>1841</v>
      </c>
      <c r="D844" s="36" t="s">
        <v>12</v>
      </c>
      <c r="E844" t="s">
        <v>64</v>
      </c>
    </row>
    <row r="845" spans="1:5" x14ac:dyDescent="0.25">
      <c r="A845" s="5">
        <v>45713.916666666664</v>
      </c>
      <c r="B845" t="s">
        <v>1842</v>
      </c>
      <c r="C845" s="36" t="s">
        <v>1843</v>
      </c>
      <c r="D845" s="36" t="s">
        <v>10</v>
      </c>
      <c r="E845" t="s">
        <v>64</v>
      </c>
    </row>
    <row r="846" spans="1:5" x14ac:dyDescent="0.25">
      <c r="A846" s="5">
        <v>45714.217002314814</v>
      </c>
      <c r="B846" t="s">
        <v>1844</v>
      </c>
      <c r="C846" s="36" t="s">
        <v>1845</v>
      </c>
      <c r="D846" s="36" t="s">
        <v>24</v>
      </c>
      <c r="E846" t="s">
        <v>64</v>
      </c>
    </row>
    <row r="847" spans="1:5" x14ac:dyDescent="0.25">
      <c r="A847" s="5">
        <v>45714.280659722222</v>
      </c>
      <c r="B847" t="s">
        <v>1846</v>
      </c>
      <c r="C847" s="36" t="s">
        <v>1847</v>
      </c>
      <c r="D847" s="36" t="s">
        <v>24</v>
      </c>
      <c r="E847" t="s">
        <v>64</v>
      </c>
    </row>
    <row r="848" spans="1:5" x14ac:dyDescent="0.25">
      <c r="A848" s="5">
        <v>45714.308831018519</v>
      </c>
      <c r="B848" t="s">
        <v>1848</v>
      </c>
      <c r="C848" s="36" t="s">
        <v>1849</v>
      </c>
      <c r="D848" s="36" t="s">
        <v>12</v>
      </c>
      <c r="E848" t="s">
        <v>64</v>
      </c>
    </row>
    <row r="849" spans="1:5" x14ac:dyDescent="0.25">
      <c r="A849" s="5">
        <v>45714.347650462965</v>
      </c>
      <c r="B849" t="s">
        <v>1850</v>
      </c>
      <c r="C849" s="36" t="s">
        <v>1851</v>
      </c>
      <c r="D849" s="36" t="s">
        <v>24</v>
      </c>
      <c r="E849" t="s">
        <v>63</v>
      </c>
    </row>
    <row r="850" spans="1:5" x14ac:dyDescent="0.25">
      <c r="A850" s="5">
        <v>45714.352395833332</v>
      </c>
      <c r="B850" t="s">
        <v>1852</v>
      </c>
      <c r="C850" s="36" t="s">
        <v>1853</v>
      </c>
      <c r="D850" s="36" t="s">
        <v>25</v>
      </c>
      <c r="E850" t="s">
        <v>64</v>
      </c>
    </row>
    <row r="851" spans="1:5" x14ac:dyDescent="0.25">
      <c r="A851" s="5">
        <v>45714.371828703705</v>
      </c>
      <c r="B851" t="s">
        <v>1854</v>
      </c>
      <c r="C851" s="36" t="s">
        <v>1855</v>
      </c>
      <c r="D851" s="36" t="s">
        <v>13</v>
      </c>
      <c r="E851" t="s">
        <v>63</v>
      </c>
    </row>
    <row r="852" spans="1:5" x14ac:dyDescent="0.25">
      <c r="A852" s="5">
        <v>45714.376226851855</v>
      </c>
      <c r="B852" t="s">
        <v>1856</v>
      </c>
      <c r="C852" s="36" t="s">
        <v>1857</v>
      </c>
      <c r="D852" s="36" t="s">
        <v>1858</v>
      </c>
      <c r="E852" t="s">
        <v>64</v>
      </c>
    </row>
    <row r="853" spans="1:5" x14ac:dyDescent="0.25">
      <c r="A853" s="5">
        <v>45714.377627314818</v>
      </c>
      <c r="B853" t="s">
        <v>1859</v>
      </c>
      <c r="C853" s="36" t="s">
        <v>1860</v>
      </c>
      <c r="D853" s="36" t="s">
        <v>8</v>
      </c>
      <c r="E853" t="s">
        <v>64</v>
      </c>
    </row>
    <row r="854" spans="1:5" x14ac:dyDescent="0.25">
      <c r="A854" s="5">
        <v>45714.402777777781</v>
      </c>
      <c r="B854" t="s">
        <v>1861</v>
      </c>
      <c r="C854" s="36" t="s">
        <v>1862</v>
      </c>
      <c r="D854" s="36" t="s">
        <v>7</v>
      </c>
      <c r="E854" t="s">
        <v>64</v>
      </c>
    </row>
    <row r="855" spans="1:5" x14ac:dyDescent="0.25">
      <c r="A855" s="5">
        <v>45714.410601851851</v>
      </c>
      <c r="B855" t="s">
        <v>1863</v>
      </c>
      <c r="C855" s="36" t="s">
        <v>1864</v>
      </c>
      <c r="D855" s="36" t="s">
        <v>8</v>
      </c>
      <c r="E855" t="s">
        <v>64</v>
      </c>
    </row>
    <row r="856" spans="1:5" x14ac:dyDescent="0.25">
      <c r="A856" s="5">
        <v>45714.463553240741</v>
      </c>
      <c r="B856" t="s">
        <v>1865</v>
      </c>
      <c r="C856" s="36" t="s">
        <v>1866</v>
      </c>
      <c r="D856" s="36" t="s">
        <v>8</v>
      </c>
      <c r="E856" t="s">
        <v>64</v>
      </c>
    </row>
    <row r="857" spans="1:5" x14ac:dyDescent="0.25">
      <c r="A857" s="5">
        <v>45714.566724537035</v>
      </c>
      <c r="B857" t="s">
        <v>1867</v>
      </c>
      <c r="C857" s="36" t="s">
        <v>1868</v>
      </c>
      <c r="D857" s="36" t="s">
        <v>6</v>
      </c>
      <c r="E857" t="s">
        <v>64</v>
      </c>
    </row>
    <row r="858" spans="1:5" x14ac:dyDescent="0.25">
      <c r="A858" s="5">
        <v>45714.577627314815</v>
      </c>
      <c r="B858" t="s">
        <v>1869</v>
      </c>
      <c r="C858" s="36" t="s">
        <v>1870</v>
      </c>
      <c r="D858" s="36" t="s">
        <v>11</v>
      </c>
      <c r="E858" t="s">
        <v>64</v>
      </c>
    </row>
    <row r="859" spans="1:5" x14ac:dyDescent="0.25">
      <c r="A859" s="5">
        <v>45714.596562500003</v>
      </c>
      <c r="B859" t="s">
        <v>1871</v>
      </c>
      <c r="C859" s="36" t="s">
        <v>1872</v>
      </c>
      <c r="D859" s="36" t="s">
        <v>25</v>
      </c>
      <c r="E859" t="s">
        <v>64</v>
      </c>
    </row>
    <row r="860" spans="1:5" x14ac:dyDescent="0.25">
      <c r="A860" s="5">
        <v>45714.621701388889</v>
      </c>
      <c r="B860" t="s">
        <v>1873</v>
      </c>
      <c r="C860" s="36" t="s">
        <v>1874</v>
      </c>
      <c r="D860" s="36" t="s">
        <v>7</v>
      </c>
      <c r="E860" t="s">
        <v>64</v>
      </c>
    </row>
    <row r="861" spans="1:5" x14ac:dyDescent="0.25">
      <c r="A861" s="5">
        <v>45714.670347222222</v>
      </c>
      <c r="B861" t="s">
        <v>1875</v>
      </c>
      <c r="C861" s="36" t="s">
        <v>1876</v>
      </c>
      <c r="D861" s="36" t="s">
        <v>13</v>
      </c>
      <c r="E861" t="s">
        <v>64</v>
      </c>
    </row>
    <row r="862" spans="1:5" x14ac:dyDescent="0.25">
      <c r="A862" s="5">
        <v>45714.840138888889</v>
      </c>
      <c r="B862" t="s">
        <v>1877</v>
      </c>
      <c r="C862" s="36" t="s">
        <v>1878</v>
      </c>
      <c r="D862" s="36" t="s">
        <v>4</v>
      </c>
      <c r="E862" t="s">
        <v>64</v>
      </c>
    </row>
    <row r="863" spans="1:5" x14ac:dyDescent="0.25">
      <c r="A863" s="5">
        <v>45715.252534722225</v>
      </c>
      <c r="B863" t="s">
        <v>1879</v>
      </c>
      <c r="C863" s="36" t="s">
        <v>1880</v>
      </c>
      <c r="D863" s="36" t="s">
        <v>338</v>
      </c>
      <c r="E863" t="s">
        <v>64</v>
      </c>
    </row>
    <row r="864" spans="1:5" x14ac:dyDescent="0.25">
      <c r="A864" s="5">
        <v>45715.266145833331</v>
      </c>
      <c r="B864" t="s">
        <v>1881</v>
      </c>
      <c r="C864" s="36" t="s">
        <v>1882</v>
      </c>
      <c r="D864" s="36" t="s">
        <v>11</v>
      </c>
      <c r="E864" t="s">
        <v>64</v>
      </c>
    </row>
    <row r="865" spans="1:5" x14ac:dyDescent="0.25">
      <c r="A865" s="5">
        <v>45715.274467592593</v>
      </c>
      <c r="B865" t="s">
        <v>1883</v>
      </c>
      <c r="C865" s="36" t="s">
        <v>1884</v>
      </c>
      <c r="D865" s="36" t="s">
        <v>12</v>
      </c>
      <c r="E865" t="s">
        <v>64</v>
      </c>
    </row>
    <row r="866" spans="1:5" x14ac:dyDescent="0.25">
      <c r="A866" s="5">
        <v>45715.275462962964</v>
      </c>
      <c r="B866" t="s">
        <v>1885</v>
      </c>
      <c r="C866" s="36" t="s">
        <v>1886</v>
      </c>
      <c r="D866" s="36" t="s">
        <v>208</v>
      </c>
      <c r="E866" t="s">
        <v>64</v>
      </c>
    </row>
    <row r="867" spans="1:5" x14ac:dyDescent="0.25">
      <c r="A867" s="5">
        <v>45715.338796296295</v>
      </c>
      <c r="B867" t="s">
        <v>1887</v>
      </c>
      <c r="C867" s="36" t="s">
        <v>1888</v>
      </c>
      <c r="D867" s="36" t="s">
        <v>6</v>
      </c>
      <c r="E867" t="s">
        <v>64</v>
      </c>
    </row>
    <row r="868" spans="1:5" x14ac:dyDescent="0.25">
      <c r="A868" s="5">
        <v>45715.342314814814</v>
      </c>
      <c r="B868" t="s">
        <v>1889</v>
      </c>
      <c r="C868" s="36" t="s">
        <v>1890</v>
      </c>
      <c r="D868" s="36" t="s">
        <v>25</v>
      </c>
      <c r="E868" t="s">
        <v>64</v>
      </c>
    </row>
    <row r="869" spans="1:5" x14ac:dyDescent="0.25">
      <c r="A869" s="5">
        <v>45715.349386574075</v>
      </c>
      <c r="B869" t="s">
        <v>1891</v>
      </c>
      <c r="C869" s="36" t="s">
        <v>1892</v>
      </c>
      <c r="D869" s="36" t="s">
        <v>4</v>
      </c>
      <c r="E869" t="s">
        <v>64</v>
      </c>
    </row>
    <row r="870" spans="1:5" x14ac:dyDescent="0.25">
      <c r="A870" s="5">
        <v>45715.402731481481</v>
      </c>
      <c r="B870" t="s">
        <v>1893</v>
      </c>
      <c r="C870" s="36" t="s">
        <v>1894</v>
      </c>
      <c r="D870" s="36" t="s">
        <v>12</v>
      </c>
      <c r="E870" t="s">
        <v>64</v>
      </c>
    </row>
    <row r="871" spans="1:5" x14ac:dyDescent="0.25">
      <c r="A871" s="5">
        <v>45715.431076388886</v>
      </c>
      <c r="B871" t="s">
        <v>1895</v>
      </c>
      <c r="C871" s="36" t="s">
        <v>1896</v>
      </c>
      <c r="D871" s="36" t="s">
        <v>1897</v>
      </c>
      <c r="E871" t="s">
        <v>64</v>
      </c>
    </row>
    <row r="872" spans="1:5" x14ac:dyDescent="0.25">
      <c r="A872" s="5">
        <v>45715.626944444448</v>
      </c>
      <c r="B872" t="s">
        <v>1898</v>
      </c>
      <c r="C872" s="36" t="s">
        <v>1899</v>
      </c>
      <c r="D872" s="36" t="s">
        <v>10</v>
      </c>
      <c r="E872" t="s">
        <v>64</v>
      </c>
    </row>
    <row r="873" spans="1:5" x14ac:dyDescent="0.25">
      <c r="A873" s="5">
        <v>45715.651192129626</v>
      </c>
      <c r="B873" t="s">
        <v>1900</v>
      </c>
      <c r="C873" s="36" t="s">
        <v>1901</v>
      </c>
      <c r="D873" s="36" t="s">
        <v>10</v>
      </c>
      <c r="E873" t="s">
        <v>64</v>
      </c>
    </row>
    <row r="874" spans="1:5" x14ac:dyDescent="0.25">
      <c r="A874" s="5">
        <v>45716.254953703705</v>
      </c>
      <c r="B874" t="s">
        <v>1902</v>
      </c>
      <c r="C874" s="36" t="s">
        <v>1903</v>
      </c>
      <c r="D874" s="36" t="s">
        <v>7</v>
      </c>
      <c r="E874" t="s">
        <v>64</v>
      </c>
    </row>
    <row r="875" spans="1:5" x14ac:dyDescent="0.25">
      <c r="A875" s="5">
        <v>45716.304351851853</v>
      </c>
      <c r="B875" t="s">
        <v>1904</v>
      </c>
      <c r="C875" s="36" t="s">
        <v>1905</v>
      </c>
      <c r="D875" s="36" t="s">
        <v>24</v>
      </c>
      <c r="E875" t="s">
        <v>64</v>
      </c>
    </row>
    <row r="876" spans="1:5" x14ac:dyDescent="0.25">
      <c r="A876" s="5">
        <v>45716.326620370368</v>
      </c>
      <c r="B876" t="s">
        <v>1906</v>
      </c>
      <c r="C876" s="36" t="s">
        <v>1907</v>
      </c>
      <c r="D876" s="36" t="s">
        <v>25</v>
      </c>
      <c r="E876" t="s">
        <v>64</v>
      </c>
    </row>
    <row r="877" spans="1:5" x14ac:dyDescent="0.25">
      <c r="A877" s="5">
        <v>45716.407511574071</v>
      </c>
      <c r="B877" t="s">
        <v>1908</v>
      </c>
      <c r="C877" s="36" t="s">
        <v>1909</v>
      </c>
      <c r="D877" s="36" t="s">
        <v>24</v>
      </c>
      <c r="E877" t="s">
        <v>64</v>
      </c>
    </row>
    <row r="878" spans="1:5" x14ac:dyDescent="0.25">
      <c r="A878" s="5">
        <v>45716.479039351849</v>
      </c>
      <c r="B878" t="s">
        <v>1910</v>
      </c>
      <c r="C878" s="36" t="s">
        <v>1911</v>
      </c>
      <c r="D878" s="36" t="s">
        <v>12</v>
      </c>
      <c r="E878" t="s">
        <v>64</v>
      </c>
    </row>
    <row r="879" spans="1:5" x14ac:dyDescent="0.25">
      <c r="A879" s="5">
        <v>45716.531018518515</v>
      </c>
      <c r="B879" t="s">
        <v>1912</v>
      </c>
      <c r="C879" s="36" t="s">
        <v>1913</v>
      </c>
      <c r="D879" s="36" t="s">
        <v>12</v>
      </c>
      <c r="E879" t="s">
        <v>64</v>
      </c>
    </row>
    <row r="880" spans="1:5" x14ac:dyDescent="0.25">
      <c r="A880" s="5">
        <v>45716.542314814818</v>
      </c>
      <c r="B880" t="s">
        <v>1914</v>
      </c>
      <c r="C880" s="36" t="s">
        <v>1915</v>
      </c>
      <c r="D880" s="36" t="s">
        <v>24</v>
      </c>
      <c r="E880" t="s">
        <v>64</v>
      </c>
    </row>
    <row r="881" spans="1:5" x14ac:dyDescent="0.25">
      <c r="A881" s="5">
        <v>45716.740127314813</v>
      </c>
      <c r="B881" t="s">
        <v>1916</v>
      </c>
      <c r="C881" s="36" t="s">
        <v>1917</v>
      </c>
      <c r="D881" s="36" t="s">
        <v>10</v>
      </c>
      <c r="E881" t="s">
        <v>64</v>
      </c>
    </row>
    <row r="882" spans="1:5" x14ac:dyDescent="0.25">
      <c r="A882" s="5">
        <v>45716.744351851848</v>
      </c>
      <c r="B882" t="s">
        <v>1918</v>
      </c>
      <c r="C882" s="36" t="s">
        <v>1919</v>
      </c>
      <c r="D882" s="36" t="s">
        <v>10</v>
      </c>
      <c r="E882" t="s">
        <v>64</v>
      </c>
    </row>
    <row r="883" spans="1:5" x14ac:dyDescent="0.25">
      <c r="A883" s="5">
        <v>45716.746631944443</v>
      </c>
      <c r="B883" t="s">
        <v>1920</v>
      </c>
      <c r="C883" s="36" t="s">
        <v>1921</v>
      </c>
      <c r="D883" s="36" t="s">
        <v>10</v>
      </c>
      <c r="E883" t="s">
        <v>64</v>
      </c>
    </row>
    <row r="884" spans="1:5" x14ac:dyDescent="0.25">
      <c r="A884" s="5">
        <v>45716.748842592591</v>
      </c>
      <c r="B884" t="s">
        <v>1922</v>
      </c>
      <c r="C884" s="36" t="s">
        <v>1923</v>
      </c>
      <c r="D884" s="36" t="s">
        <v>10</v>
      </c>
      <c r="E884" t="s">
        <v>64</v>
      </c>
    </row>
    <row r="885" spans="1:5" x14ac:dyDescent="0.25">
      <c r="A885" s="5">
        <v>45716.753009259257</v>
      </c>
      <c r="B885" t="s">
        <v>1924</v>
      </c>
      <c r="C885" s="36" t="s">
        <v>1925</v>
      </c>
      <c r="D885" s="36" t="s">
        <v>12</v>
      </c>
      <c r="E885" t="s">
        <v>64</v>
      </c>
    </row>
    <row r="886" spans="1:5" x14ac:dyDescent="0.25">
      <c r="A886" s="5">
        <v>45716.870428240742</v>
      </c>
      <c r="B886" t="s">
        <v>1926</v>
      </c>
      <c r="C886" s="36" t="s">
        <v>1927</v>
      </c>
      <c r="D886" s="36" t="s">
        <v>257</v>
      </c>
      <c r="E886" t="s">
        <v>64</v>
      </c>
    </row>
    <row r="887" spans="1:5" x14ac:dyDescent="0.25">
      <c r="A887" s="5">
        <v>45716.906226851854</v>
      </c>
      <c r="B887" t="s">
        <v>1928</v>
      </c>
      <c r="C887" s="36" t="s">
        <v>1929</v>
      </c>
      <c r="D887" s="36" t="s">
        <v>11</v>
      </c>
      <c r="E887" t="s">
        <v>64</v>
      </c>
    </row>
    <row r="888" spans="1:5" x14ac:dyDescent="0.25">
      <c r="A888" s="5">
        <v>45717.393726851849</v>
      </c>
      <c r="B888" t="s">
        <v>1930</v>
      </c>
      <c r="C888" s="36" t="s">
        <v>1931</v>
      </c>
      <c r="D888" s="36" t="s">
        <v>6</v>
      </c>
      <c r="E888" t="s">
        <v>64</v>
      </c>
    </row>
    <row r="889" spans="1:5" x14ac:dyDescent="0.25">
      <c r="A889" s="5">
        <v>45717.418634259258</v>
      </c>
      <c r="B889" t="s">
        <v>1932</v>
      </c>
      <c r="C889" s="36" t="s">
        <v>1933</v>
      </c>
      <c r="D889" s="36" t="s">
        <v>24</v>
      </c>
      <c r="E889" t="s">
        <v>64</v>
      </c>
    </row>
    <row r="890" spans="1:5" x14ac:dyDescent="0.25">
      <c r="A890" s="5">
        <v>45717.506249999999</v>
      </c>
      <c r="B890" t="s">
        <v>1934</v>
      </c>
      <c r="C890" s="36" t="s">
        <v>1935</v>
      </c>
      <c r="D890" s="36" t="s">
        <v>12</v>
      </c>
      <c r="E890" t="s">
        <v>64</v>
      </c>
    </row>
    <row r="891" spans="1:5" x14ac:dyDescent="0.25">
      <c r="A891" s="5">
        <v>45718.263506944444</v>
      </c>
      <c r="B891" t="s">
        <v>1936</v>
      </c>
      <c r="C891" s="36" t="s">
        <v>1937</v>
      </c>
      <c r="D891" s="36" t="s">
        <v>1359</v>
      </c>
      <c r="E891" t="s">
        <v>64</v>
      </c>
    </row>
    <row r="892" spans="1:5" x14ac:dyDescent="0.25">
      <c r="A892" s="5">
        <v>45718.415925925925</v>
      </c>
      <c r="B892" t="s">
        <v>1938</v>
      </c>
      <c r="C892" s="36" t="s">
        <v>1939</v>
      </c>
      <c r="D892" s="36" t="s">
        <v>331</v>
      </c>
      <c r="E892" t="s">
        <v>64</v>
      </c>
    </row>
    <row r="893" spans="1:5" x14ac:dyDescent="0.25">
      <c r="A893" s="5">
        <v>45718.44023148148</v>
      </c>
      <c r="B893" t="s">
        <v>1940</v>
      </c>
      <c r="C893" s="36" t="s">
        <v>1941</v>
      </c>
      <c r="D893" s="36" t="s">
        <v>12</v>
      </c>
      <c r="E893" t="s">
        <v>64</v>
      </c>
    </row>
    <row r="894" spans="1:5" x14ac:dyDescent="0.25">
      <c r="A894" s="5">
        <v>45718.511319444442</v>
      </c>
      <c r="B894" t="s">
        <v>1942</v>
      </c>
      <c r="C894" s="36" t="s">
        <v>1943</v>
      </c>
      <c r="D894" s="36" t="s">
        <v>6</v>
      </c>
      <c r="E894" t="s">
        <v>64</v>
      </c>
    </row>
    <row r="895" spans="1:5" x14ac:dyDescent="0.25">
      <c r="A895" s="5">
        <v>45718.53702546296</v>
      </c>
      <c r="B895" t="s">
        <v>1944</v>
      </c>
      <c r="C895" s="36" t="s">
        <v>1945</v>
      </c>
      <c r="D895" s="36" t="s">
        <v>12</v>
      </c>
      <c r="E895" t="s">
        <v>64</v>
      </c>
    </row>
    <row r="896" spans="1:5" x14ac:dyDescent="0.25">
      <c r="A896" s="5">
        <v>45718.542870370373</v>
      </c>
      <c r="B896" t="s">
        <v>1946</v>
      </c>
      <c r="C896" s="36" t="s">
        <v>1947</v>
      </c>
      <c r="D896" s="36" t="s">
        <v>12</v>
      </c>
      <c r="E896" t="s">
        <v>64</v>
      </c>
    </row>
    <row r="897" spans="1:5" x14ac:dyDescent="0.25">
      <c r="A897" s="5">
        <v>45718.547743055555</v>
      </c>
      <c r="B897" t="s">
        <v>1948</v>
      </c>
      <c r="C897" s="36" t="s">
        <v>1949</v>
      </c>
      <c r="D897" s="36" t="s">
        <v>24</v>
      </c>
      <c r="E897" t="s">
        <v>64</v>
      </c>
    </row>
    <row r="898" spans="1:5" x14ac:dyDescent="0.25">
      <c r="A898" s="5">
        <v>45718.798958333333</v>
      </c>
      <c r="B898" t="s">
        <v>1950</v>
      </c>
      <c r="C898" s="36" t="s">
        <v>1951</v>
      </c>
      <c r="D898" s="36" t="s">
        <v>6</v>
      </c>
      <c r="E898" t="s">
        <v>64</v>
      </c>
    </row>
    <row r="899" spans="1:5" x14ac:dyDescent="0.25">
      <c r="A899" s="5">
        <v>45719.147361111114</v>
      </c>
      <c r="B899" t="s">
        <v>1952</v>
      </c>
      <c r="C899" s="36" t="s">
        <v>1953</v>
      </c>
      <c r="D899" s="36" t="s">
        <v>24</v>
      </c>
      <c r="E899" t="s">
        <v>64</v>
      </c>
    </row>
    <row r="900" spans="1:5" x14ac:dyDescent="0.25">
      <c r="A900" s="5">
        <v>45719.179814814815</v>
      </c>
      <c r="B900" t="s">
        <v>1954</v>
      </c>
      <c r="C900" s="36" t="s">
        <v>1955</v>
      </c>
      <c r="D900" s="36" t="s">
        <v>13</v>
      </c>
      <c r="E900" t="s">
        <v>64</v>
      </c>
    </row>
    <row r="901" spans="1:5" x14ac:dyDescent="0.25">
      <c r="A901" s="5">
        <v>45719.252928240741</v>
      </c>
      <c r="B901" t="s">
        <v>1956</v>
      </c>
      <c r="C901" s="36" t="s">
        <v>1957</v>
      </c>
      <c r="D901" s="36" t="s">
        <v>25</v>
      </c>
      <c r="E901" t="s">
        <v>64</v>
      </c>
    </row>
    <row r="902" spans="1:5" x14ac:dyDescent="0.25">
      <c r="A902" s="5">
        <v>45719.258090277777</v>
      </c>
      <c r="B902" t="s">
        <v>1958</v>
      </c>
      <c r="C902" s="36" t="s">
        <v>1959</v>
      </c>
      <c r="D902" s="36" t="s">
        <v>12</v>
      </c>
      <c r="E902" t="s">
        <v>64</v>
      </c>
    </row>
    <row r="903" spans="1:5" x14ac:dyDescent="0.25">
      <c r="A903" s="5">
        <v>45719.279444444444</v>
      </c>
      <c r="B903" t="s">
        <v>1960</v>
      </c>
      <c r="C903" s="36" t="s">
        <v>1961</v>
      </c>
      <c r="D903" s="36" t="s">
        <v>338</v>
      </c>
      <c r="E903" t="s">
        <v>64</v>
      </c>
    </row>
    <row r="904" spans="1:5" x14ac:dyDescent="0.25">
      <c r="A904" s="5">
        <v>45719.290150462963</v>
      </c>
      <c r="B904" t="s">
        <v>1962</v>
      </c>
      <c r="C904" s="36" t="s">
        <v>1963</v>
      </c>
      <c r="D904" s="36" t="s">
        <v>25</v>
      </c>
      <c r="E904" t="s">
        <v>64</v>
      </c>
    </row>
    <row r="905" spans="1:5" x14ac:dyDescent="0.25">
      <c r="A905" s="5">
        <v>45719.291250000002</v>
      </c>
      <c r="B905" t="s">
        <v>1964</v>
      </c>
      <c r="C905" s="36" t="s">
        <v>1965</v>
      </c>
      <c r="D905" s="36" t="s">
        <v>8</v>
      </c>
      <c r="E905" t="s">
        <v>64</v>
      </c>
    </row>
    <row r="906" spans="1:5" x14ac:dyDescent="0.25">
      <c r="A906" s="5">
        <v>45719.293449074074</v>
      </c>
      <c r="B906" t="s">
        <v>1966</v>
      </c>
      <c r="C906" s="36" t="s">
        <v>1967</v>
      </c>
      <c r="D906" s="36" t="s">
        <v>11</v>
      </c>
      <c r="E906" t="s">
        <v>64</v>
      </c>
    </row>
    <row r="907" spans="1:5" x14ac:dyDescent="0.25">
      <c r="A907" s="5">
        <v>45719.321273148147</v>
      </c>
      <c r="B907" t="s">
        <v>1968</v>
      </c>
      <c r="C907" s="36" t="s">
        <v>1969</v>
      </c>
      <c r="D907" s="36" t="s">
        <v>25</v>
      </c>
      <c r="E907" t="s">
        <v>64</v>
      </c>
    </row>
    <row r="908" spans="1:5" x14ac:dyDescent="0.25">
      <c r="A908" s="5">
        <v>45719.322997685187</v>
      </c>
      <c r="B908" t="s">
        <v>1970</v>
      </c>
      <c r="C908" s="36" t="s">
        <v>1971</v>
      </c>
      <c r="D908" s="36" t="s">
        <v>11</v>
      </c>
      <c r="E908" t="s">
        <v>64</v>
      </c>
    </row>
    <row r="909" spans="1:5" x14ac:dyDescent="0.25">
      <c r="A909" s="5">
        <v>45719.32309027778</v>
      </c>
      <c r="B909" t="s">
        <v>1972</v>
      </c>
      <c r="C909" s="36" t="s">
        <v>1973</v>
      </c>
      <c r="D909" s="36" t="s">
        <v>8</v>
      </c>
      <c r="E909" t="s">
        <v>64</v>
      </c>
    </row>
    <row r="910" spans="1:5" x14ac:dyDescent="0.25">
      <c r="A910" s="5">
        <v>45719.323368055557</v>
      </c>
      <c r="B910" t="s">
        <v>1974</v>
      </c>
      <c r="C910" s="36" t="s">
        <v>1975</v>
      </c>
      <c r="D910" s="36" t="s">
        <v>13</v>
      </c>
      <c r="E910" t="s">
        <v>64</v>
      </c>
    </row>
    <row r="911" spans="1:5" x14ac:dyDescent="0.25">
      <c r="A911" s="5">
        <v>45719.336898148147</v>
      </c>
      <c r="B911" t="s">
        <v>1976</v>
      </c>
      <c r="C911" s="36" t="s">
        <v>1977</v>
      </c>
      <c r="D911" s="36" t="s">
        <v>24</v>
      </c>
      <c r="E911" t="s">
        <v>64</v>
      </c>
    </row>
    <row r="912" spans="1:5" x14ac:dyDescent="0.25">
      <c r="A912" s="5">
        <v>45719.340011574073</v>
      </c>
      <c r="B912" t="s">
        <v>1978</v>
      </c>
      <c r="C912" s="36" t="s">
        <v>1979</v>
      </c>
      <c r="D912" s="36" t="s">
        <v>13</v>
      </c>
      <c r="E912" t="s">
        <v>64</v>
      </c>
    </row>
    <row r="913" spans="1:5" x14ac:dyDescent="0.25">
      <c r="A913" s="5">
        <v>45719.34275462963</v>
      </c>
      <c r="B913" t="s">
        <v>1980</v>
      </c>
      <c r="C913" s="36" t="s">
        <v>1981</v>
      </c>
      <c r="D913" s="36" t="s">
        <v>11</v>
      </c>
      <c r="E913" t="s">
        <v>64</v>
      </c>
    </row>
    <row r="914" spans="1:5" x14ac:dyDescent="0.25">
      <c r="A914" s="5">
        <v>45719.346516203703</v>
      </c>
      <c r="B914" t="s">
        <v>1982</v>
      </c>
      <c r="C914" s="36" t="s">
        <v>1983</v>
      </c>
      <c r="D914" s="36" t="s">
        <v>25</v>
      </c>
      <c r="E914" t="s">
        <v>64</v>
      </c>
    </row>
    <row r="915" spans="1:5" x14ac:dyDescent="0.25">
      <c r="A915" s="5">
        <v>45719.346770833334</v>
      </c>
      <c r="B915" t="s">
        <v>1984</v>
      </c>
      <c r="C915" s="36" t="s">
        <v>1985</v>
      </c>
      <c r="D915" s="36" t="s">
        <v>13</v>
      </c>
      <c r="E915" t="s">
        <v>64</v>
      </c>
    </row>
    <row r="916" spans="1:5" x14ac:dyDescent="0.25">
      <c r="A916" s="5">
        <v>45719.349965277775</v>
      </c>
      <c r="B916" t="s">
        <v>1986</v>
      </c>
      <c r="C916" s="36" t="s">
        <v>1987</v>
      </c>
      <c r="D916" s="36" t="s">
        <v>13</v>
      </c>
      <c r="E916" t="s">
        <v>64</v>
      </c>
    </row>
    <row r="917" spans="1:5" x14ac:dyDescent="0.25">
      <c r="A917" s="5">
        <v>45719.355416666665</v>
      </c>
      <c r="B917" t="s">
        <v>1988</v>
      </c>
      <c r="C917" s="36" t="s">
        <v>1989</v>
      </c>
      <c r="D917" s="36" t="s">
        <v>11</v>
      </c>
      <c r="E917" t="s">
        <v>64</v>
      </c>
    </row>
    <row r="918" spans="1:5" x14ac:dyDescent="0.25">
      <c r="A918" s="5">
        <v>45719.360509259262</v>
      </c>
      <c r="B918" t="s">
        <v>1990</v>
      </c>
      <c r="C918" s="36" t="s">
        <v>1991</v>
      </c>
      <c r="D918" s="36" t="s">
        <v>13</v>
      </c>
      <c r="E918" t="s">
        <v>64</v>
      </c>
    </row>
    <row r="919" spans="1:5" x14ac:dyDescent="0.25">
      <c r="A919" s="5">
        <v>45719.362870370373</v>
      </c>
      <c r="B919" t="s">
        <v>1992</v>
      </c>
      <c r="C919" s="36" t="s">
        <v>1993</v>
      </c>
      <c r="D919" s="36" t="s">
        <v>13</v>
      </c>
      <c r="E919" t="s">
        <v>64</v>
      </c>
    </row>
    <row r="920" spans="1:5" x14ac:dyDescent="0.25">
      <c r="A920" s="5">
        <v>45719.365208333336</v>
      </c>
      <c r="B920" t="s">
        <v>1994</v>
      </c>
      <c r="C920" s="36" t="s">
        <v>1995</v>
      </c>
      <c r="D920" s="36" t="s">
        <v>24</v>
      </c>
      <c r="E920" t="s">
        <v>64</v>
      </c>
    </row>
    <row r="921" spans="1:5" x14ac:dyDescent="0.25">
      <c r="A921" s="5">
        <v>45719.389270833337</v>
      </c>
      <c r="B921" t="s">
        <v>1996</v>
      </c>
      <c r="C921" s="36" t="s">
        <v>1997</v>
      </c>
      <c r="D921" s="36" t="s">
        <v>7</v>
      </c>
      <c r="E921" t="s">
        <v>64</v>
      </c>
    </row>
    <row r="922" spans="1:5" x14ac:dyDescent="0.25">
      <c r="A922" s="5">
        <v>45719.389664351853</v>
      </c>
      <c r="B922" t="s">
        <v>1998</v>
      </c>
      <c r="C922" s="36" t="s">
        <v>1999</v>
      </c>
      <c r="D922" s="36" t="s">
        <v>12</v>
      </c>
      <c r="E922" t="s">
        <v>64</v>
      </c>
    </row>
    <row r="923" spans="1:5" x14ac:dyDescent="0.25">
      <c r="A923" s="5">
        <v>45719.391643518517</v>
      </c>
      <c r="B923" t="s">
        <v>2000</v>
      </c>
      <c r="C923" s="36" t="s">
        <v>2001</v>
      </c>
      <c r="D923" s="36" t="s">
        <v>25</v>
      </c>
      <c r="E923" t="s">
        <v>64</v>
      </c>
    </row>
    <row r="924" spans="1:5" x14ac:dyDescent="0.25">
      <c r="A924" s="5">
        <v>45719.391817129632</v>
      </c>
      <c r="B924" t="s">
        <v>2002</v>
      </c>
      <c r="C924" s="36" t="s">
        <v>2003</v>
      </c>
      <c r="D924" s="36" t="s">
        <v>7</v>
      </c>
      <c r="E924" t="s">
        <v>64</v>
      </c>
    </row>
    <row r="925" spans="1:5" x14ac:dyDescent="0.25">
      <c r="A925" s="5">
        <v>45719.393796296295</v>
      </c>
      <c r="B925" t="s">
        <v>2004</v>
      </c>
      <c r="C925" s="36" t="s">
        <v>2005</v>
      </c>
      <c r="D925" s="36" t="s">
        <v>10</v>
      </c>
      <c r="E925" t="s">
        <v>64</v>
      </c>
    </row>
    <row r="926" spans="1:5" x14ac:dyDescent="0.25">
      <c r="A926" s="5">
        <v>45719.399456018517</v>
      </c>
      <c r="B926" t="s">
        <v>2006</v>
      </c>
      <c r="C926" s="36" t="s">
        <v>2007</v>
      </c>
      <c r="D926" s="36" t="s">
        <v>10</v>
      </c>
      <c r="E926" t="s">
        <v>64</v>
      </c>
    </row>
    <row r="927" spans="1:5" x14ac:dyDescent="0.25">
      <c r="A927" s="5">
        <v>45719.412557870368</v>
      </c>
      <c r="B927" t="s">
        <v>2008</v>
      </c>
      <c r="C927" s="36" t="s">
        <v>2009</v>
      </c>
      <c r="D927" s="36" t="s">
        <v>10</v>
      </c>
      <c r="E927" t="s">
        <v>64</v>
      </c>
    </row>
    <row r="928" spans="1:5" x14ac:dyDescent="0.25">
      <c r="A928" s="5">
        <v>45719.417650462965</v>
      </c>
      <c r="B928" t="s">
        <v>2010</v>
      </c>
      <c r="C928" s="36" t="s">
        <v>2011</v>
      </c>
      <c r="D928" s="36" t="s">
        <v>8</v>
      </c>
      <c r="E928" t="s">
        <v>64</v>
      </c>
    </row>
    <row r="929" spans="1:5" x14ac:dyDescent="0.25">
      <c r="A929" s="5">
        <v>45719.420624999999</v>
      </c>
      <c r="B929" t="s">
        <v>2012</v>
      </c>
      <c r="C929" s="36" t="s">
        <v>2013</v>
      </c>
      <c r="D929" s="36" t="s">
        <v>12</v>
      </c>
      <c r="E929" t="s">
        <v>64</v>
      </c>
    </row>
    <row r="930" spans="1:5" x14ac:dyDescent="0.25">
      <c r="A930" s="5">
        <v>45719.436886574076</v>
      </c>
      <c r="B930" t="s">
        <v>2014</v>
      </c>
      <c r="C930" s="36" t="s">
        <v>2015</v>
      </c>
      <c r="D930" s="36" t="s">
        <v>12</v>
      </c>
      <c r="E930" t="s">
        <v>64</v>
      </c>
    </row>
    <row r="931" spans="1:5" x14ac:dyDescent="0.25">
      <c r="A931" s="5">
        <v>45719.443055555559</v>
      </c>
      <c r="B931" t="s">
        <v>2016</v>
      </c>
      <c r="C931" s="36" t="s">
        <v>2017</v>
      </c>
      <c r="D931" s="36" t="s">
        <v>12</v>
      </c>
      <c r="E931" t="s">
        <v>64</v>
      </c>
    </row>
    <row r="932" spans="1:5" x14ac:dyDescent="0.25">
      <c r="A932" s="5">
        <v>45719.453090277777</v>
      </c>
      <c r="B932" t="s">
        <v>2018</v>
      </c>
      <c r="C932" s="36" t="s">
        <v>2019</v>
      </c>
      <c r="D932" s="36" t="s">
        <v>10</v>
      </c>
      <c r="E932" t="s">
        <v>64</v>
      </c>
    </row>
    <row r="933" spans="1:5" x14ac:dyDescent="0.25">
      <c r="A933" s="5">
        <v>45719.487025462964</v>
      </c>
      <c r="B933" t="s">
        <v>2020</v>
      </c>
      <c r="C933" s="36" t="s">
        <v>2021</v>
      </c>
      <c r="D933" s="36" t="s">
        <v>13</v>
      </c>
      <c r="E933" t="s">
        <v>64</v>
      </c>
    </row>
    <row r="934" spans="1:5" x14ac:dyDescent="0.25">
      <c r="A934" s="5">
        <v>45719.636678240742</v>
      </c>
      <c r="B934" t="s">
        <v>2022</v>
      </c>
      <c r="C934" s="36" t="s">
        <v>2023</v>
      </c>
      <c r="D934" s="36" t="s">
        <v>10</v>
      </c>
      <c r="E934" t="s">
        <v>64</v>
      </c>
    </row>
    <row r="935" spans="1:5" x14ac:dyDescent="0.25">
      <c r="A935" s="5">
        <v>45719.718530092592</v>
      </c>
      <c r="B935" t="s">
        <v>2024</v>
      </c>
      <c r="C935" s="36" t="s">
        <v>2025</v>
      </c>
      <c r="D935" s="36" t="s">
        <v>10</v>
      </c>
      <c r="E935" t="s">
        <v>64</v>
      </c>
    </row>
    <row r="936" spans="1:5" x14ac:dyDescent="0.25">
      <c r="A936" s="5">
        <v>45719.72111111111</v>
      </c>
      <c r="B936" t="s">
        <v>2026</v>
      </c>
      <c r="C936" s="36" t="s">
        <v>2027</v>
      </c>
      <c r="D936" s="36" t="s">
        <v>13</v>
      </c>
      <c r="E936" t="s">
        <v>64</v>
      </c>
    </row>
    <row r="937" spans="1:5" x14ac:dyDescent="0.25">
      <c r="A937" s="5">
        <v>45719.723275462966</v>
      </c>
      <c r="B937" t="s">
        <v>2028</v>
      </c>
      <c r="C937" s="36" t="s">
        <v>2029</v>
      </c>
      <c r="D937" s="36" t="s">
        <v>13</v>
      </c>
      <c r="E937" t="s">
        <v>64</v>
      </c>
    </row>
    <row r="938" spans="1:5" x14ac:dyDescent="0.25">
      <c r="A938" s="5">
        <v>45719.82603009259</v>
      </c>
      <c r="B938" t="s">
        <v>2030</v>
      </c>
      <c r="C938" s="36" t="s">
        <v>2031</v>
      </c>
      <c r="D938" s="36" t="s">
        <v>7</v>
      </c>
      <c r="E938" t="s">
        <v>64</v>
      </c>
    </row>
    <row r="939" spans="1:5" x14ac:dyDescent="0.25">
      <c r="A939" s="5">
        <v>45719.833252314813</v>
      </c>
      <c r="B939" t="s">
        <v>2032</v>
      </c>
      <c r="C939" s="36" t="s">
        <v>2033</v>
      </c>
      <c r="D939" s="36" t="s">
        <v>10</v>
      </c>
      <c r="E939" t="s">
        <v>64</v>
      </c>
    </row>
    <row r="940" spans="1:5" x14ac:dyDescent="0.25">
      <c r="A940" s="5">
        <v>45720.294490740744</v>
      </c>
      <c r="B940" t="s">
        <v>2034</v>
      </c>
      <c r="C940" s="36" t="s">
        <v>2035</v>
      </c>
      <c r="D940" s="36" t="s">
        <v>381</v>
      </c>
      <c r="E940" t="s">
        <v>64</v>
      </c>
    </row>
    <row r="941" spans="1:5" x14ac:dyDescent="0.25">
      <c r="A941" s="5">
        <v>45720.355775462966</v>
      </c>
      <c r="B941" t="s">
        <v>2036</v>
      </c>
      <c r="C941" s="36" t="s">
        <v>2037</v>
      </c>
      <c r="D941" s="36" t="s">
        <v>11</v>
      </c>
      <c r="E941" t="s">
        <v>64</v>
      </c>
    </row>
    <row r="942" spans="1:5" x14ac:dyDescent="0.25">
      <c r="A942" s="5">
        <v>45720.355914351851</v>
      </c>
      <c r="B942" t="s">
        <v>2038</v>
      </c>
      <c r="C942" s="36" t="s">
        <v>2039</v>
      </c>
      <c r="D942" s="36" t="s">
        <v>11</v>
      </c>
      <c r="E942" t="s">
        <v>64</v>
      </c>
    </row>
    <row r="943" spans="1:5" x14ac:dyDescent="0.25">
      <c r="A943" s="5">
        <v>45720.37394675926</v>
      </c>
      <c r="B943" t="s">
        <v>2040</v>
      </c>
      <c r="C943" s="36" t="s">
        <v>2041</v>
      </c>
      <c r="D943" s="36" t="s">
        <v>11</v>
      </c>
      <c r="E943" t="s">
        <v>64</v>
      </c>
    </row>
    <row r="944" spans="1:5" x14ac:dyDescent="0.25">
      <c r="A944" s="5">
        <v>45720.376307870371</v>
      </c>
      <c r="B944" t="s">
        <v>2042</v>
      </c>
      <c r="C944" s="36" t="s">
        <v>2043</v>
      </c>
      <c r="D944" s="36" t="s">
        <v>24</v>
      </c>
      <c r="E944" t="s">
        <v>64</v>
      </c>
    </row>
    <row r="945" spans="1:5" x14ac:dyDescent="0.25">
      <c r="A945" s="5">
        <v>45720.396377314813</v>
      </c>
      <c r="B945" t="s">
        <v>2044</v>
      </c>
      <c r="C945" s="36" t="s">
        <v>2045</v>
      </c>
      <c r="D945" s="36" t="s">
        <v>13</v>
      </c>
      <c r="E945" t="s">
        <v>64</v>
      </c>
    </row>
    <row r="946" spans="1:5" x14ac:dyDescent="0.25">
      <c r="A946" s="5">
        <v>45720.3984375</v>
      </c>
      <c r="B946" t="s">
        <v>2046</v>
      </c>
      <c r="C946" s="36" t="s">
        <v>2047</v>
      </c>
      <c r="D946" s="36" t="s">
        <v>6</v>
      </c>
      <c r="E946" t="s">
        <v>64</v>
      </c>
    </row>
    <row r="947" spans="1:5" x14ac:dyDescent="0.25">
      <c r="A947" s="5">
        <v>45720.462465277778</v>
      </c>
      <c r="B947" t="s">
        <v>2048</v>
      </c>
      <c r="C947" s="36" t="s">
        <v>2049</v>
      </c>
      <c r="D947" s="36" t="s">
        <v>13</v>
      </c>
      <c r="E947" t="s">
        <v>64</v>
      </c>
    </row>
    <row r="948" spans="1:5" x14ac:dyDescent="0.25">
      <c r="A948" s="5">
        <v>45720.507569444446</v>
      </c>
      <c r="B948" t="s">
        <v>2050</v>
      </c>
      <c r="C948" s="36" t="s">
        <v>2051</v>
      </c>
      <c r="D948" s="36" t="s">
        <v>7</v>
      </c>
      <c r="E948" t="s">
        <v>64</v>
      </c>
    </row>
    <row r="949" spans="1:5" x14ac:dyDescent="0.25">
      <c r="A949" s="5">
        <v>45720.51803240741</v>
      </c>
      <c r="B949" t="s">
        <v>2052</v>
      </c>
      <c r="C949" s="36" t="s">
        <v>2053</v>
      </c>
      <c r="D949" s="36" t="s">
        <v>6</v>
      </c>
      <c r="E949" t="s">
        <v>64</v>
      </c>
    </row>
    <row r="950" spans="1:5" x14ac:dyDescent="0.25">
      <c r="A950" s="5">
        <v>45720.54278935185</v>
      </c>
      <c r="B950" t="s">
        <v>2054</v>
      </c>
      <c r="C950" s="36" t="s">
        <v>2055</v>
      </c>
      <c r="D950" s="36" t="s">
        <v>7</v>
      </c>
      <c r="E950" t="s">
        <v>64</v>
      </c>
    </row>
    <row r="951" spans="1:5" x14ac:dyDescent="0.25">
      <c r="A951" s="5">
        <v>45720.554131944446</v>
      </c>
      <c r="B951" t="s">
        <v>2056</v>
      </c>
      <c r="C951" s="36" t="s">
        <v>2057</v>
      </c>
      <c r="D951" s="36" t="s">
        <v>25</v>
      </c>
      <c r="E951" t="s">
        <v>64</v>
      </c>
    </row>
    <row r="952" spans="1:5" x14ac:dyDescent="0.25">
      <c r="A952" s="5">
        <v>45720.568310185183</v>
      </c>
      <c r="B952" t="s">
        <v>2058</v>
      </c>
      <c r="C952" s="36" t="s">
        <v>2059</v>
      </c>
      <c r="D952" s="36" t="s">
        <v>12</v>
      </c>
      <c r="E952" t="s">
        <v>64</v>
      </c>
    </row>
    <row r="953" spans="1:5" x14ac:dyDescent="0.25">
      <c r="A953" s="5">
        <v>45720.577835648146</v>
      </c>
      <c r="B953" t="s">
        <v>2060</v>
      </c>
      <c r="C953" s="36" t="s">
        <v>2061</v>
      </c>
      <c r="D953" s="36" t="s">
        <v>6</v>
      </c>
      <c r="E953" t="s">
        <v>64</v>
      </c>
    </row>
    <row r="954" spans="1:5" x14ac:dyDescent="0.25">
      <c r="A954" s="5">
        <v>45720.662916666668</v>
      </c>
      <c r="B954" t="s">
        <v>2062</v>
      </c>
      <c r="C954" s="36" t="s">
        <v>2063</v>
      </c>
      <c r="D954" s="36" t="s">
        <v>12</v>
      </c>
      <c r="E954" t="s">
        <v>64</v>
      </c>
    </row>
    <row r="955" spans="1:5" x14ac:dyDescent="0.25">
      <c r="A955" s="5">
        <v>45720.682384259257</v>
      </c>
      <c r="B955" t="s">
        <v>2064</v>
      </c>
      <c r="C955" s="36" t="s">
        <v>2065</v>
      </c>
      <c r="D955" s="36" t="s">
        <v>6</v>
      </c>
      <c r="E955" t="s">
        <v>64</v>
      </c>
    </row>
    <row r="956" spans="1:5" x14ac:dyDescent="0.25">
      <c r="A956" s="5">
        <v>45720.724629629629</v>
      </c>
      <c r="B956" t="s">
        <v>2066</v>
      </c>
      <c r="C956" s="36" t="s">
        <v>2067</v>
      </c>
      <c r="D956" s="36" t="s">
        <v>12</v>
      </c>
      <c r="E956" t="s">
        <v>64</v>
      </c>
    </row>
    <row r="957" spans="1:5" x14ac:dyDescent="0.25">
      <c r="A957" s="5">
        <v>45720.861516203702</v>
      </c>
      <c r="B957" t="s">
        <v>2068</v>
      </c>
      <c r="C957" s="36" t="s">
        <v>2069</v>
      </c>
      <c r="D957" s="36" t="s">
        <v>13</v>
      </c>
      <c r="E957" t="s">
        <v>64</v>
      </c>
    </row>
    <row r="958" spans="1:5" x14ac:dyDescent="0.25">
      <c r="A958" s="5">
        <v>45721.209872685184</v>
      </c>
      <c r="B958" t="s">
        <v>2070</v>
      </c>
      <c r="C958" s="36" t="s">
        <v>2071</v>
      </c>
      <c r="D958" s="36" t="s">
        <v>1359</v>
      </c>
      <c r="E958" t="s">
        <v>64</v>
      </c>
    </row>
    <row r="959" spans="1:5" x14ac:dyDescent="0.25">
      <c r="A959" s="5">
        <v>45721.296759259261</v>
      </c>
      <c r="B959" t="s">
        <v>2072</v>
      </c>
      <c r="C959" s="36" t="s">
        <v>2073</v>
      </c>
      <c r="D959" s="36" t="s">
        <v>25</v>
      </c>
      <c r="E959" t="s">
        <v>64</v>
      </c>
    </row>
    <row r="960" spans="1:5" x14ac:dyDescent="0.25">
      <c r="A960" s="5">
        <v>45721.337361111109</v>
      </c>
      <c r="B960" t="s">
        <v>2074</v>
      </c>
      <c r="C960" s="36" t="s">
        <v>2075</v>
      </c>
      <c r="D960" s="36" t="s">
        <v>4</v>
      </c>
      <c r="E960" t="s">
        <v>64</v>
      </c>
    </row>
    <row r="961" spans="1:5" x14ac:dyDescent="0.25">
      <c r="A961" s="5">
        <v>45721.353738425925</v>
      </c>
      <c r="B961" t="s">
        <v>2076</v>
      </c>
      <c r="C961" s="36" t="s">
        <v>2077</v>
      </c>
      <c r="D961" s="36" t="s">
        <v>12</v>
      </c>
      <c r="E961" t="s">
        <v>64</v>
      </c>
    </row>
    <row r="962" spans="1:5" x14ac:dyDescent="0.25">
      <c r="A962" s="5">
        <v>45721.356180555558</v>
      </c>
      <c r="B962" t="s">
        <v>2078</v>
      </c>
      <c r="C962" s="36" t="s">
        <v>2079</v>
      </c>
      <c r="D962" s="36" t="s">
        <v>11</v>
      </c>
      <c r="E962" t="s">
        <v>64</v>
      </c>
    </row>
    <row r="963" spans="1:5" x14ac:dyDescent="0.25">
      <c r="A963" s="5">
        <v>45721.457974537036</v>
      </c>
      <c r="B963" t="s">
        <v>2080</v>
      </c>
      <c r="C963" s="36" t="s">
        <v>2081</v>
      </c>
      <c r="D963" s="36" t="s">
        <v>11</v>
      </c>
      <c r="E963" t="s">
        <v>64</v>
      </c>
    </row>
    <row r="964" spans="1:5" x14ac:dyDescent="0.25">
      <c r="A964" s="5">
        <v>45721.549039351848</v>
      </c>
      <c r="B964" t="s">
        <v>2082</v>
      </c>
      <c r="C964" s="36" t="s">
        <v>2083</v>
      </c>
      <c r="D964" s="36" t="s">
        <v>4</v>
      </c>
      <c r="E964" t="s">
        <v>64</v>
      </c>
    </row>
    <row r="965" spans="1:5" x14ac:dyDescent="0.25">
      <c r="A965" s="5">
        <v>45721.584826388891</v>
      </c>
      <c r="B965" t="s">
        <v>2084</v>
      </c>
      <c r="C965" s="36" t="s">
        <v>2085</v>
      </c>
      <c r="D965" s="36" t="s">
        <v>13</v>
      </c>
      <c r="E965" t="s">
        <v>64</v>
      </c>
    </row>
    <row r="966" spans="1:5" x14ac:dyDescent="0.25">
      <c r="A966" s="5">
        <v>45721.589178240742</v>
      </c>
      <c r="B966" t="s">
        <v>2086</v>
      </c>
      <c r="C966" s="36" t="s">
        <v>2087</v>
      </c>
      <c r="D966" s="36" t="s">
        <v>7</v>
      </c>
      <c r="E966" t="s">
        <v>64</v>
      </c>
    </row>
    <row r="967" spans="1:5" x14ac:dyDescent="0.25">
      <c r="A967" s="5">
        <v>45721.600405092591</v>
      </c>
      <c r="B967" t="s">
        <v>2088</v>
      </c>
      <c r="C967" s="36" t="s">
        <v>2089</v>
      </c>
      <c r="D967" s="36" t="s">
        <v>7</v>
      </c>
      <c r="E967" t="s">
        <v>64</v>
      </c>
    </row>
    <row r="968" spans="1:5" x14ac:dyDescent="0.25">
      <c r="A968" s="5">
        <v>45721.634479166663</v>
      </c>
      <c r="B968" t="s">
        <v>2090</v>
      </c>
      <c r="C968" s="36" t="s">
        <v>2091</v>
      </c>
      <c r="D968" s="36" t="s">
        <v>11</v>
      </c>
      <c r="E968" t="s">
        <v>63</v>
      </c>
    </row>
    <row r="969" spans="1:5" x14ac:dyDescent="0.25">
      <c r="A969" s="5">
        <v>45721.674212962964</v>
      </c>
      <c r="B969" t="s">
        <v>2092</v>
      </c>
      <c r="C969" s="36" t="s">
        <v>2093</v>
      </c>
      <c r="D969" s="36" t="s">
        <v>11</v>
      </c>
      <c r="E969" t="s">
        <v>64</v>
      </c>
    </row>
    <row r="970" spans="1:5" x14ac:dyDescent="0.25">
      <c r="A970" s="5">
        <v>45721.680937500001</v>
      </c>
      <c r="B970" t="s">
        <v>2094</v>
      </c>
      <c r="C970" s="36" t="s">
        <v>2095</v>
      </c>
      <c r="D970" s="36" t="s">
        <v>25</v>
      </c>
      <c r="E970" t="s">
        <v>64</v>
      </c>
    </row>
    <row r="971" spans="1:5" x14ac:dyDescent="0.25">
      <c r="A971" s="5">
        <v>45721.684675925928</v>
      </c>
      <c r="B971" t="s">
        <v>2096</v>
      </c>
      <c r="C971" s="36" t="s">
        <v>2097</v>
      </c>
      <c r="D971" s="36" t="s">
        <v>12</v>
      </c>
      <c r="E971" t="s">
        <v>64</v>
      </c>
    </row>
    <row r="972" spans="1:5" x14ac:dyDescent="0.25">
      <c r="A972" s="5">
        <v>45721.697638888887</v>
      </c>
      <c r="B972" t="s">
        <v>2098</v>
      </c>
      <c r="C972" s="36" t="s">
        <v>2099</v>
      </c>
      <c r="D972" s="36" t="s">
        <v>12</v>
      </c>
      <c r="E972" t="s">
        <v>64</v>
      </c>
    </row>
    <row r="973" spans="1:5" x14ac:dyDescent="0.25">
      <c r="A973" s="5">
        <v>45721.700219907405</v>
      </c>
      <c r="B973" t="s">
        <v>2100</v>
      </c>
      <c r="C973" s="36" t="s">
        <v>2101</v>
      </c>
      <c r="D973" s="36" t="s">
        <v>12</v>
      </c>
      <c r="E973" t="s">
        <v>64</v>
      </c>
    </row>
    <row r="974" spans="1:5" x14ac:dyDescent="0.25">
      <c r="A974" s="5">
        <v>45721.72760416667</v>
      </c>
      <c r="B974" t="s">
        <v>2102</v>
      </c>
      <c r="C974" s="36" t="s">
        <v>2103</v>
      </c>
      <c r="D974" s="36" t="s">
        <v>10</v>
      </c>
      <c r="E974" t="s">
        <v>64</v>
      </c>
    </row>
    <row r="975" spans="1:5" x14ac:dyDescent="0.25">
      <c r="A975" s="5">
        <v>45722.303182870368</v>
      </c>
      <c r="B975" t="s">
        <v>2104</v>
      </c>
      <c r="C975" s="36" t="s">
        <v>2105</v>
      </c>
      <c r="D975" s="36" t="s">
        <v>13</v>
      </c>
      <c r="E975" t="s">
        <v>64</v>
      </c>
    </row>
    <row r="976" spans="1:5" x14ac:dyDescent="0.25">
      <c r="A976" s="5">
        <v>45722.308344907404</v>
      </c>
      <c r="B976" t="s">
        <v>2106</v>
      </c>
      <c r="C976" s="36" t="s">
        <v>2107</v>
      </c>
      <c r="D976" s="36" t="s">
        <v>11</v>
      </c>
      <c r="E976" t="s">
        <v>64</v>
      </c>
    </row>
    <row r="977" spans="1:5" x14ac:dyDescent="0.25">
      <c r="A977" s="5">
        <v>45722.322847222225</v>
      </c>
      <c r="B977" t="s">
        <v>2108</v>
      </c>
      <c r="C977" s="36" t="s">
        <v>2109</v>
      </c>
      <c r="D977" s="36" t="s">
        <v>11</v>
      </c>
      <c r="E977" t="s">
        <v>64</v>
      </c>
    </row>
    <row r="978" spans="1:5" x14ac:dyDescent="0.25">
      <c r="A978" s="5">
        <v>45722.324155092596</v>
      </c>
      <c r="B978" t="s">
        <v>2110</v>
      </c>
      <c r="C978" s="36" t="s">
        <v>2111</v>
      </c>
      <c r="D978" s="36" t="s">
        <v>24</v>
      </c>
      <c r="E978" t="s">
        <v>64</v>
      </c>
    </row>
    <row r="979" spans="1:5" x14ac:dyDescent="0.25">
      <c r="A979" s="5">
        <v>45722.345752314817</v>
      </c>
      <c r="B979" t="s">
        <v>2112</v>
      </c>
      <c r="C979" s="36" t="s">
        <v>2113</v>
      </c>
      <c r="D979" s="36" t="s">
        <v>7</v>
      </c>
      <c r="E979" t="s">
        <v>64</v>
      </c>
    </row>
    <row r="980" spans="1:5" x14ac:dyDescent="0.25">
      <c r="A980" s="5">
        <v>45722.354143518518</v>
      </c>
      <c r="B980" t="s">
        <v>2114</v>
      </c>
      <c r="C980" s="36" t="s">
        <v>2115</v>
      </c>
      <c r="D980" s="36" t="s">
        <v>11</v>
      </c>
      <c r="E980" t="s">
        <v>64</v>
      </c>
    </row>
    <row r="981" spans="1:5" x14ac:dyDescent="0.25">
      <c r="A981" s="5">
        <v>45722.354212962964</v>
      </c>
      <c r="B981" t="s">
        <v>2116</v>
      </c>
      <c r="C981" s="36" t="s">
        <v>2117</v>
      </c>
      <c r="D981" s="36" t="s">
        <v>11</v>
      </c>
      <c r="E981" t="s">
        <v>64</v>
      </c>
    </row>
    <row r="982" spans="1:5" x14ac:dyDescent="0.25">
      <c r="A982" s="5">
        <v>45722.372511574074</v>
      </c>
      <c r="B982" t="s">
        <v>2118</v>
      </c>
      <c r="C982" s="36" t="s">
        <v>2119</v>
      </c>
      <c r="D982" s="36" t="s">
        <v>11</v>
      </c>
      <c r="E982" t="s">
        <v>64</v>
      </c>
    </row>
    <row r="983" spans="1:5" x14ac:dyDescent="0.25">
      <c r="A983" s="5">
        <v>45722.403148148151</v>
      </c>
      <c r="B983" t="s">
        <v>2120</v>
      </c>
      <c r="C983" s="36" t="s">
        <v>2121</v>
      </c>
      <c r="D983" s="36" t="s">
        <v>12</v>
      </c>
      <c r="E983" t="s">
        <v>64</v>
      </c>
    </row>
    <row r="984" spans="1:5" x14ac:dyDescent="0.25">
      <c r="A984" s="5">
        <v>45722.43855324074</v>
      </c>
      <c r="B984" t="s">
        <v>2122</v>
      </c>
      <c r="C984" s="36" t="s">
        <v>2123</v>
      </c>
      <c r="D984" s="36" t="s">
        <v>11</v>
      </c>
      <c r="E984" t="s">
        <v>64</v>
      </c>
    </row>
    <row r="985" spans="1:5" x14ac:dyDescent="0.25">
      <c r="A985" s="5">
        <v>45722.505208333336</v>
      </c>
      <c r="B985" t="s">
        <v>2124</v>
      </c>
      <c r="C985" s="36" t="s">
        <v>2125</v>
      </c>
      <c r="D985" s="36" t="s">
        <v>12</v>
      </c>
      <c r="E985" t="s">
        <v>64</v>
      </c>
    </row>
    <row r="986" spans="1:5" x14ac:dyDescent="0.25">
      <c r="A986" s="5">
        <v>45722.526979166665</v>
      </c>
      <c r="B986" t="s">
        <v>2126</v>
      </c>
      <c r="C986" s="36" t="s">
        <v>2127</v>
      </c>
      <c r="D986" s="36" t="s">
        <v>13</v>
      </c>
      <c r="E986" t="s">
        <v>64</v>
      </c>
    </row>
    <row r="987" spans="1:5" x14ac:dyDescent="0.25">
      <c r="A987" s="5">
        <v>45722.692361111112</v>
      </c>
      <c r="B987" t="s">
        <v>2128</v>
      </c>
      <c r="C987" s="36" t="s">
        <v>2129</v>
      </c>
      <c r="D987" s="36" t="s">
        <v>24</v>
      </c>
      <c r="E987" t="s">
        <v>64</v>
      </c>
    </row>
    <row r="988" spans="1:5" x14ac:dyDescent="0.25">
      <c r="A988" s="5">
        <v>45723.294583333336</v>
      </c>
      <c r="B988" t="s">
        <v>2130</v>
      </c>
      <c r="C988" s="36" t="s">
        <v>2131</v>
      </c>
      <c r="D988" s="36" t="s">
        <v>25</v>
      </c>
      <c r="E988" t="s">
        <v>64</v>
      </c>
    </row>
    <row r="989" spans="1:5" x14ac:dyDescent="0.25">
      <c r="A989" s="5">
        <v>45723.300439814811</v>
      </c>
      <c r="B989" t="s">
        <v>2132</v>
      </c>
      <c r="C989" s="36" t="s">
        <v>2133</v>
      </c>
      <c r="D989" s="36" t="s">
        <v>11</v>
      </c>
      <c r="E989" t="s">
        <v>64</v>
      </c>
    </row>
    <row r="990" spans="1:5" x14ac:dyDescent="0.25">
      <c r="A990" s="5">
        <v>45723.327164351853</v>
      </c>
      <c r="B990" t="s">
        <v>2134</v>
      </c>
      <c r="C990" s="36" t="s">
        <v>2135</v>
      </c>
      <c r="D990" s="36" t="s">
        <v>25</v>
      </c>
      <c r="E990" t="s">
        <v>64</v>
      </c>
    </row>
    <row r="991" spans="1:5" x14ac:dyDescent="0.25">
      <c r="A991" s="5">
        <v>45723.33079861111</v>
      </c>
      <c r="B991" t="s">
        <v>2136</v>
      </c>
      <c r="C991" s="36" t="s">
        <v>2137</v>
      </c>
      <c r="D991" s="36" t="s">
        <v>7</v>
      </c>
      <c r="E991" t="s">
        <v>64</v>
      </c>
    </row>
    <row r="992" spans="1:5" x14ac:dyDescent="0.25">
      <c r="A992" s="5">
        <v>45723.371898148151</v>
      </c>
      <c r="B992" t="s">
        <v>2138</v>
      </c>
      <c r="C992" s="36" t="s">
        <v>2139</v>
      </c>
      <c r="D992" s="36" t="s">
        <v>6</v>
      </c>
      <c r="E992" t="s">
        <v>64</v>
      </c>
    </row>
    <row r="993" spans="1:5" x14ac:dyDescent="0.25">
      <c r="A993" s="5">
        <v>45723.382685185185</v>
      </c>
      <c r="B993" t="s">
        <v>2140</v>
      </c>
      <c r="C993" s="36" t="s">
        <v>2141</v>
      </c>
      <c r="D993" s="36" t="s">
        <v>1359</v>
      </c>
      <c r="E993" t="s">
        <v>64</v>
      </c>
    </row>
    <row r="994" spans="1:5" x14ac:dyDescent="0.25">
      <c r="A994" s="5">
        <v>45723.404074074075</v>
      </c>
      <c r="B994" t="s">
        <v>2142</v>
      </c>
      <c r="C994" s="36" t="s">
        <v>2143</v>
      </c>
      <c r="D994" s="36" t="s">
        <v>12</v>
      </c>
      <c r="E994" t="s">
        <v>64</v>
      </c>
    </row>
    <row r="995" spans="1:5" x14ac:dyDescent="0.25">
      <c r="A995" s="5">
        <v>45723.523715277777</v>
      </c>
      <c r="B995" t="s">
        <v>2144</v>
      </c>
      <c r="C995" s="36" t="s">
        <v>2145</v>
      </c>
      <c r="D995" s="36" t="s">
        <v>11</v>
      </c>
      <c r="E995" t="s">
        <v>64</v>
      </c>
    </row>
    <row r="996" spans="1:5" x14ac:dyDescent="0.25">
      <c r="A996" s="5">
        <v>45723.525185185186</v>
      </c>
      <c r="B996" t="s">
        <v>2146</v>
      </c>
      <c r="C996" s="36" t="s">
        <v>2147</v>
      </c>
      <c r="D996" s="36" t="s">
        <v>4</v>
      </c>
      <c r="E996" t="s">
        <v>64</v>
      </c>
    </row>
    <row r="997" spans="1:5" x14ac:dyDescent="0.25">
      <c r="A997" s="5">
        <v>45723.527812499997</v>
      </c>
      <c r="B997" t="s">
        <v>2148</v>
      </c>
      <c r="C997" s="36" t="s">
        <v>2149</v>
      </c>
      <c r="D997" s="36" t="s">
        <v>24</v>
      </c>
      <c r="E997" t="s">
        <v>64</v>
      </c>
    </row>
    <row r="998" spans="1:5" x14ac:dyDescent="0.25">
      <c r="A998" s="5">
        <v>45723.539050925923</v>
      </c>
      <c r="B998" t="s">
        <v>2150</v>
      </c>
      <c r="C998" s="36" t="s">
        <v>2151</v>
      </c>
      <c r="D998" s="36" t="s">
        <v>7</v>
      </c>
      <c r="E998" t="s">
        <v>64</v>
      </c>
    </row>
    <row r="999" spans="1:5" x14ac:dyDescent="0.25">
      <c r="A999" s="5">
        <v>45723.640925925924</v>
      </c>
      <c r="B999" t="s">
        <v>2152</v>
      </c>
      <c r="C999" s="36" t="s">
        <v>2153</v>
      </c>
      <c r="D999" s="36" t="s">
        <v>11</v>
      </c>
      <c r="E999" t="s">
        <v>64</v>
      </c>
    </row>
    <row r="1000" spans="1:5" x14ac:dyDescent="0.25">
      <c r="A1000" s="5">
        <v>45723.682037037041</v>
      </c>
      <c r="B1000" t="s">
        <v>2154</v>
      </c>
      <c r="C1000" s="36" t="s">
        <v>2155</v>
      </c>
      <c r="D1000" s="36" t="s">
        <v>10</v>
      </c>
      <c r="E1000" t="s">
        <v>64</v>
      </c>
    </row>
    <row r="1001" spans="1:5" x14ac:dyDescent="0.25">
      <c r="A1001" s="5">
        <v>45723.686018518521</v>
      </c>
      <c r="B1001" t="s">
        <v>2156</v>
      </c>
      <c r="C1001" s="36" t="s">
        <v>2157</v>
      </c>
      <c r="D1001" s="36" t="s">
        <v>7</v>
      </c>
      <c r="E1001" t="s">
        <v>64</v>
      </c>
    </row>
    <row r="1002" spans="1:5" x14ac:dyDescent="0.25">
      <c r="A1002" s="5">
        <v>45723.687708333331</v>
      </c>
      <c r="B1002" t="s">
        <v>2158</v>
      </c>
      <c r="C1002" s="36" t="s">
        <v>2159</v>
      </c>
      <c r="D1002" s="36" t="s">
        <v>12</v>
      </c>
      <c r="E1002" t="s">
        <v>64</v>
      </c>
    </row>
    <row r="1003" spans="1:5" x14ac:dyDescent="0.25">
      <c r="A1003" s="5">
        <v>45723.691493055558</v>
      </c>
      <c r="B1003" t="s">
        <v>2160</v>
      </c>
      <c r="C1003" s="36" t="s">
        <v>2161</v>
      </c>
      <c r="D1003" s="36" t="s">
        <v>12</v>
      </c>
      <c r="E1003" t="s">
        <v>64</v>
      </c>
    </row>
    <row r="1004" spans="1:5" x14ac:dyDescent="0.25">
      <c r="A1004" s="5">
        <v>45723.696504629632</v>
      </c>
      <c r="B1004" t="s">
        <v>2162</v>
      </c>
      <c r="C1004" s="36" t="s">
        <v>2163</v>
      </c>
      <c r="D1004" s="36" t="s">
        <v>24</v>
      </c>
      <c r="E1004" t="s">
        <v>64</v>
      </c>
    </row>
    <row r="1005" spans="1:5" x14ac:dyDescent="0.25">
      <c r="A1005" s="5">
        <v>45723.702233796299</v>
      </c>
      <c r="B1005" t="s">
        <v>2164</v>
      </c>
      <c r="C1005" s="36" t="s">
        <v>2165</v>
      </c>
      <c r="D1005" s="36" t="s">
        <v>6</v>
      </c>
      <c r="E1005" t="s">
        <v>64</v>
      </c>
    </row>
    <row r="1006" spans="1:5" x14ac:dyDescent="0.25">
      <c r="A1006" s="5">
        <v>45724.434259259258</v>
      </c>
      <c r="B1006" t="s">
        <v>2166</v>
      </c>
      <c r="C1006" s="36" t="s">
        <v>2167</v>
      </c>
      <c r="D1006" s="36" t="s">
        <v>161</v>
      </c>
      <c r="E1006" t="s">
        <v>64</v>
      </c>
    </row>
    <row r="1007" spans="1:5" x14ac:dyDescent="0.25">
      <c r="A1007" s="5">
        <v>45724.4377662037</v>
      </c>
      <c r="B1007" t="s">
        <v>2168</v>
      </c>
      <c r="C1007" s="36" t="s">
        <v>2169</v>
      </c>
      <c r="D1007" s="36" t="s">
        <v>13</v>
      </c>
      <c r="E1007" t="s">
        <v>64</v>
      </c>
    </row>
    <row r="1008" spans="1:5" x14ac:dyDescent="0.25">
      <c r="A1008" s="5">
        <v>45724.49763888889</v>
      </c>
      <c r="B1008" t="s">
        <v>2170</v>
      </c>
      <c r="C1008" s="36" t="s">
        <v>2171</v>
      </c>
      <c r="D1008" s="36" t="s">
        <v>8</v>
      </c>
      <c r="E1008" t="s">
        <v>64</v>
      </c>
    </row>
    <row r="1009" spans="1:5" x14ac:dyDescent="0.25">
      <c r="A1009" s="5">
        <v>45725.27138888889</v>
      </c>
      <c r="B1009" t="s">
        <v>2172</v>
      </c>
      <c r="C1009" s="36" t="s">
        <v>2173</v>
      </c>
      <c r="D1009" s="36" t="s">
        <v>6</v>
      </c>
      <c r="E1009" t="s">
        <v>64</v>
      </c>
    </row>
    <row r="1010" spans="1:5" x14ac:dyDescent="0.25">
      <c r="A1010" s="5">
        <v>45725.301990740743</v>
      </c>
      <c r="B1010" t="s">
        <v>2174</v>
      </c>
      <c r="C1010" s="36" t="s">
        <v>2175</v>
      </c>
      <c r="D1010" s="36" t="s">
        <v>13</v>
      </c>
      <c r="E1010" t="s">
        <v>64</v>
      </c>
    </row>
    <row r="1011" spans="1:5" x14ac:dyDescent="0.25">
      <c r="A1011" s="5">
        <v>45725.323958333334</v>
      </c>
      <c r="B1011" t="s">
        <v>2176</v>
      </c>
      <c r="C1011" s="36" t="s">
        <v>2177</v>
      </c>
      <c r="D1011" s="36" t="s">
        <v>10</v>
      </c>
      <c r="E1011" t="s">
        <v>64</v>
      </c>
    </row>
    <row r="1012" spans="1:5" x14ac:dyDescent="0.25">
      <c r="A1012" s="5">
        <v>45725.376956018517</v>
      </c>
      <c r="B1012" t="s">
        <v>2178</v>
      </c>
      <c r="C1012" s="36" t="s">
        <v>2179</v>
      </c>
      <c r="D1012" s="36" t="s">
        <v>25</v>
      </c>
      <c r="E1012" t="s">
        <v>64</v>
      </c>
    </row>
    <row r="1013" spans="1:5" x14ac:dyDescent="0.25">
      <c r="A1013" s="5">
        <v>45725.56659722222</v>
      </c>
      <c r="B1013" t="s">
        <v>2180</v>
      </c>
      <c r="C1013" s="36" t="s">
        <v>2181</v>
      </c>
      <c r="D1013" s="36" t="s">
        <v>7</v>
      </c>
      <c r="E1013" t="s">
        <v>64</v>
      </c>
    </row>
    <row r="1014" spans="1:5" x14ac:dyDescent="0.25">
      <c r="A1014" s="5">
        <v>45725.580208333333</v>
      </c>
      <c r="B1014" t="s">
        <v>2182</v>
      </c>
      <c r="C1014" s="36" t="s">
        <v>2183</v>
      </c>
      <c r="D1014" s="36" t="s">
        <v>331</v>
      </c>
      <c r="E1014" t="s">
        <v>64</v>
      </c>
    </row>
    <row r="1015" spans="1:5" x14ac:dyDescent="0.25">
      <c r="A1015" s="5">
        <v>45725.592372685183</v>
      </c>
      <c r="B1015" t="s">
        <v>2184</v>
      </c>
      <c r="C1015" s="36" t="s">
        <v>2185</v>
      </c>
      <c r="D1015" s="36" t="s">
        <v>9</v>
      </c>
      <c r="E1015" t="s">
        <v>64</v>
      </c>
    </row>
    <row r="1016" spans="1:5" x14ac:dyDescent="0.25">
      <c r="A1016" s="5">
        <v>45725.816168981481</v>
      </c>
      <c r="B1016" t="s">
        <v>2186</v>
      </c>
      <c r="C1016" s="36" t="s">
        <v>2187</v>
      </c>
      <c r="D1016" s="36" t="s">
        <v>6</v>
      </c>
      <c r="E1016" t="s">
        <v>64</v>
      </c>
    </row>
    <row r="1017" spans="1:5" x14ac:dyDescent="0.25">
      <c r="A1017" s="5">
        <v>45726.190555555557</v>
      </c>
      <c r="B1017" t="s">
        <v>2188</v>
      </c>
      <c r="C1017" s="36" t="s">
        <v>2189</v>
      </c>
      <c r="D1017" s="36" t="s">
        <v>164</v>
      </c>
      <c r="E1017" t="s">
        <v>64</v>
      </c>
    </row>
    <row r="1018" spans="1:5" x14ac:dyDescent="0.25">
      <c r="A1018" s="5">
        <v>45726.227361111109</v>
      </c>
      <c r="B1018" t="s">
        <v>2190</v>
      </c>
      <c r="C1018" s="36" t="s">
        <v>2191</v>
      </c>
      <c r="D1018" s="36" t="s">
        <v>24</v>
      </c>
      <c r="E1018" t="s">
        <v>64</v>
      </c>
    </row>
    <row r="1019" spans="1:5" x14ac:dyDescent="0.25">
      <c r="A1019" s="5">
        <v>45726.259675925925</v>
      </c>
      <c r="B1019" t="s">
        <v>2192</v>
      </c>
      <c r="C1019" s="36" t="s">
        <v>2193</v>
      </c>
      <c r="D1019" s="36" t="s">
        <v>24</v>
      </c>
      <c r="E1019" t="s">
        <v>64</v>
      </c>
    </row>
    <row r="1020" spans="1:5" x14ac:dyDescent="0.25">
      <c r="A1020" s="5">
        <v>45726.272893518515</v>
      </c>
      <c r="B1020" t="s">
        <v>2194</v>
      </c>
      <c r="C1020" s="36" t="s">
        <v>2195</v>
      </c>
      <c r="D1020" s="36" t="s">
        <v>11</v>
      </c>
      <c r="E1020" t="s">
        <v>64</v>
      </c>
    </row>
    <row r="1021" spans="1:5" x14ac:dyDescent="0.25">
      <c r="A1021" s="5">
        <v>45726.284467592595</v>
      </c>
      <c r="B1021" t="s">
        <v>2196</v>
      </c>
      <c r="C1021" s="36" t="s">
        <v>2197</v>
      </c>
      <c r="D1021" s="36" t="s">
        <v>8</v>
      </c>
      <c r="E1021" t="s">
        <v>64</v>
      </c>
    </row>
    <row r="1022" spans="1:5" x14ac:dyDescent="0.25">
      <c r="A1022" s="5">
        <v>45726.289895833332</v>
      </c>
      <c r="B1022" t="s">
        <v>2198</v>
      </c>
      <c r="C1022" s="36" t="s">
        <v>2199</v>
      </c>
      <c r="D1022" s="36" t="s">
        <v>4</v>
      </c>
      <c r="E1022" t="s">
        <v>64</v>
      </c>
    </row>
    <row r="1023" spans="1:5" x14ac:dyDescent="0.25">
      <c r="A1023" s="5">
        <v>45726.311273148145</v>
      </c>
      <c r="B1023" t="s">
        <v>2200</v>
      </c>
      <c r="C1023" s="36" t="s">
        <v>2201</v>
      </c>
      <c r="D1023" s="36" t="s">
        <v>13</v>
      </c>
      <c r="E1023" t="s">
        <v>64</v>
      </c>
    </row>
    <row r="1024" spans="1:5" x14ac:dyDescent="0.25">
      <c r="A1024" s="5">
        <v>45726.316180555557</v>
      </c>
      <c r="B1024" t="s">
        <v>2202</v>
      </c>
      <c r="C1024" s="36" t="s">
        <v>2203</v>
      </c>
      <c r="D1024" s="36" t="s">
        <v>7</v>
      </c>
      <c r="E1024" t="s">
        <v>64</v>
      </c>
    </row>
    <row r="1025" spans="1:5" x14ac:dyDescent="0.25">
      <c r="A1025" s="5">
        <v>45726.347743055558</v>
      </c>
      <c r="B1025" t="s">
        <v>2204</v>
      </c>
      <c r="C1025" s="36" t="s">
        <v>2205</v>
      </c>
      <c r="D1025" s="36" t="s">
        <v>12</v>
      </c>
      <c r="E1025" t="s">
        <v>64</v>
      </c>
    </row>
    <row r="1026" spans="1:5" x14ac:dyDescent="0.25">
      <c r="A1026" s="5">
        <v>45726.354155092595</v>
      </c>
      <c r="B1026" t="s">
        <v>2206</v>
      </c>
      <c r="C1026" s="36" t="s">
        <v>2207</v>
      </c>
      <c r="D1026" s="36" t="s">
        <v>13</v>
      </c>
      <c r="E1026" t="s">
        <v>64</v>
      </c>
    </row>
    <row r="1027" spans="1:5" x14ac:dyDescent="0.25">
      <c r="A1027" s="5">
        <v>45726.360995370371</v>
      </c>
      <c r="B1027" t="s">
        <v>2208</v>
      </c>
      <c r="C1027" s="36" t="s">
        <v>2209</v>
      </c>
      <c r="D1027" s="36" t="s">
        <v>8</v>
      </c>
      <c r="E1027" t="s">
        <v>64</v>
      </c>
    </row>
    <row r="1028" spans="1:5" x14ac:dyDescent="0.25">
      <c r="A1028" s="5">
        <v>45726.368935185186</v>
      </c>
      <c r="B1028" t="s">
        <v>2210</v>
      </c>
      <c r="C1028" s="36" t="s">
        <v>2211</v>
      </c>
      <c r="D1028" s="36" t="s">
        <v>8</v>
      </c>
      <c r="E1028" t="s">
        <v>64</v>
      </c>
    </row>
    <row r="1029" spans="1:5" x14ac:dyDescent="0.25">
      <c r="A1029" s="5">
        <v>45726.369340277779</v>
      </c>
      <c r="B1029" t="s">
        <v>2212</v>
      </c>
      <c r="C1029" s="36" t="s">
        <v>2213</v>
      </c>
      <c r="D1029" s="36" t="s">
        <v>8</v>
      </c>
      <c r="E1029" t="s">
        <v>64</v>
      </c>
    </row>
    <row r="1030" spans="1:5" x14ac:dyDescent="0.25">
      <c r="A1030" s="5">
        <v>45726.380486111113</v>
      </c>
      <c r="B1030" t="s">
        <v>2214</v>
      </c>
      <c r="C1030" s="36" t="s">
        <v>2215</v>
      </c>
      <c r="D1030" s="36" t="s">
        <v>2216</v>
      </c>
      <c r="E1030" t="s">
        <v>64</v>
      </c>
    </row>
    <row r="1031" spans="1:5" x14ac:dyDescent="0.25">
      <c r="A1031" s="5">
        <v>45726.380729166667</v>
      </c>
      <c r="B1031" t="s">
        <v>2217</v>
      </c>
      <c r="C1031" s="36" t="s">
        <v>2218</v>
      </c>
      <c r="D1031" s="36" t="s">
        <v>8</v>
      </c>
      <c r="E1031" t="s">
        <v>64</v>
      </c>
    </row>
    <row r="1032" spans="1:5" x14ac:dyDescent="0.25">
      <c r="A1032" s="5">
        <v>45726.388611111113</v>
      </c>
      <c r="B1032" t="s">
        <v>2219</v>
      </c>
      <c r="C1032" s="36" t="s">
        <v>2220</v>
      </c>
      <c r="D1032" s="36" t="s">
        <v>6</v>
      </c>
      <c r="E1032" t="s">
        <v>64</v>
      </c>
    </row>
    <row r="1033" spans="1:5" x14ac:dyDescent="0.25">
      <c r="A1033" s="5">
        <v>45726.403761574074</v>
      </c>
      <c r="B1033" t="s">
        <v>2221</v>
      </c>
      <c r="C1033" s="36" t="s">
        <v>2222</v>
      </c>
      <c r="D1033" s="36" t="s">
        <v>11</v>
      </c>
      <c r="E1033" t="s">
        <v>64</v>
      </c>
    </row>
    <row r="1034" spans="1:5" x14ac:dyDescent="0.25">
      <c r="A1034" s="5">
        <v>45726.418078703704</v>
      </c>
      <c r="B1034" t="s">
        <v>2223</v>
      </c>
      <c r="C1034" s="36" t="s">
        <v>2224</v>
      </c>
      <c r="D1034" s="36" t="s">
        <v>2225</v>
      </c>
      <c r="E1034" t="s">
        <v>64</v>
      </c>
    </row>
    <row r="1035" spans="1:5" x14ac:dyDescent="0.25">
      <c r="A1035" s="5">
        <v>45726.422534722224</v>
      </c>
      <c r="B1035" t="s">
        <v>2226</v>
      </c>
      <c r="C1035" s="36" t="s">
        <v>2227</v>
      </c>
      <c r="D1035" s="36" t="s">
        <v>10</v>
      </c>
      <c r="E1035" t="s">
        <v>64</v>
      </c>
    </row>
    <row r="1036" spans="1:5" x14ac:dyDescent="0.25">
      <c r="A1036" s="5">
        <v>45726.44803240741</v>
      </c>
      <c r="B1036" t="s">
        <v>2228</v>
      </c>
      <c r="C1036" s="36" t="s">
        <v>2229</v>
      </c>
      <c r="D1036" s="36" t="s">
        <v>13</v>
      </c>
      <c r="E1036" t="s">
        <v>64</v>
      </c>
    </row>
    <row r="1037" spans="1:5" x14ac:dyDescent="0.25">
      <c r="A1037" s="5">
        <v>45726.46130787037</v>
      </c>
      <c r="B1037" t="s">
        <v>2230</v>
      </c>
      <c r="C1037" s="36" t="s">
        <v>2231</v>
      </c>
      <c r="D1037" s="36" t="s">
        <v>25</v>
      </c>
      <c r="E1037" t="s">
        <v>64</v>
      </c>
    </row>
    <row r="1038" spans="1:5" x14ac:dyDescent="0.25">
      <c r="A1038" s="5">
        <v>45726.461435185185</v>
      </c>
      <c r="B1038" t="s">
        <v>2232</v>
      </c>
      <c r="C1038" s="36" t="s">
        <v>2233</v>
      </c>
      <c r="D1038" s="36" t="s">
        <v>12</v>
      </c>
      <c r="E1038" t="s">
        <v>64</v>
      </c>
    </row>
    <row r="1039" spans="1:5" x14ac:dyDescent="0.25">
      <c r="A1039" s="5">
        <v>45726.514560185184</v>
      </c>
      <c r="B1039" t="s">
        <v>2234</v>
      </c>
      <c r="C1039" s="36" t="s">
        <v>2235</v>
      </c>
      <c r="D1039" s="36" t="s">
        <v>12</v>
      </c>
      <c r="E1039" t="s">
        <v>64</v>
      </c>
    </row>
    <row r="1040" spans="1:5" x14ac:dyDescent="0.25">
      <c r="A1040" s="5">
        <v>45726.537199074075</v>
      </c>
      <c r="B1040" t="s">
        <v>2236</v>
      </c>
      <c r="C1040" s="36" t="s">
        <v>2237</v>
      </c>
      <c r="D1040" s="36" t="s">
        <v>11</v>
      </c>
      <c r="E1040" t="s">
        <v>64</v>
      </c>
    </row>
    <row r="1041" spans="1:5" x14ac:dyDescent="0.25">
      <c r="A1041" s="5">
        <v>45726.538055555553</v>
      </c>
      <c r="B1041" t="s">
        <v>2238</v>
      </c>
      <c r="C1041" s="36" t="s">
        <v>2239</v>
      </c>
      <c r="D1041" s="36" t="s">
        <v>8</v>
      </c>
      <c r="E1041" t="s">
        <v>64</v>
      </c>
    </row>
    <row r="1042" spans="1:5" x14ac:dyDescent="0.25">
      <c r="A1042" s="5">
        <v>45726.538055555553</v>
      </c>
      <c r="B1042" t="s">
        <v>2240</v>
      </c>
      <c r="C1042" s="36" t="s">
        <v>2241</v>
      </c>
      <c r="D1042" s="36" t="s">
        <v>12</v>
      </c>
      <c r="E1042" t="s">
        <v>64</v>
      </c>
    </row>
    <row r="1043" spans="1:5" x14ac:dyDescent="0.25">
      <c r="A1043" s="5">
        <v>45726.59238425926</v>
      </c>
      <c r="B1043" t="s">
        <v>2242</v>
      </c>
      <c r="C1043" s="36" t="s">
        <v>2243</v>
      </c>
      <c r="D1043" s="36" t="s">
        <v>6</v>
      </c>
      <c r="E1043" t="s">
        <v>64</v>
      </c>
    </row>
    <row r="1044" spans="1:5" x14ac:dyDescent="0.25">
      <c r="A1044" s="5">
        <v>45726.612557870372</v>
      </c>
      <c r="B1044" t="s">
        <v>2244</v>
      </c>
      <c r="C1044" s="36" t="s">
        <v>2245</v>
      </c>
      <c r="D1044" s="36" t="s">
        <v>24</v>
      </c>
      <c r="E1044" t="s">
        <v>64</v>
      </c>
    </row>
    <row r="1045" spans="1:5" x14ac:dyDescent="0.25">
      <c r="A1045" s="5">
        <v>45726.628310185188</v>
      </c>
      <c r="B1045" t="s">
        <v>2246</v>
      </c>
      <c r="C1045" s="36" t="s">
        <v>2247</v>
      </c>
      <c r="D1045" s="36" t="s">
        <v>8</v>
      </c>
      <c r="E1045" t="s">
        <v>64</v>
      </c>
    </row>
    <row r="1046" spans="1:5" x14ac:dyDescent="0.25">
      <c r="A1046" s="5">
        <v>45726.730706018519</v>
      </c>
      <c r="B1046" t="s">
        <v>2248</v>
      </c>
      <c r="C1046" s="36" t="s">
        <v>2249</v>
      </c>
      <c r="D1046" s="36" t="s">
        <v>7</v>
      </c>
      <c r="E1046" t="s">
        <v>64</v>
      </c>
    </row>
    <row r="1047" spans="1:5" x14ac:dyDescent="0.25">
      <c r="A1047" s="5">
        <v>45726.814583333333</v>
      </c>
      <c r="B1047" t="s">
        <v>2250</v>
      </c>
      <c r="C1047" s="36" t="s">
        <v>2251</v>
      </c>
      <c r="D1047" s="36" t="s">
        <v>2252</v>
      </c>
      <c r="E1047" t="s">
        <v>64</v>
      </c>
    </row>
    <row r="1048" spans="1:5" x14ac:dyDescent="0.25">
      <c r="A1048" s="5">
        <v>45727.272615740738</v>
      </c>
      <c r="B1048" t="s">
        <v>2253</v>
      </c>
      <c r="C1048" s="36" t="s">
        <v>2254</v>
      </c>
      <c r="D1048" s="36" t="s">
        <v>331</v>
      </c>
      <c r="E1048" t="s">
        <v>64</v>
      </c>
    </row>
    <row r="1049" spans="1:5" x14ac:dyDescent="0.25">
      <c r="A1049" s="5">
        <v>45727.286550925928</v>
      </c>
      <c r="B1049" t="s">
        <v>2255</v>
      </c>
      <c r="C1049" s="36" t="s">
        <v>2256</v>
      </c>
      <c r="D1049" s="36" t="s">
        <v>4</v>
      </c>
      <c r="E1049" t="s">
        <v>64</v>
      </c>
    </row>
    <row r="1050" spans="1:5" x14ac:dyDescent="0.25">
      <c r="A1050" s="5">
        <v>45727.329687500001</v>
      </c>
      <c r="B1050" t="s">
        <v>2257</v>
      </c>
      <c r="C1050" s="36" t="s">
        <v>2258</v>
      </c>
      <c r="D1050" s="36" t="s">
        <v>12</v>
      </c>
      <c r="E1050" t="s">
        <v>64</v>
      </c>
    </row>
    <row r="1051" spans="1:5" x14ac:dyDescent="0.25">
      <c r="A1051" s="5">
        <v>45727.337037037039</v>
      </c>
      <c r="B1051" t="s">
        <v>2259</v>
      </c>
      <c r="C1051" s="36" t="s">
        <v>2260</v>
      </c>
      <c r="D1051" s="36" t="s">
        <v>7</v>
      </c>
      <c r="E1051" t="s">
        <v>64</v>
      </c>
    </row>
    <row r="1052" spans="1:5" x14ac:dyDescent="0.25">
      <c r="A1052" s="5">
        <v>45727.344201388885</v>
      </c>
      <c r="B1052" t="s">
        <v>2261</v>
      </c>
      <c r="C1052" s="36" t="s">
        <v>2262</v>
      </c>
      <c r="D1052" s="36" t="s">
        <v>7</v>
      </c>
      <c r="E1052" t="s">
        <v>64</v>
      </c>
    </row>
    <row r="1053" spans="1:5" x14ac:dyDescent="0.25">
      <c r="A1053" s="5">
        <v>45727.386192129627</v>
      </c>
      <c r="B1053" t="s">
        <v>2263</v>
      </c>
      <c r="C1053" s="36" t="s">
        <v>2264</v>
      </c>
      <c r="D1053" s="36" t="s">
        <v>25</v>
      </c>
      <c r="E1053" t="s">
        <v>64</v>
      </c>
    </row>
    <row r="1054" spans="1:5" x14ac:dyDescent="0.25">
      <c r="A1054" s="5">
        <v>45727.402777777781</v>
      </c>
      <c r="B1054" t="s">
        <v>2265</v>
      </c>
      <c r="C1054" s="36" t="s">
        <v>2266</v>
      </c>
      <c r="D1054" s="36" t="s">
        <v>11</v>
      </c>
      <c r="E1054" t="s">
        <v>64</v>
      </c>
    </row>
    <row r="1055" spans="1:5" x14ac:dyDescent="0.25">
      <c r="A1055" s="5">
        <v>45727.404861111114</v>
      </c>
      <c r="B1055" t="s">
        <v>2267</v>
      </c>
      <c r="C1055" s="36" t="s">
        <v>2268</v>
      </c>
      <c r="D1055" s="36" t="s">
        <v>8</v>
      </c>
      <c r="E1055" t="s">
        <v>64</v>
      </c>
    </row>
    <row r="1056" spans="1:5" x14ac:dyDescent="0.25">
      <c r="A1056" s="5">
        <v>45727.417546296296</v>
      </c>
      <c r="B1056" t="s">
        <v>2269</v>
      </c>
      <c r="C1056" s="36" t="s">
        <v>2270</v>
      </c>
      <c r="D1056" s="36" t="s">
        <v>12</v>
      </c>
      <c r="E1056" t="s">
        <v>64</v>
      </c>
    </row>
    <row r="1057" spans="1:5" x14ac:dyDescent="0.25">
      <c r="A1057" s="5">
        <v>45727.420682870368</v>
      </c>
      <c r="B1057" t="s">
        <v>2271</v>
      </c>
      <c r="C1057" s="36" t="s">
        <v>2272</v>
      </c>
      <c r="D1057" s="36" t="s">
        <v>6</v>
      </c>
      <c r="E1057" t="s">
        <v>64</v>
      </c>
    </row>
    <row r="1058" spans="1:5" x14ac:dyDescent="0.25">
      <c r="A1058" s="5">
        <v>45727.42114583333</v>
      </c>
      <c r="B1058" t="s">
        <v>2273</v>
      </c>
      <c r="C1058" s="36" t="s">
        <v>2274</v>
      </c>
      <c r="D1058" s="36" t="s">
        <v>6</v>
      </c>
      <c r="E1058" t="s">
        <v>64</v>
      </c>
    </row>
    <row r="1059" spans="1:5" x14ac:dyDescent="0.25">
      <c r="A1059" s="5">
        <v>45727.431574074071</v>
      </c>
      <c r="B1059" t="s">
        <v>2275</v>
      </c>
      <c r="C1059" s="36" t="s">
        <v>2276</v>
      </c>
      <c r="D1059" s="36" t="s">
        <v>24</v>
      </c>
      <c r="E1059" t="s">
        <v>64</v>
      </c>
    </row>
    <row r="1060" spans="1:5" x14ac:dyDescent="0.25">
      <c r="A1060" s="5">
        <v>45727.438356481478</v>
      </c>
      <c r="B1060" t="s">
        <v>2277</v>
      </c>
      <c r="C1060" s="36" t="s">
        <v>2278</v>
      </c>
      <c r="D1060" s="36" t="s">
        <v>7</v>
      </c>
      <c r="E1060" t="s">
        <v>64</v>
      </c>
    </row>
    <row r="1061" spans="1:5" x14ac:dyDescent="0.25">
      <c r="A1061" s="5">
        <v>45727.446226851855</v>
      </c>
      <c r="B1061" t="s">
        <v>2279</v>
      </c>
      <c r="C1061" s="36" t="s">
        <v>2280</v>
      </c>
      <c r="D1061" s="36" t="s">
        <v>6</v>
      </c>
      <c r="E1061" t="s">
        <v>63</v>
      </c>
    </row>
    <row r="1062" spans="1:5" x14ac:dyDescent="0.25">
      <c r="A1062" s="5">
        <v>45727.459780092591</v>
      </c>
      <c r="B1062" t="s">
        <v>2281</v>
      </c>
      <c r="C1062" s="36" t="s">
        <v>2282</v>
      </c>
      <c r="D1062" s="36" t="s">
        <v>7</v>
      </c>
      <c r="E1062" t="s">
        <v>64</v>
      </c>
    </row>
    <row r="1063" spans="1:5" x14ac:dyDescent="0.25">
      <c r="A1063" s="5">
        <v>45727.480925925927</v>
      </c>
      <c r="B1063" t="s">
        <v>2283</v>
      </c>
      <c r="C1063" s="36" t="s">
        <v>2284</v>
      </c>
      <c r="D1063" s="36" t="s">
        <v>4</v>
      </c>
      <c r="E1063" t="s">
        <v>64</v>
      </c>
    </row>
    <row r="1064" spans="1:5" x14ac:dyDescent="0.25">
      <c r="A1064" s="5">
        <v>45727.488449074073</v>
      </c>
      <c r="B1064" t="s">
        <v>2285</v>
      </c>
      <c r="C1064" s="36" t="s">
        <v>2286</v>
      </c>
      <c r="D1064" s="36" t="s">
        <v>12</v>
      </c>
      <c r="E1064" t="s">
        <v>64</v>
      </c>
    </row>
    <row r="1065" spans="1:5" x14ac:dyDescent="0.25">
      <c r="A1065" s="5">
        <v>45727.491956018515</v>
      </c>
      <c r="B1065" t="s">
        <v>2287</v>
      </c>
      <c r="C1065" s="36" t="s">
        <v>2288</v>
      </c>
      <c r="D1065" s="36" t="s">
        <v>24</v>
      </c>
      <c r="E1065" t="s">
        <v>64</v>
      </c>
    </row>
    <row r="1066" spans="1:5" x14ac:dyDescent="0.25">
      <c r="A1066" s="5">
        <v>45727.519317129627</v>
      </c>
      <c r="B1066" t="s">
        <v>2289</v>
      </c>
      <c r="C1066" s="36" t="s">
        <v>2290</v>
      </c>
      <c r="D1066" s="36" t="s">
        <v>7</v>
      </c>
      <c r="E1066" t="s">
        <v>64</v>
      </c>
    </row>
    <row r="1067" spans="1:5" x14ac:dyDescent="0.25">
      <c r="A1067" s="5">
        <v>45727.597997685189</v>
      </c>
      <c r="B1067" t="s">
        <v>2291</v>
      </c>
      <c r="C1067" s="36" t="s">
        <v>2292</v>
      </c>
      <c r="D1067" s="36" t="s">
        <v>4</v>
      </c>
      <c r="E1067" t="s">
        <v>64</v>
      </c>
    </row>
    <row r="1068" spans="1:5" x14ac:dyDescent="0.25">
      <c r="A1068" s="5">
        <v>45727.598229166666</v>
      </c>
      <c r="B1068" t="s">
        <v>2293</v>
      </c>
      <c r="C1068" s="36" t="s">
        <v>2294</v>
      </c>
      <c r="D1068" s="36" t="s">
        <v>4</v>
      </c>
      <c r="E1068" t="s">
        <v>64</v>
      </c>
    </row>
    <row r="1069" spans="1:5" x14ac:dyDescent="0.25">
      <c r="A1069" s="5">
        <v>45727.618495370371</v>
      </c>
      <c r="B1069" t="s">
        <v>2295</v>
      </c>
      <c r="C1069" s="36" t="s">
        <v>2296</v>
      </c>
      <c r="D1069" s="36" t="s">
        <v>11</v>
      </c>
      <c r="E1069" t="s">
        <v>64</v>
      </c>
    </row>
    <row r="1070" spans="1:5" x14ac:dyDescent="0.25">
      <c r="A1070" s="5">
        <v>45727.633298611108</v>
      </c>
      <c r="B1070" t="s">
        <v>2297</v>
      </c>
      <c r="C1070" s="36" t="s">
        <v>2298</v>
      </c>
      <c r="D1070" s="36" t="s">
        <v>10</v>
      </c>
      <c r="E1070" t="s">
        <v>64</v>
      </c>
    </row>
    <row r="1071" spans="1:5" x14ac:dyDescent="0.25">
      <c r="A1071" s="5">
        <v>45727.633831018517</v>
      </c>
      <c r="B1071" t="s">
        <v>2299</v>
      </c>
      <c r="C1071" s="36" t="s">
        <v>2300</v>
      </c>
      <c r="D1071" s="36" t="s">
        <v>11</v>
      </c>
      <c r="E1071" t="s">
        <v>64</v>
      </c>
    </row>
    <row r="1072" spans="1:5" x14ac:dyDescent="0.25">
      <c r="A1072" s="5">
        <v>45727.634039351855</v>
      </c>
      <c r="B1072" t="s">
        <v>2301</v>
      </c>
      <c r="C1072" s="36" t="s">
        <v>2302</v>
      </c>
      <c r="D1072" s="36" t="s">
        <v>24</v>
      </c>
      <c r="E1072" t="s">
        <v>64</v>
      </c>
    </row>
    <row r="1073" spans="1:5" x14ac:dyDescent="0.25">
      <c r="A1073" s="5">
        <v>45727.636203703703</v>
      </c>
      <c r="B1073" t="s">
        <v>2303</v>
      </c>
      <c r="C1073" s="36" t="s">
        <v>2304</v>
      </c>
      <c r="D1073" s="36" t="s">
        <v>6</v>
      </c>
      <c r="E1073" t="s">
        <v>64</v>
      </c>
    </row>
    <row r="1074" spans="1:5" x14ac:dyDescent="0.25">
      <c r="A1074" s="5">
        <v>45727.639409722222</v>
      </c>
      <c r="B1074" t="s">
        <v>2305</v>
      </c>
      <c r="C1074" s="36" t="s">
        <v>2306</v>
      </c>
      <c r="D1074" s="36" t="s">
        <v>11</v>
      </c>
      <c r="E1074" t="s">
        <v>64</v>
      </c>
    </row>
    <row r="1075" spans="1:5" x14ac:dyDescent="0.25">
      <c r="A1075" s="5">
        <v>45727.664212962962</v>
      </c>
      <c r="B1075" t="s">
        <v>2307</v>
      </c>
      <c r="C1075" s="36" t="s">
        <v>2308</v>
      </c>
      <c r="D1075" s="36" t="s">
        <v>8</v>
      </c>
      <c r="E1075" t="s">
        <v>64</v>
      </c>
    </row>
    <row r="1076" spans="1:5" x14ac:dyDescent="0.25">
      <c r="A1076" s="5">
        <v>45727.701192129629</v>
      </c>
      <c r="B1076" t="s">
        <v>2309</v>
      </c>
      <c r="C1076" s="36" t="s">
        <v>2310</v>
      </c>
      <c r="D1076" s="36" t="s">
        <v>25</v>
      </c>
      <c r="E1076" t="s">
        <v>64</v>
      </c>
    </row>
    <row r="1077" spans="1:5" x14ac:dyDescent="0.25">
      <c r="A1077" s="5">
        <v>45727.959247685183</v>
      </c>
      <c r="B1077" t="s">
        <v>2311</v>
      </c>
      <c r="C1077" s="36" t="s">
        <v>2312</v>
      </c>
      <c r="D1077" s="36" t="s">
        <v>11</v>
      </c>
      <c r="E1077" t="s">
        <v>64</v>
      </c>
    </row>
    <row r="1078" spans="1:5" x14ac:dyDescent="0.25">
      <c r="A1078" s="5">
        <v>45728.212361111109</v>
      </c>
      <c r="B1078" t="s">
        <v>2313</v>
      </c>
      <c r="C1078" s="36" t="s">
        <v>2314</v>
      </c>
      <c r="D1078" s="36" t="s">
        <v>8</v>
      </c>
      <c r="E1078" t="s">
        <v>64</v>
      </c>
    </row>
    <row r="1079" spans="1:5" x14ac:dyDescent="0.25">
      <c r="A1079" s="5">
        <v>45728.261041666665</v>
      </c>
      <c r="B1079" t="s">
        <v>2315</v>
      </c>
      <c r="C1079" s="36" t="s">
        <v>2316</v>
      </c>
      <c r="D1079" s="36" t="s">
        <v>13</v>
      </c>
      <c r="E1079" t="s">
        <v>64</v>
      </c>
    </row>
    <row r="1080" spans="1:5" x14ac:dyDescent="0.25">
      <c r="A1080" s="5">
        <v>45728.272465277776</v>
      </c>
      <c r="B1080" t="s">
        <v>2317</v>
      </c>
      <c r="C1080" s="36" t="s">
        <v>2318</v>
      </c>
      <c r="D1080" s="36" t="s">
        <v>11</v>
      </c>
      <c r="E1080" t="s">
        <v>64</v>
      </c>
    </row>
    <row r="1081" spans="1:5" x14ac:dyDescent="0.25">
      <c r="A1081" s="5">
        <v>45728.29954861111</v>
      </c>
      <c r="B1081" t="s">
        <v>2319</v>
      </c>
      <c r="C1081" s="36" t="s">
        <v>2320</v>
      </c>
      <c r="D1081" s="36" t="s">
        <v>7</v>
      </c>
      <c r="E1081" t="s">
        <v>64</v>
      </c>
    </row>
    <row r="1082" spans="1:5" x14ac:dyDescent="0.25">
      <c r="A1082" s="5">
        <v>45728.33016203704</v>
      </c>
      <c r="B1082" t="s">
        <v>2321</v>
      </c>
      <c r="C1082" s="36" t="s">
        <v>2322</v>
      </c>
      <c r="D1082" s="36" t="s">
        <v>11</v>
      </c>
      <c r="E1082" t="s">
        <v>64</v>
      </c>
    </row>
    <row r="1083" spans="1:5" x14ac:dyDescent="0.25">
      <c r="A1083" s="5">
        <v>45728.377013888887</v>
      </c>
      <c r="B1083" t="s">
        <v>2323</v>
      </c>
      <c r="C1083" s="36" t="s">
        <v>2324</v>
      </c>
      <c r="D1083" s="36" t="s">
        <v>12</v>
      </c>
      <c r="E1083" t="s">
        <v>64</v>
      </c>
    </row>
    <row r="1084" spans="1:5" x14ac:dyDescent="0.25">
      <c r="A1084" s="5">
        <v>45728.396145833336</v>
      </c>
      <c r="B1084" t="s">
        <v>2325</v>
      </c>
      <c r="C1084" s="36" t="s">
        <v>2326</v>
      </c>
      <c r="D1084" s="36" t="s">
        <v>13</v>
      </c>
      <c r="E1084" t="s">
        <v>64</v>
      </c>
    </row>
    <row r="1085" spans="1:5" x14ac:dyDescent="0.25">
      <c r="A1085" s="5">
        <v>45728.405451388891</v>
      </c>
      <c r="B1085" t="s">
        <v>2327</v>
      </c>
      <c r="C1085" s="36" t="s">
        <v>2328</v>
      </c>
      <c r="D1085" s="36" t="s">
        <v>7</v>
      </c>
      <c r="E1085" t="s">
        <v>64</v>
      </c>
    </row>
    <row r="1086" spans="1:5" x14ac:dyDescent="0.25">
      <c r="A1086" s="5">
        <v>45728.407789351855</v>
      </c>
      <c r="B1086" t="s">
        <v>2329</v>
      </c>
      <c r="C1086" s="36" t="s">
        <v>2330</v>
      </c>
      <c r="D1086" s="36" t="s">
        <v>4</v>
      </c>
      <c r="E1086" t="s">
        <v>64</v>
      </c>
    </row>
    <row r="1087" spans="1:5" x14ac:dyDescent="0.25">
      <c r="A1087" s="5">
        <v>45728.408217592594</v>
      </c>
      <c r="B1087" t="s">
        <v>2331</v>
      </c>
      <c r="C1087" s="36" t="s">
        <v>2332</v>
      </c>
      <c r="D1087" s="36" t="s">
        <v>4</v>
      </c>
      <c r="E1087" t="s">
        <v>64</v>
      </c>
    </row>
    <row r="1088" spans="1:5" x14ac:dyDescent="0.25">
      <c r="A1088" s="5">
        <v>45728.414074074077</v>
      </c>
      <c r="B1088" t="s">
        <v>2333</v>
      </c>
      <c r="C1088" s="36" t="s">
        <v>2334</v>
      </c>
      <c r="D1088" s="36" t="s">
        <v>25</v>
      </c>
      <c r="E1088" t="s">
        <v>64</v>
      </c>
    </row>
    <row r="1089" spans="1:5" x14ac:dyDescent="0.25">
      <c r="A1089" s="5">
        <v>45728.417372685188</v>
      </c>
      <c r="B1089" t="s">
        <v>2335</v>
      </c>
      <c r="C1089" s="36" t="s">
        <v>2336</v>
      </c>
      <c r="D1089" s="36" t="s">
        <v>24</v>
      </c>
      <c r="E1089" t="s">
        <v>64</v>
      </c>
    </row>
    <row r="1090" spans="1:5" x14ac:dyDescent="0.25">
      <c r="A1090" s="5">
        <v>45728.417870370373</v>
      </c>
      <c r="B1090" t="s">
        <v>2337</v>
      </c>
      <c r="C1090" s="36" t="s">
        <v>2338</v>
      </c>
      <c r="D1090" s="36" t="s">
        <v>6</v>
      </c>
      <c r="E1090" t="s">
        <v>64</v>
      </c>
    </row>
    <row r="1091" spans="1:5" x14ac:dyDescent="0.25">
      <c r="A1091" s="5">
        <v>45728.43340277778</v>
      </c>
      <c r="B1091" t="s">
        <v>2339</v>
      </c>
      <c r="C1091" s="36" t="s">
        <v>2340</v>
      </c>
      <c r="D1091" s="36" t="s">
        <v>208</v>
      </c>
      <c r="E1091" t="s">
        <v>64</v>
      </c>
    </row>
    <row r="1092" spans="1:5" x14ac:dyDescent="0.25">
      <c r="A1092" s="5">
        <v>45728.447256944448</v>
      </c>
      <c r="B1092" t="s">
        <v>2341</v>
      </c>
      <c r="C1092" s="36" t="s">
        <v>2342</v>
      </c>
      <c r="D1092" s="36" t="s">
        <v>11</v>
      </c>
      <c r="E1092" t="s">
        <v>64</v>
      </c>
    </row>
    <row r="1093" spans="1:5" x14ac:dyDescent="0.25">
      <c r="A1093" s="5">
        <v>45728.469560185185</v>
      </c>
      <c r="B1093" t="s">
        <v>2343</v>
      </c>
      <c r="C1093" s="36" t="s">
        <v>2344</v>
      </c>
      <c r="D1093" s="36" t="s">
        <v>6</v>
      </c>
      <c r="E1093" t="s">
        <v>63</v>
      </c>
    </row>
    <row r="1094" spans="1:5" x14ac:dyDescent="0.25">
      <c r="A1094" s="5">
        <v>45728.471168981479</v>
      </c>
      <c r="B1094" t="s">
        <v>2345</v>
      </c>
      <c r="C1094" s="36" t="s">
        <v>2346</v>
      </c>
      <c r="D1094" s="36" t="s">
        <v>7</v>
      </c>
      <c r="E1094" t="s">
        <v>64</v>
      </c>
    </row>
    <row r="1095" spans="1:5" x14ac:dyDescent="0.25">
      <c r="A1095" s="5">
        <v>45728.481481481482</v>
      </c>
      <c r="B1095" t="s">
        <v>2347</v>
      </c>
      <c r="C1095" s="36" t="s">
        <v>2348</v>
      </c>
      <c r="D1095" s="36" t="s">
        <v>24</v>
      </c>
      <c r="E1095" t="s">
        <v>64</v>
      </c>
    </row>
    <row r="1096" spans="1:5" x14ac:dyDescent="0.25">
      <c r="A1096" s="5">
        <v>45728.505277777775</v>
      </c>
      <c r="B1096" t="s">
        <v>2349</v>
      </c>
      <c r="C1096" s="36" t="s">
        <v>2350</v>
      </c>
      <c r="D1096" s="36" t="s">
        <v>6</v>
      </c>
      <c r="E1096" t="s">
        <v>64</v>
      </c>
    </row>
    <row r="1097" spans="1:5" x14ac:dyDescent="0.25">
      <c r="A1097" s="5">
        <v>45728.526319444441</v>
      </c>
      <c r="B1097" t="s">
        <v>2351</v>
      </c>
      <c r="C1097" s="36" t="s">
        <v>2352</v>
      </c>
      <c r="D1097" s="36" t="s">
        <v>24</v>
      </c>
      <c r="E1097" t="s">
        <v>64</v>
      </c>
    </row>
    <row r="1098" spans="1:5" x14ac:dyDescent="0.25">
      <c r="A1098" s="5">
        <v>45728.527071759258</v>
      </c>
      <c r="B1098" t="s">
        <v>2353</v>
      </c>
      <c r="C1098" s="36" t="s">
        <v>2354</v>
      </c>
      <c r="D1098" s="36" t="s">
        <v>8</v>
      </c>
      <c r="E1098" t="s">
        <v>64</v>
      </c>
    </row>
    <row r="1099" spans="1:5" x14ac:dyDescent="0.25">
      <c r="A1099" s="5">
        <v>45728.537870370368</v>
      </c>
      <c r="B1099" t="s">
        <v>2355</v>
      </c>
      <c r="C1099" s="36" t="s">
        <v>2356</v>
      </c>
      <c r="D1099" s="36" t="s">
        <v>4</v>
      </c>
      <c r="E1099" t="s">
        <v>64</v>
      </c>
    </row>
    <row r="1100" spans="1:5" x14ac:dyDescent="0.25">
      <c r="A1100" s="5">
        <v>45728.541493055556</v>
      </c>
      <c r="B1100" t="s">
        <v>2357</v>
      </c>
      <c r="C1100" s="36" t="s">
        <v>2358</v>
      </c>
      <c r="D1100" s="36" t="s">
        <v>24</v>
      </c>
      <c r="E1100" t="s">
        <v>64</v>
      </c>
    </row>
    <row r="1101" spans="1:5" x14ac:dyDescent="0.25">
      <c r="A1101" s="5">
        <v>45728.54278935185</v>
      </c>
      <c r="B1101" t="s">
        <v>2359</v>
      </c>
      <c r="C1101" s="36" t="s">
        <v>2360</v>
      </c>
      <c r="D1101" s="36" t="s">
        <v>4</v>
      </c>
      <c r="E1101" t="s">
        <v>64</v>
      </c>
    </row>
    <row r="1102" spans="1:5" x14ac:dyDescent="0.25">
      <c r="A1102" s="5">
        <v>45728.559363425928</v>
      </c>
      <c r="B1102" t="s">
        <v>2361</v>
      </c>
      <c r="C1102" s="36" t="s">
        <v>2362</v>
      </c>
      <c r="D1102" s="36" t="s">
        <v>24</v>
      </c>
      <c r="E1102" t="s">
        <v>64</v>
      </c>
    </row>
    <row r="1103" spans="1:5" x14ac:dyDescent="0.25">
      <c r="A1103" s="5">
        <v>45728.589965277781</v>
      </c>
      <c r="B1103" t="s">
        <v>2363</v>
      </c>
      <c r="C1103" s="36" t="s">
        <v>2364</v>
      </c>
      <c r="D1103" s="36" t="s">
        <v>13</v>
      </c>
      <c r="E1103" t="s">
        <v>64</v>
      </c>
    </row>
    <row r="1104" spans="1:5" x14ac:dyDescent="0.25">
      <c r="A1104" s="5">
        <v>45728.605763888889</v>
      </c>
      <c r="B1104" t="s">
        <v>2365</v>
      </c>
      <c r="C1104" s="36" t="s">
        <v>2366</v>
      </c>
      <c r="D1104" s="36" t="s">
        <v>11</v>
      </c>
      <c r="E1104" t="s">
        <v>64</v>
      </c>
    </row>
    <row r="1105" spans="1:5" x14ac:dyDescent="0.25">
      <c r="A1105" s="5">
        <v>45728.82476851852</v>
      </c>
      <c r="B1105" t="s">
        <v>2367</v>
      </c>
      <c r="C1105" s="36" t="s">
        <v>2368</v>
      </c>
      <c r="D1105" s="36" t="s">
        <v>4</v>
      </c>
      <c r="E1105" t="s">
        <v>64</v>
      </c>
    </row>
    <row r="1106" spans="1:5" x14ac:dyDescent="0.25">
      <c r="A1106" s="5">
        <v>45729.220081018517</v>
      </c>
      <c r="B1106" t="s">
        <v>2369</v>
      </c>
      <c r="C1106" s="36" t="s">
        <v>2370</v>
      </c>
      <c r="D1106" s="36" t="s">
        <v>13</v>
      </c>
      <c r="E1106" t="s">
        <v>64</v>
      </c>
    </row>
    <row r="1107" spans="1:5" x14ac:dyDescent="0.25">
      <c r="A1107" s="5">
        <v>45729.289479166669</v>
      </c>
      <c r="B1107" t="s">
        <v>2371</v>
      </c>
      <c r="C1107" s="36" t="s">
        <v>2372</v>
      </c>
      <c r="D1107" s="36" t="s">
        <v>7</v>
      </c>
      <c r="E1107" t="s">
        <v>64</v>
      </c>
    </row>
    <row r="1108" spans="1:5" x14ac:dyDescent="0.25">
      <c r="A1108" s="5">
        <v>45729.345381944448</v>
      </c>
      <c r="B1108" t="s">
        <v>2373</v>
      </c>
      <c r="C1108" s="36" t="s">
        <v>2374</v>
      </c>
      <c r="D1108" s="36" t="s">
        <v>13</v>
      </c>
      <c r="E1108" t="s">
        <v>64</v>
      </c>
    </row>
    <row r="1109" spans="1:5" x14ac:dyDescent="0.25">
      <c r="A1109" s="5">
        <v>45729.351273148146</v>
      </c>
      <c r="B1109" t="s">
        <v>2375</v>
      </c>
      <c r="C1109" s="36" t="s">
        <v>2376</v>
      </c>
      <c r="D1109" s="36" t="s">
        <v>10</v>
      </c>
      <c r="E1109" t="s">
        <v>64</v>
      </c>
    </row>
    <row r="1110" spans="1:5" x14ac:dyDescent="0.25">
      <c r="A1110" s="5">
        <v>45729.36042824074</v>
      </c>
      <c r="B1110" t="s">
        <v>2377</v>
      </c>
      <c r="C1110" s="36" t="s">
        <v>2378</v>
      </c>
      <c r="D1110" s="36" t="s">
        <v>7</v>
      </c>
      <c r="E1110" t="s">
        <v>64</v>
      </c>
    </row>
    <row r="1111" spans="1:5" x14ac:dyDescent="0.25">
      <c r="A1111" s="5">
        <v>45729.360555555555</v>
      </c>
      <c r="B1111" t="s">
        <v>2379</v>
      </c>
      <c r="C1111" s="36" t="s">
        <v>2380</v>
      </c>
      <c r="D1111" s="36" t="s">
        <v>4</v>
      </c>
      <c r="E1111" t="s">
        <v>64</v>
      </c>
    </row>
    <row r="1112" spans="1:5" x14ac:dyDescent="0.25">
      <c r="A1112" s="5">
        <v>45729.36074074074</v>
      </c>
      <c r="B1112" t="s">
        <v>2381</v>
      </c>
      <c r="C1112" s="36" t="s">
        <v>2382</v>
      </c>
      <c r="D1112" s="36" t="s">
        <v>12</v>
      </c>
      <c r="E1112" t="s">
        <v>64</v>
      </c>
    </row>
    <row r="1113" spans="1:5" x14ac:dyDescent="0.25">
      <c r="A1113" s="5">
        <v>45729.3908912037</v>
      </c>
      <c r="B1113" t="s">
        <v>2383</v>
      </c>
      <c r="C1113" s="36" t="s">
        <v>2384</v>
      </c>
      <c r="D1113" s="36" t="s">
        <v>13</v>
      </c>
      <c r="E1113" t="s">
        <v>64</v>
      </c>
    </row>
    <row r="1114" spans="1:5" x14ac:dyDescent="0.25">
      <c r="A1114" s="5">
        <v>45729.427465277775</v>
      </c>
      <c r="B1114" t="s">
        <v>2385</v>
      </c>
      <c r="C1114" s="36" t="s">
        <v>2386</v>
      </c>
      <c r="D1114" s="36" t="s">
        <v>6</v>
      </c>
      <c r="E1114" t="s">
        <v>64</v>
      </c>
    </row>
    <row r="1115" spans="1:5" x14ac:dyDescent="0.25">
      <c r="A1115" s="5">
        <v>45729.550300925926</v>
      </c>
      <c r="B1115" t="s">
        <v>2387</v>
      </c>
      <c r="C1115" s="36" t="s">
        <v>2388</v>
      </c>
      <c r="D1115" s="36" t="s">
        <v>12</v>
      </c>
      <c r="E1115" t="s">
        <v>64</v>
      </c>
    </row>
    <row r="1116" spans="1:5" x14ac:dyDescent="0.25">
      <c r="A1116" s="5">
        <v>45729.592048611114</v>
      </c>
      <c r="B1116" t="s">
        <v>2389</v>
      </c>
      <c r="C1116" s="36" t="s">
        <v>2390</v>
      </c>
      <c r="D1116" s="36" t="s">
        <v>12</v>
      </c>
      <c r="E1116" t="s">
        <v>64</v>
      </c>
    </row>
    <row r="1117" spans="1:5" x14ac:dyDescent="0.25">
      <c r="A1117" s="5">
        <v>45729.595671296294</v>
      </c>
      <c r="B1117" t="s">
        <v>2391</v>
      </c>
      <c r="C1117" s="36" t="s">
        <v>2392</v>
      </c>
      <c r="D1117" s="36" t="s">
        <v>10</v>
      </c>
      <c r="E1117" t="s">
        <v>64</v>
      </c>
    </row>
    <row r="1118" spans="1:5" x14ac:dyDescent="0.25">
      <c r="A1118" s="5">
        <v>45729.628645833334</v>
      </c>
      <c r="B1118" t="s">
        <v>2393</v>
      </c>
      <c r="C1118" s="36" t="s">
        <v>2394</v>
      </c>
      <c r="D1118" s="36" t="s">
        <v>12</v>
      </c>
      <c r="E1118" t="s">
        <v>64</v>
      </c>
    </row>
    <row r="1119" spans="1:5" x14ac:dyDescent="0.25">
      <c r="A1119" s="5">
        <v>45729.648819444446</v>
      </c>
      <c r="B1119" t="s">
        <v>2395</v>
      </c>
      <c r="C1119" s="36" t="s">
        <v>2396</v>
      </c>
      <c r="D1119" s="36" t="s">
        <v>11</v>
      </c>
      <c r="E1119" t="s">
        <v>64</v>
      </c>
    </row>
    <row r="1120" spans="1:5" x14ac:dyDescent="0.25">
      <c r="A1120" s="5">
        <v>45729.652187500003</v>
      </c>
      <c r="B1120" t="s">
        <v>2397</v>
      </c>
      <c r="C1120" s="36" t="s">
        <v>2398</v>
      </c>
      <c r="D1120" s="36" t="s">
        <v>11</v>
      </c>
      <c r="E1120" t="s">
        <v>64</v>
      </c>
    </row>
    <row r="1121" spans="1:5" x14ac:dyDescent="0.25">
      <c r="A1121" s="5">
        <v>45729.657060185185</v>
      </c>
      <c r="B1121" t="s">
        <v>2399</v>
      </c>
      <c r="C1121" s="36" t="s">
        <v>2400</v>
      </c>
      <c r="D1121" s="36" t="s">
        <v>11</v>
      </c>
      <c r="E1121" t="s">
        <v>64</v>
      </c>
    </row>
    <row r="1122" spans="1:5" x14ac:dyDescent="0.25">
      <c r="A1122" s="5">
        <v>45730.259641203702</v>
      </c>
      <c r="B1122" t="s">
        <v>2401</v>
      </c>
      <c r="C1122" s="36" t="s">
        <v>2402</v>
      </c>
      <c r="D1122" s="36" t="s">
        <v>10</v>
      </c>
      <c r="E1122" t="s">
        <v>64</v>
      </c>
    </row>
    <row r="1123" spans="1:5" x14ac:dyDescent="0.25">
      <c r="A1123" s="46">
        <v>45730.282997685186</v>
      </c>
      <c r="B1123" s="45" t="s">
        <v>2403</v>
      </c>
      <c r="C1123" s="45" t="s">
        <v>2404</v>
      </c>
      <c r="D1123" s="45" t="s">
        <v>8</v>
      </c>
      <c r="E1123" s="45" t="s">
        <v>64</v>
      </c>
    </row>
    <row r="1124" spans="1:5" x14ac:dyDescent="0.25">
      <c r="A1124" s="46">
        <v>45730.369826388887</v>
      </c>
      <c r="B1124" s="45" t="s">
        <v>2405</v>
      </c>
      <c r="C1124" s="45" t="s">
        <v>2406</v>
      </c>
      <c r="D1124" s="45" t="s">
        <v>10</v>
      </c>
      <c r="E1124" s="45" t="s">
        <v>63</v>
      </c>
    </row>
    <row r="1125" spans="1:5" x14ac:dyDescent="0.25">
      <c r="A1125" s="46">
        <v>45730.387164351851</v>
      </c>
      <c r="B1125" s="45" t="s">
        <v>2407</v>
      </c>
      <c r="C1125" s="45" t="s">
        <v>2408</v>
      </c>
      <c r="D1125" s="45" t="s">
        <v>12</v>
      </c>
      <c r="E1125" s="45" t="s">
        <v>63</v>
      </c>
    </row>
    <row r="1126" spans="1:5" x14ac:dyDescent="0.25">
      <c r="A1126" s="46">
        <v>45730.398935185185</v>
      </c>
      <c r="B1126" s="45" t="s">
        <v>2409</v>
      </c>
      <c r="C1126" s="45" t="s">
        <v>2410</v>
      </c>
      <c r="D1126" s="45" t="s">
        <v>12</v>
      </c>
      <c r="E1126" s="45" t="s">
        <v>64</v>
      </c>
    </row>
    <row r="1127" spans="1:5" x14ac:dyDescent="0.25">
      <c r="A1127" s="46">
        <v>45730.411666666667</v>
      </c>
      <c r="B1127" s="45" t="s">
        <v>2411</v>
      </c>
      <c r="C1127" s="45" t="s">
        <v>2412</v>
      </c>
      <c r="D1127" s="45" t="s">
        <v>11</v>
      </c>
      <c r="E1127" s="45" t="s">
        <v>64</v>
      </c>
    </row>
    <row r="1128" spans="1:5" x14ac:dyDescent="0.25">
      <c r="A1128" s="46">
        <v>45730.412476851852</v>
      </c>
      <c r="B1128" s="45" t="s">
        <v>2413</v>
      </c>
      <c r="C1128" s="45" t="s">
        <v>2414</v>
      </c>
      <c r="D1128" s="45" t="s">
        <v>11</v>
      </c>
      <c r="E1128" s="45" t="s">
        <v>64</v>
      </c>
    </row>
    <row r="1129" spans="1:5" x14ac:dyDescent="0.25">
      <c r="A1129" s="46">
        <v>45730.412916666668</v>
      </c>
      <c r="B1129" s="45" t="s">
        <v>2415</v>
      </c>
      <c r="C1129" s="45" t="s">
        <v>2416</v>
      </c>
      <c r="D1129" s="45" t="s">
        <v>11</v>
      </c>
      <c r="E1129" s="45" t="s">
        <v>64</v>
      </c>
    </row>
    <row r="1130" spans="1:5" x14ac:dyDescent="0.25">
      <c r="A1130" s="46">
        <v>45730.463680555556</v>
      </c>
      <c r="B1130" s="45" t="s">
        <v>2417</v>
      </c>
      <c r="C1130" s="45" t="s">
        <v>2418</v>
      </c>
      <c r="D1130" s="45" t="s">
        <v>208</v>
      </c>
      <c r="E1130" s="45" t="s">
        <v>64</v>
      </c>
    </row>
    <row r="1131" spans="1:5" x14ac:dyDescent="0.25">
      <c r="A1131" s="46">
        <v>45730.540682870371</v>
      </c>
      <c r="B1131" s="45" t="s">
        <v>2419</v>
      </c>
      <c r="C1131" s="45" t="s">
        <v>2420</v>
      </c>
      <c r="D1131" s="45" t="s">
        <v>331</v>
      </c>
      <c r="E1131" s="45" t="s">
        <v>64</v>
      </c>
    </row>
    <row r="1132" spans="1:5" x14ac:dyDescent="0.25">
      <c r="A1132" s="46">
        <v>45730.640960648147</v>
      </c>
      <c r="B1132" s="45" t="s">
        <v>2421</v>
      </c>
      <c r="C1132" s="45" t="s">
        <v>2422</v>
      </c>
      <c r="D1132" s="45" t="s">
        <v>11</v>
      </c>
      <c r="E1132" s="45" t="s">
        <v>64</v>
      </c>
    </row>
    <row r="1133" spans="1:5" x14ac:dyDescent="0.25">
      <c r="A1133" s="46">
        <v>45730.676111111112</v>
      </c>
      <c r="B1133" s="45" t="s">
        <v>2423</v>
      </c>
      <c r="C1133" s="45" t="s">
        <v>2424</v>
      </c>
      <c r="D1133" s="45" t="s">
        <v>7</v>
      </c>
      <c r="E1133" s="45" t="s">
        <v>64</v>
      </c>
    </row>
    <row r="1134" spans="1:5" x14ac:dyDescent="0.25">
      <c r="A1134" s="46">
        <v>45730.720717592594</v>
      </c>
      <c r="B1134" s="45" t="s">
        <v>2425</v>
      </c>
      <c r="C1134" s="45" t="s">
        <v>2426</v>
      </c>
      <c r="D1134" s="45" t="s">
        <v>10</v>
      </c>
      <c r="E1134" s="45" t="s">
        <v>64</v>
      </c>
    </row>
    <row r="1135" spans="1:5" x14ac:dyDescent="0.25">
      <c r="A1135" s="46">
        <v>45731.378333333334</v>
      </c>
      <c r="B1135" s="45" t="s">
        <v>2427</v>
      </c>
      <c r="C1135" s="45" t="s">
        <v>2428</v>
      </c>
      <c r="D1135" s="45" t="s">
        <v>12</v>
      </c>
      <c r="E1135" s="45" t="s">
        <v>64</v>
      </c>
    </row>
    <row r="1136" spans="1:5" x14ac:dyDescent="0.25">
      <c r="A1136" s="46">
        <v>45731.419594907406</v>
      </c>
      <c r="B1136" s="45" t="s">
        <v>2429</v>
      </c>
      <c r="C1136" s="45" t="s">
        <v>2430</v>
      </c>
      <c r="D1136" s="45" t="s">
        <v>25</v>
      </c>
      <c r="E1136" s="45" t="s">
        <v>64</v>
      </c>
    </row>
    <row r="1137" spans="1:5" x14ac:dyDescent="0.25">
      <c r="A1137" s="46">
        <v>45731.439560185187</v>
      </c>
      <c r="B1137" s="45" t="s">
        <v>2431</v>
      </c>
      <c r="C1137" s="45" t="s">
        <v>2432</v>
      </c>
      <c r="D1137" s="45" t="s">
        <v>25</v>
      </c>
      <c r="E1137" s="45" t="s">
        <v>64</v>
      </c>
    </row>
    <row r="1138" spans="1:5" x14ac:dyDescent="0.25">
      <c r="A1138" s="46">
        <v>45731.502430555556</v>
      </c>
      <c r="B1138" s="45" t="s">
        <v>2433</v>
      </c>
      <c r="C1138" s="45" t="s">
        <v>2434</v>
      </c>
      <c r="D1138" s="45" t="s">
        <v>11</v>
      </c>
      <c r="E1138" s="45" t="s">
        <v>64</v>
      </c>
    </row>
    <row r="1139" spans="1:5" x14ac:dyDescent="0.25">
      <c r="A1139" s="46">
        <v>45731.518414351849</v>
      </c>
      <c r="B1139" s="45" t="s">
        <v>2435</v>
      </c>
      <c r="C1139" s="45" t="s">
        <v>2436</v>
      </c>
      <c r="D1139" s="45" t="s">
        <v>12</v>
      </c>
      <c r="E1139" s="45" t="s">
        <v>64</v>
      </c>
    </row>
    <row r="1140" spans="1:5" x14ac:dyDescent="0.25">
      <c r="A1140" s="46">
        <v>45732.327164351853</v>
      </c>
      <c r="B1140" s="45" t="s">
        <v>2437</v>
      </c>
      <c r="C1140" s="45" t="s">
        <v>2438</v>
      </c>
      <c r="D1140" s="45" t="s">
        <v>6</v>
      </c>
      <c r="E1140" s="45" t="s">
        <v>63</v>
      </c>
    </row>
    <row r="1141" spans="1:5" x14ac:dyDescent="0.25">
      <c r="A1141" s="46">
        <v>45732.369386574072</v>
      </c>
      <c r="B1141" s="45" t="s">
        <v>2439</v>
      </c>
      <c r="C1141" s="45" t="s">
        <v>2440</v>
      </c>
      <c r="D1141" s="45" t="s">
        <v>12</v>
      </c>
      <c r="E1141" s="45" t="s">
        <v>64</v>
      </c>
    </row>
    <row r="1142" spans="1:5" x14ac:dyDescent="0.25">
      <c r="A1142" s="46">
        <v>45732.449988425928</v>
      </c>
      <c r="B1142" s="45" t="s">
        <v>2441</v>
      </c>
      <c r="C1142" s="45" t="s">
        <v>2442</v>
      </c>
      <c r="D1142" s="45" t="s">
        <v>12</v>
      </c>
      <c r="E1142" s="45" t="s">
        <v>64</v>
      </c>
    </row>
    <row r="1143" spans="1:5" x14ac:dyDescent="0.25">
      <c r="A1143" s="46">
        <v>45732.540798611109</v>
      </c>
      <c r="B1143" s="45" t="s">
        <v>2443</v>
      </c>
      <c r="C1143" s="45" t="s">
        <v>2444</v>
      </c>
      <c r="D1143" s="45" t="s">
        <v>25</v>
      </c>
      <c r="E1143" s="45" t="s">
        <v>64</v>
      </c>
    </row>
    <row r="1144" spans="1:5" x14ac:dyDescent="0.25">
      <c r="A1144" s="46">
        <v>45732.718680555554</v>
      </c>
      <c r="B1144" s="45" t="s">
        <v>2445</v>
      </c>
      <c r="C1144" s="45" t="s">
        <v>2446</v>
      </c>
      <c r="D1144" s="45" t="s">
        <v>6</v>
      </c>
      <c r="E1144" s="45" t="s">
        <v>64</v>
      </c>
    </row>
    <row r="1145" spans="1:5" x14ac:dyDescent="0.25">
      <c r="A1145" s="46">
        <v>45732.923518518517</v>
      </c>
      <c r="B1145" s="45" t="s">
        <v>2447</v>
      </c>
      <c r="C1145" s="45" t="s">
        <v>2448</v>
      </c>
      <c r="D1145" s="45" t="s">
        <v>11</v>
      </c>
      <c r="E1145" s="45" t="s">
        <v>64</v>
      </c>
    </row>
    <row r="1146" spans="1:5" x14ac:dyDescent="0.25">
      <c r="A1146" s="46">
        <v>45733.253136574072</v>
      </c>
      <c r="B1146" s="45" t="s">
        <v>2449</v>
      </c>
      <c r="C1146" s="45" t="s">
        <v>2450</v>
      </c>
      <c r="D1146" s="45" t="s">
        <v>161</v>
      </c>
      <c r="E1146" s="45" t="s">
        <v>64</v>
      </c>
    </row>
    <row r="1147" spans="1:5" x14ac:dyDescent="0.25">
      <c r="A1147" s="46">
        <v>45733.282060185185</v>
      </c>
      <c r="B1147" s="45" t="s">
        <v>2451</v>
      </c>
      <c r="C1147" s="45" t="s">
        <v>2452</v>
      </c>
      <c r="D1147" s="45" t="s">
        <v>6</v>
      </c>
      <c r="E1147" s="45" t="s">
        <v>64</v>
      </c>
    </row>
    <row r="1148" spans="1:5" x14ac:dyDescent="0.25">
      <c r="A1148" s="46">
        <v>45733.289699074077</v>
      </c>
      <c r="B1148" s="45" t="s">
        <v>2453</v>
      </c>
      <c r="C1148" s="45" t="s">
        <v>2454</v>
      </c>
      <c r="D1148" s="45" t="s">
        <v>12</v>
      </c>
      <c r="E1148" s="45" t="s">
        <v>64</v>
      </c>
    </row>
    <row r="1149" spans="1:5" x14ac:dyDescent="0.25">
      <c r="A1149" s="46">
        <v>45733.290821759256</v>
      </c>
      <c r="B1149" s="45" t="s">
        <v>2455</v>
      </c>
      <c r="C1149" s="45" t="s">
        <v>2456</v>
      </c>
      <c r="D1149" s="45" t="s">
        <v>24</v>
      </c>
      <c r="E1149" s="45" t="s">
        <v>64</v>
      </c>
    </row>
    <row r="1150" spans="1:5" x14ac:dyDescent="0.25">
      <c r="A1150" s="46">
        <v>45733.30091435185</v>
      </c>
      <c r="B1150" s="45" t="s">
        <v>2457</v>
      </c>
      <c r="C1150" s="45" t="s">
        <v>2458</v>
      </c>
      <c r="D1150" s="45" t="s">
        <v>4</v>
      </c>
      <c r="E1150" s="45" t="s">
        <v>64</v>
      </c>
    </row>
    <row r="1151" spans="1:5" x14ac:dyDescent="0.25">
      <c r="A1151" s="46">
        <v>45733.319976851853</v>
      </c>
      <c r="B1151" s="45" t="s">
        <v>2459</v>
      </c>
      <c r="C1151" s="45" t="s">
        <v>2460</v>
      </c>
      <c r="D1151" s="45" t="s">
        <v>13</v>
      </c>
      <c r="E1151" s="45" t="s">
        <v>64</v>
      </c>
    </row>
    <row r="1152" spans="1:5" x14ac:dyDescent="0.25">
      <c r="A1152" s="46">
        <v>45733.322835648149</v>
      </c>
      <c r="B1152" s="45" t="s">
        <v>2461</v>
      </c>
      <c r="C1152" s="45" t="s">
        <v>2462</v>
      </c>
      <c r="D1152" s="45" t="s">
        <v>12</v>
      </c>
      <c r="E1152" s="45" t="s">
        <v>64</v>
      </c>
    </row>
    <row r="1153" spans="1:5" x14ac:dyDescent="0.25">
      <c r="A1153" s="46">
        <v>45733.326226851852</v>
      </c>
      <c r="B1153" s="45" t="s">
        <v>2463</v>
      </c>
      <c r="C1153" s="45" t="s">
        <v>2464</v>
      </c>
      <c r="D1153" s="45" t="s">
        <v>24</v>
      </c>
      <c r="E1153" s="45" t="s">
        <v>64</v>
      </c>
    </row>
    <row r="1154" spans="1:5" x14ac:dyDescent="0.25">
      <c r="A1154" s="46">
        <v>45733.331956018519</v>
      </c>
      <c r="B1154" s="45" t="s">
        <v>2465</v>
      </c>
      <c r="C1154" s="45" t="s">
        <v>2466</v>
      </c>
      <c r="D1154" s="45" t="s">
        <v>25</v>
      </c>
      <c r="E1154" s="45" t="s">
        <v>64</v>
      </c>
    </row>
    <row r="1155" spans="1:5" x14ac:dyDescent="0.25">
      <c r="A1155" s="46">
        <v>45733.336319444446</v>
      </c>
      <c r="B1155" s="45" t="s">
        <v>2467</v>
      </c>
      <c r="C1155" s="45" t="s">
        <v>2468</v>
      </c>
      <c r="D1155" s="45" t="s">
        <v>13</v>
      </c>
      <c r="E1155" s="45" t="s">
        <v>64</v>
      </c>
    </row>
    <row r="1156" spans="1:5" x14ac:dyDescent="0.25">
      <c r="A1156" s="46">
        <v>45733.354675925926</v>
      </c>
      <c r="B1156" s="45" t="s">
        <v>2469</v>
      </c>
      <c r="C1156" s="45" t="s">
        <v>2470</v>
      </c>
      <c r="D1156" s="45" t="s">
        <v>13</v>
      </c>
      <c r="E1156" s="45" t="s">
        <v>64</v>
      </c>
    </row>
    <row r="1157" spans="1:5" x14ac:dyDescent="0.25">
      <c r="A1157" s="46">
        <v>45733.360324074078</v>
      </c>
      <c r="B1157" s="45" t="s">
        <v>2471</v>
      </c>
      <c r="C1157" s="45" t="s">
        <v>2472</v>
      </c>
      <c r="D1157" s="45" t="s">
        <v>6</v>
      </c>
      <c r="E1157" s="45" t="s">
        <v>64</v>
      </c>
    </row>
    <row r="1158" spans="1:5" x14ac:dyDescent="0.25">
      <c r="A1158" s="46">
        <v>45733.379745370374</v>
      </c>
      <c r="B1158" s="45" t="s">
        <v>2473</v>
      </c>
      <c r="C1158" s="45" t="s">
        <v>2474</v>
      </c>
      <c r="D1158" s="45" t="s">
        <v>11</v>
      </c>
      <c r="E1158" s="45" t="s">
        <v>64</v>
      </c>
    </row>
    <row r="1159" spans="1:5" x14ac:dyDescent="0.25">
      <c r="A1159" s="46">
        <v>45733.38484953704</v>
      </c>
      <c r="B1159" s="45" t="s">
        <v>2475</v>
      </c>
      <c r="C1159" s="45" t="s">
        <v>2476</v>
      </c>
      <c r="D1159" s="45" t="s">
        <v>13</v>
      </c>
      <c r="E1159" s="45" t="s">
        <v>64</v>
      </c>
    </row>
    <row r="1160" spans="1:5" x14ac:dyDescent="0.25">
      <c r="A1160" s="46">
        <v>45733.399942129632</v>
      </c>
      <c r="B1160" s="45" t="s">
        <v>2477</v>
      </c>
      <c r="C1160" s="45" t="s">
        <v>2478</v>
      </c>
      <c r="D1160" s="45" t="s">
        <v>7</v>
      </c>
      <c r="E1160" s="45" t="s">
        <v>64</v>
      </c>
    </row>
    <row r="1161" spans="1:5" x14ac:dyDescent="0.25">
      <c r="A1161" s="46">
        <v>45733.406574074077</v>
      </c>
      <c r="B1161" s="45" t="s">
        <v>2479</v>
      </c>
      <c r="C1161" s="45" t="s">
        <v>2480</v>
      </c>
      <c r="D1161" s="45" t="s">
        <v>11</v>
      </c>
      <c r="E1161" s="45" t="s">
        <v>64</v>
      </c>
    </row>
    <row r="1162" spans="1:5" x14ac:dyDescent="0.25">
      <c r="A1162" s="46">
        <v>45733.406712962962</v>
      </c>
      <c r="B1162" s="45" t="s">
        <v>2481</v>
      </c>
      <c r="C1162" s="45" t="s">
        <v>2482</v>
      </c>
      <c r="D1162" s="45" t="s">
        <v>11</v>
      </c>
      <c r="E1162" s="45" t="s">
        <v>64</v>
      </c>
    </row>
    <row r="1163" spans="1:5" x14ac:dyDescent="0.25">
      <c r="A1163" s="46">
        <v>45733.406840277778</v>
      </c>
      <c r="B1163" s="45" t="s">
        <v>2483</v>
      </c>
      <c r="C1163" s="45" t="s">
        <v>2484</v>
      </c>
      <c r="D1163" s="45" t="s">
        <v>24</v>
      </c>
      <c r="E1163" s="45" t="s">
        <v>64</v>
      </c>
    </row>
    <row r="1164" spans="1:5" x14ac:dyDescent="0.25">
      <c r="A1164" s="46">
        <v>45733.418020833335</v>
      </c>
      <c r="B1164" s="45" t="s">
        <v>2485</v>
      </c>
      <c r="C1164" s="45" t="s">
        <v>2486</v>
      </c>
      <c r="D1164" s="45" t="s">
        <v>25</v>
      </c>
      <c r="E1164" s="45" t="s">
        <v>64</v>
      </c>
    </row>
    <row r="1165" spans="1:5" x14ac:dyDescent="0.25">
      <c r="A1165" s="46">
        <v>45733.432893518519</v>
      </c>
      <c r="B1165" s="45" t="s">
        <v>2487</v>
      </c>
      <c r="C1165" s="45" t="s">
        <v>2488</v>
      </c>
      <c r="D1165" s="45" t="s">
        <v>25</v>
      </c>
      <c r="E1165" s="45" t="s">
        <v>63</v>
      </c>
    </row>
    <row r="1166" spans="1:5" x14ac:dyDescent="0.25">
      <c r="A1166" s="46">
        <v>45733.433333333334</v>
      </c>
      <c r="B1166" s="45" t="s">
        <v>2489</v>
      </c>
      <c r="C1166" s="45" t="s">
        <v>2490</v>
      </c>
      <c r="D1166" s="45" t="s">
        <v>13</v>
      </c>
      <c r="E1166" s="45" t="s">
        <v>64</v>
      </c>
    </row>
    <row r="1167" spans="1:5" x14ac:dyDescent="0.25">
      <c r="A1167" s="46">
        <v>45733.485000000001</v>
      </c>
      <c r="B1167" s="45" t="s">
        <v>2491</v>
      </c>
      <c r="C1167" s="45" t="s">
        <v>2492</v>
      </c>
      <c r="D1167" s="45" t="s">
        <v>7</v>
      </c>
      <c r="E1167" s="45" t="s">
        <v>64</v>
      </c>
    </row>
    <row r="1168" spans="1:5" x14ac:dyDescent="0.25">
      <c r="A1168" s="46">
        <v>45733.512881944444</v>
      </c>
      <c r="B1168" s="45" t="s">
        <v>2493</v>
      </c>
      <c r="C1168" s="45" t="s">
        <v>2494</v>
      </c>
      <c r="D1168" s="45" t="s">
        <v>11</v>
      </c>
      <c r="E1168" s="45" t="s">
        <v>63</v>
      </c>
    </row>
    <row r="1169" spans="1:5" x14ac:dyDescent="0.25">
      <c r="A1169" s="46">
        <v>45733.531990740739</v>
      </c>
      <c r="B1169" s="45" t="s">
        <v>2495</v>
      </c>
      <c r="C1169" s="45" t="s">
        <v>2496</v>
      </c>
      <c r="D1169" s="45" t="s">
        <v>12</v>
      </c>
      <c r="E1169" s="45" t="s">
        <v>64</v>
      </c>
    </row>
    <row r="1170" spans="1:5" x14ac:dyDescent="0.25">
      <c r="A1170" s="46">
        <v>45733.539722222224</v>
      </c>
      <c r="B1170" s="45" t="s">
        <v>2497</v>
      </c>
      <c r="C1170" s="45" t="s">
        <v>2498</v>
      </c>
      <c r="D1170" s="45" t="s">
        <v>11</v>
      </c>
      <c r="E1170" s="45" t="s">
        <v>64</v>
      </c>
    </row>
    <row r="1171" spans="1:5" x14ac:dyDescent="0.25">
      <c r="A1171" s="46">
        <v>45733.54519675926</v>
      </c>
      <c r="B1171" s="45" t="s">
        <v>2499</v>
      </c>
      <c r="C1171" s="45" t="s">
        <v>2500</v>
      </c>
      <c r="D1171" s="45" t="s">
        <v>199</v>
      </c>
      <c r="E1171" s="45" t="s">
        <v>64</v>
      </c>
    </row>
    <row r="1172" spans="1:5" x14ac:dyDescent="0.25">
      <c r="A1172" s="46">
        <v>45733.594965277778</v>
      </c>
      <c r="B1172" s="45" t="s">
        <v>2501</v>
      </c>
      <c r="C1172" s="45" t="s">
        <v>2502</v>
      </c>
      <c r="D1172" s="45" t="s">
        <v>6</v>
      </c>
      <c r="E1172" s="45" t="s">
        <v>64</v>
      </c>
    </row>
    <row r="1173" spans="1:5" x14ac:dyDescent="0.25">
      <c r="A1173" s="46">
        <v>45733.642395833333</v>
      </c>
      <c r="B1173" s="45" t="s">
        <v>2503</v>
      </c>
      <c r="C1173" s="45" t="s">
        <v>2504</v>
      </c>
      <c r="D1173" s="45" t="s">
        <v>6</v>
      </c>
      <c r="E1173" s="45" t="s">
        <v>64</v>
      </c>
    </row>
    <row r="1174" spans="1:5" x14ac:dyDescent="0.25">
      <c r="A1174" s="46">
        <v>45734.27065972222</v>
      </c>
      <c r="B1174" s="45" t="s">
        <v>2505</v>
      </c>
      <c r="C1174" s="45" t="s">
        <v>2506</v>
      </c>
      <c r="D1174" s="45" t="s">
        <v>25</v>
      </c>
      <c r="E1174" s="45" t="s">
        <v>63</v>
      </c>
    </row>
    <row r="1175" spans="1:5" x14ac:dyDescent="0.25">
      <c r="A1175" s="46">
        <v>45734.341446759259</v>
      </c>
      <c r="B1175" s="45" t="s">
        <v>2507</v>
      </c>
      <c r="C1175" s="45" t="s">
        <v>2508</v>
      </c>
      <c r="D1175" s="45" t="s">
        <v>8</v>
      </c>
      <c r="E1175" s="45" t="s">
        <v>64</v>
      </c>
    </row>
    <row r="1176" spans="1:5" x14ac:dyDescent="0.25">
      <c r="A1176" s="46">
        <v>45734.343854166669</v>
      </c>
      <c r="B1176" s="45" t="s">
        <v>2509</v>
      </c>
      <c r="C1176" s="45" t="s">
        <v>2510</v>
      </c>
      <c r="D1176" s="45" t="s">
        <v>12</v>
      </c>
      <c r="E1176" s="45" t="s">
        <v>64</v>
      </c>
    </row>
    <row r="1177" spans="1:5" x14ac:dyDescent="0.25">
      <c r="A1177" s="46">
        <v>45734.346076388887</v>
      </c>
      <c r="B1177" s="45" t="s">
        <v>2511</v>
      </c>
      <c r="C1177" s="45" t="s">
        <v>2512</v>
      </c>
      <c r="D1177" s="45" t="s">
        <v>11</v>
      </c>
      <c r="E1177" s="45" t="s">
        <v>64</v>
      </c>
    </row>
    <row r="1178" spans="1:5" x14ac:dyDescent="0.25">
      <c r="A1178" s="46">
        <v>45734.34884259259</v>
      </c>
      <c r="B1178" s="45" t="s">
        <v>2513</v>
      </c>
      <c r="C1178" s="45" t="s">
        <v>2514</v>
      </c>
      <c r="D1178" s="45" t="s">
        <v>12</v>
      </c>
      <c r="E1178" s="45" t="s">
        <v>64</v>
      </c>
    </row>
    <row r="1179" spans="1:5" x14ac:dyDescent="0.25">
      <c r="A1179" s="46">
        <v>45734.353541666664</v>
      </c>
      <c r="B1179" s="45" t="s">
        <v>2515</v>
      </c>
      <c r="C1179" s="45" t="s">
        <v>2516</v>
      </c>
      <c r="D1179" s="45" t="s">
        <v>6</v>
      </c>
      <c r="E1179" s="45" t="s">
        <v>64</v>
      </c>
    </row>
    <row r="1180" spans="1:5" x14ac:dyDescent="0.25">
      <c r="A1180" s="46">
        <v>45734.359513888892</v>
      </c>
      <c r="B1180" s="45" t="s">
        <v>2517</v>
      </c>
      <c r="C1180" s="45" t="s">
        <v>2518</v>
      </c>
      <c r="D1180" s="45" t="s">
        <v>11</v>
      </c>
      <c r="E1180" s="45" t="s">
        <v>64</v>
      </c>
    </row>
    <row r="1181" spans="1:5" x14ac:dyDescent="0.25">
      <c r="A1181" s="46">
        <v>45734.391851851855</v>
      </c>
      <c r="B1181" s="45" t="s">
        <v>2519</v>
      </c>
      <c r="C1181" s="45" t="s">
        <v>2520</v>
      </c>
      <c r="D1181" s="45" t="s">
        <v>8</v>
      </c>
      <c r="E1181" s="45" t="s">
        <v>64</v>
      </c>
    </row>
    <row r="1182" spans="1:5" x14ac:dyDescent="0.25">
      <c r="A1182" s="46">
        <v>45734.40216435185</v>
      </c>
      <c r="B1182" s="45" t="s">
        <v>2521</v>
      </c>
      <c r="C1182" s="45" t="s">
        <v>2522</v>
      </c>
      <c r="D1182" s="45" t="s">
        <v>4</v>
      </c>
      <c r="E1182" s="45" t="s">
        <v>63</v>
      </c>
    </row>
    <row r="1183" spans="1:5" x14ac:dyDescent="0.25">
      <c r="A1183" s="46">
        <v>45734.40357638889</v>
      </c>
      <c r="B1183" s="45" t="s">
        <v>2523</v>
      </c>
      <c r="C1183" s="45" t="s">
        <v>2524</v>
      </c>
      <c r="D1183" s="45" t="s">
        <v>10</v>
      </c>
      <c r="E1183" s="45" t="s">
        <v>64</v>
      </c>
    </row>
    <row r="1184" spans="1:5" x14ac:dyDescent="0.25">
      <c r="A1184" s="46">
        <v>45734.432013888887</v>
      </c>
      <c r="B1184" s="45" t="s">
        <v>2525</v>
      </c>
      <c r="C1184" s="45" t="s">
        <v>2526</v>
      </c>
      <c r="D1184" s="45" t="s">
        <v>10</v>
      </c>
      <c r="E1184" s="45" t="s">
        <v>64</v>
      </c>
    </row>
    <row r="1185" spans="1:5" x14ac:dyDescent="0.25">
      <c r="A1185" s="46">
        <v>45734.467199074075</v>
      </c>
      <c r="B1185" s="45" t="s">
        <v>2527</v>
      </c>
      <c r="C1185" s="45" t="s">
        <v>2528</v>
      </c>
      <c r="D1185" s="45" t="s">
        <v>331</v>
      </c>
      <c r="E1185" s="45" t="s">
        <v>64</v>
      </c>
    </row>
    <row r="1186" spans="1:5" x14ac:dyDescent="0.25">
      <c r="A1186" s="46">
        <v>45734.543807870374</v>
      </c>
      <c r="B1186" s="45" t="s">
        <v>2529</v>
      </c>
      <c r="C1186" s="45" t="s">
        <v>2530</v>
      </c>
      <c r="D1186" s="45" t="s">
        <v>4</v>
      </c>
      <c r="E1186" s="45" t="s">
        <v>64</v>
      </c>
    </row>
    <row r="1187" spans="1:5" x14ac:dyDescent="0.25">
      <c r="A1187" s="46">
        <v>45734.549618055556</v>
      </c>
      <c r="B1187" s="45" t="s">
        <v>2531</v>
      </c>
      <c r="C1187" s="45" t="s">
        <v>2532</v>
      </c>
      <c r="D1187" s="45" t="s">
        <v>257</v>
      </c>
      <c r="E1187" s="45" t="s">
        <v>64</v>
      </c>
    </row>
    <row r="1188" spans="1:5" x14ac:dyDescent="0.25">
      <c r="A1188" s="46">
        <v>45734.553981481484</v>
      </c>
      <c r="B1188" s="45" t="s">
        <v>2533</v>
      </c>
      <c r="C1188" s="45" t="s">
        <v>2534</v>
      </c>
      <c r="D1188" s="45" t="s">
        <v>8</v>
      </c>
      <c r="E1188" s="45" t="s">
        <v>64</v>
      </c>
    </row>
    <row r="1189" spans="1:5" x14ac:dyDescent="0.25">
      <c r="A1189" s="46">
        <v>45734.562210648146</v>
      </c>
      <c r="B1189" s="45" t="s">
        <v>2535</v>
      </c>
      <c r="C1189" s="45" t="s">
        <v>2536</v>
      </c>
      <c r="D1189" s="45" t="s">
        <v>24</v>
      </c>
      <c r="E1189" s="45" t="s">
        <v>64</v>
      </c>
    </row>
    <row r="1190" spans="1:5" x14ac:dyDescent="0.25">
      <c r="A1190" s="46">
        <v>45734.588587962964</v>
      </c>
      <c r="B1190" s="45" t="s">
        <v>2537</v>
      </c>
      <c r="C1190" s="45" t="s">
        <v>2538</v>
      </c>
      <c r="D1190" s="45" t="s">
        <v>12</v>
      </c>
      <c r="E1190" s="45" t="s">
        <v>64</v>
      </c>
    </row>
    <row r="1191" spans="1:5" x14ac:dyDescent="0.25">
      <c r="A1191" s="46">
        <v>45734.633622685185</v>
      </c>
      <c r="B1191" s="45" t="s">
        <v>2539</v>
      </c>
      <c r="C1191" s="45" t="s">
        <v>2540</v>
      </c>
      <c r="D1191" s="45" t="s">
        <v>12</v>
      </c>
      <c r="E1191" s="45" t="s">
        <v>64</v>
      </c>
    </row>
    <row r="1192" spans="1:5" x14ac:dyDescent="0.25">
      <c r="A1192" s="46">
        <v>45734.740358796298</v>
      </c>
      <c r="B1192" s="45" t="s">
        <v>2541</v>
      </c>
      <c r="C1192" s="45" t="s">
        <v>2542</v>
      </c>
      <c r="D1192" s="45" t="s">
        <v>7</v>
      </c>
      <c r="E1192" s="45" t="s">
        <v>64</v>
      </c>
    </row>
    <row r="1193" spans="1:5" x14ac:dyDescent="0.25">
      <c r="A1193" s="46">
        <v>45735.34447916667</v>
      </c>
      <c r="B1193" s="45" t="s">
        <v>2543</v>
      </c>
      <c r="C1193" s="45" t="s">
        <v>2544</v>
      </c>
      <c r="D1193" s="45" t="s">
        <v>4</v>
      </c>
      <c r="E1193" s="45" t="s">
        <v>64</v>
      </c>
    </row>
    <row r="1194" spans="1:5" x14ac:dyDescent="0.25">
      <c r="A1194" s="46">
        <v>45735.359872685185</v>
      </c>
      <c r="B1194" s="45" t="s">
        <v>2545</v>
      </c>
      <c r="C1194" s="45" t="s">
        <v>2546</v>
      </c>
      <c r="D1194" s="45" t="s">
        <v>4</v>
      </c>
      <c r="E1194" s="45" t="s">
        <v>64</v>
      </c>
    </row>
    <row r="1195" spans="1:5" x14ac:dyDescent="0.25">
      <c r="A1195" s="46">
        <v>45735.372395833336</v>
      </c>
      <c r="B1195" s="45" t="s">
        <v>2547</v>
      </c>
      <c r="C1195" s="45" t="s">
        <v>2548</v>
      </c>
      <c r="D1195" s="45" t="s">
        <v>13</v>
      </c>
      <c r="E1195" s="45" t="s">
        <v>64</v>
      </c>
    </row>
    <row r="1196" spans="1:5" x14ac:dyDescent="0.25">
      <c r="A1196" s="46">
        <v>45735.425706018519</v>
      </c>
      <c r="B1196" s="45" t="s">
        <v>2549</v>
      </c>
      <c r="C1196" s="45" t="s">
        <v>2550</v>
      </c>
      <c r="D1196" s="45" t="s">
        <v>8</v>
      </c>
      <c r="E1196" s="45" t="s">
        <v>64</v>
      </c>
    </row>
    <row r="1197" spans="1:5" x14ac:dyDescent="0.25">
      <c r="A1197" s="46">
        <v>45735.44972222222</v>
      </c>
      <c r="B1197" s="45" t="s">
        <v>2551</v>
      </c>
      <c r="C1197" s="45" t="s">
        <v>2552</v>
      </c>
      <c r="D1197" s="45" t="s">
        <v>12</v>
      </c>
      <c r="E1197" s="45" t="s">
        <v>64</v>
      </c>
    </row>
    <row r="1198" spans="1:5" x14ac:dyDescent="0.25">
      <c r="A1198" s="46">
        <v>45735.473495370374</v>
      </c>
      <c r="B1198" s="45" t="s">
        <v>2553</v>
      </c>
      <c r="C1198" s="45" t="s">
        <v>2554</v>
      </c>
      <c r="D1198" s="45" t="s">
        <v>13</v>
      </c>
      <c r="E1198" s="45" t="s">
        <v>64</v>
      </c>
    </row>
    <row r="1199" spans="1:5" x14ac:dyDescent="0.25">
      <c r="A1199" s="46">
        <v>45735.478425925925</v>
      </c>
      <c r="B1199" s="45" t="s">
        <v>2555</v>
      </c>
      <c r="C1199" s="45" t="s">
        <v>2556</v>
      </c>
      <c r="D1199" s="45" t="s">
        <v>12</v>
      </c>
      <c r="E1199" s="45" t="s">
        <v>64</v>
      </c>
    </row>
    <row r="1200" spans="1:5" x14ac:dyDescent="0.25">
      <c r="A1200" s="46">
        <v>45735.508750000001</v>
      </c>
      <c r="B1200" s="45" t="s">
        <v>2557</v>
      </c>
      <c r="C1200" s="45" t="s">
        <v>2558</v>
      </c>
      <c r="D1200" s="45" t="s">
        <v>7</v>
      </c>
      <c r="E1200" s="45" t="s">
        <v>64</v>
      </c>
    </row>
    <row r="1201" spans="1:5" x14ac:dyDescent="0.25">
      <c r="A1201" s="46">
        <v>45735.521608796298</v>
      </c>
      <c r="B1201" s="45" t="s">
        <v>2559</v>
      </c>
      <c r="C1201" s="45" t="s">
        <v>2560</v>
      </c>
      <c r="D1201" s="45" t="s">
        <v>7</v>
      </c>
      <c r="E1201" s="45" t="s">
        <v>64</v>
      </c>
    </row>
    <row r="1202" spans="1:5" x14ac:dyDescent="0.25">
      <c r="A1202" s="46">
        <v>45735.530150462961</v>
      </c>
      <c r="B1202" s="45" t="s">
        <v>2561</v>
      </c>
      <c r="C1202" s="45" t="s">
        <v>2562</v>
      </c>
      <c r="D1202" s="45" t="s">
        <v>6</v>
      </c>
      <c r="E1202" s="45" t="s">
        <v>64</v>
      </c>
    </row>
    <row r="1203" spans="1:5" x14ac:dyDescent="0.25">
      <c r="A1203" s="46">
        <v>45735.542627314811</v>
      </c>
      <c r="B1203" s="45" t="s">
        <v>2563</v>
      </c>
      <c r="C1203" s="45" t="s">
        <v>2564</v>
      </c>
      <c r="D1203" s="45" t="s">
        <v>7</v>
      </c>
      <c r="E1203" s="45" t="s">
        <v>64</v>
      </c>
    </row>
    <row r="1204" spans="1:5" x14ac:dyDescent="0.25">
      <c r="A1204" s="46">
        <v>45735.543043981481</v>
      </c>
      <c r="B1204" s="45" t="s">
        <v>2565</v>
      </c>
      <c r="C1204" s="45" t="s">
        <v>2566</v>
      </c>
      <c r="D1204" s="45" t="s">
        <v>25</v>
      </c>
      <c r="E1204" s="45" t="s">
        <v>64</v>
      </c>
    </row>
    <row r="1205" spans="1:5" x14ac:dyDescent="0.25">
      <c r="A1205" s="46">
        <v>45735.551666666666</v>
      </c>
      <c r="B1205" s="45" t="s">
        <v>2567</v>
      </c>
      <c r="C1205" s="45" t="s">
        <v>2568</v>
      </c>
      <c r="D1205" s="45" t="s">
        <v>7</v>
      </c>
      <c r="E1205" s="45" t="s">
        <v>64</v>
      </c>
    </row>
    <row r="1206" spans="1:5" x14ac:dyDescent="0.25">
      <c r="A1206" s="46">
        <v>45735.565138888887</v>
      </c>
      <c r="B1206" s="45" t="s">
        <v>2569</v>
      </c>
      <c r="C1206" s="45" t="s">
        <v>2570</v>
      </c>
      <c r="D1206" s="45" t="s">
        <v>6</v>
      </c>
      <c r="E1206" s="45" t="s">
        <v>64</v>
      </c>
    </row>
    <row r="1207" spans="1:5" x14ac:dyDescent="0.25">
      <c r="A1207" s="46">
        <v>45735.565486111111</v>
      </c>
      <c r="B1207" s="45" t="s">
        <v>2571</v>
      </c>
      <c r="C1207" s="45" t="s">
        <v>2572</v>
      </c>
      <c r="D1207" s="45" t="s">
        <v>6</v>
      </c>
      <c r="E1207" s="45" t="s">
        <v>64</v>
      </c>
    </row>
    <row r="1208" spans="1:5" x14ac:dyDescent="0.25">
      <c r="A1208" s="46">
        <v>45735.565659722219</v>
      </c>
      <c r="B1208" s="45" t="s">
        <v>2573</v>
      </c>
      <c r="C1208" s="45" t="s">
        <v>2574</v>
      </c>
      <c r="D1208" s="45" t="s">
        <v>6</v>
      </c>
      <c r="E1208" s="45" t="s">
        <v>64</v>
      </c>
    </row>
    <row r="1209" spans="1:5" x14ac:dyDescent="0.25">
      <c r="A1209" s="46">
        <v>45735.565891203703</v>
      </c>
      <c r="B1209" s="45" t="s">
        <v>2575</v>
      </c>
      <c r="C1209" s="45" t="s">
        <v>2576</v>
      </c>
      <c r="D1209" s="45" t="s">
        <v>6</v>
      </c>
      <c r="E1209" s="45" t="s">
        <v>64</v>
      </c>
    </row>
    <row r="1210" spans="1:5" x14ac:dyDescent="0.25">
      <c r="A1210" s="46">
        <v>45735.566076388888</v>
      </c>
      <c r="B1210" s="45" t="s">
        <v>2577</v>
      </c>
      <c r="C1210" s="45" t="s">
        <v>2578</v>
      </c>
      <c r="D1210" s="45" t="s">
        <v>6</v>
      </c>
      <c r="E1210" s="45" t="s">
        <v>64</v>
      </c>
    </row>
    <row r="1211" spans="1:5" x14ac:dyDescent="0.25">
      <c r="A1211" s="46">
        <v>45735.566261574073</v>
      </c>
      <c r="B1211" s="45" t="s">
        <v>2579</v>
      </c>
      <c r="C1211" s="45" t="s">
        <v>2580</v>
      </c>
      <c r="D1211" s="45" t="s">
        <v>6</v>
      </c>
      <c r="E1211" s="45" t="s">
        <v>64</v>
      </c>
    </row>
    <row r="1212" spans="1:5" x14ac:dyDescent="0.25">
      <c r="A1212" s="46">
        <v>45735.566365740742</v>
      </c>
      <c r="B1212" s="45" t="s">
        <v>2581</v>
      </c>
      <c r="C1212" s="45" t="s">
        <v>2582</v>
      </c>
      <c r="D1212" s="45" t="s">
        <v>6</v>
      </c>
      <c r="E1212" s="45" t="s">
        <v>64</v>
      </c>
    </row>
    <row r="1213" spans="1:5" x14ac:dyDescent="0.25">
      <c r="A1213" s="46">
        <v>45735.566516203704</v>
      </c>
      <c r="B1213" s="45" t="s">
        <v>2583</v>
      </c>
      <c r="C1213" s="45" t="s">
        <v>2584</v>
      </c>
      <c r="D1213" s="45" t="s">
        <v>6</v>
      </c>
      <c r="E1213" s="45" t="s">
        <v>64</v>
      </c>
    </row>
    <row r="1214" spans="1:5" x14ac:dyDescent="0.25">
      <c r="A1214" s="46">
        <v>45735.566701388889</v>
      </c>
      <c r="B1214" s="45" t="s">
        <v>2585</v>
      </c>
      <c r="C1214" s="45" t="s">
        <v>2586</v>
      </c>
      <c r="D1214" s="45" t="s">
        <v>6</v>
      </c>
      <c r="E1214" s="45" t="s">
        <v>64</v>
      </c>
    </row>
    <row r="1215" spans="1:5" x14ac:dyDescent="0.25">
      <c r="A1215" s="46">
        <v>45735.573171296295</v>
      </c>
      <c r="B1215" s="45" t="s">
        <v>2587</v>
      </c>
      <c r="C1215" s="45" t="s">
        <v>2588</v>
      </c>
      <c r="D1215" s="45" t="s">
        <v>6</v>
      </c>
      <c r="E1215" s="45" t="s">
        <v>64</v>
      </c>
    </row>
    <row r="1216" spans="1:5" x14ac:dyDescent="0.25">
      <c r="A1216" s="46">
        <v>45735.586423611108</v>
      </c>
      <c r="B1216" s="45" t="s">
        <v>2589</v>
      </c>
      <c r="C1216" s="45" t="s">
        <v>2590</v>
      </c>
      <c r="D1216" s="45" t="s">
        <v>8</v>
      </c>
      <c r="E1216" s="45" t="s">
        <v>64</v>
      </c>
    </row>
    <row r="1217" spans="1:5" x14ac:dyDescent="0.25">
      <c r="A1217" s="46">
        <v>45735.58902777778</v>
      </c>
      <c r="B1217" s="45" t="s">
        <v>2591</v>
      </c>
      <c r="C1217" s="45" t="s">
        <v>2592</v>
      </c>
      <c r="D1217" s="45" t="s">
        <v>12</v>
      </c>
      <c r="E1217" s="45" t="s">
        <v>63</v>
      </c>
    </row>
    <row r="1218" spans="1:5" x14ac:dyDescent="0.25">
      <c r="A1218" s="46">
        <v>45735.592812499999</v>
      </c>
      <c r="B1218" s="45" t="s">
        <v>2593</v>
      </c>
      <c r="C1218" s="45" t="s">
        <v>2594</v>
      </c>
      <c r="D1218" s="45" t="s">
        <v>13</v>
      </c>
      <c r="E1218" s="45" t="s">
        <v>64</v>
      </c>
    </row>
    <row r="1219" spans="1:5" x14ac:dyDescent="0.25">
      <c r="A1219" s="46">
        <v>45735.630694444444</v>
      </c>
      <c r="B1219" s="45" t="s">
        <v>2595</v>
      </c>
      <c r="C1219" s="45" t="s">
        <v>2596</v>
      </c>
      <c r="D1219" s="45" t="s">
        <v>13</v>
      </c>
      <c r="E1219" s="45" t="s">
        <v>64</v>
      </c>
    </row>
    <row r="1220" spans="1:5" x14ac:dyDescent="0.25">
      <c r="A1220" s="46">
        <v>45735.654039351852</v>
      </c>
      <c r="B1220" s="45" t="s">
        <v>2597</v>
      </c>
      <c r="C1220" s="45" t="s">
        <v>2598</v>
      </c>
      <c r="D1220" s="45" t="s">
        <v>25</v>
      </c>
      <c r="E1220" s="45" t="s">
        <v>64</v>
      </c>
    </row>
    <row r="1221" spans="1:5" x14ac:dyDescent="0.25">
      <c r="A1221" s="46">
        <v>45735.668807870374</v>
      </c>
      <c r="B1221" s="45" t="s">
        <v>2599</v>
      </c>
      <c r="C1221" s="45" t="s">
        <v>2600</v>
      </c>
      <c r="D1221" s="45" t="s">
        <v>11</v>
      </c>
      <c r="E1221" s="45" t="s">
        <v>64</v>
      </c>
    </row>
    <row r="1222" spans="1:5" x14ac:dyDescent="0.25">
      <c r="A1222" s="46">
        <v>45736.043738425928</v>
      </c>
      <c r="B1222" s="45" t="s">
        <v>2601</v>
      </c>
      <c r="C1222" s="45" t="s">
        <v>2602</v>
      </c>
      <c r="D1222" s="45" t="s">
        <v>25</v>
      </c>
      <c r="E1222" s="45" t="s">
        <v>64</v>
      </c>
    </row>
    <row r="1223" spans="1:5" x14ac:dyDescent="0.25">
      <c r="A1223" s="46">
        <v>45736.285601851851</v>
      </c>
      <c r="B1223" s="45" t="s">
        <v>2603</v>
      </c>
      <c r="C1223" s="45" t="s">
        <v>2604</v>
      </c>
      <c r="D1223" s="45" t="s">
        <v>164</v>
      </c>
      <c r="E1223" s="45" t="s">
        <v>64</v>
      </c>
    </row>
    <row r="1224" spans="1:5" x14ac:dyDescent="0.25">
      <c r="A1224" s="5">
        <v>45736.351030092592</v>
      </c>
      <c r="B1224" t="s">
        <v>2605</v>
      </c>
      <c r="C1224" s="36" t="s">
        <v>2606</v>
      </c>
      <c r="D1224" s="36" t="s">
        <v>6</v>
      </c>
      <c r="E1224" t="s">
        <v>64</v>
      </c>
    </row>
    <row r="1225" spans="1:5" x14ac:dyDescent="0.25">
      <c r="A1225" s="5">
        <v>45736.352719907409</v>
      </c>
      <c r="B1225" t="s">
        <v>2607</v>
      </c>
      <c r="C1225" s="36" t="s">
        <v>2608</v>
      </c>
      <c r="D1225" s="36" t="s">
        <v>331</v>
      </c>
      <c r="E1225" t="s">
        <v>64</v>
      </c>
    </row>
    <row r="1226" spans="1:5" x14ac:dyDescent="0.25">
      <c r="A1226" s="5">
        <v>45736.377476851849</v>
      </c>
      <c r="B1226" t="s">
        <v>2609</v>
      </c>
      <c r="C1226" s="36" t="s">
        <v>2610</v>
      </c>
      <c r="D1226" s="36" t="s">
        <v>11</v>
      </c>
      <c r="E1226" t="s">
        <v>64</v>
      </c>
    </row>
    <row r="1227" spans="1:5" x14ac:dyDescent="0.25">
      <c r="A1227" s="5">
        <v>45736.437916666669</v>
      </c>
      <c r="B1227" t="s">
        <v>2611</v>
      </c>
      <c r="C1227" s="36" t="s">
        <v>2612</v>
      </c>
      <c r="D1227" s="36" t="s">
        <v>11</v>
      </c>
      <c r="E1227" t="s">
        <v>64</v>
      </c>
    </row>
    <row r="1228" spans="1:5" x14ac:dyDescent="0.25">
      <c r="A1228" s="5">
        <v>45736.441817129627</v>
      </c>
      <c r="B1228" t="s">
        <v>2613</v>
      </c>
      <c r="C1228" s="36" t="s">
        <v>2614</v>
      </c>
      <c r="D1228" s="36" t="s">
        <v>12</v>
      </c>
      <c r="E1228" t="s">
        <v>64</v>
      </c>
    </row>
    <row r="1229" spans="1:5" x14ac:dyDescent="0.25">
      <c r="A1229" s="5">
        <v>45736.46670138889</v>
      </c>
      <c r="B1229" t="s">
        <v>2615</v>
      </c>
      <c r="C1229" s="36" t="s">
        <v>2616</v>
      </c>
      <c r="D1229" s="36" t="s">
        <v>7</v>
      </c>
      <c r="E1229" t="s">
        <v>64</v>
      </c>
    </row>
    <row r="1230" spans="1:5" x14ac:dyDescent="0.25">
      <c r="A1230" s="5">
        <v>45736.497118055559</v>
      </c>
      <c r="B1230" t="s">
        <v>2617</v>
      </c>
      <c r="C1230" s="36" t="s">
        <v>2618</v>
      </c>
      <c r="D1230" s="36" t="s">
        <v>10</v>
      </c>
      <c r="E1230" t="s">
        <v>64</v>
      </c>
    </row>
    <row r="1231" spans="1:5" x14ac:dyDescent="0.25">
      <c r="A1231" s="5">
        <v>45736.531747685185</v>
      </c>
      <c r="B1231" t="s">
        <v>2619</v>
      </c>
      <c r="C1231" s="36" t="s">
        <v>2620</v>
      </c>
      <c r="D1231" s="36" t="s">
        <v>12</v>
      </c>
      <c r="E1231" t="s">
        <v>64</v>
      </c>
    </row>
    <row r="1232" spans="1:5" x14ac:dyDescent="0.25">
      <c r="A1232" s="5">
        <v>45736.689189814817</v>
      </c>
      <c r="B1232" t="s">
        <v>2621</v>
      </c>
      <c r="C1232" s="36" t="s">
        <v>2622</v>
      </c>
      <c r="D1232" s="36" t="s">
        <v>164</v>
      </c>
      <c r="E1232" t="s">
        <v>64</v>
      </c>
    </row>
    <row r="1233" spans="1:5" x14ac:dyDescent="0.25">
      <c r="A1233" s="5">
        <v>45737.286307870374</v>
      </c>
      <c r="B1233" t="s">
        <v>2623</v>
      </c>
      <c r="C1233" s="36" t="s">
        <v>2624</v>
      </c>
      <c r="D1233" s="36" t="s">
        <v>11</v>
      </c>
      <c r="E1233" t="s">
        <v>64</v>
      </c>
    </row>
    <row r="1234" spans="1:5" x14ac:dyDescent="0.25">
      <c r="A1234" s="5">
        <v>45737.286469907405</v>
      </c>
      <c r="B1234" t="s">
        <v>2625</v>
      </c>
      <c r="C1234" s="36" t="s">
        <v>2626</v>
      </c>
      <c r="D1234" s="36" t="s">
        <v>331</v>
      </c>
      <c r="E1234" t="s">
        <v>64</v>
      </c>
    </row>
    <row r="1235" spans="1:5" x14ac:dyDescent="0.25">
      <c r="A1235" s="5">
        <v>45737.444004629629</v>
      </c>
      <c r="B1235" t="s">
        <v>2627</v>
      </c>
      <c r="C1235" s="36" t="s">
        <v>2628</v>
      </c>
      <c r="D1235" s="36" t="s">
        <v>10</v>
      </c>
      <c r="E1235" t="s">
        <v>64</v>
      </c>
    </row>
    <row r="1236" spans="1:5" x14ac:dyDescent="0.25">
      <c r="A1236" s="5">
        <v>45737.539594907408</v>
      </c>
      <c r="B1236" t="s">
        <v>2629</v>
      </c>
      <c r="C1236" s="36" t="s">
        <v>2630</v>
      </c>
      <c r="D1236" s="36" t="s">
        <v>13</v>
      </c>
      <c r="E1236" t="s">
        <v>63</v>
      </c>
    </row>
    <row r="1237" spans="1:5" x14ac:dyDescent="0.25">
      <c r="A1237" s="5">
        <v>45737.544270833336</v>
      </c>
      <c r="B1237" t="s">
        <v>2631</v>
      </c>
      <c r="C1237" s="36" t="s">
        <v>2632</v>
      </c>
      <c r="D1237" s="36" t="s">
        <v>6</v>
      </c>
      <c r="E1237" t="s">
        <v>64</v>
      </c>
    </row>
    <row r="1238" spans="1:5" x14ac:dyDescent="0.25">
      <c r="A1238" s="5">
        <v>45737.817511574074</v>
      </c>
      <c r="B1238" t="s">
        <v>2633</v>
      </c>
      <c r="C1238" s="36" t="s">
        <v>2634</v>
      </c>
      <c r="D1238" s="36" t="s">
        <v>381</v>
      </c>
      <c r="E1238" t="s">
        <v>64</v>
      </c>
    </row>
    <row r="1239" spans="1:5" x14ac:dyDescent="0.25">
      <c r="A1239" s="5">
        <v>45738.164247685185</v>
      </c>
      <c r="B1239" t="s">
        <v>2635</v>
      </c>
      <c r="C1239" s="36" t="s">
        <v>2636</v>
      </c>
      <c r="D1239" s="36" t="s">
        <v>7</v>
      </c>
      <c r="E1239" t="s">
        <v>64</v>
      </c>
    </row>
    <row r="1240" spans="1:5" x14ac:dyDescent="0.25">
      <c r="A1240" s="5">
        <v>45738.230069444442</v>
      </c>
      <c r="B1240" t="s">
        <v>2637</v>
      </c>
      <c r="C1240" s="36" t="s">
        <v>2638</v>
      </c>
      <c r="D1240" s="36" t="s">
        <v>1359</v>
      </c>
      <c r="E1240" t="s">
        <v>64</v>
      </c>
    </row>
    <row r="1241" spans="1:5" x14ac:dyDescent="0.25">
      <c r="A1241" s="5">
        <v>45738.26295138889</v>
      </c>
      <c r="B1241" t="s">
        <v>2639</v>
      </c>
      <c r="C1241" s="36" t="s">
        <v>2640</v>
      </c>
      <c r="D1241" s="36" t="s">
        <v>2641</v>
      </c>
      <c r="E1241" t="s">
        <v>64</v>
      </c>
    </row>
    <row r="1242" spans="1:5" x14ac:dyDescent="0.25">
      <c r="A1242" s="5">
        <v>45738.428136574075</v>
      </c>
      <c r="B1242" t="s">
        <v>2642</v>
      </c>
      <c r="C1242" s="36" t="s">
        <v>2643</v>
      </c>
      <c r="D1242" s="36" t="s">
        <v>10</v>
      </c>
      <c r="E1242" t="s">
        <v>64</v>
      </c>
    </row>
    <row r="1243" spans="1:5" x14ac:dyDescent="0.25">
      <c r="A1243" s="5">
        <v>45738.437974537039</v>
      </c>
      <c r="B1243" t="s">
        <v>2644</v>
      </c>
      <c r="C1243" s="36" t="s">
        <v>2645</v>
      </c>
      <c r="D1243" s="36" t="s">
        <v>10</v>
      </c>
      <c r="E1243" t="s">
        <v>64</v>
      </c>
    </row>
    <row r="1244" spans="1:5" x14ac:dyDescent="0.25">
      <c r="A1244" s="5">
        <v>45738.548460648148</v>
      </c>
      <c r="B1244" t="s">
        <v>2646</v>
      </c>
      <c r="C1244" s="36" t="s">
        <v>2647</v>
      </c>
      <c r="D1244" s="36" t="s">
        <v>13</v>
      </c>
      <c r="E1244" t="s">
        <v>64</v>
      </c>
    </row>
    <row r="1245" spans="1:5" x14ac:dyDescent="0.25">
      <c r="A1245" s="5">
        <v>45739.26185185185</v>
      </c>
      <c r="B1245" t="s">
        <v>2648</v>
      </c>
      <c r="C1245" s="36" t="s">
        <v>2649</v>
      </c>
      <c r="D1245" s="36" t="s">
        <v>4</v>
      </c>
      <c r="E1245" t="s">
        <v>64</v>
      </c>
    </row>
    <row r="1246" spans="1:5" x14ac:dyDescent="0.25">
      <c r="A1246" s="5">
        <v>45739.272083333337</v>
      </c>
      <c r="B1246" t="s">
        <v>2650</v>
      </c>
      <c r="C1246" s="36" t="s">
        <v>2651</v>
      </c>
      <c r="D1246" s="36" t="s">
        <v>8</v>
      </c>
      <c r="E1246" t="s">
        <v>64</v>
      </c>
    </row>
    <row r="1247" spans="1:5" x14ac:dyDescent="0.25">
      <c r="A1247" s="5">
        <v>45739.380127314813</v>
      </c>
      <c r="B1247" t="s">
        <v>2652</v>
      </c>
      <c r="C1247" s="36" t="s">
        <v>2653</v>
      </c>
      <c r="D1247" s="36" t="s">
        <v>6</v>
      </c>
      <c r="E1247" t="s">
        <v>64</v>
      </c>
    </row>
    <row r="1248" spans="1:5" x14ac:dyDescent="0.25">
      <c r="A1248" s="5">
        <v>45739.380810185183</v>
      </c>
      <c r="B1248" t="s">
        <v>2654</v>
      </c>
      <c r="C1248" s="36" t="s">
        <v>2655</v>
      </c>
      <c r="D1248" s="36" t="s">
        <v>257</v>
      </c>
      <c r="E1248" t="s">
        <v>64</v>
      </c>
    </row>
    <row r="1249" spans="1:5" x14ac:dyDescent="0.25">
      <c r="A1249" s="5">
        <v>45739.607986111114</v>
      </c>
      <c r="B1249" t="s">
        <v>2656</v>
      </c>
      <c r="C1249" s="36" t="s">
        <v>2657</v>
      </c>
      <c r="D1249" s="36" t="s">
        <v>12</v>
      </c>
      <c r="E1249" t="s">
        <v>64</v>
      </c>
    </row>
    <row r="1250" spans="1:5" x14ac:dyDescent="0.25">
      <c r="A1250" s="5">
        <v>45739.709513888891</v>
      </c>
      <c r="B1250" t="s">
        <v>2658</v>
      </c>
      <c r="C1250" s="36" t="s">
        <v>2659</v>
      </c>
      <c r="D1250" s="36" t="s">
        <v>7</v>
      </c>
      <c r="E1250" t="s">
        <v>64</v>
      </c>
    </row>
    <row r="1251" spans="1:5" x14ac:dyDescent="0.25">
      <c r="A1251" s="5">
        <v>45740.246157407404</v>
      </c>
      <c r="B1251" t="s">
        <v>2660</v>
      </c>
      <c r="C1251" s="36" t="s">
        <v>2661</v>
      </c>
      <c r="D1251" s="36" t="s">
        <v>6</v>
      </c>
      <c r="E1251" t="s">
        <v>64</v>
      </c>
    </row>
    <row r="1252" spans="1:5" x14ac:dyDescent="0.25">
      <c r="A1252" s="5">
        <v>45740.246377314812</v>
      </c>
      <c r="B1252" t="s">
        <v>2662</v>
      </c>
      <c r="C1252" s="36" t="s">
        <v>2663</v>
      </c>
      <c r="D1252" s="36" t="s">
        <v>6</v>
      </c>
      <c r="E1252" t="s">
        <v>64</v>
      </c>
    </row>
    <row r="1253" spans="1:5" x14ac:dyDescent="0.25">
      <c r="A1253" s="5">
        <v>45740.261979166666</v>
      </c>
      <c r="B1253" t="s">
        <v>2664</v>
      </c>
      <c r="C1253" s="36" t="s">
        <v>2665</v>
      </c>
      <c r="D1253" s="36" t="s">
        <v>11</v>
      </c>
      <c r="E1253" t="s">
        <v>64</v>
      </c>
    </row>
    <row r="1254" spans="1:5" x14ac:dyDescent="0.25">
      <c r="A1254" s="5">
        <v>45740.266655092593</v>
      </c>
      <c r="B1254" t="s">
        <v>2666</v>
      </c>
      <c r="C1254" s="36" t="s">
        <v>2667</v>
      </c>
      <c r="D1254" s="36" t="s">
        <v>164</v>
      </c>
      <c r="E1254" t="s">
        <v>64</v>
      </c>
    </row>
    <row r="1255" spans="1:5" x14ac:dyDescent="0.25">
      <c r="A1255" s="5">
        <v>45740.285497685189</v>
      </c>
      <c r="B1255" t="s">
        <v>2668</v>
      </c>
      <c r="C1255" s="36" t="s">
        <v>2669</v>
      </c>
      <c r="D1255" s="36" t="s">
        <v>11</v>
      </c>
      <c r="E1255" t="s">
        <v>64</v>
      </c>
    </row>
    <row r="1256" spans="1:5" x14ac:dyDescent="0.25">
      <c r="A1256" s="5">
        <v>45740.286365740743</v>
      </c>
      <c r="B1256" t="s">
        <v>2670</v>
      </c>
      <c r="C1256" s="36" t="s">
        <v>2671</v>
      </c>
      <c r="D1256" s="36" t="s">
        <v>7</v>
      </c>
      <c r="E1256" t="s">
        <v>64</v>
      </c>
    </row>
    <row r="1257" spans="1:5" x14ac:dyDescent="0.25">
      <c r="A1257" s="5">
        <v>45740.31013888889</v>
      </c>
      <c r="B1257" t="s">
        <v>2672</v>
      </c>
      <c r="C1257" s="36" t="s">
        <v>2673</v>
      </c>
      <c r="D1257" s="36" t="s">
        <v>12</v>
      </c>
      <c r="E1257" t="s">
        <v>64</v>
      </c>
    </row>
    <row r="1258" spans="1:5" x14ac:dyDescent="0.25">
      <c r="A1258" s="5">
        <v>45740.329768518517</v>
      </c>
      <c r="B1258" t="s">
        <v>2674</v>
      </c>
      <c r="C1258" s="36" t="s">
        <v>2675</v>
      </c>
      <c r="D1258" s="36" t="s">
        <v>11</v>
      </c>
      <c r="E1258" t="s">
        <v>64</v>
      </c>
    </row>
    <row r="1259" spans="1:5" x14ac:dyDescent="0.25">
      <c r="A1259" s="5">
        <v>45740.330752314818</v>
      </c>
      <c r="B1259" t="s">
        <v>2676</v>
      </c>
      <c r="C1259" s="36" t="s">
        <v>2677</v>
      </c>
      <c r="D1259" s="36" t="s">
        <v>24</v>
      </c>
      <c r="E1259" t="s">
        <v>64</v>
      </c>
    </row>
    <row r="1260" spans="1:5" x14ac:dyDescent="0.25">
      <c r="A1260" s="5">
        <v>45740.35119212963</v>
      </c>
      <c r="B1260" t="s">
        <v>2678</v>
      </c>
      <c r="C1260" s="36" t="s">
        <v>2679</v>
      </c>
      <c r="D1260" s="36" t="s">
        <v>11</v>
      </c>
      <c r="E1260" t="s">
        <v>64</v>
      </c>
    </row>
    <row r="1261" spans="1:5" x14ac:dyDescent="0.25">
      <c r="A1261" s="5">
        <v>45740.353587962964</v>
      </c>
      <c r="B1261" t="s">
        <v>2680</v>
      </c>
      <c r="C1261" s="36" t="s">
        <v>2681</v>
      </c>
      <c r="D1261" s="36" t="s">
        <v>10</v>
      </c>
      <c r="E1261" t="s">
        <v>64</v>
      </c>
    </row>
    <row r="1262" spans="1:5" x14ac:dyDescent="0.25">
      <c r="A1262" s="5">
        <v>45740.358148148145</v>
      </c>
      <c r="B1262" t="s">
        <v>2682</v>
      </c>
      <c r="C1262" s="36" t="s">
        <v>2683</v>
      </c>
      <c r="D1262" s="36" t="s">
        <v>25</v>
      </c>
      <c r="E1262" t="s">
        <v>64</v>
      </c>
    </row>
    <row r="1263" spans="1:5" x14ac:dyDescent="0.25">
      <c r="A1263" s="5">
        <v>45740.359606481485</v>
      </c>
      <c r="B1263" t="s">
        <v>2684</v>
      </c>
      <c r="C1263" s="36" t="s">
        <v>2685</v>
      </c>
      <c r="D1263" s="36" t="s">
        <v>8</v>
      </c>
      <c r="E1263" t="s">
        <v>64</v>
      </c>
    </row>
    <row r="1264" spans="1:5" x14ac:dyDescent="0.25">
      <c r="A1264" s="5">
        <v>45740.373726851853</v>
      </c>
      <c r="B1264" t="s">
        <v>2686</v>
      </c>
      <c r="C1264" s="36" t="s">
        <v>2687</v>
      </c>
      <c r="D1264" s="36" t="s">
        <v>11</v>
      </c>
      <c r="E1264" t="s">
        <v>64</v>
      </c>
    </row>
    <row r="1265" spans="1:5" x14ac:dyDescent="0.25">
      <c r="A1265" s="5">
        <v>45740.378263888888</v>
      </c>
      <c r="B1265" t="s">
        <v>2688</v>
      </c>
      <c r="C1265" s="36" t="s">
        <v>2689</v>
      </c>
      <c r="D1265" s="36" t="s">
        <v>6</v>
      </c>
      <c r="E1265" t="s">
        <v>64</v>
      </c>
    </row>
    <row r="1266" spans="1:5" x14ac:dyDescent="0.25">
      <c r="A1266" s="5">
        <v>45740.423703703702</v>
      </c>
      <c r="B1266" t="s">
        <v>2690</v>
      </c>
      <c r="C1266" s="36" t="s">
        <v>2691</v>
      </c>
      <c r="D1266" s="36" t="s">
        <v>24</v>
      </c>
      <c r="E1266" t="s">
        <v>64</v>
      </c>
    </row>
    <row r="1267" spans="1:5" x14ac:dyDescent="0.25">
      <c r="A1267" s="5">
        <v>45740.424421296295</v>
      </c>
      <c r="B1267" t="s">
        <v>2692</v>
      </c>
      <c r="C1267" s="36" t="s">
        <v>2693</v>
      </c>
      <c r="D1267" s="36" t="s">
        <v>24</v>
      </c>
      <c r="E1267" t="s">
        <v>64</v>
      </c>
    </row>
    <row r="1268" spans="1:5" x14ac:dyDescent="0.25">
      <c r="A1268" s="5">
        <v>45740.450196759259</v>
      </c>
      <c r="B1268" t="s">
        <v>2694</v>
      </c>
      <c r="C1268" s="36" t="s">
        <v>2695</v>
      </c>
      <c r="D1268" s="36" t="s">
        <v>24</v>
      </c>
      <c r="E1268" t="s">
        <v>64</v>
      </c>
    </row>
    <row r="1269" spans="1:5" x14ac:dyDescent="0.25">
      <c r="A1269" s="5">
        <v>45740.459236111114</v>
      </c>
      <c r="B1269" t="s">
        <v>2696</v>
      </c>
      <c r="C1269" s="36" t="s">
        <v>2697</v>
      </c>
      <c r="D1269" s="36" t="s">
        <v>6</v>
      </c>
      <c r="E1269" t="s">
        <v>64</v>
      </c>
    </row>
    <row r="1270" spans="1:5" x14ac:dyDescent="0.25">
      <c r="A1270" s="5">
        <v>45740.483912037038</v>
      </c>
      <c r="B1270" t="s">
        <v>2698</v>
      </c>
      <c r="C1270" s="36" t="s">
        <v>2699</v>
      </c>
      <c r="D1270" s="36" t="s">
        <v>2700</v>
      </c>
      <c r="E1270" t="s">
        <v>64</v>
      </c>
    </row>
    <row r="1271" spans="1:5" x14ac:dyDescent="0.25">
      <c r="A1271" s="5">
        <v>45740.485520833332</v>
      </c>
      <c r="B1271" t="s">
        <v>2701</v>
      </c>
      <c r="C1271" s="36" t="s">
        <v>2702</v>
      </c>
      <c r="D1271" s="36" t="s">
        <v>6</v>
      </c>
      <c r="E1271" t="s">
        <v>64</v>
      </c>
    </row>
    <row r="1272" spans="1:5" x14ac:dyDescent="0.25">
      <c r="A1272" s="5">
        <v>45740.491990740738</v>
      </c>
      <c r="B1272" t="s">
        <v>2703</v>
      </c>
      <c r="C1272" s="36" t="s">
        <v>2704</v>
      </c>
      <c r="D1272" s="36" t="s">
        <v>932</v>
      </c>
      <c r="E1272" t="s">
        <v>64</v>
      </c>
    </row>
    <row r="1273" spans="1:5" x14ac:dyDescent="0.25">
      <c r="A1273" s="5">
        <v>45740.493495370371</v>
      </c>
      <c r="B1273" t="s">
        <v>2705</v>
      </c>
      <c r="C1273" s="36" t="s">
        <v>2706</v>
      </c>
      <c r="D1273" s="36" t="s">
        <v>13</v>
      </c>
      <c r="E1273" t="s">
        <v>64</v>
      </c>
    </row>
    <row r="1274" spans="1:5" x14ac:dyDescent="0.25">
      <c r="A1274" s="5">
        <v>45740.554768518516</v>
      </c>
      <c r="B1274" t="s">
        <v>2707</v>
      </c>
      <c r="C1274" s="36" t="s">
        <v>2708</v>
      </c>
      <c r="D1274" s="36" t="s">
        <v>6</v>
      </c>
      <c r="E1274" t="s">
        <v>64</v>
      </c>
    </row>
    <row r="1275" spans="1:5" x14ac:dyDescent="0.25">
      <c r="A1275" s="5">
        <v>45740.576435185183</v>
      </c>
      <c r="B1275" t="s">
        <v>2709</v>
      </c>
      <c r="C1275" s="36" t="s">
        <v>2710</v>
      </c>
      <c r="D1275" s="36" t="s">
        <v>24</v>
      </c>
      <c r="E1275" t="s">
        <v>64</v>
      </c>
    </row>
    <row r="1276" spans="1:5" x14ac:dyDescent="0.25">
      <c r="A1276" s="5">
        <v>45740.58079861111</v>
      </c>
      <c r="B1276" t="s">
        <v>2711</v>
      </c>
      <c r="C1276" s="36" t="s">
        <v>2712</v>
      </c>
      <c r="D1276" s="36" t="s">
        <v>6</v>
      </c>
      <c r="E1276" t="s">
        <v>64</v>
      </c>
    </row>
    <row r="1277" spans="1:5" x14ac:dyDescent="0.25">
      <c r="A1277" s="5">
        <v>45740.587824074071</v>
      </c>
      <c r="B1277" t="s">
        <v>2713</v>
      </c>
      <c r="C1277" s="36" t="s">
        <v>2714</v>
      </c>
      <c r="D1277" s="36" t="s">
        <v>6</v>
      </c>
      <c r="E1277" t="s">
        <v>64</v>
      </c>
    </row>
    <row r="1278" spans="1:5" x14ac:dyDescent="0.25">
      <c r="A1278" s="5">
        <v>45740.635925925926</v>
      </c>
      <c r="B1278" t="s">
        <v>2715</v>
      </c>
      <c r="C1278" s="36" t="s">
        <v>2716</v>
      </c>
      <c r="D1278" s="36" t="s">
        <v>11</v>
      </c>
      <c r="E1278" t="s">
        <v>64</v>
      </c>
    </row>
    <row r="1279" spans="1:5" x14ac:dyDescent="0.25">
      <c r="A1279" s="5">
        <v>45740.640625</v>
      </c>
      <c r="B1279" t="s">
        <v>2717</v>
      </c>
      <c r="C1279" s="36" t="s">
        <v>2718</v>
      </c>
      <c r="D1279" s="36" t="s">
        <v>12</v>
      </c>
      <c r="E1279" t="s">
        <v>64</v>
      </c>
    </row>
    <row r="1280" spans="1:5" x14ac:dyDescent="0.25">
      <c r="A1280" s="5">
        <v>45740.645601851851</v>
      </c>
      <c r="B1280" t="s">
        <v>2719</v>
      </c>
      <c r="C1280" s="36" t="s">
        <v>2720</v>
      </c>
      <c r="D1280" s="36" t="s">
        <v>4</v>
      </c>
      <c r="E1280" t="s">
        <v>64</v>
      </c>
    </row>
    <row r="1281" spans="1:5" x14ac:dyDescent="0.25">
      <c r="A1281" s="5">
        <v>45740.65828703704</v>
      </c>
      <c r="B1281" t="s">
        <v>2721</v>
      </c>
      <c r="C1281" s="36" t="s">
        <v>2722</v>
      </c>
      <c r="D1281" s="36" t="s">
        <v>4</v>
      </c>
      <c r="E1281" t="s">
        <v>64</v>
      </c>
    </row>
    <row r="1282" spans="1:5" x14ac:dyDescent="0.25">
      <c r="A1282" s="5">
        <v>45740.676064814812</v>
      </c>
      <c r="B1282" t="s">
        <v>2723</v>
      </c>
      <c r="C1282" s="36" t="s">
        <v>2724</v>
      </c>
      <c r="D1282" s="36" t="s">
        <v>12</v>
      </c>
      <c r="E1282" t="s">
        <v>64</v>
      </c>
    </row>
    <row r="1283" spans="1:5" x14ac:dyDescent="0.25">
      <c r="A1283" s="5">
        <v>45740.689340277779</v>
      </c>
      <c r="B1283" t="s">
        <v>2725</v>
      </c>
      <c r="C1283" s="36" t="s">
        <v>2726</v>
      </c>
      <c r="D1283" s="36" t="s">
        <v>10</v>
      </c>
      <c r="E1283" t="s">
        <v>64</v>
      </c>
    </row>
    <row r="1284" spans="1:5" x14ac:dyDescent="0.25">
      <c r="A1284" s="5">
        <v>45740.69158564815</v>
      </c>
      <c r="B1284" t="s">
        <v>2727</v>
      </c>
      <c r="C1284" s="36" t="s">
        <v>2728</v>
      </c>
      <c r="D1284" s="36" t="s">
        <v>10</v>
      </c>
      <c r="E1284" t="s">
        <v>64</v>
      </c>
    </row>
    <row r="1285" spans="1:5" x14ac:dyDescent="0.25">
      <c r="A1285" s="5">
        <v>45740.726585648146</v>
      </c>
      <c r="B1285" t="s">
        <v>2729</v>
      </c>
      <c r="C1285" s="36" t="s">
        <v>2730</v>
      </c>
      <c r="D1285" s="36" t="s">
        <v>11</v>
      </c>
      <c r="E1285" t="s">
        <v>64</v>
      </c>
    </row>
    <row r="1286" spans="1:5" x14ac:dyDescent="0.25">
      <c r="A1286" s="5">
        <v>45741.295694444445</v>
      </c>
      <c r="B1286" t="s">
        <v>2731</v>
      </c>
      <c r="C1286" s="36" t="s">
        <v>2732</v>
      </c>
      <c r="D1286" s="36" t="s">
        <v>13</v>
      </c>
      <c r="E1286" t="s">
        <v>64</v>
      </c>
    </row>
    <row r="1287" spans="1:5" x14ac:dyDescent="0.25">
      <c r="A1287" s="5">
        <v>45741.352349537039</v>
      </c>
      <c r="B1287" t="s">
        <v>2733</v>
      </c>
      <c r="C1287" s="36" t="s">
        <v>2734</v>
      </c>
      <c r="D1287" s="36" t="s">
        <v>7</v>
      </c>
      <c r="E1287" t="s">
        <v>64</v>
      </c>
    </row>
    <row r="1288" spans="1:5" x14ac:dyDescent="0.25">
      <c r="A1288" s="5">
        <v>45741.370520833334</v>
      </c>
      <c r="B1288" t="s">
        <v>2735</v>
      </c>
      <c r="C1288" s="36" t="s">
        <v>2736</v>
      </c>
      <c r="D1288" s="36" t="s">
        <v>7</v>
      </c>
      <c r="E1288" t="s">
        <v>64</v>
      </c>
    </row>
    <row r="1289" spans="1:5" x14ac:dyDescent="0.25">
      <c r="A1289" s="5">
        <v>45741.376180555555</v>
      </c>
      <c r="B1289" t="s">
        <v>2737</v>
      </c>
      <c r="C1289" s="36" t="s">
        <v>2738</v>
      </c>
      <c r="D1289" s="36" t="s">
        <v>11</v>
      </c>
      <c r="E1289" t="s">
        <v>64</v>
      </c>
    </row>
    <row r="1290" spans="1:5" x14ac:dyDescent="0.25">
      <c r="A1290" s="5">
        <v>45741.411874999998</v>
      </c>
      <c r="B1290" t="s">
        <v>2739</v>
      </c>
      <c r="C1290" s="36" t="s">
        <v>2740</v>
      </c>
      <c r="D1290" s="36" t="s">
        <v>11</v>
      </c>
      <c r="E1290" t="s">
        <v>64</v>
      </c>
    </row>
    <row r="1291" spans="1:5" x14ac:dyDescent="0.25">
      <c r="A1291" s="5">
        <v>45741.430625000001</v>
      </c>
      <c r="B1291" t="s">
        <v>2741</v>
      </c>
      <c r="C1291" s="36" t="s">
        <v>2742</v>
      </c>
      <c r="D1291" s="36" t="s">
        <v>25</v>
      </c>
      <c r="E1291" t="s">
        <v>64</v>
      </c>
    </row>
    <row r="1292" spans="1:5" x14ac:dyDescent="0.25">
      <c r="A1292" s="5">
        <v>45741.431423611109</v>
      </c>
      <c r="B1292" t="s">
        <v>2743</v>
      </c>
      <c r="C1292" s="36" t="s">
        <v>2744</v>
      </c>
      <c r="D1292" s="36" t="s">
        <v>12</v>
      </c>
      <c r="E1292" t="s">
        <v>64</v>
      </c>
    </row>
    <row r="1293" spans="1:5" x14ac:dyDescent="0.25">
      <c r="A1293" s="5">
        <v>45741.487164351849</v>
      </c>
      <c r="B1293" t="s">
        <v>2745</v>
      </c>
      <c r="C1293" s="36" t="s">
        <v>2746</v>
      </c>
      <c r="D1293" s="36" t="s">
        <v>11</v>
      </c>
      <c r="E1293" t="s">
        <v>64</v>
      </c>
    </row>
    <row r="1294" spans="1:5" x14ac:dyDescent="0.25">
      <c r="A1294" s="5">
        <v>45741.491585648146</v>
      </c>
      <c r="B1294" t="s">
        <v>2747</v>
      </c>
      <c r="C1294" s="36" t="s">
        <v>2748</v>
      </c>
      <c r="D1294" s="36" t="s">
        <v>11</v>
      </c>
      <c r="E1294" t="s">
        <v>64</v>
      </c>
    </row>
    <row r="1295" spans="1:5" x14ac:dyDescent="0.25">
      <c r="A1295" s="5">
        <v>45741.501087962963</v>
      </c>
      <c r="B1295" t="s">
        <v>2749</v>
      </c>
      <c r="C1295" s="36" t="s">
        <v>2750</v>
      </c>
      <c r="D1295" s="36" t="s">
        <v>6</v>
      </c>
      <c r="E1295" t="s">
        <v>64</v>
      </c>
    </row>
    <row r="1296" spans="1:5" x14ac:dyDescent="0.25">
      <c r="A1296" s="5">
        <v>45741.501747685186</v>
      </c>
      <c r="B1296" t="s">
        <v>2751</v>
      </c>
      <c r="C1296" s="36" t="s">
        <v>2752</v>
      </c>
      <c r="D1296" s="36" t="s">
        <v>12</v>
      </c>
      <c r="E1296" t="s">
        <v>64</v>
      </c>
    </row>
    <row r="1297" spans="1:5" x14ac:dyDescent="0.25">
      <c r="A1297" s="5">
        <v>45741.507662037038</v>
      </c>
      <c r="B1297" t="s">
        <v>2753</v>
      </c>
      <c r="C1297" s="36" t="s">
        <v>2754</v>
      </c>
      <c r="D1297" s="36" t="s">
        <v>25</v>
      </c>
      <c r="E1297" t="s">
        <v>64</v>
      </c>
    </row>
    <row r="1298" spans="1:5" x14ac:dyDescent="0.25">
      <c r="A1298" s="5">
        <v>45741.537002314813</v>
      </c>
      <c r="B1298" t="s">
        <v>2755</v>
      </c>
      <c r="C1298" s="36" t="s">
        <v>2756</v>
      </c>
      <c r="D1298" s="36" t="s">
        <v>6</v>
      </c>
      <c r="E1298" t="s">
        <v>64</v>
      </c>
    </row>
    <row r="1299" spans="1:5" x14ac:dyDescent="0.25">
      <c r="A1299" s="5">
        <v>45741.538101851853</v>
      </c>
      <c r="B1299" t="s">
        <v>2757</v>
      </c>
      <c r="C1299" s="36" t="s">
        <v>2758</v>
      </c>
      <c r="D1299" s="36" t="s">
        <v>7</v>
      </c>
      <c r="E1299" t="s">
        <v>64</v>
      </c>
    </row>
    <row r="1300" spans="1:5" x14ac:dyDescent="0.25">
      <c r="A1300" s="5">
        <v>45741.585358796299</v>
      </c>
      <c r="B1300" t="s">
        <v>2759</v>
      </c>
      <c r="C1300" s="36" t="s">
        <v>2760</v>
      </c>
      <c r="D1300" s="36" t="s">
        <v>6</v>
      </c>
      <c r="E1300" t="s">
        <v>64</v>
      </c>
    </row>
    <row r="1301" spans="1:5" x14ac:dyDescent="0.25">
      <c r="A1301" s="5">
        <v>45741.618032407408</v>
      </c>
      <c r="B1301" t="s">
        <v>2761</v>
      </c>
      <c r="C1301" s="36" t="s">
        <v>2762</v>
      </c>
      <c r="D1301" s="36" t="s">
        <v>13</v>
      </c>
      <c r="E1301" t="s">
        <v>64</v>
      </c>
    </row>
    <row r="1302" spans="1:5" x14ac:dyDescent="0.25">
      <c r="A1302" s="5">
        <v>45741.626574074071</v>
      </c>
      <c r="B1302" t="s">
        <v>2763</v>
      </c>
      <c r="C1302" s="36" t="s">
        <v>2764</v>
      </c>
      <c r="D1302" s="36" t="s">
        <v>7</v>
      </c>
      <c r="E1302" t="s">
        <v>64</v>
      </c>
    </row>
    <row r="1303" spans="1:5" x14ac:dyDescent="0.25">
      <c r="A1303" s="5">
        <v>45741.630104166667</v>
      </c>
      <c r="B1303" t="s">
        <v>2765</v>
      </c>
      <c r="C1303" s="36" t="s">
        <v>2766</v>
      </c>
      <c r="D1303" s="36" t="s">
        <v>12</v>
      </c>
      <c r="E1303" t="s">
        <v>64</v>
      </c>
    </row>
    <row r="1304" spans="1:5" x14ac:dyDescent="0.25">
      <c r="A1304" s="5">
        <v>45741.631608796299</v>
      </c>
      <c r="B1304" t="s">
        <v>2767</v>
      </c>
      <c r="C1304" s="36" t="s">
        <v>2768</v>
      </c>
      <c r="D1304" s="36" t="s">
        <v>13</v>
      </c>
      <c r="E1304" t="s">
        <v>64</v>
      </c>
    </row>
    <row r="1305" spans="1:5" x14ac:dyDescent="0.25">
      <c r="A1305" s="5">
        <v>45741.654641203706</v>
      </c>
      <c r="B1305" t="s">
        <v>2769</v>
      </c>
      <c r="C1305" s="36" t="s">
        <v>2770</v>
      </c>
      <c r="D1305" s="36" t="s">
        <v>10</v>
      </c>
      <c r="E1305" t="s">
        <v>64</v>
      </c>
    </row>
    <row r="1306" spans="1:5" x14ac:dyDescent="0.25">
      <c r="A1306" s="5">
        <v>45741.662407407406</v>
      </c>
      <c r="B1306" t="s">
        <v>2771</v>
      </c>
      <c r="C1306" s="36" t="s">
        <v>2772</v>
      </c>
      <c r="D1306" s="36" t="s">
        <v>7</v>
      </c>
      <c r="E1306" t="s">
        <v>64</v>
      </c>
    </row>
    <row r="1307" spans="1:5" x14ac:dyDescent="0.25">
      <c r="A1307" s="5">
        <v>45741.790300925924</v>
      </c>
      <c r="B1307" t="s">
        <v>2773</v>
      </c>
      <c r="C1307" s="36" t="s">
        <v>2774</v>
      </c>
      <c r="D1307" s="36" t="s">
        <v>13</v>
      </c>
      <c r="E1307" t="s">
        <v>64</v>
      </c>
    </row>
    <row r="1308" spans="1:5" x14ac:dyDescent="0.25">
      <c r="A1308" s="5">
        <v>45741.792430555557</v>
      </c>
      <c r="B1308" t="s">
        <v>2775</v>
      </c>
      <c r="C1308" s="36" t="s">
        <v>2776</v>
      </c>
      <c r="D1308" s="36" t="s">
        <v>10</v>
      </c>
      <c r="E1308" t="s">
        <v>64</v>
      </c>
    </row>
    <row r="1309" spans="1:5" x14ac:dyDescent="0.25">
      <c r="A1309" s="5">
        <v>45742.214490740742</v>
      </c>
      <c r="B1309" t="s">
        <v>2777</v>
      </c>
      <c r="C1309" s="36" t="s">
        <v>2778</v>
      </c>
      <c r="D1309" s="36" t="s">
        <v>4</v>
      </c>
      <c r="E1309" t="s">
        <v>64</v>
      </c>
    </row>
    <row r="1310" spans="1:5" x14ac:dyDescent="0.25">
      <c r="A1310" s="5">
        <v>45742.334999999999</v>
      </c>
      <c r="B1310" t="s">
        <v>2779</v>
      </c>
      <c r="C1310" s="36" t="s">
        <v>2780</v>
      </c>
      <c r="D1310" s="36" t="s">
        <v>8</v>
      </c>
      <c r="E1310" t="s">
        <v>64</v>
      </c>
    </row>
    <row r="1311" spans="1:5" x14ac:dyDescent="0.25">
      <c r="A1311" s="5">
        <v>45742.336678240739</v>
      </c>
      <c r="B1311" t="s">
        <v>2781</v>
      </c>
      <c r="C1311" s="36" t="s">
        <v>2782</v>
      </c>
      <c r="D1311" s="36" t="s">
        <v>8</v>
      </c>
      <c r="E1311" t="s">
        <v>64</v>
      </c>
    </row>
    <row r="1312" spans="1:5" x14ac:dyDescent="0.25">
      <c r="A1312" s="5">
        <v>45742.342164351852</v>
      </c>
      <c r="B1312" t="s">
        <v>2783</v>
      </c>
      <c r="C1312" s="36" t="s">
        <v>2784</v>
      </c>
      <c r="D1312" s="36" t="s">
        <v>8</v>
      </c>
      <c r="E1312" t="s">
        <v>64</v>
      </c>
    </row>
    <row r="1313" spans="1:5" x14ac:dyDescent="0.25">
      <c r="A1313" s="5">
        <v>45742.347372685188</v>
      </c>
      <c r="B1313" t="s">
        <v>2785</v>
      </c>
      <c r="C1313" s="36" t="s">
        <v>2786</v>
      </c>
      <c r="D1313" s="36" t="s">
        <v>8</v>
      </c>
      <c r="E1313" t="s">
        <v>64</v>
      </c>
    </row>
    <row r="1314" spans="1:5" x14ac:dyDescent="0.25">
      <c r="A1314" s="5">
        <v>45742.398877314816</v>
      </c>
      <c r="B1314" t="s">
        <v>2787</v>
      </c>
      <c r="C1314" s="36" t="s">
        <v>2788</v>
      </c>
      <c r="D1314" s="36" t="s">
        <v>8</v>
      </c>
      <c r="E1314" t="s">
        <v>64</v>
      </c>
    </row>
    <row r="1315" spans="1:5" x14ac:dyDescent="0.25">
      <c r="A1315" s="5">
        <v>45742.420266203706</v>
      </c>
      <c r="B1315" t="s">
        <v>2789</v>
      </c>
      <c r="C1315" s="36" t="s">
        <v>2790</v>
      </c>
      <c r="D1315" s="36" t="s">
        <v>6</v>
      </c>
      <c r="E1315" t="s">
        <v>64</v>
      </c>
    </row>
    <row r="1316" spans="1:5" x14ac:dyDescent="0.25">
      <c r="A1316" s="5">
        <v>45742.423067129632</v>
      </c>
      <c r="B1316" t="s">
        <v>2791</v>
      </c>
      <c r="C1316" s="36" t="s">
        <v>2792</v>
      </c>
      <c r="D1316" s="36" t="s">
        <v>6</v>
      </c>
      <c r="E1316" t="s">
        <v>64</v>
      </c>
    </row>
    <row r="1317" spans="1:5" x14ac:dyDescent="0.25">
      <c r="A1317" s="5">
        <v>45742.426979166667</v>
      </c>
      <c r="B1317" t="s">
        <v>2793</v>
      </c>
      <c r="C1317" s="36" t="s">
        <v>2794</v>
      </c>
      <c r="D1317" s="36" t="s">
        <v>12</v>
      </c>
      <c r="E1317" t="s">
        <v>64</v>
      </c>
    </row>
    <row r="1318" spans="1:5" x14ac:dyDescent="0.25">
      <c r="A1318" s="5">
        <v>45742.461226851854</v>
      </c>
      <c r="B1318" t="s">
        <v>2795</v>
      </c>
      <c r="C1318" s="36" t="s">
        <v>2796</v>
      </c>
      <c r="D1318" s="36" t="s">
        <v>24</v>
      </c>
      <c r="E1318" t="s">
        <v>64</v>
      </c>
    </row>
    <row r="1319" spans="1:5" x14ac:dyDescent="0.25">
      <c r="A1319" s="5">
        <v>45742.466747685183</v>
      </c>
      <c r="B1319" t="s">
        <v>2797</v>
      </c>
      <c r="C1319" s="36" t="s">
        <v>2798</v>
      </c>
      <c r="D1319" s="36" t="s">
        <v>24</v>
      </c>
      <c r="E1319" t="s">
        <v>64</v>
      </c>
    </row>
    <row r="1320" spans="1:5" x14ac:dyDescent="0.25">
      <c r="A1320" s="5">
        <v>45742.505173611113</v>
      </c>
      <c r="B1320" t="s">
        <v>2799</v>
      </c>
      <c r="C1320" s="36" t="s">
        <v>2800</v>
      </c>
      <c r="D1320" s="36" t="s">
        <v>6</v>
      </c>
      <c r="E1320" t="s">
        <v>64</v>
      </c>
    </row>
    <row r="1321" spans="1:5" x14ac:dyDescent="0.25">
      <c r="A1321" s="5">
        <v>45742.516342592593</v>
      </c>
      <c r="B1321" t="s">
        <v>2801</v>
      </c>
      <c r="C1321" s="36" t="s">
        <v>2802</v>
      </c>
      <c r="D1321" s="36" t="s">
        <v>8</v>
      </c>
      <c r="E1321" t="s">
        <v>64</v>
      </c>
    </row>
    <row r="1322" spans="1:5" x14ac:dyDescent="0.25">
      <c r="A1322" s="5">
        <v>45742.531655092593</v>
      </c>
      <c r="B1322" t="s">
        <v>2803</v>
      </c>
      <c r="C1322" s="36" t="s">
        <v>2804</v>
      </c>
      <c r="D1322" s="36" t="s">
        <v>6</v>
      </c>
      <c r="E1322" t="s">
        <v>64</v>
      </c>
    </row>
    <row r="1323" spans="1:5" x14ac:dyDescent="0.25">
      <c r="A1323" s="5">
        <v>45742.543703703705</v>
      </c>
      <c r="B1323" t="s">
        <v>2805</v>
      </c>
      <c r="C1323" s="36" t="s">
        <v>2806</v>
      </c>
      <c r="D1323" s="36" t="s">
        <v>7</v>
      </c>
      <c r="E1323" t="s">
        <v>64</v>
      </c>
    </row>
    <row r="1324" spans="1:5" x14ac:dyDescent="0.25">
      <c r="A1324" s="5">
        <v>45742.566134259258</v>
      </c>
      <c r="B1324" t="s">
        <v>2807</v>
      </c>
      <c r="C1324" s="36" t="s">
        <v>2808</v>
      </c>
      <c r="D1324" s="36" t="s">
        <v>13</v>
      </c>
      <c r="E1324" t="s">
        <v>64</v>
      </c>
    </row>
    <row r="1325" spans="1:5" x14ac:dyDescent="0.25">
      <c r="A1325" s="5">
        <v>45742.57440972222</v>
      </c>
      <c r="B1325" t="s">
        <v>2809</v>
      </c>
      <c r="C1325" s="36" t="s">
        <v>2810</v>
      </c>
      <c r="D1325" s="36" t="s">
        <v>7</v>
      </c>
      <c r="E1325" t="s">
        <v>64</v>
      </c>
    </row>
    <row r="1326" spans="1:5" x14ac:dyDescent="0.25">
      <c r="A1326" s="5">
        <v>45742.633449074077</v>
      </c>
      <c r="B1326" t="s">
        <v>2811</v>
      </c>
      <c r="C1326" s="36" t="s">
        <v>2812</v>
      </c>
      <c r="D1326" s="36" t="s">
        <v>13</v>
      </c>
      <c r="E1326" t="s">
        <v>64</v>
      </c>
    </row>
    <row r="1327" spans="1:5" x14ac:dyDescent="0.25">
      <c r="A1327" s="5">
        <v>45743.283020833333</v>
      </c>
      <c r="B1327" t="s">
        <v>2813</v>
      </c>
      <c r="C1327" s="36" t="s">
        <v>2814</v>
      </c>
      <c r="D1327" s="36" t="s">
        <v>6</v>
      </c>
      <c r="E1327" t="s">
        <v>64</v>
      </c>
    </row>
    <row r="1328" spans="1:5" x14ac:dyDescent="0.25">
      <c r="A1328" s="5">
        <v>45743.301400462966</v>
      </c>
      <c r="B1328" t="s">
        <v>2815</v>
      </c>
      <c r="C1328" s="36" t="s">
        <v>2816</v>
      </c>
      <c r="D1328" s="36" t="s">
        <v>6</v>
      </c>
      <c r="E1328" t="s">
        <v>64</v>
      </c>
    </row>
    <row r="1329" spans="1:5" x14ac:dyDescent="0.25">
      <c r="A1329" s="5">
        <v>45743.324282407404</v>
      </c>
      <c r="B1329" t="s">
        <v>2817</v>
      </c>
      <c r="C1329" s="36" t="s">
        <v>2818</v>
      </c>
      <c r="D1329" s="36" t="s">
        <v>8</v>
      </c>
      <c r="E1329" t="s">
        <v>64</v>
      </c>
    </row>
    <row r="1330" spans="1:5" x14ac:dyDescent="0.25">
      <c r="A1330" s="5">
        <v>45743.400023148148</v>
      </c>
      <c r="B1330" t="s">
        <v>2819</v>
      </c>
      <c r="C1330" s="36" t="s">
        <v>2820</v>
      </c>
      <c r="D1330" s="36" t="s">
        <v>25</v>
      </c>
      <c r="E1330" t="s">
        <v>64</v>
      </c>
    </row>
    <row r="1331" spans="1:5" x14ac:dyDescent="0.25">
      <c r="A1331" s="5">
        <v>45743.424988425926</v>
      </c>
      <c r="B1331" t="s">
        <v>2821</v>
      </c>
      <c r="C1331" s="36" t="s">
        <v>2822</v>
      </c>
      <c r="D1331" s="36" t="s">
        <v>11</v>
      </c>
      <c r="E1331" t="s">
        <v>64</v>
      </c>
    </row>
    <row r="1332" spans="1:5" x14ac:dyDescent="0.25">
      <c r="A1332" s="5">
        <v>45743.454780092594</v>
      </c>
      <c r="B1332" t="s">
        <v>2823</v>
      </c>
      <c r="C1332" s="36" t="s">
        <v>2824</v>
      </c>
      <c r="D1332" s="36" t="s">
        <v>8</v>
      </c>
      <c r="E1332" t="s">
        <v>63</v>
      </c>
    </row>
    <row r="1333" spans="1:5" x14ac:dyDescent="0.25">
      <c r="A1333" s="5">
        <v>45743.473773148151</v>
      </c>
      <c r="B1333" t="s">
        <v>2825</v>
      </c>
      <c r="C1333" s="36" t="s">
        <v>2826</v>
      </c>
      <c r="D1333" s="36" t="s">
        <v>12</v>
      </c>
      <c r="E1333" t="s">
        <v>64</v>
      </c>
    </row>
    <row r="1334" spans="1:5" x14ac:dyDescent="0.25">
      <c r="A1334" s="5">
        <v>45743.490532407406</v>
      </c>
      <c r="B1334" t="s">
        <v>2827</v>
      </c>
      <c r="C1334" s="36" t="s">
        <v>2828</v>
      </c>
      <c r="D1334" s="36" t="s">
        <v>8</v>
      </c>
      <c r="E1334" t="s">
        <v>64</v>
      </c>
    </row>
    <row r="1335" spans="1:5" x14ac:dyDescent="0.25">
      <c r="A1335" s="5">
        <v>45743.738391203704</v>
      </c>
      <c r="B1335" t="s">
        <v>2829</v>
      </c>
      <c r="C1335" s="36" t="s">
        <v>2830</v>
      </c>
      <c r="D1335" s="36" t="s">
        <v>11</v>
      </c>
      <c r="E1335" t="s">
        <v>64</v>
      </c>
    </row>
    <row r="1336" spans="1:5" x14ac:dyDescent="0.25">
      <c r="A1336" s="5">
        <v>45743.808981481481</v>
      </c>
      <c r="B1336" t="s">
        <v>2831</v>
      </c>
      <c r="C1336" s="36" t="s">
        <v>2832</v>
      </c>
      <c r="D1336" s="36" t="s">
        <v>208</v>
      </c>
      <c r="E1336" t="s">
        <v>64</v>
      </c>
    </row>
    <row r="1337" spans="1:5" x14ac:dyDescent="0.25">
      <c r="A1337" s="5">
        <v>45744.263611111113</v>
      </c>
      <c r="B1337" t="s">
        <v>2833</v>
      </c>
      <c r="C1337" s="36" t="s">
        <v>2834</v>
      </c>
      <c r="D1337" s="36" t="s">
        <v>24</v>
      </c>
      <c r="E1337" t="s">
        <v>64</v>
      </c>
    </row>
    <row r="1338" spans="1:5" x14ac:dyDescent="0.25">
      <c r="A1338" s="5">
        <v>45744.274039351854</v>
      </c>
      <c r="B1338" t="s">
        <v>2835</v>
      </c>
      <c r="C1338" s="36" t="s">
        <v>2836</v>
      </c>
      <c r="D1338" s="36" t="s">
        <v>13</v>
      </c>
      <c r="E1338" t="s">
        <v>64</v>
      </c>
    </row>
    <row r="1339" spans="1:5" x14ac:dyDescent="0.25">
      <c r="A1339" s="5">
        <v>45744.302187499998</v>
      </c>
      <c r="B1339" t="s">
        <v>2837</v>
      </c>
      <c r="C1339" s="36" t="s">
        <v>2838</v>
      </c>
      <c r="D1339" s="36" t="s">
        <v>13</v>
      </c>
      <c r="E1339" t="s">
        <v>64</v>
      </c>
    </row>
    <row r="1340" spans="1:5" x14ac:dyDescent="0.25">
      <c r="A1340" s="5">
        <v>45744.306608796294</v>
      </c>
      <c r="B1340" t="s">
        <v>2839</v>
      </c>
      <c r="C1340" s="36" t="s">
        <v>2840</v>
      </c>
      <c r="D1340" s="36" t="s">
        <v>13</v>
      </c>
      <c r="E1340" t="s">
        <v>64</v>
      </c>
    </row>
    <row r="1341" spans="1:5" x14ac:dyDescent="0.25">
      <c r="A1341" s="5">
        <v>45744.372870370367</v>
      </c>
      <c r="B1341" t="s">
        <v>2841</v>
      </c>
      <c r="C1341" s="36" t="s">
        <v>2842</v>
      </c>
      <c r="D1341" s="36" t="s">
        <v>24</v>
      </c>
      <c r="E1341" t="s">
        <v>64</v>
      </c>
    </row>
    <row r="1342" spans="1:5" x14ac:dyDescent="0.25">
      <c r="A1342" s="5">
        <v>45744.373379629629</v>
      </c>
      <c r="B1342" t="s">
        <v>2843</v>
      </c>
      <c r="C1342" s="36" t="s">
        <v>2844</v>
      </c>
      <c r="D1342" s="36" t="s">
        <v>24</v>
      </c>
      <c r="E1342" t="s">
        <v>64</v>
      </c>
    </row>
    <row r="1343" spans="1:5" x14ac:dyDescent="0.25">
      <c r="A1343" s="5">
        <v>45744.376238425924</v>
      </c>
      <c r="B1343" t="s">
        <v>2845</v>
      </c>
      <c r="C1343" s="36" t="s">
        <v>2846</v>
      </c>
      <c r="D1343" s="36" t="s">
        <v>11</v>
      </c>
      <c r="E1343" t="s">
        <v>64</v>
      </c>
    </row>
    <row r="1344" spans="1:5" x14ac:dyDescent="0.25">
      <c r="A1344" s="5">
        <v>45744.386006944442</v>
      </c>
      <c r="B1344" t="s">
        <v>2847</v>
      </c>
      <c r="C1344" s="36" t="s">
        <v>2848</v>
      </c>
      <c r="D1344" s="36" t="s">
        <v>7</v>
      </c>
      <c r="E1344" t="s">
        <v>64</v>
      </c>
    </row>
    <row r="1345" spans="1:5" x14ac:dyDescent="0.25">
      <c r="A1345" s="5">
        <v>45744.394409722219</v>
      </c>
      <c r="B1345" t="s">
        <v>2849</v>
      </c>
      <c r="C1345" s="36" t="s">
        <v>2850</v>
      </c>
      <c r="D1345" s="36" t="s">
        <v>13</v>
      </c>
      <c r="E1345" t="s">
        <v>64</v>
      </c>
    </row>
    <row r="1346" spans="1:5" x14ac:dyDescent="0.25">
      <c r="A1346" s="5">
        <v>45744.402916666666</v>
      </c>
      <c r="B1346" t="s">
        <v>2851</v>
      </c>
      <c r="C1346" s="36" t="s">
        <v>2852</v>
      </c>
      <c r="D1346" s="36" t="s">
        <v>13</v>
      </c>
      <c r="E1346" t="s">
        <v>64</v>
      </c>
    </row>
    <row r="1347" spans="1:5" x14ac:dyDescent="0.25">
      <c r="A1347" s="5">
        <v>45744.473194444443</v>
      </c>
      <c r="B1347" t="s">
        <v>2853</v>
      </c>
      <c r="C1347" s="36" t="s">
        <v>2854</v>
      </c>
      <c r="D1347" s="36" t="s">
        <v>25</v>
      </c>
      <c r="E1347" t="s">
        <v>64</v>
      </c>
    </row>
    <row r="1348" spans="1:5" x14ac:dyDescent="0.25">
      <c r="A1348" s="5">
        <v>45744.490520833337</v>
      </c>
      <c r="B1348" t="s">
        <v>2855</v>
      </c>
      <c r="C1348" s="36" t="s">
        <v>2856</v>
      </c>
      <c r="D1348" s="36" t="s">
        <v>25</v>
      </c>
      <c r="E1348" t="s">
        <v>64</v>
      </c>
    </row>
    <row r="1349" spans="1:5" x14ac:dyDescent="0.25">
      <c r="A1349" s="5">
        <v>45744.571712962963</v>
      </c>
      <c r="B1349" t="s">
        <v>2857</v>
      </c>
      <c r="C1349" s="36" t="s">
        <v>2858</v>
      </c>
      <c r="D1349" s="36" t="s">
        <v>7</v>
      </c>
      <c r="E1349" t="s">
        <v>64</v>
      </c>
    </row>
    <row r="1350" spans="1:5" x14ac:dyDescent="0.25">
      <c r="A1350" s="5">
        <v>45744.575636574074</v>
      </c>
      <c r="B1350" t="s">
        <v>2859</v>
      </c>
      <c r="C1350" s="36" t="s">
        <v>2860</v>
      </c>
      <c r="D1350" s="36" t="s">
        <v>4</v>
      </c>
      <c r="E1350" t="s">
        <v>64</v>
      </c>
    </row>
    <row r="1351" spans="1:5" x14ac:dyDescent="0.25">
      <c r="A1351" s="5">
        <v>45744.655590277776</v>
      </c>
      <c r="B1351" t="s">
        <v>2861</v>
      </c>
      <c r="C1351" s="36" t="s">
        <v>2862</v>
      </c>
      <c r="D1351" s="36" t="s">
        <v>10</v>
      </c>
      <c r="E1351" t="s">
        <v>64</v>
      </c>
    </row>
    <row r="1352" spans="1:5" x14ac:dyDescent="0.25">
      <c r="A1352" s="5">
        <v>45744.663715277777</v>
      </c>
      <c r="B1352" t="s">
        <v>2863</v>
      </c>
      <c r="C1352" s="36" t="s">
        <v>2864</v>
      </c>
      <c r="D1352" s="36" t="s">
        <v>12</v>
      </c>
      <c r="E1352" t="s">
        <v>64</v>
      </c>
    </row>
    <row r="1353" spans="1:5" x14ac:dyDescent="0.25">
      <c r="A1353" s="5">
        <v>45744.701944444445</v>
      </c>
      <c r="B1353" t="s">
        <v>2865</v>
      </c>
      <c r="C1353" s="36" t="s">
        <v>2866</v>
      </c>
      <c r="D1353" s="36" t="s">
        <v>13</v>
      </c>
      <c r="E1353" t="s">
        <v>64</v>
      </c>
    </row>
    <row r="1354" spans="1:5" x14ac:dyDescent="0.25">
      <c r="A1354" s="5">
        <v>45745.288819444446</v>
      </c>
      <c r="B1354" t="s">
        <v>2867</v>
      </c>
      <c r="C1354" s="36" t="s">
        <v>2868</v>
      </c>
      <c r="D1354" s="36" t="s">
        <v>7</v>
      </c>
      <c r="E1354" t="s">
        <v>64</v>
      </c>
    </row>
    <row r="1355" spans="1:5" x14ac:dyDescent="0.25">
      <c r="A1355" s="5">
        <v>45745.344629629632</v>
      </c>
      <c r="B1355" t="s">
        <v>2869</v>
      </c>
      <c r="C1355" s="36" t="s">
        <v>2870</v>
      </c>
      <c r="D1355" s="36" t="s">
        <v>7</v>
      </c>
      <c r="E1355" t="s">
        <v>64</v>
      </c>
    </row>
    <row r="1356" spans="1:5" x14ac:dyDescent="0.25">
      <c r="A1356" s="5">
        <v>45745.358043981483</v>
      </c>
      <c r="B1356" t="s">
        <v>2871</v>
      </c>
      <c r="C1356" s="36" t="s">
        <v>2872</v>
      </c>
      <c r="D1356" s="36" t="s">
        <v>4</v>
      </c>
      <c r="E1356" t="s">
        <v>64</v>
      </c>
    </row>
    <row r="1357" spans="1:5" x14ac:dyDescent="0.25">
      <c r="A1357" s="5">
        <v>45745.366365740738</v>
      </c>
      <c r="B1357" t="s">
        <v>2873</v>
      </c>
      <c r="C1357" s="36" t="s">
        <v>2874</v>
      </c>
      <c r="D1357" s="36" t="s">
        <v>7</v>
      </c>
      <c r="E1357" t="s">
        <v>64</v>
      </c>
    </row>
    <row r="1358" spans="1:5" x14ac:dyDescent="0.25">
      <c r="A1358" s="5">
        <v>45745.636388888888</v>
      </c>
      <c r="B1358" t="s">
        <v>2875</v>
      </c>
      <c r="C1358" s="36" t="s">
        <v>2876</v>
      </c>
      <c r="D1358" s="36" t="s">
        <v>331</v>
      </c>
      <c r="E1358" t="s">
        <v>64</v>
      </c>
    </row>
    <row r="1359" spans="1:5" x14ac:dyDescent="0.25">
      <c r="A1359" s="5">
        <v>45746.7425</v>
      </c>
      <c r="B1359" t="s">
        <v>2877</v>
      </c>
      <c r="C1359" s="36" t="s">
        <v>2878</v>
      </c>
      <c r="D1359" s="36" t="s">
        <v>4</v>
      </c>
      <c r="E1359" t="s">
        <v>63</v>
      </c>
    </row>
    <row r="1360" spans="1:5" x14ac:dyDescent="0.25">
      <c r="A1360" s="5">
        <v>45746.774537037039</v>
      </c>
      <c r="B1360" t="s">
        <v>2879</v>
      </c>
      <c r="C1360" s="36" t="s">
        <v>2880</v>
      </c>
      <c r="D1360" s="36" t="s">
        <v>8</v>
      </c>
      <c r="E1360" t="s">
        <v>64</v>
      </c>
    </row>
    <row r="1361" spans="1:5" x14ac:dyDescent="0.25">
      <c r="A1361" s="5">
        <v>45747.198009259257</v>
      </c>
      <c r="B1361" t="s">
        <v>2881</v>
      </c>
      <c r="C1361" s="36" t="s">
        <v>2882</v>
      </c>
      <c r="D1361" s="36" t="s">
        <v>10</v>
      </c>
      <c r="E1361" t="s">
        <v>64</v>
      </c>
    </row>
    <row r="1362" spans="1:5" x14ac:dyDescent="0.25">
      <c r="A1362" s="5">
        <v>45747.237754629627</v>
      </c>
      <c r="B1362" t="s">
        <v>2883</v>
      </c>
      <c r="C1362" s="36" t="s">
        <v>2884</v>
      </c>
      <c r="D1362" s="36" t="s">
        <v>12</v>
      </c>
      <c r="E1362" t="s">
        <v>64</v>
      </c>
    </row>
    <row r="1363" spans="1:5" x14ac:dyDescent="0.25">
      <c r="A1363" s="5">
        <v>45747.243935185186</v>
      </c>
      <c r="B1363" t="s">
        <v>2885</v>
      </c>
      <c r="C1363" s="36" t="s">
        <v>2886</v>
      </c>
      <c r="D1363" s="36" t="s">
        <v>8</v>
      </c>
      <c r="E1363" t="s">
        <v>64</v>
      </c>
    </row>
    <row r="1364" spans="1:5" x14ac:dyDescent="0.25">
      <c r="A1364" s="5">
        <v>45747.257523148146</v>
      </c>
      <c r="B1364" t="s">
        <v>2887</v>
      </c>
      <c r="C1364" s="36" t="s">
        <v>2888</v>
      </c>
      <c r="D1364" s="36" t="s">
        <v>12</v>
      </c>
      <c r="E1364" t="s">
        <v>64</v>
      </c>
    </row>
    <row r="1365" spans="1:5" x14ac:dyDescent="0.25">
      <c r="A1365" s="5">
        <v>45747.263935185183</v>
      </c>
      <c r="B1365" t="s">
        <v>2889</v>
      </c>
      <c r="C1365" s="36" t="s">
        <v>2890</v>
      </c>
      <c r="D1365" s="36" t="s">
        <v>11</v>
      </c>
      <c r="E1365" t="s">
        <v>64</v>
      </c>
    </row>
    <row r="1366" spans="1:5" x14ac:dyDescent="0.25">
      <c r="A1366" s="5">
        <v>45747.269756944443</v>
      </c>
      <c r="B1366" t="s">
        <v>2891</v>
      </c>
      <c r="C1366" s="36" t="s">
        <v>2892</v>
      </c>
      <c r="D1366" s="36" t="s">
        <v>4</v>
      </c>
      <c r="E1366" t="s">
        <v>64</v>
      </c>
    </row>
    <row r="1367" spans="1:5" x14ac:dyDescent="0.25">
      <c r="A1367" s="5">
        <v>45747.289583333331</v>
      </c>
      <c r="B1367" t="s">
        <v>2893</v>
      </c>
      <c r="C1367" s="36" t="s">
        <v>2894</v>
      </c>
      <c r="D1367" s="36" t="s">
        <v>4</v>
      </c>
      <c r="E1367" t="s">
        <v>64</v>
      </c>
    </row>
    <row r="1368" spans="1:5" x14ac:dyDescent="0.25">
      <c r="A1368" s="5">
        <v>45747.29146990741</v>
      </c>
      <c r="B1368" t="s">
        <v>2895</v>
      </c>
      <c r="C1368" s="36" t="s">
        <v>2896</v>
      </c>
      <c r="D1368" s="36" t="s">
        <v>8</v>
      </c>
      <c r="E1368" t="s">
        <v>63</v>
      </c>
    </row>
    <row r="1369" spans="1:5" x14ac:dyDescent="0.25">
      <c r="A1369" s="5">
        <v>45747.293587962966</v>
      </c>
      <c r="B1369" t="s">
        <v>2897</v>
      </c>
      <c r="C1369" s="36" t="s">
        <v>2898</v>
      </c>
      <c r="D1369" s="36" t="s">
        <v>381</v>
      </c>
      <c r="E1369" t="s">
        <v>64</v>
      </c>
    </row>
    <row r="1370" spans="1:5" x14ac:dyDescent="0.25">
      <c r="A1370" s="5">
        <v>45747.296712962961</v>
      </c>
      <c r="B1370" t="s">
        <v>2899</v>
      </c>
      <c r="C1370" s="36" t="s">
        <v>2900</v>
      </c>
      <c r="D1370" s="36" t="s">
        <v>13</v>
      </c>
      <c r="E1370" t="s">
        <v>64</v>
      </c>
    </row>
    <row r="1371" spans="1:5" x14ac:dyDescent="0.25">
      <c r="A1371" s="5">
        <v>45747.30228009259</v>
      </c>
      <c r="B1371" t="s">
        <v>2901</v>
      </c>
      <c r="C1371" s="36" t="s">
        <v>2902</v>
      </c>
      <c r="D1371" s="36" t="s">
        <v>25</v>
      </c>
      <c r="E1371" t="s">
        <v>64</v>
      </c>
    </row>
    <row r="1372" spans="1:5" x14ac:dyDescent="0.25">
      <c r="A1372" s="5">
        <v>45747.306608796294</v>
      </c>
      <c r="B1372" t="s">
        <v>2903</v>
      </c>
      <c r="C1372" s="36" t="s">
        <v>2904</v>
      </c>
      <c r="D1372" s="36" t="s">
        <v>13</v>
      </c>
      <c r="E1372" t="s">
        <v>64</v>
      </c>
    </row>
    <row r="1373" spans="1:5" x14ac:dyDescent="0.25">
      <c r="A1373" s="5">
        <v>45747.321967592594</v>
      </c>
      <c r="B1373" t="s">
        <v>2905</v>
      </c>
      <c r="C1373" s="36" t="s">
        <v>2906</v>
      </c>
      <c r="D1373" s="36" t="s">
        <v>6</v>
      </c>
      <c r="E1373" t="s">
        <v>64</v>
      </c>
    </row>
    <row r="1374" spans="1:5" x14ac:dyDescent="0.25">
      <c r="A1374" s="5">
        <v>45747.335451388892</v>
      </c>
      <c r="B1374" t="s">
        <v>2907</v>
      </c>
      <c r="C1374" s="36" t="s">
        <v>2908</v>
      </c>
      <c r="D1374" s="36" t="s">
        <v>7</v>
      </c>
      <c r="E1374" t="s">
        <v>64</v>
      </c>
    </row>
    <row r="1375" spans="1:5" x14ac:dyDescent="0.25">
      <c r="A1375" s="5">
        <v>45747.338194444441</v>
      </c>
      <c r="B1375" t="s">
        <v>2909</v>
      </c>
      <c r="C1375" s="36" t="s">
        <v>2910</v>
      </c>
      <c r="D1375" s="36" t="s">
        <v>12</v>
      </c>
      <c r="E1375" t="s">
        <v>64</v>
      </c>
    </row>
    <row r="1376" spans="1:5" x14ac:dyDescent="0.25">
      <c r="A1376" s="5">
        <v>45747.353402777779</v>
      </c>
      <c r="B1376" t="s">
        <v>2911</v>
      </c>
      <c r="C1376" s="36" t="s">
        <v>2912</v>
      </c>
      <c r="D1376" s="36" t="s">
        <v>13</v>
      </c>
      <c r="E1376" t="s">
        <v>64</v>
      </c>
    </row>
    <row r="1377" spans="1:5" x14ac:dyDescent="0.25">
      <c r="A1377" s="5">
        <v>45747.359178240738</v>
      </c>
      <c r="B1377" t="s">
        <v>2913</v>
      </c>
      <c r="C1377" s="36" t="s">
        <v>2914</v>
      </c>
      <c r="D1377" s="36" t="s">
        <v>13</v>
      </c>
      <c r="E1377" t="s">
        <v>64</v>
      </c>
    </row>
    <row r="1378" spans="1:5" x14ac:dyDescent="0.25">
      <c r="A1378" s="5">
        <v>45747.361111111109</v>
      </c>
      <c r="B1378" t="s">
        <v>2915</v>
      </c>
      <c r="C1378" s="36" t="s">
        <v>2916</v>
      </c>
      <c r="D1378" s="36" t="s">
        <v>12</v>
      </c>
      <c r="E1378" t="s">
        <v>64</v>
      </c>
    </row>
    <row r="1379" spans="1:5" x14ac:dyDescent="0.25">
      <c r="A1379" s="5">
        <v>45747.362175925926</v>
      </c>
      <c r="B1379" t="s">
        <v>2917</v>
      </c>
      <c r="C1379" s="36" t="s">
        <v>2918</v>
      </c>
      <c r="D1379" s="36" t="s">
        <v>10</v>
      </c>
      <c r="E1379" t="s">
        <v>64</v>
      </c>
    </row>
    <row r="1380" spans="1:5" x14ac:dyDescent="0.25">
      <c r="A1380" s="5">
        <v>45747.363900462966</v>
      </c>
      <c r="B1380" t="s">
        <v>2919</v>
      </c>
      <c r="C1380" s="36" t="s">
        <v>2920</v>
      </c>
      <c r="D1380" s="36" t="s">
        <v>10</v>
      </c>
      <c r="E1380" t="s">
        <v>64</v>
      </c>
    </row>
    <row r="1381" spans="1:5" x14ac:dyDescent="0.25">
      <c r="A1381" s="5">
        <v>45747.373067129629</v>
      </c>
      <c r="B1381" t="s">
        <v>2921</v>
      </c>
      <c r="C1381" s="36" t="s">
        <v>2922</v>
      </c>
      <c r="D1381" s="36" t="s">
        <v>8</v>
      </c>
      <c r="E1381" t="s">
        <v>64</v>
      </c>
    </row>
    <row r="1382" spans="1:5" x14ac:dyDescent="0.25">
      <c r="A1382" s="5">
        <v>45747.381180555552</v>
      </c>
      <c r="B1382" t="s">
        <v>2923</v>
      </c>
      <c r="C1382" s="36" t="s">
        <v>2924</v>
      </c>
      <c r="D1382" s="36" t="s">
        <v>13</v>
      </c>
      <c r="E1382" t="s">
        <v>64</v>
      </c>
    </row>
    <row r="1383" spans="1:5" x14ac:dyDescent="0.25">
      <c r="A1383" s="5">
        <v>45747.400960648149</v>
      </c>
      <c r="B1383" t="s">
        <v>2925</v>
      </c>
      <c r="C1383" s="36" t="s">
        <v>2926</v>
      </c>
      <c r="D1383" s="36" t="s">
        <v>11</v>
      </c>
      <c r="E1383" t="s">
        <v>64</v>
      </c>
    </row>
    <row r="1384" spans="1:5" x14ac:dyDescent="0.25">
      <c r="A1384" s="5">
        <v>45747.528333333335</v>
      </c>
      <c r="B1384" t="s">
        <v>2927</v>
      </c>
      <c r="C1384" s="36" t="s">
        <v>2928</v>
      </c>
      <c r="D1384" s="36" t="s">
        <v>12</v>
      </c>
      <c r="E1384" t="s">
        <v>64</v>
      </c>
    </row>
    <row r="1385" spans="1:5" x14ac:dyDescent="0.25">
      <c r="A1385" s="5">
        <v>45747.556134259263</v>
      </c>
      <c r="B1385" t="s">
        <v>2929</v>
      </c>
      <c r="C1385" s="36" t="s">
        <v>2930</v>
      </c>
      <c r="D1385" s="36" t="s">
        <v>4</v>
      </c>
      <c r="E1385" t="s">
        <v>64</v>
      </c>
    </row>
    <row r="1386" spans="1:5" x14ac:dyDescent="0.25">
      <c r="A1386" s="5">
        <v>45747.568136574075</v>
      </c>
      <c r="B1386" t="s">
        <v>2931</v>
      </c>
      <c r="C1386" s="36" t="s">
        <v>2932</v>
      </c>
      <c r="D1386" s="36" t="s">
        <v>6</v>
      </c>
      <c r="E1386" t="s">
        <v>64</v>
      </c>
    </row>
    <row r="1387" spans="1:5" x14ac:dyDescent="0.25">
      <c r="A1387" s="5">
        <v>45747.575208333335</v>
      </c>
      <c r="B1387" t="s">
        <v>2933</v>
      </c>
      <c r="C1387" s="36" t="s">
        <v>2934</v>
      </c>
      <c r="D1387" s="36" t="s">
        <v>13</v>
      </c>
      <c r="E1387" t="s">
        <v>64</v>
      </c>
    </row>
    <row r="1388" spans="1:5" x14ac:dyDescent="0.25">
      <c r="A1388" s="5">
        <v>45747.584363425929</v>
      </c>
      <c r="B1388" t="s">
        <v>2935</v>
      </c>
      <c r="C1388" s="36" t="s">
        <v>2936</v>
      </c>
      <c r="D1388" s="36" t="s">
        <v>13</v>
      </c>
      <c r="E1388" t="s">
        <v>64</v>
      </c>
    </row>
    <row r="1389" spans="1:5" x14ac:dyDescent="0.25">
      <c r="A1389" s="5">
        <v>45747.626018518517</v>
      </c>
      <c r="B1389" t="s">
        <v>2937</v>
      </c>
      <c r="C1389" s="36" t="s">
        <v>2938</v>
      </c>
      <c r="D1389" s="36" t="s">
        <v>12</v>
      </c>
      <c r="E1389" t="s">
        <v>64</v>
      </c>
    </row>
    <row r="1390" spans="1:5" x14ac:dyDescent="0.25">
      <c r="A1390" s="5">
        <v>45747.657025462962</v>
      </c>
      <c r="B1390" t="s">
        <v>2939</v>
      </c>
      <c r="C1390" s="36" t="s">
        <v>2940</v>
      </c>
      <c r="D1390" s="36" t="s">
        <v>12</v>
      </c>
      <c r="E1390" t="s">
        <v>64</v>
      </c>
    </row>
    <row r="1391" spans="1:5" x14ac:dyDescent="0.25">
      <c r="A1391" s="5">
        <v>45747.853425925925</v>
      </c>
      <c r="B1391" t="s">
        <v>2941</v>
      </c>
      <c r="C1391" s="36" t="s">
        <v>2942</v>
      </c>
      <c r="D1391" s="36" t="s">
        <v>10</v>
      </c>
      <c r="E1391" t="s">
        <v>64</v>
      </c>
    </row>
    <row r="1392" spans="1:5" x14ac:dyDescent="0.25">
      <c r="A1392" s="5">
        <v>45747.858946759261</v>
      </c>
      <c r="B1392" t="s">
        <v>2943</v>
      </c>
      <c r="C1392" s="36" t="s">
        <v>2944</v>
      </c>
      <c r="D1392" s="36" t="s">
        <v>10</v>
      </c>
      <c r="E1392" t="s">
        <v>64</v>
      </c>
    </row>
    <row r="1393" spans="1:5" x14ac:dyDescent="0.25">
      <c r="A1393" s="5">
        <v>45747.876307870371</v>
      </c>
      <c r="B1393" t="s">
        <v>2945</v>
      </c>
      <c r="C1393" s="36" t="s">
        <v>2946</v>
      </c>
      <c r="D1393" s="36" t="s">
        <v>7</v>
      </c>
      <c r="E1393" t="s">
        <v>64</v>
      </c>
    </row>
    <row r="1394" spans="1:5" x14ac:dyDescent="0.25">
      <c r="A1394" s="5">
        <v>45747.894814814812</v>
      </c>
      <c r="B1394" t="s">
        <v>2947</v>
      </c>
      <c r="C1394" s="36" t="s">
        <v>2948</v>
      </c>
      <c r="D1394" s="36" t="s">
        <v>10</v>
      </c>
      <c r="E1394" t="s">
        <v>64</v>
      </c>
    </row>
    <row r="1395" spans="1:5" x14ac:dyDescent="0.25">
      <c r="A1395" s="5">
        <v>45747.898402777777</v>
      </c>
      <c r="B1395" t="s">
        <v>2949</v>
      </c>
      <c r="C1395" s="36" t="s">
        <v>2950</v>
      </c>
      <c r="D1395" s="36" t="s">
        <v>10</v>
      </c>
      <c r="E1395" t="s">
        <v>64</v>
      </c>
    </row>
    <row r="1396" spans="1:5" x14ac:dyDescent="0.25">
      <c r="A1396" s="5">
        <v>45747.90351851852</v>
      </c>
      <c r="B1396" t="s">
        <v>2951</v>
      </c>
      <c r="C1396" s="36" t="s">
        <v>2952</v>
      </c>
      <c r="D1396" s="36" t="s">
        <v>8</v>
      </c>
      <c r="E1396" t="s">
        <v>64</v>
      </c>
    </row>
    <row r="1397" spans="1:5" x14ac:dyDescent="0.25">
      <c r="A1397" s="5">
        <v>45748.162407407406</v>
      </c>
      <c r="B1397" t="s">
        <v>2953</v>
      </c>
      <c r="C1397" s="36" t="s">
        <v>2954</v>
      </c>
      <c r="D1397" s="36" t="s">
        <v>13</v>
      </c>
      <c r="E1397" t="s">
        <v>64</v>
      </c>
    </row>
    <row r="1398" spans="1:5" x14ac:dyDescent="0.25">
      <c r="A1398" s="5">
        <v>45748.304305555554</v>
      </c>
      <c r="B1398" t="s">
        <v>2955</v>
      </c>
      <c r="C1398" s="36" t="s">
        <v>2956</v>
      </c>
      <c r="D1398" s="36" t="s">
        <v>25</v>
      </c>
      <c r="E1398" t="s">
        <v>64</v>
      </c>
    </row>
    <row r="1399" spans="1:5" x14ac:dyDescent="0.25">
      <c r="A1399" s="5">
        <v>45748.308495370373</v>
      </c>
      <c r="B1399" t="s">
        <v>2957</v>
      </c>
      <c r="C1399" s="36" t="s">
        <v>2958</v>
      </c>
      <c r="D1399" s="36" t="s">
        <v>4</v>
      </c>
      <c r="E1399" t="s">
        <v>64</v>
      </c>
    </row>
    <row r="1400" spans="1:5" x14ac:dyDescent="0.25">
      <c r="A1400" s="5">
        <v>45748.31145833333</v>
      </c>
      <c r="B1400" t="s">
        <v>2959</v>
      </c>
      <c r="C1400" s="36" t="s">
        <v>2960</v>
      </c>
      <c r="D1400" s="36" t="s">
        <v>6</v>
      </c>
      <c r="E1400" t="s">
        <v>64</v>
      </c>
    </row>
    <row r="1401" spans="1:5" x14ac:dyDescent="0.25">
      <c r="A1401" s="5">
        <v>45748.32267361111</v>
      </c>
      <c r="B1401" t="s">
        <v>2961</v>
      </c>
      <c r="C1401" s="36" t="s">
        <v>2962</v>
      </c>
      <c r="D1401" s="36" t="s">
        <v>11</v>
      </c>
      <c r="E1401" t="s">
        <v>64</v>
      </c>
    </row>
    <row r="1402" spans="1:5" x14ac:dyDescent="0.25">
      <c r="A1402" s="5">
        <v>45748.37363425926</v>
      </c>
      <c r="B1402" t="s">
        <v>2963</v>
      </c>
      <c r="C1402" s="36" t="s">
        <v>2964</v>
      </c>
      <c r="D1402" s="36" t="s">
        <v>12</v>
      </c>
      <c r="E1402" t="s">
        <v>64</v>
      </c>
    </row>
    <row r="1403" spans="1:5" x14ac:dyDescent="0.25">
      <c r="A1403" s="5">
        <v>45748.417685185188</v>
      </c>
      <c r="B1403" t="s">
        <v>2965</v>
      </c>
      <c r="C1403" s="36" t="s">
        <v>2966</v>
      </c>
      <c r="D1403" s="36" t="s">
        <v>13</v>
      </c>
      <c r="E1403" t="s">
        <v>64</v>
      </c>
    </row>
    <row r="1404" spans="1:5" x14ac:dyDescent="0.25">
      <c r="A1404" s="5">
        <v>45748.427060185182</v>
      </c>
      <c r="B1404" t="s">
        <v>2967</v>
      </c>
      <c r="C1404" s="36" t="s">
        <v>2968</v>
      </c>
      <c r="D1404" s="36" t="s">
        <v>7</v>
      </c>
      <c r="E1404" t="s">
        <v>64</v>
      </c>
    </row>
    <row r="1405" spans="1:5" x14ac:dyDescent="0.25">
      <c r="A1405" s="5">
        <v>45748.435150462959</v>
      </c>
      <c r="B1405" t="s">
        <v>2969</v>
      </c>
      <c r="C1405" s="36" t="s">
        <v>2970</v>
      </c>
      <c r="D1405" s="36" t="s">
        <v>7</v>
      </c>
      <c r="E1405" t="s">
        <v>63</v>
      </c>
    </row>
    <row r="1406" spans="1:5" x14ac:dyDescent="0.25">
      <c r="A1406" s="5">
        <v>45748.467083333337</v>
      </c>
      <c r="B1406" t="s">
        <v>2971</v>
      </c>
      <c r="C1406" s="36" t="s">
        <v>2972</v>
      </c>
      <c r="D1406" s="36" t="s">
        <v>7</v>
      </c>
      <c r="E1406" t="s">
        <v>64</v>
      </c>
    </row>
    <row r="1407" spans="1:5" x14ac:dyDescent="0.25">
      <c r="A1407" s="5">
        <v>45748.584201388891</v>
      </c>
      <c r="B1407" t="s">
        <v>2973</v>
      </c>
      <c r="C1407" s="36" t="s">
        <v>2974</v>
      </c>
      <c r="D1407" s="36" t="s">
        <v>13</v>
      </c>
      <c r="E1407" t="s">
        <v>64</v>
      </c>
    </row>
    <row r="1408" spans="1:5" x14ac:dyDescent="0.25">
      <c r="A1408" s="5">
        <v>45748.624166666668</v>
      </c>
      <c r="B1408" t="s">
        <v>2975</v>
      </c>
      <c r="C1408" s="36" t="s">
        <v>2976</v>
      </c>
      <c r="D1408" s="36" t="s">
        <v>11</v>
      </c>
      <c r="E1408" t="s">
        <v>64</v>
      </c>
    </row>
    <row r="1409" spans="1:5" x14ac:dyDescent="0.25">
      <c r="A1409" s="5">
        <v>45748.628171296295</v>
      </c>
      <c r="B1409" t="s">
        <v>2977</v>
      </c>
      <c r="C1409" s="36" t="s">
        <v>2978</v>
      </c>
      <c r="D1409" s="36" t="s">
        <v>11</v>
      </c>
      <c r="E1409" t="s">
        <v>64</v>
      </c>
    </row>
    <row r="1410" spans="1:5" x14ac:dyDescent="0.25">
      <c r="A1410" s="5">
        <v>45748.62940972222</v>
      </c>
      <c r="B1410" t="s">
        <v>2979</v>
      </c>
      <c r="C1410" s="36" t="s">
        <v>2980</v>
      </c>
      <c r="D1410" s="36" t="s">
        <v>10</v>
      </c>
      <c r="E1410" t="s">
        <v>64</v>
      </c>
    </row>
    <row r="1411" spans="1:5" x14ac:dyDescent="0.25">
      <c r="A1411" s="5">
        <v>45748.633599537039</v>
      </c>
      <c r="B1411" t="s">
        <v>2981</v>
      </c>
      <c r="C1411" s="36" t="s">
        <v>2982</v>
      </c>
      <c r="D1411" s="36" t="s">
        <v>6</v>
      </c>
      <c r="E1411" t="s">
        <v>64</v>
      </c>
    </row>
    <row r="1412" spans="1:5" x14ac:dyDescent="0.25">
      <c r="A1412" s="5">
        <v>45749.342060185183</v>
      </c>
      <c r="B1412" t="s">
        <v>2983</v>
      </c>
      <c r="C1412" s="36" t="s">
        <v>2984</v>
      </c>
      <c r="D1412" s="36" t="s">
        <v>7</v>
      </c>
      <c r="E1412" t="s">
        <v>64</v>
      </c>
    </row>
    <row r="1413" spans="1:5" x14ac:dyDescent="0.25">
      <c r="A1413" s="5">
        <v>45749.34574074074</v>
      </c>
      <c r="B1413" t="s">
        <v>2985</v>
      </c>
      <c r="C1413" s="36" t="s">
        <v>2986</v>
      </c>
      <c r="D1413" s="36" t="s">
        <v>24</v>
      </c>
      <c r="E1413" t="s">
        <v>64</v>
      </c>
    </row>
    <row r="1414" spans="1:5" x14ac:dyDescent="0.25">
      <c r="A1414" s="5">
        <v>45749.350381944445</v>
      </c>
      <c r="B1414" t="s">
        <v>2987</v>
      </c>
      <c r="C1414" s="36" t="s">
        <v>2988</v>
      </c>
      <c r="D1414" s="36" t="s">
        <v>10</v>
      </c>
      <c r="E1414" t="s">
        <v>64</v>
      </c>
    </row>
    <row r="1415" spans="1:5" x14ac:dyDescent="0.25">
      <c r="A1415" s="5">
        <v>45749.379120370373</v>
      </c>
      <c r="B1415" t="s">
        <v>2989</v>
      </c>
      <c r="C1415" s="36" t="s">
        <v>2990</v>
      </c>
      <c r="D1415" s="36" t="s">
        <v>7</v>
      </c>
      <c r="E1415" t="s">
        <v>64</v>
      </c>
    </row>
    <row r="1416" spans="1:5" x14ac:dyDescent="0.25">
      <c r="A1416" s="5">
        <v>45749.408113425925</v>
      </c>
      <c r="B1416" t="s">
        <v>2991</v>
      </c>
      <c r="C1416" s="36" t="s">
        <v>2992</v>
      </c>
      <c r="D1416" s="36" t="s">
        <v>4</v>
      </c>
      <c r="E1416" t="s">
        <v>64</v>
      </c>
    </row>
    <row r="1417" spans="1:5" x14ac:dyDescent="0.25">
      <c r="A1417" s="5">
        <v>45749.411597222221</v>
      </c>
      <c r="B1417" t="s">
        <v>2993</v>
      </c>
      <c r="C1417" s="36" t="s">
        <v>2994</v>
      </c>
      <c r="D1417" s="36" t="s">
        <v>6</v>
      </c>
      <c r="E1417" t="s">
        <v>64</v>
      </c>
    </row>
    <row r="1418" spans="1:5" x14ac:dyDescent="0.25">
      <c r="A1418" s="5">
        <v>45749.418032407404</v>
      </c>
      <c r="B1418" t="s">
        <v>2995</v>
      </c>
      <c r="C1418" s="36" t="s">
        <v>2996</v>
      </c>
      <c r="D1418" s="36" t="s">
        <v>13</v>
      </c>
      <c r="E1418" t="s">
        <v>64</v>
      </c>
    </row>
    <row r="1419" spans="1:5" x14ac:dyDescent="0.25">
      <c r="A1419" s="5">
        <v>45749.461226851854</v>
      </c>
      <c r="B1419" t="s">
        <v>2997</v>
      </c>
      <c r="C1419" s="36" t="s">
        <v>2998</v>
      </c>
      <c r="D1419" s="36" t="s">
        <v>6</v>
      </c>
      <c r="E1419" t="s">
        <v>64</v>
      </c>
    </row>
    <row r="1420" spans="1:5" x14ac:dyDescent="0.25">
      <c r="A1420" s="5">
        <v>45749.503368055557</v>
      </c>
      <c r="B1420" t="s">
        <v>2999</v>
      </c>
      <c r="C1420" s="36" t="s">
        <v>3000</v>
      </c>
      <c r="D1420" s="36" t="s">
        <v>6</v>
      </c>
      <c r="E1420" t="s">
        <v>64</v>
      </c>
    </row>
    <row r="1421" spans="1:5" x14ac:dyDescent="0.25">
      <c r="A1421" s="5">
        <v>45749.535613425927</v>
      </c>
      <c r="B1421" t="s">
        <v>3001</v>
      </c>
      <c r="C1421" s="36" t="s">
        <v>3002</v>
      </c>
      <c r="D1421" s="36" t="s">
        <v>7</v>
      </c>
      <c r="E1421" t="s">
        <v>64</v>
      </c>
    </row>
    <row r="1422" spans="1:5" x14ac:dyDescent="0.25">
      <c r="A1422" s="5">
        <v>45749.546365740738</v>
      </c>
      <c r="B1422" t="s">
        <v>3003</v>
      </c>
      <c r="C1422" s="36" t="s">
        <v>3004</v>
      </c>
      <c r="D1422" s="36" t="s">
        <v>6</v>
      </c>
      <c r="E1422" t="s">
        <v>64</v>
      </c>
    </row>
    <row r="1423" spans="1:5" x14ac:dyDescent="0.25">
      <c r="A1423" s="5">
        <v>45749.54787037037</v>
      </c>
      <c r="B1423" t="s">
        <v>3005</v>
      </c>
      <c r="C1423" s="36" t="s">
        <v>3006</v>
      </c>
      <c r="D1423" s="36" t="s">
        <v>4</v>
      </c>
      <c r="E1423" t="s">
        <v>64</v>
      </c>
    </row>
    <row r="1424" spans="1:5" x14ac:dyDescent="0.25">
      <c r="A1424" s="5">
        <v>45749.569861111115</v>
      </c>
      <c r="B1424" t="s">
        <v>3007</v>
      </c>
      <c r="C1424" s="36" t="s">
        <v>3008</v>
      </c>
      <c r="D1424" s="36" t="s">
        <v>24</v>
      </c>
      <c r="E1424" t="s">
        <v>64</v>
      </c>
    </row>
    <row r="1425" spans="1:5" x14ac:dyDescent="0.25">
      <c r="A1425" s="5">
        <v>45749.585428240738</v>
      </c>
      <c r="B1425" t="s">
        <v>3009</v>
      </c>
      <c r="C1425" s="36" t="s">
        <v>3010</v>
      </c>
      <c r="D1425" s="36" t="s">
        <v>13</v>
      </c>
      <c r="E1425" t="s">
        <v>64</v>
      </c>
    </row>
    <row r="1426" spans="1:5" x14ac:dyDescent="0.25">
      <c r="A1426" s="5">
        <v>45749.600185185183</v>
      </c>
      <c r="B1426" t="s">
        <v>3011</v>
      </c>
      <c r="C1426" s="36" t="s">
        <v>3012</v>
      </c>
      <c r="D1426" s="36" t="s">
        <v>12</v>
      </c>
      <c r="E1426" t="s">
        <v>64</v>
      </c>
    </row>
    <row r="1427" spans="1:5" x14ac:dyDescent="0.25">
      <c r="A1427" s="5">
        <v>45749.741446759261</v>
      </c>
      <c r="B1427" t="s">
        <v>3013</v>
      </c>
      <c r="C1427" s="36" t="s">
        <v>3014</v>
      </c>
      <c r="D1427" s="36" t="s">
        <v>10</v>
      </c>
      <c r="E1427" t="s">
        <v>64</v>
      </c>
    </row>
    <row r="1428" spans="1:5" x14ac:dyDescent="0.25">
      <c r="A1428" s="5">
        <v>45750.312962962962</v>
      </c>
      <c r="B1428" t="s">
        <v>3015</v>
      </c>
      <c r="C1428" s="36" t="s">
        <v>3016</v>
      </c>
      <c r="D1428" s="36" t="s">
        <v>932</v>
      </c>
      <c r="E1428" t="s">
        <v>64</v>
      </c>
    </row>
    <row r="1429" spans="1:5" x14ac:dyDescent="0.25">
      <c r="A1429" s="5">
        <v>45750.334826388891</v>
      </c>
      <c r="B1429" t="s">
        <v>3017</v>
      </c>
      <c r="C1429" s="36" t="s">
        <v>3018</v>
      </c>
      <c r="D1429" s="36" t="s">
        <v>25</v>
      </c>
      <c r="E1429" t="s">
        <v>64</v>
      </c>
    </row>
    <row r="1430" spans="1:5" x14ac:dyDescent="0.25">
      <c r="A1430" s="5">
        <v>45750.345972222225</v>
      </c>
      <c r="B1430" t="s">
        <v>3019</v>
      </c>
      <c r="C1430" s="36" t="s">
        <v>3020</v>
      </c>
      <c r="D1430" s="36" t="s">
        <v>25</v>
      </c>
      <c r="E1430" t="s">
        <v>64</v>
      </c>
    </row>
    <row r="1431" spans="1:5" x14ac:dyDescent="0.25">
      <c r="A1431" s="5">
        <v>45750.34957175926</v>
      </c>
      <c r="B1431" t="s">
        <v>3021</v>
      </c>
      <c r="C1431" s="36" t="s">
        <v>3022</v>
      </c>
      <c r="D1431" s="36" t="s">
        <v>13</v>
      </c>
      <c r="E1431" t="s">
        <v>64</v>
      </c>
    </row>
    <row r="1432" spans="1:5" x14ac:dyDescent="0.25">
      <c r="A1432" s="5">
        <v>45750.375474537039</v>
      </c>
      <c r="B1432" t="s">
        <v>3023</v>
      </c>
      <c r="C1432" s="36" t="s">
        <v>3024</v>
      </c>
      <c r="D1432" s="36" t="s">
        <v>6</v>
      </c>
      <c r="E1432" t="s">
        <v>64</v>
      </c>
    </row>
    <row r="1433" spans="1:5" x14ac:dyDescent="0.25">
      <c r="A1433" s="5">
        <v>45750.705381944441</v>
      </c>
      <c r="B1433" t="s">
        <v>3025</v>
      </c>
      <c r="C1433" s="36" t="s">
        <v>3026</v>
      </c>
      <c r="D1433" s="36" t="s">
        <v>25</v>
      </c>
      <c r="E1433" t="s">
        <v>64</v>
      </c>
    </row>
    <row r="1434" spans="1:5" x14ac:dyDescent="0.25">
      <c r="A1434" s="5">
        <v>45751.286944444444</v>
      </c>
      <c r="B1434" t="s">
        <v>3027</v>
      </c>
      <c r="C1434" s="36" t="s">
        <v>3028</v>
      </c>
      <c r="D1434" s="36" t="s">
        <v>25</v>
      </c>
      <c r="E1434" t="s">
        <v>64</v>
      </c>
    </row>
    <row r="1435" spans="1:5" x14ac:dyDescent="0.25">
      <c r="A1435" s="5">
        <v>45751.291412037041</v>
      </c>
      <c r="B1435" t="s">
        <v>3029</v>
      </c>
      <c r="C1435" s="36" t="s">
        <v>3030</v>
      </c>
      <c r="D1435" s="36" t="s">
        <v>12</v>
      </c>
      <c r="E1435" t="s">
        <v>64</v>
      </c>
    </row>
    <row r="1436" spans="1:5" x14ac:dyDescent="0.25">
      <c r="A1436" s="5">
        <v>45751.32172453704</v>
      </c>
      <c r="B1436" t="s">
        <v>3031</v>
      </c>
      <c r="C1436" s="36" t="s">
        <v>3032</v>
      </c>
      <c r="D1436" s="36" t="s">
        <v>13</v>
      </c>
      <c r="E1436" t="s">
        <v>63</v>
      </c>
    </row>
    <row r="1437" spans="1:5" x14ac:dyDescent="0.25">
      <c r="A1437" s="5">
        <v>45751.328923611109</v>
      </c>
      <c r="B1437" t="s">
        <v>3033</v>
      </c>
      <c r="C1437" s="36" t="s">
        <v>3034</v>
      </c>
      <c r="D1437" s="36" t="s">
        <v>8</v>
      </c>
      <c r="E1437" t="s">
        <v>64</v>
      </c>
    </row>
    <row r="1438" spans="1:5" x14ac:dyDescent="0.25">
      <c r="A1438" s="5">
        <v>45751.333981481483</v>
      </c>
      <c r="B1438" t="s">
        <v>3035</v>
      </c>
      <c r="C1438" s="36" t="s">
        <v>3036</v>
      </c>
      <c r="D1438" s="36" t="s">
        <v>6</v>
      </c>
      <c r="E1438" t="s">
        <v>64</v>
      </c>
    </row>
    <row r="1439" spans="1:5" x14ac:dyDescent="0.25">
      <c r="A1439" s="5">
        <v>45751.337916666664</v>
      </c>
      <c r="B1439" t="s">
        <v>3037</v>
      </c>
      <c r="C1439" s="36" t="s">
        <v>3038</v>
      </c>
      <c r="D1439" s="36" t="s">
        <v>13</v>
      </c>
      <c r="E1439" t="s">
        <v>64</v>
      </c>
    </row>
    <row r="1440" spans="1:5" x14ac:dyDescent="0.25">
      <c r="A1440" s="5">
        <v>45751.33971064815</v>
      </c>
      <c r="B1440" t="s">
        <v>3039</v>
      </c>
      <c r="C1440" s="36" t="s">
        <v>3040</v>
      </c>
      <c r="D1440" s="36" t="s">
        <v>8</v>
      </c>
      <c r="E1440" t="s">
        <v>64</v>
      </c>
    </row>
    <row r="1441" spans="1:5" x14ac:dyDescent="0.25">
      <c r="A1441" s="5">
        <v>45751.382835648146</v>
      </c>
      <c r="B1441" t="s">
        <v>3041</v>
      </c>
      <c r="C1441" s="36" t="s">
        <v>3042</v>
      </c>
      <c r="D1441" s="36" t="s">
        <v>24</v>
      </c>
      <c r="E1441" t="s">
        <v>64</v>
      </c>
    </row>
    <row r="1442" spans="1:5" x14ac:dyDescent="0.25">
      <c r="A1442" s="5">
        <v>45751.430625000001</v>
      </c>
      <c r="B1442" t="s">
        <v>3043</v>
      </c>
      <c r="C1442" s="36" t="s">
        <v>3044</v>
      </c>
      <c r="D1442" s="36" t="s">
        <v>4</v>
      </c>
      <c r="E1442" t="s">
        <v>64</v>
      </c>
    </row>
    <row r="1443" spans="1:5" x14ac:dyDescent="0.25">
      <c r="A1443" s="5">
        <v>45751.480127314811</v>
      </c>
      <c r="B1443" t="s">
        <v>3045</v>
      </c>
      <c r="C1443" s="36" t="s">
        <v>3046</v>
      </c>
      <c r="D1443" s="36" t="s">
        <v>11</v>
      </c>
      <c r="E1443" t="s">
        <v>64</v>
      </c>
    </row>
    <row r="1444" spans="1:5" x14ac:dyDescent="0.25">
      <c r="A1444" s="5">
        <v>45751.521550925929</v>
      </c>
      <c r="B1444" t="s">
        <v>3047</v>
      </c>
      <c r="C1444" s="36" t="s">
        <v>3048</v>
      </c>
      <c r="D1444" s="36" t="s">
        <v>12</v>
      </c>
      <c r="E1444" t="s">
        <v>64</v>
      </c>
    </row>
    <row r="1445" spans="1:5" x14ac:dyDescent="0.25">
      <c r="A1445" s="5">
        <v>45751.652812499997</v>
      </c>
      <c r="B1445" t="s">
        <v>3049</v>
      </c>
      <c r="C1445" s="36" t="s">
        <v>3050</v>
      </c>
      <c r="D1445" s="36" t="s">
        <v>13</v>
      </c>
      <c r="E1445" t="s">
        <v>64</v>
      </c>
    </row>
    <row r="1446" spans="1:5" x14ac:dyDescent="0.25">
      <c r="A1446" s="5">
        <v>45752.280775462961</v>
      </c>
      <c r="B1446" t="s">
        <v>3051</v>
      </c>
      <c r="C1446" s="36" t="s">
        <v>3052</v>
      </c>
      <c r="D1446" s="36" t="s">
        <v>25</v>
      </c>
      <c r="E1446" t="s">
        <v>64</v>
      </c>
    </row>
    <row r="1447" spans="1:5" x14ac:dyDescent="0.25">
      <c r="A1447" s="5">
        <v>45752.291967592595</v>
      </c>
      <c r="B1447" t="s">
        <v>3053</v>
      </c>
      <c r="C1447" s="36" t="s">
        <v>3054</v>
      </c>
      <c r="D1447" s="36" t="s">
        <v>13</v>
      </c>
      <c r="E1447" t="s">
        <v>64</v>
      </c>
    </row>
    <row r="1448" spans="1:5" x14ac:dyDescent="0.25">
      <c r="A1448" s="5">
        <v>45752.325335648151</v>
      </c>
      <c r="B1448" t="s">
        <v>3055</v>
      </c>
      <c r="C1448" s="36" t="s">
        <v>3056</v>
      </c>
      <c r="D1448" s="36" t="s">
        <v>7</v>
      </c>
      <c r="E1448" t="s">
        <v>64</v>
      </c>
    </row>
    <row r="1449" spans="1:5" x14ac:dyDescent="0.25">
      <c r="A1449" s="5">
        <v>45752.376064814816</v>
      </c>
      <c r="B1449" t="s">
        <v>3057</v>
      </c>
      <c r="C1449" s="36" t="s">
        <v>3058</v>
      </c>
      <c r="D1449" s="36" t="s">
        <v>8</v>
      </c>
      <c r="E1449" t="s">
        <v>64</v>
      </c>
    </row>
    <row r="1450" spans="1:5" x14ac:dyDescent="0.25">
      <c r="A1450" s="5">
        <v>45752.529456018521</v>
      </c>
      <c r="B1450" t="s">
        <v>3059</v>
      </c>
      <c r="C1450" s="36" t="s">
        <v>3060</v>
      </c>
      <c r="D1450" s="36" t="s">
        <v>7</v>
      </c>
      <c r="E1450" t="s">
        <v>64</v>
      </c>
    </row>
    <row r="1451" spans="1:5" x14ac:dyDescent="0.25">
      <c r="A1451" s="5">
        <v>45752.538344907407</v>
      </c>
      <c r="B1451" t="s">
        <v>3061</v>
      </c>
      <c r="C1451" s="36" t="s">
        <v>3062</v>
      </c>
      <c r="D1451" s="36" t="s">
        <v>25</v>
      </c>
      <c r="E1451" t="s">
        <v>64</v>
      </c>
    </row>
    <row r="1452" spans="1:5" x14ac:dyDescent="0.25">
      <c r="A1452" s="5">
        <v>45752.707916666666</v>
      </c>
      <c r="B1452" t="s">
        <v>3063</v>
      </c>
      <c r="C1452" s="36" t="s">
        <v>3064</v>
      </c>
      <c r="D1452" s="36" t="s">
        <v>11</v>
      </c>
      <c r="E1452" t="s">
        <v>64</v>
      </c>
    </row>
    <row r="1453" spans="1:5" x14ac:dyDescent="0.25">
      <c r="A1453" s="5">
        <v>45752.709710648145</v>
      </c>
      <c r="B1453" t="s">
        <v>3065</v>
      </c>
      <c r="C1453" s="36" t="s">
        <v>3066</v>
      </c>
      <c r="D1453" s="36" t="s">
        <v>13</v>
      </c>
      <c r="E1453" t="s">
        <v>64</v>
      </c>
    </row>
    <row r="1454" spans="1:5" x14ac:dyDescent="0.25">
      <c r="A1454" s="5">
        <v>45753.213206018518</v>
      </c>
      <c r="B1454" t="s">
        <v>3067</v>
      </c>
      <c r="C1454" s="36" t="s">
        <v>3068</v>
      </c>
      <c r="D1454" s="36" t="s">
        <v>11</v>
      </c>
      <c r="E1454" t="s">
        <v>64</v>
      </c>
    </row>
    <row r="1455" spans="1:5" x14ac:dyDescent="0.25">
      <c r="A1455" s="5">
        <v>45753.290208333332</v>
      </c>
      <c r="B1455" t="s">
        <v>3069</v>
      </c>
      <c r="C1455" s="36" t="s">
        <v>3070</v>
      </c>
      <c r="D1455" s="36" t="s">
        <v>13</v>
      </c>
      <c r="E1455" t="s">
        <v>64</v>
      </c>
    </row>
    <row r="1456" spans="1:5" x14ac:dyDescent="0.25">
      <c r="A1456" s="5">
        <v>45753.297662037039</v>
      </c>
      <c r="B1456" t="s">
        <v>3071</v>
      </c>
      <c r="C1456" s="36" t="s">
        <v>3072</v>
      </c>
      <c r="D1456" s="36" t="s">
        <v>12</v>
      </c>
      <c r="E1456" t="s">
        <v>64</v>
      </c>
    </row>
    <row r="1457" spans="1:5" x14ac:dyDescent="0.25">
      <c r="A1457" s="5">
        <v>45753.397685185184</v>
      </c>
      <c r="B1457" t="s">
        <v>3073</v>
      </c>
      <c r="C1457" s="36" t="s">
        <v>3074</v>
      </c>
      <c r="D1457" s="36" t="s">
        <v>6</v>
      </c>
      <c r="E1457" t="s">
        <v>64</v>
      </c>
    </row>
    <row r="1458" spans="1:5" x14ac:dyDescent="0.25">
      <c r="A1458" s="5">
        <v>45753.553657407407</v>
      </c>
      <c r="B1458" t="s">
        <v>3075</v>
      </c>
      <c r="C1458" s="36" t="s">
        <v>3076</v>
      </c>
      <c r="D1458" s="36" t="s">
        <v>13</v>
      </c>
      <c r="E1458" t="s">
        <v>64</v>
      </c>
    </row>
    <row r="1459" spans="1:5" x14ac:dyDescent="0.25">
      <c r="A1459" s="5">
        <v>45753.56894675926</v>
      </c>
      <c r="B1459" t="s">
        <v>3077</v>
      </c>
      <c r="C1459" s="36" t="s">
        <v>3078</v>
      </c>
      <c r="D1459" s="36" t="s">
        <v>13</v>
      </c>
      <c r="E1459" t="s">
        <v>64</v>
      </c>
    </row>
    <row r="1460" spans="1:5" x14ac:dyDescent="0.25">
      <c r="A1460" s="5">
        <v>45753.62599537037</v>
      </c>
      <c r="B1460" t="s">
        <v>3079</v>
      </c>
      <c r="C1460" s="36" t="s">
        <v>3080</v>
      </c>
      <c r="D1460" s="36" t="s">
        <v>7</v>
      </c>
      <c r="E1460" t="s">
        <v>64</v>
      </c>
    </row>
    <row r="1461" spans="1:5" x14ac:dyDescent="0.25">
      <c r="A1461" s="5">
        <v>45753.821967592594</v>
      </c>
      <c r="B1461" t="s">
        <v>3081</v>
      </c>
      <c r="C1461" s="36" t="s">
        <v>3082</v>
      </c>
      <c r="D1461" s="36" t="s">
        <v>25</v>
      </c>
      <c r="E1461" t="s">
        <v>64</v>
      </c>
    </row>
    <row r="1462" spans="1:5" x14ac:dyDescent="0.25">
      <c r="A1462" s="5">
        <v>45754.166689814818</v>
      </c>
      <c r="B1462" t="s">
        <v>3083</v>
      </c>
      <c r="C1462" s="36" t="s">
        <v>3084</v>
      </c>
      <c r="D1462" s="36" t="s">
        <v>161</v>
      </c>
      <c r="E1462" t="s">
        <v>64</v>
      </c>
    </row>
    <row r="1463" spans="1:5" x14ac:dyDescent="0.25">
      <c r="A1463" s="5">
        <v>45754.249652777777</v>
      </c>
      <c r="B1463" t="s">
        <v>3085</v>
      </c>
      <c r="C1463" s="36" t="s">
        <v>3086</v>
      </c>
      <c r="D1463" s="36" t="s">
        <v>6</v>
      </c>
      <c r="E1463" t="s">
        <v>64</v>
      </c>
    </row>
    <row r="1464" spans="1:5" x14ac:dyDescent="0.25">
      <c r="A1464" s="5">
        <v>45754.256006944444</v>
      </c>
      <c r="B1464" t="s">
        <v>3087</v>
      </c>
      <c r="C1464" s="36" t="s">
        <v>3088</v>
      </c>
      <c r="D1464" s="36" t="s">
        <v>6</v>
      </c>
      <c r="E1464" t="s">
        <v>64</v>
      </c>
    </row>
    <row r="1465" spans="1:5" x14ac:dyDescent="0.25">
      <c r="A1465" s="5">
        <v>45754.26357638889</v>
      </c>
      <c r="B1465" t="s">
        <v>3089</v>
      </c>
      <c r="C1465" s="36" t="s">
        <v>3090</v>
      </c>
      <c r="D1465" s="36" t="s">
        <v>12</v>
      </c>
      <c r="E1465" t="s">
        <v>64</v>
      </c>
    </row>
    <row r="1466" spans="1:5" x14ac:dyDescent="0.25">
      <c r="A1466" s="5">
        <v>45754.266516203701</v>
      </c>
      <c r="B1466" t="s">
        <v>3091</v>
      </c>
      <c r="C1466" s="36" t="s">
        <v>3092</v>
      </c>
      <c r="D1466" s="36" t="s">
        <v>4</v>
      </c>
      <c r="E1466" t="s">
        <v>64</v>
      </c>
    </row>
    <row r="1467" spans="1:5" x14ac:dyDescent="0.25">
      <c r="A1467" s="5">
        <v>45754.267048611109</v>
      </c>
      <c r="B1467" t="s">
        <v>3093</v>
      </c>
      <c r="C1467" s="36" t="s">
        <v>3094</v>
      </c>
      <c r="D1467" s="36" t="s">
        <v>13</v>
      </c>
      <c r="E1467" t="s">
        <v>64</v>
      </c>
    </row>
    <row r="1468" spans="1:5" x14ac:dyDescent="0.25">
      <c r="A1468" s="5">
        <v>45754.269016203703</v>
      </c>
      <c r="B1468" t="s">
        <v>3095</v>
      </c>
      <c r="C1468" s="36" t="s">
        <v>3096</v>
      </c>
      <c r="D1468" s="36" t="s">
        <v>13</v>
      </c>
      <c r="E1468" t="s">
        <v>64</v>
      </c>
    </row>
    <row r="1469" spans="1:5" x14ac:dyDescent="0.25">
      <c r="A1469" s="5">
        <v>45754.279398148145</v>
      </c>
      <c r="B1469" t="s">
        <v>3097</v>
      </c>
      <c r="C1469" s="36" t="s">
        <v>3098</v>
      </c>
      <c r="D1469" s="36" t="s">
        <v>6</v>
      </c>
      <c r="E1469" t="s">
        <v>64</v>
      </c>
    </row>
    <row r="1470" spans="1:5" x14ac:dyDescent="0.25">
      <c r="A1470" s="5">
        <v>45754.288101851853</v>
      </c>
      <c r="B1470" t="s">
        <v>3099</v>
      </c>
      <c r="C1470" s="36" t="s">
        <v>3100</v>
      </c>
      <c r="D1470" s="36" t="s">
        <v>11</v>
      </c>
      <c r="E1470" t="s">
        <v>64</v>
      </c>
    </row>
    <row r="1471" spans="1:5" x14ac:dyDescent="0.25">
      <c r="A1471" s="5">
        <v>45754.298518518517</v>
      </c>
      <c r="B1471" t="s">
        <v>3101</v>
      </c>
      <c r="C1471" s="36" t="s">
        <v>3102</v>
      </c>
      <c r="D1471" s="36" t="s">
        <v>11</v>
      </c>
      <c r="E1471" t="s">
        <v>64</v>
      </c>
    </row>
    <row r="1472" spans="1:5" x14ac:dyDescent="0.25">
      <c r="A1472" s="5">
        <v>45754.303344907406</v>
      </c>
      <c r="B1472" t="s">
        <v>3103</v>
      </c>
      <c r="C1472" s="36" t="s">
        <v>3104</v>
      </c>
      <c r="D1472" s="36" t="s">
        <v>24</v>
      </c>
      <c r="E1472" t="s">
        <v>64</v>
      </c>
    </row>
    <row r="1473" spans="1:5" x14ac:dyDescent="0.25">
      <c r="A1473" s="5">
        <v>45754.305439814816</v>
      </c>
      <c r="B1473" t="s">
        <v>3105</v>
      </c>
      <c r="C1473" s="36" t="s">
        <v>3106</v>
      </c>
      <c r="D1473" s="36" t="s">
        <v>7</v>
      </c>
      <c r="E1473" t="s">
        <v>64</v>
      </c>
    </row>
    <row r="1474" spans="1:5" x14ac:dyDescent="0.25">
      <c r="A1474" s="5">
        <v>45754.319756944446</v>
      </c>
      <c r="B1474" t="s">
        <v>3107</v>
      </c>
      <c r="C1474" s="36" t="s">
        <v>3108</v>
      </c>
      <c r="D1474" s="36" t="s">
        <v>13</v>
      </c>
      <c r="E1474" t="s">
        <v>64</v>
      </c>
    </row>
    <row r="1475" spans="1:5" x14ac:dyDescent="0.25">
      <c r="A1475" s="5">
        <v>45754.320231481484</v>
      </c>
      <c r="B1475" t="s">
        <v>3109</v>
      </c>
      <c r="C1475" s="36" t="s">
        <v>3110</v>
      </c>
      <c r="D1475" s="36" t="s">
        <v>24</v>
      </c>
      <c r="E1475" t="s">
        <v>64</v>
      </c>
    </row>
    <row r="1476" spans="1:5" x14ac:dyDescent="0.25">
      <c r="A1476" s="5">
        <v>45754.374872685185</v>
      </c>
      <c r="B1476" t="s">
        <v>3111</v>
      </c>
      <c r="C1476" s="36" t="s">
        <v>3112</v>
      </c>
      <c r="D1476" s="36" t="s">
        <v>24</v>
      </c>
      <c r="E1476" t="s">
        <v>64</v>
      </c>
    </row>
    <row r="1477" spans="1:5" x14ac:dyDescent="0.25">
      <c r="A1477" s="5">
        <v>45754.381435185183</v>
      </c>
      <c r="B1477" t="s">
        <v>3113</v>
      </c>
      <c r="C1477" s="36" t="s">
        <v>3114</v>
      </c>
      <c r="D1477" s="36" t="s">
        <v>11</v>
      </c>
      <c r="E1477" t="s">
        <v>64</v>
      </c>
    </row>
    <row r="1478" spans="1:5" x14ac:dyDescent="0.25">
      <c r="A1478" s="5">
        <v>45754.386967592596</v>
      </c>
      <c r="B1478" t="s">
        <v>3115</v>
      </c>
      <c r="C1478" s="36" t="s">
        <v>3116</v>
      </c>
      <c r="D1478" s="36" t="s">
        <v>6</v>
      </c>
      <c r="E1478" t="s">
        <v>64</v>
      </c>
    </row>
    <row r="1479" spans="1:5" x14ac:dyDescent="0.25">
      <c r="A1479" s="5">
        <v>45754.390208333331</v>
      </c>
      <c r="B1479" t="s">
        <v>3117</v>
      </c>
      <c r="C1479" s="36" t="s">
        <v>3118</v>
      </c>
      <c r="D1479" s="36" t="s">
        <v>11</v>
      </c>
      <c r="E1479" t="s">
        <v>64</v>
      </c>
    </row>
    <row r="1480" spans="1:5" x14ac:dyDescent="0.25">
      <c r="A1480" s="5">
        <v>45754.421782407408</v>
      </c>
      <c r="B1480" t="s">
        <v>3119</v>
      </c>
      <c r="C1480" s="36" t="s">
        <v>3120</v>
      </c>
      <c r="D1480" s="36" t="s">
        <v>13</v>
      </c>
      <c r="E1480" t="s">
        <v>64</v>
      </c>
    </row>
    <row r="1481" spans="1:5" x14ac:dyDescent="0.25">
      <c r="A1481" s="5">
        <v>45754.43178240741</v>
      </c>
      <c r="B1481" t="s">
        <v>3121</v>
      </c>
      <c r="C1481" s="36" t="s">
        <v>3122</v>
      </c>
      <c r="D1481" s="36" t="s">
        <v>7</v>
      </c>
      <c r="E1481" t="s">
        <v>64</v>
      </c>
    </row>
    <row r="1482" spans="1:5" x14ac:dyDescent="0.25">
      <c r="A1482" s="5">
        <v>45754.459837962961</v>
      </c>
      <c r="B1482" t="s">
        <v>3123</v>
      </c>
      <c r="C1482" s="36" t="s">
        <v>3124</v>
      </c>
      <c r="D1482" s="36" t="s">
        <v>6</v>
      </c>
      <c r="E1482" t="s">
        <v>64</v>
      </c>
    </row>
    <row r="1483" spans="1:5" x14ac:dyDescent="0.25">
      <c r="A1483" s="5">
        <v>45754.516435185185</v>
      </c>
      <c r="B1483" t="s">
        <v>3125</v>
      </c>
      <c r="C1483" s="36" t="s">
        <v>3126</v>
      </c>
      <c r="D1483" s="36" t="s">
        <v>10</v>
      </c>
      <c r="E1483" t="s">
        <v>64</v>
      </c>
    </row>
    <row r="1484" spans="1:5" x14ac:dyDescent="0.25">
      <c r="A1484" s="5">
        <v>45754.524988425925</v>
      </c>
      <c r="B1484" t="s">
        <v>3127</v>
      </c>
      <c r="C1484" s="36" t="s">
        <v>3128</v>
      </c>
      <c r="D1484" s="36" t="s">
        <v>8</v>
      </c>
      <c r="E1484" t="s">
        <v>64</v>
      </c>
    </row>
    <row r="1485" spans="1:5" x14ac:dyDescent="0.25">
      <c r="A1485" s="5">
        <v>45754.562986111108</v>
      </c>
      <c r="B1485" t="s">
        <v>3129</v>
      </c>
      <c r="C1485" s="36" t="s">
        <v>3130</v>
      </c>
      <c r="D1485" s="36" t="s">
        <v>6</v>
      </c>
      <c r="E1485" t="s">
        <v>64</v>
      </c>
    </row>
    <row r="1486" spans="1:5" x14ac:dyDescent="0.25">
      <c r="A1486" s="5">
        <v>45754.575532407405</v>
      </c>
      <c r="B1486" t="s">
        <v>3131</v>
      </c>
      <c r="C1486" s="36" t="s">
        <v>3132</v>
      </c>
      <c r="D1486" s="36" t="s">
        <v>10</v>
      </c>
      <c r="E1486" t="s">
        <v>64</v>
      </c>
    </row>
    <row r="1487" spans="1:5" x14ac:dyDescent="0.25">
      <c r="A1487" s="5">
        <v>45754.598969907405</v>
      </c>
      <c r="B1487" t="s">
        <v>3133</v>
      </c>
      <c r="C1487" s="36" t="s">
        <v>3134</v>
      </c>
      <c r="D1487" s="36" t="s">
        <v>12</v>
      </c>
      <c r="E1487" t="s">
        <v>64</v>
      </c>
    </row>
    <row r="1488" spans="1:5" x14ac:dyDescent="0.25">
      <c r="A1488" s="5">
        <v>45754.636203703703</v>
      </c>
      <c r="B1488" t="s">
        <v>3135</v>
      </c>
      <c r="C1488" s="36" t="s">
        <v>3136</v>
      </c>
      <c r="D1488" s="36" t="s">
        <v>13</v>
      </c>
      <c r="E1488" t="s">
        <v>64</v>
      </c>
    </row>
    <row r="1489" spans="1:5" x14ac:dyDescent="0.25">
      <c r="A1489" s="5">
        <v>45754.639456018522</v>
      </c>
      <c r="B1489" t="s">
        <v>3137</v>
      </c>
      <c r="C1489" s="36" t="s">
        <v>3138</v>
      </c>
      <c r="D1489" s="36" t="s">
        <v>12</v>
      </c>
      <c r="E1489" t="s">
        <v>64</v>
      </c>
    </row>
    <row r="1490" spans="1:5" x14ac:dyDescent="0.25">
      <c r="A1490" s="5">
        <v>45754.650729166664</v>
      </c>
      <c r="B1490" t="s">
        <v>3139</v>
      </c>
      <c r="C1490" s="36" t="s">
        <v>3140</v>
      </c>
      <c r="D1490" s="36" t="s">
        <v>7</v>
      </c>
      <c r="E1490" t="s">
        <v>64</v>
      </c>
    </row>
    <row r="1491" spans="1:5" x14ac:dyDescent="0.25">
      <c r="A1491" s="5">
        <v>45754.711296296293</v>
      </c>
      <c r="B1491" t="s">
        <v>3141</v>
      </c>
      <c r="C1491" s="36" t="s">
        <v>3142</v>
      </c>
      <c r="D1491" s="36" t="s">
        <v>12</v>
      </c>
      <c r="E1491" t="s">
        <v>64</v>
      </c>
    </row>
    <row r="1492" spans="1:5" x14ac:dyDescent="0.25">
      <c r="A1492" s="5">
        <v>45754.714618055557</v>
      </c>
      <c r="B1492" t="s">
        <v>3143</v>
      </c>
      <c r="C1492" s="36" t="s">
        <v>3144</v>
      </c>
      <c r="D1492" s="36" t="s">
        <v>12</v>
      </c>
      <c r="E1492" t="s">
        <v>64</v>
      </c>
    </row>
    <row r="1493" spans="1:5" x14ac:dyDescent="0.25">
      <c r="A1493" s="5">
        <v>45754.717962962961</v>
      </c>
      <c r="B1493" t="s">
        <v>3145</v>
      </c>
      <c r="C1493" s="36" t="s">
        <v>3146</v>
      </c>
      <c r="D1493" s="36" t="s">
        <v>12</v>
      </c>
      <c r="E1493" t="s">
        <v>64</v>
      </c>
    </row>
    <row r="1494" spans="1:5" x14ac:dyDescent="0.25">
      <c r="A1494" s="5">
        <v>45754.925081018519</v>
      </c>
      <c r="B1494" t="s">
        <v>3147</v>
      </c>
      <c r="C1494" s="36" t="s">
        <v>3148</v>
      </c>
      <c r="D1494" s="36" t="s">
        <v>12</v>
      </c>
      <c r="E1494" t="s">
        <v>64</v>
      </c>
    </row>
    <row r="1495" spans="1:5" x14ac:dyDescent="0.25">
      <c r="A1495" s="5">
        <v>45754.998738425929</v>
      </c>
      <c r="B1495" t="s">
        <v>3149</v>
      </c>
      <c r="C1495" s="36" t="s">
        <v>3150</v>
      </c>
      <c r="D1495" s="36" t="s">
        <v>1359</v>
      </c>
      <c r="E1495" t="s">
        <v>64</v>
      </c>
    </row>
    <row r="1496" spans="1:5" x14ac:dyDescent="0.25">
      <c r="A1496" s="5">
        <v>45755.243796296294</v>
      </c>
      <c r="B1496" t="s">
        <v>3151</v>
      </c>
      <c r="C1496" s="36" t="s">
        <v>3152</v>
      </c>
      <c r="D1496" s="36" t="s">
        <v>7</v>
      </c>
      <c r="E1496" t="s">
        <v>64</v>
      </c>
    </row>
    <row r="1497" spans="1:5" x14ac:dyDescent="0.25">
      <c r="A1497" s="5">
        <v>45755.305833333332</v>
      </c>
      <c r="B1497" t="s">
        <v>3153</v>
      </c>
      <c r="C1497" s="36" t="s">
        <v>3154</v>
      </c>
      <c r="D1497" s="36" t="s">
        <v>12</v>
      </c>
      <c r="E1497" t="s">
        <v>64</v>
      </c>
    </row>
    <row r="1498" spans="1:5" x14ac:dyDescent="0.25">
      <c r="A1498" s="5">
        <v>45755.335023148145</v>
      </c>
      <c r="B1498" t="s">
        <v>3155</v>
      </c>
      <c r="C1498" s="36" t="s">
        <v>3156</v>
      </c>
      <c r="D1498" s="36" t="s">
        <v>7</v>
      </c>
      <c r="E1498" t="s">
        <v>64</v>
      </c>
    </row>
    <row r="1499" spans="1:5" x14ac:dyDescent="0.25">
      <c r="A1499" s="5">
        <v>45755.379513888889</v>
      </c>
      <c r="B1499" t="s">
        <v>3157</v>
      </c>
      <c r="C1499" s="36" t="s">
        <v>3158</v>
      </c>
      <c r="D1499" s="36" t="s">
        <v>6</v>
      </c>
      <c r="E1499" t="s">
        <v>64</v>
      </c>
    </row>
    <row r="1500" spans="1:5" x14ac:dyDescent="0.25">
      <c r="A1500" s="5">
        <v>45755.401921296296</v>
      </c>
      <c r="B1500" t="s">
        <v>3159</v>
      </c>
      <c r="C1500" s="36" t="s">
        <v>3160</v>
      </c>
      <c r="D1500" s="36" t="s">
        <v>11</v>
      </c>
      <c r="E1500" t="s">
        <v>64</v>
      </c>
    </row>
    <row r="1501" spans="1:5" x14ac:dyDescent="0.25">
      <c r="A1501" s="5">
        <v>45755.429629629631</v>
      </c>
      <c r="B1501" t="s">
        <v>3161</v>
      </c>
      <c r="C1501" s="36" t="s">
        <v>3162</v>
      </c>
      <c r="D1501" s="36" t="s">
        <v>12</v>
      </c>
      <c r="E1501" t="s">
        <v>64</v>
      </c>
    </row>
    <row r="1502" spans="1:5" x14ac:dyDescent="0.25">
      <c r="A1502" s="5">
        <v>45755.437928240739</v>
      </c>
      <c r="B1502" t="s">
        <v>3163</v>
      </c>
      <c r="C1502" s="36" t="s">
        <v>3164</v>
      </c>
      <c r="D1502" s="36" t="s">
        <v>13</v>
      </c>
      <c r="E1502" t="s">
        <v>64</v>
      </c>
    </row>
    <row r="1503" spans="1:5" x14ac:dyDescent="0.25">
      <c r="A1503" s="5">
        <v>45755.458298611113</v>
      </c>
      <c r="B1503" t="s">
        <v>3165</v>
      </c>
      <c r="C1503" s="36" t="s">
        <v>3166</v>
      </c>
      <c r="D1503" s="36" t="s">
        <v>13</v>
      </c>
      <c r="E1503" t="s">
        <v>64</v>
      </c>
    </row>
    <row r="1504" spans="1:5" x14ac:dyDescent="0.25">
      <c r="A1504" s="5">
        <v>45755.472094907411</v>
      </c>
      <c r="B1504" t="s">
        <v>3167</v>
      </c>
      <c r="C1504" s="36" t="s">
        <v>3168</v>
      </c>
      <c r="D1504" s="36" t="s">
        <v>13</v>
      </c>
      <c r="E1504" t="s">
        <v>64</v>
      </c>
    </row>
    <row r="1505" spans="1:5" x14ac:dyDescent="0.25">
      <c r="A1505" s="5">
        <v>45755.481793981482</v>
      </c>
      <c r="B1505" t="s">
        <v>3169</v>
      </c>
      <c r="C1505" s="36" t="s">
        <v>3170</v>
      </c>
      <c r="D1505" s="36" t="s">
        <v>6</v>
      </c>
      <c r="E1505" t="s">
        <v>64</v>
      </c>
    </row>
    <row r="1506" spans="1:5" x14ac:dyDescent="0.25">
      <c r="A1506" s="5">
        <v>45755.502870370372</v>
      </c>
      <c r="B1506" t="s">
        <v>3171</v>
      </c>
      <c r="C1506" s="36" t="s">
        <v>3172</v>
      </c>
      <c r="D1506" s="36" t="s">
        <v>12</v>
      </c>
      <c r="E1506" t="s">
        <v>64</v>
      </c>
    </row>
    <row r="1507" spans="1:5" x14ac:dyDescent="0.25">
      <c r="A1507" s="5">
        <v>45755.590173611112</v>
      </c>
      <c r="B1507" t="s">
        <v>3173</v>
      </c>
      <c r="C1507" s="36" t="s">
        <v>3174</v>
      </c>
      <c r="D1507" s="36" t="s">
        <v>7</v>
      </c>
      <c r="E1507" t="s">
        <v>64</v>
      </c>
    </row>
    <row r="1508" spans="1:5" x14ac:dyDescent="0.25">
      <c r="A1508" s="5">
        <v>45755.595925925925</v>
      </c>
      <c r="B1508" t="s">
        <v>3175</v>
      </c>
      <c r="C1508" s="36" t="s">
        <v>3176</v>
      </c>
      <c r="D1508" s="36" t="s">
        <v>7</v>
      </c>
      <c r="E1508" t="s">
        <v>64</v>
      </c>
    </row>
    <row r="1509" spans="1:5" x14ac:dyDescent="0.25">
      <c r="A1509" s="5">
        <v>45755.628460648149</v>
      </c>
      <c r="B1509" t="s">
        <v>3177</v>
      </c>
      <c r="C1509" s="36" t="s">
        <v>3178</v>
      </c>
      <c r="D1509" s="36" t="s">
        <v>8</v>
      </c>
      <c r="E1509" t="s">
        <v>63</v>
      </c>
    </row>
    <row r="1510" spans="1:5" x14ac:dyDescent="0.25">
      <c r="A1510" s="5">
        <v>45755.68409722222</v>
      </c>
      <c r="B1510" t="s">
        <v>3179</v>
      </c>
      <c r="C1510" s="36" t="s">
        <v>3180</v>
      </c>
      <c r="D1510" s="36" t="s">
        <v>12</v>
      </c>
      <c r="E1510" t="s">
        <v>64</v>
      </c>
    </row>
    <row r="1511" spans="1:5" x14ac:dyDescent="0.25">
      <c r="A1511" s="5">
        <v>45755.716863425929</v>
      </c>
      <c r="B1511" t="s">
        <v>3181</v>
      </c>
      <c r="C1511" s="36" t="s">
        <v>3182</v>
      </c>
      <c r="D1511" s="36" t="s">
        <v>24</v>
      </c>
      <c r="E1511" t="s">
        <v>64</v>
      </c>
    </row>
    <row r="1512" spans="1:5" x14ac:dyDescent="0.25">
      <c r="A1512" s="5">
        <v>45755.741979166669</v>
      </c>
      <c r="B1512" t="s">
        <v>3183</v>
      </c>
      <c r="C1512" s="36" t="s">
        <v>3184</v>
      </c>
      <c r="D1512" s="36" t="s">
        <v>7</v>
      </c>
      <c r="E1512" t="s">
        <v>64</v>
      </c>
    </row>
    <row r="1513" spans="1:5" x14ac:dyDescent="0.25">
      <c r="A1513" s="5">
        <v>45756.148252314815</v>
      </c>
      <c r="B1513" t="s">
        <v>3185</v>
      </c>
      <c r="C1513" s="36" t="s">
        <v>3186</v>
      </c>
      <c r="D1513" s="36" t="s">
        <v>6</v>
      </c>
      <c r="E1513" t="s">
        <v>64</v>
      </c>
    </row>
    <row r="1514" spans="1:5" x14ac:dyDescent="0.25">
      <c r="A1514" s="5">
        <v>45756.231064814812</v>
      </c>
      <c r="B1514" t="s">
        <v>3187</v>
      </c>
      <c r="C1514" s="36" t="s">
        <v>3188</v>
      </c>
      <c r="D1514" s="36" t="s">
        <v>12</v>
      </c>
      <c r="E1514" t="s">
        <v>64</v>
      </c>
    </row>
    <row r="1515" spans="1:5" x14ac:dyDescent="0.25">
      <c r="A1515" s="5">
        <v>45756.332708333335</v>
      </c>
      <c r="B1515" t="s">
        <v>3189</v>
      </c>
      <c r="C1515" s="36" t="s">
        <v>3190</v>
      </c>
      <c r="D1515" s="36" t="s">
        <v>10</v>
      </c>
      <c r="E1515" t="s">
        <v>64</v>
      </c>
    </row>
    <row r="1516" spans="1:5" x14ac:dyDescent="0.25">
      <c r="A1516" s="5">
        <v>45756.352534722224</v>
      </c>
      <c r="B1516" t="s">
        <v>3191</v>
      </c>
      <c r="C1516" s="36" t="s">
        <v>3192</v>
      </c>
      <c r="D1516" s="36" t="s">
        <v>24</v>
      </c>
      <c r="E1516" t="s">
        <v>64</v>
      </c>
    </row>
    <row r="1517" spans="1:5" x14ac:dyDescent="0.25">
      <c r="A1517" s="5">
        <v>45756.361550925925</v>
      </c>
      <c r="B1517" t="s">
        <v>3193</v>
      </c>
      <c r="C1517" s="36" t="s">
        <v>3194</v>
      </c>
      <c r="D1517" s="36" t="s">
        <v>11</v>
      </c>
      <c r="E1517" t="s">
        <v>64</v>
      </c>
    </row>
    <row r="1518" spans="1:5" x14ac:dyDescent="0.25">
      <c r="A1518" s="5">
        <v>45756.370115740741</v>
      </c>
      <c r="B1518" t="s">
        <v>3195</v>
      </c>
      <c r="C1518" s="36" t="s">
        <v>3196</v>
      </c>
      <c r="D1518" s="36" t="s">
        <v>6</v>
      </c>
      <c r="E1518" t="s">
        <v>64</v>
      </c>
    </row>
    <row r="1519" spans="1:5" x14ac:dyDescent="0.25">
      <c r="A1519" s="5">
        <v>45756.377002314817</v>
      </c>
      <c r="B1519" t="s">
        <v>3197</v>
      </c>
      <c r="C1519" s="36" t="s">
        <v>3198</v>
      </c>
      <c r="D1519" s="36" t="s">
        <v>6</v>
      </c>
      <c r="E1519" t="s">
        <v>64</v>
      </c>
    </row>
    <row r="1520" spans="1:5" x14ac:dyDescent="0.25">
      <c r="A1520" s="5">
        <v>45756.399548611109</v>
      </c>
      <c r="B1520" t="s">
        <v>3199</v>
      </c>
      <c r="C1520" s="36" t="s">
        <v>3200</v>
      </c>
      <c r="D1520" s="36" t="s">
        <v>13</v>
      </c>
      <c r="E1520" t="s">
        <v>64</v>
      </c>
    </row>
    <row r="1521" spans="1:5" x14ac:dyDescent="0.25">
      <c r="A1521" s="5">
        <v>45756.399745370371</v>
      </c>
      <c r="B1521" t="s">
        <v>3201</v>
      </c>
      <c r="C1521" s="36" t="s">
        <v>3202</v>
      </c>
      <c r="D1521" s="36" t="s">
        <v>13</v>
      </c>
      <c r="E1521" t="s">
        <v>64</v>
      </c>
    </row>
    <row r="1522" spans="1:5" x14ac:dyDescent="0.25">
      <c r="A1522" s="5">
        <v>45756.422754629632</v>
      </c>
      <c r="B1522" t="s">
        <v>3203</v>
      </c>
      <c r="C1522" s="36" t="s">
        <v>3204</v>
      </c>
      <c r="D1522" s="36" t="s">
        <v>11</v>
      </c>
      <c r="E1522" t="s">
        <v>64</v>
      </c>
    </row>
    <row r="1523" spans="1:5" x14ac:dyDescent="0.25">
      <c r="A1523" s="5">
        <v>45756.42460648148</v>
      </c>
      <c r="B1523" t="s">
        <v>3205</v>
      </c>
      <c r="C1523" s="36" t="s">
        <v>3206</v>
      </c>
      <c r="D1523" s="36" t="s">
        <v>164</v>
      </c>
      <c r="E1523" t="s">
        <v>64</v>
      </c>
    </row>
    <row r="1524" spans="1:5" x14ac:dyDescent="0.25">
      <c r="A1524" s="5">
        <v>45756.44358796296</v>
      </c>
      <c r="B1524" t="s">
        <v>3207</v>
      </c>
      <c r="C1524" s="36" t="s">
        <v>3208</v>
      </c>
      <c r="D1524" s="36" t="s">
        <v>13</v>
      </c>
      <c r="E1524" t="s">
        <v>64</v>
      </c>
    </row>
    <row r="1525" spans="1:5" x14ac:dyDescent="0.25">
      <c r="A1525" s="5">
        <v>45756.502986111111</v>
      </c>
      <c r="B1525" t="s">
        <v>3209</v>
      </c>
      <c r="C1525" s="36" t="s">
        <v>3210</v>
      </c>
      <c r="D1525" s="36" t="s">
        <v>6</v>
      </c>
      <c r="E1525" t="s">
        <v>64</v>
      </c>
    </row>
    <row r="1526" spans="1:5" x14ac:dyDescent="0.25">
      <c r="A1526" s="5">
        <v>45756.505671296298</v>
      </c>
      <c r="B1526" t="s">
        <v>3211</v>
      </c>
      <c r="C1526" s="36" t="s">
        <v>3212</v>
      </c>
      <c r="D1526" s="36" t="s">
        <v>12</v>
      </c>
      <c r="E1526" t="s">
        <v>64</v>
      </c>
    </row>
    <row r="1527" spans="1:5" x14ac:dyDescent="0.25">
      <c r="A1527" s="5">
        <v>45756.576006944444</v>
      </c>
      <c r="B1527" t="s">
        <v>3213</v>
      </c>
      <c r="C1527" s="36" t="s">
        <v>3214</v>
      </c>
      <c r="D1527" s="36" t="s">
        <v>6</v>
      </c>
      <c r="E1527" t="s">
        <v>64</v>
      </c>
    </row>
    <row r="1528" spans="1:5" x14ac:dyDescent="0.25">
      <c r="A1528" s="5">
        <v>45756.626087962963</v>
      </c>
      <c r="B1528" t="s">
        <v>3215</v>
      </c>
      <c r="C1528" s="36" t="s">
        <v>3216</v>
      </c>
      <c r="D1528" s="36" t="s">
        <v>12</v>
      </c>
      <c r="E1528" t="s">
        <v>64</v>
      </c>
    </row>
    <row r="1529" spans="1:5" x14ac:dyDescent="0.25">
      <c r="A1529" s="5">
        <v>45756.632638888892</v>
      </c>
      <c r="B1529" t="s">
        <v>3217</v>
      </c>
      <c r="C1529" s="36" t="s">
        <v>3218</v>
      </c>
      <c r="D1529" s="36" t="s">
        <v>24</v>
      </c>
      <c r="E1529" t="s">
        <v>64</v>
      </c>
    </row>
    <row r="1530" spans="1:5" x14ac:dyDescent="0.25">
      <c r="A1530" s="5">
        <v>45756.645798611113</v>
      </c>
      <c r="B1530" t="s">
        <v>3219</v>
      </c>
      <c r="C1530" s="36" t="s">
        <v>3220</v>
      </c>
      <c r="D1530" s="36" t="s">
        <v>24</v>
      </c>
      <c r="E1530" t="s">
        <v>64</v>
      </c>
    </row>
    <row r="1531" spans="1:5" x14ac:dyDescent="0.25">
      <c r="A1531" s="5">
        <v>45756.665034722224</v>
      </c>
      <c r="B1531" t="s">
        <v>3221</v>
      </c>
      <c r="C1531" s="36" t="s">
        <v>3222</v>
      </c>
      <c r="D1531" s="36" t="s">
        <v>10</v>
      </c>
      <c r="E1531" t="s">
        <v>64</v>
      </c>
    </row>
    <row r="1532" spans="1:5" x14ac:dyDescent="0.25">
      <c r="A1532" s="5">
        <v>45756.712997685187</v>
      </c>
      <c r="B1532" t="s">
        <v>3223</v>
      </c>
      <c r="C1532" s="36" t="s">
        <v>3224</v>
      </c>
      <c r="D1532" s="36" t="s">
        <v>13</v>
      </c>
      <c r="E1532" t="s">
        <v>64</v>
      </c>
    </row>
    <row r="1533" spans="1:5" x14ac:dyDescent="0.25">
      <c r="A1533" s="5">
        <v>45756.74790509259</v>
      </c>
      <c r="B1533" t="s">
        <v>3225</v>
      </c>
      <c r="C1533" s="36" t="s">
        <v>3226</v>
      </c>
      <c r="D1533" s="36" t="s">
        <v>13</v>
      </c>
      <c r="E1533" t="s">
        <v>64</v>
      </c>
    </row>
    <row r="1534" spans="1:5" x14ac:dyDescent="0.25">
      <c r="A1534" s="5">
        <v>45756.774548611109</v>
      </c>
      <c r="B1534" t="s">
        <v>3227</v>
      </c>
      <c r="C1534" s="36" t="s">
        <v>3228</v>
      </c>
      <c r="D1534" s="36" t="s">
        <v>13</v>
      </c>
      <c r="E1534" t="s">
        <v>64</v>
      </c>
    </row>
    <row r="1535" spans="1:5" x14ac:dyDescent="0.25">
      <c r="A1535" s="5">
        <v>45757.213576388887</v>
      </c>
      <c r="B1535" t="s">
        <v>3229</v>
      </c>
      <c r="C1535" s="36" t="s">
        <v>3230</v>
      </c>
      <c r="D1535" s="36" t="s">
        <v>6</v>
      </c>
      <c r="E1535" t="s">
        <v>64</v>
      </c>
    </row>
    <row r="1536" spans="1:5" x14ac:dyDescent="0.25">
      <c r="A1536" s="5">
        <v>45757.271585648145</v>
      </c>
      <c r="B1536" t="s">
        <v>3231</v>
      </c>
      <c r="C1536" s="36" t="s">
        <v>3232</v>
      </c>
      <c r="D1536" s="36" t="s">
        <v>13</v>
      </c>
      <c r="E1536" t="s">
        <v>64</v>
      </c>
    </row>
    <row r="1537" spans="1:5" x14ac:dyDescent="0.25">
      <c r="A1537" s="5">
        <v>45757.29105324074</v>
      </c>
      <c r="B1537" t="s">
        <v>3233</v>
      </c>
      <c r="C1537" s="36" t="s">
        <v>3234</v>
      </c>
      <c r="D1537" s="36" t="s">
        <v>6</v>
      </c>
      <c r="E1537" t="s">
        <v>64</v>
      </c>
    </row>
    <row r="1538" spans="1:5" x14ac:dyDescent="0.25">
      <c r="A1538" s="5">
        <v>45757.292685185188</v>
      </c>
      <c r="B1538" t="s">
        <v>3235</v>
      </c>
      <c r="C1538" s="36" t="s">
        <v>3236</v>
      </c>
      <c r="D1538" s="36" t="s">
        <v>11</v>
      </c>
      <c r="E1538" t="s">
        <v>64</v>
      </c>
    </row>
    <row r="1539" spans="1:5" x14ac:dyDescent="0.25">
      <c r="A1539" s="5">
        <v>45757.330358796295</v>
      </c>
      <c r="B1539" t="s">
        <v>3237</v>
      </c>
      <c r="C1539" s="36" t="s">
        <v>3238</v>
      </c>
      <c r="D1539" s="36" t="s">
        <v>13</v>
      </c>
      <c r="E1539" t="s">
        <v>64</v>
      </c>
    </row>
    <row r="1540" spans="1:5" x14ac:dyDescent="0.25">
      <c r="A1540" s="5">
        <v>45757.330810185187</v>
      </c>
      <c r="B1540" t="s">
        <v>3239</v>
      </c>
      <c r="C1540" s="36" t="s">
        <v>3240</v>
      </c>
      <c r="D1540" s="36" t="s">
        <v>7</v>
      </c>
      <c r="E1540" t="s">
        <v>64</v>
      </c>
    </row>
    <row r="1541" spans="1:5" x14ac:dyDescent="0.25">
      <c r="A1541" s="5">
        <v>45757.351030092592</v>
      </c>
      <c r="B1541" t="s">
        <v>3241</v>
      </c>
      <c r="C1541" s="36" t="s">
        <v>3242</v>
      </c>
      <c r="D1541" s="36" t="s">
        <v>12</v>
      </c>
      <c r="E1541" t="s">
        <v>64</v>
      </c>
    </row>
    <row r="1542" spans="1:5" x14ac:dyDescent="0.25">
      <c r="A1542" s="5">
        <v>45757.351620370369</v>
      </c>
      <c r="B1542" t="s">
        <v>3243</v>
      </c>
      <c r="C1542" s="36" t="s">
        <v>3244</v>
      </c>
      <c r="D1542" s="36" t="s">
        <v>12</v>
      </c>
      <c r="E1542" t="s">
        <v>64</v>
      </c>
    </row>
    <row r="1543" spans="1:5" x14ac:dyDescent="0.25">
      <c r="A1543" s="5">
        <v>45757.352025462962</v>
      </c>
      <c r="B1543" t="s">
        <v>3245</v>
      </c>
      <c r="C1543" s="36" t="s">
        <v>3246</v>
      </c>
      <c r="D1543" s="36" t="s">
        <v>12</v>
      </c>
      <c r="E1543" t="s">
        <v>64</v>
      </c>
    </row>
    <row r="1544" spans="1:5" x14ac:dyDescent="0.25">
      <c r="A1544" s="5">
        <v>45757.352372685185</v>
      </c>
      <c r="B1544" t="s">
        <v>3247</v>
      </c>
      <c r="C1544" s="36" t="s">
        <v>3248</v>
      </c>
      <c r="D1544" s="36" t="s">
        <v>12</v>
      </c>
      <c r="E1544" t="s">
        <v>64</v>
      </c>
    </row>
    <row r="1545" spans="1:5" x14ac:dyDescent="0.25">
      <c r="A1545" s="5">
        <v>45757.352997685186</v>
      </c>
      <c r="B1545" t="s">
        <v>3249</v>
      </c>
      <c r="C1545" s="36" t="s">
        <v>3250</v>
      </c>
      <c r="D1545" s="36" t="s">
        <v>8</v>
      </c>
      <c r="E1545" t="s">
        <v>64</v>
      </c>
    </row>
    <row r="1546" spans="1:5" x14ac:dyDescent="0.25">
      <c r="A1546" s="5">
        <v>45757.353194444448</v>
      </c>
      <c r="B1546" t="s">
        <v>3251</v>
      </c>
      <c r="C1546" s="36" t="s">
        <v>3252</v>
      </c>
      <c r="D1546" s="36" t="s">
        <v>8</v>
      </c>
      <c r="E1546" t="s">
        <v>64</v>
      </c>
    </row>
    <row r="1547" spans="1:5" x14ac:dyDescent="0.25">
      <c r="A1547" s="5">
        <v>45757.35429398148</v>
      </c>
      <c r="B1547" t="s">
        <v>3253</v>
      </c>
      <c r="C1547" s="36" t="s">
        <v>3254</v>
      </c>
      <c r="D1547" s="36" t="s">
        <v>8</v>
      </c>
      <c r="E1547" t="s">
        <v>64</v>
      </c>
    </row>
    <row r="1548" spans="1:5" x14ac:dyDescent="0.25">
      <c r="A1548" s="5">
        <v>45757.357418981483</v>
      </c>
      <c r="B1548" t="s">
        <v>3255</v>
      </c>
      <c r="C1548" s="36" t="s">
        <v>3256</v>
      </c>
      <c r="D1548" s="36" t="s">
        <v>8</v>
      </c>
      <c r="E1548" t="s">
        <v>64</v>
      </c>
    </row>
    <row r="1549" spans="1:5" x14ac:dyDescent="0.25">
      <c r="A1549" s="5">
        <v>45757.4766087963</v>
      </c>
      <c r="B1549" t="s">
        <v>3257</v>
      </c>
      <c r="C1549" s="36" t="s">
        <v>3258</v>
      </c>
      <c r="D1549" s="36" t="s">
        <v>11</v>
      </c>
      <c r="E1549" t="s">
        <v>64</v>
      </c>
    </row>
    <row r="1550" spans="1:5" x14ac:dyDescent="0.25">
      <c r="A1550" s="5">
        <v>45757.498460648145</v>
      </c>
      <c r="B1550" t="s">
        <v>3259</v>
      </c>
      <c r="C1550" s="36" t="s">
        <v>3260</v>
      </c>
      <c r="D1550" s="36" t="s">
        <v>10</v>
      </c>
      <c r="E1550" t="s">
        <v>64</v>
      </c>
    </row>
    <row r="1551" spans="1:5" x14ac:dyDescent="0.25">
      <c r="A1551" s="5">
        <v>45757.622662037036</v>
      </c>
      <c r="B1551" t="s">
        <v>3261</v>
      </c>
      <c r="C1551" s="36" t="s">
        <v>3262</v>
      </c>
      <c r="D1551" s="36" t="s">
        <v>8</v>
      </c>
      <c r="E1551" t="s">
        <v>64</v>
      </c>
    </row>
    <row r="1552" spans="1:5" x14ac:dyDescent="0.25">
      <c r="A1552" s="5">
        <v>45757.725393518522</v>
      </c>
      <c r="B1552" t="s">
        <v>3263</v>
      </c>
      <c r="C1552" s="36" t="s">
        <v>3264</v>
      </c>
      <c r="D1552" s="36" t="s">
        <v>8</v>
      </c>
      <c r="E1552" t="s">
        <v>64</v>
      </c>
    </row>
    <row r="1553" spans="1:5" x14ac:dyDescent="0.25">
      <c r="A1553" s="5">
        <v>45757.912916666668</v>
      </c>
      <c r="B1553" t="s">
        <v>3265</v>
      </c>
      <c r="C1553" s="36" t="s">
        <v>3266</v>
      </c>
      <c r="D1553" s="36" t="s">
        <v>25</v>
      </c>
      <c r="E1553" t="s">
        <v>64</v>
      </c>
    </row>
    <row r="1554" spans="1:5" x14ac:dyDescent="0.25">
      <c r="A1554" s="5">
        <v>45758.264641203707</v>
      </c>
      <c r="B1554" t="s">
        <v>3267</v>
      </c>
      <c r="C1554" s="36" t="s">
        <v>3268</v>
      </c>
      <c r="D1554" s="36" t="s">
        <v>8</v>
      </c>
      <c r="E1554" t="s">
        <v>64</v>
      </c>
    </row>
    <row r="1555" spans="1:5" x14ac:dyDescent="0.25">
      <c r="A1555" s="5">
        <v>45758.306076388886</v>
      </c>
      <c r="B1555" t="s">
        <v>3269</v>
      </c>
      <c r="C1555" s="36" t="s">
        <v>3270</v>
      </c>
      <c r="D1555" s="36" t="s">
        <v>11</v>
      </c>
      <c r="E1555" t="s">
        <v>64</v>
      </c>
    </row>
    <row r="1556" spans="1:5" x14ac:dyDescent="0.25">
      <c r="A1556" s="5">
        <v>45758.312754629631</v>
      </c>
      <c r="B1556" t="s">
        <v>3271</v>
      </c>
      <c r="C1556" s="36" t="s">
        <v>3272</v>
      </c>
      <c r="D1556" s="36" t="s">
        <v>13</v>
      </c>
      <c r="E1556" t="s">
        <v>64</v>
      </c>
    </row>
    <row r="1557" spans="1:5" x14ac:dyDescent="0.25">
      <c r="A1557" s="5">
        <v>45758.341932870368</v>
      </c>
      <c r="B1557" t="s">
        <v>3273</v>
      </c>
      <c r="C1557" s="36" t="s">
        <v>3274</v>
      </c>
      <c r="D1557" s="36" t="s">
        <v>4</v>
      </c>
      <c r="E1557" t="s">
        <v>64</v>
      </c>
    </row>
    <row r="1558" spans="1:5" x14ac:dyDescent="0.25">
      <c r="A1558" s="5">
        <v>45758.343356481484</v>
      </c>
      <c r="B1558" t="s">
        <v>3275</v>
      </c>
      <c r="C1558" s="36" t="s">
        <v>3276</v>
      </c>
      <c r="D1558" s="36" t="s">
        <v>8</v>
      </c>
      <c r="E1558" t="s">
        <v>64</v>
      </c>
    </row>
    <row r="1559" spans="1:5" x14ac:dyDescent="0.25">
      <c r="A1559" s="5">
        <v>45758.354259259257</v>
      </c>
      <c r="B1559" t="s">
        <v>3277</v>
      </c>
      <c r="C1559" s="36" t="s">
        <v>3278</v>
      </c>
      <c r="D1559" s="36" t="s">
        <v>12</v>
      </c>
      <c r="E1559" t="s">
        <v>64</v>
      </c>
    </row>
    <row r="1560" spans="1:5" x14ac:dyDescent="0.25">
      <c r="A1560" s="5">
        <v>45758.425532407404</v>
      </c>
      <c r="B1560" t="s">
        <v>3279</v>
      </c>
      <c r="C1560" s="36" t="s">
        <v>3280</v>
      </c>
      <c r="D1560" s="36" t="s">
        <v>6</v>
      </c>
      <c r="E1560" t="s">
        <v>64</v>
      </c>
    </row>
    <row r="1561" spans="1:5" x14ac:dyDescent="0.25">
      <c r="A1561" s="5">
        <v>45758.499108796299</v>
      </c>
      <c r="B1561" t="s">
        <v>3281</v>
      </c>
      <c r="C1561" s="36" t="s">
        <v>3282</v>
      </c>
      <c r="D1561" s="36" t="s">
        <v>13</v>
      </c>
      <c r="E1561" t="s">
        <v>64</v>
      </c>
    </row>
    <row r="1562" spans="1:5" x14ac:dyDescent="0.25">
      <c r="A1562" s="5">
        <v>45758.609733796293</v>
      </c>
      <c r="B1562" t="s">
        <v>3283</v>
      </c>
      <c r="C1562" s="36" t="s">
        <v>3284</v>
      </c>
      <c r="D1562" s="36" t="s">
        <v>12</v>
      </c>
      <c r="E1562" t="s">
        <v>64</v>
      </c>
    </row>
    <row r="1563" spans="1:5" x14ac:dyDescent="0.25">
      <c r="A1563" s="5">
        <v>45758.619409722225</v>
      </c>
      <c r="B1563" t="s">
        <v>3285</v>
      </c>
      <c r="C1563" s="36" t="s">
        <v>3286</v>
      </c>
      <c r="D1563" s="36" t="s">
        <v>13</v>
      </c>
      <c r="E1563" t="s">
        <v>64</v>
      </c>
    </row>
    <row r="1564" spans="1:5" x14ac:dyDescent="0.25">
      <c r="A1564" s="5">
        <v>45758.798935185187</v>
      </c>
      <c r="B1564" t="s">
        <v>3287</v>
      </c>
      <c r="C1564" s="36" t="s">
        <v>3288</v>
      </c>
      <c r="D1564" s="36" t="s">
        <v>11</v>
      </c>
      <c r="E1564" t="s">
        <v>64</v>
      </c>
    </row>
    <row r="1565" spans="1:5" x14ac:dyDescent="0.25">
      <c r="A1565" s="5">
        <v>45758.800462962965</v>
      </c>
      <c r="B1565" t="s">
        <v>3289</v>
      </c>
      <c r="C1565" s="36" t="s">
        <v>3290</v>
      </c>
      <c r="D1565" s="36" t="s">
        <v>11</v>
      </c>
      <c r="E1565" t="s">
        <v>64</v>
      </c>
    </row>
    <row r="1566" spans="1:5" x14ac:dyDescent="0.25">
      <c r="A1566" s="5">
        <v>45759.358101851853</v>
      </c>
      <c r="B1566" t="s">
        <v>3291</v>
      </c>
      <c r="C1566" s="36" t="s">
        <v>3292</v>
      </c>
      <c r="D1566" s="36" t="s">
        <v>10</v>
      </c>
      <c r="E1566" t="s">
        <v>64</v>
      </c>
    </row>
    <row r="1567" spans="1:5" x14ac:dyDescent="0.25">
      <c r="A1567" s="5">
        <v>45759.572534722225</v>
      </c>
      <c r="B1567" t="s">
        <v>3293</v>
      </c>
      <c r="C1567" s="36" t="s">
        <v>3294</v>
      </c>
      <c r="D1567" s="36" t="s">
        <v>12</v>
      </c>
      <c r="E1567" t="s">
        <v>64</v>
      </c>
    </row>
    <row r="1568" spans="1:5" x14ac:dyDescent="0.25">
      <c r="A1568" s="5">
        <v>45759.663912037038</v>
      </c>
      <c r="B1568" t="s">
        <v>3295</v>
      </c>
      <c r="C1568" s="36" t="s">
        <v>3296</v>
      </c>
      <c r="D1568" s="36" t="s">
        <v>167</v>
      </c>
      <c r="E1568" t="s">
        <v>64</v>
      </c>
    </row>
    <row r="1569" spans="1:5" x14ac:dyDescent="0.25">
      <c r="A1569" s="5">
        <v>45759.728750000002</v>
      </c>
      <c r="B1569" t="s">
        <v>3297</v>
      </c>
      <c r="C1569" s="36" t="s">
        <v>3298</v>
      </c>
      <c r="D1569" s="36" t="s">
        <v>199</v>
      </c>
      <c r="E1569" t="s">
        <v>64</v>
      </c>
    </row>
    <row r="1570" spans="1:5" x14ac:dyDescent="0.25">
      <c r="A1570" s="5">
        <v>45759.793078703704</v>
      </c>
      <c r="B1570" t="s">
        <v>3299</v>
      </c>
      <c r="C1570" s="36" t="s">
        <v>3300</v>
      </c>
      <c r="D1570" s="36" t="s">
        <v>6</v>
      </c>
      <c r="E1570" t="s">
        <v>64</v>
      </c>
    </row>
    <row r="1571" spans="1:5" x14ac:dyDescent="0.25">
      <c r="A1571" s="5">
        <v>45760.320347222223</v>
      </c>
      <c r="B1571" t="s">
        <v>3301</v>
      </c>
      <c r="C1571" s="36" t="s">
        <v>3302</v>
      </c>
      <c r="D1571" s="36" t="s">
        <v>11</v>
      </c>
      <c r="E1571" t="s">
        <v>64</v>
      </c>
    </row>
    <row r="1572" spans="1:5" x14ac:dyDescent="0.25">
      <c r="A1572" s="5">
        <v>45760.615659722222</v>
      </c>
      <c r="B1572" t="s">
        <v>3303</v>
      </c>
      <c r="C1572" s="36" t="s">
        <v>3304</v>
      </c>
      <c r="D1572" s="36" t="s">
        <v>4</v>
      </c>
      <c r="E1572" t="s">
        <v>64</v>
      </c>
    </row>
    <row r="1573" spans="1:5" x14ac:dyDescent="0.25">
      <c r="A1573" s="5">
        <v>45760.830995370372</v>
      </c>
      <c r="B1573" t="s">
        <v>3305</v>
      </c>
      <c r="C1573" s="36" t="s">
        <v>3306</v>
      </c>
      <c r="D1573" s="36" t="s">
        <v>8</v>
      </c>
      <c r="E1573" t="s">
        <v>63</v>
      </c>
    </row>
    <row r="1574" spans="1:5" x14ac:dyDescent="0.25">
      <c r="A1574" s="5">
        <v>45761.272743055553</v>
      </c>
      <c r="B1574" t="s">
        <v>3307</v>
      </c>
      <c r="C1574" s="36" t="s">
        <v>3308</v>
      </c>
      <c r="D1574" s="36" t="s">
        <v>7</v>
      </c>
      <c r="E1574" t="s">
        <v>64</v>
      </c>
    </row>
    <row r="1575" spans="1:5" x14ac:dyDescent="0.25">
      <c r="A1575" s="5">
        <v>45761.276712962965</v>
      </c>
      <c r="B1575" t="s">
        <v>3309</v>
      </c>
      <c r="C1575" s="36" t="s">
        <v>3310</v>
      </c>
      <c r="D1575" s="36" t="s">
        <v>6</v>
      </c>
      <c r="E1575" t="s">
        <v>64</v>
      </c>
    </row>
    <row r="1576" spans="1:5" x14ac:dyDescent="0.25">
      <c r="A1576" s="5">
        <v>45761.300439814811</v>
      </c>
      <c r="B1576" t="s">
        <v>3311</v>
      </c>
      <c r="C1576" s="36" t="s">
        <v>3312</v>
      </c>
      <c r="D1576" s="36" t="s">
        <v>8</v>
      </c>
      <c r="E1576" t="s">
        <v>64</v>
      </c>
    </row>
    <row r="1577" spans="1:5" x14ac:dyDescent="0.25">
      <c r="A1577" s="5">
        <v>45761.329432870371</v>
      </c>
      <c r="B1577" t="s">
        <v>3313</v>
      </c>
      <c r="C1577" s="36" t="s">
        <v>3314</v>
      </c>
      <c r="D1577" s="36" t="s">
        <v>6</v>
      </c>
      <c r="E1577" t="s">
        <v>63</v>
      </c>
    </row>
    <row r="1578" spans="1:5" x14ac:dyDescent="0.25">
      <c r="A1578" s="5">
        <v>45761.331377314818</v>
      </c>
      <c r="B1578" t="s">
        <v>3315</v>
      </c>
      <c r="C1578" s="36" t="s">
        <v>3316</v>
      </c>
      <c r="D1578" s="36" t="s">
        <v>24</v>
      </c>
      <c r="E1578" t="s">
        <v>64</v>
      </c>
    </row>
    <row r="1579" spans="1:5" x14ac:dyDescent="0.25">
      <c r="A1579" s="5">
        <v>45761.34447916667</v>
      </c>
      <c r="B1579" t="s">
        <v>3317</v>
      </c>
      <c r="C1579" s="36" t="s">
        <v>3318</v>
      </c>
      <c r="D1579" s="36" t="s">
        <v>12</v>
      </c>
      <c r="E1579" t="s">
        <v>64</v>
      </c>
    </row>
    <row r="1580" spans="1:5" x14ac:dyDescent="0.25">
      <c r="A1580" s="5">
        <v>45761.348391203705</v>
      </c>
      <c r="B1580" t="s">
        <v>3319</v>
      </c>
      <c r="C1580" s="36" t="s">
        <v>3320</v>
      </c>
      <c r="D1580" s="36" t="s">
        <v>8</v>
      </c>
      <c r="E1580" t="s">
        <v>64</v>
      </c>
    </row>
    <row r="1581" spans="1:5" x14ac:dyDescent="0.25">
      <c r="A1581" s="5">
        <v>45761.353645833333</v>
      </c>
      <c r="B1581" t="s">
        <v>3321</v>
      </c>
      <c r="C1581" s="36" t="s">
        <v>3322</v>
      </c>
      <c r="D1581" s="36" t="s">
        <v>8</v>
      </c>
      <c r="E1581" t="s">
        <v>64</v>
      </c>
    </row>
    <row r="1582" spans="1:5" x14ac:dyDescent="0.25">
      <c r="A1582" s="5">
        <v>45761.359409722223</v>
      </c>
      <c r="B1582" t="s">
        <v>3323</v>
      </c>
      <c r="C1582" s="36" t="s">
        <v>3324</v>
      </c>
      <c r="D1582" s="36" t="s">
        <v>7</v>
      </c>
      <c r="E1582" t="s">
        <v>64</v>
      </c>
    </row>
    <row r="1583" spans="1:5" x14ac:dyDescent="0.25">
      <c r="A1583" s="5">
        <v>45761.362129629626</v>
      </c>
      <c r="B1583" t="s">
        <v>3325</v>
      </c>
      <c r="C1583" s="36" t="s">
        <v>3326</v>
      </c>
      <c r="D1583" s="36" t="s">
        <v>13</v>
      </c>
      <c r="E1583" t="s">
        <v>64</v>
      </c>
    </row>
    <row r="1584" spans="1:5" x14ac:dyDescent="0.25">
      <c r="A1584" s="5">
        <v>45761.364629629628</v>
      </c>
      <c r="B1584" t="s">
        <v>3327</v>
      </c>
      <c r="C1584" s="36" t="s">
        <v>3328</v>
      </c>
      <c r="D1584" s="36" t="s">
        <v>12</v>
      </c>
      <c r="E1584" t="s">
        <v>64</v>
      </c>
    </row>
    <row r="1585" spans="1:5" x14ac:dyDescent="0.25">
      <c r="A1585" s="5">
        <v>45761.369456018518</v>
      </c>
      <c r="B1585" t="s">
        <v>3329</v>
      </c>
      <c r="C1585" s="36" t="s">
        <v>3330</v>
      </c>
      <c r="D1585" s="36" t="s">
        <v>12</v>
      </c>
      <c r="E1585" t="s">
        <v>64</v>
      </c>
    </row>
    <row r="1586" spans="1:5" x14ac:dyDescent="0.25">
      <c r="A1586" s="5">
        <v>45761.371539351851</v>
      </c>
      <c r="B1586" t="s">
        <v>3331</v>
      </c>
      <c r="C1586" s="36" t="s">
        <v>3332</v>
      </c>
      <c r="D1586" s="36" t="s">
        <v>13</v>
      </c>
      <c r="E1586" t="s">
        <v>64</v>
      </c>
    </row>
    <row r="1587" spans="1:5" x14ac:dyDescent="0.25">
      <c r="A1587" s="5">
        <v>45761.393958333334</v>
      </c>
      <c r="B1587" t="s">
        <v>3333</v>
      </c>
      <c r="C1587" s="36" t="s">
        <v>3334</v>
      </c>
      <c r="D1587" s="36" t="s">
        <v>12</v>
      </c>
      <c r="E1587" t="s">
        <v>64</v>
      </c>
    </row>
    <row r="1588" spans="1:5" x14ac:dyDescent="0.25">
      <c r="A1588" s="5">
        <v>45761.422766203701</v>
      </c>
      <c r="B1588" t="s">
        <v>3335</v>
      </c>
      <c r="C1588" s="36" t="s">
        <v>3336</v>
      </c>
      <c r="D1588" s="36" t="s">
        <v>381</v>
      </c>
      <c r="E1588" t="s">
        <v>64</v>
      </c>
    </row>
    <row r="1589" spans="1:5" x14ac:dyDescent="0.25">
      <c r="A1589" s="5">
        <v>45761.430219907408</v>
      </c>
      <c r="B1589" t="s">
        <v>3337</v>
      </c>
      <c r="C1589" s="36" t="s">
        <v>3338</v>
      </c>
      <c r="D1589" s="36" t="s">
        <v>7</v>
      </c>
      <c r="E1589" t="s">
        <v>64</v>
      </c>
    </row>
    <row r="1590" spans="1:5" x14ac:dyDescent="0.25">
      <c r="A1590" s="5">
        <v>45761.458032407405</v>
      </c>
      <c r="B1590" t="s">
        <v>3339</v>
      </c>
      <c r="C1590" s="36" t="s">
        <v>3340</v>
      </c>
      <c r="D1590" s="36" t="s">
        <v>11</v>
      </c>
      <c r="E1590" t="s">
        <v>64</v>
      </c>
    </row>
    <row r="1591" spans="1:5" x14ac:dyDescent="0.25">
      <c r="A1591" s="5">
        <v>45761.478136574071</v>
      </c>
      <c r="B1591" t="s">
        <v>3341</v>
      </c>
      <c r="C1591" s="36" t="s">
        <v>3342</v>
      </c>
      <c r="D1591" s="36" t="s">
        <v>10</v>
      </c>
      <c r="E1591" t="s">
        <v>64</v>
      </c>
    </row>
    <row r="1592" spans="1:5" x14ac:dyDescent="0.25">
      <c r="A1592" s="5">
        <v>45761.499224537038</v>
      </c>
      <c r="B1592" t="s">
        <v>3343</v>
      </c>
      <c r="C1592" s="36" t="s">
        <v>3344</v>
      </c>
      <c r="D1592" s="36" t="s">
        <v>6</v>
      </c>
      <c r="E1592" t="s">
        <v>64</v>
      </c>
    </row>
    <row r="1593" spans="1:5" x14ac:dyDescent="0.25">
      <c r="A1593" s="5">
        <v>45761.566828703704</v>
      </c>
      <c r="B1593" t="s">
        <v>3345</v>
      </c>
      <c r="C1593" s="36" t="s">
        <v>3346</v>
      </c>
      <c r="D1593" s="36" t="s">
        <v>6</v>
      </c>
      <c r="E1593" t="s">
        <v>64</v>
      </c>
    </row>
    <row r="1594" spans="1:5" x14ac:dyDescent="0.25">
      <c r="A1594" s="5">
        <v>45761.588541666664</v>
      </c>
      <c r="B1594" t="s">
        <v>3347</v>
      </c>
      <c r="C1594" s="36" t="s">
        <v>3348</v>
      </c>
      <c r="D1594" s="36" t="s">
        <v>13</v>
      </c>
      <c r="E1594" t="s">
        <v>64</v>
      </c>
    </row>
    <row r="1595" spans="1:5" x14ac:dyDescent="0.25">
      <c r="A1595" s="5">
        <v>45761.603888888887</v>
      </c>
      <c r="B1595" t="s">
        <v>3349</v>
      </c>
      <c r="C1595" s="36" t="s">
        <v>3350</v>
      </c>
      <c r="D1595" s="36" t="s">
        <v>6</v>
      </c>
      <c r="E1595" t="s">
        <v>63</v>
      </c>
    </row>
    <row r="1596" spans="1:5" x14ac:dyDescent="0.25">
      <c r="A1596" s="5">
        <v>45761.657881944448</v>
      </c>
      <c r="B1596" t="s">
        <v>3351</v>
      </c>
      <c r="C1596" s="36" t="s">
        <v>3352</v>
      </c>
      <c r="D1596" s="36" t="s">
        <v>12</v>
      </c>
      <c r="E1596" t="s">
        <v>64</v>
      </c>
    </row>
    <row r="1597" spans="1:5" x14ac:dyDescent="0.25">
      <c r="A1597" s="5">
        <v>45761.692418981482</v>
      </c>
      <c r="B1597" t="s">
        <v>3353</v>
      </c>
      <c r="C1597" s="36" t="s">
        <v>3354</v>
      </c>
      <c r="D1597" s="36" t="s">
        <v>8</v>
      </c>
      <c r="E1597" t="s">
        <v>64</v>
      </c>
    </row>
    <row r="1598" spans="1:5" x14ac:dyDescent="0.25">
      <c r="A1598" s="5">
        <v>45761.698055555556</v>
      </c>
      <c r="B1598" t="s">
        <v>3355</v>
      </c>
      <c r="C1598" s="36" t="s">
        <v>3356</v>
      </c>
      <c r="D1598" s="36" t="s">
        <v>10</v>
      </c>
      <c r="E1598" t="s">
        <v>64</v>
      </c>
    </row>
    <row r="1599" spans="1:5" x14ac:dyDescent="0.25">
      <c r="A1599" s="5">
        <v>45761.745636574073</v>
      </c>
      <c r="B1599" t="s">
        <v>3357</v>
      </c>
      <c r="C1599" s="36" t="s">
        <v>3358</v>
      </c>
      <c r="D1599" s="36" t="s">
        <v>13</v>
      </c>
      <c r="E1599" t="s">
        <v>64</v>
      </c>
    </row>
    <row r="1600" spans="1:5" x14ac:dyDescent="0.25">
      <c r="A1600" s="5">
        <v>45762.265439814815</v>
      </c>
      <c r="B1600" t="s">
        <v>3359</v>
      </c>
      <c r="C1600" s="36" t="s">
        <v>3360</v>
      </c>
      <c r="D1600" s="36" t="s">
        <v>10</v>
      </c>
      <c r="E1600" t="s">
        <v>64</v>
      </c>
    </row>
    <row r="1601" spans="1:5" x14ac:dyDescent="0.25">
      <c r="A1601" s="5">
        <v>45762.273587962962</v>
      </c>
      <c r="B1601" t="s">
        <v>3361</v>
      </c>
      <c r="C1601" s="36" t="s">
        <v>3362</v>
      </c>
      <c r="D1601" s="36" t="s">
        <v>12</v>
      </c>
      <c r="E1601" t="s">
        <v>64</v>
      </c>
    </row>
    <row r="1602" spans="1:5" x14ac:dyDescent="0.25">
      <c r="A1602" s="5">
        <v>45762.278645833336</v>
      </c>
      <c r="B1602" t="s">
        <v>3363</v>
      </c>
      <c r="C1602" s="36" t="s">
        <v>3364</v>
      </c>
      <c r="D1602" s="36" t="s">
        <v>25</v>
      </c>
      <c r="E1602" t="s">
        <v>64</v>
      </c>
    </row>
    <row r="1603" spans="1:5" x14ac:dyDescent="0.25">
      <c r="A1603" s="5">
        <v>45762.303148148145</v>
      </c>
      <c r="B1603" t="s">
        <v>3365</v>
      </c>
      <c r="C1603" s="36" t="s">
        <v>3366</v>
      </c>
      <c r="D1603" s="36" t="s">
        <v>13</v>
      </c>
      <c r="E1603" t="s">
        <v>64</v>
      </c>
    </row>
    <row r="1604" spans="1:5" x14ac:dyDescent="0.25">
      <c r="A1604" s="5">
        <v>45762.304108796299</v>
      </c>
      <c r="B1604" t="s">
        <v>3367</v>
      </c>
      <c r="C1604" s="36" t="s">
        <v>3368</v>
      </c>
      <c r="D1604" s="36" t="s">
        <v>7</v>
      </c>
      <c r="E1604" t="s">
        <v>64</v>
      </c>
    </row>
    <row r="1605" spans="1:5" x14ac:dyDescent="0.25">
      <c r="A1605" s="5">
        <v>45762.346956018519</v>
      </c>
      <c r="B1605" t="s">
        <v>3369</v>
      </c>
      <c r="C1605" s="36" t="s">
        <v>3370</v>
      </c>
      <c r="D1605" s="36" t="s">
        <v>8</v>
      </c>
      <c r="E1605" t="s">
        <v>64</v>
      </c>
    </row>
    <row r="1606" spans="1:5" x14ac:dyDescent="0.25">
      <c r="A1606" s="5">
        <v>45762.385231481479</v>
      </c>
      <c r="B1606" t="s">
        <v>3371</v>
      </c>
      <c r="C1606" s="36" t="s">
        <v>3372</v>
      </c>
      <c r="D1606" s="36" t="s">
        <v>25</v>
      </c>
      <c r="E1606" t="s">
        <v>64</v>
      </c>
    </row>
    <row r="1607" spans="1:5" x14ac:dyDescent="0.25">
      <c r="A1607" s="5">
        <v>45762.445844907408</v>
      </c>
      <c r="B1607" t="s">
        <v>3373</v>
      </c>
      <c r="C1607" s="36" t="s">
        <v>3374</v>
      </c>
      <c r="D1607" s="36" t="s">
        <v>12</v>
      </c>
      <c r="E1607" t="s">
        <v>64</v>
      </c>
    </row>
    <row r="1608" spans="1:5" x14ac:dyDescent="0.25">
      <c r="A1608" s="5">
        <v>45762.507025462961</v>
      </c>
      <c r="B1608" t="s">
        <v>3375</v>
      </c>
      <c r="C1608" s="36" t="s">
        <v>3376</v>
      </c>
      <c r="D1608" s="36" t="s">
        <v>7</v>
      </c>
      <c r="E1608" t="s">
        <v>64</v>
      </c>
    </row>
    <row r="1609" spans="1:5" x14ac:dyDescent="0.25">
      <c r="A1609" s="5">
        <v>45762.535717592589</v>
      </c>
      <c r="B1609" t="s">
        <v>3377</v>
      </c>
      <c r="C1609" s="36" t="s">
        <v>3378</v>
      </c>
      <c r="D1609" s="36" t="s">
        <v>11</v>
      </c>
      <c r="E1609" t="s">
        <v>64</v>
      </c>
    </row>
    <row r="1610" spans="1:5" x14ac:dyDescent="0.25">
      <c r="A1610" s="5">
        <v>45762.546886574077</v>
      </c>
      <c r="B1610" t="s">
        <v>3379</v>
      </c>
      <c r="C1610" s="36" t="s">
        <v>3380</v>
      </c>
      <c r="D1610" s="36" t="s">
        <v>4</v>
      </c>
      <c r="E1610" t="s">
        <v>64</v>
      </c>
    </row>
    <row r="1611" spans="1:5" x14ac:dyDescent="0.25">
      <c r="A1611" s="5">
        <v>45762.548263888886</v>
      </c>
      <c r="B1611" t="s">
        <v>3381</v>
      </c>
      <c r="C1611" s="36" t="s">
        <v>3382</v>
      </c>
      <c r="D1611" s="36" t="s">
        <v>11</v>
      </c>
      <c r="E1611" t="s">
        <v>64</v>
      </c>
    </row>
    <row r="1612" spans="1:5" x14ac:dyDescent="0.25">
      <c r="A1612" s="5">
        <v>45762.548402777778</v>
      </c>
      <c r="B1612" t="s">
        <v>3383</v>
      </c>
      <c r="C1612" s="36" t="s">
        <v>3384</v>
      </c>
      <c r="D1612" s="36" t="s">
        <v>7</v>
      </c>
      <c r="E1612" t="s">
        <v>64</v>
      </c>
    </row>
    <row r="1613" spans="1:5" x14ac:dyDescent="0.25">
      <c r="A1613" s="5">
        <v>45762.548657407409</v>
      </c>
      <c r="B1613" t="s">
        <v>3385</v>
      </c>
      <c r="C1613" s="36" t="s">
        <v>3386</v>
      </c>
      <c r="D1613" s="36" t="s">
        <v>12</v>
      </c>
      <c r="E1613" t="s">
        <v>64</v>
      </c>
    </row>
    <row r="1614" spans="1:5" x14ac:dyDescent="0.25">
      <c r="A1614" s="5">
        <v>45762.629907407405</v>
      </c>
      <c r="B1614" t="s">
        <v>3387</v>
      </c>
      <c r="C1614" s="36" t="s">
        <v>3388</v>
      </c>
      <c r="D1614" s="36" t="s">
        <v>13</v>
      </c>
      <c r="E1614" t="s">
        <v>64</v>
      </c>
    </row>
    <row r="1615" spans="1:5" x14ac:dyDescent="0.25">
      <c r="A1615" s="5">
        <v>45762.658032407409</v>
      </c>
      <c r="B1615" t="s">
        <v>3389</v>
      </c>
      <c r="C1615" s="36" t="s">
        <v>3390</v>
      </c>
      <c r="D1615" s="36" t="s">
        <v>12</v>
      </c>
      <c r="E1615" t="s">
        <v>64</v>
      </c>
    </row>
    <row r="1616" spans="1:5" x14ac:dyDescent="0.25">
      <c r="A1616" s="5">
        <v>45763.187037037038</v>
      </c>
      <c r="B1616" t="s">
        <v>3391</v>
      </c>
      <c r="C1616" s="36" t="s">
        <v>3392</v>
      </c>
      <c r="D1616" s="36" t="s">
        <v>11</v>
      </c>
      <c r="E1616" t="s">
        <v>64</v>
      </c>
    </row>
    <row r="1617" spans="1:5" x14ac:dyDescent="0.25">
      <c r="A1617" s="5">
        <v>45763.29483796296</v>
      </c>
      <c r="B1617" t="s">
        <v>3393</v>
      </c>
      <c r="C1617" s="36" t="s">
        <v>3394</v>
      </c>
      <c r="D1617" s="36" t="s">
        <v>6</v>
      </c>
      <c r="E1617" t="s">
        <v>64</v>
      </c>
    </row>
    <row r="1618" spans="1:5" x14ac:dyDescent="0.25">
      <c r="A1618" s="5">
        <v>45763.300115740742</v>
      </c>
      <c r="B1618" t="s">
        <v>3395</v>
      </c>
      <c r="C1618" s="36" t="s">
        <v>3396</v>
      </c>
      <c r="D1618" s="36" t="s">
        <v>12</v>
      </c>
      <c r="E1618" t="s">
        <v>64</v>
      </c>
    </row>
    <row r="1619" spans="1:5" x14ac:dyDescent="0.25">
      <c r="A1619" s="5">
        <v>45763.3284375</v>
      </c>
      <c r="B1619" t="s">
        <v>3397</v>
      </c>
      <c r="C1619" s="36" t="s">
        <v>3398</v>
      </c>
      <c r="D1619" s="36" t="s">
        <v>7</v>
      </c>
      <c r="E1619" t="s">
        <v>64</v>
      </c>
    </row>
    <row r="1620" spans="1:5" x14ac:dyDescent="0.25">
      <c r="A1620" s="5">
        <v>45763.344363425924</v>
      </c>
      <c r="B1620" t="s">
        <v>3399</v>
      </c>
      <c r="C1620" s="36" t="s">
        <v>3400</v>
      </c>
      <c r="D1620" s="36" t="s">
        <v>10</v>
      </c>
      <c r="E1620" t="s">
        <v>64</v>
      </c>
    </row>
    <row r="1621" spans="1:5" x14ac:dyDescent="0.25">
      <c r="A1621" s="5">
        <v>45763.352025462962</v>
      </c>
      <c r="B1621" t="s">
        <v>3401</v>
      </c>
      <c r="C1621" s="36" t="s">
        <v>3402</v>
      </c>
      <c r="D1621" s="36" t="s">
        <v>6</v>
      </c>
      <c r="E1621" t="s">
        <v>64</v>
      </c>
    </row>
    <row r="1622" spans="1:5" x14ac:dyDescent="0.25">
      <c r="A1622" s="5">
        <v>45763.357615740744</v>
      </c>
      <c r="B1622" t="s">
        <v>3403</v>
      </c>
      <c r="C1622" s="36" t="s">
        <v>3404</v>
      </c>
      <c r="D1622" s="36" t="s">
        <v>12</v>
      </c>
      <c r="E1622" t="s">
        <v>64</v>
      </c>
    </row>
    <row r="1623" spans="1:5" x14ac:dyDescent="0.25">
      <c r="A1623" s="5">
        <v>45763.374895833331</v>
      </c>
      <c r="B1623" t="s">
        <v>3405</v>
      </c>
      <c r="C1623" s="36" t="s">
        <v>3406</v>
      </c>
      <c r="D1623" s="36" t="s">
        <v>7</v>
      </c>
      <c r="E1623" t="s">
        <v>64</v>
      </c>
    </row>
    <row r="1624" spans="1:5" x14ac:dyDescent="0.25">
      <c r="A1624" s="5">
        <v>45763.427083333336</v>
      </c>
      <c r="B1624" t="s">
        <v>3407</v>
      </c>
      <c r="C1624" s="36" t="s">
        <v>3408</v>
      </c>
      <c r="D1624" s="36" t="s">
        <v>12</v>
      </c>
      <c r="E1624" t="s">
        <v>64</v>
      </c>
    </row>
    <row r="1625" spans="1:5" x14ac:dyDescent="0.25">
      <c r="A1625" s="5">
        <v>45763.462453703702</v>
      </c>
      <c r="B1625" t="s">
        <v>3409</v>
      </c>
      <c r="C1625" s="36" t="s">
        <v>3410</v>
      </c>
      <c r="D1625" s="36" t="s">
        <v>4</v>
      </c>
      <c r="E1625" t="s">
        <v>64</v>
      </c>
    </row>
    <row r="1626" spans="1:5" x14ac:dyDescent="0.25">
      <c r="A1626" s="5">
        <v>45763.466400462959</v>
      </c>
      <c r="B1626" t="s">
        <v>3411</v>
      </c>
      <c r="C1626" s="36" t="s">
        <v>3412</v>
      </c>
      <c r="D1626" s="36" t="s">
        <v>7</v>
      </c>
      <c r="E1626" t="s">
        <v>64</v>
      </c>
    </row>
    <row r="1627" spans="1:5" x14ac:dyDescent="0.25">
      <c r="A1627" s="5">
        <v>45763.485439814816</v>
      </c>
      <c r="B1627" t="s">
        <v>3413</v>
      </c>
      <c r="C1627" s="36" t="s">
        <v>3414</v>
      </c>
      <c r="D1627" s="36" t="s">
        <v>7</v>
      </c>
      <c r="E1627" t="s">
        <v>64</v>
      </c>
    </row>
    <row r="1628" spans="1:5" x14ac:dyDescent="0.25">
      <c r="A1628" s="5">
        <v>45763.558368055557</v>
      </c>
      <c r="B1628" t="s">
        <v>3415</v>
      </c>
      <c r="C1628" s="36" t="s">
        <v>3416</v>
      </c>
      <c r="D1628" s="36" t="s">
        <v>10</v>
      </c>
      <c r="E1628" t="s">
        <v>64</v>
      </c>
    </row>
    <row r="1629" spans="1:5" x14ac:dyDescent="0.25">
      <c r="A1629" s="5">
        <v>45763.574247685188</v>
      </c>
      <c r="B1629" t="s">
        <v>3417</v>
      </c>
      <c r="C1629" s="36" t="s">
        <v>3418</v>
      </c>
      <c r="D1629" s="36" t="s">
        <v>6</v>
      </c>
      <c r="E1629" t="s">
        <v>64</v>
      </c>
    </row>
    <row r="1630" spans="1:5" x14ac:dyDescent="0.25">
      <c r="A1630" s="5">
        <v>45763.587025462963</v>
      </c>
      <c r="B1630" t="s">
        <v>3419</v>
      </c>
      <c r="C1630" s="36" t="s">
        <v>3420</v>
      </c>
      <c r="D1630" s="36" t="s">
        <v>8</v>
      </c>
      <c r="E1630" t="s">
        <v>64</v>
      </c>
    </row>
    <row r="1631" spans="1:5" x14ac:dyDescent="0.25">
      <c r="A1631" s="5">
        <v>45763.610578703701</v>
      </c>
      <c r="B1631" t="s">
        <v>3421</v>
      </c>
      <c r="C1631" s="36" t="s">
        <v>3422</v>
      </c>
      <c r="D1631" s="36" t="s">
        <v>4</v>
      </c>
      <c r="E1631" t="s">
        <v>64</v>
      </c>
    </row>
    <row r="1632" spans="1:5" x14ac:dyDescent="0.25">
      <c r="A1632" s="5">
        <v>45763.638738425929</v>
      </c>
      <c r="B1632" t="s">
        <v>3423</v>
      </c>
      <c r="C1632" s="36" t="s">
        <v>3424</v>
      </c>
      <c r="D1632" s="36" t="s">
        <v>12</v>
      </c>
      <c r="E1632" t="s">
        <v>64</v>
      </c>
    </row>
    <row r="1633" spans="1:5" x14ac:dyDescent="0.25">
      <c r="A1633" s="5">
        <v>45763.660983796297</v>
      </c>
      <c r="B1633" t="s">
        <v>3425</v>
      </c>
      <c r="C1633" s="36" t="s">
        <v>3426</v>
      </c>
      <c r="D1633" s="36" t="s">
        <v>11</v>
      </c>
      <c r="E1633" t="s">
        <v>64</v>
      </c>
    </row>
    <row r="1634" spans="1:5" x14ac:dyDescent="0.25">
      <c r="A1634" s="5">
        <v>45764.314363425925</v>
      </c>
      <c r="B1634" t="s">
        <v>3427</v>
      </c>
      <c r="C1634" s="36" t="s">
        <v>3428</v>
      </c>
      <c r="D1634" s="36" t="s">
        <v>6</v>
      </c>
      <c r="E1634" t="s">
        <v>64</v>
      </c>
    </row>
    <row r="1635" spans="1:5" x14ac:dyDescent="0.25">
      <c r="A1635" s="5">
        <v>45764.361550925925</v>
      </c>
      <c r="B1635" t="s">
        <v>3429</v>
      </c>
      <c r="C1635" s="36" t="s">
        <v>3430</v>
      </c>
      <c r="D1635" s="36" t="s">
        <v>257</v>
      </c>
      <c r="E1635" t="s">
        <v>64</v>
      </c>
    </row>
    <row r="1636" spans="1:5" x14ac:dyDescent="0.25">
      <c r="A1636" s="5">
        <v>45764.437349537038</v>
      </c>
      <c r="B1636" t="s">
        <v>3431</v>
      </c>
      <c r="C1636" s="36" t="s">
        <v>3432</v>
      </c>
      <c r="D1636" s="36" t="s">
        <v>7</v>
      </c>
      <c r="E1636" t="s">
        <v>64</v>
      </c>
    </row>
    <row r="1637" spans="1:5" x14ac:dyDescent="0.25">
      <c r="A1637" s="5">
        <v>45764.571111111109</v>
      </c>
      <c r="B1637" t="s">
        <v>3433</v>
      </c>
      <c r="C1637" s="36" t="s">
        <v>3434</v>
      </c>
      <c r="D1637" s="36" t="s">
        <v>11</v>
      </c>
      <c r="E1637" t="s">
        <v>64</v>
      </c>
    </row>
    <row r="1638" spans="1:5" x14ac:dyDescent="0.25">
      <c r="A1638" s="5">
        <v>45764.658321759256</v>
      </c>
      <c r="B1638" t="s">
        <v>3435</v>
      </c>
      <c r="C1638" s="36" t="s">
        <v>3436</v>
      </c>
      <c r="D1638" s="36" t="s">
        <v>11</v>
      </c>
      <c r="E1638" t="s">
        <v>64</v>
      </c>
    </row>
    <row r="1639" spans="1:5" x14ac:dyDescent="0.25">
      <c r="A1639" s="5">
        <v>45764.861817129633</v>
      </c>
      <c r="B1639" t="s">
        <v>3437</v>
      </c>
      <c r="C1639" s="36" t="s">
        <v>3438</v>
      </c>
      <c r="D1639" s="36" t="s">
        <v>13</v>
      </c>
      <c r="E1639" t="s">
        <v>64</v>
      </c>
    </row>
    <row r="1640" spans="1:5" x14ac:dyDescent="0.25">
      <c r="A1640" s="5">
        <v>45765.257337962961</v>
      </c>
      <c r="B1640" t="s">
        <v>3439</v>
      </c>
      <c r="C1640" s="36" t="s">
        <v>3440</v>
      </c>
      <c r="D1640" s="36" t="s">
        <v>13</v>
      </c>
      <c r="E1640" t="s">
        <v>64</v>
      </c>
    </row>
    <row r="1641" spans="1:5" x14ac:dyDescent="0.25">
      <c r="A1641" s="5">
        <v>45765.709606481483</v>
      </c>
      <c r="B1641" t="s">
        <v>3441</v>
      </c>
      <c r="C1641" s="36" t="s">
        <v>3442</v>
      </c>
      <c r="D1641" s="36" t="s">
        <v>7</v>
      </c>
      <c r="E1641" t="s">
        <v>64</v>
      </c>
    </row>
    <row r="1642" spans="1:5" x14ac:dyDescent="0.25">
      <c r="A1642" s="5">
        <v>45766.377604166664</v>
      </c>
      <c r="B1642" t="s">
        <v>3443</v>
      </c>
      <c r="C1642" s="36" t="s">
        <v>3444</v>
      </c>
      <c r="D1642" s="36" t="s">
        <v>7</v>
      </c>
      <c r="E1642" t="s">
        <v>64</v>
      </c>
    </row>
    <row r="1643" spans="1:5" x14ac:dyDescent="0.25">
      <c r="A1643" s="5">
        <v>45766.579016203701</v>
      </c>
      <c r="B1643" t="s">
        <v>3445</v>
      </c>
      <c r="C1643" s="36" t="s">
        <v>3446</v>
      </c>
      <c r="D1643" s="36" t="s">
        <v>12</v>
      </c>
      <c r="E1643" t="s">
        <v>64</v>
      </c>
    </row>
    <row r="1644" spans="1:5" x14ac:dyDescent="0.25">
      <c r="A1644" s="5">
        <v>45766.640983796293</v>
      </c>
      <c r="B1644" t="s">
        <v>3447</v>
      </c>
      <c r="C1644" s="36" t="s">
        <v>3448</v>
      </c>
      <c r="D1644" s="36" t="s">
        <v>11</v>
      </c>
      <c r="E1644" t="s">
        <v>64</v>
      </c>
    </row>
    <row r="1645" spans="1:5" x14ac:dyDescent="0.25">
      <c r="A1645" s="5">
        <v>45767.356307870374</v>
      </c>
      <c r="B1645" t="s">
        <v>3449</v>
      </c>
      <c r="C1645" s="36" t="s">
        <v>3450</v>
      </c>
      <c r="D1645" s="36" t="s">
        <v>11</v>
      </c>
      <c r="E1645" t="s">
        <v>64</v>
      </c>
    </row>
    <row r="1646" spans="1:5" x14ac:dyDescent="0.25">
      <c r="A1646" s="5">
        <v>45768.248969907407</v>
      </c>
      <c r="B1646" t="s">
        <v>3451</v>
      </c>
      <c r="C1646" s="36" t="s">
        <v>3452</v>
      </c>
      <c r="D1646" s="36" t="s">
        <v>381</v>
      </c>
      <c r="E1646" t="s">
        <v>64</v>
      </c>
    </row>
    <row r="1647" spans="1:5" x14ac:dyDescent="0.25">
      <c r="A1647" s="5">
        <v>45768.322523148148</v>
      </c>
      <c r="B1647" t="s">
        <v>3453</v>
      </c>
      <c r="C1647" s="36" t="s">
        <v>3454</v>
      </c>
      <c r="D1647" s="36" t="s">
        <v>13</v>
      </c>
      <c r="E1647" t="s">
        <v>64</v>
      </c>
    </row>
    <row r="1648" spans="1:5" x14ac:dyDescent="0.25">
      <c r="A1648" s="5">
        <v>45768.359259259261</v>
      </c>
      <c r="B1648" t="s">
        <v>3455</v>
      </c>
      <c r="C1648" s="36" t="s">
        <v>3456</v>
      </c>
      <c r="D1648" s="36" t="s">
        <v>4</v>
      </c>
      <c r="E1648" t="s">
        <v>64</v>
      </c>
    </row>
    <row r="1649" spans="1:5" x14ac:dyDescent="0.25">
      <c r="A1649" s="5">
        <v>45768.369131944448</v>
      </c>
      <c r="B1649" t="s">
        <v>3457</v>
      </c>
      <c r="C1649" s="36" t="s">
        <v>3458</v>
      </c>
      <c r="D1649" s="36" t="s">
        <v>7</v>
      </c>
      <c r="E1649" t="s">
        <v>64</v>
      </c>
    </row>
    <row r="1650" spans="1:5" x14ac:dyDescent="0.25">
      <c r="A1650" s="5">
        <v>45768.392164351855</v>
      </c>
      <c r="B1650" t="s">
        <v>3459</v>
      </c>
      <c r="C1650" s="36" t="s">
        <v>3460</v>
      </c>
      <c r="D1650" s="36" t="s">
        <v>11</v>
      </c>
      <c r="E1650" t="s">
        <v>64</v>
      </c>
    </row>
    <row r="1651" spans="1:5" x14ac:dyDescent="0.25">
      <c r="A1651" s="5">
        <v>45768.426620370374</v>
      </c>
      <c r="B1651" t="s">
        <v>3461</v>
      </c>
      <c r="C1651" s="36" t="s">
        <v>3462</v>
      </c>
      <c r="D1651" s="36" t="s">
        <v>13</v>
      </c>
      <c r="E1651" t="s">
        <v>64</v>
      </c>
    </row>
    <row r="1652" spans="1:5" x14ac:dyDescent="0.25">
      <c r="A1652" s="5">
        <v>45768.426944444444</v>
      </c>
      <c r="B1652" t="s">
        <v>3463</v>
      </c>
      <c r="C1652" s="36" t="s">
        <v>3464</v>
      </c>
      <c r="D1652" s="36" t="s">
        <v>6</v>
      </c>
      <c r="E1652" t="s">
        <v>64</v>
      </c>
    </row>
    <row r="1653" spans="1:5" x14ac:dyDescent="0.25">
      <c r="A1653" s="5">
        <v>45768.485081018516</v>
      </c>
      <c r="B1653" t="s">
        <v>3465</v>
      </c>
      <c r="C1653" s="36" t="s">
        <v>3466</v>
      </c>
      <c r="D1653" s="36" t="s">
        <v>8</v>
      </c>
      <c r="E1653" t="s">
        <v>64</v>
      </c>
    </row>
    <row r="1654" spans="1:5" x14ac:dyDescent="0.25">
      <c r="A1654" s="5">
        <v>45768.794409722221</v>
      </c>
      <c r="B1654" t="s">
        <v>3467</v>
      </c>
      <c r="C1654" s="36" t="s">
        <v>3468</v>
      </c>
      <c r="D1654" s="36" t="s">
        <v>6</v>
      </c>
      <c r="E1654" t="s">
        <v>64</v>
      </c>
    </row>
    <row r="1655" spans="1:5" x14ac:dyDescent="0.25">
      <c r="A1655" s="5">
        <v>45768.799756944441</v>
      </c>
      <c r="B1655" t="s">
        <v>3469</v>
      </c>
      <c r="C1655" s="36" t="s">
        <v>3470</v>
      </c>
      <c r="D1655" s="36" t="s">
        <v>3471</v>
      </c>
      <c r="E1655" t="s">
        <v>64</v>
      </c>
    </row>
    <row r="1656" spans="1:5" x14ac:dyDescent="0.25">
      <c r="A1656" s="5">
        <v>45768.878888888888</v>
      </c>
      <c r="B1656" t="s">
        <v>3472</v>
      </c>
      <c r="C1656" s="36" t="s">
        <v>3473</v>
      </c>
      <c r="D1656" s="36" t="s">
        <v>1359</v>
      </c>
      <c r="E1656" t="s">
        <v>64</v>
      </c>
    </row>
    <row r="1657" spans="1:5" x14ac:dyDescent="0.25">
      <c r="A1657" s="5">
        <v>45769.200254629628</v>
      </c>
      <c r="B1657" t="s">
        <v>3474</v>
      </c>
      <c r="C1657" s="36" t="s">
        <v>3475</v>
      </c>
      <c r="D1657" s="36" t="s">
        <v>1359</v>
      </c>
      <c r="E1657" t="s">
        <v>64</v>
      </c>
    </row>
    <row r="1658" spans="1:5" x14ac:dyDescent="0.25">
      <c r="A1658" s="5">
        <v>45769.20045138889</v>
      </c>
      <c r="B1658" t="s">
        <v>3476</v>
      </c>
      <c r="C1658" s="36" t="s">
        <v>3477</v>
      </c>
      <c r="D1658" s="36" t="s">
        <v>25</v>
      </c>
      <c r="E1658" t="s">
        <v>64</v>
      </c>
    </row>
    <row r="1659" spans="1:5" x14ac:dyDescent="0.25">
      <c r="A1659" s="5">
        <v>45769.241273148145</v>
      </c>
      <c r="B1659" t="s">
        <v>3478</v>
      </c>
      <c r="C1659" s="36" t="s">
        <v>3479</v>
      </c>
      <c r="D1659" s="36" t="s">
        <v>161</v>
      </c>
      <c r="E1659" t="s">
        <v>64</v>
      </c>
    </row>
    <row r="1660" spans="1:5" x14ac:dyDescent="0.25">
      <c r="A1660" s="5">
        <v>45769.303657407407</v>
      </c>
      <c r="B1660" t="s">
        <v>3480</v>
      </c>
      <c r="C1660" s="36" t="s">
        <v>3481</v>
      </c>
      <c r="D1660" s="36" t="s">
        <v>7</v>
      </c>
      <c r="E1660" t="s">
        <v>64</v>
      </c>
    </row>
    <row r="1661" spans="1:5" x14ac:dyDescent="0.25">
      <c r="A1661" s="5">
        <v>45769.304155092592</v>
      </c>
      <c r="B1661" t="s">
        <v>3482</v>
      </c>
      <c r="C1661" s="36" t="s">
        <v>3483</v>
      </c>
      <c r="D1661" s="36" t="s">
        <v>8</v>
      </c>
      <c r="E1661" t="s">
        <v>64</v>
      </c>
    </row>
    <row r="1662" spans="1:5" x14ac:dyDescent="0.25">
      <c r="A1662" s="5">
        <v>45769.307291666664</v>
      </c>
      <c r="B1662" t="s">
        <v>3484</v>
      </c>
      <c r="C1662" s="36" t="s">
        <v>3485</v>
      </c>
      <c r="D1662" s="36" t="s">
        <v>6</v>
      </c>
      <c r="E1662" t="s">
        <v>64</v>
      </c>
    </row>
    <row r="1663" spans="1:5" x14ac:dyDescent="0.25">
      <c r="A1663" s="5">
        <v>45769.30740740741</v>
      </c>
      <c r="B1663" t="s">
        <v>3486</v>
      </c>
      <c r="C1663" s="36" t="s">
        <v>3487</v>
      </c>
      <c r="D1663" s="36" t="s">
        <v>11</v>
      </c>
      <c r="E1663" t="s">
        <v>64</v>
      </c>
    </row>
    <row r="1664" spans="1:5" x14ac:dyDescent="0.25">
      <c r="A1664" s="5">
        <v>45769.313460648147</v>
      </c>
      <c r="B1664" t="s">
        <v>3488</v>
      </c>
      <c r="C1664" s="36" t="s">
        <v>3489</v>
      </c>
      <c r="D1664" s="36" t="s">
        <v>13</v>
      </c>
      <c r="E1664" t="s">
        <v>64</v>
      </c>
    </row>
    <row r="1665" spans="1:5" x14ac:dyDescent="0.25">
      <c r="A1665" s="5">
        <v>45769.322847222225</v>
      </c>
      <c r="B1665" t="s">
        <v>3490</v>
      </c>
      <c r="C1665" s="36" t="s">
        <v>3491</v>
      </c>
      <c r="D1665" s="36" t="s">
        <v>8</v>
      </c>
      <c r="E1665" t="s">
        <v>64</v>
      </c>
    </row>
    <row r="1666" spans="1:5" x14ac:dyDescent="0.25">
      <c r="A1666" s="5">
        <v>45769.329733796294</v>
      </c>
      <c r="B1666" t="s">
        <v>3492</v>
      </c>
      <c r="C1666" s="36" t="s">
        <v>3493</v>
      </c>
      <c r="D1666" s="36" t="s">
        <v>7</v>
      </c>
      <c r="E1666" t="s">
        <v>64</v>
      </c>
    </row>
    <row r="1667" spans="1:5" x14ac:dyDescent="0.25">
      <c r="A1667" s="5">
        <v>45769.341284722221</v>
      </c>
      <c r="B1667" t="s">
        <v>3494</v>
      </c>
      <c r="C1667" s="36" t="s">
        <v>3495</v>
      </c>
      <c r="D1667" s="36" t="s">
        <v>6</v>
      </c>
      <c r="E1667" t="s">
        <v>64</v>
      </c>
    </row>
    <row r="1668" spans="1:5" x14ac:dyDescent="0.25">
      <c r="A1668" s="5">
        <v>45769.353773148148</v>
      </c>
      <c r="B1668" t="s">
        <v>3496</v>
      </c>
      <c r="C1668" s="36" t="s">
        <v>3497</v>
      </c>
      <c r="D1668" s="36" t="s">
        <v>12</v>
      </c>
      <c r="E1668" t="s">
        <v>64</v>
      </c>
    </row>
    <row r="1669" spans="1:5" x14ac:dyDescent="0.25">
      <c r="A1669" s="5">
        <v>45769.353831018518</v>
      </c>
      <c r="B1669" t="s">
        <v>3498</v>
      </c>
      <c r="C1669" s="36" t="s">
        <v>3499</v>
      </c>
      <c r="D1669" s="36" t="s">
        <v>7</v>
      </c>
      <c r="E1669" t="s">
        <v>64</v>
      </c>
    </row>
    <row r="1670" spans="1:5" x14ac:dyDescent="0.25">
      <c r="A1670" s="5">
        <v>45769.372384259259</v>
      </c>
      <c r="B1670" t="s">
        <v>3500</v>
      </c>
      <c r="C1670" s="36" t="s">
        <v>3501</v>
      </c>
      <c r="D1670" s="36" t="s">
        <v>13</v>
      </c>
      <c r="E1670" t="s">
        <v>64</v>
      </c>
    </row>
    <row r="1671" spans="1:5" x14ac:dyDescent="0.25">
      <c r="A1671" s="5">
        <v>45769.377013888887</v>
      </c>
      <c r="B1671" t="s">
        <v>3502</v>
      </c>
      <c r="C1671" s="36" t="s">
        <v>3503</v>
      </c>
      <c r="D1671" s="36" t="s">
        <v>5</v>
      </c>
      <c r="E1671" t="s">
        <v>64</v>
      </c>
    </row>
    <row r="1672" spans="1:5" x14ac:dyDescent="0.25">
      <c r="A1672" s="5">
        <v>45769.378310185188</v>
      </c>
      <c r="B1672" t="s">
        <v>3504</v>
      </c>
      <c r="C1672" s="36" t="s">
        <v>3505</v>
      </c>
      <c r="D1672" s="36" t="s">
        <v>4</v>
      </c>
      <c r="E1672" t="s">
        <v>64</v>
      </c>
    </row>
    <row r="1673" spans="1:5" x14ac:dyDescent="0.25">
      <c r="A1673" s="5">
        <v>45769.396192129629</v>
      </c>
      <c r="B1673" t="s">
        <v>3506</v>
      </c>
      <c r="C1673" s="36" t="s">
        <v>3507</v>
      </c>
      <c r="D1673" s="36" t="s">
        <v>6</v>
      </c>
      <c r="E1673" t="s">
        <v>64</v>
      </c>
    </row>
    <row r="1674" spans="1:5" x14ac:dyDescent="0.25">
      <c r="A1674" s="5">
        <v>45769.410960648151</v>
      </c>
      <c r="B1674" t="s">
        <v>3508</v>
      </c>
      <c r="C1674" s="36" t="s">
        <v>3509</v>
      </c>
      <c r="D1674" s="36" t="s">
        <v>11</v>
      </c>
      <c r="E1674" t="s">
        <v>64</v>
      </c>
    </row>
    <row r="1675" spans="1:5" x14ac:dyDescent="0.25">
      <c r="A1675" s="5">
        <v>45769.42763888889</v>
      </c>
      <c r="B1675" t="s">
        <v>3510</v>
      </c>
      <c r="C1675" s="36" t="s">
        <v>3511</v>
      </c>
      <c r="D1675" s="36" t="s">
        <v>6</v>
      </c>
      <c r="E1675" t="s">
        <v>64</v>
      </c>
    </row>
    <row r="1676" spans="1:5" x14ac:dyDescent="0.25">
      <c r="A1676" s="5">
        <v>45769.42863425926</v>
      </c>
      <c r="B1676" t="s">
        <v>3512</v>
      </c>
      <c r="C1676" s="36" t="s">
        <v>3513</v>
      </c>
      <c r="D1676" s="36" t="s">
        <v>4</v>
      </c>
      <c r="E1676" t="s">
        <v>64</v>
      </c>
    </row>
    <row r="1677" spans="1:5" x14ac:dyDescent="0.25">
      <c r="A1677" s="5">
        <v>45769.440335648149</v>
      </c>
      <c r="B1677" t="s">
        <v>3514</v>
      </c>
      <c r="C1677" s="36" t="s">
        <v>3515</v>
      </c>
      <c r="D1677" s="36" t="s">
        <v>4</v>
      </c>
      <c r="E1677" t="s">
        <v>64</v>
      </c>
    </row>
    <row r="1678" spans="1:5" x14ac:dyDescent="0.25">
      <c r="A1678" s="5">
        <v>45769.442164351851</v>
      </c>
      <c r="B1678" t="s">
        <v>3516</v>
      </c>
      <c r="C1678" s="36" t="s">
        <v>3517</v>
      </c>
      <c r="D1678" s="36" t="s">
        <v>5</v>
      </c>
      <c r="E1678" t="s">
        <v>64</v>
      </c>
    </row>
    <row r="1679" spans="1:5" x14ac:dyDescent="0.25">
      <c r="A1679" s="5">
        <v>45769.562025462961</v>
      </c>
      <c r="B1679" t="s">
        <v>3518</v>
      </c>
      <c r="C1679" s="36" t="s">
        <v>3519</v>
      </c>
      <c r="D1679" s="36" t="s">
        <v>7</v>
      </c>
      <c r="E1679" t="s">
        <v>64</v>
      </c>
    </row>
    <row r="1680" spans="1:5" x14ac:dyDescent="0.25">
      <c r="A1680" s="5">
        <v>45769.571527777778</v>
      </c>
      <c r="B1680" t="s">
        <v>3520</v>
      </c>
      <c r="C1680" s="36" t="s">
        <v>3521</v>
      </c>
      <c r="D1680" s="36" t="s">
        <v>13</v>
      </c>
      <c r="E1680" t="s">
        <v>64</v>
      </c>
    </row>
    <row r="1681" spans="1:5" x14ac:dyDescent="0.25">
      <c r="A1681" s="5">
        <v>45769.623819444445</v>
      </c>
      <c r="B1681" t="s">
        <v>3522</v>
      </c>
      <c r="C1681" s="36" t="s">
        <v>3523</v>
      </c>
      <c r="D1681" s="36" t="s">
        <v>11</v>
      </c>
      <c r="E1681" t="s">
        <v>64</v>
      </c>
    </row>
    <row r="1682" spans="1:5" x14ac:dyDescent="0.25">
      <c r="A1682" s="5">
        <v>45770.269120370373</v>
      </c>
      <c r="B1682" t="s">
        <v>3524</v>
      </c>
      <c r="C1682" s="36" t="s">
        <v>3525</v>
      </c>
      <c r="D1682" s="36" t="s">
        <v>13</v>
      </c>
      <c r="E1682" t="s">
        <v>64</v>
      </c>
    </row>
    <row r="1683" spans="1:5" x14ac:dyDescent="0.25">
      <c r="A1683" s="5">
        <v>45770.321655092594</v>
      </c>
      <c r="B1683" t="s">
        <v>3526</v>
      </c>
      <c r="C1683" s="36" t="s">
        <v>3527</v>
      </c>
      <c r="D1683" s="36" t="s">
        <v>13</v>
      </c>
      <c r="E1683" t="s">
        <v>64</v>
      </c>
    </row>
    <row r="1684" spans="1:5" x14ac:dyDescent="0.25">
      <c r="A1684" s="5">
        <v>45770.344687500001</v>
      </c>
      <c r="B1684" t="s">
        <v>3528</v>
      </c>
      <c r="C1684" s="36" t="s">
        <v>3529</v>
      </c>
      <c r="D1684" s="36" t="s">
        <v>13</v>
      </c>
      <c r="E1684" t="s">
        <v>64</v>
      </c>
    </row>
    <row r="1685" spans="1:5" x14ac:dyDescent="0.25">
      <c r="A1685" s="5">
        <v>45770.346446759257</v>
      </c>
      <c r="B1685" t="s">
        <v>3530</v>
      </c>
      <c r="C1685" s="36" t="s">
        <v>3531</v>
      </c>
      <c r="D1685" s="36" t="s">
        <v>11</v>
      </c>
      <c r="E1685" t="s">
        <v>64</v>
      </c>
    </row>
    <row r="1686" spans="1:5" x14ac:dyDescent="0.25">
      <c r="A1686" s="5">
        <v>45770.378703703704</v>
      </c>
      <c r="B1686" t="s">
        <v>3532</v>
      </c>
      <c r="C1686" s="36" t="s">
        <v>3533</v>
      </c>
      <c r="D1686" s="36" t="s">
        <v>13</v>
      </c>
      <c r="E1686" t="s">
        <v>64</v>
      </c>
    </row>
    <row r="1687" spans="1:5" x14ac:dyDescent="0.25">
      <c r="A1687" s="5">
        <v>45770.407847222225</v>
      </c>
      <c r="B1687" t="s">
        <v>3534</v>
      </c>
      <c r="C1687" s="36" t="s">
        <v>3535</v>
      </c>
      <c r="D1687" s="36" t="s">
        <v>381</v>
      </c>
      <c r="E1687" t="s">
        <v>64</v>
      </c>
    </row>
    <row r="1688" spans="1:5" x14ac:dyDescent="0.25">
      <c r="A1688" s="5">
        <v>45770.448518518519</v>
      </c>
      <c r="B1688" t="s">
        <v>3536</v>
      </c>
      <c r="C1688" s="36" t="s">
        <v>3537</v>
      </c>
      <c r="D1688" s="36" t="s">
        <v>13</v>
      </c>
      <c r="E1688" t="s">
        <v>64</v>
      </c>
    </row>
    <row r="1689" spans="1:5" x14ac:dyDescent="0.25">
      <c r="A1689" s="5">
        <v>45770.578472222223</v>
      </c>
      <c r="B1689" t="s">
        <v>3538</v>
      </c>
      <c r="C1689" s="36" t="s">
        <v>3539</v>
      </c>
      <c r="D1689" s="36" t="s">
        <v>11</v>
      </c>
      <c r="E1689" t="s">
        <v>64</v>
      </c>
    </row>
    <row r="1690" spans="1:5" x14ac:dyDescent="0.25">
      <c r="A1690" s="5">
        <v>45770.740497685183</v>
      </c>
      <c r="B1690" t="s">
        <v>3540</v>
      </c>
      <c r="C1690" s="36" t="s">
        <v>3541</v>
      </c>
      <c r="D1690" s="36" t="s">
        <v>6</v>
      </c>
      <c r="E1690" t="s">
        <v>64</v>
      </c>
    </row>
    <row r="1691" spans="1:5" x14ac:dyDescent="0.25">
      <c r="A1691" s="5">
        <v>45770.871388888889</v>
      </c>
      <c r="B1691" t="s">
        <v>3542</v>
      </c>
      <c r="C1691" s="36" t="s">
        <v>3543</v>
      </c>
      <c r="D1691" s="36" t="s">
        <v>6</v>
      </c>
      <c r="E1691" t="s">
        <v>64</v>
      </c>
    </row>
    <row r="1692" spans="1:5" x14ac:dyDescent="0.25">
      <c r="A1692" s="5">
        <v>45771.136157407411</v>
      </c>
      <c r="B1692" t="s">
        <v>3544</v>
      </c>
      <c r="C1692" s="36" t="s">
        <v>3545</v>
      </c>
      <c r="D1692" s="36" t="s">
        <v>25</v>
      </c>
      <c r="E1692" t="s">
        <v>64</v>
      </c>
    </row>
    <row r="1693" spans="1:5" x14ac:dyDescent="0.25">
      <c r="A1693" s="5">
        <v>45771.169652777775</v>
      </c>
      <c r="B1693" t="s">
        <v>3546</v>
      </c>
      <c r="C1693" s="36" t="s">
        <v>3547</v>
      </c>
      <c r="D1693" s="36" t="s">
        <v>1359</v>
      </c>
      <c r="E1693" t="s">
        <v>64</v>
      </c>
    </row>
    <row r="1694" spans="1:5" x14ac:dyDescent="0.25">
      <c r="A1694" s="5">
        <v>45771.296342592592</v>
      </c>
      <c r="B1694" t="s">
        <v>3548</v>
      </c>
      <c r="C1694" s="36" t="s">
        <v>3549</v>
      </c>
      <c r="D1694" s="36" t="s">
        <v>12</v>
      </c>
      <c r="E1694" t="s">
        <v>64</v>
      </c>
    </row>
    <row r="1695" spans="1:5" x14ac:dyDescent="0.25">
      <c r="A1695" s="5">
        <v>45771.382615740738</v>
      </c>
      <c r="B1695" t="s">
        <v>3550</v>
      </c>
      <c r="C1695" s="36" t="s">
        <v>3551</v>
      </c>
      <c r="D1695" s="36" t="s">
        <v>6</v>
      </c>
      <c r="E1695" t="s">
        <v>64</v>
      </c>
    </row>
    <row r="1696" spans="1:5" x14ac:dyDescent="0.25">
      <c r="A1696" s="5">
        <v>45771.382754629631</v>
      </c>
      <c r="B1696" t="s">
        <v>3552</v>
      </c>
      <c r="C1696" s="36" t="s">
        <v>3553</v>
      </c>
      <c r="D1696" s="36" t="s">
        <v>4</v>
      </c>
      <c r="E1696" t="s">
        <v>64</v>
      </c>
    </row>
    <row r="1697" spans="1:5" x14ac:dyDescent="0.25">
      <c r="A1697" s="5">
        <v>45771.53875</v>
      </c>
      <c r="B1697" t="s">
        <v>3554</v>
      </c>
      <c r="C1697" s="36" t="s">
        <v>3555</v>
      </c>
      <c r="D1697" s="36" t="s">
        <v>13</v>
      </c>
      <c r="E1697" t="s">
        <v>64</v>
      </c>
    </row>
    <row r="1698" spans="1:5" x14ac:dyDescent="0.25">
      <c r="A1698" s="5">
        <v>45771.546585648146</v>
      </c>
      <c r="B1698" t="s">
        <v>3556</v>
      </c>
      <c r="C1698" s="36" t="s">
        <v>3557</v>
      </c>
      <c r="D1698" s="36" t="s">
        <v>13</v>
      </c>
      <c r="E1698" t="s">
        <v>64</v>
      </c>
    </row>
    <row r="1699" spans="1:5" x14ac:dyDescent="0.25">
      <c r="A1699" s="5">
        <v>45771.583321759259</v>
      </c>
      <c r="B1699" t="s">
        <v>3558</v>
      </c>
      <c r="C1699" s="36" t="s">
        <v>3559</v>
      </c>
      <c r="D1699" s="36" t="s">
        <v>13</v>
      </c>
      <c r="E1699" t="s">
        <v>64</v>
      </c>
    </row>
    <row r="1700" spans="1:5" x14ac:dyDescent="0.25">
      <c r="A1700" s="5">
        <v>45771.583541666667</v>
      </c>
      <c r="B1700" t="s">
        <v>3560</v>
      </c>
      <c r="C1700" s="36" t="s">
        <v>3561</v>
      </c>
      <c r="D1700" s="36" t="s">
        <v>11</v>
      </c>
      <c r="E1700" t="s">
        <v>64</v>
      </c>
    </row>
    <row r="1701" spans="1:5" x14ac:dyDescent="0.25">
      <c r="A1701" s="5">
        <v>45771.607164351852</v>
      </c>
      <c r="B1701" t="s">
        <v>3562</v>
      </c>
      <c r="C1701" s="36" t="s">
        <v>3563</v>
      </c>
      <c r="D1701" s="36" t="s">
        <v>4</v>
      </c>
      <c r="E1701" t="s">
        <v>64</v>
      </c>
    </row>
    <row r="1702" spans="1:5" x14ac:dyDescent="0.25">
      <c r="A1702" s="5">
        <v>45771.610208333332</v>
      </c>
      <c r="B1702" t="s">
        <v>3564</v>
      </c>
      <c r="C1702" s="36" t="s">
        <v>3565</v>
      </c>
      <c r="D1702" s="36" t="s">
        <v>4</v>
      </c>
      <c r="E1702" t="s">
        <v>64</v>
      </c>
    </row>
    <row r="1703" spans="1:5" x14ac:dyDescent="0.25">
      <c r="A1703" s="5">
        <v>45771.610960648148</v>
      </c>
      <c r="B1703" t="s">
        <v>3566</v>
      </c>
      <c r="C1703" s="36" t="s">
        <v>3567</v>
      </c>
      <c r="D1703" s="36" t="s">
        <v>7</v>
      </c>
      <c r="E1703" t="s">
        <v>64</v>
      </c>
    </row>
    <row r="1704" spans="1:5" x14ac:dyDescent="0.25">
      <c r="A1704" s="5">
        <v>45771.612013888887</v>
      </c>
      <c r="B1704" t="s">
        <v>3568</v>
      </c>
      <c r="C1704" s="36" t="s">
        <v>3569</v>
      </c>
      <c r="D1704" s="36" t="s">
        <v>7</v>
      </c>
      <c r="E1704" t="s">
        <v>64</v>
      </c>
    </row>
    <row r="1705" spans="1:5" x14ac:dyDescent="0.25">
      <c r="A1705" s="5">
        <v>45771.637280092589</v>
      </c>
      <c r="B1705" t="s">
        <v>3570</v>
      </c>
      <c r="C1705" s="36" t="s">
        <v>3571</v>
      </c>
      <c r="D1705" s="36" t="s">
        <v>12</v>
      </c>
      <c r="E1705" t="s">
        <v>64</v>
      </c>
    </row>
    <row r="1706" spans="1:5" x14ac:dyDescent="0.25">
      <c r="A1706" s="5">
        <v>45771.655555555553</v>
      </c>
      <c r="B1706" t="s">
        <v>3572</v>
      </c>
      <c r="C1706" s="36" t="s">
        <v>3573</v>
      </c>
      <c r="D1706" s="36" t="s">
        <v>12</v>
      </c>
      <c r="E1706" t="s">
        <v>64</v>
      </c>
    </row>
    <row r="1707" spans="1:5" x14ac:dyDescent="0.25">
      <c r="A1707" s="5">
        <v>45771.660532407404</v>
      </c>
      <c r="B1707" t="s">
        <v>3574</v>
      </c>
      <c r="C1707" s="36" t="s">
        <v>3575</v>
      </c>
      <c r="D1707" s="36" t="s">
        <v>11</v>
      </c>
      <c r="E1707" t="s">
        <v>64</v>
      </c>
    </row>
    <row r="1708" spans="1:5" x14ac:dyDescent="0.25">
      <c r="A1708" s="5">
        <v>45771.713067129633</v>
      </c>
      <c r="B1708" t="s">
        <v>3576</v>
      </c>
      <c r="C1708" s="36" t="s">
        <v>3577</v>
      </c>
      <c r="D1708" s="36" t="s">
        <v>11</v>
      </c>
      <c r="E1708" t="s">
        <v>64</v>
      </c>
    </row>
    <row r="1709" spans="1:5" x14ac:dyDescent="0.25">
      <c r="A1709" s="5">
        <v>45772.583692129629</v>
      </c>
      <c r="B1709" t="s">
        <v>3578</v>
      </c>
      <c r="C1709" s="36" t="s">
        <v>3579</v>
      </c>
      <c r="D1709" s="36" t="s">
        <v>7</v>
      </c>
      <c r="E1709" t="s">
        <v>64</v>
      </c>
    </row>
    <row r="1710" spans="1:5" x14ac:dyDescent="0.25">
      <c r="A1710" s="5">
        <v>45774.356793981482</v>
      </c>
      <c r="B1710" t="s">
        <v>3580</v>
      </c>
      <c r="C1710" s="36" t="s">
        <v>3581</v>
      </c>
      <c r="D1710" s="36" t="s">
        <v>10</v>
      </c>
      <c r="E1710" t="s">
        <v>64</v>
      </c>
    </row>
    <row r="1711" spans="1:5" x14ac:dyDescent="0.25">
      <c r="A1711" s="5">
        <v>45774.616886574076</v>
      </c>
      <c r="B1711" t="s">
        <v>3582</v>
      </c>
      <c r="C1711" s="36" t="s">
        <v>3583</v>
      </c>
      <c r="D1711" s="36" t="s">
        <v>13</v>
      </c>
      <c r="E1711" t="s">
        <v>64</v>
      </c>
    </row>
    <row r="1712" spans="1:5" x14ac:dyDescent="0.25">
      <c r="A1712" s="5">
        <v>45774.823310185187</v>
      </c>
      <c r="B1712" t="s">
        <v>3584</v>
      </c>
      <c r="C1712" s="36" t="s">
        <v>3585</v>
      </c>
      <c r="D1712" s="36" t="s">
        <v>6</v>
      </c>
      <c r="E1712" t="s">
        <v>64</v>
      </c>
    </row>
    <row r="1713" spans="1:5" x14ac:dyDescent="0.25">
      <c r="A1713" s="5">
        <v>45775.21366898148</v>
      </c>
      <c r="B1713" t="s">
        <v>3586</v>
      </c>
      <c r="C1713" s="36" t="s">
        <v>3587</v>
      </c>
      <c r="D1713" s="36" t="s">
        <v>11</v>
      </c>
      <c r="E1713" t="s">
        <v>64</v>
      </c>
    </row>
    <row r="1714" spans="1:5" x14ac:dyDescent="0.25">
      <c r="A1714" s="5">
        <v>45775.251574074071</v>
      </c>
      <c r="B1714" t="s">
        <v>3588</v>
      </c>
      <c r="C1714" s="36" t="s">
        <v>3589</v>
      </c>
      <c r="D1714" s="36" t="s">
        <v>25</v>
      </c>
      <c r="E1714" t="s">
        <v>64</v>
      </c>
    </row>
    <row r="1715" spans="1:5" x14ac:dyDescent="0.25">
      <c r="A1715" s="5">
        <v>45775.259398148148</v>
      </c>
      <c r="B1715" t="s">
        <v>3590</v>
      </c>
      <c r="C1715" s="36" t="s">
        <v>3591</v>
      </c>
      <c r="D1715" s="36" t="s">
        <v>11</v>
      </c>
      <c r="E1715" t="s">
        <v>64</v>
      </c>
    </row>
    <row r="1716" spans="1:5" x14ac:dyDescent="0.25">
      <c r="A1716" s="5">
        <v>45775.305960648147</v>
      </c>
      <c r="B1716" t="s">
        <v>3592</v>
      </c>
      <c r="C1716" s="36" t="s">
        <v>3593</v>
      </c>
      <c r="D1716" s="36" t="s">
        <v>12</v>
      </c>
      <c r="E1716" t="s">
        <v>64</v>
      </c>
    </row>
    <row r="1717" spans="1:5" x14ac:dyDescent="0.25">
      <c r="A1717" s="5">
        <v>45775.306134259263</v>
      </c>
      <c r="B1717" t="s">
        <v>3594</v>
      </c>
      <c r="C1717" s="36" t="s">
        <v>3595</v>
      </c>
      <c r="D1717" s="36" t="s">
        <v>4</v>
      </c>
      <c r="E1717" t="s">
        <v>64</v>
      </c>
    </row>
    <row r="1718" spans="1:5" x14ac:dyDescent="0.25">
      <c r="A1718" s="5">
        <v>45775.325497685182</v>
      </c>
      <c r="B1718" t="s">
        <v>3596</v>
      </c>
      <c r="C1718" s="36" t="s">
        <v>3597</v>
      </c>
      <c r="D1718" s="36" t="s">
        <v>11</v>
      </c>
      <c r="E1718" t="s">
        <v>64</v>
      </c>
    </row>
    <row r="1719" spans="1:5" x14ac:dyDescent="0.25">
      <c r="A1719" s="5">
        <v>45775.35659722222</v>
      </c>
      <c r="B1719" t="s">
        <v>3598</v>
      </c>
      <c r="C1719" s="36" t="s">
        <v>3599</v>
      </c>
      <c r="D1719" s="36" t="s">
        <v>10</v>
      </c>
      <c r="E1719" t="s">
        <v>64</v>
      </c>
    </row>
    <row r="1720" spans="1:5" x14ac:dyDescent="0.25">
      <c r="A1720" s="5">
        <v>45775.360474537039</v>
      </c>
      <c r="B1720" t="s">
        <v>3600</v>
      </c>
      <c r="C1720" s="36" t="s">
        <v>3601</v>
      </c>
      <c r="D1720" s="36" t="s">
        <v>8</v>
      </c>
      <c r="E1720" t="s">
        <v>64</v>
      </c>
    </row>
    <row r="1721" spans="1:5" x14ac:dyDescent="0.25">
      <c r="A1721" s="5">
        <v>45775.374050925922</v>
      </c>
      <c r="B1721" t="s">
        <v>3602</v>
      </c>
      <c r="C1721" s="36" t="s">
        <v>3603</v>
      </c>
      <c r="D1721" s="36" t="s">
        <v>11</v>
      </c>
      <c r="E1721" t="s">
        <v>64</v>
      </c>
    </row>
    <row r="1722" spans="1:5" x14ac:dyDescent="0.25">
      <c r="A1722" s="5">
        <v>45775.375474537039</v>
      </c>
      <c r="B1722" t="s">
        <v>3604</v>
      </c>
      <c r="C1722" s="36" t="s">
        <v>3605</v>
      </c>
      <c r="D1722" s="36" t="s">
        <v>7</v>
      </c>
      <c r="E1722" t="s">
        <v>64</v>
      </c>
    </row>
    <row r="1723" spans="1:5" x14ac:dyDescent="0.25">
      <c r="A1723" s="5">
        <v>45775.45516203704</v>
      </c>
      <c r="B1723" t="s">
        <v>3606</v>
      </c>
      <c r="C1723" s="36" t="s">
        <v>3607</v>
      </c>
      <c r="D1723" s="36" t="s">
        <v>8</v>
      </c>
      <c r="E1723" t="s">
        <v>64</v>
      </c>
    </row>
    <row r="1724" spans="1:5" x14ac:dyDescent="0.25">
      <c r="A1724" s="5">
        <v>45775.458078703705</v>
      </c>
      <c r="B1724" t="s">
        <v>3608</v>
      </c>
      <c r="C1724" s="36" t="s">
        <v>3609</v>
      </c>
      <c r="D1724" s="36" t="s">
        <v>12</v>
      </c>
      <c r="E1724" t="s">
        <v>64</v>
      </c>
    </row>
    <row r="1725" spans="1:5" x14ac:dyDescent="0.25">
      <c r="A1725" s="5">
        <v>45775.470150462963</v>
      </c>
      <c r="B1725" t="s">
        <v>3610</v>
      </c>
      <c r="C1725" s="36" t="s">
        <v>3611</v>
      </c>
      <c r="D1725" s="36" t="s">
        <v>11</v>
      </c>
      <c r="E1725" t="s">
        <v>64</v>
      </c>
    </row>
    <row r="1726" spans="1:5" x14ac:dyDescent="0.25">
      <c r="A1726" s="5">
        <v>45775.488275462965</v>
      </c>
      <c r="B1726" t="s">
        <v>3612</v>
      </c>
      <c r="C1726" s="36" t="s">
        <v>3613</v>
      </c>
      <c r="D1726" s="36" t="s">
        <v>13</v>
      </c>
      <c r="E1726" t="s">
        <v>64</v>
      </c>
    </row>
    <row r="1727" spans="1:5" x14ac:dyDescent="0.25">
      <c r="A1727" s="5">
        <v>45775.505057870374</v>
      </c>
      <c r="B1727" t="s">
        <v>3614</v>
      </c>
      <c r="C1727" s="36" t="s">
        <v>3615</v>
      </c>
      <c r="D1727" s="36" t="s">
        <v>8</v>
      </c>
      <c r="E1727" t="s">
        <v>64</v>
      </c>
    </row>
    <row r="1728" spans="1:5" x14ac:dyDescent="0.25">
      <c r="A1728" s="5">
        <v>45775.530798611115</v>
      </c>
      <c r="B1728" t="s">
        <v>3616</v>
      </c>
      <c r="C1728" s="36" t="s">
        <v>3617</v>
      </c>
      <c r="D1728" s="36" t="s">
        <v>7</v>
      </c>
      <c r="E1728" t="s">
        <v>64</v>
      </c>
    </row>
    <row r="1729" spans="1:5" x14ac:dyDescent="0.25">
      <c r="A1729" s="5">
        <v>45775.552071759259</v>
      </c>
      <c r="B1729" t="s">
        <v>3618</v>
      </c>
      <c r="C1729" s="36" t="s">
        <v>3619</v>
      </c>
      <c r="D1729" s="36" t="s">
        <v>8</v>
      </c>
      <c r="E1729" t="s">
        <v>64</v>
      </c>
    </row>
    <row r="1730" spans="1:5" x14ac:dyDescent="0.25">
      <c r="A1730" s="5">
        <v>45775.58866898148</v>
      </c>
      <c r="B1730" t="s">
        <v>3620</v>
      </c>
      <c r="C1730" s="36" t="s">
        <v>3621</v>
      </c>
      <c r="D1730" s="36" t="s">
        <v>7</v>
      </c>
      <c r="E1730" t="s">
        <v>64</v>
      </c>
    </row>
    <row r="1731" spans="1:5" x14ac:dyDescent="0.25">
      <c r="A1731" s="5">
        <v>45775.609895833331</v>
      </c>
      <c r="B1731" t="s">
        <v>3622</v>
      </c>
      <c r="C1731" s="36" t="s">
        <v>3623</v>
      </c>
      <c r="D1731" s="36" t="s">
        <v>6</v>
      </c>
      <c r="E1731" t="s">
        <v>64</v>
      </c>
    </row>
    <row r="1732" spans="1:5" x14ac:dyDescent="0.25">
      <c r="A1732" s="5">
        <v>45776.253275462965</v>
      </c>
      <c r="B1732" t="s">
        <v>3624</v>
      </c>
      <c r="C1732" s="36" t="s">
        <v>3625</v>
      </c>
      <c r="D1732" s="36" t="s">
        <v>338</v>
      </c>
      <c r="E1732" t="s">
        <v>64</v>
      </c>
    </row>
    <row r="1733" spans="1:5" x14ac:dyDescent="0.25">
      <c r="A1733" s="5">
        <v>45776.318425925929</v>
      </c>
      <c r="B1733" t="s">
        <v>3626</v>
      </c>
      <c r="C1733" s="36" t="s">
        <v>3627</v>
      </c>
      <c r="D1733" s="36" t="s">
        <v>11</v>
      </c>
      <c r="E1733" t="s">
        <v>64</v>
      </c>
    </row>
    <row r="1734" spans="1:5" x14ac:dyDescent="0.25">
      <c r="A1734" s="5">
        <v>45776.405405092592</v>
      </c>
      <c r="B1734" t="s">
        <v>3628</v>
      </c>
      <c r="C1734" s="36" t="s">
        <v>3629</v>
      </c>
      <c r="D1734" s="36" t="s">
        <v>11</v>
      </c>
      <c r="E1734" t="s">
        <v>64</v>
      </c>
    </row>
    <row r="1735" spans="1:5" x14ac:dyDescent="0.25">
      <c r="A1735" s="5">
        <v>45776.407824074071</v>
      </c>
      <c r="B1735" t="s">
        <v>3630</v>
      </c>
      <c r="C1735" s="36" t="s">
        <v>3631</v>
      </c>
      <c r="D1735" s="36" t="s">
        <v>8</v>
      </c>
      <c r="E1735" t="s">
        <v>64</v>
      </c>
    </row>
    <row r="1736" spans="1:5" x14ac:dyDescent="0.25">
      <c r="A1736" s="5">
        <v>45776.433796296296</v>
      </c>
      <c r="B1736" t="s">
        <v>3632</v>
      </c>
      <c r="C1736" s="36" t="s">
        <v>3633</v>
      </c>
      <c r="D1736" s="36" t="s">
        <v>11</v>
      </c>
      <c r="E1736" t="s">
        <v>64</v>
      </c>
    </row>
    <row r="1737" spans="1:5" x14ac:dyDescent="0.25">
      <c r="A1737" s="5">
        <v>45776.47383101852</v>
      </c>
      <c r="B1737" t="s">
        <v>3634</v>
      </c>
      <c r="C1737" s="36" t="s">
        <v>3635</v>
      </c>
      <c r="D1737" s="36" t="s">
        <v>11</v>
      </c>
      <c r="E1737" t="s">
        <v>64</v>
      </c>
    </row>
    <row r="1738" spans="1:5" x14ac:dyDescent="0.25">
      <c r="A1738" s="5">
        <v>45776.499988425923</v>
      </c>
      <c r="B1738" t="s">
        <v>3636</v>
      </c>
      <c r="C1738" s="36" t="s">
        <v>3637</v>
      </c>
      <c r="D1738" s="36" t="s">
        <v>6</v>
      </c>
      <c r="E1738" t="s">
        <v>64</v>
      </c>
    </row>
    <row r="1739" spans="1:5" x14ac:dyDescent="0.25">
      <c r="A1739" s="5">
        <v>45776.556076388886</v>
      </c>
      <c r="B1739" t="s">
        <v>3638</v>
      </c>
      <c r="C1739" s="36" t="s">
        <v>3639</v>
      </c>
      <c r="D1739" s="36" t="s">
        <v>4</v>
      </c>
      <c r="E1739" t="s">
        <v>64</v>
      </c>
    </row>
    <row r="1740" spans="1:5" x14ac:dyDescent="0.25">
      <c r="A1740" s="5">
        <v>45776.559305555558</v>
      </c>
      <c r="B1740" t="s">
        <v>3640</v>
      </c>
      <c r="C1740" s="36" t="s">
        <v>3641</v>
      </c>
      <c r="D1740" s="36" t="s">
        <v>4</v>
      </c>
      <c r="E1740" t="s">
        <v>64</v>
      </c>
    </row>
    <row r="1741" spans="1:5" x14ac:dyDescent="0.25">
      <c r="A1741" s="5">
        <v>45776.569988425923</v>
      </c>
      <c r="B1741" t="s">
        <v>3642</v>
      </c>
      <c r="C1741" s="36" t="s">
        <v>3643</v>
      </c>
      <c r="D1741" s="36" t="s">
        <v>11</v>
      </c>
      <c r="E1741" t="s">
        <v>64</v>
      </c>
    </row>
    <row r="1742" spans="1:5" x14ac:dyDescent="0.25">
      <c r="A1742" s="5">
        <v>45776.656666666669</v>
      </c>
      <c r="B1742" t="s">
        <v>3644</v>
      </c>
      <c r="C1742" s="36" t="s">
        <v>3645</v>
      </c>
      <c r="D1742" s="36" t="s">
        <v>4</v>
      </c>
      <c r="E1742" t="s">
        <v>64</v>
      </c>
    </row>
    <row r="1743" spans="1:5" x14ac:dyDescent="0.25">
      <c r="A1743" s="5">
        <v>45776.917488425926</v>
      </c>
      <c r="B1743" t="s">
        <v>3646</v>
      </c>
      <c r="C1743" s="36" t="s">
        <v>3647</v>
      </c>
      <c r="D1743" s="36" t="s">
        <v>13</v>
      </c>
      <c r="E1743" t="s">
        <v>64</v>
      </c>
    </row>
    <row r="1744" spans="1:5" x14ac:dyDescent="0.25">
      <c r="A1744" s="5">
        <v>45777.059421296297</v>
      </c>
      <c r="B1744" t="s">
        <v>3648</v>
      </c>
      <c r="C1744" s="36" t="s">
        <v>3649</v>
      </c>
      <c r="D1744" s="36" t="s">
        <v>12</v>
      </c>
      <c r="E1744" t="s">
        <v>64</v>
      </c>
    </row>
    <row r="1745" spans="1:5" x14ac:dyDescent="0.25">
      <c r="A1745" s="5">
        <v>45777.308472222219</v>
      </c>
      <c r="B1745" t="s">
        <v>3650</v>
      </c>
      <c r="C1745" s="36" t="s">
        <v>3651</v>
      </c>
      <c r="D1745" s="36" t="s">
        <v>6</v>
      </c>
      <c r="E1745" t="s">
        <v>64</v>
      </c>
    </row>
    <row r="1746" spans="1:5" x14ac:dyDescent="0.25">
      <c r="A1746" s="5">
        <v>45777.349641203706</v>
      </c>
      <c r="B1746" t="s">
        <v>3652</v>
      </c>
      <c r="C1746" s="36" t="s">
        <v>3653</v>
      </c>
      <c r="D1746" s="36" t="s">
        <v>7</v>
      </c>
      <c r="E1746" t="s">
        <v>64</v>
      </c>
    </row>
    <row r="1747" spans="1:5" x14ac:dyDescent="0.25">
      <c r="A1747" s="5">
        <v>45777.526597222219</v>
      </c>
      <c r="B1747" t="s">
        <v>3654</v>
      </c>
      <c r="C1747" s="36" t="s">
        <v>3655</v>
      </c>
      <c r="D1747" s="36" t="s">
        <v>7</v>
      </c>
      <c r="E1747" t="s">
        <v>64</v>
      </c>
    </row>
    <row r="1748" spans="1:5" x14ac:dyDescent="0.25">
      <c r="A1748" s="5">
        <v>45777.668611111112</v>
      </c>
      <c r="B1748" t="s">
        <v>3656</v>
      </c>
      <c r="C1748" s="36" t="s">
        <v>3657</v>
      </c>
      <c r="D1748" s="36" t="s">
        <v>12</v>
      </c>
      <c r="E1748" t="s">
        <v>64</v>
      </c>
    </row>
    <row r="1749" spans="1:5" x14ac:dyDescent="0.25">
      <c r="A1749" s="5">
        <v>45777.748229166667</v>
      </c>
      <c r="B1749" t="s">
        <v>3658</v>
      </c>
      <c r="C1749" s="36" t="s">
        <v>3659</v>
      </c>
      <c r="D1749" s="36" t="s">
        <v>13</v>
      </c>
      <c r="E1749" t="s">
        <v>64</v>
      </c>
    </row>
    <row r="1750" spans="1:5" x14ac:dyDescent="0.25">
      <c r="A1750" s="5">
        <v>45778.257905092592</v>
      </c>
      <c r="B1750" t="s">
        <v>3660</v>
      </c>
      <c r="C1750" s="36" t="s">
        <v>3661</v>
      </c>
      <c r="D1750" s="36" t="s">
        <v>8</v>
      </c>
      <c r="E1750" t="s">
        <v>64</v>
      </c>
    </row>
    <row r="1751" spans="1:5" x14ac:dyDescent="0.25">
      <c r="A1751" s="5">
        <v>45778.303495370368</v>
      </c>
      <c r="B1751" t="s">
        <v>3662</v>
      </c>
      <c r="C1751" s="36" t="s">
        <v>3663</v>
      </c>
      <c r="D1751" s="36" t="s">
        <v>8</v>
      </c>
      <c r="E1751" t="s">
        <v>64</v>
      </c>
    </row>
    <row r="1752" spans="1:5" x14ac:dyDescent="0.25">
      <c r="A1752" s="5">
        <v>45778.32912037037</v>
      </c>
      <c r="B1752" t="s">
        <v>3664</v>
      </c>
      <c r="C1752" s="36" t="s">
        <v>3665</v>
      </c>
      <c r="D1752" s="36" t="s">
        <v>12</v>
      </c>
      <c r="E1752" t="s">
        <v>64</v>
      </c>
    </row>
    <row r="1753" spans="1:5" x14ac:dyDescent="0.25">
      <c r="A1753" s="5">
        <v>45778.339178240742</v>
      </c>
      <c r="B1753" t="s">
        <v>3666</v>
      </c>
      <c r="C1753" s="36" t="s">
        <v>3667</v>
      </c>
      <c r="D1753" s="36" t="s">
        <v>4</v>
      </c>
      <c r="E1753" t="s">
        <v>64</v>
      </c>
    </row>
    <row r="1754" spans="1:5" x14ac:dyDescent="0.25">
      <c r="A1754" s="5">
        <v>45778.371423611112</v>
      </c>
      <c r="B1754" t="s">
        <v>3668</v>
      </c>
      <c r="C1754" s="36" t="s">
        <v>3669</v>
      </c>
      <c r="D1754" s="36" t="s">
        <v>13</v>
      </c>
      <c r="E1754" t="s">
        <v>64</v>
      </c>
    </row>
    <row r="1755" spans="1:5" x14ac:dyDescent="0.25">
      <c r="A1755" s="5">
        <v>45778.442071759258</v>
      </c>
      <c r="B1755" t="s">
        <v>3670</v>
      </c>
      <c r="C1755" s="36" t="s">
        <v>3671</v>
      </c>
      <c r="D1755" s="36" t="s">
        <v>4</v>
      </c>
      <c r="E1755" t="s">
        <v>64</v>
      </c>
    </row>
    <row r="1756" spans="1:5" x14ac:dyDescent="0.25">
      <c r="A1756" s="5">
        <v>45778.45208333333</v>
      </c>
      <c r="B1756" t="s">
        <v>3672</v>
      </c>
      <c r="C1756" s="36" t="s">
        <v>3673</v>
      </c>
      <c r="D1756" s="36" t="s">
        <v>25</v>
      </c>
      <c r="E1756" t="s">
        <v>64</v>
      </c>
    </row>
    <row r="1757" spans="1:5" x14ac:dyDescent="0.25">
      <c r="A1757" s="5">
        <v>45778.452384259261</v>
      </c>
      <c r="B1757" t="s">
        <v>3674</v>
      </c>
      <c r="C1757" s="36" t="s">
        <v>3675</v>
      </c>
      <c r="D1757" s="36" t="s">
        <v>11</v>
      </c>
      <c r="E1757" t="s">
        <v>64</v>
      </c>
    </row>
    <row r="1758" spans="1:5" x14ac:dyDescent="0.25">
      <c r="A1758" s="5">
        <v>45778.499930555554</v>
      </c>
      <c r="B1758" t="s">
        <v>3676</v>
      </c>
      <c r="C1758" s="36" t="s">
        <v>3677</v>
      </c>
      <c r="D1758" s="36" t="s">
        <v>8</v>
      </c>
      <c r="E1758" t="s">
        <v>64</v>
      </c>
    </row>
    <row r="1759" spans="1:5" x14ac:dyDescent="0.25">
      <c r="A1759" s="5">
        <v>45778.50885416667</v>
      </c>
      <c r="B1759" t="s">
        <v>3678</v>
      </c>
      <c r="C1759" s="36" t="s">
        <v>3679</v>
      </c>
      <c r="D1759" s="36" t="s">
        <v>13</v>
      </c>
      <c r="E1759" t="s">
        <v>64</v>
      </c>
    </row>
    <row r="1760" spans="1:5" x14ac:dyDescent="0.25">
      <c r="A1760" s="5">
        <v>45778.527303240742</v>
      </c>
      <c r="B1760" t="s">
        <v>3680</v>
      </c>
      <c r="C1760" s="36" t="s">
        <v>3681</v>
      </c>
      <c r="D1760" s="36" t="s">
        <v>8</v>
      </c>
      <c r="E1760" t="s">
        <v>64</v>
      </c>
    </row>
    <row r="1761" spans="1:5" x14ac:dyDescent="0.25">
      <c r="A1761" s="5">
        <v>45778.632094907407</v>
      </c>
      <c r="B1761" t="s">
        <v>3682</v>
      </c>
      <c r="C1761" s="36" t="s">
        <v>3683</v>
      </c>
      <c r="D1761" s="36" t="s">
        <v>6</v>
      </c>
      <c r="E1761" t="s">
        <v>64</v>
      </c>
    </row>
    <row r="1762" spans="1:5" x14ac:dyDescent="0.25">
      <c r="A1762" s="5">
        <v>45778.668657407405</v>
      </c>
      <c r="B1762" t="s">
        <v>3684</v>
      </c>
      <c r="C1762" s="36" t="s">
        <v>3685</v>
      </c>
      <c r="D1762" s="36" t="s">
        <v>8</v>
      </c>
      <c r="E1762" t="s">
        <v>64</v>
      </c>
    </row>
    <row r="1763" spans="1:5" x14ac:dyDescent="0.25">
      <c r="A1763" s="5">
        <v>45778.714409722219</v>
      </c>
      <c r="B1763" t="s">
        <v>3686</v>
      </c>
      <c r="C1763" s="36" t="s">
        <v>3687</v>
      </c>
      <c r="D1763" s="36" t="s">
        <v>11</v>
      </c>
      <c r="E1763" t="s">
        <v>64</v>
      </c>
    </row>
    <row r="1764" spans="1:5" x14ac:dyDescent="0.25">
      <c r="A1764" s="5">
        <v>45778.718298611115</v>
      </c>
      <c r="B1764" t="s">
        <v>3688</v>
      </c>
      <c r="C1764" s="36" t="s">
        <v>3689</v>
      </c>
      <c r="D1764" s="36" t="s">
        <v>11</v>
      </c>
      <c r="E1764" t="s">
        <v>64</v>
      </c>
    </row>
    <row r="1765" spans="1:5" x14ac:dyDescent="0.25">
      <c r="A1765" s="5">
        <v>45778.75409722222</v>
      </c>
      <c r="B1765" t="s">
        <v>3690</v>
      </c>
      <c r="C1765" s="36" t="s">
        <v>3691</v>
      </c>
      <c r="D1765" s="36" t="s">
        <v>13</v>
      </c>
      <c r="E1765" t="s">
        <v>64</v>
      </c>
    </row>
    <row r="1766" spans="1:5" x14ac:dyDescent="0.25">
      <c r="A1766" s="5">
        <v>45779.283043981479</v>
      </c>
      <c r="B1766" t="s">
        <v>3692</v>
      </c>
      <c r="C1766" s="36" t="s">
        <v>3693</v>
      </c>
      <c r="D1766" s="36" t="s">
        <v>7</v>
      </c>
      <c r="E1766" t="s">
        <v>64</v>
      </c>
    </row>
    <row r="1767" spans="1:5" x14ac:dyDescent="0.25">
      <c r="A1767" s="5">
        <v>45779.312488425923</v>
      </c>
      <c r="B1767" t="s">
        <v>3694</v>
      </c>
      <c r="C1767" s="36" t="s">
        <v>3695</v>
      </c>
      <c r="D1767" s="36" t="s">
        <v>6</v>
      </c>
      <c r="E1767" t="s">
        <v>64</v>
      </c>
    </row>
    <row r="1768" spans="1:5" x14ac:dyDescent="0.25">
      <c r="A1768" s="5">
        <v>45779.329328703701</v>
      </c>
      <c r="B1768" t="s">
        <v>3696</v>
      </c>
      <c r="C1768" s="36" t="s">
        <v>3697</v>
      </c>
      <c r="D1768" s="36" t="s">
        <v>13</v>
      </c>
      <c r="E1768" t="s">
        <v>64</v>
      </c>
    </row>
    <row r="1769" spans="1:5" x14ac:dyDescent="0.25">
      <c r="A1769" s="5">
        <v>45779.336886574078</v>
      </c>
      <c r="B1769" t="s">
        <v>3698</v>
      </c>
      <c r="C1769" s="36" t="s">
        <v>3699</v>
      </c>
      <c r="D1769" s="36" t="s">
        <v>8</v>
      </c>
      <c r="E1769" t="s">
        <v>64</v>
      </c>
    </row>
    <row r="1770" spans="1:5" x14ac:dyDescent="0.25">
      <c r="A1770" s="5">
        <v>45779.517928240741</v>
      </c>
      <c r="B1770" t="s">
        <v>3700</v>
      </c>
      <c r="C1770" s="36" t="s">
        <v>3701</v>
      </c>
      <c r="D1770" s="36" t="s">
        <v>11</v>
      </c>
      <c r="E1770" t="s">
        <v>64</v>
      </c>
    </row>
    <row r="1771" spans="1:5" x14ac:dyDescent="0.25">
      <c r="A1771" s="5">
        <v>45779.525833333333</v>
      </c>
      <c r="B1771" t="s">
        <v>3702</v>
      </c>
      <c r="C1771" s="36" t="s">
        <v>3703</v>
      </c>
      <c r="D1771" s="36" t="s">
        <v>6</v>
      </c>
      <c r="E1771" t="s">
        <v>64</v>
      </c>
    </row>
    <row r="1772" spans="1:5" x14ac:dyDescent="0.25">
      <c r="A1772" s="5">
        <v>45779.627511574072</v>
      </c>
      <c r="B1772" t="s">
        <v>3704</v>
      </c>
      <c r="C1772" s="36" t="s">
        <v>3705</v>
      </c>
      <c r="D1772" s="36" t="s">
        <v>8</v>
      </c>
      <c r="E1772" t="s">
        <v>64</v>
      </c>
    </row>
    <row r="1773" spans="1:5" x14ac:dyDescent="0.25">
      <c r="A1773" s="5">
        <v>45779.770520833335</v>
      </c>
      <c r="B1773" t="s">
        <v>3706</v>
      </c>
      <c r="C1773" s="36" t="s">
        <v>3707</v>
      </c>
      <c r="D1773" s="36" t="s">
        <v>13</v>
      </c>
      <c r="E1773" t="s">
        <v>64</v>
      </c>
    </row>
    <row r="1774" spans="1:5" x14ac:dyDescent="0.25">
      <c r="A1774" s="5">
        <v>45780.251168981478</v>
      </c>
      <c r="B1774" t="s">
        <v>3708</v>
      </c>
      <c r="C1774" s="36" t="s">
        <v>3709</v>
      </c>
      <c r="D1774" s="36" t="s">
        <v>25</v>
      </c>
      <c r="E1774" t="s">
        <v>64</v>
      </c>
    </row>
    <row r="1775" spans="1:5" x14ac:dyDescent="0.25">
      <c r="A1775" s="5">
        <v>45780.728206018517</v>
      </c>
      <c r="B1775" t="s">
        <v>3710</v>
      </c>
      <c r="C1775" s="36" t="s">
        <v>3711</v>
      </c>
      <c r="D1775" s="36" t="s">
        <v>6</v>
      </c>
      <c r="E1775" t="s">
        <v>64</v>
      </c>
    </row>
    <row r="1776" spans="1:5" x14ac:dyDescent="0.25">
      <c r="A1776" s="5">
        <v>45780.809687499997</v>
      </c>
      <c r="B1776" t="s">
        <v>3712</v>
      </c>
      <c r="C1776" s="36" t="s">
        <v>3713</v>
      </c>
      <c r="D1776" s="36" t="s">
        <v>11</v>
      </c>
      <c r="E1776" t="s">
        <v>64</v>
      </c>
    </row>
    <row r="1777" spans="1:5" x14ac:dyDescent="0.25">
      <c r="A1777" s="5">
        <v>45780.967685185184</v>
      </c>
      <c r="B1777" t="s">
        <v>3714</v>
      </c>
      <c r="C1777" s="36" t="s">
        <v>3715</v>
      </c>
      <c r="D1777" s="36" t="s">
        <v>13</v>
      </c>
      <c r="E1777" t="s">
        <v>64</v>
      </c>
    </row>
    <row r="1778" spans="1:5" x14ac:dyDescent="0.25">
      <c r="A1778" s="5">
        <v>45781.354085648149</v>
      </c>
      <c r="B1778" t="s">
        <v>3716</v>
      </c>
      <c r="C1778" s="36" t="s">
        <v>3717</v>
      </c>
      <c r="D1778" s="36" t="s">
        <v>13</v>
      </c>
      <c r="E1778" t="s">
        <v>64</v>
      </c>
    </row>
    <row r="1779" spans="1:5" x14ac:dyDescent="0.25">
      <c r="A1779" s="5">
        <v>45781.354155092595</v>
      </c>
      <c r="B1779" t="s">
        <v>3718</v>
      </c>
      <c r="C1779" s="36" t="s">
        <v>3719</v>
      </c>
      <c r="D1779" s="36" t="s">
        <v>4</v>
      </c>
      <c r="E1779" t="s">
        <v>64</v>
      </c>
    </row>
    <row r="1780" spans="1:5" x14ac:dyDescent="0.25">
      <c r="A1780" s="5">
        <v>45781.432118055556</v>
      </c>
      <c r="B1780" t="s">
        <v>3720</v>
      </c>
      <c r="C1780" s="36" t="s">
        <v>3721</v>
      </c>
      <c r="D1780" s="36" t="s">
        <v>10</v>
      </c>
      <c r="E1780" t="s">
        <v>64</v>
      </c>
    </row>
    <row r="1781" spans="1:5" x14ac:dyDescent="0.25">
      <c r="A1781" s="5">
        <v>45781.523634259262</v>
      </c>
      <c r="B1781" t="s">
        <v>3722</v>
      </c>
      <c r="C1781" s="36" t="s">
        <v>3723</v>
      </c>
      <c r="D1781" s="36" t="s">
        <v>7</v>
      </c>
      <c r="E1781" t="s">
        <v>64</v>
      </c>
    </row>
    <row r="1782" spans="1:5" x14ac:dyDescent="0.25">
      <c r="A1782" s="5">
        <v>45781.64230324074</v>
      </c>
      <c r="B1782" t="s">
        <v>3724</v>
      </c>
      <c r="C1782" s="36" t="s">
        <v>3725</v>
      </c>
      <c r="D1782" s="36" t="s">
        <v>338</v>
      </c>
      <c r="E1782" t="s">
        <v>64</v>
      </c>
    </row>
    <row r="1783" spans="1:5" x14ac:dyDescent="0.25">
      <c r="A1783" s="5">
        <v>45781.659791666665</v>
      </c>
      <c r="B1783" t="s">
        <v>3726</v>
      </c>
      <c r="C1783" s="36" t="s">
        <v>3727</v>
      </c>
      <c r="D1783" s="36" t="s">
        <v>4</v>
      </c>
      <c r="E1783" t="s">
        <v>64</v>
      </c>
    </row>
    <row r="1784" spans="1:5" x14ac:dyDescent="0.25">
      <c r="A1784" s="5">
        <v>45781.792523148149</v>
      </c>
      <c r="B1784" t="s">
        <v>3728</v>
      </c>
      <c r="C1784" s="36" t="s">
        <v>3729</v>
      </c>
      <c r="D1784" s="36" t="s">
        <v>13</v>
      </c>
      <c r="E1784" t="s">
        <v>64</v>
      </c>
    </row>
    <row r="1785" spans="1:5" x14ac:dyDescent="0.25">
      <c r="A1785" s="5">
        <v>45782.38726851852</v>
      </c>
      <c r="B1785" t="s">
        <v>3730</v>
      </c>
      <c r="C1785" s="36" t="s">
        <v>3731</v>
      </c>
      <c r="D1785" s="36" t="s">
        <v>208</v>
      </c>
      <c r="E1785" t="s">
        <v>64</v>
      </c>
    </row>
    <row r="1786" spans="1:5" x14ac:dyDescent="0.25">
      <c r="A1786" s="5">
        <v>45782.43136574074</v>
      </c>
      <c r="B1786" t="s">
        <v>3732</v>
      </c>
      <c r="C1786" s="36" t="s">
        <v>3733</v>
      </c>
      <c r="D1786" s="36" t="s">
        <v>5</v>
      </c>
      <c r="E1786" t="s">
        <v>64</v>
      </c>
    </row>
    <row r="1787" spans="1:5" x14ac:dyDescent="0.25">
      <c r="A1787" s="5">
        <v>45782.558379629627</v>
      </c>
      <c r="B1787" t="s">
        <v>3734</v>
      </c>
      <c r="C1787" s="36" t="s">
        <v>3735</v>
      </c>
      <c r="D1787" s="36" t="s">
        <v>4</v>
      </c>
      <c r="E1787" t="s">
        <v>64</v>
      </c>
    </row>
    <row r="1788" spans="1:5" x14ac:dyDescent="0.25">
      <c r="A1788" s="5">
        <v>45782.717592592591</v>
      </c>
      <c r="B1788" t="s">
        <v>3736</v>
      </c>
      <c r="C1788" s="36" t="s">
        <v>3737</v>
      </c>
      <c r="D1788" s="36" t="s">
        <v>11</v>
      </c>
      <c r="E1788" t="s">
        <v>64</v>
      </c>
    </row>
    <row r="1789" spans="1:5" x14ac:dyDescent="0.25">
      <c r="A1789" s="5">
        <v>45782.837523148148</v>
      </c>
      <c r="B1789" t="s">
        <v>3738</v>
      </c>
      <c r="C1789" s="36" t="s">
        <v>3739</v>
      </c>
      <c r="D1789" s="36" t="s">
        <v>11</v>
      </c>
      <c r="E1789" t="s">
        <v>64</v>
      </c>
    </row>
    <row r="1790" spans="1:5" x14ac:dyDescent="0.25">
      <c r="A1790" s="5">
        <v>45783.272650462961</v>
      </c>
      <c r="B1790" t="s">
        <v>3740</v>
      </c>
      <c r="C1790" s="36" t="s">
        <v>3741</v>
      </c>
      <c r="D1790" s="36" t="s">
        <v>331</v>
      </c>
      <c r="E1790" t="s">
        <v>64</v>
      </c>
    </row>
    <row r="1791" spans="1:5" x14ac:dyDescent="0.25">
      <c r="A1791" s="5">
        <v>45783.277800925927</v>
      </c>
      <c r="B1791" t="s">
        <v>3742</v>
      </c>
      <c r="C1791" s="36" t="s">
        <v>3743</v>
      </c>
      <c r="D1791" s="36" t="s">
        <v>8</v>
      </c>
      <c r="E1791" t="s">
        <v>64</v>
      </c>
    </row>
    <row r="1792" spans="1:5" x14ac:dyDescent="0.25">
      <c r="A1792" s="5">
        <v>45783.298171296294</v>
      </c>
      <c r="B1792" t="s">
        <v>3744</v>
      </c>
      <c r="C1792" s="36" t="s">
        <v>3745</v>
      </c>
      <c r="D1792" s="36" t="s">
        <v>4</v>
      </c>
      <c r="E1792" t="s">
        <v>64</v>
      </c>
    </row>
    <row r="1793" spans="1:5" x14ac:dyDescent="0.25">
      <c r="A1793" s="5">
        <v>45783.298750000002</v>
      </c>
      <c r="B1793" t="s">
        <v>3746</v>
      </c>
      <c r="C1793" s="36" t="s">
        <v>3747</v>
      </c>
      <c r="D1793" s="36" t="s">
        <v>8</v>
      </c>
      <c r="E1793" t="s">
        <v>64</v>
      </c>
    </row>
    <row r="1794" spans="1:5" x14ac:dyDescent="0.25">
      <c r="A1794" s="5">
        <v>45783.303229166668</v>
      </c>
      <c r="B1794" t="s">
        <v>3748</v>
      </c>
      <c r="C1794" s="36" t="s">
        <v>3749</v>
      </c>
      <c r="D1794" s="36" t="s">
        <v>12</v>
      </c>
      <c r="E1794" t="s">
        <v>64</v>
      </c>
    </row>
    <row r="1795" spans="1:5" x14ac:dyDescent="0.25">
      <c r="A1795" s="5">
        <v>45783.310902777775</v>
      </c>
      <c r="B1795" t="s">
        <v>3750</v>
      </c>
      <c r="C1795" s="36" t="s">
        <v>3751</v>
      </c>
      <c r="D1795" s="36" t="s">
        <v>5</v>
      </c>
      <c r="E1795" t="s">
        <v>64</v>
      </c>
    </row>
    <row r="1796" spans="1:5" x14ac:dyDescent="0.25">
      <c r="A1796" s="5">
        <v>45783.323368055557</v>
      </c>
      <c r="B1796" t="s">
        <v>3752</v>
      </c>
      <c r="C1796" s="36" t="s">
        <v>3753</v>
      </c>
      <c r="D1796" s="36" t="s">
        <v>6</v>
      </c>
      <c r="E1796" t="s">
        <v>64</v>
      </c>
    </row>
    <row r="1797" spans="1:5" x14ac:dyDescent="0.25">
      <c r="A1797" s="5">
        <v>45783.323877314811</v>
      </c>
      <c r="B1797" t="s">
        <v>3754</v>
      </c>
      <c r="C1797" s="36" t="s">
        <v>3755</v>
      </c>
      <c r="D1797" s="36" t="s">
        <v>10</v>
      </c>
      <c r="E1797" t="s">
        <v>64</v>
      </c>
    </row>
    <row r="1798" spans="1:5" x14ac:dyDescent="0.25">
      <c r="A1798" s="5">
        <v>45783.333634259259</v>
      </c>
      <c r="B1798" t="s">
        <v>3756</v>
      </c>
      <c r="C1798" s="36" t="s">
        <v>3757</v>
      </c>
      <c r="D1798" s="36" t="s">
        <v>6</v>
      </c>
      <c r="E1798" t="s">
        <v>64</v>
      </c>
    </row>
    <row r="1799" spans="1:5" x14ac:dyDescent="0.25">
      <c r="A1799" s="5">
        <v>45783.334537037037</v>
      </c>
      <c r="B1799" t="s">
        <v>3758</v>
      </c>
      <c r="C1799" s="36" t="s">
        <v>3759</v>
      </c>
      <c r="D1799" s="36" t="s">
        <v>5</v>
      </c>
      <c r="E1799" t="s">
        <v>64</v>
      </c>
    </row>
    <row r="1800" spans="1:5" x14ac:dyDescent="0.25">
      <c r="A1800" s="5">
        <v>45783.339490740742</v>
      </c>
      <c r="B1800" t="s">
        <v>3760</v>
      </c>
      <c r="C1800" s="36" t="s">
        <v>3761</v>
      </c>
      <c r="D1800" s="36" t="s">
        <v>6</v>
      </c>
      <c r="E1800" t="s">
        <v>64</v>
      </c>
    </row>
    <row r="1801" spans="1:5" x14ac:dyDescent="0.25">
      <c r="A1801" s="5">
        <v>45783.339606481481</v>
      </c>
      <c r="B1801" t="s">
        <v>3762</v>
      </c>
      <c r="C1801" s="36" t="s">
        <v>3763</v>
      </c>
      <c r="D1801" s="36" t="s">
        <v>7</v>
      </c>
      <c r="E1801" t="s">
        <v>64</v>
      </c>
    </row>
    <row r="1802" spans="1:5" x14ac:dyDescent="0.25">
      <c r="A1802" s="5">
        <v>45783.342476851853</v>
      </c>
      <c r="B1802" t="s">
        <v>3764</v>
      </c>
      <c r="C1802" s="36" t="s">
        <v>3765</v>
      </c>
      <c r="D1802" s="36" t="s">
        <v>11</v>
      </c>
      <c r="E1802" t="s">
        <v>64</v>
      </c>
    </row>
    <row r="1803" spans="1:5" x14ac:dyDescent="0.25">
      <c r="A1803" s="5">
        <v>45783.347546296296</v>
      </c>
      <c r="B1803" t="s">
        <v>3766</v>
      </c>
      <c r="C1803" s="36" t="s">
        <v>3767</v>
      </c>
      <c r="D1803" s="36" t="s">
        <v>6</v>
      </c>
      <c r="E1803" t="s">
        <v>64</v>
      </c>
    </row>
    <row r="1804" spans="1:5" x14ac:dyDescent="0.25">
      <c r="A1804" s="5">
        <v>45783.350706018522</v>
      </c>
      <c r="B1804" t="s">
        <v>3768</v>
      </c>
      <c r="C1804" s="36" t="s">
        <v>3769</v>
      </c>
      <c r="D1804" s="36" t="s">
        <v>5</v>
      </c>
      <c r="E1804" t="s">
        <v>64</v>
      </c>
    </row>
    <row r="1805" spans="1:5" x14ac:dyDescent="0.25">
      <c r="A1805" s="5">
        <v>45783.35087962963</v>
      </c>
      <c r="B1805" t="s">
        <v>3770</v>
      </c>
      <c r="C1805" s="36" t="s">
        <v>3771</v>
      </c>
      <c r="D1805" s="36" t="s">
        <v>5</v>
      </c>
      <c r="E1805" t="s">
        <v>64</v>
      </c>
    </row>
    <row r="1806" spans="1:5" x14ac:dyDescent="0.25">
      <c r="A1806" s="5">
        <v>45783.351041666669</v>
      </c>
      <c r="B1806" t="s">
        <v>3772</v>
      </c>
      <c r="C1806" s="36" t="s">
        <v>3773</v>
      </c>
      <c r="D1806" s="36" t="s">
        <v>6</v>
      </c>
      <c r="E1806" t="s">
        <v>64</v>
      </c>
    </row>
    <row r="1807" spans="1:5" x14ac:dyDescent="0.25">
      <c r="A1807" s="5">
        <v>45783.364027777781</v>
      </c>
      <c r="B1807" t="s">
        <v>3774</v>
      </c>
      <c r="C1807" s="36" t="s">
        <v>3775</v>
      </c>
      <c r="D1807" s="36" t="s">
        <v>4</v>
      </c>
      <c r="E1807" t="s">
        <v>64</v>
      </c>
    </row>
    <row r="1808" spans="1:5" x14ac:dyDescent="0.25">
      <c r="A1808" s="5">
        <v>45783.389502314814</v>
      </c>
      <c r="B1808" t="s">
        <v>3776</v>
      </c>
      <c r="C1808" s="36" t="s">
        <v>3777</v>
      </c>
      <c r="D1808" s="36" t="s">
        <v>4</v>
      </c>
      <c r="E1808" t="s">
        <v>64</v>
      </c>
    </row>
    <row r="1809" spans="1:5" x14ac:dyDescent="0.25">
      <c r="A1809" s="5">
        <v>45783.402280092596</v>
      </c>
      <c r="B1809" t="s">
        <v>3778</v>
      </c>
      <c r="C1809" s="36" t="s">
        <v>3779</v>
      </c>
      <c r="D1809" s="36" t="s">
        <v>4</v>
      </c>
      <c r="E1809" t="s">
        <v>64</v>
      </c>
    </row>
    <row r="1810" spans="1:5" x14ac:dyDescent="0.25">
      <c r="A1810" s="5">
        <v>45783.402939814812</v>
      </c>
      <c r="B1810" t="s">
        <v>3780</v>
      </c>
      <c r="C1810" s="36" t="s">
        <v>3781</v>
      </c>
      <c r="D1810" s="36" t="s">
        <v>7</v>
      </c>
      <c r="E1810" t="s">
        <v>64</v>
      </c>
    </row>
    <row r="1811" spans="1:5" x14ac:dyDescent="0.25">
      <c r="A1811" s="5">
        <v>45783.430879629632</v>
      </c>
      <c r="B1811" t="s">
        <v>3782</v>
      </c>
      <c r="C1811" s="36" t="s">
        <v>3783</v>
      </c>
      <c r="D1811" s="36" t="s">
        <v>4</v>
      </c>
      <c r="E1811" t="s">
        <v>64</v>
      </c>
    </row>
    <row r="1812" spans="1:5" x14ac:dyDescent="0.25">
      <c r="A1812" s="5">
        <v>45783.45752314815</v>
      </c>
      <c r="B1812" t="s">
        <v>3784</v>
      </c>
      <c r="C1812" s="36" t="s">
        <v>3785</v>
      </c>
      <c r="D1812" s="36" t="s">
        <v>5</v>
      </c>
      <c r="E1812" t="s">
        <v>64</v>
      </c>
    </row>
    <row r="1813" spans="1:5" x14ac:dyDescent="0.25">
      <c r="A1813" s="5">
        <v>45783.465127314812</v>
      </c>
      <c r="B1813" t="s">
        <v>3786</v>
      </c>
      <c r="C1813" s="36" t="s">
        <v>3787</v>
      </c>
      <c r="D1813" s="36" t="s">
        <v>13</v>
      </c>
      <c r="E1813" t="s">
        <v>64</v>
      </c>
    </row>
    <row r="1814" spans="1:5" x14ac:dyDescent="0.25">
      <c r="A1814" s="5">
        <v>45783.46533564815</v>
      </c>
      <c r="B1814" t="s">
        <v>3788</v>
      </c>
      <c r="C1814" s="36" t="s">
        <v>3789</v>
      </c>
      <c r="D1814" s="36" t="s">
        <v>13</v>
      </c>
      <c r="E1814" t="s">
        <v>64</v>
      </c>
    </row>
    <row r="1815" spans="1:5" x14ac:dyDescent="0.25">
      <c r="A1815" s="5">
        <v>45783.502256944441</v>
      </c>
      <c r="B1815" t="s">
        <v>3790</v>
      </c>
      <c r="C1815" s="36" t="s">
        <v>3791</v>
      </c>
      <c r="D1815" s="36" t="s">
        <v>13</v>
      </c>
      <c r="E1815" t="s">
        <v>64</v>
      </c>
    </row>
    <row r="1816" spans="1:5" x14ac:dyDescent="0.25">
      <c r="A1816" s="5">
        <v>45783.510937500003</v>
      </c>
      <c r="B1816" t="s">
        <v>3792</v>
      </c>
      <c r="C1816" s="36" t="s">
        <v>3793</v>
      </c>
      <c r="D1816" s="36" t="s">
        <v>4</v>
      </c>
      <c r="E1816" t="s">
        <v>64</v>
      </c>
    </row>
    <row r="1817" spans="1:5" x14ac:dyDescent="0.25">
      <c r="A1817" s="5">
        <v>45783.523912037039</v>
      </c>
      <c r="B1817" t="s">
        <v>3794</v>
      </c>
      <c r="C1817" s="36" t="s">
        <v>3795</v>
      </c>
      <c r="D1817" s="36" t="s">
        <v>4</v>
      </c>
      <c r="E1817" t="s">
        <v>64</v>
      </c>
    </row>
    <row r="1818" spans="1:5" x14ac:dyDescent="0.25">
      <c r="A1818" s="5">
        <v>45783.539652777778</v>
      </c>
      <c r="B1818" t="s">
        <v>3796</v>
      </c>
      <c r="C1818" s="36" t="s">
        <v>3797</v>
      </c>
      <c r="D1818" s="36" t="s">
        <v>6</v>
      </c>
      <c r="E1818" t="s">
        <v>64</v>
      </c>
    </row>
    <row r="1819" spans="1:5" x14ac:dyDescent="0.25">
      <c r="A1819" s="5">
        <v>45783.549872685187</v>
      </c>
      <c r="B1819" t="s">
        <v>3798</v>
      </c>
      <c r="C1819" s="36" t="s">
        <v>3799</v>
      </c>
      <c r="D1819" s="36" t="s">
        <v>13</v>
      </c>
      <c r="E1819" t="s">
        <v>64</v>
      </c>
    </row>
    <row r="1820" spans="1:5" x14ac:dyDescent="0.25">
      <c r="A1820" s="5">
        <v>45783.595497685186</v>
      </c>
      <c r="B1820" t="s">
        <v>3800</v>
      </c>
      <c r="C1820" s="36" t="s">
        <v>3801</v>
      </c>
      <c r="D1820" s="36" t="s">
        <v>4</v>
      </c>
      <c r="E1820" t="s">
        <v>64</v>
      </c>
    </row>
    <row r="1821" spans="1:5" x14ac:dyDescent="0.25">
      <c r="A1821" s="5">
        <v>45783.625416666669</v>
      </c>
      <c r="B1821" t="s">
        <v>3802</v>
      </c>
      <c r="C1821" s="36" t="s">
        <v>3803</v>
      </c>
      <c r="D1821" s="36" t="s">
        <v>11</v>
      </c>
      <c r="E1821" t="s">
        <v>63</v>
      </c>
    </row>
    <row r="1822" spans="1:5" x14ac:dyDescent="0.25">
      <c r="A1822" s="5">
        <v>45783.647916666669</v>
      </c>
      <c r="B1822" t="s">
        <v>3804</v>
      </c>
      <c r="C1822" s="36" t="s">
        <v>3805</v>
      </c>
      <c r="D1822" s="36" t="s">
        <v>6</v>
      </c>
      <c r="E1822" t="s">
        <v>64</v>
      </c>
    </row>
    <row r="1823" spans="1:5" x14ac:dyDescent="0.25">
      <c r="A1823" s="5">
        <v>45783.682199074072</v>
      </c>
      <c r="B1823" t="s">
        <v>3806</v>
      </c>
      <c r="C1823" s="36" t="s">
        <v>3807</v>
      </c>
      <c r="D1823" s="36" t="s">
        <v>11</v>
      </c>
      <c r="E1823" t="s">
        <v>64</v>
      </c>
    </row>
    <row r="1824" spans="1:5" x14ac:dyDescent="0.25">
      <c r="A1824" s="5">
        <v>45784.248159722221</v>
      </c>
      <c r="B1824" t="s">
        <v>3808</v>
      </c>
      <c r="C1824" s="36" t="s">
        <v>3809</v>
      </c>
      <c r="D1824" s="36" t="s">
        <v>13</v>
      </c>
      <c r="E1824" t="s">
        <v>64</v>
      </c>
    </row>
    <row r="1825" spans="1:5" x14ac:dyDescent="0.25">
      <c r="A1825" s="5">
        <v>45784.277615740742</v>
      </c>
      <c r="B1825" t="s">
        <v>3810</v>
      </c>
      <c r="C1825" s="36" t="s">
        <v>3811</v>
      </c>
      <c r="D1825" s="36" t="s">
        <v>11</v>
      </c>
      <c r="E1825" t="s">
        <v>64</v>
      </c>
    </row>
    <row r="1826" spans="1:5" x14ac:dyDescent="0.25">
      <c r="A1826" s="5">
        <v>45784.312048611115</v>
      </c>
      <c r="B1826" t="s">
        <v>3812</v>
      </c>
      <c r="C1826" s="36" t="s">
        <v>3813</v>
      </c>
      <c r="D1826" s="36" t="s">
        <v>7</v>
      </c>
      <c r="E1826" t="s">
        <v>64</v>
      </c>
    </row>
    <row r="1827" spans="1:5" x14ac:dyDescent="0.25">
      <c r="A1827" s="5">
        <v>45784.320127314815</v>
      </c>
      <c r="B1827" t="s">
        <v>3814</v>
      </c>
      <c r="C1827" s="36" t="s">
        <v>3815</v>
      </c>
      <c r="D1827" s="36" t="s">
        <v>12</v>
      </c>
      <c r="E1827" t="s">
        <v>64</v>
      </c>
    </row>
    <row r="1828" spans="1:5" x14ac:dyDescent="0.25">
      <c r="A1828" s="5">
        <v>45784.320416666669</v>
      </c>
      <c r="B1828" t="s">
        <v>3816</v>
      </c>
      <c r="C1828" s="36" t="s">
        <v>3817</v>
      </c>
      <c r="D1828" s="36" t="s">
        <v>5</v>
      </c>
      <c r="E1828" t="s">
        <v>64</v>
      </c>
    </row>
    <row r="1829" spans="1:5" x14ac:dyDescent="0.25">
      <c r="A1829" s="5">
        <v>45784.347581018519</v>
      </c>
      <c r="B1829" t="s">
        <v>3818</v>
      </c>
      <c r="C1829" s="36" t="s">
        <v>3819</v>
      </c>
      <c r="D1829" s="36" t="s">
        <v>4</v>
      </c>
      <c r="E1829" t="s">
        <v>64</v>
      </c>
    </row>
    <row r="1830" spans="1:5" x14ac:dyDescent="0.25">
      <c r="A1830" s="5">
        <v>45784.352071759262</v>
      </c>
      <c r="B1830" t="s">
        <v>3820</v>
      </c>
      <c r="C1830" s="36" t="s">
        <v>3821</v>
      </c>
      <c r="D1830" s="36" t="s">
        <v>6</v>
      </c>
      <c r="E1830" t="s">
        <v>64</v>
      </c>
    </row>
    <row r="1831" spans="1:5" x14ac:dyDescent="0.25">
      <c r="A1831" s="5">
        <v>45784.371863425928</v>
      </c>
      <c r="B1831" t="s">
        <v>3822</v>
      </c>
      <c r="C1831" s="36" t="s">
        <v>3823</v>
      </c>
      <c r="D1831" s="36" t="s">
        <v>8</v>
      </c>
      <c r="E1831" t="s">
        <v>64</v>
      </c>
    </row>
    <row r="1832" spans="1:5" x14ac:dyDescent="0.25">
      <c r="A1832" s="5">
        <v>45784.387384259258</v>
      </c>
      <c r="B1832" t="s">
        <v>3824</v>
      </c>
      <c r="C1832" s="36" t="s">
        <v>3825</v>
      </c>
      <c r="D1832" s="36" t="s">
        <v>6</v>
      </c>
      <c r="E1832" t="s">
        <v>64</v>
      </c>
    </row>
    <row r="1833" spans="1:5" x14ac:dyDescent="0.25">
      <c r="A1833" s="5">
        <v>45784.387546296297</v>
      </c>
      <c r="B1833" t="s">
        <v>3826</v>
      </c>
      <c r="C1833" s="36" t="s">
        <v>3827</v>
      </c>
      <c r="D1833" s="36" t="s">
        <v>11</v>
      </c>
      <c r="E1833" t="s">
        <v>64</v>
      </c>
    </row>
    <row r="1834" spans="1:5" x14ac:dyDescent="0.25">
      <c r="A1834" s="5">
        <v>45784.401562500003</v>
      </c>
      <c r="B1834" t="s">
        <v>3828</v>
      </c>
      <c r="C1834" s="36" t="s">
        <v>3829</v>
      </c>
      <c r="D1834" s="36" t="s">
        <v>12</v>
      </c>
      <c r="E1834" t="s">
        <v>63</v>
      </c>
    </row>
    <row r="1835" spans="1:5" x14ac:dyDescent="0.25">
      <c r="A1835" s="5">
        <v>45784.426134259258</v>
      </c>
      <c r="B1835" t="s">
        <v>3830</v>
      </c>
      <c r="C1835" s="36" t="s">
        <v>3831</v>
      </c>
      <c r="D1835" s="36" t="s">
        <v>11</v>
      </c>
      <c r="E1835" t="s">
        <v>64</v>
      </c>
    </row>
    <row r="1836" spans="1:5" x14ac:dyDescent="0.25">
      <c r="A1836" s="5">
        <v>45784.449189814812</v>
      </c>
      <c r="B1836" t="s">
        <v>3832</v>
      </c>
      <c r="C1836" s="36" t="s">
        <v>3833</v>
      </c>
      <c r="D1836" s="36" t="s">
        <v>13</v>
      </c>
      <c r="E1836" t="s">
        <v>64</v>
      </c>
    </row>
    <row r="1837" spans="1:5" x14ac:dyDescent="0.25">
      <c r="A1837" s="5">
        <v>45784.451886574076</v>
      </c>
      <c r="B1837" t="s">
        <v>3834</v>
      </c>
      <c r="C1837" s="36" t="s">
        <v>3835</v>
      </c>
      <c r="D1837" s="36" t="s">
        <v>7</v>
      </c>
      <c r="E1837" t="s">
        <v>64</v>
      </c>
    </row>
    <row r="1838" spans="1:5" x14ac:dyDescent="0.25">
      <c r="A1838" s="5">
        <v>45784.453344907408</v>
      </c>
      <c r="B1838" t="s">
        <v>3836</v>
      </c>
      <c r="C1838" s="36" t="s">
        <v>3837</v>
      </c>
      <c r="D1838" s="36" t="s">
        <v>11</v>
      </c>
      <c r="E1838" t="s">
        <v>64</v>
      </c>
    </row>
    <row r="1839" spans="1:5" x14ac:dyDescent="0.25">
      <c r="A1839" s="5">
        <v>45784.523148148146</v>
      </c>
      <c r="B1839" t="s">
        <v>3838</v>
      </c>
      <c r="C1839" s="36" t="s">
        <v>3839</v>
      </c>
      <c r="D1839" s="36" t="s">
        <v>13</v>
      </c>
      <c r="E1839" t="s">
        <v>64</v>
      </c>
    </row>
    <row r="1840" spans="1:5" x14ac:dyDescent="0.25">
      <c r="A1840" s="5">
        <v>45784.690462962964</v>
      </c>
      <c r="B1840" t="s">
        <v>3840</v>
      </c>
      <c r="C1840" s="36" t="s">
        <v>3841</v>
      </c>
      <c r="D1840" s="36" t="s">
        <v>12</v>
      </c>
      <c r="E1840" t="s">
        <v>64</v>
      </c>
    </row>
    <row r="1841" spans="1:5" x14ac:dyDescent="0.25">
      <c r="A1841" s="5">
        <v>45784.734097222223</v>
      </c>
      <c r="B1841" t="s">
        <v>3842</v>
      </c>
      <c r="C1841" s="36" t="s">
        <v>3843</v>
      </c>
      <c r="D1841" s="36" t="s">
        <v>11</v>
      </c>
      <c r="E1841" t="s">
        <v>64</v>
      </c>
    </row>
    <row r="1842" spans="1:5" x14ac:dyDescent="0.25">
      <c r="A1842" s="5">
        <v>45784.738067129627</v>
      </c>
      <c r="B1842" t="s">
        <v>3844</v>
      </c>
      <c r="C1842" s="36" t="s">
        <v>3845</v>
      </c>
      <c r="D1842" s="36" t="s">
        <v>6</v>
      </c>
      <c r="E1842" t="s">
        <v>64</v>
      </c>
    </row>
    <row r="1843" spans="1:5" x14ac:dyDescent="0.25">
      <c r="A1843" s="5">
        <v>45784.74013888889</v>
      </c>
      <c r="B1843" t="s">
        <v>3846</v>
      </c>
      <c r="C1843" s="36" t="s">
        <v>3847</v>
      </c>
      <c r="D1843" s="36" t="s">
        <v>12</v>
      </c>
      <c r="E1843" t="s">
        <v>64</v>
      </c>
    </row>
    <row r="1844" spans="1:5" x14ac:dyDescent="0.25">
      <c r="A1844" s="5">
        <v>45785.148923611108</v>
      </c>
      <c r="B1844" t="s">
        <v>3848</v>
      </c>
      <c r="C1844" s="36" t="s">
        <v>3849</v>
      </c>
      <c r="D1844" s="36" t="s">
        <v>10</v>
      </c>
      <c r="E1844" t="s">
        <v>64</v>
      </c>
    </row>
    <row r="1845" spans="1:5" x14ac:dyDescent="0.25">
      <c r="A1845" s="5">
        <v>45785.284155092595</v>
      </c>
      <c r="B1845" t="s">
        <v>3850</v>
      </c>
      <c r="C1845" s="36" t="s">
        <v>3851</v>
      </c>
      <c r="D1845" s="36" t="s">
        <v>164</v>
      </c>
      <c r="E1845" t="s">
        <v>64</v>
      </c>
    </row>
    <row r="1846" spans="1:5" x14ac:dyDescent="0.25">
      <c r="A1846" s="5">
        <v>45785.337604166663</v>
      </c>
      <c r="B1846" t="s">
        <v>3852</v>
      </c>
      <c r="C1846" s="36" t="s">
        <v>3853</v>
      </c>
      <c r="D1846" s="36" t="s">
        <v>13</v>
      </c>
      <c r="E1846" t="s">
        <v>64</v>
      </c>
    </row>
    <row r="1847" spans="1:5" x14ac:dyDescent="0.25">
      <c r="A1847" s="5">
        <v>45785.430972222224</v>
      </c>
      <c r="B1847" t="s">
        <v>3854</v>
      </c>
      <c r="C1847" s="36" t="s">
        <v>3855</v>
      </c>
      <c r="D1847" s="36" t="s">
        <v>208</v>
      </c>
      <c r="E1847" t="s">
        <v>64</v>
      </c>
    </row>
    <row r="1848" spans="1:5" x14ac:dyDescent="0.25">
      <c r="A1848" s="5">
        <v>45785.444594907407</v>
      </c>
      <c r="B1848" t="s">
        <v>3856</v>
      </c>
      <c r="C1848" s="36" t="s">
        <v>3857</v>
      </c>
      <c r="D1848" s="36" t="s">
        <v>13</v>
      </c>
      <c r="E1848" t="s">
        <v>64</v>
      </c>
    </row>
    <row r="1849" spans="1:5" x14ac:dyDescent="0.25">
      <c r="A1849" s="5">
        <v>45785.544768518521</v>
      </c>
      <c r="B1849" t="s">
        <v>3858</v>
      </c>
      <c r="C1849" s="36" t="s">
        <v>3859</v>
      </c>
      <c r="D1849" s="36" t="s">
        <v>13</v>
      </c>
      <c r="E1849" t="s">
        <v>64</v>
      </c>
    </row>
    <row r="1850" spans="1:5" x14ac:dyDescent="0.25">
      <c r="A1850" s="5">
        <v>45785.559942129628</v>
      </c>
      <c r="B1850" t="s">
        <v>3860</v>
      </c>
      <c r="C1850" s="36" t="s">
        <v>3861</v>
      </c>
      <c r="D1850" s="36" t="s">
        <v>13</v>
      </c>
      <c r="E1850" t="s">
        <v>64</v>
      </c>
    </row>
    <row r="1851" spans="1:5" x14ac:dyDescent="0.25">
      <c r="A1851" s="5">
        <v>45785.563136574077</v>
      </c>
      <c r="B1851" t="s">
        <v>3862</v>
      </c>
      <c r="C1851" s="36" t="s">
        <v>3863</v>
      </c>
      <c r="D1851" s="36" t="s">
        <v>11</v>
      </c>
      <c r="E1851" t="s">
        <v>64</v>
      </c>
    </row>
    <row r="1852" spans="1:5" x14ac:dyDescent="0.25">
      <c r="A1852" s="5">
        <v>45785.592453703706</v>
      </c>
      <c r="B1852" t="s">
        <v>3864</v>
      </c>
      <c r="C1852" s="36" t="s">
        <v>3865</v>
      </c>
      <c r="D1852" s="36" t="s">
        <v>8</v>
      </c>
      <c r="E1852" t="s">
        <v>64</v>
      </c>
    </row>
    <row r="1853" spans="1:5" x14ac:dyDescent="0.25">
      <c r="A1853" s="5">
        <v>45785.601493055554</v>
      </c>
      <c r="B1853" t="s">
        <v>3866</v>
      </c>
      <c r="C1853" s="36" t="s">
        <v>3867</v>
      </c>
      <c r="D1853" s="36" t="s">
        <v>7</v>
      </c>
      <c r="E1853" t="s">
        <v>64</v>
      </c>
    </row>
    <row r="1854" spans="1:5" x14ac:dyDescent="0.25">
      <c r="A1854" s="5">
        <v>45785.663530092592</v>
      </c>
      <c r="B1854" t="s">
        <v>3868</v>
      </c>
      <c r="C1854" s="36" t="s">
        <v>3869</v>
      </c>
      <c r="D1854" s="36" t="s">
        <v>6</v>
      </c>
      <c r="E1854" t="s">
        <v>64</v>
      </c>
    </row>
    <row r="1855" spans="1:5" x14ac:dyDescent="0.25">
      <c r="A1855" s="5">
        <v>45785.714513888888</v>
      </c>
      <c r="B1855" t="s">
        <v>3870</v>
      </c>
      <c r="C1855" s="36" t="s">
        <v>3871</v>
      </c>
      <c r="D1855" s="36" t="s">
        <v>13</v>
      </c>
      <c r="E1855" t="s">
        <v>64</v>
      </c>
    </row>
    <row r="1856" spans="1:5" x14ac:dyDescent="0.25">
      <c r="A1856" s="5">
        <v>45785.848680555559</v>
      </c>
      <c r="B1856" t="s">
        <v>3872</v>
      </c>
      <c r="C1856" s="36" t="s">
        <v>3873</v>
      </c>
      <c r="D1856" s="36" t="s">
        <v>12</v>
      </c>
      <c r="E1856" t="s">
        <v>64</v>
      </c>
    </row>
    <row r="1857" spans="1:5" x14ac:dyDescent="0.25">
      <c r="A1857" s="5">
        <v>45785.853472222225</v>
      </c>
      <c r="B1857" t="s">
        <v>3874</v>
      </c>
      <c r="C1857" s="36" t="s">
        <v>3875</v>
      </c>
      <c r="D1857" s="36" t="s">
        <v>13</v>
      </c>
      <c r="E1857" t="s">
        <v>64</v>
      </c>
    </row>
    <row r="1858" spans="1:5" x14ac:dyDescent="0.25">
      <c r="A1858" s="5">
        <v>45786.251956018517</v>
      </c>
      <c r="B1858" t="s">
        <v>3876</v>
      </c>
      <c r="C1858" s="36" t="s">
        <v>3877</v>
      </c>
      <c r="D1858" s="36" t="s">
        <v>10</v>
      </c>
      <c r="E1858" t="s">
        <v>64</v>
      </c>
    </row>
    <row r="1859" spans="1:5" x14ac:dyDescent="0.25">
      <c r="A1859" s="5">
        <v>45786.25922453704</v>
      </c>
      <c r="B1859" t="s">
        <v>3878</v>
      </c>
      <c r="C1859" s="36" t="s">
        <v>3879</v>
      </c>
      <c r="D1859" s="36" t="s">
        <v>13</v>
      </c>
      <c r="E1859" t="s">
        <v>64</v>
      </c>
    </row>
    <row r="1860" spans="1:5" x14ac:dyDescent="0.25">
      <c r="A1860" s="5">
        <v>45786.339849537035</v>
      </c>
      <c r="B1860" t="s">
        <v>3880</v>
      </c>
      <c r="C1860" s="36" t="s">
        <v>3881</v>
      </c>
      <c r="D1860" s="36" t="s">
        <v>8</v>
      </c>
      <c r="E1860" t="s">
        <v>64</v>
      </c>
    </row>
    <row r="1861" spans="1:5" x14ac:dyDescent="0.25">
      <c r="A1861" s="5">
        <v>45786.367164351854</v>
      </c>
      <c r="B1861" t="s">
        <v>3882</v>
      </c>
      <c r="C1861" s="36" t="s">
        <v>3883</v>
      </c>
      <c r="D1861" s="36" t="s">
        <v>8</v>
      </c>
      <c r="E1861" t="s">
        <v>64</v>
      </c>
    </row>
    <row r="1862" spans="1:5" x14ac:dyDescent="0.25">
      <c r="A1862" s="5">
        <v>45786.452256944445</v>
      </c>
      <c r="B1862" t="s">
        <v>3884</v>
      </c>
      <c r="C1862" s="36" t="s">
        <v>3885</v>
      </c>
      <c r="D1862" s="36" t="s">
        <v>7</v>
      </c>
      <c r="E1862" t="s">
        <v>64</v>
      </c>
    </row>
    <row r="1863" spans="1:5" x14ac:dyDescent="0.25">
      <c r="A1863" s="5">
        <v>45786.506238425929</v>
      </c>
      <c r="B1863" t="s">
        <v>3886</v>
      </c>
      <c r="C1863" s="36" t="s">
        <v>3887</v>
      </c>
      <c r="D1863" s="36" t="s">
        <v>6</v>
      </c>
      <c r="E1863" t="s">
        <v>64</v>
      </c>
    </row>
    <row r="1864" spans="1:5" x14ac:dyDescent="0.25">
      <c r="A1864" s="5">
        <v>45786.539201388892</v>
      </c>
      <c r="B1864" t="s">
        <v>3888</v>
      </c>
      <c r="C1864" s="36" t="s">
        <v>3889</v>
      </c>
      <c r="D1864" s="36" t="s">
        <v>13</v>
      </c>
      <c r="E1864" t="s">
        <v>63</v>
      </c>
    </row>
    <row r="1865" spans="1:5" x14ac:dyDescent="0.25">
      <c r="A1865" s="5">
        <v>45786.822384259256</v>
      </c>
      <c r="B1865" t="s">
        <v>3890</v>
      </c>
      <c r="C1865" s="36" t="s">
        <v>3891</v>
      </c>
      <c r="D1865" s="36" t="s">
        <v>13</v>
      </c>
      <c r="E1865" t="s">
        <v>64</v>
      </c>
    </row>
    <row r="1866" spans="1:5" x14ac:dyDescent="0.25">
      <c r="A1866" s="5">
        <v>45788.385636574072</v>
      </c>
      <c r="B1866" t="s">
        <v>3892</v>
      </c>
      <c r="C1866" s="36" t="s">
        <v>3893</v>
      </c>
      <c r="D1866" s="36" t="s">
        <v>4</v>
      </c>
      <c r="E1866" t="s">
        <v>64</v>
      </c>
    </row>
    <row r="1867" spans="1:5" x14ac:dyDescent="0.25">
      <c r="A1867" s="5">
        <v>45788.388773148145</v>
      </c>
      <c r="B1867" t="s">
        <v>3894</v>
      </c>
      <c r="C1867" s="36" t="s">
        <v>3895</v>
      </c>
      <c r="D1867" s="36" t="s">
        <v>164</v>
      </c>
      <c r="E1867" t="s">
        <v>64</v>
      </c>
    </row>
    <row r="1868" spans="1:5" x14ac:dyDescent="0.25">
      <c r="A1868" s="5">
        <v>45788.459861111114</v>
      </c>
      <c r="B1868" t="s">
        <v>3896</v>
      </c>
      <c r="C1868" s="36" t="s">
        <v>3897</v>
      </c>
      <c r="D1868" s="36" t="s">
        <v>10</v>
      </c>
      <c r="E1868" t="s">
        <v>64</v>
      </c>
    </row>
    <row r="1869" spans="1:5" x14ac:dyDescent="0.25">
      <c r="A1869" s="5">
        <v>45789.294502314813</v>
      </c>
      <c r="B1869" t="s">
        <v>3898</v>
      </c>
      <c r="C1869" s="36" t="s">
        <v>3899</v>
      </c>
      <c r="D1869" s="36" t="s">
        <v>10</v>
      </c>
      <c r="E1869" t="s">
        <v>64</v>
      </c>
    </row>
    <row r="1870" spans="1:5" x14ac:dyDescent="0.25">
      <c r="A1870" s="5">
        <v>45789.299722222226</v>
      </c>
      <c r="B1870" t="s">
        <v>3900</v>
      </c>
      <c r="C1870" s="36" t="s">
        <v>3901</v>
      </c>
      <c r="D1870" s="36" t="s">
        <v>167</v>
      </c>
      <c r="E1870" t="s">
        <v>64</v>
      </c>
    </row>
    <row r="1871" spans="1:5" x14ac:dyDescent="0.25">
      <c r="A1871" s="5">
        <v>45789.325462962966</v>
      </c>
      <c r="B1871" t="s">
        <v>3902</v>
      </c>
      <c r="C1871" s="36" t="s">
        <v>3903</v>
      </c>
      <c r="D1871" s="36" t="s">
        <v>10</v>
      </c>
      <c r="E1871" t="s">
        <v>64</v>
      </c>
    </row>
    <row r="1872" spans="1:5" x14ac:dyDescent="0.25">
      <c r="A1872" s="5">
        <v>45789.328819444447</v>
      </c>
      <c r="B1872" t="s">
        <v>3904</v>
      </c>
      <c r="C1872" s="36" t="s">
        <v>3905</v>
      </c>
      <c r="D1872" s="36" t="s">
        <v>6</v>
      </c>
      <c r="E1872" t="s">
        <v>64</v>
      </c>
    </row>
    <row r="1873" spans="1:5" x14ac:dyDescent="0.25">
      <c r="A1873" s="5">
        <v>45789.338506944441</v>
      </c>
      <c r="B1873" t="s">
        <v>3906</v>
      </c>
      <c r="C1873" s="36" t="s">
        <v>3907</v>
      </c>
      <c r="D1873" s="36" t="s">
        <v>8</v>
      </c>
      <c r="E1873" t="s">
        <v>64</v>
      </c>
    </row>
    <row r="1874" spans="1:5" x14ac:dyDescent="0.25">
      <c r="A1874" s="5">
        <v>45789.339328703703</v>
      </c>
      <c r="B1874" t="s">
        <v>3908</v>
      </c>
      <c r="C1874" s="36" t="s">
        <v>3909</v>
      </c>
      <c r="D1874" s="36" t="s">
        <v>7</v>
      </c>
      <c r="E1874" t="s">
        <v>64</v>
      </c>
    </row>
    <row r="1875" spans="1:5" x14ac:dyDescent="0.25">
      <c r="A1875" s="5">
        <v>45789.355925925927</v>
      </c>
      <c r="B1875" t="s">
        <v>3910</v>
      </c>
      <c r="C1875" s="36" t="s">
        <v>3911</v>
      </c>
      <c r="D1875" s="36" t="s">
        <v>12</v>
      </c>
      <c r="E1875" t="s">
        <v>64</v>
      </c>
    </row>
    <row r="1876" spans="1:5" x14ac:dyDescent="0.25">
      <c r="A1876" s="5">
        <v>45789.356736111113</v>
      </c>
      <c r="B1876" t="s">
        <v>3912</v>
      </c>
      <c r="C1876" s="36" t="s">
        <v>3913</v>
      </c>
      <c r="D1876" s="36" t="s">
        <v>8</v>
      </c>
      <c r="E1876" t="s">
        <v>64</v>
      </c>
    </row>
    <row r="1877" spans="1:5" x14ac:dyDescent="0.25">
      <c r="A1877" s="5">
        <v>45789.375775462962</v>
      </c>
      <c r="B1877" t="s">
        <v>3914</v>
      </c>
      <c r="C1877" s="36" t="s">
        <v>3915</v>
      </c>
      <c r="D1877" s="36" t="s">
        <v>12</v>
      </c>
      <c r="E1877" t="s">
        <v>64</v>
      </c>
    </row>
    <row r="1878" spans="1:5" x14ac:dyDescent="0.25">
      <c r="A1878" s="5">
        <v>45789.387662037036</v>
      </c>
      <c r="B1878" t="s">
        <v>3916</v>
      </c>
      <c r="C1878" s="36" t="s">
        <v>3917</v>
      </c>
      <c r="D1878" s="36" t="s">
        <v>13</v>
      </c>
      <c r="E1878" t="s">
        <v>64</v>
      </c>
    </row>
    <row r="1879" spans="1:5" x14ac:dyDescent="0.25">
      <c r="A1879" s="5">
        <v>45789.389722222222</v>
      </c>
      <c r="B1879" t="s">
        <v>3918</v>
      </c>
      <c r="C1879" s="36" t="s">
        <v>3919</v>
      </c>
      <c r="D1879" s="36" t="s">
        <v>13</v>
      </c>
      <c r="E1879" t="s">
        <v>64</v>
      </c>
    </row>
    <row r="1880" spans="1:5" x14ac:dyDescent="0.25">
      <c r="A1880" s="5">
        <v>45789.435104166667</v>
      </c>
      <c r="B1880" t="s">
        <v>3920</v>
      </c>
      <c r="C1880" s="36" t="s">
        <v>3921</v>
      </c>
      <c r="D1880" s="36" t="s">
        <v>7</v>
      </c>
      <c r="E1880" t="s">
        <v>64</v>
      </c>
    </row>
    <row r="1881" spans="1:5" x14ac:dyDescent="0.25">
      <c r="A1881" s="5">
        <v>45789.448831018519</v>
      </c>
      <c r="B1881" t="s">
        <v>3922</v>
      </c>
      <c r="C1881" s="36" t="s">
        <v>3923</v>
      </c>
      <c r="D1881" s="36" t="s">
        <v>13</v>
      </c>
      <c r="E1881" t="s">
        <v>64</v>
      </c>
    </row>
    <row r="1882" spans="1:5" x14ac:dyDescent="0.25">
      <c r="A1882" s="5">
        <v>45789.469444444447</v>
      </c>
      <c r="B1882" t="s">
        <v>3924</v>
      </c>
      <c r="C1882" s="36" t="s">
        <v>3925</v>
      </c>
      <c r="D1882" s="36" t="s">
        <v>12</v>
      </c>
      <c r="E1882" t="s">
        <v>64</v>
      </c>
    </row>
    <row r="1883" spans="1:5" x14ac:dyDescent="0.25">
      <c r="A1883" s="5">
        <v>45789.474826388891</v>
      </c>
      <c r="B1883" t="s">
        <v>3926</v>
      </c>
      <c r="C1883" s="36" t="s">
        <v>3927</v>
      </c>
      <c r="D1883" s="36" t="s">
        <v>13</v>
      </c>
      <c r="E1883" t="s">
        <v>64</v>
      </c>
    </row>
    <row r="1884" spans="1:5" x14ac:dyDescent="0.25">
      <c r="A1884" s="5">
        <v>45789.477800925924</v>
      </c>
      <c r="B1884" t="s">
        <v>3928</v>
      </c>
      <c r="C1884" s="36" t="s">
        <v>3929</v>
      </c>
      <c r="D1884" s="36" t="s">
        <v>11</v>
      </c>
      <c r="E1884" t="s">
        <v>64</v>
      </c>
    </row>
    <row r="1885" spans="1:5" x14ac:dyDescent="0.25">
      <c r="A1885" s="5">
        <v>45789.516018518516</v>
      </c>
      <c r="B1885" t="s">
        <v>3930</v>
      </c>
      <c r="C1885" s="36" t="s">
        <v>3931</v>
      </c>
      <c r="D1885" s="36" t="s">
        <v>13</v>
      </c>
      <c r="E1885" t="s">
        <v>64</v>
      </c>
    </row>
    <row r="1886" spans="1:5" x14ac:dyDescent="0.25">
      <c r="A1886" s="5">
        <v>45789.542569444442</v>
      </c>
      <c r="B1886" t="s">
        <v>3932</v>
      </c>
      <c r="C1886" s="36" t="s">
        <v>3933</v>
      </c>
      <c r="D1886" s="36" t="s">
        <v>13</v>
      </c>
      <c r="E1886" t="s">
        <v>64</v>
      </c>
    </row>
    <row r="1887" spans="1:5" x14ac:dyDescent="0.25">
      <c r="A1887" s="5">
        <v>45789.648819444446</v>
      </c>
      <c r="B1887" t="s">
        <v>3934</v>
      </c>
      <c r="C1887" s="36" t="s">
        <v>3935</v>
      </c>
      <c r="D1887" s="36" t="s">
        <v>13</v>
      </c>
      <c r="E1887" t="s">
        <v>64</v>
      </c>
    </row>
    <row r="1888" spans="1:5" x14ac:dyDescent="0.25">
      <c r="A1888" s="5">
        <v>45789.650729166664</v>
      </c>
      <c r="B1888" t="s">
        <v>3936</v>
      </c>
      <c r="C1888" s="36" t="s">
        <v>3937</v>
      </c>
      <c r="D1888" s="36" t="s">
        <v>7</v>
      </c>
      <c r="E1888" t="s">
        <v>64</v>
      </c>
    </row>
    <row r="1889" spans="1:5" x14ac:dyDescent="0.25">
      <c r="A1889" s="5">
        <v>45789.685578703706</v>
      </c>
      <c r="B1889" t="s">
        <v>3938</v>
      </c>
      <c r="C1889" s="36" t="s">
        <v>3939</v>
      </c>
      <c r="D1889" s="36" t="s">
        <v>7</v>
      </c>
      <c r="E1889" t="s">
        <v>64</v>
      </c>
    </row>
    <row r="1890" spans="1:5" x14ac:dyDescent="0.25">
      <c r="A1890" s="5">
        <v>45789.709803240738</v>
      </c>
      <c r="B1890" t="s">
        <v>3940</v>
      </c>
      <c r="C1890" s="36" t="s">
        <v>3941</v>
      </c>
      <c r="D1890" s="36" t="s">
        <v>5</v>
      </c>
      <c r="E1890" t="s">
        <v>63</v>
      </c>
    </row>
    <row r="1891" spans="1:5" x14ac:dyDescent="0.25">
      <c r="A1891" s="5">
        <v>45789.725243055553</v>
      </c>
      <c r="B1891" t="s">
        <v>3942</v>
      </c>
      <c r="C1891" s="36" t="s">
        <v>3943</v>
      </c>
      <c r="D1891" s="36" t="s">
        <v>7</v>
      </c>
      <c r="E1891" t="s">
        <v>64</v>
      </c>
    </row>
    <row r="1892" spans="1:5" x14ac:dyDescent="0.25">
      <c r="A1892" s="5">
        <v>45789.809340277781</v>
      </c>
      <c r="B1892" t="s">
        <v>3944</v>
      </c>
      <c r="C1892" s="36" t="s">
        <v>3945</v>
      </c>
      <c r="D1892" s="36" t="s">
        <v>199</v>
      </c>
      <c r="E1892" t="s">
        <v>64</v>
      </c>
    </row>
    <row r="1893" spans="1:5" x14ac:dyDescent="0.25">
      <c r="A1893" s="5">
        <v>45790.280925925923</v>
      </c>
      <c r="B1893" t="s">
        <v>3946</v>
      </c>
      <c r="C1893" s="36" t="s">
        <v>3947</v>
      </c>
      <c r="D1893" s="36" t="s">
        <v>13</v>
      </c>
      <c r="E1893" t="s">
        <v>64</v>
      </c>
    </row>
    <row r="1894" spans="1:5" x14ac:dyDescent="0.25">
      <c r="A1894" s="5">
        <v>45790.29383101852</v>
      </c>
      <c r="B1894" t="s">
        <v>3948</v>
      </c>
      <c r="C1894" s="36" t="s">
        <v>3949</v>
      </c>
      <c r="D1894" s="36" t="s">
        <v>4</v>
      </c>
      <c r="E1894" t="s">
        <v>64</v>
      </c>
    </row>
    <row r="1895" spans="1:5" x14ac:dyDescent="0.25">
      <c r="A1895" s="5">
        <v>45790.357395833336</v>
      </c>
      <c r="B1895" t="s">
        <v>3950</v>
      </c>
      <c r="C1895" s="36" t="s">
        <v>3951</v>
      </c>
      <c r="D1895" s="36" t="s">
        <v>12</v>
      </c>
      <c r="E1895" t="s">
        <v>64</v>
      </c>
    </row>
    <row r="1896" spans="1:5" x14ac:dyDescent="0.25">
      <c r="A1896" s="5">
        <v>45790.394097222219</v>
      </c>
      <c r="B1896" t="s">
        <v>3952</v>
      </c>
      <c r="C1896" s="36" t="s">
        <v>3953</v>
      </c>
      <c r="D1896" s="36" t="s">
        <v>13</v>
      </c>
      <c r="E1896" t="s">
        <v>64</v>
      </c>
    </row>
    <row r="1897" spans="1:5" x14ac:dyDescent="0.25">
      <c r="A1897" s="5">
        <v>45790.418194444443</v>
      </c>
      <c r="B1897" t="s">
        <v>3954</v>
      </c>
      <c r="C1897" s="36" t="s">
        <v>3955</v>
      </c>
      <c r="D1897" s="36" t="s">
        <v>7</v>
      </c>
      <c r="E1897" t="s">
        <v>64</v>
      </c>
    </row>
    <row r="1898" spans="1:5" x14ac:dyDescent="0.25">
      <c r="A1898" s="5">
        <v>45790.444085648145</v>
      </c>
      <c r="B1898" t="s">
        <v>3956</v>
      </c>
      <c r="C1898" s="36" t="s">
        <v>3957</v>
      </c>
      <c r="D1898" s="36" t="s">
        <v>6</v>
      </c>
      <c r="E1898" t="s">
        <v>64</v>
      </c>
    </row>
    <row r="1899" spans="1:5" x14ac:dyDescent="0.25">
      <c r="A1899" s="5">
        <v>45790.45385416667</v>
      </c>
      <c r="B1899" t="s">
        <v>3958</v>
      </c>
      <c r="C1899" s="36" t="s">
        <v>3959</v>
      </c>
      <c r="D1899" s="36" t="s">
        <v>7</v>
      </c>
      <c r="E1899" t="s">
        <v>64</v>
      </c>
    </row>
    <row r="1900" spans="1:5" x14ac:dyDescent="0.25">
      <c r="A1900" s="5">
        <v>45790.484467592592</v>
      </c>
      <c r="B1900" t="s">
        <v>3960</v>
      </c>
      <c r="C1900" s="36" t="s">
        <v>3961</v>
      </c>
      <c r="D1900" s="36" t="s">
        <v>12</v>
      </c>
      <c r="E1900" t="s">
        <v>64</v>
      </c>
    </row>
    <row r="1901" spans="1:5" x14ac:dyDescent="0.25">
      <c r="A1901" s="5">
        <v>45790.489189814813</v>
      </c>
      <c r="B1901" t="s">
        <v>3962</v>
      </c>
      <c r="C1901" s="36" t="s">
        <v>3963</v>
      </c>
      <c r="D1901" s="36" t="s">
        <v>10</v>
      </c>
      <c r="E1901" t="s">
        <v>64</v>
      </c>
    </row>
    <row r="1902" spans="1:5" x14ac:dyDescent="0.25">
      <c r="A1902" s="5">
        <v>45790.501273148147</v>
      </c>
      <c r="B1902" t="s">
        <v>3964</v>
      </c>
      <c r="C1902" s="36" t="s">
        <v>3965</v>
      </c>
      <c r="D1902" s="36" t="s">
        <v>5</v>
      </c>
      <c r="E1902" t="s">
        <v>64</v>
      </c>
    </row>
    <row r="1903" spans="1:5" x14ac:dyDescent="0.25">
      <c r="A1903" s="5">
        <v>45790.591886574075</v>
      </c>
      <c r="B1903" t="s">
        <v>3966</v>
      </c>
      <c r="C1903" s="36" t="s">
        <v>3967</v>
      </c>
      <c r="D1903" s="36" t="s">
        <v>13</v>
      </c>
      <c r="E1903" t="s">
        <v>64</v>
      </c>
    </row>
    <row r="1904" spans="1:5" x14ac:dyDescent="0.25">
      <c r="A1904" s="5">
        <v>45790.683472222219</v>
      </c>
      <c r="B1904" t="s">
        <v>3968</v>
      </c>
      <c r="C1904" s="36" t="s">
        <v>3969</v>
      </c>
      <c r="D1904" s="36" t="s">
        <v>13</v>
      </c>
      <c r="E1904" t="s">
        <v>64</v>
      </c>
    </row>
    <row r="1905" spans="1:5" x14ac:dyDescent="0.25">
      <c r="A1905" s="5">
        <v>45790.754224537035</v>
      </c>
      <c r="B1905" t="s">
        <v>3970</v>
      </c>
      <c r="C1905" s="36" t="s">
        <v>3971</v>
      </c>
      <c r="D1905" s="36" t="s">
        <v>7</v>
      </c>
      <c r="E1905" t="s">
        <v>64</v>
      </c>
    </row>
    <row r="1906" spans="1:5" x14ac:dyDescent="0.25">
      <c r="A1906" s="5">
        <v>45790.832824074074</v>
      </c>
      <c r="B1906" t="s">
        <v>3972</v>
      </c>
      <c r="C1906" s="36" t="s">
        <v>3973</v>
      </c>
      <c r="D1906" s="36" t="s">
        <v>8</v>
      </c>
      <c r="E1906" t="s">
        <v>64</v>
      </c>
    </row>
    <row r="1907" spans="1:5" x14ac:dyDescent="0.25">
      <c r="A1907" s="5">
        <v>45790.884247685186</v>
      </c>
      <c r="B1907" t="s">
        <v>3974</v>
      </c>
      <c r="C1907" s="36" t="s">
        <v>3975</v>
      </c>
      <c r="D1907" s="36" t="s">
        <v>13</v>
      </c>
      <c r="E1907" t="s">
        <v>64</v>
      </c>
    </row>
    <row r="1908" spans="1:5" x14ac:dyDescent="0.25">
      <c r="A1908" s="5">
        <v>45790.957905092589</v>
      </c>
      <c r="B1908" t="s">
        <v>3976</v>
      </c>
      <c r="C1908" s="36" t="s">
        <v>3977</v>
      </c>
      <c r="D1908" s="36" t="s">
        <v>25</v>
      </c>
      <c r="E1908" t="s">
        <v>64</v>
      </c>
    </row>
    <row r="1909" spans="1:5" x14ac:dyDescent="0.25">
      <c r="A1909" s="5">
        <v>45791.297754629632</v>
      </c>
      <c r="B1909" t="s">
        <v>3978</v>
      </c>
      <c r="C1909" s="36" t="s">
        <v>3979</v>
      </c>
      <c r="D1909" s="36" t="s">
        <v>11</v>
      </c>
      <c r="E1909" t="s">
        <v>64</v>
      </c>
    </row>
    <row r="1910" spans="1:5" x14ac:dyDescent="0.25">
      <c r="A1910" s="5">
        <v>45791.31527777778</v>
      </c>
      <c r="B1910" t="s">
        <v>3980</v>
      </c>
      <c r="C1910" s="36" t="s">
        <v>3981</v>
      </c>
      <c r="D1910" s="36" t="s">
        <v>12</v>
      </c>
      <c r="E1910" t="s">
        <v>64</v>
      </c>
    </row>
    <row r="1911" spans="1:5" x14ac:dyDescent="0.25">
      <c r="A1911" s="5">
        <v>45791.322048611109</v>
      </c>
      <c r="B1911" t="s">
        <v>3982</v>
      </c>
      <c r="C1911" s="36" t="s">
        <v>3983</v>
      </c>
      <c r="D1911" s="36" t="s">
        <v>6</v>
      </c>
      <c r="E1911" t="s">
        <v>64</v>
      </c>
    </row>
    <row r="1912" spans="1:5" x14ac:dyDescent="0.25">
      <c r="A1912" s="5">
        <v>45791.325069444443</v>
      </c>
      <c r="B1912" t="s">
        <v>3984</v>
      </c>
      <c r="C1912" s="36" t="s">
        <v>3985</v>
      </c>
      <c r="D1912" s="36" t="s">
        <v>6</v>
      </c>
      <c r="E1912" t="s">
        <v>64</v>
      </c>
    </row>
    <row r="1913" spans="1:5" x14ac:dyDescent="0.25">
      <c r="A1913" s="5">
        <v>45791.348738425928</v>
      </c>
      <c r="B1913" t="s">
        <v>3986</v>
      </c>
      <c r="C1913" s="36" t="s">
        <v>3987</v>
      </c>
      <c r="D1913" s="36" t="s">
        <v>7</v>
      </c>
      <c r="E1913" t="s">
        <v>64</v>
      </c>
    </row>
    <row r="1914" spans="1:5" x14ac:dyDescent="0.25">
      <c r="A1914" s="5">
        <v>45791.352256944447</v>
      </c>
      <c r="B1914" t="s">
        <v>3988</v>
      </c>
      <c r="C1914" s="36" t="s">
        <v>3989</v>
      </c>
      <c r="D1914" s="36" t="s">
        <v>12</v>
      </c>
      <c r="E1914" t="s">
        <v>64</v>
      </c>
    </row>
    <row r="1915" spans="1:5" x14ac:dyDescent="0.25">
      <c r="A1915" s="5">
        <v>45791.398645833331</v>
      </c>
      <c r="B1915" t="s">
        <v>3990</v>
      </c>
      <c r="C1915" s="36" t="s">
        <v>3991</v>
      </c>
      <c r="D1915" s="36" t="s">
        <v>8</v>
      </c>
      <c r="E1915" t="s">
        <v>64</v>
      </c>
    </row>
    <row r="1916" spans="1:5" x14ac:dyDescent="0.25">
      <c r="A1916" s="5">
        <v>45791.421979166669</v>
      </c>
      <c r="B1916" t="s">
        <v>3992</v>
      </c>
      <c r="C1916" s="36" t="s">
        <v>3993</v>
      </c>
      <c r="D1916" s="36" t="s">
        <v>8</v>
      </c>
      <c r="E1916" t="s">
        <v>64</v>
      </c>
    </row>
    <row r="1917" spans="1:5" x14ac:dyDescent="0.25">
      <c r="A1917" s="5">
        <v>45791.424363425926</v>
      </c>
      <c r="B1917" t="s">
        <v>3994</v>
      </c>
      <c r="C1917" s="36" t="s">
        <v>3995</v>
      </c>
      <c r="D1917" s="36" t="s">
        <v>8</v>
      </c>
      <c r="E1917" t="s">
        <v>64</v>
      </c>
    </row>
    <row r="1918" spans="1:5" x14ac:dyDescent="0.25">
      <c r="A1918" s="5">
        <v>45791.459583333337</v>
      </c>
      <c r="B1918" t="s">
        <v>3996</v>
      </c>
      <c r="C1918" s="36" t="s">
        <v>3997</v>
      </c>
      <c r="D1918" s="36" t="s">
        <v>8</v>
      </c>
      <c r="E1918" t="s">
        <v>64</v>
      </c>
    </row>
    <row r="1919" spans="1:5" x14ac:dyDescent="0.25">
      <c r="A1919" s="5">
        <v>45791.483344907407</v>
      </c>
      <c r="B1919" t="s">
        <v>3998</v>
      </c>
      <c r="C1919" s="36" t="s">
        <v>3999</v>
      </c>
      <c r="D1919" s="36" t="s">
        <v>12</v>
      </c>
      <c r="E1919" t="s">
        <v>64</v>
      </c>
    </row>
    <row r="1920" spans="1:5" x14ac:dyDescent="0.25">
      <c r="A1920" s="5">
        <v>45791.533206018517</v>
      </c>
      <c r="B1920" t="s">
        <v>4000</v>
      </c>
      <c r="C1920" s="36" t="s">
        <v>4001</v>
      </c>
      <c r="D1920" s="36" t="s">
        <v>8</v>
      </c>
      <c r="E1920" t="s">
        <v>64</v>
      </c>
    </row>
    <row r="1921" spans="1:5" x14ac:dyDescent="0.25">
      <c r="A1921" s="5">
        <v>45791.573981481481</v>
      </c>
      <c r="B1921" t="s">
        <v>4002</v>
      </c>
      <c r="C1921" s="36" t="s">
        <v>4003</v>
      </c>
      <c r="D1921" s="36" t="s">
        <v>7</v>
      </c>
      <c r="E1921" t="s">
        <v>64</v>
      </c>
    </row>
    <row r="1922" spans="1:5" x14ac:dyDescent="0.25">
      <c r="A1922" s="5">
        <v>45791.584293981483</v>
      </c>
      <c r="B1922" t="s">
        <v>4004</v>
      </c>
      <c r="C1922" s="36" t="s">
        <v>4005</v>
      </c>
      <c r="D1922" s="36" t="s">
        <v>8</v>
      </c>
      <c r="E1922" t="s">
        <v>64</v>
      </c>
    </row>
    <row r="1923" spans="1:5" x14ac:dyDescent="0.25">
      <c r="A1923" s="5">
        <v>45791.602025462962</v>
      </c>
      <c r="B1923" t="s">
        <v>4006</v>
      </c>
      <c r="C1923" s="36" t="s">
        <v>4007</v>
      </c>
      <c r="D1923" s="36" t="s">
        <v>12</v>
      </c>
      <c r="E1923" t="s">
        <v>64</v>
      </c>
    </row>
    <row r="1924" spans="1:5" x14ac:dyDescent="0.25">
      <c r="A1924" s="5">
        <v>45791.625659722224</v>
      </c>
      <c r="B1924" t="s">
        <v>4008</v>
      </c>
      <c r="C1924" s="36" t="s">
        <v>4009</v>
      </c>
      <c r="D1924" s="36" t="s">
        <v>8</v>
      </c>
      <c r="E1924" t="s">
        <v>64</v>
      </c>
    </row>
    <row r="1925" spans="1:5" x14ac:dyDescent="0.25">
      <c r="A1925" s="5">
        <v>45791.630057870374</v>
      </c>
      <c r="B1925" t="s">
        <v>4010</v>
      </c>
      <c r="C1925" s="36" t="s">
        <v>4011</v>
      </c>
      <c r="D1925" s="36" t="s">
        <v>12</v>
      </c>
      <c r="E1925" t="s">
        <v>64</v>
      </c>
    </row>
    <row r="1926" spans="1:5" x14ac:dyDescent="0.25">
      <c r="A1926" s="5">
        <v>45791.644201388888</v>
      </c>
      <c r="B1926" t="s">
        <v>4012</v>
      </c>
      <c r="C1926" s="36" t="s">
        <v>4013</v>
      </c>
      <c r="D1926" s="36" t="s">
        <v>13</v>
      </c>
      <c r="E1926" t="s">
        <v>64</v>
      </c>
    </row>
    <row r="1927" spans="1:5" x14ac:dyDescent="0.25">
      <c r="A1927" s="5">
        <v>45791.67627314815</v>
      </c>
      <c r="B1927" t="s">
        <v>4014</v>
      </c>
      <c r="C1927" s="36" t="s">
        <v>4015</v>
      </c>
      <c r="D1927" s="36" t="s">
        <v>7</v>
      </c>
      <c r="E1927" t="s">
        <v>64</v>
      </c>
    </row>
    <row r="1928" spans="1:5" x14ac:dyDescent="0.25">
      <c r="A1928" s="5">
        <v>45791.704444444447</v>
      </c>
      <c r="B1928" t="s">
        <v>4016</v>
      </c>
      <c r="C1928" s="36" t="s">
        <v>4017</v>
      </c>
      <c r="D1928" s="36" t="s">
        <v>6</v>
      </c>
      <c r="E1928" t="s">
        <v>64</v>
      </c>
    </row>
    <row r="1929" spans="1:5" x14ac:dyDescent="0.25">
      <c r="A1929" s="5">
        <v>45791.759212962963</v>
      </c>
      <c r="B1929" t="s">
        <v>4018</v>
      </c>
      <c r="C1929" s="36" t="s">
        <v>4019</v>
      </c>
      <c r="D1929" s="36" t="s">
        <v>11</v>
      </c>
      <c r="E1929" t="s">
        <v>64</v>
      </c>
    </row>
    <row r="1930" spans="1:5" x14ac:dyDescent="0.25">
      <c r="A1930" s="5">
        <v>45791.813252314816</v>
      </c>
      <c r="B1930" t="s">
        <v>4020</v>
      </c>
      <c r="C1930" s="36" t="s">
        <v>4021</v>
      </c>
      <c r="D1930" s="36" t="s">
        <v>13</v>
      </c>
      <c r="E1930" t="s">
        <v>64</v>
      </c>
    </row>
    <row r="1931" spans="1:5" x14ac:dyDescent="0.25">
      <c r="A1931" s="5">
        <v>45791.988865740743</v>
      </c>
      <c r="B1931" t="s">
        <v>4022</v>
      </c>
      <c r="C1931" s="36" t="s">
        <v>4023</v>
      </c>
      <c r="D1931" s="36" t="s">
        <v>13</v>
      </c>
      <c r="E1931" t="s">
        <v>64</v>
      </c>
    </row>
    <row r="1932" spans="1:5" x14ac:dyDescent="0.25">
      <c r="A1932" s="5">
        <v>45792.251469907409</v>
      </c>
      <c r="B1932" t="s">
        <v>4024</v>
      </c>
      <c r="C1932" s="36" t="s">
        <v>4025</v>
      </c>
      <c r="D1932" s="36" t="s">
        <v>4</v>
      </c>
      <c r="E1932" t="s">
        <v>64</v>
      </c>
    </row>
    <row r="1933" spans="1:5" x14ac:dyDescent="0.25">
      <c r="A1933" s="5">
        <v>45792.362893518519</v>
      </c>
      <c r="B1933" t="s">
        <v>4026</v>
      </c>
      <c r="C1933" s="36" t="s">
        <v>4027</v>
      </c>
      <c r="D1933" s="36" t="s">
        <v>11</v>
      </c>
      <c r="E1933" t="s">
        <v>64</v>
      </c>
    </row>
    <row r="1934" spans="1:5" x14ac:dyDescent="0.25">
      <c r="A1934" s="5">
        <v>45792.372291666667</v>
      </c>
      <c r="B1934" t="s">
        <v>4028</v>
      </c>
      <c r="C1934" s="36" t="s">
        <v>4029</v>
      </c>
      <c r="D1934" s="36" t="s">
        <v>11</v>
      </c>
      <c r="E1934" t="s">
        <v>64</v>
      </c>
    </row>
    <row r="1935" spans="1:5" x14ac:dyDescent="0.25">
      <c r="A1935" s="5">
        <v>45792.376273148147</v>
      </c>
      <c r="B1935" t="s">
        <v>4030</v>
      </c>
      <c r="C1935" s="36" t="s">
        <v>4031</v>
      </c>
      <c r="D1935" s="36" t="s">
        <v>12</v>
      </c>
      <c r="E1935" t="s">
        <v>64</v>
      </c>
    </row>
    <row r="1936" spans="1:5" x14ac:dyDescent="0.25">
      <c r="A1936" s="5">
        <v>45792.402662037035</v>
      </c>
      <c r="B1936" t="s">
        <v>4032</v>
      </c>
      <c r="C1936" s="36" t="s">
        <v>4033</v>
      </c>
      <c r="D1936" s="36" t="s">
        <v>13</v>
      </c>
      <c r="E1936" t="s">
        <v>64</v>
      </c>
    </row>
    <row r="1937" spans="1:5" x14ac:dyDescent="0.25">
      <c r="A1937" s="5">
        <v>45792.483634259261</v>
      </c>
      <c r="B1937" t="s">
        <v>4034</v>
      </c>
      <c r="C1937" s="36" t="s">
        <v>4035</v>
      </c>
      <c r="D1937" s="36" t="s">
        <v>13</v>
      </c>
      <c r="E1937" t="s">
        <v>64</v>
      </c>
    </row>
    <row r="1938" spans="1:5" x14ac:dyDescent="0.25">
      <c r="A1938" s="5">
        <v>45792.506122685183</v>
      </c>
      <c r="B1938" t="s">
        <v>4036</v>
      </c>
      <c r="C1938" s="36" t="s">
        <v>4037</v>
      </c>
      <c r="D1938" s="36" t="s">
        <v>8</v>
      </c>
      <c r="E1938" t="s">
        <v>64</v>
      </c>
    </row>
    <row r="1939" spans="1:5" x14ac:dyDescent="0.25">
      <c r="A1939" s="5">
        <v>45792.570625</v>
      </c>
      <c r="B1939" t="s">
        <v>4038</v>
      </c>
      <c r="C1939" s="36" t="s">
        <v>4039</v>
      </c>
      <c r="D1939" s="36" t="s">
        <v>10</v>
      </c>
      <c r="E1939" t="s">
        <v>64</v>
      </c>
    </row>
    <row r="1940" spans="1:5" x14ac:dyDescent="0.25">
      <c r="A1940" s="5">
        <v>45792.570821759262</v>
      </c>
      <c r="B1940" t="s">
        <v>4040</v>
      </c>
      <c r="C1940" s="36" t="s">
        <v>4041</v>
      </c>
      <c r="D1940" s="36" t="s">
        <v>6</v>
      </c>
      <c r="E1940" t="s">
        <v>64</v>
      </c>
    </row>
    <row r="1941" spans="1:5" x14ac:dyDescent="0.25">
      <c r="A1941" s="5">
        <v>45792.570972222224</v>
      </c>
      <c r="B1941" t="s">
        <v>4042</v>
      </c>
      <c r="C1941" s="36" t="s">
        <v>4043</v>
      </c>
      <c r="D1941" s="36" t="s">
        <v>8</v>
      </c>
      <c r="E1941" t="s">
        <v>64</v>
      </c>
    </row>
    <row r="1942" spans="1:5" x14ac:dyDescent="0.25">
      <c r="A1942" s="5">
        <v>45792.571053240739</v>
      </c>
      <c r="B1942" t="s">
        <v>4044</v>
      </c>
      <c r="C1942" s="36" t="s">
        <v>4045</v>
      </c>
      <c r="D1942" s="36" t="s">
        <v>13</v>
      </c>
      <c r="E1942" t="s">
        <v>64</v>
      </c>
    </row>
    <row r="1943" spans="1:5" x14ac:dyDescent="0.25">
      <c r="A1943" s="5">
        <v>45792.639606481483</v>
      </c>
      <c r="B1943" t="s">
        <v>4046</v>
      </c>
      <c r="C1943" s="36" t="s">
        <v>4047</v>
      </c>
      <c r="D1943" s="36" t="s">
        <v>8</v>
      </c>
      <c r="E1943" t="s">
        <v>64</v>
      </c>
    </row>
    <row r="1944" spans="1:5" x14ac:dyDescent="0.25">
      <c r="A1944" s="5">
        <v>45792.639930555553</v>
      </c>
      <c r="B1944" t="s">
        <v>4048</v>
      </c>
      <c r="C1944" s="36" t="s">
        <v>4049</v>
      </c>
      <c r="D1944" s="36" t="s">
        <v>8</v>
      </c>
      <c r="E1944" t="s">
        <v>64</v>
      </c>
    </row>
    <row r="1945" spans="1:5" x14ac:dyDescent="0.25">
      <c r="A1945" s="5">
        <v>45792.640046296299</v>
      </c>
      <c r="B1945" t="s">
        <v>4050</v>
      </c>
      <c r="C1945" s="36" t="s">
        <v>4051</v>
      </c>
      <c r="D1945" s="36" t="s">
        <v>8</v>
      </c>
      <c r="E1945" t="s">
        <v>64</v>
      </c>
    </row>
    <row r="1946" spans="1:5" x14ac:dyDescent="0.25">
      <c r="A1946" s="5">
        <v>45792.640196759261</v>
      </c>
      <c r="B1946" t="s">
        <v>4052</v>
      </c>
      <c r="C1946" s="36" t="s">
        <v>4053</v>
      </c>
      <c r="D1946" s="36" t="s">
        <v>8</v>
      </c>
      <c r="E1946" t="s">
        <v>64</v>
      </c>
    </row>
    <row r="1947" spans="1:5" x14ac:dyDescent="0.25">
      <c r="A1947" s="5">
        <v>45792.640439814815</v>
      </c>
      <c r="B1947" t="s">
        <v>4054</v>
      </c>
      <c r="C1947" s="36" t="s">
        <v>4055</v>
      </c>
      <c r="D1947" s="36" t="s">
        <v>8</v>
      </c>
      <c r="E1947" t="s">
        <v>64</v>
      </c>
    </row>
    <row r="1948" spans="1:5" x14ac:dyDescent="0.25">
      <c r="A1948" s="5">
        <v>45792.640567129631</v>
      </c>
      <c r="B1948" t="s">
        <v>4056</v>
      </c>
      <c r="C1948" s="36" t="s">
        <v>4057</v>
      </c>
      <c r="D1948" s="36" t="s">
        <v>8</v>
      </c>
      <c r="E1948" t="s">
        <v>64</v>
      </c>
    </row>
    <row r="1949" spans="1:5" x14ac:dyDescent="0.25">
      <c r="A1949" s="5">
        <v>45792.640798611108</v>
      </c>
      <c r="B1949" t="s">
        <v>4058</v>
      </c>
      <c r="C1949" s="36" t="s">
        <v>4059</v>
      </c>
      <c r="D1949" s="36" t="s">
        <v>10</v>
      </c>
      <c r="E1949" t="s">
        <v>64</v>
      </c>
    </row>
    <row r="1950" spans="1:5" x14ac:dyDescent="0.25">
      <c r="A1950" s="5">
        <v>45792.669386574074</v>
      </c>
      <c r="B1950" t="s">
        <v>4060</v>
      </c>
      <c r="C1950" s="36" t="s">
        <v>4061</v>
      </c>
      <c r="D1950" s="36" t="s">
        <v>12</v>
      </c>
      <c r="E1950" t="s">
        <v>64</v>
      </c>
    </row>
    <row r="1951" spans="1:5" x14ac:dyDescent="0.25">
      <c r="A1951" s="5">
        <v>45792.762384259258</v>
      </c>
      <c r="B1951" t="s">
        <v>4062</v>
      </c>
      <c r="C1951" s="36" t="s">
        <v>4063</v>
      </c>
      <c r="D1951" s="36" t="s">
        <v>164</v>
      </c>
      <c r="E1951" t="s">
        <v>64</v>
      </c>
    </row>
    <row r="1952" spans="1:5" x14ac:dyDescent="0.25">
      <c r="A1952" s="5">
        <v>45792.770127314812</v>
      </c>
      <c r="B1952" t="s">
        <v>4064</v>
      </c>
      <c r="C1952" s="36" t="s">
        <v>4065</v>
      </c>
      <c r="D1952" s="36" t="s">
        <v>12</v>
      </c>
      <c r="E1952" t="s">
        <v>64</v>
      </c>
    </row>
    <row r="1953" spans="1:5" x14ac:dyDescent="0.25">
      <c r="A1953" s="5">
        <v>45792.880532407406</v>
      </c>
      <c r="B1953" t="s">
        <v>4066</v>
      </c>
      <c r="C1953" s="36" t="s">
        <v>4067</v>
      </c>
      <c r="D1953" s="36" t="s">
        <v>8</v>
      </c>
      <c r="E1953" t="s">
        <v>64</v>
      </c>
    </row>
    <row r="1954" spans="1:5" x14ac:dyDescent="0.25">
      <c r="A1954" s="5">
        <v>45793.386747685188</v>
      </c>
      <c r="B1954" t="s">
        <v>4068</v>
      </c>
      <c r="C1954" s="36" t="s">
        <v>4069</v>
      </c>
      <c r="D1954" s="36" t="s">
        <v>8</v>
      </c>
      <c r="E1954" t="s">
        <v>64</v>
      </c>
    </row>
    <row r="1955" spans="1:5" x14ac:dyDescent="0.25">
      <c r="A1955" s="5">
        <v>45793.426504629628</v>
      </c>
      <c r="B1955" t="s">
        <v>4070</v>
      </c>
      <c r="C1955" s="36" t="s">
        <v>4071</v>
      </c>
      <c r="D1955" s="36" t="s">
        <v>6</v>
      </c>
      <c r="E1955" t="s">
        <v>64</v>
      </c>
    </row>
    <row r="1956" spans="1:5" x14ac:dyDescent="0.25">
      <c r="A1956" s="5">
        <v>45793.441863425927</v>
      </c>
      <c r="B1956" t="s">
        <v>4072</v>
      </c>
      <c r="C1956" s="36" t="s">
        <v>4073</v>
      </c>
      <c r="D1956" s="36" t="s">
        <v>4</v>
      </c>
      <c r="E1956" t="s">
        <v>64</v>
      </c>
    </row>
    <row r="1957" spans="1:5" x14ac:dyDescent="0.25">
      <c r="A1957" s="5">
        <v>45793.472326388888</v>
      </c>
      <c r="B1957" t="s">
        <v>4074</v>
      </c>
      <c r="C1957" s="36" t="s">
        <v>4075</v>
      </c>
      <c r="D1957" s="36" t="s">
        <v>10</v>
      </c>
      <c r="E1957" t="s">
        <v>64</v>
      </c>
    </row>
    <row r="1958" spans="1:5" x14ac:dyDescent="0.25">
      <c r="A1958" s="5">
        <v>45793.492164351854</v>
      </c>
      <c r="B1958" t="s">
        <v>4076</v>
      </c>
      <c r="C1958" s="36" t="s">
        <v>4077</v>
      </c>
      <c r="D1958" s="36" t="s">
        <v>12</v>
      </c>
      <c r="E1958" t="s">
        <v>64</v>
      </c>
    </row>
    <row r="1959" spans="1:5" x14ac:dyDescent="0.25">
      <c r="A1959" s="5">
        <v>45793.613217592596</v>
      </c>
      <c r="B1959" t="s">
        <v>4078</v>
      </c>
      <c r="C1959" s="36" t="s">
        <v>4079</v>
      </c>
      <c r="D1959" s="36" t="s">
        <v>8</v>
      </c>
      <c r="E1959" t="s">
        <v>64</v>
      </c>
    </row>
    <row r="1960" spans="1:5" x14ac:dyDescent="0.25">
      <c r="A1960" s="5">
        <v>45793.703252314815</v>
      </c>
      <c r="B1960" t="s">
        <v>4080</v>
      </c>
      <c r="C1960" s="36" t="s">
        <v>4081</v>
      </c>
      <c r="D1960" s="36" t="s">
        <v>6</v>
      </c>
      <c r="E1960" t="s">
        <v>64</v>
      </c>
    </row>
    <row r="1961" spans="1:5" x14ac:dyDescent="0.25">
      <c r="A1961" s="5">
        <v>45794.311099537037</v>
      </c>
      <c r="B1961" t="s">
        <v>4082</v>
      </c>
      <c r="C1961" s="36" t="s">
        <v>4083</v>
      </c>
      <c r="D1961" s="36" t="s">
        <v>1359</v>
      </c>
      <c r="E1961" t="s">
        <v>64</v>
      </c>
    </row>
    <row r="1962" spans="1:5" x14ac:dyDescent="0.25">
      <c r="A1962" s="5">
        <v>45794.31554398148</v>
      </c>
      <c r="B1962" t="s">
        <v>4084</v>
      </c>
      <c r="C1962" s="36" t="s">
        <v>4085</v>
      </c>
      <c r="D1962" s="36" t="s">
        <v>164</v>
      </c>
      <c r="E1962" t="s">
        <v>64</v>
      </c>
    </row>
    <row r="1963" spans="1:5" x14ac:dyDescent="0.25">
      <c r="A1963" s="5">
        <v>45794.334189814814</v>
      </c>
      <c r="B1963" t="s">
        <v>4086</v>
      </c>
      <c r="C1963" s="36" t="s">
        <v>4087</v>
      </c>
      <c r="D1963" s="36" t="s">
        <v>4</v>
      </c>
      <c r="E1963" t="s">
        <v>64</v>
      </c>
    </row>
    <row r="1964" spans="1:5" x14ac:dyDescent="0.25">
      <c r="A1964" s="5">
        <v>45794.447731481479</v>
      </c>
      <c r="B1964" t="s">
        <v>4088</v>
      </c>
      <c r="C1964" s="36" t="s">
        <v>4089</v>
      </c>
      <c r="D1964" s="36" t="s">
        <v>4</v>
      </c>
      <c r="E1964" t="s">
        <v>64</v>
      </c>
    </row>
    <row r="1965" spans="1:5" x14ac:dyDescent="0.25">
      <c r="A1965" s="5">
        <v>45794.487164351849</v>
      </c>
      <c r="B1965" t="s">
        <v>4090</v>
      </c>
      <c r="C1965" s="36" t="s">
        <v>4091</v>
      </c>
      <c r="D1965" s="36" t="s">
        <v>7</v>
      </c>
      <c r="E1965" t="s">
        <v>64</v>
      </c>
    </row>
    <row r="1966" spans="1:5" x14ac:dyDescent="0.25">
      <c r="A1966" s="5">
        <v>45794.537905092591</v>
      </c>
      <c r="B1966" t="s">
        <v>4092</v>
      </c>
      <c r="C1966" s="36" t="s">
        <v>4093</v>
      </c>
      <c r="D1966" s="36" t="s">
        <v>6</v>
      </c>
      <c r="E1966" t="s">
        <v>64</v>
      </c>
    </row>
    <row r="1967" spans="1:5" x14ac:dyDescent="0.25">
      <c r="A1967" s="5">
        <v>45795.30810185185</v>
      </c>
      <c r="B1967" t="s">
        <v>4094</v>
      </c>
      <c r="C1967" s="36" t="s">
        <v>4095</v>
      </c>
      <c r="D1967" s="36" t="s">
        <v>7</v>
      </c>
      <c r="E1967" t="s">
        <v>64</v>
      </c>
    </row>
    <row r="1968" spans="1:5" x14ac:dyDescent="0.25">
      <c r="A1968" s="5">
        <v>45795.360011574077</v>
      </c>
      <c r="B1968" t="s">
        <v>4096</v>
      </c>
      <c r="C1968" s="36" t="s">
        <v>4097</v>
      </c>
      <c r="D1968" s="36" t="s">
        <v>932</v>
      </c>
      <c r="E1968" t="s">
        <v>64</v>
      </c>
    </row>
    <row r="1969" spans="1:5" x14ac:dyDescent="0.25">
      <c r="A1969" s="5">
        <v>45795.367291666669</v>
      </c>
      <c r="B1969" t="s">
        <v>4098</v>
      </c>
      <c r="C1969" s="36" t="s">
        <v>4099</v>
      </c>
      <c r="D1969" s="36" t="s">
        <v>13</v>
      </c>
      <c r="E1969" t="s">
        <v>64</v>
      </c>
    </row>
    <row r="1970" spans="1:5" x14ac:dyDescent="0.25">
      <c r="A1970" s="5">
        <v>45795.367534722223</v>
      </c>
      <c r="B1970" t="s">
        <v>4100</v>
      </c>
      <c r="C1970" s="36" t="s">
        <v>4101</v>
      </c>
      <c r="D1970" s="36" t="s">
        <v>164</v>
      </c>
      <c r="E1970" t="s">
        <v>64</v>
      </c>
    </row>
    <row r="1971" spans="1:5" x14ac:dyDescent="0.25">
      <c r="A1971" s="5">
        <v>45795.59065972222</v>
      </c>
      <c r="B1971" t="s">
        <v>4102</v>
      </c>
      <c r="C1971" s="36" t="s">
        <v>4103</v>
      </c>
      <c r="D1971" s="36" t="s">
        <v>932</v>
      </c>
      <c r="E1971" t="s">
        <v>64</v>
      </c>
    </row>
    <row r="1972" spans="1:5" x14ac:dyDescent="0.25">
      <c r="A1972" s="5">
        <v>45795.666689814818</v>
      </c>
      <c r="B1972" t="s">
        <v>4104</v>
      </c>
      <c r="C1972" s="36" t="s">
        <v>4105</v>
      </c>
      <c r="D1972" s="36" t="s">
        <v>6</v>
      </c>
      <c r="E1972" t="s">
        <v>64</v>
      </c>
    </row>
    <row r="1973" spans="1:5" x14ac:dyDescent="0.25">
      <c r="A1973" s="5">
        <v>45795.714444444442</v>
      </c>
      <c r="B1973" t="s">
        <v>4106</v>
      </c>
      <c r="C1973" s="36" t="s">
        <v>4107</v>
      </c>
      <c r="D1973" s="36" t="s">
        <v>7</v>
      </c>
      <c r="E1973" t="s">
        <v>64</v>
      </c>
    </row>
    <row r="1974" spans="1:5" x14ac:dyDescent="0.25">
      <c r="A1974" s="5">
        <v>45795.875451388885</v>
      </c>
      <c r="B1974" t="s">
        <v>4108</v>
      </c>
      <c r="C1974" s="36" t="s">
        <v>4109</v>
      </c>
      <c r="D1974" s="36" t="s">
        <v>4</v>
      </c>
      <c r="E1974" t="s">
        <v>64</v>
      </c>
    </row>
    <row r="1975" spans="1:5" x14ac:dyDescent="0.25">
      <c r="A1975" s="5">
        <v>45796.162743055553</v>
      </c>
      <c r="B1975" t="s">
        <v>4110</v>
      </c>
      <c r="C1975" s="36" t="s">
        <v>4111</v>
      </c>
      <c r="D1975" s="36" t="s">
        <v>7</v>
      </c>
      <c r="E1975" t="s">
        <v>64</v>
      </c>
    </row>
    <row r="1976" spans="1:5" x14ac:dyDescent="0.25">
      <c r="A1976" s="5">
        <v>45796.17769675926</v>
      </c>
      <c r="B1976" t="s">
        <v>4112</v>
      </c>
      <c r="C1976" s="36" t="s">
        <v>4113</v>
      </c>
      <c r="D1976" s="36" t="s">
        <v>13</v>
      </c>
      <c r="E1976" t="s">
        <v>64</v>
      </c>
    </row>
    <row r="1977" spans="1:5" x14ac:dyDescent="0.25">
      <c r="A1977" s="5">
        <v>45796.220972222225</v>
      </c>
      <c r="B1977" t="s">
        <v>4114</v>
      </c>
      <c r="C1977" s="36" t="s">
        <v>4115</v>
      </c>
      <c r="D1977" s="36" t="s">
        <v>167</v>
      </c>
      <c r="E1977" t="s">
        <v>64</v>
      </c>
    </row>
    <row r="1978" spans="1:5" x14ac:dyDescent="0.25">
      <c r="A1978" s="5">
        <v>45796.243368055555</v>
      </c>
      <c r="B1978" t="s">
        <v>4116</v>
      </c>
      <c r="C1978" s="36" t="s">
        <v>4117</v>
      </c>
      <c r="D1978" s="36" t="s">
        <v>7</v>
      </c>
      <c r="E1978" t="s">
        <v>64</v>
      </c>
    </row>
    <row r="1979" spans="1:5" x14ac:dyDescent="0.25">
      <c r="A1979" s="5">
        <v>45796.255543981482</v>
      </c>
      <c r="B1979" t="s">
        <v>4118</v>
      </c>
      <c r="C1979" s="36" t="s">
        <v>4119</v>
      </c>
      <c r="D1979" s="36" t="s">
        <v>1359</v>
      </c>
      <c r="E1979" t="s">
        <v>64</v>
      </c>
    </row>
    <row r="1980" spans="1:5" x14ac:dyDescent="0.25">
      <c r="A1980" s="5">
        <v>45796.271793981483</v>
      </c>
      <c r="B1980" t="s">
        <v>4120</v>
      </c>
      <c r="C1980" s="36" t="s">
        <v>4121</v>
      </c>
      <c r="D1980" s="36" t="s">
        <v>13</v>
      </c>
      <c r="E1980" t="s">
        <v>64</v>
      </c>
    </row>
    <row r="1981" spans="1:5" x14ac:dyDescent="0.25">
      <c r="A1981" s="5">
        <v>45796.272523148145</v>
      </c>
      <c r="B1981" t="s">
        <v>4122</v>
      </c>
      <c r="C1981" s="36" t="s">
        <v>4123</v>
      </c>
      <c r="D1981" s="36" t="s">
        <v>8</v>
      </c>
      <c r="E1981" t="s">
        <v>64</v>
      </c>
    </row>
    <row r="1982" spans="1:5" x14ac:dyDescent="0.25">
      <c r="A1982" s="5">
        <v>45796.280393518522</v>
      </c>
      <c r="B1982" t="s">
        <v>4124</v>
      </c>
      <c r="C1982" s="36" t="s">
        <v>4125</v>
      </c>
      <c r="D1982" s="36" t="s">
        <v>7</v>
      </c>
      <c r="E1982" t="s">
        <v>64</v>
      </c>
    </row>
    <row r="1983" spans="1:5" x14ac:dyDescent="0.25">
      <c r="A1983" s="5">
        <v>45796.285092592596</v>
      </c>
      <c r="B1983" t="s">
        <v>4126</v>
      </c>
      <c r="C1983" s="36" t="s">
        <v>4127</v>
      </c>
      <c r="D1983" s="36" t="s">
        <v>13</v>
      </c>
      <c r="E1983" t="s">
        <v>64</v>
      </c>
    </row>
    <row r="1984" spans="1:5" x14ac:dyDescent="0.25">
      <c r="A1984" s="5">
        <v>45796.294803240744</v>
      </c>
      <c r="B1984" t="s">
        <v>4128</v>
      </c>
      <c r="C1984" s="36" t="s">
        <v>4129</v>
      </c>
      <c r="D1984" s="36" t="s">
        <v>8</v>
      </c>
      <c r="E1984" t="s">
        <v>64</v>
      </c>
    </row>
    <row r="1985" spans="1:5" x14ac:dyDescent="0.25">
      <c r="A1985" s="5">
        <v>45796.294976851852</v>
      </c>
      <c r="B1985" t="s">
        <v>4130</v>
      </c>
      <c r="C1985" s="36" t="s">
        <v>4131</v>
      </c>
      <c r="D1985" s="36" t="s">
        <v>7</v>
      </c>
      <c r="E1985" t="s">
        <v>64</v>
      </c>
    </row>
    <row r="1986" spans="1:5" x14ac:dyDescent="0.25">
      <c r="A1986" s="5">
        <v>45796.301111111112</v>
      </c>
      <c r="B1986" t="s">
        <v>4132</v>
      </c>
      <c r="C1986" s="36" t="s">
        <v>4133</v>
      </c>
      <c r="D1986" s="36" t="s">
        <v>6</v>
      </c>
      <c r="E1986" t="s">
        <v>64</v>
      </c>
    </row>
    <row r="1987" spans="1:5" x14ac:dyDescent="0.25">
      <c r="A1987" s="5">
        <v>45796.305335648147</v>
      </c>
      <c r="B1987" t="s">
        <v>4134</v>
      </c>
      <c r="C1987" s="36" t="s">
        <v>4135</v>
      </c>
      <c r="D1987" s="36" t="s">
        <v>12</v>
      </c>
      <c r="E1987" t="s">
        <v>64</v>
      </c>
    </row>
    <row r="1988" spans="1:5" x14ac:dyDescent="0.25">
      <c r="A1988" s="5">
        <v>45796.31386574074</v>
      </c>
      <c r="B1988" t="s">
        <v>4136</v>
      </c>
      <c r="C1988" s="36" t="s">
        <v>4137</v>
      </c>
      <c r="D1988" s="36" t="s">
        <v>11</v>
      </c>
      <c r="E1988" t="s">
        <v>64</v>
      </c>
    </row>
    <row r="1989" spans="1:5" x14ac:dyDescent="0.25">
      <c r="A1989" s="5">
        <v>45796.317685185182</v>
      </c>
      <c r="B1989" t="s">
        <v>4138</v>
      </c>
      <c r="C1989" s="36" t="s">
        <v>4139</v>
      </c>
      <c r="D1989" s="36" t="s">
        <v>13</v>
      </c>
      <c r="E1989" t="s">
        <v>64</v>
      </c>
    </row>
    <row r="1990" spans="1:5" x14ac:dyDescent="0.25">
      <c r="A1990" s="5">
        <v>45796.32309027778</v>
      </c>
      <c r="B1990" t="s">
        <v>4140</v>
      </c>
      <c r="C1990" s="36" t="s">
        <v>4141</v>
      </c>
      <c r="D1990" s="36" t="s">
        <v>5</v>
      </c>
      <c r="E1990" t="s">
        <v>64</v>
      </c>
    </row>
    <row r="1991" spans="1:5" x14ac:dyDescent="0.25">
      <c r="A1991" s="5">
        <v>45796.330405092594</v>
      </c>
      <c r="B1991" t="s">
        <v>4142</v>
      </c>
      <c r="C1991" s="36" t="s">
        <v>4143</v>
      </c>
      <c r="D1991" s="36" t="s">
        <v>5</v>
      </c>
      <c r="E1991" t="s">
        <v>64</v>
      </c>
    </row>
    <row r="1992" spans="1:5" x14ac:dyDescent="0.25">
      <c r="A1992" s="5">
        <v>45796.342476851853</v>
      </c>
      <c r="B1992" t="s">
        <v>4144</v>
      </c>
      <c r="C1992" s="36" t="s">
        <v>4145</v>
      </c>
      <c r="D1992" s="36" t="s">
        <v>7</v>
      </c>
      <c r="E1992" t="s">
        <v>64</v>
      </c>
    </row>
    <row r="1993" spans="1:5" x14ac:dyDescent="0.25">
      <c r="A1993" s="5">
        <v>45796.360578703701</v>
      </c>
      <c r="B1993" t="s">
        <v>4146</v>
      </c>
      <c r="C1993" s="36" t="s">
        <v>4147</v>
      </c>
      <c r="D1993" s="36" t="s">
        <v>7</v>
      </c>
      <c r="E1993" t="s">
        <v>64</v>
      </c>
    </row>
    <row r="1994" spans="1:5" x14ac:dyDescent="0.25">
      <c r="A1994" s="5">
        <v>45796.36996527778</v>
      </c>
      <c r="B1994" t="s">
        <v>4148</v>
      </c>
      <c r="C1994" s="36" t="s">
        <v>4149</v>
      </c>
      <c r="D1994" s="36" t="s">
        <v>7</v>
      </c>
      <c r="E1994" t="s">
        <v>64</v>
      </c>
    </row>
    <row r="1995" spans="1:5" x14ac:dyDescent="0.25">
      <c r="A1995" s="5">
        <v>45796.387766203705</v>
      </c>
      <c r="B1995" t="s">
        <v>4150</v>
      </c>
      <c r="C1995" s="36" t="s">
        <v>4151</v>
      </c>
      <c r="D1995" s="36" t="s">
        <v>12</v>
      </c>
      <c r="E1995" t="s">
        <v>64</v>
      </c>
    </row>
    <row r="1996" spans="1:5" x14ac:dyDescent="0.25">
      <c r="A1996" s="5">
        <v>45796.42087962963</v>
      </c>
      <c r="B1996" t="s">
        <v>4152</v>
      </c>
      <c r="C1996" s="36" t="s">
        <v>4153</v>
      </c>
      <c r="D1996" s="36" t="s">
        <v>5</v>
      </c>
      <c r="E1996" t="s">
        <v>64</v>
      </c>
    </row>
    <row r="1997" spans="1:5" x14ac:dyDescent="0.25">
      <c r="A1997" s="5">
        <v>45796.482118055559</v>
      </c>
      <c r="B1997" t="s">
        <v>4154</v>
      </c>
      <c r="C1997" s="36" t="s">
        <v>4155</v>
      </c>
      <c r="D1997" s="36" t="s">
        <v>7</v>
      </c>
      <c r="E1997" t="s">
        <v>64</v>
      </c>
    </row>
    <row r="1998" spans="1:5" x14ac:dyDescent="0.25">
      <c r="A1998" s="5">
        <v>45796.483865740738</v>
      </c>
      <c r="B1998" t="s">
        <v>4156</v>
      </c>
      <c r="C1998" s="36" t="s">
        <v>4157</v>
      </c>
      <c r="D1998" s="36" t="s">
        <v>13</v>
      </c>
      <c r="E1998" t="s">
        <v>64</v>
      </c>
    </row>
    <row r="1999" spans="1:5" x14ac:dyDescent="0.25">
      <c r="A1999" s="5">
        <v>45796.500972222224</v>
      </c>
      <c r="B1999" t="s">
        <v>4158</v>
      </c>
      <c r="C1999" s="36" t="s">
        <v>4159</v>
      </c>
      <c r="D1999" s="36" t="s">
        <v>6</v>
      </c>
      <c r="E1999" t="s">
        <v>64</v>
      </c>
    </row>
    <row r="2000" spans="1:5" x14ac:dyDescent="0.25">
      <c r="A2000" s="5">
        <v>45796.501655092594</v>
      </c>
      <c r="B2000" t="s">
        <v>4160</v>
      </c>
      <c r="C2000" s="36" t="s">
        <v>4161</v>
      </c>
      <c r="D2000" s="36" t="s">
        <v>5</v>
      </c>
      <c r="E2000" t="s">
        <v>64</v>
      </c>
    </row>
    <row r="2001" spans="1:5" x14ac:dyDescent="0.25">
      <c r="A2001" s="5">
        <v>45796.503564814811</v>
      </c>
      <c r="B2001" t="s">
        <v>4162</v>
      </c>
      <c r="C2001" s="36" t="s">
        <v>4163</v>
      </c>
      <c r="D2001" s="36" t="s">
        <v>8</v>
      </c>
      <c r="E2001" t="s">
        <v>63</v>
      </c>
    </row>
    <row r="2002" spans="1:5" x14ac:dyDescent="0.25">
      <c r="A2002" s="5">
        <v>45796.504687499997</v>
      </c>
      <c r="B2002" t="s">
        <v>4164</v>
      </c>
      <c r="C2002" s="36" t="s">
        <v>4165</v>
      </c>
      <c r="D2002" s="36" t="s">
        <v>5</v>
      </c>
      <c r="E2002" t="s">
        <v>64</v>
      </c>
    </row>
    <row r="2003" spans="1:5" x14ac:dyDescent="0.25">
      <c r="A2003" s="5">
        <v>45796.536365740743</v>
      </c>
      <c r="B2003" t="s">
        <v>4166</v>
      </c>
      <c r="C2003" s="36" t="s">
        <v>4167</v>
      </c>
      <c r="D2003" s="36" t="s">
        <v>7</v>
      </c>
      <c r="E2003" t="s">
        <v>64</v>
      </c>
    </row>
    <row r="2004" spans="1:5" x14ac:dyDescent="0.25">
      <c r="A2004" s="5">
        <v>45796.54828703704</v>
      </c>
      <c r="B2004" t="s">
        <v>4168</v>
      </c>
      <c r="C2004" s="36" t="s">
        <v>4169</v>
      </c>
      <c r="D2004" s="36" t="s">
        <v>4</v>
      </c>
      <c r="E2004" t="s">
        <v>64</v>
      </c>
    </row>
    <row r="2005" spans="1:5" x14ac:dyDescent="0.25">
      <c r="A2005" s="5">
        <v>45796.557430555556</v>
      </c>
      <c r="B2005" t="s">
        <v>4170</v>
      </c>
      <c r="C2005" s="36" t="s">
        <v>4171</v>
      </c>
      <c r="D2005" s="36" t="s">
        <v>8</v>
      </c>
      <c r="E2005" t="s">
        <v>64</v>
      </c>
    </row>
    <row r="2006" spans="1:5" x14ac:dyDescent="0.25">
      <c r="A2006" s="5">
        <v>45796.560520833336</v>
      </c>
      <c r="B2006" t="s">
        <v>4172</v>
      </c>
      <c r="C2006" s="36" t="s">
        <v>4173</v>
      </c>
      <c r="D2006" s="36" t="s">
        <v>13</v>
      </c>
      <c r="E2006" t="s">
        <v>64</v>
      </c>
    </row>
    <row r="2007" spans="1:5" x14ac:dyDescent="0.25">
      <c r="A2007" s="5">
        <v>45796.615451388891</v>
      </c>
      <c r="B2007" t="s">
        <v>4174</v>
      </c>
      <c r="C2007" s="36" t="s">
        <v>4175</v>
      </c>
      <c r="D2007" s="36" t="s">
        <v>331</v>
      </c>
      <c r="E2007" t="s">
        <v>64</v>
      </c>
    </row>
    <row r="2008" spans="1:5" x14ac:dyDescent="0.25">
      <c r="A2008" s="5">
        <v>45796.638391203705</v>
      </c>
      <c r="B2008" t="s">
        <v>4176</v>
      </c>
      <c r="C2008" s="36" t="s">
        <v>4177</v>
      </c>
      <c r="D2008" s="36" t="s">
        <v>7</v>
      </c>
      <c r="E2008" t="s">
        <v>64</v>
      </c>
    </row>
    <row r="2009" spans="1:5" x14ac:dyDescent="0.25">
      <c r="A2009" s="5">
        <v>45796.855312500003</v>
      </c>
      <c r="B2009" t="s">
        <v>4178</v>
      </c>
      <c r="C2009" s="36" t="s">
        <v>4179</v>
      </c>
      <c r="D2009" s="36" t="s">
        <v>12</v>
      </c>
      <c r="E2009" t="s">
        <v>64</v>
      </c>
    </row>
    <row r="2010" spans="1:5" x14ac:dyDescent="0.25">
      <c r="A2010" s="5">
        <v>45797.251296296294</v>
      </c>
      <c r="B2010" t="s">
        <v>4180</v>
      </c>
      <c r="C2010" s="36" t="s">
        <v>4181</v>
      </c>
      <c r="D2010" s="36" t="s">
        <v>7</v>
      </c>
      <c r="E2010" t="s">
        <v>64</v>
      </c>
    </row>
    <row r="2011" spans="1:5" x14ac:dyDescent="0.25">
      <c r="A2011" s="5">
        <v>45797.308020833334</v>
      </c>
      <c r="B2011" t="s">
        <v>4182</v>
      </c>
      <c r="C2011" s="36" t="s">
        <v>4183</v>
      </c>
      <c r="D2011" s="36" t="s">
        <v>10</v>
      </c>
      <c r="E2011" t="s">
        <v>64</v>
      </c>
    </row>
    <row r="2012" spans="1:5" x14ac:dyDescent="0.25">
      <c r="A2012" s="5">
        <v>45797.356226851851</v>
      </c>
      <c r="B2012" t="s">
        <v>4184</v>
      </c>
      <c r="C2012" s="36" t="s">
        <v>4185</v>
      </c>
      <c r="D2012" s="36" t="s">
        <v>7</v>
      </c>
      <c r="E2012" t="s">
        <v>64</v>
      </c>
    </row>
    <row r="2013" spans="1:5" x14ac:dyDescent="0.25">
      <c r="A2013" s="5">
        <v>45797.363796296297</v>
      </c>
      <c r="B2013" t="s">
        <v>4186</v>
      </c>
      <c r="C2013" s="36" t="s">
        <v>4187</v>
      </c>
      <c r="D2013" s="36" t="s">
        <v>7</v>
      </c>
      <c r="E2013" t="s">
        <v>64</v>
      </c>
    </row>
    <row r="2014" spans="1:5" x14ac:dyDescent="0.25">
      <c r="A2014" s="5">
        <v>45797.365798611114</v>
      </c>
      <c r="B2014" t="s">
        <v>4188</v>
      </c>
      <c r="C2014" s="36" t="s">
        <v>4189</v>
      </c>
      <c r="D2014" s="36" t="s">
        <v>13</v>
      </c>
      <c r="E2014" t="s">
        <v>64</v>
      </c>
    </row>
    <row r="2015" spans="1:5" x14ac:dyDescent="0.25">
      <c r="A2015" s="5">
        <v>45797.368807870371</v>
      </c>
      <c r="B2015" t="s">
        <v>4190</v>
      </c>
      <c r="C2015" s="36" t="s">
        <v>4191</v>
      </c>
      <c r="D2015" s="36" t="s">
        <v>12</v>
      </c>
      <c r="E2015" t="s">
        <v>64</v>
      </c>
    </row>
    <row r="2016" spans="1:5" x14ac:dyDescent="0.25">
      <c r="A2016" s="5">
        <v>45797.37327546296</v>
      </c>
      <c r="B2016" t="s">
        <v>4192</v>
      </c>
      <c r="C2016" s="36" t="s">
        <v>4193</v>
      </c>
      <c r="D2016" s="36" t="s">
        <v>10</v>
      </c>
      <c r="E2016" t="s">
        <v>64</v>
      </c>
    </row>
    <row r="2017" spans="1:5" x14ac:dyDescent="0.25">
      <c r="A2017" s="5">
        <v>45797.373449074075</v>
      </c>
      <c r="B2017" t="s">
        <v>4194</v>
      </c>
      <c r="C2017" s="36" t="s">
        <v>4195</v>
      </c>
      <c r="D2017" s="36" t="s">
        <v>11</v>
      </c>
      <c r="E2017" t="s">
        <v>64</v>
      </c>
    </row>
    <row r="2018" spans="1:5" x14ac:dyDescent="0.25">
      <c r="A2018" s="5">
        <v>45797.387106481481</v>
      </c>
      <c r="B2018" t="s">
        <v>4196</v>
      </c>
      <c r="C2018" s="36" t="s">
        <v>4197</v>
      </c>
      <c r="D2018" s="36" t="s">
        <v>7</v>
      </c>
      <c r="E2018" t="s">
        <v>64</v>
      </c>
    </row>
    <row r="2019" spans="1:5" x14ac:dyDescent="0.25">
      <c r="A2019" s="5">
        <v>45797.39571759259</v>
      </c>
      <c r="B2019" t="s">
        <v>4198</v>
      </c>
      <c r="C2019" s="36" t="s">
        <v>4199</v>
      </c>
      <c r="D2019" s="36" t="s">
        <v>208</v>
      </c>
      <c r="E2019" t="s">
        <v>64</v>
      </c>
    </row>
    <row r="2020" spans="1:5" x14ac:dyDescent="0.25">
      <c r="A2020" s="5">
        <v>45797.409259259257</v>
      </c>
      <c r="B2020" t="s">
        <v>4200</v>
      </c>
      <c r="C2020" s="36" t="s">
        <v>4201</v>
      </c>
      <c r="D2020" s="36" t="s">
        <v>11</v>
      </c>
      <c r="E2020" t="s">
        <v>64</v>
      </c>
    </row>
    <row r="2021" spans="1:5" x14ac:dyDescent="0.25">
      <c r="A2021" s="5">
        <v>45797.411921296298</v>
      </c>
      <c r="B2021" t="s">
        <v>4202</v>
      </c>
      <c r="C2021" s="36" t="s">
        <v>4203</v>
      </c>
      <c r="D2021" s="36" t="s">
        <v>6</v>
      </c>
      <c r="E2021" t="s">
        <v>64</v>
      </c>
    </row>
    <row r="2022" spans="1:5" x14ac:dyDescent="0.25">
      <c r="A2022" s="5">
        <v>45797.4141087963</v>
      </c>
      <c r="B2022" t="s">
        <v>4204</v>
      </c>
      <c r="C2022" s="36" t="s">
        <v>4205</v>
      </c>
      <c r="D2022" s="36" t="s">
        <v>11</v>
      </c>
      <c r="E2022" t="s">
        <v>64</v>
      </c>
    </row>
    <row r="2023" spans="1:5" x14ac:dyDescent="0.25">
      <c r="A2023" s="5">
        <v>45797.435868055552</v>
      </c>
      <c r="B2023" t="s">
        <v>4206</v>
      </c>
      <c r="C2023" s="36" t="s">
        <v>4207</v>
      </c>
      <c r="D2023" s="36" t="s">
        <v>6</v>
      </c>
      <c r="E2023" t="s">
        <v>64</v>
      </c>
    </row>
    <row r="2024" spans="1:5" x14ac:dyDescent="0.25">
      <c r="A2024" s="5">
        <v>45797.496481481481</v>
      </c>
      <c r="B2024" t="s">
        <v>4208</v>
      </c>
      <c r="C2024" s="36" t="s">
        <v>4209</v>
      </c>
      <c r="D2024" s="36" t="s">
        <v>6</v>
      </c>
      <c r="E2024" t="s">
        <v>64</v>
      </c>
    </row>
    <row r="2025" spans="1:5" x14ac:dyDescent="0.25">
      <c r="A2025" s="5">
        <v>45797.496631944443</v>
      </c>
      <c r="B2025" t="s">
        <v>4210</v>
      </c>
      <c r="C2025" s="36" t="s">
        <v>4211</v>
      </c>
      <c r="D2025" s="36" t="s">
        <v>12</v>
      </c>
      <c r="E2025" t="s">
        <v>64</v>
      </c>
    </row>
    <row r="2026" spans="1:5" x14ac:dyDescent="0.25">
      <c r="A2026" s="5">
        <v>45797.512326388889</v>
      </c>
      <c r="B2026" t="s">
        <v>4212</v>
      </c>
      <c r="C2026" s="36" t="s">
        <v>4213</v>
      </c>
      <c r="D2026" s="36" t="s">
        <v>12</v>
      </c>
      <c r="E2026" t="s">
        <v>64</v>
      </c>
    </row>
    <row r="2027" spans="1:5" x14ac:dyDescent="0.25">
      <c r="A2027" s="5">
        <v>45797.548113425924</v>
      </c>
      <c r="B2027" t="s">
        <v>4214</v>
      </c>
      <c r="C2027" s="36" t="s">
        <v>4215</v>
      </c>
      <c r="D2027" s="36" t="s">
        <v>5</v>
      </c>
      <c r="E2027" t="s">
        <v>64</v>
      </c>
    </row>
    <row r="2028" spans="1:5" x14ac:dyDescent="0.25">
      <c r="A2028" s="5">
        <v>45797.5547337963</v>
      </c>
      <c r="B2028" t="s">
        <v>4216</v>
      </c>
      <c r="C2028" s="36" t="s">
        <v>4217</v>
      </c>
      <c r="D2028" s="36" t="s">
        <v>208</v>
      </c>
      <c r="E2028" t="s">
        <v>64</v>
      </c>
    </row>
    <row r="2029" spans="1:5" x14ac:dyDescent="0.25">
      <c r="A2029" s="5">
        <v>45797.556909722225</v>
      </c>
      <c r="B2029" t="s">
        <v>4218</v>
      </c>
      <c r="C2029" s="36" t="s">
        <v>4219</v>
      </c>
      <c r="D2029" s="36" t="s">
        <v>8</v>
      </c>
      <c r="E2029" t="s">
        <v>63</v>
      </c>
    </row>
    <row r="2030" spans="1:5" x14ac:dyDescent="0.25">
      <c r="A2030" s="5">
        <v>45797.558680555558</v>
      </c>
      <c r="B2030" t="s">
        <v>4220</v>
      </c>
      <c r="C2030" s="36" t="s">
        <v>4221</v>
      </c>
      <c r="D2030" s="36" t="s">
        <v>10</v>
      </c>
      <c r="E2030" t="s">
        <v>64</v>
      </c>
    </row>
    <row r="2031" spans="1:5" x14ac:dyDescent="0.25">
      <c r="A2031" s="5">
        <v>45797.564652777779</v>
      </c>
      <c r="B2031" t="s">
        <v>4222</v>
      </c>
      <c r="C2031" s="36" t="s">
        <v>4223</v>
      </c>
      <c r="D2031" s="36" t="s">
        <v>12</v>
      </c>
      <c r="E2031" t="s">
        <v>63</v>
      </c>
    </row>
    <row r="2032" spans="1:5" x14ac:dyDescent="0.25">
      <c r="A2032" s="5">
        <v>45797.593194444446</v>
      </c>
      <c r="B2032" t="s">
        <v>4224</v>
      </c>
      <c r="C2032" s="36" t="s">
        <v>4225</v>
      </c>
      <c r="D2032" s="36" t="s">
        <v>199</v>
      </c>
      <c r="E2032" t="s">
        <v>64</v>
      </c>
    </row>
    <row r="2033" spans="1:5" x14ac:dyDescent="0.25">
      <c r="A2033" s="5">
        <v>45797.59815972222</v>
      </c>
      <c r="B2033" t="s">
        <v>4226</v>
      </c>
      <c r="C2033" s="36" t="s">
        <v>4227</v>
      </c>
      <c r="D2033" s="36" t="s">
        <v>199</v>
      </c>
      <c r="E2033" t="s">
        <v>64</v>
      </c>
    </row>
    <row r="2034" spans="1:5" x14ac:dyDescent="0.25">
      <c r="A2034" s="5">
        <v>45797.625752314816</v>
      </c>
      <c r="B2034" t="s">
        <v>4228</v>
      </c>
      <c r="C2034" s="36" t="s">
        <v>4229</v>
      </c>
      <c r="D2034" s="36" t="s">
        <v>10</v>
      </c>
      <c r="E2034" t="s">
        <v>64</v>
      </c>
    </row>
    <row r="2035" spans="1:5" x14ac:dyDescent="0.25">
      <c r="A2035" s="5">
        <v>45797.626875000002</v>
      </c>
      <c r="B2035" t="s">
        <v>4230</v>
      </c>
      <c r="C2035" s="36" t="s">
        <v>4231</v>
      </c>
      <c r="D2035" s="36" t="s">
        <v>12</v>
      </c>
      <c r="E2035" t="s">
        <v>64</v>
      </c>
    </row>
    <row r="2036" spans="1:5" x14ac:dyDescent="0.25">
      <c r="A2036" s="5">
        <v>45797.639143518521</v>
      </c>
      <c r="B2036" t="s">
        <v>4232</v>
      </c>
      <c r="C2036" s="36" t="s">
        <v>4233</v>
      </c>
      <c r="D2036" s="36" t="s">
        <v>7</v>
      </c>
      <c r="E2036" t="s">
        <v>64</v>
      </c>
    </row>
    <row r="2037" spans="1:5" x14ac:dyDescent="0.25">
      <c r="A2037" s="5">
        <v>45797.651273148149</v>
      </c>
      <c r="B2037" t="s">
        <v>4234</v>
      </c>
      <c r="C2037" s="36" t="s">
        <v>4235</v>
      </c>
      <c r="D2037" s="36" t="s">
        <v>208</v>
      </c>
      <c r="E2037" t="s">
        <v>64</v>
      </c>
    </row>
    <row r="2038" spans="1:5" x14ac:dyDescent="0.25">
      <c r="A2038" s="5">
        <v>45797.685219907406</v>
      </c>
      <c r="B2038" t="s">
        <v>4236</v>
      </c>
      <c r="C2038" s="36" t="s">
        <v>4237</v>
      </c>
      <c r="D2038" s="36" t="s">
        <v>13</v>
      </c>
      <c r="E2038" t="s">
        <v>64</v>
      </c>
    </row>
    <row r="2039" spans="1:5" x14ac:dyDescent="0.25">
      <c r="A2039" s="5">
        <v>45797.691458333335</v>
      </c>
      <c r="B2039" t="s">
        <v>4238</v>
      </c>
      <c r="C2039" s="36" t="s">
        <v>4239</v>
      </c>
      <c r="D2039" s="36" t="s">
        <v>6</v>
      </c>
      <c r="E2039" t="s">
        <v>64</v>
      </c>
    </row>
    <row r="2040" spans="1:5" x14ac:dyDescent="0.25">
      <c r="A2040" s="5">
        <v>45797.696979166663</v>
      </c>
      <c r="B2040" t="s">
        <v>4240</v>
      </c>
      <c r="C2040" s="36" t="s">
        <v>4241</v>
      </c>
      <c r="D2040" s="36" t="s">
        <v>13</v>
      </c>
      <c r="E2040" t="s">
        <v>64</v>
      </c>
    </row>
    <row r="2041" spans="1:5" x14ac:dyDescent="0.25">
      <c r="A2041" s="5">
        <v>45797.854212962964</v>
      </c>
      <c r="B2041" t="s">
        <v>4242</v>
      </c>
      <c r="C2041" s="36" t="s">
        <v>4243</v>
      </c>
      <c r="D2041" s="36" t="s">
        <v>338</v>
      </c>
      <c r="E2041" t="s">
        <v>64</v>
      </c>
    </row>
    <row r="2042" spans="1:5" x14ac:dyDescent="0.25">
      <c r="A2042" s="5">
        <v>45798.295856481483</v>
      </c>
      <c r="B2042" t="s">
        <v>4244</v>
      </c>
      <c r="C2042" s="36" t="s">
        <v>4245</v>
      </c>
      <c r="D2042" s="36" t="s">
        <v>12</v>
      </c>
      <c r="E2042" t="s">
        <v>64</v>
      </c>
    </row>
    <row r="2043" spans="1:5" x14ac:dyDescent="0.25">
      <c r="A2043" s="5">
        <v>45798.298043981478</v>
      </c>
      <c r="B2043" t="s">
        <v>4246</v>
      </c>
      <c r="C2043" s="36" t="s">
        <v>4247</v>
      </c>
      <c r="D2043" s="36" t="s">
        <v>4248</v>
      </c>
      <c r="E2043" t="s">
        <v>64</v>
      </c>
    </row>
    <row r="2044" spans="1:5" x14ac:dyDescent="0.25">
      <c r="A2044" s="5">
        <v>45798.31653935185</v>
      </c>
      <c r="B2044" t="s">
        <v>4249</v>
      </c>
      <c r="C2044" s="36" t="s">
        <v>4250</v>
      </c>
      <c r="D2044" s="36" t="s">
        <v>13</v>
      </c>
      <c r="E2044" t="s">
        <v>64</v>
      </c>
    </row>
    <row r="2045" spans="1:5" x14ac:dyDescent="0.25">
      <c r="A2045" s="5">
        <v>45798.329745370371</v>
      </c>
      <c r="B2045" t="s">
        <v>4251</v>
      </c>
      <c r="C2045" s="36" t="s">
        <v>4252</v>
      </c>
      <c r="D2045" s="36" t="s">
        <v>12</v>
      </c>
      <c r="E2045" t="s">
        <v>64</v>
      </c>
    </row>
    <row r="2046" spans="1:5" x14ac:dyDescent="0.25">
      <c r="A2046" s="5">
        <v>45798.36917824074</v>
      </c>
      <c r="B2046" t="s">
        <v>4253</v>
      </c>
      <c r="C2046" s="36" t="s">
        <v>4254</v>
      </c>
      <c r="D2046" s="36" t="s">
        <v>7</v>
      </c>
      <c r="E2046" t="s">
        <v>64</v>
      </c>
    </row>
    <row r="2047" spans="1:5" x14ac:dyDescent="0.25">
      <c r="A2047" s="5">
        <v>45798.409467592595</v>
      </c>
      <c r="B2047" t="s">
        <v>4255</v>
      </c>
      <c r="C2047" s="36" t="s">
        <v>4256</v>
      </c>
      <c r="D2047" s="36" t="s">
        <v>11</v>
      </c>
      <c r="E2047" t="s">
        <v>64</v>
      </c>
    </row>
    <row r="2048" spans="1:5" x14ac:dyDescent="0.25">
      <c r="A2048" s="5">
        <v>45798.420289351852</v>
      </c>
      <c r="B2048" t="s">
        <v>4257</v>
      </c>
      <c r="C2048" s="36" t="s">
        <v>4258</v>
      </c>
      <c r="D2048" s="36" t="s">
        <v>4248</v>
      </c>
      <c r="E2048" t="s">
        <v>64</v>
      </c>
    </row>
    <row r="2049" spans="1:5" x14ac:dyDescent="0.25">
      <c r="A2049" s="5">
        <v>45798.495925925927</v>
      </c>
      <c r="B2049" t="s">
        <v>4259</v>
      </c>
      <c r="C2049" s="36" t="s">
        <v>4260</v>
      </c>
      <c r="D2049" s="36" t="s">
        <v>13</v>
      </c>
      <c r="E2049" t="s">
        <v>64</v>
      </c>
    </row>
    <row r="2050" spans="1:5" x14ac:dyDescent="0.25">
      <c r="A2050" s="5">
        <v>45798.500740740739</v>
      </c>
      <c r="B2050" t="s">
        <v>4261</v>
      </c>
      <c r="C2050" s="36" t="s">
        <v>4262</v>
      </c>
      <c r="D2050" s="36" t="s">
        <v>4263</v>
      </c>
      <c r="E2050" t="s">
        <v>64</v>
      </c>
    </row>
    <row r="2051" spans="1:5" x14ac:dyDescent="0.25">
      <c r="A2051" s="5">
        <v>45798.505972222221</v>
      </c>
      <c r="B2051" t="s">
        <v>4264</v>
      </c>
      <c r="C2051" s="36" t="s">
        <v>4265</v>
      </c>
      <c r="D2051" s="36" t="s">
        <v>6</v>
      </c>
      <c r="E2051" t="s">
        <v>64</v>
      </c>
    </row>
    <row r="2052" spans="1:5" x14ac:dyDescent="0.25">
      <c r="A2052" s="5">
        <v>45798.546122685184</v>
      </c>
      <c r="B2052" t="s">
        <v>4266</v>
      </c>
      <c r="C2052" s="36" t="s">
        <v>4267</v>
      </c>
      <c r="D2052" s="36" t="s">
        <v>13</v>
      </c>
      <c r="E2052" t="s">
        <v>64</v>
      </c>
    </row>
    <row r="2053" spans="1:5" x14ac:dyDescent="0.25">
      <c r="A2053" s="5">
        <v>45798.629803240743</v>
      </c>
      <c r="B2053" t="s">
        <v>4268</v>
      </c>
      <c r="C2053" s="36" t="s">
        <v>4269</v>
      </c>
      <c r="D2053" s="36" t="s">
        <v>8</v>
      </c>
      <c r="E2053" t="s">
        <v>64</v>
      </c>
    </row>
    <row r="2054" spans="1:5" x14ac:dyDescent="0.25">
      <c r="A2054" s="5">
        <v>45799.283171296294</v>
      </c>
      <c r="B2054" t="s">
        <v>4270</v>
      </c>
      <c r="C2054" s="36" t="s">
        <v>4271</v>
      </c>
      <c r="D2054" s="36" t="s">
        <v>5</v>
      </c>
      <c r="E2054" t="s">
        <v>64</v>
      </c>
    </row>
    <row r="2055" spans="1:5" x14ac:dyDescent="0.25">
      <c r="A2055" s="5">
        <v>45799.369629629633</v>
      </c>
      <c r="B2055" t="s">
        <v>4272</v>
      </c>
      <c r="C2055" s="36" t="s">
        <v>4273</v>
      </c>
      <c r="D2055" s="36" t="s">
        <v>164</v>
      </c>
      <c r="E2055" t="s">
        <v>64</v>
      </c>
    </row>
    <row r="2056" spans="1:5" x14ac:dyDescent="0.25">
      <c r="A2056" s="5">
        <v>45799.430219907408</v>
      </c>
      <c r="B2056" t="s">
        <v>4274</v>
      </c>
      <c r="C2056" s="36" t="s">
        <v>4275</v>
      </c>
      <c r="D2056" s="36" t="s">
        <v>8</v>
      </c>
      <c r="E2056" t="s">
        <v>64</v>
      </c>
    </row>
    <row r="2057" spans="1:5" x14ac:dyDescent="0.25">
      <c r="A2057" s="5">
        <v>45799.430543981478</v>
      </c>
      <c r="B2057" t="s">
        <v>4276</v>
      </c>
      <c r="C2057" s="36" t="s">
        <v>4277</v>
      </c>
      <c r="D2057" s="36" t="s">
        <v>8</v>
      </c>
      <c r="E2057" t="s">
        <v>64</v>
      </c>
    </row>
    <row r="2058" spans="1:5" x14ac:dyDescent="0.25">
      <c r="A2058" s="5">
        <v>45799.519583333335</v>
      </c>
      <c r="B2058" t="s">
        <v>4278</v>
      </c>
      <c r="C2058" s="36" t="s">
        <v>4279</v>
      </c>
      <c r="D2058" s="36" t="s">
        <v>13</v>
      </c>
      <c r="E2058" t="s">
        <v>64</v>
      </c>
    </row>
    <row r="2059" spans="1:5" x14ac:dyDescent="0.25">
      <c r="A2059" s="5">
        <v>45800.334120370368</v>
      </c>
      <c r="B2059" t="s">
        <v>4280</v>
      </c>
      <c r="C2059" s="36" t="s">
        <v>4281</v>
      </c>
      <c r="D2059" s="36" t="s">
        <v>13</v>
      </c>
      <c r="E2059" t="s">
        <v>64</v>
      </c>
    </row>
    <row r="2060" spans="1:5" x14ac:dyDescent="0.25">
      <c r="A2060" s="5">
        <v>45800.386504629627</v>
      </c>
      <c r="B2060" t="s">
        <v>4282</v>
      </c>
      <c r="C2060" s="36" t="s">
        <v>4283</v>
      </c>
      <c r="D2060" s="36" t="s">
        <v>11</v>
      </c>
      <c r="E2060" t="s">
        <v>64</v>
      </c>
    </row>
    <row r="2061" spans="1:5" x14ac:dyDescent="0.25">
      <c r="A2061" s="5">
        <v>45800.389340277776</v>
      </c>
      <c r="B2061" t="s">
        <v>4284</v>
      </c>
      <c r="C2061" s="36" t="s">
        <v>4285</v>
      </c>
      <c r="D2061" s="36" t="s">
        <v>4</v>
      </c>
      <c r="E2061" t="s">
        <v>64</v>
      </c>
    </row>
    <row r="2062" spans="1:5" x14ac:dyDescent="0.25">
      <c r="A2062" s="5">
        <v>45800.434166666666</v>
      </c>
      <c r="B2062" t="s">
        <v>4286</v>
      </c>
      <c r="C2062" s="36" t="s">
        <v>4287</v>
      </c>
      <c r="D2062" s="36" t="s">
        <v>11</v>
      </c>
      <c r="E2062" t="s">
        <v>64</v>
      </c>
    </row>
    <row r="2063" spans="1:5" x14ac:dyDescent="0.25">
      <c r="A2063" s="5">
        <v>45800.488263888888</v>
      </c>
      <c r="B2063" t="s">
        <v>4288</v>
      </c>
      <c r="C2063" s="36" t="s">
        <v>4289</v>
      </c>
      <c r="D2063" s="36" t="s">
        <v>11</v>
      </c>
      <c r="E2063" t="s">
        <v>64</v>
      </c>
    </row>
    <row r="2064" spans="1:5" x14ac:dyDescent="0.25">
      <c r="A2064" s="5">
        <v>45800.552048611113</v>
      </c>
      <c r="B2064" t="s">
        <v>4290</v>
      </c>
      <c r="C2064" s="36" t="s">
        <v>4291</v>
      </c>
      <c r="D2064" s="36" t="s">
        <v>13</v>
      </c>
      <c r="E2064" t="s">
        <v>64</v>
      </c>
    </row>
    <row r="2065" spans="1:5" x14ac:dyDescent="0.25">
      <c r="A2065" s="5">
        <v>45800.573819444442</v>
      </c>
      <c r="B2065" t="s">
        <v>4292</v>
      </c>
      <c r="C2065" s="36" t="s">
        <v>4293</v>
      </c>
      <c r="D2065" s="36" t="s">
        <v>11</v>
      </c>
      <c r="E2065" t="s">
        <v>64</v>
      </c>
    </row>
    <row r="2066" spans="1:5" x14ac:dyDescent="0.25">
      <c r="A2066" s="5">
        <v>45800.5934375</v>
      </c>
      <c r="B2066" t="s">
        <v>4294</v>
      </c>
      <c r="C2066" s="36" t="s">
        <v>4295</v>
      </c>
      <c r="D2066" s="36" t="s">
        <v>8</v>
      </c>
      <c r="E2066" t="s">
        <v>64</v>
      </c>
    </row>
    <row r="2067" spans="1:5" x14ac:dyDescent="0.25">
      <c r="A2067" s="5">
        <v>45800.696261574078</v>
      </c>
      <c r="B2067" t="s">
        <v>4296</v>
      </c>
      <c r="C2067" s="36" t="s">
        <v>4297</v>
      </c>
      <c r="D2067" s="36" t="s">
        <v>12</v>
      </c>
      <c r="E2067" t="s">
        <v>64</v>
      </c>
    </row>
    <row r="2068" spans="1:5" x14ac:dyDescent="0.25">
      <c r="A2068" s="5">
        <v>45800.699247685188</v>
      </c>
      <c r="B2068" t="s">
        <v>4298</v>
      </c>
      <c r="C2068" s="36" t="s">
        <v>4299</v>
      </c>
      <c r="D2068" s="36" t="s">
        <v>12</v>
      </c>
      <c r="E2068" t="s">
        <v>64</v>
      </c>
    </row>
    <row r="2069" spans="1:5" x14ac:dyDescent="0.25">
      <c r="A2069" s="5">
        <v>45801.39607638889</v>
      </c>
      <c r="B2069" t="s">
        <v>4300</v>
      </c>
      <c r="C2069" s="36" t="s">
        <v>4301</v>
      </c>
      <c r="D2069" s="36" t="s">
        <v>13</v>
      </c>
      <c r="E2069" t="s">
        <v>64</v>
      </c>
    </row>
    <row r="2070" spans="1:5" x14ac:dyDescent="0.25">
      <c r="A2070" s="5">
        <v>45801.490312499998</v>
      </c>
      <c r="B2070" t="s">
        <v>4302</v>
      </c>
      <c r="C2070" s="36" t="s">
        <v>4303</v>
      </c>
      <c r="D2070" s="36" t="s">
        <v>6</v>
      </c>
      <c r="E2070" t="s">
        <v>64</v>
      </c>
    </row>
    <row r="2071" spans="1:5" x14ac:dyDescent="0.25">
      <c r="A2071" s="5">
        <v>45801.544999999998</v>
      </c>
      <c r="B2071" t="s">
        <v>4304</v>
      </c>
      <c r="C2071" s="36" t="s">
        <v>4305</v>
      </c>
      <c r="D2071" s="36" t="s">
        <v>10</v>
      </c>
      <c r="E2071" t="s">
        <v>64</v>
      </c>
    </row>
    <row r="2072" spans="1:5" x14ac:dyDescent="0.25">
      <c r="A2072" s="5">
        <v>45801.767766203702</v>
      </c>
      <c r="B2072" t="s">
        <v>4306</v>
      </c>
      <c r="C2072" s="36" t="s">
        <v>4307</v>
      </c>
      <c r="D2072" s="36" t="s">
        <v>12</v>
      </c>
      <c r="E2072" t="s">
        <v>64</v>
      </c>
    </row>
    <row r="2073" spans="1:5" x14ac:dyDescent="0.25">
      <c r="A2073" s="5">
        <v>45801.841481481482</v>
      </c>
      <c r="B2073" t="s">
        <v>4308</v>
      </c>
      <c r="C2073" s="36" t="s">
        <v>4309</v>
      </c>
      <c r="D2073" s="36" t="s">
        <v>199</v>
      </c>
      <c r="E2073" t="s">
        <v>64</v>
      </c>
    </row>
    <row r="2074" spans="1:5" x14ac:dyDescent="0.25">
      <c r="A2074" s="5">
        <v>45802.260254629633</v>
      </c>
      <c r="B2074" t="s">
        <v>4310</v>
      </c>
      <c r="C2074" s="36" t="s">
        <v>4311</v>
      </c>
      <c r="D2074" s="36" t="s">
        <v>13</v>
      </c>
      <c r="E2074" t="s">
        <v>64</v>
      </c>
    </row>
    <row r="2075" spans="1:5" x14ac:dyDescent="0.25">
      <c r="A2075" s="5">
        <v>45802.605694444443</v>
      </c>
      <c r="B2075" t="s">
        <v>4312</v>
      </c>
      <c r="C2075" s="36" t="s">
        <v>4313</v>
      </c>
      <c r="D2075" s="36" t="s">
        <v>13</v>
      </c>
      <c r="E2075" t="s">
        <v>64</v>
      </c>
    </row>
    <row r="2076" spans="1:5" x14ac:dyDescent="0.25">
      <c r="A2076" s="5">
        <v>45802.812719907408</v>
      </c>
      <c r="B2076" t="s">
        <v>4314</v>
      </c>
      <c r="C2076" s="36" t="s">
        <v>4315</v>
      </c>
      <c r="D2076" s="36" t="s">
        <v>13</v>
      </c>
      <c r="E2076" t="s">
        <v>64</v>
      </c>
    </row>
    <row r="2077" spans="1:5" x14ac:dyDescent="0.25">
      <c r="A2077" s="5">
        <v>45802.856979166667</v>
      </c>
      <c r="B2077" t="s">
        <v>4316</v>
      </c>
      <c r="C2077" s="36" t="s">
        <v>4317</v>
      </c>
      <c r="D2077" s="36" t="s">
        <v>4</v>
      </c>
      <c r="E2077" t="s">
        <v>64</v>
      </c>
    </row>
    <row r="2078" spans="1:5" x14ac:dyDescent="0.25">
      <c r="A2078" s="5">
        <v>45802.875821759262</v>
      </c>
      <c r="B2078" t="s">
        <v>4318</v>
      </c>
      <c r="C2078" s="36" t="s">
        <v>4319</v>
      </c>
      <c r="D2078" s="36" t="s">
        <v>7</v>
      </c>
      <c r="E2078" t="s">
        <v>64</v>
      </c>
    </row>
    <row r="2079" spans="1:5" x14ac:dyDescent="0.25">
      <c r="A2079" s="5">
        <v>45803.322905092595</v>
      </c>
      <c r="B2079" t="s">
        <v>4320</v>
      </c>
      <c r="C2079" s="36" t="s">
        <v>4321</v>
      </c>
      <c r="D2079" s="36" t="s">
        <v>7</v>
      </c>
      <c r="E2079" t="s">
        <v>64</v>
      </c>
    </row>
    <row r="2080" spans="1:5" x14ac:dyDescent="0.25">
      <c r="A2080" s="5">
        <v>45803.328564814816</v>
      </c>
      <c r="B2080" t="s">
        <v>4322</v>
      </c>
      <c r="C2080" s="36" t="s">
        <v>4323</v>
      </c>
      <c r="D2080" s="36" t="s">
        <v>7</v>
      </c>
      <c r="E2080" t="s">
        <v>64</v>
      </c>
    </row>
    <row r="2081" spans="1:5" x14ac:dyDescent="0.25">
      <c r="A2081" s="5">
        <v>45803.328680555554</v>
      </c>
      <c r="B2081" t="s">
        <v>4324</v>
      </c>
      <c r="C2081" s="36" t="s">
        <v>4325</v>
      </c>
      <c r="D2081" s="36" t="s">
        <v>7</v>
      </c>
      <c r="E2081" t="s">
        <v>64</v>
      </c>
    </row>
    <row r="2082" spans="1:5" x14ac:dyDescent="0.25">
      <c r="A2082" s="5">
        <v>45803.331979166665</v>
      </c>
      <c r="B2082" t="s">
        <v>4326</v>
      </c>
      <c r="C2082" s="36" t="s">
        <v>4327</v>
      </c>
      <c r="D2082" s="36" t="s">
        <v>12</v>
      </c>
      <c r="E2082" t="s">
        <v>64</v>
      </c>
    </row>
    <row r="2083" spans="1:5" x14ac:dyDescent="0.25">
      <c r="A2083" s="5">
        <v>45803.332939814813</v>
      </c>
      <c r="B2083" t="s">
        <v>4328</v>
      </c>
      <c r="C2083" s="36" t="s">
        <v>4329</v>
      </c>
      <c r="D2083" s="36" t="s">
        <v>8</v>
      </c>
      <c r="E2083" t="s">
        <v>64</v>
      </c>
    </row>
    <row r="2084" spans="1:5" x14ac:dyDescent="0.25">
      <c r="A2084" s="5">
        <v>45803.334097222221</v>
      </c>
      <c r="B2084" t="s">
        <v>4330</v>
      </c>
      <c r="C2084" s="36" t="s">
        <v>4331</v>
      </c>
      <c r="D2084" s="36" t="s">
        <v>11</v>
      </c>
      <c r="E2084" t="s">
        <v>64</v>
      </c>
    </row>
    <row r="2085" spans="1:5" x14ac:dyDescent="0.25">
      <c r="A2085" s="5">
        <v>45803.341979166667</v>
      </c>
      <c r="B2085" t="s">
        <v>4332</v>
      </c>
      <c r="C2085" s="36" t="s">
        <v>4333</v>
      </c>
      <c r="D2085" s="36" t="s">
        <v>10</v>
      </c>
      <c r="E2085" t="s">
        <v>64</v>
      </c>
    </row>
    <row r="2086" spans="1:5" x14ac:dyDescent="0.25">
      <c r="A2086" s="5">
        <v>45803.351238425923</v>
      </c>
      <c r="B2086" t="s">
        <v>4334</v>
      </c>
      <c r="C2086" s="36" t="s">
        <v>4335</v>
      </c>
      <c r="D2086" s="36" t="s">
        <v>7</v>
      </c>
      <c r="E2086" t="s">
        <v>64</v>
      </c>
    </row>
    <row r="2087" spans="1:5" x14ac:dyDescent="0.25">
      <c r="A2087" s="5">
        <v>45803.356423611112</v>
      </c>
      <c r="B2087" t="s">
        <v>4336</v>
      </c>
      <c r="C2087" s="36" t="s">
        <v>4337</v>
      </c>
      <c r="D2087" s="36" t="s">
        <v>5</v>
      </c>
      <c r="E2087" t="s">
        <v>64</v>
      </c>
    </row>
    <row r="2088" spans="1:5" x14ac:dyDescent="0.25">
      <c r="A2088" s="5">
        <v>45803.369606481479</v>
      </c>
      <c r="B2088" t="s">
        <v>4338</v>
      </c>
      <c r="C2088" s="36" t="s">
        <v>4339</v>
      </c>
      <c r="D2088" s="36" t="s">
        <v>7</v>
      </c>
      <c r="E2088" t="s">
        <v>64</v>
      </c>
    </row>
    <row r="2089" spans="1:5" x14ac:dyDescent="0.25">
      <c r="A2089" s="5">
        <v>45803.384340277778</v>
      </c>
      <c r="B2089" t="s">
        <v>4340</v>
      </c>
      <c r="C2089" s="36" t="s">
        <v>4341</v>
      </c>
      <c r="D2089" s="36" t="s">
        <v>8</v>
      </c>
      <c r="E2089" t="s">
        <v>64</v>
      </c>
    </row>
    <row r="2090" spans="1:5" x14ac:dyDescent="0.25">
      <c r="A2090" s="5">
        <v>45803.416458333333</v>
      </c>
      <c r="B2090" t="s">
        <v>4342</v>
      </c>
      <c r="C2090" s="36" t="s">
        <v>4343</v>
      </c>
      <c r="D2090" s="36" t="s">
        <v>6</v>
      </c>
      <c r="E2090" t="s">
        <v>64</v>
      </c>
    </row>
    <row r="2091" spans="1:5" x14ac:dyDescent="0.25">
      <c r="A2091" s="5">
        <v>45803.46334490741</v>
      </c>
      <c r="B2091" t="s">
        <v>4344</v>
      </c>
      <c r="C2091" s="36" t="s">
        <v>4345</v>
      </c>
      <c r="D2091" s="36" t="s">
        <v>7</v>
      </c>
      <c r="E2091" t="s">
        <v>64</v>
      </c>
    </row>
    <row r="2092" spans="1:5" x14ac:dyDescent="0.25">
      <c r="A2092" s="5">
        <v>45803.494328703702</v>
      </c>
      <c r="B2092" t="s">
        <v>4346</v>
      </c>
      <c r="C2092" s="36" t="s">
        <v>4347</v>
      </c>
      <c r="D2092" s="36" t="s">
        <v>7</v>
      </c>
      <c r="E2092" t="s">
        <v>64</v>
      </c>
    </row>
    <row r="2093" spans="1:5" x14ac:dyDescent="0.25">
      <c r="A2093" s="5">
        <v>45803.511296296296</v>
      </c>
      <c r="B2093" t="s">
        <v>4348</v>
      </c>
      <c r="C2093" s="36" t="s">
        <v>4349</v>
      </c>
      <c r="D2093" s="36" t="s">
        <v>7</v>
      </c>
      <c r="E2093" t="s">
        <v>64</v>
      </c>
    </row>
    <row r="2094" spans="1:5" x14ac:dyDescent="0.25">
      <c r="A2094" s="5">
        <v>45803.531631944446</v>
      </c>
      <c r="B2094" t="s">
        <v>4350</v>
      </c>
      <c r="C2094" s="36" t="s">
        <v>4351</v>
      </c>
      <c r="D2094" s="36" t="s">
        <v>10</v>
      </c>
      <c r="E2094" t="s">
        <v>64</v>
      </c>
    </row>
    <row r="2095" spans="1:5" x14ac:dyDescent="0.25">
      <c r="A2095" s="5">
        <v>45803.579722222225</v>
      </c>
      <c r="B2095" t="s">
        <v>4352</v>
      </c>
      <c r="C2095" s="36" t="s">
        <v>4353</v>
      </c>
      <c r="D2095" s="36" t="s">
        <v>13</v>
      </c>
      <c r="E2095" t="s">
        <v>64</v>
      </c>
    </row>
    <row r="2096" spans="1:5" x14ac:dyDescent="0.25">
      <c r="A2096" s="5">
        <v>45803.615995370368</v>
      </c>
      <c r="B2096" t="s">
        <v>4354</v>
      </c>
      <c r="C2096" s="36" t="s">
        <v>4355</v>
      </c>
      <c r="D2096" s="36" t="s">
        <v>13</v>
      </c>
      <c r="E2096" t="s">
        <v>64</v>
      </c>
    </row>
    <row r="2097" spans="1:5" x14ac:dyDescent="0.25">
      <c r="A2097" s="5">
        <v>45803.65797453704</v>
      </c>
      <c r="B2097" t="s">
        <v>4356</v>
      </c>
      <c r="C2097" s="36" t="s">
        <v>4357</v>
      </c>
      <c r="D2097" s="36" t="s">
        <v>12</v>
      </c>
      <c r="E2097" t="s">
        <v>64</v>
      </c>
    </row>
    <row r="2098" spans="1:5" x14ac:dyDescent="0.25">
      <c r="A2098" s="5">
        <v>45803.666956018518</v>
      </c>
      <c r="B2098" t="s">
        <v>4358</v>
      </c>
      <c r="C2098" s="36" t="s">
        <v>4359</v>
      </c>
      <c r="D2098" s="36" t="s">
        <v>11</v>
      </c>
      <c r="E2098" t="s">
        <v>64</v>
      </c>
    </row>
    <row r="2099" spans="1:5" x14ac:dyDescent="0.25">
      <c r="A2099" s="5">
        <v>45803.704722222225</v>
      </c>
      <c r="B2099" t="s">
        <v>4360</v>
      </c>
      <c r="C2099" s="36" t="s">
        <v>4361</v>
      </c>
      <c r="D2099" s="36" t="s">
        <v>932</v>
      </c>
      <c r="E2099" t="s">
        <v>64</v>
      </c>
    </row>
    <row r="2100" spans="1:5" x14ac:dyDescent="0.25">
      <c r="A2100" s="5">
        <v>45804.314375000002</v>
      </c>
      <c r="B2100" t="s">
        <v>4362</v>
      </c>
      <c r="C2100" s="36" t="s">
        <v>4363</v>
      </c>
      <c r="D2100" s="36" t="s">
        <v>13</v>
      </c>
      <c r="E2100" t="s">
        <v>64</v>
      </c>
    </row>
    <row r="2101" spans="1:5" x14ac:dyDescent="0.25">
      <c r="A2101" s="5">
        <v>45804.326307870368</v>
      </c>
      <c r="B2101" t="s">
        <v>4364</v>
      </c>
      <c r="C2101" s="36" t="s">
        <v>4365</v>
      </c>
      <c r="D2101" s="36" t="s">
        <v>13</v>
      </c>
      <c r="E2101" t="s">
        <v>64</v>
      </c>
    </row>
    <row r="2102" spans="1:5" x14ac:dyDescent="0.25">
      <c r="A2102" s="5">
        <v>45804.347118055557</v>
      </c>
      <c r="B2102" t="s">
        <v>4366</v>
      </c>
      <c r="C2102" s="36" t="s">
        <v>4367</v>
      </c>
      <c r="D2102" s="36" t="s">
        <v>8</v>
      </c>
      <c r="E2102" t="s">
        <v>64</v>
      </c>
    </row>
    <row r="2103" spans="1:5" x14ac:dyDescent="0.25">
      <c r="A2103" s="5">
        <v>45804.3518287037</v>
      </c>
      <c r="B2103" t="s">
        <v>4368</v>
      </c>
      <c r="C2103" s="36" t="s">
        <v>4369</v>
      </c>
      <c r="D2103" s="36" t="s">
        <v>12</v>
      </c>
      <c r="E2103" t="s">
        <v>64</v>
      </c>
    </row>
    <row r="2104" spans="1:5" x14ac:dyDescent="0.25">
      <c r="A2104" s="5">
        <v>45804.376030092593</v>
      </c>
      <c r="B2104" t="s">
        <v>4370</v>
      </c>
      <c r="C2104" s="36" t="s">
        <v>4371</v>
      </c>
      <c r="D2104" s="36" t="s">
        <v>7</v>
      </c>
      <c r="E2104" t="s">
        <v>64</v>
      </c>
    </row>
    <row r="2105" spans="1:5" x14ac:dyDescent="0.25">
      <c r="A2105" s="5">
        <v>45804.383020833331</v>
      </c>
      <c r="B2105" t="s">
        <v>4372</v>
      </c>
      <c r="C2105" s="36" t="s">
        <v>4373</v>
      </c>
      <c r="D2105" s="36" t="s">
        <v>11</v>
      </c>
      <c r="E2105" t="s">
        <v>64</v>
      </c>
    </row>
    <row r="2106" spans="1:5" x14ac:dyDescent="0.25">
      <c r="A2106" s="5">
        <v>45804.396053240744</v>
      </c>
      <c r="B2106" t="s">
        <v>4374</v>
      </c>
      <c r="C2106" s="36" t="s">
        <v>4375</v>
      </c>
      <c r="D2106" s="36" t="s">
        <v>7</v>
      </c>
      <c r="E2106" t="s">
        <v>64</v>
      </c>
    </row>
    <row r="2107" spans="1:5" x14ac:dyDescent="0.25">
      <c r="A2107" s="5">
        <v>45804.420624999999</v>
      </c>
      <c r="B2107" t="s">
        <v>4376</v>
      </c>
      <c r="C2107" s="36" t="s">
        <v>4377</v>
      </c>
      <c r="D2107" s="36" t="s">
        <v>11</v>
      </c>
      <c r="E2107" t="s">
        <v>64</v>
      </c>
    </row>
    <row r="2108" spans="1:5" x14ac:dyDescent="0.25">
      <c r="A2108" s="5">
        <v>45804.423541666663</v>
      </c>
      <c r="B2108" t="s">
        <v>4378</v>
      </c>
      <c r="C2108" s="36" t="s">
        <v>4379</v>
      </c>
      <c r="D2108" s="36" t="s">
        <v>8</v>
      </c>
      <c r="E2108" t="s">
        <v>63</v>
      </c>
    </row>
    <row r="2109" spans="1:5" x14ac:dyDescent="0.25">
      <c r="A2109" s="5">
        <v>45804.428113425929</v>
      </c>
      <c r="B2109" t="s">
        <v>4380</v>
      </c>
      <c r="C2109" s="36" t="s">
        <v>4381</v>
      </c>
      <c r="D2109" s="36" t="s">
        <v>12</v>
      </c>
      <c r="E2109" t="s">
        <v>64</v>
      </c>
    </row>
    <row r="2110" spans="1:5" x14ac:dyDescent="0.25">
      <c r="A2110" s="5">
        <v>45804.502893518518</v>
      </c>
      <c r="B2110" t="s">
        <v>4382</v>
      </c>
      <c r="C2110" s="36" t="s">
        <v>4383</v>
      </c>
      <c r="D2110" s="36" t="s">
        <v>8</v>
      </c>
      <c r="E2110" t="s">
        <v>64</v>
      </c>
    </row>
    <row r="2111" spans="1:5" x14ac:dyDescent="0.25">
      <c r="A2111" s="5">
        <v>45804.524351851855</v>
      </c>
      <c r="B2111" t="s">
        <v>4384</v>
      </c>
      <c r="C2111" s="36" t="s">
        <v>4385</v>
      </c>
      <c r="D2111" s="36" t="s">
        <v>13</v>
      </c>
      <c r="E2111" t="s">
        <v>64</v>
      </c>
    </row>
    <row r="2112" spans="1:5" x14ac:dyDescent="0.25">
      <c r="A2112" s="5">
        <v>45804.52652777778</v>
      </c>
      <c r="B2112" t="s">
        <v>4386</v>
      </c>
      <c r="C2112" s="36" t="s">
        <v>4387</v>
      </c>
      <c r="D2112" s="36" t="s">
        <v>13</v>
      </c>
      <c r="E2112" t="s">
        <v>64</v>
      </c>
    </row>
    <row r="2113" spans="1:5" x14ac:dyDescent="0.25">
      <c r="A2113" s="5">
        <v>45804.556168981479</v>
      </c>
      <c r="B2113" t="s">
        <v>4388</v>
      </c>
      <c r="C2113" s="36" t="s">
        <v>4389</v>
      </c>
      <c r="D2113" s="36" t="s">
        <v>4</v>
      </c>
      <c r="E2113" t="s">
        <v>64</v>
      </c>
    </row>
    <row r="2114" spans="1:5" x14ac:dyDescent="0.25">
      <c r="A2114" s="5">
        <v>45804.582557870373</v>
      </c>
      <c r="B2114" t="s">
        <v>4390</v>
      </c>
      <c r="C2114" s="36" t="s">
        <v>4391</v>
      </c>
      <c r="D2114" s="36" t="s">
        <v>4</v>
      </c>
      <c r="E2114" t="s">
        <v>64</v>
      </c>
    </row>
    <row r="2115" spans="1:5" x14ac:dyDescent="0.25">
      <c r="A2115" s="5">
        <v>45804.602083333331</v>
      </c>
      <c r="B2115" t="s">
        <v>4392</v>
      </c>
      <c r="C2115" s="36" t="s">
        <v>4393</v>
      </c>
      <c r="D2115" s="36" t="s">
        <v>4</v>
      </c>
      <c r="E2115" t="s">
        <v>64</v>
      </c>
    </row>
    <row r="2116" spans="1:5" x14ac:dyDescent="0.25">
      <c r="A2116" s="5">
        <v>45804.606539351851</v>
      </c>
      <c r="B2116" t="s">
        <v>4394</v>
      </c>
      <c r="C2116" s="36" t="s">
        <v>4395</v>
      </c>
      <c r="D2116" s="36" t="s">
        <v>11</v>
      </c>
      <c r="E2116" t="s">
        <v>64</v>
      </c>
    </row>
    <row r="2117" spans="1:5" x14ac:dyDescent="0.25">
      <c r="A2117" s="5">
        <v>45804.620208333334</v>
      </c>
      <c r="B2117" t="s">
        <v>4396</v>
      </c>
      <c r="C2117" s="36" t="s">
        <v>4397</v>
      </c>
      <c r="D2117" s="36" t="s">
        <v>13</v>
      </c>
      <c r="E2117" t="s">
        <v>64</v>
      </c>
    </row>
    <row r="2118" spans="1:5" x14ac:dyDescent="0.25">
      <c r="A2118" s="5">
        <v>45804.805219907408</v>
      </c>
      <c r="B2118" t="s">
        <v>4398</v>
      </c>
      <c r="C2118" s="36" t="s">
        <v>4399</v>
      </c>
      <c r="D2118" s="36" t="s">
        <v>4</v>
      </c>
      <c r="E2118" t="s">
        <v>64</v>
      </c>
    </row>
    <row r="2119" spans="1:5" x14ac:dyDescent="0.25">
      <c r="A2119" s="5">
        <v>45805.352870370371</v>
      </c>
      <c r="B2119" t="s">
        <v>4400</v>
      </c>
      <c r="C2119" s="36" t="s">
        <v>4401</v>
      </c>
      <c r="D2119" s="36" t="s">
        <v>7</v>
      </c>
      <c r="E2119" t="s">
        <v>64</v>
      </c>
    </row>
    <row r="2120" spans="1:5" x14ac:dyDescent="0.25">
      <c r="A2120" s="5">
        <v>45805.359502314815</v>
      </c>
      <c r="B2120" t="s">
        <v>4402</v>
      </c>
      <c r="C2120" s="36" t="s">
        <v>4403</v>
      </c>
      <c r="D2120" s="36" t="s">
        <v>7</v>
      </c>
      <c r="E2120" t="s">
        <v>64</v>
      </c>
    </row>
    <row r="2121" spans="1:5" x14ac:dyDescent="0.25">
      <c r="A2121" s="5">
        <v>45805.413356481484</v>
      </c>
      <c r="B2121" t="s">
        <v>4404</v>
      </c>
      <c r="C2121" s="36" t="s">
        <v>4405</v>
      </c>
      <c r="D2121" s="36" t="s">
        <v>10</v>
      </c>
      <c r="E2121" t="s">
        <v>64</v>
      </c>
    </row>
    <row r="2122" spans="1:5" x14ac:dyDescent="0.25">
      <c r="A2122" s="5">
        <v>45805.421064814815</v>
      </c>
      <c r="B2122" t="s">
        <v>4406</v>
      </c>
      <c r="C2122" s="36" t="s">
        <v>4407</v>
      </c>
      <c r="D2122" s="36" t="s">
        <v>13</v>
      </c>
      <c r="E2122" t="s">
        <v>64</v>
      </c>
    </row>
    <row r="2123" spans="1:5" x14ac:dyDescent="0.25">
      <c r="A2123" s="5">
        <v>45805.469490740739</v>
      </c>
      <c r="B2123" t="s">
        <v>4408</v>
      </c>
      <c r="C2123" s="36" t="s">
        <v>4409</v>
      </c>
      <c r="D2123" s="36" t="s">
        <v>4</v>
      </c>
      <c r="E2123" t="s">
        <v>64</v>
      </c>
    </row>
    <row r="2124" spans="1:5" x14ac:dyDescent="0.25">
      <c r="A2124" s="5">
        <v>45805.469664351855</v>
      </c>
      <c r="B2124" t="s">
        <v>4410</v>
      </c>
      <c r="C2124" s="36" t="s">
        <v>4411</v>
      </c>
      <c r="D2124" s="36" t="s">
        <v>8</v>
      </c>
      <c r="E2124" t="s">
        <v>64</v>
      </c>
    </row>
    <row r="2125" spans="1:5" x14ac:dyDescent="0.25">
      <c r="A2125" s="5">
        <v>45805.535057870373</v>
      </c>
      <c r="B2125" t="s">
        <v>4412</v>
      </c>
      <c r="C2125" s="36" t="s">
        <v>4413</v>
      </c>
      <c r="D2125" s="36" t="s">
        <v>12</v>
      </c>
      <c r="E2125" t="s">
        <v>63</v>
      </c>
    </row>
    <row r="2126" spans="1:5" x14ac:dyDescent="0.25">
      <c r="A2126" s="5">
        <v>45805.648981481485</v>
      </c>
      <c r="B2126" t="s">
        <v>4414</v>
      </c>
      <c r="C2126" s="36" t="s">
        <v>4415</v>
      </c>
      <c r="D2126" s="36" t="s">
        <v>12</v>
      </c>
      <c r="E2126" t="s">
        <v>63</v>
      </c>
    </row>
    <row r="2127" spans="1:5" x14ac:dyDescent="0.25">
      <c r="A2127" s="5">
        <v>45805.744120370371</v>
      </c>
      <c r="B2127" t="s">
        <v>4416</v>
      </c>
      <c r="C2127" s="36" t="s">
        <v>4417</v>
      </c>
      <c r="D2127" s="36" t="s">
        <v>13</v>
      </c>
      <c r="E2127" t="s">
        <v>64</v>
      </c>
    </row>
    <row r="2128" spans="1:5" x14ac:dyDescent="0.25">
      <c r="A2128" s="5">
        <v>45805.796111111114</v>
      </c>
      <c r="B2128" t="s">
        <v>4418</v>
      </c>
      <c r="C2128" s="36" t="s">
        <v>4419</v>
      </c>
      <c r="D2128" s="36" t="s">
        <v>4</v>
      </c>
      <c r="E2128" t="s">
        <v>64</v>
      </c>
    </row>
    <row r="2129" spans="1:5" x14ac:dyDescent="0.25">
      <c r="A2129" s="5">
        <v>45806.225532407407</v>
      </c>
      <c r="B2129" t="s">
        <v>4420</v>
      </c>
      <c r="C2129" s="36" t="s">
        <v>4421</v>
      </c>
      <c r="D2129" s="36" t="s">
        <v>13</v>
      </c>
      <c r="E2129" t="s">
        <v>64</v>
      </c>
    </row>
    <row r="2130" spans="1:5" x14ac:dyDescent="0.25">
      <c r="A2130" s="5">
        <v>45806.284155092595</v>
      </c>
      <c r="B2130" t="s">
        <v>4422</v>
      </c>
      <c r="C2130" s="36" t="s">
        <v>4423</v>
      </c>
      <c r="D2130" s="36" t="s">
        <v>932</v>
      </c>
      <c r="E2130" t="s">
        <v>64</v>
      </c>
    </row>
    <row r="2131" spans="1:5" x14ac:dyDescent="0.25">
      <c r="A2131" s="5">
        <v>45806.286666666667</v>
      </c>
      <c r="B2131" t="s">
        <v>4424</v>
      </c>
      <c r="C2131" s="36" t="s">
        <v>4425</v>
      </c>
      <c r="D2131" s="36" t="s">
        <v>13</v>
      </c>
      <c r="E2131" t="s">
        <v>64</v>
      </c>
    </row>
    <row r="2132" spans="1:5" x14ac:dyDescent="0.25">
      <c r="A2132" s="5">
        <v>45806.297118055554</v>
      </c>
      <c r="B2132" t="s">
        <v>4426</v>
      </c>
      <c r="C2132" s="36" t="s">
        <v>4427</v>
      </c>
      <c r="D2132" s="36" t="s">
        <v>6</v>
      </c>
      <c r="E2132" t="s">
        <v>64</v>
      </c>
    </row>
    <row r="2133" spans="1:5" x14ac:dyDescent="0.25">
      <c r="A2133" s="5">
        <v>45806.336655092593</v>
      </c>
      <c r="B2133" t="s">
        <v>4428</v>
      </c>
      <c r="C2133" s="36" t="s">
        <v>4429</v>
      </c>
      <c r="D2133" s="36" t="s">
        <v>12</v>
      </c>
      <c r="E2133" t="s">
        <v>64</v>
      </c>
    </row>
    <row r="2134" spans="1:5" x14ac:dyDescent="0.25">
      <c r="A2134" s="5">
        <v>45806.382037037038</v>
      </c>
      <c r="B2134" t="s">
        <v>4430</v>
      </c>
      <c r="C2134" s="36" t="s">
        <v>4431</v>
      </c>
      <c r="D2134" s="36" t="s">
        <v>13</v>
      </c>
      <c r="E2134" t="s">
        <v>64</v>
      </c>
    </row>
    <row r="2135" spans="1:5" x14ac:dyDescent="0.25">
      <c r="A2135" s="5">
        <v>45806.458865740744</v>
      </c>
      <c r="B2135" t="s">
        <v>4432</v>
      </c>
      <c r="C2135" s="36" t="s">
        <v>4433</v>
      </c>
      <c r="D2135" s="36" t="s">
        <v>6</v>
      </c>
      <c r="E2135" t="s">
        <v>64</v>
      </c>
    </row>
    <row r="2136" spans="1:5" x14ac:dyDescent="0.25">
      <c r="A2136" s="5">
        <v>45806.470312500001</v>
      </c>
      <c r="B2136" t="s">
        <v>4434</v>
      </c>
      <c r="C2136" s="36" t="s">
        <v>4435</v>
      </c>
      <c r="D2136" s="36" t="s">
        <v>12</v>
      </c>
      <c r="E2136" t="s">
        <v>64</v>
      </c>
    </row>
    <row r="2137" spans="1:5" x14ac:dyDescent="0.25">
      <c r="A2137" s="5">
        <v>45807.252476851849</v>
      </c>
      <c r="B2137" t="s">
        <v>4436</v>
      </c>
      <c r="C2137" s="36" t="s">
        <v>4437</v>
      </c>
      <c r="D2137" s="36" t="s">
        <v>12</v>
      </c>
      <c r="E2137" t="s">
        <v>64</v>
      </c>
    </row>
    <row r="2138" spans="1:5" x14ac:dyDescent="0.25">
      <c r="A2138" s="5">
        <v>45807.302453703705</v>
      </c>
      <c r="B2138" t="s">
        <v>4438</v>
      </c>
      <c r="C2138" s="36" t="s">
        <v>4439</v>
      </c>
      <c r="D2138" s="36" t="s">
        <v>6</v>
      </c>
      <c r="E2138" t="s">
        <v>63</v>
      </c>
    </row>
    <row r="2139" spans="1:5" x14ac:dyDescent="0.25">
      <c r="A2139" s="5">
        <v>45807.339814814812</v>
      </c>
      <c r="B2139" t="s">
        <v>4440</v>
      </c>
      <c r="C2139" s="36" t="s">
        <v>4441</v>
      </c>
      <c r="D2139" s="36" t="s">
        <v>10</v>
      </c>
      <c r="E2139" t="s">
        <v>64</v>
      </c>
    </row>
    <row r="2140" spans="1:5" x14ac:dyDescent="0.25">
      <c r="A2140" s="5">
        <v>45807.344305555554</v>
      </c>
      <c r="B2140" t="s">
        <v>4442</v>
      </c>
      <c r="C2140" s="36" t="s">
        <v>4443</v>
      </c>
      <c r="D2140" s="36" t="s">
        <v>12</v>
      </c>
      <c r="E2140" t="s">
        <v>64</v>
      </c>
    </row>
    <row r="2141" spans="1:5" x14ac:dyDescent="0.25">
      <c r="A2141" s="5">
        <v>45807.477083333331</v>
      </c>
      <c r="B2141" t="s">
        <v>4444</v>
      </c>
      <c r="C2141" s="36" t="s">
        <v>4445</v>
      </c>
      <c r="D2141" s="36" t="s">
        <v>12</v>
      </c>
      <c r="E2141" t="s">
        <v>64</v>
      </c>
    </row>
    <row r="2142" spans="1:5" x14ac:dyDescent="0.25">
      <c r="A2142" s="5">
        <v>45807.516979166663</v>
      </c>
      <c r="B2142" t="s">
        <v>4446</v>
      </c>
      <c r="C2142" s="36" t="s">
        <v>4447</v>
      </c>
      <c r="D2142" s="36" t="s">
        <v>11</v>
      </c>
      <c r="E2142" t="s">
        <v>64</v>
      </c>
    </row>
    <row r="2143" spans="1:5" x14ac:dyDescent="0.25">
      <c r="A2143" s="5">
        <v>45808.352129629631</v>
      </c>
      <c r="B2143" t="s">
        <v>4448</v>
      </c>
      <c r="C2143" s="36" t="s">
        <v>4449</v>
      </c>
      <c r="D2143" s="36" t="s">
        <v>7</v>
      </c>
      <c r="E2143" t="s">
        <v>64</v>
      </c>
    </row>
    <row r="2144" spans="1:5" x14ac:dyDescent="0.25">
      <c r="A2144" s="5">
        <v>45808.473067129627</v>
      </c>
      <c r="B2144" t="s">
        <v>4450</v>
      </c>
      <c r="C2144" s="36" t="s">
        <v>4451</v>
      </c>
      <c r="D2144" s="36" t="s">
        <v>8</v>
      </c>
      <c r="E2144" t="s">
        <v>64</v>
      </c>
    </row>
    <row r="2145" spans="1:5" x14ac:dyDescent="0.25">
      <c r="A2145" s="5">
        <v>45808.538460648146</v>
      </c>
      <c r="B2145" t="s">
        <v>4452</v>
      </c>
      <c r="C2145" s="36" t="s">
        <v>4453</v>
      </c>
      <c r="D2145" s="36" t="s">
        <v>6</v>
      </c>
      <c r="E2145" t="s">
        <v>64</v>
      </c>
    </row>
    <row r="2146" spans="1:5" x14ac:dyDescent="0.25">
      <c r="A2146" s="5">
        <v>45808.570532407408</v>
      </c>
      <c r="B2146" t="s">
        <v>4454</v>
      </c>
      <c r="C2146" s="36" t="s">
        <v>4455</v>
      </c>
      <c r="D2146" s="36" t="s">
        <v>6</v>
      </c>
      <c r="E2146" t="s">
        <v>64</v>
      </c>
    </row>
    <row r="2147" spans="1:5" x14ac:dyDescent="0.25">
      <c r="A2147" s="5">
        <v>45808.598194444443</v>
      </c>
      <c r="B2147" t="s">
        <v>4456</v>
      </c>
      <c r="C2147" s="36" t="s">
        <v>4457</v>
      </c>
      <c r="D2147" s="36" t="s">
        <v>6</v>
      </c>
      <c r="E2147" t="s">
        <v>64</v>
      </c>
    </row>
    <row r="2148" spans="1:5" x14ac:dyDescent="0.25">
      <c r="A2148" s="5">
        <v>45808.687523148146</v>
      </c>
      <c r="B2148" t="s">
        <v>4458</v>
      </c>
      <c r="C2148" s="36" t="s">
        <v>4459</v>
      </c>
      <c r="D2148" s="36" t="s">
        <v>10</v>
      </c>
      <c r="E2148" t="s">
        <v>64</v>
      </c>
    </row>
    <row r="2149" spans="1:5" x14ac:dyDescent="0.25">
      <c r="A2149" s="5">
        <v>45808.769282407404</v>
      </c>
      <c r="B2149" t="s">
        <v>4460</v>
      </c>
      <c r="C2149" s="36" t="s">
        <v>4461</v>
      </c>
      <c r="D2149" s="36" t="s">
        <v>7</v>
      </c>
      <c r="E2149" t="s">
        <v>64</v>
      </c>
    </row>
    <row r="2150" spans="1:5" x14ac:dyDescent="0.25">
      <c r="A2150" s="5">
        <v>45808.792442129627</v>
      </c>
      <c r="B2150" t="s">
        <v>4462</v>
      </c>
      <c r="C2150" s="36" t="s">
        <v>4463</v>
      </c>
      <c r="D2150" s="36" t="s">
        <v>4</v>
      </c>
      <c r="E2150" t="s">
        <v>64</v>
      </c>
    </row>
    <row r="2151" spans="1:5" x14ac:dyDescent="0.25">
      <c r="A2151" s="5">
        <v>45809.38175925926</v>
      </c>
      <c r="B2151" t="s">
        <v>4464</v>
      </c>
      <c r="C2151" s="36" t="s">
        <v>4465</v>
      </c>
      <c r="D2151" s="36" t="s">
        <v>7</v>
      </c>
      <c r="E2151" t="s">
        <v>64</v>
      </c>
    </row>
    <row r="2152" spans="1:5" x14ac:dyDescent="0.25">
      <c r="A2152" s="5">
        <v>45809.387638888889</v>
      </c>
      <c r="B2152" t="s">
        <v>4466</v>
      </c>
      <c r="C2152" s="36" t="s">
        <v>4467</v>
      </c>
      <c r="D2152" s="36" t="s">
        <v>10</v>
      </c>
      <c r="E2152" t="s">
        <v>64</v>
      </c>
    </row>
    <row r="2153" spans="1:5" x14ac:dyDescent="0.25">
      <c r="A2153" s="5">
        <v>45809.395682870374</v>
      </c>
      <c r="B2153" t="s">
        <v>4468</v>
      </c>
      <c r="C2153" s="36" t="s">
        <v>4469</v>
      </c>
      <c r="D2153" s="36" t="s">
        <v>1359</v>
      </c>
      <c r="E2153" t="s">
        <v>64</v>
      </c>
    </row>
    <row r="2154" spans="1:5" x14ac:dyDescent="0.25">
      <c r="A2154" s="5">
        <v>45809.518009259256</v>
      </c>
      <c r="B2154" t="s">
        <v>4470</v>
      </c>
      <c r="C2154" s="36" t="s">
        <v>4471</v>
      </c>
      <c r="D2154" s="36" t="s">
        <v>164</v>
      </c>
      <c r="E2154" t="s">
        <v>64</v>
      </c>
    </row>
    <row r="2155" spans="1:5" x14ac:dyDescent="0.25">
      <c r="A2155" s="5">
        <v>45809.629606481481</v>
      </c>
      <c r="B2155" t="s">
        <v>4472</v>
      </c>
      <c r="C2155" s="36" t="s">
        <v>4473</v>
      </c>
      <c r="D2155" s="36" t="s">
        <v>6</v>
      </c>
      <c r="E2155" t="s">
        <v>64</v>
      </c>
    </row>
    <row r="2156" spans="1:5" x14ac:dyDescent="0.25">
      <c r="A2156" s="5">
        <v>45810.268807870372</v>
      </c>
      <c r="B2156" t="s">
        <v>4474</v>
      </c>
      <c r="C2156" s="36" t="s">
        <v>4475</v>
      </c>
      <c r="D2156" s="36" t="s">
        <v>12</v>
      </c>
      <c r="E2156" t="s">
        <v>64</v>
      </c>
    </row>
    <row r="2157" spans="1:5" x14ac:dyDescent="0.25">
      <c r="A2157" s="5">
        <v>45810.269143518519</v>
      </c>
      <c r="B2157" t="s">
        <v>4476</v>
      </c>
      <c r="C2157" s="36" t="s">
        <v>4477</v>
      </c>
      <c r="D2157" s="36" t="s">
        <v>4</v>
      </c>
      <c r="E2157" t="s">
        <v>64</v>
      </c>
    </row>
    <row r="2158" spans="1:5" x14ac:dyDescent="0.25">
      <c r="A2158" s="5">
        <v>45810.273379629631</v>
      </c>
      <c r="B2158" t="s">
        <v>4478</v>
      </c>
      <c r="C2158" s="36" t="s">
        <v>4479</v>
      </c>
      <c r="D2158" s="36" t="s">
        <v>12</v>
      </c>
      <c r="E2158" t="s">
        <v>64</v>
      </c>
    </row>
    <row r="2159" spans="1:5" x14ac:dyDescent="0.25">
      <c r="A2159" s="5">
        <v>45810.297384259262</v>
      </c>
      <c r="B2159" t="s">
        <v>4480</v>
      </c>
      <c r="C2159" s="36" t="s">
        <v>4481</v>
      </c>
      <c r="D2159" s="36" t="s">
        <v>6</v>
      </c>
      <c r="E2159" t="s">
        <v>64</v>
      </c>
    </row>
    <row r="2160" spans="1:5" x14ac:dyDescent="0.25">
      <c r="A2160" s="5">
        <v>45810.300405092596</v>
      </c>
      <c r="B2160" t="s">
        <v>4482</v>
      </c>
      <c r="C2160" s="36" t="s">
        <v>4483</v>
      </c>
      <c r="D2160" s="36" t="s">
        <v>6</v>
      </c>
      <c r="E2160" t="s">
        <v>64</v>
      </c>
    </row>
    <row r="2161" spans="1:5" x14ac:dyDescent="0.25">
      <c r="A2161" s="5">
        <v>45810.314780092594</v>
      </c>
      <c r="B2161" t="s">
        <v>4484</v>
      </c>
      <c r="C2161" s="36" t="s">
        <v>4485</v>
      </c>
      <c r="D2161" s="36" t="s">
        <v>5</v>
      </c>
      <c r="E2161" t="s">
        <v>63</v>
      </c>
    </row>
    <row r="2162" spans="1:5" x14ac:dyDescent="0.25">
      <c r="A2162" s="5">
        <v>45810.31658564815</v>
      </c>
      <c r="B2162" t="s">
        <v>4486</v>
      </c>
      <c r="C2162" s="36" t="s">
        <v>4487</v>
      </c>
      <c r="D2162" s="36" t="s">
        <v>11</v>
      </c>
      <c r="E2162" t="s">
        <v>64</v>
      </c>
    </row>
    <row r="2163" spans="1:5" x14ac:dyDescent="0.25">
      <c r="A2163" s="5">
        <v>45810.317881944444</v>
      </c>
      <c r="B2163" t="s">
        <v>4488</v>
      </c>
      <c r="C2163" s="36" t="s">
        <v>4489</v>
      </c>
      <c r="D2163" s="36" t="s">
        <v>13</v>
      </c>
      <c r="E2163" t="s">
        <v>64</v>
      </c>
    </row>
    <row r="2164" spans="1:5" x14ac:dyDescent="0.25">
      <c r="A2164" s="5">
        <v>45810.320381944446</v>
      </c>
      <c r="B2164" t="s">
        <v>4490</v>
      </c>
      <c r="C2164" s="36" t="s">
        <v>4491</v>
      </c>
      <c r="D2164" s="36" t="s">
        <v>5</v>
      </c>
      <c r="E2164" t="s">
        <v>64</v>
      </c>
    </row>
    <row r="2165" spans="1:5" x14ac:dyDescent="0.25">
      <c r="A2165" s="5">
        <v>45810.340092592596</v>
      </c>
      <c r="B2165" t="s">
        <v>4492</v>
      </c>
      <c r="C2165" s="36" t="s">
        <v>4493</v>
      </c>
      <c r="D2165" s="36" t="s">
        <v>4494</v>
      </c>
      <c r="E2165" t="s">
        <v>64</v>
      </c>
    </row>
    <row r="2166" spans="1:5" x14ac:dyDescent="0.25">
      <c r="A2166" s="5">
        <v>45810.346504629626</v>
      </c>
      <c r="B2166" t="s">
        <v>4495</v>
      </c>
      <c r="C2166" s="36" t="s">
        <v>4496</v>
      </c>
      <c r="D2166" s="36" t="s">
        <v>6</v>
      </c>
      <c r="E2166" t="s">
        <v>64</v>
      </c>
    </row>
    <row r="2167" spans="1:5" x14ac:dyDescent="0.25">
      <c r="A2167" s="5">
        <v>45810.346898148149</v>
      </c>
      <c r="B2167" t="s">
        <v>4497</v>
      </c>
      <c r="C2167" s="36" t="s">
        <v>4498</v>
      </c>
      <c r="D2167" s="36" t="s">
        <v>6</v>
      </c>
      <c r="E2167" t="s">
        <v>64</v>
      </c>
    </row>
    <row r="2168" spans="1:5" x14ac:dyDescent="0.25">
      <c r="A2168" s="5">
        <v>45810.353101851855</v>
      </c>
      <c r="B2168" t="s">
        <v>4499</v>
      </c>
      <c r="C2168" s="36" t="s">
        <v>4500</v>
      </c>
      <c r="D2168" s="36" t="s">
        <v>10</v>
      </c>
      <c r="E2168" t="s">
        <v>64</v>
      </c>
    </row>
  </sheetData>
  <conditionalFormatting sqref="B1:B1048576">
    <cfRule type="duplicateValues" dxfId="2" priority="1"/>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BF70-763E-40C1-ADEF-5765D8337A3F}">
  <sheetPr>
    <tabColor rgb="FF00B0F0"/>
  </sheetPr>
  <dimension ref="A1:C2837"/>
  <sheetViews>
    <sheetView workbookViewId="0">
      <selection activeCell="A2" sqref="A2:C1943"/>
    </sheetView>
  </sheetViews>
  <sheetFormatPr defaultRowHeight="15" x14ac:dyDescent="0.25"/>
  <cols>
    <col min="1" max="1" width="10.42578125" customWidth="1"/>
    <col min="2" max="2" width="70.42578125" customWidth="1"/>
    <col min="3" max="3" width="21.42578125" customWidth="1"/>
    <col min="9" max="9" width="14.28515625" bestFit="1" customWidth="1"/>
    <col min="10" max="11" width="6.5703125" bestFit="1" customWidth="1"/>
    <col min="12" max="12" width="4.5703125" bestFit="1" customWidth="1"/>
  </cols>
  <sheetData>
    <row r="1" spans="1:3" x14ac:dyDescent="0.25">
      <c r="A1" s="3" t="s">
        <v>4501</v>
      </c>
      <c r="B1" s="3" t="s">
        <v>4502</v>
      </c>
      <c r="C1" s="3" t="s">
        <v>4503</v>
      </c>
    </row>
    <row r="2" spans="1:3" ht="153" x14ac:dyDescent="0.25">
      <c r="A2" s="85" t="s">
        <v>6630</v>
      </c>
      <c r="B2" s="85" t="s">
        <v>12220</v>
      </c>
      <c r="C2" s="85" t="s">
        <v>12221</v>
      </c>
    </row>
    <row r="3" spans="1:3" ht="51" x14ac:dyDescent="0.25">
      <c r="A3" s="85" t="s">
        <v>6633</v>
      </c>
      <c r="B3" s="85" t="s">
        <v>4530</v>
      </c>
      <c r="C3" s="85" t="s">
        <v>12222</v>
      </c>
    </row>
    <row r="4" spans="1:3" ht="178.5" x14ac:dyDescent="0.25">
      <c r="A4" s="85" t="s">
        <v>6638</v>
      </c>
      <c r="B4" s="85" t="s">
        <v>12223</v>
      </c>
      <c r="C4" s="85" t="s">
        <v>12224</v>
      </c>
    </row>
    <row r="5" spans="1:3" ht="25.5" x14ac:dyDescent="0.25">
      <c r="A5" s="85" t="s">
        <v>6640</v>
      </c>
      <c r="B5" s="85" t="s">
        <v>4530</v>
      </c>
      <c r="C5" s="85" t="s">
        <v>4530</v>
      </c>
    </row>
    <row r="6" spans="1:3" ht="25.5" x14ac:dyDescent="0.25">
      <c r="A6" s="85" t="s">
        <v>6641</v>
      </c>
      <c r="B6" s="85" t="s">
        <v>4530</v>
      </c>
      <c r="C6" s="85" t="s">
        <v>4530</v>
      </c>
    </row>
    <row r="7" spans="1:3" ht="25.5" x14ac:dyDescent="0.25">
      <c r="A7" s="85" t="s">
        <v>6672</v>
      </c>
      <c r="B7" s="85" t="s">
        <v>4530</v>
      </c>
      <c r="C7" s="85" t="s">
        <v>4530</v>
      </c>
    </row>
    <row r="8" spans="1:3" ht="191.25" x14ac:dyDescent="0.25">
      <c r="A8" s="85" t="s">
        <v>6656</v>
      </c>
      <c r="B8" s="85" t="s">
        <v>12225</v>
      </c>
      <c r="C8" s="85" t="s">
        <v>12226</v>
      </c>
    </row>
    <row r="9" spans="1:3" ht="25.5" x14ac:dyDescent="0.25">
      <c r="A9" s="85" t="s">
        <v>6745</v>
      </c>
      <c r="B9" s="85" t="s">
        <v>4530</v>
      </c>
      <c r="C9" s="85" t="s">
        <v>4530</v>
      </c>
    </row>
    <row r="10" spans="1:3" ht="102" x14ac:dyDescent="0.25">
      <c r="A10" s="85" t="s">
        <v>6776</v>
      </c>
      <c r="B10" s="85" t="s">
        <v>12227</v>
      </c>
      <c r="C10" s="85" t="s">
        <v>12228</v>
      </c>
    </row>
    <row r="11" spans="1:3" ht="51" x14ac:dyDescent="0.25">
      <c r="A11" s="85" t="s">
        <v>6790</v>
      </c>
      <c r="B11" s="85" t="s">
        <v>4530</v>
      </c>
      <c r="C11" s="85" t="s">
        <v>12229</v>
      </c>
    </row>
    <row r="12" spans="1:3" ht="25.5" x14ac:dyDescent="0.25">
      <c r="A12" s="85" t="s">
        <v>6794</v>
      </c>
      <c r="B12" s="85" t="s">
        <v>4530</v>
      </c>
      <c r="C12" s="85" t="s">
        <v>4530</v>
      </c>
    </row>
    <row r="13" spans="1:3" ht="409.5" x14ac:dyDescent="0.25">
      <c r="A13" s="85" t="s">
        <v>6795</v>
      </c>
      <c r="B13" s="85" t="s">
        <v>12230</v>
      </c>
      <c r="C13" s="85" t="s">
        <v>12231</v>
      </c>
    </row>
    <row r="14" spans="1:3" ht="409.5" x14ac:dyDescent="0.25">
      <c r="A14" s="85" t="s">
        <v>6796</v>
      </c>
      <c r="B14" s="85" t="s">
        <v>12232</v>
      </c>
      <c r="C14" s="85" t="s">
        <v>12233</v>
      </c>
    </row>
    <row r="15" spans="1:3" ht="114.75" x14ac:dyDescent="0.25">
      <c r="A15" s="85" t="s">
        <v>6798</v>
      </c>
      <c r="B15" s="85" t="s">
        <v>12234</v>
      </c>
      <c r="C15" s="85" t="s">
        <v>4530</v>
      </c>
    </row>
    <row r="16" spans="1:3" ht="409.5" x14ac:dyDescent="0.25">
      <c r="A16" s="85" t="s">
        <v>6799</v>
      </c>
      <c r="B16" s="85" t="s">
        <v>12235</v>
      </c>
      <c r="C16" s="85" t="s">
        <v>12236</v>
      </c>
    </row>
    <row r="17" spans="1:3" ht="153" x14ac:dyDescent="0.25">
      <c r="A17" s="85" t="s">
        <v>6626</v>
      </c>
      <c r="B17" s="85" t="s">
        <v>12237</v>
      </c>
      <c r="C17" s="85" t="s">
        <v>12238</v>
      </c>
    </row>
    <row r="18" spans="1:3" ht="51" x14ac:dyDescent="0.25">
      <c r="A18" s="85" t="s">
        <v>6871</v>
      </c>
      <c r="B18" s="85" t="s">
        <v>4530</v>
      </c>
      <c r="C18" s="85" t="s">
        <v>12239</v>
      </c>
    </row>
    <row r="19" spans="1:3" ht="51" x14ac:dyDescent="0.25">
      <c r="A19" s="85" t="s">
        <v>6904</v>
      </c>
      <c r="B19" s="85" t="s">
        <v>4530</v>
      </c>
      <c r="C19" s="85" t="s">
        <v>12240</v>
      </c>
    </row>
    <row r="20" spans="1:3" ht="25.5" x14ac:dyDescent="0.25">
      <c r="A20" s="85" t="s">
        <v>6907</v>
      </c>
      <c r="B20" s="85" t="s">
        <v>4530</v>
      </c>
      <c r="C20" s="85" t="s">
        <v>4530</v>
      </c>
    </row>
    <row r="21" spans="1:3" ht="51" x14ac:dyDescent="0.25">
      <c r="A21" s="85" t="s">
        <v>6926</v>
      </c>
      <c r="B21" s="85" t="s">
        <v>4530</v>
      </c>
      <c r="C21" s="85" t="s">
        <v>12241</v>
      </c>
    </row>
    <row r="22" spans="1:3" ht="51" x14ac:dyDescent="0.25">
      <c r="A22" s="85" t="s">
        <v>6928</v>
      </c>
      <c r="B22" s="85" t="s">
        <v>4530</v>
      </c>
      <c r="C22" s="85" t="s">
        <v>12242</v>
      </c>
    </row>
    <row r="23" spans="1:3" ht="409.5" x14ac:dyDescent="0.25">
      <c r="A23" s="85" t="s">
        <v>6873</v>
      </c>
      <c r="B23" s="85" t="s">
        <v>12243</v>
      </c>
      <c r="C23" s="85" t="s">
        <v>12244</v>
      </c>
    </row>
    <row r="24" spans="1:3" ht="51" x14ac:dyDescent="0.25">
      <c r="A24" s="85" t="s">
        <v>6937</v>
      </c>
      <c r="B24" s="85" t="s">
        <v>4530</v>
      </c>
      <c r="C24" s="85" t="s">
        <v>12245</v>
      </c>
    </row>
    <row r="25" spans="1:3" ht="409.5" x14ac:dyDescent="0.25">
      <c r="A25" s="85" t="s">
        <v>6888</v>
      </c>
      <c r="B25" s="85" t="s">
        <v>12246</v>
      </c>
      <c r="C25" s="85" t="s">
        <v>12247</v>
      </c>
    </row>
    <row r="26" spans="1:3" ht="409.5" x14ac:dyDescent="0.25">
      <c r="A26" s="85" t="s">
        <v>6843</v>
      </c>
      <c r="B26" s="85" t="s">
        <v>12248</v>
      </c>
      <c r="C26" s="85" t="s">
        <v>12249</v>
      </c>
    </row>
    <row r="27" spans="1:3" ht="25.5" x14ac:dyDescent="0.25">
      <c r="A27" s="85" t="s">
        <v>6938</v>
      </c>
      <c r="B27" s="85" t="s">
        <v>4530</v>
      </c>
      <c r="C27" s="85" t="s">
        <v>4530</v>
      </c>
    </row>
    <row r="28" spans="1:3" ht="409.5" x14ac:dyDescent="0.25">
      <c r="A28" s="85" t="s">
        <v>6936</v>
      </c>
      <c r="B28" s="85" t="s">
        <v>12250</v>
      </c>
      <c r="C28" s="85" t="s">
        <v>12251</v>
      </c>
    </row>
    <row r="29" spans="1:3" ht="25.5" x14ac:dyDescent="0.25">
      <c r="A29" s="85" t="s">
        <v>6948</v>
      </c>
      <c r="B29" s="85" t="s">
        <v>4530</v>
      </c>
      <c r="C29" s="85" t="s">
        <v>4530</v>
      </c>
    </row>
    <row r="30" spans="1:3" ht="409.5" x14ac:dyDescent="0.25">
      <c r="A30" s="85" t="s">
        <v>6945</v>
      </c>
      <c r="B30" s="85" t="s">
        <v>12252</v>
      </c>
      <c r="C30" s="85" t="s">
        <v>12253</v>
      </c>
    </row>
    <row r="31" spans="1:3" ht="409.5" x14ac:dyDescent="0.25">
      <c r="A31" s="85" t="s">
        <v>6950</v>
      </c>
      <c r="B31" s="85" t="s">
        <v>12254</v>
      </c>
      <c r="C31" s="85" t="s">
        <v>12255</v>
      </c>
    </row>
    <row r="32" spans="1:3" ht="409.5" x14ac:dyDescent="0.25">
      <c r="A32" s="85" t="s">
        <v>6953</v>
      </c>
      <c r="B32" s="85" t="s">
        <v>12256</v>
      </c>
      <c r="C32" s="85" t="s">
        <v>12257</v>
      </c>
    </row>
    <row r="33" spans="1:3" ht="409.5" x14ac:dyDescent="0.25">
      <c r="A33" s="85" t="s">
        <v>6951</v>
      </c>
      <c r="B33" s="85" t="s">
        <v>12258</v>
      </c>
      <c r="C33" s="85" t="s">
        <v>12259</v>
      </c>
    </row>
    <row r="34" spans="1:3" ht="409.5" x14ac:dyDescent="0.25">
      <c r="A34" s="85" t="s">
        <v>6952</v>
      </c>
      <c r="B34" s="85" t="s">
        <v>12260</v>
      </c>
      <c r="C34" s="85" t="s">
        <v>12261</v>
      </c>
    </row>
    <row r="35" spans="1:3" ht="409.5" x14ac:dyDescent="0.25">
      <c r="A35" s="85" t="s">
        <v>6954</v>
      </c>
      <c r="B35" s="85" t="s">
        <v>12262</v>
      </c>
      <c r="C35" s="85" t="s">
        <v>12263</v>
      </c>
    </row>
    <row r="36" spans="1:3" ht="409.5" x14ac:dyDescent="0.25">
      <c r="A36" s="85" t="s">
        <v>6949</v>
      </c>
      <c r="B36" s="85" t="s">
        <v>12264</v>
      </c>
      <c r="C36" s="85" t="s">
        <v>12265</v>
      </c>
    </row>
    <row r="37" spans="1:3" ht="409.5" x14ac:dyDescent="0.25">
      <c r="A37" s="85" t="s">
        <v>6947</v>
      </c>
      <c r="B37" s="85" t="s">
        <v>12266</v>
      </c>
      <c r="C37" s="85" t="s">
        <v>12267</v>
      </c>
    </row>
    <row r="38" spans="1:3" ht="409.5" x14ac:dyDescent="0.25">
      <c r="A38" s="85" t="s">
        <v>6955</v>
      </c>
      <c r="B38" s="85" t="s">
        <v>12268</v>
      </c>
      <c r="C38" s="85" t="s">
        <v>12269</v>
      </c>
    </row>
    <row r="39" spans="1:3" ht="51" x14ac:dyDescent="0.25">
      <c r="A39" s="85" t="s">
        <v>6958</v>
      </c>
      <c r="B39" s="85" t="s">
        <v>4530</v>
      </c>
      <c r="C39" s="85" t="s">
        <v>12270</v>
      </c>
    </row>
    <row r="40" spans="1:3" ht="51" x14ac:dyDescent="0.25">
      <c r="A40" s="85" t="s">
        <v>6962</v>
      </c>
      <c r="B40" s="85" t="s">
        <v>4530</v>
      </c>
      <c r="C40" s="85" t="s">
        <v>12271</v>
      </c>
    </row>
    <row r="41" spans="1:3" ht="409.5" x14ac:dyDescent="0.25">
      <c r="A41" s="85" t="s">
        <v>6964</v>
      </c>
      <c r="B41" s="85" t="s">
        <v>12272</v>
      </c>
      <c r="C41" s="85" t="s">
        <v>4530</v>
      </c>
    </row>
    <row r="42" spans="1:3" ht="51" x14ac:dyDescent="0.25">
      <c r="A42" s="85" t="s">
        <v>6967</v>
      </c>
      <c r="B42" s="85" t="s">
        <v>4530</v>
      </c>
      <c r="C42" s="85" t="s">
        <v>12273</v>
      </c>
    </row>
    <row r="43" spans="1:3" ht="25.5" x14ac:dyDescent="0.25">
      <c r="A43" s="85" t="s">
        <v>6993</v>
      </c>
      <c r="B43" s="85" t="s">
        <v>4530</v>
      </c>
      <c r="C43" s="85" t="s">
        <v>4530</v>
      </c>
    </row>
    <row r="44" spans="1:3" ht="409.5" x14ac:dyDescent="0.25">
      <c r="A44" s="85" t="s">
        <v>6997</v>
      </c>
      <c r="B44" s="85" t="s">
        <v>12274</v>
      </c>
      <c r="C44" s="85" t="s">
        <v>12275</v>
      </c>
    </row>
    <row r="45" spans="1:3" ht="409.5" x14ac:dyDescent="0.25">
      <c r="A45" s="85" t="s">
        <v>6966</v>
      </c>
      <c r="B45" s="85" t="s">
        <v>12276</v>
      </c>
      <c r="C45" s="85" t="s">
        <v>12277</v>
      </c>
    </row>
    <row r="46" spans="1:3" ht="409.5" x14ac:dyDescent="0.25">
      <c r="A46" s="85" t="s">
        <v>6963</v>
      </c>
      <c r="B46" s="85" t="s">
        <v>12278</v>
      </c>
      <c r="C46" s="85" t="s">
        <v>12279</v>
      </c>
    </row>
    <row r="47" spans="1:3" ht="344.25" x14ac:dyDescent="0.25">
      <c r="A47" s="85" t="s">
        <v>7043</v>
      </c>
      <c r="B47" s="85" t="s">
        <v>12280</v>
      </c>
      <c r="C47" s="85" t="s">
        <v>12281</v>
      </c>
    </row>
    <row r="48" spans="1:3" ht="331.5" x14ac:dyDescent="0.25">
      <c r="A48" s="85" t="s">
        <v>7056</v>
      </c>
      <c r="B48" s="85" t="s">
        <v>12282</v>
      </c>
      <c r="C48" s="85" t="s">
        <v>12283</v>
      </c>
    </row>
    <row r="49" spans="1:3" ht="25.5" x14ac:dyDescent="0.25">
      <c r="A49" s="85" t="s">
        <v>7075</v>
      </c>
      <c r="B49" s="85" t="s">
        <v>4530</v>
      </c>
      <c r="C49" s="85" t="s">
        <v>4530</v>
      </c>
    </row>
    <row r="50" spans="1:3" ht="25.5" x14ac:dyDescent="0.25">
      <c r="A50" s="85" t="s">
        <v>7087</v>
      </c>
      <c r="B50" s="85" t="s">
        <v>4530</v>
      </c>
      <c r="C50" s="85" t="s">
        <v>4530</v>
      </c>
    </row>
    <row r="51" spans="1:3" ht="114.75" x14ac:dyDescent="0.25">
      <c r="A51" s="85" t="s">
        <v>7102</v>
      </c>
      <c r="B51" s="85" t="s">
        <v>12284</v>
      </c>
      <c r="C51" s="85" t="s">
        <v>12285</v>
      </c>
    </row>
    <row r="52" spans="1:3" ht="51" x14ac:dyDescent="0.25">
      <c r="A52" s="85" t="s">
        <v>7107</v>
      </c>
      <c r="B52" s="85" t="s">
        <v>4530</v>
      </c>
      <c r="C52" s="85" t="s">
        <v>12286</v>
      </c>
    </row>
    <row r="53" spans="1:3" ht="25.5" x14ac:dyDescent="0.25">
      <c r="A53" s="85" t="s">
        <v>7111</v>
      </c>
      <c r="B53" s="85" t="s">
        <v>4530</v>
      </c>
      <c r="C53" s="85" t="s">
        <v>4530</v>
      </c>
    </row>
    <row r="54" spans="1:3" ht="140.25" x14ac:dyDescent="0.25">
      <c r="A54" s="85" t="s">
        <v>6673</v>
      </c>
      <c r="B54" s="85" t="s">
        <v>12287</v>
      </c>
      <c r="C54" s="85" t="s">
        <v>4530</v>
      </c>
    </row>
    <row r="55" spans="1:3" ht="344.25" x14ac:dyDescent="0.25">
      <c r="A55" s="85" t="s">
        <v>7112</v>
      </c>
      <c r="B55" s="85" t="s">
        <v>12288</v>
      </c>
      <c r="C55" s="85" t="s">
        <v>12289</v>
      </c>
    </row>
    <row r="56" spans="1:3" ht="409.5" x14ac:dyDescent="0.25">
      <c r="A56" s="85" t="s">
        <v>7104</v>
      </c>
      <c r="B56" s="85" t="s">
        <v>12290</v>
      </c>
      <c r="C56" s="85" t="s">
        <v>12291</v>
      </c>
    </row>
    <row r="57" spans="1:3" ht="357" x14ac:dyDescent="0.25">
      <c r="A57" s="85" t="s">
        <v>7055</v>
      </c>
      <c r="B57" s="85" t="s">
        <v>12292</v>
      </c>
      <c r="C57" s="85" t="s">
        <v>12293</v>
      </c>
    </row>
    <row r="58" spans="1:3" ht="51" x14ac:dyDescent="0.25">
      <c r="A58" s="85" t="s">
        <v>7166</v>
      </c>
      <c r="B58" s="85" t="s">
        <v>4530</v>
      </c>
      <c r="C58" s="85" t="s">
        <v>12294</v>
      </c>
    </row>
    <row r="59" spans="1:3" ht="409.5" x14ac:dyDescent="0.25">
      <c r="A59" s="85" t="s">
        <v>6634</v>
      </c>
      <c r="B59" s="85" t="s">
        <v>12295</v>
      </c>
      <c r="C59" s="85" t="s">
        <v>12296</v>
      </c>
    </row>
    <row r="60" spans="1:3" ht="114.75" x14ac:dyDescent="0.25">
      <c r="A60" s="85" t="s">
        <v>7168</v>
      </c>
      <c r="B60" s="85" t="s">
        <v>12297</v>
      </c>
      <c r="C60" s="85" t="s">
        <v>12298</v>
      </c>
    </row>
    <row r="61" spans="1:3" ht="51" x14ac:dyDescent="0.25">
      <c r="A61" s="85" t="s">
        <v>7176</v>
      </c>
      <c r="B61" s="85" t="s">
        <v>4530</v>
      </c>
      <c r="C61" s="85" t="s">
        <v>12299</v>
      </c>
    </row>
    <row r="62" spans="1:3" ht="25.5" x14ac:dyDescent="0.25">
      <c r="A62" s="85" t="s">
        <v>7143</v>
      </c>
      <c r="B62" s="85" t="s">
        <v>4530</v>
      </c>
      <c r="C62" s="85" t="s">
        <v>4530</v>
      </c>
    </row>
    <row r="63" spans="1:3" ht="153" x14ac:dyDescent="0.25">
      <c r="A63" s="85" t="s">
        <v>7158</v>
      </c>
      <c r="B63" s="85" t="s">
        <v>12300</v>
      </c>
      <c r="C63" s="85" t="s">
        <v>12301</v>
      </c>
    </row>
    <row r="64" spans="1:3" ht="306" x14ac:dyDescent="0.25">
      <c r="A64" s="85" t="s">
        <v>7186</v>
      </c>
      <c r="B64" s="85" t="s">
        <v>12302</v>
      </c>
      <c r="C64" s="85" t="s">
        <v>12303</v>
      </c>
    </row>
    <row r="65" spans="1:3" ht="51" x14ac:dyDescent="0.25">
      <c r="A65" s="85" t="s">
        <v>7204</v>
      </c>
      <c r="B65" s="85" t="s">
        <v>4530</v>
      </c>
      <c r="C65" s="85" t="s">
        <v>12304</v>
      </c>
    </row>
    <row r="66" spans="1:3" ht="242.25" x14ac:dyDescent="0.25">
      <c r="A66" s="85" t="s">
        <v>7177</v>
      </c>
      <c r="B66" s="85" t="s">
        <v>12305</v>
      </c>
      <c r="C66" s="85" t="s">
        <v>4530</v>
      </c>
    </row>
    <row r="67" spans="1:3" ht="178.5" x14ac:dyDescent="0.25">
      <c r="A67" s="85" t="s">
        <v>7194</v>
      </c>
      <c r="B67" s="85" t="s">
        <v>12306</v>
      </c>
      <c r="C67" s="85" t="s">
        <v>12307</v>
      </c>
    </row>
    <row r="68" spans="1:3" ht="178.5" x14ac:dyDescent="0.25">
      <c r="A68" s="85" t="s">
        <v>7220</v>
      </c>
      <c r="B68" s="85" t="s">
        <v>12308</v>
      </c>
      <c r="C68" s="85" t="s">
        <v>4530</v>
      </c>
    </row>
    <row r="69" spans="1:3" ht="178.5" x14ac:dyDescent="0.25">
      <c r="A69" s="85" t="s">
        <v>7224</v>
      </c>
      <c r="B69" s="85" t="s">
        <v>12309</v>
      </c>
      <c r="C69" s="85" t="s">
        <v>4530</v>
      </c>
    </row>
    <row r="70" spans="1:3" ht="178.5" x14ac:dyDescent="0.25">
      <c r="A70" s="85" t="s">
        <v>7227</v>
      </c>
      <c r="B70" s="85" t="s">
        <v>12310</v>
      </c>
      <c r="C70" s="85" t="s">
        <v>4530</v>
      </c>
    </row>
    <row r="71" spans="1:3" ht="409.5" x14ac:dyDescent="0.25">
      <c r="A71" s="85" t="s">
        <v>7054</v>
      </c>
      <c r="B71" s="85" t="s">
        <v>12311</v>
      </c>
      <c r="C71" s="85" t="s">
        <v>12312</v>
      </c>
    </row>
    <row r="72" spans="1:3" ht="191.25" x14ac:dyDescent="0.25">
      <c r="A72" s="85" t="s">
        <v>7234</v>
      </c>
      <c r="B72" s="85" t="s">
        <v>12313</v>
      </c>
      <c r="C72" s="85" t="s">
        <v>4530</v>
      </c>
    </row>
    <row r="73" spans="1:3" ht="51" x14ac:dyDescent="0.25">
      <c r="A73" s="85" t="s">
        <v>7216</v>
      </c>
      <c r="B73" s="85" t="s">
        <v>12314</v>
      </c>
      <c r="C73" s="85" t="s">
        <v>4530</v>
      </c>
    </row>
    <row r="74" spans="1:3" ht="409.5" x14ac:dyDescent="0.25">
      <c r="A74" s="85" t="s">
        <v>7062</v>
      </c>
      <c r="B74" s="85" t="s">
        <v>12315</v>
      </c>
      <c r="C74" s="85" t="s">
        <v>12316</v>
      </c>
    </row>
    <row r="75" spans="1:3" ht="127.5" x14ac:dyDescent="0.25">
      <c r="A75" s="85" t="s">
        <v>7130</v>
      </c>
      <c r="B75" s="85" t="s">
        <v>12317</v>
      </c>
      <c r="C75" s="85" t="s">
        <v>12318</v>
      </c>
    </row>
    <row r="76" spans="1:3" ht="25.5" x14ac:dyDescent="0.25">
      <c r="A76" s="85" t="s">
        <v>7243</v>
      </c>
      <c r="B76" s="85" t="s">
        <v>4530</v>
      </c>
      <c r="C76" s="85" t="s">
        <v>4530</v>
      </c>
    </row>
    <row r="77" spans="1:3" ht="369.75" x14ac:dyDescent="0.25">
      <c r="A77" s="85" t="s">
        <v>7263</v>
      </c>
      <c r="B77" s="85" t="s">
        <v>12319</v>
      </c>
      <c r="C77" s="85" t="s">
        <v>12320</v>
      </c>
    </row>
    <row r="78" spans="1:3" ht="344.25" x14ac:dyDescent="0.25">
      <c r="A78" s="85" t="s">
        <v>7152</v>
      </c>
      <c r="B78" s="85" t="s">
        <v>12321</v>
      </c>
      <c r="C78" s="85" t="s">
        <v>12322</v>
      </c>
    </row>
    <row r="79" spans="1:3" ht="229.5" x14ac:dyDescent="0.25">
      <c r="A79" s="85" t="s">
        <v>7155</v>
      </c>
      <c r="B79" s="85" t="s">
        <v>12323</v>
      </c>
      <c r="C79" s="85" t="s">
        <v>12324</v>
      </c>
    </row>
    <row r="80" spans="1:3" ht="409.5" x14ac:dyDescent="0.25">
      <c r="A80" s="85" t="s">
        <v>6941</v>
      </c>
      <c r="B80" s="85" t="s">
        <v>12325</v>
      </c>
      <c r="C80" s="85" t="s">
        <v>12326</v>
      </c>
    </row>
    <row r="81" spans="1:3" ht="409.5" x14ac:dyDescent="0.25">
      <c r="A81" s="85" t="s">
        <v>7174</v>
      </c>
      <c r="B81" s="85" t="s">
        <v>12327</v>
      </c>
      <c r="C81" s="85" t="s">
        <v>12328</v>
      </c>
    </row>
    <row r="82" spans="1:3" ht="140.25" x14ac:dyDescent="0.25">
      <c r="A82" s="85" t="s">
        <v>7264</v>
      </c>
      <c r="B82" s="85" t="s">
        <v>12329</v>
      </c>
      <c r="C82" s="85" t="s">
        <v>12330</v>
      </c>
    </row>
    <row r="83" spans="1:3" ht="409.5" x14ac:dyDescent="0.25">
      <c r="A83" s="85" t="s">
        <v>7270</v>
      </c>
      <c r="B83" s="85" t="s">
        <v>12331</v>
      </c>
      <c r="C83" s="85" t="s">
        <v>12332</v>
      </c>
    </row>
    <row r="84" spans="1:3" ht="409.5" x14ac:dyDescent="0.25">
      <c r="A84" s="85" t="s">
        <v>7061</v>
      </c>
      <c r="B84" s="85" t="s">
        <v>12333</v>
      </c>
      <c r="C84" s="85" t="s">
        <v>12334</v>
      </c>
    </row>
    <row r="85" spans="1:3" ht="25.5" x14ac:dyDescent="0.25">
      <c r="A85" s="85" t="s">
        <v>7307</v>
      </c>
      <c r="B85" s="85" t="s">
        <v>4530</v>
      </c>
      <c r="C85" s="85" t="s">
        <v>4530</v>
      </c>
    </row>
    <row r="86" spans="1:3" ht="51" x14ac:dyDescent="0.25">
      <c r="A86" s="85" t="s">
        <v>7115</v>
      </c>
      <c r="B86" s="85" t="s">
        <v>4530</v>
      </c>
      <c r="C86" s="85" t="s">
        <v>12335</v>
      </c>
    </row>
    <row r="87" spans="1:3" ht="51" x14ac:dyDescent="0.25">
      <c r="A87" s="85" t="s">
        <v>7326</v>
      </c>
      <c r="B87" s="85" t="s">
        <v>4530</v>
      </c>
      <c r="C87" s="85" t="s">
        <v>12336</v>
      </c>
    </row>
    <row r="88" spans="1:3" ht="409.5" x14ac:dyDescent="0.25">
      <c r="A88" s="85" t="s">
        <v>7308</v>
      </c>
      <c r="B88" s="85" t="s">
        <v>12337</v>
      </c>
      <c r="C88" s="85" t="s">
        <v>12338</v>
      </c>
    </row>
    <row r="89" spans="1:3" ht="63.75" x14ac:dyDescent="0.25">
      <c r="A89" s="85" t="s">
        <v>7311</v>
      </c>
      <c r="B89" s="85" t="s">
        <v>12339</v>
      </c>
      <c r="C89" s="85" t="s">
        <v>12340</v>
      </c>
    </row>
    <row r="90" spans="1:3" ht="25.5" x14ac:dyDescent="0.25">
      <c r="A90" s="85" t="s">
        <v>7330</v>
      </c>
      <c r="B90" s="85" t="s">
        <v>4530</v>
      </c>
      <c r="C90" s="85" t="s">
        <v>4530</v>
      </c>
    </row>
    <row r="91" spans="1:3" ht="25.5" x14ac:dyDescent="0.25">
      <c r="A91" s="85" t="s">
        <v>7349</v>
      </c>
      <c r="B91" s="85" t="s">
        <v>4530</v>
      </c>
      <c r="C91" s="85" t="s">
        <v>4530</v>
      </c>
    </row>
    <row r="92" spans="1:3" ht="409.5" x14ac:dyDescent="0.25">
      <c r="A92" s="85" t="s">
        <v>7333</v>
      </c>
      <c r="B92" s="85" t="s">
        <v>12341</v>
      </c>
      <c r="C92" s="85" t="s">
        <v>12342</v>
      </c>
    </row>
    <row r="93" spans="1:3" ht="25.5" x14ac:dyDescent="0.25">
      <c r="A93" s="85" t="s">
        <v>7336</v>
      </c>
      <c r="B93" s="85" t="s">
        <v>4530</v>
      </c>
      <c r="C93" s="85" t="s">
        <v>4530</v>
      </c>
    </row>
    <row r="94" spans="1:3" ht="242.25" x14ac:dyDescent="0.25">
      <c r="A94" s="85" t="s">
        <v>7370</v>
      </c>
      <c r="B94" s="85" t="s">
        <v>12343</v>
      </c>
      <c r="C94" s="85" t="s">
        <v>4530</v>
      </c>
    </row>
    <row r="95" spans="1:3" ht="153" x14ac:dyDescent="0.25">
      <c r="A95" s="85" t="s">
        <v>7371</v>
      </c>
      <c r="B95" s="85" t="s">
        <v>12344</v>
      </c>
      <c r="C95" s="85" t="s">
        <v>4530</v>
      </c>
    </row>
    <row r="96" spans="1:3" ht="25.5" x14ac:dyDescent="0.25">
      <c r="A96" s="85" t="s">
        <v>7372</v>
      </c>
      <c r="B96" s="85" t="s">
        <v>4530</v>
      </c>
      <c r="C96" s="85" t="s">
        <v>4530</v>
      </c>
    </row>
    <row r="97" spans="1:3" ht="408" x14ac:dyDescent="0.25">
      <c r="A97" s="85" t="s">
        <v>7377</v>
      </c>
      <c r="B97" s="85" t="s">
        <v>12345</v>
      </c>
      <c r="C97" s="85" t="s">
        <v>12346</v>
      </c>
    </row>
    <row r="98" spans="1:3" ht="409.5" x14ac:dyDescent="0.25">
      <c r="A98" s="85" t="s">
        <v>6980</v>
      </c>
      <c r="B98" s="85" t="s">
        <v>12347</v>
      </c>
      <c r="C98" s="85" t="s">
        <v>12348</v>
      </c>
    </row>
    <row r="99" spans="1:3" ht="51" x14ac:dyDescent="0.25">
      <c r="A99" s="85" t="s">
        <v>7392</v>
      </c>
      <c r="B99" s="85" t="s">
        <v>4530</v>
      </c>
      <c r="C99" s="85" t="s">
        <v>12349</v>
      </c>
    </row>
    <row r="100" spans="1:3" ht="114.75" x14ac:dyDescent="0.25">
      <c r="A100" s="85" t="s">
        <v>7393</v>
      </c>
      <c r="B100" s="85" t="s">
        <v>12350</v>
      </c>
      <c r="C100" s="85" t="s">
        <v>12351</v>
      </c>
    </row>
    <row r="101" spans="1:3" ht="409.5" x14ac:dyDescent="0.25">
      <c r="A101" s="85" t="s">
        <v>7252</v>
      </c>
      <c r="B101" s="85" t="s">
        <v>12352</v>
      </c>
      <c r="C101" s="85" t="s">
        <v>12353</v>
      </c>
    </row>
    <row r="102" spans="1:3" ht="114.75" x14ac:dyDescent="0.25">
      <c r="A102" s="85" t="s">
        <v>7284</v>
      </c>
      <c r="B102" s="85" t="s">
        <v>12354</v>
      </c>
      <c r="C102" s="85" t="s">
        <v>12355</v>
      </c>
    </row>
    <row r="103" spans="1:3" ht="409.5" x14ac:dyDescent="0.25">
      <c r="A103" s="85" t="s">
        <v>7294</v>
      </c>
      <c r="B103" s="85" t="s">
        <v>12356</v>
      </c>
      <c r="C103" s="85" t="s">
        <v>12357</v>
      </c>
    </row>
    <row r="104" spans="1:3" ht="255" x14ac:dyDescent="0.25">
      <c r="A104" s="85" t="s">
        <v>7404</v>
      </c>
      <c r="B104" s="85" t="s">
        <v>12358</v>
      </c>
      <c r="C104" s="85" t="s">
        <v>4530</v>
      </c>
    </row>
    <row r="105" spans="1:3" ht="409.5" x14ac:dyDescent="0.25">
      <c r="A105" s="85" t="s">
        <v>7245</v>
      </c>
      <c r="B105" s="85" t="s">
        <v>12359</v>
      </c>
      <c r="C105" s="85" t="s">
        <v>12360</v>
      </c>
    </row>
    <row r="106" spans="1:3" ht="409.5" x14ac:dyDescent="0.25">
      <c r="A106" s="85" t="s">
        <v>7391</v>
      </c>
      <c r="B106" s="85" t="s">
        <v>12361</v>
      </c>
      <c r="C106" s="85" t="s">
        <v>12362</v>
      </c>
    </row>
    <row r="107" spans="1:3" ht="409.5" x14ac:dyDescent="0.25">
      <c r="A107" s="85" t="s">
        <v>7398</v>
      </c>
      <c r="B107" s="85" t="s">
        <v>12363</v>
      </c>
      <c r="C107" s="85" t="s">
        <v>4530</v>
      </c>
    </row>
    <row r="108" spans="1:3" ht="409.5" x14ac:dyDescent="0.25">
      <c r="A108" s="85" t="s">
        <v>7380</v>
      </c>
      <c r="B108" s="85" t="s">
        <v>12364</v>
      </c>
      <c r="C108" s="85" t="s">
        <v>12365</v>
      </c>
    </row>
    <row r="109" spans="1:3" ht="25.5" x14ac:dyDescent="0.25">
      <c r="A109" s="85" t="s">
        <v>7422</v>
      </c>
      <c r="B109" s="85" t="s">
        <v>4530</v>
      </c>
      <c r="C109" s="85" t="s">
        <v>4530</v>
      </c>
    </row>
    <row r="110" spans="1:3" ht="409.5" x14ac:dyDescent="0.25">
      <c r="A110" s="85" t="s">
        <v>7412</v>
      </c>
      <c r="B110" s="85" t="s">
        <v>12366</v>
      </c>
      <c r="C110" s="85" t="s">
        <v>4530</v>
      </c>
    </row>
    <row r="111" spans="1:3" ht="409.5" x14ac:dyDescent="0.25">
      <c r="A111" s="85" t="s">
        <v>7406</v>
      </c>
      <c r="B111" s="85" t="s">
        <v>12367</v>
      </c>
      <c r="C111" s="85" t="s">
        <v>12368</v>
      </c>
    </row>
    <row r="112" spans="1:3" ht="165.75" x14ac:dyDescent="0.25">
      <c r="A112" s="85" t="s">
        <v>6960</v>
      </c>
      <c r="B112" s="85" t="s">
        <v>12369</v>
      </c>
      <c r="C112" s="85" t="s">
        <v>12370</v>
      </c>
    </row>
    <row r="113" spans="1:3" ht="344.25" x14ac:dyDescent="0.25">
      <c r="A113" s="85" t="s">
        <v>7137</v>
      </c>
      <c r="B113" s="85" t="s">
        <v>12371</v>
      </c>
      <c r="C113" s="85" t="s">
        <v>12372</v>
      </c>
    </row>
    <row r="114" spans="1:3" ht="25.5" x14ac:dyDescent="0.25">
      <c r="A114" s="85" t="s">
        <v>7459</v>
      </c>
      <c r="B114" s="85" t="s">
        <v>4530</v>
      </c>
      <c r="C114" s="85" t="s">
        <v>4530</v>
      </c>
    </row>
    <row r="115" spans="1:3" ht="25.5" x14ac:dyDescent="0.25">
      <c r="A115" s="85" t="s">
        <v>7457</v>
      </c>
      <c r="B115" s="85" t="s">
        <v>4530</v>
      </c>
      <c r="C115" s="85" t="s">
        <v>4530</v>
      </c>
    </row>
    <row r="116" spans="1:3" ht="25.5" x14ac:dyDescent="0.25">
      <c r="A116" s="85" t="s">
        <v>7465</v>
      </c>
      <c r="B116" s="85" t="s">
        <v>4530</v>
      </c>
      <c r="C116" s="85" t="s">
        <v>4530</v>
      </c>
    </row>
    <row r="117" spans="1:3" ht="114.75" x14ac:dyDescent="0.25">
      <c r="A117" s="85" t="s">
        <v>7472</v>
      </c>
      <c r="B117" s="85" t="s">
        <v>12373</v>
      </c>
      <c r="C117" s="85" t="s">
        <v>12374</v>
      </c>
    </row>
    <row r="118" spans="1:3" ht="25.5" x14ac:dyDescent="0.25">
      <c r="A118" s="85" t="s">
        <v>7466</v>
      </c>
      <c r="B118" s="85" t="s">
        <v>4530</v>
      </c>
      <c r="C118" s="85" t="s">
        <v>4530</v>
      </c>
    </row>
    <row r="119" spans="1:3" ht="140.25" x14ac:dyDescent="0.25">
      <c r="A119" s="85" t="s">
        <v>7153</v>
      </c>
      <c r="B119" s="85" t="s">
        <v>12375</v>
      </c>
      <c r="C119" s="85" t="s">
        <v>12376</v>
      </c>
    </row>
    <row r="120" spans="1:3" ht="25.5" x14ac:dyDescent="0.25">
      <c r="A120" s="85" t="s">
        <v>7480</v>
      </c>
      <c r="B120" s="85" t="s">
        <v>4530</v>
      </c>
      <c r="C120" s="85" t="s">
        <v>4530</v>
      </c>
    </row>
    <row r="121" spans="1:3" ht="114.75" x14ac:dyDescent="0.25">
      <c r="A121" s="85" t="s">
        <v>7487</v>
      </c>
      <c r="B121" s="85" t="s">
        <v>4530</v>
      </c>
      <c r="C121" s="85" t="s">
        <v>12377</v>
      </c>
    </row>
    <row r="122" spans="1:3" ht="409.5" x14ac:dyDescent="0.25">
      <c r="A122" s="85" t="s">
        <v>7066</v>
      </c>
      <c r="B122" s="85" t="s">
        <v>12378</v>
      </c>
      <c r="C122" s="85" t="s">
        <v>12379</v>
      </c>
    </row>
    <row r="123" spans="1:3" ht="395.25" x14ac:dyDescent="0.25">
      <c r="A123" s="85" t="s">
        <v>7390</v>
      </c>
      <c r="B123" s="85" t="s">
        <v>12380</v>
      </c>
      <c r="C123" s="85" t="s">
        <v>12381</v>
      </c>
    </row>
    <row r="124" spans="1:3" ht="25.5" x14ac:dyDescent="0.25">
      <c r="A124" s="85" t="s">
        <v>7492</v>
      </c>
      <c r="B124" s="85" t="s">
        <v>4530</v>
      </c>
      <c r="C124" s="85" t="s">
        <v>4530</v>
      </c>
    </row>
    <row r="125" spans="1:3" ht="25.5" x14ac:dyDescent="0.25">
      <c r="A125" s="85" t="s">
        <v>7490</v>
      </c>
      <c r="B125" s="85" t="s">
        <v>4530</v>
      </c>
      <c r="C125" s="85" t="s">
        <v>4530</v>
      </c>
    </row>
    <row r="126" spans="1:3" ht="89.25" x14ac:dyDescent="0.25">
      <c r="A126" s="85" t="s">
        <v>7491</v>
      </c>
      <c r="B126" s="85" t="s">
        <v>12382</v>
      </c>
      <c r="C126" s="85" t="s">
        <v>4530</v>
      </c>
    </row>
    <row r="127" spans="1:3" ht="409.5" x14ac:dyDescent="0.25">
      <c r="A127" s="85" t="s">
        <v>7429</v>
      </c>
      <c r="B127" s="85" t="s">
        <v>12383</v>
      </c>
      <c r="C127" s="85" t="s">
        <v>12384</v>
      </c>
    </row>
    <row r="128" spans="1:3" ht="25.5" x14ac:dyDescent="0.25">
      <c r="A128" s="85" t="s">
        <v>7489</v>
      </c>
      <c r="B128" s="85" t="s">
        <v>4530</v>
      </c>
      <c r="C128" s="85" t="s">
        <v>4530</v>
      </c>
    </row>
    <row r="129" spans="1:3" ht="409.5" x14ac:dyDescent="0.25">
      <c r="A129" s="85" t="s">
        <v>7485</v>
      </c>
      <c r="B129" s="85" t="s">
        <v>12385</v>
      </c>
      <c r="C129" s="85" t="s">
        <v>12386</v>
      </c>
    </row>
    <row r="130" spans="1:3" ht="409.5" x14ac:dyDescent="0.25">
      <c r="A130" s="85" t="s">
        <v>7030</v>
      </c>
      <c r="B130" s="85" t="s">
        <v>12387</v>
      </c>
      <c r="C130" s="85" t="s">
        <v>12388</v>
      </c>
    </row>
    <row r="131" spans="1:3" ht="178.5" x14ac:dyDescent="0.25">
      <c r="A131" s="85" t="s">
        <v>7477</v>
      </c>
      <c r="B131" s="85" t="s">
        <v>12389</v>
      </c>
      <c r="C131" s="85" t="s">
        <v>12390</v>
      </c>
    </row>
    <row r="132" spans="1:3" ht="51" x14ac:dyDescent="0.25">
      <c r="A132" s="85" t="s">
        <v>7508</v>
      </c>
      <c r="B132" s="85" t="s">
        <v>12391</v>
      </c>
      <c r="C132" s="85" t="s">
        <v>12392</v>
      </c>
    </row>
    <row r="133" spans="1:3" ht="409.5" x14ac:dyDescent="0.25">
      <c r="A133" s="85" t="s">
        <v>7082</v>
      </c>
      <c r="B133" s="85" t="s">
        <v>12393</v>
      </c>
      <c r="C133" s="85" t="s">
        <v>12394</v>
      </c>
    </row>
    <row r="134" spans="1:3" ht="51" x14ac:dyDescent="0.25">
      <c r="A134" s="85" t="s">
        <v>7500</v>
      </c>
      <c r="B134" s="85" t="s">
        <v>4530</v>
      </c>
      <c r="C134" s="85" t="s">
        <v>12395</v>
      </c>
    </row>
    <row r="135" spans="1:3" ht="51" x14ac:dyDescent="0.25">
      <c r="A135" s="85" t="s">
        <v>7539</v>
      </c>
      <c r="B135" s="85" t="s">
        <v>4530</v>
      </c>
      <c r="C135" s="85" t="s">
        <v>12396</v>
      </c>
    </row>
    <row r="136" spans="1:3" ht="331.5" x14ac:dyDescent="0.25">
      <c r="A136" s="85" t="s">
        <v>7518</v>
      </c>
      <c r="B136" s="85" t="s">
        <v>12397</v>
      </c>
      <c r="C136" s="85" t="s">
        <v>12398</v>
      </c>
    </row>
    <row r="137" spans="1:3" ht="25.5" x14ac:dyDescent="0.25">
      <c r="A137" s="85" t="s">
        <v>7519</v>
      </c>
      <c r="B137" s="85" t="s">
        <v>4530</v>
      </c>
      <c r="C137" s="85" t="s">
        <v>4530</v>
      </c>
    </row>
    <row r="138" spans="1:3" ht="409.5" x14ac:dyDescent="0.25">
      <c r="A138" s="85" t="s">
        <v>7520</v>
      </c>
      <c r="B138" s="85" t="s">
        <v>12399</v>
      </c>
      <c r="C138" s="85" t="s">
        <v>12400</v>
      </c>
    </row>
    <row r="139" spans="1:3" ht="51" x14ac:dyDescent="0.25">
      <c r="A139" s="85" t="s">
        <v>7547</v>
      </c>
      <c r="B139" s="85" t="s">
        <v>4530</v>
      </c>
      <c r="C139" s="85" t="s">
        <v>12401</v>
      </c>
    </row>
    <row r="140" spans="1:3" ht="204" x14ac:dyDescent="0.25">
      <c r="A140" s="85" t="s">
        <v>7537</v>
      </c>
      <c r="B140" s="85" t="s">
        <v>12402</v>
      </c>
      <c r="C140" s="85" t="s">
        <v>12403</v>
      </c>
    </row>
    <row r="141" spans="1:3" ht="408" x14ac:dyDescent="0.25">
      <c r="A141" s="85" t="s">
        <v>7292</v>
      </c>
      <c r="B141" s="85" t="s">
        <v>12404</v>
      </c>
      <c r="C141" s="85" t="s">
        <v>12405</v>
      </c>
    </row>
    <row r="142" spans="1:3" ht="51" x14ac:dyDescent="0.25">
      <c r="A142" s="85" t="s">
        <v>7556</v>
      </c>
      <c r="B142" s="85" t="s">
        <v>4530</v>
      </c>
      <c r="C142" s="85" t="s">
        <v>12406</v>
      </c>
    </row>
    <row r="143" spans="1:3" ht="25.5" x14ac:dyDescent="0.25">
      <c r="A143" s="85" t="s">
        <v>7546</v>
      </c>
      <c r="B143" s="85" t="s">
        <v>4530</v>
      </c>
      <c r="C143" s="85" t="s">
        <v>4530</v>
      </c>
    </row>
    <row r="144" spans="1:3" ht="51" x14ac:dyDescent="0.25">
      <c r="A144" s="85" t="s">
        <v>7542</v>
      </c>
      <c r="B144" s="85" t="s">
        <v>4530</v>
      </c>
      <c r="C144" s="85" t="s">
        <v>12407</v>
      </c>
    </row>
    <row r="145" spans="1:3" ht="331.5" x14ac:dyDescent="0.25">
      <c r="A145" s="85" t="s">
        <v>7543</v>
      </c>
      <c r="B145" s="85" t="s">
        <v>12408</v>
      </c>
      <c r="C145" s="85" t="s">
        <v>12409</v>
      </c>
    </row>
    <row r="146" spans="1:3" ht="409.5" x14ac:dyDescent="0.25">
      <c r="A146" s="85" t="s">
        <v>7511</v>
      </c>
      <c r="B146" s="85" t="s">
        <v>12410</v>
      </c>
      <c r="C146" s="85" t="s">
        <v>12411</v>
      </c>
    </row>
    <row r="147" spans="1:3" ht="409.5" x14ac:dyDescent="0.25">
      <c r="A147" s="85" t="s">
        <v>7342</v>
      </c>
      <c r="B147" s="85" t="s">
        <v>12412</v>
      </c>
      <c r="C147" s="85" t="s">
        <v>12413</v>
      </c>
    </row>
    <row r="148" spans="1:3" ht="409.5" x14ac:dyDescent="0.25">
      <c r="A148" s="85" t="s">
        <v>7302</v>
      </c>
      <c r="B148" s="85" t="s">
        <v>12414</v>
      </c>
      <c r="C148" s="85" t="s">
        <v>12415</v>
      </c>
    </row>
    <row r="149" spans="1:3" ht="25.5" x14ac:dyDescent="0.25">
      <c r="A149" s="85" t="s">
        <v>7586</v>
      </c>
      <c r="B149" s="85" t="s">
        <v>4530</v>
      </c>
      <c r="C149" s="85" t="s">
        <v>4530</v>
      </c>
    </row>
    <row r="150" spans="1:3" ht="409.5" x14ac:dyDescent="0.25">
      <c r="A150" s="85" t="s">
        <v>7541</v>
      </c>
      <c r="B150" s="85" t="s">
        <v>12416</v>
      </c>
      <c r="C150" s="85" t="s">
        <v>12417</v>
      </c>
    </row>
    <row r="151" spans="1:3" ht="114.75" x14ac:dyDescent="0.25">
      <c r="A151" s="85" t="s">
        <v>7540</v>
      </c>
      <c r="B151" s="85" t="s">
        <v>12418</v>
      </c>
      <c r="C151" s="85" t="s">
        <v>12419</v>
      </c>
    </row>
    <row r="152" spans="1:3" ht="409.5" x14ac:dyDescent="0.25">
      <c r="A152" s="85" t="s">
        <v>7495</v>
      </c>
      <c r="B152" s="85" t="s">
        <v>12420</v>
      </c>
      <c r="C152" s="85" t="s">
        <v>12421</v>
      </c>
    </row>
    <row r="153" spans="1:3" ht="127.5" x14ac:dyDescent="0.25">
      <c r="A153" s="85" t="s">
        <v>7548</v>
      </c>
      <c r="B153" s="85" t="s">
        <v>12422</v>
      </c>
      <c r="C153" s="85" t="s">
        <v>12423</v>
      </c>
    </row>
    <row r="154" spans="1:3" ht="344.25" x14ac:dyDescent="0.25">
      <c r="A154" s="85" t="s">
        <v>7322</v>
      </c>
      <c r="B154" s="85" t="s">
        <v>12424</v>
      </c>
      <c r="C154" s="85" t="s">
        <v>12425</v>
      </c>
    </row>
    <row r="155" spans="1:3" ht="25.5" x14ac:dyDescent="0.25">
      <c r="A155" s="85" t="s">
        <v>7597</v>
      </c>
      <c r="B155" s="85" t="s">
        <v>4530</v>
      </c>
      <c r="C155" s="85" t="s">
        <v>4530</v>
      </c>
    </row>
    <row r="156" spans="1:3" ht="25.5" x14ac:dyDescent="0.25">
      <c r="A156" s="85" t="s">
        <v>7598</v>
      </c>
      <c r="B156" s="85" t="s">
        <v>4530</v>
      </c>
      <c r="C156" s="85" t="s">
        <v>4530</v>
      </c>
    </row>
    <row r="157" spans="1:3" ht="357" x14ac:dyDescent="0.25">
      <c r="A157" s="85" t="s">
        <v>7467</v>
      </c>
      <c r="B157" s="85" t="s">
        <v>12426</v>
      </c>
      <c r="C157" s="85" t="s">
        <v>12427</v>
      </c>
    </row>
    <row r="158" spans="1:3" ht="409.5" x14ac:dyDescent="0.25">
      <c r="A158" s="85" t="s">
        <v>7476</v>
      </c>
      <c r="B158" s="85" t="s">
        <v>12428</v>
      </c>
      <c r="C158" s="85" t="s">
        <v>12429</v>
      </c>
    </row>
    <row r="159" spans="1:3" ht="191.25" x14ac:dyDescent="0.25">
      <c r="A159" s="85" t="s">
        <v>7621</v>
      </c>
      <c r="B159" s="85" t="s">
        <v>12430</v>
      </c>
      <c r="C159" s="85" t="s">
        <v>12431</v>
      </c>
    </row>
    <row r="160" spans="1:3" ht="408" x14ac:dyDescent="0.25">
      <c r="A160" s="85" t="s">
        <v>7526</v>
      </c>
      <c r="B160" s="85" t="s">
        <v>12432</v>
      </c>
      <c r="C160" s="85" t="s">
        <v>12433</v>
      </c>
    </row>
    <row r="161" spans="1:3" ht="140.25" x14ac:dyDescent="0.25">
      <c r="A161" s="85" t="s">
        <v>7069</v>
      </c>
      <c r="B161" s="85" t="s">
        <v>12434</v>
      </c>
      <c r="C161" s="85" t="s">
        <v>12435</v>
      </c>
    </row>
    <row r="162" spans="1:3" ht="255" x14ac:dyDescent="0.25">
      <c r="A162" s="85" t="s">
        <v>7622</v>
      </c>
      <c r="B162" s="85" t="s">
        <v>12436</v>
      </c>
      <c r="C162" s="85" t="s">
        <v>12437</v>
      </c>
    </row>
    <row r="163" spans="1:3" ht="409.5" x14ac:dyDescent="0.25">
      <c r="A163" s="85" t="s">
        <v>7601</v>
      </c>
      <c r="B163" s="85" t="s">
        <v>12438</v>
      </c>
      <c r="C163" s="85" t="s">
        <v>12439</v>
      </c>
    </row>
    <row r="164" spans="1:3" ht="357" x14ac:dyDescent="0.25">
      <c r="A164" s="85" t="s">
        <v>7603</v>
      </c>
      <c r="B164" s="85" t="s">
        <v>12440</v>
      </c>
      <c r="C164" s="85" t="s">
        <v>12441</v>
      </c>
    </row>
    <row r="165" spans="1:3" ht="357" x14ac:dyDescent="0.25">
      <c r="A165" s="85" t="s">
        <v>7351</v>
      </c>
      <c r="B165" s="85" t="s">
        <v>12442</v>
      </c>
      <c r="C165" s="85" t="s">
        <v>12443</v>
      </c>
    </row>
    <row r="166" spans="1:3" ht="331.5" x14ac:dyDescent="0.25">
      <c r="A166" s="85" t="s">
        <v>7531</v>
      </c>
      <c r="B166" s="85" t="s">
        <v>12444</v>
      </c>
      <c r="C166" s="85" t="s">
        <v>12445</v>
      </c>
    </row>
    <row r="167" spans="1:3" ht="409.5" x14ac:dyDescent="0.25">
      <c r="A167" s="85" t="s">
        <v>7442</v>
      </c>
      <c r="B167" s="85" t="s">
        <v>12446</v>
      </c>
      <c r="C167" s="85" t="s">
        <v>12447</v>
      </c>
    </row>
    <row r="168" spans="1:3" ht="409.5" x14ac:dyDescent="0.25">
      <c r="A168" s="85" t="s">
        <v>7181</v>
      </c>
      <c r="B168" s="85" t="s">
        <v>12448</v>
      </c>
      <c r="C168" s="85" t="s">
        <v>12449</v>
      </c>
    </row>
    <row r="169" spans="1:3" ht="409.5" x14ac:dyDescent="0.25">
      <c r="A169" s="85" t="s">
        <v>6996</v>
      </c>
      <c r="B169" s="85" t="s">
        <v>12450</v>
      </c>
      <c r="C169" s="85" t="s">
        <v>12451</v>
      </c>
    </row>
    <row r="170" spans="1:3" ht="25.5" x14ac:dyDescent="0.25">
      <c r="A170" s="85" t="s">
        <v>7634</v>
      </c>
      <c r="B170" s="85" t="s">
        <v>4530</v>
      </c>
      <c r="C170" s="85" t="s">
        <v>4530</v>
      </c>
    </row>
    <row r="171" spans="1:3" ht="51" x14ac:dyDescent="0.25">
      <c r="A171" s="85" t="s">
        <v>7635</v>
      </c>
      <c r="B171" s="85" t="s">
        <v>4530</v>
      </c>
      <c r="C171" s="85" t="s">
        <v>12452</v>
      </c>
    </row>
    <row r="172" spans="1:3" ht="25.5" x14ac:dyDescent="0.25">
      <c r="A172" s="85" t="s">
        <v>7636</v>
      </c>
      <c r="B172" s="85" t="s">
        <v>4530</v>
      </c>
      <c r="C172" s="85" t="s">
        <v>4530</v>
      </c>
    </row>
    <row r="173" spans="1:3" ht="409.5" x14ac:dyDescent="0.25">
      <c r="A173" s="85" t="s">
        <v>7403</v>
      </c>
      <c r="B173" s="85" t="s">
        <v>12453</v>
      </c>
      <c r="C173" s="85" t="s">
        <v>12454</v>
      </c>
    </row>
    <row r="174" spans="1:3" ht="409.5" x14ac:dyDescent="0.25">
      <c r="A174" s="85" t="s">
        <v>7647</v>
      </c>
      <c r="B174" s="85" t="s">
        <v>12455</v>
      </c>
      <c r="C174" s="85" t="s">
        <v>12456</v>
      </c>
    </row>
    <row r="175" spans="1:3" ht="409.5" x14ac:dyDescent="0.25">
      <c r="A175" s="85" t="s">
        <v>6627</v>
      </c>
      <c r="B175" s="85" t="s">
        <v>12457</v>
      </c>
      <c r="C175" s="85" t="s">
        <v>12458</v>
      </c>
    </row>
    <row r="176" spans="1:3" ht="51" x14ac:dyDescent="0.25">
      <c r="A176" s="85" t="s">
        <v>7625</v>
      </c>
      <c r="B176" s="85" t="s">
        <v>12459</v>
      </c>
      <c r="C176" s="85" t="s">
        <v>12460</v>
      </c>
    </row>
    <row r="177" spans="1:3" ht="178.5" x14ac:dyDescent="0.25">
      <c r="A177" s="85" t="s">
        <v>7646</v>
      </c>
      <c r="B177" s="85" t="s">
        <v>12461</v>
      </c>
      <c r="C177" s="85" t="s">
        <v>12462</v>
      </c>
    </row>
    <row r="178" spans="1:3" ht="409.5" x14ac:dyDescent="0.25">
      <c r="A178" s="85" t="s">
        <v>7175</v>
      </c>
      <c r="B178" s="85" t="s">
        <v>12463</v>
      </c>
      <c r="C178" s="85" t="s">
        <v>12464</v>
      </c>
    </row>
    <row r="179" spans="1:3" ht="409.5" x14ac:dyDescent="0.25">
      <c r="A179" s="85" t="s">
        <v>7144</v>
      </c>
      <c r="B179" s="85" t="s">
        <v>12465</v>
      </c>
      <c r="C179" s="85" t="s">
        <v>12466</v>
      </c>
    </row>
    <row r="180" spans="1:3" ht="409.5" x14ac:dyDescent="0.25">
      <c r="A180" s="85" t="s">
        <v>7000</v>
      </c>
      <c r="B180" s="85" t="s">
        <v>12467</v>
      </c>
      <c r="C180" s="85" t="s">
        <v>12468</v>
      </c>
    </row>
    <row r="181" spans="1:3" ht="51" x14ac:dyDescent="0.25">
      <c r="A181" s="85" t="s">
        <v>7655</v>
      </c>
      <c r="B181" s="85" t="s">
        <v>4530</v>
      </c>
      <c r="C181" s="85" t="s">
        <v>12469</v>
      </c>
    </row>
    <row r="182" spans="1:3" ht="25.5" x14ac:dyDescent="0.25">
      <c r="A182" s="85" t="s">
        <v>7660</v>
      </c>
      <c r="B182" s="85" t="s">
        <v>4530</v>
      </c>
      <c r="C182" s="85" t="s">
        <v>4530</v>
      </c>
    </row>
    <row r="183" spans="1:3" ht="409.5" x14ac:dyDescent="0.25">
      <c r="A183" s="85" t="s">
        <v>7651</v>
      </c>
      <c r="B183" s="85" t="s">
        <v>12470</v>
      </c>
      <c r="C183" s="85" t="s">
        <v>12471</v>
      </c>
    </row>
    <row r="184" spans="1:3" ht="409.5" x14ac:dyDescent="0.25">
      <c r="A184" s="85" t="s">
        <v>7650</v>
      </c>
      <c r="B184" s="85" t="s">
        <v>12472</v>
      </c>
      <c r="C184" s="85" t="s">
        <v>12473</v>
      </c>
    </row>
    <row r="185" spans="1:3" ht="409.5" x14ac:dyDescent="0.25">
      <c r="A185" s="85" t="s">
        <v>7306</v>
      </c>
      <c r="B185" s="85" t="s">
        <v>12474</v>
      </c>
      <c r="C185" s="85" t="s">
        <v>12475</v>
      </c>
    </row>
    <row r="186" spans="1:3" ht="409.5" x14ac:dyDescent="0.25">
      <c r="A186" s="85" t="s">
        <v>6946</v>
      </c>
      <c r="B186" s="85" t="s">
        <v>12476</v>
      </c>
      <c r="C186" s="85" t="s">
        <v>12477</v>
      </c>
    </row>
    <row r="187" spans="1:3" ht="382.5" x14ac:dyDescent="0.25">
      <c r="A187" s="85" t="s">
        <v>7354</v>
      </c>
      <c r="B187" s="85" t="s">
        <v>12478</v>
      </c>
      <c r="C187" s="85" t="s">
        <v>12479</v>
      </c>
    </row>
    <row r="188" spans="1:3" ht="409.5" x14ac:dyDescent="0.25">
      <c r="A188" s="85" t="s">
        <v>7524</v>
      </c>
      <c r="B188" s="85" t="s">
        <v>12480</v>
      </c>
      <c r="C188" s="85" t="s">
        <v>12481</v>
      </c>
    </row>
    <row r="189" spans="1:3" ht="357" x14ac:dyDescent="0.25">
      <c r="A189" s="85" t="s">
        <v>7497</v>
      </c>
      <c r="B189" s="85" t="s">
        <v>12482</v>
      </c>
      <c r="C189" s="85" t="s">
        <v>12483</v>
      </c>
    </row>
    <row r="190" spans="1:3" ht="25.5" x14ac:dyDescent="0.25">
      <c r="A190" s="85" t="s">
        <v>7678</v>
      </c>
      <c r="B190" s="85" t="s">
        <v>4530</v>
      </c>
      <c r="C190" s="85" t="s">
        <v>4530</v>
      </c>
    </row>
    <row r="191" spans="1:3" ht="409.5" x14ac:dyDescent="0.25">
      <c r="A191" s="85" t="s">
        <v>7608</v>
      </c>
      <c r="B191" s="85" t="s">
        <v>12484</v>
      </c>
      <c r="C191" s="85" t="s">
        <v>12485</v>
      </c>
    </row>
    <row r="192" spans="1:3" ht="409.5" x14ac:dyDescent="0.25">
      <c r="A192" s="85" t="s">
        <v>7592</v>
      </c>
      <c r="B192" s="85" t="s">
        <v>12486</v>
      </c>
      <c r="C192" s="85" t="s">
        <v>12487</v>
      </c>
    </row>
    <row r="193" spans="1:3" ht="51" x14ac:dyDescent="0.25">
      <c r="A193" s="85" t="s">
        <v>7681</v>
      </c>
      <c r="B193" s="85" t="s">
        <v>12488</v>
      </c>
      <c r="C193" s="85" t="s">
        <v>4530</v>
      </c>
    </row>
    <row r="194" spans="1:3" ht="409.5" x14ac:dyDescent="0.25">
      <c r="A194" s="85" t="s">
        <v>7139</v>
      </c>
      <c r="B194" s="85" t="s">
        <v>12489</v>
      </c>
      <c r="C194" s="85" t="s">
        <v>12490</v>
      </c>
    </row>
    <row r="195" spans="1:3" ht="409.5" x14ac:dyDescent="0.25">
      <c r="A195" s="85" t="s">
        <v>7661</v>
      </c>
      <c r="B195" s="85" t="s">
        <v>12491</v>
      </c>
      <c r="C195" s="85" t="s">
        <v>12492</v>
      </c>
    </row>
    <row r="196" spans="1:3" ht="409.5" x14ac:dyDescent="0.25">
      <c r="A196" s="85" t="s">
        <v>7423</v>
      </c>
      <c r="B196" s="85" t="s">
        <v>12493</v>
      </c>
      <c r="C196" s="85" t="s">
        <v>12494</v>
      </c>
    </row>
    <row r="197" spans="1:3" ht="51" x14ac:dyDescent="0.25">
      <c r="A197" s="85" t="s">
        <v>7710</v>
      </c>
      <c r="B197" s="85" t="s">
        <v>4530</v>
      </c>
      <c r="C197" s="85" t="s">
        <v>12495</v>
      </c>
    </row>
    <row r="198" spans="1:3" ht="25.5" x14ac:dyDescent="0.25">
      <c r="A198" s="85" t="s">
        <v>7706</v>
      </c>
      <c r="B198" s="85" t="s">
        <v>4530</v>
      </c>
      <c r="C198" s="85" t="s">
        <v>4530</v>
      </c>
    </row>
    <row r="199" spans="1:3" ht="409.5" x14ac:dyDescent="0.25">
      <c r="A199" s="85" t="s">
        <v>7425</v>
      </c>
      <c r="B199" s="85" t="s">
        <v>12496</v>
      </c>
      <c r="C199" s="85" t="s">
        <v>12497</v>
      </c>
    </row>
    <row r="200" spans="1:3" ht="409.5" x14ac:dyDescent="0.25">
      <c r="A200" s="85" t="s">
        <v>6965</v>
      </c>
      <c r="B200" s="85" t="s">
        <v>12498</v>
      </c>
      <c r="C200" s="85" t="s">
        <v>12499</v>
      </c>
    </row>
    <row r="201" spans="1:3" ht="25.5" x14ac:dyDescent="0.25">
      <c r="A201" s="85" t="s">
        <v>7711</v>
      </c>
      <c r="B201" s="85" t="s">
        <v>4530</v>
      </c>
      <c r="C201" s="85" t="s">
        <v>4530</v>
      </c>
    </row>
    <row r="202" spans="1:3" ht="409.5" x14ac:dyDescent="0.25">
      <c r="A202" s="85" t="s">
        <v>7145</v>
      </c>
      <c r="B202" s="85" t="s">
        <v>12500</v>
      </c>
      <c r="C202" s="85" t="s">
        <v>12501</v>
      </c>
    </row>
    <row r="203" spans="1:3" ht="409.5" x14ac:dyDescent="0.25">
      <c r="A203" s="85" t="s">
        <v>7146</v>
      </c>
      <c r="B203" s="85" t="s">
        <v>12502</v>
      </c>
      <c r="C203" s="85" t="s">
        <v>12503</v>
      </c>
    </row>
    <row r="204" spans="1:3" ht="25.5" x14ac:dyDescent="0.25">
      <c r="A204" s="85" t="s">
        <v>7716</v>
      </c>
      <c r="B204" s="85" t="s">
        <v>4530</v>
      </c>
      <c r="C204" s="85" t="s">
        <v>4530</v>
      </c>
    </row>
    <row r="205" spans="1:3" ht="25.5" x14ac:dyDescent="0.25">
      <c r="A205" s="85" t="s">
        <v>7707</v>
      </c>
      <c r="B205" s="85" t="s">
        <v>4530</v>
      </c>
      <c r="C205" s="85" t="s">
        <v>4530</v>
      </c>
    </row>
    <row r="206" spans="1:3" ht="409.5" x14ac:dyDescent="0.25">
      <c r="A206" s="85" t="s">
        <v>7668</v>
      </c>
      <c r="B206" s="85" t="s">
        <v>12504</v>
      </c>
      <c r="C206" s="85" t="s">
        <v>12505</v>
      </c>
    </row>
    <row r="207" spans="1:3" ht="25.5" x14ac:dyDescent="0.25">
      <c r="A207" s="85" t="s">
        <v>7723</v>
      </c>
      <c r="B207" s="85" t="s">
        <v>4530</v>
      </c>
      <c r="C207" s="85" t="s">
        <v>4530</v>
      </c>
    </row>
    <row r="208" spans="1:3" ht="114.75" x14ac:dyDescent="0.25">
      <c r="A208" s="85" t="s">
        <v>7699</v>
      </c>
      <c r="B208" s="85" t="s">
        <v>12506</v>
      </c>
      <c r="C208" s="85" t="s">
        <v>12507</v>
      </c>
    </row>
    <row r="209" spans="1:3" ht="409.5" x14ac:dyDescent="0.25">
      <c r="A209" s="85" t="s">
        <v>7447</v>
      </c>
      <c r="B209" s="85" t="s">
        <v>12508</v>
      </c>
      <c r="C209" s="85" t="s">
        <v>12509</v>
      </c>
    </row>
    <row r="210" spans="1:3" ht="409.5" x14ac:dyDescent="0.25">
      <c r="A210" s="85" t="s">
        <v>6998</v>
      </c>
      <c r="B210" s="85" t="s">
        <v>12510</v>
      </c>
      <c r="C210" s="85" t="s">
        <v>12511</v>
      </c>
    </row>
    <row r="211" spans="1:3" ht="25.5" x14ac:dyDescent="0.25">
      <c r="A211" s="85" t="s">
        <v>7744</v>
      </c>
      <c r="B211" s="85" t="s">
        <v>4530</v>
      </c>
      <c r="C211" s="85" t="s">
        <v>4530</v>
      </c>
    </row>
    <row r="212" spans="1:3" ht="114.75" x14ac:dyDescent="0.25">
      <c r="A212" s="85" t="s">
        <v>7746</v>
      </c>
      <c r="B212" s="85" t="s">
        <v>12512</v>
      </c>
      <c r="C212" s="85" t="s">
        <v>12513</v>
      </c>
    </row>
    <row r="213" spans="1:3" ht="178.5" x14ac:dyDescent="0.25">
      <c r="A213" s="85" t="s">
        <v>7748</v>
      </c>
      <c r="B213" s="85" t="s">
        <v>12514</v>
      </c>
      <c r="C213" s="85" t="s">
        <v>4530</v>
      </c>
    </row>
    <row r="214" spans="1:3" ht="51" x14ac:dyDescent="0.25">
      <c r="A214" s="85" t="s">
        <v>7747</v>
      </c>
      <c r="B214" s="85" t="s">
        <v>12515</v>
      </c>
      <c r="C214" s="85" t="s">
        <v>4530</v>
      </c>
    </row>
    <row r="215" spans="1:3" ht="178.5" x14ac:dyDescent="0.25">
      <c r="A215" s="85" t="s">
        <v>7753</v>
      </c>
      <c r="B215" s="85" t="s">
        <v>12516</v>
      </c>
      <c r="C215" s="85" t="s">
        <v>4530</v>
      </c>
    </row>
    <row r="216" spans="1:3" ht="409.5" x14ac:dyDescent="0.25">
      <c r="A216" s="85" t="s">
        <v>7080</v>
      </c>
      <c r="B216" s="85" t="s">
        <v>12517</v>
      </c>
      <c r="C216" s="85" t="s">
        <v>12518</v>
      </c>
    </row>
    <row r="217" spans="1:3" ht="178.5" x14ac:dyDescent="0.25">
      <c r="A217" s="85" t="s">
        <v>7756</v>
      </c>
      <c r="B217" s="85" t="s">
        <v>12519</v>
      </c>
      <c r="C217" s="85" t="s">
        <v>4530</v>
      </c>
    </row>
    <row r="218" spans="1:3" ht="25.5" x14ac:dyDescent="0.25">
      <c r="A218" s="85" t="s">
        <v>7739</v>
      </c>
      <c r="B218" s="85" t="s">
        <v>4530</v>
      </c>
      <c r="C218" s="85" t="s">
        <v>4530</v>
      </c>
    </row>
    <row r="219" spans="1:3" ht="178.5" x14ac:dyDescent="0.25">
      <c r="A219" s="85" t="s">
        <v>7762</v>
      </c>
      <c r="B219" s="85" t="s">
        <v>12520</v>
      </c>
      <c r="C219" s="85" t="s">
        <v>4530</v>
      </c>
    </row>
    <row r="220" spans="1:3" ht="409.5" x14ac:dyDescent="0.25">
      <c r="A220" s="85" t="s">
        <v>7450</v>
      </c>
      <c r="B220" s="85" t="s">
        <v>12521</v>
      </c>
      <c r="C220" s="85" t="s">
        <v>12522</v>
      </c>
    </row>
    <row r="221" spans="1:3" ht="409.5" x14ac:dyDescent="0.25">
      <c r="A221" s="85" t="s">
        <v>7662</v>
      </c>
      <c r="B221" s="85" t="s">
        <v>12523</v>
      </c>
      <c r="C221" s="85" t="s">
        <v>12524</v>
      </c>
    </row>
    <row r="222" spans="1:3" ht="178.5" x14ac:dyDescent="0.25">
      <c r="A222" s="85" t="s">
        <v>7768</v>
      </c>
      <c r="B222" s="85" t="s">
        <v>12525</v>
      </c>
      <c r="C222" s="85" t="s">
        <v>4530</v>
      </c>
    </row>
    <row r="223" spans="1:3" ht="216.75" x14ac:dyDescent="0.25">
      <c r="A223" s="85" t="s">
        <v>7685</v>
      </c>
      <c r="B223" s="85" t="s">
        <v>12526</v>
      </c>
      <c r="C223" s="85" t="s">
        <v>12527</v>
      </c>
    </row>
    <row r="224" spans="1:3" ht="178.5" x14ac:dyDescent="0.25">
      <c r="A224" s="85" t="s">
        <v>7772</v>
      </c>
      <c r="B224" s="85" t="s">
        <v>12528</v>
      </c>
      <c r="C224" s="85" t="s">
        <v>4530</v>
      </c>
    </row>
    <row r="225" spans="1:3" ht="25.5" x14ac:dyDescent="0.25">
      <c r="A225" s="85" t="s">
        <v>7757</v>
      </c>
      <c r="B225" s="85" t="s">
        <v>4530</v>
      </c>
      <c r="C225" s="85" t="s">
        <v>4530</v>
      </c>
    </row>
    <row r="226" spans="1:3" ht="409.5" x14ac:dyDescent="0.25">
      <c r="A226" s="85" t="s">
        <v>7544</v>
      </c>
      <c r="B226" s="85" t="s">
        <v>12529</v>
      </c>
      <c r="C226" s="85" t="s">
        <v>12530</v>
      </c>
    </row>
    <row r="227" spans="1:3" ht="191.25" x14ac:dyDescent="0.25">
      <c r="A227" s="85" t="s">
        <v>7775</v>
      </c>
      <c r="B227" s="85" t="s">
        <v>12531</v>
      </c>
      <c r="C227" s="85" t="s">
        <v>4530</v>
      </c>
    </row>
    <row r="228" spans="1:3" ht="178.5" x14ac:dyDescent="0.25">
      <c r="A228" s="85" t="s">
        <v>7779</v>
      </c>
      <c r="B228" s="85" t="s">
        <v>12532</v>
      </c>
      <c r="C228" s="85" t="s">
        <v>4530</v>
      </c>
    </row>
    <row r="229" spans="1:3" ht="114.75" x14ac:dyDescent="0.25">
      <c r="A229" s="85" t="s">
        <v>7778</v>
      </c>
      <c r="B229" s="85" t="s">
        <v>12533</v>
      </c>
      <c r="C229" s="85" t="s">
        <v>12534</v>
      </c>
    </row>
    <row r="230" spans="1:3" ht="242.25" x14ac:dyDescent="0.25">
      <c r="A230" s="85" t="s">
        <v>7743</v>
      </c>
      <c r="B230" s="85" t="s">
        <v>12535</v>
      </c>
      <c r="C230" s="85" t="s">
        <v>12536</v>
      </c>
    </row>
    <row r="231" spans="1:3" ht="191.25" x14ac:dyDescent="0.25">
      <c r="A231" s="85" t="s">
        <v>7781</v>
      </c>
      <c r="B231" s="85" t="s">
        <v>12537</v>
      </c>
      <c r="C231" s="85" t="s">
        <v>4530</v>
      </c>
    </row>
    <row r="232" spans="1:3" ht="51" x14ac:dyDescent="0.25">
      <c r="A232" s="85" t="s">
        <v>7785</v>
      </c>
      <c r="B232" s="85" t="s">
        <v>4530</v>
      </c>
      <c r="C232" s="85" t="s">
        <v>12538</v>
      </c>
    </row>
    <row r="233" spans="1:3" ht="409.5" x14ac:dyDescent="0.25">
      <c r="A233" s="85" t="s">
        <v>6944</v>
      </c>
      <c r="B233" s="85" t="s">
        <v>12539</v>
      </c>
      <c r="C233" s="85" t="s">
        <v>12540</v>
      </c>
    </row>
    <row r="234" spans="1:3" ht="127.5" x14ac:dyDescent="0.25">
      <c r="A234" s="85" t="s">
        <v>7754</v>
      </c>
      <c r="B234" s="85" t="s">
        <v>12541</v>
      </c>
      <c r="C234" s="85" t="s">
        <v>12542</v>
      </c>
    </row>
    <row r="235" spans="1:3" ht="409.5" x14ac:dyDescent="0.25">
      <c r="A235" s="85" t="s">
        <v>7722</v>
      </c>
      <c r="B235" s="85" t="s">
        <v>12543</v>
      </c>
      <c r="C235" s="85" t="s">
        <v>12544</v>
      </c>
    </row>
    <row r="236" spans="1:3" ht="318.75" x14ac:dyDescent="0.25">
      <c r="A236" s="85" t="s">
        <v>7729</v>
      </c>
      <c r="B236" s="85" t="s">
        <v>12545</v>
      </c>
      <c r="C236" s="85" t="s">
        <v>12546</v>
      </c>
    </row>
    <row r="237" spans="1:3" ht="242.25" x14ac:dyDescent="0.25">
      <c r="A237" s="85" t="s">
        <v>7708</v>
      </c>
      <c r="B237" s="85" t="s">
        <v>12547</v>
      </c>
      <c r="C237" s="85" t="s">
        <v>12548</v>
      </c>
    </row>
    <row r="238" spans="1:3" ht="25.5" x14ac:dyDescent="0.25">
      <c r="A238" s="85" t="s">
        <v>7791</v>
      </c>
      <c r="B238" s="85" t="s">
        <v>4530</v>
      </c>
      <c r="C238" s="85" t="s">
        <v>4530</v>
      </c>
    </row>
    <row r="239" spans="1:3" ht="408" x14ac:dyDescent="0.25">
      <c r="A239" s="85" t="s">
        <v>7627</v>
      </c>
      <c r="B239" s="85" t="s">
        <v>12549</v>
      </c>
      <c r="C239" s="85" t="s">
        <v>12550</v>
      </c>
    </row>
    <row r="240" spans="1:3" ht="409.5" x14ac:dyDescent="0.25">
      <c r="A240" s="85" t="s">
        <v>7565</v>
      </c>
      <c r="B240" s="85" t="s">
        <v>12551</v>
      </c>
      <c r="C240" s="85" t="s">
        <v>12552</v>
      </c>
    </row>
    <row r="241" spans="1:3" ht="165.75" x14ac:dyDescent="0.25">
      <c r="A241" s="85" t="s">
        <v>7713</v>
      </c>
      <c r="B241" s="85" t="s">
        <v>12553</v>
      </c>
      <c r="C241" s="85" t="s">
        <v>12554</v>
      </c>
    </row>
    <row r="242" spans="1:3" ht="165.75" x14ac:dyDescent="0.25">
      <c r="A242" s="85" t="s">
        <v>7712</v>
      </c>
      <c r="B242" s="85" t="s">
        <v>12555</v>
      </c>
      <c r="C242" s="85" t="s">
        <v>12556</v>
      </c>
    </row>
    <row r="243" spans="1:3" ht="409.5" x14ac:dyDescent="0.25">
      <c r="A243" s="85" t="s">
        <v>7801</v>
      </c>
      <c r="B243" s="85" t="s">
        <v>12557</v>
      </c>
      <c r="C243" s="85" t="s">
        <v>12558</v>
      </c>
    </row>
    <row r="244" spans="1:3" ht="51" x14ac:dyDescent="0.25">
      <c r="A244" s="85" t="s">
        <v>7806</v>
      </c>
      <c r="B244" s="85" t="s">
        <v>12559</v>
      </c>
      <c r="C244" s="85" t="s">
        <v>12560</v>
      </c>
    </row>
    <row r="245" spans="1:3" ht="51" x14ac:dyDescent="0.25">
      <c r="A245" s="85" t="s">
        <v>7807</v>
      </c>
      <c r="B245" s="85" t="s">
        <v>4530</v>
      </c>
      <c r="C245" s="85" t="s">
        <v>12561</v>
      </c>
    </row>
    <row r="246" spans="1:3" ht="102" x14ac:dyDescent="0.25">
      <c r="A246" s="85" t="s">
        <v>7796</v>
      </c>
      <c r="B246" s="85" t="s">
        <v>12562</v>
      </c>
      <c r="C246" s="85" t="s">
        <v>12563</v>
      </c>
    </row>
    <row r="247" spans="1:3" ht="140.25" x14ac:dyDescent="0.25">
      <c r="A247" s="85" t="s">
        <v>7656</v>
      </c>
      <c r="B247" s="85" t="s">
        <v>12564</v>
      </c>
      <c r="C247" s="85" t="s">
        <v>12565</v>
      </c>
    </row>
    <row r="248" spans="1:3" ht="409.5" x14ac:dyDescent="0.25">
      <c r="A248" s="85" t="s">
        <v>7749</v>
      </c>
      <c r="B248" s="85" t="s">
        <v>12566</v>
      </c>
      <c r="C248" s="85" t="s">
        <v>12567</v>
      </c>
    </row>
    <row r="249" spans="1:3" ht="306" x14ac:dyDescent="0.25">
      <c r="A249" s="85" t="s">
        <v>7825</v>
      </c>
      <c r="B249" s="85" t="s">
        <v>12568</v>
      </c>
      <c r="C249" s="85" t="s">
        <v>4530</v>
      </c>
    </row>
    <row r="250" spans="1:3" ht="25.5" x14ac:dyDescent="0.25">
      <c r="A250" s="85" t="s">
        <v>7817</v>
      </c>
      <c r="B250" s="85" t="s">
        <v>4530</v>
      </c>
      <c r="C250" s="85" t="s">
        <v>4530</v>
      </c>
    </row>
    <row r="251" spans="1:3" ht="409.5" x14ac:dyDescent="0.25">
      <c r="A251" s="85" t="s">
        <v>7613</v>
      </c>
      <c r="B251" s="85" t="s">
        <v>12569</v>
      </c>
      <c r="C251" s="85" t="s">
        <v>12570</v>
      </c>
    </row>
    <row r="252" spans="1:3" ht="409.5" x14ac:dyDescent="0.25">
      <c r="A252" s="85" t="s">
        <v>7615</v>
      </c>
      <c r="B252" s="85" t="s">
        <v>12571</v>
      </c>
      <c r="C252" s="85" t="s">
        <v>12572</v>
      </c>
    </row>
    <row r="253" spans="1:3" ht="306" x14ac:dyDescent="0.25">
      <c r="A253" s="85" t="s">
        <v>7840</v>
      </c>
      <c r="B253" s="85" t="s">
        <v>12573</v>
      </c>
      <c r="C253" s="85" t="s">
        <v>4530</v>
      </c>
    </row>
    <row r="254" spans="1:3" ht="25.5" x14ac:dyDescent="0.25">
      <c r="A254" s="85" t="s">
        <v>7822</v>
      </c>
      <c r="B254" s="85" t="s">
        <v>4530</v>
      </c>
      <c r="C254" s="85" t="s">
        <v>4530</v>
      </c>
    </row>
    <row r="255" spans="1:3" ht="409.5" x14ac:dyDescent="0.25">
      <c r="A255" s="85" t="s">
        <v>7799</v>
      </c>
      <c r="B255" s="85" t="s">
        <v>12574</v>
      </c>
      <c r="C255" s="85" t="s">
        <v>12575</v>
      </c>
    </row>
    <row r="256" spans="1:3" ht="25.5" x14ac:dyDescent="0.25">
      <c r="A256" s="85" t="s">
        <v>7846</v>
      </c>
      <c r="B256" s="85" t="s">
        <v>4530</v>
      </c>
      <c r="C256" s="85" t="s">
        <v>4530</v>
      </c>
    </row>
    <row r="257" spans="1:3" ht="153" x14ac:dyDescent="0.25">
      <c r="A257" s="85" t="s">
        <v>7853</v>
      </c>
      <c r="B257" s="85" t="s">
        <v>12576</v>
      </c>
      <c r="C257" s="85" t="s">
        <v>4530</v>
      </c>
    </row>
    <row r="258" spans="1:3" ht="395.25" x14ac:dyDescent="0.25">
      <c r="A258" s="85" t="s">
        <v>7691</v>
      </c>
      <c r="B258" s="85" t="s">
        <v>12577</v>
      </c>
      <c r="C258" s="85" t="s">
        <v>12578</v>
      </c>
    </row>
    <row r="259" spans="1:3" ht="25.5" x14ac:dyDescent="0.25">
      <c r="A259" s="85" t="s">
        <v>7855</v>
      </c>
      <c r="B259" s="85" t="s">
        <v>4530</v>
      </c>
      <c r="C259" s="85" t="s">
        <v>4530</v>
      </c>
    </row>
    <row r="260" spans="1:3" ht="409.5" x14ac:dyDescent="0.25">
      <c r="A260" s="85" t="s">
        <v>7850</v>
      </c>
      <c r="B260" s="85" t="s">
        <v>12579</v>
      </c>
      <c r="C260" s="85" t="s">
        <v>12580</v>
      </c>
    </row>
    <row r="261" spans="1:3" ht="382.5" x14ac:dyDescent="0.25">
      <c r="A261" s="85" t="s">
        <v>6968</v>
      </c>
      <c r="B261" s="85" t="s">
        <v>12581</v>
      </c>
      <c r="C261" s="85" t="s">
        <v>12582</v>
      </c>
    </row>
    <row r="262" spans="1:3" ht="25.5" x14ac:dyDescent="0.25">
      <c r="A262" s="85" t="s">
        <v>7865</v>
      </c>
      <c r="B262" s="85" t="s">
        <v>4530</v>
      </c>
      <c r="C262" s="85" t="s">
        <v>4530</v>
      </c>
    </row>
    <row r="263" spans="1:3" ht="409.5" x14ac:dyDescent="0.25">
      <c r="A263" s="85" t="s">
        <v>7164</v>
      </c>
      <c r="B263" s="85" t="s">
        <v>12583</v>
      </c>
      <c r="C263" s="85" t="s">
        <v>12584</v>
      </c>
    </row>
    <row r="264" spans="1:3" ht="306" x14ac:dyDescent="0.25">
      <c r="A264" s="85" t="s">
        <v>7244</v>
      </c>
      <c r="B264" s="85" t="s">
        <v>12585</v>
      </c>
      <c r="C264" s="85" t="s">
        <v>12586</v>
      </c>
    </row>
    <row r="265" spans="1:3" ht="25.5" x14ac:dyDescent="0.25">
      <c r="A265" s="85" t="s">
        <v>7355</v>
      </c>
      <c r="B265" s="85" t="s">
        <v>4530</v>
      </c>
      <c r="C265" s="85" t="s">
        <v>4530</v>
      </c>
    </row>
    <row r="266" spans="1:3" ht="344.25" x14ac:dyDescent="0.25">
      <c r="A266" s="85" t="s">
        <v>7882</v>
      </c>
      <c r="B266" s="85" t="s">
        <v>12587</v>
      </c>
      <c r="C266" s="85" t="s">
        <v>4530</v>
      </c>
    </row>
    <row r="267" spans="1:3" ht="409.5" x14ac:dyDescent="0.25">
      <c r="A267" s="85" t="s">
        <v>7733</v>
      </c>
      <c r="B267" s="85" t="s">
        <v>12588</v>
      </c>
      <c r="C267" s="85" t="s">
        <v>12589</v>
      </c>
    </row>
    <row r="268" spans="1:3" ht="293.25" x14ac:dyDescent="0.25">
      <c r="A268" s="85" t="s">
        <v>7888</v>
      </c>
      <c r="B268" s="85" t="s">
        <v>12590</v>
      </c>
      <c r="C268" s="85" t="s">
        <v>4530</v>
      </c>
    </row>
    <row r="269" spans="1:3" ht="409.5" x14ac:dyDescent="0.25">
      <c r="A269" s="85" t="s">
        <v>7094</v>
      </c>
      <c r="B269" s="85" t="s">
        <v>12591</v>
      </c>
      <c r="C269" s="85" t="s">
        <v>12592</v>
      </c>
    </row>
    <row r="270" spans="1:3" ht="114.75" x14ac:dyDescent="0.25">
      <c r="A270" s="85" t="s">
        <v>7805</v>
      </c>
      <c r="B270" s="85" t="s">
        <v>12593</v>
      </c>
      <c r="C270" s="85" t="s">
        <v>12594</v>
      </c>
    </row>
    <row r="271" spans="1:3" ht="51" x14ac:dyDescent="0.25">
      <c r="A271" s="85" t="s">
        <v>7896</v>
      </c>
      <c r="B271" s="85" t="s">
        <v>4530</v>
      </c>
      <c r="C271" s="85" t="s">
        <v>12595</v>
      </c>
    </row>
    <row r="272" spans="1:3" ht="409.5" x14ac:dyDescent="0.25">
      <c r="A272" s="85" t="s">
        <v>7255</v>
      </c>
      <c r="B272" s="85" t="s">
        <v>12596</v>
      </c>
      <c r="C272" s="85" t="s">
        <v>12597</v>
      </c>
    </row>
    <row r="273" spans="1:3" ht="409.5" x14ac:dyDescent="0.25">
      <c r="A273" s="85" t="s">
        <v>7619</v>
      </c>
      <c r="B273" s="85" t="s">
        <v>12598</v>
      </c>
      <c r="C273" s="85" t="s">
        <v>12599</v>
      </c>
    </row>
    <row r="274" spans="1:3" ht="51" x14ac:dyDescent="0.25">
      <c r="A274" s="85" t="s">
        <v>7903</v>
      </c>
      <c r="B274" s="85" t="s">
        <v>4530</v>
      </c>
      <c r="C274" s="85" t="s">
        <v>12600</v>
      </c>
    </row>
    <row r="275" spans="1:3" ht="409.5" x14ac:dyDescent="0.25">
      <c r="A275" s="85" t="s">
        <v>7867</v>
      </c>
      <c r="B275" s="85" t="s">
        <v>12601</v>
      </c>
      <c r="C275" s="85" t="s">
        <v>12602</v>
      </c>
    </row>
    <row r="276" spans="1:3" ht="51" x14ac:dyDescent="0.25">
      <c r="A276" s="85" t="s">
        <v>7911</v>
      </c>
      <c r="B276" s="85" t="s">
        <v>4530</v>
      </c>
      <c r="C276" s="85" t="s">
        <v>12603</v>
      </c>
    </row>
    <row r="277" spans="1:3" ht="409.5" x14ac:dyDescent="0.25">
      <c r="A277" s="85" t="s">
        <v>7523</v>
      </c>
      <c r="B277" s="85" t="s">
        <v>12604</v>
      </c>
      <c r="C277" s="85" t="s">
        <v>12605</v>
      </c>
    </row>
    <row r="278" spans="1:3" ht="25.5" x14ac:dyDescent="0.25">
      <c r="A278" s="85" t="s">
        <v>7904</v>
      </c>
      <c r="B278" s="85" t="s">
        <v>4530</v>
      </c>
      <c r="C278" s="85" t="s">
        <v>4530</v>
      </c>
    </row>
    <row r="279" spans="1:3" ht="409.5" x14ac:dyDescent="0.25">
      <c r="A279" s="85" t="s">
        <v>7684</v>
      </c>
      <c r="B279" s="85" t="s">
        <v>12606</v>
      </c>
      <c r="C279" s="85" t="s">
        <v>12607</v>
      </c>
    </row>
    <row r="280" spans="1:3" ht="114.75" x14ac:dyDescent="0.25">
      <c r="A280" s="85" t="s">
        <v>7912</v>
      </c>
      <c r="B280" s="85" t="s">
        <v>12608</v>
      </c>
      <c r="C280" s="85" t="s">
        <v>12609</v>
      </c>
    </row>
    <row r="281" spans="1:3" ht="51" x14ac:dyDescent="0.25">
      <c r="A281" s="85" t="s">
        <v>7929</v>
      </c>
      <c r="B281" s="85" t="s">
        <v>4530</v>
      </c>
      <c r="C281" s="85" t="s">
        <v>12610</v>
      </c>
    </row>
    <row r="282" spans="1:3" ht="25.5" x14ac:dyDescent="0.25">
      <c r="A282" s="85" t="s">
        <v>7924</v>
      </c>
      <c r="B282" s="85" t="s">
        <v>4530</v>
      </c>
      <c r="C282" s="85" t="s">
        <v>4530</v>
      </c>
    </row>
    <row r="283" spans="1:3" ht="409.5" x14ac:dyDescent="0.25">
      <c r="A283" s="85" t="s">
        <v>7930</v>
      </c>
      <c r="B283" s="85" t="s">
        <v>12611</v>
      </c>
      <c r="C283" s="85" t="s">
        <v>4530</v>
      </c>
    </row>
    <row r="284" spans="1:3" ht="409.5" x14ac:dyDescent="0.25">
      <c r="A284" s="85" t="s">
        <v>7869</v>
      </c>
      <c r="B284" s="85" t="s">
        <v>12612</v>
      </c>
      <c r="C284" s="85" t="s">
        <v>12613</v>
      </c>
    </row>
    <row r="285" spans="1:3" ht="114.75" x14ac:dyDescent="0.25">
      <c r="A285" s="85" t="s">
        <v>7800</v>
      </c>
      <c r="B285" s="85" t="s">
        <v>12614</v>
      </c>
      <c r="C285" s="85" t="s">
        <v>12615</v>
      </c>
    </row>
    <row r="286" spans="1:3" ht="25.5" x14ac:dyDescent="0.25">
      <c r="A286" s="85" t="s">
        <v>7931</v>
      </c>
      <c r="B286" s="85" t="s">
        <v>4530</v>
      </c>
      <c r="C286" s="85" t="s">
        <v>4530</v>
      </c>
    </row>
    <row r="287" spans="1:3" ht="51" x14ac:dyDescent="0.25">
      <c r="A287" s="85" t="s">
        <v>7942</v>
      </c>
      <c r="B287" s="85" t="s">
        <v>4530</v>
      </c>
      <c r="C287" s="85" t="s">
        <v>12616</v>
      </c>
    </row>
    <row r="288" spans="1:3" ht="280.5" x14ac:dyDescent="0.25">
      <c r="A288" s="85" t="s">
        <v>7900</v>
      </c>
      <c r="B288" s="85" t="s">
        <v>12617</v>
      </c>
      <c r="C288" s="85" t="s">
        <v>12618</v>
      </c>
    </row>
    <row r="289" spans="1:3" ht="25.5" x14ac:dyDescent="0.25">
      <c r="A289" s="85" t="s">
        <v>7940</v>
      </c>
      <c r="B289" s="85" t="s">
        <v>4530</v>
      </c>
      <c r="C289" s="85" t="s">
        <v>4530</v>
      </c>
    </row>
    <row r="290" spans="1:3" ht="216.75" x14ac:dyDescent="0.25">
      <c r="A290" s="85" t="s">
        <v>7257</v>
      </c>
      <c r="B290" s="85" t="s">
        <v>12619</v>
      </c>
      <c r="C290" s="85" t="s">
        <v>12620</v>
      </c>
    </row>
    <row r="291" spans="1:3" ht="409.5" x14ac:dyDescent="0.25">
      <c r="A291" s="85" t="s">
        <v>7289</v>
      </c>
      <c r="B291" s="85" t="s">
        <v>12621</v>
      </c>
      <c r="C291" s="85" t="s">
        <v>12622</v>
      </c>
    </row>
    <row r="292" spans="1:3" ht="140.25" x14ac:dyDescent="0.25">
      <c r="A292" s="85" t="s">
        <v>7934</v>
      </c>
      <c r="B292" s="85" t="s">
        <v>12623</v>
      </c>
      <c r="C292" s="85" t="s">
        <v>12624</v>
      </c>
    </row>
    <row r="293" spans="1:3" ht="114.75" x14ac:dyDescent="0.25">
      <c r="A293" s="85" t="s">
        <v>7958</v>
      </c>
      <c r="B293" s="85" t="s">
        <v>12625</v>
      </c>
      <c r="C293" s="85" t="s">
        <v>12626</v>
      </c>
    </row>
    <row r="294" spans="1:3" ht="114.75" x14ac:dyDescent="0.25">
      <c r="A294" s="85" t="s">
        <v>7959</v>
      </c>
      <c r="B294" s="85" t="s">
        <v>12627</v>
      </c>
      <c r="C294" s="85" t="s">
        <v>12628</v>
      </c>
    </row>
    <row r="295" spans="1:3" ht="306" x14ac:dyDescent="0.25">
      <c r="A295" s="85" t="s">
        <v>7165</v>
      </c>
      <c r="B295" s="85" t="s">
        <v>12629</v>
      </c>
      <c r="C295" s="85" t="s">
        <v>12630</v>
      </c>
    </row>
    <row r="296" spans="1:3" ht="409.5" x14ac:dyDescent="0.25">
      <c r="A296" s="85" t="s">
        <v>7937</v>
      </c>
      <c r="B296" s="85" t="s">
        <v>12631</v>
      </c>
      <c r="C296" s="85" t="s">
        <v>12632</v>
      </c>
    </row>
    <row r="297" spans="1:3" ht="25.5" x14ac:dyDescent="0.25">
      <c r="A297" s="85" t="s">
        <v>7962</v>
      </c>
      <c r="B297" s="85" t="s">
        <v>4530</v>
      </c>
      <c r="C297" s="85" t="s">
        <v>4530</v>
      </c>
    </row>
    <row r="298" spans="1:3" ht="409.5" x14ac:dyDescent="0.25">
      <c r="A298" s="85" t="s">
        <v>7949</v>
      </c>
      <c r="B298" s="85" t="s">
        <v>12633</v>
      </c>
      <c r="C298" s="85" t="s">
        <v>12634</v>
      </c>
    </row>
    <row r="299" spans="1:3" ht="25.5" x14ac:dyDescent="0.25">
      <c r="A299" s="85" t="s">
        <v>7963</v>
      </c>
      <c r="B299" s="85" t="s">
        <v>4530</v>
      </c>
      <c r="C299" s="85" t="s">
        <v>4530</v>
      </c>
    </row>
    <row r="300" spans="1:3" ht="409.5" x14ac:dyDescent="0.25">
      <c r="A300" s="85" t="s">
        <v>7206</v>
      </c>
      <c r="B300" s="85" t="s">
        <v>12635</v>
      </c>
      <c r="C300" s="85" t="s">
        <v>12636</v>
      </c>
    </row>
    <row r="301" spans="1:3" ht="51" x14ac:dyDescent="0.25">
      <c r="A301" s="85" t="s">
        <v>7967</v>
      </c>
      <c r="B301" s="85" t="s">
        <v>12637</v>
      </c>
      <c r="C301" s="85" t="s">
        <v>4530</v>
      </c>
    </row>
    <row r="302" spans="1:3" ht="51" x14ac:dyDescent="0.25">
      <c r="A302" s="85" t="s">
        <v>7977</v>
      </c>
      <c r="B302" s="85" t="s">
        <v>4530</v>
      </c>
      <c r="C302" s="85" t="s">
        <v>12638</v>
      </c>
    </row>
    <row r="303" spans="1:3" ht="25.5" x14ac:dyDescent="0.25">
      <c r="A303" s="85" t="s">
        <v>7971</v>
      </c>
      <c r="B303" s="85" t="s">
        <v>4530</v>
      </c>
      <c r="C303" s="85" t="s">
        <v>4530</v>
      </c>
    </row>
    <row r="304" spans="1:3" ht="25.5" x14ac:dyDescent="0.25">
      <c r="A304" s="85" t="s">
        <v>7978</v>
      </c>
      <c r="B304" s="85" t="s">
        <v>4530</v>
      </c>
      <c r="C304" s="85" t="s">
        <v>4530</v>
      </c>
    </row>
    <row r="305" spans="1:3" ht="25.5" x14ac:dyDescent="0.25">
      <c r="A305" s="85" t="s">
        <v>7362</v>
      </c>
      <c r="B305" s="85" t="s">
        <v>4530</v>
      </c>
      <c r="C305" s="85" t="s">
        <v>4530</v>
      </c>
    </row>
    <row r="306" spans="1:3" ht="409.5" x14ac:dyDescent="0.25">
      <c r="A306" s="85" t="s">
        <v>7394</v>
      </c>
      <c r="B306" s="85" t="s">
        <v>12639</v>
      </c>
      <c r="C306" s="85" t="s">
        <v>12640</v>
      </c>
    </row>
    <row r="307" spans="1:3" ht="409.5" x14ac:dyDescent="0.25">
      <c r="A307" s="85" t="s">
        <v>7365</v>
      </c>
      <c r="B307" s="85" t="s">
        <v>12641</v>
      </c>
      <c r="C307" s="85" t="s">
        <v>12642</v>
      </c>
    </row>
    <row r="308" spans="1:3" ht="267.75" x14ac:dyDescent="0.25">
      <c r="A308" s="85" t="s">
        <v>7415</v>
      </c>
      <c r="B308" s="85" t="s">
        <v>12643</v>
      </c>
      <c r="C308" s="85" t="s">
        <v>12644</v>
      </c>
    </row>
    <row r="309" spans="1:3" ht="409.5" x14ac:dyDescent="0.25">
      <c r="A309" s="85" t="s">
        <v>7652</v>
      </c>
      <c r="B309" s="85" t="s">
        <v>12645</v>
      </c>
      <c r="C309" s="85" t="s">
        <v>12646</v>
      </c>
    </row>
    <row r="310" spans="1:3" ht="318.75" x14ac:dyDescent="0.25">
      <c r="A310" s="85" t="s">
        <v>7932</v>
      </c>
      <c r="B310" s="85" t="s">
        <v>12647</v>
      </c>
      <c r="C310" s="85" t="s">
        <v>12648</v>
      </c>
    </row>
    <row r="311" spans="1:3" ht="409.5" x14ac:dyDescent="0.25">
      <c r="A311" s="85" t="s">
        <v>7718</v>
      </c>
      <c r="B311" s="85" t="s">
        <v>12649</v>
      </c>
      <c r="C311" s="85" t="s">
        <v>12650</v>
      </c>
    </row>
    <row r="312" spans="1:3" ht="25.5" x14ac:dyDescent="0.25">
      <c r="A312" s="85" t="s">
        <v>7984</v>
      </c>
      <c r="B312" s="85" t="s">
        <v>4530</v>
      </c>
      <c r="C312" s="85" t="s">
        <v>4530</v>
      </c>
    </row>
    <row r="313" spans="1:3" ht="409.5" x14ac:dyDescent="0.25">
      <c r="A313" s="85" t="s">
        <v>7676</v>
      </c>
      <c r="B313" s="85" t="s">
        <v>12651</v>
      </c>
      <c r="C313" s="85" t="s">
        <v>12652</v>
      </c>
    </row>
    <row r="314" spans="1:3" ht="409.5" x14ac:dyDescent="0.25">
      <c r="A314" s="85" t="s">
        <v>7315</v>
      </c>
      <c r="B314" s="85" t="s">
        <v>12653</v>
      </c>
      <c r="C314" s="85" t="s">
        <v>12654</v>
      </c>
    </row>
    <row r="315" spans="1:3" ht="409.5" x14ac:dyDescent="0.25">
      <c r="A315" s="85" t="s">
        <v>7998</v>
      </c>
      <c r="B315" s="85" t="s">
        <v>12655</v>
      </c>
      <c r="C315" s="85" t="s">
        <v>12656</v>
      </c>
    </row>
    <row r="316" spans="1:3" ht="409.5" x14ac:dyDescent="0.25">
      <c r="A316" s="85" t="s">
        <v>7997</v>
      </c>
      <c r="B316" s="85" t="s">
        <v>12657</v>
      </c>
      <c r="C316" s="85" t="s">
        <v>12658</v>
      </c>
    </row>
    <row r="317" spans="1:3" ht="114.75" x14ac:dyDescent="0.25">
      <c r="A317" s="85" t="s">
        <v>7905</v>
      </c>
      <c r="B317" s="85" t="s">
        <v>12659</v>
      </c>
      <c r="C317" s="85" t="s">
        <v>12660</v>
      </c>
    </row>
    <row r="318" spans="1:3" ht="409.5" x14ac:dyDescent="0.25">
      <c r="A318" s="85" t="s">
        <v>7909</v>
      </c>
      <c r="B318" s="85" t="s">
        <v>12661</v>
      </c>
      <c r="C318" s="85" t="s">
        <v>12662</v>
      </c>
    </row>
    <row r="319" spans="1:3" ht="25.5" x14ac:dyDescent="0.25">
      <c r="A319" s="85" t="s">
        <v>7992</v>
      </c>
      <c r="B319" s="85" t="s">
        <v>4530</v>
      </c>
      <c r="C319" s="85" t="s">
        <v>4530</v>
      </c>
    </row>
    <row r="320" spans="1:3" ht="409.5" x14ac:dyDescent="0.25">
      <c r="A320" s="85" t="s">
        <v>7792</v>
      </c>
      <c r="B320" s="85" t="s">
        <v>12663</v>
      </c>
      <c r="C320" s="85" t="s">
        <v>12664</v>
      </c>
    </row>
    <row r="321" spans="1:3" ht="409.5" x14ac:dyDescent="0.25">
      <c r="A321" s="85" t="s">
        <v>7849</v>
      </c>
      <c r="B321" s="85" t="s">
        <v>12665</v>
      </c>
      <c r="C321" s="85" t="s">
        <v>12666</v>
      </c>
    </row>
    <row r="322" spans="1:3" ht="409.5" x14ac:dyDescent="0.25">
      <c r="A322" s="85" t="s">
        <v>7913</v>
      </c>
      <c r="B322" s="85" t="s">
        <v>12667</v>
      </c>
      <c r="C322" s="85" t="s">
        <v>12668</v>
      </c>
    </row>
    <row r="323" spans="1:3" ht="165.75" x14ac:dyDescent="0.25">
      <c r="A323" s="85" t="s">
        <v>7717</v>
      </c>
      <c r="B323" s="85" t="s">
        <v>12669</v>
      </c>
      <c r="C323" s="85" t="s">
        <v>12670</v>
      </c>
    </row>
    <row r="324" spans="1:3" ht="51" x14ac:dyDescent="0.25">
      <c r="A324" s="85" t="s">
        <v>8007</v>
      </c>
      <c r="B324" s="85" t="s">
        <v>4530</v>
      </c>
      <c r="C324" s="85" t="s">
        <v>12671</v>
      </c>
    </row>
    <row r="325" spans="1:3" ht="25.5" x14ac:dyDescent="0.25">
      <c r="A325" s="85" t="s">
        <v>7902</v>
      </c>
      <c r="B325" s="85" t="s">
        <v>4530</v>
      </c>
      <c r="C325" s="85" t="s">
        <v>4530</v>
      </c>
    </row>
    <row r="326" spans="1:3" ht="409.5" x14ac:dyDescent="0.25">
      <c r="A326" s="85" t="s">
        <v>7063</v>
      </c>
      <c r="B326" s="85" t="s">
        <v>12672</v>
      </c>
      <c r="C326" s="85" t="s">
        <v>12673</v>
      </c>
    </row>
    <row r="327" spans="1:3" ht="25.5" x14ac:dyDescent="0.25">
      <c r="A327" s="85" t="s">
        <v>8005</v>
      </c>
      <c r="B327" s="85" t="s">
        <v>4530</v>
      </c>
      <c r="C327" s="85" t="s">
        <v>4530</v>
      </c>
    </row>
    <row r="328" spans="1:3" ht="114.75" x14ac:dyDescent="0.25">
      <c r="A328" s="85" t="s">
        <v>7983</v>
      </c>
      <c r="B328" s="85" t="s">
        <v>12674</v>
      </c>
      <c r="C328" s="85" t="s">
        <v>12675</v>
      </c>
    </row>
    <row r="329" spans="1:3" ht="25.5" x14ac:dyDescent="0.25">
      <c r="A329" s="85" t="s">
        <v>8012</v>
      </c>
      <c r="B329" s="85" t="s">
        <v>4530</v>
      </c>
      <c r="C329" s="85" t="s">
        <v>4530</v>
      </c>
    </row>
    <row r="330" spans="1:3" ht="114.75" x14ac:dyDescent="0.25">
      <c r="A330" s="85" t="s">
        <v>7789</v>
      </c>
      <c r="B330" s="85" t="s">
        <v>12676</v>
      </c>
      <c r="C330" s="85" t="s">
        <v>12677</v>
      </c>
    </row>
    <row r="331" spans="1:3" ht="25.5" x14ac:dyDescent="0.25">
      <c r="A331" s="85" t="s">
        <v>8013</v>
      </c>
      <c r="B331" s="85" t="s">
        <v>4530</v>
      </c>
      <c r="C331" s="85" t="s">
        <v>4530</v>
      </c>
    </row>
    <row r="332" spans="1:3" ht="51" x14ac:dyDescent="0.25">
      <c r="A332" s="85" t="s">
        <v>8037</v>
      </c>
      <c r="B332" s="85" t="s">
        <v>4530</v>
      </c>
      <c r="C332" s="85" t="s">
        <v>12678</v>
      </c>
    </row>
    <row r="333" spans="1:3" ht="25.5" x14ac:dyDescent="0.25">
      <c r="A333" s="85" t="s">
        <v>8027</v>
      </c>
      <c r="B333" s="85" t="s">
        <v>4530</v>
      </c>
      <c r="C333" s="85" t="s">
        <v>4530</v>
      </c>
    </row>
    <row r="334" spans="1:3" ht="51" x14ac:dyDescent="0.25">
      <c r="A334" s="85" t="s">
        <v>7990</v>
      </c>
      <c r="B334" s="85" t="s">
        <v>12679</v>
      </c>
      <c r="C334" s="85" t="s">
        <v>4530</v>
      </c>
    </row>
    <row r="335" spans="1:3" ht="25.5" x14ac:dyDescent="0.25">
      <c r="A335" s="85" t="s">
        <v>8034</v>
      </c>
      <c r="B335" s="85" t="s">
        <v>4530</v>
      </c>
      <c r="C335" s="85" t="s">
        <v>4530</v>
      </c>
    </row>
    <row r="336" spans="1:3" ht="331.5" x14ac:dyDescent="0.25">
      <c r="A336" s="85" t="s">
        <v>7861</v>
      </c>
      <c r="B336" s="85" t="s">
        <v>12680</v>
      </c>
      <c r="C336" s="85" t="s">
        <v>12681</v>
      </c>
    </row>
    <row r="337" spans="1:3" ht="25.5" x14ac:dyDescent="0.25">
      <c r="A337" s="85" t="s">
        <v>8045</v>
      </c>
      <c r="B337" s="85" t="s">
        <v>4530</v>
      </c>
      <c r="C337" s="85" t="s">
        <v>4530</v>
      </c>
    </row>
    <row r="338" spans="1:3" ht="25.5" x14ac:dyDescent="0.25">
      <c r="A338" s="85" t="s">
        <v>8040</v>
      </c>
      <c r="B338" s="85" t="s">
        <v>4530</v>
      </c>
      <c r="C338" s="85" t="s">
        <v>4530</v>
      </c>
    </row>
    <row r="339" spans="1:3" ht="409.5" x14ac:dyDescent="0.25">
      <c r="A339" s="85" t="s">
        <v>6971</v>
      </c>
      <c r="B339" s="85" t="s">
        <v>12682</v>
      </c>
      <c r="C339" s="85" t="s">
        <v>12683</v>
      </c>
    </row>
    <row r="340" spans="1:3" ht="127.5" x14ac:dyDescent="0.25">
      <c r="A340" s="85" t="s">
        <v>7136</v>
      </c>
      <c r="B340" s="85" t="s">
        <v>12684</v>
      </c>
      <c r="C340" s="85" t="s">
        <v>12685</v>
      </c>
    </row>
    <row r="341" spans="1:3" ht="318.75" x14ac:dyDescent="0.25">
      <c r="A341" s="85" t="s">
        <v>7700</v>
      </c>
      <c r="B341" s="85" t="s">
        <v>12686</v>
      </c>
      <c r="C341" s="85" t="s">
        <v>12687</v>
      </c>
    </row>
    <row r="342" spans="1:3" ht="63.75" x14ac:dyDescent="0.25">
      <c r="A342" s="85" t="s">
        <v>8043</v>
      </c>
      <c r="B342" s="85" t="s">
        <v>4530</v>
      </c>
      <c r="C342" s="85" t="s">
        <v>12688</v>
      </c>
    </row>
    <row r="343" spans="1:3" ht="25.5" x14ac:dyDescent="0.25">
      <c r="A343" s="85" t="s">
        <v>8047</v>
      </c>
      <c r="B343" s="85" t="s">
        <v>4530</v>
      </c>
      <c r="C343" s="85" t="s">
        <v>4530</v>
      </c>
    </row>
    <row r="344" spans="1:3" ht="409.5" x14ac:dyDescent="0.25">
      <c r="A344" s="85" t="s">
        <v>7431</v>
      </c>
      <c r="B344" s="85" t="s">
        <v>12689</v>
      </c>
      <c r="C344" s="85" t="s">
        <v>12690</v>
      </c>
    </row>
    <row r="345" spans="1:3" ht="25.5" x14ac:dyDescent="0.25">
      <c r="A345" s="85" t="s">
        <v>8052</v>
      </c>
      <c r="B345" s="85" t="s">
        <v>4530</v>
      </c>
      <c r="C345" s="85" t="s">
        <v>4530</v>
      </c>
    </row>
    <row r="346" spans="1:3" ht="409.5" x14ac:dyDescent="0.25">
      <c r="A346" s="85" t="s">
        <v>7629</v>
      </c>
      <c r="B346" s="85" t="s">
        <v>12691</v>
      </c>
      <c r="C346" s="85" t="s">
        <v>12692</v>
      </c>
    </row>
    <row r="347" spans="1:3" ht="409.5" x14ac:dyDescent="0.25">
      <c r="A347" s="85" t="s">
        <v>7985</v>
      </c>
      <c r="B347" s="85" t="s">
        <v>12693</v>
      </c>
      <c r="C347" s="85" t="s">
        <v>12694</v>
      </c>
    </row>
    <row r="348" spans="1:3" ht="409.5" x14ac:dyDescent="0.25">
      <c r="A348" s="85" t="s">
        <v>7715</v>
      </c>
      <c r="B348" s="85" t="s">
        <v>12695</v>
      </c>
      <c r="C348" s="85" t="s">
        <v>12696</v>
      </c>
    </row>
    <row r="349" spans="1:3" ht="409.5" x14ac:dyDescent="0.25">
      <c r="A349" s="85" t="s">
        <v>8059</v>
      </c>
      <c r="B349" s="85" t="s">
        <v>12697</v>
      </c>
      <c r="C349" s="85" t="s">
        <v>12698</v>
      </c>
    </row>
    <row r="350" spans="1:3" ht="409.5" x14ac:dyDescent="0.25">
      <c r="A350" s="85" t="s">
        <v>6927</v>
      </c>
      <c r="B350" s="85" t="s">
        <v>12699</v>
      </c>
      <c r="C350" s="85" t="s">
        <v>12700</v>
      </c>
    </row>
    <row r="351" spans="1:3" ht="409.5" x14ac:dyDescent="0.25">
      <c r="A351" s="85" t="s">
        <v>7966</v>
      </c>
      <c r="B351" s="85" t="s">
        <v>12701</v>
      </c>
      <c r="C351" s="85" t="s">
        <v>12702</v>
      </c>
    </row>
    <row r="352" spans="1:3" ht="255" x14ac:dyDescent="0.25">
      <c r="A352" s="85" t="s">
        <v>7798</v>
      </c>
      <c r="B352" s="85" t="s">
        <v>12703</v>
      </c>
      <c r="C352" s="85" t="s">
        <v>12704</v>
      </c>
    </row>
    <row r="353" spans="1:3" ht="409.5" x14ac:dyDescent="0.25">
      <c r="A353" s="85" t="s">
        <v>7444</v>
      </c>
      <c r="B353" s="85" t="s">
        <v>12705</v>
      </c>
      <c r="C353" s="85" t="s">
        <v>12706</v>
      </c>
    </row>
    <row r="354" spans="1:3" ht="280.5" x14ac:dyDescent="0.25">
      <c r="A354" s="85" t="s">
        <v>7253</v>
      </c>
      <c r="B354" s="85" t="s">
        <v>12707</v>
      </c>
      <c r="C354" s="85" t="s">
        <v>12708</v>
      </c>
    </row>
    <row r="355" spans="1:3" ht="408" x14ac:dyDescent="0.25">
      <c r="A355" s="85" t="s">
        <v>7750</v>
      </c>
      <c r="B355" s="85" t="s">
        <v>12709</v>
      </c>
      <c r="C355" s="85" t="s">
        <v>12710</v>
      </c>
    </row>
    <row r="356" spans="1:3" ht="51" x14ac:dyDescent="0.25">
      <c r="A356" s="85" t="s">
        <v>8076</v>
      </c>
      <c r="B356" s="85" t="s">
        <v>4530</v>
      </c>
      <c r="C356" s="85" t="s">
        <v>12711</v>
      </c>
    </row>
    <row r="357" spans="1:3" ht="25.5" x14ac:dyDescent="0.25">
      <c r="A357" s="85" t="s">
        <v>8069</v>
      </c>
      <c r="B357" s="85" t="s">
        <v>4530</v>
      </c>
      <c r="C357" s="85" t="s">
        <v>4530</v>
      </c>
    </row>
    <row r="358" spans="1:3" ht="25.5" x14ac:dyDescent="0.25">
      <c r="A358" s="85" t="s">
        <v>8075</v>
      </c>
      <c r="B358" s="85" t="s">
        <v>4530</v>
      </c>
      <c r="C358" s="85" t="s">
        <v>4530</v>
      </c>
    </row>
    <row r="359" spans="1:3" ht="114.75" x14ac:dyDescent="0.25">
      <c r="A359" s="85" t="s">
        <v>7986</v>
      </c>
      <c r="B359" s="85" t="s">
        <v>12712</v>
      </c>
      <c r="C359" s="85" t="s">
        <v>12713</v>
      </c>
    </row>
    <row r="360" spans="1:3" ht="153" x14ac:dyDescent="0.25">
      <c r="A360" s="85" t="s">
        <v>7892</v>
      </c>
      <c r="B360" s="85" t="s">
        <v>12714</v>
      </c>
      <c r="C360" s="85" t="s">
        <v>12715</v>
      </c>
    </row>
    <row r="361" spans="1:3" ht="25.5" x14ac:dyDescent="0.25">
      <c r="A361" s="85" t="s">
        <v>8068</v>
      </c>
      <c r="B361" s="85" t="s">
        <v>4530</v>
      </c>
      <c r="C361" s="85" t="s">
        <v>4530</v>
      </c>
    </row>
    <row r="362" spans="1:3" ht="25.5" x14ac:dyDescent="0.25">
      <c r="A362" s="85" t="s">
        <v>8078</v>
      </c>
      <c r="B362" s="85" t="s">
        <v>4530</v>
      </c>
      <c r="C362" s="85" t="s">
        <v>4530</v>
      </c>
    </row>
    <row r="363" spans="1:3" ht="409.5" x14ac:dyDescent="0.25">
      <c r="A363" s="85" t="s">
        <v>7883</v>
      </c>
      <c r="B363" s="85" t="s">
        <v>12716</v>
      </c>
      <c r="C363" s="85" t="s">
        <v>12717</v>
      </c>
    </row>
    <row r="364" spans="1:3" ht="51" x14ac:dyDescent="0.25">
      <c r="A364" s="85" t="s">
        <v>8083</v>
      </c>
      <c r="B364" s="85" t="s">
        <v>4530</v>
      </c>
      <c r="C364" s="85" t="s">
        <v>12718</v>
      </c>
    </row>
    <row r="365" spans="1:3" ht="25.5" x14ac:dyDescent="0.25">
      <c r="A365" s="85" t="s">
        <v>8081</v>
      </c>
      <c r="B365" s="85" t="s">
        <v>4530</v>
      </c>
      <c r="C365" s="85" t="s">
        <v>4530</v>
      </c>
    </row>
    <row r="366" spans="1:3" ht="409.5" x14ac:dyDescent="0.25">
      <c r="A366" s="85" t="s">
        <v>7859</v>
      </c>
      <c r="B366" s="85" t="s">
        <v>12719</v>
      </c>
      <c r="C366" s="85" t="s">
        <v>12720</v>
      </c>
    </row>
    <row r="367" spans="1:3" ht="408" x14ac:dyDescent="0.25">
      <c r="A367" s="85" t="s">
        <v>7965</v>
      </c>
      <c r="B367" s="85" t="s">
        <v>12721</v>
      </c>
      <c r="C367" s="85" t="s">
        <v>12722</v>
      </c>
    </row>
    <row r="368" spans="1:3" ht="25.5" x14ac:dyDescent="0.25">
      <c r="A368" s="85" t="s">
        <v>8085</v>
      </c>
      <c r="B368" s="85" t="s">
        <v>4530</v>
      </c>
      <c r="C368" s="85" t="s">
        <v>4530</v>
      </c>
    </row>
    <row r="369" spans="1:3" ht="25.5" x14ac:dyDescent="0.25">
      <c r="A369" s="85" t="s">
        <v>8088</v>
      </c>
      <c r="B369" s="85" t="s">
        <v>4530</v>
      </c>
      <c r="C369" s="85" t="s">
        <v>4530</v>
      </c>
    </row>
    <row r="370" spans="1:3" ht="409.5" x14ac:dyDescent="0.25">
      <c r="A370" s="85" t="s">
        <v>7626</v>
      </c>
      <c r="B370" s="85" t="s">
        <v>12723</v>
      </c>
      <c r="C370" s="85" t="s">
        <v>12724</v>
      </c>
    </row>
    <row r="371" spans="1:3" ht="51" x14ac:dyDescent="0.25">
      <c r="A371" s="85" t="s">
        <v>8092</v>
      </c>
      <c r="B371" s="85" t="s">
        <v>4530</v>
      </c>
      <c r="C371" s="85" t="s">
        <v>12725</v>
      </c>
    </row>
    <row r="372" spans="1:3" ht="25.5" x14ac:dyDescent="0.25">
      <c r="A372" s="85" t="s">
        <v>8093</v>
      </c>
      <c r="B372" s="85" t="s">
        <v>4530</v>
      </c>
      <c r="C372" s="85" t="s">
        <v>4530</v>
      </c>
    </row>
    <row r="373" spans="1:3" ht="25.5" x14ac:dyDescent="0.25">
      <c r="A373" s="85" t="s">
        <v>8090</v>
      </c>
      <c r="B373" s="85" t="s">
        <v>4530</v>
      </c>
      <c r="C373" s="85" t="s">
        <v>4530</v>
      </c>
    </row>
    <row r="374" spans="1:3" ht="409.5" x14ac:dyDescent="0.25">
      <c r="A374" s="85" t="s">
        <v>7654</v>
      </c>
      <c r="B374" s="85" t="s">
        <v>12726</v>
      </c>
      <c r="C374" s="85" t="s">
        <v>12727</v>
      </c>
    </row>
    <row r="375" spans="1:3" ht="25.5" x14ac:dyDescent="0.25">
      <c r="A375" s="85" t="s">
        <v>8094</v>
      </c>
      <c r="B375" s="85" t="s">
        <v>4530</v>
      </c>
      <c r="C375" s="85" t="s">
        <v>4530</v>
      </c>
    </row>
    <row r="376" spans="1:3" ht="25.5" x14ac:dyDescent="0.25">
      <c r="A376" s="85" t="s">
        <v>8096</v>
      </c>
      <c r="B376" s="85" t="s">
        <v>4530</v>
      </c>
      <c r="C376" s="85" t="s">
        <v>4530</v>
      </c>
    </row>
    <row r="377" spans="1:3" ht="409.5" x14ac:dyDescent="0.25">
      <c r="A377" s="85" t="s">
        <v>7214</v>
      </c>
      <c r="B377" s="85" t="s">
        <v>12728</v>
      </c>
      <c r="C377" s="85" t="s">
        <v>12729</v>
      </c>
    </row>
    <row r="378" spans="1:3" ht="409.5" x14ac:dyDescent="0.25">
      <c r="A378" s="85" t="s">
        <v>7432</v>
      </c>
      <c r="B378" s="85" t="s">
        <v>12730</v>
      </c>
      <c r="C378" s="85" t="s">
        <v>12731</v>
      </c>
    </row>
    <row r="379" spans="1:3" ht="51" x14ac:dyDescent="0.25">
      <c r="A379" s="85" t="s">
        <v>8100</v>
      </c>
      <c r="B379" s="85" t="s">
        <v>4530</v>
      </c>
      <c r="C379" s="85" t="s">
        <v>12732</v>
      </c>
    </row>
    <row r="380" spans="1:3" ht="63.75" x14ac:dyDescent="0.25">
      <c r="A380" s="85" t="s">
        <v>8099</v>
      </c>
      <c r="B380" s="85" t="s">
        <v>4530</v>
      </c>
      <c r="C380" s="85" t="s">
        <v>12733</v>
      </c>
    </row>
    <row r="381" spans="1:3" ht="114.75" x14ac:dyDescent="0.25">
      <c r="A381" s="85" t="s">
        <v>7987</v>
      </c>
      <c r="B381" s="85" t="s">
        <v>12734</v>
      </c>
      <c r="C381" s="85" t="s">
        <v>12735</v>
      </c>
    </row>
    <row r="382" spans="1:3" ht="25.5" x14ac:dyDescent="0.25">
      <c r="A382" s="85" t="s">
        <v>8102</v>
      </c>
      <c r="B382" s="85" t="s">
        <v>4530</v>
      </c>
      <c r="C382" s="85" t="s">
        <v>4530</v>
      </c>
    </row>
    <row r="383" spans="1:3" ht="409.5" x14ac:dyDescent="0.25">
      <c r="A383" s="85" t="s">
        <v>6943</v>
      </c>
      <c r="B383" s="85" t="s">
        <v>12736</v>
      </c>
      <c r="C383" s="85" t="s">
        <v>12737</v>
      </c>
    </row>
    <row r="384" spans="1:3" ht="409.5" x14ac:dyDescent="0.25">
      <c r="A384" s="85" t="s">
        <v>7673</v>
      </c>
      <c r="B384" s="85" t="s">
        <v>12738</v>
      </c>
      <c r="C384" s="85" t="s">
        <v>12739</v>
      </c>
    </row>
    <row r="385" spans="1:3" ht="51" x14ac:dyDescent="0.25">
      <c r="A385" s="85" t="s">
        <v>8106</v>
      </c>
      <c r="B385" s="85" t="s">
        <v>4530</v>
      </c>
      <c r="C385" s="85" t="s">
        <v>12740</v>
      </c>
    </row>
    <row r="386" spans="1:3" ht="51" x14ac:dyDescent="0.25">
      <c r="A386" s="85" t="s">
        <v>8107</v>
      </c>
      <c r="B386" s="85" t="s">
        <v>4530</v>
      </c>
      <c r="C386" s="85" t="s">
        <v>12741</v>
      </c>
    </row>
    <row r="387" spans="1:3" ht="51" x14ac:dyDescent="0.25">
      <c r="A387" s="85" t="s">
        <v>8109</v>
      </c>
      <c r="B387" s="85" t="s">
        <v>4530</v>
      </c>
      <c r="C387" s="85" t="s">
        <v>12742</v>
      </c>
    </row>
    <row r="388" spans="1:3" ht="51" x14ac:dyDescent="0.25">
      <c r="A388" s="85" t="s">
        <v>8108</v>
      </c>
      <c r="B388" s="85" t="s">
        <v>4530</v>
      </c>
      <c r="C388" s="85" t="s">
        <v>12742</v>
      </c>
    </row>
    <row r="389" spans="1:3" ht="409.5" x14ac:dyDescent="0.25">
      <c r="A389" s="85" t="s">
        <v>7250</v>
      </c>
      <c r="B389" s="85" t="s">
        <v>12743</v>
      </c>
      <c r="C389" s="85" t="s">
        <v>12744</v>
      </c>
    </row>
    <row r="390" spans="1:3" ht="178.5" x14ac:dyDescent="0.25">
      <c r="A390" s="85" t="s">
        <v>8049</v>
      </c>
      <c r="B390" s="85" t="s">
        <v>12745</v>
      </c>
      <c r="C390" s="85" t="s">
        <v>4530</v>
      </c>
    </row>
    <row r="391" spans="1:3" ht="25.5" x14ac:dyDescent="0.25">
      <c r="A391" s="85" t="s">
        <v>8116</v>
      </c>
      <c r="B391" s="85" t="s">
        <v>4530</v>
      </c>
      <c r="C391" s="85" t="s">
        <v>4530</v>
      </c>
    </row>
    <row r="392" spans="1:3" ht="409.5" x14ac:dyDescent="0.25">
      <c r="A392" s="85" t="s">
        <v>8117</v>
      </c>
      <c r="B392" s="85" t="s">
        <v>12746</v>
      </c>
      <c r="C392" s="85" t="s">
        <v>12747</v>
      </c>
    </row>
    <row r="393" spans="1:3" ht="409.5" x14ac:dyDescent="0.25">
      <c r="A393" s="85" t="s">
        <v>7648</v>
      </c>
      <c r="B393" s="85" t="s">
        <v>12748</v>
      </c>
      <c r="C393" s="85" t="s">
        <v>12749</v>
      </c>
    </row>
    <row r="394" spans="1:3" ht="409.5" x14ac:dyDescent="0.25">
      <c r="A394" s="85" t="s">
        <v>8110</v>
      </c>
      <c r="B394" s="85" t="s">
        <v>12750</v>
      </c>
      <c r="C394" s="85" t="s">
        <v>12751</v>
      </c>
    </row>
    <row r="395" spans="1:3" ht="409.5" x14ac:dyDescent="0.25">
      <c r="A395" s="85" t="s">
        <v>8103</v>
      </c>
      <c r="B395" s="85" t="s">
        <v>12752</v>
      </c>
      <c r="C395" s="85" t="s">
        <v>12753</v>
      </c>
    </row>
    <row r="396" spans="1:3" ht="409.5" x14ac:dyDescent="0.25">
      <c r="A396" s="85" t="s">
        <v>7854</v>
      </c>
      <c r="B396" s="85" t="s">
        <v>12754</v>
      </c>
      <c r="C396" s="85" t="s">
        <v>12755</v>
      </c>
    </row>
    <row r="397" spans="1:3" ht="409.5" x14ac:dyDescent="0.25">
      <c r="A397" s="85" t="s">
        <v>7782</v>
      </c>
      <c r="B397" s="85" t="s">
        <v>12756</v>
      </c>
      <c r="C397" s="85" t="s">
        <v>12757</v>
      </c>
    </row>
    <row r="398" spans="1:3" ht="409.5" x14ac:dyDescent="0.25">
      <c r="A398" s="85" t="s">
        <v>7203</v>
      </c>
      <c r="B398" s="85" t="s">
        <v>12758</v>
      </c>
      <c r="C398" s="85" t="s">
        <v>12759</v>
      </c>
    </row>
    <row r="399" spans="1:3" ht="25.5" x14ac:dyDescent="0.25">
      <c r="A399" s="85" t="s">
        <v>8124</v>
      </c>
      <c r="B399" s="85" t="s">
        <v>4530</v>
      </c>
      <c r="C399" s="85" t="s">
        <v>4530</v>
      </c>
    </row>
    <row r="400" spans="1:3" ht="409.5" x14ac:dyDescent="0.25">
      <c r="A400" s="85" t="s">
        <v>7417</v>
      </c>
      <c r="B400" s="85" t="s">
        <v>12760</v>
      </c>
      <c r="C400" s="85" t="s">
        <v>12761</v>
      </c>
    </row>
    <row r="401" spans="1:3" ht="409.5" x14ac:dyDescent="0.25">
      <c r="A401" s="85" t="s">
        <v>8104</v>
      </c>
      <c r="B401" s="85" t="s">
        <v>12762</v>
      </c>
      <c r="C401" s="85" t="s">
        <v>12763</v>
      </c>
    </row>
    <row r="402" spans="1:3" ht="409.5" x14ac:dyDescent="0.25">
      <c r="A402" s="85" t="s">
        <v>8134</v>
      </c>
      <c r="B402" s="85" t="s">
        <v>12764</v>
      </c>
      <c r="C402" s="85" t="s">
        <v>12765</v>
      </c>
    </row>
    <row r="403" spans="1:3" ht="409.5" x14ac:dyDescent="0.25">
      <c r="A403" s="85" t="s">
        <v>7269</v>
      </c>
      <c r="B403" s="85" t="s">
        <v>12766</v>
      </c>
      <c r="C403" s="85" t="s">
        <v>12767</v>
      </c>
    </row>
    <row r="404" spans="1:3" ht="409.5" x14ac:dyDescent="0.25">
      <c r="A404" s="85" t="s">
        <v>8137</v>
      </c>
      <c r="B404" s="85" t="s">
        <v>12768</v>
      </c>
      <c r="C404" s="85" t="s">
        <v>12769</v>
      </c>
    </row>
    <row r="405" spans="1:3" ht="409.5" x14ac:dyDescent="0.25">
      <c r="A405" s="85" t="s">
        <v>7335</v>
      </c>
      <c r="B405" s="85" t="s">
        <v>12770</v>
      </c>
      <c r="C405" s="85" t="s">
        <v>12771</v>
      </c>
    </row>
    <row r="406" spans="1:3" ht="25.5" x14ac:dyDescent="0.25">
      <c r="A406" s="85" t="s">
        <v>8145</v>
      </c>
      <c r="B406" s="85" t="s">
        <v>4530</v>
      </c>
      <c r="C406" s="85" t="s">
        <v>4530</v>
      </c>
    </row>
    <row r="407" spans="1:3" ht="409.5" x14ac:dyDescent="0.25">
      <c r="A407" s="85" t="s">
        <v>8072</v>
      </c>
      <c r="B407" s="85" t="s">
        <v>12772</v>
      </c>
      <c r="C407" s="85" t="s">
        <v>12773</v>
      </c>
    </row>
    <row r="408" spans="1:3" ht="25.5" x14ac:dyDescent="0.25">
      <c r="A408" s="85" t="s">
        <v>8150</v>
      </c>
      <c r="B408" s="85" t="s">
        <v>4530</v>
      </c>
      <c r="C408" s="85" t="s">
        <v>4530</v>
      </c>
    </row>
    <row r="409" spans="1:3" ht="408" x14ac:dyDescent="0.25">
      <c r="A409" s="85" t="s">
        <v>7758</v>
      </c>
      <c r="B409" s="85" t="s">
        <v>12774</v>
      </c>
      <c r="C409" s="85" t="s">
        <v>12775</v>
      </c>
    </row>
    <row r="410" spans="1:3" ht="409.5" x14ac:dyDescent="0.25">
      <c r="A410" s="85" t="s">
        <v>7687</v>
      </c>
      <c r="B410" s="85" t="s">
        <v>12776</v>
      </c>
      <c r="C410" s="85" t="s">
        <v>12777</v>
      </c>
    </row>
    <row r="411" spans="1:3" ht="409.5" x14ac:dyDescent="0.25">
      <c r="A411" s="85" t="s">
        <v>8138</v>
      </c>
      <c r="B411" s="85" t="s">
        <v>12778</v>
      </c>
      <c r="C411" s="85" t="s">
        <v>12779</v>
      </c>
    </row>
    <row r="412" spans="1:3" ht="409.5" x14ac:dyDescent="0.25">
      <c r="A412" s="85" t="s">
        <v>7213</v>
      </c>
      <c r="B412" s="85" t="s">
        <v>12780</v>
      </c>
      <c r="C412" s="85" t="s">
        <v>12781</v>
      </c>
    </row>
    <row r="413" spans="1:3" ht="178.5" x14ac:dyDescent="0.25">
      <c r="A413" s="85" t="s">
        <v>7914</v>
      </c>
      <c r="B413" s="85" t="s">
        <v>12782</v>
      </c>
      <c r="C413" s="85" t="s">
        <v>12783</v>
      </c>
    </row>
    <row r="414" spans="1:3" ht="114.75" x14ac:dyDescent="0.25">
      <c r="A414" s="85" t="s">
        <v>8010</v>
      </c>
      <c r="B414" s="85" t="s">
        <v>12784</v>
      </c>
      <c r="C414" s="85" t="s">
        <v>12785</v>
      </c>
    </row>
    <row r="415" spans="1:3" ht="25.5" x14ac:dyDescent="0.25">
      <c r="A415" s="85" t="s">
        <v>8154</v>
      </c>
      <c r="B415" s="85" t="s">
        <v>4530</v>
      </c>
      <c r="C415" s="85" t="s">
        <v>4530</v>
      </c>
    </row>
    <row r="416" spans="1:3" ht="409.5" x14ac:dyDescent="0.25">
      <c r="A416" s="85" t="s">
        <v>8001</v>
      </c>
      <c r="B416" s="85" t="s">
        <v>12786</v>
      </c>
      <c r="C416" s="85" t="s">
        <v>12787</v>
      </c>
    </row>
    <row r="417" spans="1:3" ht="409.5" x14ac:dyDescent="0.25">
      <c r="A417" s="85" t="s">
        <v>7205</v>
      </c>
      <c r="B417" s="85" t="s">
        <v>12788</v>
      </c>
      <c r="C417" s="85" t="s">
        <v>12789</v>
      </c>
    </row>
    <row r="418" spans="1:3" ht="409.5" x14ac:dyDescent="0.25">
      <c r="A418" s="85" t="s">
        <v>8141</v>
      </c>
      <c r="B418" s="85" t="s">
        <v>12790</v>
      </c>
      <c r="C418" s="85" t="s">
        <v>12791</v>
      </c>
    </row>
    <row r="419" spans="1:3" ht="409.5" x14ac:dyDescent="0.25">
      <c r="A419" s="85" t="s">
        <v>7918</v>
      </c>
      <c r="B419" s="85" t="s">
        <v>12792</v>
      </c>
      <c r="C419" s="85" t="s">
        <v>12793</v>
      </c>
    </row>
    <row r="420" spans="1:3" ht="409.5" x14ac:dyDescent="0.25">
      <c r="A420" s="85" t="s">
        <v>7645</v>
      </c>
      <c r="B420" s="85" t="s">
        <v>12794</v>
      </c>
      <c r="C420" s="85" t="s">
        <v>12795</v>
      </c>
    </row>
    <row r="421" spans="1:3" ht="409.5" x14ac:dyDescent="0.25">
      <c r="A421" s="85" t="s">
        <v>8162</v>
      </c>
      <c r="B421" s="85" t="s">
        <v>12796</v>
      </c>
      <c r="C421" s="85" t="s">
        <v>12797</v>
      </c>
    </row>
    <row r="422" spans="1:3" ht="409.5" x14ac:dyDescent="0.25">
      <c r="A422" s="85" t="s">
        <v>7704</v>
      </c>
      <c r="B422" s="85" t="s">
        <v>12798</v>
      </c>
      <c r="C422" s="85" t="s">
        <v>12799</v>
      </c>
    </row>
    <row r="423" spans="1:3" ht="409.5" x14ac:dyDescent="0.25">
      <c r="A423" s="85" t="s">
        <v>7446</v>
      </c>
      <c r="B423" s="85" t="s">
        <v>12800</v>
      </c>
      <c r="C423" s="85" t="s">
        <v>12801</v>
      </c>
    </row>
    <row r="424" spans="1:3" ht="51" x14ac:dyDescent="0.25">
      <c r="A424" s="85" t="s">
        <v>8146</v>
      </c>
      <c r="B424" s="85" t="s">
        <v>12802</v>
      </c>
      <c r="C424" s="85" t="s">
        <v>12803</v>
      </c>
    </row>
    <row r="425" spans="1:3" ht="409.5" x14ac:dyDescent="0.25">
      <c r="A425" s="85" t="s">
        <v>8055</v>
      </c>
      <c r="B425" s="85" t="s">
        <v>12804</v>
      </c>
      <c r="C425" s="85" t="s">
        <v>12805</v>
      </c>
    </row>
    <row r="426" spans="1:3" ht="409.5" x14ac:dyDescent="0.25">
      <c r="A426" s="85" t="s">
        <v>7797</v>
      </c>
      <c r="B426" s="85" t="s">
        <v>12806</v>
      </c>
      <c r="C426" s="85" t="s">
        <v>12807</v>
      </c>
    </row>
    <row r="427" spans="1:3" ht="409.5" x14ac:dyDescent="0.25">
      <c r="A427" s="85" t="s">
        <v>7688</v>
      </c>
      <c r="B427" s="85" t="s">
        <v>12808</v>
      </c>
      <c r="C427" s="85" t="s">
        <v>12809</v>
      </c>
    </row>
    <row r="428" spans="1:3" ht="51" x14ac:dyDescent="0.25">
      <c r="A428" s="85" t="s">
        <v>8147</v>
      </c>
      <c r="B428" s="85" t="s">
        <v>12810</v>
      </c>
      <c r="C428" s="85" t="s">
        <v>12811</v>
      </c>
    </row>
    <row r="429" spans="1:3" ht="409.5" x14ac:dyDescent="0.25">
      <c r="A429" s="85" t="s">
        <v>7889</v>
      </c>
      <c r="B429" s="85" t="s">
        <v>12812</v>
      </c>
      <c r="C429" s="85" t="s">
        <v>12813</v>
      </c>
    </row>
    <row r="430" spans="1:3" ht="114.75" x14ac:dyDescent="0.25">
      <c r="A430" s="85" t="s">
        <v>7945</v>
      </c>
      <c r="B430" s="85" t="s">
        <v>12814</v>
      </c>
      <c r="C430" s="85" t="s">
        <v>12815</v>
      </c>
    </row>
    <row r="431" spans="1:3" ht="331.5" x14ac:dyDescent="0.25">
      <c r="A431" s="85" t="s">
        <v>8171</v>
      </c>
      <c r="B431" s="85" t="s">
        <v>12816</v>
      </c>
      <c r="C431" s="85" t="s">
        <v>12817</v>
      </c>
    </row>
    <row r="432" spans="1:3" ht="409.5" x14ac:dyDescent="0.25">
      <c r="A432" s="85" t="s">
        <v>7448</v>
      </c>
      <c r="B432" s="85" t="s">
        <v>12818</v>
      </c>
      <c r="C432" s="85" t="s">
        <v>12819</v>
      </c>
    </row>
    <row r="433" spans="1:3" ht="51" x14ac:dyDescent="0.25">
      <c r="A433" s="85" t="s">
        <v>7135</v>
      </c>
      <c r="B433" s="85" t="s">
        <v>4530</v>
      </c>
      <c r="C433" s="85" t="s">
        <v>12820</v>
      </c>
    </row>
    <row r="434" spans="1:3" ht="242.25" x14ac:dyDescent="0.25">
      <c r="A434" s="85" t="s">
        <v>8184</v>
      </c>
      <c r="B434" s="85" t="s">
        <v>12821</v>
      </c>
      <c r="C434" s="85" t="s">
        <v>4530</v>
      </c>
    </row>
    <row r="435" spans="1:3" ht="409.5" x14ac:dyDescent="0.25">
      <c r="A435" s="85" t="s">
        <v>7478</v>
      </c>
      <c r="B435" s="85" t="s">
        <v>12822</v>
      </c>
      <c r="C435" s="85" t="s">
        <v>12823</v>
      </c>
    </row>
    <row r="436" spans="1:3" ht="409.5" x14ac:dyDescent="0.25">
      <c r="A436" s="85" t="s">
        <v>7694</v>
      </c>
      <c r="B436" s="85" t="s">
        <v>12824</v>
      </c>
      <c r="C436" s="85" t="s">
        <v>12825</v>
      </c>
    </row>
    <row r="437" spans="1:3" ht="409.5" x14ac:dyDescent="0.25">
      <c r="A437" s="85" t="s">
        <v>6942</v>
      </c>
      <c r="B437" s="85" t="s">
        <v>12826</v>
      </c>
      <c r="C437" s="85" t="s">
        <v>12827</v>
      </c>
    </row>
    <row r="438" spans="1:3" ht="409.5" x14ac:dyDescent="0.25">
      <c r="A438" s="85" t="s">
        <v>7064</v>
      </c>
      <c r="B438" s="85" t="s">
        <v>12828</v>
      </c>
      <c r="C438" s="85" t="s">
        <v>12829</v>
      </c>
    </row>
    <row r="439" spans="1:3" ht="178.5" x14ac:dyDescent="0.25">
      <c r="A439" s="85" t="s">
        <v>8046</v>
      </c>
      <c r="B439" s="85" t="s">
        <v>12830</v>
      </c>
      <c r="C439" s="85" t="s">
        <v>12831</v>
      </c>
    </row>
    <row r="440" spans="1:3" ht="25.5" x14ac:dyDescent="0.25">
      <c r="A440" s="85" t="s">
        <v>8190</v>
      </c>
      <c r="B440" s="85" t="s">
        <v>4530</v>
      </c>
      <c r="C440" s="85" t="s">
        <v>4530</v>
      </c>
    </row>
    <row r="441" spans="1:3" ht="114.75" x14ac:dyDescent="0.25">
      <c r="A441" s="85" t="s">
        <v>8053</v>
      </c>
      <c r="B441" s="85" t="s">
        <v>12832</v>
      </c>
      <c r="C441" s="85" t="s">
        <v>12833</v>
      </c>
    </row>
    <row r="442" spans="1:3" ht="409.5" x14ac:dyDescent="0.25">
      <c r="A442" s="85" t="s">
        <v>7338</v>
      </c>
      <c r="B442" s="85" t="s">
        <v>12834</v>
      </c>
      <c r="C442" s="85" t="s">
        <v>12835</v>
      </c>
    </row>
    <row r="443" spans="1:3" ht="51" x14ac:dyDescent="0.25">
      <c r="A443" s="85" t="s">
        <v>8205</v>
      </c>
      <c r="B443" s="85" t="s">
        <v>4530</v>
      </c>
      <c r="C443" s="85" t="s">
        <v>12836</v>
      </c>
    </row>
    <row r="444" spans="1:3" ht="51" x14ac:dyDescent="0.25">
      <c r="A444" s="85" t="s">
        <v>8206</v>
      </c>
      <c r="B444" s="85" t="s">
        <v>4530</v>
      </c>
      <c r="C444" s="85" t="s">
        <v>12837</v>
      </c>
    </row>
    <row r="445" spans="1:3" ht="25.5" x14ac:dyDescent="0.25">
      <c r="A445" s="85" t="s">
        <v>8198</v>
      </c>
      <c r="B445" s="85" t="s">
        <v>4530</v>
      </c>
      <c r="C445" s="85" t="s">
        <v>4530</v>
      </c>
    </row>
    <row r="446" spans="1:3" ht="409.5" x14ac:dyDescent="0.25">
      <c r="A446" s="85" t="s">
        <v>7210</v>
      </c>
      <c r="B446" s="85" t="s">
        <v>12838</v>
      </c>
      <c r="C446" s="85" t="s">
        <v>12839</v>
      </c>
    </row>
    <row r="447" spans="1:3" ht="51" x14ac:dyDescent="0.25">
      <c r="A447" s="85" t="s">
        <v>8210</v>
      </c>
      <c r="B447" s="85" t="s">
        <v>4530</v>
      </c>
      <c r="C447" s="85" t="s">
        <v>12840</v>
      </c>
    </row>
    <row r="448" spans="1:3" ht="409.5" x14ac:dyDescent="0.25">
      <c r="A448" s="85" t="s">
        <v>7690</v>
      </c>
      <c r="B448" s="85" t="s">
        <v>12841</v>
      </c>
      <c r="C448" s="85" t="s">
        <v>12842</v>
      </c>
    </row>
    <row r="449" spans="1:3" ht="409.5" x14ac:dyDescent="0.25">
      <c r="A449" s="85" t="s">
        <v>8143</v>
      </c>
      <c r="B449" s="85" t="s">
        <v>12843</v>
      </c>
      <c r="C449" s="85" t="s">
        <v>12844</v>
      </c>
    </row>
    <row r="450" spans="1:3" ht="25.5" x14ac:dyDescent="0.25">
      <c r="A450" s="85" t="s">
        <v>8218</v>
      </c>
      <c r="B450" s="85" t="s">
        <v>4530</v>
      </c>
      <c r="C450" s="85" t="s">
        <v>4530</v>
      </c>
    </row>
    <row r="451" spans="1:3" ht="25.5" x14ac:dyDescent="0.25">
      <c r="A451" s="85" t="s">
        <v>8221</v>
      </c>
      <c r="B451" s="85" t="s">
        <v>4530</v>
      </c>
      <c r="C451" s="85" t="s">
        <v>4530</v>
      </c>
    </row>
    <row r="452" spans="1:3" ht="409.5" x14ac:dyDescent="0.25">
      <c r="A452" s="85" t="s">
        <v>7212</v>
      </c>
      <c r="B452" s="85" t="s">
        <v>12845</v>
      </c>
      <c r="C452" s="85" t="s">
        <v>12846</v>
      </c>
    </row>
    <row r="453" spans="1:3" ht="409.5" x14ac:dyDescent="0.25">
      <c r="A453" s="85" t="s">
        <v>7590</v>
      </c>
      <c r="B453" s="85" t="s">
        <v>12847</v>
      </c>
      <c r="C453" s="85" t="s">
        <v>12848</v>
      </c>
    </row>
    <row r="454" spans="1:3" ht="280.5" x14ac:dyDescent="0.25">
      <c r="A454" s="85" t="s">
        <v>8182</v>
      </c>
      <c r="B454" s="85" t="s">
        <v>12849</v>
      </c>
      <c r="C454" s="85" t="s">
        <v>12850</v>
      </c>
    </row>
    <row r="455" spans="1:3" ht="25.5" x14ac:dyDescent="0.25">
      <c r="A455" s="85" t="s">
        <v>8227</v>
      </c>
      <c r="B455" s="85" t="s">
        <v>4530</v>
      </c>
      <c r="C455" s="85" t="s">
        <v>4530</v>
      </c>
    </row>
    <row r="456" spans="1:3" ht="51" x14ac:dyDescent="0.25">
      <c r="A456" s="85" t="s">
        <v>8237</v>
      </c>
      <c r="B456" s="85" t="s">
        <v>4530</v>
      </c>
      <c r="C456" s="85" t="s">
        <v>12851</v>
      </c>
    </row>
    <row r="457" spans="1:3" ht="25.5" x14ac:dyDescent="0.25">
      <c r="A457" s="85" t="s">
        <v>8234</v>
      </c>
      <c r="B457" s="85" t="s">
        <v>4530</v>
      </c>
      <c r="C457" s="85" t="s">
        <v>4530</v>
      </c>
    </row>
    <row r="458" spans="1:3" ht="409.5" x14ac:dyDescent="0.25">
      <c r="A458" s="85" t="s">
        <v>8224</v>
      </c>
      <c r="B458" s="85" t="s">
        <v>12852</v>
      </c>
      <c r="C458" s="85" t="s">
        <v>12853</v>
      </c>
    </row>
    <row r="459" spans="1:3" ht="409.5" x14ac:dyDescent="0.25">
      <c r="A459" s="85" t="s">
        <v>7262</v>
      </c>
      <c r="B459" s="85" t="s">
        <v>12854</v>
      </c>
      <c r="C459" s="85" t="s">
        <v>12855</v>
      </c>
    </row>
    <row r="460" spans="1:3" ht="409.5" x14ac:dyDescent="0.25">
      <c r="A460" s="85" t="s">
        <v>8251</v>
      </c>
      <c r="B460" s="85" t="s">
        <v>12856</v>
      </c>
      <c r="C460" s="85" t="s">
        <v>12857</v>
      </c>
    </row>
    <row r="461" spans="1:3" ht="409.5" x14ac:dyDescent="0.25">
      <c r="A461" s="85" t="s">
        <v>7838</v>
      </c>
      <c r="B461" s="85" t="s">
        <v>12858</v>
      </c>
      <c r="C461" s="85" t="s">
        <v>12859</v>
      </c>
    </row>
    <row r="462" spans="1:3" ht="25.5" x14ac:dyDescent="0.25">
      <c r="A462" s="85" t="s">
        <v>8238</v>
      </c>
      <c r="B462" s="85" t="s">
        <v>4530</v>
      </c>
      <c r="C462" s="85" t="s">
        <v>4530</v>
      </c>
    </row>
    <row r="463" spans="1:3" ht="409.5" x14ac:dyDescent="0.25">
      <c r="A463" s="85" t="s">
        <v>8222</v>
      </c>
      <c r="B463" s="85" t="s">
        <v>12860</v>
      </c>
      <c r="C463" s="85" t="s">
        <v>12861</v>
      </c>
    </row>
    <row r="464" spans="1:3" ht="409.5" x14ac:dyDescent="0.25">
      <c r="A464" s="85" t="s">
        <v>8252</v>
      </c>
      <c r="B464" s="85" t="s">
        <v>12862</v>
      </c>
      <c r="C464" s="85" t="s">
        <v>12863</v>
      </c>
    </row>
    <row r="465" spans="1:3" ht="409.5" x14ac:dyDescent="0.25">
      <c r="A465" s="85" t="s">
        <v>7795</v>
      </c>
      <c r="B465" s="85" t="s">
        <v>12864</v>
      </c>
      <c r="C465" s="85" t="s">
        <v>12865</v>
      </c>
    </row>
    <row r="466" spans="1:3" ht="409.5" x14ac:dyDescent="0.25">
      <c r="A466" s="85" t="s">
        <v>8220</v>
      </c>
      <c r="B466" s="85" t="s">
        <v>12866</v>
      </c>
      <c r="C466" s="85" t="s">
        <v>12867</v>
      </c>
    </row>
    <row r="467" spans="1:3" ht="409.5" x14ac:dyDescent="0.25">
      <c r="A467" s="85" t="s">
        <v>8250</v>
      </c>
      <c r="B467" s="85" t="s">
        <v>12868</v>
      </c>
      <c r="C467" s="85" t="s">
        <v>12869</v>
      </c>
    </row>
    <row r="468" spans="1:3" ht="25.5" x14ac:dyDescent="0.25">
      <c r="A468" s="85" t="s">
        <v>8254</v>
      </c>
      <c r="B468" s="85" t="s">
        <v>4530</v>
      </c>
      <c r="C468" s="85" t="s">
        <v>4530</v>
      </c>
    </row>
    <row r="469" spans="1:3" ht="25.5" x14ac:dyDescent="0.25">
      <c r="A469" s="85" t="s">
        <v>8259</v>
      </c>
      <c r="B469" s="85" t="s">
        <v>4530</v>
      </c>
      <c r="C469" s="85" t="s">
        <v>4530</v>
      </c>
    </row>
    <row r="470" spans="1:3" ht="51" x14ac:dyDescent="0.25">
      <c r="A470" s="85" t="s">
        <v>8248</v>
      </c>
      <c r="B470" s="85" t="s">
        <v>12870</v>
      </c>
      <c r="C470" s="85" t="s">
        <v>12871</v>
      </c>
    </row>
    <row r="471" spans="1:3" ht="409.5" x14ac:dyDescent="0.25">
      <c r="A471" s="85" t="s">
        <v>7868</v>
      </c>
      <c r="B471" s="85" t="s">
        <v>12872</v>
      </c>
      <c r="C471" s="85" t="s">
        <v>12873</v>
      </c>
    </row>
    <row r="472" spans="1:3" ht="409.5" x14ac:dyDescent="0.25">
      <c r="A472" s="85" t="s">
        <v>8262</v>
      </c>
      <c r="B472" s="85" t="s">
        <v>12874</v>
      </c>
      <c r="C472" s="85" t="s">
        <v>4530</v>
      </c>
    </row>
    <row r="473" spans="1:3" ht="409.5" x14ac:dyDescent="0.25">
      <c r="A473" s="85" t="s">
        <v>7261</v>
      </c>
      <c r="B473" s="85" t="s">
        <v>12875</v>
      </c>
      <c r="C473" s="85" t="s">
        <v>12876</v>
      </c>
    </row>
    <row r="474" spans="1:3" ht="409.5" x14ac:dyDescent="0.25">
      <c r="A474" s="85" t="s">
        <v>8157</v>
      </c>
      <c r="B474" s="85" t="s">
        <v>12877</v>
      </c>
      <c r="C474" s="85" t="s">
        <v>12878</v>
      </c>
    </row>
    <row r="475" spans="1:3" ht="25.5" x14ac:dyDescent="0.25">
      <c r="A475" s="85" t="s">
        <v>8264</v>
      </c>
      <c r="B475" s="85" t="s">
        <v>4530</v>
      </c>
      <c r="C475" s="85" t="s">
        <v>4530</v>
      </c>
    </row>
    <row r="476" spans="1:3" ht="25.5" x14ac:dyDescent="0.25">
      <c r="A476" s="85" t="s">
        <v>8269</v>
      </c>
      <c r="B476" s="85" t="s">
        <v>4530</v>
      </c>
      <c r="C476" s="85" t="s">
        <v>4530</v>
      </c>
    </row>
    <row r="477" spans="1:3" ht="409.5" x14ac:dyDescent="0.25">
      <c r="A477" s="85" t="s">
        <v>8261</v>
      </c>
      <c r="B477" s="85" t="s">
        <v>12879</v>
      </c>
      <c r="C477" s="85" t="s">
        <v>12880</v>
      </c>
    </row>
    <row r="478" spans="1:3" ht="409.5" x14ac:dyDescent="0.25">
      <c r="A478" s="85" t="s">
        <v>8270</v>
      </c>
      <c r="B478" s="85" t="s">
        <v>12881</v>
      </c>
      <c r="C478" s="85" t="s">
        <v>4530</v>
      </c>
    </row>
    <row r="479" spans="1:3" ht="51" x14ac:dyDescent="0.25">
      <c r="A479" s="85" t="s">
        <v>8277</v>
      </c>
      <c r="B479" s="85" t="s">
        <v>4530</v>
      </c>
      <c r="C479" s="85" t="s">
        <v>12882</v>
      </c>
    </row>
    <row r="480" spans="1:3" ht="191.25" x14ac:dyDescent="0.25">
      <c r="A480" s="85" t="s">
        <v>8285</v>
      </c>
      <c r="B480" s="85" t="s">
        <v>12883</v>
      </c>
      <c r="C480" s="85" t="s">
        <v>4530</v>
      </c>
    </row>
    <row r="481" spans="1:3" ht="25.5" x14ac:dyDescent="0.25">
      <c r="A481" s="85" t="s">
        <v>8280</v>
      </c>
      <c r="B481" s="85" t="s">
        <v>4530</v>
      </c>
      <c r="C481" s="85" t="s">
        <v>4530</v>
      </c>
    </row>
    <row r="482" spans="1:3" ht="409.5" x14ac:dyDescent="0.25">
      <c r="A482" s="85" t="s">
        <v>7808</v>
      </c>
      <c r="B482" s="85" t="s">
        <v>12884</v>
      </c>
      <c r="C482" s="85" t="s">
        <v>12885</v>
      </c>
    </row>
    <row r="483" spans="1:3" ht="25.5" x14ac:dyDescent="0.25">
      <c r="A483" s="85" t="s">
        <v>8278</v>
      </c>
      <c r="B483" s="85" t="s">
        <v>4530</v>
      </c>
      <c r="C483" s="85" t="s">
        <v>4530</v>
      </c>
    </row>
    <row r="484" spans="1:3" ht="409.5" x14ac:dyDescent="0.25">
      <c r="A484" s="85" t="s">
        <v>8258</v>
      </c>
      <c r="B484" s="85" t="s">
        <v>12886</v>
      </c>
      <c r="C484" s="85" t="s">
        <v>12887</v>
      </c>
    </row>
    <row r="485" spans="1:3" ht="409.5" x14ac:dyDescent="0.25">
      <c r="A485" s="85" t="s">
        <v>7705</v>
      </c>
      <c r="B485" s="85" t="s">
        <v>12888</v>
      </c>
      <c r="C485" s="85" t="s">
        <v>12889</v>
      </c>
    </row>
    <row r="486" spans="1:3" ht="357" x14ac:dyDescent="0.25">
      <c r="A486" s="85" t="s">
        <v>7956</v>
      </c>
      <c r="B486" s="85" t="s">
        <v>12890</v>
      </c>
      <c r="C486" s="85" t="s">
        <v>12891</v>
      </c>
    </row>
    <row r="487" spans="1:3" ht="25.5" x14ac:dyDescent="0.25">
      <c r="A487" s="85" t="s">
        <v>8286</v>
      </c>
      <c r="B487" s="85" t="s">
        <v>4530</v>
      </c>
      <c r="C487" s="85" t="s">
        <v>4530</v>
      </c>
    </row>
    <row r="488" spans="1:3" ht="25.5" x14ac:dyDescent="0.25">
      <c r="A488" s="85" t="s">
        <v>8293</v>
      </c>
      <c r="B488" s="85" t="s">
        <v>4530</v>
      </c>
      <c r="C488" s="85" t="s">
        <v>4530</v>
      </c>
    </row>
    <row r="489" spans="1:3" ht="51" x14ac:dyDescent="0.25">
      <c r="A489" s="85" t="s">
        <v>8296</v>
      </c>
      <c r="B489" s="85" t="s">
        <v>4530</v>
      </c>
      <c r="C489" s="85" t="s">
        <v>12892</v>
      </c>
    </row>
    <row r="490" spans="1:3" ht="409.5" x14ac:dyDescent="0.25">
      <c r="A490" s="85" t="s">
        <v>7701</v>
      </c>
      <c r="B490" s="85" t="s">
        <v>12893</v>
      </c>
      <c r="C490" s="85" t="s">
        <v>12894</v>
      </c>
    </row>
    <row r="491" spans="1:3" ht="409.5" x14ac:dyDescent="0.25">
      <c r="A491" s="85" t="s">
        <v>8156</v>
      </c>
      <c r="B491" s="85" t="s">
        <v>12895</v>
      </c>
      <c r="C491" s="85" t="s">
        <v>12896</v>
      </c>
    </row>
    <row r="492" spans="1:3" ht="409.5" x14ac:dyDescent="0.25">
      <c r="A492" s="85" t="s">
        <v>8155</v>
      </c>
      <c r="B492" s="85" t="s">
        <v>12897</v>
      </c>
      <c r="C492" s="85" t="s">
        <v>12898</v>
      </c>
    </row>
    <row r="493" spans="1:3" ht="51" x14ac:dyDescent="0.25">
      <c r="A493" s="85" t="s">
        <v>8301</v>
      </c>
      <c r="B493" s="85" t="s">
        <v>12899</v>
      </c>
      <c r="C493" s="85" t="s">
        <v>4530</v>
      </c>
    </row>
    <row r="494" spans="1:3" ht="409.5" x14ac:dyDescent="0.25">
      <c r="A494" s="85" t="s">
        <v>6961</v>
      </c>
      <c r="B494" s="85" t="s">
        <v>12900</v>
      </c>
      <c r="C494" s="85" t="s">
        <v>12901</v>
      </c>
    </row>
    <row r="495" spans="1:3" ht="369.75" x14ac:dyDescent="0.25">
      <c r="A495" s="85" t="s">
        <v>7880</v>
      </c>
      <c r="B495" s="85" t="s">
        <v>12902</v>
      </c>
      <c r="C495" s="85" t="s">
        <v>12903</v>
      </c>
    </row>
    <row r="496" spans="1:3" ht="409.5" x14ac:dyDescent="0.25">
      <c r="A496" s="85" t="s">
        <v>7353</v>
      </c>
      <c r="B496" s="85" t="s">
        <v>12904</v>
      </c>
      <c r="C496" s="85" t="s">
        <v>12905</v>
      </c>
    </row>
    <row r="497" spans="1:3" ht="293.25" x14ac:dyDescent="0.25">
      <c r="A497" s="85" t="s">
        <v>8051</v>
      </c>
      <c r="B497" s="85" t="s">
        <v>12906</v>
      </c>
      <c r="C497" s="85" t="s">
        <v>12907</v>
      </c>
    </row>
    <row r="498" spans="1:3" ht="25.5" x14ac:dyDescent="0.25">
      <c r="A498" s="85" t="s">
        <v>8303</v>
      </c>
      <c r="B498" s="85" t="s">
        <v>4530</v>
      </c>
      <c r="C498" s="85" t="s">
        <v>4530</v>
      </c>
    </row>
    <row r="499" spans="1:3" ht="25.5" x14ac:dyDescent="0.25">
      <c r="A499" s="85" t="s">
        <v>8315</v>
      </c>
      <c r="B499" s="85" t="s">
        <v>4530</v>
      </c>
      <c r="C499" s="85" t="s">
        <v>4530</v>
      </c>
    </row>
    <row r="500" spans="1:3" ht="25.5" x14ac:dyDescent="0.25">
      <c r="A500" s="85" t="s">
        <v>8317</v>
      </c>
      <c r="B500" s="85" t="s">
        <v>4530</v>
      </c>
      <c r="C500" s="85" t="s">
        <v>4530</v>
      </c>
    </row>
    <row r="501" spans="1:3" ht="63.75" x14ac:dyDescent="0.25">
      <c r="A501" s="85" t="s">
        <v>8307</v>
      </c>
      <c r="B501" s="85" t="s">
        <v>12908</v>
      </c>
      <c r="C501" s="85" t="s">
        <v>4530</v>
      </c>
    </row>
    <row r="502" spans="1:3" ht="409.5" x14ac:dyDescent="0.25">
      <c r="A502" s="85" t="s">
        <v>8273</v>
      </c>
      <c r="B502" s="85" t="s">
        <v>12909</v>
      </c>
      <c r="C502" s="85" t="s">
        <v>12910</v>
      </c>
    </row>
    <row r="503" spans="1:3" ht="409.5" x14ac:dyDescent="0.25">
      <c r="A503" s="85" t="s">
        <v>7771</v>
      </c>
      <c r="B503" s="85" t="s">
        <v>12911</v>
      </c>
      <c r="C503" s="85" t="s">
        <v>12912</v>
      </c>
    </row>
    <row r="504" spans="1:3" ht="51" x14ac:dyDescent="0.25">
      <c r="A504" s="85" t="s">
        <v>8325</v>
      </c>
      <c r="B504" s="85" t="s">
        <v>4530</v>
      </c>
      <c r="C504" s="85" t="s">
        <v>12913</v>
      </c>
    </row>
    <row r="505" spans="1:3" ht="25.5" x14ac:dyDescent="0.25">
      <c r="A505" s="85" t="s">
        <v>8322</v>
      </c>
      <c r="B505" s="85" t="s">
        <v>4530</v>
      </c>
      <c r="C505" s="85" t="s">
        <v>4530</v>
      </c>
    </row>
    <row r="506" spans="1:3" ht="409.5" x14ac:dyDescent="0.25">
      <c r="A506" s="85" t="s">
        <v>7341</v>
      </c>
      <c r="B506" s="85" t="s">
        <v>12914</v>
      </c>
      <c r="C506" s="85" t="s">
        <v>12915</v>
      </c>
    </row>
    <row r="507" spans="1:3" ht="409.5" x14ac:dyDescent="0.25">
      <c r="A507" s="85" t="s">
        <v>8323</v>
      </c>
      <c r="B507" s="85" t="s">
        <v>12916</v>
      </c>
      <c r="C507" s="85" t="s">
        <v>12917</v>
      </c>
    </row>
    <row r="508" spans="1:3" ht="25.5" x14ac:dyDescent="0.25">
      <c r="A508" s="85" t="s">
        <v>8337</v>
      </c>
      <c r="B508" s="85" t="s">
        <v>4530</v>
      </c>
      <c r="C508" s="85" t="s">
        <v>4530</v>
      </c>
    </row>
    <row r="509" spans="1:3" ht="51" x14ac:dyDescent="0.25">
      <c r="A509" s="85" t="s">
        <v>8311</v>
      </c>
      <c r="B509" s="85" t="s">
        <v>4530</v>
      </c>
      <c r="C509" s="85" t="s">
        <v>12918</v>
      </c>
    </row>
    <row r="510" spans="1:3" ht="25.5" x14ac:dyDescent="0.25">
      <c r="A510" s="85" t="s">
        <v>8335</v>
      </c>
      <c r="B510" s="85" t="s">
        <v>4530</v>
      </c>
      <c r="C510" s="85" t="s">
        <v>4530</v>
      </c>
    </row>
    <row r="511" spans="1:3" ht="409.5" x14ac:dyDescent="0.25">
      <c r="A511" s="85" t="s">
        <v>8334</v>
      </c>
      <c r="B511" s="85" t="s">
        <v>12919</v>
      </c>
      <c r="C511" s="85" t="s">
        <v>4530</v>
      </c>
    </row>
    <row r="512" spans="1:3" ht="25.5" x14ac:dyDescent="0.25">
      <c r="A512" s="85" t="s">
        <v>8345</v>
      </c>
      <c r="B512" s="85" t="s">
        <v>4530</v>
      </c>
      <c r="C512" s="85" t="s">
        <v>4530</v>
      </c>
    </row>
    <row r="513" spans="1:3" ht="51" x14ac:dyDescent="0.25">
      <c r="A513" s="85" t="s">
        <v>8353</v>
      </c>
      <c r="B513" s="85" t="s">
        <v>4530</v>
      </c>
      <c r="C513" s="85" t="s">
        <v>12920</v>
      </c>
    </row>
    <row r="514" spans="1:3" ht="25.5" x14ac:dyDescent="0.25">
      <c r="A514" s="85" t="s">
        <v>8344</v>
      </c>
      <c r="B514" s="85" t="s">
        <v>4530</v>
      </c>
      <c r="C514" s="85" t="s">
        <v>4530</v>
      </c>
    </row>
    <row r="515" spans="1:3" ht="25.5" x14ac:dyDescent="0.25">
      <c r="A515" s="85" t="s">
        <v>8352</v>
      </c>
      <c r="B515" s="85" t="s">
        <v>4530</v>
      </c>
      <c r="C515" s="85" t="s">
        <v>4530</v>
      </c>
    </row>
    <row r="516" spans="1:3" ht="409.5" x14ac:dyDescent="0.25">
      <c r="A516" s="85" t="s">
        <v>8105</v>
      </c>
      <c r="B516" s="85" t="s">
        <v>12921</v>
      </c>
      <c r="C516" s="85" t="s">
        <v>12922</v>
      </c>
    </row>
    <row r="517" spans="1:3" ht="409.5" x14ac:dyDescent="0.25">
      <c r="A517" s="85" t="s">
        <v>8123</v>
      </c>
      <c r="B517" s="85" t="s">
        <v>12923</v>
      </c>
      <c r="C517" s="85" t="s">
        <v>12924</v>
      </c>
    </row>
    <row r="518" spans="1:3" ht="408" x14ac:dyDescent="0.25">
      <c r="A518" s="85" t="s">
        <v>8011</v>
      </c>
      <c r="B518" s="85" t="s">
        <v>12925</v>
      </c>
      <c r="C518" s="85" t="s">
        <v>12926</v>
      </c>
    </row>
    <row r="519" spans="1:3" ht="51" x14ac:dyDescent="0.25">
      <c r="A519" s="85" t="s">
        <v>8363</v>
      </c>
      <c r="B519" s="85" t="s">
        <v>4530</v>
      </c>
      <c r="C519" s="85" t="s">
        <v>12927</v>
      </c>
    </row>
    <row r="520" spans="1:3" ht="409.5" x14ac:dyDescent="0.25">
      <c r="A520" s="85" t="s">
        <v>7890</v>
      </c>
      <c r="B520" s="85" t="s">
        <v>12928</v>
      </c>
      <c r="C520" s="85" t="s">
        <v>12929</v>
      </c>
    </row>
    <row r="521" spans="1:3" ht="114.75" x14ac:dyDescent="0.25">
      <c r="A521" s="85" t="s">
        <v>8320</v>
      </c>
      <c r="B521" s="85" t="s">
        <v>12930</v>
      </c>
      <c r="C521" s="85" t="s">
        <v>12931</v>
      </c>
    </row>
    <row r="522" spans="1:3" ht="409.5" x14ac:dyDescent="0.25">
      <c r="A522" s="85" t="s">
        <v>7695</v>
      </c>
      <c r="B522" s="85" t="s">
        <v>12932</v>
      </c>
      <c r="C522" s="85" t="s">
        <v>12933</v>
      </c>
    </row>
    <row r="523" spans="1:3" ht="114.75" x14ac:dyDescent="0.25">
      <c r="A523" s="85" t="s">
        <v>8362</v>
      </c>
      <c r="B523" s="85" t="s">
        <v>12934</v>
      </c>
      <c r="C523" s="85" t="s">
        <v>12935</v>
      </c>
    </row>
    <row r="524" spans="1:3" ht="409.5" x14ac:dyDescent="0.25">
      <c r="A524" s="85" t="s">
        <v>7702</v>
      </c>
      <c r="B524" s="85" t="s">
        <v>12936</v>
      </c>
      <c r="C524" s="85" t="s">
        <v>12937</v>
      </c>
    </row>
    <row r="525" spans="1:3" ht="409.5" x14ac:dyDescent="0.25">
      <c r="A525" s="85" t="s">
        <v>8290</v>
      </c>
      <c r="B525" s="85" t="s">
        <v>12938</v>
      </c>
      <c r="C525" s="85" t="s">
        <v>12939</v>
      </c>
    </row>
    <row r="526" spans="1:3" ht="25.5" x14ac:dyDescent="0.25">
      <c r="A526" s="85" t="s">
        <v>8364</v>
      </c>
      <c r="B526" s="85" t="s">
        <v>4530</v>
      </c>
      <c r="C526" s="85" t="s">
        <v>4530</v>
      </c>
    </row>
    <row r="527" spans="1:3" ht="409.5" x14ac:dyDescent="0.25">
      <c r="A527" s="85" t="s">
        <v>8192</v>
      </c>
      <c r="B527" s="85" t="s">
        <v>12940</v>
      </c>
      <c r="C527" s="85" t="s">
        <v>12941</v>
      </c>
    </row>
    <row r="528" spans="1:3" ht="409.5" x14ac:dyDescent="0.25">
      <c r="A528" s="85" t="s">
        <v>7272</v>
      </c>
      <c r="B528" s="85" t="s">
        <v>12942</v>
      </c>
      <c r="C528" s="85" t="s">
        <v>12943</v>
      </c>
    </row>
    <row r="529" spans="1:3" ht="409.5" x14ac:dyDescent="0.25">
      <c r="A529" s="85" t="s">
        <v>8295</v>
      </c>
      <c r="B529" s="85" t="s">
        <v>12944</v>
      </c>
      <c r="C529" s="85" t="s">
        <v>12945</v>
      </c>
    </row>
    <row r="530" spans="1:3" ht="409.5" x14ac:dyDescent="0.25">
      <c r="A530" s="85" t="s">
        <v>8354</v>
      </c>
      <c r="B530" s="85" t="s">
        <v>12946</v>
      </c>
      <c r="C530" s="85" t="s">
        <v>12947</v>
      </c>
    </row>
    <row r="531" spans="1:3" ht="51" x14ac:dyDescent="0.25">
      <c r="A531" s="85" t="s">
        <v>8374</v>
      </c>
      <c r="B531" s="85" t="s">
        <v>12948</v>
      </c>
      <c r="C531" s="85" t="s">
        <v>4530</v>
      </c>
    </row>
    <row r="532" spans="1:3" ht="25.5" x14ac:dyDescent="0.25">
      <c r="A532" s="85" t="s">
        <v>8383</v>
      </c>
      <c r="B532" s="85" t="s">
        <v>4530</v>
      </c>
      <c r="C532" s="85" t="s">
        <v>4530</v>
      </c>
    </row>
    <row r="533" spans="1:3" ht="25.5" x14ac:dyDescent="0.25">
      <c r="A533" s="85" t="s">
        <v>8384</v>
      </c>
      <c r="B533" s="85" t="s">
        <v>4530</v>
      </c>
      <c r="C533" s="85" t="s">
        <v>4530</v>
      </c>
    </row>
    <row r="534" spans="1:3" ht="165.75" x14ac:dyDescent="0.25">
      <c r="A534" s="85" t="s">
        <v>8338</v>
      </c>
      <c r="B534" s="85" t="s">
        <v>12949</v>
      </c>
      <c r="C534" s="85" t="s">
        <v>12950</v>
      </c>
    </row>
    <row r="535" spans="1:3" ht="25.5" x14ac:dyDescent="0.25">
      <c r="A535" s="85" t="s">
        <v>8378</v>
      </c>
      <c r="B535" s="85" t="s">
        <v>4530</v>
      </c>
      <c r="C535" s="85" t="s">
        <v>4530</v>
      </c>
    </row>
    <row r="536" spans="1:3" ht="409.5" x14ac:dyDescent="0.25">
      <c r="A536" s="85" t="s">
        <v>7323</v>
      </c>
      <c r="B536" s="85" t="s">
        <v>12951</v>
      </c>
      <c r="C536" s="85" t="s">
        <v>12952</v>
      </c>
    </row>
    <row r="537" spans="1:3" ht="178.5" x14ac:dyDescent="0.25">
      <c r="A537" s="85" t="s">
        <v>8336</v>
      </c>
      <c r="B537" s="85" t="s">
        <v>12953</v>
      </c>
      <c r="C537" s="85" t="s">
        <v>12954</v>
      </c>
    </row>
    <row r="538" spans="1:3" ht="204" x14ac:dyDescent="0.25">
      <c r="A538" s="85" t="s">
        <v>8376</v>
      </c>
      <c r="B538" s="85" t="s">
        <v>12955</v>
      </c>
      <c r="C538" s="85" t="s">
        <v>12956</v>
      </c>
    </row>
    <row r="539" spans="1:3" ht="25.5" x14ac:dyDescent="0.25">
      <c r="A539" s="85" t="s">
        <v>8387</v>
      </c>
      <c r="B539" s="85" t="s">
        <v>4530</v>
      </c>
      <c r="C539" s="85" t="s">
        <v>4530</v>
      </c>
    </row>
    <row r="540" spans="1:3" ht="293.25" x14ac:dyDescent="0.25">
      <c r="A540" s="85" t="s">
        <v>7788</v>
      </c>
      <c r="B540" s="85" t="s">
        <v>12957</v>
      </c>
      <c r="C540" s="85" t="s">
        <v>12958</v>
      </c>
    </row>
    <row r="541" spans="1:3" ht="51" x14ac:dyDescent="0.25">
      <c r="A541" s="85" t="s">
        <v>8365</v>
      </c>
      <c r="B541" s="85" t="s">
        <v>12959</v>
      </c>
      <c r="C541" s="85" t="s">
        <v>12960</v>
      </c>
    </row>
    <row r="542" spans="1:3" ht="25.5" x14ac:dyDescent="0.25">
      <c r="A542" s="85" t="s">
        <v>8340</v>
      </c>
      <c r="B542" s="85" t="s">
        <v>4530</v>
      </c>
      <c r="C542" s="85" t="s">
        <v>4530</v>
      </c>
    </row>
    <row r="543" spans="1:3" ht="25.5" x14ac:dyDescent="0.25">
      <c r="A543" s="85" t="s">
        <v>8382</v>
      </c>
      <c r="B543" s="85" t="s">
        <v>4530</v>
      </c>
      <c r="C543" s="85" t="s">
        <v>4530</v>
      </c>
    </row>
    <row r="544" spans="1:3" ht="409.5" x14ac:dyDescent="0.25">
      <c r="A544" s="85" t="s">
        <v>7237</v>
      </c>
      <c r="B544" s="85" t="s">
        <v>12961</v>
      </c>
      <c r="C544" s="85" t="s">
        <v>12962</v>
      </c>
    </row>
    <row r="545" spans="1:3" ht="409.5" x14ac:dyDescent="0.25">
      <c r="A545" s="85" t="s">
        <v>7276</v>
      </c>
      <c r="B545" s="85" t="s">
        <v>12963</v>
      </c>
      <c r="C545" s="85" t="s">
        <v>12964</v>
      </c>
    </row>
    <row r="546" spans="1:3" ht="409.5" x14ac:dyDescent="0.25">
      <c r="A546" s="85" t="s">
        <v>7329</v>
      </c>
      <c r="B546" s="85" t="s">
        <v>12965</v>
      </c>
      <c r="C546" s="85" t="s">
        <v>12966</v>
      </c>
    </row>
    <row r="547" spans="1:3" ht="25.5" x14ac:dyDescent="0.25">
      <c r="A547" s="85" t="s">
        <v>8416</v>
      </c>
      <c r="B547" s="85" t="s">
        <v>4530</v>
      </c>
      <c r="C547" s="85" t="s">
        <v>4530</v>
      </c>
    </row>
    <row r="548" spans="1:3" ht="409.5" x14ac:dyDescent="0.25">
      <c r="A548" s="85" t="s">
        <v>7313</v>
      </c>
      <c r="B548" s="85" t="s">
        <v>12967</v>
      </c>
      <c r="C548" s="85" t="s">
        <v>12968</v>
      </c>
    </row>
    <row r="549" spans="1:3" ht="409.5" x14ac:dyDescent="0.25">
      <c r="A549" s="85" t="s">
        <v>8368</v>
      </c>
      <c r="B549" s="85" t="s">
        <v>12969</v>
      </c>
      <c r="C549" s="85" t="s">
        <v>12970</v>
      </c>
    </row>
    <row r="550" spans="1:3" ht="25.5" x14ac:dyDescent="0.25">
      <c r="A550" s="85" t="s">
        <v>8379</v>
      </c>
      <c r="B550" s="85" t="s">
        <v>4530</v>
      </c>
      <c r="C550" s="85" t="s">
        <v>4530</v>
      </c>
    </row>
    <row r="551" spans="1:3" ht="357" x14ac:dyDescent="0.25">
      <c r="A551" s="85" t="s">
        <v>8211</v>
      </c>
      <c r="B551" s="85" t="s">
        <v>12971</v>
      </c>
      <c r="C551" s="85" t="s">
        <v>12972</v>
      </c>
    </row>
    <row r="552" spans="1:3" ht="409.5" x14ac:dyDescent="0.25">
      <c r="A552" s="85" t="s">
        <v>8426</v>
      </c>
      <c r="B552" s="85" t="s">
        <v>12973</v>
      </c>
      <c r="C552" s="85" t="s">
        <v>4530</v>
      </c>
    </row>
    <row r="553" spans="1:3" ht="25.5" x14ac:dyDescent="0.25">
      <c r="A553" s="85" t="s">
        <v>8422</v>
      </c>
      <c r="B553" s="85" t="s">
        <v>4530</v>
      </c>
      <c r="C553" s="85" t="s">
        <v>4530</v>
      </c>
    </row>
    <row r="554" spans="1:3" ht="409.5" x14ac:dyDescent="0.25">
      <c r="A554" s="85" t="s">
        <v>7759</v>
      </c>
      <c r="B554" s="85" t="s">
        <v>12974</v>
      </c>
      <c r="C554" s="85" t="s">
        <v>12975</v>
      </c>
    </row>
    <row r="555" spans="1:3" ht="153" x14ac:dyDescent="0.25">
      <c r="A555" s="85" t="s">
        <v>8396</v>
      </c>
      <c r="B555" s="85" t="s">
        <v>12976</v>
      </c>
      <c r="C555" s="85" t="s">
        <v>12977</v>
      </c>
    </row>
    <row r="556" spans="1:3" ht="178.5" x14ac:dyDescent="0.25">
      <c r="A556" s="85" t="s">
        <v>8357</v>
      </c>
      <c r="B556" s="85" t="s">
        <v>12978</v>
      </c>
      <c r="C556" s="85" t="s">
        <v>12979</v>
      </c>
    </row>
    <row r="557" spans="1:3" ht="191.25" x14ac:dyDescent="0.25">
      <c r="A557" s="85" t="s">
        <v>8255</v>
      </c>
      <c r="B557" s="85" t="s">
        <v>12980</v>
      </c>
      <c r="C557" s="85" t="s">
        <v>12981</v>
      </c>
    </row>
    <row r="558" spans="1:3" ht="409.5" x14ac:dyDescent="0.25">
      <c r="A558" s="85" t="s">
        <v>8267</v>
      </c>
      <c r="B558" s="85" t="s">
        <v>12982</v>
      </c>
      <c r="C558" s="85" t="s">
        <v>12983</v>
      </c>
    </row>
    <row r="559" spans="1:3" ht="25.5" x14ac:dyDescent="0.25">
      <c r="A559" s="85" t="s">
        <v>8429</v>
      </c>
      <c r="B559" s="85" t="s">
        <v>4530</v>
      </c>
      <c r="C559" s="85" t="s">
        <v>4530</v>
      </c>
    </row>
    <row r="560" spans="1:3" ht="280.5" x14ac:dyDescent="0.25">
      <c r="A560" s="85" t="s">
        <v>8369</v>
      </c>
      <c r="B560" s="85" t="s">
        <v>12984</v>
      </c>
      <c r="C560" s="85" t="s">
        <v>12985</v>
      </c>
    </row>
    <row r="561" spans="1:3" ht="408" x14ac:dyDescent="0.25">
      <c r="A561" s="85" t="s">
        <v>8412</v>
      </c>
      <c r="B561" s="85" t="s">
        <v>12986</v>
      </c>
      <c r="C561" s="85" t="s">
        <v>12987</v>
      </c>
    </row>
    <row r="562" spans="1:3" ht="408" x14ac:dyDescent="0.25">
      <c r="A562" s="85" t="s">
        <v>7856</v>
      </c>
      <c r="B562" s="85" t="s">
        <v>12988</v>
      </c>
      <c r="C562" s="85" t="s">
        <v>12989</v>
      </c>
    </row>
    <row r="563" spans="1:3" ht="409.5" x14ac:dyDescent="0.25">
      <c r="A563" s="85" t="s">
        <v>8199</v>
      </c>
      <c r="B563" s="85" t="s">
        <v>12990</v>
      </c>
      <c r="C563" s="85" t="s">
        <v>12991</v>
      </c>
    </row>
    <row r="564" spans="1:3" ht="409.5" x14ac:dyDescent="0.25">
      <c r="A564" s="85" t="s">
        <v>8342</v>
      </c>
      <c r="B564" s="85" t="s">
        <v>12992</v>
      </c>
      <c r="C564" s="85" t="s">
        <v>12993</v>
      </c>
    </row>
    <row r="565" spans="1:3" ht="409.5" x14ac:dyDescent="0.25">
      <c r="A565" s="85" t="s">
        <v>8219</v>
      </c>
      <c r="B565" s="85" t="s">
        <v>12994</v>
      </c>
      <c r="C565" s="85" t="s">
        <v>12995</v>
      </c>
    </row>
    <row r="566" spans="1:3" ht="409.5" x14ac:dyDescent="0.25">
      <c r="A566" s="85" t="s">
        <v>8079</v>
      </c>
      <c r="B566" s="85" t="s">
        <v>12996</v>
      </c>
      <c r="C566" s="85" t="s">
        <v>12997</v>
      </c>
    </row>
    <row r="567" spans="1:3" ht="318.75" x14ac:dyDescent="0.25">
      <c r="A567" s="85" t="s">
        <v>7979</v>
      </c>
      <c r="B567" s="85" t="s">
        <v>12998</v>
      </c>
      <c r="C567" s="85" t="s">
        <v>12999</v>
      </c>
    </row>
    <row r="568" spans="1:3" ht="409.5" x14ac:dyDescent="0.25">
      <c r="A568" s="85" t="s">
        <v>7347</v>
      </c>
      <c r="B568" s="85" t="s">
        <v>13000</v>
      </c>
      <c r="C568" s="85" t="s">
        <v>13001</v>
      </c>
    </row>
    <row r="569" spans="1:3" ht="51" x14ac:dyDescent="0.25">
      <c r="A569" s="85" t="s">
        <v>8437</v>
      </c>
      <c r="B569" s="85" t="s">
        <v>4530</v>
      </c>
      <c r="C569" s="85" t="s">
        <v>13002</v>
      </c>
    </row>
    <row r="570" spans="1:3" ht="409.5" x14ac:dyDescent="0.25">
      <c r="A570" s="85" t="s">
        <v>8300</v>
      </c>
      <c r="B570" s="85" t="s">
        <v>13003</v>
      </c>
      <c r="C570" s="85" t="s">
        <v>13004</v>
      </c>
    </row>
    <row r="571" spans="1:3" ht="25.5" x14ac:dyDescent="0.25">
      <c r="A571" s="85" t="s">
        <v>8438</v>
      </c>
      <c r="B571" s="85" t="s">
        <v>4530</v>
      </c>
      <c r="C571" s="85" t="s">
        <v>4530</v>
      </c>
    </row>
    <row r="572" spans="1:3" ht="51" x14ac:dyDescent="0.25">
      <c r="A572" s="85" t="s">
        <v>8436</v>
      </c>
      <c r="B572" s="85" t="s">
        <v>4530</v>
      </c>
      <c r="C572" s="85" t="s">
        <v>13005</v>
      </c>
    </row>
    <row r="573" spans="1:3" ht="409.5" x14ac:dyDescent="0.25">
      <c r="A573" s="85" t="s">
        <v>7845</v>
      </c>
      <c r="B573" s="85" t="s">
        <v>13006</v>
      </c>
      <c r="C573" s="85" t="s">
        <v>13007</v>
      </c>
    </row>
    <row r="574" spans="1:3" ht="51" x14ac:dyDescent="0.25">
      <c r="A574" s="85" t="s">
        <v>8447</v>
      </c>
      <c r="B574" s="85" t="s">
        <v>4530</v>
      </c>
      <c r="C574" s="85" t="s">
        <v>13008</v>
      </c>
    </row>
    <row r="575" spans="1:3" ht="102" x14ac:dyDescent="0.25">
      <c r="A575" s="85" t="s">
        <v>7599</v>
      </c>
      <c r="B575" s="85" t="s">
        <v>13009</v>
      </c>
      <c r="C575" s="85" t="s">
        <v>13010</v>
      </c>
    </row>
    <row r="576" spans="1:3" ht="63.75" x14ac:dyDescent="0.25">
      <c r="A576" s="85" t="s">
        <v>8439</v>
      </c>
      <c r="B576" s="85" t="s">
        <v>4530</v>
      </c>
      <c r="C576" s="85" t="s">
        <v>13011</v>
      </c>
    </row>
    <row r="577" spans="1:3" ht="25.5" x14ac:dyDescent="0.25">
      <c r="A577" s="85" t="s">
        <v>8449</v>
      </c>
      <c r="B577" s="85" t="s">
        <v>4530</v>
      </c>
      <c r="C577" s="85" t="s">
        <v>4530</v>
      </c>
    </row>
    <row r="578" spans="1:3" ht="25.5" x14ac:dyDescent="0.25">
      <c r="A578" s="85" t="s">
        <v>8450</v>
      </c>
      <c r="B578" s="85" t="s">
        <v>4530</v>
      </c>
      <c r="C578" s="85" t="s">
        <v>4530</v>
      </c>
    </row>
    <row r="579" spans="1:3" ht="357" x14ac:dyDescent="0.25">
      <c r="A579" s="85" t="s">
        <v>8440</v>
      </c>
      <c r="B579" s="85" t="s">
        <v>13012</v>
      </c>
      <c r="C579" s="85" t="s">
        <v>13013</v>
      </c>
    </row>
    <row r="580" spans="1:3" ht="51" x14ac:dyDescent="0.25">
      <c r="A580" s="85" t="s">
        <v>8452</v>
      </c>
      <c r="B580" s="85" t="s">
        <v>4530</v>
      </c>
      <c r="C580" s="85" t="s">
        <v>13014</v>
      </c>
    </row>
    <row r="581" spans="1:3" ht="395.25" x14ac:dyDescent="0.25">
      <c r="A581" s="85" t="s">
        <v>8433</v>
      </c>
      <c r="B581" s="85" t="s">
        <v>13015</v>
      </c>
      <c r="C581" s="85" t="s">
        <v>13016</v>
      </c>
    </row>
    <row r="582" spans="1:3" ht="51" x14ac:dyDescent="0.25">
      <c r="A582" s="85" t="s">
        <v>8453</v>
      </c>
      <c r="B582" s="85" t="s">
        <v>4530</v>
      </c>
      <c r="C582" s="85" t="s">
        <v>13017</v>
      </c>
    </row>
    <row r="583" spans="1:3" ht="267.75" x14ac:dyDescent="0.25">
      <c r="A583" s="85" t="s">
        <v>8448</v>
      </c>
      <c r="B583" s="85" t="s">
        <v>13018</v>
      </c>
      <c r="C583" s="85" t="s">
        <v>4530</v>
      </c>
    </row>
    <row r="584" spans="1:3" ht="409.5" x14ac:dyDescent="0.25">
      <c r="A584" s="85" t="s">
        <v>6635</v>
      </c>
      <c r="B584" s="85" t="s">
        <v>13019</v>
      </c>
      <c r="C584" s="85" t="s">
        <v>13020</v>
      </c>
    </row>
    <row r="585" spans="1:3" ht="102" x14ac:dyDescent="0.25">
      <c r="A585" s="85" t="s">
        <v>8402</v>
      </c>
      <c r="B585" s="85" t="s">
        <v>13021</v>
      </c>
      <c r="C585" s="85" t="s">
        <v>13022</v>
      </c>
    </row>
    <row r="586" spans="1:3" ht="25.5" x14ac:dyDescent="0.25">
      <c r="A586" s="85" t="s">
        <v>8455</v>
      </c>
      <c r="B586" s="85" t="s">
        <v>4530</v>
      </c>
      <c r="C586" s="85" t="s">
        <v>4530</v>
      </c>
    </row>
    <row r="587" spans="1:3" ht="63.75" x14ac:dyDescent="0.25">
      <c r="A587" s="85" t="s">
        <v>8381</v>
      </c>
      <c r="B587" s="85" t="s">
        <v>13023</v>
      </c>
      <c r="C587" s="85" t="s">
        <v>13024</v>
      </c>
    </row>
    <row r="588" spans="1:3" ht="409.5" x14ac:dyDescent="0.25">
      <c r="A588" s="85" t="s">
        <v>7134</v>
      </c>
      <c r="B588" s="85" t="s">
        <v>13025</v>
      </c>
      <c r="C588" s="85" t="s">
        <v>13026</v>
      </c>
    </row>
    <row r="589" spans="1:3" ht="409.5" x14ac:dyDescent="0.25">
      <c r="A589" s="85" t="s">
        <v>7870</v>
      </c>
      <c r="B589" s="85" t="s">
        <v>13027</v>
      </c>
      <c r="C589" s="85" t="s">
        <v>13028</v>
      </c>
    </row>
    <row r="590" spans="1:3" ht="344.25" x14ac:dyDescent="0.25">
      <c r="A590" s="85" t="s">
        <v>7418</v>
      </c>
      <c r="B590" s="85" t="s">
        <v>13029</v>
      </c>
      <c r="C590" s="85" t="s">
        <v>13030</v>
      </c>
    </row>
    <row r="591" spans="1:3" ht="51" x14ac:dyDescent="0.25">
      <c r="A591" s="85" t="s">
        <v>8458</v>
      </c>
      <c r="B591" s="85" t="s">
        <v>4530</v>
      </c>
      <c r="C591" s="85" t="s">
        <v>13031</v>
      </c>
    </row>
    <row r="592" spans="1:3" ht="242.25" x14ac:dyDescent="0.25">
      <c r="A592" s="85" t="s">
        <v>8367</v>
      </c>
      <c r="B592" s="85" t="s">
        <v>13032</v>
      </c>
      <c r="C592" s="85" t="s">
        <v>13033</v>
      </c>
    </row>
    <row r="593" spans="1:3" ht="216.75" x14ac:dyDescent="0.25">
      <c r="A593" s="85" t="s">
        <v>8375</v>
      </c>
      <c r="B593" s="85" t="s">
        <v>13034</v>
      </c>
      <c r="C593" s="85" t="s">
        <v>13035</v>
      </c>
    </row>
    <row r="594" spans="1:3" ht="25.5" x14ac:dyDescent="0.25">
      <c r="A594" s="85" t="s">
        <v>8459</v>
      </c>
      <c r="B594" s="85" t="s">
        <v>4530</v>
      </c>
      <c r="C594" s="85" t="s">
        <v>4530</v>
      </c>
    </row>
    <row r="595" spans="1:3" ht="25.5" x14ac:dyDescent="0.25">
      <c r="A595" s="85" t="s">
        <v>8456</v>
      </c>
      <c r="B595" s="85" t="s">
        <v>4530</v>
      </c>
      <c r="C595" s="85" t="s">
        <v>4530</v>
      </c>
    </row>
    <row r="596" spans="1:3" ht="409.5" x14ac:dyDescent="0.25">
      <c r="A596" s="85" t="s">
        <v>7374</v>
      </c>
      <c r="B596" s="85" t="s">
        <v>13036</v>
      </c>
      <c r="C596" s="85" t="s">
        <v>13037</v>
      </c>
    </row>
    <row r="597" spans="1:3" ht="409.5" x14ac:dyDescent="0.25">
      <c r="A597" s="85" t="s">
        <v>8463</v>
      </c>
      <c r="B597" s="85" t="s">
        <v>13038</v>
      </c>
      <c r="C597" s="85" t="s">
        <v>13039</v>
      </c>
    </row>
    <row r="598" spans="1:3" ht="51" x14ac:dyDescent="0.25">
      <c r="A598" s="85" t="s">
        <v>8466</v>
      </c>
      <c r="B598" s="85" t="s">
        <v>4530</v>
      </c>
      <c r="C598" s="85" t="s">
        <v>13040</v>
      </c>
    </row>
    <row r="599" spans="1:3" ht="25.5" x14ac:dyDescent="0.25">
      <c r="A599" s="85" t="s">
        <v>8467</v>
      </c>
      <c r="B599" s="85" t="s">
        <v>4530</v>
      </c>
      <c r="C599" s="85" t="s">
        <v>4530</v>
      </c>
    </row>
    <row r="600" spans="1:3" ht="127.5" x14ac:dyDescent="0.25">
      <c r="A600" s="85" t="s">
        <v>8465</v>
      </c>
      <c r="B600" s="85" t="s">
        <v>13041</v>
      </c>
      <c r="C600" s="85" t="s">
        <v>13042</v>
      </c>
    </row>
    <row r="601" spans="1:3" ht="51" x14ac:dyDescent="0.25">
      <c r="A601" s="85" t="s">
        <v>8468</v>
      </c>
      <c r="B601" s="85" t="s">
        <v>4530</v>
      </c>
      <c r="C601" s="85" t="s">
        <v>13043</v>
      </c>
    </row>
    <row r="602" spans="1:3" ht="25.5" x14ac:dyDescent="0.25">
      <c r="A602" s="85" t="s">
        <v>8469</v>
      </c>
      <c r="B602" s="85" t="s">
        <v>4530</v>
      </c>
      <c r="C602" s="85" t="s">
        <v>4530</v>
      </c>
    </row>
    <row r="603" spans="1:3" ht="25.5" x14ac:dyDescent="0.25">
      <c r="A603" s="85" t="s">
        <v>8472</v>
      </c>
      <c r="B603" s="85" t="s">
        <v>4530</v>
      </c>
      <c r="C603" s="85" t="s">
        <v>4530</v>
      </c>
    </row>
    <row r="604" spans="1:3" ht="409.5" x14ac:dyDescent="0.25">
      <c r="A604" s="85" t="s">
        <v>6970</v>
      </c>
      <c r="B604" s="85" t="s">
        <v>13044</v>
      </c>
      <c r="C604" s="85" t="s">
        <v>13045</v>
      </c>
    </row>
    <row r="605" spans="1:3" ht="409.5" x14ac:dyDescent="0.25">
      <c r="A605" s="85" t="s">
        <v>8177</v>
      </c>
      <c r="B605" s="85" t="s">
        <v>13046</v>
      </c>
      <c r="C605" s="85" t="s">
        <v>13047</v>
      </c>
    </row>
    <row r="606" spans="1:3" ht="409.5" x14ac:dyDescent="0.25">
      <c r="A606" s="85" t="s">
        <v>7208</v>
      </c>
      <c r="B606" s="85" t="s">
        <v>13048</v>
      </c>
      <c r="C606" s="85" t="s">
        <v>13049</v>
      </c>
    </row>
    <row r="607" spans="1:3" ht="51" x14ac:dyDescent="0.25">
      <c r="A607" s="85" t="s">
        <v>6628</v>
      </c>
      <c r="B607" s="85" t="s">
        <v>13050</v>
      </c>
      <c r="C607" s="85" t="s">
        <v>13051</v>
      </c>
    </row>
    <row r="608" spans="1:3" ht="293.25" x14ac:dyDescent="0.25">
      <c r="A608" s="85" t="s">
        <v>8178</v>
      </c>
      <c r="B608" s="85" t="s">
        <v>13052</v>
      </c>
      <c r="C608" s="85" t="s">
        <v>13053</v>
      </c>
    </row>
    <row r="609" spans="1:3" ht="344.25" x14ac:dyDescent="0.25">
      <c r="A609" s="85" t="s">
        <v>8181</v>
      </c>
      <c r="B609" s="85" t="s">
        <v>13054</v>
      </c>
      <c r="C609" s="85" t="s">
        <v>13055</v>
      </c>
    </row>
    <row r="610" spans="1:3" ht="344.25" x14ac:dyDescent="0.25">
      <c r="A610" s="85" t="s">
        <v>8180</v>
      </c>
      <c r="B610" s="85" t="s">
        <v>13056</v>
      </c>
      <c r="C610" s="85" t="s">
        <v>13057</v>
      </c>
    </row>
    <row r="611" spans="1:3" ht="344.25" x14ac:dyDescent="0.25">
      <c r="A611" s="85" t="s">
        <v>8176</v>
      </c>
      <c r="B611" s="85" t="s">
        <v>13058</v>
      </c>
      <c r="C611" s="85" t="s">
        <v>13059</v>
      </c>
    </row>
    <row r="612" spans="1:3" ht="51" x14ac:dyDescent="0.25">
      <c r="A612" s="85" t="s">
        <v>6629</v>
      </c>
      <c r="B612" s="85" t="s">
        <v>4530</v>
      </c>
      <c r="C612" s="85" t="s">
        <v>13060</v>
      </c>
    </row>
    <row r="613" spans="1:3" ht="409.5" x14ac:dyDescent="0.25">
      <c r="A613" s="85" t="s">
        <v>7057</v>
      </c>
      <c r="B613" s="85" t="s">
        <v>13061</v>
      </c>
      <c r="C613" s="85" t="s">
        <v>13062</v>
      </c>
    </row>
    <row r="614" spans="1:3" ht="409.5" x14ac:dyDescent="0.25">
      <c r="A614" s="85" t="s">
        <v>7860</v>
      </c>
      <c r="B614" s="85" t="s">
        <v>13063</v>
      </c>
      <c r="C614" s="85" t="s">
        <v>13064</v>
      </c>
    </row>
    <row r="615" spans="1:3" ht="409.5" x14ac:dyDescent="0.25">
      <c r="A615" s="85" t="s">
        <v>8312</v>
      </c>
      <c r="B615" s="85" t="s">
        <v>13065</v>
      </c>
      <c r="C615" s="85" t="s">
        <v>13066</v>
      </c>
    </row>
    <row r="616" spans="1:3" ht="409.5" x14ac:dyDescent="0.25">
      <c r="A616" s="85" t="s">
        <v>7483</v>
      </c>
      <c r="B616" s="85" t="s">
        <v>13067</v>
      </c>
      <c r="C616" s="85" t="s">
        <v>13068</v>
      </c>
    </row>
    <row r="617" spans="1:3" ht="408" x14ac:dyDescent="0.25">
      <c r="A617" s="85" t="s">
        <v>8240</v>
      </c>
      <c r="B617" s="85" t="s">
        <v>13069</v>
      </c>
      <c r="C617" s="85" t="s">
        <v>13070</v>
      </c>
    </row>
    <row r="618" spans="1:3" ht="409.5" x14ac:dyDescent="0.25">
      <c r="A618" s="85" t="s">
        <v>8260</v>
      </c>
      <c r="B618" s="85" t="s">
        <v>13071</v>
      </c>
      <c r="C618" s="85" t="s">
        <v>13072</v>
      </c>
    </row>
    <row r="619" spans="1:3" ht="409.5" x14ac:dyDescent="0.25">
      <c r="A619" s="85" t="s">
        <v>6637</v>
      </c>
      <c r="B619" s="85" t="s">
        <v>13073</v>
      </c>
      <c r="C619" s="85" t="s">
        <v>13074</v>
      </c>
    </row>
    <row r="620" spans="1:3" ht="409.5" x14ac:dyDescent="0.25">
      <c r="A620" s="85" t="s">
        <v>8451</v>
      </c>
      <c r="B620" s="85" t="s">
        <v>13075</v>
      </c>
      <c r="C620" s="85" t="s">
        <v>13076</v>
      </c>
    </row>
    <row r="621" spans="1:3" ht="51" x14ac:dyDescent="0.25">
      <c r="A621" s="85" t="s">
        <v>6644</v>
      </c>
      <c r="B621" s="85" t="s">
        <v>4530</v>
      </c>
      <c r="C621" s="85" t="s">
        <v>13077</v>
      </c>
    </row>
    <row r="622" spans="1:3" ht="409.5" x14ac:dyDescent="0.25">
      <c r="A622" s="85" t="s">
        <v>6639</v>
      </c>
      <c r="B622" s="85" t="s">
        <v>13078</v>
      </c>
      <c r="C622" s="85" t="s">
        <v>13079</v>
      </c>
    </row>
    <row r="623" spans="1:3" ht="293.25" x14ac:dyDescent="0.25">
      <c r="A623" s="85" t="s">
        <v>6643</v>
      </c>
      <c r="B623" s="85" t="s">
        <v>13080</v>
      </c>
      <c r="C623" s="85" t="s">
        <v>13081</v>
      </c>
    </row>
    <row r="624" spans="1:3" ht="306" x14ac:dyDescent="0.25">
      <c r="A624" s="85" t="s">
        <v>8324</v>
      </c>
      <c r="B624" s="85" t="s">
        <v>13082</v>
      </c>
      <c r="C624" s="85" t="s">
        <v>13083</v>
      </c>
    </row>
    <row r="625" spans="1:3" ht="153" x14ac:dyDescent="0.25">
      <c r="A625" s="85" t="s">
        <v>6645</v>
      </c>
      <c r="B625" s="85" t="s">
        <v>13084</v>
      </c>
      <c r="C625" s="85" t="s">
        <v>13085</v>
      </c>
    </row>
    <row r="626" spans="1:3" ht="409.5" x14ac:dyDescent="0.25">
      <c r="A626" s="85" t="s">
        <v>8478</v>
      </c>
      <c r="B626" s="85" t="s">
        <v>13086</v>
      </c>
      <c r="C626" s="85" t="s">
        <v>4530</v>
      </c>
    </row>
    <row r="627" spans="1:3" ht="409.5" x14ac:dyDescent="0.25">
      <c r="A627" s="85" t="s">
        <v>7777</v>
      </c>
      <c r="B627" s="85" t="s">
        <v>13087</v>
      </c>
      <c r="C627" s="85" t="s">
        <v>13088</v>
      </c>
    </row>
    <row r="628" spans="1:3" ht="255" x14ac:dyDescent="0.25">
      <c r="A628" s="85" t="s">
        <v>7407</v>
      </c>
      <c r="B628" s="85" t="s">
        <v>13089</v>
      </c>
      <c r="C628" s="85" t="s">
        <v>13090</v>
      </c>
    </row>
    <row r="629" spans="1:3" ht="409.5" x14ac:dyDescent="0.25">
      <c r="A629" s="85" t="s">
        <v>8131</v>
      </c>
      <c r="B629" s="85" t="s">
        <v>13091</v>
      </c>
      <c r="C629" s="85" t="s">
        <v>13092</v>
      </c>
    </row>
    <row r="630" spans="1:3" ht="409.5" x14ac:dyDescent="0.25">
      <c r="A630" s="85" t="s">
        <v>8470</v>
      </c>
      <c r="B630" s="85" t="s">
        <v>13093</v>
      </c>
      <c r="C630" s="85" t="s">
        <v>13094</v>
      </c>
    </row>
    <row r="631" spans="1:3" ht="51" x14ac:dyDescent="0.25">
      <c r="A631" s="85" t="s">
        <v>6642</v>
      </c>
      <c r="B631" s="85" t="s">
        <v>4530</v>
      </c>
      <c r="C631" s="85" t="s">
        <v>13095</v>
      </c>
    </row>
    <row r="632" spans="1:3" ht="51" x14ac:dyDescent="0.25">
      <c r="A632" s="85" t="s">
        <v>6654</v>
      </c>
      <c r="B632" s="85" t="s">
        <v>4530</v>
      </c>
      <c r="C632" s="85" t="s">
        <v>13096</v>
      </c>
    </row>
    <row r="633" spans="1:3" ht="51" x14ac:dyDescent="0.25">
      <c r="A633" s="85" t="s">
        <v>6655</v>
      </c>
      <c r="B633" s="85" t="s">
        <v>4530</v>
      </c>
      <c r="C633" s="85" t="s">
        <v>13097</v>
      </c>
    </row>
    <row r="634" spans="1:3" ht="267.75" x14ac:dyDescent="0.25">
      <c r="A634" s="85" t="s">
        <v>8462</v>
      </c>
      <c r="B634" s="85" t="s">
        <v>13098</v>
      </c>
      <c r="C634" s="85" t="s">
        <v>4530</v>
      </c>
    </row>
    <row r="635" spans="1:3" ht="51" x14ac:dyDescent="0.25">
      <c r="A635" s="85" t="s">
        <v>6667</v>
      </c>
      <c r="B635" s="85" t="s">
        <v>4530</v>
      </c>
      <c r="C635" s="85" t="s">
        <v>13099</v>
      </c>
    </row>
    <row r="636" spans="1:3" ht="409.5" x14ac:dyDescent="0.25">
      <c r="A636" s="85" t="s">
        <v>6662</v>
      </c>
      <c r="B636" s="85" t="s">
        <v>13100</v>
      </c>
      <c r="C636" s="85" t="s">
        <v>13101</v>
      </c>
    </row>
    <row r="637" spans="1:3" ht="51" x14ac:dyDescent="0.25">
      <c r="A637" s="85" t="s">
        <v>6660</v>
      </c>
      <c r="B637" s="85" t="s">
        <v>4530</v>
      </c>
      <c r="C637" s="85" t="s">
        <v>13102</v>
      </c>
    </row>
    <row r="638" spans="1:3" ht="409.5" x14ac:dyDescent="0.25">
      <c r="A638" s="85" t="s">
        <v>8355</v>
      </c>
      <c r="B638" s="85" t="s">
        <v>13103</v>
      </c>
      <c r="C638" s="85" t="s">
        <v>13104</v>
      </c>
    </row>
    <row r="639" spans="1:3" ht="89.25" x14ac:dyDescent="0.25">
      <c r="A639" s="85" t="s">
        <v>6669</v>
      </c>
      <c r="B639" s="85" t="s">
        <v>13105</v>
      </c>
      <c r="C639" s="85" t="s">
        <v>13106</v>
      </c>
    </row>
    <row r="640" spans="1:3" ht="409.5" x14ac:dyDescent="0.25">
      <c r="A640" s="85" t="s">
        <v>8064</v>
      </c>
      <c r="B640" s="85" t="s">
        <v>13107</v>
      </c>
      <c r="C640" s="85" t="s">
        <v>13108</v>
      </c>
    </row>
    <row r="641" spans="1:3" ht="409.5" x14ac:dyDescent="0.25">
      <c r="A641" s="85" t="s">
        <v>8304</v>
      </c>
      <c r="B641" s="85" t="s">
        <v>13109</v>
      </c>
      <c r="C641" s="85" t="s">
        <v>13110</v>
      </c>
    </row>
    <row r="642" spans="1:3" ht="409.5" x14ac:dyDescent="0.25">
      <c r="A642" s="85" t="s">
        <v>7401</v>
      </c>
      <c r="B642" s="85" t="s">
        <v>13111</v>
      </c>
      <c r="C642" s="85" t="s">
        <v>13112</v>
      </c>
    </row>
    <row r="643" spans="1:3" ht="408" x14ac:dyDescent="0.25">
      <c r="A643" s="85" t="s">
        <v>8246</v>
      </c>
      <c r="B643" s="85" t="s">
        <v>13113</v>
      </c>
      <c r="C643" s="85" t="s">
        <v>13114</v>
      </c>
    </row>
    <row r="644" spans="1:3" ht="242.25" x14ac:dyDescent="0.25">
      <c r="A644" s="85" t="s">
        <v>6664</v>
      </c>
      <c r="B644" s="85" t="s">
        <v>13115</v>
      </c>
      <c r="C644" s="85" t="s">
        <v>13116</v>
      </c>
    </row>
    <row r="645" spans="1:3" ht="51" x14ac:dyDescent="0.25">
      <c r="A645" s="85" t="s">
        <v>6670</v>
      </c>
      <c r="B645" s="85" t="s">
        <v>4530</v>
      </c>
      <c r="C645" s="85" t="s">
        <v>13117</v>
      </c>
    </row>
    <row r="646" spans="1:3" ht="409.5" x14ac:dyDescent="0.25">
      <c r="A646" s="85" t="s">
        <v>6652</v>
      </c>
      <c r="B646" s="85" t="s">
        <v>13118</v>
      </c>
      <c r="C646" s="85" t="s">
        <v>13119</v>
      </c>
    </row>
    <row r="647" spans="1:3" ht="140.25" x14ac:dyDescent="0.25">
      <c r="A647" s="85" t="s">
        <v>6658</v>
      </c>
      <c r="B647" s="85" t="s">
        <v>13120</v>
      </c>
      <c r="C647" s="85" t="s">
        <v>13121</v>
      </c>
    </row>
    <row r="648" spans="1:3" ht="409.5" x14ac:dyDescent="0.25">
      <c r="A648" s="85" t="s">
        <v>6674</v>
      </c>
      <c r="B648" s="85" t="s">
        <v>13122</v>
      </c>
      <c r="C648" s="85" t="s">
        <v>13123</v>
      </c>
    </row>
    <row r="649" spans="1:3" ht="51" x14ac:dyDescent="0.25">
      <c r="A649" s="85" t="s">
        <v>8510</v>
      </c>
      <c r="B649" s="85" t="s">
        <v>4530</v>
      </c>
      <c r="C649" s="85" t="s">
        <v>13124</v>
      </c>
    </row>
    <row r="650" spans="1:3" ht="267.75" x14ac:dyDescent="0.25">
      <c r="A650" s="85" t="s">
        <v>6684</v>
      </c>
      <c r="B650" s="85" t="s">
        <v>13125</v>
      </c>
      <c r="C650" s="85" t="s">
        <v>13126</v>
      </c>
    </row>
    <row r="651" spans="1:3" ht="409.5" x14ac:dyDescent="0.25">
      <c r="A651" s="85" t="s">
        <v>7630</v>
      </c>
      <c r="B651" s="85" t="s">
        <v>13127</v>
      </c>
      <c r="C651" s="85" t="s">
        <v>13128</v>
      </c>
    </row>
    <row r="652" spans="1:3" ht="409.5" x14ac:dyDescent="0.25">
      <c r="A652" s="85" t="s">
        <v>8126</v>
      </c>
      <c r="B652" s="85" t="s">
        <v>13129</v>
      </c>
      <c r="C652" s="85" t="s">
        <v>13130</v>
      </c>
    </row>
    <row r="653" spans="1:3" ht="409.5" x14ac:dyDescent="0.25">
      <c r="A653" s="85" t="s">
        <v>6680</v>
      </c>
      <c r="B653" s="85" t="s">
        <v>13131</v>
      </c>
      <c r="C653" s="85" t="s">
        <v>13132</v>
      </c>
    </row>
    <row r="654" spans="1:3" ht="51" x14ac:dyDescent="0.25">
      <c r="A654" s="85" t="s">
        <v>6678</v>
      </c>
      <c r="B654" s="85" t="s">
        <v>4530</v>
      </c>
      <c r="C654" s="85" t="s">
        <v>13133</v>
      </c>
    </row>
    <row r="655" spans="1:3" ht="409.5" x14ac:dyDescent="0.25">
      <c r="A655" s="85" t="s">
        <v>7468</v>
      </c>
      <c r="B655" s="85" t="s">
        <v>13134</v>
      </c>
      <c r="C655" s="85" t="s">
        <v>13135</v>
      </c>
    </row>
    <row r="656" spans="1:3" ht="51" x14ac:dyDescent="0.25">
      <c r="A656" s="85" t="s">
        <v>8518</v>
      </c>
      <c r="B656" s="85" t="s">
        <v>4530</v>
      </c>
      <c r="C656" s="85" t="s">
        <v>13136</v>
      </c>
    </row>
    <row r="657" spans="1:3" ht="409.5" x14ac:dyDescent="0.25">
      <c r="A657" s="85" t="s">
        <v>7409</v>
      </c>
      <c r="B657" s="85" t="s">
        <v>13137</v>
      </c>
      <c r="C657" s="85" t="s">
        <v>13138</v>
      </c>
    </row>
    <row r="658" spans="1:3" ht="409.5" x14ac:dyDescent="0.25">
      <c r="A658" s="85" t="s">
        <v>8084</v>
      </c>
      <c r="B658" s="85" t="s">
        <v>13139</v>
      </c>
      <c r="C658" s="85" t="s">
        <v>13140</v>
      </c>
    </row>
    <row r="659" spans="1:3" ht="25.5" x14ac:dyDescent="0.25">
      <c r="A659" s="85" t="s">
        <v>8513</v>
      </c>
      <c r="B659" s="85" t="s">
        <v>4530</v>
      </c>
      <c r="C659" s="85" t="s">
        <v>4530</v>
      </c>
    </row>
    <row r="660" spans="1:3" ht="409.5" x14ac:dyDescent="0.25">
      <c r="A660" s="85" t="s">
        <v>8026</v>
      </c>
      <c r="B660" s="85" t="s">
        <v>13141</v>
      </c>
      <c r="C660" s="85" t="s">
        <v>13142</v>
      </c>
    </row>
    <row r="661" spans="1:3" ht="51" x14ac:dyDescent="0.25">
      <c r="A661" s="85" t="s">
        <v>8523</v>
      </c>
      <c r="B661" s="85" t="s">
        <v>4530</v>
      </c>
      <c r="C661" s="85" t="s">
        <v>13143</v>
      </c>
    </row>
    <row r="662" spans="1:3" ht="409.5" x14ac:dyDescent="0.25">
      <c r="A662" s="85" t="s">
        <v>7182</v>
      </c>
      <c r="B662" s="85" t="s">
        <v>13144</v>
      </c>
      <c r="C662" s="85" t="s">
        <v>13145</v>
      </c>
    </row>
    <row r="663" spans="1:3" ht="51" x14ac:dyDescent="0.25">
      <c r="A663" s="85" t="s">
        <v>6681</v>
      </c>
      <c r="B663" s="85" t="s">
        <v>4530</v>
      </c>
      <c r="C663" s="85" t="s">
        <v>13146</v>
      </c>
    </row>
    <row r="664" spans="1:3" ht="409.5" x14ac:dyDescent="0.25">
      <c r="A664" s="85" t="s">
        <v>8461</v>
      </c>
      <c r="B664" s="85" t="s">
        <v>13147</v>
      </c>
      <c r="C664" s="85" t="s">
        <v>13148</v>
      </c>
    </row>
    <row r="665" spans="1:3" ht="51" x14ac:dyDescent="0.25">
      <c r="A665" s="85" t="s">
        <v>8529</v>
      </c>
      <c r="B665" s="85" t="s">
        <v>4530</v>
      </c>
      <c r="C665" s="85" t="s">
        <v>13149</v>
      </c>
    </row>
    <row r="666" spans="1:3" ht="409.5" x14ac:dyDescent="0.25">
      <c r="A666" s="85" t="s">
        <v>6693</v>
      </c>
      <c r="B666" s="85" t="s">
        <v>13150</v>
      </c>
      <c r="C666" s="85" t="s">
        <v>13151</v>
      </c>
    </row>
    <row r="667" spans="1:3" ht="409.5" x14ac:dyDescent="0.25">
      <c r="A667" s="85" t="s">
        <v>7258</v>
      </c>
      <c r="B667" s="85" t="s">
        <v>13152</v>
      </c>
      <c r="C667" s="85" t="s">
        <v>13153</v>
      </c>
    </row>
    <row r="668" spans="1:3" ht="409.5" x14ac:dyDescent="0.25">
      <c r="A668" s="85" t="s">
        <v>8524</v>
      </c>
      <c r="B668" s="85" t="s">
        <v>13154</v>
      </c>
      <c r="C668" s="85" t="s">
        <v>13155</v>
      </c>
    </row>
    <row r="669" spans="1:3" ht="51" x14ac:dyDescent="0.25">
      <c r="A669" s="85" t="s">
        <v>6704</v>
      </c>
      <c r="B669" s="85" t="s">
        <v>4530</v>
      </c>
      <c r="C669" s="85" t="s">
        <v>13156</v>
      </c>
    </row>
    <row r="670" spans="1:3" ht="51" x14ac:dyDescent="0.25">
      <c r="A670" s="85" t="s">
        <v>6686</v>
      </c>
      <c r="B670" s="85" t="s">
        <v>4530</v>
      </c>
      <c r="C670" s="85" t="s">
        <v>13157</v>
      </c>
    </row>
    <row r="671" spans="1:3" ht="102" x14ac:dyDescent="0.25">
      <c r="A671" s="85" t="s">
        <v>6675</v>
      </c>
      <c r="B671" s="85" t="s">
        <v>4530</v>
      </c>
      <c r="C671" s="85" t="s">
        <v>13158</v>
      </c>
    </row>
    <row r="672" spans="1:3" ht="140.25" x14ac:dyDescent="0.25">
      <c r="A672" s="85" t="s">
        <v>7093</v>
      </c>
      <c r="B672" s="85" t="s">
        <v>4530</v>
      </c>
      <c r="C672" s="85" t="s">
        <v>13159</v>
      </c>
    </row>
    <row r="673" spans="1:3" ht="409.5" x14ac:dyDescent="0.25">
      <c r="A673" s="85" t="s">
        <v>8128</v>
      </c>
      <c r="B673" s="85" t="s">
        <v>13160</v>
      </c>
      <c r="C673" s="85" t="s">
        <v>13161</v>
      </c>
    </row>
    <row r="674" spans="1:3" ht="409.5" x14ac:dyDescent="0.25">
      <c r="A674" s="85" t="s">
        <v>8125</v>
      </c>
      <c r="B674" s="85" t="s">
        <v>13162</v>
      </c>
      <c r="C674" s="85" t="s">
        <v>13163</v>
      </c>
    </row>
    <row r="675" spans="1:3" ht="409.5" x14ac:dyDescent="0.25">
      <c r="A675" s="85" t="s">
        <v>8149</v>
      </c>
      <c r="B675" s="85" t="s">
        <v>13164</v>
      </c>
      <c r="C675" s="85" t="s">
        <v>13165</v>
      </c>
    </row>
    <row r="676" spans="1:3" ht="153" x14ac:dyDescent="0.25">
      <c r="A676" s="85" t="s">
        <v>6685</v>
      </c>
      <c r="B676" s="85" t="s">
        <v>13166</v>
      </c>
      <c r="C676" s="85" t="s">
        <v>13167</v>
      </c>
    </row>
    <row r="677" spans="1:3" ht="409.5" x14ac:dyDescent="0.25">
      <c r="A677" s="85" t="s">
        <v>7879</v>
      </c>
      <c r="B677" s="85" t="s">
        <v>13168</v>
      </c>
      <c r="C677" s="85" t="s">
        <v>13169</v>
      </c>
    </row>
    <row r="678" spans="1:3" ht="51" x14ac:dyDescent="0.25">
      <c r="A678" s="85" t="s">
        <v>8539</v>
      </c>
      <c r="B678" s="85" t="s">
        <v>4530</v>
      </c>
      <c r="C678" s="85" t="s">
        <v>13170</v>
      </c>
    </row>
    <row r="679" spans="1:3" ht="409.5" x14ac:dyDescent="0.25">
      <c r="A679" s="85" t="s">
        <v>8423</v>
      </c>
      <c r="B679" s="85" t="s">
        <v>13171</v>
      </c>
      <c r="C679" s="85" t="s">
        <v>13172</v>
      </c>
    </row>
    <row r="680" spans="1:3" ht="51" x14ac:dyDescent="0.25">
      <c r="A680" s="85" t="s">
        <v>6701</v>
      </c>
      <c r="B680" s="85" t="s">
        <v>4530</v>
      </c>
      <c r="C680" s="85" t="s">
        <v>13173</v>
      </c>
    </row>
    <row r="681" spans="1:3" ht="51" x14ac:dyDescent="0.25">
      <c r="A681" s="85" t="s">
        <v>6706</v>
      </c>
      <c r="B681" s="85" t="s">
        <v>4530</v>
      </c>
      <c r="C681" s="85" t="s">
        <v>13174</v>
      </c>
    </row>
    <row r="682" spans="1:3" ht="409.5" x14ac:dyDescent="0.25">
      <c r="A682" s="85" t="s">
        <v>6682</v>
      </c>
      <c r="B682" s="85" t="s">
        <v>13175</v>
      </c>
      <c r="C682" s="85" t="s">
        <v>13176</v>
      </c>
    </row>
    <row r="683" spans="1:3" ht="409.5" x14ac:dyDescent="0.25">
      <c r="A683" s="85" t="s">
        <v>6707</v>
      </c>
      <c r="B683" s="85" t="s">
        <v>13177</v>
      </c>
      <c r="C683" s="85" t="s">
        <v>13178</v>
      </c>
    </row>
    <row r="684" spans="1:3" ht="51" x14ac:dyDescent="0.25">
      <c r="A684" s="85" t="s">
        <v>6695</v>
      </c>
      <c r="B684" s="85" t="s">
        <v>4530</v>
      </c>
      <c r="C684" s="85" t="s">
        <v>13179</v>
      </c>
    </row>
    <row r="685" spans="1:3" ht="409.5" x14ac:dyDescent="0.25">
      <c r="A685" s="85" t="s">
        <v>6691</v>
      </c>
      <c r="B685" s="85" t="s">
        <v>13180</v>
      </c>
      <c r="C685" s="85" t="s">
        <v>13181</v>
      </c>
    </row>
    <row r="686" spans="1:3" ht="51" x14ac:dyDescent="0.25">
      <c r="A686" s="85" t="s">
        <v>6696</v>
      </c>
      <c r="B686" s="85" t="s">
        <v>4530</v>
      </c>
      <c r="C686" s="85" t="s">
        <v>13182</v>
      </c>
    </row>
    <row r="687" spans="1:3" ht="409.5" x14ac:dyDescent="0.25">
      <c r="A687" s="85" t="s">
        <v>7672</v>
      </c>
      <c r="B687" s="85" t="s">
        <v>13183</v>
      </c>
      <c r="C687" s="85" t="s">
        <v>13184</v>
      </c>
    </row>
    <row r="688" spans="1:3" ht="51" x14ac:dyDescent="0.25">
      <c r="A688" s="85" t="s">
        <v>6705</v>
      </c>
      <c r="B688" s="85" t="s">
        <v>4530</v>
      </c>
      <c r="C688" s="85" t="s">
        <v>13174</v>
      </c>
    </row>
    <row r="689" spans="1:3" ht="409.5" x14ac:dyDescent="0.25">
      <c r="A689" s="85" t="s">
        <v>6694</v>
      </c>
      <c r="B689" s="85" t="s">
        <v>13185</v>
      </c>
      <c r="C689" s="85" t="s">
        <v>13186</v>
      </c>
    </row>
    <row r="690" spans="1:3" ht="204" x14ac:dyDescent="0.25">
      <c r="A690" s="85" t="s">
        <v>7157</v>
      </c>
      <c r="B690" s="85" t="s">
        <v>13187</v>
      </c>
      <c r="C690" s="85" t="s">
        <v>13188</v>
      </c>
    </row>
    <row r="691" spans="1:3" ht="51" x14ac:dyDescent="0.25">
      <c r="A691" s="85" t="s">
        <v>8551</v>
      </c>
      <c r="B691" s="85" t="s">
        <v>4530</v>
      </c>
      <c r="C691" s="85" t="s">
        <v>13189</v>
      </c>
    </row>
    <row r="692" spans="1:3" ht="409.5" x14ac:dyDescent="0.25">
      <c r="A692" s="85" t="s">
        <v>7299</v>
      </c>
      <c r="B692" s="85" t="s">
        <v>13190</v>
      </c>
      <c r="C692" s="85" t="s">
        <v>13191</v>
      </c>
    </row>
    <row r="693" spans="1:3" ht="51" x14ac:dyDescent="0.25">
      <c r="A693" s="85" t="s">
        <v>8552</v>
      </c>
      <c r="B693" s="85" t="s">
        <v>4530</v>
      </c>
      <c r="C693" s="85" t="s">
        <v>13192</v>
      </c>
    </row>
    <row r="694" spans="1:3" ht="51" x14ac:dyDescent="0.25">
      <c r="A694" s="85" t="s">
        <v>6713</v>
      </c>
      <c r="B694" s="85" t="s">
        <v>4530</v>
      </c>
      <c r="C694" s="85" t="s">
        <v>13193</v>
      </c>
    </row>
    <row r="695" spans="1:3" ht="409.5" x14ac:dyDescent="0.25">
      <c r="A695" s="85" t="s">
        <v>6692</v>
      </c>
      <c r="B695" s="85" t="s">
        <v>13194</v>
      </c>
      <c r="C695" s="85" t="s">
        <v>13195</v>
      </c>
    </row>
    <row r="696" spans="1:3" ht="409.5" x14ac:dyDescent="0.25">
      <c r="A696" s="85" t="s">
        <v>8179</v>
      </c>
      <c r="B696" s="85" t="s">
        <v>13196</v>
      </c>
      <c r="C696" s="85" t="s">
        <v>13197</v>
      </c>
    </row>
    <row r="697" spans="1:3" ht="409.5" x14ac:dyDescent="0.25">
      <c r="A697" s="85" t="s">
        <v>6697</v>
      </c>
      <c r="B697" s="85" t="s">
        <v>13198</v>
      </c>
      <c r="C697" s="85" t="s">
        <v>13199</v>
      </c>
    </row>
    <row r="698" spans="1:3" ht="51" x14ac:dyDescent="0.25">
      <c r="A698" s="85" t="s">
        <v>6715</v>
      </c>
      <c r="B698" s="85" t="s">
        <v>4530</v>
      </c>
      <c r="C698" s="85" t="s">
        <v>13200</v>
      </c>
    </row>
    <row r="699" spans="1:3" ht="409.5" x14ac:dyDescent="0.25">
      <c r="A699" s="85" t="s">
        <v>6666</v>
      </c>
      <c r="B699" s="85" t="s">
        <v>13201</v>
      </c>
      <c r="C699" s="85" t="s">
        <v>13202</v>
      </c>
    </row>
    <row r="700" spans="1:3" ht="409.5" x14ac:dyDescent="0.25">
      <c r="A700" s="85" t="s">
        <v>6709</v>
      </c>
      <c r="B700" s="85" t="s">
        <v>13203</v>
      </c>
      <c r="C700" s="85" t="s">
        <v>13204</v>
      </c>
    </row>
    <row r="701" spans="1:3" ht="408" x14ac:dyDescent="0.25">
      <c r="A701" s="85" t="s">
        <v>8235</v>
      </c>
      <c r="B701" s="85" t="s">
        <v>13205</v>
      </c>
      <c r="C701" s="85" t="s">
        <v>13206</v>
      </c>
    </row>
    <row r="702" spans="1:3" ht="409.5" x14ac:dyDescent="0.25">
      <c r="A702" s="85" t="s">
        <v>8319</v>
      </c>
      <c r="B702" s="85" t="s">
        <v>13207</v>
      </c>
      <c r="C702" s="85" t="s">
        <v>13208</v>
      </c>
    </row>
    <row r="703" spans="1:3" ht="409.5" x14ac:dyDescent="0.25">
      <c r="A703" s="85" t="s">
        <v>8127</v>
      </c>
      <c r="B703" s="85" t="s">
        <v>13209</v>
      </c>
      <c r="C703" s="85" t="s">
        <v>13210</v>
      </c>
    </row>
    <row r="704" spans="1:3" ht="229.5" x14ac:dyDescent="0.25">
      <c r="A704" s="85" t="s">
        <v>6708</v>
      </c>
      <c r="B704" s="85" t="s">
        <v>13211</v>
      </c>
      <c r="C704" s="85" t="s">
        <v>13212</v>
      </c>
    </row>
    <row r="705" spans="1:3" ht="51" x14ac:dyDescent="0.25">
      <c r="A705" s="85" t="s">
        <v>6710</v>
      </c>
      <c r="B705" s="85" t="s">
        <v>4530</v>
      </c>
      <c r="C705" s="85" t="s">
        <v>13213</v>
      </c>
    </row>
    <row r="706" spans="1:3" ht="51" x14ac:dyDescent="0.25">
      <c r="A706" s="85" t="s">
        <v>6714</v>
      </c>
      <c r="B706" s="85" t="s">
        <v>4530</v>
      </c>
      <c r="C706" s="85" t="s">
        <v>13200</v>
      </c>
    </row>
    <row r="707" spans="1:3" ht="51" x14ac:dyDescent="0.25">
      <c r="A707" s="85" t="s">
        <v>6727</v>
      </c>
      <c r="B707" s="85" t="s">
        <v>4530</v>
      </c>
      <c r="C707" s="85" t="s">
        <v>13214</v>
      </c>
    </row>
    <row r="708" spans="1:3" ht="409.5" x14ac:dyDescent="0.25">
      <c r="A708" s="85" t="s">
        <v>6728</v>
      </c>
      <c r="B708" s="85" t="s">
        <v>13215</v>
      </c>
      <c r="C708" s="85" t="s">
        <v>13216</v>
      </c>
    </row>
    <row r="709" spans="1:3" ht="178.5" x14ac:dyDescent="0.25">
      <c r="A709" s="85" t="s">
        <v>8371</v>
      </c>
      <c r="B709" s="85" t="s">
        <v>13217</v>
      </c>
      <c r="C709" s="85" t="s">
        <v>13218</v>
      </c>
    </row>
    <row r="710" spans="1:3" ht="409.5" x14ac:dyDescent="0.25">
      <c r="A710" s="85" t="s">
        <v>6668</v>
      </c>
      <c r="B710" s="85" t="s">
        <v>13219</v>
      </c>
      <c r="C710" s="85" t="s">
        <v>13220</v>
      </c>
    </row>
    <row r="711" spans="1:3" ht="51" x14ac:dyDescent="0.25">
      <c r="A711" s="85" t="s">
        <v>6742</v>
      </c>
      <c r="B711" s="85" t="s">
        <v>4530</v>
      </c>
      <c r="C711" s="85" t="s">
        <v>13221</v>
      </c>
    </row>
    <row r="712" spans="1:3" ht="409.5" x14ac:dyDescent="0.25">
      <c r="A712" s="85" t="s">
        <v>6723</v>
      </c>
      <c r="B712" s="85" t="s">
        <v>13222</v>
      </c>
      <c r="C712" s="85" t="s">
        <v>13223</v>
      </c>
    </row>
    <row r="713" spans="1:3" ht="191.25" x14ac:dyDescent="0.25">
      <c r="A713" s="85" t="s">
        <v>6687</v>
      </c>
      <c r="B713" s="85" t="s">
        <v>13224</v>
      </c>
      <c r="C713" s="85" t="s">
        <v>13225</v>
      </c>
    </row>
    <row r="714" spans="1:3" ht="51" x14ac:dyDescent="0.25">
      <c r="A714" s="85" t="s">
        <v>6741</v>
      </c>
      <c r="B714" s="85" t="s">
        <v>4530</v>
      </c>
      <c r="C714" s="85" t="s">
        <v>13226</v>
      </c>
    </row>
    <row r="715" spans="1:3" ht="191.25" x14ac:dyDescent="0.25">
      <c r="A715" s="85" t="s">
        <v>6737</v>
      </c>
      <c r="B715" s="85" t="s">
        <v>13227</v>
      </c>
      <c r="C715" s="85" t="s">
        <v>13228</v>
      </c>
    </row>
    <row r="716" spans="1:3" ht="409.5" x14ac:dyDescent="0.25">
      <c r="A716" s="85" t="s">
        <v>7464</v>
      </c>
      <c r="B716" s="85" t="s">
        <v>13229</v>
      </c>
      <c r="C716" s="85" t="s">
        <v>13230</v>
      </c>
    </row>
    <row r="717" spans="1:3" ht="409.5" x14ac:dyDescent="0.25">
      <c r="A717" s="85" t="s">
        <v>7498</v>
      </c>
      <c r="B717" s="85" t="s">
        <v>13231</v>
      </c>
      <c r="C717" s="85" t="s">
        <v>13232</v>
      </c>
    </row>
    <row r="718" spans="1:3" ht="89.25" x14ac:dyDescent="0.25">
      <c r="A718" s="85" t="s">
        <v>6739</v>
      </c>
      <c r="B718" s="85" t="s">
        <v>4530</v>
      </c>
      <c r="C718" s="85" t="s">
        <v>13233</v>
      </c>
    </row>
    <row r="719" spans="1:3" ht="51" x14ac:dyDescent="0.25">
      <c r="A719" s="85" t="s">
        <v>8565</v>
      </c>
      <c r="B719" s="85" t="s">
        <v>4530</v>
      </c>
      <c r="C719" s="85" t="s">
        <v>13234</v>
      </c>
    </row>
    <row r="720" spans="1:3" ht="409.5" x14ac:dyDescent="0.25">
      <c r="A720" s="85" t="s">
        <v>6732</v>
      </c>
      <c r="B720" s="85" t="s">
        <v>13235</v>
      </c>
      <c r="C720" s="85" t="s">
        <v>13236</v>
      </c>
    </row>
    <row r="721" spans="1:3" ht="51" x14ac:dyDescent="0.25">
      <c r="A721" s="85" t="s">
        <v>6725</v>
      </c>
      <c r="B721" s="85" t="s">
        <v>4530</v>
      </c>
      <c r="C721" s="85" t="s">
        <v>13237</v>
      </c>
    </row>
    <row r="722" spans="1:3" ht="409.5" x14ac:dyDescent="0.25">
      <c r="A722" s="85" t="s">
        <v>6711</v>
      </c>
      <c r="B722" s="85" t="s">
        <v>13238</v>
      </c>
      <c r="C722" s="85" t="s">
        <v>13239</v>
      </c>
    </row>
    <row r="723" spans="1:3" ht="409.5" x14ac:dyDescent="0.25">
      <c r="A723" s="85" t="s">
        <v>8392</v>
      </c>
      <c r="B723" s="85" t="s">
        <v>13240</v>
      </c>
      <c r="C723" s="85" t="s">
        <v>13241</v>
      </c>
    </row>
    <row r="724" spans="1:3" ht="51" x14ac:dyDescent="0.25">
      <c r="A724" s="85" t="s">
        <v>8569</v>
      </c>
      <c r="B724" s="85" t="s">
        <v>4530</v>
      </c>
      <c r="C724" s="85" t="s">
        <v>13242</v>
      </c>
    </row>
    <row r="725" spans="1:3" ht="409.5" x14ac:dyDescent="0.25">
      <c r="A725" s="85" t="s">
        <v>7207</v>
      </c>
      <c r="B725" s="85" t="s">
        <v>13243</v>
      </c>
      <c r="C725" s="85" t="s">
        <v>13244</v>
      </c>
    </row>
    <row r="726" spans="1:3" ht="409.5" x14ac:dyDescent="0.25">
      <c r="A726" s="85" t="s">
        <v>7090</v>
      </c>
      <c r="B726" s="85" t="s">
        <v>13245</v>
      </c>
      <c r="C726" s="85" t="s">
        <v>13246</v>
      </c>
    </row>
    <row r="727" spans="1:3" ht="357" x14ac:dyDescent="0.25">
      <c r="A727" s="85" t="s">
        <v>6759</v>
      </c>
      <c r="B727" s="85" t="s">
        <v>13247</v>
      </c>
      <c r="C727" s="85" t="s">
        <v>13248</v>
      </c>
    </row>
    <row r="728" spans="1:3" ht="255" x14ac:dyDescent="0.25">
      <c r="A728" s="85" t="s">
        <v>6755</v>
      </c>
      <c r="B728" s="85" t="s">
        <v>13249</v>
      </c>
      <c r="C728" s="85" t="s">
        <v>13250</v>
      </c>
    </row>
    <row r="729" spans="1:3" ht="51" x14ac:dyDescent="0.25">
      <c r="A729" s="85" t="s">
        <v>6757</v>
      </c>
      <c r="B729" s="85" t="s">
        <v>4530</v>
      </c>
      <c r="C729" s="85" t="s">
        <v>13251</v>
      </c>
    </row>
    <row r="730" spans="1:3" ht="51" x14ac:dyDescent="0.25">
      <c r="A730" s="85" t="s">
        <v>6735</v>
      </c>
      <c r="B730" s="85" t="s">
        <v>4530</v>
      </c>
      <c r="C730" s="85" t="s">
        <v>13252</v>
      </c>
    </row>
    <row r="731" spans="1:3" ht="409.5" x14ac:dyDescent="0.25">
      <c r="A731" s="85" t="s">
        <v>6746</v>
      </c>
      <c r="B731" s="85" t="s">
        <v>13253</v>
      </c>
      <c r="C731" s="85" t="s">
        <v>13254</v>
      </c>
    </row>
    <row r="732" spans="1:3" ht="51" x14ac:dyDescent="0.25">
      <c r="A732" s="85" t="s">
        <v>6762</v>
      </c>
      <c r="B732" s="85" t="s">
        <v>4530</v>
      </c>
      <c r="C732" s="85" t="s">
        <v>13255</v>
      </c>
    </row>
    <row r="733" spans="1:3" ht="409.5" x14ac:dyDescent="0.25">
      <c r="A733" s="85" t="s">
        <v>6763</v>
      </c>
      <c r="B733" s="85" t="s">
        <v>13256</v>
      </c>
      <c r="C733" s="85" t="s">
        <v>13257</v>
      </c>
    </row>
    <row r="734" spans="1:3" ht="409.5" x14ac:dyDescent="0.25">
      <c r="A734" s="85" t="s">
        <v>6753</v>
      </c>
      <c r="B734" s="85" t="s">
        <v>13258</v>
      </c>
      <c r="C734" s="85" t="s">
        <v>13259</v>
      </c>
    </row>
    <row r="735" spans="1:3" ht="51" x14ac:dyDescent="0.25">
      <c r="A735" s="85" t="s">
        <v>6751</v>
      </c>
      <c r="B735" s="85" t="s">
        <v>13260</v>
      </c>
      <c r="C735" s="85" t="s">
        <v>13261</v>
      </c>
    </row>
    <row r="736" spans="1:3" ht="229.5" x14ac:dyDescent="0.25">
      <c r="A736" s="85" t="s">
        <v>6689</v>
      </c>
      <c r="B736" s="85" t="s">
        <v>13262</v>
      </c>
      <c r="C736" s="85" t="s">
        <v>13263</v>
      </c>
    </row>
    <row r="737" spans="1:3" ht="89.25" x14ac:dyDescent="0.25">
      <c r="A737" s="85" t="s">
        <v>6752</v>
      </c>
      <c r="B737" s="85" t="s">
        <v>4530</v>
      </c>
      <c r="C737" s="85" t="s">
        <v>13264</v>
      </c>
    </row>
    <row r="738" spans="1:3" ht="409.5" x14ac:dyDescent="0.25">
      <c r="A738" s="85" t="s">
        <v>8454</v>
      </c>
      <c r="B738" s="85" t="s">
        <v>13265</v>
      </c>
      <c r="C738" s="85" t="s">
        <v>13266</v>
      </c>
    </row>
    <row r="739" spans="1:3" ht="409.5" x14ac:dyDescent="0.25">
      <c r="A739" s="85" t="s">
        <v>6726</v>
      </c>
      <c r="B739" s="85" t="s">
        <v>13267</v>
      </c>
      <c r="C739" s="85" t="s">
        <v>13268</v>
      </c>
    </row>
    <row r="740" spans="1:3" ht="153" x14ac:dyDescent="0.25">
      <c r="A740" s="85" t="s">
        <v>6750</v>
      </c>
      <c r="B740" s="85" t="s">
        <v>13269</v>
      </c>
      <c r="C740" s="85" t="s">
        <v>13270</v>
      </c>
    </row>
    <row r="741" spans="1:3" ht="51" x14ac:dyDescent="0.25">
      <c r="A741" s="85" t="s">
        <v>6758</v>
      </c>
      <c r="B741" s="85" t="s">
        <v>4530</v>
      </c>
      <c r="C741" s="85" t="s">
        <v>13248</v>
      </c>
    </row>
    <row r="742" spans="1:3" ht="409.5" x14ac:dyDescent="0.25">
      <c r="A742" s="85" t="s">
        <v>6722</v>
      </c>
      <c r="B742" s="85" t="s">
        <v>13271</v>
      </c>
      <c r="C742" s="85" t="s">
        <v>13272</v>
      </c>
    </row>
    <row r="743" spans="1:3" ht="51" x14ac:dyDescent="0.25">
      <c r="A743" s="85" t="s">
        <v>6761</v>
      </c>
      <c r="B743" s="85" t="s">
        <v>4530</v>
      </c>
      <c r="C743" s="85" t="s">
        <v>13255</v>
      </c>
    </row>
    <row r="744" spans="1:3" ht="409.5" x14ac:dyDescent="0.25">
      <c r="A744" s="85" t="s">
        <v>6730</v>
      </c>
      <c r="B744" s="85" t="s">
        <v>13273</v>
      </c>
      <c r="C744" s="85" t="s">
        <v>13274</v>
      </c>
    </row>
    <row r="745" spans="1:3" ht="25.5" x14ac:dyDescent="0.25">
      <c r="A745" s="85" t="s">
        <v>8579</v>
      </c>
      <c r="B745" s="85" t="s">
        <v>4530</v>
      </c>
      <c r="C745" s="85" t="s">
        <v>4530</v>
      </c>
    </row>
    <row r="746" spans="1:3" ht="409.5" x14ac:dyDescent="0.25">
      <c r="A746" s="85" t="s">
        <v>6736</v>
      </c>
      <c r="B746" s="85" t="s">
        <v>13275</v>
      </c>
      <c r="C746" s="85" t="s">
        <v>13276</v>
      </c>
    </row>
    <row r="747" spans="1:3" ht="229.5" x14ac:dyDescent="0.25">
      <c r="A747" s="85" t="s">
        <v>8213</v>
      </c>
      <c r="B747" s="85" t="s">
        <v>13277</v>
      </c>
      <c r="C747" s="85" t="s">
        <v>13278</v>
      </c>
    </row>
    <row r="748" spans="1:3" ht="51" x14ac:dyDescent="0.25">
      <c r="A748" s="85" t="s">
        <v>6754</v>
      </c>
      <c r="B748" s="85" t="s">
        <v>13279</v>
      </c>
      <c r="C748" s="85" t="s">
        <v>13250</v>
      </c>
    </row>
    <row r="749" spans="1:3" ht="306" x14ac:dyDescent="0.25">
      <c r="A749" s="85" t="s">
        <v>8583</v>
      </c>
      <c r="B749" s="85" t="s">
        <v>13280</v>
      </c>
      <c r="C749" s="85" t="s">
        <v>4530</v>
      </c>
    </row>
    <row r="750" spans="1:3" ht="409.5" x14ac:dyDescent="0.25">
      <c r="A750" s="85" t="s">
        <v>7886</v>
      </c>
      <c r="B750" s="85" t="s">
        <v>13281</v>
      </c>
      <c r="C750" s="85" t="s">
        <v>13282</v>
      </c>
    </row>
    <row r="751" spans="1:3" ht="51" x14ac:dyDescent="0.25">
      <c r="A751" s="85" t="s">
        <v>8588</v>
      </c>
      <c r="B751" s="85" t="s">
        <v>4530</v>
      </c>
      <c r="C751" s="85" t="s">
        <v>13283</v>
      </c>
    </row>
    <row r="752" spans="1:3" ht="51" x14ac:dyDescent="0.25">
      <c r="A752" s="85" t="s">
        <v>6756</v>
      </c>
      <c r="B752" s="85" t="s">
        <v>4530</v>
      </c>
      <c r="C752" s="85" t="s">
        <v>13251</v>
      </c>
    </row>
    <row r="753" spans="1:3" ht="51" x14ac:dyDescent="0.25">
      <c r="A753" s="85" t="s">
        <v>8589</v>
      </c>
      <c r="B753" s="85" t="s">
        <v>4530</v>
      </c>
      <c r="C753" s="85" t="s">
        <v>13284</v>
      </c>
    </row>
    <row r="754" spans="1:3" ht="409.5" x14ac:dyDescent="0.25">
      <c r="A754" s="85" t="s">
        <v>6731</v>
      </c>
      <c r="B754" s="85" t="s">
        <v>13285</v>
      </c>
      <c r="C754" s="85" t="s">
        <v>13286</v>
      </c>
    </row>
    <row r="755" spans="1:3" ht="409.5" x14ac:dyDescent="0.25">
      <c r="A755" s="85" t="s">
        <v>6775</v>
      </c>
      <c r="B755" s="85" t="s">
        <v>13287</v>
      </c>
      <c r="C755" s="85" t="s">
        <v>13288</v>
      </c>
    </row>
    <row r="756" spans="1:3" ht="51" x14ac:dyDescent="0.25">
      <c r="A756" s="85" t="s">
        <v>8592</v>
      </c>
      <c r="B756" s="85" t="s">
        <v>4530</v>
      </c>
      <c r="C756" s="85" t="s">
        <v>13289</v>
      </c>
    </row>
    <row r="757" spans="1:3" ht="409.5" x14ac:dyDescent="0.25">
      <c r="A757" s="85" t="s">
        <v>8420</v>
      </c>
      <c r="B757" s="85" t="s">
        <v>13290</v>
      </c>
      <c r="C757" s="85" t="s">
        <v>13291</v>
      </c>
    </row>
    <row r="758" spans="1:3" ht="51" x14ac:dyDescent="0.25">
      <c r="A758" s="85" t="s">
        <v>6768</v>
      </c>
      <c r="B758" s="85" t="s">
        <v>4530</v>
      </c>
      <c r="C758" s="85" t="s">
        <v>13292</v>
      </c>
    </row>
    <row r="759" spans="1:3" ht="51" x14ac:dyDescent="0.25">
      <c r="A759" s="85" t="s">
        <v>8593</v>
      </c>
      <c r="B759" s="85" t="s">
        <v>4530</v>
      </c>
      <c r="C759" s="85" t="s">
        <v>13293</v>
      </c>
    </row>
    <row r="760" spans="1:3" ht="89.25" x14ac:dyDescent="0.25">
      <c r="A760" s="85" t="s">
        <v>6748</v>
      </c>
      <c r="B760" s="85" t="s">
        <v>4530</v>
      </c>
      <c r="C760" s="85" t="s">
        <v>13294</v>
      </c>
    </row>
    <row r="761" spans="1:3" ht="255" x14ac:dyDescent="0.25">
      <c r="A761" s="85" t="s">
        <v>6747</v>
      </c>
      <c r="B761" s="85" t="s">
        <v>13295</v>
      </c>
      <c r="C761" s="85" t="s">
        <v>13296</v>
      </c>
    </row>
    <row r="762" spans="1:3" ht="51" x14ac:dyDescent="0.25">
      <c r="A762" s="85" t="s">
        <v>8594</v>
      </c>
      <c r="B762" s="85" t="s">
        <v>4530</v>
      </c>
      <c r="C762" s="85" t="s">
        <v>13297</v>
      </c>
    </row>
    <row r="763" spans="1:3" ht="51" x14ac:dyDescent="0.25">
      <c r="A763" s="85" t="s">
        <v>6769</v>
      </c>
      <c r="B763" s="85" t="s">
        <v>4530</v>
      </c>
      <c r="C763" s="85" t="s">
        <v>13298</v>
      </c>
    </row>
    <row r="764" spans="1:3" ht="409.5" x14ac:dyDescent="0.25">
      <c r="A764" s="85" t="s">
        <v>6764</v>
      </c>
      <c r="B764" s="85" t="s">
        <v>13299</v>
      </c>
      <c r="C764" s="85" t="s">
        <v>13300</v>
      </c>
    </row>
    <row r="765" spans="1:3" ht="229.5" x14ac:dyDescent="0.25">
      <c r="A765" s="85" t="s">
        <v>6767</v>
      </c>
      <c r="B765" s="85" t="s">
        <v>13301</v>
      </c>
      <c r="C765" s="85" t="s">
        <v>13302</v>
      </c>
    </row>
    <row r="766" spans="1:3" ht="63.75" x14ac:dyDescent="0.25">
      <c r="A766" s="85" t="s">
        <v>6766</v>
      </c>
      <c r="B766" s="85" t="s">
        <v>13303</v>
      </c>
      <c r="C766" s="85" t="s">
        <v>13304</v>
      </c>
    </row>
    <row r="767" spans="1:3" ht="51" x14ac:dyDescent="0.25">
      <c r="A767" s="85" t="s">
        <v>6774</v>
      </c>
      <c r="B767" s="85" t="s">
        <v>4530</v>
      </c>
      <c r="C767" s="85" t="s">
        <v>13305</v>
      </c>
    </row>
    <row r="768" spans="1:3" ht="255" x14ac:dyDescent="0.25">
      <c r="A768" s="85" t="s">
        <v>6778</v>
      </c>
      <c r="B768" s="85" t="s">
        <v>13306</v>
      </c>
      <c r="C768" s="85" t="s">
        <v>13307</v>
      </c>
    </row>
    <row r="769" spans="1:3" ht="409.5" x14ac:dyDescent="0.25">
      <c r="A769" s="85" t="s">
        <v>6677</v>
      </c>
      <c r="B769" s="85" t="s">
        <v>13308</v>
      </c>
      <c r="C769" s="85" t="s">
        <v>13309</v>
      </c>
    </row>
    <row r="770" spans="1:3" ht="51" x14ac:dyDescent="0.25">
      <c r="A770" s="85" t="s">
        <v>6772</v>
      </c>
      <c r="B770" s="85" t="s">
        <v>4530</v>
      </c>
      <c r="C770" s="85" t="s">
        <v>13310</v>
      </c>
    </row>
    <row r="771" spans="1:3" ht="51" x14ac:dyDescent="0.25">
      <c r="A771" s="85" t="s">
        <v>8600</v>
      </c>
      <c r="B771" s="85" t="s">
        <v>4530</v>
      </c>
      <c r="C771" s="85" t="s">
        <v>13311</v>
      </c>
    </row>
    <row r="772" spans="1:3" ht="51" x14ac:dyDescent="0.25">
      <c r="A772" s="85" t="s">
        <v>6773</v>
      </c>
      <c r="B772" s="85" t="s">
        <v>4530</v>
      </c>
      <c r="C772" s="85" t="s">
        <v>13312</v>
      </c>
    </row>
    <row r="773" spans="1:3" ht="331.5" x14ac:dyDescent="0.25">
      <c r="A773" s="85" t="s">
        <v>6781</v>
      </c>
      <c r="B773" s="85" t="s">
        <v>13313</v>
      </c>
      <c r="C773" s="85" t="s">
        <v>13314</v>
      </c>
    </row>
    <row r="774" spans="1:3" ht="409.5" x14ac:dyDescent="0.25">
      <c r="A774" s="85" t="s">
        <v>7287</v>
      </c>
      <c r="B774" s="85" t="s">
        <v>13315</v>
      </c>
      <c r="C774" s="85" t="s">
        <v>13316</v>
      </c>
    </row>
    <row r="775" spans="1:3" ht="409.5" x14ac:dyDescent="0.25">
      <c r="A775" s="85" t="s">
        <v>7232</v>
      </c>
      <c r="B775" s="85" t="s">
        <v>13317</v>
      </c>
      <c r="C775" s="85" t="s">
        <v>13318</v>
      </c>
    </row>
    <row r="776" spans="1:3" ht="409.5" x14ac:dyDescent="0.25">
      <c r="A776" s="85" t="s">
        <v>8339</v>
      </c>
      <c r="B776" s="85" t="s">
        <v>13319</v>
      </c>
      <c r="C776" s="85" t="s">
        <v>13320</v>
      </c>
    </row>
    <row r="777" spans="1:3" ht="51" x14ac:dyDescent="0.25">
      <c r="A777" s="85" t="s">
        <v>8602</v>
      </c>
      <c r="B777" s="85" t="s">
        <v>4530</v>
      </c>
      <c r="C777" s="85" t="s">
        <v>13321</v>
      </c>
    </row>
    <row r="778" spans="1:3" ht="51" x14ac:dyDescent="0.25">
      <c r="A778" s="85" t="s">
        <v>8603</v>
      </c>
      <c r="B778" s="85" t="s">
        <v>4530</v>
      </c>
      <c r="C778" s="85" t="s">
        <v>13322</v>
      </c>
    </row>
    <row r="779" spans="1:3" ht="382.5" x14ac:dyDescent="0.25">
      <c r="A779" s="85" t="s">
        <v>6651</v>
      </c>
      <c r="B779" s="85" t="s">
        <v>13323</v>
      </c>
      <c r="C779" s="85" t="s">
        <v>13324</v>
      </c>
    </row>
    <row r="780" spans="1:3" ht="408" x14ac:dyDescent="0.25">
      <c r="A780" s="85" t="s">
        <v>6659</v>
      </c>
      <c r="B780" s="85" t="s">
        <v>13325</v>
      </c>
      <c r="C780" s="85" t="s">
        <v>13326</v>
      </c>
    </row>
    <row r="781" spans="1:3" ht="409.5" x14ac:dyDescent="0.25">
      <c r="A781" s="85" t="s">
        <v>7881</v>
      </c>
      <c r="B781" s="85" t="s">
        <v>13327</v>
      </c>
      <c r="C781" s="85" t="s">
        <v>13328</v>
      </c>
    </row>
    <row r="782" spans="1:3" ht="409.5" x14ac:dyDescent="0.25">
      <c r="A782" s="85" t="s">
        <v>8187</v>
      </c>
      <c r="B782" s="85" t="s">
        <v>13329</v>
      </c>
      <c r="C782" s="85" t="s">
        <v>13330</v>
      </c>
    </row>
    <row r="783" spans="1:3" ht="409.5" x14ac:dyDescent="0.25">
      <c r="A783" s="85" t="s">
        <v>7632</v>
      </c>
      <c r="B783" s="85" t="s">
        <v>13331</v>
      </c>
      <c r="C783" s="85" t="s">
        <v>13332</v>
      </c>
    </row>
    <row r="784" spans="1:3" ht="51" x14ac:dyDescent="0.25">
      <c r="A784" s="85" t="s">
        <v>8377</v>
      </c>
      <c r="B784" s="85" t="s">
        <v>13333</v>
      </c>
      <c r="C784" s="85" t="s">
        <v>13334</v>
      </c>
    </row>
    <row r="785" spans="1:3" ht="51" x14ac:dyDescent="0.25">
      <c r="A785" s="85" t="s">
        <v>6780</v>
      </c>
      <c r="B785" s="85" t="s">
        <v>4530</v>
      </c>
      <c r="C785" s="85" t="s">
        <v>13335</v>
      </c>
    </row>
    <row r="786" spans="1:3" ht="229.5" x14ac:dyDescent="0.25">
      <c r="A786" s="85" t="s">
        <v>8265</v>
      </c>
      <c r="B786" s="85" t="s">
        <v>13336</v>
      </c>
      <c r="C786" s="85" t="s">
        <v>13337</v>
      </c>
    </row>
    <row r="787" spans="1:3" ht="114.75" x14ac:dyDescent="0.25">
      <c r="A787" s="85" t="s">
        <v>6738</v>
      </c>
      <c r="B787" s="85" t="s">
        <v>13338</v>
      </c>
      <c r="C787" s="85" t="s">
        <v>13339</v>
      </c>
    </row>
    <row r="788" spans="1:3" ht="51" x14ac:dyDescent="0.25">
      <c r="A788" s="85" t="s">
        <v>6785</v>
      </c>
      <c r="B788" s="85" t="s">
        <v>4530</v>
      </c>
      <c r="C788" s="85" t="s">
        <v>13340</v>
      </c>
    </row>
    <row r="789" spans="1:3" ht="51" x14ac:dyDescent="0.25">
      <c r="A789" s="85" t="s">
        <v>6783</v>
      </c>
      <c r="B789" s="85" t="s">
        <v>4530</v>
      </c>
      <c r="C789" s="85" t="s">
        <v>13341</v>
      </c>
    </row>
    <row r="790" spans="1:3" ht="409.5" x14ac:dyDescent="0.25">
      <c r="A790" s="85" t="s">
        <v>8328</v>
      </c>
      <c r="B790" s="85" t="s">
        <v>13342</v>
      </c>
      <c r="C790" s="85" t="s">
        <v>13343</v>
      </c>
    </row>
    <row r="791" spans="1:3" ht="114.75" x14ac:dyDescent="0.25">
      <c r="A791" s="85" t="s">
        <v>7832</v>
      </c>
      <c r="B791" s="85" t="s">
        <v>13344</v>
      </c>
      <c r="C791" s="85" t="s">
        <v>13345</v>
      </c>
    </row>
    <row r="792" spans="1:3" ht="51" x14ac:dyDescent="0.25">
      <c r="A792" s="85" t="s">
        <v>8608</v>
      </c>
      <c r="B792" s="85" t="s">
        <v>4530</v>
      </c>
      <c r="C792" s="85" t="s">
        <v>13346</v>
      </c>
    </row>
    <row r="793" spans="1:3" ht="51" x14ac:dyDescent="0.25">
      <c r="A793" s="85" t="s">
        <v>6782</v>
      </c>
      <c r="B793" s="85" t="s">
        <v>4530</v>
      </c>
      <c r="C793" s="85" t="s">
        <v>13341</v>
      </c>
    </row>
    <row r="794" spans="1:3" ht="409.5" x14ac:dyDescent="0.25">
      <c r="A794" s="85" t="s">
        <v>6661</v>
      </c>
      <c r="B794" s="85" t="s">
        <v>13347</v>
      </c>
      <c r="C794" s="85" t="s">
        <v>13348</v>
      </c>
    </row>
    <row r="795" spans="1:3" ht="409.5" x14ac:dyDescent="0.25">
      <c r="A795" s="85" t="s">
        <v>7373</v>
      </c>
      <c r="B795" s="85" t="s">
        <v>13349</v>
      </c>
      <c r="C795" s="85" t="s">
        <v>13350</v>
      </c>
    </row>
    <row r="796" spans="1:3" ht="51" x14ac:dyDescent="0.25">
      <c r="A796" s="85" t="s">
        <v>8609</v>
      </c>
      <c r="B796" s="85" t="s">
        <v>4530</v>
      </c>
      <c r="C796" s="85" t="s">
        <v>13351</v>
      </c>
    </row>
    <row r="797" spans="1:3" ht="51" x14ac:dyDescent="0.25">
      <c r="A797" s="85" t="s">
        <v>8610</v>
      </c>
      <c r="B797" s="85" t="s">
        <v>4530</v>
      </c>
      <c r="C797" s="85" t="s">
        <v>13352</v>
      </c>
    </row>
    <row r="798" spans="1:3" ht="395.25" x14ac:dyDescent="0.25">
      <c r="A798" s="85" t="s">
        <v>6679</v>
      </c>
      <c r="B798" s="85" t="s">
        <v>13353</v>
      </c>
      <c r="C798" s="85" t="s">
        <v>13354</v>
      </c>
    </row>
    <row r="799" spans="1:3" ht="51" x14ac:dyDescent="0.25">
      <c r="A799" s="85" t="s">
        <v>6788</v>
      </c>
      <c r="B799" s="85" t="s">
        <v>4530</v>
      </c>
      <c r="C799" s="85" t="s">
        <v>13355</v>
      </c>
    </row>
    <row r="800" spans="1:3" ht="409.5" x14ac:dyDescent="0.25">
      <c r="A800" s="85" t="s">
        <v>7726</v>
      </c>
      <c r="B800" s="85" t="s">
        <v>13356</v>
      </c>
      <c r="C800" s="85" t="s">
        <v>13357</v>
      </c>
    </row>
    <row r="801" spans="1:3" ht="409.5" x14ac:dyDescent="0.25">
      <c r="A801" s="85" t="s">
        <v>7236</v>
      </c>
      <c r="B801" s="85" t="s">
        <v>13358</v>
      </c>
      <c r="C801" s="85" t="s">
        <v>13359</v>
      </c>
    </row>
    <row r="802" spans="1:3" ht="191.25" x14ac:dyDescent="0.25">
      <c r="A802" s="85" t="s">
        <v>6786</v>
      </c>
      <c r="B802" s="85" t="s">
        <v>13360</v>
      </c>
      <c r="C802" s="85" t="s">
        <v>13361</v>
      </c>
    </row>
    <row r="803" spans="1:3" ht="51" x14ac:dyDescent="0.25">
      <c r="A803" s="85" t="s">
        <v>8611</v>
      </c>
      <c r="B803" s="85" t="s">
        <v>4530</v>
      </c>
      <c r="C803" s="85" t="s">
        <v>13362</v>
      </c>
    </row>
    <row r="804" spans="1:3" ht="409.5" x14ac:dyDescent="0.25">
      <c r="A804" s="85" t="s">
        <v>8460</v>
      </c>
      <c r="B804" s="85" t="s">
        <v>13363</v>
      </c>
      <c r="C804" s="85" t="s">
        <v>13364</v>
      </c>
    </row>
    <row r="805" spans="1:3" ht="369.75" x14ac:dyDescent="0.25">
      <c r="A805" s="85" t="s">
        <v>6765</v>
      </c>
      <c r="B805" s="85" t="s">
        <v>13365</v>
      </c>
      <c r="C805" s="85" t="s">
        <v>13366</v>
      </c>
    </row>
    <row r="806" spans="1:3" ht="51" x14ac:dyDescent="0.25">
      <c r="A806" s="85" t="s">
        <v>6792</v>
      </c>
      <c r="B806" s="85" t="s">
        <v>4530</v>
      </c>
      <c r="C806" s="85" t="s">
        <v>13367</v>
      </c>
    </row>
    <row r="807" spans="1:3" ht="409.5" x14ac:dyDescent="0.25">
      <c r="A807" s="85" t="s">
        <v>7279</v>
      </c>
      <c r="B807" s="85" t="s">
        <v>13368</v>
      </c>
      <c r="C807" s="85" t="s">
        <v>13369</v>
      </c>
    </row>
    <row r="808" spans="1:3" ht="382.5" x14ac:dyDescent="0.25">
      <c r="A808" s="85" t="s">
        <v>6702</v>
      </c>
      <c r="B808" s="85" t="s">
        <v>13370</v>
      </c>
      <c r="C808" s="85" t="s">
        <v>13371</v>
      </c>
    </row>
    <row r="809" spans="1:3" ht="216.75" x14ac:dyDescent="0.25">
      <c r="A809" s="85" t="s">
        <v>6760</v>
      </c>
      <c r="B809" s="85" t="s">
        <v>13372</v>
      </c>
      <c r="C809" s="85" t="s">
        <v>13373</v>
      </c>
    </row>
    <row r="810" spans="1:3" ht="409.5" x14ac:dyDescent="0.25">
      <c r="A810" s="85" t="s">
        <v>6676</v>
      </c>
      <c r="B810" s="85" t="s">
        <v>13374</v>
      </c>
      <c r="C810" s="85" t="s">
        <v>13375</v>
      </c>
    </row>
    <row r="811" spans="1:3" ht="382.5" x14ac:dyDescent="0.25">
      <c r="A811" s="85" t="s">
        <v>6770</v>
      </c>
      <c r="B811" s="85" t="s">
        <v>13376</v>
      </c>
      <c r="C811" s="85" t="s">
        <v>13377</v>
      </c>
    </row>
    <row r="812" spans="1:3" ht="409.5" x14ac:dyDescent="0.25">
      <c r="A812" s="85" t="s">
        <v>7209</v>
      </c>
      <c r="B812" s="85" t="s">
        <v>13378</v>
      </c>
      <c r="C812" s="85" t="s">
        <v>13379</v>
      </c>
    </row>
    <row r="813" spans="1:3" ht="409.5" x14ac:dyDescent="0.25">
      <c r="A813" s="85" t="s">
        <v>6995</v>
      </c>
      <c r="B813" s="85" t="s">
        <v>13380</v>
      </c>
      <c r="C813" s="85" t="s">
        <v>13381</v>
      </c>
    </row>
    <row r="814" spans="1:3" ht="409.5" x14ac:dyDescent="0.25">
      <c r="A814" s="85" t="s">
        <v>7455</v>
      </c>
      <c r="B814" s="85" t="s">
        <v>13382</v>
      </c>
      <c r="C814" s="85" t="s">
        <v>13383</v>
      </c>
    </row>
    <row r="815" spans="1:3" ht="409.5" x14ac:dyDescent="0.25">
      <c r="A815" s="85" t="s">
        <v>8389</v>
      </c>
      <c r="B815" s="85" t="s">
        <v>13384</v>
      </c>
      <c r="C815" s="85" t="s">
        <v>13385</v>
      </c>
    </row>
    <row r="816" spans="1:3" ht="409.5" x14ac:dyDescent="0.25">
      <c r="A816" s="85" t="s">
        <v>6791</v>
      </c>
      <c r="B816" s="85" t="s">
        <v>13386</v>
      </c>
      <c r="C816" s="85" t="s">
        <v>13387</v>
      </c>
    </row>
    <row r="817" spans="1:3" ht="409.5" x14ac:dyDescent="0.25">
      <c r="A817" s="85" t="s">
        <v>7345</v>
      </c>
      <c r="B817" s="85" t="s">
        <v>13388</v>
      </c>
      <c r="C817" s="85" t="s">
        <v>13389</v>
      </c>
    </row>
    <row r="818" spans="1:3" ht="51" x14ac:dyDescent="0.25">
      <c r="A818" s="85" t="s">
        <v>8616</v>
      </c>
      <c r="B818" s="85" t="s">
        <v>4530</v>
      </c>
      <c r="C818" s="85" t="s">
        <v>13390</v>
      </c>
    </row>
    <row r="819" spans="1:3" ht="51" x14ac:dyDescent="0.25">
      <c r="A819" s="85" t="s">
        <v>8617</v>
      </c>
      <c r="B819" s="85" t="s">
        <v>4530</v>
      </c>
      <c r="C819" s="85" t="s">
        <v>13391</v>
      </c>
    </row>
    <row r="820" spans="1:3" ht="51" x14ac:dyDescent="0.25">
      <c r="A820" s="85" t="s">
        <v>8618</v>
      </c>
      <c r="B820" s="85" t="s">
        <v>4530</v>
      </c>
      <c r="C820" s="85" t="s">
        <v>13392</v>
      </c>
    </row>
    <row r="821" spans="1:3" ht="51" x14ac:dyDescent="0.25">
      <c r="A821" s="85" t="s">
        <v>8620</v>
      </c>
      <c r="B821" s="85" t="s">
        <v>4530</v>
      </c>
      <c r="C821" s="85" t="s">
        <v>13393</v>
      </c>
    </row>
    <row r="822" spans="1:3" ht="51" x14ac:dyDescent="0.25">
      <c r="A822" s="85" t="s">
        <v>8621</v>
      </c>
      <c r="B822" s="85" t="s">
        <v>4530</v>
      </c>
      <c r="C822" s="85" t="s">
        <v>13394</v>
      </c>
    </row>
    <row r="823" spans="1:3" ht="409.5" x14ac:dyDescent="0.25">
      <c r="A823" s="85" t="s">
        <v>7312</v>
      </c>
      <c r="B823" s="85" t="s">
        <v>13395</v>
      </c>
      <c r="C823" s="85" t="s">
        <v>13396</v>
      </c>
    </row>
    <row r="824" spans="1:3" ht="409.5" x14ac:dyDescent="0.25">
      <c r="A824" s="85" t="s">
        <v>6724</v>
      </c>
      <c r="B824" s="85" t="s">
        <v>13397</v>
      </c>
      <c r="C824" s="85" t="s">
        <v>13398</v>
      </c>
    </row>
    <row r="825" spans="1:3" ht="409.5" x14ac:dyDescent="0.25">
      <c r="A825" s="85" t="s">
        <v>6744</v>
      </c>
      <c r="B825" s="85" t="s">
        <v>13399</v>
      </c>
      <c r="C825" s="85" t="s">
        <v>13400</v>
      </c>
    </row>
    <row r="826" spans="1:3" ht="409.5" x14ac:dyDescent="0.25">
      <c r="A826" s="85" t="s">
        <v>6743</v>
      </c>
      <c r="B826" s="85" t="s">
        <v>13401</v>
      </c>
      <c r="C826" s="85" t="s">
        <v>13402</v>
      </c>
    </row>
    <row r="827" spans="1:3" ht="409.5" x14ac:dyDescent="0.25">
      <c r="A827" s="85" t="s">
        <v>8193</v>
      </c>
      <c r="B827" s="85" t="s">
        <v>13403</v>
      </c>
      <c r="C827" s="85" t="s">
        <v>13404</v>
      </c>
    </row>
    <row r="828" spans="1:3" ht="51" x14ac:dyDescent="0.25">
      <c r="A828" s="85" t="s">
        <v>8623</v>
      </c>
      <c r="B828" s="85" t="s">
        <v>4530</v>
      </c>
      <c r="C828" s="85" t="s">
        <v>13405</v>
      </c>
    </row>
    <row r="829" spans="1:3" ht="409.5" x14ac:dyDescent="0.25">
      <c r="A829" s="85" t="s">
        <v>6793</v>
      </c>
      <c r="B829" s="85" t="s">
        <v>13406</v>
      </c>
      <c r="C829" s="85" t="s">
        <v>13407</v>
      </c>
    </row>
    <row r="830" spans="1:3" ht="409.5" x14ac:dyDescent="0.25">
      <c r="A830" s="85" t="s">
        <v>7458</v>
      </c>
      <c r="B830" s="85" t="s">
        <v>13408</v>
      </c>
      <c r="C830" s="85" t="s">
        <v>13409</v>
      </c>
    </row>
    <row r="831" spans="1:3" ht="409.5" x14ac:dyDescent="0.25">
      <c r="A831" s="85" t="s">
        <v>6797</v>
      </c>
      <c r="B831" s="85" t="s">
        <v>13410</v>
      </c>
      <c r="C831" s="85" t="s">
        <v>13411</v>
      </c>
    </row>
    <row r="832" spans="1:3" ht="51" x14ac:dyDescent="0.25">
      <c r="A832" s="85" t="s">
        <v>6804</v>
      </c>
      <c r="B832" s="85" t="s">
        <v>4530</v>
      </c>
      <c r="C832" s="85" t="s">
        <v>13412</v>
      </c>
    </row>
    <row r="833" spans="1:3" ht="409.5" x14ac:dyDescent="0.25">
      <c r="A833" s="85" t="s">
        <v>7211</v>
      </c>
      <c r="B833" s="85" t="s">
        <v>13413</v>
      </c>
      <c r="C833" s="85" t="s">
        <v>13414</v>
      </c>
    </row>
    <row r="834" spans="1:3" ht="51" x14ac:dyDescent="0.25">
      <c r="A834" s="85" t="s">
        <v>6805</v>
      </c>
      <c r="B834" s="85" t="s">
        <v>4530</v>
      </c>
      <c r="C834" s="85" t="s">
        <v>13415</v>
      </c>
    </row>
    <row r="835" spans="1:3" ht="409.5" x14ac:dyDescent="0.25">
      <c r="A835" s="85" t="s">
        <v>7493</v>
      </c>
      <c r="B835" s="85" t="s">
        <v>13416</v>
      </c>
      <c r="C835" s="85" t="s">
        <v>13417</v>
      </c>
    </row>
    <row r="836" spans="1:3" ht="51" x14ac:dyDescent="0.25">
      <c r="A836" s="85" t="s">
        <v>8624</v>
      </c>
      <c r="B836" s="85" t="s">
        <v>4530</v>
      </c>
      <c r="C836" s="85" t="s">
        <v>13418</v>
      </c>
    </row>
    <row r="837" spans="1:3" ht="51" x14ac:dyDescent="0.25">
      <c r="A837" s="85" t="s">
        <v>6803</v>
      </c>
      <c r="B837" s="85" t="s">
        <v>4530</v>
      </c>
      <c r="C837" s="85" t="s">
        <v>13419</v>
      </c>
    </row>
    <row r="838" spans="1:3" ht="409.5" x14ac:dyDescent="0.25">
      <c r="A838" s="85" t="s">
        <v>8122</v>
      </c>
      <c r="B838" s="85" t="s">
        <v>13420</v>
      </c>
      <c r="C838" s="85" t="s">
        <v>13421</v>
      </c>
    </row>
    <row r="839" spans="1:3" ht="153" x14ac:dyDescent="0.25">
      <c r="A839" s="85" t="s">
        <v>6808</v>
      </c>
      <c r="B839" s="85" t="s">
        <v>13422</v>
      </c>
      <c r="C839" s="85" t="s">
        <v>13423</v>
      </c>
    </row>
    <row r="840" spans="1:3" ht="409.5" x14ac:dyDescent="0.25">
      <c r="A840" s="85" t="s">
        <v>7907</v>
      </c>
      <c r="B840" s="85" t="s">
        <v>13424</v>
      </c>
      <c r="C840" s="85" t="s">
        <v>13425</v>
      </c>
    </row>
    <row r="841" spans="1:3" ht="409.5" x14ac:dyDescent="0.25">
      <c r="A841" s="85" t="s">
        <v>6802</v>
      </c>
      <c r="B841" s="85" t="s">
        <v>13426</v>
      </c>
      <c r="C841" s="85" t="s">
        <v>13427</v>
      </c>
    </row>
    <row r="842" spans="1:3" ht="409.5" x14ac:dyDescent="0.25">
      <c r="A842" s="85" t="s">
        <v>8584</v>
      </c>
      <c r="B842" s="85" t="s">
        <v>13428</v>
      </c>
      <c r="C842" s="85" t="s">
        <v>13429</v>
      </c>
    </row>
    <row r="843" spans="1:3" ht="51" x14ac:dyDescent="0.25">
      <c r="A843" s="85" t="s">
        <v>8630</v>
      </c>
      <c r="B843" s="85" t="s">
        <v>4530</v>
      </c>
      <c r="C843" s="85" t="s">
        <v>13430</v>
      </c>
    </row>
    <row r="844" spans="1:3" ht="409.5" x14ac:dyDescent="0.25">
      <c r="A844" s="85" t="s">
        <v>7427</v>
      </c>
      <c r="B844" s="85" t="s">
        <v>13431</v>
      </c>
      <c r="C844" s="85" t="s">
        <v>13432</v>
      </c>
    </row>
    <row r="845" spans="1:3" ht="127.5" x14ac:dyDescent="0.25">
      <c r="A845" s="85" t="s">
        <v>8191</v>
      </c>
      <c r="B845" s="85" t="s">
        <v>13433</v>
      </c>
      <c r="C845" s="85" t="s">
        <v>13434</v>
      </c>
    </row>
    <row r="846" spans="1:3" ht="51" x14ac:dyDescent="0.25">
      <c r="A846" s="85" t="s">
        <v>6806</v>
      </c>
      <c r="B846" s="85" t="s">
        <v>4530</v>
      </c>
      <c r="C846" s="85" t="s">
        <v>13435</v>
      </c>
    </row>
    <row r="847" spans="1:3" ht="51" x14ac:dyDescent="0.25">
      <c r="A847" s="85" t="s">
        <v>6811</v>
      </c>
      <c r="B847" s="85" t="s">
        <v>4530</v>
      </c>
      <c r="C847" s="85" t="s">
        <v>13436</v>
      </c>
    </row>
    <row r="848" spans="1:3" ht="357" x14ac:dyDescent="0.25">
      <c r="A848" s="85" t="s">
        <v>6809</v>
      </c>
      <c r="B848" s="85" t="s">
        <v>13437</v>
      </c>
      <c r="C848" s="85" t="s">
        <v>13438</v>
      </c>
    </row>
    <row r="849" spans="1:3" ht="409.5" x14ac:dyDescent="0.25">
      <c r="A849" s="85" t="s">
        <v>6665</v>
      </c>
      <c r="B849" s="85" t="s">
        <v>13439</v>
      </c>
      <c r="C849" s="85" t="s">
        <v>13440</v>
      </c>
    </row>
    <row r="850" spans="1:3" ht="255" x14ac:dyDescent="0.25">
      <c r="A850" s="85" t="s">
        <v>6826</v>
      </c>
      <c r="B850" s="85" t="s">
        <v>13441</v>
      </c>
      <c r="C850" s="85" t="s">
        <v>13442</v>
      </c>
    </row>
    <row r="851" spans="1:3" ht="409.5" x14ac:dyDescent="0.25">
      <c r="A851" s="85" t="s">
        <v>6749</v>
      </c>
      <c r="B851" s="85" t="s">
        <v>13443</v>
      </c>
      <c r="C851" s="85" t="s">
        <v>13444</v>
      </c>
    </row>
    <row r="852" spans="1:3" ht="409.5" x14ac:dyDescent="0.25">
      <c r="A852" s="85" t="s">
        <v>6829</v>
      </c>
      <c r="B852" s="85" t="s">
        <v>13445</v>
      </c>
      <c r="C852" s="85" t="s">
        <v>13446</v>
      </c>
    </row>
    <row r="853" spans="1:3" ht="51" x14ac:dyDescent="0.25">
      <c r="A853" s="85" t="s">
        <v>8639</v>
      </c>
      <c r="B853" s="85" t="s">
        <v>4530</v>
      </c>
      <c r="C853" s="85" t="s">
        <v>13447</v>
      </c>
    </row>
    <row r="854" spans="1:3" ht="51" x14ac:dyDescent="0.25">
      <c r="A854" s="85" t="s">
        <v>6828</v>
      </c>
      <c r="B854" s="85" t="s">
        <v>4530</v>
      </c>
      <c r="C854" s="85" t="s">
        <v>13448</v>
      </c>
    </row>
    <row r="855" spans="1:3" ht="51" x14ac:dyDescent="0.25">
      <c r="A855" s="85" t="s">
        <v>6830</v>
      </c>
      <c r="B855" s="85" t="s">
        <v>4530</v>
      </c>
      <c r="C855" s="85" t="s">
        <v>13449</v>
      </c>
    </row>
    <row r="856" spans="1:3" ht="409.5" x14ac:dyDescent="0.25">
      <c r="A856" s="85" t="s">
        <v>6824</v>
      </c>
      <c r="B856" s="85" t="s">
        <v>13450</v>
      </c>
      <c r="C856" s="85" t="s">
        <v>13451</v>
      </c>
    </row>
    <row r="857" spans="1:3" ht="409.5" x14ac:dyDescent="0.25">
      <c r="A857" s="85" t="s">
        <v>7184</v>
      </c>
      <c r="B857" s="85" t="s">
        <v>13452</v>
      </c>
      <c r="C857" s="85" t="s">
        <v>13453</v>
      </c>
    </row>
    <row r="858" spans="1:3" ht="409.5" x14ac:dyDescent="0.25">
      <c r="A858" s="85" t="s">
        <v>7665</v>
      </c>
      <c r="B858" s="85" t="s">
        <v>13454</v>
      </c>
      <c r="C858" s="85" t="s">
        <v>13455</v>
      </c>
    </row>
    <row r="859" spans="1:3" ht="409.5" x14ac:dyDescent="0.25">
      <c r="A859" s="85" t="s">
        <v>8054</v>
      </c>
      <c r="B859" s="85" t="s">
        <v>13456</v>
      </c>
      <c r="C859" s="85" t="s">
        <v>13457</v>
      </c>
    </row>
    <row r="860" spans="1:3" ht="409.5" x14ac:dyDescent="0.25">
      <c r="A860" s="85" t="s">
        <v>6671</v>
      </c>
      <c r="B860" s="85" t="s">
        <v>13458</v>
      </c>
      <c r="C860" s="85" t="s">
        <v>13459</v>
      </c>
    </row>
    <row r="861" spans="1:3" ht="51" x14ac:dyDescent="0.25">
      <c r="A861" s="85" t="s">
        <v>6821</v>
      </c>
      <c r="B861" s="85" t="s">
        <v>4530</v>
      </c>
      <c r="C861" s="85" t="s">
        <v>13460</v>
      </c>
    </row>
    <row r="862" spans="1:3" ht="51" x14ac:dyDescent="0.25">
      <c r="A862" s="85" t="s">
        <v>6822</v>
      </c>
      <c r="B862" s="85" t="s">
        <v>4530</v>
      </c>
      <c r="C862" s="85" t="s">
        <v>13461</v>
      </c>
    </row>
    <row r="863" spans="1:3" ht="344.25" x14ac:dyDescent="0.25">
      <c r="A863" s="85" t="s">
        <v>7765</v>
      </c>
      <c r="B863" s="85" t="s">
        <v>13462</v>
      </c>
      <c r="C863" s="85" t="s">
        <v>13463</v>
      </c>
    </row>
    <row r="864" spans="1:3" ht="409.5" x14ac:dyDescent="0.25">
      <c r="A864" s="85" t="s">
        <v>6625</v>
      </c>
      <c r="B864" s="85" t="s">
        <v>13464</v>
      </c>
      <c r="C864" s="85" t="s">
        <v>13465</v>
      </c>
    </row>
    <row r="865" spans="1:3" ht="153" x14ac:dyDescent="0.25">
      <c r="A865" s="85" t="s">
        <v>6842</v>
      </c>
      <c r="B865" s="85" t="s">
        <v>13466</v>
      </c>
      <c r="C865" s="85" t="s">
        <v>13467</v>
      </c>
    </row>
    <row r="866" spans="1:3" ht="409.5" x14ac:dyDescent="0.25">
      <c r="A866" s="85" t="s">
        <v>6814</v>
      </c>
      <c r="B866" s="85" t="s">
        <v>13468</v>
      </c>
      <c r="C866" s="85" t="s">
        <v>13469</v>
      </c>
    </row>
    <row r="867" spans="1:3" ht="409.5" x14ac:dyDescent="0.25">
      <c r="A867" s="85" t="s">
        <v>6825</v>
      </c>
      <c r="B867" s="85" t="s">
        <v>13470</v>
      </c>
      <c r="C867" s="85" t="s">
        <v>13471</v>
      </c>
    </row>
    <row r="868" spans="1:3" ht="409.5" x14ac:dyDescent="0.25">
      <c r="A868" s="85" t="s">
        <v>6699</v>
      </c>
      <c r="B868" s="85" t="s">
        <v>13472</v>
      </c>
      <c r="C868" s="85" t="s">
        <v>13473</v>
      </c>
    </row>
    <row r="869" spans="1:3" ht="409.5" x14ac:dyDescent="0.25">
      <c r="A869" s="85" t="s">
        <v>8132</v>
      </c>
      <c r="B869" s="85" t="s">
        <v>13474</v>
      </c>
      <c r="C869" s="85" t="s">
        <v>13475</v>
      </c>
    </row>
    <row r="870" spans="1:3" ht="51" x14ac:dyDescent="0.25">
      <c r="A870" s="85" t="s">
        <v>8647</v>
      </c>
      <c r="B870" s="85" t="s">
        <v>4530</v>
      </c>
      <c r="C870" s="85" t="s">
        <v>13476</v>
      </c>
    </row>
    <row r="871" spans="1:3" ht="51" x14ac:dyDescent="0.25">
      <c r="A871" s="85" t="s">
        <v>6838</v>
      </c>
      <c r="B871" s="85" t="s">
        <v>4530</v>
      </c>
      <c r="C871" s="85" t="s">
        <v>13477</v>
      </c>
    </row>
    <row r="872" spans="1:3" ht="153" x14ac:dyDescent="0.25">
      <c r="A872" s="85" t="s">
        <v>6836</v>
      </c>
      <c r="B872" s="85" t="s">
        <v>13478</v>
      </c>
      <c r="C872" s="85" t="s">
        <v>13479</v>
      </c>
    </row>
    <row r="873" spans="1:3" ht="409.5" x14ac:dyDescent="0.25">
      <c r="A873" s="85" t="s">
        <v>6812</v>
      </c>
      <c r="B873" s="85" t="s">
        <v>13480</v>
      </c>
      <c r="C873" s="85" t="s">
        <v>13481</v>
      </c>
    </row>
    <row r="874" spans="1:3" ht="51" x14ac:dyDescent="0.25">
      <c r="A874" s="85" t="s">
        <v>6837</v>
      </c>
      <c r="B874" s="85" t="s">
        <v>4530</v>
      </c>
      <c r="C874" s="85" t="s">
        <v>13477</v>
      </c>
    </row>
    <row r="875" spans="1:3" ht="51" x14ac:dyDescent="0.25">
      <c r="A875" s="85" t="s">
        <v>6831</v>
      </c>
      <c r="B875" s="85" t="s">
        <v>4530</v>
      </c>
      <c r="C875" s="85" t="s">
        <v>13482</v>
      </c>
    </row>
    <row r="876" spans="1:3" ht="102" x14ac:dyDescent="0.25">
      <c r="A876" s="85" t="s">
        <v>6839</v>
      </c>
      <c r="B876" s="85" t="s">
        <v>13483</v>
      </c>
      <c r="C876" s="85" t="s">
        <v>13484</v>
      </c>
    </row>
    <row r="877" spans="1:3" ht="409.5" x14ac:dyDescent="0.25">
      <c r="A877" s="85" t="s">
        <v>6827</v>
      </c>
      <c r="B877" s="85" t="s">
        <v>13485</v>
      </c>
      <c r="C877" s="85" t="s">
        <v>13486</v>
      </c>
    </row>
    <row r="878" spans="1:3" ht="280.5" x14ac:dyDescent="0.25">
      <c r="A878" s="85" t="s">
        <v>6834</v>
      </c>
      <c r="B878" s="85" t="s">
        <v>13487</v>
      </c>
      <c r="C878" s="85" t="s">
        <v>13488</v>
      </c>
    </row>
    <row r="879" spans="1:3" ht="409.5" x14ac:dyDescent="0.25">
      <c r="A879" s="85" t="s">
        <v>6813</v>
      </c>
      <c r="B879" s="85" t="s">
        <v>13489</v>
      </c>
      <c r="C879" s="85" t="s">
        <v>13490</v>
      </c>
    </row>
    <row r="880" spans="1:3" ht="51" x14ac:dyDescent="0.25">
      <c r="A880" s="85" t="s">
        <v>6841</v>
      </c>
      <c r="B880" s="85" t="s">
        <v>4530</v>
      </c>
      <c r="C880" s="85" t="s">
        <v>13491</v>
      </c>
    </row>
    <row r="881" spans="1:3" ht="51" x14ac:dyDescent="0.25">
      <c r="A881" s="85" t="s">
        <v>6840</v>
      </c>
      <c r="B881" s="85" t="s">
        <v>4530</v>
      </c>
      <c r="C881" s="85" t="s">
        <v>13492</v>
      </c>
    </row>
    <row r="882" spans="1:3" ht="409.5" x14ac:dyDescent="0.25">
      <c r="A882" s="85" t="s">
        <v>6816</v>
      </c>
      <c r="B882" s="85" t="s">
        <v>13493</v>
      </c>
      <c r="C882" s="85" t="s">
        <v>13494</v>
      </c>
    </row>
    <row r="883" spans="1:3" ht="280.5" x14ac:dyDescent="0.25">
      <c r="A883" s="85" t="s">
        <v>6733</v>
      </c>
      <c r="B883" s="85" t="s">
        <v>13495</v>
      </c>
      <c r="C883" s="85" t="s">
        <v>13496</v>
      </c>
    </row>
    <row r="884" spans="1:3" ht="409.5" x14ac:dyDescent="0.25">
      <c r="A884" s="85" t="s">
        <v>6784</v>
      </c>
      <c r="B884" s="85" t="s">
        <v>13497</v>
      </c>
      <c r="C884" s="85" t="s">
        <v>13498</v>
      </c>
    </row>
    <row r="885" spans="1:3" ht="409.5" x14ac:dyDescent="0.25">
      <c r="A885" s="85" t="s">
        <v>6832</v>
      </c>
      <c r="B885" s="85" t="s">
        <v>13499</v>
      </c>
      <c r="C885" s="85" t="s">
        <v>13500</v>
      </c>
    </row>
    <row r="886" spans="1:3" ht="409.5" x14ac:dyDescent="0.25">
      <c r="A886" s="85" t="s">
        <v>6833</v>
      </c>
      <c r="B886" s="85" t="s">
        <v>13501</v>
      </c>
      <c r="C886" s="85" t="s">
        <v>13502</v>
      </c>
    </row>
    <row r="887" spans="1:3" ht="51" x14ac:dyDescent="0.25">
      <c r="A887" s="85" t="s">
        <v>8657</v>
      </c>
      <c r="B887" s="85" t="s">
        <v>4530</v>
      </c>
      <c r="C887" s="85" t="s">
        <v>13503</v>
      </c>
    </row>
    <row r="888" spans="1:3" ht="191.25" x14ac:dyDescent="0.25">
      <c r="A888" s="85" t="s">
        <v>8576</v>
      </c>
      <c r="B888" s="85" t="s">
        <v>13504</v>
      </c>
      <c r="C888" s="85" t="s">
        <v>13505</v>
      </c>
    </row>
    <row r="889" spans="1:3" ht="409.5" x14ac:dyDescent="0.25">
      <c r="A889" s="85" t="s">
        <v>7895</v>
      </c>
      <c r="B889" s="85" t="s">
        <v>13506</v>
      </c>
      <c r="C889" s="85" t="s">
        <v>13507</v>
      </c>
    </row>
    <row r="890" spans="1:3" ht="51" x14ac:dyDescent="0.25">
      <c r="A890" s="85" t="s">
        <v>6854</v>
      </c>
      <c r="B890" s="85" t="s">
        <v>4530</v>
      </c>
      <c r="C890" s="85" t="s">
        <v>13508</v>
      </c>
    </row>
    <row r="891" spans="1:3" ht="51" x14ac:dyDescent="0.25">
      <c r="A891" s="85" t="s">
        <v>8658</v>
      </c>
      <c r="B891" s="85" t="s">
        <v>4530</v>
      </c>
      <c r="C891" s="85" t="s">
        <v>13509</v>
      </c>
    </row>
    <row r="892" spans="1:3" ht="153" x14ac:dyDescent="0.25">
      <c r="A892" s="85" t="s">
        <v>6858</v>
      </c>
      <c r="B892" s="85" t="s">
        <v>4530</v>
      </c>
      <c r="C892" s="85" t="s">
        <v>13510</v>
      </c>
    </row>
    <row r="893" spans="1:3" ht="409.5" x14ac:dyDescent="0.25">
      <c r="A893" s="85" t="s">
        <v>7282</v>
      </c>
      <c r="B893" s="85" t="s">
        <v>13511</v>
      </c>
      <c r="C893" s="85" t="s">
        <v>13512</v>
      </c>
    </row>
    <row r="894" spans="1:3" ht="51" x14ac:dyDescent="0.25">
      <c r="A894" s="85" t="s">
        <v>6845</v>
      </c>
      <c r="B894" s="85" t="s">
        <v>4530</v>
      </c>
      <c r="C894" s="85" t="s">
        <v>13513</v>
      </c>
    </row>
    <row r="895" spans="1:3" ht="409.5" x14ac:dyDescent="0.25">
      <c r="A895" s="85" t="s">
        <v>6855</v>
      </c>
      <c r="B895" s="85" t="s">
        <v>13514</v>
      </c>
      <c r="C895" s="85" t="s">
        <v>13515</v>
      </c>
    </row>
    <row r="896" spans="1:3" ht="409.5" x14ac:dyDescent="0.25">
      <c r="A896" s="85" t="s">
        <v>7460</v>
      </c>
      <c r="B896" s="85" t="s">
        <v>13516</v>
      </c>
      <c r="C896" s="85" t="s">
        <v>13517</v>
      </c>
    </row>
    <row r="897" spans="1:3" ht="153" x14ac:dyDescent="0.25">
      <c r="A897" s="85" t="s">
        <v>6847</v>
      </c>
      <c r="B897" s="85" t="s">
        <v>4530</v>
      </c>
      <c r="C897" s="85" t="s">
        <v>13518</v>
      </c>
    </row>
    <row r="898" spans="1:3" ht="409.5" x14ac:dyDescent="0.25">
      <c r="A898" s="85" t="s">
        <v>7848</v>
      </c>
      <c r="B898" s="85" t="s">
        <v>13519</v>
      </c>
      <c r="C898" s="85" t="s">
        <v>13520</v>
      </c>
    </row>
    <row r="899" spans="1:3" ht="409.5" x14ac:dyDescent="0.25">
      <c r="A899" s="85" t="s">
        <v>6663</v>
      </c>
      <c r="B899" s="85" t="s">
        <v>13521</v>
      </c>
      <c r="C899" s="85" t="s">
        <v>13522</v>
      </c>
    </row>
    <row r="900" spans="1:3" ht="409.5" x14ac:dyDescent="0.25">
      <c r="A900" s="85" t="s">
        <v>6810</v>
      </c>
      <c r="B900" s="85" t="s">
        <v>13523</v>
      </c>
      <c r="C900" s="85" t="s">
        <v>13524</v>
      </c>
    </row>
    <row r="901" spans="1:3" ht="255" x14ac:dyDescent="0.25">
      <c r="A901" s="85" t="s">
        <v>6868</v>
      </c>
      <c r="B901" s="85" t="s">
        <v>13525</v>
      </c>
      <c r="C901" s="85" t="s">
        <v>13526</v>
      </c>
    </row>
    <row r="902" spans="1:3" ht="409.5" x14ac:dyDescent="0.25">
      <c r="A902" s="85" t="s">
        <v>6820</v>
      </c>
      <c r="B902" s="85" t="s">
        <v>13527</v>
      </c>
      <c r="C902" s="85" t="s">
        <v>13528</v>
      </c>
    </row>
    <row r="903" spans="1:3" ht="255" x14ac:dyDescent="0.25">
      <c r="A903" s="85" t="s">
        <v>6870</v>
      </c>
      <c r="B903" s="85" t="s">
        <v>13529</v>
      </c>
      <c r="C903" s="85" t="s">
        <v>13530</v>
      </c>
    </row>
    <row r="904" spans="1:3" ht="306" x14ac:dyDescent="0.25">
      <c r="A904" s="85" t="s">
        <v>6846</v>
      </c>
      <c r="B904" s="85" t="s">
        <v>13531</v>
      </c>
      <c r="C904" s="85" t="s">
        <v>13532</v>
      </c>
    </row>
    <row r="905" spans="1:3" ht="242.25" x14ac:dyDescent="0.25">
      <c r="A905" s="85" t="s">
        <v>6857</v>
      </c>
      <c r="B905" s="85" t="s">
        <v>13533</v>
      </c>
      <c r="C905" s="85" t="s">
        <v>13534</v>
      </c>
    </row>
    <row r="906" spans="1:3" ht="51" x14ac:dyDescent="0.25">
      <c r="A906" s="85" t="s">
        <v>6860</v>
      </c>
      <c r="B906" s="85" t="s">
        <v>4530</v>
      </c>
      <c r="C906" s="85" t="s">
        <v>13535</v>
      </c>
    </row>
    <row r="907" spans="1:3" ht="51" x14ac:dyDescent="0.25">
      <c r="A907" s="85" t="s">
        <v>8675</v>
      </c>
      <c r="B907" s="85" t="s">
        <v>4530</v>
      </c>
      <c r="C907" s="85" t="s">
        <v>13536</v>
      </c>
    </row>
    <row r="908" spans="1:3" ht="51" x14ac:dyDescent="0.25">
      <c r="A908" s="85" t="s">
        <v>6864</v>
      </c>
      <c r="B908" s="85" t="s">
        <v>4530</v>
      </c>
      <c r="C908" s="85" t="s">
        <v>13537</v>
      </c>
    </row>
    <row r="909" spans="1:3" ht="51" x14ac:dyDescent="0.25">
      <c r="A909" s="85" t="s">
        <v>8677</v>
      </c>
      <c r="B909" s="85" t="s">
        <v>4530</v>
      </c>
      <c r="C909" s="85" t="s">
        <v>13538</v>
      </c>
    </row>
    <row r="910" spans="1:3" ht="409.5" x14ac:dyDescent="0.25">
      <c r="A910" s="85" t="s">
        <v>8057</v>
      </c>
      <c r="B910" s="85" t="s">
        <v>13539</v>
      </c>
      <c r="C910" s="85" t="s">
        <v>13540</v>
      </c>
    </row>
    <row r="911" spans="1:3" ht="409.5" x14ac:dyDescent="0.25">
      <c r="A911" s="85" t="s">
        <v>6789</v>
      </c>
      <c r="B911" s="85" t="s">
        <v>13541</v>
      </c>
      <c r="C911" s="85" t="s">
        <v>13542</v>
      </c>
    </row>
    <row r="912" spans="1:3" ht="51" x14ac:dyDescent="0.25">
      <c r="A912" s="85" t="s">
        <v>8683</v>
      </c>
      <c r="B912" s="85" t="s">
        <v>4530</v>
      </c>
      <c r="C912" s="85" t="s">
        <v>13543</v>
      </c>
    </row>
    <row r="913" spans="1:3" ht="409.5" x14ac:dyDescent="0.25">
      <c r="A913" s="85" t="s">
        <v>6835</v>
      </c>
      <c r="B913" s="85" t="s">
        <v>13544</v>
      </c>
      <c r="C913" s="85" t="s">
        <v>13545</v>
      </c>
    </row>
    <row r="914" spans="1:3" ht="51" x14ac:dyDescent="0.25">
      <c r="A914" s="85" t="s">
        <v>6861</v>
      </c>
      <c r="B914" s="85" t="s">
        <v>4530</v>
      </c>
      <c r="C914" s="85" t="s">
        <v>13546</v>
      </c>
    </row>
    <row r="915" spans="1:3" ht="409.5" x14ac:dyDescent="0.25">
      <c r="A915" s="85" t="s">
        <v>7864</v>
      </c>
      <c r="B915" s="85" t="s">
        <v>13547</v>
      </c>
      <c r="C915" s="85" t="s">
        <v>13548</v>
      </c>
    </row>
    <row r="916" spans="1:3" ht="51" x14ac:dyDescent="0.25">
      <c r="A916" s="85" t="s">
        <v>8684</v>
      </c>
      <c r="B916" s="85" t="s">
        <v>4530</v>
      </c>
      <c r="C916" s="85" t="s">
        <v>13549</v>
      </c>
    </row>
    <row r="917" spans="1:3" ht="409.5" x14ac:dyDescent="0.25">
      <c r="A917" s="85" t="s">
        <v>8302</v>
      </c>
      <c r="B917" s="85" t="s">
        <v>13550</v>
      </c>
      <c r="C917" s="85" t="s">
        <v>13551</v>
      </c>
    </row>
    <row r="918" spans="1:3" ht="409.5" x14ac:dyDescent="0.25">
      <c r="A918" s="85" t="s">
        <v>7246</v>
      </c>
      <c r="B918" s="85" t="s">
        <v>13552</v>
      </c>
      <c r="C918" s="85" t="s">
        <v>13553</v>
      </c>
    </row>
    <row r="919" spans="1:3" ht="51" x14ac:dyDescent="0.25">
      <c r="A919" s="85" t="s">
        <v>6879</v>
      </c>
      <c r="B919" s="85" t="s">
        <v>4530</v>
      </c>
      <c r="C919" s="85" t="s">
        <v>13554</v>
      </c>
    </row>
    <row r="920" spans="1:3" ht="409.5" x14ac:dyDescent="0.25">
      <c r="A920" s="85" t="s">
        <v>6877</v>
      </c>
      <c r="B920" s="85" t="s">
        <v>13555</v>
      </c>
      <c r="C920" s="85" t="s">
        <v>13556</v>
      </c>
    </row>
    <row r="921" spans="1:3" ht="51" x14ac:dyDescent="0.25">
      <c r="A921" s="85" t="s">
        <v>6875</v>
      </c>
      <c r="B921" s="85" t="s">
        <v>4530</v>
      </c>
      <c r="C921" s="85" t="s">
        <v>13557</v>
      </c>
    </row>
    <row r="922" spans="1:3" ht="409.5" x14ac:dyDescent="0.25">
      <c r="A922" s="85" t="s">
        <v>6848</v>
      </c>
      <c r="B922" s="85" t="s">
        <v>13558</v>
      </c>
      <c r="C922" s="85" t="s">
        <v>13559</v>
      </c>
    </row>
    <row r="923" spans="1:3" ht="51" x14ac:dyDescent="0.25">
      <c r="A923" s="85" t="s">
        <v>6885</v>
      </c>
      <c r="B923" s="85" t="s">
        <v>4530</v>
      </c>
      <c r="C923" s="85" t="s">
        <v>13560</v>
      </c>
    </row>
    <row r="924" spans="1:3" ht="153" x14ac:dyDescent="0.25">
      <c r="A924" s="85" t="s">
        <v>6876</v>
      </c>
      <c r="B924" s="85" t="s">
        <v>13561</v>
      </c>
      <c r="C924" s="85" t="s">
        <v>13562</v>
      </c>
    </row>
    <row r="925" spans="1:3" ht="153" x14ac:dyDescent="0.25">
      <c r="A925" s="85" t="s">
        <v>6883</v>
      </c>
      <c r="B925" s="85" t="s">
        <v>13563</v>
      </c>
      <c r="C925" s="85" t="s">
        <v>13564</v>
      </c>
    </row>
    <row r="926" spans="1:3" ht="409.5" x14ac:dyDescent="0.25">
      <c r="A926" s="85" t="s">
        <v>6698</v>
      </c>
      <c r="B926" s="85" t="s">
        <v>13565</v>
      </c>
      <c r="C926" s="85" t="s">
        <v>13566</v>
      </c>
    </row>
    <row r="927" spans="1:3" ht="409.5" x14ac:dyDescent="0.25">
      <c r="A927" s="85" t="s">
        <v>7361</v>
      </c>
      <c r="B927" s="85" t="s">
        <v>13567</v>
      </c>
      <c r="C927" s="85" t="s">
        <v>13568</v>
      </c>
    </row>
    <row r="928" spans="1:3" ht="51" x14ac:dyDescent="0.25">
      <c r="A928" s="85" t="s">
        <v>8707</v>
      </c>
      <c r="B928" s="85" t="s">
        <v>4530</v>
      </c>
      <c r="C928" s="85" t="s">
        <v>13569</v>
      </c>
    </row>
    <row r="929" spans="1:3" ht="409.5" x14ac:dyDescent="0.25">
      <c r="A929" s="85" t="s">
        <v>6740</v>
      </c>
      <c r="B929" s="85" t="s">
        <v>13570</v>
      </c>
      <c r="C929" s="85" t="s">
        <v>13571</v>
      </c>
    </row>
    <row r="930" spans="1:3" ht="51" x14ac:dyDescent="0.25">
      <c r="A930" s="85" t="s">
        <v>7147</v>
      </c>
      <c r="B930" s="85" t="s">
        <v>4530</v>
      </c>
      <c r="C930" s="85" t="s">
        <v>13572</v>
      </c>
    </row>
    <row r="931" spans="1:3" ht="409.5" x14ac:dyDescent="0.25">
      <c r="A931" s="85" t="s">
        <v>7285</v>
      </c>
      <c r="B931" s="85" t="s">
        <v>13573</v>
      </c>
      <c r="C931" s="85" t="s">
        <v>13574</v>
      </c>
    </row>
    <row r="932" spans="1:3" ht="409.5" x14ac:dyDescent="0.25">
      <c r="A932" s="85" t="s">
        <v>8327</v>
      </c>
      <c r="B932" s="85" t="s">
        <v>13575</v>
      </c>
      <c r="C932" s="85" t="s">
        <v>13576</v>
      </c>
    </row>
    <row r="933" spans="1:3" ht="51" x14ac:dyDescent="0.25">
      <c r="A933" s="85" t="s">
        <v>6893</v>
      </c>
      <c r="B933" s="85" t="s">
        <v>13577</v>
      </c>
      <c r="C933" s="85" t="s">
        <v>13578</v>
      </c>
    </row>
    <row r="934" spans="1:3" ht="51" x14ac:dyDescent="0.25">
      <c r="A934" s="85" t="s">
        <v>6881</v>
      </c>
      <c r="B934" s="85" t="s">
        <v>4530</v>
      </c>
      <c r="C934" s="85" t="s">
        <v>13579</v>
      </c>
    </row>
    <row r="935" spans="1:3" ht="51" x14ac:dyDescent="0.25">
      <c r="A935" s="85" t="s">
        <v>6878</v>
      </c>
      <c r="B935" s="85" t="s">
        <v>13580</v>
      </c>
      <c r="C935" s="85" t="s">
        <v>13554</v>
      </c>
    </row>
    <row r="936" spans="1:3" ht="409.5" x14ac:dyDescent="0.25">
      <c r="A936" s="85" t="s">
        <v>6657</v>
      </c>
      <c r="B936" s="85" t="s">
        <v>13581</v>
      </c>
      <c r="C936" s="85" t="s">
        <v>13582</v>
      </c>
    </row>
    <row r="937" spans="1:3" ht="409.5" x14ac:dyDescent="0.25">
      <c r="A937" s="85" t="s">
        <v>6807</v>
      </c>
      <c r="B937" s="85" t="s">
        <v>13583</v>
      </c>
      <c r="C937" s="85" t="s">
        <v>13584</v>
      </c>
    </row>
    <row r="938" spans="1:3" ht="409.5" x14ac:dyDescent="0.25">
      <c r="A938" s="85" t="s">
        <v>7154</v>
      </c>
      <c r="B938" s="85" t="s">
        <v>13585</v>
      </c>
      <c r="C938" s="85" t="s">
        <v>13586</v>
      </c>
    </row>
    <row r="939" spans="1:3" ht="409.5" x14ac:dyDescent="0.25">
      <c r="A939" s="85" t="s">
        <v>7388</v>
      </c>
      <c r="B939" s="85" t="s">
        <v>13587</v>
      </c>
      <c r="C939" s="85" t="s">
        <v>13588</v>
      </c>
    </row>
    <row r="940" spans="1:3" ht="51" x14ac:dyDescent="0.25">
      <c r="A940" s="85" t="s">
        <v>6880</v>
      </c>
      <c r="B940" s="85" t="s">
        <v>4530</v>
      </c>
      <c r="C940" s="85" t="s">
        <v>13589</v>
      </c>
    </row>
    <row r="941" spans="1:3" ht="318.75" x14ac:dyDescent="0.25">
      <c r="A941" s="85" t="s">
        <v>7301</v>
      </c>
      <c r="B941" s="85" t="s">
        <v>13590</v>
      </c>
      <c r="C941" s="85" t="s">
        <v>13591</v>
      </c>
    </row>
    <row r="942" spans="1:3" ht="51" x14ac:dyDescent="0.25">
      <c r="A942" s="85" t="s">
        <v>6884</v>
      </c>
      <c r="B942" s="85" t="s">
        <v>4530</v>
      </c>
      <c r="C942" s="85" t="s">
        <v>13560</v>
      </c>
    </row>
    <row r="943" spans="1:3" ht="153" x14ac:dyDescent="0.25">
      <c r="A943" s="85" t="s">
        <v>6886</v>
      </c>
      <c r="B943" s="85" t="s">
        <v>13592</v>
      </c>
      <c r="C943" s="85" t="s">
        <v>13593</v>
      </c>
    </row>
    <row r="944" spans="1:3" ht="153" x14ac:dyDescent="0.25">
      <c r="A944" s="85" t="s">
        <v>6862</v>
      </c>
      <c r="B944" s="85" t="s">
        <v>13594</v>
      </c>
      <c r="C944" s="85" t="s">
        <v>13595</v>
      </c>
    </row>
    <row r="945" spans="1:3" ht="409.5" x14ac:dyDescent="0.25">
      <c r="A945" s="85" t="s">
        <v>7453</v>
      </c>
      <c r="B945" s="85" t="s">
        <v>13596</v>
      </c>
      <c r="C945" s="85" t="s">
        <v>13597</v>
      </c>
    </row>
    <row r="946" spans="1:3" ht="51" x14ac:dyDescent="0.25">
      <c r="A946" s="85" t="s">
        <v>8720</v>
      </c>
      <c r="B946" s="85" t="s">
        <v>4530</v>
      </c>
      <c r="C946" s="85" t="s">
        <v>13598</v>
      </c>
    </row>
    <row r="947" spans="1:3" ht="409.5" x14ac:dyDescent="0.25">
      <c r="A947" s="85" t="s">
        <v>6896</v>
      </c>
      <c r="B947" s="85" t="s">
        <v>13599</v>
      </c>
      <c r="C947" s="85" t="s">
        <v>13600</v>
      </c>
    </row>
    <row r="948" spans="1:3" ht="409.5" x14ac:dyDescent="0.25">
      <c r="A948" s="85" t="s">
        <v>6900</v>
      </c>
      <c r="B948" s="85" t="s">
        <v>13601</v>
      </c>
      <c r="C948" s="85" t="s">
        <v>13602</v>
      </c>
    </row>
    <row r="949" spans="1:3" ht="51" x14ac:dyDescent="0.25">
      <c r="A949" s="85" t="s">
        <v>6874</v>
      </c>
      <c r="B949" s="85" t="s">
        <v>4530</v>
      </c>
      <c r="C949" s="85" t="s">
        <v>13603</v>
      </c>
    </row>
    <row r="950" spans="1:3" ht="204" x14ac:dyDescent="0.25">
      <c r="A950" s="85" t="s">
        <v>6903</v>
      </c>
      <c r="B950" s="85" t="s">
        <v>13604</v>
      </c>
      <c r="C950" s="85" t="s">
        <v>13605</v>
      </c>
    </row>
    <row r="951" spans="1:3" ht="409.5" x14ac:dyDescent="0.25">
      <c r="A951" s="85" t="s">
        <v>6891</v>
      </c>
      <c r="B951" s="85" t="s">
        <v>13606</v>
      </c>
      <c r="C951" s="85" t="s">
        <v>13607</v>
      </c>
    </row>
    <row r="952" spans="1:3" ht="409.5" x14ac:dyDescent="0.25">
      <c r="A952" s="85" t="s">
        <v>6815</v>
      </c>
      <c r="B952" s="85" t="s">
        <v>13608</v>
      </c>
      <c r="C952" s="85" t="s">
        <v>13609</v>
      </c>
    </row>
    <row r="953" spans="1:3" ht="51" x14ac:dyDescent="0.25">
      <c r="A953" s="85" t="s">
        <v>6890</v>
      </c>
      <c r="B953" s="85" t="s">
        <v>4530</v>
      </c>
      <c r="C953" s="85" t="s">
        <v>13607</v>
      </c>
    </row>
    <row r="954" spans="1:3" ht="51" x14ac:dyDescent="0.25">
      <c r="A954" s="85" t="s">
        <v>6882</v>
      </c>
      <c r="B954" s="85" t="s">
        <v>4530</v>
      </c>
      <c r="C954" s="85" t="s">
        <v>13610</v>
      </c>
    </row>
    <row r="955" spans="1:3" ht="51" x14ac:dyDescent="0.25">
      <c r="A955" s="85" t="s">
        <v>6895</v>
      </c>
      <c r="B955" s="85" t="s">
        <v>4530</v>
      </c>
      <c r="C955" s="85" t="s">
        <v>13611</v>
      </c>
    </row>
    <row r="956" spans="1:3" ht="51" x14ac:dyDescent="0.25">
      <c r="A956" s="85" t="s">
        <v>6901</v>
      </c>
      <c r="B956" s="85" t="s">
        <v>4530</v>
      </c>
      <c r="C956" s="85" t="s">
        <v>13612</v>
      </c>
    </row>
    <row r="957" spans="1:3" ht="409.5" x14ac:dyDescent="0.25">
      <c r="A957" s="85" t="s">
        <v>6894</v>
      </c>
      <c r="B957" s="85" t="s">
        <v>13613</v>
      </c>
      <c r="C957" s="85" t="s">
        <v>13614</v>
      </c>
    </row>
    <row r="958" spans="1:3" ht="409.5" x14ac:dyDescent="0.25">
      <c r="A958" s="85" t="s">
        <v>8305</v>
      </c>
      <c r="B958" s="85" t="s">
        <v>13615</v>
      </c>
      <c r="C958" s="85" t="s">
        <v>13616</v>
      </c>
    </row>
    <row r="959" spans="1:3" ht="51" x14ac:dyDescent="0.25">
      <c r="A959" s="85" t="s">
        <v>8725</v>
      </c>
      <c r="B959" s="85" t="s">
        <v>4530</v>
      </c>
      <c r="C959" s="85" t="s">
        <v>13617</v>
      </c>
    </row>
    <row r="960" spans="1:3" ht="51" x14ac:dyDescent="0.25">
      <c r="A960" s="85" t="s">
        <v>8726</v>
      </c>
      <c r="B960" s="85" t="s">
        <v>4530</v>
      </c>
      <c r="C960" s="85" t="s">
        <v>13618</v>
      </c>
    </row>
    <row r="961" spans="1:3" ht="409.5" x14ac:dyDescent="0.25">
      <c r="A961" s="85" t="s">
        <v>6777</v>
      </c>
      <c r="B961" s="85" t="s">
        <v>13619</v>
      </c>
      <c r="C961" s="85" t="s">
        <v>13620</v>
      </c>
    </row>
    <row r="962" spans="1:3" ht="409.5" x14ac:dyDescent="0.25">
      <c r="A962" s="85" t="s">
        <v>6910</v>
      </c>
      <c r="B962" s="85" t="s">
        <v>13621</v>
      </c>
      <c r="C962" s="85" t="s">
        <v>13622</v>
      </c>
    </row>
    <row r="963" spans="1:3" ht="51" x14ac:dyDescent="0.25">
      <c r="A963" s="85" t="s">
        <v>6898</v>
      </c>
      <c r="B963" s="85" t="s">
        <v>4530</v>
      </c>
      <c r="C963" s="85" t="s">
        <v>13623</v>
      </c>
    </row>
    <row r="964" spans="1:3" ht="51" x14ac:dyDescent="0.25">
      <c r="A964" s="85" t="s">
        <v>6869</v>
      </c>
      <c r="B964" s="85" t="s">
        <v>4530</v>
      </c>
      <c r="C964" s="85" t="s">
        <v>13624</v>
      </c>
    </row>
    <row r="965" spans="1:3" ht="344.25" x14ac:dyDescent="0.25">
      <c r="A965" s="85" t="s">
        <v>6899</v>
      </c>
      <c r="B965" s="85" t="s">
        <v>13625</v>
      </c>
      <c r="C965" s="85" t="s">
        <v>13626</v>
      </c>
    </row>
    <row r="966" spans="1:3" ht="51" x14ac:dyDescent="0.25">
      <c r="A966" s="85" t="s">
        <v>6902</v>
      </c>
      <c r="B966" s="85" t="s">
        <v>4530</v>
      </c>
      <c r="C966" s="85" t="s">
        <v>13627</v>
      </c>
    </row>
    <row r="967" spans="1:3" ht="409.5" x14ac:dyDescent="0.25">
      <c r="A967" s="85" t="s">
        <v>7783</v>
      </c>
      <c r="B967" s="85" t="s">
        <v>13628</v>
      </c>
      <c r="C967" s="85" t="s">
        <v>13629</v>
      </c>
    </row>
    <row r="968" spans="1:3" ht="153" x14ac:dyDescent="0.25">
      <c r="A968" s="85" t="s">
        <v>6889</v>
      </c>
      <c r="B968" s="85" t="s">
        <v>13630</v>
      </c>
      <c r="C968" s="85" t="s">
        <v>13631</v>
      </c>
    </row>
    <row r="969" spans="1:3" ht="409.5" x14ac:dyDescent="0.25">
      <c r="A969" s="85" t="s">
        <v>8310</v>
      </c>
      <c r="B969" s="85" t="s">
        <v>13632</v>
      </c>
      <c r="C969" s="85" t="s">
        <v>13633</v>
      </c>
    </row>
    <row r="970" spans="1:3" ht="409.5" x14ac:dyDescent="0.25">
      <c r="A970" s="85" t="s">
        <v>6897</v>
      </c>
      <c r="B970" s="85" t="s">
        <v>13634</v>
      </c>
      <c r="C970" s="85" t="s">
        <v>13635</v>
      </c>
    </row>
    <row r="971" spans="1:3" ht="267.75" x14ac:dyDescent="0.25">
      <c r="A971" s="85" t="s">
        <v>6851</v>
      </c>
      <c r="B971" s="85" t="s">
        <v>13636</v>
      </c>
      <c r="C971" s="85" t="s">
        <v>13637</v>
      </c>
    </row>
    <row r="972" spans="1:3" ht="409.5" x14ac:dyDescent="0.25">
      <c r="A972" s="85" t="s">
        <v>7197</v>
      </c>
      <c r="B972" s="85" t="s">
        <v>13638</v>
      </c>
      <c r="C972" s="85" t="s">
        <v>13639</v>
      </c>
    </row>
    <row r="973" spans="1:3" ht="51" x14ac:dyDescent="0.25">
      <c r="A973" s="85" t="s">
        <v>6823</v>
      </c>
      <c r="B973" s="85" t="s">
        <v>4530</v>
      </c>
      <c r="C973" s="85" t="s">
        <v>13640</v>
      </c>
    </row>
    <row r="974" spans="1:3" ht="51" x14ac:dyDescent="0.25">
      <c r="A974" s="85" t="s">
        <v>8731</v>
      </c>
      <c r="B974" s="85" t="s">
        <v>4530</v>
      </c>
      <c r="C974" s="85" t="s">
        <v>13641</v>
      </c>
    </row>
    <row r="975" spans="1:3" ht="51" x14ac:dyDescent="0.25">
      <c r="A975" s="85" t="s">
        <v>6909</v>
      </c>
      <c r="B975" s="85" t="s">
        <v>4530</v>
      </c>
      <c r="C975" s="85" t="s">
        <v>13642</v>
      </c>
    </row>
    <row r="976" spans="1:3" ht="409.5" x14ac:dyDescent="0.25">
      <c r="A976" s="85" t="s">
        <v>7003</v>
      </c>
      <c r="B976" s="85" t="s">
        <v>13643</v>
      </c>
      <c r="C976" s="85" t="s">
        <v>13644</v>
      </c>
    </row>
    <row r="977" spans="1:3" ht="51" x14ac:dyDescent="0.25">
      <c r="A977" s="85" t="s">
        <v>8732</v>
      </c>
      <c r="B977" s="85" t="s">
        <v>4530</v>
      </c>
      <c r="C977" s="85" t="s">
        <v>13645</v>
      </c>
    </row>
    <row r="978" spans="1:3" ht="409.5" x14ac:dyDescent="0.25">
      <c r="A978" s="85" t="s">
        <v>7159</v>
      </c>
      <c r="B978" s="85" t="s">
        <v>13646</v>
      </c>
      <c r="C978" s="85" t="s">
        <v>13647</v>
      </c>
    </row>
    <row r="979" spans="1:3" ht="114.75" x14ac:dyDescent="0.25">
      <c r="A979" s="85" t="s">
        <v>7831</v>
      </c>
      <c r="B979" s="85" t="s">
        <v>13648</v>
      </c>
      <c r="C979" s="85" t="s">
        <v>13649</v>
      </c>
    </row>
    <row r="980" spans="1:3" ht="51" x14ac:dyDescent="0.25">
      <c r="A980" s="85" t="s">
        <v>8733</v>
      </c>
      <c r="B980" s="85" t="s">
        <v>4530</v>
      </c>
      <c r="C980" s="85" t="s">
        <v>13650</v>
      </c>
    </row>
    <row r="981" spans="1:3" ht="409.5" x14ac:dyDescent="0.25">
      <c r="A981" s="85" t="s">
        <v>6849</v>
      </c>
      <c r="B981" s="85" t="s">
        <v>13651</v>
      </c>
      <c r="C981" s="85" t="s">
        <v>13652</v>
      </c>
    </row>
    <row r="982" spans="1:3" ht="51" x14ac:dyDescent="0.25">
      <c r="A982" s="85" t="s">
        <v>8734</v>
      </c>
      <c r="B982" s="85" t="s">
        <v>4530</v>
      </c>
      <c r="C982" s="85" t="s">
        <v>13653</v>
      </c>
    </row>
    <row r="983" spans="1:3" ht="114.75" x14ac:dyDescent="0.25">
      <c r="A983" s="85" t="s">
        <v>7830</v>
      </c>
      <c r="B983" s="85" t="s">
        <v>13654</v>
      </c>
      <c r="C983" s="85" t="s">
        <v>13655</v>
      </c>
    </row>
    <row r="984" spans="1:3" ht="306" x14ac:dyDescent="0.25">
      <c r="A984" s="85" t="s">
        <v>8366</v>
      </c>
      <c r="B984" s="85" t="s">
        <v>13656</v>
      </c>
      <c r="C984" s="85" t="s">
        <v>13657</v>
      </c>
    </row>
    <row r="985" spans="1:3" ht="51" x14ac:dyDescent="0.25">
      <c r="A985" s="85" t="s">
        <v>8735</v>
      </c>
      <c r="B985" s="85" t="s">
        <v>4530</v>
      </c>
      <c r="C985" s="85" t="s">
        <v>13658</v>
      </c>
    </row>
    <row r="986" spans="1:3" ht="409.5" x14ac:dyDescent="0.25">
      <c r="A986" s="85" t="s">
        <v>6866</v>
      </c>
      <c r="B986" s="85" t="s">
        <v>13659</v>
      </c>
      <c r="C986" s="85" t="s">
        <v>13660</v>
      </c>
    </row>
    <row r="987" spans="1:3" ht="140.25" x14ac:dyDescent="0.25">
      <c r="A987" s="85" t="s">
        <v>7829</v>
      </c>
      <c r="B987" s="85" t="s">
        <v>13661</v>
      </c>
      <c r="C987" s="85" t="s">
        <v>13662</v>
      </c>
    </row>
    <row r="988" spans="1:3" ht="409.5" x14ac:dyDescent="0.25">
      <c r="A988" s="85" t="s">
        <v>6865</v>
      </c>
      <c r="B988" s="85" t="s">
        <v>13663</v>
      </c>
      <c r="C988" s="85" t="s">
        <v>13664</v>
      </c>
    </row>
    <row r="989" spans="1:3" ht="409.5" x14ac:dyDescent="0.25">
      <c r="A989" s="85" t="s">
        <v>7411</v>
      </c>
      <c r="B989" s="85" t="s">
        <v>13665</v>
      </c>
      <c r="C989" s="85" t="s">
        <v>13666</v>
      </c>
    </row>
    <row r="990" spans="1:3" ht="409.5" x14ac:dyDescent="0.25">
      <c r="A990" s="85" t="s">
        <v>6779</v>
      </c>
      <c r="B990" s="85" t="s">
        <v>13667</v>
      </c>
      <c r="C990" s="85" t="s">
        <v>13668</v>
      </c>
    </row>
    <row r="991" spans="1:3" ht="51" x14ac:dyDescent="0.25">
      <c r="A991" s="85" t="s">
        <v>8742</v>
      </c>
      <c r="B991" s="85" t="s">
        <v>4530</v>
      </c>
      <c r="C991" s="85" t="s">
        <v>13669</v>
      </c>
    </row>
    <row r="992" spans="1:3" ht="51" x14ac:dyDescent="0.25">
      <c r="A992" s="85" t="s">
        <v>8743</v>
      </c>
      <c r="B992" s="85" t="s">
        <v>4530</v>
      </c>
      <c r="C992" s="85" t="s">
        <v>13670</v>
      </c>
    </row>
    <row r="993" spans="1:3" ht="344.25" x14ac:dyDescent="0.25">
      <c r="A993" s="85" t="s">
        <v>6853</v>
      </c>
      <c r="B993" s="85" t="s">
        <v>13671</v>
      </c>
      <c r="C993" s="85" t="s">
        <v>13672</v>
      </c>
    </row>
    <row r="994" spans="1:3" ht="51" x14ac:dyDescent="0.25">
      <c r="A994" s="85" t="s">
        <v>8744</v>
      </c>
      <c r="B994" s="85" t="s">
        <v>4530</v>
      </c>
      <c r="C994" s="85" t="s">
        <v>13673</v>
      </c>
    </row>
    <row r="995" spans="1:3" ht="293.25" x14ac:dyDescent="0.25">
      <c r="A995" s="85" t="s">
        <v>6787</v>
      </c>
      <c r="B995" s="85" t="s">
        <v>13674</v>
      </c>
      <c r="C995" s="85" t="s">
        <v>13675</v>
      </c>
    </row>
    <row r="996" spans="1:3" ht="409.5" x14ac:dyDescent="0.25">
      <c r="A996" s="85" t="s">
        <v>7876</v>
      </c>
      <c r="B996" s="85" t="s">
        <v>13676</v>
      </c>
      <c r="C996" s="85" t="s">
        <v>13677</v>
      </c>
    </row>
    <row r="997" spans="1:3" ht="51" x14ac:dyDescent="0.25">
      <c r="A997" s="85" t="s">
        <v>8747</v>
      </c>
      <c r="B997" s="85" t="s">
        <v>4530</v>
      </c>
      <c r="C997" s="85" t="s">
        <v>13678</v>
      </c>
    </row>
    <row r="998" spans="1:3" ht="114.75" x14ac:dyDescent="0.25">
      <c r="A998" s="85" t="s">
        <v>7828</v>
      </c>
      <c r="B998" s="85" t="s">
        <v>13679</v>
      </c>
      <c r="C998" s="85" t="s">
        <v>13680</v>
      </c>
    </row>
    <row r="999" spans="1:3" ht="51" x14ac:dyDescent="0.25">
      <c r="A999" s="85" t="s">
        <v>8748</v>
      </c>
      <c r="B999" s="85" t="s">
        <v>4530</v>
      </c>
      <c r="C999" s="85" t="s">
        <v>13681</v>
      </c>
    </row>
    <row r="1000" spans="1:3" ht="409.5" x14ac:dyDescent="0.25">
      <c r="A1000" s="85" t="s">
        <v>7827</v>
      </c>
      <c r="B1000" s="85" t="s">
        <v>13682</v>
      </c>
      <c r="C1000" s="85" t="s">
        <v>13683</v>
      </c>
    </row>
    <row r="1001" spans="1:3" ht="409.5" x14ac:dyDescent="0.25">
      <c r="A1001" s="85" t="s">
        <v>6913</v>
      </c>
      <c r="B1001" s="85" t="s">
        <v>13684</v>
      </c>
      <c r="C1001" s="85" t="s">
        <v>13685</v>
      </c>
    </row>
    <row r="1002" spans="1:3" ht="409.5" x14ac:dyDescent="0.25">
      <c r="A1002" s="85" t="s">
        <v>7215</v>
      </c>
      <c r="B1002" s="85" t="s">
        <v>13686</v>
      </c>
      <c r="C1002" s="85" t="s">
        <v>13687</v>
      </c>
    </row>
    <row r="1003" spans="1:3" ht="51" x14ac:dyDescent="0.25">
      <c r="A1003" s="85" t="s">
        <v>8750</v>
      </c>
      <c r="B1003" s="85" t="s">
        <v>4530</v>
      </c>
      <c r="C1003" s="85" t="s">
        <v>13688</v>
      </c>
    </row>
    <row r="1004" spans="1:3" ht="409.5" x14ac:dyDescent="0.25">
      <c r="A1004" s="85" t="s">
        <v>8321</v>
      </c>
      <c r="B1004" s="85" t="s">
        <v>13689</v>
      </c>
      <c r="C1004" s="85" t="s">
        <v>13690</v>
      </c>
    </row>
    <row r="1005" spans="1:3" ht="51" x14ac:dyDescent="0.25">
      <c r="A1005" s="85" t="s">
        <v>6917</v>
      </c>
      <c r="B1005" s="85" t="s">
        <v>4530</v>
      </c>
      <c r="C1005" s="85" t="s">
        <v>13691</v>
      </c>
    </row>
    <row r="1006" spans="1:3" ht="409.5" x14ac:dyDescent="0.25">
      <c r="A1006" s="85" t="s">
        <v>8294</v>
      </c>
      <c r="B1006" s="85" t="s">
        <v>13692</v>
      </c>
      <c r="C1006" s="85" t="s">
        <v>13693</v>
      </c>
    </row>
    <row r="1007" spans="1:3" ht="51" x14ac:dyDescent="0.25">
      <c r="A1007" s="85" t="s">
        <v>8752</v>
      </c>
      <c r="B1007" s="85" t="s">
        <v>4530</v>
      </c>
      <c r="C1007" s="85" t="s">
        <v>13694</v>
      </c>
    </row>
    <row r="1008" spans="1:3" ht="51" x14ac:dyDescent="0.25">
      <c r="A1008" s="85" t="s">
        <v>6916</v>
      </c>
      <c r="B1008" s="85" t="s">
        <v>4530</v>
      </c>
      <c r="C1008" s="85" t="s">
        <v>13695</v>
      </c>
    </row>
    <row r="1009" spans="1:3" ht="409.5" x14ac:dyDescent="0.25">
      <c r="A1009" s="85" t="s">
        <v>7525</v>
      </c>
      <c r="B1009" s="85" t="s">
        <v>13696</v>
      </c>
      <c r="C1009" s="85" t="s">
        <v>13697</v>
      </c>
    </row>
    <row r="1010" spans="1:3" ht="51" x14ac:dyDescent="0.25">
      <c r="A1010" s="85" t="s">
        <v>8753</v>
      </c>
      <c r="B1010" s="85" t="s">
        <v>4530</v>
      </c>
      <c r="C1010" s="85" t="s">
        <v>13698</v>
      </c>
    </row>
    <row r="1011" spans="1:3" ht="51" x14ac:dyDescent="0.25">
      <c r="A1011" s="85" t="s">
        <v>6915</v>
      </c>
      <c r="B1011" s="85" t="s">
        <v>4530</v>
      </c>
      <c r="C1011" s="85" t="s">
        <v>13699</v>
      </c>
    </row>
    <row r="1012" spans="1:3" ht="382.5" x14ac:dyDescent="0.25">
      <c r="A1012" s="85" t="s">
        <v>6908</v>
      </c>
      <c r="B1012" s="85" t="s">
        <v>13700</v>
      </c>
      <c r="C1012" s="85" t="s">
        <v>13701</v>
      </c>
    </row>
    <row r="1013" spans="1:3" ht="51" x14ac:dyDescent="0.25">
      <c r="A1013" s="85" t="s">
        <v>8754</v>
      </c>
      <c r="B1013" s="85" t="s">
        <v>4530</v>
      </c>
      <c r="C1013" s="85" t="s">
        <v>13702</v>
      </c>
    </row>
    <row r="1014" spans="1:3" ht="409.5" x14ac:dyDescent="0.25">
      <c r="A1014" s="85" t="s">
        <v>6914</v>
      </c>
      <c r="B1014" s="85" t="s">
        <v>13703</v>
      </c>
      <c r="C1014" s="85" t="s">
        <v>13704</v>
      </c>
    </row>
    <row r="1015" spans="1:3" ht="51" x14ac:dyDescent="0.25">
      <c r="A1015" s="85" t="s">
        <v>8755</v>
      </c>
      <c r="B1015" s="85" t="s">
        <v>4530</v>
      </c>
      <c r="C1015" s="85" t="s">
        <v>13705</v>
      </c>
    </row>
    <row r="1016" spans="1:3" ht="357" x14ac:dyDescent="0.25">
      <c r="A1016" s="85" t="s">
        <v>6859</v>
      </c>
      <c r="B1016" s="85" t="s">
        <v>13706</v>
      </c>
      <c r="C1016" s="85" t="s">
        <v>13707</v>
      </c>
    </row>
    <row r="1017" spans="1:3" ht="51" x14ac:dyDescent="0.25">
      <c r="A1017" s="85" t="s">
        <v>6911</v>
      </c>
      <c r="B1017" s="85" t="s">
        <v>13708</v>
      </c>
      <c r="C1017" s="85" t="s">
        <v>13709</v>
      </c>
    </row>
    <row r="1018" spans="1:3" ht="51" x14ac:dyDescent="0.25">
      <c r="A1018" s="85" t="s">
        <v>8757</v>
      </c>
      <c r="B1018" s="85" t="s">
        <v>4530</v>
      </c>
      <c r="C1018" s="85" t="s">
        <v>13710</v>
      </c>
    </row>
    <row r="1019" spans="1:3" ht="51" x14ac:dyDescent="0.25">
      <c r="A1019" s="85" t="s">
        <v>8758</v>
      </c>
      <c r="B1019" s="85" t="s">
        <v>4530</v>
      </c>
      <c r="C1019" s="85" t="s">
        <v>13711</v>
      </c>
    </row>
    <row r="1020" spans="1:3" ht="51" x14ac:dyDescent="0.25">
      <c r="A1020" s="85" t="s">
        <v>8760</v>
      </c>
      <c r="B1020" s="85" t="s">
        <v>4530</v>
      </c>
      <c r="C1020" s="85" t="s">
        <v>13712</v>
      </c>
    </row>
    <row r="1021" spans="1:3" ht="409.5" x14ac:dyDescent="0.25">
      <c r="A1021" s="85" t="s">
        <v>7891</v>
      </c>
      <c r="B1021" s="85" t="s">
        <v>13713</v>
      </c>
      <c r="C1021" s="85" t="s">
        <v>13714</v>
      </c>
    </row>
    <row r="1022" spans="1:3" ht="51" x14ac:dyDescent="0.25">
      <c r="A1022" s="85" t="s">
        <v>8761</v>
      </c>
      <c r="B1022" s="85" t="s">
        <v>4530</v>
      </c>
      <c r="C1022" s="85" t="s">
        <v>13715</v>
      </c>
    </row>
    <row r="1023" spans="1:3" ht="409.5" x14ac:dyDescent="0.25">
      <c r="A1023" s="85" t="s">
        <v>8708</v>
      </c>
      <c r="B1023" s="85" t="s">
        <v>13716</v>
      </c>
      <c r="C1023" s="85" t="s">
        <v>4530</v>
      </c>
    </row>
    <row r="1024" spans="1:3" ht="51" x14ac:dyDescent="0.25">
      <c r="A1024" s="85" t="s">
        <v>8762</v>
      </c>
      <c r="B1024" s="85" t="s">
        <v>4530</v>
      </c>
      <c r="C1024" s="85" t="s">
        <v>13717</v>
      </c>
    </row>
    <row r="1025" spans="1:3" ht="51" x14ac:dyDescent="0.25">
      <c r="A1025" s="85" t="s">
        <v>6925</v>
      </c>
      <c r="B1025" s="85" t="s">
        <v>4530</v>
      </c>
      <c r="C1025" s="85" t="s">
        <v>13718</v>
      </c>
    </row>
    <row r="1026" spans="1:3" ht="409.5" x14ac:dyDescent="0.25">
      <c r="A1026" s="85" t="s">
        <v>6688</v>
      </c>
      <c r="B1026" s="85" t="s">
        <v>13719</v>
      </c>
      <c r="C1026" s="85" t="s">
        <v>13720</v>
      </c>
    </row>
    <row r="1027" spans="1:3" ht="153" x14ac:dyDescent="0.25">
      <c r="A1027" s="85" t="s">
        <v>6912</v>
      </c>
      <c r="B1027" s="85" t="s">
        <v>13721</v>
      </c>
      <c r="C1027" s="85" t="s">
        <v>13722</v>
      </c>
    </row>
    <row r="1028" spans="1:3" ht="357" x14ac:dyDescent="0.25">
      <c r="A1028" s="85" t="s">
        <v>6856</v>
      </c>
      <c r="B1028" s="85" t="s">
        <v>13723</v>
      </c>
      <c r="C1028" s="85" t="s">
        <v>13724</v>
      </c>
    </row>
    <row r="1029" spans="1:3" ht="51" x14ac:dyDescent="0.25">
      <c r="A1029" s="85" t="s">
        <v>6923</v>
      </c>
      <c r="B1029" s="85" t="s">
        <v>4530</v>
      </c>
      <c r="C1029" s="85" t="s">
        <v>13725</v>
      </c>
    </row>
    <row r="1030" spans="1:3" ht="229.5" x14ac:dyDescent="0.25">
      <c r="A1030" s="85" t="s">
        <v>6729</v>
      </c>
      <c r="B1030" s="85" t="s">
        <v>13726</v>
      </c>
      <c r="C1030" s="85" t="s">
        <v>13727</v>
      </c>
    </row>
    <row r="1031" spans="1:3" ht="51" x14ac:dyDescent="0.25">
      <c r="A1031" s="85" t="s">
        <v>8764</v>
      </c>
      <c r="B1031" s="85" t="s">
        <v>4530</v>
      </c>
      <c r="C1031" s="85" t="s">
        <v>13728</v>
      </c>
    </row>
    <row r="1032" spans="1:3" ht="191.25" x14ac:dyDescent="0.25">
      <c r="A1032" s="85" t="s">
        <v>6924</v>
      </c>
      <c r="B1032" s="85" t="s">
        <v>13729</v>
      </c>
      <c r="C1032" s="85" t="s">
        <v>13730</v>
      </c>
    </row>
    <row r="1033" spans="1:3" ht="51" x14ac:dyDescent="0.25">
      <c r="A1033" s="85" t="s">
        <v>8765</v>
      </c>
      <c r="B1033" s="85" t="s">
        <v>4530</v>
      </c>
      <c r="C1033" s="85" t="s">
        <v>13731</v>
      </c>
    </row>
    <row r="1034" spans="1:3" ht="153" x14ac:dyDescent="0.25">
      <c r="A1034" s="85" t="s">
        <v>6892</v>
      </c>
      <c r="B1034" s="85" t="s">
        <v>13732</v>
      </c>
      <c r="C1034" s="85" t="s">
        <v>13733</v>
      </c>
    </row>
    <row r="1035" spans="1:3" ht="51" x14ac:dyDescent="0.25">
      <c r="A1035" s="85" t="s">
        <v>8766</v>
      </c>
      <c r="B1035" s="85" t="s">
        <v>4530</v>
      </c>
      <c r="C1035" s="85" t="s">
        <v>13734</v>
      </c>
    </row>
    <row r="1036" spans="1:3" ht="51" x14ac:dyDescent="0.25">
      <c r="A1036" s="85" t="s">
        <v>8767</v>
      </c>
      <c r="B1036" s="85" t="s">
        <v>4530</v>
      </c>
      <c r="C1036" s="85" t="s">
        <v>13735</v>
      </c>
    </row>
    <row r="1037" spans="1:3" ht="51" x14ac:dyDescent="0.25">
      <c r="A1037" s="85" t="s">
        <v>6929</v>
      </c>
      <c r="B1037" s="85" t="s">
        <v>4530</v>
      </c>
      <c r="C1037" s="85" t="s">
        <v>13736</v>
      </c>
    </row>
    <row r="1038" spans="1:3" ht="409.5" x14ac:dyDescent="0.25">
      <c r="A1038" s="85" t="s">
        <v>6703</v>
      </c>
      <c r="B1038" s="85" t="s">
        <v>13737</v>
      </c>
      <c r="C1038" s="85" t="s">
        <v>13738</v>
      </c>
    </row>
    <row r="1039" spans="1:3" ht="344.25" x14ac:dyDescent="0.25">
      <c r="A1039" s="85" t="s">
        <v>6844</v>
      </c>
      <c r="B1039" s="85" t="s">
        <v>13739</v>
      </c>
      <c r="C1039" s="85" t="s">
        <v>13740</v>
      </c>
    </row>
    <row r="1040" spans="1:3" ht="409.5" x14ac:dyDescent="0.25">
      <c r="A1040" s="85" t="s">
        <v>6712</v>
      </c>
      <c r="B1040" s="85" t="s">
        <v>13741</v>
      </c>
      <c r="C1040" s="85" t="s">
        <v>13742</v>
      </c>
    </row>
    <row r="1041" spans="1:3" ht="51" x14ac:dyDescent="0.25">
      <c r="A1041" s="85" t="s">
        <v>8768</v>
      </c>
      <c r="B1041" s="85" t="s">
        <v>4530</v>
      </c>
      <c r="C1041" s="85" t="s">
        <v>13743</v>
      </c>
    </row>
    <row r="1042" spans="1:3" ht="51" x14ac:dyDescent="0.25">
      <c r="A1042" s="85" t="s">
        <v>8769</v>
      </c>
      <c r="B1042" s="85" t="s">
        <v>4530</v>
      </c>
      <c r="C1042" s="85" t="s">
        <v>13744</v>
      </c>
    </row>
    <row r="1043" spans="1:3" ht="51" x14ac:dyDescent="0.25">
      <c r="A1043" s="85" t="s">
        <v>8770</v>
      </c>
      <c r="B1043" s="85" t="s">
        <v>4530</v>
      </c>
      <c r="C1043" s="85" t="s">
        <v>13745</v>
      </c>
    </row>
    <row r="1044" spans="1:3" ht="51" x14ac:dyDescent="0.25">
      <c r="A1044" s="85" t="s">
        <v>6932</v>
      </c>
      <c r="B1044" s="85" t="s">
        <v>4530</v>
      </c>
      <c r="C1044" s="85" t="s">
        <v>13746</v>
      </c>
    </row>
    <row r="1045" spans="1:3" ht="51" x14ac:dyDescent="0.25">
      <c r="A1045" s="85" t="s">
        <v>8771</v>
      </c>
      <c r="B1045" s="85" t="s">
        <v>4530</v>
      </c>
      <c r="C1045" s="85" t="s">
        <v>13747</v>
      </c>
    </row>
    <row r="1046" spans="1:3" ht="409.5" x14ac:dyDescent="0.25">
      <c r="A1046" s="85" t="s">
        <v>6700</v>
      </c>
      <c r="B1046" s="85" t="s">
        <v>13748</v>
      </c>
      <c r="C1046" s="85" t="s">
        <v>13749</v>
      </c>
    </row>
    <row r="1047" spans="1:3" ht="51" x14ac:dyDescent="0.25">
      <c r="A1047" s="85" t="s">
        <v>8772</v>
      </c>
      <c r="B1047" s="85" t="s">
        <v>4530</v>
      </c>
      <c r="C1047" s="85" t="s">
        <v>13750</v>
      </c>
    </row>
    <row r="1048" spans="1:3" ht="409.5" x14ac:dyDescent="0.25">
      <c r="A1048" s="85" t="s">
        <v>5996</v>
      </c>
      <c r="B1048" s="85" t="s">
        <v>13751</v>
      </c>
      <c r="C1048" s="85" t="s">
        <v>13752</v>
      </c>
    </row>
    <row r="1049" spans="1:3" ht="382.5" x14ac:dyDescent="0.25">
      <c r="A1049" s="85" t="s">
        <v>5994</v>
      </c>
      <c r="B1049" s="85" t="s">
        <v>13753</v>
      </c>
      <c r="C1049" s="85" t="s">
        <v>13754</v>
      </c>
    </row>
    <row r="1050" spans="1:3" ht="409.5" x14ac:dyDescent="0.25">
      <c r="A1050" s="85" t="s">
        <v>5993</v>
      </c>
      <c r="B1050" s="85" t="s">
        <v>13755</v>
      </c>
      <c r="C1050" s="85" t="s">
        <v>13756</v>
      </c>
    </row>
    <row r="1051" spans="1:3" ht="409.5" x14ac:dyDescent="0.25">
      <c r="A1051" s="85" t="s">
        <v>5992</v>
      </c>
      <c r="B1051" s="85" t="s">
        <v>13757</v>
      </c>
      <c r="C1051" s="85" t="s">
        <v>13758</v>
      </c>
    </row>
    <row r="1052" spans="1:3" ht="409.5" x14ac:dyDescent="0.25">
      <c r="A1052" s="85" t="s">
        <v>5991</v>
      </c>
      <c r="B1052" s="85" t="s">
        <v>13759</v>
      </c>
      <c r="C1052" s="85" t="s">
        <v>6163</v>
      </c>
    </row>
    <row r="1053" spans="1:3" ht="409.5" x14ac:dyDescent="0.25">
      <c r="A1053" s="85" t="s">
        <v>5990</v>
      </c>
      <c r="B1053" s="85" t="s">
        <v>13760</v>
      </c>
      <c r="C1053" s="85" t="s">
        <v>13761</v>
      </c>
    </row>
    <row r="1054" spans="1:3" ht="191.25" x14ac:dyDescent="0.25">
      <c r="A1054" s="85" t="s">
        <v>5989</v>
      </c>
      <c r="B1054" s="85" t="s">
        <v>13762</v>
      </c>
      <c r="C1054" s="85" t="s">
        <v>13763</v>
      </c>
    </row>
    <row r="1055" spans="1:3" ht="409.5" x14ac:dyDescent="0.25">
      <c r="A1055" s="85" t="s">
        <v>5988</v>
      </c>
      <c r="B1055" s="85" t="s">
        <v>13764</v>
      </c>
      <c r="C1055" s="85" t="s">
        <v>13765</v>
      </c>
    </row>
    <row r="1056" spans="1:3" ht="153" x14ac:dyDescent="0.25">
      <c r="A1056" s="85" t="s">
        <v>5987</v>
      </c>
      <c r="B1056" s="85" t="s">
        <v>6164</v>
      </c>
      <c r="C1056" s="85" t="s">
        <v>13766</v>
      </c>
    </row>
    <row r="1057" spans="1:3" ht="51" x14ac:dyDescent="0.25">
      <c r="A1057" s="85" t="s">
        <v>5986</v>
      </c>
      <c r="B1057" s="85" t="s">
        <v>4530</v>
      </c>
      <c r="C1057" s="85" t="s">
        <v>13767</v>
      </c>
    </row>
    <row r="1058" spans="1:3" ht="409.5" x14ac:dyDescent="0.25">
      <c r="A1058" s="85" t="s">
        <v>5985</v>
      </c>
      <c r="B1058" s="85" t="s">
        <v>13768</v>
      </c>
      <c r="C1058" s="85" t="s">
        <v>13769</v>
      </c>
    </row>
    <row r="1059" spans="1:3" ht="51" x14ac:dyDescent="0.25">
      <c r="A1059" s="85" t="s">
        <v>5984</v>
      </c>
      <c r="B1059" s="85" t="s">
        <v>4530</v>
      </c>
      <c r="C1059" s="85" t="s">
        <v>13770</v>
      </c>
    </row>
    <row r="1060" spans="1:3" ht="409.5" x14ac:dyDescent="0.25">
      <c r="A1060" s="85" t="s">
        <v>5982</v>
      </c>
      <c r="B1060" s="85" t="s">
        <v>13771</v>
      </c>
      <c r="C1060" s="85" t="s">
        <v>13772</v>
      </c>
    </row>
    <row r="1061" spans="1:3" ht="409.5" x14ac:dyDescent="0.25">
      <c r="A1061" s="85" t="s">
        <v>5981</v>
      </c>
      <c r="B1061" s="85" t="s">
        <v>13773</v>
      </c>
      <c r="C1061" s="85" t="s">
        <v>13774</v>
      </c>
    </row>
    <row r="1062" spans="1:3" ht="153" x14ac:dyDescent="0.25">
      <c r="A1062" s="85" t="s">
        <v>5980</v>
      </c>
      <c r="B1062" s="85" t="s">
        <v>4530</v>
      </c>
      <c r="C1062" s="85" t="s">
        <v>13775</v>
      </c>
    </row>
    <row r="1063" spans="1:3" ht="409.5" x14ac:dyDescent="0.25">
      <c r="A1063" s="85" t="s">
        <v>5979</v>
      </c>
      <c r="B1063" s="85" t="s">
        <v>13776</v>
      </c>
      <c r="C1063" s="85" t="s">
        <v>13777</v>
      </c>
    </row>
    <row r="1064" spans="1:3" ht="153" x14ac:dyDescent="0.25">
      <c r="A1064" s="85" t="s">
        <v>5978</v>
      </c>
      <c r="B1064" s="85" t="s">
        <v>4530</v>
      </c>
      <c r="C1064" s="85" t="s">
        <v>13778</v>
      </c>
    </row>
    <row r="1065" spans="1:3" ht="409.5" x14ac:dyDescent="0.25">
      <c r="A1065" s="85" t="s">
        <v>5977</v>
      </c>
      <c r="B1065" s="85" t="s">
        <v>13779</v>
      </c>
      <c r="C1065" s="85" t="s">
        <v>13780</v>
      </c>
    </row>
    <row r="1066" spans="1:3" ht="191.25" x14ac:dyDescent="0.25">
      <c r="A1066" s="85" t="s">
        <v>5976</v>
      </c>
      <c r="B1066" s="85" t="s">
        <v>13781</v>
      </c>
      <c r="C1066" s="85" t="s">
        <v>13782</v>
      </c>
    </row>
    <row r="1067" spans="1:3" ht="409.5" x14ac:dyDescent="0.25">
      <c r="A1067" s="85" t="s">
        <v>5975</v>
      </c>
      <c r="B1067" s="85" t="s">
        <v>13783</v>
      </c>
      <c r="C1067" s="85" t="s">
        <v>13784</v>
      </c>
    </row>
    <row r="1068" spans="1:3" ht="51" x14ac:dyDescent="0.25">
      <c r="A1068" s="85" t="s">
        <v>5974</v>
      </c>
      <c r="B1068" s="85" t="s">
        <v>4530</v>
      </c>
      <c r="C1068" s="85" t="s">
        <v>13785</v>
      </c>
    </row>
    <row r="1069" spans="1:3" ht="409.5" x14ac:dyDescent="0.25">
      <c r="A1069" s="85" t="s">
        <v>5972</v>
      </c>
      <c r="B1069" s="85" t="s">
        <v>13786</v>
      </c>
      <c r="C1069" s="85" t="s">
        <v>13787</v>
      </c>
    </row>
    <row r="1070" spans="1:3" ht="153" x14ac:dyDescent="0.25">
      <c r="A1070" s="85" t="s">
        <v>5971</v>
      </c>
      <c r="B1070" s="85" t="s">
        <v>6165</v>
      </c>
      <c r="C1070" s="85" t="s">
        <v>13788</v>
      </c>
    </row>
    <row r="1071" spans="1:3" ht="409.5" x14ac:dyDescent="0.25">
      <c r="A1071" s="85" t="s">
        <v>5970</v>
      </c>
      <c r="B1071" s="85" t="s">
        <v>6166</v>
      </c>
      <c r="C1071" s="85" t="s">
        <v>13789</v>
      </c>
    </row>
    <row r="1072" spans="1:3" ht="409.5" x14ac:dyDescent="0.25">
      <c r="A1072" s="85" t="s">
        <v>5969</v>
      </c>
      <c r="B1072" s="85" t="s">
        <v>6167</v>
      </c>
      <c r="C1072" s="85" t="s">
        <v>13790</v>
      </c>
    </row>
    <row r="1073" spans="1:3" ht="409.5" x14ac:dyDescent="0.25">
      <c r="A1073" s="85" t="s">
        <v>5968</v>
      </c>
      <c r="B1073" s="85" t="s">
        <v>6168</v>
      </c>
      <c r="C1073" s="85" t="s">
        <v>13791</v>
      </c>
    </row>
    <row r="1074" spans="1:3" ht="409.5" x14ac:dyDescent="0.25">
      <c r="A1074" s="85" t="s">
        <v>5967</v>
      </c>
      <c r="B1074" s="85" t="s">
        <v>6169</v>
      </c>
      <c r="C1074" s="85" t="s">
        <v>13792</v>
      </c>
    </row>
    <row r="1075" spans="1:3" ht="409.5" x14ac:dyDescent="0.25">
      <c r="A1075" s="85" t="s">
        <v>5966</v>
      </c>
      <c r="B1075" s="85" t="s">
        <v>6170</v>
      </c>
      <c r="C1075" s="85" t="s">
        <v>13793</v>
      </c>
    </row>
    <row r="1076" spans="1:3" ht="409.5" x14ac:dyDescent="0.25">
      <c r="A1076" s="85" t="s">
        <v>5965</v>
      </c>
      <c r="B1076" s="85" t="s">
        <v>6171</v>
      </c>
      <c r="C1076" s="85" t="s">
        <v>13794</v>
      </c>
    </row>
    <row r="1077" spans="1:3" ht="409.5" x14ac:dyDescent="0.25">
      <c r="A1077" s="85" t="s">
        <v>5964</v>
      </c>
      <c r="B1077" s="85" t="s">
        <v>6172</v>
      </c>
      <c r="C1077" s="85" t="s">
        <v>13795</v>
      </c>
    </row>
    <row r="1078" spans="1:3" ht="409.5" x14ac:dyDescent="0.25">
      <c r="A1078" s="85" t="s">
        <v>5963</v>
      </c>
      <c r="B1078" s="85" t="s">
        <v>6173</v>
      </c>
      <c r="C1078" s="85" t="s">
        <v>13796</v>
      </c>
    </row>
    <row r="1079" spans="1:3" ht="409.5" x14ac:dyDescent="0.25">
      <c r="A1079" s="85" t="s">
        <v>5962</v>
      </c>
      <c r="B1079" s="85" t="s">
        <v>6174</v>
      </c>
      <c r="C1079" s="85" t="s">
        <v>13797</v>
      </c>
    </row>
    <row r="1080" spans="1:3" ht="409.5" x14ac:dyDescent="0.25">
      <c r="A1080" s="85" t="s">
        <v>5961</v>
      </c>
      <c r="B1080" s="85" t="s">
        <v>6175</v>
      </c>
      <c r="C1080" s="85" t="s">
        <v>13798</v>
      </c>
    </row>
    <row r="1081" spans="1:3" ht="267.75" x14ac:dyDescent="0.25">
      <c r="A1081" s="85" t="s">
        <v>5960</v>
      </c>
      <c r="B1081" s="85" t="s">
        <v>13799</v>
      </c>
      <c r="C1081" s="85" t="s">
        <v>13800</v>
      </c>
    </row>
    <row r="1082" spans="1:3" ht="409.5" x14ac:dyDescent="0.25">
      <c r="A1082" s="85" t="s">
        <v>5959</v>
      </c>
      <c r="B1082" s="85" t="s">
        <v>6176</v>
      </c>
      <c r="C1082" s="85" t="s">
        <v>13801</v>
      </c>
    </row>
    <row r="1083" spans="1:3" ht="51" x14ac:dyDescent="0.25">
      <c r="A1083" s="85" t="s">
        <v>5958</v>
      </c>
      <c r="B1083" s="85" t="s">
        <v>4530</v>
      </c>
      <c r="C1083" s="85" t="s">
        <v>13802</v>
      </c>
    </row>
    <row r="1084" spans="1:3" ht="382.5" x14ac:dyDescent="0.25">
      <c r="A1084" s="85" t="s">
        <v>5957</v>
      </c>
      <c r="B1084" s="85" t="s">
        <v>13803</v>
      </c>
      <c r="C1084" s="85" t="s">
        <v>13804</v>
      </c>
    </row>
    <row r="1085" spans="1:3" ht="409.5" x14ac:dyDescent="0.25">
      <c r="A1085" s="85" t="s">
        <v>5956</v>
      </c>
      <c r="B1085" s="85" t="s">
        <v>6177</v>
      </c>
      <c r="C1085" s="85" t="s">
        <v>13805</v>
      </c>
    </row>
    <row r="1086" spans="1:3" ht="140.25" x14ac:dyDescent="0.25">
      <c r="A1086" s="85" t="s">
        <v>5955</v>
      </c>
      <c r="B1086" s="85" t="s">
        <v>13806</v>
      </c>
      <c r="C1086" s="85" t="s">
        <v>13807</v>
      </c>
    </row>
    <row r="1087" spans="1:3" ht="51" x14ac:dyDescent="0.25">
      <c r="A1087" s="85" t="s">
        <v>5954</v>
      </c>
      <c r="B1087" s="85" t="s">
        <v>4530</v>
      </c>
      <c r="C1087" s="85" t="s">
        <v>13808</v>
      </c>
    </row>
    <row r="1088" spans="1:3" ht="409.5" x14ac:dyDescent="0.25">
      <c r="A1088" s="85" t="s">
        <v>5953</v>
      </c>
      <c r="B1088" s="85" t="s">
        <v>13809</v>
      </c>
      <c r="C1088" s="85" t="s">
        <v>13810</v>
      </c>
    </row>
    <row r="1089" spans="1:3" ht="409.5" x14ac:dyDescent="0.25">
      <c r="A1089" s="85" t="s">
        <v>5952</v>
      </c>
      <c r="B1089" s="85" t="s">
        <v>13811</v>
      </c>
      <c r="C1089" s="85" t="s">
        <v>13812</v>
      </c>
    </row>
    <row r="1090" spans="1:3" ht="409.5" x14ac:dyDescent="0.25">
      <c r="A1090" s="85" t="s">
        <v>5948</v>
      </c>
      <c r="B1090" s="85" t="s">
        <v>13813</v>
      </c>
      <c r="C1090" s="85" t="s">
        <v>13814</v>
      </c>
    </row>
    <row r="1091" spans="1:3" ht="89.25" x14ac:dyDescent="0.25">
      <c r="A1091" s="85" t="s">
        <v>5947</v>
      </c>
      <c r="B1091" s="85" t="s">
        <v>4530</v>
      </c>
      <c r="C1091" s="85" t="s">
        <v>13815</v>
      </c>
    </row>
    <row r="1092" spans="1:3" ht="409.5" x14ac:dyDescent="0.25">
      <c r="A1092" s="85" t="s">
        <v>5946</v>
      </c>
      <c r="B1092" s="85" t="s">
        <v>13816</v>
      </c>
      <c r="C1092" s="85" t="s">
        <v>13817</v>
      </c>
    </row>
    <row r="1093" spans="1:3" ht="409.5" x14ac:dyDescent="0.25">
      <c r="A1093" s="85" t="s">
        <v>5945</v>
      </c>
      <c r="B1093" s="85" t="s">
        <v>13818</v>
      </c>
      <c r="C1093" s="85" t="s">
        <v>13819</v>
      </c>
    </row>
    <row r="1094" spans="1:3" ht="409.5" x14ac:dyDescent="0.25">
      <c r="A1094" s="85" t="s">
        <v>5944</v>
      </c>
      <c r="B1094" s="85" t="s">
        <v>13820</v>
      </c>
      <c r="C1094" s="85" t="s">
        <v>6178</v>
      </c>
    </row>
    <row r="1095" spans="1:3" ht="409.5" x14ac:dyDescent="0.25">
      <c r="A1095" s="85" t="s">
        <v>5942</v>
      </c>
      <c r="B1095" s="85" t="s">
        <v>6179</v>
      </c>
      <c r="C1095" s="85" t="s">
        <v>13821</v>
      </c>
    </row>
    <row r="1096" spans="1:3" ht="204" x14ac:dyDescent="0.25">
      <c r="A1096" s="85" t="s">
        <v>5941</v>
      </c>
      <c r="B1096" s="85" t="s">
        <v>6180</v>
      </c>
      <c r="C1096" s="85" t="s">
        <v>13822</v>
      </c>
    </row>
    <row r="1097" spans="1:3" ht="409.5" x14ac:dyDescent="0.25">
      <c r="A1097" s="85" t="s">
        <v>5940</v>
      </c>
      <c r="B1097" s="85" t="s">
        <v>6181</v>
      </c>
      <c r="C1097" s="85" t="s">
        <v>13823</v>
      </c>
    </row>
    <row r="1098" spans="1:3" ht="395.25" x14ac:dyDescent="0.25">
      <c r="A1098" s="85" t="s">
        <v>5937</v>
      </c>
      <c r="B1098" s="85" t="s">
        <v>6182</v>
      </c>
      <c r="C1098" s="85" t="s">
        <v>13824</v>
      </c>
    </row>
    <row r="1099" spans="1:3" ht="127.5" x14ac:dyDescent="0.25">
      <c r="A1099" s="85" t="s">
        <v>5936</v>
      </c>
      <c r="B1099" s="85" t="s">
        <v>6183</v>
      </c>
      <c r="C1099" s="85" t="s">
        <v>13825</v>
      </c>
    </row>
    <row r="1100" spans="1:3" ht="280.5" x14ac:dyDescent="0.25">
      <c r="A1100" s="85" t="s">
        <v>5935</v>
      </c>
      <c r="B1100" s="85" t="s">
        <v>6184</v>
      </c>
      <c r="C1100" s="85" t="s">
        <v>13826</v>
      </c>
    </row>
    <row r="1101" spans="1:3" ht="409.5" x14ac:dyDescent="0.25">
      <c r="A1101" s="85" t="s">
        <v>5934</v>
      </c>
      <c r="B1101" s="85" t="s">
        <v>13827</v>
      </c>
      <c r="C1101" s="85" t="s">
        <v>13828</v>
      </c>
    </row>
    <row r="1102" spans="1:3" ht="306" x14ac:dyDescent="0.25">
      <c r="A1102" s="85" t="s">
        <v>5933</v>
      </c>
      <c r="B1102" s="85" t="s">
        <v>6185</v>
      </c>
      <c r="C1102" s="85" t="s">
        <v>13829</v>
      </c>
    </row>
    <row r="1103" spans="1:3" ht="409.5" x14ac:dyDescent="0.25">
      <c r="A1103" s="85" t="s">
        <v>5932</v>
      </c>
      <c r="B1103" s="85" t="s">
        <v>13830</v>
      </c>
      <c r="C1103" s="85" t="s">
        <v>13831</v>
      </c>
    </row>
    <row r="1104" spans="1:3" ht="153" x14ac:dyDescent="0.25">
      <c r="A1104" s="85" t="s">
        <v>5931</v>
      </c>
      <c r="B1104" s="85" t="s">
        <v>6186</v>
      </c>
      <c r="C1104" s="85" t="s">
        <v>13832</v>
      </c>
    </row>
    <row r="1105" spans="1:3" ht="51" x14ac:dyDescent="0.25">
      <c r="A1105" s="85" t="s">
        <v>5930</v>
      </c>
      <c r="B1105" s="85" t="s">
        <v>4530</v>
      </c>
      <c r="C1105" s="85" t="s">
        <v>13833</v>
      </c>
    </row>
    <row r="1106" spans="1:3" ht="51" x14ac:dyDescent="0.25">
      <c r="A1106" s="85" t="s">
        <v>5927</v>
      </c>
      <c r="B1106" s="85" t="s">
        <v>4530</v>
      </c>
      <c r="C1106" s="85" t="s">
        <v>13834</v>
      </c>
    </row>
    <row r="1107" spans="1:3" ht="409.5" x14ac:dyDescent="0.25">
      <c r="A1107" s="85" t="s">
        <v>5926</v>
      </c>
      <c r="B1107" s="85" t="s">
        <v>13835</v>
      </c>
      <c r="C1107" s="85" t="s">
        <v>13836</v>
      </c>
    </row>
    <row r="1108" spans="1:3" ht="318.75" x14ac:dyDescent="0.25">
      <c r="A1108" s="85" t="s">
        <v>5925</v>
      </c>
      <c r="B1108" s="85" t="s">
        <v>13837</v>
      </c>
      <c r="C1108" s="85" t="s">
        <v>13838</v>
      </c>
    </row>
    <row r="1109" spans="1:3" ht="409.5" x14ac:dyDescent="0.25">
      <c r="A1109" s="85" t="s">
        <v>5924</v>
      </c>
      <c r="B1109" s="85" t="s">
        <v>13839</v>
      </c>
      <c r="C1109" s="85" t="s">
        <v>13840</v>
      </c>
    </row>
    <row r="1110" spans="1:3" ht="191.25" x14ac:dyDescent="0.25">
      <c r="A1110" s="85" t="s">
        <v>5921</v>
      </c>
      <c r="B1110" s="85" t="s">
        <v>6187</v>
      </c>
      <c r="C1110" s="85" t="s">
        <v>13841</v>
      </c>
    </row>
    <row r="1111" spans="1:3" ht="409.5" x14ac:dyDescent="0.25">
      <c r="A1111" s="85" t="s">
        <v>5920</v>
      </c>
      <c r="B1111" s="85" t="s">
        <v>6188</v>
      </c>
      <c r="C1111" s="85" t="s">
        <v>13842</v>
      </c>
    </row>
    <row r="1112" spans="1:3" ht="409.5" x14ac:dyDescent="0.25">
      <c r="A1112" s="85" t="s">
        <v>5919</v>
      </c>
      <c r="B1112" s="85" t="s">
        <v>13843</v>
      </c>
      <c r="C1112" s="85" t="s">
        <v>13844</v>
      </c>
    </row>
    <row r="1113" spans="1:3" ht="51" x14ac:dyDescent="0.25">
      <c r="A1113" s="85" t="s">
        <v>5917</v>
      </c>
      <c r="B1113" s="85" t="s">
        <v>4530</v>
      </c>
      <c r="C1113" s="85" t="s">
        <v>13841</v>
      </c>
    </row>
    <row r="1114" spans="1:3" ht="409.5" x14ac:dyDescent="0.25">
      <c r="A1114" s="85" t="s">
        <v>5916</v>
      </c>
      <c r="B1114" s="85" t="s">
        <v>6189</v>
      </c>
      <c r="C1114" s="85" t="s">
        <v>13845</v>
      </c>
    </row>
    <row r="1115" spans="1:3" ht="51" x14ac:dyDescent="0.25">
      <c r="A1115" s="85" t="s">
        <v>5915</v>
      </c>
      <c r="B1115" s="85" t="s">
        <v>4530</v>
      </c>
      <c r="C1115" s="85" t="s">
        <v>13846</v>
      </c>
    </row>
    <row r="1116" spans="1:3" ht="409.5" x14ac:dyDescent="0.25">
      <c r="A1116" s="85" t="s">
        <v>5912</v>
      </c>
      <c r="B1116" s="85" t="s">
        <v>13847</v>
      </c>
      <c r="C1116" s="85" t="s">
        <v>13848</v>
      </c>
    </row>
    <row r="1117" spans="1:3" ht="409.5" x14ac:dyDescent="0.25">
      <c r="A1117" s="85" t="s">
        <v>5911</v>
      </c>
      <c r="B1117" s="85" t="s">
        <v>13849</v>
      </c>
      <c r="C1117" s="85" t="s">
        <v>13850</v>
      </c>
    </row>
    <row r="1118" spans="1:3" ht="51" x14ac:dyDescent="0.25">
      <c r="A1118" s="85" t="s">
        <v>5909</v>
      </c>
      <c r="B1118" s="85" t="s">
        <v>4530</v>
      </c>
      <c r="C1118" s="85" t="s">
        <v>13851</v>
      </c>
    </row>
    <row r="1119" spans="1:3" ht="409.5" x14ac:dyDescent="0.25">
      <c r="A1119" s="85" t="s">
        <v>5908</v>
      </c>
      <c r="B1119" s="85" t="s">
        <v>13852</v>
      </c>
      <c r="C1119" s="85" t="s">
        <v>13853</v>
      </c>
    </row>
    <row r="1120" spans="1:3" ht="51" x14ac:dyDescent="0.25">
      <c r="A1120" s="85" t="s">
        <v>5907</v>
      </c>
      <c r="B1120" s="85" t="s">
        <v>4530</v>
      </c>
      <c r="C1120" s="85" t="s">
        <v>13854</v>
      </c>
    </row>
    <row r="1121" spans="1:3" ht="165.75" x14ac:dyDescent="0.25">
      <c r="A1121" s="85" t="s">
        <v>5905</v>
      </c>
      <c r="B1121" s="85" t="s">
        <v>6190</v>
      </c>
      <c r="C1121" s="85" t="s">
        <v>13855</v>
      </c>
    </row>
    <row r="1122" spans="1:3" ht="409.5" x14ac:dyDescent="0.25">
      <c r="A1122" s="85" t="s">
        <v>5904</v>
      </c>
      <c r="B1122" s="85" t="s">
        <v>6191</v>
      </c>
      <c r="C1122" s="85" t="s">
        <v>13856</v>
      </c>
    </row>
    <row r="1123" spans="1:3" ht="165.75" x14ac:dyDescent="0.25">
      <c r="A1123" s="85" t="s">
        <v>5900</v>
      </c>
      <c r="B1123" s="85" t="s">
        <v>6192</v>
      </c>
      <c r="C1123" s="85" t="s">
        <v>13857</v>
      </c>
    </row>
    <row r="1124" spans="1:3" ht="409.5" x14ac:dyDescent="0.25">
      <c r="A1124" s="85" t="s">
        <v>5899</v>
      </c>
      <c r="B1124" s="85" t="s">
        <v>13858</v>
      </c>
      <c r="C1124" s="85" t="s">
        <v>13859</v>
      </c>
    </row>
    <row r="1125" spans="1:3" ht="409.5" x14ac:dyDescent="0.25">
      <c r="A1125" s="85" t="s">
        <v>5896</v>
      </c>
      <c r="B1125" s="85" t="s">
        <v>13860</v>
      </c>
      <c r="C1125" s="85" t="s">
        <v>13861</v>
      </c>
    </row>
    <row r="1126" spans="1:3" ht="409.5" x14ac:dyDescent="0.25">
      <c r="A1126" s="85" t="s">
        <v>5895</v>
      </c>
      <c r="B1126" s="85" t="s">
        <v>13862</v>
      </c>
      <c r="C1126" s="85" t="s">
        <v>13863</v>
      </c>
    </row>
    <row r="1127" spans="1:3" ht="409.5" x14ac:dyDescent="0.25">
      <c r="A1127" s="85" t="s">
        <v>5894</v>
      </c>
      <c r="B1127" s="85" t="s">
        <v>13864</v>
      </c>
      <c r="C1127" s="85" t="s">
        <v>13865</v>
      </c>
    </row>
    <row r="1128" spans="1:3" ht="409.5" x14ac:dyDescent="0.25">
      <c r="A1128" s="85" t="s">
        <v>5893</v>
      </c>
      <c r="B1128" s="85" t="s">
        <v>13866</v>
      </c>
      <c r="C1128" s="85" t="s">
        <v>13867</v>
      </c>
    </row>
    <row r="1129" spans="1:3" ht="409.5" x14ac:dyDescent="0.25">
      <c r="A1129" s="85" t="s">
        <v>5889</v>
      </c>
      <c r="B1129" s="85" t="s">
        <v>6193</v>
      </c>
      <c r="C1129" s="85" t="s">
        <v>13868</v>
      </c>
    </row>
    <row r="1130" spans="1:3" ht="89.25" x14ac:dyDescent="0.25">
      <c r="A1130" s="85" t="s">
        <v>5888</v>
      </c>
      <c r="B1130" s="85" t="s">
        <v>6194</v>
      </c>
      <c r="C1130" s="85" t="s">
        <v>13869</v>
      </c>
    </row>
    <row r="1131" spans="1:3" ht="409.5" x14ac:dyDescent="0.25">
      <c r="A1131" s="85" t="s">
        <v>5887</v>
      </c>
      <c r="B1131" s="85" t="s">
        <v>13870</v>
      </c>
      <c r="C1131" s="85" t="s">
        <v>13871</v>
      </c>
    </row>
    <row r="1132" spans="1:3" ht="51" x14ac:dyDescent="0.25">
      <c r="A1132" s="85" t="s">
        <v>5886</v>
      </c>
      <c r="B1132" s="85" t="s">
        <v>4530</v>
      </c>
      <c r="C1132" s="85" t="s">
        <v>13872</v>
      </c>
    </row>
    <row r="1133" spans="1:3" ht="51" x14ac:dyDescent="0.25">
      <c r="A1133" s="85" t="s">
        <v>5885</v>
      </c>
      <c r="B1133" s="85" t="s">
        <v>4530</v>
      </c>
      <c r="C1133" s="85" t="s">
        <v>13873</v>
      </c>
    </row>
    <row r="1134" spans="1:3" ht="409.5" x14ac:dyDescent="0.25">
      <c r="A1134" s="85" t="s">
        <v>5883</v>
      </c>
      <c r="B1134" s="85" t="s">
        <v>6195</v>
      </c>
      <c r="C1134" s="85" t="s">
        <v>13874</v>
      </c>
    </row>
    <row r="1135" spans="1:3" ht="409.5" x14ac:dyDescent="0.25">
      <c r="A1135" s="85" t="s">
        <v>5882</v>
      </c>
      <c r="B1135" s="85" t="s">
        <v>13875</v>
      </c>
      <c r="C1135" s="85" t="s">
        <v>13876</v>
      </c>
    </row>
    <row r="1136" spans="1:3" ht="409.5" x14ac:dyDescent="0.25">
      <c r="A1136" s="85" t="s">
        <v>5881</v>
      </c>
      <c r="B1136" s="85" t="s">
        <v>6196</v>
      </c>
      <c r="C1136" s="85" t="s">
        <v>13877</v>
      </c>
    </row>
    <row r="1137" spans="1:3" ht="409.5" x14ac:dyDescent="0.25">
      <c r="A1137" s="85" t="s">
        <v>5880</v>
      </c>
      <c r="B1137" s="85" t="s">
        <v>13878</v>
      </c>
      <c r="C1137" s="85" t="s">
        <v>13879</v>
      </c>
    </row>
    <row r="1138" spans="1:3" ht="51" x14ac:dyDescent="0.25">
      <c r="A1138" s="85" t="s">
        <v>5876</v>
      </c>
      <c r="B1138" s="85" t="s">
        <v>4530</v>
      </c>
      <c r="C1138" s="85" t="s">
        <v>13872</v>
      </c>
    </row>
    <row r="1139" spans="1:3" ht="409.5" x14ac:dyDescent="0.25">
      <c r="A1139" s="85" t="s">
        <v>5875</v>
      </c>
      <c r="B1139" s="85" t="s">
        <v>13880</v>
      </c>
      <c r="C1139" s="85" t="s">
        <v>13881</v>
      </c>
    </row>
    <row r="1140" spans="1:3" ht="409.5" x14ac:dyDescent="0.25">
      <c r="A1140" s="85" t="s">
        <v>5874</v>
      </c>
      <c r="B1140" s="85" t="s">
        <v>13882</v>
      </c>
      <c r="C1140" s="85" t="s">
        <v>13883</v>
      </c>
    </row>
    <row r="1141" spans="1:3" ht="409.5" x14ac:dyDescent="0.25">
      <c r="A1141" s="85" t="s">
        <v>5873</v>
      </c>
      <c r="B1141" s="85" t="s">
        <v>13884</v>
      </c>
      <c r="C1141" s="85" t="s">
        <v>13885</v>
      </c>
    </row>
    <row r="1142" spans="1:3" ht="409.5" x14ac:dyDescent="0.25">
      <c r="A1142" s="85" t="s">
        <v>5872</v>
      </c>
      <c r="B1142" s="85" t="s">
        <v>13886</v>
      </c>
      <c r="C1142" s="85" t="s">
        <v>13887</v>
      </c>
    </row>
    <row r="1143" spans="1:3" ht="409.5" x14ac:dyDescent="0.25">
      <c r="A1143" s="85" t="s">
        <v>5871</v>
      </c>
      <c r="B1143" s="85" t="s">
        <v>13888</v>
      </c>
      <c r="C1143" s="85" t="s">
        <v>6197</v>
      </c>
    </row>
    <row r="1144" spans="1:3" ht="409.5" x14ac:dyDescent="0.25">
      <c r="A1144" s="85" t="s">
        <v>5870</v>
      </c>
      <c r="B1144" s="85" t="s">
        <v>6198</v>
      </c>
      <c r="C1144" s="85" t="s">
        <v>13889</v>
      </c>
    </row>
    <row r="1145" spans="1:3" ht="409.5" x14ac:dyDescent="0.25">
      <c r="A1145" s="85" t="s">
        <v>5869</v>
      </c>
      <c r="B1145" s="85" t="s">
        <v>13890</v>
      </c>
      <c r="C1145" s="85" t="s">
        <v>6199</v>
      </c>
    </row>
    <row r="1146" spans="1:3" ht="409.5" x14ac:dyDescent="0.25">
      <c r="A1146" s="85" t="s">
        <v>5864</v>
      </c>
      <c r="B1146" s="85" t="s">
        <v>6200</v>
      </c>
      <c r="C1146" s="85" t="s">
        <v>13891</v>
      </c>
    </row>
    <row r="1147" spans="1:3" ht="409.5" x14ac:dyDescent="0.25">
      <c r="A1147" s="85" t="s">
        <v>5861</v>
      </c>
      <c r="B1147" s="85" t="s">
        <v>13892</v>
      </c>
      <c r="C1147" s="85" t="s">
        <v>13893</v>
      </c>
    </row>
    <row r="1148" spans="1:3" ht="409.5" x14ac:dyDescent="0.25">
      <c r="A1148" s="85" t="s">
        <v>5860</v>
      </c>
      <c r="B1148" s="85" t="s">
        <v>13894</v>
      </c>
      <c r="C1148" s="85" t="s">
        <v>13895</v>
      </c>
    </row>
    <row r="1149" spans="1:3" ht="409.5" x14ac:dyDescent="0.25">
      <c r="A1149" s="85" t="s">
        <v>5859</v>
      </c>
      <c r="B1149" s="85" t="s">
        <v>13896</v>
      </c>
      <c r="C1149" s="85" t="s">
        <v>13897</v>
      </c>
    </row>
    <row r="1150" spans="1:3" ht="153" x14ac:dyDescent="0.25">
      <c r="A1150" s="85" t="s">
        <v>5858</v>
      </c>
      <c r="B1150" s="85" t="s">
        <v>4530</v>
      </c>
      <c r="C1150" s="85" t="s">
        <v>13898</v>
      </c>
    </row>
    <row r="1151" spans="1:3" ht="51" x14ac:dyDescent="0.25">
      <c r="A1151" s="85" t="s">
        <v>5857</v>
      </c>
      <c r="B1151" s="85" t="s">
        <v>4530</v>
      </c>
      <c r="C1151" s="85" t="s">
        <v>13899</v>
      </c>
    </row>
    <row r="1152" spans="1:3" ht="409.5" x14ac:dyDescent="0.25">
      <c r="A1152" s="85" t="s">
        <v>5856</v>
      </c>
      <c r="B1152" s="85" t="s">
        <v>13900</v>
      </c>
      <c r="C1152" s="85" t="s">
        <v>13901</v>
      </c>
    </row>
    <row r="1153" spans="1:3" ht="409.5" x14ac:dyDescent="0.25">
      <c r="A1153" s="85" t="s">
        <v>5853</v>
      </c>
      <c r="B1153" s="85" t="s">
        <v>6201</v>
      </c>
      <c r="C1153" s="85" t="s">
        <v>13902</v>
      </c>
    </row>
    <row r="1154" spans="1:3" ht="51" x14ac:dyDescent="0.25">
      <c r="A1154" s="85" t="s">
        <v>5852</v>
      </c>
      <c r="B1154" s="85" t="s">
        <v>4530</v>
      </c>
      <c r="C1154" s="85" t="s">
        <v>13903</v>
      </c>
    </row>
    <row r="1155" spans="1:3" ht="318.75" x14ac:dyDescent="0.25">
      <c r="A1155" s="85" t="s">
        <v>5851</v>
      </c>
      <c r="B1155" s="85" t="s">
        <v>6202</v>
      </c>
      <c r="C1155" s="85" t="s">
        <v>13904</v>
      </c>
    </row>
    <row r="1156" spans="1:3" ht="409.5" x14ac:dyDescent="0.25">
      <c r="A1156" s="85" t="s">
        <v>5850</v>
      </c>
      <c r="B1156" s="85" t="s">
        <v>13905</v>
      </c>
      <c r="C1156" s="85" t="s">
        <v>13906</v>
      </c>
    </row>
    <row r="1157" spans="1:3" ht="409.5" x14ac:dyDescent="0.25">
      <c r="A1157" s="85" t="s">
        <v>5849</v>
      </c>
      <c r="B1157" s="85" t="s">
        <v>13907</v>
      </c>
      <c r="C1157" s="85" t="s">
        <v>13908</v>
      </c>
    </row>
    <row r="1158" spans="1:3" ht="409.5" x14ac:dyDescent="0.25">
      <c r="A1158" s="85" t="s">
        <v>5847</v>
      </c>
      <c r="B1158" s="85" t="s">
        <v>13909</v>
      </c>
      <c r="C1158" s="85" t="s">
        <v>13910</v>
      </c>
    </row>
    <row r="1159" spans="1:3" ht="331.5" x14ac:dyDescent="0.25">
      <c r="A1159" s="85" t="s">
        <v>5846</v>
      </c>
      <c r="B1159" s="85" t="s">
        <v>6203</v>
      </c>
      <c r="C1159" s="85" t="s">
        <v>13911</v>
      </c>
    </row>
    <row r="1160" spans="1:3" ht="409.5" x14ac:dyDescent="0.25">
      <c r="A1160" s="85" t="s">
        <v>5844</v>
      </c>
      <c r="B1160" s="85" t="s">
        <v>13912</v>
      </c>
      <c r="C1160" s="85" t="s">
        <v>6204</v>
      </c>
    </row>
    <row r="1161" spans="1:3" ht="409.5" x14ac:dyDescent="0.25">
      <c r="A1161" s="85" t="s">
        <v>5843</v>
      </c>
      <c r="B1161" s="85" t="s">
        <v>13913</v>
      </c>
      <c r="C1161" s="85" t="s">
        <v>6205</v>
      </c>
    </row>
    <row r="1162" spans="1:3" ht="409.5" x14ac:dyDescent="0.25">
      <c r="A1162" s="85" t="s">
        <v>5841</v>
      </c>
      <c r="B1162" s="85" t="s">
        <v>13914</v>
      </c>
      <c r="C1162" s="85" t="s">
        <v>13915</v>
      </c>
    </row>
    <row r="1163" spans="1:3" ht="51" x14ac:dyDescent="0.25">
      <c r="A1163" s="85" t="s">
        <v>5840</v>
      </c>
      <c r="B1163" s="85" t="s">
        <v>4530</v>
      </c>
      <c r="C1163" s="85" t="s">
        <v>13916</v>
      </c>
    </row>
    <row r="1164" spans="1:3" ht="51" x14ac:dyDescent="0.25">
      <c r="A1164" s="85" t="s">
        <v>5839</v>
      </c>
      <c r="B1164" s="85" t="s">
        <v>4530</v>
      </c>
      <c r="C1164" s="85" t="s">
        <v>13917</v>
      </c>
    </row>
    <row r="1165" spans="1:3" ht="409.5" x14ac:dyDescent="0.25">
      <c r="A1165" s="85" t="s">
        <v>5836</v>
      </c>
      <c r="B1165" s="85" t="s">
        <v>13918</v>
      </c>
      <c r="C1165" s="85" t="s">
        <v>13919</v>
      </c>
    </row>
    <row r="1166" spans="1:3" ht="409.5" x14ac:dyDescent="0.25">
      <c r="A1166" s="85" t="s">
        <v>5835</v>
      </c>
      <c r="B1166" s="85" t="s">
        <v>6206</v>
      </c>
      <c r="C1166" s="85" t="s">
        <v>13920</v>
      </c>
    </row>
    <row r="1167" spans="1:3" ht="51" x14ac:dyDescent="0.25">
      <c r="A1167" s="85" t="s">
        <v>5834</v>
      </c>
      <c r="B1167" s="85" t="s">
        <v>4530</v>
      </c>
      <c r="C1167" s="85" t="s">
        <v>13916</v>
      </c>
    </row>
    <row r="1168" spans="1:3" ht="409.5" x14ac:dyDescent="0.25">
      <c r="A1168" s="85" t="s">
        <v>5833</v>
      </c>
      <c r="B1168" s="85" t="s">
        <v>13921</v>
      </c>
      <c r="C1168" s="85" t="s">
        <v>13922</v>
      </c>
    </row>
    <row r="1169" spans="1:3" ht="51" x14ac:dyDescent="0.25">
      <c r="A1169" s="85" t="s">
        <v>5831</v>
      </c>
      <c r="B1169" s="85" t="s">
        <v>4530</v>
      </c>
      <c r="C1169" s="85" t="s">
        <v>13923</v>
      </c>
    </row>
    <row r="1170" spans="1:3" ht="331.5" x14ac:dyDescent="0.25">
      <c r="A1170" s="85" t="s">
        <v>5830</v>
      </c>
      <c r="B1170" s="85" t="s">
        <v>6207</v>
      </c>
      <c r="C1170" s="85" t="s">
        <v>13924</v>
      </c>
    </row>
    <row r="1171" spans="1:3" ht="153" x14ac:dyDescent="0.25">
      <c r="A1171" s="85" t="s">
        <v>5828</v>
      </c>
      <c r="B1171" s="85" t="s">
        <v>6208</v>
      </c>
      <c r="C1171" s="85" t="s">
        <v>13925</v>
      </c>
    </row>
    <row r="1172" spans="1:3" ht="409.5" x14ac:dyDescent="0.25">
      <c r="A1172" s="85" t="s">
        <v>5827</v>
      </c>
      <c r="B1172" s="85" t="s">
        <v>13926</v>
      </c>
      <c r="C1172" s="85" t="s">
        <v>6209</v>
      </c>
    </row>
    <row r="1173" spans="1:3" ht="409.5" x14ac:dyDescent="0.25">
      <c r="A1173" s="85" t="s">
        <v>5826</v>
      </c>
      <c r="B1173" s="85" t="s">
        <v>13927</v>
      </c>
      <c r="C1173" s="85" t="s">
        <v>13928</v>
      </c>
    </row>
    <row r="1174" spans="1:3" ht="409.5" x14ac:dyDescent="0.25">
      <c r="A1174" s="85" t="s">
        <v>5824</v>
      </c>
      <c r="B1174" s="85" t="s">
        <v>13929</v>
      </c>
      <c r="C1174" s="85" t="s">
        <v>13930</v>
      </c>
    </row>
    <row r="1175" spans="1:3" ht="409.5" x14ac:dyDescent="0.25">
      <c r="A1175" s="85" t="s">
        <v>5823</v>
      </c>
      <c r="B1175" s="85" t="s">
        <v>6210</v>
      </c>
      <c r="C1175" s="85" t="s">
        <v>13931</v>
      </c>
    </row>
    <row r="1176" spans="1:3" ht="204" x14ac:dyDescent="0.25">
      <c r="A1176" s="85" t="s">
        <v>5822</v>
      </c>
      <c r="B1176" s="85" t="s">
        <v>6211</v>
      </c>
      <c r="C1176" s="85" t="s">
        <v>13932</v>
      </c>
    </row>
    <row r="1177" spans="1:3" ht="409.5" x14ac:dyDescent="0.25">
      <c r="A1177" s="85" t="s">
        <v>5821</v>
      </c>
      <c r="B1177" s="85" t="s">
        <v>6212</v>
      </c>
      <c r="C1177" s="85" t="s">
        <v>13933</v>
      </c>
    </row>
    <row r="1178" spans="1:3" ht="409.5" x14ac:dyDescent="0.25">
      <c r="A1178" s="85" t="s">
        <v>5820</v>
      </c>
      <c r="B1178" s="85" t="s">
        <v>13934</v>
      </c>
      <c r="C1178" s="85" t="s">
        <v>13935</v>
      </c>
    </row>
    <row r="1179" spans="1:3" ht="409.5" x14ac:dyDescent="0.25">
      <c r="A1179" s="85" t="s">
        <v>5819</v>
      </c>
      <c r="B1179" s="85" t="s">
        <v>6213</v>
      </c>
      <c r="C1179" s="85" t="s">
        <v>13936</v>
      </c>
    </row>
    <row r="1180" spans="1:3" ht="165.75" x14ac:dyDescent="0.25">
      <c r="A1180" s="85" t="s">
        <v>5818</v>
      </c>
      <c r="B1180" s="85" t="s">
        <v>6214</v>
      </c>
      <c r="C1180" s="85" t="s">
        <v>13937</v>
      </c>
    </row>
    <row r="1181" spans="1:3" ht="409.5" x14ac:dyDescent="0.25">
      <c r="A1181" s="85" t="s">
        <v>5817</v>
      </c>
      <c r="B1181" s="85" t="s">
        <v>13938</v>
      </c>
      <c r="C1181" s="85" t="s">
        <v>13939</v>
      </c>
    </row>
    <row r="1182" spans="1:3" ht="409.5" x14ac:dyDescent="0.25">
      <c r="A1182" s="85" t="s">
        <v>5816</v>
      </c>
      <c r="B1182" s="85" t="s">
        <v>13940</v>
      </c>
      <c r="C1182" s="85" t="s">
        <v>13941</v>
      </c>
    </row>
    <row r="1183" spans="1:3" ht="409.5" x14ac:dyDescent="0.25">
      <c r="A1183" s="85" t="s">
        <v>5815</v>
      </c>
      <c r="B1183" s="85" t="s">
        <v>6215</v>
      </c>
      <c r="C1183" s="85" t="s">
        <v>13942</v>
      </c>
    </row>
    <row r="1184" spans="1:3" ht="51" x14ac:dyDescent="0.25">
      <c r="A1184" s="85" t="s">
        <v>5814</v>
      </c>
      <c r="B1184" s="85" t="s">
        <v>4530</v>
      </c>
      <c r="C1184" s="85" t="s">
        <v>13943</v>
      </c>
    </row>
    <row r="1185" spans="1:3" ht="51" x14ac:dyDescent="0.25">
      <c r="A1185" s="85" t="s">
        <v>5813</v>
      </c>
      <c r="B1185" s="85" t="s">
        <v>4530</v>
      </c>
      <c r="C1185" s="85" t="s">
        <v>13944</v>
      </c>
    </row>
    <row r="1186" spans="1:3" ht="409.5" x14ac:dyDescent="0.25">
      <c r="A1186" s="85" t="s">
        <v>5812</v>
      </c>
      <c r="B1186" s="85" t="s">
        <v>13945</v>
      </c>
      <c r="C1186" s="85" t="s">
        <v>13946</v>
      </c>
    </row>
    <row r="1187" spans="1:3" ht="293.25" x14ac:dyDescent="0.25">
      <c r="A1187" s="85" t="s">
        <v>5811</v>
      </c>
      <c r="B1187" s="85" t="s">
        <v>6216</v>
      </c>
      <c r="C1187" s="85" t="s">
        <v>13947</v>
      </c>
    </row>
    <row r="1188" spans="1:3" ht="409.5" x14ac:dyDescent="0.25">
      <c r="A1188" s="85" t="s">
        <v>5810</v>
      </c>
      <c r="B1188" s="85" t="s">
        <v>13948</v>
      </c>
      <c r="C1188" s="85" t="s">
        <v>6217</v>
      </c>
    </row>
    <row r="1189" spans="1:3" ht="51" x14ac:dyDescent="0.25">
      <c r="A1189" s="85" t="s">
        <v>5809</v>
      </c>
      <c r="B1189" s="85" t="s">
        <v>4530</v>
      </c>
      <c r="C1189" s="85" t="s">
        <v>13949</v>
      </c>
    </row>
    <row r="1190" spans="1:3" ht="51" x14ac:dyDescent="0.25">
      <c r="A1190" s="85" t="s">
        <v>5808</v>
      </c>
      <c r="B1190" s="85" t="s">
        <v>4530</v>
      </c>
      <c r="C1190" s="85" t="s">
        <v>13950</v>
      </c>
    </row>
    <row r="1191" spans="1:3" ht="51" x14ac:dyDescent="0.25">
      <c r="A1191" s="85" t="s">
        <v>5807</v>
      </c>
      <c r="B1191" s="85" t="s">
        <v>4530</v>
      </c>
      <c r="C1191" s="85" t="s">
        <v>13951</v>
      </c>
    </row>
    <row r="1192" spans="1:3" ht="51" x14ac:dyDescent="0.25">
      <c r="A1192" s="85" t="s">
        <v>5806</v>
      </c>
      <c r="B1192" s="85" t="s">
        <v>4530</v>
      </c>
      <c r="C1192" s="85" t="s">
        <v>13952</v>
      </c>
    </row>
    <row r="1193" spans="1:3" ht="395.25" x14ac:dyDescent="0.25">
      <c r="A1193" s="85" t="s">
        <v>5805</v>
      </c>
      <c r="B1193" s="85" t="s">
        <v>6218</v>
      </c>
      <c r="C1193" s="85" t="s">
        <v>13953</v>
      </c>
    </row>
    <row r="1194" spans="1:3" ht="51" x14ac:dyDescent="0.25">
      <c r="A1194" s="85" t="s">
        <v>5804</v>
      </c>
      <c r="B1194" s="85" t="s">
        <v>4530</v>
      </c>
      <c r="C1194" s="85" t="s">
        <v>13949</v>
      </c>
    </row>
    <row r="1195" spans="1:3" ht="409.5" x14ac:dyDescent="0.25">
      <c r="A1195" s="85" t="s">
        <v>5802</v>
      </c>
      <c r="B1195" s="85" t="s">
        <v>13954</v>
      </c>
      <c r="C1195" s="85" t="s">
        <v>13955</v>
      </c>
    </row>
    <row r="1196" spans="1:3" ht="409.5" x14ac:dyDescent="0.25">
      <c r="A1196" s="85" t="s">
        <v>5801</v>
      </c>
      <c r="B1196" s="85" t="s">
        <v>13956</v>
      </c>
      <c r="C1196" s="85" t="s">
        <v>13957</v>
      </c>
    </row>
    <row r="1197" spans="1:3" ht="395.25" x14ac:dyDescent="0.25">
      <c r="A1197" s="85" t="s">
        <v>5800</v>
      </c>
      <c r="B1197" s="85" t="s">
        <v>6219</v>
      </c>
      <c r="C1197" s="85" t="s">
        <v>13958</v>
      </c>
    </row>
    <row r="1198" spans="1:3" ht="369.75" x14ac:dyDescent="0.25">
      <c r="A1198" s="85" t="s">
        <v>5799</v>
      </c>
      <c r="B1198" s="85" t="s">
        <v>6220</v>
      </c>
      <c r="C1198" s="85" t="s">
        <v>13959</v>
      </c>
    </row>
    <row r="1199" spans="1:3" ht="409.5" x14ac:dyDescent="0.25">
      <c r="A1199" s="85" t="s">
        <v>5798</v>
      </c>
      <c r="B1199" s="85" t="s">
        <v>6221</v>
      </c>
      <c r="C1199" s="85" t="s">
        <v>13960</v>
      </c>
    </row>
    <row r="1200" spans="1:3" ht="382.5" x14ac:dyDescent="0.25">
      <c r="A1200" s="85" t="s">
        <v>5796</v>
      </c>
      <c r="B1200" s="85" t="s">
        <v>13961</v>
      </c>
      <c r="C1200" s="85" t="s">
        <v>13962</v>
      </c>
    </row>
    <row r="1201" spans="1:3" ht="409.5" x14ac:dyDescent="0.25">
      <c r="A1201" s="85" t="s">
        <v>5795</v>
      </c>
      <c r="B1201" s="85" t="s">
        <v>6222</v>
      </c>
      <c r="C1201" s="85" t="s">
        <v>13963</v>
      </c>
    </row>
    <row r="1202" spans="1:3" ht="409.5" x14ac:dyDescent="0.25">
      <c r="A1202" s="85" t="s">
        <v>5794</v>
      </c>
      <c r="B1202" s="85" t="s">
        <v>6223</v>
      </c>
      <c r="C1202" s="85" t="s">
        <v>13964</v>
      </c>
    </row>
    <row r="1203" spans="1:3" ht="409.5" x14ac:dyDescent="0.25">
      <c r="A1203" s="85" t="s">
        <v>5793</v>
      </c>
      <c r="B1203" s="85" t="s">
        <v>13965</v>
      </c>
      <c r="C1203" s="85" t="s">
        <v>13966</v>
      </c>
    </row>
    <row r="1204" spans="1:3" ht="409.5" x14ac:dyDescent="0.25">
      <c r="A1204" s="85" t="s">
        <v>5789</v>
      </c>
      <c r="B1204" s="85" t="s">
        <v>6224</v>
      </c>
      <c r="C1204" s="85" t="s">
        <v>13967</v>
      </c>
    </row>
    <row r="1205" spans="1:3" ht="395.25" x14ac:dyDescent="0.25">
      <c r="A1205" s="85" t="s">
        <v>5788</v>
      </c>
      <c r="B1205" s="85" t="s">
        <v>6225</v>
      </c>
      <c r="C1205" s="85" t="s">
        <v>13968</v>
      </c>
    </row>
    <row r="1206" spans="1:3" ht="51" x14ac:dyDescent="0.25">
      <c r="A1206" s="85" t="s">
        <v>5787</v>
      </c>
      <c r="B1206" s="85" t="s">
        <v>4530</v>
      </c>
      <c r="C1206" s="85" t="s">
        <v>13969</v>
      </c>
    </row>
    <row r="1207" spans="1:3" ht="153" x14ac:dyDescent="0.25">
      <c r="A1207" s="85" t="s">
        <v>5785</v>
      </c>
      <c r="B1207" s="85" t="s">
        <v>4530</v>
      </c>
      <c r="C1207" s="85" t="s">
        <v>13970</v>
      </c>
    </row>
    <row r="1208" spans="1:3" ht="229.5" x14ac:dyDescent="0.25">
      <c r="A1208" s="85" t="s">
        <v>5784</v>
      </c>
      <c r="B1208" s="85" t="s">
        <v>6226</v>
      </c>
      <c r="C1208" s="85" t="s">
        <v>13971</v>
      </c>
    </row>
    <row r="1209" spans="1:3" ht="409.5" x14ac:dyDescent="0.25">
      <c r="A1209" s="85" t="s">
        <v>5783</v>
      </c>
      <c r="B1209" s="85" t="s">
        <v>13972</v>
      </c>
      <c r="C1209" s="85" t="s">
        <v>13973</v>
      </c>
    </row>
    <row r="1210" spans="1:3" ht="409.5" x14ac:dyDescent="0.25">
      <c r="A1210" s="85" t="s">
        <v>5782</v>
      </c>
      <c r="B1210" s="85" t="s">
        <v>13974</v>
      </c>
      <c r="C1210" s="85" t="s">
        <v>6227</v>
      </c>
    </row>
    <row r="1211" spans="1:3" ht="409.5" x14ac:dyDescent="0.25">
      <c r="A1211" s="85" t="s">
        <v>5781</v>
      </c>
      <c r="B1211" s="85" t="s">
        <v>13975</v>
      </c>
      <c r="C1211" s="85" t="s">
        <v>13976</v>
      </c>
    </row>
    <row r="1212" spans="1:3" ht="51" x14ac:dyDescent="0.25">
      <c r="A1212" s="85" t="s">
        <v>5780</v>
      </c>
      <c r="B1212" s="85" t="s">
        <v>4530</v>
      </c>
      <c r="C1212" s="85" t="s">
        <v>13977</v>
      </c>
    </row>
    <row r="1213" spans="1:3" ht="409.5" x14ac:dyDescent="0.25">
      <c r="A1213" s="85" t="s">
        <v>5778</v>
      </c>
      <c r="B1213" s="85" t="s">
        <v>6228</v>
      </c>
      <c r="C1213" s="85" t="s">
        <v>13978</v>
      </c>
    </row>
    <row r="1214" spans="1:3" ht="409.5" x14ac:dyDescent="0.25">
      <c r="A1214" s="85" t="s">
        <v>5777</v>
      </c>
      <c r="B1214" s="85" t="s">
        <v>13979</v>
      </c>
      <c r="C1214" s="85" t="s">
        <v>13980</v>
      </c>
    </row>
    <row r="1215" spans="1:3" ht="409.5" x14ac:dyDescent="0.25">
      <c r="A1215" s="85" t="s">
        <v>5776</v>
      </c>
      <c r="B1215" s="85" t="s">
        <v>13981</v>
      </c>
      <c r="C1215" s="85" t="s">
        <v>13982</v>
      </c>
    </row>
    <row r="1216" spans="1:3" ht="344.25" x14ac:dyDescent="0.25">
      <c r="A1216" s="85" t="s">
        <v>5775</v>
      </c>
      <c r="B1216" s="85" t="s">
        <v>6229</v>
      </c>
      <c r="C1216" s="85" t="s">
        <v>13983</v>
      </c>
    </row>
    <row r="1217" spans="1:3" ht="409.5" x14ac:dyDescent="0.25">
      <c r="A1217" s="85" t="s">
        <v>5774</v>
      </c>
      <c r="B1217" s="85" t="s">
        <v>6230</v>
      </c>
      <c r="C1217" s="85" t="s">
        <v>13984</v>
      </c>
    </row>
    <row r="1218" spans="1:3" ht="409.5" x14ac:dyDescent="0.25">
      <c r="A1218" s="85" t="s">
        <v>5773</v>
      </c>
      <c r="B1218" s="85" t="s">
        <v>13985</v>
      </c>
      <c r="C1218" s="85" t="s">
        <v>13986</v>
      </c>
    </row>
    <row r="1219" spans="1:3" ht="409.5" x14ac:dyDescent="0.25">
      <c r="A1219" s="85" t="s">
        <v>5772</v>
      </c>
      <c r="B1219" s="85" t="s">
        <v>6231</v>
      </c>
      <c r="C1219" s="85" t="s">
        <v>13987</v>
      </c>
    </row>
    <row r="1220" spans="1:3" ht="409.5" x14ac:dyDescent="0.25">
      <c r="A1220" s="85" t="s">
        <v>5771</v>
      </c>
      <c r="B1220" s="85" t="s">
        <v>13988</v>
      </c>
      <c r="C1220" s="85" t="s">
        <v>13989</v>
      </c>
    </row>
    <row r="1221" spans="1:3" ht="409.5" x14ac:dyDescent="0.25">
      <c r="A1221" s="85" t="s">
        <v>5770</v>
      </c>
      <c r="B1221" s="85" t="s">
        <v>13990</v>
      </c>
      <c r="C1221" s="85" t="s">
        <v>6232</v>
      </c>
    </row>
    <row r="1222" spans="1:3" ht="51" x14ac:dyDescent="0.25">
      <c r="A1222" s="85" t="s">
        <v>5769</v>
      </c>
      <c r="B1222" s="85" t="s">
        <v>4530</v>
      </c>
      <c r="C1222" s="85" t="s">
        <v>13991</v>
      </c>
    </row>
    <row r="1223" spans="1:3" ht="153" x14ac:dyDescent="0.25">
      <c r="A1223" s="85" t="s">
        <v>5767</v>
      </c>
      <c r="B1223" s="85" t="s">
        <v>4530</v>
      </c>
      <c r="C1223" s="85" t="s">
        <v>13992</v>
      </c>
    </row>
    <row r="1224" spans="1:3" ht="409.5" x14ac:dyDescent="0.25">
      <c r="A1224" s="85" t="s">
        <v>5764</v>
      </c>
      <c r="B1224" s="85" t="s">
        <v>13993</v>
      </c>
      <c r="C1224" s="85" t="s">
        <v>13994</v>
      </c>
    </row>
    <row r="1225" spans="1:3" ht="280.5" x14ac:dyDescent="0.25">
      <c r="A1225" s="85" t="s">
        <v>5763</v>
      </c>
      <c r="B1225" s="85" t="s">
        <v>13995</v>
      </c>
      <c r="C1225" s="85" t="s">
        <v>13996</v>
      </c>
    </row>
    <row r="1226" spans="1:3" ht="51" x14ac:dyDescent="0.25">
      <c r="A1226" s="85" t="s">
        <v>5761</v>
      </c>
      <c r="B1226" s="85" t="s">
        <v>4530</v>
      </c>
      <c r="C1226" s="85" t="s">
        <v>13997</v>
      </c>
    </row>
    <row r="1227" spans="1:3" ht="409.5" x14ac:dyDescent="0.25">
      <c r="A1227" s="85" t="s">
        <v>5759</v>
      </c>
      <c r="B1227" s="85" t="s">
        <v>13998</v>
      </c>
      <c r="C1227" s="85" t="s">
        <v>13999</v>
      </c>
    </row>
    <row r="1228" spans="1:3" ht="409.5" x14ac:dyDescent="0.25">
      <c r="A1228" s="85" t="s">
        <v>5757</v>
      </c>
      <c r="B1228" s="85" t="s">
        <v>14000</v>
      </c>
      <c r="C1228" s="85" t="s">
        <v>14001</v>
      </c>
    </row>
    <row r="1229" spans="1:3" ht="409.5" x14ac:dyDescent="0.25">
      <c r="A1229" s="85" t="s">
        <v>5756</v>
      </c>
      <c r="B1229" s="85" t="s">
        <v>14002</v>
      </c>
      <c r="C1229" s="85" t="s">
        <v>14003</v>
      </c>
    </row>
    <row r="1230" spans="1:3" ht="102" x14ac:dyDescent="0.25">
      <c r="A1230" s="85" t="s">
        <v>5754</v>
      </c>
      <c r="B1230" s="85" t="s">
        <v>6233</v>
      </c>
      <c r="C1230" s="85" t="s">
        <v>14004</v>
      </c>
    </row>
    <row r="1231" spans="1:3" ht="318.75" x14ac:dyDescent="0.25">
      <c r="A1231" s="85" t="s">
        <v>5753</v>
      </c>
      <c r="B1231" s="85" t="s">
        <v>6234</v>
      </c>
      <c r="C1231" s="85" t="s">
        <v>14005</v>
      </c>
    </row>
    <row r="1232" spans="1:3" ht="382.5" x14ac:dyDescent="0.25">
      <c r="A1232" s="85" t="s">
        <v>5751</v>
      </c>
      <c r="B1232" s="85" t="s">
        <v>6235</v>
      </c>
      <c r="C1232" s="85" t="s">
        <v>14006</v>
      </c>
    </row>
    <row r="1233" spans="1:3" ht="51" x14ac:dyDescent="0.25">
      <c r="A1233" s="85" t="s">
        <v>5749</v>
      </c>
      <c r="B1233" s="85" t="s">
        <v>4530</v>
      </c>
      <c r="C1233" s="85" t="s">
        <v>14007</v>
      </c>
    </row>
    <row r="1234" spans="1:3" ht="51" x14ac:dyDescent="0.25">
      <c r="A1234" s="85" t="s">
        <v>5748</v>
      </c>
      <c r="B1234" s="85" t="s">
        <v>4530</v>
      </c>
      <c r="C1234" s="85" t="s">
        <v>14008</v>
      </c>
    </row>
    <row r="1235" spans="1:3" ht="178.5" x14ac:dyDescent="0.25">
      <c r="A1235" s="85" t="s">
        <v>5747</v>
      </c>
      <c r="B1235" s="85" t="s">
        <v>6236</v>
      </c>
      <c r="C1235" s="85" t="s">
        <v>14009</v>
      </c>
    </row>
    <row r="1236" spans="1:3" ht="51" x14ac:dyDescent="0.25">
      <c r="A1236" s="85" t="s">
        <v>5746</v>
      </c>
      <c r="B1236" s="85" t="s">
        <v>4530</v>
      </c>
      <c r="C1236" s="85" t="s">
        <v>14010</v>
      </c>
    </row>
    <row r="1237" spans="1:3" ht="51" x14ac:dyDescent="0.25">
      <c r="A1237" s="85" t="s">
        <v>5745</v>
      </c>
      <c r="B1237" s="85" t="s">
        <v>4530</v>
      </c>
      <c r="C1237" s="85" t="s">
        <v>14010</v>
      </c>
    </row>
    <row r="1238" spans="1:3" ht="409.5" x14ac:dyDescent="0.25">
      <c r="A1238" s="85" t="s">
        <v>5743</v>
      </c>
      <c r="B1238" s="85" t="s">
        <v>6237</v>
      </c>
      <c r="C1238" s="85" t="s">
        <v>14011</v>
      </c>
    </row>
    <row r="1239" spans="1:3" ht="409.5" x14ac:dyDescent="0.25">
      <c r="A1239" s="85" t="s">
        <v>5742</v>
      </c>
      <c r="B1239" s="85" t="s">
        <v>14012</v>
      </c>
      <c r="C1239" s="85" t="s">
        <v>14013</v>
      </c>
    </row>
    <row r="1240" spans="1:3" ht="409.5" x14ac:dyDescent="0.25">
      <c r="A1240" s="85" t="s">
        <v>5740</v>
      </c>
      <c r="B1240" s="85" t="s">
        <v>6238</v>
      </c>
      <c r="C1240" s="85" t="s">
        <v>14014</v>
      </c>
    </row>
    <row r="1241" spans="1:3" ht="51" x14ac:dyDescent="0.25">
      <c r="A1241" s="85" t="s">
        <v>5739</v>
      </c>
      <c r="B1241" s="85" t="s">
        <v>4530</v>
      </c>
      <c r="C1241" s="85" t="s">
        <v>14015</v>
      </c>
    </row>
    <row r="1242" spans="1:3" ht="344.25" x14ac:dyDescent="0.25">
      <c r="A1242" s="85" t="s">
        <v>5737</v>
      </c>
      <c r="B1242" s="85" t="s">
        <v>14016</v>
      </c>
      <c r="C1242" s="85" t="s">
        <v>6239</v>
      </c>
    </row>
    <row r="1243" spans="1:3" ht="409.5" x14ac:dyDescent="0.25">
      <c r="A1243" s="85" t="s">
        <v>5736</v>
      </c>
      <c r="B1243" s="85" t="s">
        <v>6240</v>
      </c>
      <c r="C1243" s="85" t="s">
        <v>14017</v>
      </c>
    </row>
    <row r="1244" spans="1:3" ht="382.5" x14ac:dyDescent="0.25">
      <c r="A1244" s="85" t="s">
        <v>5735</v>
      </c>
      <c r="B1244" s="85" t="s">
        <v>6241</v>
      </c>
      <c r="C1244" s="85" t="s">
        <v>14018</v>
      </c>
    </row>
    <row r="1245" spans="1:3" ht="409.5" x14ac:dyDescent="0.25">
      <c r="A1245" s="85" t="s">
        <v>5734</v>
      </c>
      <c r="B1245" s="85" t="s">
        <v>6242</v>
      </c>
      <c r="C1245" s="85" t="s">
        <v>14019</v>
      </c>
    </row>
    <row r="1246" spans="1:3" ht="191.25" x14ac:dyDescent="0.25">
      <c r="A1246" s="85" t="s">
        <v>5733</v>
      </c>
      <c r="B1246" s="85" t="s">
        <v>6243</v>
      </c>
      <c r="C1246" s="85" t="s">
        <v>14020</v>
      </c>
    </row>
    <row r="1247" spans="1:3" ht="344.25" x14ac:dyDescent="0.25">
      <c r="A1247" s="85" t="s">
        <v>5732</v>
      </c>
      <c r="B1247" s="85" t="s">
        <v>6244</v>
      </c>
      <c r="C1247" s="85" t="s">
        <v>14021</v>
      </c>
    </row>
    <row r="1248" spans="1:3" ht="51" x14ac:dyDescent="0.25">
      <c r="A1248" s="85" t="s">
        <v>5729</v>
      </c>
      <c r="B1248" s="85" t="s">
        <v>4530</v>
      </c>
      <c r="C1248" s="85" t="s">
        <v>14022</v>
      </c>
    </row>
    <row r="1249" spans="1:3" ht="409.5" x14ac:dyDescent="0.25">
      <c r="A1249" s="85" t="s">
        <v>5728</v>
      </c>
      <c r="B1249" s="85" t="s">
        <v>6245</v>
      </c>
      <c r="C1249" s="85" t="s">
        <v>14023</v>
      </c>
    </row>
    <row r="1250" spans="1:3" ht="51" x14ac:dyDescent="0.25">
      <c r="A1250" s="85" t="s">
        <v>5727</v>
      </c>
      <c r="B1250" s="85" t="s">
        <v>4530</v>
      </c>
      <c r="C1250" s="85" t="s">
        <v>14024</v>
      </c>
    </row>
    <row r="1251" spans="1:3" ht="153" x14ac:dyDescent="0.25">
      <c r="A1251" s="85" t="s">
        <v>5726</v>
      </c>
      <c r="B1251" s="85" t="s">
        <v>6246</v>
      </c>
      <c r="C1251" s="85" t="s">
        <v>14025</v>
      </c>
    </row>
    <row r="1252" spans="1:3" ht="229.5" x14ac:dyDescent="0.25">
      <c r="A1252" s="85" t="s">
        <v>5723</v>
      </c>
      <c r="B1252" s="85" t="s">
        <v>14026</v>
      </c>
      <c r="C1252" s="85" t="s">
        <v>14027</v>
      </c>
    </row>
    <row r="1253" spans="1:3" ht="409.5" x14ac:dyDescent="0.25">
      <c r="A1253" s="85" t="s">
        <v>5722</v>
      </c>
      <c r="B1253" s="85" t="s">
        <v>6247</v>
      </c>
      <c r="C1253" s="85" t="s">
        <v>14028</v>
      </c>
    </row>
    <row r="1254" spans="1:3" ht="51" x14ac:dyDescent="0.25">
      <c r="A1254" s="85" t="s">
        <v>5720</v>
      </c>
      <c r="B1254" s="85" t="s">
        <v>4530</v>
      </c>
      <c r="C1254" s="85" t="s">
        <v>14029</v>
      </c>
    </row>
    <row r="1255" spans="1:3" ht="409.5" x14ac:dyDescent="0.25">
      <c r="A1255" s="85" t="s">
        <v>5719</v>
      </c>
      <c r="B1255" s="85" t="s">
        <v>6248</v>
      </c>
      <c r="C1255" s="85" t="s">
        <v>14030</v>
      </c>
    </row>
    <row r="1256" spans="1:3" ht="382.5" x14ac:dyDescent="0.25">
      <c r="A1256" s="85" t="s">
        <v>5718</v>
      </c>
      <c r="B1256" s="85" t="s">
        <v>6249</v>
      </c>
      <c r="C1256" s="85" t="s">
        <v>14031</v>
      </c>
    </row>
    <row r="1257" spans="1:3" ht="153" x14ac:dyDescent="0.25">
      <c r="A1257" s="85" t="s">
        <v>5716</v>
      </c>
      <c r="B1257" s="85" t="s">
        <v>6250</v>
      </c>
      <c r="C1257" s="85" t="s">
        <v>14032</v>
      </c>
    </row>
    <row r="1258" spans="1:3" ht="409.5" x14ac:dyDescent="0.25">
      <c r="A1258" s="85" t="s">
        <v>5715</v>
      </c>
      <c r="B1258" s="85" t="s">
        <v>14033</v>
      </c>
      <c r="C1258" s="85" t="s">
        <v>14034</v>
      </c>
    </row>
    <row r="1259" spans="1:3" ht="409.5" x14ac:dyDescent="0.25">
      <c r="A1259" s="85" t="s">
        <v>5711</v>
      </c>
      <c r="B1259" s="85" t="s">
        <v>6251</v>
      </c>
      <c r="C1259" s="85" t="s">
        <v>14035</v>
      </c>
    </row>
    <row r="1260" spans="1:3" ht="51" x14ac:dyDescent="0.25">
      <c r="A1260" s="85" t="s">
        <v>5708</v>
      </c>
      <c r="B1260" s="85" t="s">
        <v>4530</v>
      </c>
      <c r="C1260" s="85" t="s">
        <v>14036</v>
      </c>
    </row>
    <row r="1261" spans="1:3" ht="409.5" x14ac:dyDescent="0.25">
      <c r="A1261" s="85" t="s">
        <v>5707</v>
      </c>
      <c r="B1261" s="85" t="s">
        <v>14037</v>
      </c>
      <c r="C1261" s="85" t="s">
        <v>14038</v>
      </c>
    </row>
    <row r="1262" spans="1:3" ht="344.25" x14ac:dyDescent="0.25">
      <c r="A1262" s="85" t="s">
        <v>5704</v>
      </c>
      <c r="B1262" s="85" t="s">
        <v>6252</v>
      </c>
      <c r="C1262" s="85" t="s">
        <v>14039</v>
      </c>
    </row>
    <row r="1263" spans="1:3" ht="409.5" x14ac:dyDescent="0.25">
      <c r="A1263" s="85" t="s">
        <v>5703</v>
      </c>
      <c r="B1263" s="85" t="s">
        <v>6253</v>
      </c>
      <c r="C1263" s="85" t="s">
        <v>14040</v>
      </c>
    </row>
    <row r="1264" spans="1:3" ht="409.5" x14ac:dyDescent="0.25">
      <c r="A1264" s="85" t="s">
        <v>5702</v>
      </c>
      <c r="B1264" s="85" t="s">
        <v>6254</v>
      </c>
      <c r="C1264" s="85" t="s">
        <v>14041</v>
      </c>
    </row>
    <row r="1265" spans="1:3" ht="409.5" x14ac:dyDescent="0.25">
      <c r="A1265" s="85" t="s">
        <v>5701</v>
      </c>
      <c r="B1265" s="85" t="s">
        <v>6255</v>
      </c>
      <c r="C1265" s="85" t="s">
        <v>14042</v>
      </c>
    </row>
    <row r="1266" spans="1:3" ht="409.5" x14ac:dyDescent="0.25">
      <c r="A1266" s="85" t="s">
        <v>5700</v>
      </c>
      <c r="B1266" s="85" t="s">
        <v>6256</v>
      </c>
      <c r="C1266" s="85" t="s">
        <v>14043</v>
      </c>
    </row>
    <row r="1267" spans="1:3" ht="409.5" x14ac:dyDescent="0.25">
      <c r="A1267" s="85" t="s">
        <v>5699</v>
      </c>
      <c r="B1267" s="85" t="s">
        <v>6257</v>
      </c>
      <c r="C1267" s="85" t="s">
        <v>14044</v>
      </c>
    </row>
    <row r="1268" spans="1:3" ht="409.5" x14ac:dyDescent="0.25">
      <c r="A1268" s="85" t="s">
        <v>5698</v>
      </c>
      <c r="B1268" s="85" t="s">
        <v>6258</v>
      </c>
      <c r="C1268" s="85" t="s">
        <v>14045</v>
      </c>
    </row>
    <row r="1269" spans="1:3" ht="409.5" x14ac:dyDescent="0.25">
      <c r="A1269" s="85" t="s">
        <v>5697</v>
      </c>
      <c r="B1269" s="85" t="s">
        <v>6259</v>
      </c>
      <c r="C1269" s="85" t="s">
        <v>14046</v>
      </c>
    </row>
    <row r="1270" spans="1:3" ht="140.25" x14ac:dyDescent="0.25">
      <c r="A1270" s="85" t="s">
        <v>5696</v>
      </c>
      <c r="B1270" s="85" t="s">
        <v>6260</v>
      </c>
      <c r="C1270" s="85" t="s">
        <v>14047</v>
      </c>
    </row>
    <row r="1271" spans="1:3" ht="140.25" x14ac:dyDescent="0.25">
      <c r="A1271" s="85" t="s">
        <v>5695</v>
      </c>
      <c r="B1271" s="85" t="s">
        <v>6261</v>
      </c>
      <c r="C1271" s="85" t="s">
        <v>14048</v>
      </c>
    </row>
    <row r="1272" spans="1:3" ht="409.5" x14ac:dyDescent="0.25">
      <c r="A1272" s="85" t="s">
        <v>5694</v>
      </c>
      <c r="B1272" s="85" t="s">
        <v>14049</v>
      </c>
      <c r="C1272" s="85" t="s">
        <v>14050</v>
      </c>
    </row>
    <row r="1273" spans="1:3" ht="140.25" x14ac:dyDescent="0.25">
      <c r="A1273" s="85" t="s">
        <v>5693</v>
      </c>
      <c r="B1273" s="85" t="s">
        <v>6262</v>
      </c>
      <c r="C1273" s="85" t="s">
        <v>14051</v>
      </c>
    </row>
    <row r="1274" spans="1:3" ht="140.25" x14ac:dyDescent="0.25">
      <c r="A1274" s="85" t="s">
        <v>5692</v>
      </c>
      <c r="B1274" s="85" t="s">
        <v>6263</v>
      </c>
      <c r="C1274" s="85" t="s">
        <v>14052</v>
      </c>
    </row>
    <row r="1275" spans="1:3" ht="409.5" x14ac:dyDescent="0.25">
      <c r="A1275" s="85" t="s">
        <v>5691</v>
      </c>
      <c r="B1275" s="85" t="s">
        <v>14053</v>
      </c>
      <c r="C1275" s="85" t="s">
        <v>14054</v>
      </c>
    </row>
    <row r="1276" spans="1:3" ht="409.5" x14ac:dyDescent="0.25">
      <c r="A1276" s="85" t="s">
        <v>5690</v>
      </c>
      <c r="B1276" s="85" t="s">
        <v>14055</v>
      </c>
      <c r="C1276" s="85" t="s">
        <v>14056</v>
      </c>
    </row>
    <row r="1277" spans="1:3" ht="255" x14ac:dyDescent="0.25">
      <c r="A1277" s="85" t="s">
        <v>5689</v>
      </c>
      <c r="B1277" s="85" t="s">
        <v>6264</v>
      </c>
      <c r="C1277" s="85" t="s">
        <v>14051</v>
      </c>
    </row>
    <row r="1278" spans="1:3" ht="409.5" x14ac:dyDescent="0.25">
      <c r="A1278" s="85" t="s">
        <v>5687</v>
      </c>
      <c r="B1278" s="85" t="s">
        <v>14057</v>
      </c>
      <c r="C1278" s="85" t="s">
        <v>14058</v>
      </c>
    </row>
    <row r="1279" spans="1:3" ht="409.5" x14ac:dyDescent="0.25">
      <c r="A1279" s="85" t="s">
        <v>5686</v>
      </c>
      <c r="B1279" s="85" t="s">
        <v>6265</v>
      </c>
      <c r="C1279" s="85" t="s">
        <v>14059</v>
      </c>
    </row>
    <row r="1280" spans="1:3" ht="51" x14ac:dyDescent="0.25">
      <c r="A1280" s="85" t="s">
        <v>5685</v>
      </c>
      <c r="B1280" s="85" t="s">
        <v>4530</v>
      </c>
      <c r="C1280" s="85" t="s">
        <v>14060</v>
      </c>
    </row>
    <row r="1281" spans="1:3" ht="409.5" x14ac:dyDescent="0.25">
      <c r="A1281" s="85" t="s">
        <v>5683</v>
      </c>
      <c r="B1281" s="85" t="s">
        <v>6266</v>
      </c>
      <c r="C1281" s="85" t="s">
        <v>14061</v>
      </c>
    </row>
    <row r="1282" spans="1:3" ht="51" x14ac:dyDescent="0.25">
      <c r="A1282" s="85" t="s">
        <v>5681</v>
      </c>
      <c r="B1282" s="85" t="s">
        <v>4530</v>
      </c>
      <c r="C1282" s="85" t="s">
        <v>14062</v>
      </c>
    </row>
    <row r="1283" spans="1:3" ht="409.5" x14ac:dyDescent="0.25">
      <c r="A1283" s="85" t="s">
        <v>5679</v>
      </c>
      <c r="B1283" s="85" t="s">
        <v>6267</v>
      </c>
      <c r="C1283" s="85" t="s">
        <v>14063</v>
      </c>
    </row>
    <row r="1284" spans="1:3" ht="409.5" x14ac:dyDescent="0.25">
      <c r="A1284" s="85" t="s">
        <v>5678</v>
      </c>
      <c r="B1284" s="85" t="s">
        <v>14064</v>
      </c>
      <c r="C1284" s="85" t="s">
        <v>14065</v>
      </c>
    </row>
    <row r="1285" spans="1:3" ht="280.5" x14ac:dyDescent="0.25">
      <c r="A1285" s="85" t="s">
        <v>5677</v>
      </c>
      <c r="B1285" s="85" t="s">
        <v>6268</v>
      </c>
      <c r="C1285" s="85" t="s">
        <v>14066</v>
      </c>
    </row>
    <row r="1286" spans="1:3" ht="409.5" x14ac:dyDescent="0.25">
      <c r="A1286" s="85" t="s">
        <v>5675</v>
      </c>
      <c r="B1286" s="85" t="s">
        <v>14067</v>
      </c>
      <c r="C1286" s="85" t="s">
        <v>14068</v>
      </c>
    </row>
    <row r="1287" spans="1:3" ht="191.25" x14ac:dyDescent="0.25">
      <c r="A1287" s="85" t="s">
        <v>5674</v>
      </c>
      <c r="B1287" s="85" t="s">
        <v>14069</v>
      </c>
      <c r="C1287" s="85" t="s">
        <v>14070</v>
      </c>
    </row>
    <row r="1288" spans="1:3" ht="51" x14ac:dyDescent="0.25">
      <c r="A1288" s="85" t="s">
        <v>5672</v>
      </c>
      <c r="B1288" s="85" t="s">
        <v>4530</v>
      </c>
      <c r="C1288" s="85" t="s">
        <v>14071</v>
      </c>
    </row>
    <row r="1289" spans="1:3" ht="409.5" x14ac:dyDescent="0.25">
      <c r="A1289" s="85" t="s">
        <v>5671</v>
      </c>
      <c r="B1289" s="85" t="s">
        <v>14072</v>
      </c>
      <c r="C1289" s="85" t="s">
        <v>14073</v>
      </c>
    </row>
    <row r="1290" spans="1:3" ht="409.5" x14ac:dyDescent="0.25">
      <c r="A1290" s="85" t="s">
        <v>5670</v>
      </c>
      <c r="B1290" s="85" t="s">
        <v>14074</v>
      </c>
      <c r="C1290" s="85" t="s">
        <v>14075</v>
      </c>
    </row>
    <row r="1291" spans="1:3" ht="409.5" x14ac:dyDescent="0.25">
      <c r="A1291" s="85" t="s">
        <v>5669</v>
      </c>
      <c r="B1291" s="85" t="s">
        <v>14076</v>
      </c>
      <c r="C1291" s="85" t="s">
        <v>14077</v>
      </c>
    </row>
    <row r="1292" spans="1:3" ht="280.5" x14ac:dyDescent="0.25">
      <c r="A1292" s="85" t="s">
        <v>5668</v>
      </c>
      <c r="B1292" s="85" t="s">
        <v>14078</v>
      </c>
      <c r="C1292" s="85" t="s">
        <v>14079</v>
      </c>
    </row>
    <row r="1293" spans="1:3" ht="409.5" x14ac:dyDescent="0.25">
      <c r="A1293" s="85" t="s">
        <v>5666</v>
      </c>
      <c r="B1293" s="85" t="s">
        <v>6269</v>
      </c>
      <c r="C1293" s="85" t="s">
        <v>14080</v>
      </c>
    </row>
    <row r="1294" spans="1:3" ht="280.5" x14ac:dyDescent="0.25">
      <c r="A1294" s="85" t="s">
        <v>5665</v>
      </c>
      <c r="B1294" s="85" t="s">
        <v>6270</v>
      </c>
      <c r="C1294" s="85" t="s">
        <v>14071</v>
      </c>
    </row>
    <row r="1295" spans="1:3" ht="229.5" x14ac:dyDescent="0.25">
      <c r="A1295" s="85" t="s">
        <v>5664</v>
      </c>
      <c r="B1295" s="85" t="s">
        <v>14081</v>
      </c>
      <c r="C1295" s="85" t="s">
        <v>14082</v>
      </c>
    </row>
    <row r="1296" spans="1:3" ht="409.5" x14ac:dyDescent="0.25">
      <c r="A1296" s="85" t="s">
        <v>5663</v>
      </c>
      <c r="B1296" s="85" t="s">
        <v>14083</v>
      </c>
      <c r="C1296" s="85" t="s">
        <v>14084</v>
      </c>
    </row>
    <row r="1297" spans="1:3" ht="165.75" x14ac:dyDescent="0.25">
      <c r="A1297" s="85" t="s">
        <v>5660</v>
      </c>
      <c r="B1297" s="85" t="s">
        <v>6271</v>
      </c>
      <c r="C1297" s="85" t="s">
        <v>14085</v>
      </c>
    </row>
    <row r="1298" spans="1:3" ht="153" x14ac:dyDescent="0.25">
      <c r="A1298" s="85" t="s">
        <v>5659</v>
      </c>
      <c r="B1298" s="85" t="s">
        <v>6272</v>
      </c>
      <c r="C1298" s="85" t="s">
        <v>14086</v>
      </c>
    </row>
    <row r="1299" spans="1:3" ht="153" x14ac:dyDescent="0.25">
      <c r="A1299" s="85" t="s">
        <v>5658</v>
      </c>
      <c r="B1299" s="85" t="s">
        <v>6273</v>
      </c>
      <c r="C1299" s="85" t="s">
        <v>14087</v>
      </c>
    </row>
    <row r="1300" spans="1:3" ht="153" x14ac:dyDescent="0.25">
      <c r="A1300" s="85" t="s">
        <v>5656</v>
      </c>
      <c r="B1300" s="85" t="s">
        <v>6274</v>
      </c>
      <c r="C1300" s="85" t="s">
        <v>14088</v>
      </c>
    </row>
    <row r="1301" spans="1:3" ht="409.5" x14ac:dyDescent="0.25">
      <c r="A1301" s="85" t="s">
        <v>5654</v>
      </c>
      <c r="B1301" s="85" t="s">
        <v>6275</v>
      </c>
      <c r="C1301" s="85" t="s">
        <v>14089</v>
      </c>
    </row>
    <row r="1302" spans="1:3" ht="409.5" x14ac:dyDescent="0.25">
      <c r="A1302" s="85" t="s">
        <v>5651</v>
      </c>
      <c r="B1302" s="85" t="s">
        <v>6276</v>
      </c>
      <c r="C1302" s="85" t="s">
        <v>14090</v>
      </c>
    </row>
    <row r="1303" spans="1:3" ht="409.5" x14ac:dyDescent="0.25">
      <c r="A1303" s="85" t="s">
        <v>5650</v>
      </c>
      <c r="B1303" s="85" t="s">
        <v>6277</v>
      </c>
      <c r="C1303" s="85" t="s">
        <v>14091</v>
      </c>
    </row>
    <row r="1304" spans="1:3" ht="51" x14ac:dyDescent="0.25">
      <c r="A1304" s="85" t="s">
        <v>5649</v>
      </c>
      <c r="B1304" s="85" t="s">
        <v>4530</v>
      </c>
      <c r="C1304" s="85" t="s">
        <v>14092</v>
      </c>
    </row>
    <row r="1305" spans="1:3" ht="409.5" x14ac:dyDescent="0.25">
      <c r="A1305" s="85" t="s">
        <v>5648</v>
      </c>
      <c r="B1305" s="85" t="s">
        <v>14093</v>
      </c>
      <c r="C1305" s="85" t="s">
        <v>14094</v>
      </c>
    </row>
    <row r="1306" spans="1:3" ht="89.25" x14ac:dyDescent="0.25">
      <c r="A1306" s="85" t="s">
        <v>5647</v>
      </c>
      <c r="B1306" s="85" t="s">
        <v>4530</v>
      </c>
      <c r="C1306" s="85" t="s">
        <v>14095</v>
      </c>
    </row>
    <row r="1307" spans="1:3" ht="409.5" x14ac:dyDescent="0.25">
      <c r="A1307" s="85" t="s">
        <v>5646</v>
      </c>
      <c r="B1307" s="85" t="s">
        <v>6278</v>
      </c>
      <c r="C1307" s="85" t="s">
        <v>14096</v>
      </c>
    </row>
    <row r="1308" spans="1:3" ht="409.5" x14ac:dyDescent="0.25">
      <c r="A1308" s="85" t="s">
        <v>5645</v>
      </c>
      <c r="B1308" s="85" t="s">
        <v>6279</v>
      </c>
      <c r="C1308" s="85" t="s">
        <v>14097</v>
      </c>
    </row>
    <row r="1309" spans="1:3" ht="409.5" x14ac:dyDescent="0.25">
      <c r="A1309" s="85" t="s">
        <v>5643</v>
      </c>
      <c r="B1309" s="85" t="s">
        <v>14098</v>
      </c>
      <c r="C1309" s="85" t="s">
        <v>14099</v>
      </c>
    </row>
    <row r="1310" spans="1:3" ht="51" x14ac:dyDescent="0.25">
      <c r="A1310" s="85" t="s">
        <v>5642</v>
      </c>
      <c r="B1310" s="85" t="s">
        <v>4530</v>
      </c>
      <c r="C1310" s="85" t="s">
        <v>14100</v>
      </c>
    </row>
    <row r="1311" spans="1:3" ht="409.5" x14ac:dyDescent="0.25">
      <c r="A1311" s="85" t="s">
        <v>5640</v>
      </c>
      <c r="B1311" s="85" t="s">
        <v>14101</v>
      </c>
      <c r="C1311" s="85" t="s">
        <v>14102</v>
      </c>
    </row>
    <row r="1312" spans="1:3" ht="140.25" x14ac:dyDescent="0.25">
      <c r="A1312" s="85" t="s">
        <v>5639</v>
      </c>
      <c r="B1312" s="85" t="s">
        <v>6280</v>
      </c>
      <c r="C1312" s="85" t="s">
        <v>14103</v>
      </c>
    </row>
    <row r="1313" spans="1:3" ht="409.5" x14ac:dyDescent="0.25">
      <c r="A1313" s="85" t="s">
        <v>5638</v>
      </c>
      <c r="B1313" s="85" t="s">
        <v>6281</v>
      </c>
      <c r="C1313" s="85" t="s">
        <v>14104</v>
      </c>
    </row>
    <row r="1314" spans="1:3" ht="409.5" x14ac:dyDescent="0.25">
      <c r="A1314" s="85" t="s">
        <v>5637</v>
      </c>
      <c r="B1314" s="85" t="s">
        <v>6282</v>
      </c>
      <c r="C1314" s="85" t="s">
        <v>14105</v>
      </c>
    </row>
    <row r="1315" spans="1:3" ht="102" x14ac:dyDescent="0.25">
      <c r="A1315" s="85" t="s">
        <v>5635</v>
      </c>
      <c r="B1315" s="85" t="s">
        <v>6283</v>
      </c>
      <c r="C1315" s="85" t="s">
        <v>14106</v>
      </c>
    </row>
    <row r="1316" spans="1:3" ht="51" x14ac:dyDescent="0.25">
      <c r="A1316" s="85" t="s">
        <v>5634</v>
      </c>
      <c r="B1316" s="85" t="s">
        <v>4530</v>
      </c>
      <c r="C1316" s="85" t="s">
        <v>14107</v>
      </c>
    </row>
    <row r="1317" spans="1:3" ht="51" x14ac:dyDescent="0.25">
      <c r="A1317" s="85" t="s">
        <v>5632</v>
      </c>
      <c r="B1317" s="85" t="s">
        <v>4530</v>
      </c>
      <c r="C1317" s="85" t="s">
        <v>14108</v>
      </c>
    </row>
    <row r="1318" spans="1:3" ht="409.5" x14ac:dyDescent="0.25">
      <c r="A1318" s="85" t="s">
        <v>5630</v>
      </c>
      <c r="B1318" s="85" t="s">
        <v>14109</v>
      </c>
      <c r="C1318" s="85" t="s">
        <v>14110</v>
      </c>
    </row>
    <row r="1319" spans="1:3" ht="409.5" x14ac:dyDescent="0.25">
      <c r="A1319" s="85" t="s">
        <v>5627</v>
      </c>
      <c r="B1319" s="85" t="s">
        <v>6284</v>
      </c>
      <c r="C1319" s="85" t="s">
        <v>14111</v>
      </c>
    </row>
    <row r="1320" spans="1:3" ht="409.5" x14ac:dyDescent="0.25">
      <c r="A1320" s="85" t="s">
        <v>5626</v>
      </c>
      <c r="B1320" s="85" t="s">
        <v>14112</v>
      </c>
      <c r="C1320" s="85" t="s">
        <v>14113</v>
      </c>
    </row>
    <row r="1321" spans="1:3" ht="409.5" x14ac:dyDescent="0.25">
      <c r="A1321" s="85" t="s">
        <v>5625</v>
      </c>
      <c r="B1321" s="85" t="s">
        <v>6285</v>
      </c>
      <c r="C1321" s="85" t="s">
        <v>14114</v>
      </c>
    </row>
    <row r="1322" spans="1:3" ht="51" x14ac:dyDescent="0.25">
      <c r="A1322" s="85" t="s">
        <v>5624</v>
      </c>
      <c r="B1322" s="85" t="s">
        <v>4530</v>
      </c>
      <c r="C1322" s="85" t="s">
        <v>14115</v>
      </c>
    </row>
    <row r="1323" spans="1:3" ht="114.75" x14ac:dyDescent="0.25">
      <c r="A1323" s="85" t="s">
        <v>5623</v>
      </c>
      <c r="B1323" s="85" t="s">
        <v>6286</v>
      </c>
      <c r="C1323" s="85" t="s">
        <v>14116</v>
      </c>
    </row>
    <row r="1324" spans="1:3" ht="409.5" x14ac:dyDescent="0.25">
      <c r="A1324" s="85" t="s">
        <v>5621</v>
      </c>
      <c r="B1324" s="85" t="s">
        <v>6287</v>
      </c>
      <c r="C1324" s="85" t="s">
        <v>14117</v>
      </c>
    </row>
    <row r="1325" spans="1:3" ht="51" x14ac:dyDescent="0.25">
      <c r="A1325" s="85" t="s">
        <v>5620</v>
      </c>
      <c r="B1325" s="85" t="s">
        <v>4530</v>
      </c>
      <c r="C1325" s="85" t="s">
        <v>14118</v>
      </c>
    </row>
    <row r="1326" spans="1:3" ht="178.5" x14ac:dyDescent="0.25">
      <c r="A1326" s="85" t="s">
        <v>5618</v>
      </c>
      <c r="B1326" s="85" t="s">
        <v>6288</v>
      </c>
      <c r="C1326" s="85" t="s">
        <v>14119</v>
      </c>
    </row>
    <row r="1327" spans="1:3" ht="229.5" x14ac:dyDescent="0.25">
      <c r="A1327" s="85" t="s">
        <v>5617</v>
      </c>
      <c r="B1327" s="85" t="s">
        <v>6289</v>
      </c>
      <c r="C1327" s="85" t="s">
        <v>14120</v>
      </c>
    </row>
    <row r="1328" spans="1:3" ht="409.5" x14ac:dyDescent="0.25">
      <c r="A1328" s="85" t="s">
        <v>5616</v>
      </c>
      <c r="B1328" s="85" t="s">
        <v>6290</v>
      </c>
      <c r="C1328" s="85" t="s">
        <v>14121</v>
      </c>
    </row>
    <row r="1329" spans="1:3" ht="51" x14ac:dyDescent="0.25">
      <c r="A1329" s="85" t="s">
        <v>5615</v>
      </c>
      <c r="B1329" s="85" t="s">
        <v>4530</v>
      </c>
      <c r="C1329" s="85" t="s">
        <v>14122</v>
      </c>
    </row>
    <row r="1330" spans="1:3" ht="204" x14ac:dyDescent="0.25">
      <c r="A1330" s="85" t="s">
        <v>5614</v>
      </c>
      <c r="B1330" s="85" t="s">
        <v>6291</v>
      </c>
      <c r="C1330" s="85" t="s">
        <v>14123</v>
      </c>
    </row>
    <row r="1331" spans="1:3" ht="280.5" x14ac:dyDescent="0.25">
      <c r="A1331" s="85" t="s">
        <v>5613</v>
      </c>
      <c r="B1331" s="85" t="s">
        <v>6292</v>
      </c>
      <c r="C1331" s="85" t="s">
        <v>14124</v>
      </c>
    </row>
    <row r="1332" spans="1:3" ht="409.5" x14ac:dyDescent="0.25">
      <c r="A1332" s="85" t="s">
        <v>5611</v>
      </c>
      <c r="B1332" s="85" t="s">
        <v>14125</v>
      </c>
      <c r="C1332" s="85" t="s">
        <v>14126</v>
      </c>
    </row>
    <row r="1333" spans="1:3" ht="409.5" x14ac:dyDescent="0.25">
      <c r="A1333" s="85" t="s">
        <v>5608</v>
      </c>
      <c r="B1333" s="85" t="s">
        <v>6293</v>
      </c>
      <c r="C1333" s="85" t="s">
        <v>14127</v>
      </c>
    </row>
    <row r="1334" spans="1:3" ht="267.75" x14ac:dyDescent="0.25">
      <c r="A1334" s="85" t="s">
        <v>5606</v>
      </c>
      <c r="B1334" s="85" t="s">
        <v>6294</v>
      </c>
      <c r="C1334" s="85" t="s">
        <v>14128</v>
      </c>
    </row>
    <row r="1335" spans="1:3" ht="409.5" x14ac:dyDescent="0.25">
      <c r="A1335" s="85" t="s">
        <v>5605</v>
      </c>
      <c r="B1335" s="85" t="s">
        <v>6295</v>
      </c>
      <c r="C1335" s="85" t="s">
        <v>14129</v>
      </c>
    </row>
    <row r="1336" spans="1:3" ht="409.5" x14ac:dyDescent="0.25">
      <c r="A1336" s="85" t="s">
        <v>5604</v>
      </c>
      <c r="B1336" s="85" t="s">
        <v>6296</v>
      </c>
      <c r="C1336" s="85" t="s">
        <v>14130</v>
      </c>
    </row>
    <row r="1337" spans="1:3" ht="409.5" x14ac:dyDescent="0.25">
      <c r="A1337" s="85" t="s">
        <v>5603</v>
      </c>
      <c r="B1337" s="85" t="s">
        <v>14131</v>
      </c>
      <c r="C1337" s="85" t="s">
        <v>14132</v>
      </c>
    </row>
    <row r="1338" spans="1:3" ht="267.75" x14ac:dyDescent="0.25">
      <c r="A1338" s="85" t="s">
        <v>5602</v>
      </c>
      <c r="B1338" s="85" t="s">
        <v>6297</v>
      </c>
      <c r="C1338" s="85" t="s">
        <v>14023</v>
      </c>
    </row>
    <row r="1339" spans="1:3" ht="409.5" x14ac:dyDescent="0.25">
      <c r="A1339" s="85" t="s">
        <v>5601</v>
      </c>
      <c r="B1339" s="85" t="s">
        <v>6298</v>
      </c>
      <c r="C1339" s="85" t="s">
        <v>14133</v>
      </c>
    </row>
    <row r="1340" spans="1:3" ht="89.25" x14ac:dyDescent="0.25">
      <c r="A1340" s="85" t="s">
        <v>5600</v>
      </c>
      <c r="B1340" s="85" t="s">
        <v>6299</v>
      </c>
      <c r="C1340" s="85" t="s">
        <v>14134</v>
      </c>
    </row>
    <row r="1341" spans="1:3" ht="344.25" x14ac:dyDescent="0.25">
      <c r="A1341" s="85" t="s">
        <v>5599</v>
      </c>
      <c r="B1341" s="85" t="s">
        <v>6300</v>
      </c>
      <c r="C1341" s="85" t="s">
        <v>14135</v>
      </c>
    </row>
    <row r="1342" spans="1:3" ht="51" x14ac:dyDescent="0.25">
      <c r="A1342" s="85" t="s">
        <v>5598</v>
      </c>
      <c r="B1342" s="85" t="s">
        <v>4530</v>
      </c>
      <c r="C1342" s="85" t="s">
        <v>14136</v>
      </c>
    </row>
    <row r="1343" spans="1:3" ht="409.5" x14ac:dyDescent="0.25">
      <c r="A1343" s="85" t="s">
        <v>5596</v>
      </c>
      <c r="B1343" s="85" t="s">
        <v>14137</v>
      </c>
      <c r="C1343" s="85" t="s">
        <v>14138</v>
      </c>
    </row>
    <row r="1344" spans="1:3" ht="51" x14ac:dyDescent="0.25">
      <c r="A1344" s="85" t="s">
        <v>5595</v>
      </c>
      <c r="B1344" s="85" t="s">
        <v>4530</v>
      </c>
      <c r="C1344" s="85" t="s">
        <v>14139</v>
      </c>
    </row>
    <row r="1345" spans="1:3" ht="51" x14ac:dyDescent="0.25">
      <c r="A1345" s="85" t="s">
        <v>5594</v>
      </c>
      <c r="B1345" s="85" t="s">
        <v>4530</v>
      </c>
      <c r="C1345" s="85" t="s">
        <v>14140</v>
      </c>
    </row>
    <row r="1346" spans="1:3" ht="51" x14ac:dyDescent="0.25">
      <c r="A1346" s="85" t="s">
        <v>5593</v>
      </c>
      <c r="B1346" s="85" t="s">
        <v>4530</v>
      </c>
      <c r="C1346" s="85" t="s">
        <v>14141</v>
      </c>
    </row>
    <row r="1347" spans="1:3" ht="409.5" x14ac:dyDescent="0.25">
      <c r="A1347" s="85" t="s">
        <v>5591</v>
      </c>
      <c r="B1347" s="85" t="s">
        <v>6301</v>
      </c>
      <c r="C1347" s="85" t="s">
        <v>14142</v>
      </c>
    </row>
    <row r="1348" spans="1:3" ht="409.5" x14ac:dyDescent="0.25">
      <c r="A1348" s="85" t="s">
        <v>5590</v>
      </c>
      <c r="B1348" s="85" t="s">
        <v>14143</v>
      </c>
      <c r="C1348" s="85" t="s">
        <v>14144</v>
      </c>
    </row>
    <row r="1349" spans="1:3" ht="409.5" x14ac:dyDescent="0.25">
      <c r="A1349" s="85" t="s">
        <v>5589</v>
      </c>
      <c r="B1349" s="85" t="s">
        <v>14145</v>
      </c>
      <c r="C1349" s="85" t="s">
        <v>14146</v>
      </c>
    </row>
    <row r="1350" spans="1:3" ht="408" x14ac:dyDescent="0.25">
      <c r="A1350" s="85" t="s">
        <v>5587</v>
      </c>
      <c r="B1350" s="85" t="s">
        <v>6302</v>
      </c>
      <c r="C1350" s="85" t="s">
        <v>14147</v>
      </c>
    </row>
    <row r="1351" spans="1:3" ht="409.5" x14ac:dyDescent="0.25">
      <c r="A1351" s="85" t="s">
        <v>5586</v>
      </c>
      <c r="B1351" s="85" t="s">
        <v>6303</v>
      </c>
      <c r="C1351" s="85" t="s">
        <v>14148</v>
      </c>
    </row>
    <row r="1352" spans="1:3" ht="409.5" x14ac:dyDescent="0.25">
      <c r="A1352" s="85" t="s">
        <v>5585</v>
      </c>
      <c r="B1352" s="85" t="s">
        <v>6304</v>
      </c>
      <c r="C1352" s="85" t="s">
        <v>14149</v>
      </c>
    </row>
    <row r="1353" spans="1:3" ht="409.5" x14ac:dyDescent="0.25">
      <c r="A1353" s="85" t="s">
        <v>5584</v>
      </c>
      <c r="B1353" s="85" t="s">
        <v>14150</v>
      </c>
      <c r="C1353" s="85" t="s">
        <v>14151</v>
      </c>
    </row>
    <row r="1354" spans="1:3" ht="293.25" x14ac:dyDescent="0.25">
      <c r="A1354" s="85" t="s">
        <v>5583</v>
      </c>
      <c r="B1354" s="85" t="s">
        <v>6305</v>
      </c>
      <c r="C1354" s="85" t="s">
        <v>14152</v>
      </c>
    </row>
    <row r="1355" spans="1:3" ht="409.5" x14ac:dyDescent="0.25">
      <c r="A1355" s="85" t="s">
        <v>5582</v>
      </c>
      <c r="B1355" s="85" t="s">
        <v>6306</v>
      </c>
      <c r="C1355" s="85" t="s">
        <v>14153</v>
      </c>
    </row>
    <row r="1356" spans="1:3" ht="409.5" x14ac:dyDescent="0.25">
      <c r="A1356" s="85" t="s">
        <v>5581</v>
      </c>
      <c r="B1356" s="85" t="s">
        <v>6307</v>
      </c>
      <c r="C1356" s="85" t="s">
        <v>14154</v>
      </c>
    </row>
    <row r="1357" spans="1:3" ht="409.5" x14ac:dyDescent="0.25">
      <c r="A1357" s="85" t="s">
        <v>5580</v>
      </c>
      <c r="B1357" s="85" t="s">
        <v>6308</v>
      </c>
      <c r="C1357" s="85" t="s">
        <v>14155</v>
      </c>
    </row>
    <row r="1358" spans="1:3" ht="357" x14ac:dyDescent="0.25">
      <c r="A1358" s="85" t="s">
        <v>5579</v>
      </c>
      <c r="B1358" s="85" t="s">
        <v>6309</v>
      </c>
      <c r="C1358" s="85" t="s">
        <v>14156</v>
      </c>
    </row>
    <row r="1359" spans="1:3" ht="409.5" x14ac:dyDescent="0.25">
      <c r="A1359" s="85" t="s">
        <v>5578</v>
      </c>
      <c r="B1359" s="85" t="s">
        <v>14157</v>
      </c>
      <c r="C1359" s="85" t="s">
        <v>6310</v>
      </c>
    </row>
    <row r="1360" spans="1:3" ht="409.5" x14ac:dyDescent="0.25">
      <c r="A1360" s="85" t="s">
        <v>5577</v>
      </c>
      <c r="B1360" s="85" t="s">
        <v>6311</v>
      </c>
      <c r="C1360" s="85" t="s">
        <v>14158</v>
      </c>
    </row>
    <row r="1361" spans="1:3" ht="409.5" x14ac:dyDescent="0.25">
      <c r="A1361" s="85" t="s">
        <v>5576</v>
      </c>
      <c r="B1361" s="85" t="s">
        <v>14159</v>
      </c>
      <c r="C1361" s="85" t="s">
        <v>14160</v>
      </c>
    </row>
    <row r="1362" spans="1:3" ht="51" x14ac:dyDescent="0.25">
      <c r="A1362" s="85" t="s">
        <v>5575</v>
      </c>
      <c r="B1362" s="85" t="s">
        <v>4530</v>
      </c>
      <c r="C1362" s="85" t="s">
        <v>14161</v>
      </c>
    </row>
    <row r="1363" spans="1:3" ht="153" x14ac:dyDescent="0.25">
      <c r="A1363" s="85" t="s">
        <v>5574</v>
      </c>
      <c r="B1363" s="85" t="s">
        <v>6312</v>
      </c>
      <c r="C1363" s="85" t="s">
        <v>14162</v>
      </c>
    </row>
    <row r="1364" spans="1:3" ht="409.5" x14ac:dyDescent="0.25">
      <c r="A1364" s="85" t="s">
        <v>5573</v>
      </c>
      <c r="B1364" s="85" t="s">
        <v>14163</v>
      </c>
      <c r="C1364" s="85" t="s">
        <v>14164</v>
      </c>
    </row>
    <row r="1365" spans="1:3" ht="409.5" x14ac:dyDescent="0.25">
      <c r="A1365" s="85" t="s">
        <v>5572</v>
      </c>
      <c r="B1365" s="85" t="s">
        <v>6313</v>
      </c>
      <c r="C1365" s="85" t="s">
        <v>14165</v>
      </c>
    </row>
    <row r="1366" spans="1:3" ht="409.5" x14ac:dyDescent="0.25">
      <c r="A1366" s="85" t="s">
        <v>5571</v>
      </c>
      <c r="B1366" s="85" t="s">
        <v>14166</v>
      </c>
      <c r="C1366" s="85" t="s">
        <v>14167</v>
      </c>
    </row>
    <row r="1367" spans="1:3" ht="409.5" x14ac:dyDescent="0.25">
      <c r="A1367" s="85" t="s">
        <v>5570</v>
      </c>
      <c r="B1367" s="85" t="s">
        <v>14168</v>
      </c>
      <c r="C1367" s="85" t="s">
        <v>14169</v>
      </c>
    </row>
    <row r="1368" spans="1:3" ht="51" x14ac:dyDescent="0.25">
      <c r="A1368" s="85" t="s">
        <v>5569</v>
      </c>
      <c r="B1368" s="85" t="s">
        <v>4530</v>
      </c>
      <c r="C1368" s="85" t="s">
        <v>14170</v>
      </c>
    </row>
    <row r="1369" spans="1:3" ht="409.5" x14ac:dyDescent="0.25">
      <c r="A1369" s="85" t="s">
        <v>5568</v>
      </c>
      <c r="B1369" s="85" t="s">
        <v>6314</v>
      </c>
      <c r="C1369" s="85" t="s">
        <v>14171</v>
      </c>
    </row>
    <row r="1370" spans="1:3" ht="344.25" x14ac:dyDescent="0.25">
      <c r="A1370" s="85" t="s">
        <v>5567</v>
      </c>
      <c r="B1370" s="85" t="s">
        <v>6315</v>
      </c>
      <c r="C1370" s="85" t="s">
        <v>14172</v>
      </c>
    </row>
    <row r="1371" spans="1:3" ht="409.5" x14ac:dyDescent="0.25">
      <c r="A1371" s="85" t="s">
        <v>5566</v>
      </c>
      <c r="B1371" s="85" t="s">
        <v>6316</v>
      </c>
      <c r="C1371" s="85" t="s">
        <v>14173</v>
      </c>
    </row>
    <row r="1372" spans="1:3" ht="409.5" x14ac:dyDescent="0.25">
      <c r="A1372" s="85" t="s">
        <v>5565</v>
      </c>
      <c r="B1372" s="85" t="s">
        <v>14174</v>
      </c>
      <c r="C1372" s="85" t="s">
        <v>14175</v>
      </c>
    </row>
    <row r="1373" spans="1:3" ht="51" x14ac:dyDescent="0.25">
      <c r="A1373" s="85" t="s">
        <v>5564</v>
      </c>
      <c r="B1373" s="85" t="s">
        <v>4530</v>
      </c>
      <c r="C1373" s="85" t="s">
        <v>14176</v>
      </c>
    </row>
    <row r="1374" spans="1:3" ht="51" x14ac:dyDescent="0.25">
      <c r="A1374" s="85" t="s">
        <v>5563</v>
      </c>
      <c r="B1374" s="85" t="s">
        <v>4530</v>
      </c>
      <c r="C1374" s="85" t="s">
        <v>14177</v>
      </c>
    </row>
    <row r="1375" spans="1:3" ht="409.5" x14ac:dyDescent="0.25">
      <c r="A1375" s="85" t="s">
        <v>5561</v>
      </c>
      <c r="B1375" s="85" t="s">
        <v>6317</v>
      </c>
      <c r="C1375" s="85" t="s">
        <v>14178</v>
      </c>
    </row>
    <row r="1376" spans="1:3" ht="409.5" x14ac:dyDescent="0.25">
      <c r="A1376" s="85" t="s">
        <v>5560</v>
      </c>
      <c r="B1376" s="85" t="s">
        <v>6318</v>
      </c>
      <c r="C1376" s="85" t="s">
        <v>14179</v>
      </c>
    </row>
    <row r="1377" spans="1:3" ht="409.5" x14ac:dyDescent="0.25">
      <c r="A1377" s="85" t="s">
        <v>5559</v>
      </c>
      <c r="B1377" s="85" t="s">
        <v>6319</v>
      </c>
      <c r="C1377" s="85" t="s">
        <v>14180</v>
      </c>
    </row>
    <row r="1378" spans="1:3" ht="409.5" x14ac:dyDescent="0.25">
      <c r="A1378" s="85" t="s">
        <v>5557</v>
      </c>
      <c r="B1378" s="85" t="s">
        <v>6320</v>
      </c>
      <c r="C1378" s="85" t="s">
        <v>14181</v>
      </c>
    </row>
    <row r="1379" spans="1:3" ht="409.5" x14ac:dyDescent="0.25">
      <c r="A1379" s="85" t="s">
        <v>5556</v>
      </c>
      <c r="B1379" s="85" t="s">
        <v>6321</v>
      </c>
      <c r="C1379" s="85" t="s">
        <v>14182</v>
      </c>
    </row>
    <row r="1380" spans="1:3" ht="409.5" x14ac:dyDescent="0.25">
      <c r="A1380" s="85" t="s">
        <v>5555</v>
      </c>
      <c r="B1380" s="85" t="s">
        <v>6322</v>
      </c>
      <c r="C1380" s="85" t="s">
        <v>14183</v>
      </c>
    </row>
    <row r="1381" spans="1:3" ht="409.5" x14ac:dyDescent="0.25">
      <c r="A1381" s="85" t="s">
        <v>5554</v>
      </c>
      <c r="B1381" s="85" t="s">
        <v>6323</v>
      </c>
      <c r="C1381" s="85" t="s">
        <v>14184</v>
      </c>
    </row>
    <row r="1382" spans="1:3" ht="140.25" x14ac:dyDescent="0.25">
      <c r="A1382" s="85" t="s">
        <v>5553</v>
      </c>
      <c r="B1382" s="85" t="s">
        <v>6324</v>
      </c>
      <c r="C1382" s="85" t="s">
        <v>14185</v>
      </c>
    </row>
    <row r="1383" spans="1:3" ht="409.5" x14ac:dyDescent="0.25">
      <c r="A1383" s="85" t="s">
        <v>5552</v>
      </c>
      <c r="B1383" s="85" t="s">
        <v>6325</v>
      </c>
      <c r="C1383" s="85" t="s">
        <v>14186</v>
      </c>
    </row>
    <row r="1384" spans="1:3" ht="409.5" x14ac:dyDescent="0.25">
      <c r="A1384" s="85" t="s">
        <v>5551</v>
      </c>
      <c r="B1384" s="85" t="s">
        <v>14187</v>
      </c>
      <c r="C1384" s="85" t="s">
        <v>14188</v>
      </c>
    </row>
    <row r="1385" spans="1:3" ht="357" x14ac:dyDescent="0.25">
      <c r="A1385" s="85" t="s">
        <v>5549</v>
      </c>
      <c r="B1385" s="85" t="s">
        <v>6326</v>
      </c>
      <c r="C1385" s="85" t="s">
        <v>14189</v>
      </c>
    </row>
    <row r="1386" spans="1:3" ht="51" x14ac:dyDescent="0.25">
      <c r="A1386" s="85" t="s">
        <v>5548</v>
      </c>
      <c r="B1386" s="85" t="s">
        <v>4530</v>
      </c>
      <c r="C1386" s="85" t="s">
        <v>14190</v>
      </c>
    </row>
    <row r="1387" spans="1:3" ht="409.5" x14ac:dyDescent="0.25">
      <c r="A1387" s="85" t="s">
        <v>5544</v>
      </c>
      <c r="B1387" s="85" t="s">
        <v>6327</v>
      </c>
      <c r="C1387" s="85" t="s">
        <v>14191</v>
      </c>
    </row>
    <row r="1388" spans="1:3" ht="409.5" x14ac:dyDescent="0.25">
      <c r="A1388" s="85" t="s">
        <v>5540</v>
      </c>
      <c r="B1388" s="85" t="s">
        <v>6328</v>
      </c>
      <c r="C1388" s="85" t="s">
        <v>14192</v>
      </c>
    </row>
    <row r="1389" spans="1:3" ht="409.5" x14ac:dyDescent="0.25">
      <c r="A1389" s="85" t="s">
        <v>5539</v>
      </c>
      <c r="B1389" s="85" t="s">
        <v>6329</v>
      </c>
      <c r="C1389" s="85" t="s">
        <v>14193</v>
      </c>
    </row>
    <row r="1390" spans="1:3" ht="51" x14ac:dyDescent="0.25">
      <c r="A1390" s="85" t="s">
        <v>5538</v>
      </c>
      <c r="B1390" s="85" t="s">
        <v>6330</v>
      </c>
      <c r="C1390" s="85" t="s">
        <v>14194</v>
      </c>
    </row>
    <row r="1391" spans="1:3" ht="51" x14ac:dyDescent="0.25">
      <c r="A1391" s="85" t="s">
        <v>5536</v>
      </c>
      <c r="B1391" s="85" t="s">
        <v>6331</v>
      </c>
      <c r="C1391" s="85" t="s">
        <v>14195</v>
      </c>
    </row>
    <row r="1392" spans="1:3" ht="280.5" x14ac:dyDescent="0.25">
      <c r="A1392" s="85" t="s">
        <v>5535</v>
      </c>
      <c r="B1392" s="85" t="s">
        <v>6332</v>
      </c>
      <c r="C1392" s="85" t="s">
        <v>14196</v>
      </c>
    </row>
    <row r="1393" spans="1:3" ht="51" x14ac:dyDescent="0.25">
      <c r="A1393" s="85" t="s">
        <v>5533</v>
      </c>
      <c r="B1393" s="85" t="s">
        <v>4530</v>
      </c>
      <c r="C1393" s="85" t="s">
        <v>14197</v>
      </c>
    </row>
    <row r="1394" spans="1:3" ht="409.5" x14ac:dyDescent="0.25">
      <c r="A1394" s="85" t="s">
        <v>5530</v>
      </c>
      <c r="B1394" s="85" t="s">
        <v>14198</v>
      </c>
      <c r="C1394" s="85" t="s">
        <v>14199</v>
      </c>
    </row>
    <row r="1395" spans="1:3" ht="51" x14ac:dyDescent="0.25">
      <c r="A1395" s="85" t="s">
        <v>5529</v>
      </c>
      <c r="B1395" s="85" t="s">
        <v>4530</v>
      </c>
      <c r="C1395" s="85" t="s">
        <v>14200</v>
      </c>
    </row>
    <row r="1396" spans="1:3" ht="409.5" x14ac:dyDescent="0.25">
      <c r="A1396" s="85" t="s">
        <v>5527</v>
      </c>
      <c r="B1396" s="85" t="s">
        <v>14201</v>
      </c>
      <c r="C1396" s="85" t="s">
        <v>14202</v>
      </c>
    </row>
    <row r="1397" spans="1:3" ht="409.5" x14ac:dyDescent="0.25">
      <c r="A1397" s="85" t="s">
        <v>5526</v>
      </c>
      <c r="B1397" s="85" t="s">
        <v>14203</v>
      </c>
      <c r="C1397" s="85" t="s">
        <v>14204</v>
      </c>
    </row>
    <row r="1398" spans="1:3" ht="409.5" x14ac:dyDescent="0.25">
      <c r="A1398" s="85" t="s">
        <v>5525</v>
      </c>
      <c r="B1398" s="85" t="s">
        <v>6333</v>
      </c>
      <c r="C1398" s="85" t="s">
        <v>14205</v>
      </c>
    </row>
    <row r="1399" spans="1:3" ht="280.5" x14ac:dyDescent="0.25">
      <c r="A1399" s="85" t="s">
        <v>5524</v>
      </c>
      <c r="B1399" s="85" t="s">
        <v>6334</v>
      </c>
      <c r="C1399" s="85" t="s">
        <v>14206</v>
      </c>
    </row>
    <row r="1400" spans="1:3" ht="409.5" x14ac:dyDescent="0.25">
      <c r="A1400" s="85" t="s">
        <v>5523</v>
      </c>
      <c r="B1400" s="85" t="s">
        <v>6335</v>
      </c>
      <c r="C1400" s="85" t="s">
        <v>14207</v>
      </c>
    </row>
    <row r="1401" spans="1:3" ht="409.5" x14ac:dyDescent="0.25">
      <c r="A1401" s="85" t="s">
        <v>5522</v>
      </c>
      <c r="B1401" s="85" t="s">
        <v>6336</v>
      </c>
      <c r="C1401" s="85" t="s">
        <v>14208</v>
      </c>
    </row>
    <row r="1402" spans="1:3" ht="409.5" x14ac:dyDescent="0.25">
      <c r="A1402" s="85" t="s">
        <v>5521</v>
      </c>
      <c r="B1402" s="85" t="s">
        <v>6337</v>
      </c>
      <c r="C1402" s="85" t="s">
        <v>14209</v>
      </c>
    </row>
    <row r="1403" spans="1:3" ht="51" x14ac:dyDescent="0.25">
      <c r="A1403" s="85" t="s">
        <v>5520</v>
      </c>
      <c r="B1403" s="85" t="s">
        <v>4530</v>
      </c>
      <c r="C1403" s="85" t="s">
        <v>14210</v>
      </c>
    </row>
    <row r="1404" spans="1:3" ht="153" x14ac:dyDescent="0.25">
      <c r="A1404" s="85" t="s">
        <v>5519</v>
      </c>
      <c r="B1404" s="85" t="s">
        <v>6338</v>
      </c>
      <c r="C1404" s="85" t="s">
        <v>14211</v>
      </c>
    </row>
    <row r="1405" spans="1:3" ht="280.5" x14ac:dyDescent="0.25">
      <c r="A1405" s="85" t="s">
        <v>5518</v>
      </c>
      <c r="B1405" s="85" t="s">
        <v>6339</v>
      </c>
      <c r="C1405" s="85" t="s">
        <v>14212</v>
      </c>
    </row>
    <row r="1406" spans="1:3" ht="89.25" x14ac:dyDescent="0.25">
      <c r="A1406" s="85" t="s">
        <v>5517</v>
      </c>
      <c r="B1406" s="85" t="s">
        <v>4530</v>
      </c>
      <c r="C1406" s="85" t="s">
        <v>14213</v>
      </c>
    </row>
    <row r="1407" spans="1:3" ht="409.5" x14ac:dyDescent="0.25">
      <c r="A1407" s="85" t="s">
        <v>5515</v>
      </c>
      <c r="B1407" s="85" t="s">
        <v>14214</v>
      </c>
      <c r="C1407" s="85" t="s">
        <v>14215</v>
      </c>
    </row>
    <row r="1408" spans="1:3" ht="409.5" x14ac:dyDescent="0.25">
      <c r="A1408" s="85" t="s">
        <v>5514</v>
      </c>
      <c r="B1408" s="85" t="s">
        <v>14216</v>
      </c>
      <c r="C1408" s="85" t="s">
        <v>14217</v>
      </c>
    </row>
    <row r="1409" spans="1:3" ht="409.5" x14ac:dyDescent="0.25">
      <c r="A1409" s="85" t="s">
        <v>5512</v>
      </c>
      <c r="B1409" s="85" t="s">
        <v>6340</v>
      </c>
      <c r="C1409" s="85" t="s">
        <v>14218</v>
      </c>
    </row>
    <row r="1410" spans="1:3" ht="344.25" x14ac:dyDescent="0.25">
      <c r="A1410" s="85" t="s">
        <v>5510</v>
      </c>
      <c r="B1410" s="85" t="s">
        <v>6341</v>
      </c>
      <c r="C1410" s="85" t="s">
        <v>14219</v>
      </c>
    </row>
    <row r="1411" spans="1:3" ht="409.5" x14ac:dyDescent="0.25">
      <c r="A1411" s="85" t="s">
        <v>5507</v>
      </c>
      <c r="B1411" s="85" t="s">
        <v>6342</v>
      </c>
      <c r="C1411" s="85" t="s">
        <v>14220</v>
      </c>
    </row>
    <row r="1412" spans="1:3" ht="409.5" x14ac:dyDescent="0.25">
      <c r="A1412" s="85" t="s">
        <v>5506</v>
      </c>
      <c r="B1412" s="85" t="s">
        <v>6343</v>
      </c>
      <c r="C1412" s="85" t="s">
        <v>14221</v>
      </c>
    </row>
    <row r="1413" spans="1:3" ht="409.5" x14ac:dyDescent="0.25">
      <c r="A1413" s="85" t="s">
        <v>5505</v>
      </c>
      <c r="B1413" s="85" t="s">
        <v>6344</v>
      </c>
      <c r="C1413" s="85" t="s">
        <v>14222</v>
      </c>
    </row>
    <row r="1414" spans="1:3" ht="409.5" x14ac:dyDescent="0.25">
      <c r="A1414" s="85" t="s">
        <v>5504</v>
      </c>
      <c r="B1414" s="85" t="s">
        <v>14223</v>
      </c>
      <c r="C1414" s="85" t="s">
        <v>14224</v>
      </c>
    </row>
    <row r="1415" spans="1:3" ht="409.5" x14ac:dyDescent="0.25">
      <c r="A1415" s="85" t="s">
        <v>5503</v>
      </c>
      <c r="B1415" s="85" t="s">
        <v>6345</v>
      </c>
      <c r="C1415" s="85" t="s">
        <v>14225</v>
      </c>
    </row>
    <row r="1416" spans="1:3" ht="344.25" x14ac:dyDescent="0.25">
      <c r="A1416" s="85" t="s">
        <v>5502</v>
      </c>
      <c r="B1416" s="85" t="s">
        <v>6346</v>
      </c>
      <c r="C1416" s="85" t="s">
        <v>14226</v>
      </c>
    </row>
    <row r="1417" spans="1:3" ht="51" x14ac:dyDescent="0.25">
      <c r="A1417" s="85" t="s">
        <v>5501</v>
      </c>
      <c r="B1417" s="85" t="s">
        <v>4530</v>
      </c>
      <c r="C1417" s="85" t="s">
        <v>14227</v>
      </c>
    </row>
    <row r="1418" spans="1:3" ht="409.5" x14ac:dyDescent="0.25">
      <c r="A1418" s="85" t="s">
        <v>5500</v>
      </c>
      <c r="B1418" s="85" t="s">
        <v>6347</v>
      </c>
      <c r="C1418" s="85" t="s">
        <v>14228</v>
      </c>
    </row>
    <row r="1419" spans="1:3" ht="140.25" x14ac:dyDescent="0.25">
      <c r="A1419" s="85" t="s">
        <v>5497</v>
      </c>
      <c r="B1419" s="85" t="s">
        <v>6348</v>
      </c>
      <c r="C1419" s="85" t="s">
        <v>14229</v>
      </c>
    </row>
    <row r="1420" spans="1:3" ht="409.5" x14ac:dyDescent="0.25">
      <c r="A1420" s="85" t="s">
        <v>5495</v>
      </c>
      <c r="B1420" s="85" t="s">
        <v>6349</v>
      </c>
      <c r="C1420" s="85" t="s">
        <v>14230</v>
      </c>
    </row>
    <row r="1421" spans="1:3" ht="89.25" x14ac:dyDescent="0.25">
      <c r="A1421" s="85" t="s">
        <v>5494</v>
      </c>
      <c r="B1421" s="85" t="s">
        <v>6350</v>
      </c>
      <c r="C1421" s="85" t="s">
        <v>14231</v>
      </c>
    </row>
    <row r="1422" spans="1:3" ht="408" x14ac:dyDescent="0.25">
      <c r="A1422" s="85" t="s">
        <v>5493</v>
      </c>
      <c r="B1422" s="85" t="s">
        <v>6351</v>
      </c>
      <c r="C1422" s="85" t="s">
        <v>14232</v>
      </c>
    </row>
    <row r="1423" spans="1:3" ht="408" x14ac:dyDescent="0.25">
      <c r="A1423" s="85" t="s">
        <v>5491</v>
      </c>
      <c r="B1423" s="85" t="s">
        <v>6352</v>
      </c>
      <c r="C1423" s="85" t="s">
        <v>14233</v>
      </c>
    </row>
    <row r="1424" spans="1:3" ht="409.5" x14ac:dyDescent="0.25">
      <c r="A1424" s="85" t="s">
        <v>5490</v>
      </c>
      <c r="B1424" s="85" t="s">
        <v>6353</v>
      </c>
      <c r="C1424" s="85" t="s">
        <v>14234</v>
      </c>
    </row>
    <row r="1425" spans="1:3" ht="89.25" x14ac:dyDescent="0.25">
      <c r="A1425" s="85" t="s">
        <v>5489</v>
      </c>
      <c r="B1425" s="85" t="s">
        <v>6354</v>
      </c>
      <c r="C1425" s="85" t="s">
        <v>14235</v>
      </c>
    </row>
    <row r="1426" spans="1:3" ht="409.5" x14ac:dyDescent="0.25">
      <c r="A1426" s="85" t="s">
        <v>5488</v>
      </c>
      <c r="B1426" s="85" t="s">
        <v>6355</v>
      </c>
      <c r="C1426" s="85" t="s">
        <v>14236</v>
      </c>
    </row>
    <row r="1427" spans="1:3" ht="51" x14ac:dyDescent="0.25">
      <c r="A1427" s="85" t="s">
        <v>5486</v>
      </c>
      <c r="B1427" s="85" t="s">
        <v>4530</v>
      </c>
      <c r="C1427" s="85" t="s">
        <v>14237</v>
      </c>
    </row>
    <row r="1428" spans="1:3" ht="51" x14ac:dyDescent="0.25">
      <c r="A1428" s="85" t="s">
        <v>5485</v>
      </c>
      <c r="B1428" s="85" t="s">
        <v>4530</v>
      </c>
      <c r="C1428" s="85" t="s">
        <v>14238</v>
      </c>
    </row>
    <row r="1429" spans="1:3" ht="409.5" x14ac:dyDescent="0.25">
      <c r="A1429" s="85" t="s">
        <v>5484</v>
      </c>
      <c r="B1429" s="85" t="s">
        <v>14239</v>
      </c>
      <c r="C1429" s="85" t="s">
        <v>14240</v>
      </c>
    </row>
    <row r="1430" spans="1:3" ht="409.5" x14ac:dyDescent="0.25">
      <c r="A1430" s="85" t="s">
        <v>5483</v>
      </c>
      <c r="B1430" s="85" t="s">
        <v>14241</v>
      </c>
      <c r="C1430" s="85" t="s">
        <v>14242</v>
      </c>
    </row>
    <row r="1431" spans="1:3" ht="318.75" x14ac:dyDescent="0.25">
      <c r="A1431" s="85" t="s">
        <v>5482</v>
      </c>
      <c r="B1431" s="85" t="s">
        <v>14243</v>
      </c>
      <c r="C1431" s="85" t="s">
        <v>14244</v>
      </c>
    </row>
    <row r="1432" spans="1:3" ht="409.5" x14ac:dyDescent="0.25">
      <c r="A1432" s="85" t="s">
        <v>5480</v>
      </c>
      <c r="B1432" s="85" t="s">
        <v>6356</v>
      </c>
      <c r="C1432" s="85" t="s">
        <v>14245</v>
      </c>
    </row>
    <row r="1433" spans="1:3" ht="51" x14ac:dyDescent="0.25">
      <c r="A1433" s="85" t="s">
        <v>5478</v>
      </c>
      <c r="B1433" s="85" t="s">
        <v>4530</v>
      </c>
      <c r="C1433" s="85" t="s">
        <v>14246</v>
      </c>
    </row>
    <row r="1434" spans="1:3" ht="409.5" x14ac:dyDescent="0.25">
      <c r="A1434" s="85" t="s">
        <v>5477</v>
      </c>
      <c r="B1434" s="85" t="s">
        <v>6357</v>
      </c>
      <c r="C1434" s="85" t="s">
        <v>14247</v>
      </c>
    </row>
    <row r="1435" spans="1:3" ht="409.5" x14ac:dyDescent="0.25">
      <c r="A1435" s="85" t="s">
        <v>5476</v>
      </c>
      <c r="B1435" s="85" t="s">
        <v>14248</v>
      </c>
      <c r="C1435" s="85" t="s">
        <v>14249</v>
      </c>
    </row>
    <row r="1436" spans="1:3" ht="409.5" x14ac:dyDescent="0.25">
      <c r="A1436" s="85" t="s">
        <v>5475</v>
      </c>
      <c r="B1436" s="85" t="s">
        <v>14250</v>
      </c>
      <c r="C1436" s="85" t="s">
        <v>14251</v>
      </c>
    </row>
    <row r="1437" spans="1:3" ht="409.5" x14ac:dyDescent="0.25">
      <c r="A1437" s="85" t="s">
        <v>5474</v>
      </c>
      <c r="B1437" s="85" t="s">
        <v>14252</v>
      </c>
      <c r="C1437" s="85" t="s">
        <v>14253</v>
      </c>
    </row>
    <row r="1438" spans="1:3" ht="51" x14ac:dyDescent="0.25">
      <c r="A1438" s="85" t="s">
        <v>5473</v>
      </c>
      <c r="B1438" s="85" t="s">
        <v>4530</v>
      </c>
      <c r="C1438" s="85" t="s">
        <v>14254</v>
      </c>
    </row>
    <row r="1439" spans="1:3" ht="409.5" x14ac:dyDescent="0.25">
      <c r="A1439" s="85" t="s">
        <v>5470</v>
      </c>
      <c r="B1439" s="85" t="s">
        <v>14255</v>
      </c>
      <c r="C1439" s="85" t="s">
        <v>14256</v>
      </c>
    </row>
    <row r="1440" spans="1:3" ht="409.5" x14ac:dyDescent="0.25">
      <c r="A1440" s="85" t="s">
        <v>5469</v>
      </c>
      <c r="B1440" s="85" t="s">
        <v>14257</v>
      </c>
      <c r="C1440" s="85" t="s">
        <v>14258</v>
      </c>
    </row>
    <row r="1441" spans="1:3" ht="409.5" x14ac:dyDescent="0.25">
      <c r="A1441" s="85" t="s">
        <v>5468</v>
      </c>
      <c r="B1441" s="85" t="s">
        <v>14259</v>
      </c>
      <c r="C1441" s="85" t="s">
        <v>14260</v>
      </c>
    </row>
    <row r="1442" spans="1:3" ht="369.75" x14ac:dyDescent="0.25">
      <c r="A1442" s="85" t="s">
        <v>5467</v>
      </c>
      <c r="B1442" s="85" t="s">
        <v>6358</v>
      </c>
      <c r="C1442" s="85" t="s">
        <v>14261</v>
      </c>
    </row>
    <row r="1443" spans="1:3" ht="409.5" x14ac:dyDescent="0.25">
      <c r="A1443" s="85" t="s">
        <v>5465</v>
      </c>
      <c r="B1443" s="85" t="s">
        <v>6359</v>
      </c>
      <c r="C1443" s="85" t="s">
        <v>14262</v>
      </c>
    </row>
    <row r="1444" spans="1:3" ht="409.5" x14ac:dyDescent="0.25">
      <c r="A1444" s="85" t="s">
        <v>5464</v>
      </c>
      <c r="B1444" s="85" t="s">
        <v>6360</v>
      </c>
      <c r="C1444" s="85" t="s">
        <v>14263</v>
      </c>
    </row>
    <row r="1445" spans="1:3" ht="51" x14ac:dyDescent="0.25">
      <c r="A1445" s="85" t="s">
        <v>5461</v>
      </c>
      <c r="B1445" s="85" t="s">
        <v>4530</v>
      </c>
      <c r="C1445" s="85" t="s">
        <v>14264</v>
      </c>
    </row>
    <row r="1446" spans="1:3" ht="51" x14ac:dyDescent="0.25">
      <c r="A1446" s="85" t="s">
        <v>5460</v>
      </c>
      <c r="B1446" s="85" t="s">
        <v>4530</v>
      </c>
      <c r="C1446" s="85" t="s">
        <v>14265</v>
      </c>
    </row>
    <row r="1447" spans="1:3" ht="280.5" x14ac:dyDescent="0.25">
      <c r="A1447" s="85" t="s">
        <v>5459</v>
      </c>
      <c r="B1447" s="85" t="s">
        <v>6361</v>
      </c>
      <c r="C1447" s="85" t="s">
        <v>14266</v>
      </c>
    </row>
    <row r="1448" spans="1:3" ht="409.5" x14ac:dyDescent="0.25">
      <c r="A1448" s="85" t="s">
        <v>5458</v>
      </c>
      <c r="B1448" s="85" t="s">
        <v>14267</v>
      </c>
      <c r="C1448" s="85" t="s">
        <v>14268</v>
      </c>
    </row>
    <row r="1449" spans="1:3" ht="280.5" x14ac:dyDescent="0.25">
      <c r="A1449" s="85" t="s">
        <v>5457</v>
      </c>
      <c r="B1449" s="85" t="s">
        <v>6362</v>
      </c>
      <c r="C1449" s="85" t="s">
        <v>14269</v>
      </c>
    </row>
    <row r="1450" spans="1:3" ht="409.5" x14ac:dyDescent="0.25">
      <c r="A1450" s="85" t="s">
        <v>5455</v>
      </c>
      <c r="B1450" s="85" t="s">
        <v>14270</v>
      </c>
      <c r="C1450" s="85" t="s">
        <v>14271</v>
      </c>
    </row>
    <row r="1451" spans="1:3" ht="51" x14ac:dyDescent="0.25">
      <c r="A1451" s="85" t="s">
        <v>5453</v>
      </c>
      <c r="B1451" s="85" t="s">
        <v>4530</v>
      </c>
      <c r="C1451" s="85" t="s">
        <v>14272</v>
      </c>
    </row>
    <row r="1452" spans="1:3" ht="51" x14ac:dyDescent="0.25">
      <c r="A1452" s="85" t="s">
        <v>5452</v>
      </c>
      <c r="B1452" s="85" t="s">
        <v>4530</v>
      </c>
      <c r="C1452" s="85" t="s">
        <v>14273</v>
      </c>
    </row>
    <row r="1453" spans="1:3" ht="216.75" x14ac:dyDescent="0.25">
      <c r="A1453" s="85" t="s">
        <v>5450</v>
      </c>
      <c r="B1453" s="85" t="s">
        <v>6363</v>
      </c>
      <c r="C1453" s="85" t="s">
        <v>14274</v>
      </c>
    </row>
    <row r="1454" spans="1:3" ht="409.5" x14ac:dyDescent="0.25">
      <c r="A1454" s="85" t="s">
        <v>5449</v>
      </c>
      <c r="B1454" s="85" t="s">
        <v>6364</v>
      </c>
      <c r="C1454" s="85" t="s">
        <v>14275</v>
      </c>
    </row>
    <row r="1455" spans="1:3" ht="102" x14ac:dyDescent="0.25">
      <c r="A1455" s="85" t="s">
        <v>5448</v>
      </c>
      <c r="B1455" s="85" t="s">
        <v>6365</v>
      </c>
      <c r="C1455" s="85" t="s">
        <v>14276</v>
      </c>
    </row>
    <row r="1456" spans="1:3" ht="409.5" x14ac:dyDescent="0.25">
      <c r="A1456" s="85" t="s">
        <v>5447</v>
      </c>
      <c r="B1456" s="85" t="s">
        <v>14277</v>
      </c>
      <c r="C1456" s="85" t="s">
        <v>14278</v>
      </c>
    </row>
    <row r="1457" spans="1:3" ht="51" x14ac:dyDescent="0.25">
      <c r="A1457" s="85" t="s">
        <v>5445</v>
      </c>
      <c r="B1457" s="85" t="s">
        <v>4530</v>
      </c>
      <c r="C1457" s="85" t="s">
        <v>14279</v>
      </c>
    </row>
    <row r="1458" spans="1:3" ht="153" x14ac:dyDescent="0.25">
      <c r="A1458" s="85" t="s">
        <v>5444</v>
      </c>
      <c r="B1458" s="85" t="s">
        <v>4530</v>
      </c>
      <c r="C1458" s="85" t="s">
        <v>14280</v>
      </c>
    </row>
    <row r="1459" spans="1:3" ht="409.5" x14ac:dyDescent="0.25">
      <c r="A1459" s="85" t="s">
        <v>5443</v>
      </c>
      <c r="B1459" s="85" t="s">
        <v>14281</v>
      </c>
      <c r="C1459" s="85" t="s">
        <v>14282</v>
      </c>
    </row>
    <row r="1460" spans="1:3" ht="409.5" x14ac:dyDescent="0.25">
      <c r="A1460" s="85" t="s">
        <v>5442</v>
      </c>
      <c r="B1460" s="85" t="s">
        <v>14283</v>
      </c>
      <c r="C1460" s="85" t="s">
        <v>14284</v>
      </c>
    </row>
    <row r="1461" spans="1:3" ht="409.5" x14ac:dyDescent="0.25">
      <c r="A1461" s="85" t="s">
        <v>5441</v>
      </c>
      <c r="B1461" s="85" t="s">
        <v>6366</v>
      </c>
      <c r="C1461" s="85" t="s">
        <v>14285</v>
      </c>
    </row>
    <row r="1462" spans="1:3" ht="140.25" x14ac:dyDescent="0.25">
      <c r="A1462" s="85" t="s">
        <v>5440</v>
      </c>
      <c r="B1462" s="85" t="s">
        <v>6367</v>
      </c>
      <c r="C1462" s="85" t="s">
        <v>14266</v>
      </c>
    </row>
    <row r="1463" spans="1:3" ht="153" x14ac:dyDescent="0.25">
      <c r="A1463" s="85" t="s">
        <v>5439</v>
      </c>
      <c r="B1463" s="85" t="s">
        <v>4530</v>
      </c>
      <c r="C1463" s="85" t="s">
        <v>14286</v>
      </c>
    </row>
    <row r="1464" spans="1:3" ht="51" x14ac:dyDescent="0.25">
      <c r="A1464" s="85" t="s">
        <v>5438</v>
      </c>
      <c r="B1464" s="85" t="s">
        <v>4530</v>
      </c>
      <c r="C1464" s="85" t="s">
        <v>14287</v>
      </c>
    </row>
    <row r="1465" spans="1:3" ht="409.5" x14ac:dyDescent="0.25">
      <c r="A1465" s="85" t="s">
        <v>5437</v>
      </c>
      <c r="B1465" s="85" t="s">
        <v>14288</v>
      </c>
      <c r="C1465" s="85" t="s">
        <v>14289</v>
      </c>
    </row>
    <row r="1466" spans="1:3" ht="51" x14ac:dyDescent="0.25">
      <c r="A1466" s="85" t="s">
        <v>5436</v>
      </c>
      <c r="B1466" s="85" t="s">
        <v>4530</v>
      </c>
      <c r="C1466" s="85" t="s">
        <v>14290</v>
      </c>
    </row>
    <row r="1467" spans="1:3" ht="51" x14ac:dyDescent="0.25">
      <c r="A1467" s="85" t="s">
        <v>5435</v>
      </c>
      <c r="B1467" s="85" t="s">
        <v>4530</v>
      </c>
      <c r="C1467" s="85" t="s">
        <v>14291</v>
      </c>
    </row>
    <row r="1468" spans="1:3" ht="409.5" x14ac:dyDescent="0.25">
      <c r="A1468" s="85" t="s">
        <v>5434</v>
      </c>
      <c r="B1468" s="85" t="s">
        <v>6368</v>
      </c>
      <c r="C1468" s="85" t="s">
        <v>14292</v>
      </c>
    </row>
    <row r="1469" spans="1:3" ht="409.5" x14ac:dyDescent="0.25">
      <c r="A1469" s="85" t="s">
        <v>5433</v>
      </c>
      <c r="B1469" s="85" t="s">
        <v>6369</v>
      </c>
      <c r="C1469" s="85" t="s">
        <v>14293</v>
      </c>
    </row>
    <row r="1470" spans="1:3" ht="409.5" x14ac:dyDescent="0.25">
      <c r="A1470" s="85" t="s">
        <v>5432</v>
      </c>
      <c r="B1470" s="85" t="s">
        <v>14294</v>
      </c>
      <c r="C1470" s="85" t="s">
        <v>14295</v>
      </c>
    </row>
    <row r="1471" spans="1:3" ht="51" x14ac:dyDescent="0.25">
      <c r="A1471" s="85" t="s">
        <v>5431</v>
      </c>
      <c r="B1471" s="85" t="s">
        <v>4530</v>
      </c>
      <c r="C1471" s="85" t="s">
        <v>14296</v>
      </c>
    </row>
    <row r="1472" spans="1:3" ht="89.25" x14ac:dyDescent="0.25">
      <c r="A1472" s="85" t="s">
        <v>5429</v>
      </c>
      <c r="B1472" s="85" t="s">
        <v>4530</v>
      </c>
      <c r="C1472" s="85" t="s">
        <v>14297</v>
      </c>
    </row>
    <row r="1473" spans="1:3" ht="409.5" x14ac:dyDescent="0.25">
      <c r="A1473" s="85" t="s">
        <v>5428</v>
      </c>
      <c r="B1473" s="85" t="s">
        <v>6370</v>
      </c>
      <c r="C1473" s="85" t="s">
        <v>14298</v>
      </c>
    </row>
    <row r="1474" spans="1:3" ht="153" x14ac:dyDescent="0.25">
      <c r="A1474" s="85" t="s">
        <v>5424</v>
      </c>
      <c r="B1474" s="85" t="s">
        <v>6371</v>
      </c>
      <c r="C1474" s="85" t="s">
        <v>14299</v>
      </c>
    </row>
    <row r="1475" spans="1:3" ht="409.5" x14ac:dyDescent="0.25">
      <c r="A1475" s="85" t="s">
        <v>5423</v>
      </c>
      <c r="B1475" s="85" t="s">
        <v>14300</v>
      </c>
      <c r="C1475" s="85" t="s">
        <v>14301</v>
      </c>
    </row>
    <row r="1476" spans="1:3" ht="153" x14ac:dyDescent="0.25">
      <c r="A1476" s="85" t="s">
        <v>5422</v>
      </c>
      <c r="B1476" s="85" t="s">
        <v>4530</v>
      </c>
      <c r="C1476" s="85" t="s">
        <v>14302</v>
      </c>
    </row>
    <row r="1477" spans="1:3" ht="153" x14ac:dyDescent="0.25">
      <c r="A1477" s="85" t="s">
        <v>5421</v>
      </c>
      <c r="B1477" s="85" t="s">
        <v>6372</v>
      </c>
      <c r="C1477" s="85" t="s">
        <v>14303</v>
      </c>
    </row>
    <row r="1478" spans="1:3" ht="51" x14ac:dyDescent="0.25">
      <c r="A1478" s="85" t="s">
        <v>5420</v>
      </c>
      <c r="B1478" s="85" t="s">
        <v>4530</v>
      </c>
      <c r="C1478" s="85" t="s">
        <v>14304</v>
      </c>
    </row>
    <row r="1479" spans="1:3" ht="409.5" x14ac:dyDescent="0.25">
      <c r="A1479" s="85" t="s">
        <v>5419</v>
      </c>
      <c r="B1479" s="85" t="s">
        <v>6373</v>
      </c>
      <c r="C1479" s="85" t="s">
        <v>14305</v>
      </c>
    </row>
    <row r="1480" spans="1:3" ht="51" x14ac:dyDescent="0.25">
      <c r="A1480" s="85" t="s">
        <v>5418</v>
      </c>
      <c r="B1480" s="85" t="s">
        <v>4530</v>
      </c>
      <c r="C1480" s="85" t="s">
        <v>14289</v>
      </c>
    </row>
    <row r="1481" spans="1:3" ht="51" x14ac:dyDescent="0.25">
      <c r="A1481" s="85" t="s">
        <v>5417</v>
      </c>
      <c r="B1481" s="85" t="s">
        <v>4530</v>
      </c>
      <c r="C1481" s="85" t="s">
        <v>14306</v>
      </c>
    </row>
    <row r="1482" spans="1:3" ht="51" x14ac:dyDescent="0.25">
      <c r="A1482" s="85" t="s">
        <v>5416</v>
      </c>
      <c r="B1482" s="85" t="s">
        <v>4530</v>
      </c>
      <c r="C1482" s="85" t="s">
        <v>14307</v>
      </c>
    </row>
    <row r="1483" spans="1:3" ht="344.25" x14ac:dyDescent="0.25">
      <c r="A1483" s="85" t="s">
        <v>5415</v>
      </c>
      <c r="B1483" s="85" t="s">
        <v>6374</v>
      </c>
      <c r="C1483" s="85" t="s">
        <v>14308</v>
      </c>
    </row>
    <row r="1484" spans="1:3" ht="191.25" x14ac:dyDescent="0.25">
      <c r="A1484" s="85" t="s">
        <v>5414</v>
      </c>
      <c r="B1484" s="85" t="s">
        <v>4530</v>
      </c>
      <c r="C1484" s="85" t="s">
        <v>14309</v>
      </c>
    </row>
    <row r="1485" spans="1:3" ht="51" x14ac:dyDescent="0.25">
      <c r="A1485" s="85" t="s">
        <v>5413</v>
      </c>
      <c r="B1485" s="85" t="s">
        <v>4530</v>
      </c>
      <c r="C1485" s="85" t="s">
        <v>14310</v>
      </c>
    </row>
    <row r="1486" spans="1:3" ht="191.25" x14ac:dyDescent="0.25">
      <c r="A1486" s="85" t="s">
        <v>5412</v>
      </c>
      <c r="B1486" s="85" t="s">
        <v>4530</v>
      </c>
      <c r="C1486" s="85" t="s">
        <v>14311</v>
      </c>
    </row>
    <row r="1487" spans="1:3" ht="51" x14ac:dyDescent="0.25">
      <c r="A1487" s="85" t="s">
        <v>5411</v>
      </c>
      <c r="B1487" s="85" t="s">
        <v>4530</v>
      </c>
      <c r="C1487" s="85" t="s">
        <v>14312</v>
      </c>
    </row>
    <row r="1488" spans="1:3" ht="409.5" x14ac:dyDescent="0.25">
      <c r="A1488" s="85" t="s">
        <v>5410</v>
      </c>
      <c r="B1488" s="85" t="s">
        <v>6375</v>
      </c>
      <c r="C1488" s="85" t="s">
        <v>14313</v>
      </c>
    </row>
    <row r="1489" spans="1:3" ht="409.5" x14ac:dyDescent="0.25">
      <c r="A1489" s="85" t="s">
        <v>5409</v>
      </c>
      <c r="B1489" s="85" t="s">
        <v>14314</v>
      </c>
      <c r="C1489" s="85" t="s">
        <v>14315</v>
      </c>
    </row>
    <row r="1490" spans="1:3" ht="409.5" x14ac:dyDescent="0.25">
      <c r="A1490" s="85" t="s">
        <v>5405</v>
      </c>
      <c r="B1490" s="85" t="s">
        <v>14316</v>
      </c>
      <c r="C1490" s="85" t="s">
        <v>14317</v>
      </c>
    </row>
    <row r="1491" spans="1:3" ht="409.5" x14ac:dyDescent="0.25">
      <c r="A1491" s="85" t="s">
        <v>5403</v>
      </c>
      <c r="B1491" s="85" t="s">
        <v>14318</v>
      </c>
      <c r="C1491" s="85" t="s">
        <v>14319</v>
      </c>
    </row>
    <row r="1492" spans="1:3" ht="409.5" x14ac:dyDescent="0.25">
      <c r="A1492" s="85" t="s">
        <v>5401</v>
      </c>
      <c r="B1492" s="85" t="s">
        <v>6376</v>
      </c>
      <c r="C1492" s="85" t="s">
        <v>14320</v>
      </c>
    </row>
    <row r="1493" spans="1:3" ht="409.5" x14ac:dyDescent="0.25">
      <c r="A1493" s="85" t="s">
        <v>5400</v>
      </c>
      <c r="B1493" s="85" t="s">
        <v>6377</v>
      </c>
      <c r="C1493" s="85" t="s">
        <v>14321</v>
      </c>
    </row>
    <row r="1494" spans="1:3" ht="382.5" x14ac:dyDescent="0.25">
      <c r="A1494" s="85" t="s">
        <v>5397</v>
      </c>
      <c r="B1494" s="85" t="s">
        <v>6378</v>
      </c>
      <c r="C1494" s="85" t="s">
        <v>14322</v>
      </c>
    </row>
    <row r="1495" spans="1:3" ht="409.5" x14ac:dyDescent="0.25">
      <c r="A1495" s="85" t="s">
        <v>5396</v>
      </c>
      <c r="B1495" s="85" t="s">
        <v>6379</v>
      </c>
      <c r="C1495" s="85" t="s">
        <v>14323</v>
      </c>
    </row>
    <row r="1496" spans="1:3" ht="409.5" x14ac:dyDescent="0.25">
      <c r="A1496" s="85" t="s">
        <v>5395</v>
      </c>
      <c r="B1496" s="85" t="s">
        <v>14324</v>
      </c>
      <c r="C1496" s="85" t="s">
        <v>14325</v>
      </c>
    </row>
    <row r="1497" spans="1:3" ht="51" x14ac:dyDescent="0.25">
      <c r="A1497" s="85" t="s">
        <v>5394</v>
      </c>
      <c r="B1497" s="85" t="s">
        <v>4530</v>
      </c>
      <c r="C1497" s="85" t="s">
        <v>14326</v>
      </c>
    </row>
    <row r="1498" spans="1:3" ht="51" x14ac:dyDescent="0.25">
      <c r="A1498" s="85" t="s">
        <v>5393</v>
      </c>
      <c r="B1498" s="85" t="s">
        <v>6380</v>
      </c>
      <c r="C1498" s="85" t="s">
        <v>14326</v>
      </c>
    </row>
    <row r="1499" spans="1:3" ht="409.5" x14ac:dyDescent="0.25">
      <c r="A1499" s="85" t="s">
        <v>5392</v>
      </c>
      <c r="B1499" s="85" t="s">
        <v>14327</v>
      </c>
      <c r="C1499" s="85" t="s">
        <v>14328</v>
      </c>
    </row>
    <row r="1500" spans="1:3" ht="409.5" x14ac:dyDescent="0.25">
      <c r="A1500" s="85" t="s">
        <v>5391</v>
      </c>
      <c r="B1500" s="85" t="s">
        <v>6381</v>
      </c>
      <c r="C1500" s="85" t="s">
        <v>14329</v>
      </c>
    </row>
    <row r="1501" spans="1:3" ht="409.5" x14ac:dyDescent="0.25">
      <c r="A1501" s="85" t="s">
        <v>5390</v>
      </c>
      <c r="B1501" s="85" t="s">
        <v>6382</v>
      </c>
      <c r="C1501" s="85" t="s">
        <v>14330</v>
      </c>
    </row>
    <row r="1502" spans="1:3" ht="369.75" x14ac:dyDescent="0.25">
      <c r="A1502" s="85" t="s">
        <v>5389</v>
      </c>
      <c r="B1502" s="85" t="s">
        <v>14331</v>
      </c>
      <c r="C1502" s="85" t="s">
        <v>14332</v>
      </c>
    </row>
    <row r="1503" spans="1:3" ht="409.5" x14ac:dyDescent="0.25">
      <c r="A1503" s="85" t="s">
        <v>5388</v>
      </c>
      <c r="B1503" s="85" t="s">
        <v>14333</v>
      </c>
      <c r="C1503" s="85" t="s">
        <v>14334</v>
      </c>
    </row>
    <row r="1504" spans="1:3" ht="51" x14ac:dyDescent="0.25">
      <c r="A1504" s="85" t="s">
        <v>5387</v>
      </c>
      <c r="B1504" s="85" t="s">
        <v>6383</v>
      </c>
      <c r="C1504" s="85" t="s">
        <v>14335</v>
      </c>
    </row>
    <row r="1505" spans="1:3" ht="344.25" x14ac:dyDescent="0.25">
      <c r="A1505" s="85" t="s">
        <v>5386</v>
      </c>
      <c r="B1505" s="85" t="s">
        <v>6384</v>
      </c>
      <c r="C1505" s="85" t="s">
        <v>14336</v>
      </c>
    </row>
    <row r="1506" spans="1:3" ht="89.25" x14ac:dyDescent="0.25">
      <c r="A1506" s="85" t="s">
        <v>5385</v>
      </c>
      <c r="B1506" s="85" t="s">
        <v>6385</v>
      </c>
      <c r="C1506" s="85" t="s">
        <v>14337</v>
      </c>
    </row>
    <row r="1507" spans="1:3" ht="51" x14ac:dyDescent="0.25">
      <c r="A1507" s="85" t="s">
        <v>5384</v>
      </c>
      <c r="B1507" s="85" t="s">
        <v>4530</v>
      </c>
      <c r="C1507" s="85" t="s">
        <v>14338</v>
      </c>
    </row>
    <row r="1508" spans="1:3" ht="409.5" x14ac:dyDescent="0.25">
      <c r="A1508" s="85" t="s">
        <v>5383</v>
      </c>
      <c r="B1508" s="85" t="s">
        <v>6386</v>
      </c>
      <c r="C1508" s="85" t="s">
        <v>14339</v>
      </c>
    </row>
    <row r="1509" spans="1:3" ht="51" x14ac:dyDescent="0.25">
      <c r="A1509" s="85" t="s">
        <v>5382</v>
      </c>
      <c r="B1509" s="85" t="s">
        <v>6387</v>
      </c>
      <c r="C1509" s="85" t="s">
        <v>14340</v>
      </c>
    </row>
    <row r="1510" spans="1:3" ht="409.5" x14ac:dyDescent="0.25">
      <c r="A1510" s="85" t="s">
        <v>5380</v>
      </c>
      <c r="B1510" s="85" t="s">
        <v>6388</v>
      </c>
      <c r="C1510" s="85" t="s">
        <v>14341</v>
      </c>
    </row>
    <row r="1511" spans="1:3" ht="280.5" x14ac:dyDescent="0.25">
      <c r="A1511" s="85" t="s">
        <v>5379</v>
      </c>
      <c r="B1511" s="85" t="s">
        <v>14342</v>
      </c>
      <c r="C1511" s="85" t="s">
        <v>14343</v>
      </c>
    </row>
    <row r="1512" spans="1:3" ht="51" x14ac:dyDescent="0.25">
      <c r="A1512" s="85" t="s">
        <v>5378</v>
      </c>
      <c r="B1512" s="85" t="s">
        <v>4530</v>
      </c>
      <c r="C1512" s="85" t="s">
        <v>14344</v>
      </c>
    </row>
    <row r="1513" spans="1:3" ht="51" x14ac:dyDescent="0.25">
      <c r="A1513" s="85" t="s">
        <v>5375</v>
      </c>
      <c r="B1513" s="85" t="s">
        <v>4530</v>
      </c>
      <c r="C1513" s="85" t="s">
        <v>14345</v>
      </c>
    </row>
    <row r="1514" spans="1:3" ht="344.25" x14ac:dyDescent="0.25">
      <c r="A1514" s="85" t="s">
        <v>5373</v>
      </c>
      <c r="B1514" s="85" t="s">
        <v>6389</v>
      </c>
      <c r="C1514" s="85" t="s">
        <v>14346</v>
      </c>
    </row>
    <row r="1515" spans="1:3" ht="51" x14ac:dyDescent="0.25">
      <c r="A1515" s="85" t="s">
        <v>5372</v>
      </c>
      <c r="B1515" s="85" t="s">
        <v>4530</v>
      </c>
      <c r="C1515" s="85" t="s">
        <v>14347</v>
      </c>
    </row>
    <row r="1516" spans="1:3" ht="409.5" x14ac:dyDescent="0.25">
      <c r="A1516" s="85" t="s">
        <v>5371</v>
      </c>
      <c r="B1516" s="85" t="s">
        <v>14348</v>
      </c>
      <c r="C1516" s="85" t="s">
        <v>14349</v>
      </c>
    </row>
    <row r="1517" spans="1:3" ht="127.5" x14ac:dyDescent="0.25">
      <c r="A1517" s="85" t="s">
        <v>5369</v>
      </c>
      <c r="B1517" s="85" t="s">
        <v>6390</v>
      </c>
      <c r="C1517" s="85" t="s">
        <v>14350</v>
      </c>
    </row>
    <row r="1518" spans="1:3" ht="409.5" x14ac:dyDescent="0.25">
      <c r="A1518" s="85" t="s">
        <v>5364</v>
      </c>
      <c r="B1518" s="85" t="s">
        <v>14351</v>
      </c>
      <c r="C1518" s="85" t="s">
        <v>14352</v>
      </c>
    </row>
    <row r="1519" spans="1:3" ht="408" x14ac:dyDescent="0.25">
      <c r="A1519" s="85" t="s">
        <v>5362</v>
      </c>
      <c r="B1519" s="85" t="s">
        <v>6391</v>
      </c>
      <c r="C1519" s="85" t="s">
        <v>14353</v>
      </c>
    </row>
    <row r="1520" spans="1:3" ht="409.5" x14ac:dyDescent="0.25">
      <c r="A1520" s="85" t="s">
        <v>5361</v>
      </c>
      <c r="B1520" s="85" t="s">
        <v>14354</v>
      </c>
      <c r="C1520" s="85" t="s">
        <v>14355</v>
      </c>
    </row>
    <row r="1521" spans="1:3" ht="51" x14ac:dyDescent="0.25">
      <c r="A1521" s="85" t="s">
        <v>5360</v>
      </c>
      <c r="B1521" s="85" t="s">
        <v>4530</v>
      </c>
      <c r="C1521" s="85" t="s">
        <v>14350</v>
      </c>
    </row>
    <row r="1522" spans="1:3" ht="409.5" x14ac:dyDescent="0.25">
      <c r="A1522" s="85" t="s">
        <v>5359</v>
      </c>
      <c r="B1522" s="85" t="s">
        <v>6392</v>
      </c>
      <c r="C1522" s="85" t="s">
        <v>14356</v>
      </c>
    </row>
    <row r="1523" spans="1:3" ht="409.5" x14ac:dyDescent="0.25">
      <c r="A1523" s="85" t="s">
        <v>5358</v>
      </c>
      <c r="B1523" s="85" t="s">
        <v>14357</v>
      </c>
      <c r="C1523" s="85" t="s">
        <v>14358</v>
      </c>
    </row>
    <row r="1524" spans="1:3" ht="267.75" x14ac:dyDescent="0.25">
      <c r="A1524" s="85" t="s">
        <v>5357</v>
      </c>
      <c r="B1524" s="85" t="s">
        <v>14359</v>
      </c>
      <c r="C1524" s="85" t="s">
        <v>14360</v>
      </c>
    </row>
    <row r="1525" spans="1:3" ht="51" x14ac:dyDescent="0.25">
      <c r="A1525" s="85" t="s">
        <v>5356</v>
      </c>
      <c r="B1525" s="85" t="s">
        <v>4530</v>
      </c>
      <c r="C1525" s="85" t="s">
        <v>14361</v>
      </c>
    </row>
    <row r="1526" spans="1:3" ht="51" x14ac:dyDescent="0.25">
      <c r="A1526" s="85" t="s">
        <v>5355</v>
      </c>
      <c r="B1526" s="85" t="s">
        <v>4530</v>
      </c>
      <c r="C1526" s="85" t="s">
        <v>14362</v>
      </c>
    </row>
    <row r="1527" spans="1:3" ht="344.25" x14ac:dyDescent="0.25">
      <c r="A1527" s="85" t="s">
        <v>5354</v>
      </c>
      <c r="B1527" s="85" t="s">
        <v>6393</v>
      </c>
      <c r="C1527" s="85" t="s">
        <v>14363</v>
      </c>
    </row>
    <row r="1528" spans="1:3" ht="409.5" x14ac:dyDescent="0.25">
      <c r="A1528" s="85" t="s">
        <v>5352</v>
      </c>
      <c r="B1528" s="85" t="s">
        <v>14364</v>
      </c>
      <c r="C1528" s="85" t="s">
        <v>14365</v>
      </c>
    </row>
    <row r="1529" spans="1:3" ht="409.5" x14ac:dyDescent="0.25">
      <c r="A1529" s="85" t="s">
        <v>5351</v>
      </c>
      <c r="B1529" s="85" t="s">
        <v>14366</v>
      </c>
      <c r="C1529" s="85" t="s">
        <v>14367</v>
      </c>
    </row>
    <row r="1530" spans="1:3" ht="51" x14ac:dyDescent="0.25">
      <c r="A1530" s="85" t="s">
        <v>5350</v>
      </c>
      <c r="B1530" s="85" t="s">
        <v>4530</v>
      </c>
      <c r="C1530" s="85" t="s">
        <v>14368</v>
      </c>
    </row>
    <row r="1531" spans="1:3" ht="242.25" x14ac:dyDescent="0.25">
      <c r="A1531" s="85" t="s">
        <v>5349</v>
      </c>
      <c r="B1531" s="85" t="s">
        <v>14369</v>
      </c>
      <c r="C1531" s="85" t="s">
        <v>14370</v>
      </c>
    </row>
    <row r="1532" spans="1:3" ht="409.5" x14ac:dyDescent="0.25">
      <c r="A1532" s="85" t="s">
        <v>5346</v>
      </c>
      <c r="B1532" s="85" t="s">
        <v>6394</v>
      </c>
      <c r="C1532" s="85" t="s">
        <v>14371</v>
      </c>
    </row>
    <row r="1533" spans="1:3" ht="382.5" x14ac:dyDescent="0.25">
      <c r="A1533" s="85" t="s">
        <v>5344</v>
      </c>
      <c r="B1533" s="85" t="s">
        <v>6395</v>
      </c>
      <c r="C1533" s="85" t="s">
        <v>14372</v>
      </c>
    </row>
    <row r="1534" spans="1:3" ht="409.5" x14ac:dyDescent="0.25">
      <c r="A1534" s="85" t="s">
        <v>5343</v>
      </c>
      <c r="B1534" s="85" t="s">
        <v>14373</v>
      </c>
      <c r="C1534" s="85" t="s">
        <v>14374</v>
      </c>
    </row>
    <row r="1535" spans="1:3" ht="409.5" x14ac:dyDescent="0.25">
      <c r="A1535" s="85" t="s">
        <v>5341</v>
      </c>
      <c r="B1535" s="85" t="s">
        <v>14375</v>
      </c>
      <c r="C1535" s="85" t="s">
        <v>14376</v>
      </c>
    </row>
    <row r="1536" spans="1:3" ht="409.5" x14ac:dyDescent="0.25">
      <c r="A1536" s="85" t="s">
        <v>5340</v>
      </c>
      <c r="B1536" s="85" t="s">
        <v>6396</v>
      </c>
      <c r="C1536" s="85" t="s">
        <v>14377</v>
      </c>
    </row>
    <row r="1537" spans="1:3" ht="51" x14ac:dyDescent="0.25">
      <c r="A1537" s="85" t="s">
        <v>5339</v>
      </c>
      <c r="B1537" s="85" t="s">
        <v>4530</v>
      </c>
      <c r="C1537" s="85" t="s">
        <v>14378</v>
      </c>
    </row>
    <row r="1538" spans="1:3" ht="51" x14ac:dyDescent="0.25">
      <c r="A1538" s="85" t="s">
        <v>5338</v>
      </c>
      <c r="B1538" s="85" t="s">
        <v>4530</v>
      </c>
      <c r="C1538" s="85" t="s">
        <v>14379</v>
      </c>
    </row>
    <row r="1539" spans="1:3" ht="51" x14ac:dyDescent="0.25">
      <c r="A1539" s="85" t="s">
        <v>5337</v>
      </c>
      <c r="B1539" s="85" t="s">
        <v>4530</v>
      </c>
      <c r="C1539" s="85" t="s">
        <v>14380</v>
      </c>
    </row>
    <row r="1540" spans="1:3" ht="191.25" x14ac:dyDescent="0.25">
      <c r="A1540" s="85" t="s">
        <v>5336</v>
      </c>
      <c r="B1540" s="85" t="s">
        <v>6397</v>
      </c>
      <c r="C1540" s="85" t="s">
        <v>14381</v>
      </c>
    </row>
    <row r="1541" spans="1:3" ht="51" x14ac:dyDescent="0.25">
      <c r="A1541" s="85" t="s">
        <v>5335</v>
      </c>
      <c r="B1541" s="85" t="s">
        <v>4530</v>
      </c>
      <c r="C1541" s="85" t="s">
        <v>14382</v>
      </c>
    </row>
    <row r="1542" spans="1:3" ht="51" x14ac:dyDescent="0.25">
      <c r="A1542" s="85" t="s">
        <v>5332</v>
      </c>
      <c r="B1542" s="85" t="s">
        <v>4530</v>
      </c>
      <c r="C1542" s="85" t="s">
        <v>14379</v>
      </c>
    </row>
    <row r="1543" spans="1:3" ht="395.25" x14ac:dyDescent="0.25">
      <c r="A1543" s="85" t="s">
        <v>5331</v>
      </c>
      <c r="B1543" s="85" t="s">
        <v>6398</v>
      </c>
      <c r="C1543" s="85" t="s">
        <v>14383</v>
      </c>
    </row>
    <row r="1544" spans="1:3" ht="51" x14ac:dyDescent="0.25">
      <c r="A1544" s="85" t="s">
        <v>5330</v>
      </c>
      <c r="B1544" s="85" t="s">
        <v>4530</v>
      </c>
      <c r="C1544" s="85" t="s">
        <v>14384</v>
      </c>
    </row>
    <row r="1545" spans="1:3" ht="409.5" x14ac:dyDescent="0.25">
      <c r="A1545" s="85" t="s">
        <v>5329</v>
      </c>
      <c r="B1545" s="85" t="s">
        <v>6399</v>
      </c>
      <c r="C1545" s="85" t="s">
        <v>14385</v>
      </c>
    </row>
    <row r="1546" spans="1:3" ht="409.5" x14ac:dyDescent="0.25">
      <c r="A1546" s="85" t="s">
        <v>5328</v>
      </c>
      <c r="B1546" s="85" t="s">
        <v>6400</v>
      </c>
      <c r="C1546" s="85" t="s">
        <v>14386</v>
      </c>
    </row>
    <row r="1547" spans="1:3" ht="409.5" x14ac:dyDescent="0.25">
      <c r="A1547" s="85" t="s">
        <v>5327</v>
      </c>
      <c r="B1547" s="85" t="s">
        <v>6401</v>
      </c>
      <c r="C1547" s="85" t="s">
        <v>14387</v>
      </c>
    </row>
    <row r="1548" spans="1:3" ht="409.5" x14ac:dyDescent="0.25">
      <c r="A1548" s="85" t="s">
        <v>5326</v>
      </c>
      <c r="B1548" s="85" t="s">
        <v>14388</v>
      </c>
      <c r="C1548" s="85" t="s">
        <v>14389</v>
      </c>
    </row>
    <row r="1549" spans="1:3" ht="409.5" x14ac:dyDescent="0.25">
      <c r="A1549" s="85" t="s">
        <v>5325</v>
      </c>
      <c r="B1549" s="85" t="s">
        <v>6402</v>
      </c>
      <c r="C1549" s="85" t="s">
        <v>14390</v>
      </c>
    </row>
    <row r="1550" spans="1:3" ht="153" x14ac:dyDescent="0.25">
      <c r="A1550" s="85" t="s">
        <v>5324</v>
      </c>
      <c r="B1550" s="85" t="s">
        <v>6403</v>
      </c>
      <c r="C1550" s="85" t="s">
        <v>14391</v>
      </c>
    </row>
    <row r="1551" spans="1:3" ht="409.5" x14ac:dyDescent="0.25">
      <c r="A1551" s="85" t="s">
        <v>5323</v>
      </c>
      <c r="B1551" s="85" t="s">
        <v>6404</v>
      </c>
      <c r="C1551" s="85" t="s">
        <v>14392</v>
      </c>
    </row>
    <row r="1552" spans="1:3" ht="409.5" x14ac:dyDescent="0.25">
      <c r="A1552" s="85" t="s">
        <v>5322</v>
      </c>
      <c r="B1552" s="85" t="s">
        <v>6405</v>
      </c>
      <c r="C1552" s="85" t="s">
        <v>14393</v>
      </c>
    </row>
    <row r="1553" spans="1:3" ht="409.5" x14ac:dyDescent="0.25">
      <c r="A1553" s="85" t="s">
        <v>5321</v>
      </c>
      <c r="B1553" s="85" t="s">
        <v>6406</v>
      </c>
      <c r="C1553" s="85" t="s">
        <v>6407</v>
      </c>
    </row>
    <row r="1554" spans="1:3" ht="409.5" x14ac:dyDescent="0.25">
      <c r="A1554" s="85" t="s">
        <v>5319</v>
      </c>
      <c r="B1554" s="85" t="s">
        <v>14394</v>
      </c>
      <c r="C1554" s="85" t="s">
        <v>14395</v>
      </c>
    </row>
    <row r="1555" spans="1:3" ht="89.25" x14ac:dyDescent="0.25">
      <c r="A1555" s="85" t="s">
        <v>5318</v>
      </c>
      <c r="B1555" s="85" t="s">
        <v>4530</v>
      </c>
      <c r="C1555" s="85" t="s">
        <v>14396</v>
      </c>
    </row>
    <row r="1556" spans="1:3" ht="409.5" x14ac:dyDescent="0.25">
      <c r="A1556" s="85" t="s">
        <v>5317</v>
      </c>
      <c r="B1556" s="85" t="s">
        <v>6408</v>
      </c>
      <c r="C1556" s="85" t="s">
        <v>14397</v>
      </c>
    </row>
    <row r="1557" spans="1:3" ht="409.5" x14ac:dyDescent="0.25">
      <c r="A1557" s="85" t="s">
        <v>5312</v>
      </c>
      <c r="B1557" s="85" t="s">
        <v>14398</v>
      </c>
      <c r="C1557" s="85" t="s">
        <v>14399</v>
      </c>
    </row>
    <row r="1558" spans="1:3" ht="409.5" x14ac:dyDescent="0.25">
      <c r="A1558" s="85" t="s">
        <v>5311</v>
      </c>
      <c r="B1558" s="85" t="s">
        <v>6409</v>
      </c>
      <c r="C1558" s="85" t="s">
        <v>14400</v>
      </c>
    </row>
    <row r="1559" spans="1:3" ht="409.5" x14ac:dyDescent="0.25">
      <c r="A1559" s="85" t="s">
        <v>5309</v>
      </c>
      <c r="B1559" s="85" t="s">
        <v>6410</v>
      </c>
      <c r="C1559" s="85" t="s">
        <v>14401</v>
      </c>
    </row>
    <row r="1560" spans="1:3" ht="409.5" x14ac:dyDescent="0.25">
      <c r="A1560" s="85" t="s">
        <v>5307</v>
      </c>
      <c r="B1560" s="85" t="s">
        <v>6411</v>
      </c>
      <c r="C1560" s="85" t="s">
        <v>14402</v>
      </c>
    </row>
    <row r="1561" spans="1:3" ht="165.75" x14ac:dyDescent="0.25">
      <c r="A1561" s="85" t="s">
        <v>5304</v>
      </c>
      <c r="B1561" s="85" t="s">
        <v>4530</v>
      </c>
      <c r="C1561" s="85" t="s">
        <v>14403</v>
      </c>
    </row>
    <row r="1562" spans="1:3" ht="165.75" x14ac:dyDescent="0.25">
      <c r="A1562" s="85" t="s">
        <v>5303</v>
      </c>
      <c r="B1562" s="85" t="s">
        <v>4530</v>
      </c>
      <c r="C1562" s="85" t="s">
        <v>14404</v>
      </c>
    </row>
    <row r="1563" spans="1:3" ht="165.75" x14ac:dyDescent="0.25">
      <c r="A1563" s="85" t="s">
        <v>5302</v>
      </c>
      <c r="B1563" s="85" t="s">
        <v>4530</v>
      </c>
      <c r="C1563" s="85" t="s">
        <v>14405</v>
      </c>
    </row>
    <row r="1564" spans="1:3" ht="165.75" x14ac:dyDescent="0.25">
      <c r="A1564" s="85" t="s">
        <v>5300</v>
      </c>
      <c r="B1564" s="85" t="s">
        <v>4530</v>
      </c>
      <c r="C1564" s="85" t="s">
        <v>14406</v>
      </c>
    </row>
    <row r="1565" spans="1:3" ht="409.5" x14ac:dyDescent="0.25">
      <c r="A1565" s="85" t="s">
        <v>5301</v>
      </c>
      <c r="B1565" s="85" t="s">
        <v>14407</v>
      </c>
      <c r="C1565" s="85" t="s">
        <v>6412</v>
      </c>
    </row>
    <row r="1566" spans="1:3" ht="165.75" x14ac:dyDescent="0.25">
      <c r="A1566" s="85" t="s">
        <v>5299</v>
      </c>
      <c r="B1566" s="85" t="s">
        <v>4530</v>
      </c>
      <c r="C1566" s="85" t="s">
        <v>14408</v>
      </c>
    </row>
    <row r="1567" spans="1:3" ht="165.75" x14ac:dyDescent="0.25">
      <c r="A1567" s="85" t="s">
        <v>5298</v>
      </c>
      <c r="B1567" s="85" t="s">
        <v>4530</v>
      </c>
      <c r="C1567" s="85" t="s">
        <v>14409</v>
      </c>
    </row>
    <row r="1568" spans="1:3" ht="165.75" x14ac:dyDescent="0.25">
      <c r="A1568" s="85" t="s">
        <v>5297</v>
      </c>
      <c r="B1568" s="85" t="s">
        <v>4530</v>
      </c>
      <c r="C1568" s="85" t="s">
        <v>14410</v>
      </c>
    </row>
    <row r="1569" spans="1:3" ht="165.75" x14ac:dyDescent="0.25">
      <c r="A1569" s="85" t="s">
        <v>5296</v>
      </c>
      <c r="B1569" s="85" t="s">
        <v>4530</v>
      </c>
      <c r="C1569" s="85" t="s">
        <v>14411</v>
      </c>
    </row>
    <row r="1570" spans="1:3" ht="165.75" x14ac:dyDescent="0.25">
      <c r="A1570" s="85" t="s">
        <v>5295</v>
      </c>
      <c r="B1570" s="85" t="s">
        <v>4530</v>
      </c>
      <c r="C1570" s="85" t="s">
        <v>14412</v>
      </c>
    </row>
    <row r="1571" spans="1:3" ht="165.75" x14ac:dyDescent="0.25">
      <c r="A1571" s="85" t="s">
        <v>5294</v>
      </c>
      <c r="B1571" s="85" t="s">
        <v>4530</v>
      </c>
      <c r="C1571" s="85" t="s">
        <v>14413</v>
      </c>
    </row>
    <row r="1572" spans="1:3" ht="165.75" x14ac:dyDescent="0.25">
      <c r="A1572" s="85" t="s">
        <v>5293</v>
      </c>
      <c r="B1572" s="85" t="s">
        <v>4530</v>
      </c>
      <c r="C1572" s="85" t="s">
        <v>14414</v>
      </c>
    </row>
    <row r="1573" spans="1:3" ht="229.5" x14ac:dyDescent="0.25">
      <c r="A1573" s="85" t="s">
        <v>5292</v>
      </c>
      <c r="B1573" s="85" t="s">
        <v>4530</v>
      </c>
      <c r="C1573" s="85" t="s">
        <v>14415</v>
      </c>
    </row>
    <row r="1574" spans="1:3" ht="165.75" x14ac:dyDescent="0.25">
      <c r="A1574" s="85" t="s">
        <v>5291</v>
      </c>
      <c r="B1574" s="85" t="s">
        <v>4530</v>
      </c>
      <c r="C1574" s="85" t="s">
        <v>14416</v>
      </c>
    </row>
    <row r="1575" spans="1:3" ht="165.75" x14ac:dyDescent="0.25">
      <c r="A1575" s="85" t="s">
        <v>5290</v>
      </c>
      <c r="B1575" s="85" t="s">
        <v>4530</v>
      </c>
      <c r="C1575" s="85" t="s">
        <v>14417</v>
      </c>
    </row>
    <row r="1576" spans="1:3" ht="165.75" x14ac:dyDescent="0.25">
      <c r="A1576" s="85" t="s">
        <v>5289</v>
      </c>
      <c r="B1576" s="85" t="s">
        <v>4530</v>
      </c>
      <c r="C1576" s="85" t="s">
        <v>14418</v>
      </c>
    </row>
    <row r="1577" spans="1:3" ht="165.75" x14ac:dyDescent="0.25">
      <c r="A1577" s="85" t="s">
        <v>5288</v>
      </c>
      <c r="B1577" s="85" t="s">
        <v>4530</v>
      </c>
      <c r="C1577" s="85" t="s">
        <v>14419</v>
      </c>
    </row>
    <row r="1578" spans="1:3" ht="165.75" x14ac:dyDescent="0.25">
      <c r="A1578" s="85" t="s">
        <v>5287</v>
      </c>
      <c r="B1578" s="85" t="s">
        <v>4530</v>
      </c>
      <c r="C1578" s="85" t="s">
        <v>14420</v>
      </c>
    </row>
    <row r="1579" spans="1:3" ht="165.75" x14ac:dyDescent="0.25">
      <c r="A1579" s="85" t="s">
        <v>5286</v>
      </c>
      <c r="B1579" s="85" t="s">
        <v>4530</v>
      </c>
      <c r="C1579" s="85" t="s">
        <v>14421</v>
      </c>
    </row>
    <row r="1580" spans="1:3" ht="165.75" x14ac:dyDescent="0.25">
      <c r="A1580" s="85" t="s">
        <v>5285</v>
      </c>
      <c r="B1580" s="85" t="s">
        <v>4530</v>
      </c>
      <c r="C1580" s="85" t="s">
        <v>14422</v>
      </c>
    </row>
    <row r="1581" spans="1:3" ht="229.5" x14ac:dyDescent="0.25">
      <c r="A1581" s="85" t="s">
        <v>5284</v>
      </c>
      <c r="B1581" s="85" t="s">
        <v>4530</v>
      </c>
      <c r="C1581" s="85" t="s">
        <v>14423</v>
      </c>
    </row>
    <row r="1582" spans="1:3" ht="165.75" x14ac:dyDescent="0.25">
      <c r="A1582" s="85" t="s">
        <v>5283</v>
      </c>
      <c r="B1582" s="85" t="s">
        <v>4530</v>
      </c>
      <c r="C1582" s="85" t="s">
        <v>14424</v>
      </c>
    </row>
    <row r="1583" spans="1:3" ht="165.75" x14ac:dyDescent="0.25">
      <c r="A1583" s="85" t="s">
        <v>5282</v>
      </c>
      <c r="B1583" s="85" t="s">
        <v>4530</v>
      </c>
      <c r="C1583" s="85" t="s">
        <v>14425</v>
      </c>
    </row>
    <row r="1584" spans="1:3" ht="165.75" x14ac:dyDescent="0.25">
      <c r="A1584" s="85" t="s">
        <v>5281</v>
      </c>
      <c r="B1584" s="85" t="s">
        <v>4530</v>
      </c>
      <c r="C1584" s="85" t="s">
        <v>14426</v>
      </c>
    </row>
    <row r="1585" spans="1:3" ht="409.5" x14ac:dyDescent="0.25">
      <c r="A1585" s="85" t="s">
        <v>5280</v>
      </c>
      <c r="B1585" s="85" t="s">
        <v>14427</v>
      </c>
      <c r="C1585" s="85" t="s">
        <v>14428</v>
      </c>
    </row>
    <row r="1586" spans="1:3" ht="229.5" x14ac:dyDescent="0.25">
      <c r="A1586" s="85" t="s">
        <v>5278</v>
      </c>
      <c r="B1586" s="85" t="s">
        <v>4530</v>
      </c>
      <c r="C1586" s="85" t="s">
        <v>14429</v>
      </c>
    </row>
    <row r="1587" spans="1:3" ht="409.5" x14ac:dyDescent="0.25">
      <c r="A1587" s="85" t="s">
        <v>5277</v>
      </c>
      <c r="B1587" s="85" t="s">
        <v>14430</v>
      </c>
      <c r="C1587" s="85" t="s">
        <v>14431</v>
      </c>
    </row>
    <row r="1588" spans="1:3" ht="255" x14ac:dyDescent="0.25">
      <c r="A1588" s="85" t="s">
        <v>5276</v>
      </c>
      <c r="B1588" s="85" t="s">
        <v>4530</v>
      </c>
      <c r="C1588" s="85" t="s">
        <v>14432</v>
      </c>
    </row>
    <row r="1589" spans="1:3" ht="409.5" x14ac:dyDescent="0.25">
      <c r="A1589" s="85" t="s">
        <v>5275</v>
      </c>
      <c r="B1589" s="85" t="s">
        <v>14433</v>
      </c>
      <c r="C1589" s="85" t="s">
        <v>14434</v>
      </c>
    </row>
    <row r="1590" spans="1:3" ht="409.5" x14ac:dyDescent="0.25">
      <c r="A1590" s="85" t="s">
        <v>5272</v>
      </c>
      <c r="B1590" s="85" t="s">
        <v>14435</v>
      </c>
      <c r="C1590" s="85" t="s">
        <v>6413</v>
      </c>
    </row>
    <row r="1591" spans="1:3" ht="242.25" x14ac:dyDescent="0.25">
      <c r="A1591" s="85" t="s">
        <v>5269</v>
      </c>
      <c r="B1591" s="85" t="s">
        <v>6414</v>
      </c>
      <c r="C1591" s="85" t="s">
        <v>14436</v>
      </c>
    </row>
    <row r="1592" spans="1:3" ht="409.5" x14ac:dyDescent="0.25">
      <c r="A1592" s="85" t="s">
        <v>5267</v>
      </c>
      <c r="B1592" s="85" t="s">
        <v>14437</v>
      </c>
      <c r="C1592" s="85" t="s">
        <v>14438</v>
      </c>
    </row>
    <row r="1593" spans="1:3" ht="409.5" x14ac:dyDescent="0.25">
      <c r="A1593" s="85" t="s">
        <v>5266</v>
      </c>
      <c r="B1593" s="85" t="s">
        <v>14439</v>
      </c>
      <c r="C1593" s="85" t="s">
        <v>6415</v>
      </c>
    </row>
    <row r="1594" spans="1:3" ht="409.5" x14ac:dyDescent="0.25">
      <c r="A1594" s="85" t="s">
        <v>5265</v>
      </c>
      <c r="B1594" s="85" t="s">
        <v>6416</v>
      </c>
      <c r="C1594" s="85" t="s">
        <v>14440</v>
      </c>
    </row>
    <row r="1595" spans="1:3" ht="409.5" x14ac:dyDescent="0.25">
      <c r="A1595" s="85" t="s">
        <v>5263</v>
      </c>
      <c r="B1595" s="85" t="s">
        <v>6417</v>
      </c>
      <c r="C1595" s="85" t="s">
        <v>14441</v>
      </c>
    </row>
    <row r="1596" spans="1:3" ht="409.5" x14ac:dyDescent="0.25">
      <c r="A1596" s="85" t="s">
        <v>5261</v>
      </c>
      <c r="B1596" s="85" t="s">
        <v>6418</v>
      </c>
      <c r="C1596" s="85" t="s">
        <v>14442</v>
      </c>
    </row>
    <row r="1597" spans="1:3" ht="409.5" x14ac:dyDescent="0.25">
      <c r="A1597" s="85" t="s">
        <v>5260</v>
      </c>
      <c r="B1597" s="85" t="s">
        <v>6419</v>
      </c>
      <c r="C1597" s="85" t="s">
        <v>14443</v>
      </c>
    </row>
    <row r="1598" spans="1:3" ht="409.5" x14ac:dyDescent="0.25">
      <c r="A1598" s="85" t="s">
        <v>5259</v>
      </c>
      <c r="B1598" s="85" t="s">
        <v>6420</v>
      </c>
      <c r="C1598" s="85" t="s">
        <v>14444</v>
      </c>
    </row>
    <row r="1599" spans="1:3" ht="267.75" x14ac:dyDescent="0.25">
      <c r="A1599" s="85" t="s">
        <v>5257</v>
      </c>
      <c r="B1599" s="85" t="s">
        <v>6421</v>
      </c>
      <c r="C1599" s="85" t="s">
        <v>14445</v>
      </c>
    </row>
    <row r="1600" spans="1:3" ht="409.5" x14ac:dyDescent="0.25">
      <c r="A1600" s="85" t="s">
        <v>5253</v>
      </c>
      <c r="B1600" s="85" t="s">
        <v>6422</v>
      </c>
      <c r="C1600" s="85" t="s">
        <v>14446</v>
      </c>
    </row>
    <row r="1601" spans="1:3" ht="409.5" x14ac:dyDescent="0.25">
      <c r="A1601" s="85" t="s">
        <v>5252</v>
      </c>
      <c r="B1601" s="85" t="s">
        <v>14447</v>
      </c>
      <c r="C1601" s="85" t="s">
        <v>14448</v>
      </c>
    </row>
    <row r="1602" spans="1:3" ht="409.5" x14ac:dyDescent="0.25">
      <c r="A1602" s="85" t="s">
        <v>5250</v>
      </c>
      <c r="B1602" s="85" t="s">
        <v>6423</v>
      </c>
      <c r="C1602" s="85" t="s">
        <v>14449</v>
      </c>
    </row>
    <row r="1603" spans="1:3" ht="409.5" x14ac:dyDescent="0.25">
      <c r="A1603" s="85" t="s">
        <v>5248</v>
      </c>
      <c r="B1603" s="85" t="s">
        <v>14450</v>
      </c>
      <c r="C1603" s="85" t="s">
        <v>14451</v>
      </c>
    </row>
    <row r="1604" spans="1:3" ht="409.5" x14ac:dyDescent="0.25">
      <c r="A1604" s="85" t="s">
        <v>5247</v>
      </c>
      <c r="B1604" s="85" t="s">
        <v>14452</v>
      </c>
      <c r="C1604" s="85" t="s">
        <v>14453</v>
      </c>
    </row>
    <row r="1605" spans="1:3" ht="409.5" x14ac:dyDescent="0.25">
      <c r="A1605" s="85" t="s">
        <v>5246</v>
      </c>
      <c r="B1605" s="85" t="s">
        <v>6424</v>
      </c>
      <c r="C1605" s="85" t="s">
        <v>14454</v>
      </c>
    </row>
    <row r="1606" spans="1:3" ht="409.5" x14ac:dyDescent="0.25">
      <c r="A1606" s="85" t="s">
        <v>5245</v>
      </c>
      <c r="B1606" s="85" t="s">
        <v>6425</v>
      </c>
      <c r="C1606" s="85" t="s">
        <v>14455</v>
      </c>
    </row>
    <row r="1607" spans="1:3" ht="409.5" x14ac:dyDescent="0.25">
      <c r="A1607" s="85" t="s">
        <v>5242</v>
      </c>
      <c r="B1607" s="85" t="s">
        <v>6426</v>
      </c>
      <c r="C1607" s="85" t="s">
        <v>14456</v>
      </c>
    </row>
    <row r="1608" spans="1:3" ht="409.5" x14ac:dyDescent="0.25">
      <c r="A1608" s="85" t="s">
        <v>5241</v>
      </c>
      <c r="B1608" s="85" t="s">
        <v>6427</v>
      </c>
      <c r="C1608" s="85" t="s">
        <v>14457</v>
      </c>
    </row>
    <row r="1609" spans="1:3" ht="408" x14ac:dyDescent="0.25">
      <c r="A1609" s="85" t="s">
        <v>5240</v>
      </c>
      <c r="B1609" s="85" t="s">
        <v>6428</v>
      </c>
      <c r="C1609" s="85" t="s">
        <v>14458</v>
      </c>
    </row>
    <row r="1610" spans="1:3" ht="409.5" x14ac:dyDescent="0.25">
      <c r="A1610" s="85" t="s">
        <v>5239</v>
      </c>
      <c r="B1610" s="85" t="s">
        <v>6429</v>
      </c>
      <c r="C1610" s="85" t="s">
        <v>14459</v>
      </c>
    </row>
    <row r="1611" spans="1:3" ht="409.5" x14ac:dyDescent="0.25">
      <c r="A1611" s="85" t="s">
        <v>5236</v>
      </c>
      <c r="B1611" s="85" t="s">
        <v>14460</v>
      </c>
      <c r="C1611" s="85" t="s">
        <v>14461</v>
      </c>
    </row>
    <row r="1612" spans="1:3" ht="409.5" x14ac:dyDescent="0.25">
      <c r="A1612" s="85" t="s">
        <v>5234</v>
      </c>
      <c r="B1612" s="85" t="s">
        <v>14462</v>
      </c>
      <c r="C1612" s="85" t="s">
        <v>14463</v>
      </c>
    </row>
    <row r="1613" spans="1:3" ht="409.5" x14ac:dyDescent="0.25">
      <c r="A1613" s="85" t="s">
        <v>5232</v>
      </c>
      <c r="B1613" s="85" t="s">
        <v>14464</v>
      </c>
      <c r="C1613" s="85" t="s">
        <v>14465</v>
      </c>
    </row>
    <row r="1614" spans="1:3" ht="409.5" x14ac:dyDescent="0.25">
      <c r="A1614" s="85" t="s">
        <v>5230</v>
      </c>
      <c r="B1614" s="85" t="s">
        <v>6430</v>
      </c>
      <c r="C1614" s="85" t="s">
        <v>14466</v>
      </c>
    </row>
    <row r="1615" spans="1:3" ht="409.5" x14ac:dyDescent="0.25">
      <c r="A1615" s="85" t="s">
        <v>5221</v>
      </c>
      <c r="B1615" s="85" t="s">
        <v>6431</v>
      </c>
      <c r="C1615" s="85" t="s">
        <v>14467</v>
      </c>
    </row>
    <row r="1616" spans="1:3" ht="153" x14ac:dyDescent="0.25">
      <c r="A1616" s="85" t="s">
        <v>5218</v>
      </c>
      <c r="B1616" s="85" t="s">
        <v>14468</v>
      </c>
      <c r="C1616" s="85" t="s">
        <v>4530</v>
      </c>
    </row>
    <row r="1617" spans="1:3" ht="409.5" x14ac:dyDescent="0.25">
      <c r="A1617" s="85" t="s">
        <v>5217</v>
      </c>
      <c r="B1617" s="85" t="s">
        <v>14469</v>
      </c>
      <c r="C1617" s="85" t="s">
        <v>14470</v>
      </c>
    </row>
    <row r="1618" spans="1:3" ht="409.5" x14ac:dyDescent="0.25">
      <c r="A1618" s="85" t="s">
        <v>5215</v>
      </c>
      <c r="B1618" s="85" t="s">
        <v>6432</v>
      </c>
      <c r="C1618" s="85" t="s">
        <v>14471</v>
      </c>
    </row>
    <row r="1619" spans="1:3" ht="409.5" x14ac:dyDescent="0.25">
      <c r="A1619" s="85" t="s">
        <v>5214</v>
      </c>
      <c r="B1619" s="85" t="s">
        <v>14472</v>
      </c>
      <c r="C1619" s="85" t="s">
        <v>6433</v>
      </c>
    </row>
    <row r="1620" spans="1:3" ht="409.5" x14ac:dyDescent="0.25">
      <c r="A1620" s="85" t="s">
        <v>5213</v>
      </c>
      <c r="B1620" s="85" t="s">
        <v>14473</v>
      </c>
      <c r="C1620" s="85" t="s">
        <v>14474</v>
      </c>
    </row>
    <row r="1621" spans="1:3" ht="409.5" x14ac:dyDescent="0.25">
      <c r="A1621" s="85" t="s">
        <v>5212</v>
      </c>
      <c r="B1621" s="85" t="s">
        <v>14475</v>
      </c>
      <c r="C1621" s="85" t="s">
        <v>14476</v>
      </c>
    </row>
    <row r="1622" spans="1:3" ht="409.5" x14ac:dyDescent="0.25">
      <c r="A1622" s="85" t="s">
        <v>5211</v>
      </c>
      <c r="B1622" s="85" t="s">
        <v>14477</v>
      </c>
      <c r="C1622" s="85" t="s">
        <v>14478</v>
      </c>
    </row>
    <row r="1623" spans="1:3" ht="409.5" x14ac:dyDescent="0.25">
      <c r="A1623" s="85" t="s">
        <v>5207</v>
      </c>
      <c r="B1623" s="85" t="s">
        <v>6434</v>
      </c>
      <c r="C1623" s="85" t="s">
        <v>14479</v>
      </c>
    </row>
    <row r="1624" spans="1:3" ht="178.5" x14ac:dyDescent="0.25">
      <c r="A1624" s="85" t="s">
        <v>5206</v>
      </c>
      <c r="B1624" s="85" t="s">
        <v>14480</v>
      </c>
      <c r="C1624" s="85" t="s">
        <v>14481</v>
      </c>
    </row>
    <row r="1625" spans="1:3" ht="409.5" x14ac:dyDescent="0.25">
      <c r="A1625" s="85" t="s">
        <v>5205</v>
      </c>
      <c r="B1625" s="85" t="s">
        <v>6435</v>
      </c>
      <c r="C1625" s="85" t="s">
        <v>14482</v>
      </c>
    </row>
    <row r="1626" spans="1:3" ht="409.5" x14ac:dyDescent="0.25">
      <c r="A1626" s="85" t="s">
        <v>5202</v>
      </c>
      <c r="B1626" s="85" t="s">
        <v>6436</v>
      </c>
      <c r="C1626" s="85" t="s">
        <v>14483</v>
      </c>
    </row>
    <row r="1627" spans="1:3" ht="409.5" x14ac:dyDescent="0.25">
      <c r="A1627" s="85" t="s">
        <v>5198</v>
      </c>
      <c r="B1627" s="85" t="s">
        <v>6437</v>
      </c>
      <c r="C1627" s="85" t="s">
        <v>14484</v>
      </c>
    </row>
    <row r="1628" spans="1:3" ht="409.5" x14ac:dyDescent="0.25">
      <c r="A1628" s="85" t="s">
        <v>5197</v>
      </c>
      <c r="B1628" s="85" t="s">
        <v>6438</v>
      </c>
      <c r="C1628" s="85" t="s">
        <v>14485</v>
      </c>
    </row>
    <row r="1629" spans="1:3" ht="409.5" x14ac:dyDescent="0.25">
      <c r="A1629" s="85" t="s">
        <v>5195</v>
      </c>
      <c r="B1629" s="85" t="s">
        <v>14486</v>
      </c>
      <c r="C1629" s="85" t="s">
        <v>14487</v>
      </c>
    </row>
    <row r="1630" spans="1:3" ht="409.5" x14ac:dyDescent="0.25">
      <c r="A1630" s="85" t="s">
        <v>5193</v>
      </c>
      <c r="B1630" s="85" t="s">
        <v>14488</v>
      </c>
      <c r="C1630" s="85" t="s">
        <v>14489</v>
      </c>
    </row>
    <row r="1631" spans="1:3" ht="409.5" x14ac:dyDescent="0.25">
      <c r="A1631" s="85" t="s">
        <v>5192</v>
      </c>
      <c r="B1631" s="85" t="s">
        <v>6439</v>
      </c>
      <c r="C1631" s="85" t="s">
        <v>14490</v>
      </c>
    </row>
    <row r="1632" spans="1:3" ht="409.5" x14ac:dyDescent="0.25">
      <c r="A1632" s="85" t="s">
        <v>5191</v>
      </c>
      <c r="B1632" s="85" t="s">
        <v>6440</v>
      </c>
      <c r="C1632" s="85" t="s">
        <v>14491</v>
      </c>
    </row>
    <row r="1633" spans="1:3" ht="409.5" x14ac:dyDescent="0.25">
      <c r="A1633" s="85" t="s">
        <v>5190</v>
      </c>
      <c r="B1633" s="85" t="s">
        <v>6441</v>
      </c>
      <c r="C1633" s="85" t="s">
        <v>14492</v>
      </c>
    </row>
    <row r="1634" spans="1:3" ht="409.5" x14ac:dyDescent="0.25">
      <c r="A1634" s="85" t="s">
        <v>5189</v>
      </c>
      <c r="B1634" s="85" t="s">
        <v>6442</v>
      </c>
      <c r="C1634" s="85" t="s">
        <v>14493</v>
      </c>
    </row>
    <row r="1635" spans="1:3" ht="409.5" x14ac:dyDescent="0.25">
      <c r="A1635" s="85" t="s">
        <v>5188</v>
      </c>
      <c r="B1635" s="85" t="s">
        <v>6443</v>
      </c>
      <c r="C1635" s="85" t="s">
        <v>14494</v>
      </c>
    </row>
    <row r="1636" spans="1:3" ht="409.5" x14ac:dyDescent="0.25">
      <c r="A1636" s="85" t="s">
        <v>5186</v>
      </c>
      <c r="B1636" s="85" t="s">
        <v>6444</v>
      </c>
      <c r="C1636" s="85" t="s">
        <v>14495</v>
      </c>
    </row>
    <row r="1637" spans="1:3" ht="409.5" x14ac:dyDescent="0.25">
      <c r="A1637" s="85" t="s">
        <v>5185</v>
      </c>
      <c r="B1637" s="85" t="s">
        <v>14496</v>
      </c>
      <c r="C1637" s="85" t="s">
        <v>14497</v>
      </c>
    </row>
    <row r="1638" spans="1:3" ht="409.5" x14ac:dyDescent="0.25">
      <c r="A1638" s="85" t="s">
        <v>5183</v>
      </c>
      <c r="B1638" s="85" t="s">
        <v>6445</v>
      </c>
      <c r="C1638" s="85" t="s">
        <v>14498</v>
      </c>
    </row>
    <row r="1639" spans="1:3" ht="409.5" x14ac:dyDescent="0.25">
      <c r="A1639" s="85" t="s">
        <v>5180</v>
      </c>
      <c r="B1639" s="85" t="s">
        <v>6446</v>
      </c>
      <c r="C1639" s="85" t="s">
        <v>14499</v>
      </c>
    </row>
    <row r="1640" spans="1:3" ht="409.5" x14ac:dyDescent="0.25">
      <c r="A1640" s="85" t="s">
        <v>5177</v>
      </c>
      <c r="B1640" s="85" t="s">
        <v>14500</v>
      </c>
      <c r="C1640" s="85" t="s">
        <v>14501</v>
      </c>
    </row>
    <row r="1641" spans="1:3" ht="409.5" x14ac:dyDescent="0.25">
      <c r="A1641" s="85" t="s">
        <v>5176</v>
      </c>
      <c r="B1641" s="85" t="s">
        <v>6447</v>
      </c>
      <c r="C1641" s="85" t="s">
        <v>14502</v>
      </c>
    </row>
    <row r="1642" spans="1:3" ht="409.5" x14ac:dyDescent="0.25">
      <c r="A1642" s="85" t="s">
        <v>5175</v>
      </c>
      <c r="B1642" s="85" t="s">
        <v>6448</v>
      </c>
      <c r="C1642" s="85" t="s">
        <v>14503</v>
      </c>
    </row>
    <row r="1643" spans="1:3" ht="409.5" x14ac:dyDescent="0.25">
      <c r="A1643" s="85" t="s">
        <v>5174</v>
      </c>
      <c r="B1643" s="85" t="s">
        <v>14504</v>
      </c>
      <c r="C1643" s="85" t="s">
        <v>14505</v>
      </c>
    </row>
    <row r="1644" spans="1:3" ht="409.5" x14ac:dyDescent="0.25">
      <c r="A1644" s="85" t="s">
        <v>5173</v>
      </c>
      <c r="B1644" s="85" t="s">
        <v>14506</v>
      </c>
      <c r="C1644" s="85" t="s">
        <v>14507</v>
      </c>
    </row>
    <row r="1645" spans="1:3" ht="409.5" x14ac:dyDescent="0.25">
      <c r="A1645" s="85" t="s">
        <v>5171</v>
      </c>
      <c r="B1645" s="85" t="s">
        <v>6449</v>
      </c>
      <c r="C1645" s="85" t="s">
        <v>14508</v>
      </c>
    </row>
    <row r="1646" spans="1:3" ht="409.5" x14ac:dyDescent="0.25">
      <c r="A1646" s="85" t="s">
        <v>5170</v>
      </c>
      <c r="B1646" s="85" t="s">
        <v>14509</v>
      </c>
      <c r="C1646" s="85" t="s">
        <v>14510</v>
      </c>
    </row>
    <row r="1647" spans="1:3" ht="153" x14ac:dyDescent="0.25">
      <c r="A1647" s="85" t="s">
        <v>5165</v>
      </c>
      <c r="B1647" s="85" t="s">
        <v>14511</v>
      </c>
      <c r="C1647" s="85" t="s">
        <v>14512</v>
      </c>
    </row>
    <row r="1648" spans="1:3" ht="409.5" x14ac:dyDescent="0.25">
      <c r="A1648" s="85" t="s">
        <v>5164</v>
      </c>
      <c r="B1648" s="85" t="s">
        <v>6450</v>
      </c>
      <c r="C1648" s="85" t="s">
        <v>14513</v>
      </c>
    </row>
    <row r="1649" spans="1:3" ht="409.5" x14ac:dyDescent="0.25">
      <c r="A1649" s="85" t="s">
        <v>5163</v>
      </c>
      <c r="B1649" s="85" t="s">
        <v>14514</v>
      </c>
      <c r="C1649" s="85" t="s">
        <v>6451</v>
      </c>
    </row>
    <row r="1650" spans="1:3" ht="409.5" x14ac:dyDescent="0.25">
      <c r="A1650" s="85" t="s">
        <v>5162</v>
      </c>
      <c r="B1650" s="85" t="s">
        <v>6452</v>
      </c>
      <c r="C1650" s="85" t="s">
        <v>14515</v>
      </c>
    </row>
    <row r="1651" spans="1:3" ht="409.5" x14ac:dyDescent="0.25">
      <c r="A1651" s="85" t="s">
        <v>5157</v>
      </c>
      <c r="B1651" s="85" t="s">
        <v>14516</v>
      </c>
      <c r="C1651" s="85" t="s">
        <v>14517</v>
      </c>
    </row>
    <row r="1652" spans="1:3" ht="409.5" x14ac:dyDescent="0.25">
      <c r="A1652" s="85" t="s">
        <v>5156</v>
      </c>
      <c r="B1652" s="85" t="s">
        <v>14518</v>
      </c>
      <c r="C1652" s="85" t="s">
        <v>14519</v>
      </c>
    </row>
    <row r="1653" spans="1:3" ht="409.5" x14ac:dyDescent="0.25">
      <c r="A1653" s="85" t="s">
        <v>5152</v>
      </c>
      <c r="B1653" s="85" t="s">
        <v>14520</v>
      </c>
      <c r="C1653" s="85" t="s">
        <v>6453</v>
      </c>
    </row>
    <row r="1654" spans="1:3" ht="409.5" x14ac:dyDescent="0.25">
      <c r="A1654" s="85" t="s">
        <v>5151</v>
      </c>
      <c r="B1654" s="85" t="s">
        <v>6454</v>
      </c>
      <c r="C1654" s="85" t="s">
        <v>14521</v>
      </c>
    </row>
    <row r="1655" spans="1:3" ht="409.5" x14ac:dyDescent="0.25">
      <c r="A1655" s="85" t="s">
        <v>5150</v>
      </c>
      <c r="B1655" s="85" t="s">
        <v>6455</v>
      </c>
      <c r="C1655" s="85" t="s">
        <v>14522</v>
      </c>
    </row>
    <row r="1656" spans="1:3" ht="409.5" x14ac:dyDescent="0.25">
      <c r="A1656" s="85" t="s">
        <v>5149</v>
      </c>
      <c r="B1656" s="85" t="s">
        <v>6456</v>
      </c>
      <c r="C1656" s="85" t="s">
        <v>14523</v>
      </c>
    </row>
    <row r="1657" spans="1:3" ht="409.5" x14ac:dyDescent="0.25">
      <c r="A1657" s="85" t="s">
        <v>5148</v>
      </c>
      <c r="B1657" s="85" t="s">
        <v>6457</v>
      </c>
      <c r="C1657" s="85" t="s">
        <v>14524</v>
      </c>
    </row>
    <row r="1658" spans="1:3" ht="409.5" x14ac:dyDescent="0.25">
      <c r="A1658" s="85" t="s">
        <v>5147</v>
      </c>
      <c r="B1658" s="85" t="s">
        <v>6458</v>
      </c>
      <c r="C1658" s="85" t="s">
        <v>14525</v>
      </c>
    </row>
    <row r="1659" spans="1:3" ht="409.5" x14ac:dyDescent="0.25">
      <c r="A1659" s="85" t="s">
        <v>5146</v>
      </c>
      <c r="B1659" s="85" t="s">
        <v>6459</v>
      </c>
      <c r="C1659" s="85" t="s">
        <v>14526</v>
      </c>
    </row>
    <row r="1660" spans="1:3" ht="331.5" x14ac:dyDescent="0.25">
      <c r="A1660" s="85" t="s">
        <v>5145</v>
      </c>
      <c r="B1660" s="85" t="s">
        <v>6460</v>
      </c>
      <c r="C1660" s="85" t="s">
        <v>14527</v>
      </c>
    </row>
    <row r="1661" spans="1:3" ht="409.5" x14ac:dyDescent="0.25">
      <c r="A1661" s="85" t="s">
        <v>5144</v>
      </c>
      <c r="B1661" s="85" t="s">
        <v>14528</v>
      </c>
      <c r="C1661" s="85" t="s">
        <v>14529</v>
      </c>
    </row>
    <row r="1662" spans="1:3" ht="409.5" x14ac:dyDescent="0.25">
      <c r="A1662" s="85" t="s">
        <v>5143</v>
      </c>
      <c r="B1662" s="85" t="s">
        <v>6461</v>
      </c>
      <c r="C1662" s="85" t="s">
        <v>14530</v>
      </c>
    </row>
    <row r="1663" spans="1:3" ht="409.5" x14ac:dyDescent="0.25">
      <c r="A1663" s="85" t="s">
        <v>5142</v>
      </c>
      <c r="B1663" s="85" t="s">
        <v>6462</v>
      </c>
      <c r="C1663" s="85" t="s">
        <v>14531</v>
      </c>
    </row>
    <row r="1664" spans="1:3" ht="409.5" x14ac:dyDescent="0.25">
      <c r="A1664" s="85" t="s">
        <v>5141</v>
      </c>
      <c r="B1664" s="85" t="s">
        <v>6463</v>
      </c>
      <c r="C1664" s="85" t="s">
        <v>14532</v>
      </c>
    </row>
    <row r="1665" spans="1:3" ht="409.5" x14ac:dyDescent="0.25">
      <c r="A1665" s="85" t="s">
        <v>5140</v>
      </c>
      <c r="B1665" s="85" t="s">
        <v>6464</v>
      </c>
      <c r="C1665" s="85" t="s">
        <v>14533</v>
      </c>
    </row>
    <row r="1666" spans="1:3" ht="409.5" x14ac:dyDescent="0.25">
      <c r="A1666" s="85" t="s">
        <v>5139</v>
      </c>
      <c r="B1666" s="85" t="s">
        <v>6465</v>
      </c>
      <c r="C1666" s="85" t="s">
        <v>14534</v>
      </c>
    </row>
    <row r="1667" spans="1:3" ht="409.5" x14ac:dyDescent="0.25">
      <c r="A1667" s="85" t="s">
        <v>5138</v>
      </c>
      <c r="B1667" s="85" t="s">
        <v>6466</v>
      </c>
      <c r="C1667" s="85" t="s">
        <v>14535</v>
      </c>
    </row>
    <row r="1668" spans="1:3" ht="409.5" x14ac:dyDescent="0.25">
      <c r="A1668" s="85" t="s">
        <v>5137</v>
      </c>
      <c r="B1668" s="85" t="s">
        <v>6467</v>
      </c>
      <c r="C1668" s="85" t="s">
        <v>14536</v>
      </c>
    </row>
    <row r="1669" spans="1:3" ht="409.5" x14ac:dyDescent="0.25">
      <c r="A1669" s="85" t="s">
        <v>5136</v>
      </c>
      <c r="B1669" s="85" t="s">
        <v>6468</v>
      </c>
      <c r="C1669" s="85" t="s">
        <v>14537</v>
      </c>
    </row>
    <row r="1670" spans="1:3" ht="409.5" x14ac:dyDescent="0.25">
      <c r="A1670" s="85" t="s">
        <v>5135</v>
      </c>
      <c r="B1670" s="85" t="s">
        <v>6469</v>
      </c>
      <c r="C1670" s="85" t="s">
        <v>14538</v>
      </c>
    </row>
    <row r="1671" spans="1:3" ht="409.5" x14ac:dyDescent="0.25">
      <c r="A1671" s="85" t="s">
        <v>5134</v>
      </c>
      <c r="B1671" s="85" t="s">
        <v>6470</v>
      </c>
      <c r="C1671" s="85" t="s">
        <v>14539</v>
      </c>
    </row>
    <row r="1672" spans="1:3" ht="409.5" x14ac:dyDescent="0.25">
      <c r="A1672" s="85" t="s">
        <v>5133</v>
      </c>
      <c r="B1672" s="85" t="s">
        <v>6471</v>
      </c>
      <c r="C1672" s="85" t="s">
        <v>14540</v>
      </c>
    </row>
    <row r="1673" spans="1:3" ht="409.5" x14ac:dyDescent="0.25">
      <c r="A1673" s="85" t="s">
        <v>5132</v>
      </c>
      <c r="B1673" s="85" t="s">
        <v>6472</v>
      </c>
      <c r="C1673" s="85" t="s">
        <v>14541</v>
      </c>
    </row>
    <row r="1674" spans="1:3" ht="409.5" x14ac:dyDescent="0.25">
      <c r="A1674" s="85" t="s">
        <v>5129</v>
      </c>
      <c r="B1674" s="85" t="s">
        <v>6473</v>
      </c>
      <c r="C1674" s="85" t="s">
        <v>14542</v>
      </c>
    </row>
    <row r="1675" spans="1:3" ht="409.5" x14ac:dyDescent="0.25">
      <c r="A1675" s="85" t="s">
        <v>5128</v>
      </c>
      <c r="B1675" s="85" t="s">
        <v>14543</v>
      </c>
      <c r="C1675" s="85" t="s">
        <v>14544</v>
      </c>
    </row>
    <row r="1676" spans="1:3" ht="409.5" x14ac:dyDescent="0.25">
      <c r="A1676" s="85" t="s">
        <v>5126</v>
      </c>
      <c r="B1676" s="85" t="s">
        <v>6474</v>
      </c>
      <c r="C1676" s="85" t="s">
        <v>14545</v>
      </c>
    </row>
    <row r="1677" spans="1:3" ht="409.5" x14ac:dyDescent="0.25">
      <c r="A1677" s="85" t="s">
        <v>5123</v>
      </c>
      <c r="B1677" s="85" t="s">
        <v>6475</v>
      </c>
      <c r="C1677" s="85" t="s">
        <v>14546</v>
      </c>
    </row>
    <row r="1678" spans="1:3" ht="409.5" x14ac:dyDescent="0.25">
      <c r="A1678" s="85" t="s">
        <v>5122</v>
      </c>
      <c r="B1678" s="85" t="s">
        <v>14547</v>
      </c>
      <c r="C1678" s="85" t="s">
        <v>14548</v>
      </c>
    </row>
    <row r="1679" spans="1:3" ht="409.5" x14ac:dyDescent="0.25">
      <c r="A1679" s="85" t="s">
        <v>5117</v>
      </c>
      <c r="B1679" s="85" t="s">
        <v>14549</v>
      </c>
      <c r="C1679" s="85" t="s">
        <v>14550</v>
      </c>
    </row>
    <row r="1680" spans="1:3" ht="409.5" x14ac:dyDescent="0.25">
      <c r="A1680" s="85" t="s">
        <v>5116</v>
      </c>
      <c r="B1680" s="85" t="s">
        <v>6476</v>
      </c>
      <c r="C1680" s="85" t="s">
        <v>6477</v>
      </c>
    </row>
    <row r="1681" spans="1:3" ht="409.5" x14ac:dyDescent="0.25">
      <c r="A1681" s="85" t="s">
        <v>5114</v>
      </c>
      <c r="B1681" s="85" t="s">
        <v>14551</v>
      </c>
      <c r="C1681" s="85" t="s">
        <v>14552</v>
      </c>
    </row>
    <row r="1682" spans="1:3" ht="51" x14ac:dyDescent="0.25">
      <c r="A1682" s="85" t="s">
        <v>5112</v>
      </c>
      <c r="B1682" s="85" t="s">
        <v>4530</v>
      </c>
      <c r="C1682" s="85" t="s">
        <v>6478</v>
      </c>
    </row>
    <row r="1683" spans="1:3" ht="409.5" x14ac:dyDescent="0.25">
      <c r="A1683" s="85" t="s">
        <v>5110</v>
      </c>
      <c r="B1683" s="85" t="s">
        <v>14553</v>
      </c>
      <c r="C1683" s="85" t="s">
        <v>14554</v>
      </c>
    </row>
    <row r="1684" spans="1:3" ht="409.5" x14ac:dyDescent="0.25">
      <c r="A1684" s="85" t="s">
        <v>5108</v>
      </c>
      <c r="B1684" s="85" t="s">
        <v>14555</v>
      </c>
      <c r="C1684" s="85" t="s">
        <v>14556</v>
      </c>
    </row>
    <row r="1685" spans="1:3" ht="409.5" x14ac:dyDescent="0.25">
      <c r="A1685" s="85" t="s">
        <v>5107</v>
      </c>
      <c r="B1685" s="85" t="s">
        <v>14557</v>
      </c>
      <c r="C1685" s="85" t="s">
        <v>6479</v>
      </c>
    </row>
    <row r="1686" spans="1:3" ht="409.5" x14ac:dyDescent="0.25">
      <c r="A1686" s="85" t="s">
        <v>5105</v>
      </c>
      <c r="B1686" s="85" t="s">
        <v>6480</v>
      </c>
      <c r="C1686" s="85" t="s">
        <v>14558</v>
      </c>
    </row>
    <row r="1687" spans="1:3" ht="409.5" x14ac:dyDescent="0.25">
      <c r="A1687" s="85" t="s">
        <v>5104</v>
      </c>
      <c r="B1687" s="85" t="s">
        <v>6481</v>
      </c>
      <c r="C1687" s="85" t="s">
        <v>14559</v>
      </c>
    </row>
    <row r="1688" spans="1:3" ht="409.5" x14ac:dyDescent="0.25">
      <c r="A1688" s="85" t="s">
        <v>5102</v>
      </c>
      <c r="B1688" s="85" t="s">
        <v>6482</v>
      </c>
      <c r="C1688" s="85" t="s">
        <v>14560</v>
      </c>
    </row>
    <row r="1689" spans="1:3" ht="409.5" x14ac:dyDescent="0.25">
      <c r="A1689" s="85" t="s">
        <v>5101</v>
      </c>
      <c r="B1689" s="85" t="s">
        <v>6483</v>
      </c>
      <c r="C1689" s="85" t="s">
        <v>14561</v>
      </c>
    </row>
    <row r="1690" spans="1:3" ht="409.5" x14ac:dyDescent="0.25">
      <c r="A1690" s="85" t="s">
        <v>5100</v>
      </c>
      <c r="B1690" s="85" t="s">
        <v>6484</v>
      </c>
      <c r="C1690" s="85" t="s">
        <v>14562</v>
      </c>
    </row>
    <row r="1691" spans="1:3" ht="409.5" x14ac:dyDescent="0.25">
      <c r="A1691" s="85" t="s">
        <v>5099</v>
      </c>
      <c r="B1691" s="85" t="s">
        <v>6485</v>
      </c>
      <c r="C1691" s="85" t="s">
        <v>14563</v>
      </c>
    </row>
    <row r="1692" spans="1:3" ht="409.5" x14ac:dyDescent="0.25">
      <c r="A1692" s="85" t="s">
        <v>5095</v>
      </c>
      <c r="B1692" s="85" t="s">
        <v>14564</v>
      </c>
      <c r="C1692" s="85" t="s">
        <v>14565</v>
      </c>
    </row>
    <row r="1693" spans="1:3" ht="409.5" x14ac:dyDescent="0.25">
      <c r="A1693" s="85" t="s">
        <v>5094</v>
      </c>
      <c r="B1693" s="85" t="s">
        <v>14566</v>
      </c>
      <c r="C1693" s="85" t="s">
        <v>14567</v>
      </c>
    </row>
    <row r="1694" spans="1:3" ht="409.5" x14ac:dyDescent="0.25">
      <c r="A1694" s="85" t="s">
        <v>5092</v>
      </c>
      <c r="B1694" s="85" t="s">
        <v>14568</v>
      </c>
      <c r="C1694" s="85" t="s">
        <v>14569</v>
      </c>
    </row>
    <row r="1695" spans="1:3" ht="409.5" x14ac:dyDescent="0.25">
      <c r="A1695" s="85" t="s">
        <v>5091</v>
      </c>
      <c r="B1695" s="85" t="s">
        <v>14570</v>
      </c>
      <c r="C1695" s="85" t="s">
        <v>14571</v>
      </c>
    </row>
    <row r="1696" spans="1:3" ht="409.5" x14ac:dyDescent="0.25">
      <c r="A1696" s="85" t="s">
        <v>5090</v>
      </c>
      <c r="B1696" s="85" t="s">
        <v>14572</v>
      </c>
      <c r="C1696" s="85" t="s">
        <v>6486</v>
      </c>
    </row>
    <row r="1697" spans="1:3" ht="409.5" x14ac:dyDescent="0.25">
      <c r="A1697" s="85" t="s">
        <v>5089</v>
      </c>
      <c r="B1697" s="85" t="s">
        <v>6487</v>
      </c>
      <c r="C1697" s="85" t="s">
        <v>14573</v>
      </c>
    </row>
    <row r="1698" spans="1:3" ht="382.5" x14ac:dyDescent="0.25">
      <c r="A1698" s="85" t="s">
        <v>5085</v>
      </c>
      <c r="B1698" s="85" t="s">
        <v>14574</v>
      </c>
      <c r="C1698" s="85" t="s">
        <v>14575</v>
      </c>
    </row>
    <row r="1699" spans="1:3" ht="409.5" x14ac:dyDescent="0.25">
      <c r="A1699" s="85" t="s">
        <v>5081</v>
      </c>
      <c r="B1699" s="85" t="s">
        <v>6488</v>
      </c>
      <c r="C1699" s="85" t="s">
        <v>14576</v>
      </c>
    </row>
    <row r="1700" spans="1:3" ht="409.5" x14ac:dyDescent="0.25">
      <c r="A1700" s="85" t="s">
        <v>5079</v>
      </c>
      <c r="B1700" s="85" t="s">
        <v>6489</v>
      </c>
      <c r="C1700" s="85" t="s">
        <v>14577</v>
      </c>
    </row>
    <row r="1701" spans="1:3" ht="409.5" x14ac:dyDescent="0.25">
      <c r="A1701" s="85" t="s">
        <v>5077</v>
      </c>
      <c r="B1701" s="85" t="s">
        <v>6490</v>
      </c>
      <c r="C1701" s="85" t="s">
        <v>14578</v>
      </c>
    </row>
    <row r="1702" spans="1:3" ht="409.5" x14ac:dyDescent="0.25">
      <c r="A1702" s="85" t="s">
        <v>5073</v>
      </c>
      <c r="B1702" s="85" t="s">
        <v>14579</v>
      </c>
      <c r="C1702" s="85" t="s">
        <v>14580</v>
      </c>
    </row>
    <row r="1703" spans="1:3" ht="409.5" x14ac:dyDescent="0.25">
      <c r="A1703" s="85" t="s">
        <v>5069</v>
      </c>
      <c r="B1703" s="85" t="s">
        <v>6491</v>
      </c>
      <c r="C1703" s="85" t="s">
        <v>14581</v>
      </c>
    </row>
    <row r="1704" spans="1:3" ht="409.5" x14ac:dyDescent="0.25">
      <c r="A1704" s="85" t="s">
        <v>5067</v>
      </c>
      <c r="B1704" s="85" t="s">
        <v>14582</v>
      </c>
      <c r="C1704" s="85" t="s">
        <v>14583</v>
      </c>
    </row>
    <row r="1705" spans="1:3" ht="409.5" x14ac:dyDescent="0.25">
      <c r="A1705" s="85" t="s">
        <v>5065</v>
      </c>
      <c r="B1705" s="85" t="s">
        <v>14584</v>
      </c>
      <c r="C1705" s="85" t="s">
        <v>14585</v>
      </c>
    </row>
    <row r="1706" spans="1:3" ht="409.5" x14ac:dyDescent="0.25">
      <c r="A1706" s="85" t="s">
        <v>5064</v>
      </c>
      <c r="B1706" s="85" t="s">
        <v>6492</v>
      </c>
      <c r="C1706" s="85" t="s">
        <v>14586</v>
      </c>
    </row>
    <row r="1707" spans="1:3" ht="409.5" x14ac:dyDescent="0.25">
      <c r="A1707" s="85" t="s">
        <v>5062</v>
      </c>
      <c r="B1707" s="85" t="s">
        <v>6493</v>
      </c>
      <c r="C1707" s="85" t="s">
        <v>14587</v>
      </c>
    </row>
    <row r="1708" spans="1:3" ht="409.5" x14ac:dyDescent="0.25">
      <c r="A1708" s="85" t="s">
        <v>5061</v>
      </c>
      <c r="B1708" s="85" t="s">
        <v>6494</v>
      </c>
      <c r="C1708" s="85" t="s">
        <v>14588</v>
      </c>
    </row>
    <row r="1709" spans="1:3" ht="409.5" x14ac:dyDescent="0.25">
      <c r="A1709" s="85" t="s">
        <v>5060</v>
      </c>
      <c r="B1709" s="85" t="s">
        <v>6495</v>
      </c>
      <c r="C1709" s="85" t="s">
        <v>14589</v>
      </c>
    </row>
    <row r="1710" spans="1:3" ht="409.5" x14ac:dyDescent="0.25">
      <c r="A1710" s="85" t="s">
        <v>5059</v>
      </c>
      <c r="B1710" s="85" t="s">
        <v>6496</v>
      </c>
      <c r="C1710" s="85" t="s">
        <v>14590</v>
      </c>
    </row>
    <row r="1711" spans="1:3" ht="409.5" x14ac:dyDescent="0.25">
      <c r="A1711" s="85" t="s">
        <v>5058</v>
      </c>
      <c r="B1711" s="85" t="s">
        <v>14591</v>
      </c>
      <c r="C1711" s="85" t="s">
        <v>14592</v>
      </c>
    </row>
    <row r="1712" spans="1:3" ht="409.5" x14ac:dyDescent="0.25">
      <c r="A1712" s="85" t="s">
        <v>5057</v>
      </c>
      <c r="B1712" s="85" t="s">
        <v>6497</v>
      </c>
      <c r="C1712" s="85" t="s">
        <v>14593</v>
      </c>
    </row>
    <row r="1713" spans="1:3" ht="409.5" x14ac:dyDescent="0.25">
      <c r="A1713" s="85" t="s">
        <v>4998</v>
      </c>
      <c r="B1713" s="85" t="s">
        <v>6498</v>
      </c>
      <c r="C1713" s="85" t="s">
        <v>14594</v>
      </c>
    </row>
    <row r="1714" spans="1:3" ht="409.5" x14ac:dyDescent="0.25">
      <c r="A1714" s="85" t="s">
        <v>4997</v>
      </c>
      <c r="B1714" s="85" t="s">
        <v>6499</v>
      </c>
      <c r="C1714" s="85" t="s">
        <v>14595</v>
      </c>
    </row>
    <row r="1715" spans="1:3" ht="409.5" x14ac:dyDescent="0.25">
      <c r="A1715" s="85" t="s">
        <v>4996</v>
      </c>
      <c r="B1715" s="85" t="s">
        <v>6500</v>
      </c>
      <c r="C1715" s="85" t="s">
        <v>14596</v>
      </c>
    </row>
    <row r="1716" spans="1:3" ht="409.5" x14ac:dyDescent="0.25">
      <c r="A1716" s="85" t="s">
        <v>4995</v>
      </c>
      <c r="B1716" s="85" t="s">
        <v>6501</v>
      </c>
      <c r="C1716" s="85" t="s">
        <v>14597</v>
      </c>
    </row>
    <row r="1717" spans="1:3" ht="409.5" x14ac:dyDescent="0.25">
      <c r="A1717" s="85" t="s">
        <v>4994</v>
      </c>
      <c r="B1717" s="85" t="s">
        <v>6502</v>
      </c>
      <c r="C1717" s="85" t="s">
        <v>14598</v>
      </c>
    </row>
    <row r="1718" spans="1:3" ht="153" x14ac:dyDescent="0.25">
      <c r="A1718" s="85" t="s">
        <v>4993</v>
      </c>
      <c r="B1718" s="85" t="s">
        <v>4530</v>
      </c>
      <c r="C1718" s="85" t="s">
        <v>14599</v>
      </c>
    </row>
    <row r="1719" spans="1:3" ht="409.5" x14ac:dyDescent="0.25">
      <c r="A1719" s="85" t="s">
        <v>4992</v>
      </c>
      <c r="B1719" s="85" t="s">
        <v>6503</v>
      </c>
      <c r="C1719" s="85" t="s">
        <v>14600</v>
      </c>
    </row>
    <row r="1720" spans="1:3" ht="409.5" x14ac:dyDescent="0.25">
      <c r="A1720" s="85" t="s">
        <v>4990</v>
      </c>
      <c r="B1720" s="85" t="s">
        <v>14601</v>
      </c>
      <c r="C1720" s="85" t="s">
        <v>14602</v>
      </c>
    </row>
    <row r="1721" spans="1:3" ht="280.5" x14ac:dyDescent="0.25">
      <c r="A1721" s="85" t="s">
        <v>4989</v>
      </c>
      <c r="B1721" s="85" t="s">
        <v>14603</v>
      </c>
      <c r="C1721" s="85" t="s">
        <v>14604</v>
      </c>
    </row>
    <row r="1722" spans="1:3" ht="409.5" x14ac:dyDescent="0.25">
      <c r="A1722" s="85" t="s">
        <v>4987</v>
      </c>
      <c r="B1722" s="85" t="s">
        <v>6504</v>
      </c>
      <c r="C1722" s="85" t="s">
        <v>14605</v>
      </c>
    </row>
    <row r="1723" spans="1:3" ht="409.5" x14ac:dyDescent="0.25">
      <c r="A1723" s="85" t="s">
        <v>4984</v>
      </c>
      <c r="B1723" s="85" t="s">
        <v>6505</v>
      </c>
      <c r="C1723" s="85" t="s">
        <v>14606</v>
      </c>
    </row>
    <row r="1724" spans="1:3" ht="51" x14ac:dyDescent="0.25">
      <c r="A1724" s="85" t="s">
        <v>8896</v>
      </c>
      <c r="B1724" s="85" t="s">
        <v>4530</v>
      </c>
      <c r="C1724" s="85" t="s">
        <v>14607</v>
      </c>
    </row>
    <row r="1725" spans="1:3" ht="409.5" x14ac:dyDescent="0.25">
      <c r="A1725" s="85" t="s">
        <v>4981</v>
      </c>
      <c r="B1725" s="85" t="s">
        <v>6506</v>
      </c>
      <c r="C1725" s="85" t="s">
        <v>14608</v>
      </c>
    </row>
    <row r="1726" spans="1:3" ht="409.5" x14ac:dyDescent="0.25">
      <c r="A1726" s="85" t="s">
        <v>4973</v>
      </c>
      <c r="B1726" s="85" t="s">
        <v>14609</v>
      </c>
      <c r="C1726" s="85" t="s">
        <v>14610</v>
      </c>
    </row>
    <row r="1727" spans="1:3" ht="409.5" x14ac:dyDescent="0.25">
      <c r="A1727" s="85" t="s">
        <v>4971</v>
      </c>
      <c r="B1727" s="85" t="s">
        <v>6507</v>
      </c>
      <c r="C1727" s="85" t="s">
        <v>14611</v>
      </c>
    </row>
    <row r="1728" spans="1:3" ht="409.5" x14ac:dyDescent="0.25">
      <c r="A1728" s="85" t="s">
        <v>4970</v>
      </c>
      <c r="B1728" s="85" t="s">
        <v>14612</v>
      </c>
      <c r="C1728" s="85" t="s">
        <v>6508</v>
      </c>
    </row>
    <row r="1729" spans="1:3" ht="409.5" x14ac:dyDescent="0.25">
      <c r="A1729" s="85" t="s">
        <v>4968</v>
      </c>
      <c r="B1729" s="85" t="s">
        <v>6509</v>
      </c>
      <c r="C1729" s="85" t="s">
        <v>14613</v>
      </c>
    </row>
    <row r="1730" spans="1:3" ht="409.5" x14ac:dyDescent="0.25">
      <c r="A1730" s="85" t="s">
        <v>4967</v>
      </c>
      <c r="B1730" s="85" t="s">
        <v>6510</v>
      </c>
      <c r="C1730" s="85" t="s">
        <v>14614</v>
      </c>
    </row>
    <row r="1731" spans="1:3" ht="409.5" x14ac:dyDescent="0.25">
      <c r="A1731" s="85" t="s">
        <v>4964</v>
      </c>
      <c r="B1731" s="85" t="s">
        <v>6511</v>
      </c>
      <c r="C1731" s="85" t="s">
        <v>14615</v>
      </c>
    </row>
    <row r="1732" spans="1:3" ht="409.5" x14ac:dyDescent="0.25">
      <c r="A1732" s="85" t="s">
        <v>4963</v>
      </c>
      <c r="B1732" s="85" t="s">
        <v>6512</v>
      </c>
      <c r="C1732" s="85" t="s">
        <v>14616</v>
      </c>
    </row>
    <row r="1733" spans="1:3" ht="409.5" x14ac:dyDescent="0.25">
      <c r="A1733" s="85" t="s">
        <v>4960</v>
      </c>
      <c r="B1733" s="85" t="s">
        <v>6513</v>
      </c>
      <c r="C1733" s="85" t="s">
        <v>14617</v>
      </c>
    </row>
    <row r="1734" spans="1:3" ht="102" x14ac:dyDescent="0.25">
      <c r="A1734" s="85" t="s">
        <v>4958</v>
      </c>
      <c r="B1734" s="85" t="s">
        <v>4530</v>
      </c>
      <c r="C1734" s="85" t="s">
        <v>14618</v>
      </c>
    </row>
    <row r="1735" spans="1:3" ht="409.5" x14ac:dyDescent="0.25">
      <c r="A1735" s="85" t="s">
        <v>4956</v>
      </c>
      <c r="B1735" s="85" t="s">
        <v>14619</v>
      </c>
      <c r="C1735" s="85" t="s">
        <v>14620</v>
      </c>
    </row>
    <row r="1736" spans="1:3" ht="409.5" x14ac:dyDescent="0.25">
      <c r="A1736" s="85" t="s">
        <v>4953</v>
      </c>
      <c r="B1736" s="85" t="s">
        <v>6514</v>
      </c>
      <c r="C1736" s="85" t="s">
        <v>14621</v>
      </c>
    </row>
    <row r="1737" spans="1:3" ht="409.5" x14ac:dyDescent="0.25">
      <c r="A1737" s="85" t="s">
        <v>4952</v>
      </c>
      <c r="B1737" s="85" t="s">
        <v>6515</v>
      </c>
      <c r="C1737" s="85" t="s">
        <v>14622</v>
      </c>
    </row>
    <row r="1738" spans="1:3" ht="409.5" x14ac:dyDescent="0.25">
      <c r="A1738" s="85" t="s">
        <v>4951</v>
      </c>
      <c r="B1738" s="85" t="s">
        <v>6516</v>
      </c>
      <c r="C1738" s="85" t="s">
        <v>14623</v>
      </c>
    </row>
    <row r="1739" spans="1:3" ht="409.5" x14ac:dyDescent="0.25">
      <c r="A1739" s="85" t="s">
        <v>4948</v>
      </c>
      <c r="B1739" s="85" t="s">
        <v>14624</v>
      </c>
      <c r="C1739" s="85" t="s">
        <v>14625</v>
      </c>
    </row>
    <row r="1740" spans="1:3" ht="409.5" x14ac:dyDescent="0.25">
      <c r="A1740" s="85" t="s">
        <v>4946</v>
      </c>
      <c r="B1740" s="85" t="s">
        <v>6517</v>
      </c>
      <c r="C1740" s="85" t="s">
        <v>14626</v>
      </c>
    </row>
    <row r="1741" spans="1:3" ht="409.5" x14ac:dyDescent="0.25">
      <c r="A1741" s="85" t="s">
        <v>4942</v>
      </c>
      <c r="B1741" s="85" t="s">
        <v>14627</v>
      </c>
      <c r="C1741" s="85" t="s">
        <v>6518</v>
      </c>
    </row>
    <row r="1742" spans="1:3" ht="409.5" x14ac:dyDescent="0.25">
      <c r="A1742" s="85" t="s">
        <v>4941</v>
      </c>
      <c r="B1742" s="85" t="s">
        <v>14628</v>
      </c>
      <c r="C1742" s="85" t="s">
        <v>14629</v>
      </c>
    </row>
    <row r="1743" spans="1:3" ht="409.5" x14ac:dyDescent="0.25">
      <c r="A1743" s="85" t="s">
        <v>4940</v>
      </c>
      <c r="B1743" s="85" t="s">
        <v>6519</v>
      </c>
      <c r="C1743" s="85" t="s">
        <v>14630</v>
      </c>
    </row>
    <row r="1744" spans="1:3" ht="409.5" x14ac:dyDescent="0.25">
      <c r="A1744" s="85" t="s">
        <v>8984</v>
      </c>
      <c r="B1744" s="85" t="s">
        <v>14631</v>
      </c>
      <c r="C1744" s="85" t="s">
        <v>14632</v>
      </c>
    </row>
    <row r="1745" spans="1:3" ht="409.5" x14ac:dyDescent="0.25">
      <c r="A1745" s="85" t="s">
        <v>4938</v>
      </c>
      <c r="B1745" s="85" t="s">
        <v>14633</v>
      </c>
      <c r="C1745" s="85" t="s">
        <v>14634</v>
      </c>
    </row>
    <row r="1746" spans="1:3" ht="409.5" x14ac:dyDescent="0.25">
      <c r="A1746" s="85" t="s">
        <v>4937</v>
      </c>
      <c r="B1746" s="85" t="s">
        <v>14635</v>
      </c>
      <c r="C1746" s="85" t="s">
        <v>14636</v>
      </c>
    </row>
    <row r="1747" spans="1:3" ht="409.5" x14ac:dyDescent="0.25">
      <c r="A1747" s="85" t="s">
        <v>4936</v>
      </c>
      <c r="B1747" s="85" t="s">
        <v>6520</v>
      </c>
      <c r="C1747" s="85" t="s">
        <v>14637</v>
      </c>
    </row>
    <row r="1748" spans="1:3" ht="409.5" x14ac:dyDescent="0.25">
      <c r="A1748" s="85" t="s">
        <v>4935</v>
      </c>
      <c r="B1748" s="85" t="s">
        <v>6521</v>
      </c>
      <c r="C1748" s="85" t="s">
        <v>14638</v>
      </c>
    </row>
    <row r="1749" spans="1:3" ht="409.5" x14ac:dyDescent="0.25">
      <c r="A1749" s="85" t="s">
        <v>4934</v>
      </c>
      <c r="B1749" s="85" t="s">
        <v>6522</v>
      </c>
      <c r="C1749" s="85" t="s">
        <v>14639</v>
      </c>
    </row>
    <row r="1750" spans="1:3" ht="409.5" x14ac:dyDescent="0.25">
      <c r="A1750" s="85" t="s">
        <v>4932</v>
      </c>
      <c r="B1750" s="85" t="s">
        <v>14640</v>
      </c>
      <c r="C1750" s="85" t="s">
        <v>14641</v>
      </c>
    </row>
    <row r="1751" spans="1:3" ht="409.5" x14ac:dyDescent="0.25">
      <c r="A1751" s="85" t="s">
        <v>4930</v>
      </c>
      <c r="B1751" s="85" t="s">
        <v>5004</v>
      </c>
      <c r="C1751" s="85" t="s">
        <v>14642</v>
      </c>
    </row>
    <row r="1752" spans="1:3" ht="409.5" x14ac:dyDescent="0.25">
      <c r="A1752" s="85" t="s">
        <v>4929</v>
      </c>
      <c r="B1752" s="85" t="s">
        <v>14643</v>
      </c>
      <c r="C1752" s="85" t="s">
        <v>14644</v>
      </c>
    </row>
    <row r="1753" spans="1:3" ht="409.5" x14ac:dyDescent="0.25">
      <c r="A1753" s="85" t="s">
        <v>4928</v>
      </c>
      <c r="B1753" s="85" t="s">
        <v>6523</v>
      </c>
      <c r="C1753" s="85" t="s">
        <v>14645</v>
      </c>
    </row>
    <row r="1754" spans="1:3" ht="409.5" x14ac:dyDescent="0.25">
      <c r="A1754" s="85" t="s">
        <v>4927</v>
      </c>
      <c r="B1754" s="85" t="s">
        <v>6524</v>
      </c>
      <c r="C1754" s="85" t="s">
        <v>14646</v>
      </c>
    </row>
    <row r="1755" spans="1:3" ht="409.5" x14ac:dyDescent="0.25">
      <c r="A1755" s="85" t="s">
        <v>4926</v>
      </c>
      <c r="B1755" s="85" t="s">
        <v>6525</v>
      </c>
      <c r="C1755" s="85" t="s">
        <v>14647</v>
      </c>
    </row>
    <row r="1756" spans="1:3" ht="409.5" x14ac:dyDescent="0.25">
      <c r="A1756" s="85" t="s">
        <v>4925</v>
      </c>
      <c r="B1756" s="85" t="s">
        <v>6526</v>
      </c>
      <c r="C1756" s="85" t="s">
        <v>14648</v>
      </c>
    </row>
    <row r="1757" spans="1:3" ht="409.5" x14ac:dyDescent="0.25">
      <c r="A1757" s="85" t="s">
        <v>4923</v>
      </c>
      <c r="B1757" s="85" t="s">
        <v>14649</v>
      </c>
      <c r="C1757" s="85" t="s">
        <v>14650</v>
      </c>
    </row>
    <row r="1758" spans="1:3" ht="409.5" x14ac:dyDescent="0.25">
      <c r="A1758" s="85" t="s">
        <v>4921</v>
      </c>
      <c r="B1758" s="85" t="s">
        <v>6527</v>
      </c>
      <c r="C1758" s="85" t="s">
        <v>14651</v>
      </c>
    </row>
    <row r="1759" spans="1:3" ht="409.5" x14ac:dyDescent="0.25">
      <c r="A1759" s="85" t="s">
        <v>4919</v>
      </c>
      <c r="B1759" s="85" t="s">
        <v>14652</v>
      </c>
      <c r="C1759" s="85" t="s">
        <v>14653</v>
      </c>
    </row>
    <row r="1760" spans="1:3" ht="409.5" x14ac:dyDescent="0.25">
      <c r="A1760" s="85" t="s">
        <v>4918</v>
      </c>
      <c r="B1760" s="85" t="s">
        <v>14654</v>
      </c>
      <c r="C1760" s="85" t="s">
        <v>14655</v>
      </c>
    </row>
    <row r="1761" spans="1:3" ht="409.5" x14ac:dyDescent="0.25">
      <c r="A1761" s="85" t="s">
        <v>4916</v>
      </c>
      <c r="B1761" s="85" t="s">
        <v>14656</v>
      </c>
      <c r="C1761" s="85" t="s">
        <v>5005</v>
      </c>
    </row>
    <row r="1762" spans="1:3" ht="409.5" x14ac:dyDescent="0.25">
      <c r="A1762" s="85" t="s">
        <v>4909</v>
      </c>
      <c r="B1762" s="85" t="s">
        <v>6528</v>
      </c>
      <c r="C1762" s="85" t="s">
        <v>14657</v>
      </c>
    </row>
    <row r="1763" spans="1:3" ht="409.5" x14ac:dyDescent="0.25">
      <c r="A1763" s="85" t="s">
        <v>4904</v>
      </c>
      <c r="B1763" s="85" t="s">
        <v>6529</v>
      </c>
      <c r="C1763" s="85" t="s">
        <v>14658</v>
      </c>
    </row>
    <row r="1764" spans="1:3" ht="409.5" x14ac:dyDescent="0.25">
      <c r="A1764" s="85" t="s">
        <v>4902</v>
      </c>
      <c r="B1764" s="85" t="s">
        <v>6530</v>
      </c>
      <c r="C1764" s="85" t="s">
        <v>14659</v>
      </c>
    </row>
    <row r="1765" spans="1:3" ht="409.5" x14ac:dyDescent="0.25">
      <c r="A1765" s="85" t="s">
        <v>4901</v>
      </c>
      <c r="B1765" s="85" t="s">
        <v>14660</v>
      </c>
      <c r="C1765" s="85" t="s">
        <v>14661</v>
      </c>
    </row>
    <row r="1766" spans="1:3" ht="409.5" x14ac:dyDescent="0.25">
      <c r="A1766" s="85" t="s">
        <v>4900</v>
      </c>
      <c r="B1766" s="85" t="s">
        <v>14662</v>
      </c>
      <c r="C1766" s="85" t="s">
        <v>14663</v>
      </c>
    </row>
    <row r="1767" spans="1:3" ht="409.5" x14ac:dyDescent="0.25">
      <c r="A1767" s="85" t="s">
        <v>4899</v>
      </c>
      <c r="B1767" s="85" t="s">
        <v>14664</v>
      </c>
      <c r="C1767" s="85" t="s">
        <v>6531</v>
      </c>
    </row>
    <row r="1768" spans="1:3" ht="409.5" x14ac:dyDescent="0.25">
      <c r="A1768" s="85" t="s">
        <v>4897</v>
      </c>
      <c r="B1768" s="85" t="s">
        <v>14665</v>
      </c>
      <c r="C1768" s="85" t="s">
        <v>6532</v>
      </c>
    </row>
    <row r="1769" spans="1:3" ht="409.5" x14ac:dyDescent="0.25">
      <c r="A1769" s="85" t="s">
        <v>4896</v>
      </c>
      <c r="B1769" s="85" t="s">
        <v>6533</v>
      </c>
      <c r="C1769" s="85" t="s">
        <v>14666</v>
      </c>
    </row>
    <row r="1770" spans="1:3" ht="409.5" x14ac:dyDescent="0.25">
      <c r="A1770" s="85" t="s">
        <v>4895</v>
      </c>
      <c r="B1770" s="85" t="s">
        <v>14667</v>
      </c>
      <c r="C1770" s="85" t="s">
        <v>14668</v>
      </c>
    </row>
    <row r="1771" spans="1:3" ht="409.5" x14ac:dyDescent="0.25">
      <c r="A1771" s="85" t="s">
        <v>4894</v>
      </c>
      <c r="B1771" s="85" t="s">
        <v>6534</v>
      </c>
      <c r="C1771" s="85" t="s">
        <v>14669</v>
      </c>
    </row>
    <row r="1772" spans="1:3" ht="409.5" x14ac:dyDescent="0.25">
      <c r="A1772" s="85" t="s">
        <v>4893</v>
      </c>
      <c r="B1772" s="85" t="s">
        <v>6535</v>
      </c>
      <c r="C1772" s="85" t="s">
        <v>6536</v>
      </c>
    </row>
    <row r="1773" spans="1:3" ht="409.5" x14ac:dyDescent="0.25">
      <c r="A1773" s="85" t="s">
        <v>4891</v>
      </c>
      <c r="B1773" s="85" t="s">
        <v>14670</v>
      </c>
      <c r="C1773" s="85" t="s">
        <v>14671</v>
      </c>
    </row>
    <row r="1774" spans="1:3" ht="409.5" x14ac:dyDescent="0.25">
      <c r="A1774" s="85" t="s">
        <v>4888</v>
      </c>
      <c r="B1774" s="85" t="s">
        <v>6537</v>
      </c>
      <c r="C1774" s="85" t="s">
        <v>14672</v>
      </c>
    </row>
    <row r="1775" spans="1:3" ht="409.5" x14ac:dyDescent="0.25">
      <c r="A1775" s="85" t="s">
        <v>4887</v>
      </c>
      <c r="B1775" s="85" t="s">
        <v>14673</v>
      </c>
      <c r="C1775" s="85" t="s">
        <v>14674</v>
      </c>
    </row>
    <row r="1776" spans="1:3" ht="409.5" x14ac:dyDescent="0.25">
      <c r="A1776" s="85" t="s">
        <v>4885</v>
      </c>
      <c r="B1776" s="85" t="s">
        <v>6538</v>
      </c>
      <c r="C1776" s="85" t="s">
        <v>14675</v>
      </c>
    </row>
    <row r="1777" spans="1:3" ht="255" x14ac:dyDescent="0.25">
      <c r="A1777" s="85" t="s">
        <v>4884</v>
      </c>
      <c r="B1777" s="85" t="s">
        <v>6539</v>
      </c>
      <c r="C1777" s="85" t="s">
        <v>14676</v>
      </c>
    </row>
    <row r="1778" spans="1:3" ht="409.5" x14ac:dyDescent="0.25">
      <c r="A1778" s="85" t="s">
        <v>4881</v>
      </c>
      <c r="B1778" s="85" t="s">
        <v>6540</v>
      </c>
      <c r="C1778" s="85" t="s">
        <v>14677</v>
      </c>
    </row>
    <row r="1779" spans="1:3" ht="409.5" x14ac:dyDescent="0.25">
      <c r="A1779" s="85" t="s">
        <v>4880</v>
      </c>
      <c r="B1779" s="85" t="s">
        <v>14678</v>
      </c>
      <c r="C1779" s="85" t="s">
        <v>14679</v>
      </c>
    </row>
    <row r="1780" spans="1:3" ht="409.5" x14ac:dyDescent="0.25">
      <c r="A1780" s="85" t="s">
        <v>4879</v>
      </c>
      <c r="B1780" s="85" t="s">
        <v>6541</v>
      </c>
      <c r="C1780" s="85" t="s">
        <v>14680</v>
      </c>
    </row>
    <row r="1781" spans="1:3" ht="409.5" x14ac:dyDescent="0.25">
      <c r="A1781" s="85" t="s">
        <v>4878</v>
      </c>
      <c r="B1781" s="85" t="s">
        <v>6542</v>
      </c>
      <c r="C1781" s="85" t="s">
        <v>14681</v>
      </c>
    </row>
    <row r="1782" spans="1:3" ht="409.5" x14ac:dyDescent="0.25">
      <c r="A1782" s="85" t="s">
        <v>4874</v>
      </c>
      <c r="B1782" s="85" t="s">
        <v>14682</v>
      </c>
      <c r="C1782" s="85" t="s">
        <v>14683</v>
      </c>
    </row>
    <row r="1783" spans="1:3" ht="409.5" x14ac:dyDescent="0.25">
      <c r="A1783" s="85" t="s">
        <v>4868</v>
      </c>
      <c r="B1783" s="85" t="s">
        <v>6543</v>
      </c>
      <c r="C1783" s="85" t="s">
        <v>14684</v>
      </c>
    </row>
    <row r="1784" spans="1:3" ht="318.75" x14ac:dyDescent="0.25">
      <c r="A1784" s="85" t="s">
        <v>4861</v>
      </c>
      <c r="B1784" s="85" t="s">
        <v>6544</v>
      </c>
      <c r="C1784" s="85" t="s">
        <v>14685</v>
      </c>
    </row>
    <row r="1785" spans="1:3" ht="409.5" x14ac:dyDescent="0.25">
      <c r="A1785" s="85" t="s">
        <v>4860</v>
      </c>
      <c r="B1785" s="85" t="s">
        <v>14686</v>
      </c>
      <c r="C1785" s="85" t="s">
        <v>14687</v>
      </c>
    </row>
    <row r="1786" spans="1:3" ht="409.5" x14ac:dyDescent="0.25">
      <c r="A1786" s="85" t="s">
        <v>4858</v>
      </c>
      <c r="B1786" s="85" t="s">
        <v>14688</v>
      </c>
      <c r="C1786" s="85" t="s">
        <v>14689</v>
      </c>
    </row>
    <row r="1787" spans="1:3" ht="409.5" x14ac:dyDescent="0.25">
      <c r="A1787" s="85" t="s">
        <v>4854</v>
      </c>
      <c r="B1787" s="85" t="s">
        <v>6545</v>
      </c>
      <c r="C1787" s="85" t="s">
        <v>14690</v>
      </c>
    </row>
    <row r="1788" spans="1:3" ht="409.5" x14ac:dyDescent="0.25">
      <c r="A1788" s="85" t="s">
        <v>4852</v>
      </c>
      <c r="B1788" s="85" t="s">
        <v>6546</v>
      </c>
      <c r="C1788" s="85" t="s">
        <v>14691</v>
      </c>
    </row>
    <row r="1789" spans="1:3" ht="409.5" x14ac:dyDescent="0.25">
      <c r="A1789" s="85" t="s">
        <v>4849</v>
      </c>
      <c r="B1789" s="85" t="s">
        <v>6547</v>
      </c>
      <c r="C1789" s="85" t="s">
        <v>14692</v>
      </c>
    </row>
    <row r="1790" spans="1:3" ht="409.5" x14ac:dyDescent="0.25">
      <c r="A1790" s="85" t="s">
        <v>4846</v>
      </c>
      <c r="B1790" s="85" t="s">
        <v>14693</v>
      </c>
      <c r="C1790" s="85" t="s">
        <v>14694</v>
      </c>
    </row>
    <row r="1791" spans="1:3" ht="409.5" x14ac:dyDescent="0.25">
      <c r="A1791" s="85" t="s">
        <v>4844</v>
      </c>
      <c r="B1791" s="85" t="s">
        <v>14695</v>
      </c>
      <c r="C1791" s="85" t="s">
        <v>6548</v>
      </c>
    </row>
    <row r="1792" spans="1:3" ht="409.5" x14ac:dyDescent="0.25">
      <c r="A1792" s="85" t="s">
        <v>4842</v>
      </c>
      <c r="B1792" s="85" t="s">
        <v>14696</v>
      </c>
      <c r="C1792" s="85" t="s">
        <v>14697</v>
      </c>
    </row>
    <row r="1793" spans="1:3" ht="409.5" x14ac:dyDescent="0.25">
      <c r="A1793" s="85" t="s">
        <v>4841</v>
      </c>
      <c r="B1793" s="85" t="s">
        <v>14698</v>
      </c>
      <c r="C1793" s="85" t="s">
        <v>6549</v>
      </c>
    </row>
    <row r="1794" spans="1:3" ht="409.5" x14ac:dyDescent="0.25">
      <c r="A1794" s="85" t="s">
        <v>4840</v>
      </c>
      <c r="B1794" s="85" t="s">
        <v>6550</v>
      </c>
      <c r="C1794" s="85" t="s">
        <v>14699</v>
      </c>
    </row>
    <row r="1795" spans="1:3" ht="409.5" x14ac:dyDescent="0.25">
      <c r="A1795" s="85" t="s">
        <v>4835</v>
      </c>
      <c r="B1795" s="85" t="s">
        <v>14700</v>
      </c>
      <c r="C1795" s="85" t="s">
        <v>14701</v>
      </c>
    </row>
    <row r="1796" spans="1:3" ht="409.5" x14ac:dyDescent="0.25">
      <c r="A1796" s="85" t="s">
        <v>4830</v>
      </c>
      <c r="B1796" s="85" t="s">
        <v>6551</v>
      </c>
      <c r="C1796" s="85" t="s">
        <v>14702</v>
      </c>
    </row>
    <row r="1797" spans="1:3" ht="369.75" x14ac:dyDescent="0.25">
      <c r="A1797" s="85" t="s">
        <v>8805</v>
      </c>
      <c r="B1797" s="85" t="s">
        <v>14703</v>
      </c>
      <c r="C1797" s="85" t="s">
        <v>14704</v>
      </c>
    </row>
    <row r="1798" spans="1:3" ht="409.5" x14ac:dyDescent="0.25">
      <c r="A1798" s="85" t="s">
        <v>4829</v>
      </c>
      <c r="B1798" s="85" t="s">
        <v>14705</v>
      </c>
      <c r="C1798" s="85" t="s">
        <v>6552</v>
      </c>
    </row>
    <row r="1799" spans="1:3" ht="409.5" x14ac:dyDescent="0.25">
      <c r="A1799" s="85" t="s">
        <v>14706</v>
      </c>
      <c r="B1799" s="85" t="s">
        <v>14707</v>
      </c>
      <c r="C1799" s="85" t="s">
        <v>14708</v>
      </c>
    </row>
    <row r="1800" spans="1:3" ht="409.5" x14ac:dyDescent="0.25">
      <c r="A1800" s="85" t="s">
        <v>4826</v>
      </c>
      <c r="B1800" s="85" t="s">
        <v>6553</v>
      </c>
      <c r="C1800" s="85" t="s">
        <v>14709</v>
      </c>
    </row>
    <row r="1801" spans="1:3" ht="409.5" x14ac:dyDescent="0.25">
      <c r="A1801" s="85" t="s">
        <v>4817</v>
      </c>
      <c r="B1801" s="85" t="s">
        <v>6554</v>
      </c>
      <c r="C1801" s="85" t="s">
        <v>14710</v>
      </c>
    </row>
    <row r="1802" spans="1:3" ht="409.5" x14ac:dyDescent="0.25">
      <c r="A1802" s="85" t="s">
        <v>4816</v>
      </c>
      <c r="B1802" s="85" t="s">
        <v>14711</v>
      </c>
      <c r="C1802" s="85" t="s">
        <v>14712</v>
      </c>
    </row>
    <row r="1803" spans="1:3" ht="409.5" x14ac:dyDescent="0.25">
      <c r="A1803" s="85" t="s">
        <v>4814</v>
      </c>
      <c r="B1803" s="85" t="s">
        <v>6555</v>
      </c>
      <c r="C1803" s="85" t="s">
        <v>14713</v>
      </c>
    </row>
    <row r="1804" spans="1:3" ht="280.5" x14ac:dyDescent="0.25">
      <c r="A1804" s="85" t="s">
        <v>4812</v>
      </c>
      <c r="B1804" s="85" t="s">
        <v>6556</v>
      </c>
      <c r="C1804" s="85" t="s">
        <v>14714</v>
      </c>
    </row>
    <row r="1805" spans="1:3" ht="409.5" x14ac:dyDescent="0.25">
      <c r="A1805" s="85" t="s">
        <v>4806</v>
      </c>
      <c r="B1805" s="85" t="s">
        <v>14715</v>
      </c>
      <c r="C1805" s="85" t="s">
        <v>6557</v>
      </c>
    </row>
    <row r="1806" spans="1:3" ht="409.5" x14ac:dyDescent="0.25">
      <c r="A1806" s="85" t="s">
        <v>4805</v>
      </c>
      <c r="B1806" s="85" t="s">
        <v>14716</v>
      </c>
      <c r="C1806" s="85" t="s">
        <v>6558</v>
      </c>
    </row>
    <row r="1807" spans="1:3" ht="409.5" x14ac:dyDescent="0.25">
      <c r="A1807" s="85" t="s">
        <v>4799</v>
      </c>
      <c r="B1807" s="85" t="s">
        <v>14717</v>
      </c>
      <c r="C1807" s="85" t="s">
        <v>14718</v>
      </c>
    </row>
    <row r="1808" spans="1:3" ht="409.5" x14ac:dyDescent="0.25">
      <c r="A1808" s="85" t="s">
        <v>14719</v>
      </c>
      <c r="B1808" s="85" t="s">
        <v>14720</v>
      </c>
      <c r="C1808" s="85" t="s">
        <v>14721</v>
      </c>
    </row>
    <row r="1809" spans="1:3" ht="409.5" x14ac:dyDescent="0.25">
      <c r="A1809" s="85" t="s">
        <v>4796</v>
      </c>
      <c r="B1809" s="85" t="s">
        <v>6559</v>
      </c>
      <c r="C1809" s="85" t="s">
        <v>14722</v>
      </c>
    </row>
    <row r="1810" spans="1:3" ht="409.5" x14ac:dyDescent="0.25">
      <c r="A1810" s="85" t="s">
        <v>4794</v>
      </c>
      <c r="B1810" s="85" t="s">
        <v>14723</v>
      </c>
      <c r="C1810" s="85" t="s">
        <v>14724</v>
      </c>
    </row>
    <row r="1811" spans="1:3" ht="409.5" x14ac:dyDescent="0.25">
      <c r="A1811" s="85" t="s">
        <v>4793</v>
      </c>
      <c r="B1811" s="85" t="s">
        <v>6560</v>
      </c>
      <c r="C1811" s="85" t="s">
        <v>14725</v>
      </c>
    </row>
    <row r="1812" spans="1:3" ht="409.5" x14ac:dyDescent="0.25">
      <c r="A1812" s="85" t="s">
        <v>4787</v>
      </c>
      <c r="B1812" s="85" t="s">
        <v>6561</v>
      </c>
      <c r="C1812" s="85" t="s">
        <v>14726</v>
      </c>
    </row>
    <row r="1813" spans="1:3" ht="409.5" x14ac:dyDescent="0.25">
      <c r="A1813" s="85" t="s">
        <v>4786</v>
      </c>
      <c r="B1813" s="85" t="s">
        <v>6562</v>
      </c>
      <c r="C1813" s="85" t="s">
        <v>14727</v>
      </c>
    </row>
    <row r="1814" spans="1:3" ht="409.5" x14ac:dyDescent="0.25">
      <c r="A1814" s="85" t="s">
        <v>9223</v>
      </c>
      <c r="B1814" s="85" t="s">
        <v>14728</v>
      </c>
      <c r="C1814" s="85" t="s">
        <v>14729</v>
      </c>
    </row>
    <row r="1815" spans="1:3" ht="229.5" x14ac:dyDescent="0.25">
      <c r="A1815" s="85" t="s">
        <v>14730</v>
      </c>
      <c r="B1815" s="85" t="s">
        <v>14731</v>
      </c>
      <c r="C1815" s="85" t="s">
        <v>14732</v>
      </c>
    </row>
    <row r="1816" spans="1:3" ht="409.5" x14ac:dyDescent="0.25">
      <c r="A1816" s="85" t="s">
        <v>4781</v>
      </c>
      <c r="B1816" s="85" t="s">
        <v>14733</v>
      </c>
      <c r="C1816" s="85" t="s">
        <v>14734</v>
      </c>
    </row>
    <row r="1817" spans="1:3" ht="409.5" x14ac:dyDescent="0.25">
      <c r="A1817" s="85" t="s">
        <v>4779</v>
      </c>
      <c r="B1817" s="85" t="s">
        <v>14735</v>
      </c>
      <c r="C1817" s="85" t="s">
        <v>14736</v>
      </c>
    </row>
    <row r="1818" spans="1:3" ht="280.5" x14ac:dyDescent="0.25">
      <c r="A1818" s="85" t="s">
        <v>4778</v>
      </c>
      <c r="B1818" s="85" t="s">
        <v>6563</v>
      </c>
      <c r="C1818" s="85" t="s">
        <v>14737</v>
      </c>
    </row>
    <row r="1819" spans="1:3" ht="409.5" x14ac:dyDescent="0.25">
      <c r="A1819" s="85" t="s">
        <v>4772</v>
      </c>
      <c r="B1819" s="85" t="s">
        <v>6564</v>
      </c>
      <c r="C1819" s="85" t="s">
        <v>14738</v>
      </c>
    </row>
    <row r="1820" spans="1:3" ht="409.5" x14ac:dyDescent="0.25">
      <c r="A1820" s="85" t="s">
        <v>4770</v>
      </c>
      <c r="B1820" s="85" t="s">
        <v>14739</v>
      </c>
      <c r="C1820" s="85" t="s">
        <v>14740</v>
      </c>
    </row>
    <row r="1821" spans="1:3" ht="409.5" x14ac:dyDescent="0.25">
      <c r="A1821" s="85" t="s">
        <v>4769</v>
      </c>
      <c r="B1821" s="85" t="s">
        <v>14741</v>
      </c>
      <c r="C1821" s="85" t="s">
        <v>5006</v>
      </c>
    </row>
    <row r="1822" spans="1:3" ht="409.5" x14ac:dyDescent="0.25">
      <c r="A1822" s="85" t="s">
        <v>4765</v>
      </c>
      <c r="B1822" s="85" t="s">
        <v>6565</v>
      </c>
      <c r="C1822" s="85" t="s">
        <v>14742</v>
      </c>
    </row>
    <row r="1823" spans="1:3" ht="409.5" x14ac:dyDescent="0.25">
      <c r="A1823" s="85" t="s">
        <v>4764</v>
      </c>
      <c r="B1823" s="85" t="s">
        <v>14743</v>
      </c>
      <c r="C1823" s="85" t="s">
        <v>14744</v>
      </c>
    </row>
    <row r="1824" spans="1:3" ht="409.5" x14ac:dyDescent="0.25">
      <c r="A1824" s="85" t="s">
        <v>4763</v>
      </c>
      <c r="B1824" s="85" t="s">
        <v>14745</v>
      </c>
      <c r="C1824" s="85" t="s">
        <v>14746</v>
      </c>
    </row>
    <row r="1825" spans="1:3" ht="153" x14ac:dyDescent="0.25">
      <c r="A1825" s="85" t="s">
        <v>4761</v>
      </c>
      <c r="B1825" s="85" t="s">
        <v>6566</v>
      </c>
      <c r="C1825" s="85" t="s">
        <v>14747</v>
      </c>
    </row>
    <row r="1826" spans="1:3" ht="409.5" x14ac:dyDescent="0.25">
      <c r="A1826" s="85" t="s">
        <v>4760</v>
      </c>
      <c r="B1826" s="85" t="s">
        <v>14748</v>
      </c>
      <c r="C1826" s="85" t="s">
        <v>14749</v>
      </c>
    </row>
    <row r="1827" spans="1:3" ht="280.5" x14ac:dyDescent="0.25">
      <c r="A1827" s="85" t="s">
        <v>4756</v>
      </c>
      <c r="B1827" s="85" t="s">
        <v>5007</v>
      </c>
      <c r="C1827" s="85" t="s">
        <v>14750</v>
      </c>
    </row>
    <row r="1828" spans="1:3" ht="165.75" x14ac:dyDescent="0.25">
      <c r="A1828" s="85" t="s">
        <v>8801</v>
      </c>
      <c r="B1828" s="85" t="s">
        <v>14751</v>
      </c>
      <c r="C1828" s="85" t="s">
        <v>14752</v>
      </c>
    </row>
    <row r="1829" spans="1:3" ht="409.5" x14ac:dyDescent="0.25">
      <c r="A1829" s="85" t="s">
        <v>4695</v>
      </c>
      <c r="B1829" s="85" t="s">
        <v>14753</v>
      </c>
      <c r="C1829" s="85" t="s">
        <v>14754</v>
      </c>
    </row>
    <row r="1830" spans="1:3" ht="409.5" x14ac:dyDescent="0.25">
      <c r="A1830" s="85" t="s">
        <v>4696</v>
      </c>
      <c r="B1830" s="85" t="s">
        <v>14755</v>
      </c>
      <c r="C1830" s="85" t="s">
        <v>14756</v>
      </c>
    </row>
    <row r="1831" spans="1:3" ht="409.5" x14ac:dyDescent="0.25">
      <c r="A1831" s="85" t="s">
        <v>4697</v>
      </c>
      <c r="B1831" s="85" t="s">
        <v>6567</v>
      </c>
      <c r="C1831" s="85" t="s">
        <v>14757</v>
      </c>
    </row>
    <row r="1832" spans="1:3" ht="409.5" x14ac:dyDescent="0.25">
      <c r="A1832" s="85" t="s">
        <v>4698</v>
      </c>
      <c r="B1832" s="85" t="s">
        <v>14758</v>
      </c>
      <c r="C1832" s="85" t="s">
        <v>5008</v>
      </c>
    </row>
    <row r="1833" spans="1:3" ht="409.5" x14ac:dyDescent="0.25">
      <c r="A1833" s="85" t="s">
        <v>4699</v>
      </c>
      <c r="B1833" s="85" t="s">
        <v>6568</v>
      </c>
      <c r="C1833" s="85" t="s">
        <v>14759</v>
      </c>
    </row>
    <row r="1834" spans="1:3" ht="409.5" x14ac:dyDescent="0.25">
      <c r="A1834" s="85" t="s">
        <v>4700</v>
      </c>
      <c r="B1834" s="85" t="s">
        <v>14760</v>
      </c>
      <c r="C1834" s="85" t="s">
        <v>4530</v>
      </c>
    </row>
    <row r="1835" spans="1:3" ht="409.5" x14ac:dyDescent="0.25">
      <c r="A1835" s="85" t="s">
        <v>4701</v>
      </c>
      <c r="B1835" s="85" t="s">
        <v>14761</v>
      </c>
      <c r="C1835" s="85" t="s">
        <v>14762</v>
      </c>
    </row>
    <row r="1836" spans="1:3" ht="409.5" x14ac:dyDescent="0.25">
      <c r="A1836" s="85" t="s">
        <v>4702</v>
      </c>
      <c r="B1836" s="85" t="s">
        <v>6569</v>
      </c>
      <c r="C1836" s="85" t="s">
        <v>14763</v>
      </c>
    </row>
    <row r="1837" spans="1:3" ht="409.5" x14ac:dyDescent="0.25">
      <c r="A1837" s="85" t="s">
        <v>4703</v>
      </c>
      <c r="B1837" s="85" t="s">
        <v>6570</v>
      </c>
      <c r="C1837" s="85" t="s">
        <v>14764</v>
      </c>
    </row>
    <row r="1838" spans="1:3" ht="395.25" x14ac:dyDescent="0.25">
      <c r="A1838" s="85" t="s">
        <v>4704</v>
      </c>
      <c r="B1838" s="85" t="s">
        <v>6571</v>
      </c>
      <c r="C1838" s="85" t="s">
        <v>14765</v>
      </c>
    </row>
    <row r="1839" spans="1:3" ht="409.5" x14ac:dyDescent="0.25">
      <c r="A1839" s="85" t="s">
        <v>4705</v>
      </c>
      <c r="B1839" s="85" t="s">
        <v>14766</v>
      </c>
      <c r="C1839" s="85" t="s">
        <v>14767</v>
      </c>
    </row>
    <row r="1840" spans="1:3" ht="409.5" x14ac:dyDescent="0.25">
      <c r="A1840" s="85" t="s">
        <v>4706</v>
      </c>
      <c r="B1840" s="85" t="s">
        <v>14768</v>
      </c>
      <c r="C1840" s="85" t="s">
        <v>14769</v>
      </c>
    </row>
    <row r="1841" spans="1:3" ht="409.5" x14ac:dyDescent="0.25">
      <c r="A1841" s="85" t="s">
        <v>4707</v>
      </c>
      <c r="B1841" s="85" t="s">
        <v>6572</v>
      </c>
      <c r="C1841" s="85" t="s">
        <v>14770</v>
      </c>
    </row>
    <row r="1842" spans="1:3" ht="409.5" x14ac:dyDescent="0.25">
      <c r="A1842" s="85" t="s">
        <v>14771</v>
      </c>
      <c r="B1842" s="85" t="s">
        <v>14772</v>
      </c>
      <c r="C1842" s="85" t="s">
        <v>14773</v>
      </c>
    </row>
    <row r="1843" spans="1:3" ht="409.5" x14ac:dyDescent="0.25">
      <c r="A1843" s="85" t="s">
        <v>4708</v>
      </c>
      <c r="B1843" s="85" t="s">
        <v>6573</v>
      </c>
      <c r="C1843" s="85" t="s">
        <v>14774</v>
      </c>
    </row>
    <row r="1844" spans="1:3" ht="409.5" x14ac:dyDescent="0.25">
      <c r="A1844" s="85" t="s">
        <v>4709</v>
      </c>
      <c r="B1844" s="85" t="s">
        <v>14775</v>
      </c>
      <c r="C1844" s="85" t="s">
        <v>14776</v>
      </c>
    </row>
    <row r="1845" spans="1:3" ht="267.75" x14ac:dyDescent="0.25">
      <c r="A1845" s="85" t="s">
        <v>6574</v>
      </c>
      <c r="B1845" s="85" t="s">
        <v>6575</v>
      </c>
      <c r="C1845" s="85" t="s">
        <v>14777</v>
      </c>
    </row>
    <row r="1846" spans="1:3" ht="409.5" x14ac:dyDescent="0.25">
      <c r="A1846" s="85" t="s">
        <v>4710</v>
      </c>
      <c r="B1846" s="85" t="s">
        <v>6576</v>
      </c>
      <c r="C1846" s="85" t="s">
        <v>14778</v>
      </c>
    </row>
    <row r="1847" spans="1:3" ht="409.5" x14ac:dyDescent="0.25">
      <c r="A1847" s="85" t="s">
        <v>4711</v>
      </c>
      <c r="B1847" s="85" t="s">
        <v>14779</v>
      </c>
      <c r="C1847" s="85" t="s">
        <v>14780</v>
      </c>
    </row>
    <row r="1848" spans="1:3" ht="409.5" x14ac:dyDescent="0.25">
      <c r="A1848" s="85" t="s">
        <v>4712</v>
      </c>
      <c r="B1848" s="85" t="s">
        <v>6577</v>
      </c>
      <c r="C1848" s="85" t="s">
        <v>14781</v>
      </c>
    </row>
    <row r="1849" spans="1:3" ht="409.5" x14ac:dyDescent="0.25">
      <c r="A1849" s="85" t="s">
        <v>14782</v>
      </c>
      <c r="B1849" s="85" t="s">
        <v>14783</v>
      </c>
      <c r="C1849" s="85" t="s">
        <v>14784</v>
      </c>
    </row>
    <row r="1850" spans="1:3" ht="409.5" x14ac:dyDescent="0.25">
      <c r="A1850" s="85" t="s">
        <v>4713</v>
      </c>
      <c r="B1850" s="85" t="s">
        <v>6578</v>
      </c>
      <c r="C1850" s="85" t="s">
        <v>14785</v>
      </c>
    </row>
    <row r="1851" spans="1:3" ht="409.5" x14ac:dyDescent="0.25">
      <c r="A1851" s="85" t="s">
        <v>4714</v>
      </c>
      <c r="B1851" s="85" t="s">
        <v>14786</v>
      </c>
      <c r="C1851" s="85" t="s">
        <v>14787</v>
      </c>
    </row>
    <row r="1852" spans="1:3" ht="409.5" x14ac:dyDescent="0.25">
      <c r="A1852" s="85" t="s">
        <v>4715</v>
      </c>
      <c r="B1852" s="85" t="s">
        <v>14788</v>
      </c>
      <c r="C1852" s="85" t="s">
        <v>4716</v>
      </c>
    </row>
    <row r="1853" spans="1:3" ht="409.5" x14ac:dyDescent="0.25">
      <c r="A1853" s="85" t="s">
        <v>4717</v>
      </c>
      <c r="B1853" s="85" t="s">
        <v>6579</v>
      </c>
      <c r="C1853" s="85" t="s">
        <v>14789</v>
      </c>
    </row>
    <row r="1854" spans="1:3" ht="409.5" x14ac:dyDescent="0.25">
      <c r="A1854" s="85" t="s">
        <v>6580</v>
      </c>
      <c r="B1854" s="85" t="s">
        <v>6581</v>
      </c>
      <c r="C1854" s="85" t="s">
        <v>14790</v>
      </c>
    </row>
    <row r="1855" spans="1:3" ht="408" x14ac:dyDescent="0.25">
      <c r="A1855" s="85" t="s">
        <v>4718</v>
      </c>
      <c r="B1855" s="85" t="s">
        <v>5009</v>
      </c>
      <c r="C1855" s="85" t="s">
        <v>14791</v>
      </c>
    </row>
    <row r="1856" spans="1:3" ht="409.5" x14ac:dyDescent="0.25">
      <c r="A1856" s="85" t="s">
        <v>4719</v>
      </c>
      <c r="B1856" s="85" t="s">
        <v>6582</v>
      </c>
      <c r="C1856" s="85" t="s">
        <v>14792</v>
      </c>
    </row>
    <row r="1857" spans="1:3" ht="409.5" x14ac:dyDescent="0.25">
      <c r="A1857" s="85" t="s">
        <v>4720</v>
      </c>
      <c r="B1857" s="85" t="s">
        <v>14793</v>
      </c>
      <c r="C1857" s="85" t="s">
        <v>14794</v>
      </c>
    </row>
    <row r="1858" spans="1:3" ht="409.5" x14ac:dyDescent="0.25">
      <c r="A1858" s="85" t="s">
        <v>4721</v>
      </c>
      <c r="B1858" s="85" t="s">
        <v>14795</v>
      </c>
      <c r="C1858" s="85" t="s">
        <v>14796</v>
      </c>
    </row>
    <row r="1859" spans="1:3" ht="191.25" x14ac:dyDescent="0.25">
      <c r="A1859" s="85" t="s">
        <v>6583</v>
      </c>
      <c r="B1859" s="85" t="s">
        <v>6584</v>
      </c>
      <c r="C1859" s="85" t="s">
        <v>14797</v>
      </c>
    </row>
    <row r="1860" spans="1:3" ht="409.5" x14ac:dyDescent="0.25">
      <c r="A1860" s="85" t="s">
        <v>4722</v>
      </c>
      <c r="B1860" s="85" t="s">
        <v>14798</v>
      </c>
      <c r="C1860" s="85" t="s">
        <v>14799</v>
      </c>
    </row>
    <row r="1861" spans="1:3" ht="409.5" x14ac:dyDescent="0.25">
      <c r="A1861" s="85" t="s">
        <v>4723</v>
      </c>
      <c r="B1861" s="85" t="s">
        <v>14800</v>
      </c>
      <c r="C1861" s="85" t="s">
        <v>14801</v>
      </c>
    </row>
    <row r="1862" spans="1:3" ht="409.5" x14ac:dyDescent="0.25">
      <c r="A1862" s="85" t="s">
        <v>6585</v>
      </c>
      <c r="B1862" s="85" t="s">
        <v>14802</v>
      </c>
      <c r="C1862" s="85" t="s">
        <v>14803</v>
      </c>
    </row>
    <row r="1863" spans="1:3" ht="409.5" x14ac:dyDescent="0.25">
      <c r="A1863" s="85" t="s">
        <v>6586</v>
      </c>
      <c r="B1863" s="85" t="s">
        <v>14804</v>
      </c>
      <c r="C1863" s="85" t="s">
        <v>6587</v>
      </c>
    </row>
    <row r="1864" spans="1:3" ht="409.5" x14ac:dyDescent="0.25">
      <c r="A1864" s="85" t="s">
        <v>4724</v>
      </c>
      <c r="B1864" s="85" t="s">
        <v>6588</v>
      </c>
      <c r="C1864" s="85" t="s">
        <v>14805</v>
      </c>
    </row>
    <row r="1865" spans="1:3" ht="409.5" x14ac:dyDescent="0.25">
      <c r="A1865" s="85" t="s">
        <v>4725</v>
      </c>
      <c r="B1865" s="85" t="s">
        <v>14806</v>
      </c>
      <c r="C1865" s="85" t="s">
        <v>14807</v>
      </c>
    </row>
    <row r="1866" spans="1:3" ht="409.5" x14ac:dyDescent="0.25">
      <c r="A1866" s="85" t="s">
        <v>4726</v>
      </c>
      <c r="B1866" s="85" t="s">
        <v>14808</v>
      </c>
      <c r="C1866" s="85" t="s">
        <v>14809</v>
      </c>
    </row>
    <row r="1867" spans="1:3" ht="409.5" x14ac:dyDescent="0.25">
      <c r="A1867" s="85" t="s">
        <v>14810</v>
      </c>
      <c r="B1867" s="85" t="s">
        <v>14811</v>
      </c>
      <c r="C1867" s="85" t="s">
        <v>14812</v>
      </c>
    </row>
    <row r="1868" spans="1:3" ht="409.5" x14ac:dyDescent="0.25">
      <c r="A1868" s="85" t="s">
        <v>4727</v>
      </c>
      <c r="B1868" s="85" t="s">
        <v>14813</v>
      </c>
      <c r="C1868" s="85" t="s">
        <v>14814</v>
      </c>
    </row>
    <row r="1869" spans="1:3" ht="409.5" x14ac:dyDescent="0.25">
      <c r="A1869" s="85" t="s">
        <v>4728</v>
      </c>
      <c r="B1869" s="85" t="s">
        <v>6589</v>
      </c>
      <c r="C1869" s="85" t="s">
        <v>14815</v>
      </c>
    </row>
    <row r="1870" spans="1:3" ht="409.5" x14ac:dyDescent="0.25">
      <c r="A1870" s="85" t="s">
        <v>4729</v>
      </c>
      <c r="B1870" s="85" t="s">
        <v>6590</v>
      </c>
      <c r="C1870" s="85" t="s">
        <v>14816</v>
      </c>
    </row>
    <row r="1871" spans="1:3" ht="409.5" x14ac:dyDescent="0.25">
      <c r="A1871" s="85" t="s">
        <v>4730</v>
      </c>
      <c r="B1871" s="85" t="s">
        <v>14817</v>
      </c>
      <c r="C1871" s="85" t="s">
        <v>14818</v>
      </c>
    </row>
    <row r="1872" spans="1:3" ht="409.5" x14ac:dyDescent="0.25">
      <c r="A1872" s="85" t="s">
        <v>4731</v>
      </c>
      <c r="B1872" s="85" t="s">
        <v>14819</v>
      </c>
      <c r="C1872" s="85" t="s">
        <v>14820</v>
      </c>
    </row>
    <row r="1873" spans="1:3" ht="409.5" x14ac:dyDescent="0.25">
      <c r="A1873" s="85" t="s">
        <v>4732</v>
      </c>
      <c r="B1873" s="85" t="s">
        <v>6591</v>
      </c>
      <c r="C1873" s="85" t="s">
        <v>14821</v>
      </c>
    </row>
    <row r="1874" spans="1:3" ht="409.5" x14ac:dyDescent="0.25">
      <c r="A1874" s="85" t="s">
        <v>4733</v>
      </c>
      <c r="B1874" s="85" t="s">
        <v>14822</v>
      </c>
      <c r="C1874" s="85" t="s">
        <v>5010</v>
      </c>
    </row>
    <row r="1875" spans="1:3" ht="409.5" x14ac:dyDescent="0.25">
      <c r="A1875" s="85" t="s">
        <v>4734</v>
      </c>
      <c r="B1875" s="85" t="s">
        <v>6592</v>
      </c>
      <c r="C1875" s="85" t="s">
        <v>14823</v>
      </c>
    </row>
    <row r="1876" spans="1:3" ht="409.5" x14ac:dyDescent="0.25">
      <c r="A1876" s="85" t="s">
        <v>4735</v>
      </c>
      <c r="B1876" s="85" t="s">
        <v>14824</v>
      </c>
      <c r="C1876" s="85" t="s">
        <v>14825</v>
      </c>
    </row>
    <row r="1877" spans="1:3" ht="409.5" x14ac:dyDescent="0.25">
      <c r="A1877" s="85" t="s">
        <v>8802</v>
      </c>
      <c r="B1877" s="85" t="s">
        <v>14826</v>
      </c>
      <c r="C1877" s="85" t="s">
        <v>14827</v>
      </c>
    </row>
    <row r="1878" spans="1:3" ht="409.5" x14ac:dyDescent="0.25">
      <c r="A1878" s="85" t="s">
        <v>4609</v>
      </c>
      <c r="B1878" s="85" t="s">
        <v>6593</v>
      </c>
      <c r="C1878" s="85" t="s">
        <v>14828</v>
      </c>
    </row>
    <row r="1879" spans="1:3" ht="409.5" x14ac:dyDescent="0.25">
      <c r="A1879" s="85" t="s">
        <v>4611</v>
      </c>
      <c r="B1879" s="85" t="s">
        <v>14829</v>
      </c>
      <c r="C1879" s="85" t="s">
        <v>14830</v>
      </c>
    </row>
    <row r="1880" spans="1:3" ht="409.5" x14ac:dyDescent="0.25">
      <c r="A1880" s="85" t="s">
        <v>4568</v>
      </c>
      <c r="B1880" s="85" t="s">
        <v>6594</v>
      </c>
      <c r="C1880" s="85" t="s">
        <v>14831</v>
      </c>
    </row>
    <row r="1881" spans="1:3" ht="409.5" x14ac:dyDescent="0.25">
      <c r="A1881" s="85" t="s">
        <v>4571</v>
      </c>
      <c r="B1881" s="85" t="s">
        <v>14832</v>
      </c>
      <c r="C1881" s="85" t="s">
        <v>14833</v>
      </c>
    </row>
    <row r="1882" spans="1:3" ht="409.5" x14ac:dyDescent="0.25">
      <c r="A1882" s="85" t="s">
        <v>4569</v>
      </c>
      <c r="B1882" s="85" t="s">
        <v>6595</v>
      </c>
      <c r="C1882" s="85" t="s">
        <v>14834</v>
      </c>
    </row>
    <row r="1883" spans="1:3" ht="409.5" x14ac:dyDescent="0.25">
      <c r="A1883" s="85" t="s">
        <v>4570</v>
      </c>
      <c r="B1883" s="85" t="s">
        <v>6596</v>
      </c>
      <c r="C1883" s="85" t="s">
        <v>14835</v>
      </c>
    </row>
    <row r="1884" spans="1:3" ht="409.5" x14ac:dyDescent="0.25">
      <c r="A1884" s="85" t="s">
        <v>4566</v>
      </c>
      <c r="B1884" s="85" t="s">
        <v>14836</v>
      </c>
      <c r="C1884" s="85" t="s">
        <v>6597</v>
      </c>
    </row>
    <row r="1885" spans="1:3" ht="409.5" x14ac:dyDescent="0.25">
      <c r="A1885" s="85" t="s">
        <v>6598</v>
      </c>
      <c r="B1885" s="85" t="s">
        <v>14837</v>
      </c>
      <c r="C1885" s="85" t="s">
        <v>6599</v>
      </c>
    </row>
    <row r="1886" spans="1:3" ht="409.5" x14ac:dyDescent="0.25">
      <c r="A1886" s="85" t="s">
        <v>5011</v>
      </c>
      <c r="B1886" s="85" t="s">
        <v>14838</v>
      </c>
      <c r="C1886" s="85" t="s">
        <v>14839</v>
      </c>
    </row>
    <row r="1887" spans="1:3" ht="369.75" x14ac:dyDescent="0.25">
      <c r="A1887" s="85" t="s">
        <v>6600</v>
      </c>
      <c r="B1887" s="85" t="s">
        <v>6601</v>
      </c>
      <c r="C1887" s="85" t="s">
        <v>14840</v>
      </c>
    </row>
    <row r="1888" spans="1:3" ht="409.5" x14ac:dyDescent="0.25">
      <c r="A1888" s="85" t="s">
        <v>4574</v>
      </c>
      <c r="B1888" s="85" t="s">
        <v>6602</v>
      </c>
      <c r="C1888" s="85" t="s">
        <v>14841</v>
      </c>
    </row>
    <row r="1889" spans="1:3" ht="409.5" x14ac:dyDescent="0.25">
      <c r="A1889" s="85" t="s">
        <v>4567</v>
      </c>
      <c r="B1889" s="85" t="s">
        <v>14842</v>
      </c>
      <c r="C1889" s="85" t="s">
        <v>14843</v>
      </c>
    </row>
    <row r="1890" spans="1:3" ht="409.5" x14ac:dyDescent="0.25">
      <c r="A1890" s="85" t="s">
        <v>4572</v>
      </c>
      <c r="B1890" s="85" t="s">
        <v>14844</v>
      </c>
      <c r="C1890" s="85" t="s">
        <v>14845</v>
      </c>
    </row>
    <row r="1891" spans="1:3" ht="409.5" x14ac:dyDescent="0.25">
      <c r="A1891" s="85" t="s">
        <v>4575</v>
      </c>
      <c r="B1891" s="85" t="s">
        <v>14846</v>
      </c>
      <c r="C1891" s="85" t="s">
        <v>14847</v>
      </c>
    </row>
    <row r="1892" spans="1:3" ht="409.5" x14ac:dyDescent="0.25">
      <c r="A1892" s="85" t="s">
        <v>4565</v>
      </c>
      <c r="B1892" s="85" t="s">
        <v>14848</v>
      </c>
      <c r="C1892" s="85" t="s">
        <v>14849</v>
      </c>
    </row>
    <row r="1893" spans="1:3" ht="409.5" x14ac:dyDescent="0.25">
      <c r="A1893" s="85" t="s">
        <v>4573</v>
      </c>
      <c r="B1893" s="85" t="s">
        <v>6603</v>
      </c>
      <c r="C1893" s="85" t="s">
        <v>14850</v>
      </c>
    </row>
    <row r="1894" spans="1:3" ht="409.5" x14ac:dyDescent="0.25">
      <c r="A1894" s="85" t="s">
        <v>4579</v>
      </c>
      <c r="B1894" s="85" t="s">
        <v>6604</v>
      </c>
      <c r="C1894" s="85" t="s">
        <v>14851</v>
      </c>
    </row>
    <row r="1895" spans="1:3" ht="395.25" x14ac:dyDescent="0.25">
      <c r="A1895" s="85" t="s">
        <v>14852</v>
      </c>
      <c r="B1895" s="85" t="s">
        <v>14853</v>
      </c>
      <c r="C1895" s="85" t="s">
        <v>14854</v>
      </c>
    </row>
    <row r="1896" spans="1:3" ht="409.5" x14ac:dyDescent="0.25">
      <c r="A1896" s="85" t="s">
        <v>4582</v>
      </c>
      <c r="B1896" s="85" t="s">
        <v>14855</v>
      </c>
      <c r="C1896" s="85" t="s">
        <v>14856</v>
      </c>
    </row>
    <row r="1897" spans="1:3" ht="409.5" x14ac:dyDescent="0.25">
      <c r="A1897" s="85" t="s">
        <v>4583</v>
      </c>
      <c r="B1897" s="85" t="s">
        <v>14857</v>
      </c>
      <c r="C1897" s="85" t="s">
        <v>14858</v>
      </c>
    </row>
    <row r="1898" spans="1:3" ht="409.5" x14ac:dyDescent="0.25">
      <c r="A1898" s="85" t="s">
        <v>4581</v>
      </c>
      <c r="B1898" s="85" t="s">
        <v>14859</v>
      </c>
      <c r="C1898" s="85" t="s">
        <v>14860</v>
      </c>
    </row>
    <row r="1899" spans="1:3" ht="409.5" x14ac:dyDescent="0.25">
      <c r="A1899" s="85" t="s">
        <v>4580</v>
      </c>
      <c r="B1899" s="85" t="s">
        <v>14861</v>
      </c>
      <c r="C1899" s="85" t="s">
        <v>14862</v>
      </c>
    </row>
    <row r="1900" spans="1:3" ht="409.5" x14ac:dyDescent="0.25">
      <c r="A1900" s="85" t="s">
        <v>4577</v>
      </c>
      <c r="B1900" s="85" t="s">
        <v>14863</v>
      </c>
      <c r="C1900" s="85" t="s">
        <v>14864</v>
      </c>
    </row>
    <row r="1901" spans="1:3" ht="409.5" x14ac:dyDescent="0.25">
      <c r="A1901" s="85" t="s">
        <v>4576</v>
      </c>
      <c r="B1901" s="85" t="s">
        <v>6605</v>
      </c>
      <c r="C1901" s="85" t="s">
        <v>14865</v>
      </c>
    </row>
    <row r="1902" spans="1:3" ht="409.5" x14ac:dyDescent="0.25">
      <c r="A1902" s="85" t="s">
        <v>4564</v>
      </c>
      <c r="B1902" s="85" t="s">
        <v>14866</v>
      </c>
      <c r="C1902" s="85" t="s">
        <v>14867</v>
      </c>
    </row>
    <row r="1903" spans="1:3" ht="409.5" x14ac:dyDescent="0.25">
      <c r="A1903" s="85" t="s">
        <v>4578</v>
      </c>
      <c r="B1903" s="85" t="s">
        <v>14868</v>
      </c>
      <c r="C1903" s="85" t="s">
        <v>6606</v>
      </c>
    </row>
    <row r="1904" spans="1:3" ht="409.5" x14ac:dyDescent="0.25">
      <c r="A1904" s="85" t="s">
        <v>4640</v>
      </c>
      <c r="B1904" s="85" t="s">
        <v>14869</v>
      </c>
      <c r="C1904" s="85" t="s">
        <v>6607</v>
      </c>
    </row>
    <row r="1905" spans="1:3" ht="409.5" x14ac:dyDescent="0.25">
      <c r="A1905" s="85" t="s">
        <v>4641</v>
      </c>
      <c r="B1905" s="85" t="s">
        <v>14870</v>
      </c>
      <c r="C1905" s="85" t="s">
        <v>14871</v>
      </c>
    </row>
    <row r="1906" spans="1:3" ht="409.5" x14ac:dyDescent="0.25">
      <c r="A1906" s="85" t="s">
        <v>4642</v>
      </c>
      <c r="B1906" s="85" t="s">
        <v>6608</v>
      </c>
      <c r="C1906" s="85" t="s">
        <v>14872</v>
      </c>
    </row>
    <row r="1907" spans="1:3" ht="409.5" x14ac:dyDescent="0.25">
      <c r="A1907" s="85" t="s">
        <v>4643</v>
      </c>
      <c r="B1907" s="85" t="s">
        <v>14873</v>
      </c>
      <c r="C1907" s="85" t="s">
        <v>14874</v>
      </c>
    </row>
    <row r="1908" spans="1:3" ht="409.5" x14ac:dyDescent="0.25">
      <c r="A1908" s="85" t="s">
        <v>4556</v>
      </c>
      <c r="B1908" s="85" t="s">
        <v>14875</v>
      </c>
      <c r="C1908" s="85" t="s">
        <v>14876</v>
      </c>
    </row>
    <row r="1909" spans="1:3" ht="409.5" x14ac:dyDescent="0.25">
      <c r="A1909" s="85" t="s">
        <v>4644</v>
      </c>
      <c r="B1909" s="85" t="s">
        <v>14877</v>
      </c>
      <c r="C1909" s="85" t="s">
        <v>14878</v>
      </c>
    </row>
    <row r="1910" spans="1:3" ht="409.5" x14ac:dyDescent="0.25">
      <c r="A1910" s="85" t="s">
        <v>14879</v>
      </c>
      <c r="B1910" s="85" t="s">
        <v>14880</v>
      </c>
      <c r="C1910" s="85" t="s">
        <v>14881</v>
      </c>
    </row>
    <row r="1911" spans="1:3" ht="409.5" x14ac:dyDescent="0.25">
      <c r="A1911" s="85" t="s">
        <v>4553</v>
      </c>
      <c r="B1911" s="85" t="s">
        <v>6609</v>
      </c>
      <c r="C1911" s="85" t="s">
        <v>14882</v>
      </c>
    </row>
    <row r="1912" spans="1:3" ht="409.5" x14ac:dyDescent="0.25">
      <c r="A1912" s="85" t="s">
        <v>4645</v>
      </c>
      <c r="B1912" s="85" t="s">
        <v>14883</v>
      </c>
      <c r="C1912" s="85" t="s">
        <v>4646</v>
      </c>
    </row>
    <row r="1913" spans="1:3" ht="409.5" x14ac:dyDescent="0.25">
      <c r="A1913" s="85" t="s">
        <v>14884</v>
      </c>
      <c r="B1913" s="85" t="s">
        <v>14885</v>
      </c>
      <c r="C1913" s="85" t="s">
        <v>14886</v>
      </c>
    </row>
    <row r="1914" spans="1:3" ht="409.5" x14ac:dyDescent="0.25">
      <c r="A1914" s="85" t="s">
        <v>4647</v>
      </c>
      <c r="B1914" s="85" t="s">
        <v>6610</v>
      </c>
      <c r="C1914" s="85" t="s">
        <v>14887</v>
      </c>
    </row>
    <row r="1915" spans="1:3" ht="409.5" x14ac:dyDescent="0.25">
      <c r="A1915" s="85" t="s">
        <v>14888</v>
      </c>
      <c r="B1915" s="85" t="s">
        <v>14889</v>
      </c>
      <c r="C1915" s="85" t="s">
        <v>14890</v>
      </c>
    </row>
    <row r="1916" spans="1:3" ht="409.5" x14ac:dyDescent="0.25">
      <c r="A1916" s="85" t="s">
        <v>4648</v>
      </c>
      <c r="B1916" s="85" t="s">
        <v>14891</v>
      </c>
      <c r="C1916" s="85" t="s">
        <v>14892</v>
      </c>
    </row>
    <row r="1917" spans="1:3" ht="409.5" x14ac:dyDescent="0.25">
      <c r="A1917" s="85" t="s">
        <v>4649</v>
      </c>
      <c r="B1917" s="85" t="s">
        <v>14893</v>
      </c>
      <c r="C1917" s="85" t="s">
        <v>14894</v>
      </c>
    </row>
    <row r="1918" spans="1:3" ht="409.5" x14ac:dyDescent="0.25">
      <c r="A1918" s="85" t="s">
        <v>4650</v>
      </c>
      <c r="B1918" s="85" t="s">
        <v>14895</v>
      </c>
      <c r="C1918" s="85" t="s">
        <v>14896</v>
      </c>
    </row>
    <row r="1919" spans="1:3" ht="409.5" x14ac:dyDescent="0.25">
      <c r="A1919" s="85" t="s">
        <v>4651</v>
      </c>
      <c r="B1919" s="85" t="s">
        <v>6611</v>
      </c>
      <c r="C1919" s="85" t="s">
        <v>14897</v>
      </c>
    </row>
    <row r="1920" spans="1:3" ht="409.5" x14ac:dyDescent="0.25">
      <c r="A1920" s="85" t="s">
        <v>6612</v>
      </c>
      <c r="B1920" s="85" t="s">
        <v>6613</v>
      </c>
      <c r="C1920" s="85" t="s">
        <v>14898</v>
      </c>
    </row>
    <row r="1921" spans="1:3" ht="409.5" x14ac:dyDescent="0.25">
      <c r="A1921" s="85" t="s">
        <v>14899</v>
      </c>
      <c r="B1921" s="85" t="s">
        <v>14900</v>
      </c>
      <c r="C1921" s="85" t="s">
        <v>14901</v>
      </c>
    </row>
    <row r="1922" spans="1:3" ht="409.5" x14ac:dyDescent="0.25">
      <c r="A1922" s="85" t="s">
        <v>4652</v>
      </c>
      <c r="B1922" s="85" t="s">
        <v>14902</v>
      </c>
      <c r="C1922" s="85" t="s">
        <v>14903</v>
      </c>
    </row>
    <row r="1923" spans="1:3" ht="409.5" x14ac:dyDescent="0.25">
      <c r="A1923" s="85" t="s">
        <v>4653</v>
      </c>
      <c r="B1923" s="85" t="s">
        <v>6614</v>
      </c>
      <c r="C1923" s="85" t="s">
        <v>14904</v>
      </c>
    </row>
    <row r="1924" spans="1:3" ht="409.5" x14ac:dyDescent="0.25">
      <c r="A1924" s="85" t="s">
        <v>4654</v>
      </c>
      <c r="B1924" s="85" t="s">
        <v>14905</v>
      </c>
      <c r="C1924" s="85" t="s">
        <v>14906</v>
      </c>
    </row>
    <row r="1925" spans="1:3" ht="409.5" x14ac:dyDescent="0.25">
      <c r="A1925" s="85" t="s">
        <v>14907</v>
      </c>
      <c r="B1925" s="85" t="s">
        <v>14908</v>
      </c>
      <c r="C1925" s="85" t="s">
        <v>14909</v>
      </c>
    </row>
    <row r="1926" spans="1:3" ht="409.5" x14ac:dyDescent="0.25">
      <c r="A1926" s="85" t="s">
        <v>9310</v>
      </c>
      <c r="B1926" s="85" t="s">
        <v>14910</v>
      </c>
      <c r="C1926" s="85" t="s">
        <v>14911</v>
      </c>
    </row>
    <row r="1927" spans="1:3" ht="409.5" x14ac:dyDescent="0.25">
      <c r="A1927" s="85" t="s">
        <v>8796</v>
      </c>
      <c r="B1927" s="85" t="s">
        <v>14912</v>
      </c>
      <c r="C1927" s="85" t="s">
        <v>14913</v>
      </c>
    </row>
    <row r="1928" spans="1:3" ht="409.5" x14ac:dyDescent="0.25">
      <c r="A1928" s="85" t="s">
        <v>4655</v>
      </c>
      <c r="B1928" s="85" t="s">
        <v>14914</v>
      </c>
      <c r="C1928" s="85" t="s">
        <v>14915</v>
      </c>
    </row>
    <row r="1929" spans="1:3" ht="409.5" x14ac:dyDescent="0.25">
      <c r="A1929" s="85" t="s">
        <v>4656</v>
      </c>
      <c r="B1929" s="85" t="s">
        <v>14916</v>
      </c>
      <c r="C1929" s="85" t="s">
        <v>4657</v>
      </c>
    </row>
    <row r="1930" spans="1:3" ht="409.5" x14ac:dyDescent="0.25">
      <c r="A1930" s="85" t="s">
        <v>8797</v>
      </c>
      <c r="B1930" s="85" t="s">
        <v>14917</v>
      </c>
      <c r="C1930" s="85" t="s">
        <v>14918</v>
      </c>
    </row>
    <row r="1931" spans="1:3" ht="409.5" x14ac:dyDescent="0.25">
      <c r="A1931" s="85" t="s">
        <v>4658</v>
      </c>
      <c r="B1931" s="85" t="s">
        <v>6615</v>
      </c>
      <c r="C1931" s="85" t="s">
        <v>14919</v>
      </c>
    </row>
    <row r="1932" spans="1:3" ht="409.5" x14ac:dyDescent="0.25">
      <c r="A1932" s="85" t="s">
        <v>4659</v>
      </c>
      <c r="B1932" s="85" t="s">
        <v>14920</v>
      </c>
      <c r="C1932" s="85" t="s">
        <v>4660</v>
      </c>
    </row>
    <row r="1933" spans="1:3" ht="409.5" x14ac:dyDescent="0.25">
      <c r="A1933" s="85" t="s">
        <v>14921</v>
      </c>
      <c r="B1933" s="85" t="s">
        <v>14922</v>
      </c>
      <c r="C1933" s="85" t="s">
        <v>14923</v>
      </c>
    </row>
    <row r="1934" spans="1:3" ht="409.5" x14ac:dyDescent="0.25">
      <c r="A1934" s="85" t="s">
        <v>4661</v>
      </c>
      <c r="B1934" s="85" t="s">
        <v>14924</v>
      </c>
      <c r="C1934" s="85" t="s">
        <v>5012</v>
      </c>
    </row>
    <row r="1935" spans="1:3" ht="409.5" x14ac:dyDescent="0.25">
      <c r="A1935" s="85" t="s">
        <v>4662</v>
      </c>
      <c r="B1935" s="85" t="s">
        <v>14925</v>
      </c>
      <c r="C1935" s="85" t="s">
        <v>14926</v>
      </c>
    </row>
    <row r="1936" spans="1:3" ht="409.5" x14ac:dyDescent="0.25">
      <c r="A1936" s="85" t="s">
        <v>4663</v>
      </c>
      <c r="B1936" s="85" t="s">
        <v>14927</v>
      </c>
      <c r="C1936" s="85" t="s">
        <v>14928</v>
      </c>
    </row>
    <row r="1937" spans="1:3" ht="409.5" x14ac:dyDescent="0.25">
      <c r="A1937" s="85" t="s">
        <v>14929</v>
      </c>
      <c r="B1937" s="85" t="s">
        <v>14930</v>
      </c>
      <c r="C1937" s="85" t="s">
        <v>14931</v>
      </c>
    </row>
    <row r="1938" spans="1:3" ht="409.5" x14ac:dyDescent="0.25">
      <c r="A1938" s="85" t="s">
        <v>4664</v>
      </c>
      <c r="B1938" s="85" t="s">
        <v>14932</v>
      </c>
      <c r="C1938" s="85" t="s">
        <v>14933</v>
      </c>
    </row>
    <row r="1939" spans="1:3" ht="409.5" x14ac:dyDescent="0.25">
      <c r="A1939" s="85" t="s">
        <v>4665</v>
      </c>
      <c r="B1939" s="85" t="s">
        <v>14934</v>
      </c>
      <c r="C1939" s="85" t="s">
        <v>5013</v>
      </c>
    </row>
    <row r="1940" spans="1:3" ht="409.5" x14ac:dyDescent="0.25">
      <c r="A1940" s="85" t="s">
        <v>14935</v>
      </c>
      <c r="B1940" s="85" t="s">
        <v>14936</v>
      </c>
      <c r="C1940" s="85" t="s">
        <v>14937</v>
      </c>
    </row>
    <row r="1941" spans="1:3" ht="409.5" x14ac:dyDescent="0.25">
      <c r="A1941" s="85" t="s">
        <v>14938</v>
      </c>
      <c r="B1941" s="85" t="s">
        <v>14939</v>
      </c>
      <c r="C1941" s="85" t="s">
        <v>14940</v>
      </c>
    </row>
    <row r="1942" spans="1:3" ht="409.5" x14ac:dyDescent="0.25">
      <c r="A1942" s="85" t="s">
        <v>14941</v>
      </c>
      <c r="B1942" s="85" t="s">
        <v>14942</v>
      </c>
      <c r="C1942" s="85" t="s">
        <v>14943</v>
      </c>
    </row>
    <row r="1943" spans="1:3" ht="409.5" x14ac:dyDescent="0.25">
      <c r="A1943" s="85" t="s">
        <v>14944</v>
      </c>
      <c r="B1943" s="85" t="s">
        <v>14945</v>
      </c>
      <c r="C1943" s="85" t="s">
        <v>14946</v>
      </c>
    </row>
    <row r="1944" spans="1:3" x14ac:dyDescent="0.25">
      <c r="A1944" s="75"/>
      <c r="B1944" s="75"/>
      <c r="C1944" s="75"/>
    </row>
    <row r="1945" spans="1:3" x14ac:dyDescent="0.25">
      <c r="A1945" s="75"/>
      <c r="B1945" s="75"/>
      <c r="C1945" s="75"/>
    </row>
    <row r="1946" spans="1:3" x14ac:dyDescent="0.25">
      <c r="A1946" s="75"/>
      <c r="B1946" s="75"/>
      <c r="C1946" s="75"/>
    </row>
    <row r="1947" spans="1:3" x14ac:dyDescent="0.25">
      <c r="A1947" s="75"/>
      <c r="B1947" s="75"/>
      <c r="C1947" s="75"/>
    </row>
    <row r="1948" spans="1:3" x14ac:dyDescent="0.25">
      <c r="A1948" s="75"/>
      <c r="B1948" s="75"/>
      <c r="C1948" s="75"/>
    </row>
    <row r="1949" spans="1:3" x14ac:dyDescent="0.25">
      <c r="A1949" s="75"/>
      <c r="B1949" s="75"/>
      <c r="C1949" s="75"/>
    </row>
    <row r="1950" spans="1:3" x14ac:dyDescent="0.25">
      <c r="A1950" s="75"/>
      <c r="B1950" s="75"/>
      <c r="C1950" s="75"/>
    </row>
    <row r="1951" spans="1:3" x14ac:dyDescent="0.25">
      <c r="A1951" s="75"/>
      <c r="B1951" s="75"/>
      <c r="C1951" s="75"/>
    </row>
    <row r="1952" spans="1:3" x14ac:dyDescent="0.25">
      <c r="A1952" s="75"/>
      <c r="B1952" s="75"/>
      <c r="C1952" s="75"/>
    </row>
    <row r="1953" spans="1:3" x14ac:dyDescent="0.25">
      <c r="A1953" s="75"/>
      <c r="B1953" s="75"/>
      <c r="C1953" s="75"/>
    </row>
    <row r="1954" spans="1:3" x14ac:dyDescent="0.25">
      <c r="A1954" s="75"/>
      <c r="B1954" s="75"/>
      <c r="C1954" s="75"/>
    </row>
    <row r="1955" spans="1:3" x14ac:dyDescent="0.25">
      <c r="A1955" s="75"/>
      <c r="B1955" s="75"/>
      <c r="C1955" s="75"/>
    </row>
    <row r="1956" spans="1:3" x14ac:dyDescent="0.25">
      <c r="A1956" s="75"/>
      <c r="B1956" s="75"/>
      <c r="C1956" s="75"/>
    </row>
    <row r="1957" spans="1:3" x14ac:dyDescent="0.25">
      <c r="A1957" s="75"/>
      <c r="B1957" s="75"/>
      <c r="C1957" s="75"/>
    </row>
    <row r="1958" spans="1:3" x14ac:dyDescent="0.25">
      <c r="A1958" s="75"/>
      <c r="B1958" s="75"/>
      <c r="C1958" s="75"/>
    </row>
    <row r="1959" spans="1:3" x14ac:dyDescent="0.25">
      <c r="A1959" s="75"/>
      <c r="B1959" s="75"/>
      <c r="C1959" s="75"/>
    </row>
    <row r="1960" spans="1:3" x14ac:dyDescent="0.25">
      <c r="A1960" s="75"/>
      <c r="B1960" s="75"/>
      <c r="C1960" s="75"/>
    </row>
    <row r="1961" spans="1:3" x14ac:dyDescent="0.25">
      <c r="A1961" s="75"/>
      <c r="B1961" s="75"/>
      <c r="C1961" s="75"/>
    </row>
    <row r="1962" spans="1:3" x14ac:dyDescent="0.25">
      <c r="A1962" s="75"/>
      <c r="B1962" s="75"/>
      <c r="C1962" s="75"/>
    </row>
    <row r="1963" spans="1:3" x14ac:dyDescent="0.25">
      <c r="A1963" s="75"/>
      <c r="B1963" s="75"/>
      <c r="C1963" s="75"/>
    </row>
    <row r="1964" spans="1:3" x14ac:dyDescent="0.25">
      <c r="A1964" s="75"/>
      <c r="B1964" s="75"/>
      <c r="C1964" s="75"/>
    </row>
    <row r="1965" spans="1:3" x14ac:dyDescent="0.25">
      <c r="A1965" s="75"/>
      <c r="B1965" s="75"/>
      <c r="C1965" s="75"/>
    </row>
    <row r="1966" spans="1:3" x14ac:dyDescent="0.25">
      <c r="A1966" s="75"/>
      <c r="B1966" s="75"/>
      <c r="C1966" s="75"/>
    </row>
    <row r="1967" spans="1:3" x14ac:dyDescent="0.25">
      <c r="A1967" s="75"/>
      <c r="B1967" s="75"/>
      <c r="C1967" s="75"/>
    </row>
    <row r="1968" spans="1:3" x14ac:dyDescent="0.25">
      <c r="A1968" s="75"/>
      <c r="B1968" s="75"/>
      <c r="C1968" s="75"/>
    </row>
    <row r="1969" spans="1:3" x14ac:dyDescent="0.25">
      <c r="A1969" s="75"/>
      <c r="B1969" s="75"/>
      <c r="C1969" s="75"/>
    </row>
    <row r="1970" spans="1:3" x14ac:dyDescent="0.25">
      <c r="A1970" s="75"/>
      <c r="B1970" s="75"/>
      <c r="C1970" s="75"/>
    </row>
    <row r="1971" spans="1:3" x14ac:dyDescent="0.25">
      <c r="A1971" s="75"/>
      <c r="B1971" s="75"/>
      <c r="C1971" s="75"/>
    </row>
    <row r="1972" spans="1:3" x14ac:dyDescent="0.25">
      <c r="A1972" s="75"/>
      <c r="B1972" s="75"/>
      <c r="C1972" s="75"/>
    </row>
    <row r="1973" spans="1:3" x14ac:dyDescent="0.25">
      <c r="A1973" s="75"/>
      <c r="B1973" s="75"/>
      <c r="C1973" s="75"/>
    </row>
    <row r="1974" spans="1:3" x14ac:dyDescent="0.25">
      <c r="A1974" s="75"/>
      <c r="B1974" s="75"/>
      <c r="C1974" s="75"/>
    </row>
    <row r="1975" spans="1:3" x14ac:dyDescent="0.25">
      <c r="A1975" s="75"/>
      <c r="B1975" s="75"/>
      <c r="C1975" s="75"/>
    </row>
    <row r="1976" spans="1:3" x14ac:dyDescent="0.25">
      <c r="A1976" s="75"/>
      <c r="B1976" s="75"/>
      <c r="C1976" s="75"/>
    </row>
    <row r="1977" spans="1:3" x14ac:dyDescent="0.25">
      <c r="A1977" s="75"/>
      <c r="B1977" s="75"/>
      <c r="C1977" s="75"/>
    </row>
    <row r="1978" spans="1:3" x14ac:dyDescent="0.25">
      <c r="A1978" s="75"/>
      <c r="B1978" s="75"/>
      <c r="C1978" s="75"/>
    </row>
    <row r="1979" spans="1:3" x14ac:dyDescent="0.25">
      <c r="A1979" s="75"/>
      <c r="B1979" s="75"/>
      <c r="C1979" s="75"/>
    </row>
    <row r="1980" spans="1:3" x14ac:dyDescent="0.25">
      <c r="A1980" s="75"/>
      <c r="B1980" s="75"/>
      <c r="C1980" s="75"/>
    </row>
    <row r="1981" spans="1:3" x14ac:dyDescent="0.25">
      <c r="A1981" s="75"/>
      <c r="B1981" s="75"/>
      <c r="C1981" s="75"/>
    </row>
    <row r="1982" spans="1:3" x14ac:dyDescent="0.25">
      <c r="A1982" s="75"/>
      <c r="B1982" s="75"/>
      <c r="C1982" s="75"/>
    </row>
    <row r="1983" spans="1:3" x14ac:dyDescent="0.25">
      <c r="A1983" s="75"/>
      <c r="B1983" s="75"/>
      <c r="C1983" s="75"/>
    </row>
    <row r="1984" spans="1:3" x14ac:dyDescent="0.25">
      <c r="A1984" s="75"/>
      <c r="B1984" s="75"/>
      <c r="C1984" s="75"/>
    </row>
    <row r="1985" spans="1:3" x14ac:dyDescent="0.25">
      <c r="A1985" s="75"/>
      <c r="B1985" s="75"/>
      <c r="C1985" s="75"/>
    </row>
    <row r="1986" spans="1:3" x14ac:dyDescent="0.25">
      <c r="A1986" s="75"/>
      <c r="B1986" s="75"/>
      <c r="C1986" s="75"/>
    </row>
    <row r="1987" spans="1:3" x14ac:dyDescent="0.25">
      <c r="A1987" s="75"/>
      <c r="B1987" s="75"/>
      <c r="C1987" s="75"/>
    </row>
    <row r="1988" spans="1:3" x14ac:dyDescent="0.25">
      <c r="A1988" s="75"/>
      <c r="B1988" s="75"/>
      <c r="C1988" s="75"/>
    </row>
    <row r="1989" spans="1:3" x14ac:dyDescent="0.25">
      <c r="A1989" s="75"/>
      <c r="B1989" s="75"/>
      <c r="C1989" s="75"/>
    </row>
    <row r="1990" spans="1:3" x14ac:dyDescent="0.25">
      <c r="A1990" s="75"/>
      <c r="B1990" s="75"/>
      <c r="C1990" s="75"/>
    </row>
    <row r="1991" spans="1:3" x14ac:dyDescent="0.25">
      <c r="A1991" s="75"/>
      <c r="B1991" s="75"/>
      <c r="C1991" s="75"/>
    </row>
    <row r="1992" spans="1:3" x14ac:dyDescent="0.25">
      <c r="A1992" s="75"/>
      <c r="B1992" s="75"/>
      <c r="C1992" s="75"/>
    </row>
    <row r="1993" spans="1:3" x14ac:dyDescent="0.25">
      <c r="A1993" s="75"/>
      <c r="B1993" s="75"/>
      <c r="C1993" s="75"/>
    </row>
    <row r="1994" spans="1:3" x14ac:dyDescent="0.25">
      <c r="A1994" s="75"/>
      <c r="B1994" s="75"/>
      <c r="C1994" s="75"/>
    </row>
    <row r="1995" spans="1:3" x14ac:dyDescent="0.25">
      <c r="A1995" s="75"/>
      <c r="B1995" s="75"/>
      <c r="C1995" s="75"/>
    </row>
    <row r="1996" spans="1:3" x14ac:dyDescent="0.25">
      <c r="A1996" s="75"/>
      <c r="B1996" s="75"/>
      <c r="C1996" s="75"/>
    </row>
    <row r="1997" spans="1:3" x14ac:dyDescent="0.25">
      <c r="A1997" s="75"/>
      <c r="B1997" s="75"/>
      <c r="C1997" s="75"/>
    </row>
    <row r="1998" spans="1:3" x14ac:dyDescent="0.25">
      <c r="A1998" s="75"/>
      <c r="B1998" s="75"/>
      <c r="C1998" s="75"/>
    </row>
    <row r="1999" spans="1:3" x14ac:dyDescent="0.25">
      <c r="A1999" s="75"/>
      <c r="B1999" s="75"/>
      <c r="C1999" s="75"/>
    </row>
    <row r="2000" spans="1:3" x14ac:dyDescent="0.25">
      <c r="A2000" s="75"/>
      <c r="B2000" s="75"/>
      <c r="C2000" s="75"/>
    </row>
    <row r="2001" spans="1:3" x14ac:dyDescent="0.25">
      <c r="A2001" s="75"/>
      <c r="B2001" s="75"/>
      <c r="C2001" s="75"/>
    </row>
    <row r="2002" spans="1:3" x14ac:dyDescent="0.25">
      <c r="A2002" s="75"/>
      <c r="B2002" s="75"/>
      <c r="C2002" s="75"/>
    </row>
    <row r="2003" spans="1:3" x14ac:dyDescent="0.25">
      <c r="A2003" s="75"/>
      <c r="B2003" s="75"/>
      <c r="C2003" s="75"/>
    </row>
    <row r="2004" spans="1:3" x14ac:dyDescent="0.25">
      <c r="A2004" s="75"/>
      <c r="B2004" s="75"/>
      <c r="C2004" s="75"/>
    </row>
    <row r="2005" spans="1:3" x14ac:dyDescent="0.25">
      <c r="A2005" s="75"/>
      <c r="B2005" s="75"/>
      <c r="C2005" s="75"/>
    </row>
    <row r="2006" spans="1:3" x14ac:dyDescent="0.25">
      <c r="A2006" s="75"/>
      <c r="B2006" s="75"/>
      <c r="C2006" s="75"/>
    </row>
    <row r="2007" spans="1:3" x14ac:dyDescent="0.25">
      <c r="A2007" s="75"/>
      <c r="B2007" s="75"/>
      <c r="C2007" s="75"/>
    </row>
    <row r="2008" spans="1:3" x14ac:dyDescent="0.25">
      <c r="A2008" s="75"/>
      <c r="B2008" s="75"/>
      <c r="C2008" s="75"/>
    </row>
    <row r="2009" spans="1:3" x14ac:dyDescent="0.25">
      <c r="A2009" s="75"/>
      <c r="B2009" s="75"/>
      <c r="C2009" s="75"/>
    </row>
    <row r="2010" spans="1:3" x14ac:dyDescent="0.25">
      <c r="A2010" s="75"/>
      <c r="B2010" s="75"/>
      <c r="C2010" s="75"/>
    </row>
    <row r="2011" spans="1:3" x14ac:dyDescent="0.25">
      <c r="A2011" s="75"/>
      <c r="B2011" s="75"/>
      <c r="C2011" s="75"/>
    </row>
    <row r="2012" spans="1:3" x14ac:dyDescent="0.25">
      <c r="A2012" s="75"/>
      <c r="B2012" s="75"/>
      <c r="C2012" s="75"/>
    </row>
    <row r="2013" spans="1:3" x14ac:dyDescent="0.25">
      <c r="A2013" s="75"/>
      <c r="B2013" s="75"/>
      <c r="C2013" s="75"/>
    </row>
    <row r="2014" spans="1:3" x14ac:dyDescent="0.25">
      <c r="A2014" s="75"/>
      <c r="B2014" s="75"/>
      <c r="C2014" s="75"/>
    </row>
    <row r="2015" spans="1:3" x14ac:dyDescent="0.25">
      <c r="A2015" s="75"/>
      <c r="B2015" s="75"/>
      <c r="C2015" s="75"/>
    </row>
    <row r="2016" spans="1:3" x14ac:dyDescent="0.25">
      <c r="A2016" s="75"/>
      <c r="B2016" s="75"/>
      <c r="C2016" s="75"/>
    </row>
    <row r="2017" spans="1:3" x14ac:dyDescent="0.25">
      <c r="A2017" s="75"/>
      <c r="B2017" s="75"/>
      <c r="C2017" s="75"/>
    </row>
    <row r="2018" spans="1:3" x14ac:dyDescent="0.25">
      <c r="A2018" s="75"/>
      <c r="B2018" s="75"/>
      <c r="C2018" s="75"/>
    </row>
    <row r="2019" spans="1:3" x14ac:dyDescent="0.25">
      <c r="A2019" s="75"/>
      <c r="B2019" s="75"/>
      <c r="C2019" s="75"/>
    </row>
    <row r="2020" spans="1:3" x14ac:dyDescent="0.25">
      <c r="A2020" s="75"/>
      <c r="B2020" s="75"/>
      <c r="C2020" s="75"/>
    </row>
    <row r="2021" spans="1:3" x14ac:dyDescent="0.25">
      <c r="A2021" s="75"/>
      <c r="B2021" s="75"/>
      <c r="C2021" s="75"/>
    </row>
    <row r="2022" spans="1:3" x14ac:dyDescent="0.25">
      <c r="A2022" s="75"/>
      <c r="B2022" s="75"/>
      <c r="C2022" s="75"/>
    </row>
    <row r="2023" spans="1:3" x14ac:dyDescent="0.25">
      <c r="A2023" s="75"/>
      <c r="B2023" s="75"/>
      <c r="C2023" s="75"/>
    </row>
    <row r="2024" spans="1:3" x14ac:dyDescent="0.25">
      <c r="A2024" s="75"/>
      <c r="B2024" s="75"/>
      <c r="C2024" s="75"/>
    </row>
    <row r="2025" spans="1:3" x14ac:dyDescent="0.25">
      <c r="A2025" s="75"/>
      <c r="B2025" s="75"/>
      <c r="C2025" s="75"/>
    </row>
    <row r="2026" spans="1:3" x14ac:dyDescent="0.25">
      <c r="A2026" s="75"/>
      <c r="B2026" s="75"/>
      <c r="C2026" s="75"/>
    </row>
    <row r="2027" spans="1:3" x14ac:dyDescent="0.25">
      <c r="A2027" s="75"/>
      <c r="B2027" s="75"/>
      <c r="C2027" s="75"/>
    </row>
    <row r="2028" spans="1:3" x14ac:dyDescent="0.25">
      <c r="A2028" s="75"/>
      <c r="B2028" s="75"/>
      <c r="C2028" s="75"/>
    </row>
    <row r="2029" spans="1:3" x14ac:dyDescent="0.25">
      <c r="A2029" s="75"/>
      <c r="B2029" s="75"/>
      <c r="C2029" s="75"/>
    </row>
    <row r="2030" spans="1:3" x14ac:dyDescent="0.25">
      <c r="A2030" s="75"/>
      <c r="B2030" s="75"/>
      <c r="C2030" s="75"/>
    </row>
    <row r="2031" spans="1:3" x14ac:dyDescent="0.25">
      <c r="A2031" s="75"/>
      <c r="B2031" s="75"/>
      <c r="C2031" s="75"/>
    </row>
    <row r="2032" spans="1:3" x14ac:dyDescent="0.25">
      <c r="A2032" s="75"/>
      <c r="B2032" s="75"/>
      <c r="C2032" s="75"/>
    </row>
    <row r="2033" spans="1:3" x14ac:dyDescent="0.25">
      <c r="A2033" s="75"/>
      <c r="B2033" s="75"/>
      <c r="C2033" s="75"/>
    </row>
    <row r="2034" spans="1:3" x14ac:dyDescent="0.25">
      <c r="A2034" s="75"/>
      <c r="B2034" s="75"/>
      <c r="C2034" s="75"/>
    </row>
    <row r="2035" spans="1:3" x14ac:dyDescent="0.25">
      <c r="A2035" s="75"/>
      <c r="B2035" s="75"/>
      <c r="C2035" s="75"/>
    </row>
    <row r="2036" spans="1:3" x14ac:dyDescent="0.25">
      <c r="A2036" s="75"/>
      <c r="B2036" s="75"/>
      <c r="C2036" s="75"/>
    </row>
    <row r="2037" spans="1:3" x14ac:dyDescent="0.25">
      <c r="A2037" s="75"/>
      <c r="B2037" s="75"/>
      <c r="C2037" s="75"/>
    </row>
    <row r="2038" spans="1:3" x14ac:dyDescent="0.25">
      <c r="A2038" s="75"/>
      <c r="B2038" s="75"/>
      <c r="C2038" s="75"/>
    </row>
    <row r="2039" spans="1:3" x14ac:dyDescent="0.25">
      <c r="A2039" s="75"/>
      <c r="B2039" s="75"/>
      <c r="C2039" s="75"/>
    </row>
    <row r="2040" spans="1:3" x14ac:dyDescent="0.25">
      <c r="A2040" s="75"/>
      <c r="B2040" s="75"/>
      <c r="C2040" s="75"/>
    </row>
    <row r="2041" spans="1:3" x14ac:dyDescent="0.25">
      <c r="A2041" s="75"/>
      <c r="B2041" s="75"/>
      <c r="C2041" s="75"/>
    </row>
    <row r="2042" spans="1:3" x14ac:dyDescent="0.25">
      <c r="A2042" s="75"/>
      <c r="B2042" s="75"/>
      <c r="C2042" s="75"/>
    </row>
    <row r="2043" spans="1:3" x14ac:dyDescent="0.25">
      <c r="A2043" s="75"/>
      <c r="B2043" s="75"/>
      <c r="C2043" s="75"/>
    </row>
    <row r="2044" spans="1:3" x14ac:dyDescent="0.25">
      <c r="A2044" s="75"/>
      <c r="B2044" s="75"/>
      <c r="C2044" s="75"/>
    </row>
    <row r="2045" spans="1:3" x14ac:dyDescent="0.25">
      <c r="A2045" s="75"/>
      <c r="B2045" s="75"/>
      <c r="C2045" s="75"/>
    </row>
    <row r="2046" spans="1:3" x14ac:dyDescent="0.25">
      <c r="A2046" s="75"/>
      <c r="B2046" s="75"/>
      <c r="C2046" s="75"/>
    </row>
    <row r="2047" spans="1:3" x14ac:dyDescent="0.25">
      <c r="A2047" s="75"/>
      <c r="B2047" s="75"/>
      <c r="C2047" s="75"/>
    </row>
    <row r="2048" spans="1:3" x14ac:dyDescent="0.25">
      <c r="A2048" s="75"/>
      <c r="B2048" s="75"/>
      <c r="C2048" s="75"/>
    </row>
    <row r="2049" spans="1:3" x14ac:dyDescent="0.25">
      <c r="A2049" s="75"/>
      <c r="B2049" s="75"/>
      <c r="C2049" s="75"/>
    </row>
    <row r="2050" spans="1:3" x14ac:dyDescent="0.25">
      <c r="A2050" s="75"/>
      <c r="B2050" s="75"/>
      <c r="C2050" s="75"/>
    </row>
    <row r="2051" spans="1:3" x14ac:dyDescent="0.25">
      <c r="A2051" s="75"/>
      <c r="B2051" s="75"/>
      <c r="C2051" s="75"/>
    </row>
    <row r="2052" spans="1:3" x14ac:dyDescent="0.25">
      <c r="A2052" s="75"/>
      <c r="B2052" s="75"/>
      <c r="C2052" s="75"/>
    </row>
    <row r="2053" spans="1:3" x14ac:dyDescent="0.25">
      <c r="A2053" s="75"/>
      <c r="B2053" s="75"/>
      <c r="C2053" s="75"/>
    </row>
    <row r="2054" spans="1:3" x14ac:dyDescent="0.25">
      <c r="A2054" s="75"/>
      <c r="B2054" s="75"/>
      <c r="C2054" s="75"/>
    </row>
    <row r="2055" spans="1:3" x14ac:dyDescent="0.25">
      <c r="A2055" s="75"/>
      <c r="B2055" s="75"/>
      <c r="C2055" s="75"/>
    </row>
    <row r="2056" spans="1:3" x14ac:dyDescent="0.25">
      <c r="A2056" s="75"/>
      <c r="B2056" s="75"/>
      <c r="C2056" s="75"/>
    </row>
    <row r="2057" spans="1:3" x14ac:dyDescent="0.25">
      <c r="A2057" s="75"/>
      <c r="B2057" s="75"/>
      <c r="C2057" s="75"/>
    </row>
    <row r="2058" spans="1:3" x14ac:dyDescent="0.25">
      <c r="A2058" s="70"/>
      <c r="B2058" s="70"/>
      <c r="C2058" s="70"/>
    </row>
    <row r="2059" spans="1:3" x14ac:dyDescent="0.25">
      <c r="A2059" s="70"/>
      <c r="B2059" s="70"/>
      <c r="C2059" s="70"/>
    </row>
    <row r="2060" spans="1:3" x14ac:dyDescent="0.25">
      <c r="A2060" s="70"/>
      <c r="B2060" s="70"/>
      <c r="C2060" s="70"/>
    </row>
    <row r="2061" spans="1:3" x14ac:dyDescent="0.25">
      <c r="A2061" s="70"/>
      <c r="B2061" s="70"/>
      <c r="C2061" s="70"/>
    </row>
    <row r="2062" spans="1:3" x14ac:dyDescent="0.25">
      <c r="A2062" s="70"/>
      <c r="B2062" s="70"/>
      <c r="C2062" s="70"/>
    </row>
    <row r="2063" spans="1:3" x14ac:dyDescent="0.25">
      <c r="A2063" s="70"/>
      <c r="B2063" s="70"/>
      <c r="C2063" s="70"/>
    </row>
    <row r="2064" spans="1:3" x14ac:dyDescent="0.25">
      <c r="A2064" s="70"/>
      <c r="B2064" s="70"/>
      <c r="C2064" s="70"/>
    </row>
    <row r="2065" spans="1:3" x14ac:dyDescent="0.25">
      <c r="A2065" s="70"/>
      <c r="B2065" s="70"/>
      <c r="C2065" s="70"/>
    </row>
    <row r="2066" spans="1:3" x14ac:dyDescent="0.25">
      <c r="A2066" s="70"/>
      <c r="B2066" s="70"/>
      <c r="C2066" s="70"/>
    </row>
    <row r="2067" spans="1:3" x14ac:dyDescent="0.25">
      <c r="A2067" s="70"/>
      <c r="B2067" s="70"/>
      <c r="C2067" s="70"/>
    </row>
    <row r="2068" spans="1:3" x14ac:dyDescent="0.25">
      <c r="A2068" s="70"/>
      <c r="B2068" s="70"/>
      <c r="C2068" s="70"/>
    </row>
    <row r="2069" spans="1:3" x14ac:dyDescent="0.25">
      <c r="A2069" s="70"/>
      <c r="B2069" s="70"/>
      <c r="C2069" s="70"/>
    </row>
    <row r="2070" spans="1:3" x14ac:dyDescent="0.25">
      <c r="A2070" s="70"/>
      <c r="B2070" s="70"/>
      <c r="C2070" s="70"/>
    </row>
    <row r="2071" spans="1:3" x14ac:dyDescent="0.25">
      <c r="A2071" s="70"/>
      <c r="B2071" s="70"/>
      <c r="C2071" s="70"/>
    </row>
    <row r="2072" spans="1:3" x14ac:dyDescent="0.25">
      <c r="A2072" s="70"/>
      <c r="B2072" s="70"/>
      <c r="C2072" s="70"/>
    </row>
    <row r="2073" spans="1:3" x14ac:dyDescent="0.25">
      <c r="A2073" s="70"/>
      <c r="B2073" s="70"/>
      <c r="C2073" s="70"/>
    </row>
    <row r="2074" spans="1:3" x14ac:dyDescent="0.25">
      <c r="A2074" s="70"/>
      <c r="B2074" s="70"/>
      <c r="C2074" s="70"/>
    </row>
    <row r="2075" spans="1:3" x14ac:dyDescent="0.25">
      <c r="A2075" s="70"/>
      <c r="B2075" s="70"/>
      <c r="C2075" s="70"/>
    </row>
    <row r="2076" spans="1:3" x14ac:dyDescent="0.25">
      <c r="A2076" s="70"/>
      <c r="B2076" s="70"/>
      <c r="C2076" s="70"/>
    </row>
    <row r="2077" spans="1:3" x14ac:dyDescent="0.25">
      <c r="A2077" s="70"/>
      <c r="B2077" s="70"/>
      <c r="C2077" s="70"/>
    </row>
    <row r="2078" spans="1:3" x14ac:dyDescent="0.25">
      <c r="A2078" s="70"/>
      <c r="B2078" s="70"/>
      <c r="C2078" s="70"/>
    </row>
    <row r="2079" spans="1:3" x14ac:dyDescent="0.25">
      <c r="A2079" s="70"/>
      <c r="B2079" s="70"/>
      <c r="C2079" s="70"/>
    </row>
    <row r="2080" spans="1:3" x14ac:dyDescent="0.25">
      <c r="A2080" s="70"/>
      <c r="B2080" s="70"/>
      <c r="C2080" s="70"/>
    </row>
    <row r="2081" spans="1:3" x14ac:dyDescent="0.25">
      <c r="A2081" s="70"/>
      <c r="B2081" s="70"/>
      <c r="C2081" s="70"/>
    </row>
    <row r="2082" spans="1:3" x14ac:dyDescent="0.25">
      <c r="A2082" s="70"/>
      <c r="B2082" s="70"/>
      <c r="C2082" s="70"/>
    </row>
    <row r="2083" spans="1:3" x14ac:dyDescent="0.25">
      <c r="A2083" s="70"/>
      <c r="B2083" s="70"/>
      <c r="C2083" s="70"/>
    </row>
    <row r="2084" spans="1:3" x14ac:dyDescent="0.25">
      <c r="A2084" s="70"/>
      <c r="B2084" s="70"/>
      <c r="C2084" s="70"/>
    </row>
    <row r="2085" spans="1:3" x14ac:dyDescent="0.25">
      <c r="A2085" s="70"/>
      <c r="B2085" s="70"/>
      <c r="C2085" s="70"/>
    </row>
    <row r="2086" spans="1:3" x14ac:dyDescent="0.25">
      <c r="A2086" s="70"/>
      <c r="B2086" s="70"/>
      <c r="C2086" s="70"/>
    </row>
    <row r="2087" spans="1:3" x14ac:dyDescent="0.25">
      <c r="A2087" s="70"/>
      <c r="B2087" s="70"/>
      <c r="C2087" s="70"/>
    </row>
    <row r="2088" spans="1:3" x14ac:dyDescent="0.25">
      <c r="A2088" s="70"/>
      <c r="B2088" s="70"/>
      <c r="C2088" s="70"/>
    </row>
    <row r="2089" spans="1:3" x14ac:dyDescent="0.25">
      <c r="A2089" s="70"/>
      <c r="B2089" s="70"/>
      <c r="C2089" s="70"/>
    </row>
    <row r="2090" spans="1:3" x14ac:dyDescent="0.25">
      <c r="A2090" s="70"/>
      <c r="B2090" s="70"/>
      <c r="C2090" s="70"/>
    </row>
    <row r="2091" spans="1:3" x14ac:dyDescent="0.25">
      <c r="A2091" s="70"/>
      <c r="B2091" s="70"/>
      <c r="C2091" s="70"/>
    </row>
    <row r="2092" spans="1:3" x14ac:dyDescent="0.25">
      <c r="A2092" s="70"/>
      <c r="B2092" s="70"/>
      <c r="C2092" s="70"/>
    </row>
    <row r="2093" spans="1:3" x14ac:dyDescent="0.25">
      <c r="A2093" s="70"/>
      <c r="B2093" s="70"/>
      <c r="C2093" s="70"/>
    </row>
    <row r="2094" spans="1:3" x14ac:dyDescent="0.25">
      <c r="A2094" s="70"/>
      <c r="B2094" s="70"/>
      <c r="C2094" s="70"/>
    </row>
    <row r="2095" spans="1:3" x14ac:dyDescent="0.25">
      <c r="A2095" s="70"/>
      <c r="B2095" s="70"/>
      <c r="C2095" s="70"/>
    </row>
    <row r="2096" spans="1:3" x14ac:dyDescent="0.25">
      <c r="A2096" s="70"/>
      <c r="B2096" s="70"/>
      <c r="C2096" s="70"/>
    </row>
    <row r="2097" spans="1:3" x14ac:dyDescent="0.25">
      <c r="A2097" s="70"/>
      <c r="B2097" s="70"/>
      <c r="C2097" s="70"/>
    </row>
    <row r="2098" spans="1:3" x14ac:dyDescent="0.25">
      <c r="A2098" s="70"/>
      <c r="B2098" s="70"/>
      <c r="C2098" s="70"/>
    </row>
    <row r="2099" spans="1:3" x14ac:dyDescent="0.25">
      <c r="A2099" s="70"/>
      <c r="B2099" s="70"/>
      <c r="C2099" s="70"/>
    </row>
    <row r="2100" spans="1:3" x14ac:dyDescent="0.25">
      <c r="A2100" s="70"/>
      <c r="B2100" s="70"/>
      <c r="C2100" s="70"/>
    </row>
    <row r="2101" spans="1:3" x14ac:dyDescent="0.25">
      <c r="A2101" s="70"/>
      <c r="B2101" s="70"/>
      <c r="C2101" s="70"/>
    </row>
    <row r="2102" spans="1:3" x14ac:dyDescent="0.25">
      <c r="A2102" s="70"/>
      <c r="B2102" s="70"/>
      <c r="C2102" s="70"/>
    </row>
    <row r="2103" spans="1:3" x14ac:dyDescent="0.25">
      <c r="A2103" s="70"/>
      <c r="B2103" s="70"/>
      <c r="C2103" s="70"/>
    </row>
    <row r="2104" spans="1:3" x14ac:dyDescent="0.25">
      <c r="A2104" s="70"/>
      <c r="B2104" s="70"/>
      <c r="C2104" s="70"/>
    </row>
    <row r="2105" spans="1:3" x14ac:dyDescent="0.25">
      <c r="A2105" s="70"/>
      <c r="B2105" s="70"/>
      <c r="C2105" s="70"/>
    </row>
    <row r="2106" spans="1:3" x14ac:dyDescent="0.25">
      <c r="A2106" s="70"/>
      <c r="B2106" s="70"/>
      <c r="C2106" s="70"/>
    </row>
    <row r="2107" spans="1:3" x14ac:dyDescent="0.25">
      <c r="A2107" s="70"/>
      <c r="B2107" s="70"/>
      <c r="C2107" s="70"/>
    </row>
    <row r="2108" spans="1:3" x14ac:dyDescent="0.25">
      <c r="A2108" s="70"/>
      <c r="B2108" s="70"/>
      <c r="C2108" s="70"/>
    </row>
    <row r="2109" spans="1:3" x14ac:dyDescent="0.25">
      <c r="A2109" s="70"/>
      <c r="B2109" s="70"/>
      <c r="C2109" s="70"/>
    </row>
    <row r="2110" spans="1:3" x14ac:dyDescent="0.25">
      <c r="A2110" s="70"/>
      <c r="B2110" s="70"/>
      <c r="C2110" s="70"/>
    </row>
    <row r="2111" spans="1:3" x14ac:dyDescent="0.25">
      <c r="A2111" s="70"/>
      <c r="B2111" s="70"/>
      <c r="C2111" s="70"/>
    </row>
    <row r="2112" spans="1:3" x14ac:dyDescent="0.25">
      <c r="A2112" s="70"/>
      <c r="B2112" s="70"/>
      <c r="C2112" s="70"/>
    </row>
    <row r="2113" spans="1:3" x14ac:dyDescent="0.25">
      <c r="A2113" s="70"/>
      <c r="B2113" s="70"/>
      <c r="C2113" s="70"/>
    </row>
    <row r="2114" spans="1:3" x14ac:dyDescent="0.25">
      <c r="A2114" s="70"/>
      <c r="B2114" s="70"/>
      <c r="C2114" s="70"/>
    </row>
    <row r="2115" spans="1:3" x14ac:dyDescent="0.25">
      <c r="A2115" s="70"/>
      <c r="B2115" s="70"/>
      <c r="C2115" s="70"/>
    </row>
    <row r="2116" spans="1:3" x14ac:dyDescent="0.25">
      <c r="A2116" s="70"/>
      <c r="B2116" s="70"/>
      <c r="C2116" s="70"/>
    </row>
    <row r="2117" spans="1:3" x14ac:dyDescent="0.25">
      <c r="A2117" s="70"/>
      <c r="B2117" s="70"/>
      <c r="C2117" s="70"/>
    </row>
    <row r="2118" spans="1:3" x14ac:dyDescent="0.25">
      <c r="A2118" s="70"/>
      <c r="B2118" s="70"/>
      <c r="C2118" s="70"/>
    </row>
    <row r="2119" spans="1:3" x14ac:dyDescent="0.25">
      <c r="A2119" s="70"/>
      <c r="B2119" s="70"/>
      <c r="C2119" s="70"/>
    </row>
    <row r="2120" spans="1:3" x14ac:dyDescent="0.25">
      <c r="A2120" s="70"/>
      <c r="B2120" s="70"/>
      <c r="C2120" s="70"/>
    </row>
    <row r="2121" spans="1:3" x14ac:dyDescent="0.25">
      <c r="A2121" s="70"/>
      <c r="B2121" s="70"/>
      <c r="C2121" s="70"/>
    </row>
    <row r="2122" spans="1:3" x14ac:dyDescent="0.25">
      <c r="A2122" s="70"/>
      <c r="B2122" s="70"/>
      <c r="C2122" s="70"/>
    </row>
    <row r="2123" spans="1:3" x14ac:dyDescent="0.25">
      <c r="A2123" s="70"/>
      <c r="B2123" s="70"/>
      <c r="C2123" s="70"/>
    </row>
    <row r="2124" spans="1:3" x14ac:dyDescent="0.25">
      <c r="A2124" s="70"/>
      <c r="B2124" s="70"/>
      <c r="C2124" s="70"/>
    </row>
    <row r="2125" spans="1:3" x14ac:dyDescent="0.25">
      <c r="A2125" s="70"/>
      <c r="B2125" s="70"/>
      <c r="C2125" s="70"/>
    </row>
    <row r="2126" spans="1:3" x14ac:dyDescent="0.25">
      <c r="A2126" s="70"/>
      <c r="B2126" s="70"/>
      <c r="C2126" s="70"/>
    </row>
    <row r="2127" spans="1:3" x14ac:dyDescent="0.25">
      <c r="A2127" s="70"/>
      <c r="B2127" s="70"/>
      <c r="C2127" s="70"/>
    </row>
    <row r="2128" spans="1:3" x14ac:dyDescent="0.25">
      <c r="A2128" s="70"/>
      <c r="B2128" s="70"/>
      <c r="C2128" s="70"/>
    </row>
    <row r="2129" spans="1:3" x14ac:dyDescent="0.25">
      <c r="A2129" s="70"/>
      <c r="B2129" s="70"/>
      <c r="C2129" s="70"/>
    </row>
    <row r="2130" spans="1:3" x14ac:dyDescent="0.25">
      <c r="A2130" s="70"/>
      <c r="B2130" s="70"/>
      <c r="C2130" s="70"/>
    </row>
    <row r="2131" spans="1:3" x14ac:dyDescent="0.25">
      <c r="A2131" s="70"/>
      <c r="B2131" s="70"/>
      <c r="C2131" s="70"/>
    </row>
    <row r="2132" spans="1:3" x14ac:dyDescent="0.25">
      <c r="A2132" s="70"/>
      <c r="B2132" s="70"/>
      <c r="C2132" s="70"/>
    </row>
    <row r="2133" spans="1:3" x14ac:dyDescent="0.25">
      <c r="A2133" s="70"/>
      <c r="B2133" s="70"/>
      <c r="C2133" s="70"/>
    </row>
    <row r="2134" spans="1:3" x14ac:dyDescent="0.25">
      <c r="A2134" s="70"/>
      <c r="B2134" s="70"/>
      <c r="C2134" s="70"/>
    </row>
    <row r="2135" spans="1:3" x14ac:dyDescent="0.25">
      <c r="A2135" s="70"/>
      <c r="B2135" s="70"/>
      <c r="C2135" s="70"/>
    </row>
    <row r="2136" spans="1:3" x14ac:dyDescent="0.25">
      <c r="A2136" s="70"/>
      <c r="B2136" s="70"/>
      <c r="C2136" s="70"/>
    </row>
    <row r="2137" spans="1:3" x14ac:dyDescent="0.25">
      <c r="A2137" s="70"/>
      <c r="B2137" s="70"/>
      <c r="C2137" s="70"/>
    </row>
    <row r="2138" spans="1:3" x14ac:dyDescent="0.25">
      <c r="A2138" s="70"/>
      <c r="B2138" s="70"/>
      <c r="C2138" s="70"/>
    </row>
    <row r="2139" spans="1:3" x14ac:dyDescent="0.25">
      <c r="A2139" s="70"/>
      <c r="B2139" s="70"/>
      <c r="C2139" s="70"/>
    </row>
    <row r="2140" spans="1:3" x14ac:dyDescent="0.25">
      <c r="A2140" s="70"/>
      <c r="B2140" s="70"/>
      <c r="C2140" s="70"/>
    </row>
    <row r="2141" spans="1:3" x14ac:dyDescent="0.25">
      <c r="A2141" s="70"/>
      <c r="B2141" s="70"/>
      <c r="C2141" s="70"/>
    </row>
    <row r="2142" spans="1:3" x14ac:dyDescent="0.25">
      <c r="A2142" s="70"/>
      <c r="B2142" s="70"/>
      <c r="C2142" s="70"/>
    </row>
    <row r="2143" spans="1:3" x14ac:dyDescent="0.25">
      <c r="A2143" s="70"/>
      <c r="B2143" s="70"/>
      <c r="C2143" s="70"/>
    </row>
    <row r="2144" spans="1:3" x14ac:dyDescent="0.25">
      <c r="A2144" s="70"/>
      <c r="B2144" s="70"/>
      <c r="C2144" s="70"/>
    </row>
    <row r="2145" spans="1:3" x14ac:dyDescent="0.25">
      <c r="A2145" s="70"/>
      <c r="B2145" s="70"/>
      <c r="C2145" s="70"/>
    </row>
    <row r="2146" spans="1:3" x14ac:dyDescent="0.25">
      <c r="A2146" s="70"/>
      <c r="B2146" s="70"/>
      <c r="C2146" s="70"/>
    </row>
    <row r="2147" spans="1:3" x14ac:dyDescent="0.25">
      <c r="A2147" s="70"/>
      <c r="B2147" s="70"/>
      <c r="C2147" s="70"/>
    </row>
    <row r="2148" spans="1:3" x14ac:dyDescent="0.25">
      <c r="A2148" s="70"/>
      <c r="B2148" s="70"/>
      <c r="C2148" s="70"/>
    </row>
    <row r="2149" spans="1:3" x14ac:dyDescent="0.25">
      <c r="A2149" s="70"/>
      <c r="B2149" s="70"/>
      <c r="C2149" s="70"/>
    </row>
    <row r="2150" spans="1:3" x14ac:dyDescent="0.25">
      <c r="A2150" s="59"/>
      <c r="B2150" s="59"/>
      <c r="C2150" s="59"/>
    </row>
    <row r="2151" spans="1:3" x14ac:dyDescent="0.25">
      <c r="A2151" s="59"/>
      <c r="B2151" s="59"/>
      <c r="C2151" s="59"/>
    </row>
    <row r="2152" spans="1:3" x14ac:dyDescent="0.25">
      <c r="A2152" s="59"/>
      <c r="B2152" s="59"/>
      <c r="C2152" s="59"/>
    </row>
    <row r="2153" spans="1:3" x14ac:dyDescent="0.25">
      <c r="A2153" s="59"/>
      <c r="B2153" s="59"/>
      <c r="C2153" s="59"/>
    </row>
    <row r="2154" spans="1:3" x14ac:dyDescent="0.25">
      <c r="A2154" s="59"/>
      <c r="B2154" s="59"/>
      <c r="C2154" s="59"/>
    </row>
    <row r="2155" spans="1:3" x14ac:dyDescent="0.25">
      <c r="A2155" s="59"/>
      <c r="B2155" s="59"/>
      <c r="C2155" s="59"/>
    </row>
    <row r="2156" spans="1:3" x14ac:dyDescent="0.25">
      <c r="A2156" s="59"/>
      <c r="B2156" s="59"/>
      <c r="C2156" s="59"/>
    </row>
    <row r="2157" spans="1:3" x14ac:dyDescent="0.25">
      <c r="A2157" s="59"/>
      <c r="B2157" s="59"/>
      <c r="C2157" s="59"/>
    </row>
    <row r="2158" spans="1:3" x14ac:dyDescent="0.25">
      <c r="A2158" s="59"/>
      <c r="B2158" s="59"/>
      <c r="C2158" s="59"/>
    </row>
    <row r="2159" spans="1:3" x14ac:dyDescent="0.25">
      <c r="A2159" s="59"/>
      <c r="B2159" s="59"/>
      <c r="C2159" s="59"/>
    </row>
    <row r="2160" spans="1:3" x14ac:dyDescent="0.25">
      <c r="A2160" s="59"/>
      <c r="B2160" s="59"/>
      <c r="C2160" s="59"/>
    </row>
    <row r="2161" spans="1:3" x14ac:dyDescent="0.25">
      <c r="A2161" s="59"/>
      <c r="B2161" s="59"/>
      <c r="C2161" s="59"/>
    </row>
    <row r="2162" spans="1:3" x14ac:dyDescent="0.25">
      <c r="A2162" s="59"/>
      <c r="B2162" s="59"/>
      <c r="C2162" s="59"/>
    </row>
    <row r="2163" spans="1:3" x14ac:dyDescent="0.25">
      <c r="A2163" s="59"/>
      <c r="B2163" s="59"/>
      <c r="C2163" s="59"/>
    </row>
    <row r="2164" spans="1:3" x14ac:dyDescent="0.25">
      <c r="A2164" s="59"/>
      <c r="B2164" s="59"/>
      <c r="C2164" s="59"/>
    </row>
    <row r="2165" spans="1:3" x14ac:dyDescent="0.25">
      <c r="A2165" s="59"/>
      <c r="B2165" s="59"/>
      <c r="C2165" s="59"/>
    </row>
    <row r="2166" spans="1:3" x14ac:dyDescent="0.25">
      <c r="A2166" s="59"/>
      <c r="B2166" s="59"/>
      <c r="C2166" s="59"/>
    </row>
    <row r="2167" spans="1:3" x14ac:dyDescent="0.25">
      <c r="A2167" s="59"/>
      <c r="B2167" s="59"/>
      <c r="C2167" s="59"/>
    </row>
    <row r="2168" spans="1:3" x14ac:dyDescent="0.25">
      <c r="A2168" s="59"/>
      <c r="B2168" s="59"/>
      <c r="C2168" s="59"/>
    </row>
    <row r="2169" spans="1:3" x14ac:dyDescent="0.25">
      <c r="A2169" s="59"/>
      <c r="B2169" s="59"/>
      <c r="C2169" s="59"/>
    </row>
    <row r="2170" spans="1:3" x14ac:dyDescent="0.25">
      <c r="A2170" s="59"/>
      <c r="B2170" s="59"/>
      <c r="C2170" s="59"/>
    </row>
    <row r="2171" spans="1:3" x14ac:dyDescent="0.25">
      <c r="A2171" s="59"/>
      <c r="B2171" s="59"/>
      <c r="C2171" s="59"/>
    </row>
    <row r="2172" spans="1:3" x14ac:dyDescent="0.25">
      <c r="A2172" s="59"/>
      <c r="B2172" s="59"/>
      <c r="C2172" s="59"/>
    </row>
    <row r="2173" spans="1:3" x14ac:dyDescent="0.25">
      <c r="A2173" s="59"/>
      <c r="B2173" s="59"/>
      <c r="C2173" s="59"/>
    </row>
    <row r="2174" spans="1:3" x14ac:dyDescent="0.25">
      <c r="A2174" s="59"/>
      <c r="B2174" s="59"/>
      <c r="C2174" s="59"/>
    </row>
    <row r="2175" spans="1:3" x14ac:dyDescent="0.25">
      <c r="A2175" s="59"/>
      <c r="B2175" s="59"/>
      <c r="C2175" s="59"/>
    </row>
    <row r="2176" spans="1:3" x14ac:dyDescent="0.25">
      <c r="A2176" s="59"/>
      <c r="B2176" s="59"/>
      <c r="C2176" s="59"/>
    </row>
    <row r="2177" spans="1:3" x14ac:dyDescent="0.25">
      <c r="A2177" s="59"/>
      <c r="B2177" s="59"/>
      <c r="C2177" s="59"/>
    </row>
    <row r="2178" spans="1:3" x14ac:dyDescent="0.25">
      <c r="A2178" s="59"/>
      <c r="B2178" s="59"/>
      <c r="C2178" s="59"/>
    </row>
    <row r="2179" spans="1:3" x14ac:dyDescent="0.25">
      <c r="A2179" s="59"/>
      <c r="B2179" s="59"/>
      <c r="C2179" s="59"/>
    </row>
    <row r="2180" spans="1:3" x14ac:dyDescent="0.25">
      <c r="A2180" s="59"/>
      <c r="B2180" s="59"/>
      <c r="C2180" s="59"/>
    </row>
    <row r="2181" spans="1:3" x14ac:dyDescent="0.25">
      <c r="A2181" s="59"/>
      <c r="B2181" s="59"/>
      <c r="C2181" s="59"/>
    </row>
    <row r="2182" spans="1:3" x14ac:dyDescent="0.25">
      <c r="A2182" s="59"/>
      <c r="B2182" s="59"/>
      <c r="C2182" s="59"/>
    </row>
    <row r="2183" spans="1:3" x14ac:dyDescent="0.25">
      <c r="A2183" s="59"/>
      <c r="B2183" s="59"/>
      <c r="C2183" s="59"/>
    </row>
    <row r="2184" spans="1:3" x14ac:dyDescent="0.25">
      <c r="A2184" s="59"/>
      <c r="B2184" s="59"/>
      <c r="C2184" s="59"/>
    </row>
    <row r="2185" spans="1:3" x14ac:dyDescent="0.25">
      <c r="A2185" s="59"/>
      <c r="B2185" s="59"/>
      <c r="C2185" s="59"/>
    </row>
    <row r="2186" spans="1:3" x14ac:dyDescent="0.25">
      <c r="A2186" s="59"/>
      <c r="B2186" s="59"/>
      <c r="C2186" s="59"/>
    </row>
    <row r="2187" spans="1:3" x14ac:dyDescent="0.25">
      <c r="A2187" s="59"/>
      <c r="B2187" s="59"/>
      <c r="C2187" s="59"/>
    </row>
    <row r="2188" spans="1:3" x14ac:dyDescent="0.25">
      <c r="A2188" s="59"/>
      <c r="B2188" s="59"/>
      <c r="C2188" s="59"/>
    </row>
    <row r="2189" spans="1:3" x14ac:dyDescent="0.25">
      <c r="A2189" s="59"/>
      <c r="B2189" s="59"/>
      <c r="C2189" s="59"/>
    </row>
    <row r="2190" spans="1:3" x14ac:dyDescent="0.25">
      <c r="A2190" s="59"/>
      <c r="B2190" s="59"/>
      <c r="C2190" s="59"/>
    </row>
    <row r="2191" spans="1:3" x14ac:dyDescent="0.25">
      <c r="A2191" s="59"/>
      <c r="B2191" s="59"/>
      <c r="C2191" s="59"/>
    </row>
    <row r="2192" spans="1:3" x14ac:dyDescent="0.25">
      <c r="A2192" s="59"/>
      <c r="B2192" s="59"/>
      <c r="C2192" s="59"/>
    </row>
    <row r="2193" spans="1:3" x14ac:dyDescent="0.25">
      <c r="A2193" s="59"/>
      <c r="B2193" s="59"/>
      <c r="C2193" s="59"/>
    </row>
    <row r="2194" spans="1:3" x14ac:dyDescent="0.25">
      <c r="A2194" s="59"/>
      <c r="B2194" s="59"/>
      <c r="C2194" s="59"/>
    </row>
    <row r="2195" spans="1:3" x14ac:dyDescent="0.25">
      <c r="A2195" s="59"/>
      <c r="B2195" s="59"/>
      <c r="C2195" s="59"/>
    </row>
    <row r="2196" spans="1:3" x14ac:dyDescent="0.25">
      <c r="A2196" s="59"/>
      <c r="B2196" s="59"/>
      <c r="C2196" s="59"/>
    </row>
    <row r="2197" spans="1:3" x14ac:dyDescent="0.25">
      <c r="A2197" s="59"/>
      <c r="B2197" s="59"/>
      <c r="C2197" s="59"/>
    </row>
    <row r="2198" spans="1:3" x14ac:dyDescent="0.25">
      <c r="A2198" s="59"/>
      <c r="B2198" s="59"/>
      <c r="C2198" s="59"/>
    </row>
    <row r="2199" spans="1:3" x14ac:dyDescent="0.25">
      <c r="A2199" s="59"/>
      <c r="B2199" s="59"/>
      <c r="C2199" s="59"/>
    </row>
    <row r="2200" spans="1:3" x14ac:dyDescent="0.25">
      <c r="A2200" s="59"/>
      <c r="B2200" s="59"/>
      <c r="C2200" s="59"/>
    </row>
    <row r="2201" spans="1:3" x14ac:dyDescent="0.25">
      <c r="A2201" s="59"/>
      <c r="B2201" s="59"/>
      <c r="C2201" s="59"/>
    </row>
    <row r="2202" spans="1:3" x14ac:dyDescent="0.25">
      <c r="A2202" s="59"/>
      <c r="B2202" s="59"/>
      <c r="C2202" s="59"/>
    </row>
    <row r="2203" spans="1:3" x14ac:dyDescent="0.25">
      <c r="A2203" s="59"/>
      <c r="B2203" s="59"/>
      <c r="C2203" s="59"/>
    </row>
    <row r="2204" spans="1:3" x14ac:dyDescent="0.25">
      <c r="A2204" s="59"/>
      <c r="B2204" s="59"/>
      <c r="C2204" s="59"/>
    </row>
    <row r="2205" spans="1:3" x14ac:dyDescent="0.25">
      <c r="A2205" s="59"/>
      <c r="B2205" s="59"/>
      <c r="C2205" s="59"/>
    </row>
    <row r="2206" spans="1:3" x14ac:dyDescent="0.25">
      <c r="A2206" s="59"/>
      <c r="B2206" s="59"/>
      <c r="C2206" s="59"/>
    </row>
    <row r="2207" spans="1:3" x14ac:dyDescent="0.25">
      <c r="A2207" s="59"/>
      <c r="B2207" s="59"/>
      <c r="C2207" s="59"/>
    </row>
    <row r="2208" spans="1:3" x14ac:dyDescent="0.25">
      <c r="A2208" s="59"/>
      <c r="B2208" s="59"/>
      <c r="C2208" s="59"/>
    </row>
    <row r="2209" spans="1:3" x14ac:dyDescent="0.25">
      <c r="A2209" s="59"/>
      <c r="B2209" s="59"/>
      <c r="C2209" s="59"/>
    </row>
    <row r="2210" spans="1:3" x14ac:dyDescent="0.25">
      <c r="A2210" s="59"/>
      <c r="B2210" s="59"/>
      <c r="C2210" s="59"/>
    </row>
    <row r="2211" spans="1:3" x14ac:dyDescent="0.25">
      <c r="A2211" s="59"/>
      <c r="B2211" s="59"/>
      <c r="C2211" s="59"/>
    </row>
    <row r="2212" spans="1:3" x14ac:dyDescent="0.25">
      <c r="A2212" s="59"/>
      <c r="B2212" s="59"/>
      <c r="C2212" s="59"/>
    </row>
    <row r="2213" spans="1:3" x14ac:dyDescent="0.25">
      <c r="A2213" s="59"/>
      <c r="B2213" s="59"/>
      <c r="C2213" s="59"/>
    </row>
    <row r="2214" spans="1:3" x14ac:dyDescent="0.25">
      <c r="A2214" s="59"/>
      <c r="B2214" s="59"/>
      <c r="C2214" s="59"/>
    </row>
    <row r="2215" spans="1:3" x14ac:dyDescent="0.25">
      <c r="A2215" s="59"/>
      <c r="B2215" s="59"/>
      <c r="C2215" s="59"/>
    </row>
    <row r="2216" spans="1:3" x14ac:dyDescent="0.25">
      <c r="A2216" s="59"/>
      <c r="B2216" s="59"/>
      <c r="C2216" s="59"/>
    </row>
    <row r="2217" spans="1:3" x14ac:dyDescent="0.25">
      <c r="A2217" s="59"/>
      <c r="B2217" s="59"/>
      <c r="C2217" s="59"/>
    </row>
    <row r="2218" spans="1:3" x14ac:dyDescent="0.25">
      <c r="A2218" s="59"/>
      <c r="B2218" s="59"/>
      <c r="C2218" s="59"/>
    </row>
    <row r="2219" spans="1:3" x14ac:dyDescent="0.25">
      <c r="A2219" s="59"/>
      <c r="B2219" s="59"/>
      <c r="C2219" s="59"/>
    </row>
    <row r="2220" spans="1:3" x14ac:dyDescent="0.25">
      <c r="A2220" s="59"/>
      <c r="B2220" s="59"/>
      <c r="C2220" s="59"/>
    </row>
    <row r="2221" spans="1:3" x14ac:dyDescent="0.25">
      <c r="A2221" s="59"/>
      <c r="B2221" s="59"/>
      <c r="C2221" s="59"/>
    </row>
    <row r="2222" spans="1:3" x14ac:dyDescent="0.25">
      <c r="A2222" s="59"/>
      <c r="B2222" s="59"/>
      <c r="C2222" s="59"/>
    </row>
    <row r="2223" spans="1:3" x14ac:dyDescent="0.25">
      <c r="A2223" s="59"/>
      <c r="B2223" s="59"/>
      <c r="C2223" s="59"/>
    </row>
    <row r="2224" spans="1:3" x14ac:dyDescent="0.25">
      <c r="A2224" s="59"/>
      <c r="B2224" s="59"/>
      <c r="C2224" s="59"/>
    </row>
    <row r="2225" spans="1:3" x14ac:dyDescent="0.25">
      <c r="A2225" s="59"/>
      <c r="B2225" s="59"/>
      <c r="C2225" s="59"/>
    </row>
    <row r="2226" spans="1:3" x14ac:dyDescent="0.25">
      <c r="A2226" s="59"/>
      <c r="B2226" s="59"/>
      <c r="C2226" s="59"/>
    </row>
    <row r="2227" spans="1:3" x14ac:dyDescent="0.25">
      <c r="A2227" s="59"/>
      <c r="B2227" s="59"/>
      <c r="C2227" s="59"/>
    </row>
    <row r="2228" spans="1:3" x14ac:dyDescent="0.25">
      <c r="A2228" s="59"/>
      <c r="B2228" s="59"/>
      <c r="C2228" s="59"/>
    </row>
    <row r="2229" spans="1:3" x14ac:dyDescent="0.25">
      <c r="A2229" s="59"/>
      <c r="B2229" s="59"/>
      <c r="C2229" s="59"/>
    </row>
    <row r="2230" spans="1:3" x14ac:dyDescent="0.25">
      <c r="A2230" s="59"/>
      <c r="B2230" s="59"/>
      <c r="C2230" s="59"/>
    </row>
    <row r="2231" spans="1:3" x14ac:dyDescent="0.25">
      <c r="A2231" s="59"/>
      <c r="B2231" s="59"/>
      <c r="C2231" s="59"/>
    </row>
    <row r="2232" spans="1:3" x14ac:dyDescent="0.25">
      <c r="A2232" s="59"/>
      <c r="B2232" s="59"/>
      <c r="C2232" s="59"/>
    </row>
    <row r="2233" spans="1:3" x14ac:dyDescent="0.25">
      <c r="A2233" s="59"/>
      <c r="B2233" s="59"/>
      <c r="C2233" s="59"/>
    </row>
    <row r="2234" spans="1:3" x14ac:dyDescent="0.25">
      <c r="A2234" s="59"/>
      <c r="B2234" s="59"/>
      <c r="C2234" s="59"/>
    </row>
    <row r="2235" spans="1:3" x14ac:dyDescent="0.25">
      <c r="A2235" s="59"/>
      <c r="B2235" s="59"/>
      <c r="C2235" s="59"/>
    </row>
    <row r="2236" spans="1:3" x14ac:dyDescent="0.25">
      <c r="A2236" s="59"/>
      <c r="B2236" s="59"/>
      <c r="C2236" s="59"/>
    </row>
    <row r="2237" spans="1:3" x14ac:dyDescent="0.25">
      <c r="A2237" s="59"/>
      <c r="B2237" s="59"/>
      <c r="C2237" s="59"/>
    </row>
    <row r="2238" spans="1:3" x14ac:dyDescent="0.25">
      <c r="A2238" s="59"/>
      <c r="B2238" s="59"/>
      <c r="C2238" s="59"/>
    </row>
    <row r="2239" spans="1:3" x14ac:dyDescent="0.25">
      <c r="A2239" s="59"/>
      <c r="B2239" s="59"/>
      <c r="C2239" s="59"/>
    </row>
    <row r="2240" spans="1:3" x14ac:dyDescent="0.25">
      <c r="A2240" s="59"/>
      <c r="B2240" s="59"/>
      <c r="C2240" s="59"/>
    </row>
    <row r="2241" spans="1:3" x14ac:dyDescent="0.25">
      <c r="A2241" s="59"/>
      <c r="B2241" s="59"/>
      <c r="C2241" s="59"/>
    </row>
    <row r="2242" spans="1:3" x14ac:dyDescent="0.25">
      <c r="A2242" s="59"/>
      <c r="B2242" s="59"/>
      <c r="C2242" s="59"/>
    </row>
    <row r="2243" spans="1:3" x14ac:dyDescent="0.25">
      <c r="A2243" s="59"/>
      <c r="B2243" s="59"/>
      <c r="C2243" s="59"/>
    </row>
    <row r="2244" spans="1:3" x14ac:dyDescent="0.25">
      <c r="A2244" s="59"/>
      <c r="B2244" s="59"/>
      <c r="C2244" s="59"/>
    </row>
    <row r="2245" spans="1:3" x14ac:dyDescent="0.25">
      <c r="A2245" s="59"/>
      <c r="B2245" s="59"/>
      <c r="C2245" s="59"/>
    </row>
    <row r="2246" spans="1:3" x14ac:dyDescent="0.25">
      <c r="A2246" s="59"/>
      <c r="B2246" s="59"/>
      <c r="C2246" s="59"/>
    </row>
    <row r="2247" spans="1:3" x14ac:dyDescent="0.25">
      <c r="A2247" s="59"/>
      <c r="B2247" s="59"/>
      <c r="C2247" s="59"/>
    </row>
    <row r="2248" spans="1:3" x14ac:dyDescent="0.25">
      <c r="A2248" s="59"/>
      <c r="B2248" s="59"/>
      <c r="C2248" s="59"/>
    </row>
    <row r="2249" spans="1:3" x14ac:dyDescent="0.25">
      <c r="A2249" s="59"/>
      <c r="B2249" s="59"/>
      <c r="C2249" s="59"/>
    </row>
    <row r="2250" spans="1:3" x14ac:dyDescent="0.25">
      <c r="A2250" s="59"/>
      <c r="B2250" s="59"/>
      <c r="C2250" s="59"/>
    </row>
    <row r="2251" spans="1:3" x14ac:dyDescent="0.25">
      <c r="A2251" s="59"/>
      <c r="B2251" s="59"/>
      <c r="C2251" s="59"/>
    </row>
    <row r="2252" spans="1:3" x14ac:dyDescent="0.25">
      <c r="A2252" s="59"/>
      <c r="B2252" s="59"/>
      <c r="C2252" s="59"/>
    </row>
    <row r="2253" spans="1:3" x14ac:dyDescent="0.25">
      <c r="A2253" s="59"/>
      <c r="B2253" s="59"/>
      <c r="C2253" s="59"/>
    </row>
    <row r="2254" spans="1:3" x14ac:dyDescent="0.25">
      <c r="A2254" s="59"/>
      <c r="B2254" s="59"/>
      <c r="C2254" s="59"/>
    </row>
    <row r="2255" spans="1:3" x14ac:dyDescent="0.25">
      <c r="A2255" s="59"/>
      <c r="B2255" s="59"/>
      <c r="C2255" s="59"/>
    </row>
    <row r="2256" spans="1:3" x14ac:dyDescent="0.25">
      <c r="A2256" s="59"/>
      <c r="B2256" s="59"/>
      <c r="C2256" s="59"/>
    </row>
    <row r="2257" spans="1:3" x14ac:dyDescent="0.25">
      <c r="A2257" s="59"/>
      <c r="B2257" s="59"/>
      <c r="C2257" s="59"/>
    </row>
    <row r="2258" spans="1:3" x14ac:dyDescent="0.25">
      <c r="A2258" s="59"/>
      <c r="B2258" s="59"/>
      <c r="C2258" s="59"/>
    </row>
    <row r="2259" spans="1:3" x14ac:dyDescent="0.25">
      <c r="A2259" s="59"/>
      <c r="B2259" s="59"/>
      <c r="C2259" s="59"/>
    </row>
    <row r="2260" spans="1:3" x14ac:dyDescent="0.25">
      <c r="A2260" s="59"/>
      <c r="B2260" s="59"/>
      <c r="C2260" s="59"/>
    </row>
    <row r="2261" spans="1:3" x14ac:dyDescent="0.25">
      <c r="A2261" s="59"/>
      <c r="B2261" s="59"/>
      <c r="C2261" s="59"/>
    </row>
    <row r="2262" spans="1:3" x14ac:dyDescent="0.25">
      <c r="A2262" s="59"/>
      <c r="B2262" s="59"/>
      <c r="C2262" s="59"/>
    </row>
    <row r="2263" spans="1:3" x14ac:dyDescent="0.25">
      <c r="A2263" s="59"/>
      <c r="B2263" s="59"/>
      <c r="C2263" s="59"/>
    </row>
    <row r="2264" spans="1:3" x14ac:dyDescent="0.25">
      <c r="A2264" s="59"/>
      <c r="B2264" s="59"/>
      <c r="C2264" s="59"/>
    </row>
    <row r="2265" spans="1:3" x14ac:dyDescent="0.25">
      <c r="A2265" s="59"/>
      <c r="B2265" s="59"/>
      <c r="C2265" s="59"/>
    </row>
    <row r="2266" spans="1:3" x14ac:dyDescent="0.25">
      <c r="A2266" s="59"/>
      <c r="B2266" s="59"/>
      <c r="C2266" s="59"/>
    </row>
    <row r="2267" spans="1:3" x14ac:dyDescent="0.25">
      <c r="A2267" s="59"/>
      <c r="B2267" s="59"/>
      <c r="C2267" s="59"/>
    </row>
    <row r="2268" spans="1:3" x14ac:dyDescent="0.25">
      <c r="A2268" s="59"/>
      <c r="B2268" s="59"/>
      <c r="C2268" s="59"/>
    </row>
    <row r="2269" spans="1:3" x14ac:dyDescent="0.25">
      <c r="A2269" s="59"/>
      <c r="B2269" s="59"/>
      <c r="C2269" s="59"/>
    </row>
    <row r="2270" spans="1:3" x14ac:dyDescent="0.25">
      <c r="A2270" s="59"/>
      <c r="B2270" s="59"/>
      <c r="C2270" s="59"/>
    </row>
    <row r="2271" spans="1:3" x14ac:dyDescent="0.25">
      <c r="A2271" s="59"/>
      <c r="B2271" s="59"/>
      <c r="C2271" s="59"/>
    </row>
    <row r="2272" spans="1:3" x14ac:dyDescent="0.25">
      <c r="A2272" s="59"/>
      <c r="B2272" s="59"/>
      <c r="C2272" s="59"/>
    </row>
    <row r="2273" spans="1:3" x14ac:dyDescent="0.25">
      <c r="A2273" s="59"/>
      <c r="B2273" s="59"/>
      <c r="C2273" s="59"/>
    </row>
    <row r="2274" spans="1:3" x14ac:dyDescent="0.25">
      <c r="A2274" s="59"/>
      <c r="B2274" s="59"/>
      <c r="C2274" s="59"/>
    </row>
    <row r="2275" spans="1:3" x14ac:dyDescent="0.25">
      <c r="A2275" s="59"/>
      <c r="B2275" s="59"/>
      <c r="C2275" s="59"/>
    </row>
    <row r="2276" spans="1:3" x14ac:dyDescent="0.25">
      <c r="A2276" s="59"/>
      <c r="B2276" s="59"/>
      <c r="C2276" s="59"/>
    </row>
    <row r="2277" spans="1:3" x14ac:dyDescent="0.25">
      <c r="A2277" s="59"/>
      <c r="B2277" s="59"/>
      <c r="C2277" s="59"/>
    </row>
    <row r="2278" spans="1:3" x14ac:dyDescent="0.25">
      <c r="A2278" s="59"/>
      <c r="B2278" s="59"/>
      <c r="C2278" s="59"/>
    </row>
    <row r="2279" spans="1:3" x14ac:dyDescent="0.25">
      <c r="A2279" s="59"/>
      <c r="B2279" s="59"/>
      <c r="C2279" s="59"/>
    </row>
    <row r="2280" spans="1:3" x14ac:dyDescent="0.25">
      <c r="A2280" s="59"/>
      <c r="B2280" s="59"/>
      <c r="C2280" s="59"/>
    </row>
    <row r="2281" spans="1:3" x14ac:dyDescent="0.25">
      <c r="A2281" s="59"/>
      <c r="B2281" s="59"/>
      <c r="C2281" s="59"/>
    </row>
    <row r="2282" spans="1:3" x14ac:dyDescent="0.25">
      <c r="A2282" s="59"/>
      <c r="B2282" s="59"/>
      <c r="C2282" s="59"/>
    </row>
    <row r="2283" spans="1:3" x14ac:dyDescent="0.25">
      <c r="A2283" s="59"/>
      <c r="B2283" s="59"/>
      <c r="C2283" s="59"/>
    </row>
    <row r="2284" spans="1:3" x14ac:dyDescent="0.25">
      <c r="A2284" s="59"/>
      <c r="B2284" s="59"/>
      <c r="C2284" s="59"/>
    </row>
    <row r="2285" spans="1:3" x14ac:dyDescent="0.25">
      <c r="A2285" s="59"/>
      <c r="B2285" s="59"/>
      <c r="C2285" s="59"/>
    </row>
    <row r="2286" spans="1:3" x14ac:dyDescent="0.25">
      <c r="A2286" s="59"/>
      <c r="B2286" s="59"/>
      <c r="C2286" s="59"/>
    </row>
    <row r="2287" spans="1:3" x14ac:dyDescent="0.25">
      <c r="A2287" s="59"/>
      <c r="B2287" s="59"/>
      <c r="C2287" s="59"/>
    </row>
    <row r="2288" spans="1:3" x14ac:dyDescent="0.25">
      <c r="A2288" s="59"/>
      <c r="B2288" s="59"/>
      <c r="C2288" s="59"/>
    </row>
    <row r="2289" spans="1:3" x14ac:dyDescent="0.25">
      <c r="A2289" s="59"/>
      <c r="B2289" s="59"/>
      <c r="C2289" s="59"/>
    </row>
    <row r="2290" spans="1:3" x14ac:dyDescent="0.25">
      <c r="A2290" s="59"/>
      <c r="B2290" s="59"/>
      <c r="C2290" s="59"/>
    </row>
    <row r="2291" spans="1:3" x14ac:dyDescent="0.25">
      <c r="A2291" s="59"/>
      <c r="B2291" s="59"/>
      <c r="C2291" s="59"/>
    </row>
    <row r="2292" spans="1:3" x14ac:dyDescent="0.25">
      <c r="A2292" s="59"/>
      <c r="B2292" s="59"/>
      <c r="C2292" s="59"/>
    </row>
    <row r="2293" spans="1:3" x14ac:dyDescent="0.25">
      <c r="A2293" s="59"/>
      <c r="B2293" s="59"/>
      <c r="C2293" s="59"/>
    </row>
    <row r="2294" spans="1:3" x14ac:dyDescent="0.25">
      <c r="A2294" s="59"/>
      <c r="B2294" s="59"/>
      <c r="C2294" s="59"/>
    </row>
    <row r="2295" spans="1:3" x14ac:dyDescent="0.25">
      <c r="A2295" s="59"/>
      <c r="B2295" s="59"/>
      <c r="C2295" s="59"/>
    </row>
    <row r="2296" spans="1:3" x14ac:dyDescent="0.25">
      <c r="A2296" s="59"/>
      <c r="B2296" s="59"/>
      <c r="C2296" s="59"/>
    </row>
    <row r="2297" spans="1:3" x14ac:dyDescent="0.25">
      <c r="A2297" s="59"/>
      <c r="B2297" s="59"/>
      <c r="C2297" s="59"/>
    </row>
    <row r="2298" spans="1:3" x14ac:dyDescent="0.25">
      <c r="A2298" s="59"/>
      <c r="B2298" s="59"/>
      <c r="C2298" s="59"/>
    </row>
    <row r="2299" spans="1:3" x14ac:dyDescent="0.25">
      <c r="A2299" s="59"/>
      <c r="B2299" s="59"/>
      <c r="C2299" s="59"/>
    </row>
    <row r="2300" spans="1:3" x14ac:dyDescent="0.25">
      <c r="A2300" s="59"/>
      <c r="B2300" s="59"/>
      <c r="C2300" s="59"/>
    </row>
    <row r="2301" spans="1:3" x14ac:dyDescent="0.25">
      <c r="A2301" s="59"/>
      <c r="B2301" s="59"/>
      <c r="C2301" s="59"/>
    </row>
    <row r="2302" spans="1:3" x14ac:dyDescent="0.25">
      <c r="A2302" s="59"/>
      <c r="B2302" s="59"/>
      <c r="C2302" s="59"/>
    </row>
    <row r="2303" spans="1:3" x14ac:dyDescent="0.25">
      <c r="A2303" s="59"/>
      <c r="B2303" s="59"/>
      <c r="C2303" s="59"/>
    </row>
    <row r="2304" spans="1:3" x14ac:dyDescent="0.25">
      <c r="A2304" s="59"/>
      <c r="B2304" s="59"/>
      <c r="C2304" s="59"/>
    </row>
    <row r="2305" spans="1:3" x14ac:dyDescent="0.25">
      <c r="A2305" s="59"/>
      <c r="B2305" s="59"/>
      <c r="C2305" s="59"/>
    </row>
    <row r="2306" spans="1:3" x14ac:dyDescent="0.25">
      <c r="A2306" s="59"/>
      <c r="B2306" s="59"/>
      <c r="C2306" s="59"/>
    </row>
    <row r="2307" spans="1:3" x14ac:dyDescent="0.25">
      <c r="A2307" s="59"/>
      <c r="B2307" s="59"/>
      <c r="C2307" s="59"/>
    </row>
    <row r="2308" spans="1:3" x14ac:dyDescent="0.25">
      <c r="A2308" s="59"/>
      <c r="B2308" s="59"/>
      <c r="C2308" s="59"/>
    </row>
    <row r="2309" spans="1:3" x14ac:dyDescent="0.25">
      <c r="A2309" s="59"/>
      <c r="B2309" s="59"/>
      <c r="C2309" s="59"/>
    </row>
    <row r="2310" spans="1:3" x14ac:dyDescent="0.25">
      <c r="A2310" s="59"/>
      <c r="B2310" s="59"/>
      <c r="C2310" s="59"/>
    </row>
    <row r="2311" spans="1:3" x14ac:dyDescent="0.25">
      <c r="A2311" s="59"/>
      <c r="B2311" s="59"/>
      <c r="C2311" s="59"/>
    </row>
    <row r="2312" spans="1:3" x14ac:dyDescent="0.25">
      <c r="A2312" s="59"/>
      <c r="B2312" s="59"/>
      <c r="C2312" s="59"/>
    </row>
    <row r="2313" spans="1:3" x14ac:dyDescent="0.25">
      <c r="A2313" s="59"/>
      <c r="B2313" s="59"/>
      <c r="C2313" s="59"/>
    </row>
    <row r="2314" spans="1:3" x14ac:dyDescent="0.25">
      <c r="A2314" s="59"/>
      <c r="B2314" s="59"/>
      <c r="C2314" s="59"/>
    </row>
    <row r="2315" spans="1:3" x14ac:dyDescent="0.25">
      <c r="A2315" s="59"/>
      <c r="B2315" s="59"/>
      <c r="C2315" s="59"/>
    </row>
    <row r="2316" spans="1:3" x14ac:dyDescent="0.25">
      <c r="A2316" s="59"/>
      <c r="B2316" s="59"/>
      <c r="C2316" s="59"/>
    </row>
    <row r="2317" spans="1:3" x14ac:dyDescent="0.25">
      <c r="A2317" s="59"/>
      <c r="B2317" s="59"/>
      <c r="C2317" s="59"/>
    </row>
    <row r="2318" spans="1:3" x14ac:dyDescent="0.25">
      <c r="A2318" s="59"/>
      <c r="B2318" s="59"/>
      <c r="C2318" s="59"/>
    </row>
    <row r="2319" spans="1:3" x14ac:dyDescent="0.25">
      <c r="A2319" s="59"/>
      <c r="B2319" s="59"/>
      <c r="C2319" s="59"/>
    </row>
    <row r="2320" spans="1:3" x14ac:dyDescent="0.25">
      <c r="A2320" s="59"/>
      <c r="B2320" s="59"/>
      <c r="C2320" s="59"/>
    </row>
    <row r="2321" spans="1:3" x14ac:dyDescent="0.25">
      <c r="A2321" s="59"/>
      <c r="B2321" s="59"/>
      <c r="C2321" s="59"/>
    </row>
    <row r="2322" spans="1:3" x14ac:dyDescent="0.25">
      <c r="A2322" s="59"/>
      <c r="B2322" s="59"/>
      <c r="C2322" s="59"/>
    </row>
    <row r="2323" spans="1:3" x14ac:dyDescent="0.25">
      <c r="A2323" s="59"/>
      <c r="B2323" s="59"/>
      <c r="C2323" s="59"/>
    </row>
    <row r="2324" spans="1:3" x14ac:dyDescent="0.25">
      <c r="A2324" s="59"/>
      <c r="B2324" s="59"/>
      <c r="C2324" s="59"/>
    </row>
    <row r="2325" spans="1:3" x14ac:dyDescent="0.25">
      <c r="A2325" s="59"/>
      <c r="B2325" s="59"/>
      <c r="C2325" s="59"/>
    </row>
    <row r="2326" spans="1:3" x14ac:dyDescent="0.25">
      <c r="A2326" s="59"/>
      <c r="B2326" s="59"/>
      <c r="C2326" s="59"/>
    </row>
    <row r="2327" spans="1:3" x14ac:dyDescent="0.25">
      <c r="A2327" s="59"/>
      <c r="B2327" s="59"/>
      <c r="C2327" s="59"/>
    </row>
    <row r="2328" spans="1:3" x14ac:dyDescent="0.25">
      <c r="A2328" s="59"/>
      <c r="B2328" s="59"/>
      <c r="C2328" s="59"/>
    </row>
    <row r="2329" spans="1:3" x14ac:dyDescent="0.25">
      <c r="A2329" s="59"/>
      <c r="B2329" s="59"/>
      <c r="C2329" s="59"/>
    </row>
    <row r="2330" spans="1:3" x14ac:dyDescent="0.25">
      <c r="A2330" s="59"/>
      <c r="B2330" s="59"/>
      <c r="C2330" s="59"/>
    </row>
    <row r="2331" spans="1:3" x14ac:dyDescent="0.25">
      <c r="A2331" s="59"/>
      <c r="B2331" s="59"/>
      <c r="C2331" s="59"/>
    </row>
    <row r="2332" spans="1:3" x14ac:dyDescent="0.25">
      <c r="A2332" s="59"/>
      <c r="B2332" s="59"/>
      <c r="C2332" s="59"/>
    </row>
    <row r="2333" spans="1:3" x14ac:dyDescent="0.25">
      <c r="A2333" s="59"/>
      <c r="B2333" s="59"/>
      <c r="C2333" s="59"/>
    </row>
    <row r="2334" spans="1:3" x14ac:dyDescent="0.25">
      <c r="A2334" s="59"/>
      <c r="B2334" s="59"/>
      <c r="C2334" s="59"/>
    </row>
    <row r="2335" spans="1:3" x14ac:dyDescent="0.25">
      <c r="A2335" s="59"/>
      <c r="B2335" s="59"/>
      <c r="C2335" s="59"/>
    </row>
    <row r="2336" spans="1:3" x14ac:dyDescent="0.25">
      <c r="A2336" s="59"/>
      <c r="B2336" s="59"/>
      <c r="C2336" s="59"/>
    </row>
    <row r="2337" spans="1:3" x14ac:dyDescent="0.25">
      <c r="A2337" s="59"/>
      <c r="B2337" s="59"/>
      <c r="C2337" s="59"/>
    </row>
    <row r="2338" spans="1:3" x14ac:dyDescent="0.25">
      <c r="A2338" s="59"/>
      <c r="B2338" s="59"/>
      <c r="C2338" s="59"/>
    </row>
    <row r="2339" spans="1:3" x14ac:dyDescent="0.25">
      <c r="A2339" s="59"/>
      <c r="B2339" s="59"/>
      <c r="C2339" s="59"/>
    </row>
    <row r="2340" spans="1:3" x14ac:dyDescent="0.25">
      <c r="A2340" s="59"/>
      <c r="B2340" s="59"/>
      <c r="C2340" s="59"/>
    </row>
    <row r="2341" spans="1:3" x14ac:dyDescent="0.25">
      <c r="A2341" s="59"/>
      <c r="B2341" s="59"/>
      <c r="C2341" s="59"/>
    </row>
    <row r="2342" spans="1:3" x14ac:dyDescent="0.25">
      <c r="A2342" s="59"/>
      <c r="B2342" s="59"/>
      <c r="C2342" s="59"/>
    </row>
    <row r="2343" spans="1:3" x14ac:dyDescent="0.25">
      <c r="A2343" s="59"/>
      <c r="B2343" s="59"/>
      <c r="C2343" s="59"/>
    </row>
    <row r="2344" spans="1:3" x14ac:dyDescent="0.25">
      <c r="A2344" s="59"/>
      <c r="B2344" s="59"/>
      <c r="C2344" s="59"/>
    </row>
    <row r="2345" spans="1:3" x14ac:dyDescent="0.25">
      <c r="A2345" s="59"/>
      <c r="B2345" s="59"/>
      <c r="C2345" s="59"/>
    </row>
    <row r="2346" spans="1:3" x14ac:dyDescent="0.25">
      <c r="A2346" s="59"/>
      <c r="B2346" s="59"/>
      <c r="C2346" s="59"/>
    </row>
    <row r="2347" spans="1:3" x14ac:dyDescent="0.25">
      <c r="A2347" s="59"/>
      <c r="B2347" s="59"/>
      <c r="C2347" s="59"/>
    </row>
    <row r="2348" spans="1:3" x14ac:dyDescent="0.25">
      <c r="A2348" s="59"/>
      <c r="B2348" s="59"/>
      <c r="C2348" s="59"/>
    </row>
    <row r="2349" spans="1:3" x14ac:dyDescent="0.25">
      <c r="A2349" s="59"/>
      <c r="B2349" s="59"/>
      <c r="C2349" s="59"/>
    </row>
    <row r="2350" spans="1:3" x14ac:dyDescent="0.25">
      <c r="A2350" s="59"/>
      <c r="B2350" s="59"/>
      <c r="C2350" s="59"/>
    </row>
    <row r="2351" spans="1:3" x14ac:dyDescent="0.25">
      <c r="A2351" s="59"/>
      <c r="B2351" s="59"/>
      <c r="C2351" s="59"/>
    </row>
    <row r="2352" spans="1:3" x14ac:dyDescent="0.25">
      <c r="A2352" s="59"/>
      <c r="B2352" s="59"/>
      <c r="C2352" s="59"/>
    </row>
    <row r="2353" spans="1:3" x14ac:dyDescent="0.25">
      <c r="A2353" s="59"/>
      <c r="B2353" s="59"/>
      <c r="C2353" s="59"/>
    </row>
    <row r="2354" spans="1:3" x14ac:dyDescent="0.25">
      <c r="A2354" s="59"/>
      <c r="B2354" s="59"/>
      <c r="C2354" s="59"/>
    </row>
    <row r="2355" spans="1:3" x14ac:dyDescent="0.25">
      <c r="A2355" s="59"/>
      <c r="B2355" s="59"/>
      <c r="C2355" s="59"/>
    </row>
    <row r="2356" spans="1:3" x14ac:dyDescent="0.25">
      <c r="A2356" s="59"/>
      <c r="B2356" s="59"/>
      <c r="C2356" s="59"/>
    </row>
    <row r="2357" spans="1:3" x14ac:dyDescent="0.25">
      <c r="A2357" s="59"/>
      <c r="B2357" s="59"/>
      <c r="C2357" s="59"/>
    </row>
    <row r="2358" spans="1:3" x14ac:dyDescent="0.25">
      <c r="A2358" s="59"/>
      <c r="B2358" s="59"/>
      <c r="C2358" s="59"/>
    </row>
    <row r="2359" spans="1:3" x14ac:dyDescent="0.25">
      <c r="A2359" s="59"/>
      <c r="B2359" s="59"/>
      <c r="C2359" s="59"/>
    </row>
    <row r="2360" spans="1:3" x14ac:dyDescent="0.25">
      <c r="A2360" s="59"/>
      <c r="B2360" s="59"/>
      <c r="C2360" s="59"/>
    </row>
    <row r="2361" spans="1:3" x14ac:dyDescent="0.25">
      <c r="B2361" s="36"/>
      <c r="C2361" s="36"/>
    </row>
    <row r="2362" spans="1:3" x14ac:dyDescent="0.25">
      <c r="B2362" s="36"/>
      <c r="C2362" s="36"/>
    </row>
    <row r="2363" spans="1:3" x14ac:dyDescent="0.25">
      <c r="B2363" s="36"/>
    </row>
    <row r="2364" spans="1:3" x14ac:dyDescent="0.25">
      <c r="B2364" s="36"/>
      <c r="C2364" s="36"/>
    </row>
    <row r="2365" spans="1:3" x14ac:dyDescent="0.25">
      <c r="B2365" s="36"/>
      <c r="C2365" s="36"/>
    </row>
    <row r="2366" spans="1:3" x14ac:dyDescent="0.25">
      <c r="B2366" s="36"/>
      <c r="C2366" s="36"/>
    </row>
    <row r="2367" spans="1:3" x14ac:dyDescent="0.25">
      <c r="B2367" s="36"/>
      <c r="C2367" s="36"/>
    </row>
    <row r="2368" spans="1:3" x14ac:dyDescent="0.25">
      <c r="B2368" s="36"/>
      <c r="C2368" s="36"/>
    </row>
    <row r="2369" spans="2:3" x14ac:dyDescent="0.25">
      <c r="B2369" s="36"/>
      <c r="C2369" s="36"/>
    </row>
    <row r="2370" spans="2:3" x14ac:dyDescent="0.25">
      <c r="B2370" s="36"/>
      <c r="C2370" s="36"/>
    </row>
    <row r="2371" spans="2:3" x14ac:dyDescent="0.25">
      <c r="B2371" s="36"/>
      <c r="C2371" s="36"/>
    </row>
    <row r="2372" spans="2:3" x14ac:dyDescent="0.25">
      <c r="C2372" s="36"/>
    </row>
    <row r="2373" spans="2:3" x14ac:dyDescent="0.25">
      <c r="B2373" s="36"/>
    </row>
    <row r="2374" spans="2:3" x14ac:dyDescent="0.25">
      <c r="B2374" s="36"/>
      <c r="C2374" s="36"/>
    </row>
    <row r="2375" spans="2:3" x14ac:dyDescent="0.25">
      <c r="B2375" s="36"/>
      <c r="C2375" s="36"/>
    </row>
    <row r="2376" spans="2:3" x14ac:dyDescent="0.25">
      <c r="B2376" s="36"/>
      <c r="C2376" s="36"/>
    </row>
    <row r="2377" spans="2:3" x14ac:dyDescent="0.25">
      <c r="B2377" s="36"/>
      <c r="C2377" s="36"/>
    </row>
    <row r="2378" spans="2:3" x14ac:dyDescent="0.25">
      <c r="B2378" s="36"/>
      <c r="C2378" s="36"/>
    </row>
    <row r="2379" spans="2:3" x14ac:dyDescent="0.25">
      <c r="B2379" s="36"/>
      <c r="C2379" s="36"/>
    </row>
    <row r="2380" spans="2:3" x14ac:dyDescent="0.25">
      <c r="B2380" s="36"/>
      <c r="C2380" s="36"/>
    </row>
    <row r="2381" spans="2:3" x14ac:dyDescent="0.25">
      <c r="B2381" s="36"/>
      <c r="C2381" s="36"/>
    </row>
    <row r="2382" spans="2:3" x14ac:dyDescent="0.25">
      <c r="B2382" s="36"/>
      <c r="C2382" s="36"/>
    </row>
    <row r="2383" spans="2:3" x14ac:dyDescent="0.25">
      <c r="C2383" s="36"/>
    </row>
    <row r="2384" spans="2:3" x14ac:dyDescent="0.25">
      <c r="B2384" s="36"/>
      <c r="C2384" s="36"/>
    </row>
    <row r="2385" spans="2:3" x14ac:dyDescent="0.25">
      <c r="B2385" s="36"/>
      <c r="C2385" s="36"/>
    </row>
    <row r="2386" spans="2:3" x14ac:dyDescent="0.25">
      <c r="C2386" s="36"/>
    </row>
    <row r="2387" spans="2:3" x14ac:dyDescent="0.25">
      <c r="B2387" s="36"/>
      <c r="C2387" s="36"/>
    </row>
    <row r="2388" spans="2:3" x14ac:dyDescent="0.25">
      <c r="C2388" s="36"/>
    </row>
    <row r="2389" spans="2:3" x14ac:dyDescent="0.25">
      <c r="B2389" s="36"/>
      <c r="C2389" s="36"/>
    </row>
    <row r="2390" spans="2:3" x14ac:dyDescent="0.25">
      <c r="B2390" s="36"/>
      <c r="C2390" s="36"/>
    </row>
    <row r="2391" spans="2:3" x14ac:dyDescent="0.25">
      <c r="C2391" s="36"/>
    </row>
    <row r="2392" spans="2:3" x14ac:dyDescent="0.25">
      <c r="B2392" s="36"/>
      <c r="C2392" s="36"/>
    </row>
    <row r="2393" spans="2:3" x14ac:dyDescent="0.25">
      <c r="B2393" s="36"/>
      <c r="C2393" s="36"/>
    </row>
    <row r="2394" spans="2:3" x14ac:dyDescent="0.25">
      <c r="B2394" s="36"/>
      <c r="C2394" s="36"/>
    </row>
    <row r="2395" spans="2:3" x14ac:dyDescent="0.25">
      <c r="B2395" s="36"/>
      <c r="C2395" s="36"/>
    </row>
    <row r="2396" spans="2:3" x14ac:dyDescent="0.25">
      <c r="B2396" s="36"/>
      <c r="C2396" s="36"/>
    </row>
    <row r="2397" spans="2:3" x14ac:dyDescent="0.25">
      <c r="B2397" s="36"/>
      <c r="C2397" s="36"/>
    </row>
    <row r="2398" spans="2:3" x14ac:dyDescent="0.25">
      <c r="B2398" s="36"/>
      <c r="C2398" s="36"/>
    </row>
    <row r="2399" spans="2:3" x14ac:dyDescent="0.25">
      <c r="B2399" s="36"/>
      <c r="C2399" s="36"/>
    </row>
    <row r="2400" spans="2:3" x14ac:dyDescent="0.25">
      <c r="B2400" s="36"/>
      <c r="C2400" s="36"/>
    </row>
    <row r="2401" spans="2:3" x14ac:dyDescent="0.25">
      <c r="B2401" s="36"/>
      <c r="C2401" s="36"/>
    </row>
    <row r="2402" spans="2:3" x14ac:dyDescent="0.25">
      <c r="B2402" s="36"/>
      <c r="C2402" s="36"/>
    </row>
    <row r="2403" spans="2:3" x14ac:dyDescent="0.25">
      <c r="B2403" s="36"/>
      <c r="C2403" s="36"/>
    </row>
    <row r="2404" spans="2:3" x14ac:dyDescent="0.25">
      <c r="B2404" s="36"/>
      <c r="C2404" s="36"/>
    </row>
    <row r="2405" spans="2:3" x14ac:dyDescent="0.25">
      <c r="B2405" s="36"/>
      <c r="C2405" s="36"/>
    </row>
    <row r="2406" spans="2:3" x14ac:dyDescent="0.25">
      <c r="B2406" s="36"/>
      <c r="C2406" s="36"/>
    </row>
    <row r="2407" spans="2:3" x14ac:dyDescent="0.25">
      <c r="C2407" s="36"/>
    </row>
    <row r="2408" spans="2:3" x14ac:dyDescent="0.25">
      <c r="B2408" s="36"/>
      <c r="C2408" s="36"/>
    </row>
    <row r="2409" spans="2:3" x14ac:dyDescent="0.25">
      <c r="B2409" s="36"/>
      <c r="C2409" s="36"/>
    </row>
    <row r="2410" spans="2:3" x14ac:dyDescent="0.25">
      <c r="B2410" s="36"/>
      <c r="C2410" s="36"/>
    </row>
    <row r="2411" spans="2:3" x14ac:dyDescent="0.25">
      <c r="B2411" s="36"/>
      <c r="C2411" s="36"/>
    </row>
    <row r="2412" spans="2:3" x14ac:dyDescent="0.25">
      <c r="B2412" s="36"/>
      <c r="C2412" s="36"/>
    </row>
    <row r="2413" spans="2:3" x14ac:dyDescent="0.25">
      <c r="B2413" s="36"/>
      <c r="C2413" s="36"/>
    </row>
    <row r="2414" spans="2:3" x14ac:dyDescent="0.25">
      <c r="B2414" s="36"/>
      <c r="C2414" s="36"/>
    </row>
    <row r="2415" spans="2:3" x14ac:dyDescent="0.25">
      <c r="B2415" s="36"/>
      <c r="C2415" s="36"/>
    </row>
    <row r="2416" spans="2:3" x14ac:dyDescent="0.25">
      <c r="B2416" s="36"/>
      <c r="C2416" s="36"/>
    </row>
    <row r="2417" spans="1:3" x14ac:dyDescent="0.25">
      <c r="B2417" s="36"/>
      <c r="C2417" s="36"/>
    </row>
    <row r="2418" spans="1:3" x14ac:dyDescent="0.25">
      <c r="B2418" s="36"/>
      <c r="C2418" s="36"/>
    </row>
    <row r="2419" spans="1:3" x14ac:dyDescent="0.25">
      <c r="B2419" s="36"/>
      <c r="C2419" s="36"/>
    </row>
    <row r="2420" spans="1:3" x14ac:dyDescent="0.25">
      <c r="C2420" s="36"/>
    </row>
    <row r="2421" spans="1:3" x14ac:dyDescent="0.25">
      <c r="C2421" s="36"/>
    </row>
    <row r="2422" spans="1:3" x14ac:dyDescent="0.25">
      <c r="B2422" s="36"/>
      <c r="C2422" s="36"/>
    </row>
    <row r="2423" spans="1:3" x14ac:dyDescent="0.25">
      <c r="A2423" s="4"/>
      <c r="B2423" s="4"/>
      <c r="C2423" s="4"/>
    </row>
    <row r="2424" spans="1:3" x14ac:dyDescent="0.25">
      <c r="A2424" s="4"/>
      <c r="B2424" s="4"/>
      <c r="C2424" s="4"/>
    </row>
    <row r="2425" spans="1:3" x14ac:dyDescent="0.25">
      <c r="A2425" s="4"/>
      <c r="B2425" s="4"/>
      <c r="C2425" s="4"/>
    </row>
    <row r="2426" spans="1:3" x14ac:dyDescent="0.25">
      <c r="A2426" s="4"/>
      <c r="B2426" s="4"/>
      <c r="C2426" s="4"/>
    </row>
    <row r="2427" spans="1:3" x14ac:dyDescent="0.25">
      <c r="A2427" s="4"/>
      <c r="B2427" s="4"/>
      <c r="C2427" s="4"/>
    </row>
    <row r="2428" spans="1:3" x14ac:dyDescent="0.25">
      <c r="A2428" s="4"/>
      <c r="B2428" s="4"/>
      <c r="C2428" s="4"/>
    </row>
    <row r="2429" spans="1:3" x14ac:dyDescent="0.25">
      <c r="A2429" s="4"/>
      <c r="B2429" s="4"/>
      <c r="C2429" s="4"/>
    </row>
    <row r="2430" spans="1:3" x14ac:dyDescent="0.25">
      <c r="A2430" s="4"/>
      <c r="B2430" s="4"/>
      <c r="C2430" s="4"/>
    </row>
    <row r="2431" spans="1:3" x14ac:dyDescent="0.25">
      <c r="A2431" s="4"/>
      <c r="B2431" s="4"/>
      <c r="C2431" s="4"/>
    </row>
    <row r="2432" spans="1:3" x14ac:dyDescent="0.25">
      <c r="A2432" s="4"/>
      <c r="B2432" s="4"/>
      <c r="C2432" s="4"/>
    </row>
    <row r="2433" spans="1:3" x14ac:dyDescent="0.25">
      <c r="A2433" s="4"/>
      <c r="B2433" s="4"/>
      <c r="C2433" s="4"/>
    </row>
    <row r="2434" spans="1:3" x14ac:dyDescent="0.25">
      <c r="A2434" s="4"/>
      <c r="B2434" s="4"/>
      <c r="C2434" s="4"/>
    </row>
    <row r="2435" spans="1:3" x14ac:dyDescent="0.25">
      <c r="A2435" s="4"/>
      <c r="B2435" s="4"/>
      <c r="C2435" s="4"/>
    </row>
    <row r="2436" spans="1:3" x14ac:dyDescent="0.25">
      <c r="A2436" s="4"/>
      <c r="B2436" s="4"/>
      <c r="C2436" s="4"/>
    </row>
    <row r="2437" spans="1:3" x14ac:dyDescent="0.25">
      <c r="A2437" s="4"/>
      <c r="B2437" s="4"/>
      <c r="C2437" s="4"/>
    </row>
    <row r="2438" spans="1:3" x14ac:dyDescent="0.25">
      <c r="A2438" s="4"/>
      <c r="B2438" s="4"/>
      <c r="C2438" s="4"/>
    </row>
    <row r="2439" spans="1:3" x14ac:dyDescent="0.25">
      <c r="A2439" s="4"/>
      <c r="B2439" s="4"/>
      <c r="C2439" s="4"/>
    </row>
    <row r="2440" spans="1:3" x14ac:dyDescent="0.25">
      <c r="A2440" s="4"/>
      <c r="B2440" s="4"/>
      <c r="C2440" s="4"/>
    </row>
    <row r="2441" spans="1:3" x14ac:dyDescent="0.25">
      <c r="A2441" s="4"/>
      <c r="B2441" s="4"/>
      <c r="C2441" s="4"/>
    </row>
    <row r="2442" spans="1:3" x14ac:dyDescent="0.25">
      <c r="A2442" s="4"/>
      <c r="B2442" s="4"/>
      <c r="C2442" s="4"/>
    </row>
    <row r="2443" spans="1:3" x14ac:dyDescent="0.25">
      <c r="A2443" s="4"/>
      <c r="B2443" s="4"/>
      <c r="C2443" s="4"/>
    </row>
    <row r="2444" spans="1:3" x14ac:dyDescent="0.25">
      <c r="A2444" s="4"/>
      <c r="B2444" s="4"/>
      <c r="C2444" s="4"/>
    </row>
    <row r="2445" spans="1:3" x14ac:dyDescent="0.25">
      <c r="A2445" s="4"/>
      <c r="B2445" s="4"/>
      <c r="C2445" s="4"/>
    </row>
    <row r="2446" spans="1:3" x14ac:dyDescent="0.25">
      <c r="A2446" s="4"/>
      <c r="B2446" s="4"/>
      <c r="C2446" s="4"/>
    </row>
    <row r="2447" spans="1:3" x14ac:dyDescent="0.25">
      <c r="A2447" s="4"/>
      <c r="B2447" s="4"/>
      <c r="C2447" s="4"/>
    </row>
    <row r="2448" spans="1:3" x14ac:dyDescent="0.25">
      <c r="A2448" s="4"/>
      <c r="B2448" s="4"/>
      <c r="C2448" s="4"/>
    </row>
    <row r="2449" spans="1:3" x14ac:dyDescent="0.25">
      <c r="A2449" s="4"/>
      <c r="B2449" s="4"/>
      <c r="C2449" s="4"/>
    </row>
    <row r="2450" spans="1:3" x14ac:dyDescent="0.25">
      <c r="A2450" s="4"/>
      <c r="B2450" s="4"/>
      <c r="C2450" s="4"/>
    </row>
    <row r="2451" spans="1:3" x14ac:dyDescent="0.25">
      <c r="A2451" s="4"/>
      <c r="B2451" s="4"/>
      <c r="C2451" s="4"/>
    </row>
    <row r="2452" spans="1:3" x14ac:dyDescent="0.25">
      <c r="A2452" s="4"/>
      <c r="B2452" s="4"/>
      <c r="C2452" s="4"/>
    </row>
    <row r="2453" spans="1:3" x14ac:dyDescent="0.25">
      <c r="A2453" s="4"/>
      <c r="B2453" s="4"/>
      <c r="C2453" s="4"/>
    </row>
    <row r="2454" spans="1:3" x14ac:dyDescent="0.25">
      <c r="A2454" s="4"/>
      <c r="B2454" s="4"/>
      <c r="C2454" s="4"/>
    </row>
    <row r="2455" spans="1:3" x14ac:dyDescent="0.25">
      <c r="A2455" s="4"/>
      <c r="B2455" s="4"/>
      <c r="C2455" s="4"/>
    </row>
    <row r="2456" spans="1:3" x14ac:dyDescent="0.25">
      <c r="A2456" s="4"/>
      <c r="B2456" s="4"/>
      <c r="C2456" s="4"/>
    </row>
    <row r="2457" spans="1:3" x14ac:dyDescent="0.25">
      <c r="A2457" s="4"/>
      <c r="B2457" s="4"/>
      <c r="C2457" s="4"/>
    </row>
    <row r="2458" spans="1:3" x14ac:dyDescent="0.25">
      <c r="A2458" s="4"/>
      <c r="B2458" s="4"/>
      <c r="C2458" s="4"/>
    </row>
    <row r="2459" spans="1:3" x14ac:dyDescent="0.25">
      <c r="A2459" s="4"/>
      <c r="B2459" s="4"/>
      <c r="C2459" s="4"/>
    </row>
    <row r="2460" spans="1:3" x14ac:dyDescent="0.25">
      <c r="A2460" s="4"/>
      <c r="B2460" s="4"/>
      <c r="C2460" s="4"/>
    </row>
    <row r="2461" spans="1:3" x14ac:dyDescent="0.25">
      <c r="A2461" s="4"/>
      <c r="B2461" s="4"/>
      <c r="C2461" s="4"/>
    </row>
    <row r="2462" spans="1:3" x14ac:dyDescent="0.25">
      <c r="A2462" s="4"/>
      <c r="B2462" s="4"/>
      <c r="C2462" s="4"/>
    </row>
    <row r="2463" spans="1:3" x14ac:dyDescent="0.25">
      <c r="A2463" s="4"/>
      <c r="B2463" s="4"/>
      <c r="C2463" s="4"/>
    </row>
    <row r="2464" spans="1:3" x14ac:dyDescent="0.25">
      <c r="A2464" s="4"/>
      <c r="B2464" s="4"/>
      <c r="C2464" s="4"/>
    </row>
    <row r="2465" spans="1:3" x14ac:dyDescent="0.25">
      <c r="A2465" s="4"/>
      <c r="B2465" s="4"/>
      <c r="C2465" s="4"/>
    </row>
    <row r="2466" spans="1:3" x14ac:dyDescent="0.25">
      <c r="A2466" s="4"/>
      <c r="B2466" s="4"/>
      <c r="C2466" s="4"/>
    </row>
    <row r="2467" spans="1:3" x14ac:dyDescent="0.25">
      <c r="A2467" s="4"/>
      <c r="B2467" s="4"/>
      <c r="C2467" s="4"/>
    </row>
    <row r="2468" spans="1:3" x14ac:dyDescent="0.25">
      <c r="A2468" s="4"/>
      <c r="B2468" s="4"/>
      <c r="C2468" s="4"/>
    </row>
    <row r="2469" spans="1:3" x14ac:dyDescent="0.25">
      <c r="A2469" s="4"/>
      <c r="B2469" s="4"/>
      <c r="C2469" s="4"/>
    </row>
    <row r="2470" spans="1:3" x14ac:dyDescent="0.25">
      <c r="A2470" s="4"/>
      <c r="B2470" s="4"/>
      <c r="C2470" s="4"/>
    </row>
    <row r="2471" spans="1:3" x14ac:dyDescent="0.25">
      <c r="A2471" s="4"/>
      <c r="B2471" s="4"/>
      <c r="C2471" s="4"/>
    </row>
    <row r="2472" spans="1:3" x14ac:dyDescent="0.25">
      <c r="A2472" s="4"/>
      <c r="B2472" s="4"/>
      <c r="C2472" s="4"/>
    </row>
    <row r="2473" spans="1:3" x14ac:dyDescent="0.25">
      <c r="A2473" s="4"/>
      <c r="B2473" s="4"/>
      <c r="C2473" s="4"/>
    </row>
    <row r="2474" spans="1:3" x14ac:dyDescent="0.25">
      <c r="A2474" s="4"/>
      <c r="B2474" s="4"/>
      <c r="C2474" s="4"/>
    </row>
    <row r="2475" spans="1:3" x14ac:dyDescent="0.25">
      <c r="A2475" s="4"/>
      <c r="B2475" s="4"/>
      <c r="C2475" s="4"/>
    </row>
    <row r="2476" spans="1:3" x14ac:dyDescent="0.25">
      <c r="A2476" s="4"/>
      <c r="B2476" s="4"/>
      <c r="C2476" s="4"/>
    </row>
    <row r="2477" spans="1:3" x14ac:dyDescent="0.25">
      <c r="A2477" s="4"/>
      <c r="B2477" s="4"/>
      <c r="C2477" s="4"/>
    </row>
    <row r="2478" spans="1:3" x14ac:dyDescent="0.25">
      <c r="A2478" s="4"/>
      <c r="B2478" s="4"/>
      <c r="C2478" s="4"/>
    </row>
    <row r="2479" spans="1:3" x14ac:dyDescent="0.25">
      <c r="A2479" s="4"/>
      <c r="B2479" s="4"/>
      <c r="C2479" s="4"/>
    </row>
    <row r="2480" spans="1:3" x14ac:dyDescent="0.25">
      <c r="A2480" s="4"/>
      <c r="B2480" s="4"/>
      <c r="C2480" s="4"/>
    </row>
    <row r="2481" spans="1:3" x14ac:dyDescent="0.25">
      <c r="A2481" s="4"/>
      <c r="B2481" s="4"/>
      <c r="C2481" s="4"/>
    </row>
    <row r="2482" spans="1:3" x14ac:dyDescent="0.25">
      <c r="A2482" s="4"/>
      <c r="B2482" s="4"/>
      <c r="C2482" s="4"/>
    </row>
    <row r="2483" spans="1:3" x14ac:dyDescent="0.25">
      <c r="A2483" s="4"/>
      <c r="B2483" s="4"/>
      <c r="C2483" s="4"/>
    </row>
    <row r="2484" spans="1:3" x14ac:dyDescent="0.25">
      <c r="A2484" s="4"/>
      <c r="B2484" s="4"/>
      <c r="C2484" s="4"/>
    </row>
    <row r="2485" spans="1:3" x14ac:dyDescent="0.25">
      <c r="A2485" s="4"/>
      <c r="B2485" s="4"/>
      <c r="C2485" s="4"/>
    </row>
    <row r="2486" spans="1:3" x14ac:dyDescent="0.25">
      <c r="A2486" s="4"/>
      <c r="B2486" s="4"/>
      <c r="C2486" s="4"/>
    </row>
    <row r="2487" spans="1:3" x14ac:dyDescent="0.25">
      <c r="A2487" s="4"/>
      <c r="B2487" s="4"/>
      <c r="C2487" s="4"/>
    </row>
    <row r="2488" spans="1:3" x14ac:dyDescent="0.25">
      <c r="A2488" s="4"/>
      <c r="B2488" s="4"/>
      <c r="C2488" s="4"/>
    </row>
    <row r="2489" spans="1:3" x14ac:dyDescent="0.25">
      <c r="A2489" s="4"/>
      <c r="B2489" s="4"/>
      <c r="C2489" s="4"/>
    </row>
    <row r="2490" spans="1:3" x14ac:dyDescent="0.25">
      <c r="A2490" s="4"/>
      <c r="B2490" s="4"/>
      <c r="C2490" s="4"/>
    </row>
    <row r="2491" spans="1:3" x14ac:dyDescent="0.25">
      <c r="A2491" s="4"/>
      <c r="B2491" s="4"/>
      <c r="C2491" s="4"/>
    </row>
    <row r="2492" spans="1:3" x14ac:dyDescent="0.25">
      <c r="A2492" s="4"/>
      <c r="B2492" s="4"/>
      <c r="C2492" s="4"/>
    </row>
    <row r="2493" spans="1:3" x14ac:dyDescent="0.25">
      <c r="A2493" s="4"/>
      <c r="B2493" s="4"/>
      <c r="C2493" s="4"/>
    </row>
    <row r="2494" spans="1:3" x14ac:dyDescent="0.25">
      <c r="A2494" s="4"/>
      <c r="B2494" s="4"/>
      <c r="C2494" s="4"/>
    </row>
    <row r="2495" spans="1:3" x14ac:dyDescent="0.25">
      <c r="A2495" s="4"/>
      <c r="B2495" s="4"/>
      <c r="C2495" s="4"/>
    </row>
    <row r="2496" spans="1:3" x14ac:dyDescent="0.25">
      <c r="A2496" s="4"/>
      <c r="B2496" s="4"/>
      <c r="C2496" s="4"/>
    </row>
    <row r="2497" spans="1:3" x14ac:dyDescent="0.25">
      <c r="A2497" s="4"/>
      <c r="B2497" s="4"/>
      <c r="C2497" s="4"/>
    </row>
    <row r="2498" spans="1:3" x14ac:dyDescent="0.25">
      <c r="A2498" s="4"/>
      <c r="B2498" s="4"/>
      <c r="C2498" s="4"/>
    </row>
    <row r="2499" spans="1:3" x14ac:dyDescent="0.25">
      <c r="A2499" s="4"/>
      <c r="B2499" s="4"/>
      <c r="C2499" s="4"/>
    </row>
    <row r="2500" spans="1:3" x14ac:dyDescent="0.25">
      <c r="A2500" s="4"/>
      <c r="B2500" s="4"/>
      <c r="C2500" s="4"/>
    </row>
    <row r="2501" spans="1:3" x14ac:dyDescent="0.25">
      <c r="A2501" s="4"/>
      <c r="B2501" s="4"/>
      <c r="C2501" s="4"/>
    </row>
    <row r="2502" spans="1:3" x14ac:dyDescent="0.25">
      <c r="A2502" s="4"/>
      <c r="B2502" s="4"/>
      <c r="C2502" s="4"/>
    </row>
    <row r="2503" spans="1:3" x14ac:dyDescent="0.25">
      <c r="A2503" s="4"/>
      <c r="B2503" s="4"/>
      <c r="C2503" s="4"/>
    </row>
    <row r="2504" spans="1:3" x14ac:dyDescent="0.25">
      <c r="A2504" s="4"/>
      <c r="B2504" s="4"/>
      <c r="C2504" s="4"/>
    </row>
    <row r="2505" spans="1:3" x14ac:dyDescent="0.25">
      <c r="A2505" s="4"/>
      <c r="B2505" s="4"/>
      <c r="C2505" s="4"/>
    </row>
    <row r="2506" spans="1:3" x14ac:dyDescent="0.25">
      <c r="A2506" s="4"/>
      <c r="B2506" s="4"/>
      <c r="C2506" s="4"/>
    </row>
    <row r="2507" spans="1:3" x14ac:dyDescent="0.25">
      <c r="A2507" s="4"/>
      <c r="B2507" s="4"/>
      <c r="C2507" s="4"/>
    </row>
    <row r="2508" spans="1:3" x14ac:dyDescent="0.25">
      <c r="A2508" s="4"/>
      <c r="B2508" s="4"/>
      <c r="C2508" s="4"/>
    </row>
    <row r="2509" spans="1:3" x14ac:dyDescent="0.25">
      <c r="A2509" s="4"/>
      <c r="B2509" s="4"/>
      <c r="C2509" s="4"/>
    </row>
    <row r="2510" spans="1:3" x14ac:dyDescent="0.25">
      <c r="A2510" s="4"/>
      <c r="B2510" s="4"/>
      <c r="C2510" s="4"/>
    </row>
    <row r="2511" spans="1:3" x14ac:dyDescent="0.25">
      <c r="A2511" s="4"/>
      <c r="B2511" s="4"/>
      <c r="C2511" s="4"/>
    </row>
    <row r="2512" spans="1:3" x14ac:dyDescent="0.25">
      <c r="A2512" s="4"/>
      <c r="B2512" s="4"/>
      <c r="C2512" s="4"/>
    </row>
    <row r="2513" spans="1:3" x14ac:dyDescent="0.25">
      <c r="A2513" s="4"/>
      <c r="B2513" s="4"/>
      <c r="C2513" s="4"/>
    </row>
    <row r="2514" spans="1:3" x14ac:dyDescent="0.25">
      <c r="A2514" s="4"/>
      <c r="B2514" s="4"/>
      <c r="C2514" s="4"/>
    </row>
    <row r="2515" spans="1:3" x14ac:dyDescent="0.25">
      <c r="A2515" s="4"/>
      <c r="B2515" s="4"/>
      <c r="C2515" s="4"/>
    </row>
    <row r="2516" spans="1:3" x14ac:dyDescent="0.25">
      <c r="A2516" s="4"/>
      <c r="B2516" s="4"/>
      <c r="C2516" s="4"/>
    </row>
    <row r="2517" spans="1:3" x14ac:dyDescent="0.25">
      <c r="A2517" s="4"/>
      <c r="B2517" s="4"/>
      <c r="C2517" s="4"/>
    </row>
    <row r="2518" spans="1:3" x14ac:dyDescent="0.25">
      <c r="A2518" s="4"/>
      <c r="B2518" s="4"/>
      <c r="C2518" s="4"/>
    </row>
    <row r="2519" spans="1:3" x14ac:dyDescent="0.25">
      <c r="A2519" s="4"/>
      <c r="B2519" s="4"/>
      <c r="C2519" s="4"/>
    </row>
    <row r="2520" spans="1:3" x14ac:dyDescent="0.25">
      <c r="A2520" s="4"/>
      <c r="B2520" s="4"/>
      <c r="C2520" s="4"/>
    </row>
    <row r="2521" spans="1:3" x14ac:dyDescent="0.25">
      <c r="A2521" s="4"/>
      <c r="B2521" s="4"/>
      <c r="C2521" s="4"/>
    </row>
    <row r="2522" spans="1:3" x14ac:dyDescent="0.25">
      <c r="A2522" s="4"/>
      <c r="B2522" s="4"/>
      <c r="C2522" s="4"/>
    </row>
    <row r="2523" spans="1:3" x14ac:dyDescent="0.25">
      <c r="A2523" s="4"/>
      <c r="B2523" s="4"/>
      <c r="C2523" s="4"/>
    </row>
    <row r="2524" spans="1:3" x14ac:dyDescent="0.25">
      <c r="A2524" s="4"/>
      <c r="B2524" s="4"/>
      <c r="C2524" s="4"/>
    </row>
    <row r="2525" spans="1:3" x14ac:dyDescent="0.25">
      <c r="A2525" s="4"/>
      <c r="B2525" s="4"/>
      <c r="C2525" s="4"/>
    </row>
    <row r="2526" spans="1:3" x14ac:dyDescent="0.25">
      <c r="A2526" s="4"/>
      <c r="B2526" s="4"/>
      <c r="C2526" s="4"/>
    </row>
    <row r="2527" spans="1:3" x14ac:dyDescent="0.25">
      <c r="A2527" s="4"/>
      <c r="B2527" s="4"/>
      <c r="C2527" s="4"/>
    </row>
    <row r="2528" spans="1:3" x14ac:dyDescent="0.25">
      <c r="A2528" s="4"/>
      <c r="B2528" s="4"/>
      <c r="C2528" s="4"/>
    </row>
    <row r="2529" spans="1:3" x14ac:dyDescent="0.25">
      <c r="A2529" s="4"/>
      <c r="B2529" s="4"/>
      <c r="C2529" s="4"/>
    </row>
    <row r="2530" spans="1:3" x14ac:dyDescent="0.25">
      <c r="A2530" s="4"/>
      <c r="B2530" s="4"/>
      <c r="C2530" s="4"/>
    </row>
    <row r="2531" spans="1:3" x14ac:dyDescent="0.25">
      <c r="A2531" s="4"/>
      <c r="B2531" s="4"/>
      <c r="C2531" s="4"/>
    </row>
    <row r="2532" spans="1:3" x14ac:dyDescent="0.25">
      <c r="A2532" s="4"/>
      <c r="B2532" s="4"/>
      <c r="C2532" s="4"/>
    </row>
    <row r="2533" spans="1:3" x14ac:dyDescent="0.25">
      <c r="A2533" s="4"/>
      <c r="B2533" s="4"/>
      <c r="C2533" s="4"/>
    </row>
    <row r="2534" spans="1:3" x14ac:dyDescent="0.25">
      <c r="A2534" s="4"/>
      <c r="B2534" s="4"/>
      <c r="C2534" s="4"/>
    </row>
    <row r="2535" spans="1:3" x14ac:dyDescent="0.25">
      <c r="A2535" s="4"/>
      <c r="B2535" s="4"/>
      <c r="C2535" s="4"/>
    </row>
    <row r="2536" spans="1:3" x14ac:dyDescent="0.25">
      <c r="A2536" s="4"/>
      <c r="B2536" s="4"/>
      <c r="C2536" s="4"/>
    </row>
    <row r="2537" spans="1:3" x14ac:dyDescent="0.25">
      <c r="A2537" s="4"/>
      <c r="B2537" s="4"/>
      <c r="C2537" s="4"/>
    </row>
    <row r="2538" spans="1:3" x14ac:dyDescent="0.25">
      <c r="A2538" s="4"/>
      <c r="B2538" s="4"/>
      <c r="C2538" s="4"/>
    </row>
    <row r="2539" spans="1:3" x14ac:dyDescent="0.25">
      <c r="A2539" s="4"/>
      <c r="B2539" s="4"/>
      <c r="C2539" s="4"/>
    </row>
    <row r="2540" spans="1:3" x14ac:dyDescent="0.25">
      <c r="A2540" s="4"/>
      <c r="B2540" s="4"/>
      <c r="C2540" s="4"/>
    </row>
    <row r="2541" spans="1:3" x14ac:dyDescent="0.25">
      <c r="A2541" s="4"/>
      <c r="B2541" s="4"/>
      <c r="C2541" s="4"/>
    </row>
    <row r="2542" spans="1:3" x14ac:dyDescent="0.25">
      <c r="A2542" s="4"/>
      <c r="B2542" s="4"/>
      <c r="C2542" s="4"/>
    </row>
    <row r="2543" spans="1:3" x14ac:dyDescent="0.25">
      <c r="A2543" s="4"/>
      <c r="B2543" s="4"/>
      <c r="C2543" s="4"/>
    </row>
    <row r="2544" spans="1:3" x14ac:dyDescent="0.25">
      <c r="A2544" s="4"/>
      <c r="B2544" s="4"/>
      <c r="C2544" s="4"/>
    </row>
    <row r="2545" spans="1:3" x14ac:dyDescent="0.25">
      <c r="A2545" s="4"/>
      <c r="B2545" s="4"/>
      <c r="C2545" s="4"/>
    </row>
    <row r="2546" spans="1:3" x14ac:dyDescent="0.25">
      <c r="A2546" s="4"/>
      <c r="B2546" s="4"/>
      <c r="C2546" s="4"/>
    </row>
    <row r="2547" spans="1:3" x14ac:dyDescent="0.25">
      <c r="A2547" s="4"/>
      <c r="B2547" s="4"/>
      <c r="C2547" s="4"/>
    </row>
    <row r="2548" spans="1:3" x14ac:dyDescent="0.25">
      <c r="A2548" s="4"/>
      <c r="B2548" s="4"/>
      <c r="C2548" s="4"/>
    </row>
    <row r="2549" spans="1:3" x14ac:dyDescent="0.25">
      <c r="A2549" s="4"/>
      <c r="B2549" s="4"/>
      <c r="C2549" s="4"/>
    </row>
    <row r="2550" spans="1:3" x14ac:dyDescent="0.25">
      <c r="A2550" s="4"/>
      <c r="B2550" s="4"/>
      <c r="C2550" s="4"/>
    </row>
    <row r="2551" spans="1:3" x14ac:dyDescent="0.25">
      <c r="A2551" s="4"/>
      <c r="B2551" s="4"/>
      <c r="C2551" s="4"/>
    </row>
    <row r="2552" spans="1:3" x14ac:dyDescent="0.25">
      <c r="A2552" s="4"/>
      <c r="B2552" s="4"/>
      <c r="C2552" s="4"/>
    </row>
    <row r="2553" spans="1:3" x14ac:dyDescent="0.25">
      <c r="A2553" s="4"/>
      <c r="B2553" s="4"/>
      <c r="C2553" s="4"/>
    </row>
    <row r="2554" spans="1:3" x14ac:dyDescent="0.25">
      <c r="A2554" s="4"/>
      <c r="B2554" s="4"/>
      <c r="C2554" s="4"/>
    </row>
    <row r="2555" spans="1:3" x14ac:dyDescent="0.25">
      <c r="A2555" s="4"/>
      <c r="B2555" s="4"/>
      <c r="C2555" s="4"/>
    </row>
    <row r="2556" spans="1:3" x14ac:dyDescent="0.25">
      <c r="A2556" s="4"/>
      <c r="B2556" s="4"/>
      <c r="C2556" s="4"/>
    </row>
    <row r="2557" spans="1:3" x14ac:dyDescent="0.25">
      <c r="A2557" s="4"/>
      <c r="B2557" s="4"/>
      <c r="C2557" s="4"/>
    </row>
    <row r="2558" spans="1:3" x14ac:dyDescent="0.25">
      <c r="A2558" s="4"/>
      <c r="B2558" s="4"/>
      <c r="C2558" s="4"/>
    </row>
    <row r="2559" spans="1:3" x14ac:dyDescent="0.25">
      <c r="A2559" s="4"/>
      <c r="B2559" s="4"/>
      <c r="C2559" s="4"/>
    </row>
    <row r="2560" spans="1:3" x14ac:dyDescent="0.25">
      <c r="A2560" s="4"/>
      <c r="B2560" s="4"/>
      <c r="C2560" s="4"/>
    </row>
    <row r="2561" spans="1:3" x14ac:dyDescent="0.25">
      <c r="A2561" s="4"/>
      <c r="B2561" s="4"/>
      <c r="C2561" s="4"/>
    </row>
    <row r="2562" spans="1:3" x14ac:dyDescent="0.25">
      <c r="A2562" s="4"/>
      <c r="B2562" s="4"/>
      <c r="C2562" s="4"/>
    </row>
    <row r="2563" spans="1:3" x14ac:dyDescent="0.25">
      <c r="A2563" s="4"/>
      <c r="B2563" s="4"/>
      <c r="C2563" s="4"/>
    </row>
    <row r="2564" spans="1:3" x14ac:dyDescent="0.25">
      <c r="A2564" s="4"/>
      <c r="B2564" s="4"/>
      <c r="C2564" s="4"/>
    </row>
    <row r="2565" spans="1:3" x14ac:dyDescent="0.25">
      <c r="A2565" s="4"/>
      <c r="B2565" s="4"/>
      <c r="C2565" s="4"/>
    </row>
    <row r="2566" spans="1:3" x14ac:dyDescent="0.25">
      <c r="A2566" s="4"/>
      <c r="B2566" s="4"/>
      <c r="C2566" s="4"/>
    </row>
    <row r="2567" spans="1:3" x14ac:dyDescent="0.25">
      <c r="A2567" s="4"/>
      <c r="B2567" s="4"/>
      <c r="C2567" s="4"/>
    </row>
    <row r="2568" spans="1:3" x14ac:dyDescent="0.25">
      <c r="A2568" s="4"/>
      <c r="B2568" s="4"/>
      <c r="C2568" s="4"/>
    </row>
    <row r="2569" spans="1:3" x14ac:dyDescent="0.25">
      <c r="A2569" s="4"/>
      <c r="B2569" s="4"/>
      <c r="C2569" s="4"/>
    </row>
    <row r="2570" spans="1:3" x14ac:dyDescent="0.25">
      <c r="A2570" s="4"/>
      <c r="B2570" s="4"/>
      <c r="C2570" s="4"/>
    </row>
    <row r="2571" spans="1:3" x14ac:dyDescent="0.25">
      <c r="A2571" s="4"/>
      <c r="B2571" s="4"/>
      <c r="C2571" s="4"/>
    </row>
    <row r="2572" spans="1:3" x14ac:dyDescent="0.25">
      <c r="A2572" s="4"/>
      <c r="B2572" s="4"/>
      <c r="C2572" s="4"/>
    </row>
    <row r="2573" spans="1:3" x14ac:dyDescent="0.25">
      <c r="A2573" s="4"/>
      <c r="B2573" s="4"/>
      <c r="C2573" s="4"/>
    </row>
    <row r="2574" spans="1:3" x14ac:dyDescent="0.25">
      <c r="A2574" s="4"/>
      <c r="B2574" s="4"/>
      <c r="C2574" s="4"/>
    </row>
    <row r="2575" spans="1:3" x14ac:dyDescent="0.25">
      <c r="A2575" s="4"/>
      <c r="B2575" s="4"/>
      <c r="C2575" s="4"/>
    </row>
    <row r="2576" spans="1:3" x14ac:dyDescent="0.25">
      <c r="A2576" s="4"/>
      <c r="B2576" s="4"/>
      <c r="C2576" s="4"/>
    </row>
    <row r="2577" spans="1:3" x14ac:dyDescent="0.25">
      <c r="A2577" s="4"/>
      <c r="B2577" s="4"/>
      <c r="C2577" s="4"/>
    </row>
    <row r="2578" spans="1:3" x14ac:dyDescent="0.25">
      <c r="A2578" s="4"/>
      <c r="B2578" s="4"/>
      <c r="C2578" s="4"/>
    </row>
    <row r="2579" spans="1:3" x14ac:dyDescent="0.25">
      <c r="A2579" s="4"/>
      <c r="B2579" s="4"/>
      <c r="C2579" s="4"/>
    </row>
    <row r="2580" spans="1:3" x14ac:dyDescent="0.25">
      <c r="A2580" s="4"/>
      <c r="B2580" s="4"/>
      <c r="C2580" s="4"/>
    </row>
    <row r="2581" spans="1:3" x14ac:dyDescent="0.25">
      <c r="A2581" s="4"/>
      <c r="B2581" s="4"/>
      <c r="C2581" s="4"/>
    </row>
    <row r="2582" spans="1:3" x14ac:dyDescent="0.25">
      <c r="A2582" s="4"/>
      <c r="B2582" s="4"/>
      <c r="C2582" s="4"/>
    </row>
    <row r="2583" spans="1:3" x14ac:dyDescent="0.25">
      <c r="A2583" s="4"/>
      <c r="B2583" s="4"/>
      <c r="C2583" s="4"/>
    </row>
    <row r="2584" spans="1:3" x14ac:dyDescent="0.25">
      <c r="A2584" s="4"/>
      <c r="B2584" s="4"/>
      <c r="C2584" s="4"/>
    </row>
    <row r="2585" spans="1:3" x14ac:dyDescent="0.25">
      <c r="A2585" s="4"/>
      <c r="B2585" s="4"/>
      <c r="C2585" s="4"/>
    </row>
    <row r="2586" spans="1:3" x14ac:dyDescent="0.25">
      <c r="A2586" s="4"/>
      <c r="B2586" s="4"/>
      <c r="C2586" s="4"/>
    </row>
    <row r="2587" spans="1:3" x14ac:dyDescent="0.25">
      <c r="A2587" s="4"/>
      <c r="B2587" s="4"/>
      <c r="C2587" s="4"/>
    </row>
    <row r="2588" spans="1:3" x14ac:dyDescent="0.25">
      <c r="A2588" s="4"/>
      <c r="B2588" s="4"/>
      <c r="C2588" s="4"/>
    </row>
    <row r="2589" spans="1:3" x14ac:dyDescent="0.25">
      <c r="A2589" s="4"/>
      <c r="B2589" s="4"/>
      <c r="C2589" s="4"/>
    </row>
    <row r="2590" spans="1:3" x14ac:dyDescent="0.25">
      <c r="A2590" s="4"/>
      <c r="B2590" s="4"/>
      <c r="C2590" s="4"/>
    </row>
    <row r="2591" spans="1:3" x14ac:dyDescent="0.25">
      <c r="A2591" s="4"/>
      <c r="B2591" s="4"/>
      <c r="C2591" s="4"/>
    </row>
    <row r="2592" spans="1:3" x14ac:dyDescent="0.25">
      <c r="A2592" s="4"/>
      <c r="B2592" s="4"/>
      <c r="C2592" s="4"/>
    </row>
    <row r="2593" spans="1:3" x14ac:dyDescent="0.25">
      <c r="A2593" s="4"/>
      <c r="B2593" s="4"/>
      <c r="C2593" s="4"/>
    </row>
    <row r="2594" spans="1:3" x14ac:dyDescent="0.25">
      <c r="A2594" s="4"/>
      <c r="B2594" s="4"/>
      <c r="C2594" s="4"/>
    </row>
    <row r="2595" spans="1:3" x14ac:dyDescent="0.25">
      <c r="A2595" s="4"/>
      <c r="B2595" s="4"/>
      <c r="C2595" s="4"/>
    </row>
    <row r="2596" spans="1:3" x14ac:dyDescent="0.25">
      <c r="A2596" s="4"/>
      <c r="B2596" s="4"/>
      <c r="C2596" s="4"/>
    </row>
    <row r="2597" spans="1:3" x14ac:dyDescent="0.25">
      <c r="A2597" s="4"/>
      <c r="B2597" s="4"/>
      <c r="C2597" s="4"/>
    </row>
    <row r="2598" spans="1:3" x14ac:dyDescent="0.25">
      <c r="A2598" s="4"/>
      <c r="B2598" s="4"/>
      <c r="C2598" s="4"/>
    </row>
    <row r="2599" spans="1:3" x14ac:dyDescent="0.25">
      <c r="A2599" s="4"/>
      <c r="B2599" s="4"/>
      <c r="C2599" s="4"/>
    </row>
    <row r="2600" spans="1:3" x14ac:dyDescent="0.25">
      <c r="A2600" s="4"/>
      <c r="B2600" s="4"/>
      <c r="C2600" s="4"/>
    </row>
    <row r="2601" spans="1:3" x14ac:dyDescent="0.25">
      <c r="A2601" s="4"/>
      <c r="B2601" s="4"/>
      <c r="C2601" s="4"/>
    </row>
    <row r="2602" spans="1:3" x14ac:dyDescent="0.25">
      <c r="B2602" s="36"/>
      <c r="C2602" s="36"/>
    </row>
    <row r="2603" spans="1:3" x14ac:dyDescent="0.25">
      <c r="B2603" s="36"/>
      <c r="C2603" s="36"/>
    </row>
    <row r="2604" spans="1:3" x14ac:dyDescent="0.25">
      <c r="B2604" s="36"/>
      <c r="C2604" s="36"/>
    </row>
    <row r="2605" spans="1:3" x14ac:dyDescent="0.25">
      <c r="B2605" s="36"/>
      <c r="C2605" s="36"/>
    </row>
    <row r="2606" spans="1:3" x14ac:dyDescent="0.25">
      <c r="B2606" s="36"/>
      <c r="C2606" s="36"/>
    </row>
    <row r="2607" spans="1:3" x14ac:dyDescent="0.25">
      <c r="B2607" s="36"/>
      <c r="C2607" s="36"/>
    </row>
    <row r="2608" spans="1:3" x14ac:dyDescent="0.25">
      <c r="B2608" s="36"/>
      <c r="C2608" s="36"/>
    </row>
    <row r="2609" spans="2:3" x14ac:dyDescent="0.25">
      <c r="B2609" s="36"/>
      <c r="C2609" s="36"/>
    </row>
    <row r="2610" spans="2:3" x14ac:dyDescent="0.25">
      <c r="B2610" s="36"/>
      <c r="C2610" s="36"/>
    </row>
    <row r="2611" spans="2:3" x14ac:dyDescent="0.25">
      <c r="B2611" s="36"/>
      <c r="C2611" s="36"/>
    </row>
    <row r="2612" spans="2:3" x14ac:dyDescent="0.25">
      <c r="B2612" s="36"/>
      <c r="C2612" s="36"/>
    </row>
    <row r="2613" spans="2:3" x14ac:dyDescent="0.25">
      <c r="B2613" s="36"/>
      <c r="C2613" s="36"/>
    </row>
    <row r="2614" spans="2:3" x14ac:dyDescent="0.25">
      <c r="B2614" s="36"/>
      <c r="C2614" s="36"/>
    </row>
    <row r="2615" spans="2:3" x14ac:dyDescent="0.25">
      <c r="B2615" s="36"/>
      <c r="C2615" s="36"/>
    </row>
    <row r="2616" spans="2:3" x14ac:dyDescent="0.25">
      <c r="B2616" s="36"/>
      <c r="C2616" s="36"/>
    </row>
    <row r="2617" spans="2:3" x14ac:dyDescent="0.25">
      <c r="B2617" s="36"/>
      <c r="C2617" s="36"/>
    </row>
    <row r="2618" spans="2:3" x14ac:dyDescent="0.25">
      <c r="B2618" s="36"/>
      <c r="C2618" s="36"/>
    </row>
    <row r="2619" spans="2:3" x14ac:dyDescent="0.25">
      <c r="B2619" s="36"/>
      <c r="C2619" s="36"/>
    </row>
    <row r="2620" spans="2:3" x14ac:dyDescent="0.25">
      <c r="B2620" s="36"/>
      <c r="C2620" s="36"/>
    </row>
    <row r="2621" spans="2:3" x14ac:dyDescent="0.25">
      <c r="B2621" s="36"/>
      <c r="C2621" s="36"/>
    </row>
    <row r="2622" spans="2:3" x14ac:dyDescent="0.25">
      <c r="B2622" s="36"/>
      <c r="C2622" s="36"/>
    </row>
    <row r="2623" spans="2:3" x14ac:dyDescent="0.25">
      <c r="B2623" s="36"/>
      <c r="C2623" s="36"/>
    </row>
    <row r="2624" spans="2:3" x14ac:dyDescent="0.25">
      <c r="B2624" s="36"/>
      <c r="C2624" s="36"/>
    </row>
    <row r="2625" spans="2:3" x14ac:dyDescent="0.25">
      <c r="B2625" s="36"/>
      <c r="C2625" s="36"/>
    </row>
    <row r="2626" spans="2:3" x14ac:dyDescent="0.25">
      <c r="B2626" s="36"/>
      <c r="C2626" s="36"/>
    </row>
    <row r="2627" spans="2:3" x14ac:dyDescent="0.25">
      <c r="B2627" s="36"/>
      <c r="C2627" s="36"/>
    </row>
    <row r="2628" spans="2:3" x14ac:dyDescent="0.25">
      <c r="B2628" s="36"/>
      <c r="C2628" s="36"/>
    </row>
    <row r="2629" spans="2:3" x14ac:dyDescent="0.25">
      <c r="B2629" s="36"/>
      <c r="C2629" s="36"/>
    </row>
    <row r="2630" spans="2:3" x14ac:dyDescent="0.25">
      <c r="B2630" s="36"/>
      <c r="C2630" s="36"/>
    </row>
    <row r="2631" spans="2:3" x14ac:dyDescent="0.25">
      <c r="B2631" s="36"/>
      <c r="C2631" s="36"/>
    </row>
    <row r="2632" spans="2:3" x14ac:dyDescent="0.25">
      <c r="B2632" s="36"/>
      <c r="C2632" s="36"/>
    </row>
    <row r="2633" spans="2:3" x14ac:dyDescent="0.25">
      <c r="B2633" s="36"/>
      <c r="C2633" s="36"/>
    </row>
    <row r="2634" spans="2:3" x14ac:dyDescent="0.25">
      <c r="B2634" s="36"/>
      <c r="C2634" s="36"/>
    </row>
    <row r="2635" spans="2:3" x14ac:dyDescent="0.25">
      <c r="B2635" s="36"/>
      <c r="C2635" s="36"/>
    </row>
    <row r="2636" spans="2:3" x14ac:dyDescent="0.25">
      <c r="B2636" s="36"/>
      <c r="C2636" s="36"/>
    </row>
    <row r="2637" spans="2:3" x14ac:dyDescent="0.25">
      <c r="B2637" s="36"/>
      <c r="C2637" s="36"/>
    </row>
    <row r="2638" spans="2:3" x14ac:dyDescent="0.25">
      <c r="B2638" s="36"/>
      <c r="C2638" s="36"/>
    </row>
    <row r="2639" spans="2:3" x14ac:dyDescent="0.25">
      <c r="B2639" s="36"/>
      <c r="C2639" s="36"/>
    </row>
    <row r="2640" spans="2:3" x14ac:dyDescent="0.25">
      <c r="B2640" s="36"/>
      <c r="C2640" s="36"/>
    </row>
    <row r="2641" spans="2:3" x14ac:dyDescent="0.25">
      <c r="B2641" s="36"/>
      <c r="C2641" s="36"/>
    </row>
    <row r="2642" spans="2:3" x14ac:dyDescent="0.25">
      <c r="B2642" s="36"/>
      <c r="C2642" s="36"/>
    </row>
    <row r="2643" spans="2:3" x14ac:dyDescent="0.25">
      <c r="B2643" s="36"/>
      <c r="C2643" s="36"/>
    </row>
    <row r="2644" spans="2:3" x14ac:dyDescent="0.25">
      <c r="B2644" s="36"/>
      <c r="C2644" s="36"/>
    </row>
    <row r="2645" spans="2:3" x14ac:dyDescent="0.25">
      <c r="B2645" s="36"/>
      <c r="C2645" s="36"/>
    </row>
    <row r="2646" spans="2:3" x14ac:dyDescent="0.25">
      <c r="B2646" s="36"/>
      <c r="C2646" s="36"/>
    </row>
    <row r="2647" spans="2:3" x14ac:dyDescent="0.25">
      <c r="B2647" s="36"/>
      <c r="C2647" s="36"/>
    </row>
    <row r="2648" spans="2:3" x14ac:dyDescent="0.25">
      <c r="B2648" s="36"/>
      <c r="C2648" s="36"/>
    </row>
    <row r="2649" spans="2:3" x14ac:dyDescent="0.25">
      <c r="B2649" s="36"/>
      <c r="C2649" s="36"/>
    </row>
    <row r="2650" spans="2:3" x14ac:dyDescent="0.25">
      <c r="B2650" s="36"/>
      <c r="C2650" s="36"/>
    </row>
    <row r="2651" spans="2:3" x14ac:dyDescent="0.25">
      <c r="B2651" s="36"/>
      <c r="C2651" s="36"/>
    </row>
    <row r="2652" spans="2:3" x14ac:dyDescent="0.25">
      <c r="B2652" s="36"/>
      <c r="C2652" s="36"/>
    </row>
    <row r="2653" spans="2:3" x14ac:dyDescent="0.25">
      <c r="B2653" s="36"/>
      <c r="C2653" s="36"/>
    </row>
    <row r="2654" spans="2:3" x14ac:dyDescent="0.25">
      <c r="B2654" s="36"/>
      <c r="C2654" s="36"/>
    </row>
    <row r="2655" spans="2:3" x14ac:dyDescent="0.25">
      <c r="B2655" s="36"/>
      <c r="C2655" s="36"/>
    </row>
    <row r="2656" spans="2:3" x14ac:dyDescent="0.25">
      <c r="B2656" s="36"/>
      <c r="C2656" s="36"/>
    </row>
    <row r="2657" spans="2:3" x14ac:dyDescent="0.25">
      <c r="B2657" s="36"/>
      <c r="C2657" s="36"/>
    </row>
    <row r="2658" spans="2:3" x14ac:dyDescent="0.25">
      <c r="B2658" s="36"/>
      <c r="C2658" s="36"/>
    </row>
    <row r="2659" spans="2:3" x14ac:dyDescent="0.25">
      <c r="B2659" s="36"/>
      <c r="C2659" s="36"/>
    </row>
    <row r="2660" spans="2:3" x14ac:dyDescent="0.25">
      <c r="B2660" s="36"/>
      <c r="C2660" s="36"/>
    </row>
    <row r="2661" spans="2:3" x14ac:dyDescent="0.25">
      <c r="B2661" s="36"/>
      <c r="C2661" s="36"/>
    </row>
    <row r="2662" spans="2:3" x14ac:dyDescent="0.25">
      <c r="B2662" s="36"/>
      <c r="C2662" s="36"/>
    </row>
    <row r="2663" spans="2:3" x14ac:dyDescent="0.25">
      <c r="B2663" s="36"/>
      <c r="C2663" s="36"/>
    </row>
    <row r="2664" spans="2:3" x14ac:dyDescent="0.25">
      <c r="B2664" s="36"/>
      <c r="C2664" s="36"/>
    </row>
    <row r="2665" spans="2:3" x14ac:dyDescent="0.25">
      <c r="B2665" s="36"/>
      <c r="C2665" s="36"/>
    </row>
    <row r="2666" spans="2:3" x14ac:dyDescent="0.25">
      <c r="B2666" s="36"/>
      <c r="C2666" s="36"/>
    </row>
    <row r="2667" spans="2:3" x14ac:dyDescent="0.25">
      <c r="B2667" s="36"/>
      <c r="C2667" s="36"/>
    </row>
    <row r="2668" spans="2:3" x14ac:dyDescent="0.25">
      <c r="B2668" s="36"/>
      <c r="C2668" s="36"/>
    </row>
    <row r="2669" spans="2:3" x14ac:dyDescent="0.25">
      <c r="B2669" s="36"/>
      <c r="C2669" s="36"/>
    </row>
    <row r="2670" spans="2:3" x14ac:dyDescent="0.25">
      <c r="B2670" s="36"/>
      <c r="C2670" s="36"/>
    </row>
    <row r="2671" spans="2:3" x14ac:dyDescent="0.25">
      <c r="B2671" s="36"/>
      <c r="C2671" s="36"/>
    </row>
    <row r="2672" spans="2:3" x14ac:dyDescent="0.25">
      <c r="B2672" s="36"/>
      <c r="C2672" s="36"/>
    </row>
    <row r="2673" spans="2:3" x14ac:dyDescent="0.25">
      <c r="B2673" s="36"/>
      <c r="C2673" s="36"/>
    </row>
    <row r="2674" spans="2:3" x14ac:dyDescent="0.25">
      <c r="B2674" s="36"/>
      <c r="C2674" s="36"/>
    </row>
    <row r="2675" spans="2:3" x14ac:dyDescent="0.25">
      <c r="B2675" s="36"/>
      <c r="C2675" s="36"/>
    </row>
    <row r="2676" spans="2:3" x14ac:dyDescent="0.25">
      <c r="B2676" s="36"/>
      <c r="C2676" s="36"/>
    </row>
    <row r="2677" spans="2:3" x14ac:dyDescent="0.25">
      <c r="B2677" s="36"/>
      <c r="C2677" s="36"/>
    </row>
    <row r="2678" spans="2:3" x14ac:dyDescent="0.25">
      <c r="B2678" s="36"/>
      <c r="C2678" s="36"/>
    </row>
    <row r="2679" spans="2:3" x14ac:dyDescent="0.25">
      <c r="B2679" s="36"/>
      <c r="C2679" s="36"/>
    </row>
    <row r="2680" spans="2:3" x14ac:dyDescent="0.25">
      <c r="B2680" s="36"/>
      <c r="C2680" s="36"/>
    </row>
    <row r="2681" spans="2:3" x14ac:dyDescent="0.25">
      <c r="B2681" s="36"/>
      <c r="C2681" s="36"/>
    </row>
    <row r="2682" spans="2:3" x14ac:dyDescent="0.25">
      <c r="B2682" s="36"/>
      <c r="C2682" s="36"/>
    </row>
    <row r="2683" spans="2:3" x14ac:dyDescent="0.25">
      <c r="B2683" s="36"/>
      <c r="C2683" s="36"/>
    </row>
    <row r="2684" spans="2:3" x14ac:dyDescent="0.25">
      <c r="B2684" s="36"/>
      <c r="C2684" s="36"/>
    </row>
    <row r="2685" spans="2:3" x14ac:dyDescent="0.25">
      <c r="B2685" s="36"/>
      <c r="C2685" s="36"/>
    </row>
    <row r="2686" spans="2:3" x14ac:dyDescent="0.25">
      <c r="B2686" s="36"/>
      <c r="C2686" s="36"/>
    </row>
    <row r="2687" spans="2:3" x14ac:dyDescent="0.25">
      <c r="B2687" s="36"/>
      <c r="C2687" s="36"/>
    </row>
    <row r="2688" spans="2:3" x14ac:dyDescent="0.25">
      <c r="B2688" s="36"/>
      <c r="C2688" s="36"/>
    </row>
    <row r="2689" spans="2:3" x14ac:dyDescent="0.25">
      <c r="B2689" s="36"/>
      <c r="C2689" s="36"/>
    </row>
    <row r="2690" spans="2:3" x14ac:dyDescent="0.25">
      <c r="B2690" s="36"/>
      <c r="C2690" s="36"/>
    </row>
    <row r="2691" spans="2:3" x14ac:dyDescent="0.25">
      <c r="B2691" s="36"/>
      <c r="C2691" s="36"/>
    </row>
    <row r="2692" spans="2:3" x14ac:dyDescent="0.25">
      <c r="B2692" s="36"/>
      <c r="C2692" s="36"/>
    </row>
    <row r="2693" spans="2:3" x14ac:dyDescent="0.25">
      <c r="B2693" s="36"/>
      <c r="C2693" s="36"/>
    </row>
    <row r="2694" spans="2:3" x14ac:dyDescent="0.25">
      <c r="B2694" s="36"/>
      <c r="C2694" s="36"/>
    </row>
    <row r="2695" spans="2:3" x14ac:dyDescent="0.25">
      <c r="B2695" s="36"/>
      <c r="C2695" s="36"/>
    </row>
    <row r="2696" spans="2:3" x14ac:dyDescent="0.25">
      <c r="B2696" s="36"/>
      <c r="C2696" s="36"/>
    </row>
    <row r="2697" spans="2:3" x14ac:dyDescent="0.25">
      <c r="B2697" s="36"/>
      <c r="C2697" s="36"/>
    </row>
    <row r="2698" spans="2:3" x14ac:dyDescent="0.25">
      <c r="B2698" s="36"/>
      <c r="C2698" s="36"/>
    </row>
    <row r="2699" spans="2:3" x14ac:dyDescent="0.25">
      <c r="B2699" s="36"/>
      <c r="C2699" s="36"/>
    </row>
    <row r="2700" spans="2:3" x14ac:dyDescent="0.25">
      <c r="B2700" s="36"/>
      <c r="C2700" s="36"/>
    </row>
    <row r="2701" spans="2:3" x14ac:dyDescent="0.25">
      <c r="B2701" s="36"/>
      <c r="C2701" s="36"/>
    </row>
    <row r="2702" spans="2:3" x14ac:dyDescent="0.25">
      <c r="B2702" s="36"/>
      <c r="C2702" s="36"/>
    </row>
    <row r="2703" spans="2:3" x14ac:dyDescent="0.25">
      <c r="B2703" s="36"/>
      <c r="C2703" s="36"/>
    </row>
    <row r="2704" spans="2:3" x14ac:dyDescent="0.25">
      <c r="B2704" s="36"/>
      <c r="C2704" s="36"/>
    </row>
    <row r="2705" spans="2:3" x14ac:dyDescent="0.25">
      <c r="B2705" s="36"/>
      <c r="C2705" s="36"/>
    </row>
    <row r="2706" spans="2:3" x14ac:dyDescent="0.25">
      <c r="B2706" s="36"/>
      <c r="C2706" s="36"/>
    </row>
    <row r="2707" spans="2:3" x14ac:dyDescent="0.25">
      <c r="B2707" s="36"/>
      <c r="C2707" s="36"/>
    </row>
    <row r="2708" spans="2:3" x14ac:dyDescent="0.25">
      <c r="B2708" s="36"/>
      <c r="C2708" s="36"/>
    </row>
    <row r="2709" spans="2:3" x14ac:dyDescent="0.25">
      <c r="B2709" s="36"/>
      <c r="C2709" s="36"/>
    </row>
    <row r="2710" spans="2:3" x14ac:dyDescent="0.25">
      <c r="B2710" s="36"/>
      <c r="C2710" s="36"/>
    </row>
    <row r="2711" spans="2:3" x14ac:dyDescent="0.25">
      <c r="B2711" s="36"/>
      <c r="C2711" s="36"/>
    </row>
    <row r="2712" spans="2:3" x14ac:dyDescent="0.25">
      <c r="B2712" s="36"/>
      <c r="C2712" s="36"/>
    </row>
    <row r="2713" spans="2:3" x14ac:dyDescent="0.25">
      <c r="B2713" s="36"/>
      <c r="C2713" s="36"/>
    </row>
    <row r="2714" spans="2:3" x14ac:dyDescent="0.25">
      <c r="B2714" s="36"/>
      <c r="C2714" s="36"/>
    </row>
    <row r="2715" spans="2:3" x14ac:dyDescent="0.25">
      <c r="B2715" s="36"/>
      <c r="C2715" s="36"/>
    </row>
    <row r="2716" spans="2:3" x14ac:dyDescent="0.25">
      <c r="B2716" s="36"/>
      <c r="C2716" s="36"/>
    </row>
    <row r="2717" spans="2:3" x14ac:dyDescent="0.25">
      <c r="B2717" s="36"/>
      <c r="C2717" s="36"/>
    </row>
    <row r="2718" spans="2:3" x14ac:dyDescent="0.25">
      <c r="B2718" s="36"/>
      <c r="C2718" s="36"/>
    </row>
    <row r="2719" spans="2:3" x14ac:dyDescent="0.25">
      <c r="B2719" s="36"/>
      <c r="C2719" s="36"/>
    </row>
    <row r="2720" spans="2:3" x14ac:dyDescent="0.25">
      <c r="B2720" s="36"/>
      <c r="C2720" s="36"/>
    </row>
    <row r="2721" spans="2:3" x14ac:dyDescent="0.25">
      <c r="B2721" s="36"/>
      <c r="C2721" s="36"/>
    </row>
    <row r="2722" spans="2:3" x14ac:dyDescent="0.25">
      <c r="B2722" s="36"/>
      <c r="C2722" s="36"/>
    </row>
    <row r="2723" spans="2:3" x14ac:dyDescent="0.25">
      <c r="B2723" s="36"/>
      <c r="C2723" s="36"/>
    </row>
    <row r="2724" spans="2:3" x14ac:dyDescent="0.25">
      <c r="B2724" s="36"/>
      <c r="C2724" s="36"/>
    </row>
    <row r="2725" spans="2:3" x14ac:dyDescent="0.25">
      <c r="B2725" s="36"/>
      <c r="C2725" s="36"/>
    </row>
    <row r="2726" spans="2:3" x14ac:dyDescent="0.25">
      <c r="B2726" s="36"/>
      <c r="C2726" s="36"/>
    </row>
    <row r="2727" spans="2:3" x14ac:dyDescent="0.25">
      <c r="B2727" s="36"/>
      <c r="C2727" s="36"/>
    </row>
    <row r="2728" spans="2:3" x14ac:dyDescent="0.25">
      <c r="B2728" s="36"/>
      <c r="C2728" s="36"/>
    </row>
    <row r="2729" spans="2:3" x14ac:dyDescent="0.25">
      <c r="B2729" s="36"/>
      <c r="C2729" s="36"/>
    </row>
    <row r="2730" spans="2:3" x14ac:dyDescent="0.25">
      <c r="B2730" s="36"/>
      <c r="C2730" s="36"/>
    </row>
    <row r="2731" spans="2:3" x14ac:dyDescent="0.25">
      <c r="B2731" s="36"/>
      <c r="C2731" s="36"/>
    </row>
    <row r="2732" spans="2:3" x14ac:dyDescent="0.25">
      <c r="B2732" s="36"/>
      <c r="C2732" s="36"/>
    </row>
    <row r="2733" spans="2:3" x14ac:dyDescent="0.25">
      <c r="B2733" s="36"/>
      <c r="C2733" s="36"/>
    </row>
    <row r="2734" spans="2:3" x14ac:dyDescent="0.25">
      <c r="B2734" s="36"/>
      <c r="C2734" s="36"/>
    </row>
    <row r="2735" spans="2:3" x14ac:dyDescent="0.25">
      <c r="B2735" s="36"/>
      <c r="C2735" s="36"/>
    </row>
    <row r="2736" spans="2:3" x14ac:dyDescent="0.25">
      <c r="B2736" s="36"/>
      <c r="C2736" s="36"/>
    </row>
    <row r="2737" spans="2:3" x14ac:dyDescent="0.25">
      <c r="B2737" s="36"/>
      <c r="C2737" s="36"/>
    </row>
    <row r="2738" spans="2:3" x14ac:dyDescent="0.25">
      <c r="B2738" s="36"/>
      <c r="C2738" s="36"/>
    </row>
    <row r="2739" spans="2:3" x14ac:dyDescent="0.25">
      <c r="B2739" s="36"/>
      <c r="C2739" s="36"/>
    </row>
    <row r="2740" spans="2:3" x14ac:dyDescent="0.25">
      <c r="B2740" s="36"/>
      <c r="C2740" s="36"/>
    </row>
    <row r="2741" spans="2:3" x14ac:dyDescent="0.25">
      <c r="B2741" s="36"/>
      <c r="C2741" s="36"/>
    </row>
    <row r="2742" spans="2:3" x14ac:dyDescent="0.25">
      <c r="B2742" s="36"/>
      <c r="C2742" s="36"/>
    </row>
    <row r="2743" spans="2:3" x14ac:dyDescent="0.25">
      <c r="B2743" s="36"/>
      <c r="C2743" s="36"/>
    </row>
    <row r="2744" spans="2:3" x14ac:dyDescent="0.25">
      <c r="B2744" s="36"/>
      <c r="C2744" s="36"/>
    </row>
    <row r="2745" spans="2:3" x14ac:dyDescent="0.25">
      <c r="B2745" s="36"/>
      <c r="C2745" s="36"/>
    </row>
    <row r="2746" spans="2:3" x14ac:dyDescent="0.25">
      <c r="B2746" s="36"/>
      <c r="C2746" s="36"/>
    </row>
    <row r="2747" spans="2:3" x14ac:dyDescent="0.25">
      <c r="B2747" s="36"/>
      <c r="C2747" s="36"/>
    </row>
    <row r="2748" spans="2:3" x14ac:dyDescent="0.25">
      <c r="B2748" s="36"/>
      <c r="C2748" s="36"/>
    </row>
    <row r="2749" spans="2:3" x14ac:dyDescent="0.25">
      <c r="B2749" s="36"/>
      <c r="C2749" s="36"/>
    </row>
    <row r="2750" spans="2:3" x14ac:dyDescent="0.25">
      <c r="B2750" s="36"/>
      <c r="C2750" s="36"/>
    </row>
    <row r="2751" spans="2:3" x14ac:dyDescent="0.25">
      <c r="B2751" s="36"/>
      <c r="C2751" s="36"/>
    </row>
    <row r="2752" spans="2:3" x14ac:dyDescent="0.25">
      <c r="B2752" s="36"/>
      <c r="C2752" s="36"/>
    </row>
    <row r="2753" spans="2:3" x14ac:dyDescent="0.25">
      <c r="B2753" s="36"/>
      <c r="C2753" s="36"/>
    </row>
    <row r="2754" spans="2:3" x14ac:dyDescent="0.25">
      <c r="B2754" s="36"/>
      <c r="C2754" s="36"/>
    </row>
    <row r="2755" spans="2:3" x14ac:dyDescent="0.25">
      <c r="B2755" s="36"/>
      <c r="C2755" s="36"/>
    </row>
    <row r="2756" spans="2:3" x14ac:dyDescent="0.25">
      <c r="B2756" s="36"/>
      <c r="C2756" s="36"/>
    </row>
    <row r="2757" spans="2:3" x14ac:dyDescent="0.25">
      <c r="B2757" s="36"/>
      <c r="C2757" s="36"/>
    </row>
    <row r="2758" spans="2:3" x14ac:dyDescent="0.25">
      <c r="B2758" s="36"/>
      <c r="C2758" s="36"/>
    </row>
    <row r="2759" spans="2:3" x14ac:dyDescent="0.25">
      <c r="B2759" s="36"/>
      <c r="C2759" s="36"/>
    </row>
    <row r="2760" spans="2:3" x14ac:dyDescent="0.25">
      <c r="B2760" s="36"/>
      <c r="C2760" s="36"/>
    </row>
    <row r="2761" spans="2:3" x14ac:dyDescent="0.25">
      <c r="B2761" s="36"/>
      <c r="C2761" s="36"/>
    </row>
    <row r="2762" spans="2:3" x14ac:dyDescent="0.25">
      <c r="B2762" s="36"/>
      <c r="C2762" s="36"/>
    </row>
    <row r="2763" spans="2:3" x14ac:dyDescent="0.25">
      <c r="B2763" s="36"/>
      <c r="C2763" s="36"/>
    </row>
    <row r="2764" spans="2:3" x14ac:dyDescent="0.25">
      <c r="B2764" s="36"/>
      <c r="C2764" s="36"/>
    </row>
    <row r="2765" spans="2:3" x14ac:dyDescent="0.25">
      <c r="B2765" s="36"/>
      <c r="C2765" s="36"/>
    </row>
    <row r="2766" spans="2:3" x14ac:dyDescent="0.25">
      <c r="B2766" s="36"/>
      <c r="C2766" s="36"/>
    </row>
    <row r="2767" spans="2:3" x14ac:dyDescent="0.25">
      <c r="B2767" s="36"/>
      <c r="C2767" s="36"/>
    </row>
    <row r="2768" spans="2:3" x14ac:dyDescent="0.25">
      <c r="B2768" s="36"/>
      <c r="C2768" s="36"/>
    </row>
    <row r="2769" spans="2:3" x14ac:dyDescent="0.25">
      <c r="B2769" s="36"/>
      <c r="C2769" s="36"/>
    </row>
    <row r="2770" spans="2:3" x14ac:dyDescent="0.25">
      <c r="B2770" s="36"/>
      <c r="C2770" s="36"/>
    </row>
    <row r="2771" spans="2:3" x14ac:dyDescent="0.25">
      <c r="B2771" s="36"/>
      <c r="C2771" s="36"/>
    </row>
    <row r="2772" spans="2:3" x14ac:dyDescent="0.25">
      <c r="B2772" s="36"/>
    </row>
    <row r="2773" spans="2:3" x14ac:dyDescent="0.25">
      <c r="B2773" s="36"/>
      <c r="C2773" s="36"/>
    </row>
    <row r="2774" spans="2:3" x14ac:dyDescent="0.25">
      <c r="B2774" s="36"/>
      <c r="C2774" s="36"/>
    </row>
    <row r="2775" spans="2:3" x14ac:dyDescent="0.25">
      <c r="B2775" s="36"/>
      <c r="C2775" s="36"/>
    </row>
    <row r="2776" spans="2:3" x14ac:dyDescent="0.25">
      <c r="B2776" s="36"/>
      <c r="C2776" s="36"/>
    </row>
    <row r="2777" spans="2:3" x14ac:dyDescent="0.25">
      <c r="B2777" s="36"/>
      <c r="C2777" s="36"/>
    </row>
    <row r="2778" spans="2:3" x14ac:dyDescent="0.25">
      <c r="B2778" s="36"/>
      <c r="C2778" s="36"/>
    </row>
    <row r="2779" spans="2:3" x14ac:dyDescent="0.25">
      <c r="B2779" s="36"/>
      <c r="C2779" s="36"/>
    </row>
    <row r="2780" spans="2:3" x14ac:dyDescent="0.25">
      <c r="B2780" s="36"/>
      <c r="C2780" s="36"/>
    </row>
    <row r="2781" spans="2:3" x14ac:dyDescent="0.25">
      <c r="B2781" s="36"/>
      <c r="C2781" s="36"/>
    </row>
    <row r="2782" spans="2:3" x14ac:dyDescent="0.25">
      <c r="B2782" s="36"/>
      <c r="C2782" s="36"/>
    </row>
    <row r="2783" spans="2:3" x14ac:dyDescent="0.25">
      <c r="B2783" s="36"/>
      <c r="C2783" s="36"/>
    </row>
    <row r="2784" spans="2:3" x14ac:dyDescent="0.25">
      <c r="B2784" s="36"/>
      <c r="C2784" s="36"/>
    </row>
    <row r="2785" spans="2:3" x14ac:dyDescent="0.25">
      <c r="B2785" s="36"/>
      <c r="C2785" s="36"/>
    </row>
    <row r="2786" spans="2:3" x14ac:dyDescent="0.25">
      <c r="B2786" s="36"/>
      <c r="C2786" s="36"/>
    </row>
    <row r="2787" spans="2:3" x14ac:dyDescent="0.25">
      <c r="B2787" s="36"/>
      <c r="C2787" s="36"/>
    </row>
    <row r="2788" spans="2:3" x14ac:dyDescent="0.25">
      <c r="B2788" s="36"/>
      <c r="C2788" s="36"/>
    </row>
    <row r="2789" spans="2:3" x14ac:dyDescent="0.25">
      <c r="B2789" s="36"/>
      <c r="C2789" s="36"/>
    </row>
    <row r="2790" spans="2:3" x14ac:dyDescent="0.25">
      <c r="B2790" s="36"/>
      <c r="C2790" s="36"/>
    </row>
    <row r="2791" spans="2:3" x14ac:dyDescent="0.25">
      <c r="B2791" s="36"/>
      <c r="C2791" s="36"/>
    </row>
    <row r="2792" spans="2:3" x14ac:dyDescent="0.25">
      <c r="B2792" s="36"/>
      <c r="C2792" s="36"/>
    </row>
    <row r="2793" spans="2:3" x14ac:dyDescent="0.25">
      <c r="B2793" s="36"/>
      <c r="C2793" s="36"/>
    </row>
    <row r="2794" spans="2:3" x14ac:dyDescent="0.25">
      <c r="B2794" s="36"/>
      <c r="C2794" s="36"/>
    </row>
    <row r="2795" spans="2:3" x14ac:dyDescent="0.25">
      <c r="B2795" s="36"/>
      <c r="C2795" s="36"/>
    </row>
    <row r="2796" spans="2:3" x14ac:dyDescent="0.25">
      <c r="B2796" s="36"/>
      <c r="C2796" s="36"/>
    </row>
    <row r="2797" spans="2:3" x14ac:dyDescent="0.25">
      <c r="B2797" s="36"/>
      <c r="C2797" s="36"/>
    </row>
    <row r="2798" spans="2:3" x14ac:dyDescent="0.25">
      <c r="B2798" s="36"/>
      <c r="C2798" s="36"/>
    </row>
    <row r="2799" spans="2:3" x14ac:dyDescent="0.25">
      <c r="B2799" s="36"/>
      <c r="C2799" s="36"/>
    </row>
    <row r="2800" spans="2:3" x14ac:dyDescent="0.25">
      <c r="B2800" s="36"/>
      <c r="C2800" s="36"/>
    </row>
    <row r="2801" spans="2:3" x14ac:dyDescent="0.25">
      <c r="B2801" s="36"/>
      <c r="C2801" s="36"/>
    </row>
    <row r="2802" spans="2:3" x14ac:dyDescent="0.25">
      <c r="B2802" s="36"/>
      <c r="C2802" s="36"/>
    </row>
    <row r="2803" spans="2:3" x14ac:dyDescent="0.25">
      <c r="B2803" s="36"/>
      <c r="C2803" s="36"/>
    </row>
    <row r="2804" spans="2:3" x14ac:dyDescent="0.25">
      <c r="B2804" s="36"/>
      <c r="C2804" s="36"/>
    </row>
    <row r="2805" spans="2:3" x14ac:dyDescent="0.25">
      <c r="B2805" s="36"/>
      <c r="C2805" s="36"/>
    </row>
    <row r="2806" spans="2:3" x14ac:dyDescent="0.25">
      <c r="B2806" s="36"/>
      <c r="C2806" s="36"/>
    </row>
    <row r="2807" spans="2:3" x14ac:dyDescent="0.25">
      <c r="B2807" s="36"/>
      <c r="C2807" s="36"/>
    </row>
    <row r="2808" spans="2:3" x14ac:dyDescent="0.25">
      <c r="B2808" s="36"/>
      <c r="C2808" s="36"/>
    </row>
    <row r="2809" spans="2:3" x14ac:dyDescent="0.25">
      <c r="B2809" s="36"/>
      <c r="C2809" s="36"/>
    </row>
    <row r="2810" spans="2:3" x14ac:dyDescent="0.25">
      <c r="B2810" s="36"/>
      <c r="C2810" s="36"/>
    </row>
    <row r="2811" spans="2:3" x14ac:dyDescent="0.25">
      <c r="B2811" s="36"/>
      <c r="C2811" s="36"/>
    </row>
    <row r="2812" spans="2:3" x14ac:dyDescent="0.25">
      <c r="B2812" s="36"/>
      <c r="C2812" s="36"/>
    </row>
    <row r="2813" spans="2:3" x14ac:dyDescent="0.25">
      <c r="B2813" s="36"/>
      <c r="C2813" s="36"/>
    </row>
    <row r="2814" spans="2:3" x14ac:dyDescent="0.25">
      <c r="B2814" s="36"/>
      <c r="C2814" s="36"/>
    </row>
    <row r="2815" spans="2:3" x14ac:dyDescent="0.25">
      <c r="B2815" s="36"/>
      <c r="C2815" s="36"/>
    </row>
    <row r="2816" spans="2:3" x14ac:dyDescent="0.25">
      <c r="B2816" s="36"/>
      <c r="C2816" s="36"/>
    </row>
    <row r="2817" spans="2:3" x14ac:dyDescent="0.25">
      <c r="B2817" s="36"/>
      <c r="C2817" s="36"/>
    </row>
    <row r="2818" spans="2:3" x14ac:dyDescent="0.25">
      <c r="B2818" s="36"/>
      <c r="C2818" s="36"/>
    </row>
    <row r="2819" spans="2:3" x14ac:dyDescent="0.25">
      <c r="B2819" s="36"/>
      <c r="C2819" s="36"/>
    </row>
    <row r="2820" spans="2:3" x14ac:dyDescent="0.25">
      <c r="B2820" s="36"/>
      <c r="C2820" s="36"/>
    </row>
    <row r="2821" spans="2:3" x14ac:dyDescent="0.25">
      <c r="B2821" s="36"/>
      <c r="C2821" s="36"/>
    </row>
    <row r="2822" spans="2:3" x14ac:dyDescent="0.25">
      <c r="B2822" s="36"/>
      <c r="C2822" s="36"/>
    </row>
    <row r="2823" spans="2:3" x14ac:dyDescent="0.25">
      <c r="B2823" s="36"/>
      <c r="C2823" s="36"/>
    </row>
    <row r="2824" spans="2:3" x14ac:dyDescent="0.25">
      <c r="B2824" s="36"/>
      <c r="C2824" s="36"/>
    </row>
    <row r="2825" spans="2:3" x14ac:dyDescent="0.25">
      <c r="B2825" s="36"/>
      <c r="C2825" s="36"/>
    </row>
    <row r="2826" spans="2:3" x14ac:dyDescent="0.25">
      <c r="B2826" s="36"/>
      <c r="C2826" s="36"/>
    </row>
    <row r="2827" spans="2:3" x14ac:dyDescent="0.25">
      <c r="B2827" s="36"/>
      <c r="C2827" s="36"/>
    </row>
    <row r="2828" spans="2:3" x14ac:dyDescent="0.25">
      <c r="B2828" s="36"/>
      <c r="C2828" s="36"/>
    </row>
    <row r="2829" spans="2:3" x14ac:dyDescent="0.25">
      <c r="B2829" s="36"/>
      <c r="C2829" s="36"/>
    </row>
    <row r="2830" spans="2:3" x14ac:dyDescent="0.25">
      <c r="B2830" s="36"/>
      <c r="C2830" s="36"/>
    </row>
    <row r="2831" spans="2:3" x14ac:dyDescent="0.25">
      <c r="B2831" s="36"/>
      <c r="C2831" s="36"/>
    </row>
    <row r="2832" spans="2:3" x14ac:dyDescent="0.25">
      <c r="B2832" s="36"/>
      <c r="C2832" s="36"/>
    </row>
    <row r="2833" spans="2:3" x14ac:dyDescent="0.25">
      <c r="B2833" s="36"/>
      <c r="C2833" s="36"/>
    </row>
    <row r="2834" spans="2:3" x14ac:dyDescent="0.25">
      <c r="B2834" s="36"/>
      <c r="C2834" s="36"/>
    </row>
    <row r="2835" spans="2:3" x14ac:dyDescent="0.25">
      <c r="B2835" s="36"/>
      <c r="C2835" s="36"/>
    </row>
    <row r="2836" spans="2:3" x14ac:dyDescent="0.25">
      <c r="B2836" s="36"/>
      <c r="C2836" s="36"/>
    </row>
    <row r="2837" spans="2:3" x14ac:dyDescent="0.25">
      <c r="B2837" s="36"/>
      <c r="C2837" s="36"/>
    </row>
  </sheetData>
  <dataConsolidate/>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61A8-8D4B-41F6-91F1-1845AEDABC26}">
  <sheetPr>
    <tabColor rgb="FF00B0F0"/>
  </sheetPr>
  <dimension ref="A1:C2440"/>
  <sheetViews>
    <sheetView workbookViewId="0">
      <selection activeCell="A2" sqref="A2:C1394"/>
    </sheetView>
  </sheetViews>
  <sheetFormatPr defaultRowHeight="15" x14ac:dyDescent="0.25"/>
  <cols>
    <col min="1" max="1" width="13.5703125" customWidth="1"/>
    <col min="2" max="2" width="90.5703125" bestFit="1" customWidth="1"/>
    <col min="3" max="3" width="21.42578125" customWidth="1"/>
  </cols>
  <sheetData>
    <row r="1" spans="1:3" x14ac:dyDescent="0.25">
      <c r="A1" s="3" t="s">
        <v>4501</v>
      </c>
      <c r="B1" s="3" t="s">
        <v>4502</v>
      </c>
      <c r="C1" s="3" t="s">
        <v>4503</v>
      </c>
    </row>
    <row r="2" spans="1:3" x14ac:dyDescent="0.25">
      <c r="A2" s="84" t="s">
        <v>6631</v>
      </c>
      <c r="B2" s="84" t="s">
        <v>4530</v>
      </c>
      <c r="C2" s="84" t="s">
        <v>4530</v>
      </c>
    </row>
    <row r="3" spans="1:3" x14ac:dyDescent="0.25">
      <c r="A3" s="84" t="s">
        <v>6636</v>
      </c>
      <c r="B3" s="84" t="s">
        <v>4530</v>
      </c>
      <c r="C3" s="84" t="s">
        <v>4530</v>
      </c>
    </row>
    <row r="4" spans="1:3" x14ac:dyDescent="0.25">
      <c r="A4" s="84" t="s">
        <v>6647</v>
      </c>
      <c r="B4" s="84" t="s">
        <v>4530</v>
      </c>
      <c r="C4" s="84" t="s">
        <v>4530</v>
      </c>
    </row>
    <row r="5" spans="1:3" x14ac:dyDescent="0.25">
      <c r="A5" s="84" t="s">
        <v>6650</v>
      </c>
      <c r="B5" s="84" t="s">
        <v>4530</v>
      </c>
      <c r="C5" s="84" t="s">
        <v>4530</v>
      </c>
    </row>
    <row r="6" spans="1:3" x14ac:dyDescent="0.25">
      <c r="A6" s="84" t="s">
        <v>6648</v>
      </c>
      <c r="B6" s="84" t="s">
        <v>4530</v>
      </c>
      <c r="C6" s="84" t="s">
        <v>4530</v>
      </c>
    </row>
    <row r="7" spans="1:3" x14ac:dyDescent="0.25">
      <c r="A7" s="84" t="s">
        <v>6800</v>
      </c>
      <c r="B7" s="84" t="s">
        <v>4530</v>
      </c>
      <c r="C7" s="84" t="s">
        <v>4530</v>
      </c>
    </row>
    <row r="8" spans="1:3" ht="51" x14ac:dyDescent="0.25">
      <c r="A8" s="84" t="s">
        <v>6817</v>
      </c>
      <c r="B8" s="84" t="s">
        <v>9792</v>
      </c>
      <c r="C8" s="84" t="s">
        <v>4530</v>
      </c>
    </row>
    <row r="9" spans="1:3" x14ac:dyDescent="0.25">
      <c r="A9" s="84" t="s">
        <v>6872</v>
      </c>
      <c r="B9" s="84" t="s">
        <v>4530</v>
      </c>
      <c r="C9" s="84" t="s">
        <v>4530</v>
      </c>
    </row>
    <row r="10" spans="1:3" ht="51" x14ac:dyDescent="0.25">
      <c r="A10" s="84" t="s">
        <v>6905</v>
      </c>
      <c r="B10" s="84" t="s">
        <v>9793</v>
      </c>
      <c r="C10" s="84" t="s">
        <v>4530</v>
      </c>
    </row>
    <row r="11" spans="1:3" ht="51" x14ac:dyDescent="0.25">
      <c r="A11" s="84" t="s">
        <v>6918</v>
      </c>
      <c r="B11" s="84" t="s">
        <v>9794</v>
      </c>
      <c r="C11" s="84" t="s">
        <v>4530</v>
      </c>
    </row>
    <row r="12" spans="1:3" x14ac:dyDescent="0.25">
      <c r="A12" s="84" t="s">
        <v>6920</v>
      </c>
      <c r="B12" s="84" t="s">
        <v>4530</v>
      </c>
      <c r="C12" s="84" t="s">
        <v>4530</v>
      </c>
    </row>
    <row r="13" spans="1:3" x14ac:dyDescent="0.25">
      <c r="A13" s="84" t="s">
        <v>6930</v>
      </c>
      <c r="B13" s="84" t="s">
        <v>4530</v>
      </c>
      <c r="C13" s="84" t="s">
        <v>4530</v>
      </c>
    </row>
    <row r="14" spans="1:3" ht="51" x14ac:dyDescent="0.25">
      <c r="A14" s="84" t="s">
        <v>6933</v>
      </c>
      <c r="B14" s="84" t="s">
        <v>9795</v>
      </c>
      <c r="C14" s="84" t="s">
        <v>4530</v>
      </c>
    </row>
    <row r="15" spans="1:3" ht="51" x14ac:dyDescent="0.25">
      <c r="A15" s="84" t="s">
        <v>6935</v>
      </c>
      <c r="B15" s="84" t="s">
        <v>9796</v>
      </c>
      <c r="C15" s="84" t="s">
        <v>4530</v>
      </c>
    </row>
    <row r="16" spans="1:3" x14ac:dyDescent="0.25">
      <c r="A16" s="84" t="s">
        <v>6999</v>
      </c>
      <c r="B16" s="84" t="s">
        <v>4530</v>
      </c>
      <c r="C16" s="84" t="s">
        <v>4530</v>
      </c>
    </row>
    <row r="17" spans="1:3" x14ac:dyDescent="0.25">
      <c r="A17" s="84" t="s">
        <v>7346</v>
      </c>
      <c r="B17" s="84" t="s">
        <v>4530</v>
      </c>
      <c r="C17" s="84" t="s">
        <v>4530</v>
      </c>
    </row>
    <row r="18" spans="1:3" x14ac:dyDescent="0.25">
      <c r="A18" s="84" t="s">
        <v>7045</v>
      </c>
      <c r="B18" s="84" t="s">
        <v>4530</v>
      </c>
      <c r="C18" s="84" t="s">
        <v>4530</v>
      </c>
    </row>
    <row r="19" spans="1:3" x14ac:dyDescent="0.25">
      <c r="A19" s="84" t="s">
        <v>7939</v>
      </c>
      <c r="B19" s="84" t="s">
        <v>4530</v>
      </c>
      <c r="C19" s="84" t="s">
        <v>4530</v>
      </c>
    </row>
    <row r="20" spans="1:3" x14ac:dyDescent="0.25">
      <c r="A20" s="84" t="s">
        <v>7348</v>
      </c>
      <c r="B20" s="84" t="s">
        <v>4530</v>
      </c>
      <c r="C20" s="84" t="s">
        <v>4530</v>
      </c>
    </row>
    <row r="21" spans="1:3" x14ac:dyDescent="0.25">
      <c r="A21" s="84" t="s">
        <v>7065</v>
      </c>
      <c r="B21" s="84" t="s">
        <v>4530</v>
      </c>
      <c r="C21" s="84" t="s">
        <v>4530</v>
      </c>
    </row>
    <row r="22" spans="1:3" ht="51" x14ac:dyDescent="0.25">
      <c r="A22" s="84" t="s">
        <v>7042</v>
      </c>
      <c r="B22" s="84" t="s">
        <v>4530</v>
      </c>
      <c r="C22" s="84" t="s">
        <v>9797</v>
      </c>
    </row>
    <row r="23" spans="1:3" ht="51" x14ac:dyDescent="0.25">
      <c r="A23" s="84" t="s">
        <v>7076</v>
      </c>
      <c r="B23" s="84" t="s">
        <v>9798</v>
      </c>
      <c r="C23" s="84" t="s">
        <v>4530</v>
      </c>
    </row>
    <row r="24" spans="1:3" ht="331.5" x14ac:dyDescent="0.25">
      <c r="A24" s="84" t="s">
        <v>7068</v>
      </c>
      <c r="B24" s="84" t="s">
        <v>9799</v>
      </c>
      <c r="C24" s="84" t="s">
        <v>9800</v>
      </c>
    </row>
    <row r="25" spans="1:3" x14ac:dyDescent="0.25">
      <c r="A25" s="84" t="s">
        <v>7088</v>
      </c>
      <c r="B25" s="84" t="s">
        <v>4530</v>
      </c>
      <c r="C25" s="84" t="s">
        <v>4530</v>
      </c>
    </row>
    <row r="26" spans="1:3" x14ac:dyDescent="0.25">
      <c r="A26" s="84" t="s">
        <v>7089</v>
      </c>
      <c r="B26" s="84" t="s">
        <v>4530</v>
      </c>
      <c r="C26" s="84" t="s">
        <v>4530</v>
      </c>
    </row>
    <row r="27" spans="1:3" ht="165.75" x14ac:dyDescent="0.25">
      <c r="A27" s="84" t="s">
        <v>7006</v>
      </c>
      <c r="B27" s="84" t="s">
        <v>9801</v>
      </c>
      <c r="C27" s="84" t="s">
        <v>9802</v>
      </c>
    </row>
    <row r="28" spans="1:3" ht="331.5" x14ac:dyDescent="0.25">
      <c r="A28" s="84" t="s">
        <v>7070</v>
      </c>
      <c r="B28" s="84" t="s">
        <v>9803</v>
      </c>
      <c r="C28" s="84" t="s">
        <v>9804</v>
      </c>
    </row>
    <row r="29" spans="1:3" ht="51" x14ac:dyDescent="0.25">
      <c r="A29" s="84" t="s">
        <v>7071</v>
      </c>
      <c r="B29" s="84" t="s">
        <v>4530</v>
      </c>
      <c r="C29" s="84" t="s">
        <v>9805</v>
      </c>
    </row>
    <row r="30" spans="1:3" ht="293.25" x14ac:dyDescent="0.25">
      <c r="A30" s="84" t="s">
        <v>7067</v>
      </c>
      <c r="B30" s="84" t="s">
        <v>9806</v>
      </c>
      <c r="C30" s="84" t="s">
        <v>9807</v>
      </c>
    </row>
    <row r="31" spans="1:3" ht="165.75" x14ac:dyDescent="0.25">
      <c r="A31" s="84" t="s">
        <v>7008</v>
      </c>
      <c r="B31" s="84" t="s">
        <v>9808</v>
      </c>
      <c r="C31" s="84" t="s">
        <v>9809</v>
      </c>
    </row>
    <row r="32" spans="1:3" ht="178.5" x14ac:dyDescent="0.25">
      <c r="A32" s="84" t="s">
        <v>7110</v>
      </c>
      <c r="B32" s="84" t="s">
        <v>9810</v>
      </c>
      <c r="C32" s="84" t="s">
        <v>9811</v>
      </c>
    </row>
    <row r="33" spans="1:3" x14ac:dyDescent="0.25">
      <c r="A33" s="84" t="s">
        <v>7117</v>
      </c>
      <c r="B33" s="84" t="s">
        <v>4530</v>
      </c>
      <c r="C33" s="84" t="s">
        <v>4530</v>
      </c>
    </row>
    <row r="34" spans="1:3" ht="165.75" x14ac:dyDescent="0.25">
      <c r="A34" s="84" t="s">
        <v>7010</v>
      </c>
      <c r="B34" s="84" t="s">
        <v>9812</v>
      </c>
      <c r="C34" s="84" t="s">
        <v>9813</v>
      </c>
    </row>
    <row r="35" spans="1:3" ht="63.75" x14ac:dyDescent="0.25">
      <c r="A35" s="84" t="s">
        <v>9814</v>
      </c>
      <c r="B35" s="84" t="s">
        <v>4530</v>
      </c>
      <c r="C35" s="84" t="s">
        <v>9815</v>
      </c>
    </row>
    <row r="36" spans="1:3" ht="165.75" x14ac:dyDescent="0.25">
      <c r="A36" s="84" t="s">
        <v>7004</v>
      </c>
      <c r="B36" s="84" t="s">
        <v>9816</v>
      </c>
      <c r="C36" s="84" t="s">
        <v>9817</v>
      </c>
    </row>
    <row r="37" spans="1:3" ht="76.5" x14ac:dyDescent="0.25">
      <c r="A37" s="84" t="s">
        <v>7140</v>
      </c>
      <c r="B37" s="84" t="s">
        <v>9818</v>
      </c>
      <c r="C37" s="84" t="s">
        <v>9819</v>
      </c>
    </row>
    <row r="38" spans="1:3" x14ac:dyDescent="0.25">
      <c r="A38" s="84" t="s">
        <v>7161</v>
      </c>
      <c r="B38" s="84" t="s">
        <v>4530</v>
      </c>
      <c r="C38" s="84" t="s">
        <v>4530</v>
      </c>
    </row>
    <row r="39" spans="1:3" x14ac:dyDescent="0.25">
      <c r="A39" s="84" t="s">
        <v>7163</v>
      </c>
      <c r="B39" s="84" t="s">
        <v>4530</v>
      </c>
      <c r="C39" s="84" t="s">
        <v>4530</v>
      </c>
    </row>
    <row r="40" spans="1:3" ht="267.75" x14ac:dyDescent="0.25">
      <c r="A40" s="84" t="s">
        <v>7127</v>
      </c>
      <c r="B40" s="84" t="s">
        <v>9820</v>
      </c>
      <c r="C40" s="84" t="s">
        <v>9821</v>
      </c>
    </row>
    <row r="41" spans="1:3" ht="114.75" x14ac:dyDescent="0.25">
      <c r="A41" s="84" t="s">
        <v>7171</v>
      </c>
      <c r="B41" s="84" t="s">
        <v>9822</v>
      </c>
      <c r="C41" s="84" t="s">
        <v>9823</v>
      </c>
    </row>
    <row r="42" spans="1:3" ht="229.5" x14ac:dyDescent="0.25">
      <c r="A42" s="84" t="s">
        <v>7114</v>
      </c>
      <c r="B42" s="84" t="s">
        <v>9824</v>
      </c>
      <c r="C42" s="84" t="s">
        <v>9825</v>
      </c>
    </row>
    <row r="43" spans="1:3" ht="114.75" x14ac:dyDescent="0.25">
      <c r="A43" s="84" t="s">
        <v>7162</v>
      </c>
      <c r="B43" s="84" t="s">
        <v>9826</v>
      </c>
      <c r="C43" s="84" t="s">
        <v>9827</v>
      </c>
    </row>
    <row r="44" spans="1:3" ht="165.75" x14ac:dyDescent="0.25">
      <c r="A44" s="84" t="s">
        <v>7011</v>
      </c>
      <c r="B44" s="84" t="s">
        <v>9828</v>
      </c>
      <c r="C44" s="84" t="s">
        <v>9829</v>
      </c>
    </row>
    <row r="45" spans="1:3" ht="318.75" x14ac:dyDescent="0.25">
      <c r="A45" s="84" t="s">
        <v>7150</v>
      </c>
      <c r="B45" s="84" t="s">
        <v>9830</v>
      </c>
      <c r="C45" s="84" t="s">
        <v>9831</v>
      </c>
    </row>
    <row r="46" spans="1:3" ht="191.25" x14ac:dyDescent="0.25">
      <c r="A46" s="84" t="s">
        <v>7125</v>
      </c>
      <c r="B46" s="84" t="s">
        <v>9832</v>
      </c>
      <c r="C46" s="84" t="s">
        <v>9833</v>
      </c>
    </row>
    <row r="47" spans="1:3" ht="51" x14ac:dyDescent="0.25">
      <c r="A47" s="84" t="s">
        <v>7190</v>
      </c>
      <c r="B47" s="84" t="s">
        <v>9834</v>
      </c>
      <c r="C47" s="84" t="s">
        <v>4530</v>
      </c>
    </row>
    <row r="48" spans="1:3" ht="318.75" x14ac:dyDescent="0.25">
      <c r="A48" s="84" t="s">
        <v>7105</v>
      </c>
      <c r="B48" s="84" t="s">
        <v>9835</v>
      </c>
      <c r="C48" s="84" t="s">
        <v>9836</v>
      </c>
    </row>
    <row r="49" spans="1:3" ht="382.5" x14ac:dyDescent="0.25">
      <c r="A49" s="84" t="s">
        <v>7118</v>
      </c>
      <c r="B49" s="84" t="s">
        <v>9837</v>
      </c>
      <c r="C49" s="84" t="s">
        <v>9838</v>
      </c>
    </row>
    <row r="50" spans="1:3" ht="229.5" x14ac:dyDescent="0.25">
      <c r="A50" s="84" t="s">
        <v>6959</v>
      </c>
      <c r="B50" s="84" t="s">
        <v>9839</v>
      </c>
      <c r="C50" s="84" t="s">
        <v>9840</v>
      </c>
    </row>
    <row r="51" spans="1:3" x14ac:dyDescent="0.25">
      <c r="A51" s="84" t="s">
        <v>7200</v>
      </c>
      <c r="B51" s="84" t="s">
        <v>4530</v>
      </c>
      <c r="C51" s="84" t="s">
        <v>4530</v>
      </c>
    </row>
    <row r="52" spans="1:3" ht="114.75" x14ac:dyDescent="0.25">
      <c r="A52" s="84" t="s">
        <v>7201</v>
      </c>
      <c r="B52" s="84" t="s">
        <v>9841</v>
      </c>
      <c r="C52" s="84" t="s">
        <v>9842</v>
      </c>
    </row>
    <row r="53" spans="1:3" ht="255" x14ac:dyDescent="0.25">
      <c r="A53" s="84" t="s">
        <v>7122</v>
      </c>
      <c r="B53" s="84" t="s">
        <v>9843</v>
      </c>
      <c r="C53" s="84" t="s">
        <v>9844</v>
      </c>
    </row>
    <row r="54" spans="1:3" ht="165.75" x14ac:dyDescent="0.25">
      <c r="A54" s="84" t="s">
        <v>7014</v>
      </c>
      <c r="B54" s="84" t="s">
        <v>9845</v>
      </c>
      <c r="C54" s="84" t="s">
        <v>9846</v>
      </c>
    </row>
    <row r="55" spans="1:3" ht="357" x14ac:dyDescent="0.25">
      <c r="A55" s="84" t="s">
        <v>7217</v>
      </c>
      <c r="B55" s="84" t="s">
        <v>9847</v>
      </c>
      <c r="C55" s="84" t="s">
        <v>9848</v>
      </c>
    </row>
    <row r="56" spans="1:3" ht="165.75" x14ac:dyDescent="0.25">
      <c r="A56" s="84" t="s">
        <v>5790</v>
      </c>
      <c r="B56" s="84" t="s">
        <v>9849</v>
      </c>
      <c r="C56" s="84" t="s">
        <v>9850</v>
      </c>
    </row>
    <row r="57" spans="1:3" ht="395.25" x14ac:dyDescent="0.25">
      <c r="A57" s="84" t="s">
        <v>9851</v>
      </c>
      <c r="B57" s="84" t="s">
        <v>9852</v>
      </c>
      <c r="C57" s="84" t="s">
        <v>9853</v>
      </c>
    </row>
    <row r="58" spans="1:3" ht="114.75" x14ac:dyDescent="0.25">
      <c r="A58" s="84" t="s">
        <v>7198</v>
      </c>
      <c r="B58" s="84" t="s">
        <v>9854</v>
      </c>
      <c r="C58" s="84" t="s">
        <v>9855</v>
      </c>
    </row>
    <row r="59" spans="1:3" ht="178.5" x14ac:dyDescent="0.25">
      <c r="A59" s="84" t="s">
        <v>7219</v>
      </c>
      <c r="B59" s="84" t="s">
        <v>9856</v>
      </c>
      <c r="C59" s="84" t="s">
        <v>9857</v>
      </c>
    </row>
    <row r="60" spans="1:3" ht="165.75" x14ac:dyDescent="0.25">
      <c r="A60" s="84" t="s">
        <v>7016</v>
      </c>
      <c r="B60" s="84" t="s">
        <v>9858</v>
      </c>
      <c r="C60" s="84" t="s">
        <v>9859</v>
      </c>
    </row>
    <row r="61" spans="1:3" ht="178.5" x14ac:dyDescent="0.25">
      <c r="A61" s="84" t="s">
        <v>7202</v>
      </c>
      <c r="B61" s="84" t="s">
        <v>9860</v>
      </c>
      <c r="C61" s="84" t="s">
        <v>9861</v>
      </c>
    </row>
    <row r="62" spans="1:3" ht="280.5" x14ac:dyDescent="0.25">
      <c r="A62" s="84" t="s">
        <v>7058</v>
      </c>
      <c r="B62" s="84" t="s">
        <v>9862</v>
      </c>
      <c r="C62" s="84" t="s">
        <v>9863</v>
      </c>
    </row>
    <row r="63" spans="1:3" ht="76.5" x14ac:dyDescent="0.25">
      <c r="A63" s="84" t="s">
        <v>7044</v>
      </c>
      <c r="B63" s="84" t="s">
        <v>9864</v>
      </c>
      <c r="C63" s="84" t="s">
        <v>9865</v>
      </c>
    </row>
    <row r="64" spans="1:3" ht="409.5" x14ac:dyDescent="0.25">
      <c r="A64" s="84" t="s">
        <v>7100</v>
      </c>
      <c r="B64" s="84" t="s">
        <v>9866</v>
      </c>
      <c r="C64" s="84" t="s">
        <v>9867</v>
      </c>
    </row>
    <row r="65" spans="1:3" ht="242.25" x14ac:dyDescent="0.25">
      <c r="A65" s="84" t="s">
        <v>7183</v>
      </c>
      <c r="B65" s="84" t="s">
        <v>9868</v>
      </c>
      <c r="C65" s="84" t="s">
        <v>9869</v>
      </c>
    </row>
    <row r="66" spans="1:3" ht="409.5" x14ac:dyDescent="0.25">
      <c r="A66" s="84" t="s">
        <v>7040</v>
      </c>
      <c r="B66" s="84" t="s">
        <v>9870</v>
      </c>
      <c r="C66" s="84" t="s">
        <v>9871</v>
      </c>
    </row>
    <row r="67" spans="1:3" ht="140.25" x14ac:dyDescent="0.25">
      <c r="A67" s="84" t="s">
        <v>7188</v>
      </c>
      <c r="B67" s="84" t="s">
        <v>9872</v>
      </c>
      <c r="C67" s="84" t="s">
        <v>9873</v>
      </c>
    </row>
    <row r="68" spans="1:3" ht="102" x14ac:dyDescent="0.25">
      <c r="A68" s="84" t="s">
        <v>7247</v>
      </c>
      <c r="B68" s="84" t="s">
        <v>9874</v>
      </c>
      <c r="C68" s="84" t="s">
        <v>9875</v>
      </c>
    </row>
    <row r="69" spans="1:3" ht="280.5" x14ac:dyDescent="0.25">
      <c r="A69" s="84" t="s">
        <v>7058</v>
      </c>
      <c r="B69" s="84" t="s">
        <v>9876</v>
      </c>
      <c r="C69" s="84" t="s">
        <v>9877</v>
      </c>
    </row>
    <row r="70" spans="1:3" x14ac:dyDescent="0.25">
      <c r="A70" s="84" t="s">
        <v>7267</v>
      </c>
      <c r="B70" s="84" t="s">
        <v>4530</v>
      </c>
      <c r="C70" s="84" t="s">
        <v>4530</v>
      </c>
    </row>
    <row r="71" spans="1:3" ht="409.5" x14ac:dyDescent="0.25">
      <c r="A71" s="84" t="s">
        <v>7116</v>
      </c>
      <c r="B71" s="84" t="s">
        <v>9878</v>
      </c>
      <c r="C71" s="84" t="s">
        <v>9879</v>
      </c>
    </row>
    <row r="72" spans="1:3" ht="51" x14ac:dyDescent="0.25">
      <c r="A72" s="84" t="s">
        <v>7283</v>
      </c>
      <c r="B72" s="84" t="s">
        <v>9880</v>
      </c>
      <c r="C72" s="84" t="s">
        <v>4530</v>
      </c>
    </row>
    <row r="73" spans="1:3" ht="306" x14ac:dyDescent="0.25">
      <c r="A73" s="84" t="s">
        <v>7281</v>
      </c>
      <c r="B73" s="84" t="s">
        <v>9881</v>
      </c>
      <c r="C73" s="84" t="s">
        <v>9882</v>
      </c>
    </row>
    <row r="74" spans="1:3" ht="51" x14ac:dyDescent="0.25">
      <c r="A74" s="84" t="s">
        <v>7268</v>
      </c>
      <c r="B74" s="84" t="s">
        <v>4530</v>
      </c>
      <c r="C74" s="84" t="s">
        <v>9883</v>
      </c>
    </row>
    <row r="75" spans="1:3" ht="51" x14ac:dyDescent="0.25">
      <c r="A75" s="84" t="s">
        <v>7298</v>
      </c>
      <c r="B75" s="84" t="s">
        <v>9884</v>
      </c>
      <c r="C75" s="84" t="s">
        <v>4530</v>
      </c>
    </row>
    <row r="76" spans="1:3" ht="409.5" x14ac:dyDescent="0.25">
      <c r="A76" s="84" t="s">
        <v>7120</v>
      </c>
      <c r="B76" s="84" t="s">
        <v>9885</v>
      </c>
      <c r="C76" s="84" t="s">
        <v>9886</v>
      </c>
    </row>
    <row r="77" spans="1:3" ht="114.75" x14ac:dyDescent="0.25">
      <c r="A77" s="84" t="s">
        <v>7291</v>
      </c>
      <c r="B77" s="84" t="s">
        <v>9887</v>
      </c>
      <c r="C77" s="84" t="s">
        <v>9888</v>
      </c>
    </row>
    <row r="78" spans="1:3" ht="165.75" x14ac:dyDescent="0.25">
      <c r="A78" s="84" t="s">
        <v>7013</v>
      </c>
      <c r="B78" s="84" t="s">
        <v>9889</v>
      </c>
      <c r="C78" s="84" t="s">
        <v>9890</v>
      </c>
    </row>
    <row r="79" spans="1:3" x14ac:dyDescent="0.25">
      <c r="A79" s="84" t="s">
        <v>7321</v>
      </c>
      <c r="B79" s="84" t="s">
        <v>4530</v>
      </c>
      <c r="C79" s="84" t="s">
        <v>4530</v>
      </c>
    </row>
    <row r="80" spans="1:3" ht="63.75" x14ac:dyDescent="0.25">
      <c r="A80" s="84" t="s">
        <v>7238</v>
      </c>
      <c r="B80" s="84" t="s">
        <v>9891</v>
      </c>
      <c r="C80" s="84" t="s">
        <v>9892</v>
      </c>
    </row>
    <row r="81" spans="1:3" ht="165.75" x14ac:dyDescent="0.25">
      <c r="A81" s="84" t="s">
        <v>7318</v>
      </c>
      <c r="B81" s="84" t="s">
        <v>9893</v>
      </c>
      <c r="C81" s="84" t="s">
        <v>9894</v>
      </c>
    </row>
    <row r="82" spans="1:3" x14ac:dyDescent="0.25">
      <c r="A82" s="84" t="s">
        <v>7334</v>
      </c>
      <c r="B82" s="84" t="s">
        <v>4530</v>
      </c>
      <c r="C82" s="84" t="s">
        <v>4530</v>
      </c>
    </row>
    <row r="83" spans="1:3" ht="409.5" x14ac:dyDescent="0.25">
      <c r="A83" s="84" t="s">
        <v>7324</v>
      </c>
      <c r="B83" s="84" t="s">
        <v>9895</v>
      </c>
      <c r="C83" s="84" t="s">
        <v>9896</v>
      </c>
    </row>
    <row r="84" spans="1:3" ht="344.25" x14ac:dyDescent="0.25">
      <c r="A84" s="84" t="s">
        <v>7297</v>
      </c>
      <c r="B84" s="84" t="s">
        <v>9897</v>
      </c>
      <c r="C84" s="84" t="s">
        <v>9898</v>
      </c>
    </row>
    <row r="85" spans="1:3" ht="229.5" x14ac:dyDescent="0.25">
      <c r="A85" s="84" t="s">
        <v>7228</v>
      </c>
      <c r="B85" s="84" t="s">
        <v>9899</v>
      </c>
      <c r="C85" s="84" t="s">
        <v>9900</v>
      </c>
    </row>
    <row r="86" spans="1:3" ht="204" x14ac:dyDescent="0.25">
      <c r="A86" s="84" t="s">
        <v>6921</v>
      </c>
      <c r="B86" s="84" t="s">
        <v>9901</v>
      </c>
      <c r="C86" s="84" t="s">
        <v>9902</v>
      </c>
    </row>
    <row r="87" spans="1:3" x14ac:dyDescent="0.25">
      <c r="A87" s="84" t="s">
        <v>7383</v>
      </c>
      <c r="B87" s="84" t="s">
        <v>4530</v>
      </c>
      <c r="C87" s="84" t="s">
        <v>4530</v>
      </c>
    </row>
    <row r="88" spans="1:3" ht="165.75" x14ac:dyDescent="0.25">
      <c r="A88" s="84" t="s">
        <v>7018</v>
      </c>
      <c r="B88" s="84" t="s">
        <v>9903</v>
      </c>
      <c r="C88" s="84" t="s">
        <v>9904</v>
      </c>
    </row>
    <row r="89" spans="1:3" ht="165.75" x14ac:dyDescent="0.25">
      <c r="A89" s="84" t="s">
        <v>7022</v>
      </c>
      <c r="B89" s="84" t="s">
        <v>9905</v>
      </c>
      <c r="C89" s="84" t="s">
        <v>9906</v>
      </c>
    </row>
    <row r="90" spans="1:3" ht="165.75" x14ac:dyDescent="0.25">
      <c r="A90" s="84" t="s">
        <v>7024</v>
      </c>
      <c r="B90" s="84" t="s">
        <v>9907</v>
      </c>
      <c r="C90" s="84" t="s">
        <v>9908</v>
      </c>
    </row>
    <row r="91" spans="1:3" ht="165.75" x14ac:dyDescent="0.25">
      <c r="A91" s="84" t="s">
        <v>7020</v>
      </c>
      <c r="B91" s="84" t="s">
        <v>9909</v>
      </c>
      <c r="C91" s="84" t="s">
        <v>9910</v>
      </c>
    </row>
    <row r="92" spans="1:3" ht="165.75" x14ac:dyDescent="0.25">
      <c r="A92" s="84" t="s">
        <v>7026</v>
      </c>
      <c r="B92" s="84" t="s">
        <v>9911</v>
      </c>
      <c r="C92" s="84" t="s">
        <v>9912</v>
      </c>
    </row>
    <row r="93" spans="1:3" ht="165.75" x14ac:dyDescent="0.25">
      <c r="A93" s="84" t="s">
        <v>7028</v>
      </c>
      <c r="B93" s="84" t="s">
        <v>9913</v>
      </c>
      <c r="C93" s="84" t="s">
        <v>9914</v>
      </c>
    </row>
    <row r="94" spans="1:3" x14ac:dyDescent="0.25">
      <c r="A94" s="84" t="s">
        <v>7405</v>
      </c>
      <c r="B94" s="84" t="s">
        <v>4530</v>
      </c>
      <c r="C94" s="84" t="s">
        <v>4530</v>
      </c>
    </row>
    <row r="95" spans="1:3" ht="165.75" x14ac:dyDescent="0.25">
      <c r="A95" s="84" t="s">
        <v>7029</v>
      </c>
      <c r="B95" s="84" t="s">
        <v>9915</v>
      </c>
      <c r="C95" s="84" t="s">
        <v>9916</v>
      </c>
    </row>
    <row r="96" spans="1:3" ht="267.75" x14ac:dyDescent="0.25">
      <c r="A96" s="84" t="s">
        <v>7346</v>
      </c>
      <c r="B96" s="84" t="s">
        <v>9917</v>
      </c>
      <c r="C96" s="84" t="s">
        <v>9918</v>
      </c>
    </row>
    <row r="97" spans="1:3" ht="255" x14ac:dyDescent="0.25">
      <c r="A97" s="84" t="s">
        <v>7348</v>
      </c>
      <c r="B97" s="84" t="s">
        <v>9919</v>
      </c>
      <c r="C97" s="84" t="s">
        <v>9920</v>
      </c>
    </row>
    <row r="98" spans="1:3" ht="51" x14ac:dyDescent="0.25">
      <c r="A98" s="84" t="s">
        <v>7433</v>
      </c>
      <c r="B98" s="84" t="s">
        <v>9921</v>
      </c>
      <c r="C98" s="84" t="s">
        <v>4530</v>
      </c>
    </row>
    <row r="99" spans="1:3" ht="165.75" x14ac:dyDescent="0.25">
      <c r="A99" s="84" t="s">
        <v>7031</v>
      </c>
      <c r="B99" s="84" t="s">
        <v>9922</v>
      </c>
      <c r="C99" s="84" t="s">
        <v>9923</v>
      </c>
    </row>
    <row r="100" spans="1:3" ht="204" x14ac:dyDescent="0.25">
      <c r="A100" s="84" t="s">
        <v>7424</v>
      </c>
      <c r="B100" s="84" t="s">
        <v>9924</v>
      </c>
      <c r="C100" s="84" t="s">
        <v>9925</v>
      </c>
    </row>
    <row r="101" spans="1:3" ht="409.5" x14ac:dyDescent="0.25">
      <c r="A101" s="84" t="s">
        <v>7305</v>
      </c>
      <c r="B101" s="84" t="s">
        <v>9926</v>
      </c>
      <c r="C101" s="84" t="s">
        <v>9927</v>
      </c>
    </row>
    <row r="102" spans="1:3" ht="51" x14ac:dyDescent="0.25">
      <c r="A102" s="84" t="s">
        <v>7441</v>
      </c>
      <c r="B102" s="84" t="s">
        <v>9928</v>
      </c>
      <c r="C102" s="84" t="s">
        <v>4530</v>
      </c>
    </row>
    <row r="103" spans="1:3" ht="165.75" x14ac:dyDescent="0.25">
      <c r="A103" s="84" t="s">
        <v>7033</v>
      </c>
      <c r="B103" s="84" t="s">
        <v>9929</v>
      </c>
      <c r="C103" s="84" t="s">
        <v>9930</v>
      </c>
    </row>
    <row r="104" spans="1:3" ht="165.75" x14ac:dyDescent="0.25">
      <c r="A104" s="84" t="s">
        <v>7035</v>
      </c>
      <c r="B104" s="84" t="s">
        <v>9931</v>
      </c>
      <c r="C104" s="84" t="s">
        <v>9932</v>
      </c>
    </row>
    <row r="105" spans="1:3" ht="409.5" x14ac:dyDescent="0.25">
      <c r="A105" s="84" t="s">
        <v>7386</v>
      </c>
      <c r="B105" s="84" t="s">
        <v>9933</v>
      </c>
      <c r="C105" s="84" t="s">
        <v>9934</v>
      </c>
    </row>
    <row r="106" spans="1:3" ht="165.75" x14ac:dyDescent="0.25">
      <c r="A106" s="84" t="s">
        <v>7037</v>
      </c>
      <c r="B106" s="84" t="s">
        <v>9935</v>
      </c>
      <c r="C106" s="84" t="s">
        <v>9936</v>
      </c>
    </row>
    <row r="107" spans="1:3" ht="409.5" x14ac:dyDescent="0.25">
      <c r="A107" s="84" t="s">
        <v>7454</v>
      </c>
      <c r="B107" s="84" t="s">
        <v>9937</v>
      </c>
      <c r="C107" s="84" t="s">
        <v>9938</v>
      </c>
    </row>
    <row r="108" spans="1:3" ht="63.75" x14ac:dyDescent="0.25">
      <c r="A108" s="84" t="s">
        <v>7339</v>
      </c>
      <c r="B108" s="84" t="s">
        <v>9939</v>
      </c>
      <c r="C108" s="84" t="s">
        <v>9940</v>
      </c>
    </row>
    <row r="109" spans="1:3" ht="409.5" x14ac:dyDescent="0.25">
      <c r="A109" s="84" t="s">
        <v>7316</v>
      </c>
      <c r="B109" s="84" t="s">
        <v>9941</v>
      </c>
      <c r="C109" s="84" t="s">
        <v>9942</v>
      </c>
    </row>
    <row r="110" spans="1:3" ht="51" x14ac:dyDescent="0.25">
      <c r="A110" s="84" t="s">
        <v>7470</v>
      </c>
      <c r="B110" s="84" t="s">
        <v>9943</v>
      </c>
      <c r="C110" s="84" t="s">
        <v>4530</v>
      </c>
    </row>
    <row r="111" spans="1:3" ht="165.75" x14ac:dyDescent="0.25">
      <c r="A111" s="84" t="s">
        <v>7435</v>
      </c>
      <c r="B111" s="84" t="s">
        <v>9944</v>
      </c>
      <c r="C111" s="84" t="s">
        <v>9945</v>
      </c>
    </row>
    <row r="112" spans="1:3" ht="165.75" x14ac:dyDescent="0.25">
      <c r="A112" s="84" t="s">
        <v>7396</v>
      </c>
      <c r="B112" s="84" t="s">
        <v>9946</v>
      </c>
      <c r="C112" s="84" t="s">
        <v>9947</v>
      </c>
    </row>
    <row r="113" spans="1:3" ht="51" x14ac:dyDescent="0.25">
      <c r="A113" s="84" t="s">
        <v>7481</v>
      </c>
      <c r="B113" s="84" t="s">
        <v>9948</v>
      </c>
      <c r="C113" s="84" t="s">
        <v>4530</v>
      </c>
    </row>
    <row r="114" spans="1:3" ht="51" x14ac:dyDescent="0.25">
      <c r="A114" s="84" t="s">
        <v>7486</v>
      </c>
      <c r="B114" s="84" t="s">
        <v>9949</v>
      </c>
      <c r="C114" s="84" t="s">
        <v>4530</v>
      </c>
    </row>
    <row r="115" spans="1:3" ht="357" x14ac:dyDescent="0.25">
      <c r="A115" s="84" t="s">
        <v>7449</v>
      </c>
      <c r="B115" s="84" t="s">
        <v>9950</v>
      </c>
      <c r="C115" s="84" t="s">
        <v>9951</v>
      </c>
    </row>
    <row r="116" spans="1:3" ht="409.5" x14ac:dyDescent="0.25">
      <c r="A116" s="84" t="s">
        <v>7229</v>
      </c>
      <c r="B116" s="84" t="s">
        <v>9952</v>
      </c>
      <c r="C116" s="84" t="s">
        <v>9953</v>
      </c>
    </row>
    <row r="117" spans="1:3" x14ac:dyDescent="0.25">
      <c r="A117" s="84" t="s">
        <v>7499</v>
      </c>
      <c r="B117" s="84" t="s">
        <v>4530</v>
      </c>
      <c r="C117" s="84" t="s">
        <v>4530</v>
      </c>
    </row>
    <row r="118" spans="1:3" ht="89.25" x14ac:dyDescent="0.25">
      <c r="A118" s="84" t="s">
        <v>7507</v>
      </c>
      <c r="B118" s="84" t="s">
        <v>9954</v>
      </c>
      <c r="C118" s="84" t="s">
        <v>9955</v>
      </c>
    </row>
    <row r="119" spans="1:3" ht="409.5" x14ac:dyDescent="0.25">
      <c r="A119" s="84" t="s">
        <v>7420</v>
      </c>
      <c r="B119" s="84" t="s">
        <v>9956</v>
      </c>
      <c r="C119" s="84" t="s">
        <v>9957</v>
      </c>
    </row>
    <row r="120" spans="1:3" ht="242.25" x14ac:dyDescent="0.25">
      <c r="A120" s="84" t="s">
        <v>7084</v>
      </c>
      <c r="B120" s="84" t="s">
        <v>9958</v>
      </c>
      <c r="C120" s="84" t="s">
        <v>9959</v>
      </c>
    </row>
    <row r="121" spans="1:3" ht="102" x14ac:dyDescent="0.25">
      <c r="A121" s="84" t="s">
        <v>6065</v>
      </c>
      <c r="B121" s="84" t="s">
        <v>9960</v>
      </c>
      <c r="C121" s="84" t="s">
        <v>4530</v>
      </c>
    </row>
    <row r="122" spans="1:3" ht="409.5" x14ac:dyDescent="0.25">
      <c r="A122" s="84" t="s">
        <v>7484</v>
      </c>
      <c r="B122" s="84" t="s">
        <v>9961</v>
      </c>
      <c r="C122" s="84" t="s">
        <v>9962</v>
      </c>
    </row>
    <row r="123" spans="1:3" ht="51" x14ac:dyDescent="0.25">
      <c r="A123" s="84" t="s">
        <v>6065</v>
      </c>
      <c r="B123" s="84" t="s">
        <v>9963</v>
      </c>
      <c r="C123" s="84" t="s">
        <v>4530</v>
      </c>
    </row>
    <row r="124" spans="1:3" ht="191.25" x14ac:dyDescent="0.25">
      <c r="A124" s="84" t="s">
        <v>7506</v>
      </c>
      <c r="B124" s="84" t="s">
        <v>9964</v>
      </c>
      <c r="C124" s="84" t="s">
        <v>9965</v>
      </c>
    </row>
    <row r="125" spans="1:3" x14ac:dyDescent="0.25">
      <c r="A125" s="84" t="s">
        <v>7527</v>
      </c>
      <c r="B125" s="84" t="s">
        <v>4530</v>
      </c>
      <c r="C125" s="84" t="s">
        <v>4530</v>
      </c>
    </row>
    <row r="126" spans="1:3" ht="409.5" x14ac:dyDescent="0.25">
      <c r="A126" s="84" t="s">
        <v>7496</v>
      </c>
      <c r="B126" s="84" t="s">
        <v>9966</v>
      </c>
      <c r="C126" s="84" t="s">
        <v>9967</v>
      </c>
    </row>
    <row r="127" spans="1:3" ht="51" x14ac:dyDescent="0.25">
      <c r="A127" s="84" t="s">
        <v>6007</v>
      </c>
      <c r="B127" s="84" t="s">
        <v>9968</v>
      </c>
      <c r="C127" s="84" t="s">
        <v>4530</v>
      </c>
    </row>
    <row r="128" spans="1:3" ht="229.5" x14ac:dyDescent="0.25">
      <c r="A128" s="84" t="s">
        <v>7521</v>
      </c>
      <c r="B128" s="84" t="s">
        <v>9969</v>
      </c>
      <c r="C128" s="84" t="s">
        <v>9970</v>
      </c>
    </row>
    <row r="129" spans="1:3" ht="51" x14ac:dyDescent="0.25">
      <c r="A129" s="84" t="s">
        <v>7550</v>
      </c>
      <c r="B129" s="84" t="s">
        <v>9971</v>
      </c>
      <c r="C129" s="84" t="s">
        <v>4530</v>
      </c>
    </row>
    <row r="130" spans="1:3" ht="409.5" x14ac:dyDescent="0.25">
      <c r="A130" s="84" t="s">
        <v>7451</v>
      </c>
      <c r="B130" s="84" t="s">
        <v>9972</v>
      </c>
      <c r="C130" s="84" t="s">
        <v>9973</v>
      </c>
    </row>
    <row r="131" spans="1:3" ht="153" x14ac:dyDescent="0.25">
      <c r="A131" s="84" t="s">
        <v>6981</v>
      </c>
      <c r="B131" s="84" t="s">
        <v>9974</v>
      </c>
      <c r="C131" s="84" t="s">
        <v>9975</v>
      </c>
    </row>
    <row r="132" spans="1:3" ht="331.5" x14ac:dyDescent="0.25">
      <c r="A132" s="84" t="s">
        <v>7516</v>
      </c>
      <c r="B132" s="84" t="s">
        <v>9976</v>
      </c>
      <c r="C132" s="84" t="s">
        <v>9977</v>
      </c>
    </row>
    <row r="133" spans="1:3" ht="127.5" x14ac:dyDescent="0.25">
      <c r="A133" s="84" t="s">
        <v>7571</v>
      </c>
      <c r="B133" s="84" t="s">
        <v>9978</v>
      </c>
      <c r="C133" s="84" t="s">
        <v>9979</v>
      </c>
    </row>
    <row r="134" spans="1:3" ht="306" x14ac:dyDescent="0.25">
      <c r="A134" s="84" t="s">
        <v>7552</v>
      </c>
      <c r="B134" s="84" t="s">
        <v>9980</v>
      </c>
      <c r="C134" s="84" t="s">
        <v>9981</v>
      </c>
    </row>
    <row r="135" spans="1:3" ht="140.25" x14ac:dyDescent="0.25">
      <c r="A135" s="84" t="s">
        <v>7445</v>
      </c>
      <c r="B135" s="84" t="s">
        <v>9982</v>
      </c>
      <c r="C135" s="84" t="s">
        <v>9983</v>
      </c>
    </row>
    <row r="136" spans="1:3" ht="114.75" x14ac:dyDescent="0.25">
      <c r="A136" s="84" t="s">
        <v>7582</v>
      </c>
      <c r="B136" s="84" t="s">
        <v>9984</v>
      </c>
      <c r="C136" s="84" t="s">
        <v>9985</v>
      </c>
    </row>
    <row r="137" spans="1:3" ht="114.75" x14ac:dyDescent="0.25">
      <c r="A137" s="84" t="s">
        <v>7553</v>
      </c>
      <c r="B137" s="84" t="s">
        <v>9986</v>
      </c>
      <c r="C137" s="84" t="s">
        <v>9987</v>
      </c>
    </row>
    <row r="138" spans="1:3" ht="409.5" x14ac:dyDescent="0.25">
      <c r="A138" s="84" t="s">
        <v>7509</v>
      </c>
      <c r="B138" s="84" t="s">
        <v>9988</v>
      </c>
      <c r="C138" s="84" t="s">
        <v>9989</v>
      </c>
    </row>
    <row r="139" spans="1:3" ht="331.5" x14ac:dyDescent="0.25">
      <c r="A139" s="84" t="s">
        <v>7557</v>
      </c>
      <c r="B139" s="84" t="s">
        <v>9990</v>
      </c>
      <c r="C139" s="84" t="s">
        <v>9991</v>
      </c>
    </row>
    <row r="140" spans="1:3" ht="409.5" x14ac:dyDescent="0.25">
      <c r="A140" s="84" t="s">
        <v>7555</v>
      </c>
      <c r="B140" s="84" t="s">
        <v>9992</v>
      </c>
      <c r="C140" s="84" t="s">
        <v>9993</v>
      </c>
    </row>
    <row r="141" spans="1:3" ht="114.75" x14ac:dyDescent="0.25">
      <c r="A141" s="84" t="s">
        <v>7583</v>
      </c>
      <c r="B141" s="84" t="s">
        <v>9994</v>
      </c>
      <c r="C141" s="84" t="s">
        <v>9995</v>
      </c>
    </row>
    <row r="142" spans="1:3" x14ac:dyDescent="0.25">
      <c r="A142" s="84" t="s">
        <v>7602</v>
      </c>
      <c r="B142" s="84" t="s">
        <v>4530</v>
      </c>
      <c r="C142" s="84" t="s">
        <v>4530</v>
      </c>
    </row>
    <row r="143" spans="1:3" x14ac:dyDescent="0.25">
      <c r="A143" s="84" t="s">
        <v>7609</v>
      </c>
      <c r="B143" s="84" t="s">
        <v>4530</v>
      </c>
      <c r="C143" s="84" t="s">
        <v>4530</v>
      </c>
    </row>
    <row r="144" spans="1:3" ht="409.5" x14ac:dyDescent="0.25">
      <c r="A144" s="84" t="s">
        <v>6994</v>
      </c>
      <c r="B144" s="84" t="s">
        <v>9996</v>
      </c>
      <c r="C144" s="84" t="s">
        <v>9997</v>
      </c>
    </row>
    <row r="145" spans="1:3" ht="255" x14ac:dyDescent="0.25">
      <c r="A145" s="84" t="s">
        <v>7584</v>
      </c>
      <c r="B145" s="84" t="s">
        <v>9998</v>
      </c>
      <c r="C145" s="84" t="s">
        <v>9999</v>
      </c>
    </row>
    <row r="146" spans="1:3" ht="242.25" x14ac:dyDescent="0.25">
      <c r="A146" s="84" t="s">
        <v>7580</v>
      </c>
      <c r="B146" s="84" t="s">
        <v>10000</v>
      </c>
      <c r="C146" s="84" t="s">
        <v>10001</v>
      </c>
    </row>
    <row r="147" spans="1:3" ht="242.25" x14ac:dyDescent="0.25">
      <c r="A147" s="84" t="s">
        <v>7589</v>
      </c>
      <c r="B147" s="84" t="s">
        <v>10002</v>
      </c>
      <c r="C147" s="84" t="s">
        <v>10003</v>
      </c>
    </row>
    <row r="148" spans="1:3" ht="409.5" x14ac:dyDescent="0.25">
      <c r="A148" s="84" t="s">
        <v>7545</v>
      </c>
      <c r="B148" s="84" t="s">
        <v>10004</v>
      </c>
      <c r="C148" s="84" t="s">
        <v>10005</v>
      </c>
    </row>
    <row r="149" spans="1:3" ht="357" x14ac:dyDescent="0.25">
      <c r="A149" s="84" t="s">
        <v>7574</v>
      </c>
      <c r="B149" s="84" t="s">
        <v>10006</v>
      </c>
      <c r="C149" s="84" t="s">
        <v>10007</v>
      </c>
    </row>
    <row r="150" spans="1:3" x14ac:dyDescent="0.25">
      <c r="A150" s="84" t="s">
        <v>7653</v>
      </c>
      <c r="B150" s="84" t="s">
        <v>4530</v>
      </c>
      <c r="C150" s="84" t="s">
        <v>4530</v>
      </c>
    </row>
    <row r="151" spans="1:3" ht="140.25" x14ac:dyDescent="0.25">
      <c r="A151" s="84" t="s">
        <v>7623</v>
      </c>
      <c r="B151" s="84" t="s">
        <v>10008</v>
      </c>
      <c r="C151" s="84" t="s">
        <v>10009</v>
      </c>
    </row>
    <row r="152" spans="1:3" ht="165.75" x14ac:dyDescent="0.25">
      <c r="A152" s="84" t="s">
        <v>7604</v>
      </c>
      <c r="B152" s="84" t="s">
        <v>10010</v>
      </c>
      <c r="C152" s="84" t="s">
        <v>10011</v>
      </c>
    </row>
    <row r="153" spans="1:3" ht="204" x14ac:dyDescent="0.25">
      <c r="A153" s="84" t="s">
        <v>7666</v>
      </c>
      <c r="B153" s="84" t="s">
        <v>10012</v>
      </c>
      <c r="C153" s="84" t="s">
        <v>10013</v>
      </c>
    </row>
    <row r="154" spans="1:3" x14ac:dyDescent="0.25">
      <c r="A154" s="84" t="s">
        <v>7677</v>
      </c>
      <c r="B154" s="84" t="s">
        <v>4530</v>
      </c>
      <c r="C154" s="84" t="s">
        <v>4530</v>
      </c>
    </row>
    <row r="155" spans="1:3" ht="409.5" x14ac:dyDescent="0.25">
      <c r="A155" s="84" t="s">
        <v>7669</v>
      </c>
      <c r="B155" s="84" t="s">
        <v>10014</v>
      </c>
      <c r="C155" s="84" t="s">
        <v>10015</v>
      </c>
    </row>
    <row r="156" spans="1:3" ht="409.5" x14ac:dyDescent="0.25">
      <c r="A156" s="84" t="s">
        <v>7488</v>
      </c>
      <c r="B156" s="84" t="s">
        <v>10016</v>
      </c>
      <c r="C156" s="84" t="s">
        <v>10017</v>
      </c>
    </row>
    <row r="157" spans="1:3" ht="306" x14ac:dyDescent="0.25">
      <c r="A157" s="84" t="s">
        <v>7502</v>
      </c>
      <c r="B157" s="84" t="s">
        <v>10018</v>
      </c>
      <c r="C157" s="84" t="s">
        <v>10019</v>
      </c>
    </row>
    <row r="158" spans="1:3" ht="409.5" x14ac:dyDescent="0.25">
      <c r="A158" s="84" t="s">
        <v>7689</v>
      </c>
      <c r="B158" s="84" t="s">
        <v>10020</v>
      </c>
      <c r="C158" s="84" t="s">
        <v>10021</v>
      </c>
    </row>
    <row r="159" spans="1:3" ht="153" x14ac:dyDescent="0.25">
      <c r="A159" s="84" t="s">
        <v>6978</v>
      </c>
      <c r="B159" s="84" t="s">
        <v>10022</v>
      </c>
      <c r="C159" s="84" t="s">
        <v>10023</v>
      </c>
    </row>
    <row r="160" spans="1:3" ht="191.25" x14ac:dyDescent="0.25">
      <c r="A160" s="84" t="s">
        <v>7593</v>
      </c>
      <c r="B160" s="84" t="s">
        <v>10024</v>
      </c>
      <c r="C160" s="84" t="s">
        <v>10025</v>
      </c>
    </row>
    <row r="161" spans="1:3" ht="140.25" x14ac:dyDescent="0.25">
      <c r="A161" s="84" t="s">
        <v>7231</v>
      </c>
      <c r="B161" s="84" t="s">
        <v>10026</v>
      </c>
      <c r="C161" s="84" t="s">
        <v>10027</v>
      </c>
    </row>
    <row r="162" spans="1:3" ht="51" x14ac:dyDescent="0.25">
      <c r="A162" s="84" t="s">
        <v>7683</v>
      </c>
      <c r="B162" s="84" t="s">
        <v>4530</v>
      </c>
      <c r="C162" s="84" t="s">
        <v>10028</v>
      </c>
    </row>
    <row r="163" spans="1:3" ht="409.5" x14ac:dyDescent="0.25">
      <c r="A163" s="84" t="s">
        <v>7504</v>
      </c>
      <c r="B163" s="84" t="s">
        <v>10029</v>
      </c>
      <c r="C163" s="84" t="s">
        <v>10030</v>
      </c>
    </row>
    <row r="164" spans="1:3" ht="89.25" x14ac:dyDescent="0.25">
      <c r="A164" s="84" t="s">
        <v>7703</v>
      </c>
      <c r="B164" s="84" t="s">
        <v>10031</v>
      </c>
      <c r="C164" s="84" t="s">
        <v>4530</v>
      </c>
    </row>
    <row r="165" spans="1:3" ht="127.5" x14ac:dyDescent="0.25">
      <c r="A165" s="84" t="s">
        <v>7438</v>
      </c>
      <c r="B165" s="84" t="s">
        <v>10032</v>
      </c>
      <c r="C165" s="84" t="s">
        <v>10033</v>
      </c>
    </row>
    <row r="166" spans="1:3" ht="127.5" x14ac:dyDescent="0.25">
      <c r="A166" s="84" t="s">
        <v>7072</v>
      </c>
      <c r="B166" s="84" t="s">
        <v>10034</v>
      </c>
      <c r="C166" s="84" t="s">
        <v>10035</v>
      </c>
    </row>
    <row r="167" spans="1:3" ht="140.25" x14ac:dyDescent="0.25">
      <c r="A167" s="84" t="s">
        <v>7235</v>
      </c>
      <c r="B167" s="84" t="s">
        <v>10036</v>
      </c>
      <c r="C167" s="84" t="s">
        <v>10037</v>
      </c>
    </row>
    <row r="168" spans="1:3" ht="409.5" x14ac:dyDescent="0.25">
      <c r="A168" s="84" t="s">
        <v>7628</v>
      </c>
      <c r="B168" s="84" t="s">
        <v>10038</v>
      </c>
      <c r="C168" s="84" t="s">
        <v>10039</v>
      </c>
    </row>
    <row r="169" spans="1:3" ht="318.75" x14ac:dyDescent="0.25">
      <c r="A169" s="84" t="s">
        <v>7421</v>
      </c>
      <c r="B169" s="84" t="s">
        <v>10040</v>
      </c>
      <c r="C169" s="84" t="s">
        <v>10041</v>
      </c>
    </row>
    <row r="170" spans="1:3" ht="165.75" x14ac:dyDescent="0.25">
      <c r="A170" s="84" t="s">
        <v>7591</v>
      </c>
      <c r="B170" s="84" t="s">
        <v>10042</v>
      </c>
      <c r="C170" s="84" t="s">
        <v>10043</v>
      </c>
    </row>
    <row r="171" spans="1:3" ht="409.5" x14ac:dyDescent="0.25">
      <c r="A171" s="84" t="s">
        <v>7616</v>
      </c>
      <c r="B171" s="84" t="s">
        <v>10044</v>
      </c>
      <c r="C171" s="84" t="s">
        <v>10045</v>
      </c>
    </row>
    <row r="172" spans="1:3" ht="409.5" x14ac:dyDescent="0.25">
      <c r="A172" s="84" t="s">
        <v>6984</v>
      </c>
      <c r="B172" s="84" t="s">
        <v>10046</v>
      </c>
      <c r="C172" s="84" t="s">
        <v>10047</v>
      </c>
    </row>
    <row r="173" spans="1:3" ht="89.25" x14ac:dyDescent="0.25">
      <c r="A173" s="84" t="s">
        <v>7736</v>
      </c>
      <c r="B173" s="84" t="s">
        <v>10048</v>
      </c>
      <c r="C173" s="84" t="s">
        <v>4530</v>
      </c>
    </row>
    <row r="174" spans="1:3" ht="89.25" x14ac:dyDescent="0.25">
      <c r="A174" s="84" t="s">
        <v>7741</v>
      </c>
      <c r="B174" s="84" t="s">
        <v>10049</v>
      </c>
      <c r="C174" s="84" t="s">
        <v>4530</v>
      </c>
    </row>
    <row r="175" spans="1:3" ht="242.25" x14ac:dyDescent="0.25">
      <c r="A175" s="84" t="s">
        <v>7682</v>
      </c>
      <c r="B175" s="84" t="s">
        <v>10050</v>
      </c>
      <c r="C175" s="84" t="s">
        <v>10051</v>
      </c>
    </row>
    <row r="176" spans="1:3" ht="267.75" x14ac:dyDescent="0.25">
      <c r="A176" s="84" t="s">
        <v>7698</v>
      </c>
      <c r="B176" s="84" t="s">
        <v>10052</v>
      </c>
      <c r="C176" s="84" t="s">
        <v>10053</v>
      </c>
    </row>
    <row r="177" spans="1:3" ht="127.5" x14ac:dyDescent="0.25">
      <c r="A177" s="84" t="s">
        <v>6719</v>
      </c>
      <c r="B177" s="84" t="s">
        <v>10054</v>
      </c>
      <c r="C177" s="84" t="s">
        <v>10055</v>
      </c>
    </row>
    <row r="178" spans="1:3" ht="178.5" x14ac:dyDescent="0.25">
      <c r="A178" s="84" t="s">
        <v>7001</v>
      </c>
      <c r="B178" s="84" t="s">
        <v>10056</v>
      </c>
      <c r="C178" s="84" t="s">
        <v>10057</v>
      </c>
    </row>
    <row r="179" spans="1:3" ht="409.5" x14ac:dyDescent="0.25">
      <c r="A179" s="84" t="s">
        <v>7725</v>
      </c>
      <c r="B179" s="84" t="s">
        <v>10058</v>
      </c>
      <c r="C179" s="84" t="s">
        <v>10059</v>
      </c>
    </row>
    <row r="180" spans="1:3" ht="409.5" x14ac:dyDescent="0.25">
      <c r="A180" s="84" t="s">
        <v>7192</v>
      </c>
      <c r="B180" s="84" t="s">
        <v>10060</v>
      </c>
      <c r="C180" s="84" t="s">
        <v>10061</v>
      </c>
    </row>
    <row r="181" spans="1:3" ht="89.25" x14ac:dyDescent="0.25">
      <c r="A181" s="84" t="s">
        <v>7776</v>
      </c>
      <c r="B181" s="84" t="s">
        <v>10062</v>
      </c>
      <c r="C181" s="84" t="s">
        <v>4530</v>
      </c>
    </row>
    <row r="182" spans="1:3" ht="229.5" x14ac:dyDescent="0.25">
      <c r="A182" s="84" t="s">
        <v>7742</v>
      </c>
      <c r="B182" s="84" t="s">
        <v>10063</v>
      </c>
      <c r="C182" s="84" t="s">
        <v>10064</v>
      </c>
    </row>
    <row r="183" spans="1:3" ht="165.75" x14ac:dyDescent="0.25">
      <c r="A183" s="84" t="s">
        <v>7060</v>
      </c>
      <c r="B183" s="84" t="s">
        <v>10065</v>
      </c>
      <c r="C183" s="84" t="s">
        <v>10066</v>
      </c>
    </row>
    <row r="184" spans="1:3" ht="409.5" x14ac:dyDescent="0.25">
      <c r="A184" s="84" t="s">
        <v>7528</v>
      </c>
      <c r="B184" s="84" t="s">
        <v>10067</v>
      </c>
      <c r="C184" s="84" t="s">
        <v>10068</v>
      </c>
    </row>
    <row r="185" spans="1:3" ht="409.5" x14ac:dyDescent="0.25">
      <c r="A185" s="84" t="s">
        <v>7530</v>
      </c>
      <c r="B185" s="84" t="s">
        <v>10069</v>
      </c>
      <c r="C185" s="84" t="s">
        <v>10070</v>
      </c>
    </row>
    <row r="186" spans="1:3" ht="409.5" x14ac:dyDescent="0.25">
      <c r="A186" s="84" t="s">
        <v>7721</v>
      </c>
      <c r="B186" s="84" t="s">
        <v>10071</v>
      </c>
      <c r="C186" s="84" t="s">
        <v>10072</v>
      </c>
    </row>
    <row r="187" spans="1:3" ht="280.5" x14ac:dyDescent="0.25">
      <c r="A187" s="84" t="s">
        <v>7786</v>
      </c>
      <c r="B187" s="84" t="s">
        <v>10073</v>
      </c>
      <c r="C187" s="84" t="s">
        <v>10074</v>
      </c>
    </row>
    <row r="188" spans="1:3" ht="280.5" x14ac:dyDescent="0.25">
      <c r="A188" s="84" t="s">
        <v>5995</v>
      </c>
      <c r="B188" s="84" t="s">
        <v>10075</v>
      </c>
      <c r="C188" s="84" t="s">
        <v>10076</v>
      </c>
    </row>
    <row r="189" spans="1:3" ht="280.5" x14ac:dyDescent="0.25">
      <c r="A189" s="84" t="s">
        <v>7787</v>
      </c>
      <c r="B189" s="84" t="s">
        <v>10077</v>
      </c>
      <c r="C189" s="84" t="s">
        <v>10078</v>
      </c>
    </row>
    <row r="190" spans="1:3" ht="204" x14ac:dyDescent="0.25">
      <c r="A190" s="84" t="s">
        <v>7513</v>
      </c>
      <c r="B190" s="84" t="s">
        <v>10079</v>
      </c>
      <c r="C190" s="84" t="s">
        <v>10080</v>
      </c>
    </row>
    <row r="191" spans="1:3" ht="127.5" x14ac:dyDescent="0.25">
      <c r="A191" s="84" t="s">
        <v>7218</v>
      </c>
      <c r="B191" s="84" t="s">
        <v>10081</v>
      </c>
      <c r="C191" s="84" t="s">
        <v>10082</v>
      </c>
    </row>
    <row r="192" spans="1:3" ht="267.75" x14ac:dyDescent="0.25">
      <c r="A192" s="84" t="s">
        <v>7760</v>
      </c>
      <c r="B192" s="84" t="s">
        <v>10083</v>
      </c>
      <c r="C192" s="84" t="s">
        <v>10084</v>
      </c>
    </row>
    <row r="193" spans="1:3" ht="204" x14ac:dyDescent="0.25">
      <c r="A193" s="84" t="s">
        <v>7086</v>
      </c>
      <c r="B193" s="84" t="s">
        <v>10085</v>
      </c>
      <c r="C193" s="84" t="s">
        <v>10086</v>
      </c>
    </row>
    <row r="194" spans="1:3" ht="127.5" x14ac:dyDescent="0.25">
      <c r="A194" s="84" t="s">
        <v>10087</v>
      </c>
      <c r="B194" s="84" t="s">
        <v>10088</v>
      </c>
      <c r="C194" s="84" t="s">
        <v>10089</v>
      </c>
    </row>
    <row r="195" spans="1:3" ht="127.5" x14ac:dyDescent="0.25">
      <c r="A195" s="84" t="s">
        <v>10090</v>
      </c>
      <c r="B195" s="84" t="s">
        <v>10091</v>
      </c>
      <c r="C195" s="84" t="s">
        <v>10092</v>
      </c>
    </row>
    <row r="196" spans="1:3" ht="409.5" x14ac:dyDescent="0.25">
      <c r="A196" s="84" t="s">
        <v>7381</v>
      </c>
      <c r="B196" s="84" t="s">
        <v>10093</v>
      </c>
      <c r="C196" s="84" t="s">
        <v>10094</v>
      </c>
    </row>
    <row r="197" spans="1:3" ht="255" x14ac:dyDescent="0.25">
      <c r="A197" s="84" t="s">
        <v>7773</v>
      </c>
      <c r="B197" s="84" t="s">
        <v>10095</v>
      </c>
      <c r="C197" s="84" t="s">
        <v>10096</v>
      </c>
    </row>
    <row r="198" spans="1:3" ht="255" x14ac:dyDescent="0.25">
      <c r="A198" s="84" t="s">
        <v>7790</v>
      </c>
      <c r="B198" s="84" t="s">
        <v>10097</v>
      </c>
      <c r="C198" s="84" t="s">
        <v>10098</v>
      </c>
    </row>
    <row r="199" spans="1:3" ht="409.5" x14ac:dyDescent="0.25">
      <c r="A199" s="84" t="s">
        <v>6716</v>
      </c>
      <c r="B199" s="84" t="s">
        <v>10099</v>
      </c>
      <c r="C199" s="84" t="s">
        <v>10100</v>
      </c>
    </row>
    <row r="200" spans="1:3" ht="127.5" x14ac:dyDescent="0.25">
      <c r="A200" s="84" t="s">
        <v>7680</v>
      </c>
      <c r="B200" s="84" t="s">
        <v>10101</v>
      </c>
      <c r="C200" s="84" t="s">
        <v>10102</v>
      </c>
    </row>
    <row r="201" spans="1:3" ht="102" x14ac:dyDescent="0.25">
      <c r="A201" s="84" t="s">
        <v>7360</v>
      </c>
      <c r="B201" s="84" t="s">
        <v>10103</v>
      </c>
      <c r="C201" s="84" t="s">
        <v>10104</v>
      </c>
    </row>
    <row r="202" spans="1:3" ht="409.5" x14ac:dyDescent="0.25">
      <c r="A202" s="84" t="s">
        <v>7249</v>
      </c>
      <c r="B202" s="84" t="s">
        <v>10105</v>
      </c>
      <c r="C202" s="84" t="s">
        <v>10106</v>
      </c>
    </row>
    <row r="203" spans="1:3" ht="409.5" x14ac:dyDescent="0.25">
      <c r="A203" s="84" t="s">
        <v>7049</v>
      </c>
      <c r="B203" s="84" t="s">
        <v>10107</v>
      </c>
      <c r="C203" s="84" t="s">
        <v>4530</v>
      </c>
    </row>
    <row r="204" spans="1:3" x14ac:dyDescent="0.25">
      <c r="A204" s="84" t="s">
        <v>7839</v>
      </c>
      <c r="B204" s="84" t="s">
        <v>4530</v>
      </c>
      <c r="C204" s="84" t="s">
        <v>4530</v>
      </c>
    </row>
    <row r="205" spans="1:3" ht="369.75" x14ac:dyDescent="0.25">
      <c r="A205" s="84" t="s">
        <v>7834</v>
      </c>
      <c r="B205" s="84" t="s">
        <v>10108</v>
      </c>
      <c r="C205" s="84" t="s">
        <v>10109</v>
      </c>
    </row>
    <row r="206" spans="1:3" x14ac:dyDescent="0.25">
      <c r="A206" s="84" t="s">
        <v>7852</v>
      </c>
      <c r="B206" s="84" t="s">
        <v>4530</v>
      </c>
      <c r="C206" s="84" t="s">
        <v>4530</v>
      </c>
    </row>
    <row r="207" spans="1:3" ht="409.5" x14ac:dyDescent="0.25">
      <c r="A207" s="84" t="s">
        <v>7804</v>
      </c>
      <c r="B207" s="84" t="s">
        <v>10110</v>
      </c>
      <c r="C207" s="84" t="s">
        <v>10111</v>
      </c>
    </row>
    <row r="208" spans="1:3" ht="165.75" x14ac:dyDescent="0.25">
      <c r="A208" s="84" t="s">
        <v>7578</v>
      </c>
      <c r="B208" s="84" t="s">
        <v>10112</v>
      </c>
      <c r="C208" s="84" t="s">
        <v>10113</v>
      </c>
    </row>
    <row r="209" spans="1:3" ht="395.25" x14ac:dyDescent="0.25">
      <c r="A209" s="84" t="s">
        <v>7375</v>
      </c>
      <c r="B209" s="84" t="s">
        <v>10114</v>
      </c>
      <c r="C209" s="84" t="s">
        <v>10115</v>
      </c>
    </row>
    <row r="210" spans="1:3" ht="409.5" x14ac:dyDescent="0.25">
      <c r="A210" s="84" t="s">
        <v>7730</v>
      </c>
      <c r="B210" s="84" t="s">
        <v>10116</v>
      </c>
      <c r="C210" s="84" t="s">
        <v>10117</v>
      </c>
    </row>
    <row r="211" spans="1:3" ht="216.75" x14ac:dyDescent="0.25">
      <c r="A211" s="84" t="s">
        <v>7731</v>
      </c>
      <c r="B211" s="84" t="s">
        <v>10118</v>
      </c>
      <c r="C211" s="84" t="s">
        <v>10119</v>
      </c>
    </row>
    <row r="212" spans="1:3" ht="344.25" x14ac:dyDescent="0.25">
      <c r="A212" s="84" t="s">
        <v>7667</v>
      </c>
      <c r="B212" s="84" t="s">
        <v>10120</v>
      </c>
      <c r="C212" s="84" t="s">
        <v>10121</v>
      </c>
    </row>
    <row r="213" spans="1:3" ht="216.75" x14ac:dyDescent="0.25">
      <c r="A213" s="84" t="s">
        <v>7732</v>
      </c>
      <c r="B213" s="84" t="s">
        <v>10122</v>
      </c>
      <c r="C213" s="84" t="s">
        <v>10123</v>
      </c>
    </row>
    <row r="214" spans="1:3" ht="165.75" x14ac:dyDescent="0.25">
      <c r="A214" s="84" t="s">
        <v>7724</v>
      </c>
      <c r="B214" s="84" t="s">
        <v>10124</v>
      </c>
      <c r="C214" s="84" t="s">
        <v>10125</v>
      </c>
    </row>
    <row r="215" spans="1:3" ht="114.75" x14ac:dyDescent="0.25">
      <c r="A215" s="84" t="s">
        <v>7862</v>
      </c>
      <c r="B215" s="84" t="s">
        <v>10126</v>
      </c>
      <c r="C215" s="84" t="s">
        <v>10127</v>
      </c>
    </row>
    <row r="216" spans="1:3" ht="409.5" x14ac:dyDescent="0.25">
      <c r="A216" s="84" t="s">
        <v>7823</v>
      </c>
      <c r="B216" s="84" t="s">
        <v>10128</v>
      </c>
      <c r="C216" s="84" t="s">
        <v>10129</v>
      </c>
    </row>
    <row r="217" spans="1:3" ht="63.75" x14ac:dyDescent="0.25">
      <c r="A217" s="84" t="s">
        <v>7885</v>
      </c>
      <c r="B217" s="84" t="s">
        <v>4530</v>
      </c>
      <c r="C217" s="84" t="s">
        <v>10130</v>
      </c>
    </row>
    <row r="218" spans="1:3" ht="409.5" x14ac:dyDescent="0.25">
      <c r="A218" s="84" t="s">
        <v>7561</v>
      </c>
      <c r="B218" s="84" t="s">
        <v>10131</v>
      </c>
      <c r="C218" s="84" t="s">
        <v>10132</v>
      </c>
    </row>
    <row r="219" spans="1:3" ht="409.5" x14ac:dyDescent="0.25">
      <c r="A219" s="84" t="s">
        <v>7259</v>
      </c>
      <c r="B219" s="84" t="s">
        <v>10133</v>
      </c>
      <c r="C219" s="84" t="s">
        <v>10134</v>
      </c>
    </row>
    <row r="220" spans="1:3" ht="409.5" x14ac:dyDescent="0.25">
      <c r="A220" s="84" t="s">
        <v>7659</v>
      </c>
      <c r="B220" s="84" t="s">
        <v>10135</v>
      </c>
      <c r="C220" s="84" t="s">
        <v>10136</v>
      </c>
    </row>
    <row r="221" spans="1:3" ht="191.25" x14ac:dyDescent="0.25">
      <c r="A221" s="84" t="s">
        <v>7774</v>
      </c>
      <c r="B221" s="84" t="s">
        <v>10137</v>
      </c>
      <c r="C221" s="84" t="s">
        <v>10138</v>
      </c>
    </row>
    <row r="222" spans="1:3" ht="267.75" x14ac:dyDescent="0.25">
      <c r="A222" s="84" t="s">
        <v>7575</v>
      </c>
      <c r="B222" s="84" t="s">
        <v>10139</v>
      </c>
      <c r="C222" s="84" t="s">
        <v>10140</v>
      </c>
    </row>
    <row r="223" spans="1:3" ht="153" x14ac:dyDescent="0.25">
      <c r="A223" s="84" t="s">
        <v>7894</v>
      </c>
      <c r="B223" s="84" t="s">
        <v>10141</v>
      </c>
      <c r="C223" s="84" t="s">
        <v>10142</v>
      </c>
    </row>
    <row r="224" spans="1:3" ht="102" x14ac:dyDescent="0.25">
      <c r="A224" s="84" t="s">
        <v>7824</v>
      </c>
      <c r="B224" s="84" t="s">
        <v>10143</v>
      </c>
      <c r="C224" s="84" t="s">
        <v>10144</v>
      </c>
    </row>
    <row r="225" spans="1:3" ht="102" x14ac:dyDescent="0.25">
      <c r="A225" s="84" t="s">
        <v>7821</v>
      </c>
      <c r="B225" s="84" t="s">
        <v>10145</v>
      </c>
      <c r="C225" s="84" t="s">
        <v>10146</v>
      </c>
    </row>
    <row r="226" spans="1:3" ht="114.75" x14ac:dyDescent="0.25">
      <c r="A226" s="84" t="s">
        <v>7820</v>
      </c>
      <c r="B226" s="84" t="s">
        <v>10147</v>
      </c>
      <c r="C226" s="84" t="s">
        <v>10148</v>
      </c>
    </row>
    <row r="227" spans="1:3" ht="114.75" x14ac:dyDescent="0.25">
      <c r="A227" s="84" t="s">
        <v>7826</v>
      </c>
      <c r="B227" s="84" t="s">
        <v>10149</v>
      </c>
      <c r="C227" s="84" t="s">
        <v>10150</v>
      </c>
    </row>
    <row r="228" spans="1:3" ht="102" x14ac:dyDescent="0.25">
      <c r="A228" s="84" t="s">
        <v>7897</v>
      </c>
      <c r="B228" s="84" t="s">
        <v>10151</v>
      </c>
      <c r="C228" s="84" t="s">
        <v>10152</v>
      </c>
    </row>
    <row r="229" spans="1:3" x14ac:dyDescent="0.25">
      <c r="A229" s="84" t="s">
        <v>7898</v>
      </c>
      <c r="B229" s="84" t="s">
        <v>4530</v>
      </c>
      <c r="C229" s="84" t="s">
        <v>4530</v>
      </c>
    </row>
    <row r="230" spans="1:3" ht="165.75" x14ac:dyDescent="0.25">
      <c r="A230" s="84" t="s">
        <v>7696</v>
      </c>
      <c r="B230" s="84" t="s">
        <v>10153</v>
      </c>
      <c r="C230" s="84" t="s">
        <v>10154</v>
      </c>
    </row>
    <row r="231" spans="1:3" ht="216.75" x14ac:dyDescent="0.25">
      <c r="A231" s="84" t="s">
        <v>7606</v>
      </c>
      <c r="B231" s="84" t="s">
        <v>10155</v>
      </c>
      <c r="C231" s="84" t="s">
        <v>10156</v>
      </c>
    </row>
    <row r="232" spans="1:3" ht="409.5" x14ac:dyDescent="0.25">
      <c r="A232" s="84" t="s">
        <v>7866</v>
      </c>
      <c r="B232" s="84" t="s">
        <v>10157</v>
      </c>
      <c r="C232" s="84" t="s">
        <v>10158</v>
      </c>
    </row>
    <row r="233" spans="1:3" ht="51" x14ac:dyDescent="0.25">
      <c r="A233" s="84" t="s">
        <v>7079</v>
      </c>
      <c r="B233" s="84" t="s">
        <v>10159</v>
      </c>
      <c r="C233" s="84" t="s">
        <v>4530</v>
      </c>
    </row>
    <row r="234" spans="1:3" ht="153" x14ac:dyDescent="0.25">
      <c r="A234" s="84" t="s">
        <v>7079</v>
      </c>
      <c r="B234" s="84" t="s">
        <v>10160</v>
      </c>
      <c r="C234" s="84" t="s">
        <v>10161</v>
      </c>
    </row>
    <row r="235" spans="1:3" ht="102" x14ac:dyDescent="0.25">
      <c r="A235" s="84" t="s">
        <v>7925</v>
      </c>
      <c r="B235" s="84" t="s">
        <v>4530</v>
      </c>
      <c r="C235" s="84" t="s">
        <v>10162</v>
      </c>
    </row>
    <row r="236" spans="1:3" x14ac:dyDescent="0.25">
      <c r="A236" s="84" t="s">
        <v>7925</v>
      </c>
      <c r="B236" s="84" t="s">
        <v>4530</v>
      </c>
      <c r="C236" s="84" t="s">
        <v>4530</v>
      </c>
    </row>
    <row r="237" spans="1:3" ht="395.25" x14ac:dyDescent="0.25">
      <c r="A237" s="84" t="s">
        <v>7256</v>
      </c>
      <c r="B237" s="84" t="s">
        <v>10163</v>
      </c>
      <c r="C237" s="84" t="s">
        <v>10164</v>
      </c>
    </row>
    <row r="238" spans="1:3" ht="409.5" x14ac:dyDescent="0.25">
      <c r="A238" s="84" t="s">
        <v>7595</v>
      </c>
      <c r="B238" s="84" t="s">
        <v>10165</v>
      </c>
      <c r="C238" s="84" t="s">
        <v>10166</v>
      </c>
    </row>
    <row r="239" spans="1:3" ht="114.75" x14ac:dyDescent="0.25">
      <c r="A239" s="84" t="s">
        <v>7926</v>
      </c>
      <c r="B239" s="84" t="s">
        <v>10167</v>
      </c>
      <c r="C239" s="84" t="s">
        <v>10168</v>
      </c>
    </row>
    <row r="240" spans="1:3" x14ac:dyDescent="0.25">
      <c r="A240" s="84" t="s">
        <v>7935</v>
      </c>
      <c r="B240" s="84" t="s">
        <v>4530</v>
      </c>
      <c r="C240" s="84" t="s">
        <v>4530</v>
      </c>
    </row>
    <row r="241" spans="1:3" ht="51" x14ac:dyDescent="0.25">
      <c r="A241" s="84" t="s">
        <v>7946</v>
      </c>
      <c r="B241" s="84" t="s">
        <v>10169</v>
      </c>
      <c r="C241" s="84" t="s">
        <v>4530</v>
      </c>
    </row>
    <row r="242" spans="1:3" ht="306" x14ac:dyDescent="0.25">
      <c r="A242" s="84" t="s">
        <v>7610</v>
      </c>
      <c r="B242" s="84" t="s">
        <v>10170</v>
      </c>
      <c r="C242" s="84" t="s">
        <v>10171</v>
      </c>
    </row>
    <row r="243" spans="1:3" x14ac:dyDescent="0.25">
      <c r="A243" s="84" t="s">
        <v>7953</v>
      </c>
      <c r="B243" s="84" t="s">
        <v>4530</v>
      </c>
      <c r="C243" s="84" t="s">
        <v>4530</v>
      </c>
    </row>
    <row r="244" spans="1:3" ht="140.25" x14ac:dyDescent="0.25">
      <c r="A244" s="84" t="s">
        <v>7811</v>
      </c>
      <c r="B244" s="84" t="s">
        <v>10172</v>
      </c>
      <c r="C244" s="84" t="s">
        <v>10173</v>
      </c>
    </row>
    <row r="245" spans="1:3" ht="306" x14ac:dyDescent="0.25">
      <c r="A245" s="84" t="s">
        <v>7727</v>
      </c>
      <c r="B245" s="84" t="s">
        <v>10174</v>
      </c>
      <c r="C245" s="84" t="s">
        <v>10175</v>
      </c>
    </row>
    <row r="246" spans="1:3" ht="102" x14ac:dyDescent="0.25">
      <c r="A246" s="84" t="s">
        <v>7818</v>
      </c>
      <c r="B246" s="84" t="s">
        <v>10176</v>
      </c>
      <c r="C246" s="84" t="s">
        <v>10177</v>
      </c>
    </row>
    <row r="247" spans="1:3" ht="114.75" x14ac:dyDescent="0.25">
      <c r="A247" s="84" t="s">
        <v>7814</v>
      </c>
      <c r="B247" s="84" t="s">
        <v>10178</v>
      </c>
      <c r="C247" s="84" t="s">
        <v>10179</v>
      </c>
    </row>
    <row r="248" spans="1:3" ht="127.5" x14ac:dyDescent="0.25">
      <c r="A248" s="84" t="s">
        <v>7812</v>
      </c>
      <c r="B248" s="84" t="s">
        <v>10180</v>
      </c>
      <c r="C248" s="84" t="s">
        <v>10181</v>
      </c>
    </row>
    <row r="249" spans="1:3" ht="140.25" x14ac:dyDescent="0.25">
      <c r="A249" s="84" t="s">
        <v>7810</v>
      </c>
      <c r="B249" s="84" t="s">
        <v>10182</v>
      </c>
      <c r="C249" s="84" t="s">
        <v>10183</v>
      </c>
    </row>
    <row r="250" spans="1:3" ht="51" x14ac:dyDescent="0.25">
      <c r="A250" s="84" t="s">
        <v>7964</v>
      </c>
      <c r="B250" s="84" t="s">
        <v>10184</v>
      </c>
      <c r="C250" s="84" t="s">
        <v>4530</v>
      </c>
    </row>
    <row r="251" spans="1:3" ht="51" x14ac:dyDescent="0.25">
      <c r="A251" s="84" t="s">
        <v>7970</v>
      </c>
      <c r="B251" s="84" t="s">
        <v>10185</v>
      </c>
      <c r="C251" s="84" t="s">
        <v>4530</v>
      </c>
    </row>
    <row r="252" spans="1:3" ht="51" x14ac:dyDescent="0.25">
      <c r="A252" s="84" t="s">
        <v>7973</v>
      </c>
      <c r="B252" s="84" t="s">
        <v>10186</v>
      </c>
      <c r="C252" s="84" t="s">
        <v>4530</v>
      </c>
    </row>
    <row r="253" spans="1:3" ht="51" x14ac:dyDescent="0.25">
      <c r="A253" s="84" t="s">
        <v>7974</v>
      </c>
      <c r="B253" s="84" t="s">
        <v>10187</v>
      </c>
      <c r="C253" s="84" t="s">
        <v>4530</v>
      </c>
    </row>
    <row r="254" spans="1:3" ht="409.5" x14ac:dyDescent="0.25">
      <c r="A254" s="84" t="s">
        <v>7378</v>
      </c>
      <c r="B254" s="84" t="s">
        <v>10188</v>
      </c>
      <c r="C254" s="84" t="s">
        <v>10189</v>
      </c>
    </row>
    <row r="255" spans="1:3" ht="409.5" x14ac:dyDescent="0.25">
      <c r="A255" s="84" t="s">
        <v>7160</v>
      </c>
      <c r="B255" s="84" t="s">
        <v>10190</v>
      </c>
      <c r="C255" s="84" t="s">
        <v>10191</v>
      </c>
    </row>
    <row r="256" spans="1:3" ht="409.5" x14ac:dyDescent="0.25">
      <c r="A256" s="84" t="s">
        <v>7857</v>
      </c>
      <c r="B256" s="84" t="s">
        <v>10192</v>
      </c>
      <c r="C256" s="84" t="s">
        <v>10193</v>
      </c>
    </row>
    <row r="257" spans="1:3" ht="409.5" x14ac:dyDescent="0.25">
      <c r="A257" s="84" t="s">
        <v>7379</v>
      </c>
      <c r="B257" s="84" t="s">
        <v>10194</v>
      </c>
      <c r="C257" s="84" t="s">
        <v>10195</v>
      </c>
    </row>
    <row r="258" spans="1:3" ht="409.5" x14ac:dyDescent="0.25">
      <c r="A258" s="84" t="s">
        <v>6957</v>
      </c>
      <c r="B258" s="84" t="s">
        <v>10196</v>
      </c>
      <c r="C258" s="84" t="s">
        <v>10197</v>
      </c>
    </row>
    <row r="259" spans="1:3" ht="178.5" x14ac:dyDescent="0.25">
      <c r="A259" s="84" t="s">
        <v>7564</v>
      </c>
      <c r="B259" s="84" t="s">
        <v>10198</v>
      </c>
      <c r="C259" s="84" t="s">
        <v>10199</v>
      </c>
    </row>
    <row r="260" spans="1:3" ht="140.25" x14ac:dyDescent="0.25">
      <c r="A260" s="84" t="s">
        <v>7047</v>
      </c>
      <c r="B260" s="84" t="s">
        <v>10200</v>
      </c>
      <c r="C260" s="84" t="s">
        <v>10201</v>
      </c>
    </row>
    <row r="261" spans="1:3" ht="165.75" x14ac:dyDescent="0.25">
      <c r="A261" s="84" t="s">
        <v>7960</v>
      </c>
      <c r="B261" s="84" t="s">
        <v>4530</v>
      </c>
      <c r="C261" s="84" t="s">
        <v>10202</v>
      </c>
    </row>
    <row r="262" spans="1:3" ht="153" x14ac:dyDescent="0.25">
      <c r="A262" s="84" t="s">
        <v>7813</v>
      </c>
      <c r="B262" s="84" t="s">
        <v>10203</v>
      </c>
      <c r="C262" s="84" t="s">
        <v>10204</v>
      </c>
    </row>
    <row r="263" spans="1:3" ht="409.5" x14ac:dyDescent="0.25">
      <c r="A263" s="84" t="s">
        <v>7858</v>
      </c>
      <c r="B263" s="84" t="s">
        <v>10205</v>
      </c>
      <c r="C263" s="84" t="s">
        <v>10206</v>
      </c>
    </row>
    <row r="264" spans="1:3" ht="191.25" x14ac:dyDescent="0.25">
      <c r="A264" s="84" t="s">
        <v>7737</v>
      </c>
      <c r="B264" s="84" t="s">
        <v>10207</v>
      </c>
      <c r="C264" s="84" t="s">
        <v>10208</v>
      </c>
    </row>
    <row r="265" spans="1:3" ht="89.25" x14ac:dyDescent="0.25">
      <c r="A265" s="84" t="s">
        <v>10209</v>
      </c>
      <c r="B265" s="84" t="s">
        <v>10210</v>
      </c>
      <c r="C265" s="84" t="s">
        <v>4530</v>
      </c>
    </row>
    <row r="266" spans="1:3" ht="409.5" x14ac:dyDescent="0.25">
      <c r="A266" s="84" t="s">
        <v>7419</v>
      </c>
      <c r="B266" s="84" t="s">
        <v>10211</v>
      </c>
      <c r="C266" s="84" t="s">
        <v>10212</v>
      </c>
    </row>
    <row r="267" spans="1:3" ht="127.5" x14ac:dyDescent="0.25">
      <c r="A267" s="84" t="s">
        <v>7340</v>
      </c>
      <c r="B267" s="84" t="s">
        <v>10213</v>
      </c>
      <c r="C267" s="84" t="s">
        <v>10214</v>
      </c>
    </row>
    <row r="268" spans="1:3" ht="178.5" x14ac:dyDescent="0.25">
      <c r="A268" s="84" t="s">
        <v>7657</v>
      </c>
      <c r="B268" s="84" t="s">
        <v>10215</v>
      </c>
      <c r="C268" s="84" t="s">
        <v>10216</v>
      </c>
    </row>
    <row r="269" spans="1:3" x14ac:dyDescent="0.25">
      <c r="A269" s="84" t="s">
        <v>8006</v>
      </c>
      <c r="B269" s="84" t="s">
        <v>4530</v>
      </c>
      <c r="C269" s="84" t="s">
        <v>4530</v>
      </c>
    </row>
    <row r="270" spans="1:3" ht="409.5" x14ac:dyDescent="0.25">
      <c r="A270" s="84" t="s">
        <v>7382</v>
      </c>
      <c r="B270" s="84" t="s">
        <v>10217</v>
      </c>
      <c r="C270" s="84" t="s">
        <v>10218</v>
      </c>
    </row>
    <row r="271" spans="1:3" ht="306" x14ac:dyDescent="0.25">
      <c r="A271" s="84" t="s">
        <v>7908</v>
      </c>
      <c r="B271" s="84" t="s">
        <v>10219</v>
      </c>
      <c r="C271" s="84" t="s">
        <v>10220</v>
      </c>
    </row>
    <row r="272" spans="1:3" ht="267.75" x14ac:dyDescent="0.25">
      <c r="A272" s="84" t="s">
        <v>7514</v>
      </c>
      <c r="B272" s="84" t="s">
        <v>10221</v>
      </c>
      <c r="C272" s="84" t="s">
        <v>10222</v>
      </c>
    </row>
    <row r="273" spans="1:3" ht="409.5" x14ac:dyDescent="0.25">
      <c r="A273" s="84" t="s">
        <v>7358</v>
      </c>
      <c r="B273" s="84" t="s">
        <v>10223</v>
      </c>
      <c r="C273" s="84" t="s">
        <v>10224</v>
      </c>
    </row>
    <row r="274" spans="1:3" ht="409.5" x14ac:dyDescent="0.25">
      <c r="A274" s="84" t="s">
        <v>7581</v>
      </c>
      <c r="B274" s="84" t="s">
        <v>10225</v>
      </c>
      <c r="C274" s="84" t="s">
        <v>10226</v>
      </c>
    </row>
    <row r="275" spans="1:3" ht="242.25" x14ac:dyDescent="0.25">
      <c r="A275" s="84" t="s">
        <v>8021</v>
      </c>
      <c r="B275" s="84" t="s">
        <v>10227</v>
      </c>
      <c r="C275" s="84" t="s">
        <v>10228</v>
      </c>
    </row>
    <row r="276" spans="1:3" ht="114.75" x14ac:dyDescent="0.25">
      <c r="A276" s="84" t="s">
        <v>8048</v>
      </c>
      <c r="B276" s="84" t="s">
        <v>10229</v>
      </c>
      <c r="C276" s="84" t="s">
        <v>10230</v>
      </c>
    </row>
    <row r="277" spans="1:3" ht="242.25" x14ac:dyDescent="0.25">
      <c r="A277" s="84" t="s">
        <v>7988</v>
      </c>
      <c r="B277" s="84" t="s">
        <v>10231</v>
      </c>
      <c r="C277" s="84" t="s">
        <v>10232</v>
      </c>
    </row>
    <row r="278" spans="1:3" ht="229.5" x14ac:dyDescent="0.25">
      <c r="A278" s="84" t="s">
        <v>7769</v>
      </c>
      <c r="B278" s="84" t="s">
        <v>10233</v>
      </c>
      <c r="C278" s="84" t="s">
        <v>10234</v>
      </c>
    </row>
    <row r="279" spans="1:3" ht="229.5" x14ac:dyDescent="0.25">
      <c r="A279" s="84" t="s">
        <v>7972</v>
      </c>
      <c r="B279" s="84" t="s">
        <v>10235</v>
      </c>
      <c r="C279" s="84" t="s">
        <v>10236</v>
      </c>
    </row>
    <row r="280" spans="1:3" ht="357" x14ac:dyDescent="0.25">
      <c r="A280" s="84" t="s">
        <v>7875</v>
      </c>
      <c r="B280" s="84" t="s">
        <v>10237</v>
      </c>
      <c r="C280" s="84" t="s">
        <v>10238</v>
      </c>
    </row>
    <row r="281" spans="1:3" ht="153" x14ac:dyDescent="0.25">
      <c r="A281" s="84" t="s">
        <v>8062</v>
      </c>
      <c r="B281" s="84" t="s">
        <v>10239</v>
      </c>
      <c r="C281" s="84" t="s">
        <v>10240</v>
      </c>
    </row>
    <row r="282" spans="1:3" ht="280.5" x14ac:dyDescent="0.25">
      <c r="A282" s="84" t="s">
        <v>7950</v>
      </c>
      <c r="B282" s="84" t="s">
        <v>10241</v>
      </c>
      <c r="C282" s="84" t="s">
        <v>10242</v>
      </c>
    </row>
    <row r="283" spans="1:3" ht="409.5" x14ac:dyDescent="0.25">
      <c r="A283" s="84" t="s">
        <v>7941</v>
      </c>
      <c r="B283" s="84" t="s">
        <v>10243</v>
      </c>
      <c r="C283" s="84" t="s">
        <v>10244</v>
      </c>
    </row>
    <row r="284" spans="1:3" ht="409.5" x14ac:dyDescent="0.25">
      <c r="A284" s="84" t="s">
        <v>7991</v>
      </c>
      <c r="B284" s="84" t="s">
        <v>10245</v>
      </c>
      <c r="C284" s="84" t="s">
        <v>10246</v>
      </c>
    </row>
    <row r="285" spans="1:3" ht="114.75" x14ac:dyDescent="0.25">
      <c r="A285" s="84" t="s">
        <v>8070</v>
      </c>
      <c r="B285" s="84" t="s">
        <v>10247</v>
      </c>
      <c r="C285" s="84" t="s">
        <v>10248</v>
      </c>
    </row>
    <row r="286" spans="1:3" ht="216.75" x14ac:dyDescent="0.25">
      <c r="A286" s="84" t="s">
        <v>7947</v>
      </c>
      <c r="B286" s="84" t="s">
        <v>10249</v>
      </c>
      <c r="C286" s="84" t="s">
        <v>10250</v>
      </c>
    </row>
    <row r="287" spans="1:3" ht="51" x14ac:dyDescent="0.25">
      <c r="A287" s="84" t="s">
        <v>6048</v>
      </c>
      <c r="B287" s="84" t="s">
        <v>10251</v>
      </c>
      <c r="C287" s="84" t="s">
        <v>4530</v>
      </c>
    </row>
    <row r="288" spans="1:3" ht="153" x14ac:dyDescent="0.25">
      <c r="A288" s="84" t="s">
        <v>8071</v>
      </c>
      <c r="B288" s="84" t="s">
        <v>10252</v>
      </c>
      <c r="C288" s="84" t="s">
        <v>10253</v>
      </c>
    </row>
    <row r="289" spans="1:3" ht="89.25" x14ac:dyDescent="0.25">
      <c r="A289" s="84" t="s">
        <v>8073</v>
      </c>
      <c r="B289" s="84" t="s">
        <v>10254</v>
      </c>
      <c r="C289" s="84" t="s">
        <v>4530</v>
      </c>
    </row>
    <row r="290" spans="1:3" ht="409.5" x14ac:dyDescent="0.25">
      <c r="A290" s="84" t="s">
        <v>7734</v>
      </c>
      <c r="B290" s="84" t="s">
        <v>10255</v>
      </c>
      <c r="C290" s="84" t="s">
        <v>10256</v>
      </c>
    </row>
    <row r="291" spans="1:3" ht="229.5" x14ac:dyDescent="0.25">
      <c r="A291" s="84" t="s">
        <v>7079</v>
      </c>
      <c r="B291" s="84" t="s">
        <v>10257</v>
      </c>
      <c r="C291" s="84" t="s">
        <v>10258</v>
      </c>
    </row>
    <row r="292" spans="1:3" x14ac:dyDescent="0.25">
      <c r="A292" s="84" t="s">
        <v>8101</v>
      </c>
      <c r="B292" s="84" t="s">
        <v>4530</v>
      </c>
      <c r="C292" s="84" t="s">
        <v>4530</v>
      </c>
    </row>
    <row r="293" spans="1:3" ht="409.5" x14ac:dyDescent="0.25">
      <c r="A293" s="84" t="s">
        <v>7901</v>
      </c>
      <c r="B293" s="84" t="s">
        <v>10259</v>
      </c>
      <c r="C293" s="84" t="s">
        <v>10260</v>
      </c>
    </row>
    <row r="294" spans="1:3" ht="344.25" x14ac:dyDescent="0.25">
      <c r="A294" s="84" t="s">
        <v>7618</v>
      </c>
      <c r="B294" s="84" t="s">
        <v>10261</v>
      </c>
      <c r="C294" s="84" t="s">
        <v>10262</v>
      </c>
    </row>
    <row r="295" spans="1:3" ht="114.75" x14ac:dyDescent="0.25">
      <c r="A295" s="84" t="s">
        <v>7975</v>
      </c>
      <c r="B295" s="84" t="s">
        <v>10263</v>
      </c>
      <c r="C295" s="84" t="s">
        <v>10264</v>
      </c>
    </row>
    <row r="296" spans="1:3" x14ac:dyDescent="0.25">
      <c r="A296" s="84" t="s">
        <v>8119</v>
      </c>
      <c r="B296" s="84" t="s">
        <v>4530</v>
      </c>
      <c r="C296" s="84" t="s">
        <v>4530</v>
      </c>
    </row>
    <row r="297" spans="1:3" ht="153" x14ac:dyDescent="0.25">
      <c r="A297" s="84" t="s">
        <v>8115</v>
      </c>
      <c r="B297" s="84" t="s">
        <v>10265</v>
      </c>
      <c r="C297" s="84" t="s">
        <v>10266</v>
      </c>
    </row>
    <row r="298" spans="1:3" ht="216.75" x14ac:dyDescent="0.25">
      <c r="A298" s="84" t="s">
        <v>7670</v>
      </c>
      <c r="B298" s="84" t="s">
        <v>10267</v>
      </c>
      <c r="C298" s="84" t="s">
        <v>10268</v>
      </c>
    </row>
    <row r="299" spans="1:3" ht="318.75" x14ac:dyDescent="0.25">
      <c r="A299" s="84" t="s">
        <v>5537</v>
      </c>
      <c r="B299" s="84" t="s">
        <v>10269</v>
      </c>
      <c r="C299" s="84" t="s">
        <v>4530</v>
      </c>
    </row>
    <row r="300" spans="1:3" x14ac:dyDescent="0.25">
      <c r="A300" s="84" t="s">
        <v>8129</v>
      </c>
      <c r="B300" s="84" t="s">
        <v>4530</v>
      </c>
      <c r="C300" s="84" t="s">
        <v>4530</v>
      </c>
    </row>
    <row r="301" spans="1:3" ht="409.5" x14ac:dyDescent="0.25">
      <c r="A301" s="84" t="s">
        <v>8133</v>
      </c>
      <c r="B301" s="84" t="s">
        <v>10270</v>
      </c>
      <c r="C301" s="84" t="s">
        <v>10271</v>
      </c>
    </row>
    <row r="302" spans="1:3" ht="409.5" x14ac:dyDescent="0.25">
      <c r="A302" s="84" t="s">
        <v>7671</v>
      </c>
      <c r="B302" s="84" t="s">
        <v>10272</v>
      </c>
      <c r="C302" s="84" t="s">
        <v>10273</v>
      </c>
    </row>
    <row r="303" spans="1:3" ht="409.5" x14ac:dyDescent="0.25">
      <c r="A303" s="84" t="s">
        <v>7142</v>
      </c>
      <c r="B303" s="84" t="s">
        <v>10274</v>
      </c>
      <c r="C303" s="84" t="s">
        <v>10275</v>
      </c>
    </row>
    <row r="304" spans="1:3" x14ac:dyDescent="0.25">
      <c r="A304" s="84" t="s">
        <v>8142</v>
      </c>
      <c r="B304" s="84" t="s">
        <v>4530</v>
      </c>
      <c r="C304" s="84" t="s">
        <v>4530</v>
      </c>
    </row>
    <row r="305" spans="1:3" ht="114.75" x14ac:dyDescent="0.25">
      <c r="A305" s="84" t="s">
        <v>7877</v>
      </c>
      <c r="B305" s="84" t="s">
        <v>10276</v>
      </c>
      <c r="C305" s="84" t="s">
        <v>10277</v>
      </c>
    </row>
    <row r="306" spans="1:3" ht="178.5" x14ac:dyDescent="0.25">
      <c r="A306" s="84" t="s">
        <v>7957</v>
      </c>
      <c r="B306" s="84" t="s">
        <v>10278</v>
      </c>
      <c r="C306" s="84" t="s">
        <v>10279</v>
      </c>
    </row>
    <row r="307" spans="1:3" ht="409.5" x14ac:dyDescent="0.25">
      <c r="A307" s="84" t="s">
        <v>5903</v>
      </c>
      <c r="B307" s="84" t="s">
        <v>10280</v>
      </c>
      <c r="C307" s="84" t="s">
        <v>10281</v>
      </c>
    </row>
    <row r="308" spans="1:3" ht="127.5" x14ac:dyDescent="0.25">
      <c r="A308" s="84" t="s">
        <v>10282</v>
      </c>
      <c r="B308" s="84" t="s">
        <v>10283</v>
      </c>
      <c r="C308" s="84" t="s">
        <v>10284</v>
      </c>
    </row>
    <row r="309" spans="1:3" ht="409.5" x14ac:dyDescent="0.25">
      <c r="A309" s="84" t="s">
        <v>7225</v>
      </c>
      <c r="B309" s="84" t="s">
        <v>10285</v>
      </c>
      <c r="C309" s="84" t="s">
        <v>10286</v>
      </c>
    </row>
    <row r="310" spans="1:3" ht="409.5" x14ac:dyDescent="0.25">
      <c r="A310" s="84" t="s">
        <v>7916</v>
      </c>
      <c r="B310" s="84" t="s">
        <v>10287</v>
      </c>
      <c r="C310" s="84" t="s">
        <v>10288</v>
      </c>
    </row>
    <row r="311" spans="1:3" ht="114.75" x14ac:dyDescent="0.25">
      <c r="A311" s="84" t="s">
        <v>8152</v>
      </c>
      <c r="B311" s="84" t="s">
        <v>10289</v>
      </c>
      <c r="C311" s="84" t="s">
        <v>10290</v>
      </c>
    </row>
    <row r="312" spans="1:3" ht="306" x14ac:dyDescent="0.25">
      <c r="A312" s="84" t="s">
        <v>7851</v>
      </c>
      <c r="B312" s="84" t="s">
        <v>10291</v>
      </c>
      <c r="C312" s="84" t="s">
        <v>4530</v>
      </c>
    </row>
    <row r="313" spans="1:3" ht="409.5" x14ac:dyDescent="0.25">
      <c r="A313" s="84" t="s">
        <v>7919</v>
      </c>
      <c r="B313" s="84" t="s">
        <v>10292</v>
      </c>
      <c r="C313" s="84" t="s">
        <v>10293</v>
      </c>
    </row>
    <row r="314" spans="1:3" ht="409.5" x14ac:dyDescent="0.25">
      <c r="A314" s="84" t="s">
        <v>7286</v>
      </c>
      <c r="B314" s="84" t="s">
        <v>10294</v>
      </c>
      <c r="C314" s="84" t="s">
        <v>10295</v>
      </c>
    </row>
    <row r="315" spans="1:3" ht="408" x14ac:dyDescent="0.25">
      <c r="A315" s="84" t="s">
        <v>7939</v>
      </c>
      <c r="B315" s="84" t="s">
        <v>10296</v>
      </c>
      <c r="C315" s="84" t="s">
        <v>10297</v>
      </c>
    </row>
    <row r="316" spans="1:3" ht="267.75" x14ac:dyDescent="0.25">
      <c r="A316" s="84" t="s">
        <v>9146</v>
      </c>
      <c r="B316" s="84" t="s">
        <v>10298</v>
      </c>
      <c r="C316" s="84" t="s">
        <v>10299</v>
      </c>
    </row>
    <row r="317" spans="1:3" ht="280.5" x14ac:dyDescent="0.25">
      <c r="A317" s="84" t="s">
        <v>9144</v>
      </c>
      <c r="B317" s="84" t="s">
        <v>10300</v>
      </c>
      <c r="C317" s="84" t="s">
        <v>10301</v>
      </c>
    </row>
    <row r="318" spans="1:3" ht="409.5" x14ac:dyDescent="0.25">
      <c r="A318" s="84" t="s">
        <v>7572</v>
      </c>
      <c r="B318" s="84" t="s">
        <v>10302</v>
      </c>
      <c r="C318" s="84" t="s">
        <v>10303</v>
      </c>
    </row>
    <row r="319" spans="1:3" ht="114.75" x14ac:dyDescent="0.25">
      <c r="A319" s="84" t="s">
        <v>8153</v>
      </c>
      <c r="B319" s="84" t="s">
        <v>10304</v>
      </c>
      <c r="C319" s="84" t="s">
        <v>10305</v>
      </c>
    </row>
    <row r="320" spans="1:3" ht="409.5" x14ac:dyDescent="0.25">
      <c r="A320" s="84" t="s">
        <v>7288</v>
      </c>
      <c r="B320" s="84" t="s">
        <v>10306</v>
      </c>
      <c r="C320" s="84" t="s">
        <v>10307</v>
      </c>
    </row>
    <row r="321" spans="1:3" ht="409.5" x14ac:dyDescent="0.25">
      <c r="A321" s="84" t="s">
        <v>7579</v>
      </c>
      <c r="B321" s="84" t="s">
        <v>10308</v>
      </c>
      <c r="C321" s="84" t="s">
        <v>10309</v>
      </c>
    </row>
    <row r="322" spans="1:3" ht="409.5" x14ac:dyDescent="0.25">
      <c r="A322" s="84" t="s">
        <v>7408</v>
      </c>
      <c r="B322" s="84" t="s">
        <v>10310</v>
      </c>
      <c r="C322" s="84" t="s">
        <v>10311</v>
      </c>
    </row>
    <row r="323" spans="1:3" ht="127.5" x14ac:dyDescent="0.25">
      <c r="A323" s="84" t="s">
        <v>7833</v>
      </c>
      <c r="B323" s="84" t="s">
        <v>10312</v>
      </c>
      <c r="C323" s="84" t="s">
        <v>10313</v>
      </c>
    </row>
    <row r="324" spans="1:3" x14ac:dyDescent="0.25">
      <c r="A324" s="84" t="s">
        <v>8186</v>
      </c>
      <c r="B324" s="84" t="s">
        <v>4530</v>
      </c>
      <c r="C324" s="84" t="s">
        <v>4530</v>
      </c>
    </row>
    <row r="325" spans="1:3" ht="395.25" x14ac:dyDescent="0.25">
      <c r="A325" s="84" t="s">
        <v>8161</v>
      </c>
      <c r="B325" s="84" t="s">
        <v>10314</v>
      </c>
      <c r="C325" s="84" t="s">
        <v>10315</v>
      </c>
    </row>
    <row r="326" spans="1:3" ht="127.5" x14ac:dyDescent="0.25">
      <c r="A326" s="84" t="s">
        <v>7835</v>
      </c>
      <c r="B326" s="84" t="s">
        <v>10316</v>
      </c>
      <c r="C326" s="84" t="s">
        <v>10317</v>
      </c>
    </row>
    <row r="327" spans="1:3" ht="409.5" x14ac:dyDescent="0.25">
      <c r="A327" s="84" t="s">
        <v>6956</v>
      </c>
      <c r="B327" s="84" t="s">
        <v>10318</v>
      </c>
      <c r="C327" s="84" t="s">
        <v>10319</v>
      </c>
    </row>
    <row r="328" spans="1:3" ht="242.25" x14ac:dyDescent="0.25">
      <c r="A328" s="84" t="s">
        <v>7740</v>
      </c>
      <c r="B328" s="84" t="s">
        <v>10320</v>
      </c>
      <c r="C328" s="84" t="s">
        <v>10321</v>
      </c>
    </row>
    <row r="329" spans="1:3" ht="114.75" x14ac:dyDescent="0.25">
      <c r="A329" s="84" t="s">
        <v>7994</v>
      </c>
      <c r="B329" s="84" t="s">
        <v>10322</v>
      </c>
      <c r="C329" s="84" t="s">
        <v>10323</v>
      </c>
    </row>
    <row r="330" spans="1:3" ht="306" x14ac:dyDescent="0.25">
      <c r="A330" s="84" t="s">
        <v>7074</v>
      </c>
      <c r="B330" s="84" t="s">
        <v>10324</v>
      </c>
      <c r="C330" s="84" t="s">
        <v>10325</v>
      </c>
    </row>
    <row r="331" spans="1:3" ht="114.75" x14ac:dyDescent="0.25">
      <c r="A331" s="84" t="s">
        <v>7993</v>
      </c>
      <c r="B331" s="84" t="s">
        <v>10326</v>
      </c>
      <c r="C331" s="84" t="s">
        <v>10327</v>
      </c>
    </row>
    <row r="332" spans="1:3" ht="306" x14ac:dyDescent="0.25">
      <c r="A332" s="84" t="s">
        <v>7073</v>
      </c>
      <c r="B332" s="84" t="s">
        <v>10328</v>
      </c>
      <c r="C332" s="84" t="s">
        <v>10329</v>
      </c>
    </row>
    <row r="333" spans="1:3" ht="89.25" x14ac:dyDescent="0.25">
      <c r="A333" s="84" t="s">
        <v>7925</v>
      </c>
      <c r="B333" s="84" t="s">
        <v>10330</v>
      </c>
      <c r="C333" s="84" t="s">
        <v>10331</v>
      </c>
    </row>
    <row r="334" spans="1:3" ht="165.75" x14ac:dyDescent="0.25">
      <c r="A334" s="84" t="s">
        <v>7714</v>
      </c>
      <c r="B334" s="84" t="s">
        <v>10332</v>
      </c>
      <c r="C334" s="84" t="s">
        <v>10333</v>
      </c>
    </row>
    <row r="335" spans="1:3" ht="114.75" x14ac:dyDescent="0.25">
      <c r="A335" s="84" t="s">
        <v>8197</v>
      </c>
      <c r="B335" s="84" t="s">
        <v>10334</v>
      </c>
      <c r="C335" s="84" t="s">
        <v>10335</v>
      </c>
    </row>
    <row r="336" spans="1:3" ht="306" x14ac:dyDescent="0.25">
      <c r="A336" s="84" t="s">
        <v>7167</v>
      </c>
      <c r="B336" s="84" t="s">
        <v>10336</v>
      </c>
      <c r="C336" s="84" t="s">
        <v>10337</v>
      </c>
    </row>
    <row r="337" spans="1:3" ht="409.5" x14ac:dyDescent="0.25">
      <c r="A337" s="84" t="s">
        <v>7265</v>
      </c>
      <c r="B337" s="84" t="s">
        <v>10338</v>
      </c>
      <c r="C337" s="84" t="s">
        <v>10339</v>
      </c>
    </row>
    <row r="338" spans="1:3" ht="344.25" x14ac:dyDescent="0.25">
      <c r="A338" s="84" t="s">
        <v>8185</v>
      </c>
      <c r="B338" s="84" t="s">
        <v>10340</v>
      </c>
      <c r="C338" s="84" t="s">
        <v>10341</v>
      </c>
    </row>
    <row r="339" spans="1:3" ht="409.5" x14ac:dyDescent="0.25">
      <c r="A339" s="84" t="s">
        <v>5644</v>
      </c>
      <c r="B339" s="84" t="s">
        <v>10342</v>
      </c>
      <c r="C339" s="84" t="s">
        <v>10343</v>
      </c>
    </row>
    <row r="340" spans="1:3" ht="409.5" x14ac:dyDescent="0.25">
      <c r="A340" s="84" t="s">
        <v>8196</v>
      </c>
      <c r="B340" s="84" t="s">
        <v>10344</v>
      </c>
      <c r="C340" s="84" t="s">
        <v>10345</v>
      </c>
    </row>
    <row r="341" spans="1:3" ht="280.5" x14ac:dyDescent="0.25">
      <c r="A341" s="84" t="s">
        <v>8174</v>
      </c>
      <c r="B341" s="84" t="s">
        <v>10346</v>
      </c>
      <c r="C341" s="84" t="s">
        <v>10347</v>
      </c>
    </row>
    <row r="342" spans="1:3" ht="409.5" x14ac:dyDescent="0.25">
      <c r="A342" s="84" t="s">
        <v>7995</v>
      </c>
      <c r="B342" s="84" t="s">
        <v>10348</v>
      </c>
      <c r="C342" s="84" t="s">
        <v>10349</v>
      </c>
    </row>
    <row r="343" spans="1:3" ht="114.75" x14ac:dyDescent="0.25">
      <c r="A343" s="84" t="s">
        <v>8208</v>
      </c>
      <c r="B343" s="84" t="s">
        <v>10350</v>
      </c>
      <c r="C343" s="84" t="s">
        <v>10351</v>
      </c>
    </row>
    <row r="344" spans="1:3" ht="89.25" x14ac:dyDescent="0.25">
      <c r="A344" s="84" t="s">
        <v>8209</v>
      </c>
      <c r="B344" s="84" t="s">
        <v>10352</v>
      </c>
      <c r="C344" s="84" t="s">
        <v>4530</v>
      </c>
    </row>
    <row r="345" spans="1:3" ht="140.25" x14ac:dyDescent="0.25">
      <c r="A345" s="84" t="s">
        <v>5825</v>
      </c>
      <c r="B345" s="84" t="s">
        <v>10353</v>
      </c>
      <c r="C345" s="84" t="s">
        <v>10354</v>
      </c>
    </row>
    <row r="346" spans="1:3" ht="280.5" x14ac:dyDescent="0.25">
      <c r="A346" s="84" t="s">
        <v>8173</v>
      </c>
      <c r="B346" s="84" t="s">
        <v>10355</v>
      </c>
      <c r="C346" s="84" t="s">
        <v>10356</v>
      </c>
    </row>
    <row r="347" spans="1:3" ht="114.75" x14ac:dyDescent="0.25">
      <c r="A347" s="84" t="s">
        <v>8223</v>
      </c>
      <c r="B347" s="84" t="s">
        <v>10357</v>
      </c>
      <c r="C347" s="84" t="s">
        <v>10358</v>
      </c>
    </row>
    <row r="348" spans="1:3" x14ac:dyDescent="0.25">
      <c r="A348" s="84" t="s">
        <v>8232</v>
      </c>
      <c r="B348" s="84" t="s">
        <v>4530</v>
      </c>
      <c r="C348" s="84" t="s">
        <v>4530</v>
      </c>
    </row>
    <row r="349" spans="1:3" ht="114.75" x14ac:dyDescent="0.25">
      <c r="A349" s="84" t="s">
        <v>8228</v>
      </c>
      <c r="B349" s="84" t="s">
        <v>10359</v>
      </c>
      <c r="C349" s="84" t="s">
        <v>10360</v>
      </c>
    </row>
    <row r="350" spans="1:3" ht="140.25" x14ac:dyDescent="0.25">
      <c r="A350" s="84" t="s">
        <v>7933</v>
      </c>
      <c r="B350" s="84" t="s">
        <v>10361</v>
      </c>
      <c r="C350" s="84" t="s">
        <v>10362</v>
      </c>
    </row>
    <row r="351" spans="1:3" ht="114.75" x14ac:dyDescent="0.25">
      <c r="A351" s="84" t="s">
        <v>8236</v>
      </c>
      <c r="B351" s="84" t="s">
        <v>10363</v>
      </c>
      <c r="C351" s="84" t="s">
        <v>10364</v>
      </c>
    </row>
    <row r="352" spans="1:3" ht="114.75" x14ac:dyDescent="0.25">
      <c r="A352" s="84" t="s">
        <v>8244</v>
      </c>
      <c r="B352" s="84" t="s">
        <v>10365</v>
      </c>
      <c r="C352" s="84" t="s">
        <v>10366</v>
      </c>
    </row>
    <row r="353" spans="1:3" x14ac:dyDescent="0.25">
      <c r="A353" s="84" t="s">
        <v>8253</v>
      </c>
      <c r="B353" s="84" t="s">
        <v>4530</v>
      </c>
      <c r="C353" s="84" t="s">
        <v>4530</v>
      </c>
    </row>
    <row r="354" spans="1:3" ht="409.5" x14ac:dyDescent="0.25">
      <c r="A354" s="84" t="s">
        <v>7585</v>
      </c>
      <c r="B354" s="84" t="s">
        <v>10367</v>
      </c>
      <c r="C354" s="84" t="s">
        <v>10368</v>
      </c>
    </row>
    <row r="355" spans="1:3" ht="408" x14ac:dyDescent="0.25">
      <c r="A355" s="84" t="s">
        <v>7961</v>
      </c>
      <c r="B355" s="84" t="s">
        <v>10369</v>
      </c>
      <c r="C355" s="84" t="s">
        <v>10370</v>
      </c>
    </row>
    <row r="356" spans="1:3" ht="267.75" x14ac:dyDescent="0.25">
      <c r="A356" s="84" t="s">
        <v>7943</v>
      </c>
      <c r="B356" s="84" t="s">
        <v>10371</v>
      </c>
      <c r="C356" s="84" t="s">
        <v>10372</v>
      </c>
    </row>
    <row r="357" spans="1:3" ht="318.75" x14ac:dyDescent="0.25">
      <c r="A357" s="84" t="s">
        <v>8050</v>
      </c>
      <c r="B357" s="84" t="s">
        <v>10373</v>
      </c>
      <c r="C357" s="84" t="s">
        <v>10374</v>
      </c>
    </row>
    <row r="358" spans="1:3" ht="409.5" x14ac:dyDescent="0.25">
      <c r="A358" s="84" t="s">
        <v>7793</v>
      </c>
      <c r="B358" s="84" t="s">
        <v>10375</v>
      </c>
      <c r="C358" s="84" t="s">
        <v>10376</v>
      </c>
    </row>
    <row r="359" spans="1:3" ht="409.5" x14ac:dyDescent="0.25">
      <c r="A359" s="84" t="s">
        <v>7899</v>
      </c>
      <c r="B359" s="84" t="s">
        <v>10377</v>
      </c>
      <c r="C359" s="84" t="s">
        <v>10378</v>
      </c>
    </row>
    <row r="360" spans="1:3" ht="409.5" x14ac:dyDescent="0.25">
      <c r="A360" s="84" t="s">
        <v>7588</v>
      </c>
      <c r="B360" s="84" t="s">
        <v>10379</v>
      </c>
      <c r="C360" s="84" t="s">
        <v>10380</v>
      </c>
    </row>
    <row r="361" spans="1:3" ht="409.5" x14ac:dyDescent="0.25">
      <c r="A361" s="84" t="s">
        <v>7587</v>
      </c>
      <c r="B361" s="84" t="s">
        <v>10381</v>
      </c>
      <c r="C361" s="84" t="s">
        <v>10382</v>
      </c>
    </row>
    <row r="362" spans="1:3" ht="409.5" x14ac:dyDescent="0.25">
      <c r="A362" s="84" t="s">
        <v>8148</v>
      </c>
      <c r="B362" s="84" t="s">
        <v>10383</v>
      </c>
      <c r="C362" s="84" t="s">
        <v>10384</v>
      </c>
    </row>
    <row r="363" spans="1:3" ht="114.75" x14ac:dyDescent="0.25">
      <c r="A363" s="84" t="s">
        <v>8249</v>
      </c>
      <c r="B363" s="84" t="s">
        <v>10385</v>
      </c>
      <c r="C363" s="84" t="s">
        <v>10386</v>
      </c>
    </row>
    <row r="364" spans="1:3" ht="114.75" x14ac:dyDescent="0.25">
      <c r="A364" s="84" t="s">
        <v>8257</v>
      </c>
      <c r="B364" s="84" t="s">
        <v>10387</v>
      </c>
      <c r="C364" s="84" t="s">
        <v>10388</v>
      </c>
    </row>
    <row r="365" spans="1:3" ht="178.5" x14ac:dyDescent="0.25">
      <c r="A365" s="84" t="s">
        <v>8120</v>
      </c>
      <c r="B365" s="84" t="s">
        <v>10389</v>
      </c>
      <c r="C365" s="84" t="s">
        <v>10390</v>
      </c>
    </row>
    <row r="366" spans="1:3" ht="114.75" x14ac:dyDescent="0.25">
      <c r="A366" s="84" t="s">
        <v>8263</v>
      </c>
      <c r="B366" s="84" t="s">
        <v>10391</v>
      </c>
      <c r="C366" s="84" t="s">
        <v>10392</v>
      </c>
    </row>
    <row r="367" spans="1:3" ht="127.5" x14ac:dyDescent="0.25">
      <c r="A367" s="84" t="s">
        <v>7462</v>
      </c>
      <c r="B367" s="84" t="s">
        <v>10393</v>
      </c>
      <c r="C367" s="84" t="s">
        <v>10394</v>
      </c>
    </row>
    <row r="368" spans="1:3" ht="114.75" x14ac:dyDescent="0.25">
      <c r="A368" s="84" t="s">
        <v>8268</v>
      </c>
      <c r="B368" s="84" t="s">
        <v>10395</v>
      </c>
      <c r="C368" s="84" t="s">
        <v>10396</v>
      </c>
    </row>
    <row r="369" spans="1:3" ht="114.75" x14ac:dyDescent="0.25">
      <c r="A369" s="84" t="s">
        <v>8256</v>
      </c>
      <c r="B369" s="84" t="s">
        <v>10397</v>
      </c>
      <c r="C369" s="84" t="s">
        <v>10398</v>
      </c>
    </row>
    <row r="370" spans="1:3" ht="409.5" x14ac:dyDescent="0.25">
      <c r="A370" s="84" t="s">
        <v>8139</v>
      </c>
      <c r="B370" s="84" t="s">
        <v>10399</v>
      </c>
      <c r="C370" s="84" t="s">
        <v>10400</v>
      </c>
    </row>
    <row r="371" spans="1:3" ht="204" x14ac:dyDescent="0.25">
      <c r="A371" s="84" t="s">
        <v>7296</v>
      </c>
      <c r="B371" s="84" t="s">
        <v>10401</v>
      </c>
      <c r="C371" s="84" t="s">
        <v>10402</v>
      </c>
    </row>
    <row r="372" spans="1:3" ht="409.5" x14ac:dyDescent="0.25">
      <c r="A372" s="84" t="s">
        <v>7053</v>
      </c>
      <c r="B372" s="84" t="s">
        <v>10403</v>
      </c>
      <c r="C372" s="84" t="s">
        <v>4530</v>
      </c>
    </row>
    <row r="373" spans="1:3" ht="229.5" x14ac:dyDescent="0.25">
      <c r="A373" s="84" t="s">
        <v>8170</v>
      </c>
      <c r="B373" s="84" t="s">
        <v>10404</v>
      </c>
      <c r="C373" s="84" t="s">
        <v>10405</v>
      </c>
    </row>
    <row r="374" spans="1:3" ht="114.75" x14ac:dyDescent="0.25">
      <c r="A374" s="84" t="s">
        <v>8183</v>
      </c>
      <c r="B374" s="84" t="s">
        <v>10406</v>
      </c>
      <c r="C374" s="84" t="s">
        <v>10407</v>
      </c>
    </row>
    <row r="375" spans="1:3" ht="114.75" x14ac:dyDescent="0.25">
      <c r="A375" s="84" t="s">
        <v>8271</v>
      </c>
      <c r="B375" s="84" t="s">
        <v>10408</v>
      </c>
      <c r="C375" s="84" t="s">
        <v>10409</v>
      </c>
    </row>
    <row r="376" spans="1:3" ht="63.75" x14ac:dyDescent="0.25">
      <c r="A376" s="84" t="s">
        <v>7692</v>
      </c>
      <c r="B376" s="84" t="s">
        <v>10410</v>
      </c>
      <c r="C376" s="84" t="s">
        <v>10411</v>
      </c>
    </row>
    <row r="377" spans="1:3" x14ac:dyDescent="0.25">
      <c r="A377" s="84" t="s">
        <v>8284</v>
      </c>
      <c r="B377" s="84" t="s">
        <v>4530</v>
      </c>
      <c r="C377" s="84" t="s">
        <v>4530</v>
      </c>
    </row>
    <row r="378" spans="1:3" ht="114.75" x14ac:dyDescent="0.25">
      <c r="A378" s="84" t="s">
        <v>8276</v>
      </c>
      <c r="B378" s="84" t="s">
        <v>10412</v>
      </c>
      <c r="C378" s="84" t="s">
        <v>10413</v>
      </c>
    </row>
    <row r="379" spans="1:3" ht="409.5" x14ac:dyDescent="0.25">
      <c r="A379" s="84" t="s">
        <v>10414</v>
      </c>
      <c r="B379" s="84" t="s">
        <v>10415</v>
      </c>
      <c r="C379" s="84" t="s">
        <v>10416</v>
      </c>
    </row>
    <row r="380" spans="1:3" ht="51" x14ac:dyDescent="0.25">
      <c r="A380" s="84" t="s">
        <v>4672</v>
      </c>
      <c r="B380" s="84" t="s">
        <v>10417</v>
      </c>
      <c r="C380" s="84" t="s">
        <v>4530</v>
      </c>
    </row>
    <row r="381" spans="1:3" ht="409.5" x14ac:dyDescent="0.25">
      <c r="A381" s="84" t="s">
        <v>8061</v>
      </c>
      <c r="B381" s="84" t="s">
        <v>10418</v>
      </c>
      <c r="C381" s="84" t="s">
        <v>10419</v>
      </c>
    </row>
    <row r="382" spans="1:3" ht="369.75" x14ac:dyDescent="0.25">
      <c r="A382" s="84" t="s">
        <v>8215</v>
      </c>
      <c r="B382" s="84" t="s">
        <v>10420</v>
      </c>
      <c r="C382" s="84" t="s">
        <v>10421</v>
      </c>
    </row>
    <row r="383" spans="1:3" ht="242.25" x14ac:dyDescent="0.25">
      <c r="A383" s="84" t="s">
        <v>8216</v>
      </c>
      <c r="B383" s="84" t="s">
        <v>10422</v>
      </c>
      <c r="C383" s="84" t="s">
        <v>10423</v>
      </c>
    </row>
    <row r="384" spans="1:3" ht="382.5" x14ac:dyDescent="0.25">
      <c r="A384" s="84" t="s">
        <v>8165</v>
      </c>
      <c r="B384" s="84" t="s">
        <v>10424</v>
      </c>
      <c r="C384" s="84" t="s">
        <v>10425</v>
      </c>
    </row>
    <row r="385" spans="1:3" ht="306" x14ac:dyDescent="0.25">
      <c r="A385" s="84" t="s">
        <v>8272</v>
      </c>
      <c r="B385" s="84" t="s">
        <v>10426</v>
      </c>
      <c r="C385" s="84" t="s">
        <v>10427</v>
      </c>
    </row>
    <row r="386" spans="1:3" ht="409.5" x14ac:dyDescent="0.25">
      <c r="A386" s="84" t="s">
        <v>6974</v>
      </c>
      <c r="B386" s="84" t="s">
        <v>10428</v>
      </c>
      <c r="C386" s="84" t="s">
        <v>10429</v>
      </c>
    </row>
    <row r="387" spans="1:3" x14ac:dyDescent="0.25">
      <c r="A387" s="84" t="s">
        <v>8308</v>
      </c>
      <c r="B387" s="84" t="s">
        <v>4530</v>
      </c>
      <c r="C387" s="84" t="s">
        <v>4530</v>
      </c>
    </row>
    <row r="388" spans="1:3" ht="409.5" x14ac:dyDescent="0.25">
      <c r="A388" s="84" t="s">
        <v>7051</v>
      </c>
      <c r="B388" s="84" t="s">
        <v>10430</v>
      </c>
      <c r="C388" s="84" t="s">
        <v>4530</v>
      </c>
    </row>
    <row r="389" spans="1:3" ht="409.5" x14ac:dyDescent="0.25">
      <c r="A389" s="84" t="s">
        <v>8002</v>
      </c>
      <c r="B389" s="84" t="s">
        <v>10431</v>
      </c>
      <c r="C389" s="84" t="s">
        <v>10432</v>
      </c>
    </row>
    <row r="390" spans="1:3" ht="280.5" x14ac:dyDescent="0.25">
      <c r="A390" s="84" t="s">
        <v>8201</v>
      </c>
      <c r="B390" s="84" t="s">
        <v>10433</v>
      </c>
      <c r="C390" s="84" t="s">
        <v>10434</v>
      </c>
    </row>
    <row r="391" spans="1:3" ht="409.5" x14ac:dyDescent="0.25">
      <c r="A391" s="84" t="s">
        <v>7671</v>
      </c>
      <c r="B391" s="84" t="s">
        <v>10435</v>
      </c>
      <c r="C391" s="84" t="s">
        <v>10436</v>
      </c>
    </row>
    <row r="392" spans="1:3" ht="409.5" x14ac:dyDescent="0.25">
      <c r="A392" s="84" t="s">
        <v>7649</v>
      </c>
      <c r="B392" s="84" t="s">
        <v>10437</v>
      </c>
      <c r="C392" s="84" t="s">
        <v>10438</v>
      </c>
    </row>
    <row r="393" spans="1:3" ht="267.75" x14ac:dyDescent="0.25">
      <c r="A393" s="84" t="s">
        <v>8288</v>
      </c>
      <c r="B393" s="84" t="s">
        <v>10439</v>
      </c>
      <c r="C393" s="84" t="s">
        <v>10440</v>
      </c>
    </row>
    <row r="394" spans="1:3" ht="409.5" x14ac:dyDescent="0.25">
      <c r="A394" s="84" t="s">
        <v>8063</v>
      </c>
      <c r="B394" s="84" t="s">
        <v>10441</v>
      </c>
      <c r="C394" s="84" t="s">
        <v>10442</v>
      </c>
    </row>
    <row r="395" spans="1:3" ht="267.75" x14ac:dyDescent="0.25">
      <c r="A395" s="84" t="s">
        <v>8283</v>
      </c>
      <c r="B395" s="84" t="s">
        <v>10443</v>
      </c>
      <c r="C395" s="84" t="s">
        <v>10444</v>
      </c>
    </row>
    <row r="396" spans="1:3" ht="114.75" x14ac:dyDescent="0.25">
      <c r="A396" s="84" t="s">
        <v>8330</v>
      </c>
      <c r="B396" s="84" t="s">
        <v>4530</v>
      </c>
      <c r="C396" s="84" t="s">
        <v>10445</v>
      </c>
    </row>
    <row r="397" spans="1:3" ht="140.25" x14ac:dyDescent="0.25">
      <c r="A397" s="84" t="s">
        <v>8326</v>
      </c>
      <c r="B397" s="84" t="s">
        <v>10446</v>
      </c>
      <c r="C397" s="84" t="s">
        <v>10447</v>
      </c>
    </row>
    <row r="398" spans="1:3" ht="267.75" x14ac:dyDescent="0.25">
      <c r="A398" s="84" t="s">
        <v>8289</v>
      </c>
      <c r="B398" s="84" t="s">
        <v>10448</v>
      </c>
      <c r="C398" s="84" t="s">
        <v>10449</v>
      </c>
    </row>
    <row r="399" spans="1:3" ht="89.25" x14ac:dyDescent="0.25">
      <c r="A399" s="84" t="s">
        <v>8245</v>
      </c>
      <c r="B399" s="84" t="s">
        <v>10450</v>
      </c>
      <c r="C399" s="84" t="s">
        <v>10451</v>
      </c>
    </row>
    <row r="400" spans="1:3" ht="242.25" x14ac:dyDescent="0.25">
      <c r="A400" s="84" t="s">
        <v>8314</v>
      </c>
      <c r="B400" s="84" t="s">
        <v>10452</v>
      </c>
      <c r="C400" s="84" t="s">
        <v>10453</v>
      </c>
    </row>
    <row r="401" spans="1:3" ht="331.5" x14ac:dyDescent="0.25">
      <c r="A401" s="84" t="s">
        <v>7172</v>
      </c>
      <c r="B401" s="84" t="s">
        <v>10454</v>
      </c>
      <c r="C401" s="84" t="s">
        <v>10455</v>
      </c>
    </row>
    <row r="402" spans="1:3" ht="409.5" x14ac:dyDescent="0.25">
      <c r="A402" s="84" t="s">
        <v>8058</v>
      </c>
      <c r="B402" s="84" t="s">
        <v>10456</v>
      </c>
      <c r="C402" s="84" t="s">
        <v>10457</v>
      </c>
    </row>
    <row r="403" spans="1:3" ht="409.5" x14ac:dyDescent="0.25">
      <c r="A403" s="84" t="s">
        <v>7999</v>
      </c>
      <c r="B403" s="84" t="s">
        <v>10458</v>
      </c>
      <c r="C403" s="84" t="s">
        <v>10459</v>
      </c>
    </row>
    <row r="404" spans="1:3" ht="229.5" x14ac:dyDescent="0.25">
      <c r="A404" s="84" t="s">
        <v>8200</v>
      </c>
      <c r="B404" s="84" t="s">
        <v>10460</v>
      </c>
      <c r="C404" s="84" t="s">
        <v>10461</v>
      </c>
    </row>
    <row r="405" spans="1:3" ht="409.5" x14ac:dyDescent="0.25">
      <c r="A405" s="84" t="s">
        <v>7948</v>
      </c>
      <c r="B405" s="84" t="s">
        <v>10462</v>
      </c>
      <c r="C405" s="84" t="s">
        <v>10463</v>
      </c>
    </row>
    <row r="406" spans="1:3" ht="409.5" x14ac:dyDescent="0.25">
      <c r="A406" s="84" t="s">
        <v>7241</v>
      </c>
      <c r="B406" s="84" t="s">
        <v>10464</v>
      </c>
      <c r="C406" s="84" t="s">
        <v>10465</v>
      </c>
    </row>
    <row r="407" spans="1:3" ht="102" x14ac:dyDescent="0.25">
      <c r="A407" s="84" t="s">
        <v>8356</v>
      </c>
      <c r="B407" s="84" t="s">
        <v>4530</v>
      </c>
      <c r="C407" s="84" t="s">
        <v>10466</v>
      </c>
    </row>
    <row r="408" spans="1:3" ht="51" x14ac:dyDescent="0.25">
      <c r="A408" s="84" t="s">
        <v>8359</v>
      </c>
      <c r="B408" s="84" t="s">
        <v>10467</v>
      </c>
      <c r="C408" s="84" t="s">
        <v>4530</v>
      </c>
    </row>
    <row r="409" spans="1:3" ht="114.75" x14ac:dyDescent="0.25">
      <c r="A409" s="84" t="s">
        <v>7847</v>
      </c>
      <c r="B409" s="84" t="s">
        <v>10468</v>
      </c>
      <c r="C409" s="84" t="s">
        <v>10469</v>
      </c>
    </row>
    <row r="410" spans="1:3" ht="382.5" x14ac:dyDescent="0.25">
      <c r="A410" s="84" t="s">
        <v>8343</v>
      </c>
      <c r="B410" s="84" t="s">
        <v>10470</v>
      </c>
      <c r="C410" s="84" t="s">
        <v>10471</v>
      </c>
    </row>
    <row r="411" spans="1:3" ht="409.5" x14ac:dyDescent="0.25">
      <c r="A411" s="84" t="s">
        <v>7248</v>
      </c>
      <c r="B411" s="84" t="s">
        <v>10472</v>
      </c>
      <c r="C411" s="84" t="s">
        <v>10473</v>
      </c>
    </row>
    <row r="412" spans="1:3" ht="140.25" x14ac:dyDescent="0.25">
      <c r="A412" s="84" t="s">
        <v>8114</v>
      </c>
      <c r="B412" s="84" t="s">
        <v>10474</v>
      </c>
      <c r="C412" s="84" t="s">
        <v>10475</v>
      </c>
    </row>
    <row r="413" spans="1:3" ht="140.25" x14ac:dyDescent="0.25">
      <c r="A413" s="84" t="s">
        <v>8113</v>
      </c>
      <c r="B413" s="84" t="s">
        <v>10476</v>
      </c>
      <c r="C413" s="84" t="s">
        <v>10477</v>
      </c>
    </row>
    <row r="414" spans="1:3" ht="369.75" x14ac:dyDescent="0.25">
      <c r="A414" s="84" t="s">
        <v>8207</v>
      </c>
      <c r="B414" s="84" t="s">
        <v>10478</v>
      </c>
      <c r="C414" s="84" t="s">
        <v>10479</v>
      </c>
    </row>
    <row r="415" spans="1:3" ht="255" x14ac:dyDescent="0.25">
      <c r="A415" s="84" t="s">
        <v>8203</v>
      </c>
      <c r="B415" s="84" t="s">
        <v>10480</v>
      </c>
      <c r="C415" s="84" t="s">
        <v>10481</v>
      </c>
    </row>
    <row r="416" spans="1:3" x14ac:dyDescent="0.25">
      <c r="A416" s="84" t="s">
        <v>5928</v>
      </c>
      <c r="B416" s="84" t="s">
        <v>4530</v>
      </c>
      <c r="C416" s="84" t="s">
        <v>4530</v>
      </c>
    </row>
    <row r="417" spans="1:3" ht="216.75" x14ac:dyDescent="0.25">
      <c r="A417" s="84" t="s">
        <v>7103</v>
      </c>
      <c r="B417" s="84" t="s">
        <v>10482</v>
      </c>
      <c r="C417" s="84" t="s">
        <v>10483</v>
      </c>
    </row>
    <row r="418" spans="1:3" x14ac:dyDescent="0.25">
      <c r="A418" s="84" t="s">
        <v>8372</v>
      </c>
      <c r="B418" s="84" t="s">
        <v>4530</v>
      </c>
      <c r="C418" s="84" t="s">
        <v>4530</v>
      </c>
    </row>
    <row r="419" spans="1:3" x14ac:dyDescent="0.25">
      <c r="A419" s="84" t="s">
        <v>8373</v>
      </c>
      <c r="B419" s="84" t="s">
        <v>4530</v>
      </c>
      <c r="C419" s="84" t="s">
        <v>4530</v>
      </c>
    </row>
    <row r="420" spans="1:3" ht="191.25" x14ac:dyDescent="0.25">
      <c r="A420" s="84" t="s">
        <v>8281</v>
      </c>
      <c r="B420" s="84" t="s">
        <v>10484</v>
      </c>
      <c r="C420" s="84" t="s">
        <v>10485</v>
      </c>
    </row>
    <row r="421" spans="1:3" ht="409.5" x14ac:dyDescent="0.25">
      <c r="A421" s="84" t="s">
        <v>7679</v>
      </c>
      <c r="B421" s="84" t="s">
        <v>10486</v>
      </c>
      <c r="C421" s="84" t="s">
        <v>10487</v>
      </c>
    </row>
    <row r="422" spans="1:3" ht="306" x14ac:dyDescent="0.25">
      <c r="A422" s="84" t="s">
        <v>8318</v>
      </c>
      <c r="B422" s="84" t="s">
        <v>10488</v>
      </c>
      <c r="C422" s="84" t="s">
        <v>10489</v>
      </c>
    </row>
    <row r="423" spans="1:3" ht="409.5" x14ac:dyDescent="0.25">
      <c r="A423" s="84" t="s">
        <v>9069</v>
      </c>
      <c r="B423" s="84" t="s">
        <v>10490</v>
      </c>
      <c r="C423" s="84" t="s">
        <v>10491</v>
      </c>
    </row>
    <row r="424" spans="1:3" ht="409.5" x14ac:dyDescent="0.25">
      <c r="A424" s="84" t="s">
        <v>5829</v>
      </c>
      <c r="B424" s="84" t="s">
        <v>10492</v>
      </c>
      <c r="C424" s="84" t="s">
        <v>10493</v>
      </c>
    </row>
    <row r="425" spans="1:3" ht="409.5" x14ac:dyDescent="0.25">
      <c r="A425" s="84" t="s">
        <v>7955</v>
      </c>
      <c r="B425" s="84" t="s">
        <v>10494</v>
      </c>
      <c r="C425" s="84" t="s">
        <v>10495</v>
      </c>
    </row>
    <row r="426" spans="1:3" ht="409.5" x14ac:dyDescent="0.25">
      <c r="A426" s="84" t="s">
        <v>7474</v>
      </c>
      <c r="B426" s="84" t="s">
        <v>10496</v>
      </c>
      <c r="C426" s="84" t="s">
        <v>10497</v>
      </c>
    </row>
    <row r="427" spans="1:3" ht="63.75" x14ac:dyDescent="0.25">
      <c r="A427" s="84" t="s">
        <v>8380</v>
      </c>
      <c r="B427" s="84" t="s">
        <v>10498</v>
      </c>
      <c r="C427" s="84" t="s">
        <v>4530</v>
      </c>
    </row>
    <row r="428" spans="1:3" ht="63.75" x14ac:dyDescent="0.25">
      <c r="A428" s="84" t="s">
        <v>8380</v>
      </c>
      <c r="B428" s="84" t="s">
        <v>10499</v>
      </c>
      <c r="C428" s="84" t="s">
        <v>10500</v>
      </c>
    </row>
    <row r="429" spans="1:3" ht="204" x14ac:dyDescent="0.25">
      <c r="A429" s="84" t="s">
        <v>7981</v>
      </c>
      <c r="B429" s="84" t="s">
        <v>10501</v>
      </c>
      <c r="C429" s="84" t="s">
        <v>10502</v>
      </c>
    </row>
    <row r="430" spans="1:3" ht="306" x14ac:dyDescent="0.25">
      <c r="A430" s="84" t="s">
        <v>8298</v>
      </c>
      <c r="B430" s="84" t="s">
        <v>10503</v>
      </c>
      <c r="C430" s="84" t="s">
        <v>10504</v>
      </c>
    </row>
    <row r="431" spans="1:3" ht="409.5" x14ac:dyDescent="0.25">
      <c r="A431" s="84" t="s">
        <v>7395</v>
      </c>
      <c r="B431" s="84" t="s">
        <v>10505</v>
      </c>
      <c r="C431" s="84" t="s">
        <v>10506</v>
      </c>
    </row>
    <row r="432" spans="1:3" ht="409.5" x14ac:dyDescent="0.25">
      <c r="A432" s="84" t="s">
        <v>7719</v>
      </c>
      <c r="B432" s="84" t="s">
        <v>10507</v>
      </c>
      <c r="C432" s="84" t="s">
        <v>10508</v>
      </c>
    </row>
    <row r="433" spans="1:3" ht="409.5" x14ac:dyDescent="0.25">
      <c r="A433" s="84" t="s">
        <v>8360</v>
      </c>
      <c r="B433" s="84" t="s">
        <v>10509</v>
      </c>
      <c r="C433" s="84" t="s">
        <v>10510</v>
      </c>
    </row>
    <row r="434" spans="1:3" ht="114.75" x14ac:dyDescent="0.25">
      <c r="A434" s="84" t="s">
        <v>8408</v>
      </c>
      <c r="B434" s="84" t="s">
        <v>10511</v>
      </c>
      <c r="C434" s="84" t="s">
        <v>10512</v>
      </c>
    </row>
    <row r="435" spans="1:3" ht="114.75" x14ac:dyDescent="0.25">
      <c r="A435" s="84" t="s">
        <v>8413</v>
      </c>
      <c r="B435" s="84" t="s">
        <v>10513</v>
      </c>
      <c r="C435" s="84" t="s">
        <v>10514</v>
      </c>
    </row>
    <row r="436" spans="1:3" ht="114.75" x14ac:dyDescent="0.25">
      <c r="A436" s="84" t="s">
        <v>8417</v>
      </c>
      <c r="B436" s="84" t="s">
        <v>10515</v>
      </c>
      <c r="C436" s="84" t="s">
        <v>10516</v>
      </c>
    </row>
    <row r="437" spans="1:3" ht="114.75" x14ac:dyDescent="0.25">
      <c r="A437" s="84" t="s">
        <v>8243</v>
      </c>
      <c r="B437" s="84" t="s">
        <v>10517</v>
      </c>
      <c r="C437" s="84" t="s">
        <v>10518</v>
      </c>
    </row>
    <row r="438" spans="1:3" ht="357" x14ac:dyDescent="0.25">
      <c r="A438" s="84" t="s">
        <v>8421</v>
      </c>
      <c r="B438" s="84" t="s">
        <v>10519</v>
      </c>
      <c r="C438" s="84" t="s">
        <v>10520</v>
      </c>
    </row>
    <row r="439" spans="1:3" ht="409.5" x14ac:dyDescent="0.25">
      <c r="A439" s="84" t="s">
        <v>7295</v>
      </c>
      <c r="B439" s="84" t="s">
        <v>10521</v>
      </c>
      <c r="C439" s="84" t="s">
        <v>10522</v>
      </c>
    </row>
    <row r="440" spans="1:3" ht="409.5" x14ac:dyDescent="0.25">
      <c r="A440" s="84" t="s">
        <v>7501</v>
      </c>
      <c r="B440" s="84" t="s">
        <v>10523</v>
      </c>
      <c r="C440" s="84" t="s">
        <v>10524</v>
      </c>
    </row>
    <row r="441" spans="1:3" ht="409.5" x14ac:dyDescent="0.25">
      <c r="A441" s="84" t="s">
        <v>8015</v>
      </c>
      <c r="B441" s="84" t="s">
        <v>10525</v>
      </c>
      <c r="C441" s="84" t="s">
        <v>10526</v>
      </c>
    </row>
    <row r="442" spans="1:3" ht="409.5" x14ac:dyDescent="0.25">
      <c r="A442" s="84" t="s">
        <v>8016</v>
      </c>
      <c r="B442" s="84" t="s">
        <v>10527</v>
      </c>
      <c r="C442" s="84" t="s">
        <v>10528</v>
      </c>
    </row>
    <row r="443" spans="1:3" ht="409.5" x14ac:dyDescent="0.25">
      <c r="A443" s="84" t="s">
        <v>8019</v>
      </c>
      <c r="B443" s="84" t="s">
        <v>10529</v>
      </c>
      <c r="C443" s="84" t="s">
        <v>10530</v>
      </c>
    </row>
    <row r="444" spans="1:3" ht="409.5" x14ac:dyDescent="0.25">
      <c r="A444" s="84" t="s">
        <v>8022</v>
      </c>
      <c r="B444" s="84" t="s">
        <v>10531</v>
      </c>
      <c r="C444" s="84" t="s">
        <v>10532</v>
      </c>
    </row>
    <row r="445" spans="1:3" ht="409.5" x14ac:dyDescent="0.25">
      <c r="A445" s="84" t="s">
        <v>8023</v>
      </c>
      <c r="B445" s="84" t="s">
        <v>10533</v>
      </c>
      <c r="C445" s="84" t="s">
        <v>10534</v>
      </c>
    </row>
    <row r="446" spans="1:3" ht="409.5" x14ac:dyDescent="0.25">
      <c r="A446" s="84" t="s">
        <v>8024</v>
      </c>
      <c r="B446" s="84" t="s">
        <v>10535</v>
      </c>
      <c r="C446" s="84" t="s">
        <v>10536</v>
      </c>
    </row>
    <row r="447" spans="1:3" ht="409.5" x14ac:dyDescent="0.25">
      <c r="A447" s="84" t="s">
        <v>8025</v>
      </c>
      <c r="B447" s="84" t="s">
        <v>10537</v>
      </c>
      <c r="C447" s="84" t="s">
        <v>10538</v>
      </c>
    </row>
    <row r="448" spans="1:3" ht="409.5" x14ac:dyDescent="0.25">
      <c r="A448" s="84" t="s">
        <v>8028</v>
      </c>
      <c r="B448" s="84" t="s">
        <v>10539</v>
      </c>
      <c r="C448" s="84" t="s">
        <v>10540</v>
      </c>
    </row>
    <row r="449" spans="1:3" ht="409.5" x14ac:dyDescent="0.25">
      <c r="A449" s="84" t="s">
        <v>8060</v>
      </c>
      <c r="B449" s="84" t="s">
        <v>10541</v>
      </c>
      <c r="C449" s="84" t="s">
        <v>10542</v>
      </c>
    </row>
    <row r="450" spans="1:3" ht="409.5" x14ac:dyDescent="0.25">
      <c r="A450" s="84" t="s">
        <v>8361</v>
      </c>
      <c r="B450" s="84" t="s">
        <v>10543</v>
      </c>
      <c r="C450" s="84" t="s">
        <v>10544</v>
      </c>
    </row>
    <row r="451" spans="1:3" ht="409.5" x14ac:dyDescent="0.25">
      <c r="A451" s="84" t="s">
        <v>7320</v>
      </c>
      <c r="B451" s="84" t="s">
        <v>10545</v>
      </c>
      <c r="C451" s="84" t="s">
        <v>10546</v>
      </c>
    </row>
    <row r="452" spans="1:3" ht="409.5" x14ac:dyDescent="0.25">
      <c r="A452" s="84" t="s">
        <v>8029</v>
      </c>
      <c r="B452" s="84" t="s">
        <v>10547</v>
      </c>
      <c r="C452" s="84" t="s">
        <v>10548</v>
      </c>
    </row>
    <row r="453" spans="1:3" ht="409.5" x14ac:dyDescent="0.25">
      <c r="A453" s="84" t="s">
        <v>8030</v>
      </c>
      <c r="B453" s="84" t="s">
        <v>10549</v>
      </c>
      <c r="C453" s="84" t="s">
        <v>10550</v>
      </c>
    </row>
    <row r="454" spans="1:3" ht="267.75" x14ac:dyDescent="0.25">
      <c r="A454" s="84" t="s">
        <v>8031</v>
      </c>
      <c r="B454" s="84" t="s">
        <v>10551</v>
      </c>
      <c r="C454" s="84" t="s">
        <v>10552</v>
      </c>
    </row>
    <row r="455" spans="1:3" ht="409.5" x14ac:dyDescent="0.25">
      <c r="A455" s="84" t="s">
        <v>8033</v>
      </c>
      <c r="B455" s="84" t="s">
        <v>10553</v>
      </c>
      <c r="C455" s="84" t="s">
        <v>10554</v>
      </c>
    </row>
    <row r="456" spans="1:3" ht="409.5" x14ac:dyDescent="0.25">
      <c r="A456" s="84" t="s">
        <v>8035</v>
      </c>
      <c r="B456" s="84" t="s">
        <v>10555</v>
      </c>
      <c r="C456" s="84" t="s">
        <v>10556</v>
      </c>
    </row>
    <row r="457" spans="1:3" ht="409.5" x14ac:dyDescent="0.25">
      <c r="A457" s="84" t="s">
        <v>8036</v>
      </c>
      <c r="B457" s="84" t="s">
        <v>10557</v>
      </c>
      <c r="C457" s="84" t="s">
        <v>10558</v>
      </c>
    </row>
    <row r="458" spans="1:3" ht="409.5" x14ac:dyDescent="0.25">
      <c r="A458" s="84" t="s">
        <v>8038</v>
      </c>
      <c r="B458" s="84" t="s">
        <v>10559</v>
      </c>
      <c r="C458" s="84" t="s">
        <v>10560</v>
      </c>
    </row>
    <row r="459" spans="1:3" ht="409.5" x14ac:dyDescent="0.25">
      <c r="A459" s="84" t="s">
        <v>8039</v>
      </c>
      <c r="B459" s="84" t="s">
        <v>10561</v>
      </c>
      <c r="C459" s="84" t="s">
        <v>10562</v>
      </c>
    </row>
    <row r="460" spans="1:3" ht="409.5" x14ac:dyDescent="0.25">
      <c r="A460" s="84" t="s">
        <v>8041</v>
      </c>
      <c r="B460" s="84" t="s">
        <v>10563</v>
      </c>
      <c r="C460" s="84" t="s">
        <v>10564</v>
      </c>
    </row>
    <row r="461" spans="1:3" ht="409.5" x14ac:dyDescent="0.25">
      <c r="A461" s="84" t="s">
        <v>8042</v>
      </c>
      <c r="B461" s="84" t="s">
        <v>10565</v>
      </c>
      <c r="C461" s="84" t="s">
        <v>10566</v>
      </c>
    </row>
    <row r="462" spans="1:3" ht="409.5" x14ac:dyDescent="0.25">
      <c r="A462" s="84" t="s">
        <v>8044</v>
      </c>
      <c r="B462" s="84" t="s">
        <v>10567</v>
      </c>
      <c r="C462" s="84" t="s">
        <v>10568</v>
      </c>
    </row>
    <row r="463" spans="1:3" ht="409.5" x14ac:dyDescent="0.25">
      <c r="A463" s="84" t="s">
        <v>8017</v>
      </c>
      <c r="B463" s="84" t="s">
        <v>10569</v>
      </c>
      <c r="C463" s="84" t="s">
        <v>10570</v>
      </c>
    </row>
    <row r="464" spans="1:3" ht="318.75" x14ac:dyDescent="0.25">
      <c r="A464" s="84" t="s">
        <v>8239</v>
      </c>
      <c r="B464" s="84" t="s">
        <v>10571</v>
      </c>
      <c r="C464" s="84" t="s">
        <v>10572</v>
      </c>
    </row>
    <row r="465" spans="1:3" x14ac:dyDescent="0.25">
      <c r="A465" s="84" t="s">
        <v>8446</v>
      </c>
      <c r="B465" s="84" t="s">
        <v>4530</v>
      </c>
      <c r="C465" s="84" t="s">
        <v>4530</v>
      </c>
    </row>
    <row r="466" spans="1:3" ht="409.5" x14ac:dyDescent="0.25">
      <c r="A466" s="84" t="s">
        <v>7763</v>
      </c>
      <c r="B466" s="84" t="s">
        <v>10573</v>
      </c>
      <c r="C466" s="84" t="s">
        <v>10574</v>
      </c>
    </row>
    <row r="467" spans="1:3" ht="409.5" x14ac:dyDescent="0.25">
      <c r="A467" s="84" t="s">
        <v>8351</v>
      </c>
      <c r="B467" s="84" t="s">
        <v>10575</v>
      </c>
      <c r="C467" s="84" t="s">
        <v>10576</v>
      </c>
    </row>
    <row r="468" spans="1:3" ht="409.5" x14ac:dyDescent="0.25">
      <c r="A468" s="84" t="s">
        <v>8350</v>
      </c>
      <c r="B468" s="84" t="s">
        <v>10577</v>
      </c>
      <c r="C468" s="84" t="s">
        <v>10578</v>
      </c>
    </row>
    <row r="469" spans="1:3" ht="409.5" x14ac:dyDescent="0.25">
      <c r="A469" s="84" t="s">
        <v>8089</v>
      </c>
      <c r="B469" s="84" t="s">
        <v>10579</v>
      </c>
      <c r="C469" s="84" t="s">
        <v>10580</v>
      </c>
    </row>
    <row r="470" spans="1:3" ht="409.5" x14ac:dyDescent="0.25">
      <c r="A470" s="84" t="s">
        <v>8348</v>
      </c>
      <c r="B470" s="84" t="s">
        <v>10581</v>
      </c>
      <c r="C470" s="84" t="s">
        <v>10582</v>
      </c>
    </row>
    <row r="471" spans="1:3" ht="76.5" x14ac:dyDescent="0.25">
      <c r="A471" s="84" t="s">
        <v>7927</v>
      </c>
      <c r="B471" s="84" t="s">
        <v>10583</v>
      </c>
      <c r="C471" s="84" t="s">
        <v>10584</v>
      </c>
    </row>
    <row r="472" spans="1:3" ht="409.5" x14ac:dyDescent="0.25">
      <c r="A472" s="84" t="s">
        <v>8346</v>
      </c>
      <c r="B472" s="84" t="s">
        <v>10585</v>
      </c>
      <c r="C472" s="84" t="s">
        <v>10586</v>
      </c>
    </row>
    <row r="473" spans="1:3" ht="140.25" x14ac:dyDescent="0.25">
      <c r="A473" s="84" t="s">
        <v>7482</v>
      </c>
      <c r="B473" s="84" t="s">
        <v>10587</v>
      </c>
      <c r="C473" s="84" t="s">
        <v>10588</v>
      </c>
    </row>
    <row r="474" spans="1:3" ht="318.75" x14ac:dyDescent="0.25">
      <c r="A474" s="84" t="s">
        <v>8406</v>
      </c>
      <c r="B474" s="84" t="s">
        <v>10589</v>
      </c>
      <c r="C474" s="84" t="s">
        <v>10590</v>
      </c>
    </row>
    <row r="475" spans="1:3" ht="191.25" x14ac:dyDescent="0.25">
      <c r="A475" s="84" t="s">
        <v>8434</v>
      </c>
      <c r="B475" s="84" t="s">
        <v>10591</v>
      </c>
      <c r="C475" s="84" t="s">
        <v>10592</v>
      </c>
    </row>
    <row r="476" spans="1:3" ht="255" x14ac:dyDescent="0.25">
      <c r="A476" s="84" t="s">
        <v>8435</v>
      </c>
      <c r="B476" s="84" t="s">
        <v>10593</v>
      </c>
      <c r="C476" s="84" t="s">
        <v>10594</v>
      </c>
    </row>
    <row r="477" spans="1:3" x14ac:dyDescent="0.25">
      <c r="A477" s="84" t="s">
        <v>8464</v>
      </c>
      <c r="B477" s="84" t="s">
        <v>4530</v>
      </c>
      <c r="C477" s="84" t="s">
        <v>4530</v>
      </c>
    </row>
    <row r="478" spans="1:3" ht="140.25" x14ac:dyDescent="0.25">
      <c r="A478" s="84" t="s">
        <v>8111</v>
      </c>
      <c r="B478" s="84" t="s">
        <v>10595</v>
      </c>
      <c r="C478" s="84" t="s">
        <v>10596</v>
      </c>
    </row>
    <row r="479" spans="1:3" ht="306" x14ac:dyDescent="0.25">
      <c r="A479" s="84" t="s">
        <v>8404</v>
      </c>
      <c r="B479" s="84" t="s">
        <v>10597</v>
      </c>
      <c r="C479" s="84" t="s">
        <v>10598</v>
      </c>
    </row>
    <row r="480" spans="1:3" x14ac:dyDescent="0.25">
      <c r="A480" s="84" t="s">
        <v>8471</v>
      </c>
      <c r="B480" s="84" t="s">
        <v>4530</v>
      </c>
      <c r="C480" s="84" t="s">
        <v>4530</v>
      </c>
    </row>
    <row r="481" spans="1:3" x14ac:dyDescent="0.25">
      <c r="A481" s="84" t="s">
        <v>8473</v>
      </c>
      <c r="B481" s="84" t="s">
        <v>4530</v>
      </c>
      <c r="C481" s="84" t="s">
        <v>4530</v>
      </c>
    </row>
    <row r="482" spans="1:3" x14ac:dyDescent="0.25">
      <c r="A482" s="84" t="s">
        <v>8474</v>
      </c>
      <c r="B482" s="84" t="s">
        <v>4530</v>
      </c>
      <c r="C482" s="84" t="s">
        <v>4530</v>
      </c>
    </row>
    <row r="483" spans="1:3" ht="165.75" x14ac:dyDescent="0.25">
      <c r="A483" s="84" t="s">
        <v>8476</v>
      </c>
      <c r="B483" s="84" t="s">
        <v>10599</v>
      </c>
      <c r="C483" s="84" t="s">
        <v>10600</v>
      </c>
    </row>
    <row r="484" spans="1:3" ht="409.5" x14ac:dyDescent="0.25">
      <c r="A484" s="84" t="s">
        <v>7968</v>
      </c>
      <c r="B484" s="84" t="s">
        <v>10601</v>
      </c>
      <c r="C484" s="84" t="s">
        <v>10602</v>
      </c>
    </row>
    <row r="485" spans="1:3" x14ac:dyDescent="0.25">
      <c r="A485" s="84" t="s">
        <v>8480</v>
      </c>
      <c r="B485" s="84" t="s">
        <v>4530</v>
      </c>
      <c r="C485" s="84" t="s">
        <v>4530</v>
      </c>
    </row>
    <row r="486" spans="1:3" ht="51" x14ac:dyDescent="0.25">
      <c r="A486" s="84" t="s">
        <v>6047</v>
      </c>
      <c r="B486" s="84" t="s">
        <v>10603</v>
      </c>
      <c r="C486" s="84" t="s">
        <v>4530</v>
      </c>
    </row>
    <row r="487" spans="1:3" ht="409.5" x14ac:dyDescent="0.25">
      <c r="A487" s="84" t="s">
        <v>7471</v>
      </c>
      <c r="B487" s="84" t="s">
        <v>10604</v>
      </c>
      <c r="C487" s="84" t="s">
        <v>10605</v>
      </c>
    </row>
    <row r="488" spans="1:3" ht="409.5" x14ac:dyDescent="0.25">
      <c r="A488" s="84" t="s">
        <v>7871</v>
      </c>
      <c r="B488" s="84" t="s">
        <v>10606</v>
      </c>
      <c r="C488" s="84" t="s">
        <v>10607</v>
      </c>
    </row>
    <row r="489" spans="1:3" x14ac:dyDescent="0.25">
      <c r="A489" s="84" t="s">
        <v>8486</v>
      </c>
      <c r="B489" s="84" t="s">
        <v>4530</v>
      </c>
      <c r="C489" s="84" t="s">
        <v>4530</v>
      </c>
    </row>
    <row r="490" spans="1:3" ht="409.5" x14ac:dyDescent="0.25">
      <c r="A490" s="84" t="s">
        <v>7674</v>
      </c>
      <c r="B490" s="84" t="s">
        <v>10608</v>
      </c>
      <c r="C490" s="84" t="s">
        <v>10609</v>
      </c>
    </row>
    <row r="491" spans="1:3" ht="409.5" x14ac:dyDescent="0.25">
      <c r="A491" s="84" t="s">
        <v>8195</v>
      </c>
      <c r="B491" s="84" t="s">
        <v>10610</v>
      </c>
      <c r="C491" s="84" t="s">
        <v>10611</v>
      </c>
    </row>
    <row r="492" spans="1:3" ht="409.5" x14ac:dyDescent="0.25">
      <c r="A492" s="84" t="s">
        <v>8144</v>
      </c>
      <c r="B492" s="84" t="s">
        <v>10612</v>
      </c>
      <c r="C492" s="84" t="s">
        <v>10613</v>
      </c>
    </row>
    <row r="493" spans="1:3" ht="293.25" x14ac:dyDescent="0.25">
      <c r="A493" s="84" t="s">
        <v>7337</v>
      </c>
      <c r="B493" s="84" t="s">
        <v>10614</v>
      </c>
      <c r="C493" s="84" t="s">
        <v>10615</v>
      </c>
    </row>
    <row r="494" spans="1:3" ht="409.5" x14ac:dyDescent="0.25">
      <c r="A494" s="84" t="s">
        <v>6987</v>
      </c>
      <c r="B494" s="84" t="s">
        <v>10616</v>
      </c>
      <c r="C494" s="84" t="s">
        <v>4530</v>
      </c>
    </row>
    <row r="495" spans="1:3" ht="409.5" x14ac:dyDescent="0.25">
      <c r="A495" s="84" t="s">
        <v>6990</v>
      </c>
      <c r="B495" s="84" t="s">
        <v>10617</v>
      </c>
      <c r="C495" s="84" t="s">
        <v>4530</v>
      </c>
    </row>
    <row r="496" spans="1:3" ht="409.5" x14ac:dyDescent="0.25">
      <c r="A496" s="84" t="s">
        <v>6989</v>
      </c>
      <c r="B496" s="84" t="s">
        <v>10618</v>
      </c>
      <c r="C496" s="84" t="s">
        <v>4530</v>
      </c>
    </row>
    <row r="497" spans="1:3" ht="89.25" x14ac:dyDescent="0.25">
      <c r="A497" s="84" t="s">
        <v>8500</v>
      </c>
      <c r="B497" s="84" t="s">
        <v>10619</v>
      </c>
      <c r="C497" s="84" t="s">
        <v>4530</v>
      </c>
    </row>
    <row r="498" spans="1:3" ht="395.25" x14ac:dyDescent="0.25">
      <c r="A498" s="84" t="s">
        <v>7784</v>
      </c>
      <c r="B498" s="84" t="s">
        <v>10620</v>
      </c>
      <c r="C498" s="84" t="s">
        <v>10621</v>
      </c>
    </row>
    <row r="499" spans="1:3" ht="409.5" x14ac:dyDescent="0.25">
      <c r="A499" s="84" t="s">
        <v>6985</v>
      </c>
      <c r="B499" s="84" t="s">
        <v>10622</v>
      </c>
      <c r="C499" s="84" t="s">
        <v>10623</v>
      </c>
    </row>
    <row r="500" spans="1:3" ht="409.5" x14ac:dyDescent="0.25">
      <c r="A500" s="84" t="s">
        <v>5879</v>
      </c>
      <c r="B500" s="84" t="s">
        <v>10624</v>
      </c>
      <c r="C500" s="84" t="s">
        <v>4530</v>
      </c>
    </row>
    <row r="501" spans="1:3" ht="409.5" x14ac:dyDescent="0.25">
      <c r="A501" s="84" t="s">
        <v>5877</v>
      </c>
      <c r="B501" s="84" t="s">
        <v>10625</v>
      </c>
      <c r="C501" s="84" t="s">
        <v>4530</v>
      </c>
    </row>
    <row r="502" spans="1:3" ht="409.5" x14ac:dyDescent="0.25">
      <c r="A502" s="84" t="s">
        <v>5878</v>
      </c>
      <c r="B502" s="84" t="s">
        <v>10626</v>
      </c>
      <c r="C502" s="84" t="s">
        <v>4530</v>
      </c>
    </row>
    <row r="503" spans="1:3" ht="409.5" x14ac:dyDescent="0.25">
      <c r="A503" s="84" t="s">
        <v>7096</v>
      </c>
      <c r="B503" s="84" t="s">
        <v>10627</v>
      </c>
      <c r="C503" s="84" t="s">
        <v>10628</v>
      </c>
    </row>
    <row r="504" spans="1:3" ht="114.75" x14ac:dyDescent="0.25">
      <c r="A504" s="84" t="s">
        <v>8229</v>
      </c>
      <c r="B504" s="84" t="s">
        <v>10629</v>
      </c>
      <c r="C504" s="84" t="s">
        <v>10630</v>
      </c>
    </row>
    <row r="505" spans="1:3" ht="409.5" x14ac:dyDescent="0.25">
      <c r="A505" s="84" t="s">
        <v>8032</v>
      </c>
      <c r="B505" s="84" t="s">
        <v>10631</v>
      </c>
      <c r="C505" s="84" t="s">
        <v>10632</v>
      </c>
    </row>
    <row r="506" spans="1:3" ht="229.5" x14ac:dyDescent="0.25">
      <c r="A506" s="84" t="s">
        <v>7193</v>
      </c>
      <c r="B506" s="84" t="s">
        <v>10633</v>
      </c>
      <c r="C506" s="84" t="s">
        <v>10634</v>
      </c>
    </row>
    <row r="507" spans="1:3" ht="409.5" x14ac:dyDescent="0.25">
      <c r="A507" s="84" t="s">
        <v>8175</v>
      </c>
      <c r="B507" s="84" t="s">
        <v>10635</v>
      </c>
      <c r="C507" s="84" t="s">
        <v>10636</v>
      </c>
    </row>
    <row r="508" spans="1:3" ht="409.5" x14ac:dyDescent="0.25">
      <c r="A508" s="84" t="s">
        <v>7836</v>
      </c>
      <c r="B508" s="84" t="s">
        <v>10637</v>
      </c>
      <c r="C508" s="84" t="s">
        <v>4530</v>
      </c>
    </row>
    <row r="509" spans="1:3" ht="409.5" x14ac:dyDescent="0.25">
      <c r="A509" s="84" t="s">
        <v>6983</v>
      </c>
      <c r="B509" s="84" t="s">
        <v>10638</v>
      </c>
      <c r="C509" s="84" t="s">
        <v>4530</v>
      </c>
    </row>
    <row r="510" spans="1:3" ht="409.5" x14ac:dyDescent="0.25">
      <c r="A510" s="84" t="s">
        <v>6992</v>
      </c>
      <c r="B510" s="84" t="s">
        <v>10639</v>
      </c>
      <c r="C510" s="84" t="s">
        <v>4530</v>
      </c>
    </row>
    <row r="511" spans="1:3" ht="409.5" x14ac:dyDescent="0.25">
      <c r="A511" s="84" t="s">
        <v>8477</v>
      </c>
      <c r="B511" s="84" t="s">
        <v>10640</v>
      </c>
      <c r="C511" s="84" t="s">
        <v>10641</v>
      </c>
    </row>
    <row r="512" spans="1:3" ht="293.25" x14ac:dyDescent="0.25">
      <c r="A512" s="84" t="s">
        <v>7938</v>
      </c>
      <c r="B512" s="84" t="s">
        <v>10642</v>
      </c>
      <c r="C512" s="84" t="s">
        <v>10643</v>
      </c>
    </row>
    <row r="513" spans="1:3" ht="409.5" x14ac:dyDescent="0.25">
      <c r="A513" s="84" t="s">
        <v>7443</v>
      </c>
      <c r="B513" s="84" t="s">
        <v>10644</v>
      </c>
      <c r="C513" s="84" t="s">
        <v>10645</v>
      </c>
    </row>
    <row r="514" spans="1:3" ht="409.5" x14ac:dyDescent="0.25">
      <c r="A514" s="84" t="s">
        <v>8275</v>
      </c>
      <c r="B514" s="84" t="s">
        <v>10646</v>
      </c>
      <c r="C514" s="84" t="s">
        <v>10647</v>
      </c>
    </row>
    <row r="515" spans="1:3" ht="409.5" x14ac:dyDescent="0.25">
      <c r="A515" s="84" t="s">
        <v>8445</v>
      </c>
      <c r="B515" s="84" t="s">
        <v>10648</v>
      </c>
      <c r="C515" s="84" t="s">
        <v>10649</v>
      </c>
    </row>
    <row r="516" spans="1:3" ht="409.5" x14ac:dyDescent="0.25">
      <c r="A516" s="84" t="s">
        <v>8443</v>
      </c>
      <c r="B516" s="84" t="s">
        <v>10650</v>
      </c>
      <c r="C516" s="84" t="s">
        <v>10651</v>
      </c>
    </row>
    <row r="517" spans="1:3" ht="409.5" x14ac:dyDescent="0.25">
      <c r="A517" s="84" t="s">
        <v>7620</v>
      </c>
      <c r="B517" s="84" t="s">
        <v>10652</v>
      </c>
      <c r="C517" s="84" t="s">
        <v>10653</v>
      </c>
    </row>
    <row r="518" spans="1:3" ht="140.25" x14ac:dyDescent="0.25">
      <c r="A518" s="84" t="s">
        <v>8528</v>
      </c>
      <c r="B518" s="84" t="s">
        <v>10654</v>
      </c>
      <c r="C518" s="84" t="s">
        <v>10655</v>
      </c>
    </row>
    <row r="519" spans="1:3" ht="140.25" x14ac:dyDescent="0.25">
      <c r="A519" s="84" t="s">
        <v>8533</v>
      </c>
      <c r="B519" s="84" t="s">
        <v>10656</v>
      </c>
      <c r="C519" s="84" t="s">
        <v>10657</v>
      </c>
    </row>
    <row r="520" spans="1:3" ht="409.5" x14ac:dyDescent="0.25">
      <c r="A520" s="84" t="s">
        <v>6718</v>
      </c>
      <c r="B520" s="84" t="s">
        <v>10658</v>
      </c>
      <c r="C520" s="84" t="s">
        <v>10659</v>
      </c>
    </row>
    <row r="521" spans="1:3" ht="409.5" x14ac:dyDescent="0.25">
      <c r="A521" s="84" t="s">
        <v>7663</v>
      </c>
      <c r="B521" s="84" t="s">
        <v>10660</v>
      </c>
      <c r="C521" s="84" t="s">
        <v>10661</v>
      </c>
    </row>
    <row r="522" spans="1:3" ht="306" x14ac:dyDescent="0.25">
      <c r="A522" s="84" t="s">
        <v>9412</v>
      </c>
      <c r="B522" s="84" t="s">
        <v>10662</v>
      </c>
      <c r="C522" s="84" t="s">
        <v>10663</v>
      </c>
    </row>
    <row r="523" spans="1:3" ht="306" x14ac:dyDescent="0.25">
      <c r="A523" s="84" t="s">
        <v>8496</v>
      </c>
      <c r="B523" s="84" t="s">
        <v>10664</v>
      </c>
      <c r="C523" s="84" t="s">
        <v>10665</v>
      </c>
    </row>
    <row r="524" spans="1:3" ht="293.25" x14ac:dyDescent="0.25">
      <c r="A524" s="84" t="s">
        <v>8502</v>
      </c>
      <c r="B524" s="84" t="s">
        <v>10666</v>
      </c>
      <c r="C524" s="84" t="s">
        <v>10667</v>
      </c>
    </row>
    <row r="525" spans="1:3" ht="409.5" x14ac:dyDescent="0.25">
      <c r="A525" s="84" t="s">
        <v>8493</v>
      </c>
      <c r="B525" s="84" t="s">
        <v>10668</v>
      </c>
      <c r="C525" s="84" t="s">
        <v>10669</v>
      </c>
    </row>
    <row r="526" spans="1:3" ht="280.5" x14ac:dyDescent="0.25">
      <c r="A526" s="84" t="s">
        <v>8526</v>
      </c>
      <c r="B526" s="84" t="s">
        <v>10670</v>
      </c>
      <c r="C526" s="84" t="s">
        <v>10671</v>
      </c>
    </row>
    <row r="527" spans="1:3" ht="409.5" x14ac:dyDescent="0.25">
      <c r="A527" s="84" t="s">
        <v>8489</v>
      </c>
      <c r="B527" s="84" t="s">
        <v>10672</v>
      </c>
      <c r="C527" s="84" t="s">
        <v>10673</v>
      </c>
    </row>
    <row r="528" spans="1:3" ht="409.5" x14ac:dyDescent="0.25">
      <c r="A528" s="84" t="s">
        <v>8491</v>
      </c>
      <c r="B528" s="84" t="s">
        <v>10674</v>
      </c>
      <c r="C528" s="84" t="s">
        <v>10675</v>
      </c>
    </row>
    <row r="529" spans="1:3" ht="280.5" x14ac:dyDescent="0.25">
      <c r="A529" s="84" t="s">
        <v>8531</v>
      </c>
      <c r="B529" s="84" t="s">
        <v>10676</v>
      </c>
      <c r="C529" s="84" t="s">
        <v>10677</v>
      </c>
    </row>
    <row r="530" spans="1:3" ht="409.5" x14ac:dyDescent="0.25">
      <c r="A530" s="84" t="s">
        <v>7461</v>
      </c>
      <c r="B530" s="84" t="s">
        <v>10678</v>
      </c>
      <c r="C530" s="84" t="s">
        <v>10679</v>
      </c>
    </row>
    <row r="531" spans="1:3" ht="229.5" x14ac:dyDescent="0.25">
      <c r="A531" s="84" t="s">
        <v>8519</v>
      </c>
      <c r="B531" s="84" t="s">
        <v>10680</v>
      </c>
      <c r="C531" s="84" t="s">
        <v>10681</v>
      </c>
    </row>
    <row r="532" spans="1:3" ht="306" x14ac:dyDescent="0.25">
      <c r="A532" s="84" t="s">
        <v>8495</v>
      </c>
      <c r="B532" s="84" t="s">
        <v>10682</v>
      </c>
      <c r="C532" s="84" t="s">
        <v>10683</v>
      </c>
    </row>
    <row r="533" spans="1:3" ht="114.75" x14ac:dyDescent="0.25">
      <c r="A533" s="84" t="s">
        <v>8534</v>
      </c>
      <c r="B533" s="84" t="s">
        <v>10684</v>
      </c>
      <c r="C533" s="84" t="s">
        <v>10685</v>
      </c>
    </row>
    <row r="534" spans="1:3" ht="89.25" x14ac:dyDescent="0.25">
      <c r="A534" s="84" t="s">
        <v>8538</v>
      </c>
      <c r="B534" s="84" t="s">
        <v>10686</v>
      </c>
      <c r="C534" s="84" t="s">
        <v>4530</v>
      </c>
    </row>
    <row r="535" spans="1:3" ht="204" x14ac:dyDescent="0.25">
      <c r="A535" s="84" t="s">
        <v>7751</v>
      </c>
      <c r="B535" s="84" t="s">
        <v>10687</v>
      </c>
      <c r="C535" s="84" t="s">
        <v>10688</v>
      </c>
    </row>
    <row r="536" spans="1:3" ht="409.5" x14ac:dyDescent="0.25">
      <c r="A536" s="84" t="s">
        <v>8514</v>
      </c>
      <c r="B536" s="84" t="s">
        <v>10689</v>
      </c>
      <c r="C536" s="84" t="s">
        <v>10690</v>
      </c>
    </row>
    <row r="537" spans="1:3" ht="204" x14ac:dyDescent="0.25">
      <c r="A537" s="84" t="s">
        <v>8014</v>
      </c>
      <c r="B537" s="84" t="s">
        <v>10691</v>
      </c>
      <c r="C537" s="84" t="s">
        <v>10692</v>
      </c>
    </row>
    <row r="538" spans="1:3" ht="409.5" x14ac:dyDescent="0.25">
      <c r="A538" s="84" t="s">
        <v>8485</v>
      </c>
      <c r="B538" s="84" t="s">
        <v>10693</v>
      </c>
      <c r="C538" s="84" t="s">
        <v>10694</v>
      </c>
    </row>
    <row r="539" spans="1:3" ht="409.5" x14ac:dyDescent="0.25">
      <c r="A539" s="84" t="s">
        <v>9084</v>
      </c>
      <c r="B539" s="84" t="s">
        <v>10695</v>
      </c>
      <c r="C539" s="84" t="s">
        <v>10696</v>
      </c>
    </row>
    <row r="540" spans="1:3" x14ac:dyDescent="0.25">
      <c r="A540" s="84" t="s">
        <v>8543</v>
      </c>
      <c r="B540" s="84" t="s">
        <v>4530</v>
      </c>
      <c r="C540" s="84" t="s">
        <v>4530</v>
      </c>
    </row>
    <row r="541" spans="1:3" ht="409.5" x14ac:dyDescent="0.25">
      <c r="A541" s="84" t="s">
        <v>8158</v>
      </c>
      <c r="B541" s="84" t="s">
        <v>10697</v>
      </c>
      <c r="C541" s="84" t="s">
        <v>10698</v>
      </c>
    </row>
    <row r="542" spans="1:3" ht="409.5" x14ac:dyDescent="0.25">
      <c r="A542" s="84" t="s">
        <v>8544</v>
      </c>
      <c r="B542" s="84" t="s">
        <v>10699</v>
      </c>
      <c r="C542" s="84" t="s">
        <v>10700</v>
      </c>
    </row>
    <row r="543" spans="1:3" x14ac:dyDescent="0.25">
      <c r="A543" s="84" t="s">
        <v>8549</v>
      </c>
      <c r="B543" s="84" t="s">
        <v>4530</v>
      </c>
      <c r="C543" s="84" t="s">
        <v>4530</v>
      </c>
    </row>
    <row r="544" spans="1:3" ht="409.5" x14ac:dyDescent="0.25">
      <c r="A544" s="84" t="s">
        <v>8341</v>
      </c>
      <c r="B544" s="84" t="s">
        <v>10701</v>
      </c>
      <c r="C544" s="84" t="s">
        <v>10702</v>
      </c>
    </row>
    <row r="545" spans="1:3" ht="89.25" x14ac:dyDescent="0.25">
      <c r="A545" s="84" t="s">
        <v>8550</v>
      </c>
      <c r="B545" s="84" t="s">
        <v>10703</v>
      </c>
      <c r="C545" s="84" t="s">
        <v>4530</v>
      </c>
    </row>
    <row r="546" spans="1:3" ht="409.5" x14ac:dyDescent="0.25">
      <c r="A546" s="84" t="s">
        <v>8020</v>
      </c>
      <c r="B546" s="84" t="s">
        <v>10704</v>
      </c>
      <c r="C546" s="84" t="s">
        <v>10705</v>
      </c>
    </row>
    <row r="547" spans="1:3" ht="318.75" x14ac:dyDescent="0.25">
      <c r="A547" s="84" t="s">
        <v>7884</v>
      </c>
      <c r="B547" s="84" t="s">
        <v>10706</v>
      </c>
      <c r="C547" s="84" t="s">
        <v>10707</v>
      </c>
    </row>
    <row r="548" spans="1:3" x14ac:dyDescent="0.25">
      <c r="A548" s="84" t="s">
        <v>8559</v>
      </c>
      <c r="B548" s="84" t="s">
        <v>4530</v>
      </c>
      <c r="C548" s="84" t="s">
        <v>4530</v>
      </c>
    </row>
    <row r="549" spans="1:3" ht="114.75" x14ac:dyDescent="0.25">
      <c r="A549" s="84" t="s">
        <v>8557</v>
      </c>
      <c r="B549" s="84" t="s">
        <v>10708</v>
      </c>
      <c r="C549" s="84" t="s">
        <v>10709</v>
      </c>
    </row>
    <row r="550" spans="1:3" ht="318.75" x14ac:dyDescent="0.25">
      <c r="A550" s="84" t="s">
        <v>8118</v>
      </c>
      <c r="B550" s="84" t="s">
        <v>10710</v>
      </c>
      <c r="C550" s="84" t="s">
        <v>10711</v>
      </c>
    </row>
    <row r="551" spans="1:3" ht="331.5" x14ac:dyDescent="0.25">
      <c r="A551" s="84" t="s">
        <v>8499</v>
      </c>
      <c r="B551" s="84" t="s">
        <v>10712</v>
      </c>
      <c r="C551" s="84" t="s">
        <v>10713</v>
      </c>
    </row>
    <row r="552" spans="1:3" ht="204" x14ac:dyDescent="0.25">
      <c r="A552" s="84" t="s">
        <v>7752</v>
      </c>
      <c r="B552" s="84" t="s">
        <v>10714</v>
      </c>
      <c r="C552" s="84" t="s">
        <v>10715</v>
      </c>
    </row>
    <row r="553" spans="1:3" ht="216.75" x14ac:dyDescent="0.25">
      <c r="A553" s="84" t="s">
        <v>8548</v>
      </c>
      <c r="B553" s="84" t="s">
        <v>10716</v>
      </c>
      <c r="C553" s="84" t="s">
        <v>10717</v>
      </c>
    </row>
    <row r="554" spans="1:3" ht="409.5" x14ac:dyDescent="0.25">
      <c r="A554" s="84" t="s">
        <v>8287</v>
      </c>
      <c r="B554" s="84" t="s">
        <v>10718</v>
      </c>
      <c r="C554" s="84" t="s">
        <v>10719</v>
      </c>
    </row>
    <row r="555" spans="1:3" ht="306" x14ac:dyDescent="0.25">
      <c r="A555" s="84" t="s">
        <v>8316</v>
      </c>
      <c r="B555" s="84" t="s">
        <v>10720</v>
      </c>
      <c r="C555" s="84" t="s">
        <v>10721</v>
      </c>
    </row>
    <row r="556" spans="1:3" ht="409.5" x14ac:dyDescent="0.25">
      <c r="A556" s="84" t="s">
        <v>8475</v>
      </c>
      <c r="B556" s="84" t="s">
        <v>10722</v>
      </c>
      <c r="C556" s="84" t="s">
        <v>10723</v>
      </c>
    </row>
    <row r="557" spans="1:3" ht="127.5" x14ac:dyDescent="0.25">
      <c r="A557" s="84" t="s">
        <v>8501</v>
      </c>
      <c r="B557" s="84" t="s">
        <v>10724</v>
      </c>
      <c r="C557" s="84" t="s">
        <v>10725</v>
      </c>
    </row>
    <row r="558" spans="1:3" ht="409.5" x14ac:dyDescent="0.25">
      <c r="A558" s="84" t="s">
        <v>7844</v>
      </c>
      <c r="B558" s="84" t="s">
        <v>10726</v>
      </c>
      <c r="C558" s="84" t="s">
        <v>10727</v>
      </c>
    </row>
    <row r="559" spans="1:3" ht="242.25" x14ac:dyDescent="0.25">
      <c r="A559" s="84" t="s">
        <v>7221</v>
      </c>
      <c r="B559" s="84" t="s">
        <v>10728</v>
      </c>
      <c r="C559" s="84" t="s">
        <v>10729</v>
      </c>
    </row>
    <row r="560" spans="1:3" x14ac:dyDescent="0.25">
      <c r="A560" s="84" t="s">
        <v>8560</v>
      </c>
      <c r="B560" s="84" t="s">
        <v>4530</v>
      </c>
      <c r="C560" s="84" t="s">
        <v>4530</v>
      </c>
    </row>
    <row r="561" spans="1:3" ht="344.25" x14ac:dyDescent="0.25">
      <c r="A561" s="84" t="s">
        <v>8333</v>
      </c>
      <c r="B561" s="84" t="s">
        <v>10730</v>
      </c>
      <c r="C561" s="84" t="s">
        <v>10731</v>
      </c>
    </row>
    <row r="562" spans="1:3" x14ac:dyDescent="0.25">
      <c r="A562" s="84" t="s">
        <v>8561</v>
      </c>
      <c r="B562" s="84" t="s">
        <v>4530</v>
      </c>
      <c r="C562" s="84" t="s">
        <v>4530</v>
      </c>
    </row>
    <row r="563" spans="1:3" ht="409.5" x14ac:dyDescent="0.25">
      <c r="A563" s="84" t="s">
        <v>7039</v>
      </c>
      <c r="B563" s="84" t="s">
        <v>10732</v>
      </c>
      <c r="C563" s="84" t="s">
        <v>10733</v>
      </c>
    </row>
    <row r="564" spans="1:3" x14ac:dyDescent="0.25">
      <c r="A564" s="84" t="s">
        <v>8562</v>
      </c>
      <c r="B564" s="84" t="s">
        <v>4530</v>
      </c>
      <c r="C564" s="84" t="s">
        <v>4530</v>
      </c>
    </row>
    <row r="565" spans="1:3" ht="409.5" x14ac:dyDescent="0.25">
      <c r="A565" s="84" t="s">
        <v>8504</v>
      </c>
      <c r="B565" s="84" t="s">
        <v>10734</v>
      </c>
      <c r="C565" s="84" t="s">
        <v>10735</v>
      </c>
    </row>
    <row r="566" spans="1:3" x14ac:dyDescent="0.25">
      <c r="A566" s="84" t="s">
        <v>8563</v>
      </c>
      <c r="B566" s="84" t="s">
        <v>4530</v>
      </c>
      <c r="C566" s="84" t="s">
        <v>4530</v>
      </c>
    </row>
    <row r="567" spans="1:3" ht="409.5" x14ac:dyDescent="0.25">
      <c r="A567" s="84" t="s">
        <v>7873</v>
      </c>
      <c r="B567" s="84" t="s">
        <v>10736</v>
      </c>
      <c r="C567" s="84" t="s">
        <v>10737</v>
      </c>
    </row>
    <row r="568" spans="1:3" ht="63.75" x14ac:dyDescent="0.25">
      <c r="A568" s="84" t="s">
        <v>6131</v>
      </c>
      <c r="B568" s="84" t="s">
        <v>10738</v>
      </c>
      <c r="C568" s="84" t="s">
        <v>10739</v>
      </c>
    </row>
    <row r="569" spans="1:3" ht="318.75" x14ac:dyDescent="0.25">
      <c r="A569" s="84" t="s">
        <v>8521</v>
      </c>
      <c r="B569" s="84" t="s">
        <v>10740</v>
      </c>
      <c r="C569" s="84" t="s">
        <v>10741</v>
      </c>
    </row>
    <row r="570" spans="1:3" ht="280.5" x14ac:dyDescent="0.25">
      <c r="A570" s="84" t="s">
        <v>7271</v>
      </c>
      <c r="B570" s="84" t="s">
        <v>10742</v>
      </c>
      <c r="C570" s="84" t="s">
        <v>10743</v>
      </c>
    </row>
    <row r="571" spans="1:3" ht="114.75" x14ac:dyDescent="0.25">
      <c r="A571" s="84" t="s">
        <v>8564</v>
      </c>
      <c r="B571" s="84" t="s">
        <v>10744</v>
      </c>
      <c r="C571" s="84" t="s">
        <v>10745</v>
      </c>
    </row>
    <row r="572" spans="1:3" ht="409.5" x14ac:dyDescent="0.25">
      <c r="A572" s="84" t="s">
        <v>7631</v>
      </c>
      <c r="B572" s="84" t="s">
        <v>10746</v>
      </c>
      <c r="C572" s="84" t="s">
        <v>10747</v>
      </c>
    </row>
    <row r="573" spans="1:3" ht="409.5" x14ac:dyDescent="0.25">
      <c r="A573" s="84" t="s">
        <v>7841</v>
      </c>
      <c r="B573" s="84" t="s">
        <v>10748</v>
      </c>
      <c r="C573" s="84" t="s">
        <v>4530</v>
      </c>
    </row>
    <row r="574" spans="1:3" ht="409.5" x14ac:dyDescent="0.25">
      <c r="A574" s="84" t="s">
        <v>7843</v>
      </c>
      <c r="B574" s="84" t="s">
        <v>10749</v>
      </c>
      <c r="C574" s="84" t="s">
        <v>10750</v>
      </c>
    </row>
    <row r="575" spans="1:3" ht="409.5" x14ac:dyDescent="0.25">
      <c r="A575" s="84" t="s">
        <v>8226</v>
      </c>
      <c r="B575" s="84" t="s">
        <v>10751</v>
      </c>
      <c r="C575" s="84" t="s">
        <v>10752</v>
      </c>
    </row>
    <row r="576" spans="1:3" ht="409.5" x14ac:dyDescent="0.25">
      <c r="A576" s="84" t="s">
        <v>7697</v>
      </c>
      <c r="B576" s="84" t="s">
        <v>10753</v>
      </c>
      <c r="C576" s="84" t="s">
        <v>10754</v>
      </c>
    </row>
    <row r="577" spans="1:3" ht="114.75" x14ac:dyDescent="0.25">
      <c r="A577" s="84" t="s">
        <v>8568</v>
      </c>
      <c r="B577" s="84" t="s">
        <v>10755</v>
      </c>
      <c r="C577" s="84" t="s">
        <v>10756</v>
      </c>
    </row>
    <row r="578" spans="1:3" ht="409.5" x14ac:dyDescent="0.25">
      <c r="A578" s="84" t="s">
        <v>8020</v>
      </c>
      <c r="B578" s="84" t="s">
        <v>10757</v>
      </c>
      <c r="C578" s="84" t="s">
        <v>10758</v>
      </c>
    </row>
    <row r="579" spans="1:3" ht="409.5" x14ac:dyDescent="0.25">
      <c r="A579" s="84" t="s">
        <v>7863</v>
      </c>
      <c r="B579" s="84" t="s">
        <v>10759</v>
      </c>
      <c r="C579" s="84" t="s">
        <v>10760</v>
      </c>
    </row>
    <row r="580" spans="1:3" ht="280.5" x14ac:dyDescent="0.25">
      <c r="A580" s="84" t="s">
        <v>8572</v>
      </c>
      <c r="B580" s="84" t="s">
        <v>10761</v>
      </c>
      <c r="C580" s="84" t="s">
        <v>10762</v>
      </c>
    </row>
    <row r="581" spans="1:3" ht="63.75" x14ac:dyDescent="0.25">
      <c r="A581" s="84" t="s">
        <v>8575</v>
      </c>
      <c r="B581" s="84" t="s">
        <v>10763</v>
      </c>
      <c r="C581" s="84" t="s">
        <v>10764</v>
      </c>
    </row>
    <row r="582" spans="1:3" ht="409.5" x14ac:dyDescent="0.25">
      <c r="A582" s="84" t="s">
        <v>8558</v>
      </c>
      <c r="B582" s="84" t="s">
        <v>10765</v>
      </c>
      <c r="C582" s="84" t="s">
        <v>10766</v>
      </c>
    </row>
    <row r="583" spans="1:3" ht="409.5" x14ac:dyDescent="0.25">
      <c r="A583" s="84" t="s">
        <v>8546</v>
      </c>
      <c r="B583" s="84" t="s">
        <v>10767</v>
      </c>
      <c r="C583" s="84" t="s">
        <v>10768</v>
      </c>
    </row>
    <row r="584" spans="1:3" ht="114.75" x14ac:dyDescent="0.25">
      <c r="A584" s="84" t="s">
        <v>8578</v>
      </c>
      <c r="B584" s="84" t="s">
        <v>10769</v>
      </c>
      <c r="C584" s="84" t="s">
        <v>10770</v>
      </c>
    </row>
    <row r="585" spans="1:3" ht="306" x14ac:dyDescent="0.25">
      <c r="A585" s="84" t="s">
        <v>8574</v>
      </c>
      <c r="B585" s="84" t="s">
        <v>10771</v>
      </c>
      <c r="C585" s="84" t="s">
        <v>10772</v>
      </c>
    </row>
    <row r="586" spans="1:3" ht="267.75" x14ac:dyDescent="0.25">
      <c r="A586" s="84" t="s">
        <v>8385</v>
      </c>
      <c r="B586" s="84" t="s">
        <v>10773</v>
      </c>
      <c r="C586" s="84" t="s">
        <v>10774</v>
      </c>
    </row>
    <row r="587" spans="1:3" x14ac:dyDescent="0.25">
      <c r="A587" s="84" t="s">
        <v>8580</v>
      </c>
      <c r="B587" s="84" t="s">
        <v>4530</v>
      </c>
      <c r="C587" s="84" t="s">
        <v>4530</v>
      </c>
    </row>
    <row r="588" spans="1:3" ht="409.5" x14ac:dyDescent="0.25">
      <c r="A588" s="84" t="s">
        <v>8509</v>
      </c>
      <c r="B588" s="84" t="s">
        <v>10775</v>
      </c>
      <c r="C588" s="84" t="s">
        <v>10776</v>
      </c>
    </row>
    <row r="589" spans="1:3" ht="409.5" x14ac:dyDescent="0.25">
      <c r="A589" s="84" t="s">
        <v>8542</v>
      </c>
      <c r="B589" s="84" t="s">
        <v>10777</v>
      </c>
      <c r="C589" s="84" t="s">
        <v>10778</v>
      </c>
    </row>
    <row r="590" spans="1:3" ht="280.5" x14ac:dyDescent="0.25">
      <c r="A590" s="84" t="s">
        <v>7277</v>
      </c>
      <c r="B590" s="84" t="s">
        <v>10779</v>
      </c>
      <c r="C590" s="84" t="s">
        <v>10780</v>
      </c>
    </row>
    <row r="591" spans="1:3" ht="344.25" x14ac:dyDescent="0.25">
      <c r="A591" s="84" t="s">
        <v>7278</v>
      </c>
      <c r="B591" s="84" t="s">
        <v>10781</v>
      </c>
      <c r="C591" s="84" t="s">
        <v>10782</v>
      </c>
    </row>
    <row r="592" spans="1:3" ht="409.5" x14ac:dyDescent="0.25">
      <c r="A592" s="84" t="s">
        <v>8556</v>
      </c>
      <c r="B592" s="84" t="s">
        <v>10783</v>
      </c>
      <c r="C592" s="84" t="s">
        <v>10784</v>
      </c>
    </row>
    <row r="593" spans="1:3" ht="280.5" x14ac:dyDescent="0.25">
      <c r="A593" s="84" t="s">
        <v>8573</v>
      </c>
      <c r="B593" s="84" t="s">
        <v>10785</v>
      </c>
      <c r="C593" s="84" t="s">
        <v>10786</v>
      </c>
    </row>
    <row r="594" spans="1:3" x14ac:dyDescent="0.25">
      <c r="A594" s="84" t="s">
        <v>8585</v>
      </c>
      <c r="B594" s="84" t="s">
        <v>4530</v>
      </c>
      <c r="C594" s="84" t="s">
        <v>4530</v>
      </c>
    </row>
    <row r="595" spans="1:3" ht="409.5" x14ac:dyDescent="0.25">
      <c r="A595" s="84" t="s">
        <v>7440</v>
      </c>
      <c r="B595" s="84" t="s">
        <v>10787</v>
      </c>
      <c r="C595" s="84" t="s">
        <v>10788</v>
      </c>
    </row>
    <row r="596" spans="1:3" ht="331.5" x14ac:dyDescent="0.25">
      <c r="A596" s="84" t="s">
        <v>8554</v>
      </c>
      <c r="B596" s="84" t="s">
        <v>10789</v>
      </c>
      <c r="C596" s="84" t="s">
        <v>10790</v>
      </c>
    </row>
    <row r="597" spans="1:3" x14ac:dyDescent="0.25">
      <c r="A597" s="84" t="s">
        <v>8590</v>
      </c>
      <c r="B597" s="84" t="s">
        <v>4530</v>
      </c>
      <c r="C597" s="84" t="s">
        <v>4530</v>
      </c>
    </row>
    <row r="598" spans="1:3" ht="409.5" x14ac:dyDescent="0.25">
      <c r="A598" s="84" t="s">
        <v>8520</v>
      </c>
      <c r="B598" s="84" t="s">
        <v>10791</v>
      </c>
      <c r="C598" s="84" t="s">
        <v>10792</v>
      </c>
    </row>
    <row r="599" spans="1:3" ht="395.25" x14ac:dyDescent="0.25">
      <c r="A599" s="84" t="s">
        <v>8570</v>
      </c>
      <c r="B599" s="84" t="s">
        <v>10793</v>
      </c>
      <c r="C599" s="84" t="s">
        <v>10794</v>
      </c>
    </row>
    <row r="600" spans="1:3" x14ac:dyDescent="0.25">
      <c r="A600" s="84" t="s">
        <v>8595</v>
      </c>
      <c r="B600" s="84" t="s">
        <v>4530</v>
      </c>
      <c r="C600" s="84" t="s">
        <v>4530</v>
      </c>
    </row>
    <row r="601" spans="1:3" ht="409.5" x14ac:dyDescent="0.25">
      <c r="A601" s="84" t="s">
        <v>8566</v>
      </c>
      <c r="B601" s="84" t="s">
        <v>10795</v>
      </c>
      <c r="C601" s="84" t="s">
        <v>10796</v>
      </c>
    </row>
    <row r="602" spans="1:3" ht="114.75" x14ac:dyDescent="0.25">
      <c r="A602" s="84" t="s">
        <v>8582</v>
      </c>
      <c r="B602" s="84" t="s">
        <v>10797</v>
      </c>
      <c r="C602" s="84" t="s">
        <v>10798</v>
      </c>
    </row>
    <row r="603" spans="1:3" ht="409.5" x14ac:dyDescent="0.25">
      <c r="A603" s="84" t="s">
        <v>5347</v>
      </c>
      <c r="B603" s="84" t="s">
        <v>10799</v>
      </c>
      <c r="C603" s="84" t="s">
        <v>10800</v>
      </c>
    </row>
    <row r="604" spans="1:3" ht="409.5" x14ac:dyDescent="0.25">
      <c r="A604" s="84" t="s">
        <v>8226</v>
      </c>
      <c r="B604" s="84" t="s">
        <v>10801</v>
      </c>
      <c r="C604" s="84" t="s">
        <v>10802</v>
      </c>
    </row>
    <row r="605" spans="1:3" x14ac:dyDescent="0.25">
      <c r="A605" s="84" t="s">
        <v>8597</v>
      </c>
      <c r="B605" s="84" t="s">
        <v>4530</v>
      </c>
      <c r="C605" s="84" t="s">
        <v>4530</v>
      </c>
    </row>
    <row r="606" spans="1:3" ht="409.5" x14ac:dyDescent="0.25">
      <c r="A606" s="84" t="s">
        <v>7745</v>
      </c>
      <c r="B606" s="84" t="s">
        <v>10803</v>
      </c>
      <c r="C606" s="84" t="s">
        <v>10804</v>
      </c>
    </row>
    <row r="607" spans="1:3" ht="63.75" x14ac:dyDescent="0.25">
      <c r="A607" s="84" t="s">
        <v>8596</v>
      </c>
      <c r="B607" s="84" t="s">
        <v>10805</v>
      </c>
      <c r="C607" s="84" t="s">
        <v>10806</v>
      </c>
    </row>
    <row r="608" spans="1:3" x14ac:dyDescent="0.25">
      <c r="A608" s="84" t="s">
        <v>8598</v>
      </c>
      <c r="B608" s="84" t="s">
        <v>4530</v>
      </c>
      <c r="C608" s="84" t="s">
        <v>4530</v>
      </c>
    </row>
    <row r="609" spans="1:3" ht="409.5" x14ac:dyDescent="0.25">
      <c r="A609" s="84" t="s">
        <v>8591</v>
      </c>
      <c r="B609" s="84" t="s">
        <v>10807</v>
      </c>
      <c r="C609" s="84" t="s">
        <v>10808</v>
      </c>
    </row>
    <row r="610" spans="1:3" x14ac:dyDescent="0.25">
      <c r="A610" s="84" t="s">
        <v>8599</v>
      </c>
      <c r="B610" s="84" t="s">
        <v>4530</v>
      </c>
      <c r="C610" s="84" t="s">
        <v>4530</v>
      </c>
    </row>
    <row r="611" spans="1:3" x14ac:dyDescent="0.25">
      <c r="A611" s="84" t="s">
        <v>8601</v>
      </c>
      <c r="B611" s="84" t="s">
        <v>4530</v>
      </c>
      <c r="C611" s="84" t="s">
        <v>4530</v>
      </c>
    </row>
    <row r="612" spans="1:3" ht="409.5" x14ac:dyDescent="0.25">
      <c r="A612" s="84" t="s">
        <v>8172</v>
      </c>
      <c r="B612" s="84" t="s">
        <v>10809</v>
      </c>
      <c r="C612" s="84" t="s">
        <v>10810</v>
      </c>
    </row>
    <row r="613" spans="1:3" ht="409.5" x14ac:dyDescent="0.25">
      <c r="A613" s="84" t="s">
        <v>8169</v>
      </c>
      <c r="B613" s="84" t="s">
        <v>10811</v>
      </c>
      <c r="C613" s="84" t="s">
        <v>10812</v>
      </c>
    </row>
    <row r="614" spans="1:3" ht="409.5" x14ac:dyDescent="0.25">
      <c r="A614" s="84" t="s">
        <v>5667</v>
      </c>
      <c r="B614" s="84" t="s">
        <v>10813</v>
      </c>
      <c r="C614" s="84" t="s">
        <v>10814</v>
      </c>
    </row>
    <row r="615" spans="1:3" ht="306" x14ac:dyDescent="0.25">
      <c r="A615" s="84" t="s">
        <v>5939</v>
      </c>
      <c r="B615" s="84" t="s">
        <v>10815</v>
      </c>
      <c r="C615" s="84" t="s">
        <v>10816</v>
      </c>
    </row>
    <row r="616" spans="1:3" x14ac:dyDescent="0.25">
      <c r="A616" s="84" t="s">
        <v>8615</v>
      </c>
      <c r="B616" s="84" t="s">
        <v>4530</v>
      </c>
      <c r="C616" s="84" t="s">
        <v>4530</v>
      </c>
    </row>
    <row r="617" spans="1:3" ht="409.5" x14ac:dyDescent="0.25">
      <c r="A617" s="84" t="s">
        <v>9477</v>
      </c>
      <c r="B617" s="84" t="s">
        <v>10817</v>
      </c>
      <c r="C617" s="84" t="s">
        <v>10818</v>
      </c>
    </row>
    <row r="618" spans="1:3" ht="216.75" x14ac:dyDescent="0.25">
      <c r="A618" s="84" t="s">
        <v>8612</v>
      </c>
      <c r="B618" s="84" t="s">
        <v>10819</v>
      </c>
      <c r="C618" s="84" t="s">
        <v>10820</v>
      </c>
    </row>
    <row r="619" spans="1:3" ht="409.5" x14ac:dyDescent="0.25">
      <c r="A619" s="84" t="s">
        <v>7780</v>
      </c>
      <c r="B619" s="84" t="s">
        <v>10821</v>
      </c>
      <c r="C619" s="84" t="s">
        <v>10822</v>
      </c>
    </row>
    <row r="620" spans="1:3" ht="409.5" x14ac:dyDescent="0.25">
      <c r="A620" s="84" t="s">
        <v>8066</v>
      </c>
      <c r="B620" s="84" t="s">
        <v>10823</v>
      </c>
      <c r="C620" s="84" t="s">
        <v>10824</v>
      </c>
    </row>
    <row r="621" spans="1:3" ht="306" x14ac:dyDescent="0.25">
      <c r="A621" s="84" t="s">
        <v>8299</v>
      </c>
      <c r="B621" s="84" t="s">
        <v>10825</v>
      </c>
      <c r="C621" s="84" t="s">
        <v>10826</v>
      </c>
    </row>
    <row r="622" spans="1:3" ht="369.75" x14ac:dyDescent="0.25">
      <c r="A622" s="84" t="s">
        <v>5629</v>
      </c>
      <c r="B622" s="84" t="s">
        <v>10827</v>
      </c>
      <c r="C622" s="84" t="s">
        <v>10828</v>
      </c>
    </row>
    <row r="623" spans="1:3" x14ac:dyDescent="0.25">
      <c r="A623" s="84" t="s">
        <v>8625</v>
      </c>
      <c r="B623" s="84" t="s">
        <v>4530</v>
      </c>
      <c r="C623" s="84" t="s">
        <v>4530</v>
      </c>
    </row>
    <row r="624" spans="1:3" ht="409.5" x14ac:dyDescent="0.25">
      <c r="A624" s="84" t="s">
        <v>10829</v>
      </c>
      <c r="B624" s="84" t="s">
        <v>10830</v>
      </c>
      <c r="C624" s="84" t="s">
        <v>10831</v>
      </c>
    </row>
    <row r="625" spans="1:3" ht="331.5" x14ac:dyDescent="0.25">
      <c r="A625" s="84" t="s">
        <v>5155</v>
      </c>
      <c r="B625" s="84" t="s">
        <v>10832</v>
      </c>
      <c r="C625" s="84" t="s">
        <v>10833</v>
      </c>
    </row>
    <row r="626" spans="1:3" x14ac:dyDescent="0.25">
      <c r="A626" s="84" t="s">
        <v>8631</v>
      </c>
      <c r="B626" s="84" t="s">
        <v>4530</v>
      </c>
      <c r="C626" s="84" t="s">
        <v>4530</v>
      </c>
    </row>
    <row r="627" spans="1:3" ht="382.5" x14ac:dyDescent="0.25">
      <c r="A627" s="84" t="s">
        <v>8629</v>
      </c>
      <c r="B627" s="84" t="s">
        <v>10834</v>
      </c>
      <c r="C627" s="84" t="s">
        <v>10835</v>
      </c>
    </row>
    <row r="628" spans="1:3" x14ac:dyDescent="0.25">
      <c r="A628" s="84" t="s">
        <v>8636</v>
      </c>
      <c r="B628" s="84" t="s">
        <v>4530</v>
      </c>
      <c r="C628" s="84" t="s">
        <v>4530</v>
      </c>
    </row>
    <row r="629" spans="1:3" ht="344.25" x14ac:dyDescent="0.25">
      <c r="A629" s="84" t="s">
        <v>8633</v>
      </c>
      <c r="B629" s="84" t="s">
        <v>10836</v>
      </c>
      <c r="C629" s="84" t="s">
        <v>10837</v>
      </c>
    </row>
    <row r="630" spans="1:3" ht="165.75" x14ac:dyDescent="0.25">
      <c r="A630" s="84" t="s">
        <v>8167</v>
      </c>
      <c r="B630" s="84" t="s">
        <v>10838</v>
      </c>
      <c r="C630" s="84" t="s">
        <v>10839</v>
      </c>
    </row>
    <row r="631" spans="1:3" ht="229.5" x14ac:dyDescent="0.25">
      <c r="A631" s="84" t="s">
        <v>8535</v>
      </c>
      <c r="B631" s="84" t="s">
        <v>10840</v>
      </c>
      <c r="C631" s="84" t="s">
        <v>10841</v>
      </c>
    </row>
    <row r="632" spans="1:3" ht="409.5" x14ac:dyDescent="0.25">
      <c r="A632" s="84" t="s">
        <v>7887</v>
      </c>
      <c r="B632" s="84" t="s">
        <v>10842</v>
      </c>
      <c r="C632" s="84" t="s">
        <v>10843</v>
      </c>
    </row>
    <row r="633" spans="1:3" ht="242.25" x14ac:dyDescent="0.25">
      <c r="A633" s="84" t="s">
        <v>8530</v>
      </c>
      <c r="B633" s="84" t="s">
        <v>10844</v>
      </c>
      <c r="C633" s="84" t="s">
        <v>10845</v>
      </c>
    </row>
    <row r="634" spans="1:3" ht="409.5" x14ac:dyDescent="0.25">
      <c r="A634" s="84" t="s">
        <v>8066</v>
      </c>
      <c r="B634" s="84" t="s">
        <v>10846</v>
      </c>
      <c r="C634" s="84" t="s">
        <v>10847</v>
      </c>
    </row>
    <row r="635" spans="1:3" ht="76.5" x14ac:dyDescent="0.25">
      <c r="A635" s="84" t="s">
        <v>8313</v>
      </c>
      <c r="B635" s="84" t="s">
        <v>10848</v>
      </c>
      <c r="C635" s="84" t="s">
        <v>10849</v>
      </c>
    </row>
    <row r="636" spans="1:3" ht="280.5" x14ac:dyDescent="0.25">
      <c r="A636" s="84" t="s">
        <v>8397</v>
      </c>
      <c r="B636" s="84" t="s">
        <v>10850</v>
      </c>
      <c r="C636" s="84" t="s">
        <v>10851</v>
      </c>
    </row>
    <row r="637" spans="1:3" ht="178.5" x14ac:dyDescent="0.25">
      <c r="A637" s="84" t="s">
        <v>8497</v>
      </c>
      <c r="B637" s="84" t="s">
        <v>10852</v>
      </c>
      <c r="C637" s="84" t="s">
        <v>10853</v>
      </c>
    </row>
    <row r="638" spans="1:3" ht="395.25" x14ac:dyDescent="0.25">
      <c r="A638" s="84" t="s">
        <v>8637</v>
      </c>
      <c r="B638" s="84" t="s">
        <v>10854</v>
      </c>
      <c r="C638" s="84" t="s">
        <v>10855</v>
      </c>
    </row>
    <row r="639" spans="1:3" ht="357" x14ac:dyDescent="0.25">
      <c r="A639" s="84" t="s">
        <v>8638</v>
      </c>
      <c r="B639" s="84" t="s">
        <v>10856</v>
      </c>
      <c r="C639" s="84" t="s">
        <v>10857</v>
      </c>
    </row>
    <row r="640" spans="1:3" ht="127.5" x14ac:dyDescent="0.25">
      <c r="A640" s="84" t="s">
        <v>8643</v>
      </c>
      <c r="B640" s="84" t="s">
        <v>10858</v>
      </c>
      <c r="C640" s="84" t="s">
        <v>10859</v>
      </c>
    </row>
    <row r="641" spans="1:3" ht="153" x14ac:dyDescent="0.25">
      <c r="A641" s="84" t="s">
        <v>8613</v>
      </c>
      <c r="B641" s="84" t="s">
        <v>10860</v>
      </c>
      <c r="C641" s="84" t="s">
        <v>10861</v>
      </c>
    </row>
    <row r="642" spans="1:3" ht="409.5" x14ac:dyDescent="0.25">
      <c r="A642" s="84" t="s">
        <v>6982</v>
      </c>
      <c r="B642" s="84" t="s">
        <v>10862</v>
      </c>
      <c r="C642" s="84" t="s">
        <v>10863</v>
      </c>
    </row>
    <row r="643" spans="1:3" ht="293.25" x14ac:dyDescent="0.25">
      <c r="A643" s="84" t="s">
        <v>8427</v>
      </c>
      <c r="B643" s="84" t="s">
        <v>10864</v>
      </c>
      <c r="C643" s="84" t="s">
        <v>10865</v>
      </c>
    </row>
    <row r="644" spans="1:3" ht="409.5" x14ac:dyDescent="0.25">
      <c r="A644" s="84" t="s">
        <v>8309</v>
      </c>
      <c r="B644" s="84" t="s">
        <v>10866</v>
      </c>
      <c r="C644" s="84" t="s">
        <v>10867</v>
      </c>
    </row>
    <row r="645" spans="1:3" ht="409.5" x14ac:dyDescent="0.25">
      <c r="A645" s="84" t="s">
        <v>8537</v>
      </c>
      <c r="B645" s="84" t="s">
        <v>10868</v>
      </c>
      <c r="C645" s="84" t="s">
        <v>10869</v>
      </c>
    </row>
    <row r="646" spans="1:3" ht="114.75" x14ac:dyDescent="0.25">
      <c r="A646" s="84" t="s">
        <v>8648</v>
      </c>
      <c r="B646" s="84" t="s">
        <v>10870</v>
      </c>
      <c r="C646" s="84" t="s">
        <v>10871</v>
      </c>
    </row>
    <row r="647" spans="1:3" ht="409.5" x14ac:dyDescent="0.25">
      <c r="A647" s="84" t="s">
        <v>8082</v>
      </c>
      <c r="B647" s="84" t="s">
        <v>10872</v>
      </c>
      <c r="C647" s="84" t="s">
        <v>10873</v>
      </c>
    </row>
    <row r="648" spans="1:3" ht="127.5" x14ac:dyDescent="0.25">
      <c r="A648" s="84" t="s">
        <v>8370</v>
      </c>
      <c r="B648" s="84" t="s">
        <v>10874</v>
      </c>
      <c r="C648" s="84" t="s">
        <v>10875</v>
      </c>
    </row>
    <row r="649" spans="1:3" ht="204" x14ac:dyDescent="0.25">
      <c r="A649" s="84" t="s">
        <v>8233</v>
      </c>
      <c r="B649" s="84" t="s">
        <v>10876</v>
      </c>
      <c r="C649" s="84" t="s">
        <v>10877</v>
      </c>
    </row>
    <row r="650" spans="1:3" ht="140.25" x14ac:dyDescent="0.25">
      <c r="A650" s="84" t="s">
        <v>8231</v>
      </c>
      <c r="B650" s="84" t="s">
        <v>10878</v>
      </c>
      <c r="C650" s="84" t="s">
        <v>10879</v>
      </c>
    </row>
    <row r="651" spans="1:3" ht="204" x14ac:dyDescent="0.25">
      <c r="A651" s="84" t="s">
        <v>8622</v>
      </c>
      <c r="B651" s="84" t="s">
        <v>10880</v>
      </c>
      <c r="C651" s="84" t="s">
        <v>10881</v>
      </c>
    </row>
    <row r="652" spans="1:3" ht="216.75" x14ac:dyDescent="0.25">
      <c r="A652" s="84" t="s">
        <v>7766</v>
      </c>
      <c r="B652" s="84" t="s">
        <v>10882</v>
      </c>
      <c r="C652" s="84" t="s">
        <v>10883</v>
      </c>
    </row>
    <row r="653" spans="1:3" ht="409.5" x14ac:dyDescent="0.25">
      <c r="A653" s="84" t="s">
        <v>5249</v>
      </c>
      <c r="B653" s="84" t="s">
        <v>10884</v>
      </c>
      <c r="C653" s="84" t="s">
        <v>10885</v>
      </c>
    </row>
    <row r="654" spans="1:3" ht="229.5" x14ac:dyDescent="0.25">
      <c r="A654" s="84" t="s">
        <v>8225</v>
      </c>
      <c r="B654" s="84" t="s">
        <v>10886</v>
      </c>
      <c r="C654" s="84" t="s">
        <v>10887</v>
      </c>
    </row>
    <row r="655" spans="1:3" ht="382.5" x14ac:dyDescent="0.25">
      <c r="A655" s="84" t="s">
        <v>6991</v>
      </c>
      <c r="B655" s="84" t="s">
        <v>10888</v>
      </c>
      <c r="C655" s="84" t="s">
        <v>10889</v>
      </c>
    </row>
    <row r="656" spans="1:3" x14ac:dyDescent="0.25">
      <c r="A656" s="84" t="s">
        <v>8659</v>
      </c>
      <c r="B656" s="84" t="s">
        <v>4530</v>
      </c>
      <c r="C656" s="84" t="s">
        <v>4530</v>
      </c>
    </row>
    <row r="657" spans="1:3" x14ac:dyDescent="0.25">
      <c r="A657" s="84" t="s">
        <v>8662</v>
      </c>
      <c r="B657" s="84" t="s">
        <v>4530</v>
      </c>
      <c r="C657" s="84" t="s">
        <v>4530</v>
      </c>
    </row>
    <row r="658" spans="1:3" ht="267.75" x14ac:dyDescent="0.25">
      <c r="A658" s="84" t="s">
        <v>7303</v>
      </c>
      <c r="B658" s="84" t="s">
        <v>10890</v>
      </c>
      <c r="C658" s="84" t="s">
        <v>10891</v>
      </c>
    </row>
    <row r="659" spans="1:3" ht="408" x14ac:dyDescent="0.25">
      <c r="A659" s="84" t="s">
        <v>8655</v>
      </c>
      <c r="B659" s="84" t="s">
        <v>10892</v>
      </c>
      <c r="C659" s="84" t="s">
        <v>10893</v>
      </c>
    </row>
    <row r="660" spans="1:3" ht="382.5" x14ac:dyDescent="0.25">
      <c r="A660" s="84" t="s">
        <v>7352</v>
      </c>
      <c r="B660" s="84" t="s">
        <v>10894</v>
      </c>
      <c r="C660" s="84" t="s">
        <v>10895</v>
      </c>
    </row>
    <row r="661" spans="1:3" ht="409.5" x14ac:dyDescent="0.25">
      <c r="A661" s="84" t="s">
        <v>6976</v>
      </c>
      <c r="B661" s="84" t="s">
        <v>10896</v>
      </c>
      <c r="C661" s="84" t="s">
        <v>10897</v>
      </c>
    </row>
    <row r="662" spans="1:3" ht="114.75" x14ac:dyDescent="0.25">
      <c r="A662" s="84" t="s">
        <v>8672</v>
      </c>
      <c r="B662" s="84" t="s">
        <v>10898</v>
      </c>
      <c r="C662" s="84" t="s">
        <v>10899</v>
      </c>
    </row>
    <row r="663" spans="1:3" ht="409.5" x14ac:dyDescent="0.25">
      <c r="A663" s="84" t="s">
        <v>8661</v>
      </c>
      <c r="B663" s="84" t="s">
        <v>10900</v>
      </c>
      <c r="C663" s="84" t="s">
        <v>10901</v>
      </c>
    </row>
    <row r="664" spans="1:3" ht="114.75" x14ac:dyDescent="0.25">
      <c r="A664" s="84" t="s">
        <v>8607</v>
      </c>
      <c r="B664" s="84" t="s">
        <v>10902</v>
      </c>
      <c r="C664" s="84" t="s">
        <v>10903</v>
      </c>
    </row>
    <row r="665" spans="1:3" ht="409.5" x14ac:dyDescent="0.25">
      <c r="A665" s="84" t="s">
        <v>7559</v>
      </c>
      <c r="B665" s="84" t="s">
        <v>10904</v>
      </c>
      <c r="C665" s="84" t="s">
        <v>10905</v>
      </c>
    </row>
    <row r="666" spans="1:3" ht="114.75" x14ac:dyDescent="0.25">
      <c r="A666" s="84" t="s">
        <v>8674</v>
      </c>
      <c r="B666" s="84" t="s">
        <v>10906</v>
      </c>
      <c r="C666" s="84" t="s">
        <v>10907</v>
      </c>
    </row>
    <row r="667" spans="1:3" ht="114.75" x14ac:dyDescent="0.25">
      <c r="A667" s="84" t="s">
        <v>8676</v>
      </c>
      <c r="B667" s="84" t="s">
        <v>10908</v>
      </c>
      <c r="C667" s="84" t="s">
        <v>10909</v>
      </c>
    </row>
    <row r="668" spans="1:3" ht="357" x14ac:dyDescent="0.25">
      <c r="A668" s="84" t="s">
        <v>7148</v>
      </c>
      <c r="B668" s="84" t="s">
        <v>10910</v>
      </c>
      <c r="C668" s="84" t="s">
        <v>10911</v>
      </c>
    </row>
    <row r="669" spans="1:3" ht="409.5" x14ac:dyDescent="0.25">
      <c r="A669" s="84" t="s">
        <v>8666</v>
      </c>
      <c r="B669" s="84" t="s">
        <v>10912</v>
      </c>
      <c r="C669" s="84" t="s">
        <v>10913</v>
      </c>
    </row>
    <row r="670" spans="1:3" ht="63.75" x14ac:dyDescent="0.25">
      <c r="A670" s="84" t="s">
        <v>8678</v>
      </c>
      <c r="B670" s="84" t="s">
        <v>4530</v>
      </c>
      <c r="C670" s="84" t="s">
        <v>10914</v>
      </c>
    </row>
    <row r="671" spans="1:3" x14ac:dyDescent="0.25">
      <c r="A671" s="84" t="s">
        <v>8682</v>
      </c>
      <c r="B671" s="84" t="s">
        <v>4530</v>
      </c>
      <c r="C671" s="84" t="s">
        <v>4530</v>
      </c>
    </row>
    <row r="672" spans="1:3" ht="127.5" x14ac:dyDescent="0.25">
      <c r="A672" s="84" t="s">
        <v>7600</v>
      </c>
      <c r="B672" s="84" t="s">
        <v>10915</v>
      </c>
      <c r="C672" s="84" t="s">
        <v>10916</v>
      </c>
    </row>
    <row r="673" spans="1:3" ht="409.5" x14ac:dyDescent="0.25">
      <c r="A673" s="84" t="s">
        <v>8663</v>
      </c>
      <c r="B673" s="84" t="s">
        <v>10917</v>
      </c>
      <c r="C673" s="84" t="s">
        <v>10918</v>
      </c>
    </row>
    <row r="674" spans="1:3" ht="409.5" x14ac:dyDescent="0.25">
      <c r="A674" s="84" t="s">
        <v>8673</v>
      </c>
      <c r="B674" s="84" t="s">
        <v>10919</v>
      </c>
      <c r="C674" s="84" t="s">
        <v>10920</v>
      </c>
    </row>
    <row r="675" spans="1:3" ht="409.5" x14ac:dyDescent="0.25">
      <c r="A675" s="84" t="s">
        <v>8279</v>
      </c>
      <c r="B675" s="84" t="s">
        <v>10921</v>
      </c>
      <c r="C675" s="84" t="s">
        <v>10922</v>
      </c>
    </row>
    <row r="676" spans="1:3" ht="331.5" x14ac:dyDescent="0.25">
      <c r="A676" s="84" t="s">
        <v>8680</v>
      </c>
      <c r="B676" s="84" t="s">
        <v>10923</v>
      </c>
      <c r="C676" s="84" t="s">
        <v>10924</v>
      </c>
    </row>
    <row r="677" spans="1:3" x14ac:dyDescent="0.25">
      <c r="A677" s="84" t="s">
        <v>8685</v>
      </c>
      <c r="B677" s="84" t="s">
        <v>4530</v>
      </c>
      <c r="C677" s="84" t="s">
        <v>4530</v>
      </c>
    </row>
    <row r="678" spans="1:3" ht="409.5" x14ac:dyDescent="0.25">
      <c r="A678" s="84" t="s">
        <v>8632</v>
      </c>
      <c r="B678" s="84" t="s">
        <v>10925</v>
      </c>
      <c r="C678" s="84" t="s">
        <v>10926</v>
      </c>
    </row>
    <row r="679" spans="1:3" ht="409.5" x14ac:dyDescent="0.25">
      <c r="A679" s="84" t="s">
        <v>8388</v>
      </c>
      <c r="B679" s="84" t="s">
        <v>10927</v>
      </c>
      <c r="C679" s="84" t="s">
        <v>10928</v>
      </c>
    </row>
    <row r="680" spans="1:3" ht="409.5" x14ac:dyDescent="0.25">
      <c r="A680" s="84" t="s">
        <v>8390</v>
      </c>
      <c r="B680" s="84" t="s">
        <v>10929</v>
      </c>
      <c r="C680" s="84" t="s">
        <v>10930</v>
      </c>
    </row>
    <row r="681" spans="1:3" ht="409.5" x14ac:dyDescent="0.25">
      <c r="A681" s="84" t="s">
        <v>8401</v>
      </c>
      <c r="B681" s="84" t="s">
        <v>10931</v>
      </c>
      <c r="C681" s="84" t="s">
        <v>10932</v>
      </c>
    </row>
    <row r="682" spans="1:3" ht="409.5" x14ac:dyDescent="0.25">
      <c r="A682" s="84" t="s">
        <v>8479</v>
      </c>
      <c r="B682" s="84" t="s">
        <v>10933</v>
      </c>
      <c r="C682" s="84" t="s">
        <v>10934</v>
      </c>
    </row>
    <row r="683" spans="1:3" ht="191.25" x14ac:dyDescent="0.25">
      <c r="A683" s="84" t="s">
        <v>8649</v>
      </c>
      <c r="B683" s="84" t="s">
        <v>10935</v>
      </c>
      <c r="C683" s="84" t="s">
        <v>10936</v>
      </c>
    </row>
    <row r="684" spans="1:3" ht="357" x14ac:dyDescent="0.25">
      <c r="A684" s="84" t="s">
        <v>8670</v>
      </c>
      <c r="B684" s="84" t="s">
        <v>10937</v>
      </c>
      <c r="C684" s="84" t="s">
        <v>10938</v>
      </c>
    </row>
    <row r="685" spans="1:3" ht="178.5" x14ac:dyDescent="0.25">
      <c r="A685" s="84" t="s">
        <v>8669</v>
      </c>
      <c r="B685" s="84" t="s">
        <v>10939</v>
      </c>
      <c r="C685" s="84" t="s">
        <v>10940</v>
      </c>
    </row>
    <row r="686" spans="1:3" ht="409.5" x14ac:dyDescent="0.25">
      <c r="A686" s="84" t="s">
        <v>5744</v>
      </c>
      <c r="B686" s="84" t="s">
        <v>10941</v>
      </c>
      <c r="C686" s="84" t="s">
        <v>10942</v>
      </c>
    </row>
    <row r="687" spans="1:3" ht="395.25" x14ac:dyDescent="0.25">
      <c r="A687" s="84" t="s">
        <v>8702</v>
      </c>
      <c r="B687" s="84" t="s">
        <v>10943</v>
      </c>
      <c r="C687" s="84" t="s">
        <v>10944</v>
      </c>
    </row>
    <row r="688" spans="1:3" ht="409.5" x14ac:dyDescent="0.25">
      <c r="A688" s="84" t="s">
        <v>7389</v>
      </c>
      <c r="B688" s="84" t="s">
        <v>10945</v>
      </c>
      <c r="C688" s="84" t="s">
        <v>10946</v>
      </c>
    </row>
    <row r="689" spans="1:3" ht="395.25" x14ac:dyDescent="0.25">
      <c r="A689" s="84" t="s">
        <v>8701</v>
      </c>
      <c r="B689" s="84" t="s">
        <v>10947</v>
      </c>
      <c r="C689" s="84" t="s">
        <v>10948</v>
      </c>
    </row>
    <row r="690" spans="1:3" ht="395.25" x14ac:dyDescent="0.25">
      <c r="A690" s="84" t="s">
        <v>8700</v>
      </c>
      <c r="B690" s="84" t="s">
        <v>10949</v>
      </c>
      <c r="C690" s="84" t="s">
        <v>10950</v>
      </c>
    </row>
    <row r="691" spans="1:3" ht="409.5" x14ac:dyDescent="0.25">
      <c r="A691" s="84" t="s">
        <v>8697</v>
      </c>
      <c r="B691" s="84" t="s">
        <v>10951</v>
      </c>
      <c r="C691" s="84" t="s">
        <v>10952</v>
      </c>
    </row>
    <row r="692" spans="1:3" ht="409.5" x14ac:dyDescent="0.25">
      <c r="A692" s="84" t="s">
        <v>8692</v>
      </c>
      <c r="B692" s="84" t="s">
        <v>10953</v>
      </c>
      <c r="C692" s="84" t="s">
        <v>10954</v>
      </c>
    </row>
    <row r="693" spans="1:3" ht="409.5" x14ac:dyDescent="0.25">
      <c r="A693" s="84" t="s">
        <v>8696</v>
      </c>
      <c r="B693" s="84" t="s">
        <v>10955</v>
      </c>
      <c r="C693" s="84" t="s">
        <v>10956</v>
      </c>
    </row>
    <row r="694" spans="1:3" ht="409.5" x14ac:dyDescent="0.25">
      <c r="A694" s="84" t="s">
        <v>8695</v>
      </c>
      <c r="B694" s="84" t="s">
        <v>10957</v>
      </c>
      <c r="C694" s="84" t="s">
        <v>10956</v>
      </c>
    </row>
    <row r="695" spans="1:3" ht="395.25" x14ac:dyDescent="0.25">
      <c r="A695" s="84" t="s">
        <v>8671</v>
      </c>
      <c r="B695" s="84" t="s">
        <v>10958</v>
      </c>
      <c r="C695" s="84" t="s">
        <v>10959</v>
      </c>
    </row>
    <row r="696" spans="1:3" ht="409.5" x14ac:dyDescent="0.25">
      <c r="A696" s="84" t="s">
        <v>8481</v>
      </c>
      <c r="B696" s="84" t="s">
        <v>10960</v>
      </c>
      <c r="C696" s="84" t="s">
        <v>10961</v>
      </c>
    </row>
    <row r="697" spans="1:3" ht="409.5" x14ac:dyDescent="0.25">
      <c r="A697" s="84" t="s">
        <v>8694</v>
      </c>
      <c r="B697" s="84" t="s">
        <v>10962</v>
      </c>
      <c r="C697" s="84" t="s">
        <v>10963</v>
      </c>
    </row>
    <row r="698" spans="1:3" ht="409.5" x14ac:dyDescent="0.25">
      <c r="A698" s="84" t="s">
        <v>8693</v>
      </c>
      <c r="B698" s="84" t="s">
        <v>10964</v>
      </c>
      <c r="C698" s="84" t="s">
        <v>10965</v>
      </c>
    </row>
    <row r="699" spans="1:3" ht="89.25" x14ac:dyDescent="0.25">
      <c r="A699" s="84" t="s">
        <v>8710</v>
      </c>
      <c r="B699" s="84" t="s">
        <v>10966</v>
      </c>
      <c r="C699" s="84" t="s">
        <v>4530</v>
      </c>
    </row>
    <row r="700" spans="1:3" ht="89.25" x14ac:dyDescent="0.25">
      <c r="A700" s="84" t="s">
        <v>8712</v>
      </c>
      <c r="B700" s="84" t="s">
        <v>10967</v>
      </c>
      <c r="C700" s="84" t="s">
        <v>4530</v>
      </c>
    </row>
    <row r="701" spans="1:3" ht="369.75" x14ac:dyDescent="0.25">
      <c r="A701" s="84" t="s">
        <v>5251</v>
      </c>
      <c r="B701" s="84" t="s">
        <v>10968</v>
      </c>
      <c r="C701" s="84" t="s">
        <v>10969</v>
      </c>
    </row>
    <row r="702" spans="1:3" ht="409.5" x14ac:dyDescent="0.25">
      <c r="A702" s="84" t="s">
        <v>8687</v>
      </c>
      <c r="B702" s="84" t="s">
        <v>10970</v>
      </c>
      <c r="C702" s="84" t="s">
        <v>10971</v>
      </c>
    </row>
    <row r="703" spans="1:3" ht="409.5" x14ac:dyDescent="0.25">
      <c r="A703" s="84" t="s">
        <v>8690</v>
      </c>
      <c r="B703" s="84" t="s">
        <v>10972</v>
      </c>
      <c r="C703" s="84" t="s">
        <v>10973</v>
      </c>
    </row>
    <row r="704" spans="1:3" ht="409.5" x14ac:dyDescent="0.25">
      <c r="A704" s="84" t="s">
        <v>8691</v>
      </c>
      <c r="B704" s="84" t="s">
        <v>10974</v>
      </c>
      <c r="C704" s="84" t="s">
        <v>10975</v>
      </c>
    </row>
    <row r="705" spans="1:3" ht="409.5" x14ac:dyDescent="0.25">
      <c r="A705" s="84" t="s">
        <v>5943</v>
      </c>
      <c r="B705" s="84" t="s">
        <v>10976</v>
      </c>
      <c r="C705" s="84" t="s">
        <v>10977</v>
      </c>
    </row>
    <row r="706" spans="1:3" ht="409.5" x14ac:dyDescent="0.25">
      <c r="A706" s="84" t="s">
        <v>8403</v>
      </c>
      <c r="B706" s="84" t="s">
        <v>10978</v>
      </c>
      <c r="C706" s="84" t="s">
        <v>10979</v>
      </c>
    </row>
    <row r="707" spans="1:3" ht="409.5" x14ac:dyDescent="0.25">
      <c r="A707" s="84" t="s">
        <v>8688</v>
      </c>
      <c r="B707" s="84" t="s">
        <v>10980</v>
      </c>
      <c r="C707" s="84" t="s">
        <v>10981</v>
      </c>
    </row>
    <row r="708" spans="1:3" ht="409.5" x14ac:dyDescent="0.25">
      <c r="A708" s="84" t="s">
        <v>8689</v>
      </c>
      <c r="B708" s="84" t="s">
        <v>10982</v>
      </c>
      <c r="C708" s="84" t="s">
        <v>10983</v>
      </c>
    </row>
    <row r="709" spans="1:3" ht="409.5" x14ac:dyDescent="0.25">
      <c r="A709" s="84" t="s">
        <v>8686</v>
      </c>
      <c r="B709" s="84" t="s">
        <v>10984</v>
      </c>
      <c r="C709" s="84" t="s">
        <v>10985</v>
      </c>
    </row>
    <row r="710" spans="1:3" ht="255" x14ac:dyDescent="0.25">
      <c r="A710" s="84" t="s">
        <v>5866</v>
      </c>
      <c r="B710" s="84" t="s">
        <v>10986</v>
      </c>
      <c r="C710" s="84" t="s">
        <v>10987</v>
      </c>
    </row>
    <row r="711" spans="1:3" ht="89.25" x14ac:dyDescent="0.25">
      <c r="A711" s="84" t="s">
        <v>8715</v>
      </c>
      <c r="B711" s="84" t="s">
        <v>10988</v>
      </c>
      <c r="C711" s="84" t="s">
        <v>4530</v>
      </c>
    </row>
    <row r="712" spans="1:3" ht="409.5" x14ac:dyDescent="0.25">
      <c r="A712" s="84" t="s">
        <v>5923</v>
      </c>
      <c r="B712" s="84" t="s">
        <v>10989</v>
      </c>
      <c r="C712" s="84" t="s">
        <v>10990</v>
      </c>
    </row>
    <row r="713" spans="1:3" ht="409.5" x14ac:dyDescent="0.25">
      <c r="A713" s="84" t="s">
        <v>8457</v>
      </c>
      <c r="B713" s="84" t="s">
        <v>10991</v>
      </c>
      <c r="C713" s="84" t="s">
        <v>10992</v>
      </c>
    </row>
    <row r="714" spans="1:3" ht="409.5" x14ac:dyDescent="0.25">
      <c r="A714" s="84" t="s">
        <v>8714</v>
      </c>
      <c r="B714" s="84" t="s">
        <v>10993</v>
      </c>
      <c r="C714" s="84" t="s">
        <v>10994</v>
      </c>
    </row>
    <row r="715" spans="1:3" ht="204" x14ac:dyDescent="0.25">
      <c r="A715" s="84" t="s">
        <v>8626</v>
      </c>
      <c r="B715" s="84" t="s">
        <v>10995</v>
      </c>
      <c r="C715" s="84" t="s">
        <v>10996</v>
      </c>
    </row>
    <row r="716" spans="1:3" ht="191.25" x14ac:dyDescent="0.25">
      <c r="A716" s="84" t="s">
        <v>8660</v>
      </c>
      <c r="B716" s="84" t="s">
        <v>10997</v>
      </c>
      <c r="C716" s="84" t="s">
        <v>10998</v>
      </c>
    </row>
    <row r="717" spans="1:3" x14ac:dyDescent="0.25">
      <c r="A717" s="84" t="s">
        <v>8719</v>
      </c>
      <c r="B717" s="84" t="s">
        <v>4530</v>
      </c>
      <c r="C717" s="84" t="s">
        <v>4530</v>
      </c>
    </row>
    <row r="718" spans="1:3" ht="63.75" x14ac:dyDescent="0.25">
      <c r="A718" s="84" t="s">
        <v>8718</v>
      </c>
      <c r="B718" s="84" t="s">
        <v>10999</v>
      </c>
      <c r="C718" s="84" t="s">
        <v>11000</v>
      </c>
    </row>
    <row r="719" spans="1:3" ht="382.5" x14ac:dyDescent="0.25">
      <c r="A719" s="84" t="s">
        <v>8642</v>
      </c>
      <c r="B719" s="84" t="s">
        <v>11001</v>
      </c>
      <c r="C719" s="84" t="s">
        <v>11002</v>
      </c>
    </row>
    <row r="720" spans="1:3" ht="409.5" x14ac:dyDescent="0.25">
      <c r="A720" s="84" t="s">
        <v>8640</v>
      </c>
      <c r="B720" s="84" t="s">
        <v>11003</v>
      </c>
      <c r="C720" s="84" t="s">
        <v>11004</v>
      </c>
    </row>
    <row r="721" spans="1:3" ht="409.5" x14ac:dyDescent="0.25">
      <c r="A721" s="84" t="s">
        <v>8405</v>
      </c>
      <c r="B721" s="84" t="s">
        <v>11005</v>
      </c>
      <c r="C721" s="84" t="s">
        <v>11006</v>
      </c>
    </row>
    <row r="722" spans="1:3" ht="409.5" x14ac:dyDescent="0.25">
      <c r="A722" s="84" t="s">
        <v>8410</v>
      </c>
      <c r="B722" s="84" t="s">
        <v>11007</v>
      </c>
      <c r="C722" s="84" t="s">
        <v>11008</v>
      </c>
    </row>
    <row r="723" spans="1:3" ht="409.5" x14ac:dyDescent="0.25">
      <c r="A723" s="84" t="s">
        <v>8418</v>
      </c>
      <c r="B723" s="84" t="s">
        <v>11009</v>
      </c>
      <c r="C723" s="84" t="s">
        <v>11010</v>
      </c>
    </row>
    <row r="724" spans="1:3" ht="409.5" x14ac:dyDescent="0.25">
      <c r="A724" s="84" t="s">
        <v>8419</v>
      </c>
      <c r="B724" s="84" t="s">
        <v>11011</v>
      </c>
      <c r="C724" s="84" t="s">
        <v>11012</v>
      </c>
    </row>
    <row r="725" spans="1:3" x14ac:dyDescent="0.25">
      <c r="A725" s="84" t="s">
        <v>8721</v>
      </c>
      <c r="B725" s="84" t="s">
        <v>4530</v>
      </c>
      <c r="C725" s="84" t="s">
        <v>4530</v>
      </c>
    </row>
    <row r="726" spans="1:3" ht="242.25" x14ac:dyDescent="0.25">
      <c r="A726" s="84" t="s">
        <v>8709</v>
      </c>
      <c r="B726" s="84" t="s">
        <v>11013</v>
      </c>
      <c r="C726" s="84" t="s">
        <v>11014</v>
      </c>
    </row>
    <row r="727" spans="1:3" ht="409.5" x14ac:dyDescent="0.25">
      <c r="A727" s="84" t="s">
        <v>8095</v>
      </c>
      <c r="B727" s="84" t="s">
        <v>11015</v>
      </c>
      <c r="C727" s="84" t="s">
        <v>11016</v>
      </c>
    </row>
    <row r="728" spans="1:3" x14ac:dyDescent="0.25">
      <c r="A728" s="84" t="s">
        <v>8722</v>
      </c>
      <c r="B728" s="84" t="s">
        <v>4530</v>
      </c>
      <c r="C728" s="84" t="s">
        <v>4530</v>
      </c>
    </row>
    <row r="729" spans="1:3" ht="280.5" x14ac:dyDescent="0.25">
      <c r="A729" s="84" t="s">
        <v>8703</v>
      </c>
      <c r="B729" s="84" t="s">
        <v>11017</v>
      </c>
      <c r="C729" s="84" t="s">
        <v>11018</v>
      </c>
    </row>
    <row r="730" spans="1:3" x14ac:dyDescent="0.25">
      <c r="A730" s="84" t="s">
        <v>8723</v>
      </c>
      <c r="B730" s="84" t="s">
        <v>4530</v>
      </c>
      <c r="C730" s="84" t="s">
        <v>4530</v>
      </c>
    </row>
    <row r="731" spans="1:3" ht="409.5" x14ac:dyDescent="0.25">
      <c r="A731" s="84" t="s">
        <v>8441</v>
      </c>
      <c r="B731" s="84" t="s">
        <v>11019</v>
      </c>
      <c r="C731" s="84" t="s">
        <v>11020</v>
      </c>
    </row>
    <row r="732" spans="1:3" x14ac:dyDescent="0.25">
      <c r="A732" s="84" t="s">
        <v>8724</v>
      </c>
      <c r="B732" s="84" t="s">
        <v>4530</v>
      </c>
      <c r="C732" s="84" t="s">
        <v>4530</v>
      </c>
    </row>
    <row r="733" spans="1:3" ht="357" x14ac:dyDescent="0.25">
      <c r="A733" s="84" t="s">
        <v>8163</v>
      </c>
      <c r="B733" s="84" t="s">
        <v>11021</v>
      </c>
      <c r="C733" s="84" t="s">
        <v>11022</v>
      </c>
    </row>
    <row r="734" spans="1:3" ht="409.5" x14ac:dyDescent="0.25">
      <c r="A734" s="84" t="s">
        <v>8606</v>
      </c>
      <c r="B734" s="84" t="s">
        <v>11023</v>
      </c>
      <c r="C734" s="84" t="s">
        <v>11024</v>
      </c>
    </row>
    <row r="735" spans="1:3" ht="409.5" x14ac:dyDescent="0.25">
      <c r="A735" s="84" t="s">
        <v>8652</v>
      </c>
      <c r="B735" s="84" t="s">
        <v>11025</v>
      </c>
      <c r="C735" s="84" t="s">
        <v>11026</v>
      </c>
    </row>
    <row r="736" spans="1:3" ht="409.5" x14ac:dyDescent="0.25">
      <c r="A736" s="84" t="s">
        <v>8067</v>
      </c>
      <c r="B736" s="84" t="s">
        <v>11027</v>
      </c>
      <c r="C736" s="84" t="s">
        <v>11028</v>
      </c>
    </row>
    <row r="737" spans="1:3" ht="127.5" x14ac:dyDescent="0.25">
      <c r="A737" s="84" t="s">
        <v>8713</v>
      </c>
      <c r="B737" s="84" t="s">
        <v>11029</v>
      </c>
      <c r="C737" s="84" t="s">
        <v>11030</v>
      </c>
    </row>
    <row r="738" spans="1:3" ht="409.5" x14ac:dyDescent="0.25">
      <c r="A738" s="84" t="s">
        <v>8080</v>
      </c>
      <c r="B738" s="84" t="s">
        <v>11031</v>
      </c>
      <c r="C738" s="84" t="s">
        <v>11032</v>
      </c>
    </row>
    <row r="739" spans="1:3" ht="178.5" x14ac:dyDescent="0.25">
      <c r="A739" s="84" t="s">
        <v>8698</v>
      </c>
      <c r="B739" s="84" t="s">
        <v>11033</v>
      </c>
      <c r="C739" s="84" t="s">
        <v>11034</v>
      </c>
    </row>
    <row r="740" spans="1:3" x14ac:dyDescent="0.25">
      <c r="A740" s="84" t="s">
        <v>8729</v>
      </c>
      <c r="B740" s="84" t="s">
        <v>4530</v>
      </c>
      <c r="C740" s="84" t="s">
        <v>4530</v>
      </c>
    </row>
    <row r="741" spans="1:3" ht="409.5" x14ac:dyDescent="0.25">
      <c r="A741" s="84" t="s">
        <v>5706</v>
      </c>
      <c r="B741" s="84" t="s">
        <v>11035</v>
      </c>
      <c r="C741" s="84" t="s">
        <v>11036</v>
      </c>
    </row>
    <row r="742" spans="1:3" ht="306" x14ac:dyDescent="0.25">
      <c r="A742" s="84" t="s">
        <v>8704</v>
      </c>
      <c r="B742" s="84" t="s">
        <v>11037</v>
      </c>
      <c r="C742" s="84" t="s">
        <v>11038</v>
      </c>
    </row>
    <row r="743" spans="1:3" x14ac:dyDescent="0.25">
      <c r="A743" s="84" t="s">
        <v>8730</v>
      </c>
      <c r="B743" s="84" t="s">
        <v>4530</v>
      </c>
      <c r="C743" s="84" t="s">
        <v>4530</v>
      </c>
    </row>
    <row r="744" spans="1:3" ht="318.75" x14ac:dyDescent="0.25">
      <c r="A744" s="84" t="s">
        <v>8644</v>
      </c>
      <c r="B744" s="84" t="s">
        <v>11039</v>
      </c>
      <c r="C744" s="84" t="s">
        <v>11040</v>
      </c>
    </row>
    <row r="745" spans="1:3" ht="409.5" x14ac:dyDescent="0.25">
      <c r="A745" s="84" t="s">
        <v>8189</v>
      </c>
      <c r="B745" s="84" t="s">
        <v>11041</v>
      </c>
      <c r="C745" s="84" t="s">
        <v>11042</v>
      </c>
    </row>
    <row r="746" spans="1:3" ht="409.5" x14ac:dyDescent="0.25">
      <c r="A746" s="84" t="s">
        <v>5534</v>
      </c>
      <c r="B746" s="84" t="s">
        <v>11043</v>
      </c>
      <c r="C746" s="84" t="s">
        <v>11044</v>
      </c>
    </row>
    <row r="747" spans="1:3" x14ac:dyDescent="0.25">
      <c r="A747" s="84" t="s">
        <v>8736</v>
      </c>
      <c r="B747" s="84" t="s">
        <v>4530</v>
      </c>
      <c r="C747" s="84" t="s">
        <v>4530</v>
      </c>
    </row>
    <row r="748" spans="1:3" x14ac:dyDescent="0.25">
      <c r="A748" s="84" t="s">
        <v>8737</v>
      </c>
      <c r="B748" s="84" t="s">
        <v>4530</v>
      </c>
      <c r="C748" s="84" t="s">
        <v>4530</v>
      </c>
    </row>
    <row r="749" spans="1:3" x14ac:dyDescent="0.25">
      <c r="A749" s="84" t="s">
        <v>8738</v>
      </c>
      <c r="B749" s="84" t="s">
        <v>4530</v>
      </c>
      <c r="C749" s="84" t="s">
        <v>4530</v>
      </c>
    </row>
    <row r="750" spans="1:3" x14ac:dyDescent="0.25">
      <c r="A750" s="84" t="s">
        <v>8739</v>
      </c>
      <c r="B750" s="84" t="s">
        <v>4530</v>
      </c>
      <c r="C750" s="84" t="s">
        <v>4530</v>
      </c>
    </row>
    <row r="751" spans="1:3" ht="178.5" x14ac:dyDescent="0.25">
      <c r="A751" s="84" t="s">
        <v>8635</v>
      </c>
      <c r="B751" s="84" t="s">
        <v>11045</v>
      </c>
      <c r="C751" s="84" t="s">
        <v>11046</v>
      </c>
    </row>
    <row r="752" spans="1:3" x14ac:dyDescent="0.25">
      <c r="A752" s="84" t="s">
        <v>8740</v>
      </c>
      <c r="B752" s="84" t="s">
        <v>4530</v>
      </c>
      <c r="C752" s="84" t="s">
        <v>4530</v>
      </c>
    </row>
    <row r="753" spans="1:3" ht="63.75" x14ac:dyDescent="0.25">
      <c r="A753" s="84" t="s">
        <v>8667</v>
      </c>
      <c r="B753" s="84" t="s">
        <v>11047</v>
      </c>
      <c r="C753" s="84" t="s">
        <v>11048</v>
      </c>
    </row>
    <row r="754" spans="1:3" x14ac:dyDescent="0.25">
      <c r="A754" s="84" t="s">
        <v>8741</v>
      </c>
      <c r="B754" s="84" t="s">
        <v>4530</v>
      </c>
      <c r="C754" s="84" t="s">
        <v>4530</v>
      </c>
    </row>
    <row r="755" spans="1:3" x14ac:dyDescent="0.25">
      <c r="A755" s="84" t="s">
        <v>8745</v>
      </c>
      <c r="B755" s="84" t="s">
        <v>4530</v>
      </c>
      <c r="C755" s="84" t="s">
        <v>4530</v>
      </c>
    </row>
    <row r="756" spans="1:3" ht="140.25" x14ac:dyDescent="0.25">
      <c r="A756" s="84" t="s">
        <v>8641</v>
      </c>
      <c r="B756" s="84" t="s">
        <v>11049</v>
      </c>
      <c r="C756" s="84" t="s">
        <v>11050</v>
      </c>
    </row>
    <row r="757" spans="1:3" ht="153" x14ac:dyDescent="0.25">
      <c r="A757" s="84" t="s">
        <v>8614</v>
      </c>
      <c r="B757" s="84" t="s">
        <v>11051</v>
      </c>
      <c r="C757" s="84" t="s">
        <v>11052</v>
      </c>
    </row>
    <row r="758" spans="1:3" x14ac:dyDescent="0.25">
      <c r="A758" s="84" t="s">
        <v>8749</v>
      </c>
      <c r="B758" s="84" t="s">
        <v>4530</v>
      </c>
      <c r="C758" s="84" t="s">
        <v>4530</v>
      </c>
    </row>
    <row r="759" spans="1:3" x14ac:dyDescent="0.25">
      <c r="A759" s="84" t="s">
        <v>8751</v>
      </c>
      <c r="B759" s="84" t="s">
        <v>4530</v>
      </c>
      <c r="C759" s="84" t="s">
        <v>4530</v>
      </c>
    </row>
    <row r="760" spans="1:3" ht="229.5" x14ac:dyDescent="0.25">
      <c r="A760" s="84" t="s">
        <v>5892</v>
      </c>
      <c r="B760" s="84" t="s">
        <v>11053</v>
      </c>
      <c r="C760" s="84" t="s">
        <v>11054</v>
      </c>
    </row>
    <row r="761" spans="1:3" ht="229.5" x14ac:dyDescent="0.25">
      <c r="A761" s="84" t="s">
        <v>5890</v>
      </c>
      <c r="B761" s="84" t="s">
        <v>11055</v>
      </c>
      <c r="C761" s="84" t="s">
        <v>11056</v>
      </c>
    </row>
    <row r="762" spans="1:3" ht="409.5" x14ac:dyDescent="0.25">
      <c r="A762" s="84" t="s">
        <v>8077</v>
      </c>
      <c r="B762" s="84" t="s">
        <v>11057</v>
      </c>
      <c r="C762" s="84" t="s">
        <v>11058</v>
      </c>
    </row>
    <row r="763" spans="1:3" x14ac:dyDescent="0.25">
      <c r="A763" s="84" t="s">
        <v>8756</v>
      </c>
      <c r="B763" s="84" t="s">
        <v>4530</v>
      </c>
      <c r="C763" s="84" t="s">
        <v>4530</v>
      </c>
    </row>
    <row r="764" spans="1:3" x14ac:dyDescent="0.25">
      <c r="A764" s="84" t="s">
        <v>8759</v>
      </c>
      <c r="B764" s="84" t="s">
        <v>4530</v>
      </c>
      <c r="C764" s="84" t="s">
        <v>4530</v>
      </c>
    </row>
    <row r="765" spans="1:3" ht="409.5" x14ac:dyDescent="0.25">
      <c r="A765" s="84" t="s">
        <v>8679</v>
      </c>
      <c r="B765" s="84" t="s">
        <v>11059</v>
      </c>
      <c r="C765" s="84" t="s">
        <v>11060</v>
      </c>
    </row>
    <row r="766" spans="1:3" ht="409.5" x14ac:dyDescent="0.25">
      <c r="A766" s="84" t="s">
        <v>8553</v>
      </c>
      <c r="B766" s="84" t="s">
        <v>11061</v>
      </c>
      <c r="C766" s="84" t="s">
        <v>11062</v>
      </c>
    </row>
    <row r="767" spans="1:3" ht="409.5" x14ac:dyDescent="0.25">
      <c r="A767" s="84" t="s">
        <v>5254</v>
      </c>
      <c r="B767" s="84" t="s">
        <v>11063</v>
      </c>
      <c r="C767" s="84" t="s">
        <v>11064</v>
      </c>
    </row>
    <row r="768" spans="1:3" x14ac:dyDescent="0.25">
      <c r="A768" s="84" t="s">
        <v>8727</v>
      </c>
      <c r="B768" s="84" t="s">
        <v>4530</v>
      </c>
      <c r="C768" s="84" t="s">
        <v>4530</v>
      </c>
    </row>
    <row r="769" spans="1:3" ht="89.25" x14ac:dyDescent="0.25">
      <c r="A769" s="84" t="s">
        <v>8727</v>
      </c>
      <c r="B769" s="84" t="s">
        <v>11065</v>
      </c>
      <c r="C769" s="84" t="s">
        <v>11066</v>
      </c>
    </row>
    <row r="770" spans="1:3" ht="178.5" x14ac:dyDescent="0.25">
      <c r="A770" s="84" t="s">
        <v>8727</v>
      </c>
      <c r="B770" s="84" t="s">
        <v>11067</v>
      </c>
      <c r="C770" s="84" t="s">
        <v>4530</v>
      </c>
    </row>
    <row r="771" spans="1:3" x14ac:dyDescent="0.25">
      <c r="A771" s="84" t="s">
        <v>8763</v>
      </c>
      <c r="B771" s="84" t="s">
        <v>4530</v>
      </c>
      <c r="C771" s="84" t="s">
        <v>4530</v>
      </c>
    </row>
    <row r="772" spans="1:3" ht="140.25" x14ac:dyDescent="0.25">
      <c r="A772" s="84" t="s">
        <v>5688</v>
      </c>
      <c r="B772" s="84" t="s">
        <v>11068</v>
      </c>
      <c r="C772" s="84" t="s">
        <v>11069</v>
      </c>
    </row>
    <row r="773" spans="1:3" ht="409.5" x14ac:dyDescent="0.25">
      <c r="A773" s="84" t="s">
        <v>5949</v>
      </c>
      <c r="B773" s="84" t="s">
        <v>11070</v>
      </c>
      <c r="C773" s="84" t="s">
        <v>11071</v>
      </c>
    </row>
    <row r="774" spans="1:3" ht="409.5" x14ac:dyDescent="0.25">
      <c r="A774" s="84" t="s">
        <v>5786</v>
      </c>
      <c r="B774" s="84" t="s">
        <v>11072</v>
      </c>
      <c r="C774" s="84" t="s">
        <v>11073</v>
      </c>
    </row>
    <row r="775" spans="1:3" ht="409.5" x14ac:dyDescent="0.25">
      <c r="A775" s="84" t="s">
        <v>5862</v>
      </c>
      <c r="B775" s="84" t="s">
        <v>11074</v>
      </c>
      <c r="C775" s="84" t="s">
        <v>11075</v>
      </c>
    </row>
    <row r="776" spans="1:3" ht="409.5" x14ac:dyDescent="0.25">
      <c r="A776" s="84" t="s">
        <v>5973</v>
      </c>
      <c r="B776" s="84" t="s">
        <v>11076</v>
      </c>
      <c r="C776" s="84" t="s">
        <v>11077</v>
      </c>
    </row>
    <row r="777" spans="1:3" ht="409.5" x14ac:dyDescent="0.25">
      <c r="A777" s="84" t="s">
        <v>5951</v>
      </c>
      <c r="B777" s="84" t="s">
        <v>11078</v>
      </c>
      <c r="C777" s="84" t="s">
        <v>11079</v>
      </c>
    </row>
    <row r="778" spans="1:3" ht="127.5" x14ac:dyDescent="0.25">
      <c r="A778" s="84" t="s">
        <v>5950</v>
      </c>
      <c r="B778" s="84" t="s">
        <v>11080</v>
      </c>
      <c r="C778" s="84" t="s">
        <v>11081</v>
      </c>
    </row>
    <row r="779" spans="1:3" ht="89.25" x14ac:dyDescent="0.25">
      <c r="A779" s="84" t="s">
        <v>6136</v>
      </c>
      <c r="B779" s="84" t="s">
        <v>11082</v>
      </c>
      <c r="C779" s="84" t="s">
        <v>6137</v>
      </c>
    </row>
    <row r="780" spans="1:3" ht="409.5" x14ac:dyDescent="0.25">
      <c r="A780" s="84" t="s">
        <v>4982</v>
      </c>
      <c r="B780" s="84" t="s">
        <v>11083</v>
      </c>
      <c r="C780" s="84" t="s">
        <v>11084</v>
      </c>
    </row>
    <row r="781" spans="1:3" ht="409.5" x14ac:dyDescent="0.25">
      <c r="A781" s="84" t="s">
        <v>5938</v>
      </c>
      <c r="B781" s="84" t="s">
        <v>11085</v>
      </c>
      <c r="C781" s="84" t="s">
        <v>6161</v>
      </c>
    </row>
    <row r="782" spans="1:3" ht="409.5" x14ac:dyDescent="0.25">
      <c r="A782" s="84" t="s">
        <v>5906</v>
      </c>
      <c r="B782" s="84" t="s">
        <v>11086</v>
      </c>
      <c r="C782" s="84" t="s">
        <v>11087</v>
      </c>
    </row>
    <row r="783" spans="1:3" ht="409.5" x14ac:dyDescent="0.25">
      <c r="A783" s="84" t="s">
        <v>5929</v>
      </c>
      <c r="B783" s="84" t="s">
        <v>11088</v>
      </c>
      <c r="C783" s="84" t="s">
        <v>11089</v>
      </c>
    </row>
    <row r="784" spans="1:3" ht="280.5" x14ac:dyDescent="0.25">
      <c r="A784" s="84" t="s">
        <v>5922</v>
      </c>
      <c r="B784" s="84" t="s">
        <v>11090</v>
      </c>
      <c r="C784" s="84" t="s">
        <v>11091</v>
      </c>
    </row>
    <row r="785" spans="1:3" ht="242.25" x14ac:dyDescent="0.25">
      <c r="A785" s="84" t="s">
        <v>5758</v>
      </c>
      <c r="B785" s="84" t="s">
        <v>11092</v>
      </c>
      <c r="C785" s="84" t="s">
        <v>4530</v>
      </c>
    </row>
    <row r="786" spans="1:3" ht="409.5" x14ac:dyDescent="0.25">
      <c r="A786" s="84" t="s">
        <v>5918</v>
      </c>
      <c r="B786" s="84" t="s">
        <v>11093</v>
      </c>
      <c r="C786" s="84" t="s">
        <v>11094</v>
      </c>
    </row>
    <row r="787" spans="1:3" ht="409.5" x14ac:dyDescent="0.25">
      <c r="A787" s="84" t="s">
        <v>5914</v>
      </c>
      <c r="B787" s="84" t="s">
        <v>11095</v>
      </c>
      <c r="C787" s="84" t="s">
        <v>11096</v>
      </c>
    </row>
    <row r="788" spans="1:3" ht="409.5" x14ac:dyDescent="0.25">
      <c r="A788" s="84" t="s">
        <v>5913</v>
      </c>
      <c r="B788" s="84" t="s">
        <v>11097</v>
      </c>
      <c r="C788" s="84" t="s">
        <v>11098</v>
      </c>
    </row>
    <row r="789" spans="1:3" ht="409.5" x14ac:dyDescent="0.25">
      <c r="A789" s="84" t="s">
        <v>5903</v>
      </c>
      <c r="B789" s="84" t="s">
        <v>11099</v>
      </c>
      <c r="C789" s="84" t="s">
        <v>11100</v>
      </c>
    </row>
    <row r="790" spans="1:3" ht="409.5" x14ac:dyDescent="0.25">
      <c r="A790" s="84" t="s">
        <v>5902</v>
      </c>
      <c r="B790" s="84" t="s">
        <v>11101</v>
      </c>
      <c r="C790" s="84" t="s">
        <v>11102</v>
      </c>
    </row>
    <row r="791" spans="1:3" ht="409.5" x14ac:dyDescent="0.25">
      <c r="A791" s="84" t="s">
        <v>5901</v>
      </c>
      <c r="B791" s="84" t="s">
        <v>11103</v>
      </c>
      <c r="C791" s="84" t="s">
        <v>11104</v>
      </c>
    </row>
    <row r="792" spans="1:3" ht="409.5" x14ac:dyDescent="0.25">
      <c r="A792" s="84" t="s">
        <v>5910</v>
      </c>
      <c r="B792" s="84" t="s">
        <v>11105</v>
      </c>
      <c r="C792" s="84" t="s">
        <v>11106</v>
      </c>
    </row>
    <row r="793" spans="1:3" ht="331.5" x14ac:dyDescent="0.25">
      <c r="A793" s="84" t="s">
        <v>5897</v>
      </c>
      <c r="B793" s="84" t="s">
        <v>11107</v>
      </c>
      <c r="C793" s="84" t="s">
        <v>11108</v>
      </c>
    </row>
    <row r="794" spans="1:3" ht="216.75" x14ac:dyDescent="0.25">
      <c r="A794" s="84" t="s">
        <v>5891</v>
      </c>
      <c r="B794" s="84" t="s">
        <v>11109</v>
      </c>
      <c r="C794" s="84" t="s">
        <v>11110</v>
      </c>
    </row>
    <row r="795" spans="1:3" ht="409.5" x14ac:dyDescent="0.25">
      <c r="A795" s="84" t="s">
        <v>5868</v>
      </c>
      <c r="B795" s="84" t="s">
        <v>11111</v>
      </c>
      <c r="C795" s="84" t="s">
        <v>11112</v>
      </c>
    </row>
    <row r="796" spans="1:3" ht="127.5" x14ac:dyDescent="0.25">
      <c r="A796" s="84" t="s">
        <v>5867</v>
      </c>
      <c r="B796" s="84" t="s">
        <v>11113</v>
      </c>
      <c r="C796" s="84" t="s">
        <v>4530</v>
      </c>
    </row>
    <row r="797" spans="1:3" ht="409.5" x14ac:dyDescent="0.25">
      <c r="A797" s="84" t="s">
        <v>5760</v>
      </c>
      <c r="B797" s="84" t="s">
        <v>11114</v>
      </c>
      <c r="C797" s="84" t="s">
        <v>11115</v>
      </c>
    </row>
    <row r="798" spans="1:3" ht="409.5" x14ac:dyDescent="0.25">
      <c r="A798" s="84" t="s">
        <v>5855</v>
      </c>
      <c r="B798" s="84" t="s">
        <v>11116</v>
      </c>
      <c r="C798" s="84" t="s">
        <v>11117</v>
      </c>
    </row>
    <row r="799" spans="1:3" ht="409.5" x14ac:dyDescent="0.25">
      <c r="A799" s="84" t="s">
        <v>5792</v>
      </c>
      <c r="B799" s="84" t="s">
        <v>11118</v>
      </c>
      <c r="C799" s="84" t="s">
        <v>11119</v>
      </c>
    </row>
    <row r="800" spans="1:3" ht="409.5" x14ac:dyDescent="0.25">
      <c r="A800" s="84" t="s">
        <v>5854</v>
      </c>
      <c r="B800" s="84" t="s">
        <v>11120</v>
      </c>
      <c r="C800" s="84" t="s">
        <v>11121</v>
      </c>
    </row>
    <row r="801" spans="1:3" ht="216.75" x14ac:dyDescent="0.25">
      <c r="A801" s="84" t="s">
        <v>5848</v>
      </c>
      <c r="B801" s="84" t="s">
        <v>11122</v>
      </c>
      <c r="C801" s="84" t="s">
        <v>11123</v>
      </c>
    </row>
    <row r="802" spans="1:3" ht="216.75" x14ac:dyDescent="0.25">
      <c r="A802" s="84" t="s">
        <v>5845</v>
      </c>
      <c r="B802" s="84" t="s">
        <v>11124</v>
      </c>
      <c r="C802" s="84" t="s">
        <v>11125</v>
      </c>
    </row>
    <row r="803" spans="1:3" ht="409.5" x14ac:dyDescent="0.25">
      <c r="A803" s="84" t="s">
        <v>5842</v>
      </c>
      <c r="B803" s="84" t="s">
        <v>11126</v>
      </c>
      <c r="C803" s="84" t="s">
        <v>11127</v>
      </c>
    </row>
    <row r="804" spans="1:3" ht="409.5" x14ac:dyDescent="0.25">
      <c r="A804" s="84" t="s">
        <v>5803</v>
      </c>
      <c r="B804" s="84" t="s">
        <v>11128</v>
      </c>
      <c r="C804" s="84" t="s">
        <v>11129</v>
      </c>
    </row>
    <row r="805" spans="1:3" ht="63.75" x14ac:dyDescent="0.25">
      <c r="A805" s="84" t="s">
        <v>5838</v>
      </c>
      <c r="B805" s="84" t="s">
        <v>4530</v>
      </c>
      <c r="C805" s="84" t="s">
        <v>11130</v>
      </c>
    </row>
    <row r="806" spans="1:3" ht="102" x14ac:dyDescent="0.25">
      <c r="A806" s="84" t="s">
        <v>5837</v>
      </c>
      <c r="B806" s="84" t="s">
        <v>11131</v>
      </c>
      <c r="C806" s="84" t="s">
        <v>11132</v>
      </c>
    </row>
    <row r="807" spans="1:3" ht="357" x14ac:dyDescent="0.25">
      <c r="A807" s="84" t="s">
        <v>4913</v>
      </c>
      <c r="B807" s="84" t="s">
        <v>11133</v>
      </c>
      <c r="C807" s="84" t="s">
        <v>6101</v>
      </c>
    </row>
    <row r="808" spans="1:3" ht="409.5" x14ac:dyDescent="0.25">
      <c r="A808" s="84" t="s">
        <v>5779</v>
      </c>
      <c r="B808" s="84" t="s">
        <v>11134</v>
      </c>
      <c r="C808" s="84" t="s">
        <v>11135</v>
      </c>
    </row>
    <row r="809" spans="1:3" ht="409.5" x14ac:dyDescent="0.25">
      <c r="A809" s="84" t="s">
        <v>6096</v>
      </c>
      <c r="B809" s="84" t="s">
        <v>11136</v>
      </c>
      <c r="C809" s="84" t="s">
        <v>11137</v>
      </c>
    </row>
    <row r="810" spans="1:3" ht="127.5" x14ac:dyDescent="0.25">
      <c r="A810" s="84" t="s">
        <v>5755</v>
      </c>
      <c r="B810" s="84" t="s">
        <v>11138</v>
      </c>
      <c r="C810" s="84" t="s">
        <v>11139</v>
      </c>
    </row>
    <row r="811" spans="1:3" ht="306" x14ac:dyDescent="0.25">
      <c r="A811" s="84" t="s">
        <v>5641</v>
      </c>
      <c r="B811" s="84" t="s">
        <v>11140</v>
      </c>
      <c r="C811" s="84" t="s">
        <v>11141</v>
      </c>
    </row>
    <row r="812" spans="1:3" ht="267.75" x14ac:dyDescent="0.25">
      <c r="A812" s="84" t="s">
        <v>5641</v>
      </c>
      <c r="B812" s="84" t="s">
        <v>11142</v>
      </c>
      <c r="C812" s="84" t="s">
        <v>6135</v>
      </c>
    </row>
    <row r="813" spans="1:3" ht="409.5" x14ac:dyDescent="0.25">
      <c r="A813" s="84" t="s">
        <v>5768</v>
      </c>
      <c r="B813" s="84" t="s">
        <v>11143</v>
      </c>
      <c r="C813" s="84" t="s">
        <v>11144</v>
      </c>
    </row>
    <row r="814" spans="1:3" ht="409.5" x14ac:dyDescent="0.25">
      <c r="A814" s="84" t="s">
        <v>5766</v>
      </c>
      <c r="B814" s="84" t="s">
        <v>11145</v>
      </c>
      <c r="C814" s="84" t="s">
        <v>11146</v>
      </c>
    </row>
    <row r="815" spans="1:3" ht="409.5" x14ac:dyDescent="0.25">
      <c r="A815" s="84" t="s">
        <v>5765</v>
      </c>
      <c r="B815" s="84" t="s">
        <v>11147</v>
      </c>
      <c r="C815" s="84" t="s">
        <v>6102</v>
      </c>
    </row>
    <row r="816" spans="1:3" ht="267.75" x14ac:dyDescent="0.25">
      <c r="A816" s="84" t="s">
        <v>5762</v>
      </c>
      <c r="B816" s="84" t="s">
        <v>11148</v>
      </c>
      <c r="C816" s="84" t="s">
        <v>11149</v>
      </c>
    </row>
    <row r="817" spans="1:3" ht="409.5" x14ac:dyDescent="0.25">
      <c r="A817" s="84" t="s">
        <v>6095</v>
      </c>
      <c r="B817" s="84" t="s">
        <v>11150</v>
      </c>
      <c r="C817" s="84" t="s">
        <v>11151</v>
      </c>
    </row>
    <row r="818" spans="1:3" ht="409.5" x14ac:dyDescent="0.25">
      <c r="A818" s="84" t="s">
        <v>5353</v>
      </c>
      <c r="B818" s="84" t="s">
        <v>11152</v>
      </c>
      <c r="C818" s="84" t="s">
        <v>6089</v>
      </c>
    </row>
    <row r="819" spans="1:3" ht="255" x14ac:dyDescent="0.25">
      <c r="A819" s="84" t="s">
        <v>5750</v>
      </c>
      <c r="B819" s="84" t="s">
        <v>11153</v>
      </c>
      <c r="C819" s="84" t="s">
        <v>11154</v>
      </c>
    </row>
    <row r="820" spans="1:3" ht="409.5" x14ac:dyDescent="0.25">
      <c r="A820" s="84" t="s">
        <v>4886</v>
      </c>
      <c r="B820" s="84" t="s">
        <v>11155</v>
      </c>
      <c r="C820" s="84" t="s">
        <v>11156</v>
      </c>
    </row>
    <row r="821" spans="1:3" ht="409.5" x14ac:dyDescent="0.25">
      <c r="A821" s="84" t="s">
        <v>5119</v>
      </c>
      <c r="B821" s="84" t="s">
        <v>11157</v>
      </c>
      <c r="C821" s="84" t="s">
        <v>11158</v>
      </c>
    </row>
    <row r="822" spans="1:3" ht="409.5" x14ac:dyDescent="0.25">
      <c r="A822" s="84" t="s">
        <v>5219</v>
      </c>
      <c r="B822" s="84" t="s">
        <v>11159</v>
      </c>
      <c r="C822" s="84" t="s">
        <v>11160</v>
      </c>
    </row>
    <row r="823" spans="1:3" ht="127.5" x14ac:dyDescent="0.25">
      <c r="A823" s="84" t="s">
        <v>5741</v>
      </c>
      <c r="B823" s="84" t="s">
        <v>4530</v>
      </c>
      <c r="C823" s="84" t="s">
        <v>11161</v>
      </c>
    </row>
    <row r="824" spans="1:3" ht="409.5" x14ac:dyDescent="0.25">
      <c r="A824" s="84" t="s">
        <v>5738</v>
      </c>
      <c r="B824" s="84" t="s">
        <v>11162</v>
      </c>
      <c r="C824" s="84" t="s">
        <v>6097</v>
      </c>
    </row>
    <row r="825" spans="1:3" ht="293.25" x14ac:dyDescent="0.25">
      <c r="A825" s="84" t="s">
        <v>5731</v>
      </c>
      <c r="B825" s="84" t="s">
        <v>11163</v>
      </c>
      <c r="C825" s="84" t="s">
        <v>6077</v>
      </c>
    </row>
    <row r="826" spans="1:3" ht="369.75" x14ac:dyDescent="0.25">
      <c r="A826" s="84" t="s">
        <v>5724</v>
      </c>
      <c r="B826" s="84" t="s">
        <v>11164</v>
      </c>
      <c r="C826" s="84" t="s">
        <v>11165</v>
      </c>
    </row>
    <row r="827" spans="1:3" ht="216.75" x14ac:dyDescent="0.25">
      <c r="A827" s="84" t="s">
        <v>5725</v>
      </c>
      <c r="B827" s="84" t="s">
        <v>11166</v>
      </c>
      <c r="C827" s="84" t="s">
        <v>4530</v>
      </c>
    </row>
    <row r="828" spans="1:3" ht="409.5" x14ac:dyDescent="0.25">
      <c r="A828" s="84" t="s">
        <v>5710</v>
      </c>
      <c r="B828" s="84" t="s">
        <v>11167</v>
      </c>
      <c r="C828" s="84" t="s">
        <v>11168</v>
      </c>
    </row>
    <row r="829" spans="1:3" ht="409.5" x14ac:dyDescent="0.25">
      <c r="A829" s="84" t="s">
        <v>5717</v>
      </c>
      <c r="B829" s="84" t="s">
        <v>11169</v>
      </c>
      <c r="C829" s="84" t="s">
        <v>11170</v>
      </c>
    </row>
    <row r="830" spans="1:3" ht="280.5" x14ac:dyDescent="0.25">
      <c r="A830" s="84" t="s">
        <v>5714</v>
      </c>
      <c r="B830" s="84" t="s">
        <v>11171</v>
      </c>
      <c r="C830" s="84" t="s">
        <v>11172</v>
      </c>
    </row>
    <row r="831" spans="1:3" ht="293.25" x14ac:dyDescent="0.25">
      <c r="A831" s="84" t="s">
        <v>5713</v>
      </c>
      <c r="B831" s="84" t="s">
        <v>11173</v>
      </c>
      <c r="C831" s="84" t="s">
        <v>11174</v>
      </c>
    </row>
    <row r="832" spans="1:3" ht="409.5" x14ac:dyDescent="0.25">
      <c r="A832" s="84" t="s">
        <v>5712</v>
      </c>
      <c r="B832" s="84" t="s">
        <v>11175</v>
      </c>
      <c r="C832" s="84" t="s">
        <v>4530</v>
      </c>
    </row>
    <row r="833" spans="1:3" ht="114.75" x14ac:dyDescent="0.25">
      <c r="A833" s="84" t="s">
        <v>5709</v>
      </c>
      <c r="B833" s="84" t="s">
        <v>11176</v>
      </c>
      <c r="C833" s="84" t="s">
        <v>11177</v>
      </c>
    </row>
    <row r="834" spans="1:3" ht="409.5" x14ac:dyDescent="0.25">
      <c r="A834" s="84" t="s">
        <v>5407</v>
      </c>
      <c r="B834" s="84" t="s">
        <v>11178</v>
      </c>
      <c r="C834" s="84" t="s">
        <v>6086</v>
      </c>
    </row>
    <row r="835" spans="1:3" ht="306" x14ac:dyDescent="0.25">
      <c r="A835" s="84" t="s">
        <v>5705</v>
      </c>
      <c r="B835" s="84" t="s">
        <v>11179</v>
      </c>
      <c r="C835" s="84" t="s">
        <v>6076</v>
      </c>
    </row>
    <row r="836" spans="1:3" ht="409.5" x14ac:dyDescent="0.25">
      <c r="A836" s="84" t="s">
        <v>5398</v>
      </c>
      <c r="B836" s="84" t="s">
        <v>11180</v>
      </c>
      <c r="C836" s="84" t="s">
        <v>11181</v>
      </c>
    </row>
    <row r="837" spans="1:3" ht="255" x14ac:dyDescent="0.25">
      <c r="A837" s="84" t="s">
        <v>5684</v>
      </c>
      <c r="B837" s="84" t="s">
        <v>11182</v>
      </c>
      <c r="C837" s="84" t="s">
        <v>11183</v>
      </c>
    </row>
    <row r="838" spans="1:3" ht="344.25" x14ac:dyDescent="0.25">
      <c r="A838" s="84" t="s">
        <v>5511</v>
      </c>
      <c r="B838" s="84" t="s">
        <v>11184</v>
      </c>
      <c r="C838" s="84" t="s">
        <v>11185</v>
      </c>
    </row>
    <row r="839" spans="1:3" ht="409.5" x14ac:dyDescent="0.25">
      <c r="A839" s="84" t="s">
        <v>5676</v>
      </c>
      <c r="B839" s="84" t="s">
        <v>11186</v>
      </c>
      <c r="C839" s="84" t="s">
        <v>6093</v>
      </c>
    </row>
    <row r="840" spans="1:3" ht="409.5" x14ac:dyDescent="0.25">
      <c r="A840" s="84" t="s">
        <v>5673</v>
      </c>
      <c r="B840" s="84" t="s">
        <v>11187</v>
      </c>
      <c r="C840" s="84" t="s">
        <v>11188</v>
      </c>
    </row>
    <row r="841" spans="1:3" ht="409.5" x14ac:dyDescent="0.25">
      <c r="A841" s="84" t="s">
        <v>5633</v>
      </c>
      <c r="B841" s="84" t="s">
        <v>6130</v>
      </c>
      <c r="C841" s="84" t="s">
        <v>11189</v>
      </c>
    </row>
    <row r="842" spans="1:3" ht="409.5" x14ac:dyDescent="0.25">
      <c r="A842" s="84" t="s">
        <v>5662</v>
      </c>
      <c r="B842" s="84" t="s">
        <v>11190</v>
      </c>
      <c r="C842" s="84" t="s">
        <v>11191</v>
      </c>
    </row>
    <row r="843" spans="1:3" ht="409.5" x14ac:dyDescent="0.25">
      <c r="A843" s="84" t="s">
        <v>5661</v>
      </c>
      <c r="B843" s="84" t="s">
        <v>11192</v>
      </c>
      <c r="C843" s="84" t="s">
        <v>11193</v>
      </c>
    </row>
    <row r="844" spans="1:3" ht="409.5" x14ac:dyDescent="0.25">
      <c r="A844" s="84" t="s">
        <v>5657</v>
      </c>
      <c r="B844" s="84" t="s">
        <v>11194</v>
      </c>
      <c r="C844" s="84" t="s">
        <v>11195</v>
      </c>
    </row>
    <row r="845" spans="1:3" ht="267.75" x14ac:dyDescent="0.25">
      <c r="A845" s="84" t="s">
        <v>5655</v>
      </c>
      <c r="B845" s="84" t="s">
        <v>11196</v>
      </c>
      <c r="C845" s="84" t="s">
        <v>11197</v>
      </c>
    </row>
    <row r="846" spans="1:3" ht="255" x14ac:dyDescent="0.25">
      <c r="A846" s="84" t="s">
        <v>5653</v>
      </c>
      <c r="B846" s="84" t="s">
        <v>11198</v>
      </c>
      <c r="C846" s="84" t="s">
        <v>11199</v>
      </c>
    </row>
    <row r="847" spans="1:3" ht="409.5" x14ac:dyDescent="0.25">
      <c r="A847" s="84" t="s">
        <v>5652</v>
      </c>
      <c r="B847" s="84" t="s">
        <v>11200</v>
      </c>
      <c r="C847" s="84" t="s">
        <v>6142</v>
      </c>
    </row>
    <row r="848" spans="1:3" ht="409.5" x14ac:dyDescent="0.25">
      <c r="A848" s="84" t="s">
        <v>5631</v>
      </c>
      <c r="B848" s="84" t="s">
        <v>11201</v>
      </c>
      <c r="C848" s="84" t="s">
        <v>11202</v>
      </c>
    </row>
    <row r="849" spans="1:3" ht="344.25" x14ac:dyDescent="0.25">
      <c r="A849" s="84" t="s">
        <v>5641</v>
      </c>
      <c r="B849" s="84" t="s">
        <v>11203</v>
      </c>
      <c r="C849" s="84" t="s">
        <v>6134</v>
      </c>
    </row>
    <row r="850" spans="1:3" ht="409.5" x14ac:dyDescent="0.25">
      <c r="A850" s="84" t="s">
        <v>5636</v>
      </c>
      <c r="B850" s="84" t="s">
        <v>11204</v>
      </c>
      <c r="C850" s="84" t="s">
        <v>11205</v>
      </c>
    </row>
    <row r="851" spans="1:3" ht="409.5" x14ac:dyDescent="0.25">
      <c r="A851" s="84" t="s">
        <v>5629</v>
      </c>
      <c r="B851" s="84" t="s">
        <v>11206</v>
      </c>
      <c r="C851" s="84" t="s">
        <v>11207</v>
      </c>
    </row>
    <row r="852" spans="1:3" ht="409.5" x14ac:dyDescent="0.25">
      <c r="A852" s="84" t="s">
        <v>5628</v>
      </c>
      <c r="B852" s="84" t="s">
        <v>11208</v>
      </c>
      <c r="C852" s="84" t="s">
        <v>11209</v>
      </c>
    </row>
    <row r="853" spans="1:3" ht="127.5" x14ac:dyDescent="0.25">
      <c r="A853" s="84" t="s">
        <v>5622</v>
      </c>
      <c r="B853" s="84" t="s">
        <v>11210</v>
      </c>
      <c r="C853" s="84" t="s">
        <v>11211</v>
      </c>
    </row>
    <row r="854" spans="1:3" ht="409.5" x14ac:dyDescent="0.25">
      <c r="A854" s="84" t="s">
        <v>5610</v>
      </c>
      <c r="B854" s="84" t="s">
        <v>11212</v>
      </c>
      <c r="C854" s="84" t="s">
        <v>11213</v>
      </c>
    </row>
    <row r="855" spans="1:3" ht="409.5" x14ac:dyDescent="0.25">
      <c r="A855" s="84" t="s">
        <v>5607</v>
      </c>
      <c r="B855" s="84" t="s">
        <v>11214</v>
      </c>
      <c r="C855" s="84" t="s">
        <v>11215</v>
      </c>
    </row>
    <row r="856" spans="1:3" ht="409.5" x14ac:dyDescent="0.25">
      <c r="A856" s="84" t="s">
        <v>5612</v>
      </c>
      <c r="B856" s="84" t="s">
        <v>11216</v>
      </c>
      <c r="C856" s="84" t="s">
        <v>11217</v>
      </c>
    </row>
    <row r="857" spans="1:3" ht="409.5" x14ac:dyDescent="0.25">
      <c r="A857" s="84" t="s">
        <v>5592</v>
      </c>
      <c r="B857" s="84" t="s">
        <v>11218</v>
      </c>
      <c r="C857" s="84" t="s">
        <v>11219</v>
      </c>
    </row>
    <row r="858" spans="1:3" ht="409.5" x14ac:dyDescent="0.25">
      <c r="A858" s="84" t="s">
        <v>5588</v>
      </c>
      <c r="B858" s="84" t="s">
        <v>11220</v>
      </c>
      <c r="C858" s="84" t="s">
        <v>11221</v>
      </c>
    </row>
    <row r="859" spans="1:3" ht="344.25" x14ac:dyDescent="0.25">
      <c r="A859" s="84" t="s">
        <v>6065</v>
      </c>
      <c r="B859" s="84" t="s">
        <v>11222</v>
      </c>
      <c r="C859" s="84" t="s">
        <v>11223</v>
      </c>
    </row>
    <row r="860" spans="1:3" ht="409.5" x14ac:dyDescent="0.25">
      <c r="A860" s="84" t="s">
        <v>5402</v>
      </c>
      <c r="B860" s="84" t="s">
        <v>11224</v>
      </c>
      <c r="C860" s="84" t="s">
        <v>6129</v>
      </c>
    </row>
    <row r="861" spans="1:3" ht="242.25" x14ac:dyDescent="0.25">
      <c r="A861" s="84" t="s">
        <v>5562</v>
      </c>
      <c r="B861" s="84" t="s">
        <v>11225</v>
      </c>
      <c r="C861" s="84" t="s">
        <v>11226</v>
      </c>
    </row>
    <row r="862" spans="1:3" ht="178.5" x14ac:dyDescent="0.25">
      <c r="A862" s="84" t="s">
        <v>5558</v>
      </c>
      <c r="B862" s="84" t="s">
        <v>11227</v>
      </c>
      <c r="C862" s="84" t="s">
        <v>11228</v>
      </c>
    </row>
    <row r="863" spans="1:3" ht="280.5" x14ac:dyDescent="0.25">
      <c r="A863" s="84" t="s">
        <v>5550</v>
      </c>
      <c r="B863" s="84" t="s">
        <v>11229</v>
      </c>
      <c r="C863" s="84" t="s">
        <v>11230</v>
      </c>
    </row>
    <row r="864" spans="1:3" ht="409.5" x14ac:dyDescent="0.25">
      <c r="A864" s="84" t="s">
        <v>5547</v>
      </c>
      <c r="B864" s="84" t="s">
        <v>11231</v>
      </c>
      <c r="C864" s="84" t="s">
        <v>11232</v>
      </c>
    </row>
    <row r="865" spans="1:3" ht="229.5" x14ac:dyDescent="0.25">
      <c r="A865" s="84" t="s">
        <v>5546</v>
      </c>
      <c r="B865" s="84" t="s">
        <v>11233</v>
      </c>
      <c r="C865" s="84" t="s">
        <v>11234</v>
      </c>
    </row>
    <row r="866" spans="1:3" ht="267.75" x14ac:dyDescent="0.25">
      <c r="A866" s="84" t="s">
        <v>5545</v>
      </c>
      <c r="B866" s="84" t="s">
        <v>11235</v>
      </c>
      <c r="C866" s="84" t="s">
        <v>11236</v>
      </c>
    </row>
    <row r="867" spans="1:3" ht="331.5" x14ac:dyDescent="0.25">
      <c r="A867" s="84" t="s">
        <v>5543</v>
      </c>
      <c r="B867" s="84" t="s">
        <v>11237</v>
      </c>
      <c r="C867" s="84" t="s">
        <v>11238</v>
      </c>
    </row>
    <row r="868" spans="1:3" ht="409.5" x14ac:dyDescent="0.25">
      <c r="A868" s="84" t="s">
        <v>5542</v>
      </c>
      <c r="B868" s="84" t="s">
        <v>11239</v>
      </c>
      <c r="C868" s="84" t="s">
        <v>11240</v>
      </c>
    </row>
    <row r="869" spans="1:3" ht="331.5" x14ac:dyDescent="0.25">
      <c r="A869" s="84" t="s">
        <v>5541</v>
      </c>
      <c r="B869" s="84" t="s">
        <v>11241</v>
      </c>
      <c r="C869" s="84" t="s">
        <v>11242</v>
      </c>
    </row>
    <row r="870" spans="1:3" ht="409.5" x14ac:dyDescent="0.25">
      <c r="A870" s="84" t="s">
        <v>5456</v>
      </c>
      <c r="B870" s="84" t="s">
        <v>11243</v>
      </c>
      <c r="C870" s="84" t="s">
        <v>6139</v>
      </c>
    </row>
    <row r="871" spans="1:3" ht="409.5" x14ac:dyDescent="0.25">
      <c r="A871" s="84" t="s">
        <v>5456</v>
      </c>
      <c r="B871" s="84" t="s">
        <v>11244</v>
      </c>
      <c r="C871" s="84" t="s">
        <v>11245</v>
      </c>
    </row>
    <row r="872" spans="1:3" ht="409.5" x14ac:dyDescent="0.25">
      <c r="A872" s="84" t="s">
        <v>5537</v>
      </c>
      <c r="B872" s="84" t="s">
        <v>11246</v>
      </c>
      <c r="C872" s="84" t="s">
        <v>11247</v>
      </c>
    </row>
    <row r="873" spans="1:3" ht="409.5" x14ac:dyDescent="0.25">
      <c r="A873" s="84" t="s">
        <v>5233</v>
      </c>
      <c r="B873" s="84" t="s">
        <v>11248</v>
      </c>
      <c r="C873" s="84" t="s">
        <v>6081</v>
      </c>
    </row>
    <row r="874" spans="1:3" ht="409.5" x14ac:dyDescent="0.25">
      <c r="A874" s="84" t="s">
        <v>5209</v>
      </c>
      <c r="B874" s="84" t="s">
        <v>11249</v>
      </c>
      <c r="C874" s="84" t="s">
        <v>6059</v>
      </c>
    </row>
    <row r="875" spans="1:3" ht="409.5" x14ac:dyDescent="0.25">
      <c r="A875" s="84" t="s">
        <v>5528</v>
      </c>
      <c r="B875" s="84" t="s">
        <v>11250</v>
      </c>
      <c r="C875" s="84" t="s">
        <v>6156</v>
      </c>
    </row>
    <row r="876" spans="1:3" ht="409.5" x14ac:dyDescent="0.25">
      <c r="A876" s="84" t="s">
        <v>5532</v>
      </c>
      <c r="B876" s="84" t="s">
        <v>11251</v>
      </c>
      <c r="C876" s="84" t="s">
        <v>6153</v>
      </c>
    </row>
    <row r="877" spans="1:3" ht="369.75" x14ac:dyDescent="0.25">
      <c r="A877" s="84" t="s">
        <v>5531</v>
      </c>
      <c r="B877" s="84" t="s">
        <v>11252</v>
      </c>
      <c r="C877" s="84" t="s">
        <v>11253</v>
      </c>
    </row>
    <row r="878" spans="1:3" ht="409.5" x14ac:dyDescent="0.25">
      <c r="A878" s="84" t="s">
        <v>5516</v>
      </c>
      <c r="B878" s="84" t="s">
        <v>11254</v>
      </c>
      <c r="C878" s="84" t="s">
        <v>6058</v>
      </c>
    </row>
    <row r="879" spans="1:3" ht="409.5" x14ac:dyDescent="0.25">
      <c r="A879" s="84" t="s">
        <v>5513</v>
      </c>
      <c r="B879" s="84" t="s">
        <v>11255</v>
      </c>
      <c r="C879" s="84" t="s">
        <v>11256</v>
      </c>
    </row>
    <row r="880" spans="1:3" ht="409.5" x14ac:dyDescent="0.25">
      <c r="A880" s="84" t="s">
        <v>5333</v>
      </c>
      <c r="B880" s="84" t="s">
        <v>11257</v>
      </c>
      <c r="C880" s="84" t="s">
        <v>11258</v>
      </c>
    </row>
    <row r="881" spans="1:3" ht="409.5" x14ac:dyDescent="0.25">
      <c r="A881" s="84" t="s">
        <v>5508</v>
      </c>
      <c r="B881" s="84" t="s">
        <v>11259</v>
      </c>
      <c r="C881" s="84" t="s">
        <v>11260</v>
      </c>
    </row>
    <row r="882" spans="1:3" ht="267.75" x14ac:dyDescent="0.25">
      <c r="A882" s="84" t="s">
        <v>5509</v>
      </c>
      <c r="B882" s="84" t="s">
        <v>11261</v>
      </c>
      <c r="C882" s="84" t="s">
        <v>11262</v>
      </c>
    </row>
    <row r="883" spans="1:3" ht="127.5" x14ac:dyDescent="0.25">
      <c r="A883" s="84" t="s">
        <v>5498</v>
      </c>
      <c r="B883" s="84" t="s">
        <v>11263</v>
      </c>
      <c r="C883" s="84" t="s">
        <v>11264</v>
      </c>
    </row>
    <row r="884" spans="1:3" ht="409.5" x14ac:dyDescent="0.25">
      <c r="A884" s="84" t="s">
        <v>5466</v>
      </c>
      <c r="B884" s="84" t="s">
        <v>11265</v>
      </c>
      <c r="C884" s="84" t="s">
        <v>11266</v>
      </c>
    </row>
    <row r="885" spans="1:3" ht="409.5" x14ac:dyDescent="0.25">
      <c r="A885" s="84" t="s">
        <v>5274</v>
      </c>
      <c r="B885" s="84" t="s">
        <v>11267</v>
      </c>
      <c r="C885" s="84" t="s">
        <v>11268</v>
      </c>
    </row>
    <row r="886" spans="1:3" ht="409.5" x14ac:dyDescent="0.25">
      <c r="A886" s="84" t="s">
        <v>5492</v>
      </c>
      <c r="B886" s="84" t="s">
        <v>11269</v>
      </c>
      <c r="C886" s="84" t="s">
        <v>11270</v>
      </c>
    </row>
    <row r="887" spans="1:3" ht="409.5" x14ac:dyDescent="0.25">
      <c r="A887" s="84" t="s">
        <v>5334</v>
      </c>
      <c r="B887" s="84" t="s">
        <v>6113</v>
      </c>
      <c r="C887" s="84" t="s">
        <v>11271</v>
      </c>
    </row>
    <row r="888" spans="1:3" ht="409.5" x14ac:dyDescent="0.25">
      <c r="A888" s="84" t="s">
        <v>5381</v>
      </c>
      <c r="B888" s="84" t="s">
        <v>6116</v>
      </c>
      <c r="C888" s="84" t="s">
        <v>11272</v>
      </c>
    </row>
    <row r="889" spans="1:3" ht="409.5" x14ac:dyDescent="0.25">
      <c r="A889" s="84" t="s">
        <v>5487</v>
      </c>
      <c r="B889" s="84" t="s">
        <v>11273</v>
      </c>
      <c r="C889" s="84" t="s">
        <v>11274</v>
      </c>
    </row>
    <row r="890" spans="1:3" ht="409.5" x14ac:dyDescent="0.25">
      <c r="A890" s="84" t="s">
        <v>5471</v>
      </c>
      <c r="B890" s="84" t="s">
        <v>11275</v>
      </c>
      <c r="C890" s="84" t="s">
        <v>11276</v>
      </c>
    </row>
    <row r="891" spans="1:3" ht="409.5" x14ac:dyDescent="0.25">
      <c r="A891" s="84" t="s">
        <v>5479</v>
      </c>
      <c r="B891" s="84" t="s">
        <v>11277</v>
      </c>
      <c r="C891" s="84" t="s">
        <v>11278</v>
      </c>
    </row>
    <row r="892" spans="1:3" ht="409.5" x14ac:dyDescent="0.25">
      <c r="A892" s="84" t="s">
        <v>5481</v>
      </c>
      <c r="B892" s="84" t="s">
        <v>11279</v>
      </c>
      <c r="C892" s="84" t="s">
        <v>11280</v>
      </c>
    </row>
    <row r="893" spans="1:3" ht="409.5" x14ac:dyDescent="0.25">
      <c r="A893" s="84" t="s">
        <v>5472</v>
      </c>
      <c r="B893" s="84" t="s">
        <v>11281</v>
      </c>
      <c r="C893" s="84" t="s">
        <v>11282</v>
      </c>
    </row>
    <row r="894" spans="1:3" ht="409.5" x14ac:dyDescent="0.25">
      <c r="A894" s="84" t="s">
        <v>5365</v>
      </c>
      <c r="B894" s="84" t="s">
        <v>11283</v>
      </c>
      <c r="C894" s="84" t="s">
        <v>11284</v>
      </c>
    </row>
    <row r="895" spans="1:3" ht="409.5" x14ac:dyDescent="0.25">
      <c r="A895" s="84" t="s">
        <v>5366</v>
      </c>
      <c r="B895" s="84" t="s">
        <v>11285</v>
      </c>
      <c r="C895" s="84" t="s">
        <v>11286</v>
      </c>
    </row>
    <row r="896" spans="1:3" ht="409.5" x14ac:dyDescent="0.25">
      <c r="A896" s="84" t="s">
        <v>5367</v>
      </c>
      <c r="B896" s="84" t="s">
        <v>11287</v>
      </c>
      <c r="C896" s="84" t="s">
        <v>11288</v>
      </c>
    </row>
    <row r="897" spans="1:3" ht="409.5" x14ac:dyDescent="0.25">
      <c r="A897" s="84" t="s">
        <v>5368</v>
      </c>
      <c r="B897" s="84" t="s">
        <v>11289</v>
      </c>
      <c r="C897" s="84" t="s">
        <v>11290</v>
      </c>
    </row>
    <row r="898" spans="1:3" ht="409.5" x14ac:dyDescent="0.25">
      <c r="A898" s="84" t="s">
        <v>5370</v>
      </c>
      <c r="B898" s="84" t="s">
        <v>11291</v>
      </c>
      <c r="C898" s="84" t="s">
        <v>11292</v>
      </c>
    </row>
    <row r="899" spans="1:3" ht="409.5" x14ac:dyDescent="0.25">
      <c r="A899" s="84" t="s">
        <v>5363</v>
      </c>
      <c r="B899" s="84" t="s">
        <v>11293</v>
      </c>
      <c r="C899" s="84" t="s">
        <v>11294</v>
      </c>
    </row>
    <row r="900" spans="1:3" ht="409.5" x14ac:dyDescent="0.25">
      <c r="A900" s="84" t="s">
        <v>4945</v>
      </c>
      <c r="B900" s="84" t="s">
        <v>11295</v>
      </c>
      <c r="C900" s="84" t="s">
        <v>11296</v>
      </c>
    </row>
    <row r="901" spans="1:3" ht="409.5" x14ac:dyDescent="0.25">
      <c r="A901" s="84" t="s">
        <v>6114</v>
      </c>
      <c r="B901" s="84" t="s">
        <v>6115</v>
      </c>
      <c r="C901" s="84" t="s">
        <v>11297</v>
      </c>
    </row>
    <row r="902" spans="1:3" ht="409.5" x14ac:dyDescent="0.25">
      <c r="A902" s="84" t="s">
        <v>5456</v>
      </c>
      <c r="B902" s="84" t="s">
        <v>11298</v>
      </c>
      <c r="C902" s="84" t="s">
        <v>6140</v>
      </c>
    </row>
    <row r="903" spans="1:3" ht="409.5" x14ac:dyDescent="0.25">
      <c r="A903" s="84" t="s">
        <v>5462</v>
      </c>
      <c r="B903" s="84" t="s">
        <v>11299</v>
      </c>
      <c r="C903" s="84" t="s">
        <v>11300</v>
      </c>
    </row>
    <row r="904" spans="1:3" ht="409.5" x14ac:dyDescent="0.25">
      <c r="A904" s="84" t="s">
        <v>5446</v>
      </c>
      <c r="B904" s="84" t="s">
        <v>11301</v>
      </c>
      <c r="C904" s="84" t="s">
        <v>11302</v>
      </c>
    </row>
    <row r="905" spans="1:3" ht="331.5" x14ac:dyDescent="0.25">
      <c r="A905" s="84" t="s">
        <v>5454</v>
      </c>
      <c r="B905" s="84" t="s">
        <v>11303</v>
      </c>
      <c r="C905" s="84" t="s">
        <v>11304</v>
      </c>
    </row>
    <row r="906" spans="1:3" ht="409.5" x14ac:dyDescent="0.25">
      <c r="A906" s="84" t="s">
        <v>5451</v>
      </c>
      <c r="B906" s="84" t="s">
        <v>11305</v>
      </c>
      <c r="C906" s="84" t="s">
        <v>11306</v>
      </c>
    </row>
    <row r="907" spans="1:3" ht="409.5" x14ac:dyDescent="0.25">
      <c r="A907" s="84" t="s">
        <v>5426</v>
      </c>
      <c r="B907" s="84" t="s">
        <v>11307</v>
      </c>
      <c r="C907" s="84" t="s">
        <v>6079</v>
      </c>
    </row>
    <row r="908" spans="1:3" ht="409.5" x14ac:dyDescent="0.25">
      <c r="A908" s="84" t="s">
        <v>5271</v>
      </c>
      <c r="B908" s="84" t="s">
        <v>11308</v>
      </c>
      <c r="C908" s="84" t="s">
        <v>6039</v>
      </c>
    </row>
    <row r="909" spans="1:3" ht="280.5" x14ac:dyDescent="0.25">
      <c r="A909" s="84" t="s">
        <v>5427</v>
      </c>
      <c r="B909" s="84" t="s">
        <v>11309</v>
      </c>
      <c r="C909" s="84" t="s">
        <v>6094</v>
      </c>
    </row>
    <row r="910" spans="1:3" ht="409.5" x14ac:dyDescent="0.25">
      <c r="A910" s="84" t="s">
        <v>5399</v>
      </c>
      <c r="B910" s="84" t="s">
        <v>11310</v>
      </c>
      <c r="C910" s="84" t="s">
        <v>6061</v>
      </c>
    </row>
    <row r="911" spans="1:3" ht="318.75" x14ac:dyDescent="0.25">
      <c r="A911" s="84" t="s">
        <v>5399</v>
      </c>
      <c r="B911" s="84" t="s">
        <v>11311</v>
      </c>
      <c r="C911" s="84" t="s">
        <v>6060</v>
      </c>
    </row>
    <row r="912" spans="1:3" ht="140.25" x14ac:dyDescent="0.25">
      <c r="A912" s="84" t="s">
        <v>6047</v>
      </c>
      <c r="B912" s="84" t="s">
        <v>11312</v>
      </c>
      <c r="C912" s="84" t="s">
        <v>11313</v>
      </c>
    </row>
    <row r="913" spans="1:3" ht="409.5" x14ac:dyDescent="0.25">
      <c r="A913" s="84" t="s">
        <v>5406</v>
      </c>
      <c r="B913" s="84" t="s">
        <v>11314</v>
      </c>
      <c r="C913" s="84" t="s">
        <v>11315</v>
      </c>
    </row>
    <row r="914" spans="1:3" ht="409.5" x14ac:dyDescent="0.25">
      <c r="A914" s="84" t="s">
        <v>5399</v>
      </c>
      <c r="B914" s="84" t="s">
        <v>11316</v>
      </c>
      <c r="C914" s="84" t="s">
        <v>11317</v>
      </c>
    </row>
    <row r="915" spans="1:3" ht="409.5" x14ac:dyDescent="0.25">
      <c r="A915" s="84" t="s">
        <v>4890</v>
      </c>
      <c r="B915" s="84" t="s">
        <v>11318</v>
      </c>
      <c r="C915" s="84" t="s">
        <v>11319</v>
      </c>
    </row>
    <row r="916" spans="1:3" ht="409.5" x14ac:dyDescent="0.25">
      <c r="A916" s="84" t="s">
        <v>5377</v>
      </c>
      <c r="B916" s="84" t="s">
        <v>6052</v>
      </c>
      <c r="C916" s="84" t="s">
        <v>11320</v>
      </c>
    </row>
    <row r="917" spans="1:3" ht="409.5" x14ac:dyDescent="0.25">
      <c r="A917" s="84" t="s">
        <v>5376</v>
      </c>
      <c r="B917" s="84" t="s">
        <v>6051</v>
      </c>
      <c r="C917" s="84" t="s">
        <v>11321</v>
      </c>
    </row>
    <row r="918" spans="1:3" ht="409.5" x14ac:dyDescent="0.25">
      <c r="A918" s="84" t="s">
        <v>5374</v>
      </c>
      <c r="B918" s="84" t="s">
        <v>6050</v>
      </c>
      <c r="C918" s="84" t="s">
        <v>11322</v>
      </c>
    </row>
    <row r="919" spans="1:3" ht="409.5" x14ac:dyDescent="0.25">
      <c r="A919" s="84" t="s">
        <v>5308</v>
      </c>
      <c r="B919" s="84" t="s">
        <v>11323</v>
      </c>
      <c r="C919" s="84" t="s">
        <v>11324</v>
      </c>
    </row>
    <row r="920" spans="1:3" ht="409.5" x14ac:dyDescent="0.25">
      <c r="A920" s="84" t="s">
        <v>5348</v>
      </c>
      <c r="B920" s="84" t="s">
        <v>11325</v>
      </c>
      <c r="C920" s="84" t="s">
        <v>11326</v>
      </c>
    </row>
    <row r="921" spans="1:3" ht="409.5" x14ac:dyDescent="0.25">
      <c r="A921" s="84" t="s">
        <v>5316</v>
      </c>
      <c r="B921" s="84" t="s">
        <v>11327</v>
      </c>
      <c r="C921" s="84" t="s">
        <v>11328</v>
      </c>
    </row>
    <row r="922" spans="1:3" ht="409.5" x14ac:dyDescent="0.25">
      <c r="A922" s="84" t="s">
        <v>5310</v>
      </c>
      <c r="B922" s="84" t="s">
        <v>11329</v>
      </c>
      <c r="C922" s="84" t="s">
        <v>6162</v>
      </c>
    </row>
    <row r="923" spans="1:3" ht="216.75" x14ac:dyDescent="0.25">
      <c r="A923" s="84" t="s">
        <v>5315</v>
      </c>
      <c r="B923" s="84" t="s">
        <v>11330</v>
      </c>
      <c r="C923" s="84" t="s">
        <v>11331</v>
      </c>
    </row>
    <row r="924" spans="1:3" ht="114.75" x14ac:dyDescent="0.25">
      <c r="A924" s="84" t="s">
        <v>5313</v>
      </c>
      <c r="B924" s="84" t="s">
        <v>11332</v>
      </c>
      <c r="C924" s="84" t="s">
        <v>11333</v>
      </c>
    </row>
    <row r="925" spans="1:3" ht="409.5" x14ac:dyDescent="0.25">
      <c r="A925" s="84" t="s">
        <v>5228</v>
      </c>
      <c r="B925" s="84" t="s">
        <v>11334</v>
      </c>
      <c r="C925" s="84" t="s">
        <v>11335</v>
      </c>
    </row>
    <row r="926" spans="1:3" ht="409.5" x14ac:dyDescent="0.25">
      <c r="A926" s="84" t="s">
        <v>5229</v>
      </c>
      <c r="B926" s="84" t="s">
        <v>11336</v>
      </c>
      <c r="C926" s="84" t="s">
        <v>11337</v>
      </c>
    </row>
    <row r="927" spans="1:3" ht="409.5" x14ac:dyDescent="0.25">
      <c r="A927" s="84" t="s">
        <v>5231</v>
      </c>
      <c r="B927" s="84" t="s">
        <v>11338</v>
      </c>
      <c r="C927" s="84" t="s">
        <v>11339</v>
      </c>
    </row>
    <row r="928" spans="1:3" ht="409.5" x14ac:dyDescent="0.25">
      <c r="A928" s="84" t="s">
        <v>5225</v>
      </c>
      <c r="B928" s="84" t="s">
        <v>11340</v>
      </c>
      <c r="C928" s="84" t="s">
        <v>11341</v>
      </c>
    </row>
    <row r="929" spans="1:3" ht="409.5" x14ac:dyDescent="0.25">
      <c r="A929" s="84" t="s">
        <v>5306</v>
      </c>
      <c r="B929" s="84" t="s">
        <v>11342</v>
      </c>
      <c r="C929" s="84" t="s">
        <v>11343</v>
      </c>
    </row>
    <row r="930" spans="1:3" ht="409.5" x14ac:dyDescent="0.25">
      <c r="A930" s="84" t="s">
        <v>5305</v>
      </c>
      <c r="B930" s="84" t="s">
        <v>11344</v>
      </c>
      <c r="C930" s="84" t="s">
        <v>11345</v>
      </c>
    </row>
    <row r="931" spans="1:3" ht="409.5" x14ac:dyDescent="0.25">
      <c r="A931" s="84" t="s">
        <v>5262</v>
      </c>
      <c r="B931" s="84" t="s">
        <v>11346</v>
      </c>
      <c r="C931" s="84" t="s">
        <v>11347</v>
      </c>
    </row>
    <row r="932" spans="1:3" ht="409.5" x14ac:dyDescent="0.25">
      <c r="A932" s="84" t="s">
        <v>5270</v>
      </c>
      <c r="B932" s="84" t="s">
        <v>11348</v>
      </c>
      <c r="C932" s="84" t="s">
        <v>11349</v>
      </c>
    </row>
    <row r="933" spans="1:3" ht="409.5" x14ac:dyDescent="0.25">
      <c r="A933" s="84" t="s">
        <v>5268</v>
      </c>
      <c r="B933" s="84" t="s">
        <v>11350</v>
      </c>
      <c r="C933" s="84" t="s">
        <v>11351</v>
      </c>
    </row>
    <row r="934" spans="1:3" ht="216.75" x14ac:dyDescent="0.25">
      <c r="A934" s="84" t="s">
        <v>5258</v>
      </c>
      <c r="B934" s="84" t="s">
        <v>6032</v>
      </c>
      <c r="C934" s="84" t="s">
        <v>11352</v>
      </c>
    </row>
    <row r="935" spans="1:3" ht="409.5" x14ac:dyDescent="0.25">
      <c r="A935" s="84" t="s">
        <v>5256</v>
      </c>
      <c r="B935" s="84" t="s">
        <v>6068</v>
      </c>
      <c r="C935" s="84" t="s">
        <v>11353</v>
      </c>
    </row>
    <row r="936" spans="1:3" ht="293.25" x14ac:dyDescent="0.25">
      <c r="A936" s="84" t="s">
        <v>5169</v>
      </c>
      <c r="B936" s="84" t="s">
        <v>11354</v>
      </c>
      <c r="C936" s="84" t="s">
        <v>11355</v>
      </c>
    </row>
    <row r="937" spans="1:3" ht="293.25" x14ac:dyDescent="0.25">
      <c r="A937" s="84" t="s">
        <v>5251</v>
      </c>
      <c r="B937" s="84" t="s">
        <v>11356</v>
      </c>
      <c r="C937" s="84" t="s">
        <v>11357</v>
      </c>
    </row>
    <row r="938" spans="1:3" ht="409.5" x14ac:dyDescent="0.25">
      <c r="A938" s="84" t="s">
        <v>5227</v>
      </c>
      <c r="B938" s="84" t="s">
        <v>11358</v>
      </c>
      <c r="C938" s="84" t="s">
        <v>11359</v>
      </c>
    </row>
    <row r="939" spans="1:3" ht="242.25" x14ac:dyDescent="0.25">
      <c r="A939" s="84" t="s">
        <v>5243</v>
      </c>
      <c r="B939" s="84" t="s">
        <v>6033</v>
      </c>
      <c r="C939" s="84" t="s">
        <v>11360</v>
      </c>
    </row>
    <row r="940" spans="1:3" ht="409.5" x14ac:dyDescent="0.25">
      <c r="A940" s="84" t="s">
        <v>5238</v>
      </c>
      <c r="B940" s="84" t="s">
        <v>11361</v>
      </c>
      <c r="C940" s="84" t="s">
        <v>11362</v>
      </c>
    </row>
    <row r="941" spans="1:3" ht="63.75" x14ac:dyDescent="0.25">
      <c r="A941" s="84" t="s">
        <v>5237</v>
      </c>
      <c r="B941" s="84" t="s">
        <v>11363</v>
      </c>
      <c r="C941" s="84" t="s">
        <v>11364</v>
      </c>
    </row>
    <row r="942" spans="1:3" ht="216.75" x14ac:dyDescent="0.25">
      <c r="A942" s="84" t="s">
        <v>5226</v>
      </c>
      <c r="B942" s="84" t="s">
        <v>11365</v>
      </c>
      <c r="C942" s="84" t="s">
        <v>11366</v>
      </c>
    </row>
    <row r="943" spans="1:3" ht="178.5" x14ac:dyDescent="0.25">
      <c r="A943" s="84" t="s">
        <v>5223</v>
      </c>
      <c r="B943" s="84" t="s">
        <v>11367</v>
      </c>
      <c r="C943" s="84" t="s">
        <v>11368</v>
      </c>
    </row>
    <row r="944" spans="1:3" ht="331.5" x14ac:dyDescent="0.25">
      <c r="A944" s="84" t="s">
        <v>5216</v>
      </c>
      <c r="B944" s="84" t="s">
        <v>11369</v>
      </c>
      <c r="C944" s="84" t="s">
        <v>11370</v>
      </c>
    </row>
    <row r="945" spans="1:3" ht="409.5" x14ac:dyDescent="0.25">
      <c r="A945" s="84" t="s">
        <v>5208</v>
      </c>
      <c r="B945" s="84" t="s">
        <v>11371</v>
      </c>
      <c r="C945" s="84" t="s">
        <v>6031</v>
      </c>
    </row>
    <row r="946" spans="1:3" ht="409.5" x14ac:dyDescent="0.25">
      <c r="A946" s="84" t="s">
        <v>5204</v>
      </c>
      <c r="B946" s="84" t="s">
        <v>11372</v>
      </c>
      <c r="C946" s="84" t="s">
        <v>11373</v>
      </c>
    </row>
    <row r="947" spans="1:3" ht="409.5" x14ac:dyDescent="0.25">
      <c r="A947" s="84" t="s">
        <v>5203</v>
      </c>
      <c r="B947" s="84" t="s">
        <v>11374</v>
      </c>
      <c r="C947" s="84" t="s">
        <v>11375</v>
      </c>
    </row>
    <row r="948" spans="1:3" ht="191.25" x14ac:dyDescent="0.25">
      <c r="A948" s="84" t="s">
        <v>5201</v>
      </c>
      <c r="B948" s="84" t="s">
        <v>11376</v>
      </c>
      <c r="C948" s="84" t="s">
        <v>11377</v>
      </c>
    </row>
    <row r="949" spans="1:3" ht="331.5" x14ac:dyDescent="0.25">
      <c r="A949" s="84" t="s">
        <v>5194</v>
      </c>
      <c r="B949" s="84" t="s">
        <v>11378</v>
      </c>
      <c r="C949" s="84" t="s">
        <v>11379</v>
      </c>
    </row>
    <row r="950" spans="1:3" ht="409.5" x14ac:dyDescent="0.25">
      <c r="A950" s="84" t="s">
        <v>5166</v>
      </c>
      <c r="B950" s="84" t="s">
        <v>11380</v>
      </c>
      <c r="C950" s="84" t="s">
        <v>4530</v>
      </c>
    </row>
    <row r="951" spans="1:3" ht="409.5" x14ac:dyDescent="0.25">
      <c r="A951" s="84" t="s">
        <v>5184</v>
      </c>
      <c r="B951" s="84" t="s">
        <v>11381</v>
      </c>
      <c r="C951" s="84" t="s">
        <v>11382</v>
      </c>
    </row>
    <row r="952" spans="1:3" ht="216.75" x14ac:dyDescent="0.25">
      <c r="A952" s="84" t="s">
        <v>5181</v>
      </c>
      <c r="B952" s="84" t="s">
        <v>6013</v>
      </c>
      <c r="C952" s="84" t="s">
        <v>11383</v>
      </c>
    </row>
    <row r="953" spans="1:3" ht="280.5" x14ac:dyDescent="0.25">
      <c r="A953" s="84" t="s">
        <v>5182</v>
      </c>
      <c r="B953" s="84" t="s">
        <v>11384</v>
      </c>
      <c r="C953" s="84" t="s">
        <v>11385</v>
      </c>
    </row>
    <row r="954" spans="1:3" ht="191.25" x14ac:dyDescent="0.25">
      <c r="A954" s="84" t="s">
        <v>5179</v>
      </c>
      <c r="B954" s="84" t="s">
        <v>11386</v>
      </c>
      <c r="C954" s="84" t="s">
        <v>11387</v>
      </c>
    </row>
    <row r="955" spans="1:3" ht="409.5" x14ac:dyDescent="0.25">
      <c r="A955" s="84" t="s">
        <v>5168</v>
      </c>
      <c r="B955" s="84" t="s">
        <v>11388</v>
      </c>
      <c r="C955" s="84" t="s">
        <v>6062</v>
      </c>
    </row>
    <row r="956" spans="1:3" ht="409.5" x14ac:dyDescent="0.25">
      <c r="A956" s="84" t="s">
        <v>5172</v>
      </c>
      <c r="B956" s="84" t="s">
        <v>11389</v>
      </c>
      <c r="C956" s="84" t="s">
        <v>11390</v>
      </c>
    </row>
    <row r="957" spans="1:3" ht="409.5" x14ac:dyDescent="0.25">
      <c r="A957" s="84" t="s">
        <v>5118</v>
      </c>
      <c r="B957" s="84" t="s">
        <v>11391</v>
      </c>
      <c r="C957" s="84" t="s">
        <v>11392</v>
      </c>
    </row>
    <row r="958" spans="1:3" ht="409.5" x14ac:dyDescent="0.25">
      <c r="A958" s="84" t="s">
        <v>4969</v>
      </c>
      <c r="B958" s="84" t="s">
        <v>11393</v>
      </c>
      <c r="C958" s="84" t="s">
        <v>11394</v>
      </c>
    </row>
    <row r="959" spans="1:3" ht="409.5" x14ac:dyDescent="0.25">
      <c r="A959" s="84" t="s">
        <v>5154</v>
      </c>
      <c r="B959" s="84" t="s">
        <v>11395</v>
      </c>
      <c r="C959" s="84" t="s">
        <v>11396</v>
      </c>
    </row>
    <row r="960" spans="1:3" ht="255" x14ac:dyDescent="0.25">
      <c r="A960" s="84" t="s">
        <v>5167</v>
      </c>
      <c r="B960" s="84" t="s">
        <v>6018</v>
      </c>
      <c r="C960" s="84" t="s">
        <v>11397</v>
      </c>
    </row>
    <row r="961" spans="1:3" ht="409.5" x14ac:dyDescent="0.25">
      <c r="A961" s="84" t="s">
        <v>4912</v>
      </c>
      <c r="B961" s="84" t="s">
        <v>11398</v>
      </c>
      <c r="C961" s="84" t="s">
        <v>11399</v>
      </c>
    </row>
    <row r="962" spans="1:3" ht="409.5" x14ac:dyDescent="0.25">
      <c r="A962" s="84" t="s">
        <v>4912</v>
      </c>
      <c r="B962" s="84" t="s">
        <v>11400</v>
      </c>
      <c r="C962" s="84" t="s">
        <v>11401</v>
      </c>
    </row>
    <row r="963" spans="1:3" ht="242.25" x14ac:dyDescent="0.25">
      <c r="A963" s="84" t="s">
        <v>5161</v>
      </c>
      <c r="B963" s="84" t="s">
        <v>11402</v>
      </c>
      <c r="C963" s="84" t="s">
        <v>6030</v>
      </c>
    </row>
    <row r="964" spans="1:3" ht="409.5" x14ac:dyDescent="0.25">
      <c r="A964" s="84" t="s">
        <v>5160</v>
      </c>
      <c r="B964" s="84" t="s">
        <v>11403</v>
      </c>
      <c r="C964" s="84" t="s">
        <v>6133</v>
      </c>
    </row>
    <row r="965" spans="1:3" ht="409.5" x14ac:dyDescent="0.25">
      <c r="A965" s="84" t="s">
        <v>5159</v>
      </c>
      <c r="B965" s="84" t="s">
        <v>11404</v>
      </c>
      <c r="C965" s="84" t="s">
        <v>6143</v>
      </c>
    </row>
    <row r="966" spans="1:3" ht="409.5" x14ac:dyDescent="0.25">
      <c r="A966" s="84" t="s">
        <v>5158</v>
      </c>
      <c r="B966" s="84" t="s">
        <v>11405</v>
      </c>
      <c r="C966" s="84" t="s">
        <v>11406</v>
      </c>
    </row>
    <row r="967" spans="1:3" ht="409.5" x14ac:dyDescent="0.25">
      <c r="A967" s="84" t="s">
        <v>5120</v>
      </c>
      <c r="B967" s="84" t="s">
        <v>11407</v>
      </c>
      <c r="C967" s="84" t="s">
        <v>11408</v>
      </c>
    </row>
    <row r="968" spans="1:3" ht="357" x14ac:dyDescent="0.25">
      <c r="A968" s="84" t="s">
        <v>5130</v>
      </c>
      <c r="B968" s="84" t="s">
        <v>11409</v>
      </c>
      <c r="C968" s="84" t="s">
        <v>11410</v>
      </c>
    </row>
    <row r="969" spans="1:3" ht="409.5" x14ac:dyDescent="0.25">
      <c r="A969" s="84" t="s">
        <v>5131</v>
      </c>
      <c r="B969" s="84" t="s">
        <v>11411</v>
      </c>
      <c r="C969" s="84" t="s">
        <v>11412</v>
      </c>
    </row>
    <row r="970" spans="1:3" ht="409.5" x14ac:dyDescent="0.25">
      <c r="A970" s="84" t="s">
        <v>5125</v>
      </c>
      <c r="B970" s="84" t="s">
        <v>6042</v>
      </c>
      <c r="C970" s="84" t="s">
        <v>11413</v>
      </c>
    </row>
    <row r="971" spans="1:3" ht="409.5" x14ac:dyDescent="0.25">
      <c r="A971" s="84" t="s">
        <v>5111</v>
      </c>
      <c r="B971" s="84" t="s">
        <v>11414</v>
      </c>
      <c r="C971" s="84" t="s">
        <v>11415</v>
      </c>
    </row>
    <row r="972" spans="1:3" ht="204" x14ac:dyDescent="0.25">
      <c r="A972" s="84" t="s">
        <v>5121</v>
      </c>
      <c r="B972" s="84" t="s">
        <v>11416</v>
      </c>
      <c r="C972" s="84" t="s">
        <v>11417</v>
      </c>
    </row>
    <row r="973" spans="1:3" ht="51" x14ac:dyDescent="0.25">
      <c r="A973" s="84" t="s">
        <v>5113</v>
      </c>
      <c r="B973" s="84" t="s">
        <v>11418</v>
      </c>
      <c r="C973" s="84" t="s">
        <v>4530</v>
      </c>
    </row>
    <row r="974" spans="1:3" ht="51" x14ac:dyDescent="0.25">
      <c r="A974" s="84" t="s">
        <v>5113</v>
      </c>
      <c r="B974" s="84" t="s">
        <v>11418</v>
      </c>
      <c r="C974" s="84" t="s">
        <v>6004</v>
      </c>
    </row>
    <row r="975" spans="1:3" ht="409.5" x14ac:dyDescent="0.25">
      <c r="A975" s="84" t="s">
        <v>4947</v>
      </c>
      <c r="B975" s="84" t="s">
        <v>11419</v>
      </c>
      <c r="C975" s="84" t="s">
        <v>11420</v>
      </c>
    </row>
    <row r="976" spans="1:3" ht="409.5" x14ac:dyDescent="0.25">
      <c r="A976" s="84" t="s">
        <v>4954</v>
      </c>
      <c r="B976" s="84" t="s">
        <v>11421</v>
      </c>
      <c r="C976" s="84" t="s">
        <v>11422</v>
      </c>
    </row>
    <row r="977" spans="1:3" ht="409.5" x14ac:dyDescent="0.25">
      <c r="A977" s="84" t="s">
        <v>4965</v>
      </c>
      <c r="B977" s="84" t="s">
        <v>11423</v>
      </c>
      <c r="C977" s="84" t="s">
        <v>11424</v>
      </c>
    </row>
    <row r="978" spans="1:3" ht="409.5" x14ac:dyDescent="0.25">
      <c r="A978" s="84" t="s">
        <v>4975</v>
      </c>
      <c r="B978" s="84" t="s">
        <v>6074</v>
      </c>
      <c r="C978" s="84" t="s">
        <v>11425</v>
      </c>
    </row>
    <row r="979" spans="1:3" ht="409.5" x14ac:dyDescent="0.25">
      <c r="A979" s="84" t="s">
        <v>4974</v>
      </c>
      <c r="B979" s="84" t="s">
        <v>6071</v>
      </c>
      <c r="C979" s="84" t="s">
        <v>11426</v>
      </c>
    </row>
    <row r="980" spans="1:3" ht="409.5" x14ac:dyDescent="0.25">
      <c r="A980" s="84" t="s">
        <v>4983</v>
      </c>
      <c r="B980" s="84" t="s">
        <v>11427</v>
      </c>
      <c r="C980" s="84" t="s">
        <v>11428</v>
      </c>
    </row>
    <row r="981" spans="1:3" ht="409.5" x14ac:dyDescent="0.25">
      <c r="A981" s="84" t="s">
        <v>5097</v>
      </c>
      <c r="B981" s="84" t="s">
        <v>11429</v>
      </c>
      <c r="C981" s="84" t="s">
        <v>11430</v>
      </c>
    </row>
    <row r="982" spans="1:3" ht="229.5" x14ac:dyDescent="0.25">
      <c r="A982" s="84" t="s">
        <v>5087</v>
      </c>
      <c r="B982" s="84" t="s">
        <v>11431</v>
      </c>
      <c r="C982" s="84" t="s">
        <v>11432</v>
      </c>
    </row>
    <row r="983" spans="1:3" ht="409.5" x14ac:dyDescent="0.25">
      <c r="A983" s="84" t="s">
        <v>5088</v>
      </c>
      <c r="B983" s="84" t="s">
        <v>11433</v>
      </c>
      <c r="C983" s="84" t="s">
        <v>5998</v>
      </c>
    </row>
    <row r="984" spans="1:3" ht="409.5" x14ac:dyDescent="0.25">
      <c r="A984" s="84" t="s">
        <v>5086</v>
      </c>
      <c r="B984" s="84" t="s">
        <v>11434</v>
      </c>
      <c r="C984" s="84" t="s">
        <v>11435</v>
      </c>
    </row>
    <row r="985" spans="1:3" ht="409.5" x14ac:dyDescent="0.25">
      <c r="A985" s="84" t="s">
        <v>5083</v>
      </c>
      <c r="B985" s="84" t="s">
        <v>11436</v>
      </c>
      <c r="C985" s="84" t="s">
        <v>11437</v>
      </c>
    </row>
    <row r="986" spans="1:3" ht="409.5" x14ac:dyDescent="0.25">
      <c r="A986" s="84" t="s">
        <v>5080</v>
      </c>
      <c r="B986" s="84" t="s">
        <v>11438</v>
      </c>
      <c r="C986" s="84" t="s">
        <v>11439</v>
      </c>
    </row>
    <row r="987" spans="1:3" ht="409.5" x14ac:dyDescent="0.25">
      <c r="A987" s="84" t="s">
        <v>5078</v>
      </c>
      <c r="B987" s="84" t="s">
        <v>11440</v>
      </c>
      <c r="C987" s="84" t="s">
        <v>11441</v>
      </c>
    </row>
    <row r="988" spans="1:3" ht="409.5" x14ac:dyDescent="0.25">
      <c r="A988" s="84" t="s">
        <v>5071</v>
      </c>
      <c r="B988" s="84" t="s">
        <v>6014</v>
      </c>
      <c r="C988" s="84" t="s">
        <v>11442</v>
      </c>
    </row>
    <row r="989" spans="1:3" ht="255" x14ac:dyDescent="0.25">
      <c r="A989" s="84" t="s">
        <v>5075</v>
      </c>
      <c r="B989" s="84" t="s">
        <v>11443</v>
      </c>
      <c r="C989" s="84" t="s">
        <v>11444</v>
      </c>
    </row>
    <row r="990" spans="1:3" ht="255" x14ac:dyDescent="0.25">
      <c r="A990" s="84" t="s">
        <v>5074</v>
      </c>
      <c r="B990" s="84" t="s">
        <v>11445</v>
      </c>
      <c r="C990" s="84" t="s">
        <v>11446</v>
      </c>
    </row>
    <row r="991" spans="1:3" ht="369.75" x14ac:dyDescent="0.25">
      <c r="A991" s="84" t="s">
        <v>5070</v>
      </c>
      <c r="B991" s="84" t="s">
        <v>11447</v>
      </c>
      <c r="C991" s="84" t="s">
        <v>11448</v>
      </c>
    </row>
    <row r="992" spans="1:3" ht="409.5" x14ac:dyDescent="0.25">
      <c r="A992" s="84" t="s">
        <v>5063</v>
      </c>
      <c r="B992" s="84" t="s">
        <v>11449</v>
      </c>
      <c r="C992" s="84" t="s">
        <v>11450</v>
      </c>
    </row>
    <row r="993" spans="1:3" ht="409.5" x14ac:dyDescent="0.25">
      <c r="A993" s="84" t="s">
        <v>4986</v>
      </c>
      <c r="B993" s="84" t="s">
        <v>11451</v>
      </c>
      <c r="C993" s="84" t="s">
        <v>11452</v>
      </c>
    </row>
    <row r="994" spans="1:3" ht="409.5" x14ac:dyDescent="0.25">
      <c r="A994" s="84" t="s">
        <v>6035</v>
      </c>
      <c r="B994" s="84" t="s">
        <v>6036</v>
      </c>
      <c r="C994" s="84" t="s">
        <v>11453</v>
      </c>
    </row>
    <row r="995" spans="1:3" ht="409.5" x14ac:dyDescent="0.25">
      <c r="A995" s="84" t="s">
        <v>6037</v>
      </c>
      <c r="B995" s="84" t="s">
        <v>6038</v>
      </c>
      <c r="C995" s="84" t="s">
        <v>11454</v>
      </c>
    </row>
    <row r="996" spans="1:3" ht="409.5" x14ac:dyDescent="0.25">
      <c r="A996" s="84" t="s">
        <v>4991</v>
      </c>
      <c r="B996" s="84" t="s">
        <v>11455</v>
      </c>
      <c r="C996" s="84" t="s">
        <v>11456</v>
      </c>
    </row>
    <row r="997" spans="1:3" ht="409.5" x14ac:dyDescent="0.25">
      <c r="A997" s="84" t="s">
        <v>4988</v>
      </c>
      <c r="B997" s="84" t="s">
        <v>11457</v>
      </c>
      <c r="C997" s="84" t="s">
        <v>11458</v>
      </c>
    </row>
    <row r="998" spans="1:3" ht="409.5" x14ac:dyDescent="0.25">
      <c r="A998" s="84" t="s">
        <v>4979</v>
      </c>
      <c r="B998" s="84" t="s">
        <v>6015</v>
      </c>
      <c r="C998" s="84" t="s">
        <v>11459</v>
      </c>
    </row>
    <row r="999" spans="1:3" ht="409.5" x14ac:dyDescent="0.25">
      <c r="A999" s="84" t="s">
        <v>5055</v>
      </c>
      <c r="B999" s="84" t="s">
        <v>11460</v>
      </c>
      <c r="C999" s="84" t="s">
        <v>11461</v>
      </c>
    </row>
    <row r="1000" spans="1:3" ht="409.5" x14ac:dyDescent="0.25">
      <c r="A1000" s="84" t="s">
        <v>4980</v>
      </c>
      <c r="B1000" s="84" t="s">
        <v>11462</v>
      </c>
      <c r="C1000" s="84" t="s">
        <v>11463</v>
      </c>
    </row>
    <row r="1001" spans="1:3" ht="409.5" x14ac:dyDescent="0.25">
      <c r="A1001" s="84" t="s">
        <v>4976</v>
      </c>
      <c r="B1001" s="84" t="s">
        <v>11464</v>
      </c>
      <c r="C1001" s="84" t="s">
        <v>11465</v>
      </c>
    </row>
    <row r="1002" spans="1:3" ht="409.5" x14ac:dyDescent="0.25">
      <c r="A1002" s="84" t="s">
        <v>4978</v>
      </c>
      <c r="B1002" s="84" t="s">
        <v>11466</v>
      </c>
      <c r="C1002" s="84" t="s">
        <v>6099</v>
      </c>
    </row>
    <row r="1003" spans="1:3" ht="409.5" x14ac:dyDescent="0.25">
      <c r="A1003" s="84" t="s">
        <v>4977</v>
      </c>
      <c r="B1003" s="84" t="s">
        <v>11467</v>
      </c>
      <c r="C1003" s="84" t="s">
        <v>11468</v>
      </c>
    </row>
    <row r="1004" spans="1:3" ht="409.5" x14ac:dyDescent="0.25">
      <c r="A1004" s="84" t="s">
        <v>4957</v>
      </c>
      <c r="B1004" s="84" t="s">
        <v>11469</v>
      </c>
      <c r="C1004" s="84" t="s">
        <v>11470</v>
      </c>
    </row>
    <row r="1005" spans="1:3" ht="395.25" x14ac:dyDescent="0.25">
      <c r="A1005" s="84" t="s">
        <v>4972</v>
      </c>
      <c r="B1005" s="84" t="s">
        <v>11471</v>
      </c>
      <c r="C1005" s="84" t="s">
        <v>11472</v>
      </c>
    </row>
    <row r="1006" spans="1:3" ht="409.5" x14ac:dyDescent="0.25">
      <c r="A1006" s="84" t="s">
        <v>4944</v>
      </c>
      <c r="B1006" s="84" t="s">
        <v>6012</v>
      </c>
      <c r="C1006" s="84" t="s">
        <v>11473</v>
      </c>
    </row>
    <row r="1007" spans="1:3" ht="409.5" x14ac:dyDescent="0.25">
      <c r="A1007" s="84" t="s">
        <v>4740</v>
      </c>
      <c r="B1007" s="84" t="s">
        <v>11474</v>
      </c>
      <c r="C1007" s="84" t="s">
        <v>6126</v>
      </c>
    </row>
    <row r="1008" spans="1:3" ht="293.25" x14ac:dyDescent="0.25">
      <c r="A1008" s="84" t="s">
        <v>4966</v>
      </c>
      <c r="B1008" s="84" t="s">
        <v>11475</v>
      </c>
      <c r="C1008" s="84" t="s">
        <v>6090</v>
      </c>
    </row>
    <row r="1009" spans="1:3" ht="409.5" x14ac:dyDescent="0.25">
      <c r="A1009" s="84" t="s">
        <v>4962</v>
      </c>
      <c r="B1009" s="84" t="s">
        <v>11476</v>
      </c>
      <c r="C1009" s="84" t="s">
        <v>11477</v>
      </c>
    </row>
    <row r="1010" spans="1:3" ht="409.5" x14ac:dyDescent="0.25">
      <c r="A1010" s="84" t="s">
        <v>4961</v>
      </c>
      <c r="B1010" s="84" t="s">
        <v>11478</v>
      </c>
      <c r="C1010" s="84" t="s">
        <v>11479</v>
      </c>
    </row>
    <row r="1011" spans="1:3" ht="409.5" x14ac:dyDescent="0.25">
      <c r="A1011" s="84" t="s">
        <v>4950</v>
      </c>
      <c r="B1011" s="84" t="s">
        <v>11480</v>
      </c>
      <c r="C1011" s="84" t="s">
        <v>11481</v>
      </c>
    </row>
    <row r="1012" spans="1:3" ht="409.5" x14ac:dyDescent="0.25">
      <c r="A1012" s="84" t="s">
        <v>4949</v>
      </c>
      <c r="B1012" s="84" t="s">
        <v>11482</v>
      </c>
      <c r="C1012" s="84" t="s">
        <v>11483</v>
      </c>
    </row>
    <row r="1013" spans="1:3" ht="409.5" x14ac:dyDescent="0.25">
      <c r="A1013" s="84" t="s">
        <v>4943</v>
      </c>
      <c r="B1013" s="84" t="s">
        <v>11484</v>
      </c>
      <c r="C1013" s="84" t="s">
        <v>11485</v>
      </c>
    </row>
    <row r="1014" spans="1:3" ht="409.5" x14ac:dyDescent="0.25">
      <c r="A1014" s="84" t="s">
        <v>4939</v>
      </c>
      <c r="B1014" s="84" t="s">
        <v>11486</v>
      </c>
      <c r="C1014" s="84" t="s">
        <v>5051</v>
      </c>
    </row>
    <row r="1015" spans="1:3" ht="409.5" x14ac:dyDescent="0.25">
      <c r="A1015" s="84" t="s">
        <v>5045</v>
      </c>
      <c r="B1015" s="84" t="s">
        <v>6001</v>
      </c>
      <c r="C1015" s="84" t="s">
        <v>11487</v>
      </c>
    </row>
    <row r="1016" spans="1:3" ht="409.5" x14ac:dyDescent="0.25">
      <c r="A1016" s="84" t="s">
        <v>5048</v>
      </c>
      <c r="B1016" s="84" t="s">
        <v>5999</v>
      </c>
      <c r="C1016" s="84" t="s">
        <v>11488</v>
      </c>
    </row>
    <row r="1017" spans="1:3" ht="409.5" x14ac:dyDescent="0.25">
      <c r="A1017" s="84" t="s">
        <v>5047</v>
      </c>
      <c r="B1017" s="84" t="s">
        <v>6002</v>
      </c>
      <c r="C1017" s="84" t="s">
        <v>11489</v>
      </c>
    </row>
    <row r="1018" spans="1:3" ht="409.5" x14ac:dyDescent="0.25">
      <c r="A1018" s="84" t="s">
        <v>5046</v>
      </c>
      <c r="B1018" s="84" t="s">
        <v>6003</v>
      </c>
      <c r="C1018" s="84" t="s">
        <v>11490</v>
      </c>
    </row>
    <row r="1019" spans="1:3" ht="409.5" x14ac:dyDescent="0.25">
      <c r="A1019" s="84" t="s">
        <v>4933</v>
      </c>
      <c r="B1019" s="84" t="s">
        <v>11491</v>
      </c>
      <c r="C1019" s="84" t="s">
        <v>11492</v>
      </c>
    </row>
    <row r="1020" spans="1:3" ht="140.25" x14ac:dyDescent="0.25">
      <c r="A1020" s="84" t="s">
        <v>11493</v>
      </c>
      <c r="B1020" s="84" t="s">
        <v>11494</v>
      </c>
      <c r="C1020" s="84" t="s">
        <v>11495</v>
      </c>
    </row>
    <row r="1021" spans="1:3" ht="409.5" x14ac:dyDescent="0.25">
      <c r="A1021" s="84" t="s">
        <v>4915</v>
      </c>
      <c r="B1021" s="84" t="s">
        <v>11496</v>
      </c>
      <c r="C1021" s="84" t="s">
        <v>11497</v>
      </c>
    </row>
    <row r="1022" spans="1:3" ht="409.5" x14ac:dyDescent="0.25">
      <c r="A1022" s="84" t="s">
        <v>4863</v>
      </c>
      <c r="B1022" s="84" t="s">
        <v>11498</v>
      </c>
      <c r="C1022" s="84" t="s">
        <v>6155</v>
      </c>
    </row>
    <row r="1023" spans="1:3" ht="409.5" x14ac:dyDescent="0.25">
      <c r="A1023" s="84" t="s">
        <v>4864</v>
      </c>
      <c r="B1023" s="84" t="s">
        <v>11499</v>
      </c>
      <c r="C1023" s="84" t="s">
        <v>11500</v>
      </c>
    </row>
    <row r="1024" spans="1:3" ht="409.5" x14ac:dyDescent="0.25">
      <c r="A1024" s="84" t="s">
        <v>4865</v>
      </c>
      <c r="B1024" s="84" t="s">
        <v>11501</v>
      </c>
      <c r="C1024" s="84" t="s">
        <v>6141</v>
      </c>
    </row>
    <row r="1025" spans="1:3" ht="409.5" x14ac:dyDescent="0.25">
      <c r="A1025" s="84" t="s">
        <v>4867</v>
      </c>
      <c r="B1025" s="84" t="s">
        <v>11502</v>
      </c>
      <c r="C1025" s="84" t="s">
        <v>11503</v>
      </c>
    </row>
    <row r="1026" spans="1:3" ht="409.5" x14ac:dyDescent="0.25">
      <c r="A1026" s="84" t="s">
        <v>4920</v>
      </c>
      <c r="B1026" s="84" t="s">
        <v>11504</v>
      </c>
      <c r="C1026" s="84" t="s">
        <v>11505</v>
      </c>
    </row>
    <row r="1027" spans="1:3" ht="409.5" x14ac:dyDescent="0.25">
      <c r="A1027" s="84" t="s">
        <v>9698</v>
      </c>
      <c r="B1027" s="84" t="s">
        <v>11506</v>
      </c>
      <c r="C1027" s="84" t="s">
        <v>11507</v>
      </c>
    </row>
    <row r="1028" spans="1:3" ht="409.5" x14ac:dyDescent="0.25">
      <c r="A1028" s="84" t="s">
        <v>4912</v>
      </c>
      <c r="B1028" s="84" t="s">
        <v>11508</v>
      </c>
      <c r="C1028" s="84" t="s">
        <v>6152</v>
      </c>
    </row>
    <row r="1029" spans="1:3" ht="409.5" x14ac:dyDescent="0.25">
      <c r="A1029" s="84" t="s">
        <v>4917</v>
      </c>
      <c r="B1029" s="84" t="s">
        <v>6011</v>
      </c>
      <c r="C1029" s="84" t="s">
        <v>11509</v>
      </c>
    </row>
    <row r="1030" spans="1:3" ht="409.5" x14ac:dyDescent="0.25">
      <c r="A1030" s="84" t="s">
        <v>4914</v>
      </c>
      <c r="B1030" s="84" t="s">
        <v>11510</v>
      </c>
      <c r="C1030" s="84" t="s">
        <v>11511</v>
      </c>
    </row>
    <row r="1031" spans="1:3" ht="409.5" x14ac:dyDescent="0.25">
      <c r="A1031" s="84" t="s">
        <v>4911</v>
      </c>
      <c r="B1031" s="84" t="s">
        <v>11512</v>
      </c>
      <c r="C1031" s="84" t="s">
        <v>11513</v>
      </c>
    </row>
    <row r="1032" spans="1:3" ht="63.75" x14ac:dyDescent="0.25">
      <c r="A1032" s="84" t="s">
        <v>4913</v>
      </c>
      <c r="B1032" s="84" t="s">
        <v>4530</v>
      </c>
      <c r="C1032" s="84" t="s">
        <v>11514</v>
      </c>
    </row>
    <row r="1033" spans="1:3" ht="409.5" x14ac:dyDescent="0.25">
      <c r="A1033" s="84" t="s">
        <v>4910</v>
      </c>
      <c r="B1033" s="84" t="s">
        <v>11515</v>
      </c>
      <c r="C1033" s="84" t="s">
        <v>11516</v>
      </c>
    </row>
    <row r="1034" spans="1:3" ht="409.5" x14ac:dyDescent="0.25">
      <c r="A1034" s="84" t="s">
        <v>4898</v>
      </c>
      <c r="B1034" s="84" t="s">
        <v>11517</v>
      </c>
      <c r="C1034" s="84" t="s">
        <v>5042</v>
      </c>
    </row>
    <row r="1035" spans="1:3" ht="409.5" x14ac:dyDescent="0.25">
      <c r="A1035" s="84" t="s">
        <v>4906</v>
      </c>
      <c r="B1035" s="84" t="s">
        <v>6122</v>
      </c>
      <c r="C1035" s="84" t="s">
        <v>11518</v>
      </c>
    </row>
    <row r="1036" spans="1:3" ht="409.5" x14ac:dyDescent="0.25">
      <c r="A1036" s="84" t="s">
        <v>4907</v>
      </c>
      <c r="B1036" s="84" t="s">
        <v>6123</v>
      </c>
      <c r="C1036" s="84" t="s">
        <v>11519</v>
      </c>
    </row>
    <row r="1037" spans="1:3" ht="409.5" x14ac:dyDescent="0.25">
      <c r="A1037" s="84" t="s">
        <v>4908</v>
      </c>
      <c r="B1037" s="84" t="s">
        <v>6119</v>
      </c>
      <c r="C1037" s="84" t="s">
        <v>11520</v>
      </c>
    </row>
    <row r="1038" spans="1:3" ht="409.5" x14ac:dyDescent="0.25">
      <c r="A1038" s="84" t="s">
        <v>4905</v>
      </c>
      <c r="B1038" s="84" t="s">
        <v>11521</v>
      </c>
      <c r="C1038" s="84" t="s">
        <v>5053</v>
      </c>
    </row>
    <row r="1039" spans="1:3" ht="409.5" x14ac:dyDescent="0.25">
      <c r="A1039" s="84" t="s">
        <v>4903</v>
      </c>
      <c r="B1039" s="84" t="s">
        <v>11522</v>
      </c>
      <c r="C1039" s="84" t="s">
        <v>11523</v>
      </c>
    </row>
    <row r="1040" spans="1:3" ht="409.5" x14ac:dyDescent="0.25">
      <c r="A1040" s="84" t="s">
        <v>9700</v>
      </c>
      <c r="B1040" s="84" t="s">
        <v>11524</v>
      </c>
      <c r="C1040" s="84" t="s">
        <v>11525</v>
      </c>
    </row>
    <row r="1041" spans="1:3" ht="382.5" x14ac:dyDescent="0.25">
      <c r="A1041" s="84" t="s">
        <v>9729</v>
      </c>
      <c r="B1041" s="84" t="s">
        <v>11526</v>
      </c>
      <c r="C1041" s="84" t="s">
        <v>11527</v>
      </c>
    </row>
    <row r="1042" spans="1:3" ht="409.5" x14ac:dyDescent="0.25">
      <c r="A1042" s="84" t="s">
        <v>4892</v>
      </c>
      <c r="B1042" s="84" t="s">
        <v>11528</v>
      </c>
      <c r="C1042" s="84" t="s">
        <v>6098</v>
      </c>
    </row>
    <row r="1043" spans="1:3" ht="409.5" x14ac:dyDescent="0.25">
      <c r="A1043" s="84" t="s">
        <v>4791</v>
      </c>
      <c r="B1043" s="84" t="s">
        <v>11529</v>
      </c>
      <c r="C1043" s="84" t="s">
        <v>11530</v>
      </c>
    </row>
    <row r="1044" spans="1:3" ht="409.5" x14ac:dyDescent="0.25">
      <c r="A1044" s="84" t="s">
        <v>4883</v>
      </c>
      <c r="B1044" s="84" t="s">
        <v>11531</v>
      </c>
      <c r="C1044" s="84" t="s">
        <v>11532</v>
      </c>
    </row>
    <row r="1045" spans="1:3" ht="409.5" x14ac:dyDescent="0.25">
      <c r="A1045" s="84" t="s">
        <v>4780</v>
      </c>
      <c r="B1045" s="84" t="s">
        <v>11533</v>
      </c>
      <c r="C1045" s="84" t="s">
        <v>11534</v>
      </c>
    </row>
    <row r="1046" spans="1:3" ht="409.5" x14ac:dyDescent="0.25">
      <c r="A1046" s="84" t="s">
        <v>4877</v>
      </c>
      <c r="B1046" s="84" t="s">
        <v>11535</v>
      </c>
      <c r="C1046" s="84" t="s">
        <v>11536</v>
      </c>
    </row>
    <row r="1047" spans="1:3" ht="409.5" x14ac:dyDescent="0.25">
      <c r="A1047" s="84" t="s">
        <v>9725</v>
      </c>
      <c r="B1047" s="84" t="s">
        <v>11537</v>
      </c>
      <c r="C1047" s="84" t="s">
        <v>11538</v>
      </c>
    </row>
    <row r="1048" spans="1:3" ht="409.5" x14ac:dyDescent="0.25">
      <c r="A1048" s="84" t="s">
        <v>4804</v>
      </c>
      <c r="B1048" s="84" t="s">
        <v>11539</v>
      </c>
      <c r="C1048" s="84" t="s">
        <v>11540</v>
      </c>
    </row>
    <row r="1049" spans="1:3" ht="409.5" x14ac:dyDescent="0.25">
      <c r="A1049" s="84" t="s">
        <v>4827</v>
      </c>
      <c r="B1049" s="84" t="s">
        <v>11541</v>
      </c>
      <c r="C1049" s="84" t="s">
        <v>11542</v>
      </c>
    </row>
    <row r="1050" spans="1:3" ht="409.5" x14ac:dyDescent="0.25">
      <c r="A1050" s="84" t="s">
        <v>4831</v>
      </c>
      <c r="B1050" s="84" t="s">
        <v>11543</v>
      </c>
      <c r="C1050" s="84" t="s">
        <v>11544</v>
      </c>
    </row>
    <row r="1051" spans="1:3" ht="409.5" x14ac:dyDescent="0.25">
      <c r="A1051" s="84" t="s">
        <v>4876</v>
      </c>
      <c r="B1051" s="84" t="s">
        <v>11545</v>
      </c>
      <c r="C1051" s="84" t="s">
        <v>6029</v>
      </c>
    </row>
    <row r="1052" spans="1:3" ht="409.5" x14ac:dyDescent="0.25">
      <c r="A1052" s="84" t="s">
        <v>4869</v>
      </c>
      <c r="B1052" s="84" t="s">
        <v>11546</v>
      </c>
      <c r="C1052" s="84" t="s">
        <v>11547</v>
      </c>
    </row>
    <row r="1053" spans="1:3" ht="409.5" x14ac:dyDescent="0.25">
      <c r="A1053" s="84" t="s">
        <v>4859</v>
      </c>
      <c r="B1053" s="84" t="s">
        <v>11548</v>
      </c>
      <c r="C1053" s="84" t="s">
        <v>11549</v>
      </c>
    </row>
    <row r="1054" spans="1:3" ht="409.5" x14ac:dyDescent="0.25">
      <c r="A1054" s="84" t="s">
        <v>4866</v>
      </c>
      <c r="B1054" s="84" t="s">
        <v>11550</v>
      </c>
      <c r="C1054" s="84" t="s">
        <v>11551</v>
      </c>
    </row>
    <row r="1055" spans="1:3" ht="409.5" x14ac:dyDescent="0.25">
      <c r="A1055" s="84" t="s">
        <v>4837</v>
      </c>
      <c r="B1055" s="84" t="s">
        <v>11552</v>
      </c>
      <c r="C1055" s="84" t="s">
        <v>11553</v>
      </c>
    </row>
    <row r="1056" spans="1:3" ht="409.5" x14ac:dyDescent="0.25">
      <c r="A1056" s="84" t="s">
        <v>4870</v>
      </c>
      <c r="B1056" s="84" t="s">
        <v>11554</v>
      </c>
      <c r="C1056" s="84" t="s">
        <v>11555</v>
      </c>
    </row>
    <row r="1057" spans="1:3" ht="409.5" x14ac:dyDescent="0.25">
      <c r="A1057" s="84" t="s">
        <v>4875</v>
      </c>
      <c r="B1057" s="84" t="s">
        <v>11556</v>
      </c>
      <c r="C1057" s="84" t="s">
        <v>11557</v>
      </c>
    </row>
    <row r="1058" spans="1:3" ht="409.5" x14ac:dyDescent="0.25">
      <c r="A1058" s="84" t="s">
        <v>4828</v>
      </c>
      <c r="B1058" s="84" t="s">
        <v>11558</v>
      </c>
      <c r="C1058" s="84" t="s">
        <v>11559</v>
      </c>
    </row>
    <row r="1059" spans="1:3" ht="409.5" x14ac:dyDescent="0.25">
      <c r="A1059" s="84" t="s">
        <v>4871</v>
      </c>
      <c r="B1059" s="84" t="s">
        <v>11560</v>
      </c>
      <c r="C1059" s="84" t="s">
        <v>11561</v>
      </c>
    </row>
    <row r="1060" spans="1:3" ht="409.5" x14ac:dyDescent="0.25">
      <c r="A1060" s="84" t="s">
        <v>4873</v>
      </c>
      <c r="B1060" s="84" t="s">
        <v>11562</v>
      </c>
      <c r="C1060" s="84" t="s">
        <v>11563</v>
      </c>
    </row>
    <row r="1061" spans="1:3" ht="409.5" x14ac:dyDescent="0.25">
      <c r="A1061" s="84" t="s">
        <v>4872</v>
      </c>
      <c r="B1061" s="84" t="s">
        <v>11564</v>
      </c>
      <c r="C1061" s="84" t="s">
        <v>11565</v>
      </c>
    </row>
    <row r="1062" spans="1:3" ht="280.5" x14ac:dyDescent="0.25">
      <c r="A1062" s="84" t="s">
        <v>4862</v>
      </c>
      <c r="B1062" s="84" t="s">
        <v>11566</v>
      </c>
      <c r="C1062" s="84" t="s">
        <v>11567</v>
      </c>
    </row>
    <row r="1063" spans="1:3" ht="409.5" x14ac:dyDescent="0.25">
      <c r="A1063" s="84" t="s">
        <v>4856</v>
      </c>
      <c r="B1063" s="84" t="s">
        <v>11568</v>
      </c>
      <c r="C1063" s="84" t="s">
        <v>5032</v>
      </c>
    </row>
    <row r="1064" spans="1:3" ht="409.5" x14ac:dyDescent="0.25">
      <c r="A1064" s="84" t="s">
        <v>4857</v>
      </c>
      <c r="B1064" s="84" t="s">
        <v>11569</v>
      </c>
      <c r="C1064" s="84" t="s">
        <v>5031</v>
      </c>
    </row>
    <row r="1065" spans="1:3" ht="409.5" x14ac:dyDescent="0.25">
      <c r="A1065" s="84" t="s">
        <v>4851</v>
      </c>
      <c r="B1065" s="84" t="s">
        <v>6000</v>
      </c>
      <c r="C1065" s="84" t="s">
        <v>11570</v>
      </c>
    </row>
    <row r="1066" spans="1:3" ht="409.5" x14ac:dyDescent="0.25">
      <c r="A1066" s="84" t="s">
        <v>4855</v>
      </c>
      <c r="B1066" s="84" t="s">
        <v>11571</v>
      </c>
      <c r="C1066" s="84" t="s">
        <v>6044</v>
      </c>
    </row>
    <row r="1067" spans="1:3" ht="409.5" x14ac:dyDescent="0.25">
      <c r="A1067" s="84" t="s">
        <v>9706</v>
      </c>
      <c r="B1067" s="84" t="s">
        <v>11572</v>
      </c>
      <c r="C1067" s="84" t="s">
        <v>11573</v>
      </c>
    </row>
    <row r="1068" spans="1:3" ht="409.5" x14ac:dyDescent="0.25">
      <c r="A1068" s="84" t="s">
        <v>4853</v>
      </c>
      <c r="B1068" s="84" t="s">
        <v>11574</v>
      </c>
      <c r="C1068" s="84" t="s">
        <v>11575</v>
      </c>
    </row>
    <row r="1069" spans="1:3" ht="409.5" x14ac:dyDescent="0.25">
      <c r="A1069" s="84" t="s">
        <v>4823</v>
      </c>
      <c r="B1069" s="84" t="s">
        <v>6069</v>
      </c>
      <c r="C1069" s="84" t="s">
        <v>11576</v>
      </c>
    </row>
    <row r="1070" spans="1:3" ht="178.5" x14ac:dyDescent="0.25">
      <c r="A1070" s="84" t="s">
        <v>9079</v>
      </c>
      <c r="B1070" s="84" t="s">
        <v>11577</v>
      </c>
      <c r="C1070" s="84" t="s">
        <v>11578</v>
      </c>
    </row>
    <row r="1071" spans="1:3" ht="409.5" x14ac:dyDescent="0.25">
      <c r="A1071" s="84" t="s">
        <v>4850</v>
      </c>
      <c r="B1071" s="84" t="s">
        <v>11579</v>
      </c>
      <c r="C1071" s="84" t="s">
        <v>6087</v>
      </c>
    </row>
    <row r="1072" spans="1:3" ht="409.5" x14ac:dyDescent="0.25">
      <c r="A1072" s="84" t="s">
        <v>4848</v>
      </c>
      <c r="B1072" s="84" t="s">
        <v>6151</v>
      </c>
      <c r="C1072" s="84" t="s">
        <v>11580</v>
      </c>
    </row>
    <row r="1073" spans="1:3" ht="409.5" x14ac:dyDescent="0.25">
      <c r="A1073" s="84" t="s">
        <v>4847</v>
      </c>
      <c r="B1073" s="84" t="s">
        <v>11581</v>
      </c>
      <c r="C1073" s="84" t="s">
        <v>6034</v>
      </c>
    </row>
    <row r="1074" spans="1:3" ht="409.5" x14ac:dyDescent="0.25">
      <c r="A1074" s="84" t="s">
        <v>4798</v>
      </c>
      <c r="B1074" s="84" t="s">
        <v>11582</v>
      </c>
      <c r="C1074" s="84" t="s">
        <v>6132</v>
      </c>
    </row>
    <row r="1075" spans="1:3" ht="409.5" x14ac:dyDescent="0.25">
      <c r="A1075" s="84" t="s">
        <v>4845</v>
      </c>
      <c r="B1075" s="84" t="s">
        <v>11583</v>
      </c>
      <c r="C1075" s="84" t="s">
        <v>11584</v>
      </c>
    </row>
    <row r="1076" spans="1:3" ht="102" x14ac:dyDescent="0.25">
      <c r="A1076" s="84" t="s">
        <v>11585</v>
      </c>
      <c r="B1076" s="84" t="s">
        <v>4530</v>
      </c>
      <c r="C1076" s="84" t="s">
        <v>11586</v>
      </c>
    </row>
    <row r="1077" spans="1:3" ht="409.5" x14ac:dyDescent="0.25">
      <c r="A1077" s="84" t="s">
        <v>4839</v>
      </c>
      <c r="B1077" s="84" t="s">
        <v>11587</v>
      </c>
      <c r="C1077" s="84" t="s">
        <v>5035</v>
      </c>
    </row>
    <row r="1078" spans="1:3" ht="409.5" x14ac:dyDescent="0.25">
      <c r="A1078" s="84" t="s">
        <v>4833</v>
      </c>
      <c r="B1078" s="84" t="s">
        <v>11588</v>
      </c>
      <c r="C1078" s="84" t="s">
        <v>11589</v>
      </c>
    </row>
    <row r="1079" spans="1:3" ht="409.5" x14ac:dyDescent="0.25">
      <c r="A1079" s="84" t="s">
        <v>4834</v>
      </c>
      <c r="B1079" s="84" t="s">
        <v>6046</v>
      </c>
      <c r="C1079" s="84" t="s">
        <v>11590</v>
      </c>
    </row>
    <row r="1080" spans="1:3" ht="409.5" x14ac:dyDescent="0.25">
      <c r="A1080" s="84" t="s">
        <v>4832</v>
      </c>
      <c r="B1080" s="84" t="s">
        <v>11591</v>
      </c>
      <c r="C1080" s="84" t="s">
        <v>11592</v>
      </c>
    </row>
    <row r="1081" spans="1:3" ht="409.5" x14ac:dyDescent="0.25">
      <c r="A1081" s="84" t="s">
        <v>4818</v>
      </c>
      <c r="B1081" s="84" t="s">
        <v>11593</v>
      </c>
      <c r="C1081" s="84" t="s">
        <v>11594</v>
      </c>
    </row>
    <row r="1082" spans="1:3" ht="409.5" x14ac:dyDescent="0.25">
      <c r="A1082" s="84" t="s">
        <v>4819</v>
      </c>
      <c r="B1082" s="84" t="s">
        <v>11595</v>
      </c>
      <c r="C1082" s="84" t="s">
        <v>11596</v>
      </c>
    </row>
    <row r="1083" spans="1:3" ht="409.5" x14ac:dyDescent="0.25">
      <c r="A1083" s="84" t="s">
        <v>4820</v>
      </c>
      <c r="B1083" s="84" t="s">
        <v>11597</v>
      </c>
      <c r="C1083" s="84" t="s">
        <v>11598</v>
      </c>
    </row>
    <row r="1084" spans="1:3" ht="409.5" x14ac:dyDescent="0.25">
      <c r="A1084" s="84" t="s">
        <v>4821</v>
      </c>
      <c r="B1084" s="84" t="s">
        <v>11599</v>
      </c>
      <c r="C1084" s="84" t="s">
        <v>11600</v>
      </c>
    </row>
    <row r="1085" spans="1:3" ht="409.5" x14ac:dyDescent="0.25">
      <c r="A1085" s="84" t="s">
        <v>4822</v>
      </c>
      <c r="B1085" s="84" t="s">
        <v>11601</v>
      </c>
      <c r="C1085" s="84" t="s">
        <v>11602</v>
      </c>
    </row>
    <row r="1086" spans="1:3" ht="409.5" x14ac:dyDescent="0.25">
      <c r="A1086" s="84" t="s">
        <v>4824</v>
      </c>
      <c r="B1086" s="84" t="s">
        <v>11603</v>
      </c>
      <c r="C1086" s="84" t="s">
        <v>11604</v>
      </c>
    </row>
    <row r="1087" spans="1:3" ht="409.5" x14ac:dyDescent="0.25">
      <c r="A1087" s="84" t="s">
        <v>4825</v>
      </c>
      <c r="B1087" s="84" t="s">
        <v>11605</v>
      </c>
      <c r="C1087" s="84" t="s">
        <v>11606</v>
      </c>
    </row>
    <row r="1088" spans="1:3" ht="409.5" x14ac:dyDescent="0.25">
      <c r="A1088" s="84" t="s">
        <v>4790</v>
      </c>
      <c r="B1088" s="84" t="s">
        <v>11607</v>
      </c>
      <c r="C1088" s="84" t="s">
        <v>5040</v>
      </c>
    </row>
    <row r="1089" spans="1:3" ht="409.5" x14ac:dyDescent="0.25">
      <c r="A1089" s="84" t="s">
        <v>4813</v>
      </c>
      <c r="B1089" s="84" t="s">
        <v>11608</v>
      </c>
      <c r="C1089" s="84" t="s">
        <v>11609</v>
      </c>
    </row>
    <row r="1090" spans="1:3" ht="409.5" x14ac:dyDescent="0.25">
      <c r="A1090" s="84" t="s">
        <v>9357</v>
      </c>
      <c r="B1090" s="84" t="s">
        <v>11610</v>
      </c>
      <c r="C1090" s="84" t="s">
        <v>11611</v>
      </c>
    </row>
    <row r="1091" spans="1:3" ht="409.5" x14ac:dyDescent="0.25">
      <c r="A1091" s="84" t="s">
        <v>9722</v>
      </c>
      <c r="B1091" s="84" t="s">
        <v>11612</v>
      </c>
      <c r="C1091" s="84" t="s">
        <v>11613</v>
      </c>
    </row>
    <row r="1092" spans="1:3" ht="204" x14ac:dyDescent="0.25">
      <c r="A1092" s="84" t="s">
        <v>5019</v>
      </c>
      <c r="B1092" s="84" t="s">
        <v>11614</v>
      </c>
      <c r="C1092" s="84" t="s">
        <v>6022</v>
      </c>
    </row>
    <row r="1093" spans="1:3" ht="409.5" x14ac:dyDescent="0.25">
      <c r="A1093" s="84" t="s">
        <v>4810</v>
      </c>
      <c r="B1093" s="84" t="s">
        <v>11615</v>
      </c>
      <c r="C1093" s="84" t="s">
        <v>5041</v>
      </c>
    </row>
    <row r="1094" spans="1:3" ht="409.5" x14ac:dyDescent="0.25">
      <c r="A1094" s="84" t="s">
        <v>4808</v>
      </c>
      <c r="B1094" s="84" t="s">
        <v>11616</v>
      </c>
      <c r="C1094" s="84" t="s">
        <v>11617</v>
      </c>
    </row>
    <row r="1095" spans="1:3" ht="409.5" x14ac:dyDescent="0.25">
      <c r="A1095" s="84" t="s">
        <v>4803</v>
      </c>
      <c r="B1095" s="84" t="s">
        <v>11618</v>
      </c>
      <c r="C1095" s="84" t="s">
        <v>11619</v>
      </c>
    </row>
    <row r="1096" spans="1:3" ht="409.5" x14ac:dyDescent="0.25">
      <c r="A1096" s="84" t="s">
        <v>4802</v>
      </c>
      <c r="B1096" s="84" t="s">
        <v>11620</v>
      </c>
      <c r="C1096" s="84" t="s">
        <v>11621</v>
      </c>
    </row>
    <row r="1097" spans="1:3" ht="409.5" x14ac:dyDescent="0.25">
      <c r="A1097" s="84" t="s">
        <v>4800</v>
      </c>
      <c r="B1097" s="84" t="s">
        <v>11622</v>
      </c>
      <c r="C1097" s="84" t="s">
        <v>11623</v>
      </c>
    </row>
    <row r="1098" spans="1:3" ht="409.5" x14ac:dyDescent="0.25">
      <c r="A1098" s="84" t="s">
        <v>4798</v>
      </c>
      <c r="B1098" s="84" t="s">
        <v>11624</v>
      </c>
      <c r="C1098" s="84" t="s">
        <v>5028</v>
      </c>
    </row>
    <row r="1099" spans="1:3" ht="409.5" x14ac:dyDescent="0.25">
      <c r="A1099" s="84" t="s">
        <v>9531</v>
      </c>
      <c r="B1099" s="84" t="s">
        <v>11625</v>
      </c>
      <c r="C1099" s="84" t="s">
        <v>11626</v>
      </c>
    </row>
    <row r="1100" spans="1:3" ht="409.5" x14ac:dyDescent="0.25">
      <c r="A1100" s="84" t="s">
        <v>4785</v>
      </c>
      <c r="B1100" s="84" t="s">
        <v>11627</v>
      </c>
      <c r="C1100" s="84" t="s">
        <v>11628</v>
      </c>
    </row>
    <row r="1101" spans="1:3" ht="267.75" x14ac:dyDescent="0.25">
      <c r="A1101" s="84" t="s">
        <v>4788</v>
      </c>
      <c r="B1101" s="84" t="s">
        <v>11629</v>
      </c>
      <c r="C1101" s="84" t="s">
        <v>11630</v>
      </c>
    </row>
    <row r="1102" spans="1:3" ht="409.5" x14ac:dyDescent="0.25">
      <c r="A1102" s="84" t="s">
        <v>9731</v>
      </c>
      <c r="B1102" s="84" t="s">
        <v>11631</v>
      </c>
      <c r="C1102" s="84" t="s">
        <v>11632</v>
      </c>
    </row>
    <row r="1103" spans="1:3" ht="409.5" x14ac:dyDescent="0.25">
      <c r="A1103" s="84" t="s">
        <v>4783</v>
      </c>
      <c r="B1103" s="84" t="s">
        <v>11633</v>
      </c>
      <c r="C1103" s="84" t="s">
        <v>5050</v>
      </c>
    </row>
    <row r="1104" spans="1:3" ht="409.5" x14ac:dyDescent="0.25">
      <c r="A1104" s="84" t="s">
        <v>9709</v>
      </c>
      <c r="B1104" s="84" t="s">
        <v>11634</v>
      </c>
      <c r="C1104" s="84" t="s">
        <v>11635</v>
      </c>
    </row>
    <row r="1105" spans="1:3" ht="409.5" x14ac:dyDescent="0.25">
      <c r="A1105" s="84" t="s">
        <v>5027</v>
      </c>
      <c r="B1105" s="84" t="s">
        <v>11636</v>
      </c>
      <c r="C1105" s="84" t="s">
        <v>11637</v>
      </c>
    </row>
    <row r="1106" spans="1:3" ht="409.5" x14ac:dyDescent="0.25">
      <c r="A1106" s="84" t="s">
        <v>11638</v>
      </c>
      <c r="B1106" s="84" t="s">
        <v>11639</v>
      </c>
      <c r="C1106" s="84" t="s">
        <v>11640</v>
      </c>
    </row>
    <row r="1107" spans="1:3" ht="409.5" x14ac:dyDescent="0.25">
      <c r="A1107" s="84" t="s">
        <v>5049</v>
      </c>
      <c r="B1107" s="84" t="s">
        <v>11641</v>
      </c>
      <c r="C1107" s="84" t="s">
        <v>6049</v>
      </c>
    </row>
    <row r="1108" spans="1:3" ht="409.5" x14ac:dyDescent="0.25">
      <c r="A1108" s="84" t="s">
        <v>4752</v>
      </c>
      <c r="B1108" s="84" t="s">
        <v>11642</v>
      </c>
      <c r="C1108" s="84" t="s">
        <v>11643</v>
      </c>
    </row>
    <row r="1109" spans="1:3" ht="369.75" x14ac:dyDescent="0.25">
      <c r="A1109" s="84" t="s">
        <v>9406</v>
      </c>
      <c r="B1109" s="84" t="s">
        <v>11644</v>
      </c>
      <c r="C1109" s="84" t="s">
        <v>11645</v>
      </c>
    </row>
    <row r="1110" spans="1:3" ht="409.5" x14ac:dyDescent="0.25">
      <c r="A1110" s="84" t="s">
        <v>9130</v>
      </c>
      <c r="B1110" s="84" t="s">
        <v>11646</v>
      </c>
      <c r="C1110" s="84" t="s">
        <v>11647</v>
      </c>
    </row>
    <row r="1111" spans="1:3" ht="409.5" x14ac:dyDescent="0.25">
      <c r="A1111" s="84" t="s">
        <v>4777</v>
      </c>
      <c r="B1111" s="84" t="s">
        <v>6045</v>
      </c>
      <c r="C1111" s="84" t="s">
        <v>11648</v>
      </c>
    </row>
    <row r="1112" spans="1:3" ht="409.5" x14ac:dyDescent="0.25">
      <c r="A1112" s="84" t="s">
        <v>4775</v>
      </c>
      <c r="B1112" s="84" t="s">
        <v>11649</v>
      </c>
      <c r="C1112" s="84" t="s">
        <v>11650</v>
      </c>
    </row>
    <row r="1113" spans="1:3" ht="409.5" x14ac:dyDescent="0.25">
      <c r="A1113" s="84" t="s">
        <v>9752</v>
      </c>
      <c r="B1113" s="84" t="s">
        <v>11651</v>
      </c>
      <c r="C1113" s="84" t="s">
        <v>11652</v>
      </c>
    </row>
    <row r="1114" spans="1:3" ht="409.5" x14ac:dyDescent="0.25">
      <c r="A1114" s="84" t="s">
        <v>11653</v>
      </c>
      <c r="B1114" s="84" t="s">
        <v>11654</v>
      </c>
      <c r="C1114" s="84" t="s">
        <v>11655</v>
      </c>
    </row>
    <row r="1115" spans="1:3" ht="409.5" x14ac:dyDescent="0.25">
      <c r="A1115" s="84" t="s">
        <v>4747</v>
      </c>
      <c r="B1115" s="84" t="s">
        <v>11656</v>
      </c>
      <c r="C1115" s="84" t="s">
        <v>11657</v>
      </c>
    </row>
    <row r="1116" spans="1:3" ht="409.5" x14ac:dyDescent="0.25">
      <c r="A1116" s="84" t="s">
        <v>4768</v>
      </c>
      <c r="B1116" s="84" t="s">
        <v>11658</v>
      </c>
      <c r="C1116" s="84" t="s">
        <v>5039</v>
      </c>
    </row>
    <row r="1117" spans="1:3" ht="409.5" x14ac:dyDescent="0.25">
      <c r="A1117" s="84" t="s">
        <v>9720</v>
      </c>
      <c r="B1117" s="84" t="s">
        <v>11659</v>
      </c>
      <c r="C1117" s="84" t="s">
        <v>11660</v>
      </c>
    </row>
    <row r="1118" spans="1:3" ht="409.5" x14ac:dyDescent="0.25">
      <c r="A1118" s="84" t="s">
        <v>9084</v>
      </c>
      <c r="B1118" s="84" t="s">
        <v>11661</v>
      </c>
      <c r="C1118" s="84" t="s">
        <v>11662</v>
      </c>
    </row>
    <row r="1119" spans="1:3" ht="409.5" x14ac:dyDescent="0.25">
      <c r="A1119" s="84" t="s">
        <v>4759</v>
      </c>
      <c r="B1119" s="84" t="s">
        <v>11663</v>
      </c>
      <c r="C1119" s="84" t="s">
        <v>11664</v>
      </c>
    </row>
    <row r="1120" spans="1:3" ht="409.5" x14ac:dyDescent="0.25">
      <c r="A1120" s="84" t="s">
        <v>4758</v>
      </c>
      <c r="B1120" s="84" t="s">
        <v>11665</v>
      </c>
      <c r="C1120" s="84" t="s">
        <v>5056</v>
      </c>
    </row>
    <row r="1121" spans="1:3" ht="409.5" x14ac:dyDescent="0.25">
      <c r="A1121" s="84" t="s">
        <v>4694</v>
      </c>
      <c r="B1121" s="84" t="s">
        <v>11666</v>
      </c>
      <c r="C1121" s="84" t="s">
        <v>11667</v>
      </c>
    </row>
    <row r="1122" spans="1:3" ht="409.5" x14ac:dyDescent="0.25">
      <c r="A1122" s="84" t="s">
        <v>11668</v>
      </c>
      <c r="B1122" s="84" t="s">
        <v>11669</v>
      </c>
      <c r="C1122" s="84" t="s">
        <v>11670</v>
      </c>
    </row>
    <row r="1123" spans="1:3" ht="409.5" x14ac:dyDescent="0.25">
      <c r="A1123" s="84" t="s">
        <v>9688</v>
      </c>
      <c r="B1123" s="84" t="s">
        <v>11671</v>
      </c>
      <c r="C1123" s="84" t="s">
        <v>11672</v>
      </c>
    </row>
    <row r="1124" spans="1:3" ht="409.5" x14ac:dyDescent="0.25">
      <c r="A1124" s="84" t="s">
        <v>4688</v>
      </c>
      <c r="B1124" s="84" t="s">
        <v>6025</v>
      </c>
      <c r="C1124" s="84" t="s">
        <v>11673</v>
      </c>
    </row>
    <row r="1125" spans="1:3" ht="409.5" x14ac:dyDescent="0.25">
      <c r="A1125" s="84" t="s">
        <v>4692</v>
      </c>
      <c r="B1125" s="84" t="s">
        <v>11674</v>
      </c>
      <c r="C1125" s="84" t="s">
        <v>6080</v>
      </c>
    </row>
    <row r="1126" spans="1:3" ht="409.5" x14ac:dyDescent="0.25">
      <c r="A1126" s="84" t="s">
        <v>4681</v>
      </c>
      <c r="B1126" s="84" t="s">
        <v>6024</v>
      </c>
      <c r="C1126" s="84" t="s">
        <v>11675</v>
      </c>
    </row>
    <row r="1127" spans="1:3" ht="409.5" x14ac:dyDescent="0.25">
      <c r="A1127" s="84" t="s">
        <v>11676</v>
      </c>
      <c r="B1127" s="84" t="s">
        <v>11677</v>
      </c>
      <c r="C1127" s="84" t="s">
        <v>11678</v>
      </c>
    </row>
    <row r="1128" spans="1:3" ht="409.5" x14ac:dyDescent="0.25">
      <c r="A1128" s="84" t="s">
        <v>9747</v>
      </c>
      <c r="B1128" s="84" t="s">
        <v>11679</v>
      </c>
      <c r="C1128" s="84" t="s">
        <v>11680</v>
      </c>
    </row>
    <row r="1129" spans="1:3" ht="409.5" x14ac:dyDescent="0.25">
      <c r="A1129" s="84" t="s">
        <v>4680</v>
      </c>
      <c r="B1129" s="84" t="s">
        <v>11681</v>
      </c>
      <c r="C1129" s="84" t="s">
        <v>11682</v>
      </c>
    </row>
    <row r="1130" spans="1:3" ht="63.75" x14ac:dyDescent="0.25">
      <c r="A1130" s="84" t="s">
        <v>11683</v>
      </c>
      <c r="B1130" s="84" t="s">
        <v>11684</v>
      </c>
      <c r="C1130" s="84" t="s">
        <v>11685</v>
      </c>
    </row>
    <row r="1131" spans="1:3" ht="409.5" x14ac:dyDescent="0.25">
      <c r="A1131" s="84" t="s">
        <v>9764</v>
      </c>
      <c r="B1131" s="84" t="s">
        <v>11686</v>
      </c>
      <c r="C1131" s="84" t="s">
        <v>11687</v>
      </c>
    </row>
    <row r="1132" spans="1:3" ht="409.5" x14ac:dyDescent="0.25">
      <c r="A1132" s="84" t="s">
        <v>4690</v>
      </c>
      <c r="B1132" s="84" t="s">
        <v>11688</v>
      </c>
      <c r="C1132" s="84" t="s">
        <v>11689</v>
      </c>
    </row>
    <row r="1133" spans="1:3" ht="409.5" x14ac:dyDescent="0.25">
      <c r="A1133" s="84" t="s">
        <v>4679</v>
      </c>
      <c r="B1133" s="84" t="s">
        <v>11690</v>
      </c>
      <c r="C1133" s="84" t="s">
        <v>5037</v>
      </c>
    </row>
    <row r="1134" spans="1:3" ht="229.5" x14ac:dyDescent="0.25">
      <c r="A1134" s="84" t="s">
        <v>9452</v>
      </c>
      <c r="B1134" s="84" t="s">
        <v>11691</v>
      </c>
      <c r="C1134" s="84" t="s">
        <v>11692</v>
      </c>
    </row>
    <row r="1135" spans="1:3" ht="409.5" x14ac:dyDescent="0.25">
      <c r="A1135" s="84" t="s">
        <v>4686</v>
      </c>
      <c r="B1135" s="84" t="s">
        <v>11693</v>
      </c>
      <c r="C1135" s="84" t="s">
        <v>5052</v>
      </c>
    </row>
    <row r="1136" spans="1:3" ht="409.5" x14ac:dyDescent="0.25">
      <c r="A1136" s="84" t="s">
        <v>6149</v>
      </c>
      <c r="B1136" s="84" t="s">
        <v>6150</v>
      </c>
      <c r="C1136" s="84" t="s">
        <v>11694</v>
      </c>
    </row>
    <row r="1137" spans="1:3" ht="409.5" x14ac:dyDescent="0.25">
      <c r="A1137" s="84" t="s">
        <v>11695</v>
      </c>
      <c r="B1137" s="84" t="s">
        <v>11696</v>
      </c>
      <c r="C1137" s="84" t="s">
        <v>11697</v>
      </c>
    </row>
    <row r="1138" spans="1:3" ht="409.5" x14ac:dyDescent="0.25">
      <c r="A1138" s="84" t="s">
        <v>11698</v>
      </c>
      <c r="B1138" s="84" t="s">
        <v>11699</v>
      </c>
      <c r="C1138" s="84" t="s">
        <v>11700</v>
      </c>
    </row>
    <row r="1139" spans="1:3" ht="409.5" x14ac:dyDescent="0.25">
      <c r="A1139" s="84" t="s">
        <v>11701</v>
      </c>
      <c r="B1139" s="84" t="s">
        <v>11702</v>
      </c>
      <c r="C1139" s="84" t="s">
        <v>11703</v>
      </c>
    </row>
    <row r="1140" spans="1:3" ht="409.5" x14ac:dyDescent="0.25">
      <c r="A1140" s="84" t="s">
        <v>11704</v>
      </c>
      <c r="B1140" s="84" t="s">
        <v>11705</v>
      </c>
      <c r="C1140" s="84" t="s">
        <v>11706</v>
      </c>
    </row>
    <row r="1141" spans="1:3" ht="409.5" x14ac:dyDescent="0.25">
      <c r="A1141" s="84" t="s">
        <v>11707</v>
      </c>
      <c r="B1141" s="84" t="s">
        <v>11708</v>
      </c>
      <c r="C1141" s="84" t="s">
        <v>11709</v>
      </c>
    </row>
    <row r="1142" spans="1:3" ht="409.5" x14ac:dyDescent="0.25">
      <c r="A1142" s="84" t="s">
        <v>11710</v>
      </c>
      <c r="B1142" s="84" t="s">
        <v>11711</v>
      </c>
      <c r="C1142" s="84" t="s">
        <v>11712</v>
      </c>
    </row>
    <row r="1143" spans="1:3" ht="409.5" x14ac:dyDescent="0.25">
      <c r="A1143" s="84" t="s">
        <v>6019</v>
      </c>
      <c r="B1143" s="84" t="s">
        <v>11713</v>
      </c>
      <c r="C1143" s="84" t="s">
        <v>6021</v>
      </c>
    </row>
    <row r="1144" spans="1:3" ht="409.5" x14ac:dyDescent="0.25">
      <c r="A1144" s="84" t="s">
        <v>4674</v>
      </c>
      <c r="B1144" s="84" t="s">
        <v>11714</v>
      </c>
      <c r="C1144" s="84" t="s">
        <v>11715</v>
      </c>
    </row>
    <row r="1145" spans="1:3" ht="306" x14ac:dyDescent="0.25">
      <c r="A1145" s="84" t="s">
        <v>4674</v>
      </c>
      <c r="B1145" s="84" t="s">
        <v>11716</v>
      </c>
      <c r="C1145" s="84" t="s">
        <v>11717</v>
      </c>
    </row>
    <row r="1146" spans="1:3" ht="409.5" x14ac:dyDescent="0.25">
      <c r="A1146" s="84" t="s">
        <v>4676</v>
      </c>
      <c r="B1146" s="84" t="s">
        <v>11718</v>
      </c>
      <c r="C1146" s="84" t="s">
        <v>11719</v>
      </c>
    </row>
    <row r="1147" spans="1:3" ht="409.5" x14ac:dyDescent="0.25">
      <c r="A1147" s="84" t="s">
        <v>6005</v>
      </c>
      <c r="B1147" s="84" t="s">
        <v>6006</v>
      </c>
      <c r="C1147" s="84" t="s">
        <v>11720</v>
      </c>
    </row>
    <row r="1148" spans="1:3" ht="409.5" x14ac:dyDescent="0.25">
      <c r="A1148" s="84" t="s">
        <v>9618</v>
      </c>
      <c r="B1148" s="84" t="s">
        <v>11721</v>
      </c>
      <c r="C1148" s="84" t="s">
        <v>11722</v>
      </c>
    </row>
    <row r="1149" spans="1:3" ht="409.5" x14ac:dyDescent="0.25">
      <c r="A1149" s="84" t="s">
        <v>9759</v>
      </c>
      <c r="B1149" s="84" t="s">
        <v>11723</v>
      </c>
      <c r="C1149" s="84" t="s">
        <v>11724</v>
      </c>
    </row>
    <row r="1150" spans="1:3" ht="409.5" x14ac:dyDescent="0.25">
      <c r="A1150" s="84" t="s">
        <v>4672</v>
      </c>
      <c r="B1150" s="84" t="s">
        <v>11725</v>
      </c>
      <c r="C1150" s="84" t="s">
        <v>5025</v>
      </c>
    </row>
    <row r="1151" spans="1:3" ht="409.5" x14ac:dyDescent="0.25">
      <c r="A1151" s="84" t="s">
        <v>4673</v>
      </c>
      <c r="B1151" s="84" t="s">
        <v>11726</v>
      </c>
      <c r="C1151" s="84" t="s">
        <v>11727</v>
      </c>
    </row>
    <row r="1152" spans="1:3" ht="409.5" x14ac:dyDescent="0.25">
      <c r="A1152" s="84" t="s">
        <v>11728</v>
      </c>
      <c r="B1152" s="84" t="s">
        <v>11729</v>
      </c>
      <c r="C1152" s="84" t="s">
        <v>11730</v>
      </c>
    </row>
    <row r="1153" spans="1:3" ht="409.5" x14ac:dyDescent="0.25">
      <c r="A1153" s="84" t="s">
        <v>9727</v>
      </c>
      <c r="B1153" s="84" t="s">
        <v>11731</v>
      </c>
      <c r="C1153" s="84" t="s">
        <v>11732</v>
      </c>
    </row>
    <row r="1154" spans="1:3" ht="409.5" x14ac:dyDescent="0.25">
      <c r="A1154" s="84" t="s">
        <v>4675</v>
      </c>
      <c r="B1154" s="84" t="s">
        <v>11733</v>
      </c>
      <c r="C1154" s="84" t="s">
        <v>11734</v>
      </c>
    </row>
    <row r="1155" spans="1:3" ht="409.5" x14ac:dyDescent="0.25">
      <c r="A1155" s="84" t="s">
        <v>4684</v>
      </c>
      <c r="B1155" s="84" t="s">
        <v>11735</v>
      </c>
      <c r="C1155" s="84" t="s">
        <v>11736</v>
      </c>
    </row>
    <row r="1156" spans="1:3" ht="409.5" x14ac:dyDescent="0.25">
      <c r="A1156" s="84" t="s">
        <v>6019</v>
      </c>
      <c r="B1156" s="84" t="s">
        <v>11737</v>
      </c>
      <c r="C1156" s="84" t="s">
        <v>4530</v>
      </c>
    </row>
    <row r="1157" spans="1:3" ht="409.5" x14ac:dyDescent="0.25">
      <c r="A1157" s="84" t="s">
        <v>11738</v>
      </c>
      <c r="B1157" s="84" t="s">
        <v>11739</v>
      </c>
      <c r="C1157" s="84" t="s">
        <v>11740</v>
      </c>
    </row>
    <row r="1158" spans="1:3" ht="409.5" x14ac:dyDescent="0.25">
      <c r="A1158" s="84" t="s">
        <v>4669</v>
      </c>
      <c r="B1158" s="84" t="s">
        <v>11741</v>
      </c>
      <c r="C1158" s="84" t="s">
        <v>11742</v>
      </c>
    </row>
    <row r="1159" spans="1:3" ht="409.5" x14ac:dyDescent="0.25">
      <c r="A1159" s="84" t="s">
        <v>6072</v>
      </c>
      <c r="B1159" s="84" t="s">
        <v>6073</v>
      </c>
      <c r="C1159" s="84" t="s">
        <v>11743</v>
      </c>
    </row>
    <row r="1160" spans="1:3" ht="409.5" x14ac:dyDescent="0.25">
      <c r="A1160" s="84" t="s">
        <v>4689</v>
      </c>
      <c r="B1160" s="84" t="s">
        <v>6070</v>
      </c>
      <c r="C1160" s="84" t="s">
        <v>11744</v>
      </c>
    </row>
    <row r="1161" spans="1:3" ht="409.5" x14ac:dyDescent="0.25">
      <c r="A1161" s="84" t="s">
        <v>4685</v>
      </c>
      <c r="B1161" s="84" t="s">
        <v>11745</v>
      </c>
      <c r="C1161" s="84" t="s">
        <v>6023</v>
      </c>
    </row>
    <row r="1162" spans="1:3" ht="318.75" x14ac:dyDescent="0.25">
      <c r="A1162" s="84" t="s">
        <v>4668</v>
      </c>
      <c r="B1162" s="84" t="s">
        <v>11746</v>
      </c>
      <c r="C1162" s="84" t="s">
        <v>11747</v>
      </c>
    </row>
    <row r="1163" spans="1:3" ht="409.5" x14ac:dyDescent="0.25">
      <c r="A1163" s="84" t="s">
        <v>9754</v>
      </c>
      <c r="B1163" s="84" t="s">
        <v>11748</v>
      </c>
      <c r="C1163" s="84" t="s">
        <v>11749</v>
      </c>
    </row>
    <row r="1164" spans="1:3" ht="409.5" x14ac:dyDescent="0.25">
      <c r="A1164" s="84" t="s">
        <v>4687</v>
      </c>
      <c r="B1164" s="84" t="s">
        <v>11750</v>
      </c>
      <c r="C1164" s="84" t="s">
        <v>11751</v>
      </c>
    </row>
    <row r="1165" spans="1:3" ht="409.5" x14ac:dyDescent="0.25">
      <c r="A1165" s="84" t="s">
        <v>4693</v>
      </c>
      <c r="B1165" s="84" t="s">
        <v>11752</v>
      </c>
      <c r="C1165" s="84" t="s">
        <v>5054</v>
      </c>
    </row>
    <row r="1166" spans="1:3" ht="409.5" x14ac:dyDescent="0.25">
      <c r="A1166" s="84" t="s">
        <v>6065</v>
      </c>
      <c r="B1166" s="84" t="s">
        <v>11753</v>
      </c>
      <c r="C1166" s="84" t="s">
        <v>6111</v>
      </c>
    </row>
    <row r="1167" spans="1:3" ht="409.5" x14ac:dyDescent="0.25">
      <c r="A1167" s="84" t="s">
        <v>4678</v>
      </c>
      <c r="B1167" s="84" t="s">
        <v>11754</v>
      </c>
      <c r="C1167" s="84" t="s">
        <v>11755</v>
      </c>
    </row>
    <row r="1168" spans="1:3" ht="409.5" x14ac:dyDescent="0.25">
      <c r="A1168" s="84" t="s">
        <v>6075</v>
      </c>
      <c r="B1168" s="84" t="s">
        <v>11756</v>
      </c>
      <c r="C1168" s="84" t="s">
        <v>11757</v>
      </c>
    </row>
    <row r="1169" spans="1:3" ht="127.5" x14ac:dyDescent="0.25">
      <c r="A1169" s="84" t="s">
        <v>11758</v>
      </c>
      <c r="B1169" s="84" t="s">
        <v>11759</v>
      </c>
      <c r="C1169" s="84" t="s">
        <v>11760</v>
      </c>
    </row>
    <row r="1170" spans="1:3" ht="409.5" x14ac:dyDescent="0.25">
      <c r="A1170" s="84" t="s">
        <v>4670</v>
      </c>
      <c r="B1170" s="84" t="s">
        <v>6091</v>
      </c>
      <c r="C1170" s="84" t="s">
        <v>11761</v>
      </c>
    </row>
    <row r="1171" spans="1:3" ht="409.5" x14ac:dyDescent="0.25">
      <c r="A1171" s="84" t="s">
        <v>4671</v>
      </c>
      <c r="B1171" s="84" t="s">
        <v>6092</v>
      </c>
      <c r="C1171" s="84" t="s">
        <v>11762</v>
      </c>
    </row>
    <row r="1172" spans="1:3" ht="409.5" x14ac:dyDescent="0.25">
      <c r="A1172" s="84" t="s">
        <v>9762</v>
      </c>
      <c r="B1172" s="84" t="s">
        <v>11763</v>
      </c>
      <c r="C1172" s="84" t="s">
        <v>11764</v>
      </c>
    </row>
    <row r="1173" spans="1:3" ht="409.5" x14ac:dyDescent="0.25">
      <c r="A1173" s="84" t="s">
        <v>11765</v>
      </c>
      <c r="B1173" s="84" t="s">
        <v>11766</v>
      </c>
      <c r="C1173" s="84" t="s">
        <v>11767</v>
      </c>
    </row>
    <row r="1174" spans="1:3" ht="409.5" x14ac:dyDescent="0.25">
      <c r="A1174" s="84" t="s">
        <v>11768</v>
      </c>
      <c r="B1174" s="84" t="s">
        <v>11769</v>
      </c>
      <c r="C1174" s="84" t="s">
        <v>11770</v>
      </c>
    </row>
    <row r="1175" spans="1:3" ht="409.5" x14ac:dyDescent="0.25">
      <c r="A1175" s="84" t="s">
        <v>4682</v>
      </c>
      <c r="B1175" s="84" t="s">
        <v>6148</v>
      </c>
      <c r="C1175" s="84" t="s">
        <v>11771</v>
      </c>
    </row>
    <row r="1176" spans="1:3" ht="331.5" x14ac:dyDescent="0.25">
      <c r="A1176" s="84" t="s">
        <v>6159</v>
      </c>
      <c r="B1176" s="84" t="s">
        <v>11772</v>
      </c>
      <c r="C1176" s="84" t="s">
        <v>6160</v>
      </c>
    </row>
    <row r="1177" spans="1:3" ht="409.5" x14ac:dyDescent="0.25">
      <c r="A1177" s="84" t="s">
        <v>6108</v>
      </c>
      <c r="B1177" s="84" t="s">
        <v>11773</v>
      </c>
      <c r="C1177" s="84" t="s">
        <v>11774</v>
      </c>
    </row>
    <row r="1178" spans="1:3" ht="280.5" x14ac:dyDescent="0.25">
      <c r="A1178" s="84" t="s">
        <v>6053</v>
      </c>
      <c r="B1178" s="84" t="s">
        <v>11775</v>
      </c>
      <c r="C1178" s="84" t="s">
        <v>11776</v>
      </c>
    </row>
    <row r="1179" spans="1:3" ht="357" x14ac:dyDescent="0.25">
      <c r="A1179" s="84" t="s">
        <v>11777</v>
      </c>
      <c r="B1179" s="84" t="s">
        <v>11778</v>
      </c>
      <c r="C1179" s="84" t="s">
        <v>11779</v>
      </c>
    </row>
    <row r="1180" spans="1:3" ht="409.5" x14ac:dyDescent="0.25">
      <c r="A1180" s="84" t="s">
        <v>4588</v>
      </c>
      <c r="B1180" s="84" t="s">
        <v>11780</v>
      </c>
      <c r="C1180" s="84" t="s">
        <v>4683</v>
      </c>
    </row>
    <row r="1181" spans="1:3" ht="409.5" x14ac:dyDescent="0.25">
      <c r="A1181" s="84" t="s">
        <v>11781</v>
      </c>
      <c r="B1181" s="84" t="s">
        <v>11782</v>
      </c>
      <c r="C1181" s="84" t="s">
        <v>11783</v>
      </c>
    </row>
    <row r="1182" spans="1:3" ht="409.5" x14ac:dyDescent="0.25">
      <c r="A1182" s="84" t="s">
        <v>4587</v>
      </c>
      <c r="B1182" s="84" t="s">
        <v>11784</v>
      </c>
      <c r="C1182" s="84" t="s">
        <v>11785</v>
      </c>
    </row>
    <row r="1183" spans="1:3" ht="409.5" x14ac:dyDescent="0.25">
      <c r="A1183" s="84" t="s">
        <v>4589</v>
      </c>
      <c r="B1183" s="84" t="s">
        <v>11786</v>
      </c>
      <c r="C1183" s="84" t="s">
        <v>11787</v>
      </c>
    </row>
    <row r="1184" spans="1:3" ht="409.5" x14ac:dyDescent="0.25">
      <c r="A1184" s="84" t="s">
        <v>9547</v>
      </c>
      <c r="B1184" s="84" t="s">
        <v>11788</v>
      </c>
      <c r="C1184" s="84" t="s">
        <v>11789</v>
      </c>
    </row>
    <row r="1185" spans="1:3" ht="409.5" x14ac:dyDescent="0.25">
      <c r="A1185" s="84" t="s">
        <v>9541</v>
      </c>
      <c r="B1185" s="84" t="s">
        <v>11790</v>
      </c>
      <c r="C1185" s="84" t="s">
        <v>11791</v>
      </c>
    </row>
    <row r="1186" spans="1:3" ht="409.5" x14ac:dyDescent="0.25">
      <c r="A1186" s="84" t="s">
        <v>9550</v>
      </c>
      <c r="B1186" s="84" t="s">
        <v>11792</v>
      </c>
      <c r="C1186" s="84" t="s">
        <v>11793</v>
      </c>
    </row>
    <row r="1187" spans="1:3" ht="409.5" x14ac:dyDescent="0.25">
      <c r="A1187" s="84" t="s">
        <v>9556</v>
      </c>
      <c r="B1187" s="84" t="s">
        <v>11794</v>
      </c>
      <c r="C1187" s="84" t="s">
        <v>11795</v>
      </c>
    </row>
    <row r="1188" spans="1:3" ht="409.5" x14ac:dyDescent="0.25">
      <c r="A1188" s="84" t="s">
        <v>9559</v>
      </c>
      <c r="B1188" s="84" t="s">
        <v>11796</v>
      </c>
      <c r="C1188" s="84" t="s">
        <v>11797</v>
      </c>
    </row>
    <row r="1189" spans="1:3" ht="409.5" x14ac:dyDescent="0.25">
      <c r="A1189" s="84" t="s">
        <v>9735</v>
      </c>
      <c r="B1189" s="84" t="s">
        <v>11798</v>
      </c>
      <c r="C1189" s="84" t="s">
        <v>11799</v>
      </c>
    </row>
    <row r="1190" spans="1:3" ht="318.75" x14ac:dyDescent="0.25">
      <c r="A1190" s="84" t="s">
        <v>9374</v>
      </c>
      <c r="B1190" s="84" t="s">
        <v>11800</v>
      </c>
      <c r="C1190" s="84" t="s">
        <v>11801</v>
      </c>
    </row>
    <row r="1191" spans="1:3" ht="409.5" x14ac:dyDescent="0.25">
      <c r="A1191" s="84" t="s">
        <v>4594</v>
      </c>
      <c r="B1191" s="84" t="s">
        <v>11802</v>
      </c>
      <c r="C1191" s="84" t="s">
        <v>5038</v>
      </c>
    </row>
    <row r="1192" spans="1:3" ht="409.5" x14ac:dyDescent="0.25">
      <c r="A1192" s="84" t="s">
        <v>6057</v>
      </c>
      <c r="B1192" s="84" t="s">
        <v>11803</v>
      </c>
      <c r="C1192" s="84" t="s">
        <v>11804</v>
      </c>
    </row>
    <row r="1193" spans="1:3" ht="127.5" x14ac:dyDescent="0.25">
      <c r="A1193" s="84" t="s">
        <v>9044</v>
      </c>
      <c r="B1193" s="84" t="s">
        <v>11805</v>
      </c>
      <c r="C1193" s="84" t="s">
        <v>11806</v>
      </c>
    </row>
    <row r="1194" spans="1:3" ht="127.5" x14ac:dyDescent="0.25">
      <c r="A1194" s="84" t="s">
        <v>9114</v>
      </c>
      <c r="B1194" s="84" t="s">
        <v>11807</v>
      </c>
      <c r="C1194" s="84" t="s">
        <v>11808</v>
      </c>
    </row>
    <row r="1195" spans="1:3" ht="204" x14ac:dyDescent="0.25">
      <c r="A1195" s="84" t="s">
        <v>11809</v>
      </c>
      <c r="B1195" s="84" t="s">
        <v>11810</v>
      </c>
      <c r="C1195" s="84" t="s">
        <v>11811</v>
      </c>
    </row>
    <row r="1196" spans="1:3" ht="242.25" x14ac:dyDescent="0.25">
      <c r="A1196" s="84" t="s">
        <v>11812</v>
      </c>
      <c r="B1196" s="84" t="s">
        <v>11813</v>
      </c>
      <c r="C1196" s="84" t="s">
        <v>11814</v>
      </c>
    </row>
    <row r="1197" spans="1:3" ht="409.5" x14ac:dyDescent="0.25">
      <c r="A1197" s="84" t="s">
        <v>5029</v>
      </c>
      <c r="B1197" s="84" t="s">
        <v>11815</v>
      </c>
      <c r="C1197" s="84" t="s">
        <v>11816</v>
      </c>
    </row>
    <row r="1198" spans="1:3" ht="409.5" x14ac:dyDescent="0.25">
      <c r="A1198" s="84" t="s">
        <v>11817</v>
      </c>
      <c r="B1198" s="84" t="s">
        <v>11818</v>
      </c>
      <c r="C1198" s="84" t="s">
        <v>11819</v>
      </c>
    </row>
    <row r="1199" spans="1:3" ht="395.25" x14ac:dyDescent="0.25">
      <c r="A1199" s="84" t="s">
        <v>6103</v>
      </c>
      <c r="B1199" s="84" t="s">
        <v>11820</v>
      </c>
      <c r="C1199" s="84" t="s">
        <v>6104</v>
      </c>
    </row>
    <row r="1200" spans="1:3" ht="255" x14ac:dyDescent="0.25">
      <c r="A1200" s="84" t="s">
        <v>9526</v>
      </c>
      <c r="B1200" s="84" t="s">
        <v>11821</v>
      </c>
      <c r="C1200" s="84" t="s">
        <v>11822</v>
      </c>
    </row>
    <row r="1201" spans="1:3" ht="409.5" x14ac:dyDescent="0.25">
      <c r="A1201" s="84" t="s">
        <v>4563</v>
      </c>
      <c r="B1201" s="84" t="s">
        <v>11823</v>
      </c>
      <c r="C1201" s="84" t="s">
        <v>11824</v>
      </c>
    </row>
    <row r="1202" spans="1:3" ht="409.5" x14ac:dyDescent="0.25">
      <c r="A1202" s="84" t="s">
        <v>4595</v>
      </c>
      <c r="B1202" s="84" t="s">
        <v>11825</v>
      </c>
      <c r="C1202" s="84" t="s">
        <v>4596</v>
      </c>
    </row>
    <row r="1203" spans="1:3" ht="409.5" x14ac:dyDescent="0.25">
      <c r="A1203" s="84" t="s">
        <v>4562</v>
      </c>
      <c r="B1203" s="84" t="s">
        <v>11826</v>
      </c>
      <c r="C1203" s="84" t="s">
        <v>11827</v>
      </c>
    </row>
    <row r="1204" spans="1:3" ht="409.5" x14ac:dyDescent="0.25">
      <c r="A1204" s="84" t="s">
        <v>9393</v>
      </c>
      <c r="B1204" s="84" t="s">
        <v>11828</v>
      </c>
      <c r="C1204" s="84" t="s">
        <v>11829</v>
      </c>
    </row>
    <row r="1205" spans="1:3" ht="382.5" x14ac:dyDescent="0.25">
      <c r="A1205" s="84" t="s">
        <v>11830</v>
      </c>
      <c r="B1205" s="84" t="s">
        <v>11831</v>
      </c>
      <c r="C1205" s="84" t="s">
        <v>11832</v>
      </c>
    </row>
    <row r="1206" spans="1:3" ht="409.5" x14ac:dyDescent="0.25">
      <c r="A1206" s="84" t="s">
        <v>4585</v>
      </c>
      <c r="B1206" s="84" t="s">
        <v>11833</v>
      </c>
      <c r="C1206" s="84" t="s">
        <v>6154</v>
      </c>
    </row>
    <row r="1207" spans="1:3" ht="306" x14ac:dyDescent="0.25">
      <c r="A1207" s="84" t="s">
        <v>11834</v>
      </c>
      <c r="B1207" s="84" t="s">
        <v>11835</v>
      </c>
      <c r="C1207" s="84" t="s">
        <v>11836</v>
      </c>
    </row>
    <row r="1208" spans="1:3" ht="204" x14ac:dyDescent="0.25">
      <c r="A1208" s="84" t="s">
        <v>11837</v>
      </c>
      <c r="B1208" s="84" t="s">
        <v>11838</v>
      </c>
      <c r="C1208" s="84" t="s">
        <v>11839</v>
      </c>
    </row>
    <row r="1209" spans="1:3" ht="409.5" x14ac:dyDescent="0.25">
      <c r="A1209" s="84" t="s">
        <v>11840</v>
      </c>
      <c r="B1209" s="84" t="s">
        <v>11841</v>
      </c>
      <c r="C1209" s="84" t="s">
        <v>11842</v>
      </c>
    </row>
    <row r="1210" spans="1:3" ht="409.5" x14ac:dyDescent="0.25">
      <c r="A1210" s="84" t="s">
        <v>4586</v>
      </c>
      <c r="B1210" s="84" t="s">
        <v>11843</v>
      </c>
      <c r="C1210" s="84" t="s">
        <v>11844</v>
      </c>
    </row>
    <row r="1211" spans="1:3" ht="409.5" x14ac:dyDescent="0.25">
      <c r="A1211" s="84" t="s">
        <v>11845</v>
      </c>
      <c r="B1211" s="84" t="s">
        <v>11846</v>
      </c>
      <c r="C1211" s="84" t="s">
        <v>4530</v>
      </c>
    </row>
    <row r="1212" spans="1:3" ht="409.5" x14ac:dyDescent="0.25">
      <c r="A1212" s="84" t="s">
        <v>11845</v>
      </c>
      <c r="B1212" s="84" t="s">
        <v>11847</v>
      </c>
      <c r="C1212" s="84" t="s">
        <v>11848</v>
      </c>
    </row>
    <row r="1213" spans="1:3" ht="306" x14ac:dyDescent="0.25">
      <c r="A1213" s="84" t="s">
        <v>6063</v>
      </c>
      <c r="B1213" s="84" t="s">
        <v>11849</v>
      </c>
      <c r="C1213" s="84" t="s">
        <v>6064</v>
      </c>
    </row>
    <row r="1214" spans="1:3" ht="409.5" x14ac:dyDescent="0.25">
      <c r="A1214" s="84" t="s">
        <v>9524</v>
      </c>
      <c r="B1214" s="84" t="s">
        <v>11850</v>
      </c>
      <c r="C1214" s="84" t="s">
        <v>11851</v>
      </c>
    </row>
    <row r="1215" spans="1:3" ht="409.5" x14ac:dyDescent="0.25">
      <c r="A1215" s="84" t="s">
        <v>9522</v>
      </c>
      <c r="B1215" s="84" t="s">
        <v>11852</v>
      </c>
      <c r="C1215" s="84" t="s">
        <v>11853</v>
      </c>
    </row>
    <row r="1216" spans="1:3" ht="63.75" x14ac:dyDescent="0.25">
      <c r="A1216" s="84" t="s">
        <v>9520</v>
      </c>
      <c r="B1216" s="84" t="s">
        <v>11854</v>
      </c>
      <c r="C1216" s="84" t="s">
        <v>11855</v>
      </c>
    </row>
    <row r="1217" spans="1:3" ht="409.5" x14ac:dyDescent="0.25">
      <c r="A1217" s="84" t="s">
        <v>9518</v>
      </c>
      <c r="B1217" s="84" t="s">
        <v>11856</v>
      </c>
      <c r="C1217" s="84" t="s">
        <v>11857</v>
      </c>
    </row>
    <row r="1218" spans="1:3" ht="409.5" x14ac:dyDescent="0.25">
      <c r="A1218" s="84" t="s">
        <v>9518</v>
      </c>
      <c r="B1218" s="84" t="s">
        <v>11858</v>
      </c>
      <c r="C1218" s="84" t="s">
        <v>11859</v>
      </c>
    </row>
    <row r="1219" spans="1:3" ht="409.5" x14ac:dyDescent="0.25">
      <c r="A1219" s="84" t="s">
        <v>11860</v>
      </c>
      <c r="B1219" s="84" t="s">
        <v>11861</v>
      </c>
      <c r="C1219" s="84" t="s">
        <v>11862</v>
      </c>
    </row>
    <row r="1220" spans="1:3" ht="409.5" x14ac:dyDescent="0.25">
      <c r="A1220" s="84" t="s">
        <v>9588</v>
      </c>
      <c r="B1220" s="84" t="s">
        <v>11863</v>
      </c>
      <c r="C1220" s="84" t="s">
        <v>11864</v>
      </c>
    </row>
    <row r="1221" spans="1:3" ht="409.5" x14ac:dyDescent="0.25">
      <c r="A1221" s="84" t="s">
        <v>9683</v>
      </c>
      <c r="B1221" s="84" t="s">
        <v>11865</v>
      </c>
      <c r="C1221" s="84" t="s">
        <v>11866</v>
      </c>
    </row>
    <row r="1222" spans="1:3" ht="127.5" x14ac:dyDescent="0.25">
      <c r="A1222" s="84" t="s">
        <v>11867</v>
      </c>
      <c r="B1222" s="84" t="s">
        <v>11868</v>
      </c>
      <c r="C1222" s="84" t="s">
        <v>11869</v>
      </c>
    </row>
    <row r="1223" spans="1:3" ht="409.5" x14ac:dyDescent="0.25">
      <c r="A1223" s="84" t="s">
        <v>6019</v>
      </c>
      <c r="B1223" s="84" t="s">
        <v>11870</v>
      </c>
      <c r="C1223" s="84" t="s">
        <v>6020</v>
      </c>
    </row>
    <row r="1224" spans="1:3" ht="306" x14ac:dyDescent="0.25">
      <c r="A1224" s="84" t="s">
        <v>6047</v>
      </c>
      <c r="B1224" s="84" t="s">
        <v>11871</v>
      </c>
      <c r="C1224" s="84" t="s">
        <v>6112</v>
      </c>
    </row>
    <row r="1225" spans="1:3" ht="331.5" x14ac:dyDescent="0.25">
      <c r="A1225" s="84" t="s">
        <v>9440</v>
      </c>
      <c r="B1225" s="84" t="s">
        <v>11872</v>
      </c>
      <c r="C1225" s="84" t="s">
        <v>11873</v>
      </c>
    </row>
    <row r="1226" spans="1:3" ht="409.5" x14ac:dyDescent="0.25">
      <c r="A1226" s="84" t="s">
        <v>8973</v>
      </c>
      <c r="B1226" s="84" t="s">
        <v>11874</v>
      </c>
      <c r="C1226" s="84" t="s">
        <v>11875</v>
      </c>
    </row>
    <row r="1227" spans="1:3" ht="409.5" x14ac:dyDescent="0.25">
      <c r="A1227" s="84" t="s">
        <v>6088</v>
      </c>
      <c r="B1227" s="84" t="s">
        <v>11876</v>
      </c>
      <c r="C1227" s="84" t="s">
        <v>11877</v>
      </c>
    </row>
    <row r="1228" spans="1:3" ht="409.5" x14ac:dyDescent="0.25">
      <c r="A1228" s="84" t="s">
        <v>5026</v>
      </c>
      <c r="B1228" s="84" t="s">
        <v>11878</v>
      </c>
      <c r="C1228" s="84" t="s">
        <v>11879</v>
      </c>
    </row>
    <row r="1229" spans="1:3" ht="318.75" x14ac:dyDescent="0.25">
      <c r="A1229" s="84" t="s">
        <v>6128</v>
      </c>
      <c r="B1229" s="84" t="s">
        <v>11880</v>
      </c>
      <c r="C1229" s="84" t="s">
        <v>11881</v>
      </c>
    </row>
    <row r="1230" spans="1:3" ht="409.5" x14ac:dyDescent="0.25">
      <c r="A1230" s="84" t="s">
        <v>4604</v>
      </c>
      <c r="B1230" s="84" t="s">
        <v>11882</v>
      </c>
      <c r="C1230" s="84" t="s">
        <v>6078</v>
      </c>
    </row>
    <row r="1231" spans="1:3" ht="114.75" x14ac:dyDescent="0.25">
      <c r="A1231" s="84" t="s">
        <v>9554</v>
      </c>
      <c r="B1231" s="84" t="s">
        <v>11883</v>
      </c>
      <c r="C1231" s="84" t="s">
        <v>11884</v>
      </c>
    </row>
    <row r="1232" spans="1:3" ht="306" x14ac:dyDescent="0.25">
      <c r="A1232" s="84" t="s">
        <v>11885</v>
      </c>
      <c r="B1232" s="84" t="s">
        <v>11886</v>
      </c>
      <c r="C1232" s="84" t="s">
        <v>11887</v>
      </c>
    </row>
    <row r="1233" spans="1:3" ht="242.25" x14ac:dyDescent="0.25">
      <c r="A1233" s="84" t="s">
        <v>6067</v>
      </c>
      <c r="B1233" s="84" t="s">
        <v>11888</v>
      </c>
      <c r="C1233" s="84" t="s">
        <v>11889</v>
      </c>
    </row>
    <row r="1234" spans="1:3" ht="409.5" x14ac:dyDescent="0.25">
      <c r="A1234" s="84" t="s">
        <v>4691</v>
      </c>
      <c r="B1234" s="84" t="s">
        <v>5997</v>
      </c>
      <c r="C1234" s="84" t="s">
        <v>11890</v>
      </c>
    </row>
    <row r="1235" spans="1:3" ht="409.5" x14ac:dyDescent="0.25">
      <c r="A1235" s="84" t="s">
        <v>6007</v>
      </c>
      <c r="B1235" s="84" t="s">
        <v>11891</v>
      </c>
      <c r="C1235" s="84" t="s">
        <v>11892</v>
      </c>
    </row>
    <row r="1236" spans="1:3" ht="409.5" x14ac:dyDescent="0.25">
      <c r="A1236" s="84" t="s">
        <v>11893</v>
      </c>
      <c r="B1236" s="84" t="s">
        <v>11894</v>
      </c>
      <c r="C1236" s="84" t="s">
        <v>11895</v>
      </c>
    </row>
    <row r="1237" spans="1:3" ht="255" x14ac:dyDescent="0.25">
      <c r="A1237" s="84" t="s">
        <v>5021</v>
      </c>
      <c r="B1237" s="84" t="s">
        <v>11896</v>
      </c>
      <c r="C1237" s="84" t="s">
        <v>5022</v>
      </c>
    </row>
    <row r="1238" spans="1:3" ht="255" x14ac:dyDescent="0.25">
      <c r="A1238" s="84" t="s">
        <v>5020</v>
      </c>
      <c r="B1238" s="84" t="s">
        <v>11897</v>
      </c>
      <c r="C1238" s="84" t="s">
        <v>11898</v>
      </c>
    </row>
    <row r="1239" spans="1:3" ht="409.5" x14ac:dyDescent="0.25">
      <c r="A1239" s="84" t="s">
        <v>9756</v>
      </c>
      <c r="B1239" s="84" t="s">
        <v>11899</v>
      </c>
      <c r="C1239" s="84" t="s">
        <v>11900</v>
      </c>
    </row>
    <row r="1240" spans="1:3" ht="409.5" x14ac:dyDescent="0.25">
      <c r="A1240" s="84" t="s">
        <v>4677</v>
      </c>
      <c r="B1240" s="84" t="s">
        <v>11901</v>
      </c>
      <c r="C1240" s="84" t="s">
        <v>11902</v>
      </c>
    </row>
    <row r="1241" spans="1:3" ht="409.5" x14ac:dyDescent="0.25">
      <c r="A1241" s="84" t="s">
        <v>11903</v>
      </c>
      <c r="B1241" s="84" t="s">
        <v>11904</v>
      </c>
      <c r="C1241" s="84" t="s">
        <v>11905</v>
      </c>
    </row>
    <row r="1242" spans="1:3" ht="409.5" x14ac:dyDescent="0.25">
      <c r="A1242" s="84" t="s">
        <v>9159</v>
      </c>
      <c r="B1242" s="84" t="s">
        <v>11906</v>
      </c>
      <c r="C1242" s="84" t="s">
        <v>11907</v>
      </c>
    </row>
    <row r="1243" spans="1:3" ht="409.5" x14ac:dyDescent="0.25">
      <c r="A1243" s="84" t="s">
        <v>9518</v>
      </c>
      <c r="B1243" s="84" t="s">
        <v>11908</v>
      </c>
      <c r="C1243" s="84" t="s">
        <v>11909</v>
      </c>
    </row>
    <row r="1244" spans="1:3" ht="409.5" x14ac:dyDescent="0.25">
      <c r="A1244" s="84" t="s">
        <v>6082</v>
      </c>
      <c r="B1244" s="84" t="s">
        <v>6083</v>
      </c>
      <c r="C1244" s="84" t="s">
        <v>11910</v>
      </c>
    </row>
    <row r="1245" spans="1:3" ht="409.5" x14ac:dyDescent="0.25">
      <c r="A1245" s="84" t="s">
        <v>4600</v>
      </c>
      <c r="B1245" s="84" t="s">
        <v>11911</v>
      </c>
      <c r="C1245" s="84" t="s">
        <v>11912</v>
      </c>
    </row>
    <row r="1246" spans="1:3" ht="409.5" x14ac:dyDescent="0.25">
      <c r="A1246" s="84" t="s">
        <v>9552</v>
      </c>
      <c r="B1246" s="84" t="s">
        <v>11913</v>
      </c>
      <c r="C1246" s="84" t="s">
        <v>11914</v>
      </c>
    </row>
    <row r="1247" spans="1:3" ht="409.5" x14ac:dyDescent="0.25">
      <c r="A1247" s="84" t="s">
        <v>4602</v>
      </c>
      <c r="B1247" s="84" t="s">
        <v>11915</v>
      </c>
      <c r="C1247" s="84" t="s">
        <v>4603</v>
      </c>
    </row>
    <row r="1248" spans="1:3" ht="409.5" x14ac:dyDescent="0.25">
      <c r="A1248" s="84" t="s">
        <v>6100</v>
      </c>
      <c r="B1248" s="84" t="s">
        <v>11916</v>
      </c>
      <c r="C1248" s="84" t="s">
        <v>11917</v>
      </c>
    </row>
    <row r="1249" spans="1:3" ht="409.5" x14ac:dyDescent="0.25">
      <c r="A1249" s="84" t="s">
        <v>6120</v>
      </c>
      <c r="B1249" s="84" t="s">
        <v>11918</v>
      </c>
      <c r="C1249" s="84" t="s">
        <v>6121</v>
      </c>
    </row>
    <row r="1250" spans="1:3" ht="409.5" x14ac:dyDescent="0.25">
      <c r="A1250" s="84" t="s">
        <v>6019</v>
      </c>
      <c r="B1250" s="84" t="s">
        <v>11919</v>
      </c>
      <c r="C1250" s="84" t="s">
        <v>11920</v>
      </c>
    </row>
    <row r="1251" spans="1:3" ht="409.5" x14ac:dyDescent="0.25">
      <c r="A1251" s="84" t="s">
        <v>9446</v>
      </c>
      <c r="B1251" s="84" t="s">
        <v>11921</v>
      </c>
      <c r="C1251" s="84" t="s">
        <v>11922</v>
      </c>
    </row>
    <row r="1252" spans="1:3" ht="140.25" x14ac:dyDescent="0.25">
      <c r="A1252" s="84" t="s">
        <v>6136</v>
      </c>
      <c r="B1252" s="84" t="s">
        <v>11923</v>
      </c>
      <c r="C1252" s="84" t="s">
        <v>6138</v>
      </c>
    </row>
    <row r="1253" spans="1:3" ht="409.5" x14ac:dyDescent="0.25">
      <c r="A1253" s="84" t="s">
        <v>4604</v>
      </c>
      <c r="B1253" s="84" t="s">
        <v>11924</v>
      </c>
      <c r="C1253" s="84" t="s">
        <v>11925</v>
      </c>
    </row>
    <row r="1254" spans="1:3" ht="409.5" x14ac:dyDescent="0.25">
      <c r="A1254" s="84" t="s">
        <v>5023</v>
      </c>
      <c r="B1254" s="84" t="s">
        <v>11926</v>
      </c>
      <c r="C1254" s="84" t="s">
        <v>6066</v>
      </c>
    </row>
    <row r="1255" spans="1:3" ht="409.5" x14ac:dyDescent="0.25">
      <c r="A1255" s="84" t="s">
        <v>4592</v>
      </c>
      <c r="B1255" s="84" t="s">
        <v>11927</v>
      </c>
      <c r="C1255" s="84" t="s">
        <v>4593</v>
      </c>
    </row>
    <row r="1256" spans="1:3" ht="409.5" x14ac:dyDescent="0.25">
      <c r="A1256" s="84" t="s">
        <v>11928</v>
      </c>
      <c r="B1256" s="84" t="s">
        <v>11929</v>
      </c>
      <c r="C1256" s="84" t="s">
        <v>11930</v>
      </c>
    </row>
    <row r="1257" spans="1:3" ht="409.5" x14ac:dyDescent="0.25">
      <c r="A1257" s="84" t="s">
        <v>11928</v>
      </c>
      <c r="B1257" s="84" t="s">
        <v>11931</v>
      </c>
      <c r="C1257" s="84" t="s">
        <v>11932</v>
      </c>
    </row>
    <row r="1258" spans="1:3" ht="409.5" x14ac:dyDescent="0.25">
      <c r="A1258" s="84" t="s">
        <v>4601</v>
      </c>
      <c r="B1258" s="84" t="s">
        <v>11933</v>
      </c>
      <c r="C1258" s="84" t="s">
        <v>6055</v>
      </c>
    </row>
    <row r="1259" spans="1:3" ht="409.5" x14ac:dyDescent="0.25">
      <c r="A1259" s="84" t="s">
        <v>4601</v>
      </c>
      <c r="B1259" s="84" t="s">
        <v>11934</v>
      </c>
      <c r="C1259" s="84" t="s">
        <v>6056</v>
      </c>
    </row>
    <row r="1260" spans="1:3" ht="409.5" x14ac:dyDescent="0.25">
      <c r="A1260" s="84" t="s">
        <v>5016</v>
      </c>
      <c r="B1260" s="84" t="s">
        <v>11935</v>
      </c>
      <c r="C1260" s="84" t="s">
        <v>11936</v>
      </c>
    </row>
    <row r="1261" spans="1:3" ht="409.5" x14ac:dyDescent="0.25">
      <c r="A1261" s="84" t="s">
        <v>5016</v>
      </c>
      <c r="B1261" s="84" t="s">
        <v>11937</v>
      </c>
      <c r="C1261" s="84" t="s">
        <v>5018</v>
      </c>
    </row>
    <row r="1262" spans="1:3" ht="409.5" x14ac:dyDescent="0.25">
      <c r="A1262" s="84" t="s">
        <v>5016</v>
      </c>
      <c r="B1262" s="84" t="s">
        <v>11938</v>
      </c>
      <c r="C1262" s="84" t="s">
        <v>5017</v>
      </c>
    </row>
    <row r="1263" spans="1:3" ht="409.5" x14ac:dyDescent="0.25">
      <c r="A1263" s="84" t="s">
        <v>9189</v>
      </c>
      <c r="B1263" s="84" t="s">
        <v>11939</v>
      </c>
      <c r="C1263" s="84" t="s">
        <v>11940</v>
      </c>
    </row>
    <row r="1264" spans="1:3" ht="409.5" x14ac:dyDescent="0.25">
      <c r="A1264" s="84" t="s">
        <v>6007</v>
      </c>
      <c r="B1264" s="84" t="s">
        <v>11941</v>
      </c>
      <c r="C1264" s="84" t="s">
        <v>6008</v>
      </c>
    </row>
    <row r="1265" spans="1:3" ht="409.5" x14ac:dyDescent="0.25">
      <c r="A1265" s="84" t="s">
        <v>6109</v>
      </c>
      <c r="B1265" s="84" t="s">
        <v>11942</v>
      </c>
      <c r="C1265" s="84" t="s">
        <v>6110</v>
      </c>
    </row>
    <row r="1266" spans="1:3" ht="357" x14ac:dyDescent="0.25">
      <c r="A1266" s="84" t="s">
        <v>11943</v>
      </c>
      <c r="B1266" s="84" t="s">
        <v>11944</v>
      </c>
      <c r="C1266" s="84" t="s">
        <v>11945</v>
      </c>
    </row>
    <row r="1267" spans="1:3" ht="409.5" x14ac:dyDescent="0.25">
      <c r="A1267" s="84" t="s">
        <v>4601</v>
      </c>
      <c r="B1267" s="84" t="s">
        <v>11946</v>
      </c>
      <c r="C1267" s="84" t="s">
        <v>6054</v>
      </c>
    </row>
    <row r="1268" spans="1:3" ht="408" x14ac:dyDescent="0.25">
      <c r="A1268" s="84" t="s">
        <v>11947</v>
      </c>
      <c r="B1268" s="84" t="s">
        <v>11948</v>
      </c>
      <c r="C1268" s="84" t="s">
        <v>4530</v>
      </c>
    </row>
    <row r="1269" spans="1:3" ht="165.75" x14ac:dyDescent="0.25">
      <c r="A1269" s="84" t="s">
        <v>11949</v>
      </c>
      <c r="B1269" s="84" t="s">
        <v>11950</v>
      </c>
      <c r="C1269" s="84" t="s">
        <v>4530</v>
      </c>
    </row>
    <row r="1270" spans="1:3" ht="409.5" x14ac:dyDescent="0.25">
      <c r="A1270" s="84" t="s">
        <v>9711</v>
      </c>
      <c r="B1270" s="84" t="s">
        <v>11951</v>
      </c>
      <c r="C1270" s="84" t="s">
        <v>11952</v>
      </c>
    </row>
    <row r="1271" spans="1:3" ht="409.5" x14ac:dyDescent="0.25">
      <c r="A1271" s="84" t="s">
        <v>9717</v>
      </c>
      <c r="B1271" s="84" t="s">
        <v>11953</v>
      </c>
      <c r="C1271" s="84" t="s">
        <v>11954</v>
      </c>
    </row>
    <row r="1272" spans="1:3" ht="409.5" x14ac:dyDescent="0.25">
      <c r="A1272" s="84" t="s">
        <v>9714</v>
      </c>
      <c r="B1272" s="84" t="s">
        <v>11955</v>
      </c>
      <c r="C1272" s="84" t="s">
        <v>11956</v>
      </c>
    </row>
    <row r="1273" spans="1:3" ht="409.5" x14ac:dyDescent="0.25">
      <c r="A1273" s="84" t="s">
        <v>11957</v>
      </c>
      <c r="B1273" s="84" t="s">
        <v>11958</v>
      </c>
      <c r="C1273" s="84" t="s">
        <v>11959</v>
      </c>
    </row>
    <row r="1274" spans="1:3" ht="127.5" x14ac:dyDescent="0.25">
      <c r="A1274" s="84" t="s">
        <v>9101</v>
      </c>
      <c r="B1274" s="84" t="s">
        <v>11960</v>
      </c>
      <c r="C1274" s="84" t="s">
        <v>11961</v>
      </c>
    </row>
    <row r="1275" spans="1:3" ht="409.5" x14ac:dyDescent="0.25">
      <c r="A1275" s="84" t="s">
        <v>11962</v>
      </c>
      <c r="B1275" s="84" t="s">
        <v>11963</v>
      </c>
      <c r="C1275" s="84" t="s">
        <v>11964</v>
      </c>
    </row>
    <row r="1276" spans="1:3" ht="409.5" x14ac:dyDescent="0.25">
      <c r="A1276" s="84" t="s">
        <v>4590</v>
      </c>
      <c r="B1276" s="84" t="s">
        <v>11965</v>
      </c>
      <c r="C1276" s="84" t="s">
        <v>4591</v>
      </c>
    </row>
    <row r="1277" spans="1:3" ht="409.5" x14ac:dyDescent="0.25">
      <c r="A1277" s="84" t="s">
        <v>6127</v>
      </c>
      <c r="B1277" s="84" t="s">
        <v>11966</v>
      </c>
      <c r="C1277" s="84" t="s">
        <v>11967</v>
      </c>
    </row>
    <row r="1278" spans="1:3" ht="409.5" x14ac:dyDescent="0.25">
      <c r="A1278" s="84" t="s">
        <v>4597</v>
      </c>
      <c r="B1278" s="84" t="s">
        <v>11968</v>
      </c>
      <c r="C1278" s="84" t="s">
        <v>4598</v>
      </c>
    </row>
    <row r="1279" spans="1:3" ht="409.5" x14ac:dyDescent="0.25">
      <c r="A1279" s="84" t="s">
        <v>11969</v>
      </c>
      <c r="B1279" s="84" t="s">
        <v>11970</v>
      </c>
      <c r="C1279" s="84" t="s">
        <v>11971</v>
      </c>
    </row>
    <row r="1280" spans="1:3" ht="409.5" x14ac:dyDescent="0.25">
      <c r="A1280" s="84" t="s">
        <v>9536</v>
      </c>
      <c r="B1280" s="84" t="s">
        <v>11972</v>
      </c>
      <c r="C1280" s="84" t="s">
        <v>11973</v>
      </c>
    </row>
    <row r="1281" spans="1:3" ht="409.5" x14ac:dyDescent="0.25">
      <c r="A1281" s="84" t="s">
        <v>6027</v>
      </c>
      <c r="B1281" s="84" t="s">
        <v>11974</v>
      </c>
      <c r="C1281" s="84" t="s">
        <v>6028</v>
      </c>
    </row>
    <row r="1282" spans="1:3" ht="165.75" x14ac:dyDescent="0.25">
      <c r="A1282" s="84" t="s">
        <v>9383</v>
      </c>
      <c r="B1282" s="84" t="s">
        <v>11975</v>
      </c>
      <c r="C1282" s="84" t="s">
        <v>11976</v>
      </c>
    </row>
    <row r="1283" spans="1:3" ht="409.5" x14ac:dyDescent="0.25">
      <c r="A1283" s="84" t="s">
        <v>11977</v>
      </c>
      <c r="B1283" s="84" t="s">
        <v>11978</v>
      </c>
      <c r="C1283" s="84" t="s">
        <v>11979</v>
      </c>
    </row>
    <row r="1284" spans="1:3" ht="409.5" x14ac:dyDescent="0.25">
      <c r="A1284" s="84" t="s">
        <v>11980</v>
      </c>
      <c r="B1284" s="84" t="s">
        <v>11981</v>
      </c>
      <c r="C1284" s="84" t="s">
        <v>11982</v>
      </c>
    </row>
    <row r="1285" spans="1:3" ht="357" x14ac:dyDescent="0.25">
      <c r="A1285" s="84" t="s">
        <v>9117</v>
      </c>
      <c r="B1285" s="84" t="s">
        <v>11983</v>
      </c>
      <c r="C1285" s="84" t="s">
        <v>11984</v>
      </c>
    </row>
    <row r="1286" spans="1:3" ht="409.5" x14ac:dyDescent="0.25">
      <c r="A1286" s="84" t="s">
        <v>6106</v>
      </c>
      <c r="B1286" s="84" t="s">
        <v>11985</v>
      </c>
      <c r="C1286" s="84" t="s">
        <v>11986</v>
      </c>
    </row>
    <row r="1287" spans="1:3" ht="409.5" x14ac:dyDescent="0.25">
      <c r="A1287" s="84" t="s">
        <v>11987</v>
      </c>
      <c r="B1287" s="84" t="s">
        <v>11988</v>
      </c>
      <c r="C1287" s="84" t="s">
        <v>11989</v>
      </c>
    </row>
    <row r="1288" spans="1:3" ht="63.75" x14ac:dyDescent="0.25">
      <c r="A1288" s="84" t="s">
        <v>9516</v>
      </c>
      <c r="B1288" s="84" t="s">
        <v>11990</v>
      </c>
      <c r="C1288" s="84" t="s">
        <v>11991</v>
      </c>
    </row>
    <row r="1289" spans="1:3" ht="409.5" x14ac:dyDescent="0.25">
      <c r="A1289" s="84" t="s">
        <v>11992</v>
      </c>
      <c r="B1289" s="84" t="s">
        <v>11993</v>
      </c>
      <c r="C1289" s="84" t="s">
        <v>11994</v>
      </c>
    </row>
    <row r="1290" spans="1:3" ht="409.5" x14ac:dyDescent="0.25">
      <c r="A1290" s="84" t="s">
        <v>11995</v>
      </c>
      <c r="B1290" s="84" t="s">
        <v>11996</v>
      </c>
      <c r="C1290" s="84" t="s">
        <v>11997</v>
      </c>
    </row>
    <row r="1291" spans="1:3" ht="409.5" x14ac:dyDescent="0.25">
      <c r="A1291" s="84" t="s">
        <v>11998</v>
      </c>
      <c r="B1291" s="84" t="s">
        <v>11999</v>
      </c>
      <c r="C1291" s="84" t="s">
        <v>12000</v>
      </c>
    </row>
    <row r="1292" spans="1:3" ht="409.5" x14ac:dyDescent="0.25">
      <c r="A1292" s="84" t="s">
        <v>12001</v>
      </c>
      <c r="B1292" s="84" t="s">
        <v>12002</v>
      </c>
      <c r="C1292" s="84" t="s">
        <v>12003</v>
      </c>
    </row>
    <row r="1293" spans="1:3" ht="409.5" x14ac:dyDescent="0.25">
      <c r="A1293" s="84" t="s">
        <v>12004</v>
      </c>
      <c r="B1293" s="84" t="s">
        <v>12005</v>
      </c>
      <c r="C1293" s="84" t="s">
        <v>12006</v>
      </c>
    </row>
    <row r="1294" spans="1:3" ht="409.5" x14ac:dyDescent="0.25">
      <c r="A1294" s="84" t="s">
        <v>9434</v>
      </c>
      <c r="B1294" s="84" t="s">
        <v>12007</v>
      </c>
      <c r="C1294" s="84" t="s">
        <v>12008</v>
      </c>
    </row>
    <row r="1295" spans="1:3" ht="409.5" x14ac:dyDescent="0.25">
      <c r="A1295" s="84" t="s">
        <v>12009</v>
      </c>
      <c r="B1295" s="84" t="s">
        <v>12010</v>
      </c>
      <c r="C1295" s="84" t="s">
        <v>12011</v>
      </c>
    </row>
    <row r="1296" spans="1:3" ht="409.5" x14ac:dyDescent="0.25">
      <c r="A1296" s="84" t="s">
        <v>12012</v>
      </c>
      <c r="B1296" s="84" t="s">
        <v>12013</v>
      </c>
      <c r="C1296" s="84" t="s">
        <v>12014</v>
      </c>
    </row>
    <row r="1297" spans="1:3" ht="409.5" x14ac:dyDescent="0.25">
      <c r="A1297" s="84" t="s">
        <v>11928</v>
      </c>
      <c r="B1297" s="84" t="s">
        <v>12015</v>
      </c>
      <c r="C1297" s="84" t="s">
        <v>12016</v>
      </c>
    </row>
    <row r="1298" spans="1:3" ht="409.5" x14ac:dyDescent="0.25">
      <c r="A1298" s="84" t="s">
        <v>6117</v>
      </c>
      <c r="B1298" s="84" t="s">
        <v>6118</v>
      </c>
      <c r="C1298" s="84" t="s">
        <v>12017</v>
      </c>
    </row>
    <row r="1299" spans="1:3" ht="409.5" x14ac:dyDescent="0.25">
      <c r="A1299" s="84" t="s">
        <v>12018</v>
      </c>
      <c r="B1299" s="84" t="s">
        <v>12019</v>
      </c>
      <c r="C1299" s="84" t="s">
        <v>12020</v>
      </c>
    </row>
    <row r="1300" spans="1:3" ht="409.5" x14ac:dyDescent="0.25">
      <c r="A1300" s="84" t="s">
        <v>9061</v>
      </c>
      <c r="B1300" s="84" t="s">
        <v>12021</v>
      </c>
      <c r="C1300" s="84" t="s">
        <v>12022</v>
      </c>
    </row>
    <row r="1301" spans="1:3" ht="409.5" x14ac:dyDescent="0.25">
      <c r="A1301" s="84" t="s">
        <v>5024</v>
      </c>
      <c r="B1301" s="84" t="s">
        <v>12023</v>
      </c>
      <c r="C1301" s="84" t="s">
        <v>12024</v>
      </c>
    </row>
    <row r="1302" spans="1:3" ht="409.5" x14ac:dyDescent="0.25">
      <c r="A1302" s="84" t="s">
        <v>4535</v>
      </c>
      <c r="B1302" s="84" t="s">
        <v>12025</v>
      </c>
      <c r="C1302" s="84" t="s">
        <v>5036</v>
      </c>
    </row>
    <row r="1303" spans="1:3" ht="409.5" x14ac:dyDescent="0.25">
      <c r="A1303" s="84" t="s">
        <v>5030</v>
      </c>
      <c r="B1303" s="84" t="s">
        <v>12026</v>
      </c>
      <c r="C1303" s="84" t="s">
        <v>12027</v>
      </c>
    </row>
    <row r="1304" spans="1:3" ht="409.5" x14ac:dyDescent="0.25">
      <c r="A1304" s="84" t="s">
        <v>5014</v>
      </c>
      <c r="B1304" s="84" t="s">
        <v>12028</v>
      </c>
      <c r="C1304" s="84" t="s">
        <v>5015</v>
      </c>
    </row>
    <row r="1305" spans="1:3" ht="409.5" x14ac:dyDescent="0.25">
      <c r="A1305" s="84" t="s">
        <v>6040</v>
      </c>
      <c r="B1305" s="84" t="s">
        <v>12029</v>
      </c>
      <c r="C1305" s="84" t="s">
        <v>6041</v>
      </c>
    </row>
    <row r="1306" spans="1:3" ht="409.5" x14ac:dyDescent="0.25">
      <c r="A1306" s="84" t="s">
        <v>5043</v>
      </c>
      <c r="B1306" s="84" t="s">
        <v>12030</v>
      </c>
      <c r="C1306" s="84" t="s">
        <v>5044</v>
      </c>
    </row>
    <row r="1307" spans="1:3" ht="409.5" x14ac:dyDescent="0.25">
      <c r="A1307" s="84" t="s">
        <v>12031</v>
      </c>
      <c r="B1307" s="84" t="s">
        <v>12032</v>
      </c>
      <c r="C1307" s="84" t="s">
        <v>12033</v>
      </c>
    </row>
    <row r="1308" spans="1:3" ht="280.5" x14ac:dyDescent="0.25">
      <c r="A1308" s="84" t="s">
        <v>12034</v>
      </c>
      <c r="B1308" s="84" t="s">
        <v>12035</v>
      </c>
      <c r="C1308" s="84" t="s">
        <v>12036</v>
      </c>
    </row>
    <row r="1309" spans="1:3" ht="127.5" x14ac:dyDescent="0.25">
      <c r="A1309" s="84" t="s">
        <v>8876</v>
      </c>
      <c r="B1309" s="84" t="s">
        <v>12037</v>
      </c>
      <c r="C1309" s="84" t="s">
        <v>12038</v>
      </c>
    </row>
    <row r="1310" spans="1:3" ht="409.5" x14ac:dyDescent="0.25">
      <c r="A1310" s="84" t="s">
        <v>8908</v>
      </c>
      <c r="B1310" s="84" t="s">
        <v>12039</v>
      </c>
      <c r="C1310" s="84" t="s">
        <v>12040</v>
      </c>
    </row>
    <row r="1311" spans="1:3" ht="409.5" x14ac:dyDescent="0.25">
      <c r="A1311" s="84" t="s">
        <v>6146</v>
      </c>
      <c r="B1311" s="84" t="s">
        <v>6147</v>
      </c>
      <c r="C1311" s="84" t="s">
        <v>12041</v>
      </c>
    </row>
    <row r="1312" spans="1:3" ht="409.5" x14ac:dyDescent="0.25">
      <c r="A1312" s="84" t="s">
        <v>6009</v>
      </c>
      <c r="B1312" s="84" t="s">
        <v>12042</v>
      </c>
      <c r="C1312" s="84" t="s">
        <v>6010</v>
      </c>
    </row>
    <row r="1313" spans="1:3" ht="409.5" x14ac:dyDescent="0.25">
      <c r="A1313" s="84" t="s">
        <v>5033</v>
      </c>
      <c r="B1313" s="84" t="s">
        <v>12043</v>
      </c>
      <c r="C1313" s="84" t="s">
        <v>5034</v>
      </c>
    </row>
    <row r="1314" spans="1:3" ht="409.5" x14ac:dyDescent="0.25">
      <c r="A1314" s="84" t="s">
        <v>12044</v>
      </c>
      <c r="B1314" s="84" t="s">
        <v>12045</v>
      </c>
      <c r="C1314" s="84" t="s">
        <v>12046</v>
      </c>
    </row>
    <row r="1315" spans="1:3" ht="409.5" x14ac:dyDescent="0.25">
      <c r="A1315" s="84" t="s">
        <v>12047</v>
      </c>
      <c r="B1315" s="84" t="s">
        <v>12048</v>
      </c>
      <c r="C1315" s="84" t="s">
        <v>12049</v>
      </c>
    </row>
    <row r="1316" spans="1:3" ht="409.5" x14ac:dyDescent="0.25">
      <c r="A1316" s="84" t="s">
        <v>6144</v>
      </c>
      <c r="B1316" s="84" t="s">
        <v>6145</v>
      </c>
      <c r="C1316" s="84" t="s">
        <v>12050</v>
      </c>
    </row>
    <row r="1317" spans="1:3" ht="409.5" x14ac:dyDescent="0.25">
      <c r="A1317" s="84" t="s">
        <v>6016</v>
      </c>
      <c r="B1317" s="84" t="s">
        <v>6017</v>
      </c>
      <c r="C1317" s="84" t="s">
        <v>12051</v>
      </c>
    </row>
    <row r="1318" spans="1:3" ht="409.5" x14ac:dyDescent="0.25">
      <c r="A1318" s="84" t="s">
        <v>6157</v>
      </c>
      <c r="B1318" s="84" t="s">
        <v>12052</v>
      </c>
      <c r="C1318" s="84" t="s">
        <v>6158</v>
      </c>
    </row>
    <row r="1319" spans="1:3" ht="331.5" x14ac:dyDescent="0.25">
      <c r="A1319" s="84" t="s">
        <v>11949</v>
      </c>
      <c r="B1319" s="84" t="s">
        <v>12053</v>
      </c>
      <c r="C1319" s="84" t="s">
        <v>12054</v>
      </c>
    </row>
    <row r="1320" spans="1:3" ht="409.5" x14ac:dyDescent="0.25">
      <c r="A1320" s="84" t="s">
        <v>8910</v>
      </c>
      <c r="B1320" s="84" t="s">
        <v>12055</v>
      </c>
      <c r="C1320" s="84" t="s">
        <v>12056</v>
      </c>
    </row>
    <row r="1321" spans="1:3" ht="127.5" x14ac:dyDescent="0.25">
      <c r="A1321" s="84" t="s">
        <v>9015</v>
      </c>
      <c r="B1321" s="84" t="s">
        <v>12057</v>
      </c>
      <c r="C1321" s="84" t="s">
        <v>12058</v>
      </c>
    </row>
    <row r="1322" spans="1:3" ht="344.25" x14ac:dyDescent="0.25">
      <c r="A1322" s="84" t="s">
        <v>8944</v>
      </c>
      <c r="B1322" s="84" t="s">
        <v>12059</v>
      </c>
      <c r="C1322" s="84" t="s">
        <v>12060</v>
      </c>
    </row>
    <row r="1323" spans="1:3" ht="409.5" x14ac:dyDescent="0.25">
      <c r="A1323" s="84" t="s">
        <v>12061</v>
      </c>
      <c r="B1323" s="84" t="s">
        <v>12062</v>
      </c>
      <c r="C1323" s="84" t="s">
        <v>12063</v>
      </c>
    </row>
    <row r="1324" spans="1:3" ht="409.5" x14ac:dyDescent="0.25">
      <c r="A1324" s="84" t="s">
        <v>12064</v>
      </c>
      <c r="B1324" s="84" t="s">
        <v>12065</v>
      </c>
      <c r="C1324" s="84" t="s">
        <v>12066</v>
      </c>
    </row>
    <row r="1325" spans="1:3" ht="409.5" x14ac:dyDescent="0.25">
      <c r="A1325" s="84" t="s">
        <v>8905</v>
      </c>
      <c r="B1325" s="84" t="s">
        <v>12067</v>
      </c>
      <c r="C1325" s="84" t="s">
        <v>12068</v>
      </c>
    </row>
    <row r="1326" spans="1:3" ht="280.5" x14ac:dyDescent="0.25">
      <c r="A1326" s="84" t="s">
        <v>9126</v>
      </c>
      <c r="B1326" s="84" t="s">
        <v>12069</v>
      </c>
      <c r="C1326" s="84" t="s">
        <v>12070</v>
      </c>
    </row>
    <row r="1327" spans="1:3" ht="409.5" x14ac:dyDescent="0.25">
      <c r="A1327" s="84" t="s">
        <v>9119</v>
      </c>
      <c r="B1327" s="84" t="s">
        <v>12071</v>
      </c>
      <c r="C1327" s="84" t="s">
        <v>12072</v>
      </c>
    </row>
    <row r="1328" spans="1:3" ht="409.5" x14ac:dyDescent="0.25">
      <c r="A1328" s="84" t="s">
        <v>12073</v>
      </c>
      <c r="B1328" s="84" t="s">
        <v>12074</v>
      </c>
      <c r="C1328" s="84" t="s">
        <v>12075</v>
      </c>
    </row>
    <row r="1329" spans="1:3" ht="409.5" x14ac:dyDescent="0.25">
      <c r="A1329" s="84" t="s">
        <v>11947</v>
      </c>
      <c r="B1329" s="84" t="s">
        <v>12076</v>
      </c>
      <c r="C1329" s="84" t="s">
        <v>12077</v>
      </c>
    </row>
    <row r="1330" spans="1:3" ht="409.5" x14ac:dyDescent="0.25">
      <c r="A1330" s="84" t="s">
        <v>9538</v>
      </c>
      <c r="B1330" s="84" t="s">
        <v>12078</v>
      </c>
      <c r="C1330" s="84" t="s">
        <v>12079</v>
      </c>
    </row>
    <row r="1331" spans="1:3" ht="409.5" x14ac:dyDescent="0.25">
      <c r="A1331" s="84" t="s">
        <v>12080</v>
      </c>
      <c r="B1331" s="84" t="s">
        <v>12081</v>
      </c>
      <c r="C1331" s="84" t="s">
        <v>12082</v>
      </c>
    </row>
    <row r="1332" spans="1:3" ht="409.5" x14ac:dyDescent="0.25">
      <c r="A1332" s="84" t="s">
        <v>6084</v>
      </c>
      <c r="B1332" s="84" t="s">
        <v>6085</v>
      </c>
      <c r="C1332" s="84" t="s">
        <v>12083</v>
      </c>
    </row>
    <row r="1333" spans="1:3" ht="409.5" x14ac:dyDescent="0.25">
      <c r="A1333" s="84" t="s">
        <v>12084</v>
      </c>
      <c r="B1333" s="84" t="s">
        <v>12085</v>
      </c>
      <c r="C1333" s="84" t="s">
        <v>12086</v>
      </c>
    </row>
    <row r="1334" spans="1:3" ht="409.5" x14ac:dyDescent="0.25">
      <c r="A1334" s="84" t="s">
        <v>12084</v>
      </c>
      <c r="B1334" s="84" t="s">
        <v>12087</v>
      </c>
      <c r="C1334" s="84" t="s">
        <v>12088</v>
      </c>
    </row>
    <row r="1335" spans="1:3" ht="409.5" x14ac:dyDescent="0.25">
      <c r="A1335" s="84" t="s">
        <v>12089</v>
      </c>
      <c r="B1335" s="84" t="s">
        <v>12090</v>
      </c>
      <c r="C1335" s="84" t="s">
        <v>12091</v>
      </c>
    </row>
    <row r="1336" spans="1:3" ht="409.5" x14ac:dyDescent="0.25">
      <c r="A1336" s="84" t="s">
        <v>12084</v>
      </c>
      <c r="B1336" s="84" t="s">
        <v>12092</v>
      </c>
      <c r="C1336" s="84" t="s">
        <v>12093</v>
      </c>
    </row>
    <row r="1337" spans="1:3" ht="409.5" x14ac:dyDescent="0.25">
      <c r="A1337" s="84" t="s">
        <v>12094</v>
      </c>
      <c r="B1337" s="84" t="s">
        <v>12095</v>
      </c>
      <c r="C1337" s="84" t="s">
        <v>12096</v>
      </c>
    </row>
    <row r="1338" spans="1:3" ht="409.5" x14ac:dyDescent="0.25">
      <c r="A1338" s="84" t="s">
        <v>8947</v>
      </c>
      <c r="B1338" s="84" t="s">
        <v>12097</v>
      </c>
      <c r="C1338" s="84" t="s">
        <v>12098</v>
      </c>
    </row>
    <row r="1339" spans="1:3" ht="191.25" x14ac:dyDescent="0.25">
      <c r="A1339" s="84" t="s">
        <v>8878</v>
      </c>
      <c r="B1339" s="84" t="s">
        <v>12099</v>
      </c>
      <c r="C1339" s="84" t="s">
        <v>12100</v>
      </c>
    </row>
    <row r="1340" spans="1:3" ht="191.25" x14ac:dyDescent="0.25">
      <c r="A1340" s="84" t="s">
        <v>8874</v>
      </c>
      <c r="B1340" s="84" t="s">
        <v>12101</v>
      </c>
      <c r="C1340" s="84" t="s">
        <v>12102</v>
      </c>
    </row>
    <row r="1341" spans="1:3" ht="89.25" x14ac:dyDescent="0.25">
      <c r="A1341" s="84" t="s">
        <v>6043</v>
      </c>
      <c r="B1341" s="84" t="s">
        <v>12103</v>
      </c>
      <c r="C1341" s="84" t="s">
        <v>12104</v>
      </c>
    </row>
    <row r="1342" spans="1:3" ht="409.5" x14ac:dyDescent="0.25">
      <c r="A1342" s="84" t="s">
        <v>12105</v>
      </c>
      <c r="B1342" s="84" t="s">
        <v>12106</v>
      </c>
      <c r="C1342" s="84" t="s">
        <v>12107</v>
      </c>
    </row>
    <row r="1343" spans="1:3" ht="409.5" x14ac:dyDescent="0.25">
      <c r="A1343" s="84" t="s">
        <v>12108</v>
      </c>
      <c r="B1343" s="84" t="s">
        <v>12109</v>
      </c>
      <c r="C1343" s="84" t="s">
        <v>12110</v>
      </c>
    </row>
    <row r="1344" spans="1:3" ht="409.5" x14ac:dyDescent="0.25">
      <c r="A1344" s="84" t="s">
        <v>4599</v>
      </c>
      <c r="B1344" s="84" t="s">
        <v>6026</v>
      </c>
      <c r="C1344" s="84" t="s">
        <v>12111</v>
      </c>
    </row>
    <row r="1345" spans="1:3" ht="409.5" x14ac:dyDescent="0.25">
      <c r="A1345" s="84" t="s">
        <v>9750</v>
      </c>
      <c r="B1345" s="84" t="s">
        <v>12112</v>
      </c>
      <c r="C1345" s="84" t="s">
        <v>12113</v>
      </c>
    </row>
    <row r="1346" spans="1:3" ht="409.5" x14ac:dyDescent="0.25">
      <c r="A1346" s="84" t="s">
        <v>6107</v>
      </c>
      <c r="B1346" s="84" t="s">
        <v>12114</v>
      </c>
      <c r="C1346" s="84" t="s">
        <v>12115</v>
      </c>
    </row>
    <row r="1347" spans="1:3" ht="409.5" x14ac:dyDescent="0.25">
      <c r="A1347" s="84" t="s">
        <v>12116</v>
      </c>
      <c r="B1347" s="84" t="s">
        <v>12117</v>
      </c>
      <c r="C1347" s="84" t="s">
        <v>12118</v>
      </c>
    </row>
    <row r="1348" spans="1:3" ht="409.5" x14ac:dyDescent="0.25">
      <c r="A1348" s="84" t="s">
        <v>12119</v>
      </c>
      <c r="B1348" s="84" t="s">
        <v>12120</v>
      </c>
      <c r="C1348" s="84" t="s">
        <v>12121</v>
      </c>
    </row>
    <row r="1349" spans="1:3" ht="409.5" x14ac:dyDescent="0.25">
      <c r="A1349" s="84" t="s">
        <v>12122</v>
      </c>
      <c r="B1349" s="84" t="s">
        <v>12123</v>
      </c>
      <c r="C1349" s="84" t="s">
        <v>12124</v>
      </c>
    </row>
    <row r="1350" spans="1:3" ht="216.75" x14ac:dyDescent="0.25">
      <c r="A1350" s="84" t="s">
        <v>8872</v>
      </c>
      <c r="B1350" s="84" t="s">
        <v>12125</v>
      </c>
      <c r="C1350" s="84" t="s">
        <v>12126</v>
      </c>
    </row>
    <row r="1351" spans="1:3" ht="409.5" x14ac:dyDescent="0.25">
      <c r="A1351" s="84" t="s">
        <v>12127</v>
      </c>
      <c r="B1351" s="84" t="s">
        <v>12128</v>
      </c>
      <c r="C1351" s="84" t="s">
        <v>12129</v>
      </c>
    </row>
    <row r="1352" spans="1:3" ht="409.5" x14ac:dyDescent="0.25">
      <c r="A1352" s="84" t="s">
        <v>6105</v>
      </c>
      <c r="B1352" s="84" t="s">
        <v>12130</v>
      </c>
      <c r="C1352" s="84" t="s">
        <v>4530</v>
      </c>
    </row>
    <row r="1353" spans="1:3" ht="409.5" x14ac:dyDescent="0.25">
      <c r="A1353" s="84" t="s">
        <v>12131</v>
      </c>
      <c r="B1353" s="84" t="s">
        <v>12132</v>
      </c>
      <c r="C1353" s="84" t="s">
        <v>4530</v>
      </c>
    </row>
    <row r="1354" spans="1:3" ht="409.5" x14ac:dyDescent="0.25">
      <c r="A1354" s="84" t="s">
        <v>12133</v>
      </c>
      <c r="B1354" s="84" t="s">
        <v>12134</v>
      </c>
      <c r="C1354" s="84" t="s">
        <v>12135</v>
      </c>
    </row>
    <row r="1355" spans="1:3" ht="409.5" x14ac:dyDescent="0.25">
      <c r="A1355" s="84" t="s">
        <v>12136</v>
      </c>
      <c r="B1355" s="84" t="s">
        <v>12137</v>
      </c>
      <c r="C1355" s="84" t="s">
        <v>12138</v>
      </c>
    </row>
    <row r="1356" spans="1:3" ht="409.5" x14ac:dyDescent="0.25">
      <c r="A1356" s="84" t="s">
        <v>12139</v>
      </c>
      <c r="B1356" s="84" t="s">
        <v>12140</v>
      </c>
      <c r="C1356" s="84" t="s">
        <v>12141</v>
      </c>
    </row>
    <row r="1357" spans="1:3" ht="127.5" x14ac:dyDescent="0.25">
      <c r="A1357" s="84" t="s">
        <v>8870</v>
      </c>
      <c r="B1357" s="84" t="s">
        <v>12142</v>
      </c>
      <c r="C1357" s="84" t="s">
        <v>12143</v>
      </c>
    </row>
    <row r="1358" spans="1:3" ht="409.5" x14ac:dyDescent="0.25">
      <c r="A1358" s="84" t="s">
        <v>9509</v>
      </c>
      <c r="B1358" s="84" t="s">
        <v>12144</v>
      </c>
      <c r="C1358" s="84" t="s">
        <v>12145</v>
      </c>
    </row>
    <row r="1359" spans="1:3" ht="409.5" x14ac:dyDescent="0.25">
      <c r="A1359" s="84" t="s">
        <v>12146</v>
      </c>
      <c r="B1359" s="84" t="s">
        <v>12147</v>
      </c>
      <c r="C1359" s="84" t="s">
        <v>12148</v>
      </c>
    </row>
    <row r="1360" spans="1:3" ht="409.5" x14ac:dyDescent="0.25">
      <c r="A1360" s="84" t="s">
        <v>12149</v>
      </c>
      <c r="B1360" s="84" t="s">
        <v>12150</v>
      </c>
      <c r="C1360" s="84" t="s">
        <v>12151</v>
      </c>
    </row>
    <row r="1361" spans="1:3" ht="409.5" x14ac:dyDescent="0.25">
      <c r="A1361" s="84" t="s">
        <v>9543</v>
      </c>
      <c r="B1361" s="84" t="s">
        <v>12152</v>
      </c>
      <c r="C1361" s="84" t="s">
        <v>12153</v>
      </c>
    </row>
    <row r="1362" spans="1:3" ht="409.5" x14ac:dyDescent="0.25">
      <c r="A1362" s="84" t="s">
        <v>6124</v>
      </c>
      <c r="B1362" s="84" t="s">
        <v>6125</v>
      </c>
      <c r="C1362" s="84" t="s">
        <v>12154</v>
      </c>
    </row>
    <row r="1363" spans="1:3" ht="409.5" x14ac:dyDescent="0.25">
      <c r="A1363" s="84" t="s">
        <v>9545</v>
      </c>
      <c r="B1363" s="84" t="s">
        <v>12155</v>
      </c>
      <c r="C1363" s="84" t="s">
        <v>12156</v>
      </c>
    </row>
    <row r="1364" spans="1:3" ht="409.5" x14ac:dyDescent="0.25">
      <c r="A1364" s="84" t="s">
        <v>9149</v>
      </c>
      <c r="B1364" s="84" t="s">
        <v>12157</v>
      </c>
      <c r="C1364" s="84" t="s">
        <v>12158</v>
      </c>
    </row>
    <row r="1365" spans="1:3" ht="191.25" x14ac:dyDescent="0.25">
      <c r="A1365" s="84" t="s">
        <v>8866</v>
      </c>
      <c r="B1365" s="84" t="s">
        <v>12159</v>
      </c>
      <c r="C1365" s="84" t="s">
        <v>12160</v>
      </c>
    </row>
    <row r="1366" spans="1:3" ht="127.5" x14ac:dyDescent="0.25">
      <c r="A1366" s="84" t="s">
        <v>8868</v>
      </c>
      <c r="B1366" s="84" t="s">
        <v>12161</v>
      </c>
      <c r="C1366" s="84" t="s">
        <v>12162</v>
      </c>
    </row>
    <row r="1367" spans="1:3" ht="216.75" x14ac:dyDescent="0.25">
      <c r="A1367" s="84" t="s">
        <v>8864</v>
      </c>
      <c r="B1367" s="84" t="s">
        <v>12163</v>
      </c>
      <c r="C1367" s="84" t="s">
        <v>12164</v>
      </c>
    </row>
    <row r="1368" spans="1:3" ht="127.5" x14ac:dyDescent="0.25">
      <c r="A1368" s="84" t="s">
        <v>8862</v>
      </c>
      <c r="B1368" s="84" t="s">
        <v>12165</v>
      </c>
      <c r="C1368" s="84" t="s">
        <v>12166</v>
      </c>
    </row>
    <row r="1369" spans="1:3" ht="191.25" x14ac:dyDescent="0.25">
      <c r="A1369" s="84" t="s">
        <v>9035</v>
      </c>
      <c r="B1369" s="84" t="s">
        <v>12167</v>
      </c>
      <c r="C1369" s="84" t="s">
        <v>12168</v>
      </c>
    </row>
    <row r="1370" spans="1:3" ht="293.25" x14ac:dyDescent="0.25">
      <c r="A1370" s="84" t="s">
        <v>8858</v>
      </c>
      <c r="B1370" s="84" t="s">
        <v>12169</v>
      </c>
      <c r="C1370" s="84" t="s">
        <v>12170</v>
      </c>
    </row>
    <row r="1371" spans="1:3" ht="318.75" x14ac:dyDescent="0.25">
      <c r="A1371" s="84" t="s">
        <v>9271</v>
      </c>
      <c r="B1371" s="84" t="s">
        <v>12171</v>
      </c>
      <c r="C1371" s="84" t="s">
        <v>12172</v>
      </c>
    </row>
    <row r="1372" spans="1:3" ht="409.5" x14ac:dyDescent="0.25">
      <c r="A1372" s="84" t="s">
        <v>12173</v>
      </c>
      <c r="B1372" s="84" t="s">
        <v>12174</v>
      </c>
      <c r="C1372" s="84" t="s">
        <v>12175</v>
      </c>
    </row>
    <row r="1373" spans="1:3" ht="127.5" x14ac:dyDescent="0.25">
      <c r="A1373" s="84" t="s">
        <v>8860</v>
      </c>
      <c r="B1373" s="84" t="s">
        <v>12176</v>
      </c>
      <c r="C1373" s="84" t="s">
        <v>12177</v>
      </c>
    </row>
    <row r="1374" spans="1:3" ht="191.25" x14ac:dyDescent="0.25">
      <c r="A1374" s="84" t="s">
        <v>8856</v>
      </c>
      <c r="B1374" s="84" t="s">
        <v>12178</v>
      </c>
      <c r="C1374" s="84" t="s">
        <v>12179</v>
      </c>
    </row>
    <row r="1375" spans="1:3" ht="409.5" x14ac:dyDescent="0.25">
      <c r="A1375" s="84" t="s">
        <v>12180</v>
      </c>
      <c r="B1375" s="84" t="s">
        <v>12181</v>
      </c>
      <c r="C1375" s="84" t="s">
        <v>12182</v>
      </c>
    </row>
    <row r="1376" spans="1:3" ht="306" x14ac:dyDescent="0.25">
      <c r="A1376" s="84" t="s">
        <v>8854</v>
      </c>
      <c r="B1376" s="84" t="s">
        <v>12183</v>
      </c>
      <c r="C1376" s="84" t="s">
        <v>12184</v>
      </c>
    </row>
    <row r="1377" spans="1:3" ht="127.5" x14ac:dyDescent="0.25">
      <c r="A1377" s="84" t="s">
        <v>8852</v>
      </c>
      <c r="B1377" s="84" t="s">
        <v>12185</v>
      </c>
      <c r="C1377" s="84" t="s">
        <v>12186</v>
      </c>
    </row>
    <row r="1378" spans="1:3" ht="127.5" x14ac:dyDescent="0.25">
      <c r="A1378" s="84" t="s">
        <v>8850</v>
      </c>
      <c r="B1378" s="84" t="s">
        <v>12187</v>
      </c>
      <c r="C1378" s="84" t="s">
        <v>12188</v>
      </c>
    </row>
    <row r="1379" spans="1:3" ht="409.5" x14ac:dyDescent="0.25">
      <c r="A1379" s="84" t="s">
        <v>8848</v>
      </c>
      <c r="B1379" s="84" t="s">
        <v>12189</v>
      </c>
      <c r="C1379" s="84" t="s">
        <v>12190</v>
      </c>
    </row>
    <row r="1380" spans="1:3" ht="165.75" x14ac:dyDescent="0.25">
      <c r="A1380" s="84" t="s">
        <v>8846</v>
      </c>
      <c r="B1380" s="84" t="s">
        <v>12191</v>
      </c>
      <c r="C1380" s="84" t="s">
        <v>12192</v>
      </c>
    </row>
    <row r="1381" spans="1:3" ht="229.5" x14ac:dyDescent="0.25">
      <c r="A1381" s="84" t="s">
        <v>8844</v>
      </c>
      <c r="B1381" s="84" t="s">
        <v>12193</v>
      </c>
      <c r="C1381" s="84" t="s">
        <v>12194</v>
      </c>
    </row>
    <row r="1382" spans="1:3" ht="293.25" x14ac:dyDescent="0.25">
      <c r="A1382" s="84" t="s">
        <v>8842</v>
      </c>
      <c r="B1382" s="84" t="s">
        <v>12195</v>
      </c>
      <c r="C1382" s="84" t="s">
        <v>12196</v>
      </c>
    </row>
    <row r="1383" spans="1:3" ht="395.25" x14ac:dyDescent="0.25">
      <c r="A1383" s="84" t="s">
        <v>8838</v>
      </c>
      <c r="B1383" s="84" t="s">
        <v>12197</v>
      </c>
      <c r="C1383" s="84" t="s">
        <v>12198</v>
      </c>
    </row>
    <row r="1384" spans="1:3" ht="357" x14ac:dyDescent="0.25">
      <c r="A1384" s="84" t="s">
        <v>8840</v>
      </c>
      <c r="B1384" s="84" t="s">
        <v>12199</v>
      </c>
      <c r="C1384" s="84" t="s">
        <v>12200</v>
      </c>
    </row>
    <row r="1385" spans="1:3" ht="409.5" x14ac:dyDescent="0.25">
      <c r="A1385" s="84" t="s">
        <v>8834</v>
      </c>
      <c r="B1385" s="84" t="s">
        <v>12201</v>
      </c>
      <c r="C1385" s="84" t="s">
        <v>12202</v>
      </c>
    </row>
    <row r="1386" spans="1:3" ht="229.5" x14ac:dyDescent="0.25">
      <c r="A1386" s="84" t="s">
        <v>8836</v>
      </c>
      <c r="B1386" s="84" t="s">
        <v>12203</v>
      </c>
      <c r="C1386" s="84" t="s">
        <v>12204</v>
      </c>
    </row>
    <row r="1387" spans="1:3" ht="229.5" x14ac:dyDescent="0.25">
      <c r="A1387" s="84" t="s">
        <v>8830</v>
      </c>
      <c r="B1387" s="84" t="s">
        <v>12205</v>
      </c>
      <c r="C1387" s="84" t="s">
        <v>12206</v>
      </c>
    </row>
    <row r="1388" spans="1:3" ht="229.5" x14ac:dyDescent="0.25">
      <c r="A1388" s="84" t="s">
        <v>8832</v>
      </c>
      <c r="B1388" s="84" t="s">
        <v>12207</v>
      </c>
      <c r="C1388" s="84" t="s">
        <v>12208</v>
      </c>
    </row>
    <row r="1389" spans="1:3" ht="409.5" x14ac:dyDescent="0.25">
      <c r="A1389" s="84" t="s">
        <v>8824</v>
      </c>
      <c r="B1389" s="84" t="s">
        <v>12209</v>
      </c>
      <c r="C1389" s="84" t="s">
        <v>12210</v>
      </c>
    </row>
    <row r="1390" spans="1:3" ht="114.75" x14ac:dyDescent="0.25">
      <c r="A1390" s="84" t="s">
        <v>8826</v>
      </c>
      <c r="B1390" s="84" t="s">
        <v>12211</v>
      </c>
      <c r="C1390" s="84" t="s">
        <v>12212</v>
      </c>
    </row>
    <row r="1391" spans="1:3" ht="293.25" x14ac:dyDescent="0.25">
      <c r="A1391" s="84" t="s">
        <v>8828</v>
      </c>
      <c r="B1391" s="84" t="s">
        <v>12213</v>
      </c>
      <c r="C1391" s="84" t="s">
        <v>12212</v>
      </c>
    </row>
    <row r="1392" spans="1:3" ht="114.75" x14ac:dyDescent="0.25">
      <c r="A1392" s="84" t="s">
        <v>8822</v>
      </c>
      <c r="B1392" s="84" t="s">
        <v>12214</v>
      </c>
      <c r="C1392" s="84" t="s">
        <v>12215</v>
      </c>
    </row>
    <row r="1393" spans="1:3" ht="331.5" x14ac:dyDescent="0.25">
      <c r="A1393" s="84" t="s">
        <v>8826</v>
      </c>
      <c r="B1393" s="84" t="s">
        <v>12216</v>
      </c>
      <c r="C1393" s="84" t="s">
        <v>12217</v>
      </c>
    </row>
    <row r="1394" spans="1:3" ht="242.25" x14ac:dyDescent="0.25">
      <c r="A1394" s="84" t="s">
        <v>8820</v>
      </c>
      <c r="B1394" s="84" t="s">
        <v>12218</v>
      </c>
      <c r="C1394" s="84" t="s">
        <v>12219</v>
      </c>
    </row>
    <row r="1395" spans="1:3" x14ac:dyDescent="0.25">
      <c r="A1395" s="58"/>
      <c r="B1395" s="58"/>
      <c r="C1395" s="58"/>
    </row>
    <row r="1396" spans="1:3" x14ac:dyDescent="0.25">
      <c r="A1396" s="58"/>
      <c r="B1396" s="58"/>
      <c r="C1396" s="58"/>
    </row>
    <row r="1397" spans="1:3" x14ac:dyDescent="0.25">
      <c r="A1397" s="58"/>
      <c r="B1397" s="58"/>
      <c r="C1397" s="58"/>
    </row>
    <row r="1398" spans="1:3" x14ac:dyDescent="0.25">
      <c r="A1398" s="58"/>
      <c r="B1398" s="58"/>
      <c r="C1398" s="58"/>
    </row>
    <row r="1399" spans="1:3" x14ac:dyDescent="0.25">
      <c r="A1399" s="58"/>
      <c r="B1399" s="58"/>
      <c r="C1399" s="58"/>
    </row>
    <row r="1400" spans="1:3" x14ac:dyDescent="0.25">
      <c r="A1400" s="58"/>
      <c r="B1400" s="58"/>
      <c r="C1400" s="58"/>
    </row>
    <row r="1401" spans="1:3" x14ac:dyDescent="0.25">
      <c r="A1401" s="58"/>
      <c r="B1401" s="58"/>
      <c r="C1401" s="58"/>
    </row>
    <row r="1402" spans="1:3" x14ac:dyDescent="0.25">
      <c r="A1402" s="58"/>
      <c r="B1402" s="58"/>
      <c r="C1402" s="58"/>
    </row>
    <row r="1403" spans="1:3" x14ac:dyDescent="0.25">
      <c r="A1403" s="58"/>
      <c r="B1403" s="58"/>
      <c r="C1403" s="58"/>
    </row>
    <row r="1404" spans="1:3" x14ac:dyDescent="0.25">
      <c r="A1404" s="58"/>
      <c r="B1404" s="58"/>
      <c r="C1404" s="58"/>
    </row>
    <row r="1405" spans="1:3" x14ac:dyDescent="0.25">
      <c r="A1405" s="58"/>
      <c r="B1405" s="58"/>
      <c r="C1405" s="58"/>
    </row>
    <row r="1406" spans="1:3" x14ac:dyDescent="0.25">
      <c r="A1406" s="58"/>
      <c r="B1406" s="58"/>
      <c r="C1406" s="58"/>
    </row>
    <row r="1407" spans="1:3" x14ac:dyDescent="0.25">
      <c r="A1407" s="58"/>
      <c r="B1407" s="58"/>
      <c r="C1407" s="58"/>
    </row>
    <row r="1408" spans="1:3" x14ac:dyDescent="0.25">
      <c r="A1408" s="58"/>
      <c r="B1408" s="58"/>
      <c r="C1408" s="58"/>
    </row>
    <row r="1409" spans="1:3" x14ac:dyDescent="0.25">
      <c r="A1409" s="58"/>
      <c r="B1409" s="58"/>
      <c r="C1409" s="58"/>
    </row>
    <row r="1410" spans="1:3" x14ac:dyDescent="0.25">
      <c r="A1410" s="58"/>
      <c r="B1410" s="58"/>
      <c r="C1410" s="58"/>
    </row>
    <row r="1411" spans="1:3" x14ac:dyDescent="0.25">
      <c r="A1411" s="58"/>
      <c r="B1411" s="58"/>
      <c r="C1411" s="58"/>
    </row>
    <row r="1412" spans="1:3" x14ac:dyDescent="0.25">
      <c r="A1412" s="58"/>
      <c r="B1412" s="58"/>
      <c r="C1412" s="58"/>
    </row>
    <row r="1413" spans="1:3" x14ac:dyDescent="0.25">
      <c r="A1413" s="58"/>
      <c r="B1413" s="58"/>
      <c r="C1413" s="58"/>
    </row>
    <row r="1414" spans="1:3" x14ac:dyDescent="0.25">
      <c r="A1414" s="58"/>
      <c r="B1414" s="58"/>
      <c r="C1414" s="58"/>
    </row>
    <row r="1415" spans="1:3" x14ac:dyDescent="0.25">
      <c r="A1415" s="58"/>
      <c r="B1415" s="58"/>
      <c r="C1415" s="58"/>
    </row>
    <row r="1416" spans="1:3" x14ac:dyDescent="0.25">
      <c r="A1416" s="58"/>
      <c r="B1416" s="58"/>
      <c r="C1416" s="58"/>
    </row>
    <row r="1417" spans="1:3" x14ac:dyDescent="0.25">
      <c r="A1417" s="58"/>
      <c r="B1417" s="58"/>
      <c r="C1417" s="58"/>
    </row>
    <row r="1418" spans="1:3" x14ac:dyDescent="0.25">
      <c r="A1418" s="58"/>
      <c r="B1418" s="58"/>
      <c r="C1418" s="58"/>
    </row>
    <row r="1419" spans="1:3" x14ac:dyDescent="0.25">
      <c r="A1419" s="58"/>
      <c r="B1419" s="58"/>
      <c r="C1419" s="58"/>
    </row>
    <row r="1420" spans="1:3" x14ac:dyDescent="0.25">
      <c r="A1420" s="58"/>
      <c r="B1420" s="58"/>
      <c r="C1420" s="58"/>
    </row>
    <row r="1421" spans="1:3" x14ac:dyDescent="0.25">
      <c r="A1421" s="58"/>
      <c r="B1421" s="58"/>
      <c r="C1421" s="58"/>
    </row>
    <row r="1422" spans="1:3" x14ac:dyDescent="0.25">
      <c r="A1422" s="58"/>
      <c r="B1422" s="58"/>
      <c r="C1422" s="58"/>
    </row>
    <row r="1423" spans="1:3" x14ac:dyDescent="0.25">
      <c r="A1423" s="58"/>
      <c r="B1423" s="58"/>
      <c r="C1423" s="58"/>
    </row>
    <row r="1424" spans="1:3" x14ac:dyDescent="0.25">
      <c r="A1424" s="58"/>
      <c r="B1424" s="58"/>
      <c r="C1424" s="58"/>
    </row>
    <row r="1425" spans="1:3" x14ac:dyDescent="0.25">
      <c r="A1425" s="58"/>
      <c r="B1425" s="58"/>
      <c r="C1425" s="58"/>
    </row>
    <row r="1426" spans="1:3" x14ac:dyDescent="0.25">
      <c r="A1426" s="58"/>
      <c r="B1426" s="58"/>
      <c r="C1426" s="58"/>
    </row>
    <row r="1427" spans="1:3" x14ac:dyDescent="0.25">
      <c r="A1427" s="58"/>
      <c r="B1427" s="58"/>
      <c r="C1427" s="58"/>
    </row>
    <row r="1428" spans="1:3" x14ac:dyDescent="0.25">
      <c r="A1428" s="58"/>
      <c r="B1428" s="58"/>
      <c r="C1428" s="58"/>
    </row>
    <row r="1429" spans="1:3" x14ac:dyDescent="0.25">
      <c r="A1429" s="58"/>
      <c r="B1429" s="58"/>
      <c r="C1429" s="58"/>
    </row>
    <row r="1430" spans="1:3" x14ac:dyDescent="0.25">
      <c r="A1430" s="58"/>
      <c r="B1430" s="58"/>
      <c r="C1430" s="58"/>
    </row>
    <row r="1431" spans="1:3" x14ac:dyDescent="0.25">
      <c r="A1431" s="58"/>
      <c r="B1431" s="58"/>
      <c r="C1431" s="58"/>
    </row>
    <row r="1432" spans="1:3" x14ac:dyDescent="0.25">
      <c r="A1432" s="58"/>
      <c r="B1432" s="58"/>
      <c r="C1432" s="58"/>
    </row>
    <row r="1433" spans="1:3" x14ac:dyDescent="0.25">
      <c r="A1433" s="58"/>
      <c r="B1433" s="58"/>
      <c r="C1433" s="58"/>
    </row>
    <row r="1434" spans="1:3" x14ac:dyDescent="0.25">
      <c r="A1434" s="58"/>
      <c r="B1434" s="58"/>
      <c r="C1434" s="58"/>
    </row>
    <row r="1435" spans="1:3" x14ac:dyDescent="0.25">
      <c r="A1435" s="58"/>
      <c r="B1435" s="58"/>
      <c r="C1435" s="58"/>
    </row>
    <row r="1436" spans="1:3" x14ac:dyDescent="0.25">
      <c r="A1436" s="58"/>
      <c r="B1436" s="58"/>
      <c r="C1436" s="58"/>
    </row>
    <row r="1437" spans="1:3" x14ac:dyDescent="0.25">
      <c r="A1437" s="58"/>
      <c r="B1437" s="58"/>
      <c r="C1437" s="58"/>
    </row>
    <row r="1438" spans="1:3" x14ac:dyDescent="0.25">
      <c r="A1438" s="58"/>
      <c r="B1438" s="58"/>
      <c r="C1438" s="58"/>
    </row>
    <row r="1439" spans="1:3" x14ac:dyDescent="0.25">
      <c r="A1439" s="58"/>
      <c r="B1439" s="58"/>
      <c r="C1439" s="58"/>
    </row>
    <row r="1440" spans="1:3" x14ac:dyDescent="0.25">
      <c r="A1440" s="58"/>
      <c r="B1440" s="58"/>
      <c r="C1440" s="58"/>
    </row>
    <row r="1441" spans="1:3" x14ac:dyDescent="0.25">
      <c r="A1441" s="58"/>
      <c r="B1441" s="58"/>
      <c r="C1441" s="58"/>
    </row>
    <row r="1442" spans="1:3" x14ac:dyDescent="0.25">
      <c r="A1442" s="58"/>
      <c r="B1442" s="58"/>
      <c r="C1442" s="58"/>
    </row>
    <row r="1443" spans="1:3" x14ac:dyDescent="0.25">
      <c r="A1443" s="58"/>
      <c r="B1443" s="58"/>
      <c r="C1443" s="58"/>
    </row>
    <row r="1444" spans="1:3" x14ac:dyDescent="0.25">
      <c r="A1444" s="58"/>
      <c r="B1444" s="58"/>
      <c r="C1444" s="58"/>
    </row>
    <row r="1445" spans="1:3" x14ac:dyDescent="0.25">
      <c r="A1445" s="58"/>
      <c r="B1445" s="58"/>
      <c r="C1445" s="58"/>
    </row>
    <row r="1446" spans="1:3" x14ac:dyDescent="0.25">
      <c r="A1446" s="58"/>
      <c r="B1446" s="58"/>
      <c r="C1446" s="58"/>
    </row>
    <row r="1447" spans="1:3" x14ac:dyDescent="0.25">
      <c r="A1447" s="58"/>
      <c r="B1447" s="58"/>
      <c r="C1447" s="58"/>
    </row>
    <row r="1448" spans="1:3" x14ac:dyDescent="0.25">
      <c r="A1448" s="58"/>
      <c r="B1448" s="58"/>
      <c r="C1448" s="58"/>
    </row>
    <row r="1449" spans="1:3" x14ac:dyDescent="0.25">
      <c r="A1449" s="58"/>
      <c r="B1449" s="58"/>
      <c r="C1449" s="58"/>
    </row>
    <row r="1450" spans="1:3" x14ac:dyDescent="0.25">
      <c r="A1450" s="58"/>
      <c r="B1450" s="58"/>
      <c r="C1450" s="58"/>
    </row>
    <row r="1451" spans="1:3" x14ac:dyDescent="0.25">
      <c r="A1451" s="58"/>
      <c r="B1451" s="58"/>
      <c r="C1451" s="58"/>
    </row>
    <row r="1452" spans="1:3" x14ac:dyDescent="0.25">
      <c r="A1452" s="58"/>
      <c r="B1452" s="58"/>
      <c r="C1452" s="58"/>
    </row>
    <row r="1453" spans="1:3" x14ac:dyDescent="0.25">
      <c r="A1453" s="58"/>
      <c r="B1453" s="58"/>
      <c r="C1453" s="58"/>
    </row>
    <row r="1454" spans="1:3" x14ac:dyDescent="0.25">
      <c r="A1454" s="58"/>
      <c r="B1454" s="58"/>
      <c r="C1454" s="58"/>
    </row>
    <row r="1455" spans="1:3" x14ac:dyDescent="0.25">
      <c r="A1455" s="58"/>
      <c r="B1455" s="58"/>
      <c r="C1455" s="58"/>
    </row>
    <row r="1456" spans="1:3" x14ac:dyDescent="0.25">
      <c r="A1456" s="58"/>
      <c r="B1456" s="58"/>
      <c r="C1456" s="58"/>
    </row>
    <row r="1457" spans="1:3" x14ac:dyDescent="0.25">
      <c r="A1457" s="58"/>
      <c r="B1457" s="58"/>
      <c r="C1457" s="58"/>
    </row>
    <row r="1458" spans="1:3" x14ac:dyDescent="0.25">
      <c r="A1458" s="58"/>
      <c r="B1458" s="58"/>
      <c r="C1458" s="58"/>
    </row>
    <row r="1459" spans="1:3" x14ac:dyDescent="0.25">
      <c r="A1459" s="58"/>
      <c r="B1459" s="58"/>
      <c r="C1459" s="58"/>
    </row>
    <row r="1460" spans="1:3" x14ac:dyDescent="0.25">
      <c r="A1460" s="58"/>
      <c r="B1460" s="58"/>
      <c r="C1460" s="58"/>
    </row>
    <row r="1461" spans="1:3" x14ac:dyDescent="0.25">
      <c r="A1461" s="58"/>
      <c r="B1461" s="58"/>
      <c r="C1461" s="58"/>
    </row>
    <row r="1462" spans="1:3" x14ac:dyDescent="0.25">
      <c r="A1462" s="58"/>
      <c r="B1462" s="58"/>
      <c r="C1462" s="58"/>
    </row>
    <row r="1463" spans="1:3" x14ac:dyDescent="0.25">
      <c r="A1463" s="58"/>
      <c r="B1463" s="58"/>
      <c r="C1463" s="58"/>
    </row>
    <row r="1464" spans="1:3" x14ac:dyDescent="0.25">
      <c r="A1464" s="58"/>
      <c r="B1464" s="58"/>
      <c r="C1464" s="58"/>
    </row>
    <row r="1465" spans="1:3" x14ac:dyDescent="0.25">
      <c r="A1465" s="58"/>
      <c r="B1465" s="58"/>
      <c r="C1465" s="58"/>
    </row>
    <row r="1466" spans="1:3" x14ac:dyDescent="0.25">
      <c r="A1466" s="58"/>
      <c r="B1466" s="58"/>
      <c r="C1466" s="58"/>
    </row>
    <row r="1467" spans="1:3" x14ac:dyDescent="0.25">
      <c r="A1467" s="58"/>
      <c r="B1467" s="58"/>
      <c r="C1467" s="58"/>
    </row>
    <row r="1468" spans="1:3" x14ac:dyDescent="0.25">
      <c r="A1468" s="58"/>
      <c r="B1468" s="58"/>
      <c r="C1468" s="58"/>
    </row>
    <row r="1469" spans="1:3" x14ac:dyDescent="0.25">
      <c r="A1469" s="53"/>
      <c r="B1469" s="53"/>
      <c r="C1469" s="53"/>
    </row>
    <row r="1470" spans="1:3" x14ac:dyDescent="0.25">
      <c r="A1470" s="53"/>
      <c r="B1470" s="53"/>
      <c r="C1470" s="53"/>
    </row>
    <row r="1471" spans="1:3" x14ac:dyDescent="0.25">
      <c r="A1471" s="53"/>
      <c r="B1471" s="53"/>
      <c r="C1471" s="53"/>
    </row>
    <row r="1472" spans="1:3" x14ac:dyDescent="0.25">
      <c r="A1472" s="53"/>
      <c r="B1472" s="53"/>
      <c r="C1472" s="53"/>
    </row>
    <row r="1473" spans="1:3" x14ac:dyDescent="0.25">
      <c r="A1473" s="53"/>
      <c r="B1473" s="53"/>
      <c r="C1473" s="53"/>
    </row>
    <row r="1474" spans="1:3" x14ac:dyDescent="0.25">
      <c r="A1474" s="53"/>
      <c r="B1474" s="53"/>
      <c r="C1474" s="53"/>
    </row>
    <row r="1475" spans="1:3" x14ac:dyDescent="0.25">
      <c r="A1475" s="37"/>
      <c r="B1475" s="37"/>
      <c r="C1475" s="37"/>
    </row>
    <row r="1476" spans="1:3" x14ac:dyDescent="0.25">
      <c r="A1476" s="37"/>
      <c r="B1476" s="37"/>
      <c r="C1476" s="37"/>
    </row>
    <row r="1477" spans="1:3" x14ac:dyDescent="0.25">
      <c r="A1477" s="37"/>
      <c r="B1477" s="37"/>
      <c r="C1477" s="37"/>
    </row>
    <row r="1478" spans="1:3" x14ac:dyDescent="0.25">
      <c r="A1478" s="37"/>
      <c r="B1478" s="37"/>
      <c r="C1478" s="37"/>
    </row>
    <row r="1479" spans="1:3" x14ac:dyDescent="0.25">
      <c r="A1479" s="37"/>
      <c r="B1479" s="37"/>
      <c r="C1479" s="37"/>
    </row>
    <row r="1480" spans="1:3" x14ac:dyDescent="0.25">
      <c r="A1480" s="37"/>
      <c r="B1480" s="37"/>
      <c r="C1480" s="37"/>
    </row>
    <row r="1481" spans="1:3" x14ac:dyDescent="0.25">
      <c r="A1481" s="37"/>
      <c r="B1481" s="37"/>
      <c r="C1481" s="37"/>
    </row>
    <row r="1482" spans="1:3" x14ac:dyDescent="0.25">
      <c r="A1482" s="37"/>
      <c r="B1482" s="37"/>
      <c r="C1482" s="37"/>
    </row>
    <row r="1483" spans="1:3" x14ac:dyDescent="0.25">
      <c r="A1483" s="37"/>
      <c r="B1483" s="37"/>
      <c r="C1483" s="37"/>
    </row>
    <row r="1484" spans="1:3" x14ac:dyDescent="0.25">
      <c r="A1484" s="37"/>
      <c r="B1484" s="37"/>
      <c r="C1484" s="37"/>
    </row>
    <row r="1485" spans="1:3" x14ac:dyDescent="0.25">
      <c r="A1485" s="37"/>
      <c r="B1485" s="37"/>
      <c r="C1485" s="37"/>
    </row>
    <row r="1486" spans="1:3" x14ac:dyDescent="0.25">
      <c r="A1486" s="37"/>
      <c r="B1486" s="37"/>
      <c r="C1486" s="37"/>
    </row>
    <row r="1487" spans="1:3" x14ac:dyDescent="0.25">
      <c r="A1487" s="37"/>
      <c r="B1487" s="37"/>
      <c r="C1487" s="37"/>
    </row>
    <row r="1488" spans="1:3" x14ac:dyDescent="0.25">
      <c r="A1488" s="37"/>
      <c r="B1488" s="37"/>
      <c r="C1488" s="37"/>
    </row>
    <row r="1489" spans="1:3" x14ac:dyDescent="0.25">
      <c r="A1489" s="37"/>
      <c r="B1489" s="37"/>
      <c r="C1489" s="37"/>
    </row>
    <row r="1490" spans="1:3" x14ac:dyDescent="0.25">
      <c r="A1490" s="37"/>
      <c r="B1490" s="37"/>
      <c r="C1490" s="37"/>
    </row>
    <row r="1491" spans="1:3" x14ac:dyDescent="0.25">
      <c r="A1491" s="37"/>
      <c r="B1491" s="37"/>
      <c r="C1491" s="37"/>
    </row>
    <row r="1492" spans="1:3" x14ac:dyDescent="0.25">
      <c r="A1492" s="37"/>
      <c r="B1492" s="37"/>
      <c r="C1492" s="37"/>
    </row>
    <row r="1493" spans="1:3" x14ac:dyDescent="0.25">
      <c r="A1493" s="37"/>
      <c r="B1493" s="37"/>
      <c r="C1493" s="37"/>
    </row>
    <row r="1494" spans="1:3" x14ac:dyDescent="0.25">
      <c r="A1494" s="37"/>
      <c r="B1494" s="37"/>
      <c r="C1494" s="37"/>
    </row>
    <row r="1495" spans="1:3" x14ac:dyDescent="0.25">
      <c r="A1495" s="37"/>
      <c r="B1495" s="37"/>
      <c r="C1495" s="37"/>
    </row>
    <row r="1496" spans="1:3" x14ac:dyDescent="0.25">
      <c r="A1496" s="37"/>
      <c r="B1496" s="37"/>
      <c r="C1496" s="37"/>
    </row>
    <row r="1497" spans="1:3" x14ac:dyDescent="0.25">
      <c r="A1497" s="37"/>
      <c r="B1497" s="37"/>
      <c r="C1497" s="37"/>
    </row>
    <row r="1498" spans="1:3" x14ac:dyDescent="0.25">
      <c r="A1498" s="37"/>
      <c r="B1498" s="37"/>
      <c r="C1498" s="37"/>
    </row>
    <row r="1499" spans="1:3" x14ac:dyDescent="0.25">
      <c r="A1499" s="37"/>
      <c r="B1499" s="37"/>
      <c r="C1499" s="37"/>
    </row>
    <row r="1500" spans="1:3" x14ac:dyDescent="0.25">
      <c r="A1500" s="37"/>
      <c r="B1500" s="37"/>
      <c r="C1500" s="37"/>
    </row>
    <row r="1501" spans="1:3" x14ac:dyDescent="0.25">
      <c r="A1501" s="37"/>
      <c r="B1501" s="37"/>
      <c r="C1501" s="37"/>
    </row>
    <row r="1502" spans="1:3" x14ac:dyDescent="0.25">
      <c r="A1502" s="37"/>
      <c r="B1502" s="37"/>
      <c r="C1502" s="37"/>
    </row>
    <row r="1503" spans="1:3" x14ac:dyDescent="0.25">
      <c r="A1503" s="37"/>
      <c r="B1503" s="37"/>
      <c r="C1503" s="37"/>
    </row>
    <row r="1504" spans="1:3" x14ac:dyDescent="0.25">
      <c r="A1504" s="37"/>
      <c r="B1504" s="37"/>
      <c r="C1504" s="37"/>
    </row>
    <row r="1505" spans="1:3" x14ac:dyDescent="0.25">
      <c r="A1505" s="37"/>
      <c r="B1505" s="37"/>
      <c r="C1505" s="37"/>
    </row>
    <row r="1506" spans="1:3" x14ac:dyDescent="0.25">
      <c r="A1506" s="37"/>
      <c r="B1506" s="37"/>
      <c r="C1506" s="37"/>
    </row>
    <row r="1507" spans="1:3" x14ac:dyDescent="0.25">
      <c r="A1507" s="37"/>
      <c r="B1507" s="37"/>
      <c r="C1507" s="37"/>
    </row>
    <row r="1508" spans="1:3" x14ac:dyDescent="0.25">
      <c r="A1508" s="37"/>
      <c r="B1508" s="37"/>
      <c r="C1508" s="37"/>
    </row>
    <row r="1509" spans="1:3" x14ac:dyDescent="0.25">
      <c r="A1509" s="37"/>
      <c r="B1509" s="37"/>
      <c r="C1509" s="37"/>
    </row>
    <row r="1510" spans="1:3" x14ac:dyDescent="0.25">
      <c r="A1510" s="37"/>
      <c r="B1510" s="37"/>
      <c r="C1510" s="37"/>
    </row>
    <row r="1511" spans="1:3" x14ac:dyDescent="0.25">
      <c r="A1511" s="37"/>
      <c r="B1511" s="37"/>
      <c r="C1511" s="37"/>
    </row>
    <row r="1512" spans="1:3" x14ac:dyDescent="0.25">
      <c r="A1512" s="37"/>
      <c r="B1512" s="37"/>
      <c r="C1512" s="37"/>
    </row>
    <row r="1513" spans="1:3" x14ac:dyDescent="0.25">
      <c r="A1513" s="37"/>
      <c r="B1513" s="37"/>
      <c r="C1513" s="37"/>
    </row>
    <row r="1514" spans="1:3" x14ac:dyDescent="0.25">
      <c r="A1514" s="37"/>
      <c r="B1514" s="37"/>
      <c r="C1514" s="37"/>
    </row>
    <row r="1515" spans="1:3" x14ac:dyDescent="0.25">
      <c r="A1515" s="37"/>
      <c r="B1515" s="37"/>
      <c r="C1515" s="37"/>
    </row>
    <row r="1516" spans="1:3" x14ac:dyDescent="0.25">
      <c r="A1516" s="37"/>
      <c r="B1516" s="37"/>
      <c r="C1516" s="37"/>
    </row>
    <row r="1517" spans="1:3" x14ac:dyDescent="0.25">
      <c r="A1517" s="37"/>
      <c r="B1517" s="37"/>
      <c r="C1517" s="37"/>
    </row>
    <row r="1518" spans="1:3" x14ac:dyDescent="0.25">
      <c r="A1518" s="37"/>
      <c r="B1518" s="37"/>
      <c r="C1518" s="37"/>
    </row>
    <row r="1519" spans="1:3" x14ac:dyDescent="0.25">
      <c r="A1519" s="37"/>
      <c r="B1519" s="37"/>
      <c r="C1519" s="37"/>
    </row>
    <row r="1520" spans="1:3" x14ac:dyDescent="0.25">
      <c r="A1520" s="37"/>
      <c r="B1520" s="37"/>
      <c r="C1520" s="37"/>
    </row>
    <row r="1521" spans="1:3" x14ac:dyDescent="0.25">
      <c r="A1521" s="37"/>
      <c r="B1521" s="37"/>
      <c r="C1521" s="37"/>
    </row>
    <row r="1522" spans="1:3" x14ac:dyDescent="0.25">
      <c r="A1522" s="37"/>
      <c r="B1522" s="37"/>
      <c r="C1522" s="37"/>
    </row>
    <row r="1523" spans="1:3" x14ac:dyDescent="0.25">
      <c r="A1523" s="37"/>
      <c r="B1523" s="37"/>
      <c r="C1523" s="37"/>
    </row>
    <row r="1524" spans="1:3" x14ac:dyDescent="0.25">
      <c r="A1524" s="37"/>
      <c r="B1524" s="37"/>
      <c r="C1524" s="37"/>
    </row>
    <row r="1525" spans="1:3" x14ac:dyDescent="0.25">
      <c r="A1525" s="37"/>
      <c r="B1525" s="37"/>
      <c r="C1525" s="37"/>
    </row>
    <row r="1526" spans="1:3" x14ac:dyDescent="0.25">
      <c r="A1526" s="37"/>
      <c r="B1526" s="37"/>
      <c r="C1526" s="37"/>
    </row>
    <row r="1527" spans="1:3" x14ac:dyDescent="0.25">
      <c r="A1527" s="37"/>
      <c r="B1527" s="37"/>
      <c r="C1527" s="37"/>
    </row>
    <row r="1528" spans="1:3" x14ac:dyDescent="0.25">
      <c r="A1528" s="37"/>
      <c r="B1528" s="37"/>
      <c r="C1528" s="37"/>
    </row>
    <row r="1529" spans="1:3" x14ac:dyDescent="0.25">
      <c r="A1529" s="37"/>
      <c r="B1529" s="37"/>
      <c r="C1529" s="37"/>
    </row>
    <row r="1530" spans="1:3" x14ac:dyDescent="0.25">
      <c r="A1530" s="37"/>
      <c r="B1530" s="37"/>
      <c r="C1530" s="37"/>
    </row>
    <row r="1531" spans="1:3" x14ac:dyDescent="0.25">
      <c r="A1531" s="37"/>
      <c r="B1531" s="37"/>
      <c r="C1531" s="37"/>
    </row>
    <row r="1532" spans="1:3" x14ac:dyDescent="0.25">
      <c r="A1532" s="37"/>
      <c r="B1532" s="37"/>
      <c r="C1532" s="37"/>
    </row>
    <row r="1533" spans="1:3" x14ac:dyDescent="0.25">
      <c r="A1533" s="37"/>
      <c r="B1533" s="37"/>
      <c r="C1533" s="37"/>
    </row>
    <row r="1534" spans="1:3" x14ac:dyDescent="0.25">
      <c r="A1534" s="37"/>
      <c r="B1534" s="37"/>
      <c r="C1534" s="37"/>
    </row>
    <row r="1535" spans="1:3" x14ac:dyDescent="0.25">
      <c r="A1535" s="37"/>
      <c r="B1535" s="37"/>
      <c r="C1535" s="37"/>
    </row>
    <row r="1536" spans="1:3" x14ac:dyDescent="0.25">
      <c r="A1536" s="37"/>
      <c r="B1536" s="37"/>
      <c r="C1536" s="37"/>
    </row>
    <row r="1537" spans="1:3" x14ac:dyDescent="0.25">
      <c r="A1537" s="37"/>
      <c r="B1537" s="37"/>
      <c r="C1537" s="37"/>
    </row>
    <row r="1538" spans="1:3" x14ac:dyDescent="0.25">
      <c r="A1538" s="37"/>
      <c r="B1538" s="37"/>
      <c r="C1538" s="37"/>
    </row>
    <row r="1539" spans="1:3" x14ac:dyDescent="0.25">
      <c r="A1539" s="37"/>
      <c r="B1539" s="37"/>
      <c r="C1539" s="37"/>
    </row>
    <row r="1540" spans="1:3" x14ac:dyDescent="0.25">
      <c r="A1540" s="37"/>
      <c r="B1540" s="37"/>
      <c r="C1540" s="37"/>
    </row>
    <row r="1541" spans="1:3" x14ac:dyDescent="0.25">
      <c r="A1541" s="37"/>
      <c r="B1541" s="37"/>
      <c r="C1541" s="37"/>
    </row>
    <row r="1542" spans="1:3" x14ac:dyDescent="0.25">
      <c r="A1542" s="37"/>
      <c r="B1542" s="37"/>
      <c r="C1542" s="37"/>
    </row>
    <row r="1543" spans="1:3" x14ac:dyDescent="0.25">
      <c r="A1543" s="37"/>
      <c r="B1543" s="37"/>
      <c r="C1543" s="37"/>
    </row>
    <row r="1544" spans="1:3" x14ac:dyDescent="0.25">
      <c r="A1544" s="37"/>
      <c r="B1544" s="37"/>
      <c r="C1544" s="37"/>
    </row>
    <row r="1545" spans="1:3" x14ac:dyDescent="0.25">
      <c r="A1545" s="37"/>
      <c r="B1545" s="37"/>
      <c r="C1545" s="37"/>
    </row>
    <row r="1546" spans="1:3" x14ac:dyDescent="0.25">
      <c r="A1546" s="37"/>
      <c r="B1546" s="37"/>
      <c r="C1546" s="37"/>
    </row>
    <row r="1547" spans="1:3" x14ac:dyDescent="0.25">
      <c r="A1547" s="37"/>
      <c r="B1547" s="37"/>
      <c r="C1547" s="37"/>
    </row>
    <row r="1548" spans="1:3" x14ac:dyDescent="0.25">
      <c r="A1548" s="37"/>
      <c r="B1548" s="37"/>
      <c r="C1548" s="37"/>
    </row>
    <row r="1549" spans="1:3" x14ac:dyDescent="0.25">
      <c r="A1549" s="37"/>
      <c r="B1549" s="37"/>
      <c r="C1549" s="37"/>
    </row>
    <row r="1550" spans="1:3" x14ac:dyDescent="0.25">
      <c r="A1550" s="37"/>
      <c r="B1550" s="37"/>
      <c r="C1550" s="37"/>
    </row>
    <row r="1551" spans="1:3" x14ac:dyDescent="0.25">
      <c r="A1551" s="37"/>
      <c r="B1551" s="37"/>
      <c r="C1551" s="37"/>
    </row>
    <row r="1552" spans="1:3" x14ac:dyDescent="0.25">
      <c r="A1552" s="37"/>
      <c r="B1552" s="37"/>
      <c r="C1552" s="37"/>
    </row>
    <row r="1553" spans="1:3" x14ac:dyDescent="0.25">
      <c r="A1553" s="37"/>
      <c r="B1553" s="37"/>
      <c r="C1553" s="37"/>
    </row>
    <row r="1554" spans="1:3" x14ac:dyDescent="0.25">
      <c r="A1554" s="37"/>
      <c r="B1554" s="37"/>
      <c r="C1554" s="37"/>
    </row>
    <row r="1555" spans="1:3" x14ac:dyDescent="0.25">
      <c r="A1555" s="37"/>
      <c r="B1555" s="37"/>
      <c r="C1555" s="37"/>
    </row>
    <row r="1556" spans="1:3" x14ac:dyDescent="0.25">
      <c r="A1556" s="37"/>
      <c r="B1556" s="37"/>
      <c r="C1556" s="37"/>
    </row>
    <row r="1557" spans="1:3" x14ac:dyDescent="0.25">
      <c r="A1557" s="37"/>
      <c r="B1557" s="37"/>
      <c r="C1557" s="37"/>
    </row>
    <row r="1558" spans="1:3" x14ac:dyDescent="0.25">
      <c r="A1558" s="37"/>
      <c r="B1558" s="37"/>
      <c r="C1558" s="37"/>
    </row>
    <row r="1559" spans="1:3" x14ac:dyDescent="0.25">
      <c r="A1559" s="37"/>
      <c r="B1559" s="37"/>
      <c r="C1559" s="37"/>
    </row>
    <row r="1560" spans="1:3" x14ac:dyDescent="0.25">
      <c r="A1560" s="37"/>
      <c r="B1560" s="37"/>
      <c r="C1560" s="37"/>
    </row>
    <row r="1561" spans="1:3" x14ac:dyDescent="0.25">
      <c r="A1561" s="37"/>
      <c r="B1561" s="37"/>
      <c r="C1561" s="37"/>
    </row>
    <row r="1562" spans="1:3" x14ac:dyDescent="0.25">
      <c r="A1562" s="37"/>
      <c r="B1562" s="37"/>
      <c r="C1562" s="37"/>
    </row>
    <row r="1563" spans="1:3" x14ac:dyDescent="0.25">
      <c r="A1563" s="37"/>
      <c r="B1563" s="37"/>
      <c r="C1563" s="37"/>
    </row>
    <row r="1564" spans="1:3" x14ac:dyDescent="0.25">
      <c r="A1564" s="37"/>
      <c r="B1564" s="37"/>
      <c r="C1564" s="37"/>
    </row>
    <row r="1565" spans="1:3" x14ac:dyDescent="0.25">
      <c r="A1565" s="37"/>
      <c r="B1565" s="37"/>
      <c r="C1565" s="37"/>
    </row>
    <row r="1566" spans="1:3" x14ac:dyDescent="0.25">
      <c r="A1566" s="37"/>
      <c r="B1566" s="37"/>
      <c r="C1566" s="37"/>
    </row>
    <row r="1567" spans="1:3" x14ac:dyDescent="0.25">
      <c r="A1567" s="37"/>
      <c r="B1567" s="37"/>
      <c r="C1567" s="37"/>
    </row>
    <row r="1568" spans="1:3" x14ac:dyDescent="0.25">
      <c r="A1568" s="37"/>
      <c r="B1568" s="37"/>
      <c r="C1568" s="37"/>
    </row>
    <row r="1569" spans="1:3" x14ac:dyDescent="0.25">
      <c r="A1569" s="37"/>
      <c r="B1569" s="37"/>
      <c r="C1569" s="37"/>
    </row>
    <row r="1570" spans="1:3" x14ac:dyDescent="0.25">
      <c r="A1570" s="37"/>
      <c r="B1570" s="37"/>
      <c r="C1570" s="37"/>
    </row>
    <row r="1571" spans="1:3" x14ac:dyDescent="0.25">
      <c r="A1571" s="37"/>
      <c r="B1571" s="37"/>
      <c r="C1571" s="37"/>
    </row>
    <row r="1572" spans="1:3" x14ac:dyDescent="0.25">
      <c r="A1572" s="37"/>
      <c r="B1572" s="37"/>
      <c r="C1572" s="37"/>
    </row>
    <row r="1573" spans="1:3" x14ac:dyDescent="0.25">
      <c r="A1573" s="37"/>
      <c r="B1573" s="37"/>
      <c r="C1573" s="37"/>
    </row>
    <row r="1574" spans="1:3" x14ac:dyDescent="0.25">
      <c r="A1574" s="37"/>
      <c r="B1574" s="37"/>
      <c r="C1574" s="37"/>
    </row>
    <row r="1575" spans="1:3" x14ac:dyDescent="0.25">
      <c r="A1575" s="37"/>
      <c r="B1575" s="37"/>
      <c r="C1575" s="37"/>
    </row>
    <row r="1576" spans="1:3" x14ac:dyDescent="0.25">
      <c r="A1576" s="37"/>
      <c r="B1576" s="37"/>
      <c r="C1576" s="37"/>
    </row>
    <row r="1577" spans="1:3" x14ac:dyDescent="0.25">
      <c r="A1577" s="37"/>
      <c r="B1577" s="37"/>
      <c r="C1577" s="37"/>
    </row>
    <row r="1578" spans="1:3" x14ac:dyDescent="0.25">
      <c r="A1578" s="37"/>
      <c r="B1578" s="37"/>
      <c r="C1578" s="37"/>
    </row>
    <row r="1579" spans="1:3" x14ac:dyDescent="0.25">
      <c r="A1579" s="37"/>
      <c r="B1579" s="37"/>
      <c r="C1579" s="37"/>
    </row>
    <row r="1580" spans="1:3" x14ac:dyDescent="0.25">
      <c r="A1580" s="37"/>
      <c r="B1580" s="37"/>
      <c r="C1580" s="37"/>
    </row>
    <row r="1581" spans="1:3" x14ac:dyDescent="0.25">
      <c r="A1581" s="37"/>
      <c r="B1581" s="37"/>
      <c r="C1581" s="37"/>
    </row>
    <row r="1582" spans="1:3" x14ac:dyDescent="0.25">
      <c r="A1582" s="37"/>
      <c r="B1582" s="37"/>
      <c r="C1582" s="37"/>
    </row>
    <row r="1583" spans="1:3" x14ac:dyDescent="0.25">
      <c r="A1583" s="37"/>
      <c r="B1583" s="37"/>
      <c r="C1583" s="37"/>
    </row>
    <row r="1584" spans="1:3" x14ac:dyDescent="0.25">
      <c r="A1584" s="37"/>
      <c r="B1584" s="37"/>
      <c r="C1584" s="37"/>
    </row>
    <row r="1585" spans="1:3" x14ac:dyDescent="0.25">
      <c r="A1585" s="37"/>
      <c r="B1585" s="37"/>
      <c r="C1585" s="37"/>
    </row>
    <row r="1586" spans="1:3" x14ac:dyDescent="0.25">
      <c r="A1586" s="37"/>
      <c r="B1586" s="37"/>
      <c r="C1586" s="37"/>
    </row>
    <row r="1587" spans="1:3" x14ac:dyDescent="0.25">
      <c r="A1587" s="37"/>
      <c r="B1587" s="37"/>
      <c r="C1587" s="37"/>
    </row>
    <row r="1588" spans="1:3" x14ac:dyDescent="0.25">
      <c r="A1588" s="37"/>
      <c r="B1588" s="37"/>
      <c r="C1588" s="37"/>
    </row>
    <row r="1589" spans="1:3" x14ac:dyDescent="0.25">
      <c r="A1589" s="37"/>
      <c r="B1589" s="37"/>
      <c r="C1589" s="37"/>
    </row>
    <row r="1590" spans="1:3" x14ac:dyDescent="0.25">
      <c r="A1590" s="37"/>
      <c r="B1590" s="37"/>
      <c r="C1590" s="37"/>
    </row>
    <row r="1591" spans="1:3" x14ac:dyDescent="0.25">
      <c r="A1591" s="37"/>
      <c r="B1591" s="37"/>
      <c r="C1591" s="37"/>
    </row>
    <row r="1592" spans="1:3" x14ac:dyDescent="0.25">
      <c r="A1592" s="37"/>
      <c r="B1592" s="37"/>
      <c r="C1592" s="37"/>
    </row>
    <row r="1593" spans="1:3" x14ac:dyDescent="0.25">
      <c r="A1593" s="37"/>
      <c r="B1593" s="37"/>
      <c r="C1593" s="37"/>
    </row>
    <row r="1594" spans="1:3" x14ac:dyDescent="0.25">
      <c r="A1594" s="37"/>
      <c r="B1594" s="37"/>
      <c r="C1594" s="37"/>
    </row>
    <row r="1595" spans="1:3" x14ac:dyDescent="0.25">
      <c r="A1595" s="37"/>
      <c r="B1595" s="37"/>
      <c r="C1595" s="37"/>
    </row>
    <row r="1596" spans="1:3" x14ac:dyDescent="0.25">
      <c r="A1596" s="37"/>
      <c r="B1596" s="37"/>
      <c r="C1596" s="37"/>
    </row>
    <row r="1597" spans="1:3" x14ac:dyDescent="0.25">
      <c r="A1597" s="37"/>
      <c r="B1597" s="37"/>
      <c r="C1597" s="37"/>
    </row>
    <row r="1598" spans="1:3" x14ac:dyDescent="0.25">
      <c r="A1598" s="37"/>
      <c r="B1598" s="37"/>
      <c r="C1598" s="37"/>
    </row>
    <row r="1599" spans="1:3" x14ac:dyDescent="0.25">
      <c r="A1599" s="37"/>
      <c r="B1599" s="37"/>
      <c r="C1599" s="37"/>
    </row>
    <row r="1600" spans="1:3" x14ac:dyDescent="0.25">
      <c r="A1600" s="37"/>
      <c r="B1600" s="37"/>
      <c r="C1600" s="37"/>
    </row>
    <row r="1601" spans="1:3" x14ac:dyDescent="0.25">
      <c r="A1601" s="37"/>
      <c r="B1601" s="37"/>
      <c r="C1601" s="37"/>
    </row>
    <row r="1602" spans="1:3" x14ac:dyDescent="0.25">
      <c r="A1602" s="37"/>
      <c r="B1602" s="37"/>
      <c r="C1602" s="37"/>
    </row>
    <row r="1603" spans="1:3" x14ac:dyDescent="0.25">
      <c r="A1603" s="37"/>
      <c r="B1603" s="37"/>
      <c r="C1603" s="37"/>
    </row>
    <row r="1604" spans="1:3" x14ac:dyDescent="0.25">
      <c r="A1604" s="37"/>
      <c r="B1604" s="37"/>
      <c r="C1604" s="37"/>
    </row>
    <row r="1605" spans="1:3" x14ac:dyDescent="0.25">
      <c r="A1605" s="37"/>
      <c r="B1605" s="37"/>
      <c r="C1605" s="37"/>
    </row>
    <row r="1606" spans="1:3" x14ac:dyDescent="0.25">
      <c r="A1606" s="37"/>
      <c r="B1606" s="37"/>
      <c r="C1606" s="37"/>
    </row>
    <row r="1607" spans="1:3" x14ac:dyDescent="0.25">
      <c r="A1607" s="37"/>
      <c r="B1607" s="37"/>
      <c r="C1607" s="37"/>
    </row>
    <row r="1608" spans="1:3" x14ac:dyDescent="0.25">
      <c r="A1608" s="37"/>
      <c r="B1608" s="37"/>
      <c r="C1608" s="37"/>
    </row>
    <row r="1609" spans="1:3" x14ac:dyDescent="0.25">
      <c r="A1609" s="37"/>
      <c r="B1609" s="37"/>
      <c r="C1609" s="37"/>
    </row>
    <row r="1610" spans="1:3" x14ac:dyDescent="0.25">
      <c r="A1610" s="37"/>
      <c r="B1610" s="37"/>
      <c r="C1610" s="37"/>
    </row>
    <row r="1611" spans="1:3" x14ac:dyDescent="0.25">
      <c r="A1611" s="37"/>
      <c r="B1611" s="37"/>
      <c r="C1611" s="37"/>
    </row>
    <row r="1612" spans="1:3" x14ac:dyDescent="0.25">
      <c r="A1612" s="37"/>
      <c r="B1612" s="37"/>
      <c r="C1612" s="37"/>
    </row>
    <row r="1613" spans="1:3" x14ac:dyDescent="0.25">
      <c r="A1613" s="37"/>
      <c r="B1613" s="37"/>
      <c r="C1613" s="37"/>
    </row>
    <row r="1614" spans="1:3" x14ac:dyDescent="0.25">
      <c r="A1614" s="37"/>
      <c r="B1614" s="37"/>
      <c r="C1614" s="37"/>
    </row>
    <row r="1615" spans="1:3" x14ac:dyDescent="0.25">
      <c r="A1615" s="37"/>
      <c r="B1615" s="37"/>
      <c r="C1615" s="37"/>
    </row>
    <row r="1616" spans="1:3" x14ac:dyDescent="0.25">
      <c r="A1616" s="37"/>
      <c r="B1616" s="37"/>
      <c r="C1616" s="37"/>
    </row>
    <row r="1617" spans="1:3" x14ac:dyDescent="0.25">
      <c r="A1617" s="37"/>
      <c r="B1617" s="37"/>
      <c r="C1617" s="37"/>
    </row>
    <row r="1618" spans="1:3" x14ac:dyDescent="0.25">
      <c r="A1618" s="37"/>
      <c r="B1618" s="37"/>
      <c r="C1618" s="37"/>
    </row>
    <row r="1619" spans="1:3" x14ac:dyDescent="0.25">
      <c r="A1619" s="37"/>
      <c r="B1619" s="37"/>
      <c r="C1619" s="37"/>
    </row>
    <row r="1620" spans="1:3" x14ac:dyDescent="0.25">
      <c r="A1620" s="37"/>
      <c r="B1620" s="37"/>
      <c r="C1620" s="37"/>
    </row>
    <row r="1621" spans="1:3" x14ac:dyDescent="0.25">
      <c r="A1621" s="37"/>
      <c r="B1621" s="37"/>
      <c r="C1621" s="37"/>
    </row>
    <row r="1622" spans="1:3" x14ac:dyDescent="0.25">
      <c r="A1622" s="37"/>
      <c r="B1622" s="37"/>
      <c r="C1622" s="37"/>
    </row>
    <row r="1623" spans="1:3" x14ac:dyDescent="0.25">
      <c r="A1623" s="37"/>
      <c r="B1623" s="37"/>
      <c r="C1623" s="37"/>
    </row>
    <row r="1624" spans="1:3" x14ac:dyDescent="0.25">
      <c r="A1624" s="37"/>
      <c r="B1624" s="37"/>
      <c r="C1624" s="37"/>
    </row>
    <row r="1625" spans="1:3" x14ac:dyDescent="0.25">
      <c r="A1625" s="37"/>
      <c r="B1625" s="37"/>
      <c r="C1625" s="37"/>
    </row>
    <row r="1626" spans="1:3" x14ac:dyDescent="0.25">
      <c r="A1626" s="37"/>
      <c r="B1626" s="37"/>
      <c r="C1626" s="37"/>
    </row>
    <row r="1627" spans="1:3" x14ac:dyDescent="0.25">
      <c r="A1627" s="37"/>
      <c r="B1627" s="37"/>
      <c r="C1627" s="37"/>
    </row>
    <row r="1628" spans="1:3" x14ac:dyDescent="0.25">
      <c r="A1628" s="37"/>
      <c r="B1628" s="37"/>
      <c r="C1628" s="37"/>
    </row>
    <row r="1629" spans="1:3" x14ac:dyDescent="0.25">
      <c r="A1629" s="37"/>
      <c r="B1629" s="37"/>
      <c r="C1629" s="37"/>
    </row>
    <row r="1630" spans="1:3" x14ac:dyDescent="0.25">
      <c r="A1630" s="37"/>
      <c r="B1630" s="37"/>
      <c r="C1630" s="37"/>
    </row>
    <row r="1631" spans="1:3" x14ac:dyDescent="0.25">
      <c r="A1631" s="37"/>
      <c r="B1631" s="37"/>
      <c r="C1631" s="37"/>
    </row>
    <row r="1632" spans="1:3" x14ac:dyDescent="0.25">
      <c r="A1632" s="37"/>
      <c r="B1632" s="37"/>
      <c r="C1632" s="37"/>
    </row>
    <row r="1633" spans="1:3" x14ac:dyDescent="0.25">
      <c r="A1633" s="37"/>
      <c r="B1633" s="37"/>
      <c r="C1633" s="37"/>
    </row>
    <row r="1634" spans="1:3" x14ac:dyDescent="0.25">
      <c r="A1634" s="37"/>
      <c r="B1634" s="37"/>
      <c r="C1634" s="37"/>
    </row>
    <row r="1635" spans="1:3" x14ac:dyDescent="0.25">
      <c r="A1635" s="37"/>
      <c r="B1635" s="37"/>
      <c r="C1635" s="37"/>
    </row>
    <row r="1636" spans="1:3" x14ac:dyDescent="0.25">
      <c r="A1636" s="37"/>
      <c r="B1636" s="37"/>
      <c r="C1636" s="37"/>
    </row>
    <row r="1637" spans="1:3" x14ac:dyDescent="0.25">
      <c r="A1637" s="37"/>
      <c r="B1637" s="37"/>
      <c r="C1637" s="37"/>
    </row>
    <row r="1638" spans="1:3" x14ac:dyDescent="0.25">
      <c r="A1638" s="37"/>
      <c r="B1638" s="37"/>
      <c r="C1638" s="37"/>
    </row>
    <row r="1639" spans="1:3" x14ac:dyDescent="0.25">
      <c r="A1639" s="37"/>
      <c r="B1639" s="37"/>
      <c r="C1639" s="37"/>
    </row>
    <row r="1640" spans="1:3" x14ac:dyDescent="0.25">
      <c r="A1640" s="37"/>
      <c r="B1640" s="37"/>
      <c r="C1640" s="37"/>
    </row>
    <row r="1641" spans="1:3" x14ac:dyDescent="0.25">
      <c r="A1641" s="37"/>
      <c r="B1641" s="37"/>
      <c r="C1641" s="37"/>
    </row>
    <row r="1642" spans="1:3" x14ac:dyDescent="0.25">
      <c r="A1642" s="37"/>
      <c r="B1642" s="37"/>
      <c r="C1642" s="37"/>
    </row>
    <row r="1643" spans="1:3" x14ac:dyDescent="0.25">
      <c r="A1643" s="37"/>
      <c r="B1643" s="37"/>
      <c r="C1643" s="37"/>
    </row>
    <row r="1644" spans="1:3" x14ac:dyDescent="0.25">
      <c r="A1644" s="37"/>
      <c r="B1644" s="37"/>
      <c r="C1644" s="37"/>
    </row>
    <row r="1645" spans="1:3" x14ac:dyDescent="0.25">
      <c r="A1645" s="37"/>
      <c r="B1645" s="37"/>
      <c r="C1645" s="37"/>
    </row>
    <row r="1646" spans="1:3" x14ac:dyDescent="0.25">
      <c r="A1646" s="37"/>
      <c r="B1646" s="37"/>
      <c r="C1646" s="37"/>
    </row>
    <row r="1647" spans="1:3" x14ac:dyDescent="0.25">
      <c r="A1647" s="37"/>
      <c r="B1647" s="37"/>
      <c r="C1647" s="37"/>
    </row>
    <row r="1648" spans="1:3" x14ac:dyDescent="0.25">
      <c r="A1648" s="37"/>
      <c r="B1648" s="37"/>
      <c r="C1648" s="37"/>
    </row>
    <row r="1649" spans="1:3" x14ac:dyDescent="0.25">
      <c r="A1649" s="37"/>
      <c r="B1649" s="37"/>
      <c r="C1649" s="37"/>
    </row>
    <row r="1650" spans="1:3" x14ac:dyDescent="0.25">
      <c r="A1650" s="37"/>
      <c r="B1650" s="37"/>
      <c r="C1650" s="37"/>
    </row>
    <row r="1651" spans="1:3" x14ac:dyDescent="0.25">
      <c r="A1651" s="37"/>
      <c r="B1651" s="37"/>
      <c r="C1651" s="37"/>
    </row>
    <row r="1652" spans="1:3" x14ac:dyDescent="0.25">
      <c r="A1652" s="37"/>
      <c r="B1652" s="37"/>
      <c r="C1652" s="37"/>
    </row>
    <row r="1653" spans="1:3" x14ac:dyDescent="0.25">
      <c r="A1653" s="37"/>
      <c r="B1653" s="37"/>
      <c r="C1653" s="37"/>
    </row>
    <row r="1654" spans="1:3" x14ac:dyDescent="0.25">
      <c r="A1654" s="37"/>
      <c r="B1654" s="37"/>
      <c r="C1654" s="37"/>
    </row>
    <row r="1655" spans="1:3" x14ac:dyDescent="0.25">
      <c r="A1655" s="37"/>
      <c r="B1655" s="37"/>
      <c r="C1655" s="37"/>
    </row>
    <row r="1656" spans="1:3" x14ac:dyDescent="0.25">
      <c r="A1656" s="37"/>
      <c r="B1656" s="37"/>
      <c r="C1656" s="37"/>
    </row>
    <row r="1657" spans="1:3" x14ac:dyDescent="0.25">
      <c r="A1657" s="37"/>
      <c r="B1657" s="37"/>
      <c r="C1657" s="37"/>
    </row>
    <row r="1658" spans="1:3" x14ac:dyDescent="0.25">
      <c r="A1658" s="37"/>
      <c r="B1658" s="37"/>
      <c r="C1658" s="37"/>
    </row>
    <row r="1659" spans="1:3" x14ac:dyDescent="0.25">
      <c r="A1659" s="37"/>
      <c r="B1659" s="37"/>
      <c r="C1659" s="37"/>
    </row>
    <row r="1660" spans="1:3" x14ac:dyDescent="0.25">
      <c r="A1660" s="37"/>
      <c r="B1660" s="37"/>
      <c r="C1660" s="37"/>
    </row>
    <row r="1661" spans="1:3" x14ac:dyDescent="0.25">
      <c r="A1661" s="37"/>
      <c r="B1661" s="37"/>
      <c r="C1661" s="37"/>
    </row>
    <row r="1662" spans="1:3" x14ac:dyDescent="0.25">
      <c r="A1662" s="37"/>
      <c r="B1662" s="37"/>
      <c r="C1662" s="37"/>
    </row>
    <row r="1663" spans="1:3" x14ac:dyDescent="0.25">
      <c r="A1663" s="37"/>
      <c r="B1663" s="37"/>
      <c r="C1663" s="37"/>
    </row>
    <row r="1664" spans="1:3" x14ac:dyDescent="0.25">
      <c r="A1664" s="37"/>
      <c r="B1664" s="37"/>
      <c r="C1664" s="37"/>
    </row>
    <row r="1665" spans="1:3" x14ac:dyDescent="0.25">
      <c r="A1665" s="37"/>
      <c r="B1665" s="37"/>
      <c r="C1665" s="37"/>
    </row>
    <row r="1666" spans="1:3" x14ac:dyDescent="0.25">
      <c r="A1666" s="37"/>
      <c r="B1666" s="37"/>
      <c r="C1666" s="37"/>
    </row>
    <row r="1667" spans="1:3" x14ac:dyDescent="0.25">
      <c r="A1667" s="37"/>
      <c r="B1667" s="37"/>
      <c r="C1667" s="37"/>
    </row>
    <row r="1668" spans="1:3" x14ac:dyDescent="0.25">
      <c r="A1668" s="37"/>
      <c r="B1668" s="37"/>
      <c r="C1668" s="37"/>
    </row>
    <row r="1669" spans="1:3" x14ac:dyDescent="0.25">
      <c r="A1669" s="37"/>
      <c r="B1669" s="37"/>
      <c r="C1669" s="37"/>
    </row>
    <row r="1670" spans="1:3" x14ac:dyDescent="0.25">
      <c r="A1670" s="37"/>
      <c r="B1670" s="37"/>
      <c r="C1670" s="37"/>
    </row>
    <row r="1671" spans="1:3" x14ac:dyDescent="0.25">
      <c r="A1671" s="37"/>
      <c r="B1671" s="37"/>
      <c r="C1671" s="37"/>
    </row>
    <row r="1672" spans="1:3" x14ac:dyDescent="0.25">
      <c r="A1672" s="37"/>
      <c r="B1672" s="37"/>
      <c r="C1672" s="37"/>
    </row>
    <row r="1673" spans="1:3" x14ac:dyDescent="0.25">
      <c r="A1673" s="37"/>
      <c r="B1673" s="37"/>
      <c r="C1673" s="37"/>
    </row>
    <row r="1674" spans="1:3" x14ac:dyDescent="0.25">
      <c r="A1674" s="37"/>
      <c r="B1674" s="37"/>
      <c r="C1674" s="37"/>
    </row>
    <row r="1675" spans="1:3" x14ac:dyDescent="0.25">
      <c r="A1675" s="37"/>
      <c r="B1675" s="37"/>
      <c r="C1675" s="37"/>
    </row>
    <row r="1676" spans="1:3" x14ac:dyDescent="0.25">
      <c r="A1676" s="37"/>
      <c r="B1676" s="37"/>
      <c r="C1676" s="37"/>
    </row>
    <row r="1677" spans="1:3" x14ac:dyDescent="0.25">
      <c r="A1677" s="37"/>
      <c r="B1677" s="37"/>
      <c r="C1677" s="37"/>
    </row>
    <row r="1678" spans="1:3" x14ac:dyDescent="0.25">
      <c r="A1678" s="37"/>
      <c r="B1678" s="37"/>
      <c r="C1678" s="37"/>
    </row>
    <row r="1679" spans="1:3" x14ac:dyDescent="0.25">
      <c r="A1679" s="37"/>
      <c r="B1679" s="37"/>
      <c r="C1679" s="37"/>
    </row>
    <row r="1680" spans="1:3" x14ac:dyDescent="0.25">
      <c r="A1680" s="37"/>
      <c r="B1680" s="37"/>
      <c r="C1680" s="37"/>
    </row>
    <row r="1681" spans="1:3" x14ac:dyDescent="0.25">
      <c r="A1681" s="37"/>
      <c r="B1681" s="37"/>
      <c r="C1681" s="37"/>
    </row>
    <row r="1682" spans="1:3" x14ac:dyDescent="0.25">
      <c r="A1682" s="37"/>
      <c r="B1682" s="37"/>
      <c r="C1682" s="37"/>
    </row>
    <row r="1683" spans="1:3" x14ac:dyDescent="0.25">
      <c r="A1683" s="37"/>
      <c r="B1683" s="37"/>
      <c r="C1683" s="37"/>
    </row>
    <row r="1684" spans="1:3" x14ac:dyDescent="0.25">
      <c r="A1684" s="37"/>
      <c r="B1684" s="37"/>
      <c r="C1684" s="37"/>
    </row>
    <row r="1685" spans="1:3" x14ac:dyDescent="0.25">
      <c r="A1685" s="37"/>
      <c r="B1685" s="37"/>
      <c r="C1685" s="37"/>
    </row>
    <row r="1686" spans="1:3" x14ac:dyDescent="0.25">
      <c r="A1686" s="37"/>
      <c r="B1686" s="37"/>
      <c r="C1686" s="37"/>
    </row>
    <row r="1687" spans="1:3" x14ac:dyDescent="0.25">
      <c r="A1687" s="37"/>
      <c r="B1687" s="37"/>
      <c r="C1687" s="37"/>
    </row>
    <row r="1688" spans="1:3" x14ac:dyDescent="0.25">
      <c r="A1688" s="37"/>
      <c r="B1688" s="37"/>
      <c r="C1688" s="37"/>
    </row>
    <row r="1689" spans="1:3" x14ac:dyDescent="0.25">
      <c r="A1689" s="37"/>
      <c r="B1689" s="37"/>
      <c r="C1689" s="37"/>
    </row>
    <row r="1690" spans="1:3" x14ac:dyDescent="0.25">
      <c r="A1690" s="37"/>
      <c r="B1690" s="37"/>
      <c r="C1690" s="37"/>
    </row>
    <row r="1691" spans="1:3" x14ac:dyDescent="0.25">
      <c r="A1691" s="37"/>
      <c r="B1691" s="37"/>
      <c r="C1691" s="37"/>
    </row>
    <row r="1692" spans="1:3" x14ac:dyDescent="0.25">
      <c r="A1692" s="37"/>
      <c r="B1692" s="37"/>
      <c r="C1692" s="37"/>
    </row>
    <row r="1693" spans="1:3" x14ac:dyDescent="0.25">
      <c r="A1693" s="37"/>
      <c r="B1693" s="37"/>
      <c r="C1693" s="37"/>
    </row>
    <row r="1694" spans="1:3" x14ac:dyDescent="0.25">
      <c r="A1694" s="37"/>
      <c r="B1694" s="37"/>
      <c r="C1694" s="37"/>
    </row>
    <row r="1695" spans="1:3" x14ac:dyDescent="0.25">
      <c r="A1695" s="37"/>
      <c r="B1695" s="37"/>
      <c r="C1695" s="37"/>
    </row>
    <row r="1696" spans="1:3" x14ac:dyDescent="0.25">
      <c r="A1696" s="37"/>
      <c r="B1696" s="37"/>
      <c r="C1696" s="37"/>
    </row>
    <row r="1697" spans="1:3" x14ac:dyDescent="0.25">
      <c r="A1697" s="37"/>
      <c r="B1697" s="37"/>
      <c r="C1697" s="37"/>
    </row>
    <row r="1698" spans="1:3" x14ac:dyDescent="0.25">
      <c r="A1698" s="37"/>
      <c r="B1698" s="37"/>
      <c r="C1698" s="37"/>
    </row>
    <row r="1699" spans="1:3" x14ac:dyDescent="0.25">
      <c r="A1699" s="37"/>
      <c r="B1699" s="37"/>
      <c r="C1699" s="37"/>
    </row>
    <row r="1700" spans="1:3" x14ac:dyDescent="0.25">
      <c r="A1700" s="37"/>
      <c r="B1700" s="37"/>
      <c r="C1700" s="37"/>
    </row>
    <row r="1701" spans="1:3" x14ac:dyDescent="0.25">
      <c r="A1701" s="37"/>
      <c r="B1701" s="37"/>
      <c r="C1701" s="37"/>
    </row>
    <row r="1702" spans="1:3" x14ac:dyDescent="0.25">
      <c r="A1702" s="37"/>
      <c r="B1702" s="37"/>
      <c r="C1702" s="37"/>
    </row>
    <row r="1703" spans="1:3" x14ac:dyDescent="0.25">
      <c r="A1703" s="37"/>
      <c r="B1703" s="37"/>
      <c r="C1703" s="37"/>
    </row>
    <row r="1704" spans="1:3" x14ac:dyDescent="0.25">
      <c r="A1704" s="37"/>
      <c r="B1704" s="37"/>
      <c r="C1704" s="37"/>
    </row>
    <row r="1705" spans="1:3" x14ac:dyDescent="0.25">
      <c r="A1705" s="37"/>
      <c r="B1705" s="37"/>
      <c r="C1705" s="37"/>
    </row>
    <row r="1706" spans="1:3" x14ac:dyDescent="0.25">
      <c r="A1706" s="37"/>
      <c r="B1706" s="37"/>
      <c r="C1706" s="37"/>
    </row>
    <row r="1707" spans="1:3" x14ac:dyDescent="0.25">
      <c r="A1707" s="37"/>
      <c r="B1707" s="37"/>
      <c r="C1707" s="37"/>
    </row>
    <row r="1708" spans="1:3" x14ac:dyDescent="0.25">
      <c r="A1708" s="37"/>
      <c r="B1708" s="37"/>
      <c r="C1708" s="37"/>
    </row>
    <row r="1709" spans="1:3" x14ac:dyDescent="0.25">
      <c r="A1709" s="37"/>
      <c r="B1709" s="37"/>
      <c r="C1709" s="37"/>
    </row>
    <row r="1710" spans="1:3" x14ac:dyDescent="0.25">
      <c r="A1710" s="37"/>
      <c r="B1710" s="37"/>
      <c r="C1710" s="37"/>
    </row>
    <row r="1711" spans="1:3" x14ac:dyDescent="0.25">
      <c r="A1711" s="37"/>
      <c r="B1711" s="37"/>
      <c r="C1711" s="37"/>
    </row>
    <row r="1712" spans="1:3" x14ac:dyDescent="0.25">
      <c r="A1712" s="37"/>
      <c r="B1712" s="37"/>
      <c r="C1712" s="37"/>
    </row>
    <row r="1713" spans="1:3" x14ac:dyDescent="0.25">
      <c r="A1713" s="37"/>
      <c r="B1713" s="37"/>
      <c r="C1713" s="37"/>
    </row>
    <row r="1714" spans="1:3" x14ac:dyDescent="0.25">
      <c r="A1714" s="37"/>
      <c r="B1714" s="37"/>
      <c r="C1714" s="37"/>
    </row>
    <row r="1715" spans="1:3" x14ac:dyDescent="0.25">
      <c r="A1715" s="37"/>
      <c r="B1715" s="37"/>
      <c r="C1715" s="37"/>
    </row>
    <row r="1716" spans="1:3" x14ac:dyDescent="0.25">
      <c r="A1716" s="37"/>
      <c r="B1716" s="37"/>
      <c r="C1716" s="37"/>
    </row>
    <row r="1717" spans="1:3" x14ac:dyDescent="0.25">
      <c r="A1717" s="37"/>
      <c r="B1717" s="37"/>
      <c r="C1717" s="37"/>
    </row>
    <row r="1718" spans="1:3" x14ac:dyDescent="0.25">
      <c r="A1718" s="37"/>
      <c r="B1718" s="37"/>
      <c r="C1718" s="37"/>
    </row>
    <row r="1719" spans="1:3" x14ac:dyDescent="0.25">
      <c r="A1719" s="37"/>
      <c r="B1719" s="37"/>
      <c r="C1719" s="37"/>
    </row>
    <row r="1720" spans="1:3" x14ac:dyDescent="0.25">
      <c r="A1720" s="37"/>
      <c r="B1720" s="37"/>
      <c r="C1720" s="37"/>
    </row>
    <row r="1721" spans="1:3" x14ac:dyDescent="0.25">
      <c r="A1721" s="37"/>
      <c r="B1721" s="37"/>
      <c r="C1721" s="37"/>
    </row>
    <row r="1722" spans="1:3" x14ac:dyDescent="0.25">
      <c r="A1722" s="37"/>
      <c r="B1722" s="37"/>
      <c r="C1722" s="37"/>
    </row>
    <row r="1723" spans="1:3" x14ac:dyDescent="0.25">
      <c r="A1723" s="37"/>
      <c r="B1723" s="37"/>
      <c r="C1723" s="37"/>
    </row>
    <row r="1724" spans="1:3" x14ac:dyDescent="0.25">
      <c r="A1724" s="37"/>
      <c r="B1724" s="37"/>
      <c r="C1724" s="37"/>
    </row>
    <row r="1725" spans="1:3" x14ac:dyDescent="0.25">
      <c r="A1725" s="37"/>
      <c r="B1725" s="37"/>
      <c r="C1725" s="37"/>
    </row>
    <row r="1726" spans="1:3" x14ac:dyDescent="0.25">
      <c r="A1726" s="37"/>
      <c r="B1726" s="37"/>
      <c r="C1726" s="37"/>
    </row>
    <row r="1727" spans="1:3" x14ac:dyDescent="0.25">
      <c r="A1727" s="37"/>
      <c r="B1727" s="37"/>
      <c r="C1727" s="37"/>
    </row>
    <row r="1728" spans="1:3" x14ac:dyDescent="0.25">
      <c r="A1728" s="37"/>
      <c r="B1728" s="37"/>
      <c r="C1728" s="37"/>
    </row>
    <row r="1729" spans="1:3" x14ac:dyDescent="0.25">
      <c r="A1729" s="37"/>
      <c r="B1729" s="37"/>
      <c r="C1729" s="37"/>
    </row>
    <row r="1730" spans="1:3" x14ac:dyDescent="0.25">
      <c r="A1730" s="37"/>
      <c r="B1730" s="37"/>
      <c r="C1730" s="37"/>
    </row>
    <row r="1731" spans="1:3" x14ac:dyDescent="0.25">
      <c r="A1731" s="37"/>
      <c r="B1731" s="37"/>
      <c r="C1731" s="37"/>
    </row>
    <row r="1732" spans="1:3" x14ac:dyDescent="0.25">
      <c r="A1732" s="37"/>
      <c r="B1732" s="37"/>
      <c r="C1732" s="37"/>
    </row>
    <row r="1733" spans="1:3" x14ac:dyDescent="0.25">
      <c r="A1733" s="37"/>
      <c r="B1733" s="37"/>
      <c r="C1733" s="37"/>
    </row>
    <row r="1734" spans="1:3" x14ac:dyDescent="0.25">
      <c r="A1734" s="37"/>
      <c r="B1734" s="37"/>
      <c r="C1734" s="37"/>
    </row>
    <row r="1735" spans="1:3" x14ac:dyDescent="0.25">
      <c r="A1735" s="37"/>
      <c r="B1735" s="37"/>
      <c r="C1735" s="37"/>
    </row>
    <row r="1736" spans="1:3" x14ac:dyDescent="0.25">
      <c r="A1736" s="37"/>
      <c r="B1736" s="37"/>
      <c r="C1736" s="37"/>
    </row>
    <row r="1737" spans="1:3" x14ac:dyDescent="0.25">
      <c r="A1737" s="37"/>
      <c r="B1737" s="37"/>
      <c r="C1737" s="37"/>
    </row>
    <row r="1738" spans="1:3" x14ac:dyDescent="0.25">
      <c r="A1738" s="37"/>
      <c r="B1738" s="37"/>
      <c r="C1738" s="37"/>
    </row>
    <row r="1739" spans="1:3" x14ac:dyDescent="0.25">
      <c r="A1739" s="37"/>
      <c r="B1739" s="37"/>
      <c r="C1739" s="37"/>
    </row>
    <row r="1740" spans="1:3" x14ac:dyDescent="0.25">
      <c r="A1740" s="37"/>
      <c r="B1740" s="37"/>
      <c r="C1740" s="37"/>
    </row>
    <row r="1741" spans="1:3" x14ac:dyDescent="0.25">
      <c r="A1741" s="37"/>
      <c r="B1741" s="37"/>
      <c r="C1741" s="37"/>
    </row>
    <row r="1742" spans="1:3" x14ac:dyDescent="0.25">
      <c r="A1742" s="37"/>
      <c r="B1742" s="37"/>
      <c r="C1742" s="37"/>
    </row>
    <row r="1743" spans="1:3" x14ac:dyDescent="0.25">
      <c r="A1743" s="37"/>
      <c r="B1743" s="37"/>
      <c r="C1743" s="37"/>
    </row>
    <row r="1744" spans="1:3" x14ac:dyDescent="0.25">
      <c r="A1744" s="37"/>
      <c r="B1744" s="37"/>
      <c r="C1744" s="37"/>
    </row>
    <row r="1745" spans="1:3" x14ac:dyDescent="0.25">
      <c r="A1745" s="37"/>
      <c r="B1745" s="37"/>
      <c r="C1745" s="37"/>
    </row>
    <row r="1746" spans="1:3" x14ac:dyDescent="0.25">
      <c r="A1746" s="37"/>
      <c r="B1746" s="37"/>
      <c r="C1746" s="37"/>
    </row>
    <row r="1747" spans="1:3" x14ac:dyDescent="0.25">
      <c r="A1747" s="37"/>
      <c r="B1747" s="37"/>
      <c r="C1747" s="37"/>
    </row>
    <row r="1748" spans="1:3" x14ac:dyDescent="0.25">
      <c r="A1748" s="37"/>
      <c r="B1748" s="37"/>
      <c r="C1748" s="37"/>
    </row>
    <row r="1749" spans="1:3" x14ac:dyDescent="0.25">
      <c r="A1749" s="37"/>
      <c r="B1749" s="37"/>
      <c r="C1749" s="37"/>
    </row>
    <row r="1750" spans="1:3" x14ac:dyDescent="0.25">
      <c r="A1750" s="37"/>
      <c r="B1750" s="37"/>
      <c r="C1750" s="37"/>
    </row>
    <row r="1751" spans="1:3" x14ac:dyDescent="0.25">
      <c r="A1751" s="37"/>
      <c r="B1751" s="37"/>
      <c r="C1751" s="37"/>
    </row>
    <row r="1752" spans="1:3" x14ac:dyDescent="0.25">
      <c r="A1752" s="37"/>
      <c r="B1752" s="37"/>
      <c r="C1752" s="37"/>
    </row>
    <row r="1753" spans="1:3" x14ac:dyDescent="0.25">
      <c r="A1753" s="37"/>
      <c r="B1753" s="37"/>
      <c r="C1753" s="37"/>
    </row>
    <row r="1754" spans="1:3" x14ac:dyDescent="0.25">
      <c r="A1754" s="37"/>
      <c r="B1754" s="37"/>
      <c r="C1754" s="37"/>
    </row>
    <row r="1755" spans="1:3" x14ac:dyDescent="0.25">
      <c r="A1755" s="37"/>
      <c r="B1755" s="37"/>
      <c r="C1755" s="37"/>
    </row>
    <row r="1756" spans="1:3" x14ac:dyDescent="0.25">
      <c r="A1756" s="37"/>
      <c r="B1756" s="37"/>
      <c r="C1756" s="37"/>
    </row>
    <row r="1757" spans="1:3" x14ac:dyDescent="0.25">
      <c r="A1757" s="37"/>
      <c r="B1757" s="37"/>
      <c r="C1757" s="37"/>
    </row>
    <row r="1758" spans="1:3" x14ac:dyDescent="0.25">
      <c r="A1758" s="37"/>
      <c r="B1758" s="37"/>
      <c r="C1758" s="37"/>
    </row>
    <row r="1759" spans="1:3" x14ac:dyDescent="0.25">
      <c r="A1759" s="37"/>
      <c r="B1759" s="37"/>
      <c r="C1759" s="37"/>
    </row>
    <row r="1760" spans="1:3" x14ac:dyDescent="0.25">
      <c r="A1760" s="37"/>
      <c r="B1760" s="37"/>
      <c r="C1760" s="37"/>
    </row>
    <row r="1761" spans="1:3" x14ac:dyDescent="0.25">
      <c r="A1761" s="37"/>
      <c r="B1761" s="37"/>
      <c r="C1761" s="37"/>
    </row>
    <row r="1762" spans="1:3" x14ac:dyDescent="0.25">
      <c r="A1762" s="37"/>
      <c r="B1762" s="37"/>
      <c r="C1762" s="37"/>
    </row>
    <row r="1763" spans="1:3" x14ac:dyDescent="0.25">
      <c r="A1763" s="37"/>
      <c r="B1763" s="37"/>
      <c r="C1763" s="37"/>
    </row>
    <row r="1764" spans="1:3" x14ac:dyDescent="0.25">
      <c r="A1764" s="37"/>
      <c r="B1764" s="37"/>
      <c r="C1764" s="37"/>
    </row>
    <row r="1765" spans="1:3" x14ac:dyDescent="0.25">
      <c r="A1765" s="37"/>
      <c r="B1765" s="37"/>
      <c r="C1765" s="37"/>
    </row>
    <row r="1766" spans="1:3" x14ac:dyDescent="0.25">
      <c r="A1766" s="37"/>
      <c r="B1766" s="37"/>
      <c r="C1766" s="37"/>
    </row>
    <row r="1767" spans="1:3" x14ac:dyDescent="0.25">
      <c r="A1767" s="37"/>
      <c r="B1767" s="37"/>
      <c r="C1767" s="37"/>
    </row>
    <row r="1768" spans="1:3" x14ac:dyDescent="0.25">
      <c r="A1768" s="37"/>
      <c r="B1768" s="37"/>
      <c r="C1768" s="37"/>
    </row>
    <row r="1769" spans="1:3" x14ac:dyDescent="0.25">
      <c r="A1769" s="37"/>
      <c r="B1769" s="37"/>
      <c r="C1769" s="37"/>
    </row>
    <row r="1770" spans="1:3" x14ac:dyDescent="0.25">
      <c r="A1770" s="37"/>
      <c r="B1770" s="37"/>
      <c r="C1770" s="37"/>
    </row>
    <row r="1771" spans="1:3" x14ac:dyDescent="0.25">
      <c r="A1771" s="37"/>
      <c r="B1771" s="37"/>
      <c r="C1771" s="37"/>
    </row>
    <row r="1772" spans="1:3" x14ac:dyDescent="0.25">
      <c r="A1772" s="37"/>
      <c r="B1772" s="37"/>
      <c r="C1772" s="37"/>
    </row>
    <row r="1773" spans="1:3" x14ac:dyDescent="0.25">
      <c r="A1773" s="37"/>
      <c r="B1773" s="37"/>
      <c r="C1773" s="37"/>
    </row>
    <row r="1774" spans="1:3" x14ac:dyDescent="0.25">
      <c r="A1774" s="37"/>
      <c r="B1774" s="37"/>
      <c r="C1774" s="37"/>
    </row>
    <row r="1775" spans="1:3" x14ac:dyDescent="0.25">
      <c r="A1775" s="37"/>
      <c r="B1775" s="37"/>
      <c r="C1775" s="37"/>
    </row>
    <row r="1776" spans="1:3" x14ac:dyDescent="0.25">
      <c r="A1776" s="37"/>
      <c r="B1776" s="37"/>
      <c r="C1776" s="37"/>
    </row>
    <row r="1777" spans="1:3" x14ac:dyDescent="0.25">
      <c r="A1777" s="37"/>
      <c r="B1777" s="37"/>
      <c r="C1777" s="37"/>
    </row>
    <row r="1778" spans="1:3" x14ac:dyDescent="0.25">
      <c r="A1778" s="37"/>
      <c r="B1778" s="37"/>
      <c r="C1778" s="37"/>
    </row>
    <row r="1779" spans="1:3" x14ac:dyDescent="0.25">
      <c r="A1779" s="37"/>
      <c r="B1779" s="37"/>
      <c r="C1779" s="37"/>
    </row>
    <row r="1780" spans="1:3" x14ac:dyDescent="0.25">
      <c r="A1780" s="37"/>
      <c r="B1780" s="37"/>
      <c r="C1780" s="37"/>
    </row>
    <row r="1781" spans="1:3" x14ac:dyDescent="0.25">
      <c r="A1781" s="37"/>
      <c r="B1781" s="37"/>
      <c r="C1781" s="37"/>
    </row>
    <row r="1782" spans="1:3" x14ac:dyDescent="0.25">
      <c r="A1782" s="37"/>
      <c r="B1782" s="37"/>
      <c r="C1782" s="37"/>
    </row>
    <row r="1783" spans="1:3" x14ac:dyDescent="0.25">
      <c r="A1783" s="37"/>
      <c r="B1783" s="37"/>
      <c r="C1783" s="37"/>
    </row>
    <row r="1784" spans="1:3" x14ac:dyDescent="0.25">
      <c r="A1784" s="37"/>
      <c r="B1784" s="37"/>
      <c r="C1784" s="37"/>
    </row>
    <row r="1785" spans="1:3" x14ac:dyDescent="0.25">
      <c r="A1785" s="37"/>
      <c r="B1785" s="37"/>
      <c r="C1785" s="37"/>
    </row>
    <row r="1786" spans="1:3" x14ac:dyDescent="0.25">
      <c r="A1786" s="37"/>
      <c r="B1786" s="37"/>
      <c r="C1786" s="37"/>
    </row>
    <row r="1787" spans="1:3" x14ac:dyDescent="0.25">
      <c r="A1787" s="37"/>
      <c r="B1787" s="37"/>
      <c r="C1787" s="37"/>
    </row>
    <row r="1788" spans="1:3" x14ac:dyDescent="0.25">
      <c r="A1788" s="37"/>
      <c r="B1788" s="37"/>
      <c r="C1788" s="37"/>
    </row>
    <row r="1789" spans="1:3" x14ac:dyDescent="0.25">
      <c r="A1789" s="37"/>
      <c r="B1789" s="37"/>
      <c r="C1789" s="37"/>
    </row>
    <row r="1790" spans="1:3" x14ac:dyDescent="0.25">
      <c r="A1790" s="37"/>
      <c r="B1790" s="37"/>
      <c r="C1790" s="37"/>
    </row>
    <row r="1791" spans="1:3" x14ac:dyDescent="0.25">
      <c r="A1791" s="37"/>
      <c r="B1791" s="37"/>
      <c r="C1791" s="37"/>
    </row>
    <row r="1792" spans="1:3" x14ac:dyDescent="0.25">
      <c r="A1792" s="37"/>
      <c r="B1792" s="37"/>
      <c r="C1792" s="37"/>
    </row>
    <row r="1793" spans="1:3" x14ac:dyDescent="0.25">
      <c r="A1793" s="37"/>
      <c r="B1793" s="37"/>
      <c r="C1793" s="37"/>
    </row>
    <row r="1794" spans="1:3" x14ac:dyDescent="0.25">
      <c r="A1794" s="37"/>
      <c r="B1794" s="37"/>
      <c r="C1794" s="37"/>
    </row>
    <row r="1795" spans="1:3" x14ac:dyDescent="0.25">
      <c r="A1795" s="37"/>
      <c r="B1795" s="37"/>
      <c r="C1795" s="37"/>
    </row>
    <row r="1796" spans="1:3" x14ac:dyDescent="0.25">
      <c r="A1796" s="37"/>
      <c r="B1796" s="37"/>
      <c r="C1796" s="37"/>
    </row>
    <row r="1797" spans="1:3" x14ac:dyDescent="0.25">
      <c r="A1797" s="37"/>
      <c r="B1797" s="37"/>
      <c r="C1797" s="37"/>
    </row>
    <row r="1798" spans="1:3" x14ac:dyDescent="0.25">
      <c r="A1798" s="37"/>
      <c r="B1798" s="37"/>
      <c r="C1798" s="37"/>
    </row>
    <row r="1799" spans="1:3" x14ac:dyDescent="0.25">
      <c r="A1799" s="37"/>
      <c r="B1799" s="37"/>
      <c r="C1799" s="37"/>
    </row>
    <row r="1800" spans="1:3" x14ac:dyDescent="0.25">
      <c r="A1800" s="37"/>
      <c r="B1800" s="37"/>
      <c r="C1800" s="37"/>
    </row>
    <row r="1801" spans="1:3" x14ac:dyDescent="0.25">
      <c r="A1801" s="37"/>
      <c r="B1801" s="37"/>
      <c r="C1801" s="37"/>
    </row>
    <row r="1802" spans="1:3" x14ac:dyDescent="0.25">
      <c r="A1802" s="37"/>
      <c r="B1802" s="37"/>
      <c r="C1802" s="37"/>
    </row>
    <row r="1803" spans="1:3" x14ac:dyDescent="0.25">
      <c r="A1803" s="37"/>
      <c r="B1803" s="37"/>
      <c r="C1803" s="37"/>
    </row>
    <row r="1804" spans="1:3" x14ac:dyDescent="0.25">
      <c r="A1804" s="37"/>
      <c r="B1804" s="37"/>
      <c r="C1804" s="37"/>
    </row>
    <row r="1805" spans="1:3" x14ac:dyDescent="0.25">
      <c r="A1805" s="37"/>
      <c r="B1805" s="37"/>
      <c r="C1805" s="37"/>
    </row>
    <row r="1806" spans="1:3" x14ac:dyDescent="0.25">
      <c r="A1806" s="37"/>
      <c r="B1806" s="37"/>
      <c r="C1806" s="37"/>
    </row>
    <row r="1807" spans="1:3" x14ac:dyDescent="0.25">
      <c r="A1807" s="37"/>
      <c r="B1807" s="37"/>
      <c r="C1807" s="37"/>
    </row>
    <row r="1808" spans="1:3" x14ac:dyDescent="0.25">
      <c r="A1808" s="37"/>
      <c r="B1808" s="37"/>
      <c r="C1808" s="37"/>
    </row>
    <row r="1809" spans="1:3" x14ac:dyDescent="0.25">
      <c r="A1809" s="37"/>
      <c r="B1809" s="37"/>
      <c r="C1809" s="37"/>
    </row>
    <row r="1810" spans="1:3" x14ac:dyDescent="0.25">
      <c r="A1810" s="37"/>
      <c r="B1810" s="37"/>
      <c r="C1810" s="37"/>
    </row>
    <row r="1811" spans="1:3" x14ac:dyDescent="0.25">
      <c r="A1811" s="37"/>
      <c r="B1811" s="37"/>
      <c r="C1811" s="37"/>
    </row>
    <row r="1812" spans="1:3" x14ac:dyDescent="0.25">
      <c r="A1812" s="37"/>
      <c r="B1812" s="37"/>
      <c r="C1812" s="37"/>
    </row>
    <row r="1813" spans="1:3" x14ac:dyDescent="0.25">
      <c r="A1813" s="37"/>
      <c r="B1813" s="37"/>
      <c r="C1813" s="37"/>
    </row>
    <row r="1814" spans="1:3" x14ac:dyDescent="0.25">
      <c r="A1814" s="37"/>
      <c r="B1814" s="37"/>
      <c r="C1814" s="37"/>
    </row>
    <row r="1815" spans="1:3" x14ac:dyDescent="0.25">
      <c r="A1815" s="37"/>
      <c r="B1815" s="37"/>
      <c r="C1815" s="37"/>
    </row>
    <row r="1816" spans="1:3" x14ac:dyDescent="0.25">
      <c r="A1816" s="37"/>
      <c r="B1816" s="37"/>
      <c r="C1816" s="37"/>
    </row>
    <row r="1817" spans="1:3" x14ac:dyDescent="0.25">
      <c r="A1817" s="37"/>
      <c r="B1817" s="37"/>
      <c r="C1817" s="37"/>
    </row>
    <row r="1818" spans="1:3" x14ac:dyDescent="0.25">
      <c r="A1818" s="37"/>
      <c r="B1818" s="37"/>
      <c r="C1818" s="37"/>
    </row>
    <row r="1819" spans="1:3" x14ac:dyDescent="0.25">
      <c r="A1819" s="37"/>
      <c r="B1819" s="37"/>
      <c r="C1819" s="37"/>
    </row>
    <row r="1820" spans="1:3" x14ac:dyDescent="0.25">
      <c r="A1820" s="37"/>
      <c r="B1820" s="37"/>
      <c r="C1820" s="37"/>
    </row>
    <row r="1821" spans="1:3" x14ac:dyDescent="0.25">
      <c r="A1821" s="37"/>
      <c r="B1821" s="37"/>
      <c r="C1821" s="37"/>
    </row>
    <row r="1822" spans="1:3" x14ac:dyDescent="0.25">
      <c r="A1822" s="37"/>
      <c r="B1822" s="37"/>
      <c r="C1822" s="37"/>
    </row>
    <row r="1823" spans="1:3" x14ac:dyDescent="0.25">
      <c r="A1823" s="37"/>
      <c r="B1823" s="37"/>
      <c r="C1823" s="37"/>
    </row>
    <row r="1824" spans="1:3" x14ac:dyDescent="0.25">
      <c r="A1824" s="37"/>
      <c r="B1824" s="37"/>
      <c r="C1824" s="37"/>
    </row>
    <row r="1825" spans="1:3" x14ac:dyDescent="0.25">
      <c r="A1825" s="37"/>
      <c r="B1825" s="37"/>
      <c r="C1825" s="37"/>
    </row>
    <row r="1826" spans="1:3" x14ac:dyDescent="0.25">
      <c r="A1826" s="37"/>
      <c r="B1826" s="37"/>
      <c r="C1826" s="37"/>
    </row>
    <row r="1827" spans="1:3" x14ac:dyDescent="0.25">
      <c r="A1827" s="37"/>
      <c r="B1827" s="37"/>
      <c r="C1827" s="37"/>
    </row>
    <row r="1828" spans="1:3" x14ac:dyDescent="0.25">
      <c r="A1828" s="37"/>
      <c r="B1828" s="37"/>
      <c r="C1828" s="37"/>
    </row>
    <row r="1829" spans="1:3" x14ac:dyDescent="0.25">
      <c r="A1829" s="37"/>
      <c r="B1829" s="37"/>
      <c r="C1829" s="37"/>
    </row>
    <row r="1830" spans="1:3" x14ac:dyDescent="0.25">
      <c r="A1830" s="37"/>
      <c r="B1830" s="37"/>
      <c r="C1830" s="37"/>
    </row>
    <row r="1831" spans="1:3" x14ac:dyDescent="0.25">
      <c r="A1831" s="37"/>
      <c r="B1831" s="37"/>
      <c r="C1831" s="37"/>
    </row>
    <row r="1832" spans="1:3" x14ac:dyDescent="0.25">
      <c r="A1832" s="37"/>
      <c r="B1832" s="37"/>
      <c r="C1832" s="37"/>
    </row>
    <row r="1833" spans="1:3" x14ac:dyDescent="0.25">
      <c r="A1833" s="37"/>
      <c r="B1833" s="37"/>
      <c r="C1833" s="37"/>
    </row>
    <row r="1834" spans="1:3" x14ac:dyDescent="0.25">
      <c r="A1834" s="37"/>
      <c r="B1834" s="37"/>
      <c r="C1834" s="37"/>
    </row>
    <row r="1835" spans="1:3" x14ac:dyDescent="0.25">
      <c r="A1835" s="37"/>
      <c r="B1835" s="37"/>
      <c r="C1835" s="37"/>
    </row>
    <row r="1836" spans="1:3" x14ac:dyDescent="0.25">
      <c r="A1836" s="37"/>
      <c r="B1836" s="37"/>
      <c r="C1836" s="37"/>
    </row>
    <row r="1837" spans="1:3" x14ac:dyDescent="0.25">
      <c r="A1837" s="37"/>
      <c r="B1837" s="37"/>
      <c r="C1837" s="37"/>
    </row>
    <row r="1838" spans="1:3" x14ac:dyDescent="0.25">
      <c r="A1838" s="37"/>
      <c r="B1838" s="37"/>
      <c r="C1838" s="37"/>
    </row>
    <row r="1839" spans="1:3" x14ac:dyDescent="0.25">
      <c r="A1839" s="37"/>
      <c r="B1839" s="37"/>
      <c r="C1839" s="37"/>
    </row>
    <row r="1840" spans="1:3" x14ac:dyDescent="0.25">
      <c r="A1840" s="37"/>
      <c r="B1840" s="37"/>
      <c r="C1840" s="37"/>
    </row>
    <row r="1841" spans="1:3" x14ac:dyDescent="0.25">
      <c r="A1841" s="37"/>
      <c r="B1841" s="37"/>
      <c r="C1841" s="37"/>
    </row>
    <row r="1842" spans="1:3" x14ac:dyDescent="0.25">
      <c r="A1842" s="37"/>
      <c r="B1842" s="37"/>
      <c r="C1842" s="37"/>
    </row>
    <row r="1843" spans="1:3" x14ac:dyDescent="0.25">
      <c r="A1843" s="37"/>
      <c r="B1843" s="37"/>
      <c r="C1843" s="37"/>
    </row>
    <row r="1844" spans="1:3" x14ac:dyDescent="0.25">
      <c r="A1844" s="37"/>
      <c r="B1844" s="37"/>
      <c r="C1844" s="37"/>
    </row>
    <row r="1845" spans="1:3" x14ac:dyDescent="0.25">
      <c r="A1845" s="37"/>
      <c r="B1845" s="37"/>
      <c r="C1845" s="37"/>
    </row>
    <row r="1846" spans="1:3" x14ac:dyDescent="0.25">
      <c r="A1846" s="4"/>
      <c r="B1846" s="4"/>
      <c r="C1846" s="4"/>
    </row>
    <row r="1847" spans="1:3" x14ac:dyDescent="0.25">
      <c r="A1847" s="4"/>
      <c r="B1847" s="4"/>
      <c r="C1847" s="4"/>
    </row>
    <row r="1848" spans="1:3" x14ac:dyDescent="0.25">
      <c r="A1848" s="4"/>
      <c r="B1848" s="4"/>
      <c r="C1848" s="4"/>
    </row>
    <row r="1849" spans="1:3" x14ac:dyDescent="0.25">
      <c r="A1849" s="4"/>
      <c r="B1849" s="4"/>
      <c r="C1849" s="4"/>
    </row>
    <row r="1850" spans="1:3" x14ac:dyDescent="0.25">
      <c r="A1850" s="4"/>
      <c r="B1850" s="4"/>
      <c r="C1850" s="4"/>
    </row>
    <row r="1851" spans="1:3" x14ac:dyDescent="0.25">
      <c r="A1851" s="4"/>
      <c r="B1851" s="4"/>
      <c r="C1851" s="4"/>
    </row>
    <row r="1852" spans="1:3" x14ac:dyDescent="0.25">
      <c r="A1852" s="4"/>
      <c r="B1852" s="4"/>
      <c r="C1852" s="4"/>
    </row>
    <row r="1853" spans="1:3" x14ac:dyDescent="0.25">
      <c r="A1853" s="4"/>
      <c r="B1853" s="4"/>
      <c r="C1853" s="4"/>
    </row>
    <row r="1854" spans="1:3" x14ac:dyDescent="0.25">
      <c r="A1854" s="4"/>
      <c r="B1854" s="4"/>
      <c r="C1854" s="4"/>
    </row>
    <row r="1855" spans="1:3" x14ac:dyDescent="0.25">
      <c r="A1855" s="4"/>
      <c r="B1855" s="4"/>
      <c r="C1855" s="4"/>
    </row>
    <row r="1856" spans="1:3" x14ac:dyDescent="0.25">
      <c r="A1856" s="4"/>
      <c r="B1856" s="4"/>
      <c r="C1856" s="4"/>
    </row>
    <row r="1857" spans="1:3" x14ac:dyDescent="0.25">
      <c r="A1857" s="4"/>
      <c r="B1857" s="4"/>
      <c r="C1857" s="4"/>
    </row>
    <row r="1858" spans="1:3" x14ac:dyDescent="0.25">
      <c r="A1858" s="4"/>
      <c r="B1858" s="4"/>
      <c r="C1858" s="4"/>
    </row>
    <row r="1859" spans="1:3" x14ac:dyDescent="0.25">
      <c r="A1859" s="4"/>
      <c r="B1859" s="4"/>
      <c r="C1859" s="4"/>
    </row>
    <row r="1860" spans="1:3" x14ac:dyDescent="0.25">
      <c r="A1860" s="4"/>
      <c r="B1860" s="4"/>
      <c r="C1860" s="4"/>
    </row>
    <row r="1861" spans="1:3" x14ac:dyDescent="0.25">
      <c r="A1861" s="4"/>
      <c r="B1861" s="4"/>
      <c r="C1861" s="4"/>
    </row>
    <row r="1862" spans="1:3" x14ac:dyDescent="0.25">
      <c r="A1862" s="4"/>
      <c r="B1862" s="4"/>
      <c r="C1862" s="4"/>
    </row>
    <row r="1863" spans="1:3" x14ac:dyDescent="0.25">
      <c r="A1863" s="4"/>
      <c r="B1863" s="4"/>
      <c r="C1863" s="4"/>
    </row>
    <row r="1864" spans="1:3" x14ac:dyDescent="0.25">
      <c r="A1864" s="4"/>
      <c r="B1864" s="4"/>
      <c r="C1864" s="4"/>
    </row>
    <row r="1865" spans="1:3" x14ac:dyDescent="0.25">
      <c r="A1865" s="4"/>
      <c r="B1865" s="4"/>
      <c r="C1865" s="4"/>
    </row>
    <row r="1866" spans="1:3" x14ac:dyDescent="0.25">
      <c r="A1866" s="4"/>
      <c r="B1866" s="4"/>
      <c r="C1866" s="4"/>
    </row>
    <row r="1867" spans="1:3" x14ac:dyDescent="0.25">
      <c r="A1867" s="4"/>
      <c r="B1867" s="4"/>
      <c r="C1867" s="4"/>
    </row>
    <row r="1868" spans="1:3" x14ac:dyDescent="0.25">
      <c r="A1868" s="4"/>
      <c r="B1868" s="4"/>
      <c r="C1868" s="4"/>
    </row>
    <row r="1869" spans="1:3" x14ac:dyDescent="0.25">
      <c r="A1869" s="4"/>
      <c r="B1869" s="4"/>
      <c r="C1869" s="4"/>
    </row>
    <row r="1870" spans="1:3" x14ac:dyDescent="0.25">
      <c r="A1870" s="4"/>
      <c r="B1870" s="4"/>
      <c r="C1870" s="4"/>
    </row>
    <row r="1871" spans="1:3" x14ac:dyDescent="0.25">
      <c r="A1871" s="4"/>
      <c r="B1871" s="4"/>
      <c r="C1871" s="4"/>
    </row>
    <row r="1872" spans="1:3" x14ac:dyDescent="0.25">
      <c r="A1872" s="4"/>
      <c r="B1872" s="4"/>
      <c r="C1872" s="4"/>
    </row>
    <row r="1873" spans="1:3" x14ac:dyDescent="0.25">
      <c r="A1873" s="4"/>
      <c r="B1873" s="4"/>
      <c r="C1873" s="4"/>
    </row>
    <row r="1874" spans="1:3" x14ac:dyDescent="0.25">
      <c r="A1874" s="4"/>
      <c r="B1874" s="4"/>
      <c r="C1874" s="4"/>
    </row>
    <row r="1875" spans="1:3" x14ac:dyDescent="0.25">
      <c r="A1875" s="4"/>
      <c r="B1875" s="4"/>
      <c r="C1875" s="4"/>
    </row>
    <row r="1876" spans="1:3" x14ac:dyDescent="0.25">
      <c r="A1876" s="4"/>
      <c r="B1876" s="4"/>
      <c r="C1876" s="4"/>
    </row>
    <row r="1877" spans="1:3" x14ac:dyDescent="0.25">
      <c r="A1877" s="4"/>
      <c r="B1877" s="4"/>
      <c r="C1877" s="4"/>
    </row>
    <row r="1878" spans="1:3" x14ac:dyDescent="0.25">
      <c r="A1878" s="4"/>
      <c r="B1878" s="4"/>
      <c r="C1878" s="4"/>
    </row>
    <row r="1879" spans="1:3" x14ac:dyDescent="0.25">
      <c r="A1879" s="4"/>
      <c r="B1879" s="4"/>
      <c r="C1879" s="4"/>
    </row>
    <row r="1880" spans="1:3" x14ac:dyDescent="0.25">
      <c r="A1880" s="4"/>
      <c r="B1880" s="4"/>
      <c r="C1880" s="4"/>
    </row>
    <row r="1881" spans="1:3" x14ac:dyDescent="0.25">
      <c r="A1881" s="4"/>
      <c r="B1881" s="4"/>
      <c r="C1881" s="4"/>
    </row>
    <row r="1882" spans="1:3" x14ac:dyDescent="0.25">
      <c r="A1882" s="4"/>
      <c r="B1882" s="4"/>
      <c r="C1882" s="4"/>
    </row>
    <row r="1883" spans="1:3" x14ac:dyDescent="0.25">
      <c r="A1883" s="4"/>
      <c r="B1883" s="4"/>
      <c r="C1883" s="4"/>
    </row>
    <row r="1884" spans="1:3" x14ac:dyDescent="0.25">
      <c r="A1884" s="4"/>
      <c r="B1884" s="4"/>
      <c r="C1884" s="4"/>
    </row>
    <row r="1885" spans="1:3" x14ac:dyDescent="0.25">
      <c r="A1885" s="4"/>
      <c r="B1885" s="4"/>
      <c r="C1885" s="4"/>
    </row>
    <row r="1886" spans="1:3" x14ac:dyDescent="0.25">
      <c r="A1886" s="4"/>
      <c r="B1886" s="4"/>
      <c r="C1886" s="4"/>
    </row>
    <row r="1887" spans="1:3" x14ac:dyDescent="0.25">
      <c r="A1887" s="4"/>
      <c r="B1887" s="4"/>
      <c r="C1887" s="4"/>
    </row>
    <row r="1888" spans="1:3" x14ac:dyDescent="0.25">
      <c r="A1888" s="4"/>
      <c r="B1888" s="4"/>
      <c r="C1888" s="4"/>
    </row>
    <row r="1889" spans="1:3" x14ac:dyDescent="0.25">
      <c r="A1889" s="4"/>
      <c r="B1889" s="4"/>
      <c r="C1889" s="4"/>
    </row>
    <row r="1890" spans="1:3" x14ac:dyDescent="0.25">
      <c r="A1890" s="4"/>
      <c r="B1890" s="4"/>
      <c r="C1890" s="4"/>
    </row>
    <row r="1891" spans="1:3" x14ac:dyDescent="0.25">
      <c r="A1891" s="4"/>
      <c r="B1891" s="4"/>
      <c r="C1891" s="4"/>
    </row>
    <row r="1892" spans="1:3" x14ac:dyDescent="0.25">
      <c r="A1892" s="4"/>
      <c r="B1892" s="4"/>
      <c r="C1892" s="4"/>
    </row>
    <row r="1893" spans="1:3" x14ac:dyDescent="0.25">
      <c r="A1893" s="4"/>
      <c r="B1893" s="4"/>
      <c r="C1893" s="4"/>
    </row>
    <row r="1894" spans="1:3" x14ac:dyDescent="0.25">
      <c r="A1894" s="4"/>
      <c r="B1894" s="4"/>
      <c r="C1894" s="4"/>
    </row>
    <row r="1895" spans="1:3" x14ac:dyDescent="0.25">
      <c r="A1895" s="4"/>
      <c r="B1895" s="4"/>
      <c r="C1895" s="4"/>
    </row>
    <row r="1896" spans="1:3" x14ac:dyDescent="0.25">
      <c r="A1896" s="4"/>
      <c r="B1896" s="4"/>
      <c r="C1896" s="4"/>
    </row>
    <row r="1897" spans="1:3" x14ac:dyDescent="0.25">
      <c r="A1897" s="4"/>
      <c r="B1897" s="4"/>
      <c r="C1897" s="4"/>
    </row>
    <row r="1898" spans="1:3" x14ac:dyDescent="0.25">
      <c r="A1898" s="4"/>
      <c r="B1898" s="4"/>
      <c r="C1898" s="4"/>
    </row>
    <row r="1899" spans="1:3" x14ac:dyDescent="0.25">
      <c r="A1899" s="4"/>
      <c r="B1899" s="4"/>
      <c r="C1899" s="4"/>
    </row>
    <row r="1900" spans="1:3" x14ac:dyDescent="0.25">
      <c r="A1900" s="4"/>
      <c r="B1900" s="4"/>
      <c r="C1900" s="4"/>
    </row>
    <row r="1901" spans="1:3" x14ac:dyDescent="0.25">
      <c r="A1901" s="4"/>
      <c r="B1901" s="4"/>
      <c r="C1901" s="4"/>
    </row>
    <row r="1902" spans="1:3" x14ac:dyDescent="0.25">
      <c r="A1902" s="4"/>
      <c r="B1902" s="4"/>
      <c r="C1902" s="4"/>
    </row>
    <row r="1903" spans="1:3" x14ac:dyDescent="0.25">
      <c r="A1903" s="4"/>
      <c r="B1903" s="4"/>
      <c r="C1903" s="4"/>
    </row>
    <row r="1904" spans="1:3" x14ac:dyDescent="0.25">
      <c r="A1904" s="4"/>
      <c r="B1904" s="4"/>
      <c r="C1904" s="4"/>
    </row>
    <row r="1905" spans="1:3" x14ac:dyDescent="0.25">
      <c r="A1905" s="4"/>
      <c r="B1905" s="4"/>
      <c r="C1905" s="4"/>
    </row>
    <row r="1906" spans="1:3" x14ac:dyDescent="0.25">
      <c r="A1906" s="4"/>
      <c r="B1906" s="4"/>
      <c r="C1906" s="4"/>
    </row>
    <row r="1907" spans="1:3" x14ac:dyDescent="0.25">
      <c r="A1907" s="4"/>
      <c r="B1907" s="4"/>
      <c r="C1907" s="4"/>
    </row>
    <row r="1908" spans="1:3" x14ac:dyDescent="0.25">
      <c r="A1908" s="4"/>
      <c r="B1908" s="4"/>
      <c r="C1908" s="4"/>
    </row>
    <row r="1909" spans="1:3" x14ac:dyDescent="0.25">
      <c r="A1909" s="4"/>
      <c r="B1909" s="4"/>
      <c r="C1909" s="4"/>
    </row>
    <row r="1910" spans="1:3" x14ac:dyDescent="0.25">
      <c r="A1910" s="4"/>
      <c r="B1910" s="4"/>
      <c r="C1910" s="4"/>
    </row>
    <row r="1911" spans="1:3" x14ac:dyDescent="0.25">
      <c r="A1911" s="4"/>
      <c r="B1911" s="4"/>
      <c r="C1911" s="4"/>
    </row>
    <row r="1912" spans="1:3" x14ac:dyDescent="0.25">
      <c r="A1912" s="4"/>
      <c r="B1912" s="4"/>
      <c r="C1912" s="4"/>
    </row>
    <row r="1913" spans="1:3" x14ac:dyDescent="0.25">
      <c r="A1913" s="4"/>
      <c r="B1913" s="4"/>
      <c r="C1913" s="4"/>
    </row>
    <row r="1914" spans="1:3" x14ac:dyDescent="0.25">
      <c r="A1914" s="4"/>
      <c r="B1914" s="4"/>
      <c r="C1914" s="4"/>
    </row>
    <row r="1915" spans="1:3" x14ac:dyDescent="0.25">
      <c r="A1915" s="4"/>
      <c r="B1915" s="4"/>
      <c r="C1915" s="4"/>
    </row>
    <row r="1916" spans="1:3" x14ac:dyDescent="0.25">
      <c r="A1916" s="4"/>
      <c r="B1916" s="4"/>
      <c r="C1916" s="4"/>
    </row>
    <row r="1917" spans="1:3" x14ac:dyDescent="0.25">
      <c r="A1917" s="4"/>
      <c r="B1917" s="4"/>
      <c r="C1917" s="4"/>
    </row>
    <row r="1918" spans="1:3" x14ac:dyDescent="0.25">
      <c r="A1918" s="4"/>
      <c r="B1918" s="4"/>
      <c r="C1918" s="4"/>
    </row>
    <row r="1919" spans="1:3" x14ac:dyDescent="0.25">
      <c r="A1919" s="4"/>
      <c r="B1919" s="4"/>
      <c r="C1919" s="4"/>
    </row>
    <row r="1920" spans="1:3" x14ac:dyDescent="0.25">
      <c r="A1920" s="4"/>
      <c r="B1920" s="4"/>
      <c r="C1920" s="4"/>
    </row>
    <row r="1921" spans="1:3" x14ac:dyDescent="0.25">
      <c r="A1921" s="4"/>
      <c r="B1921" s="4"/>
      <c r="C1921" s="4"/>
    </row>
    <row r="1922" spans="1:3" x14ac:dyDescent="0.25">
      <c r="A1922" s="4"/>
      <c r="B1922" s="4"/>
      <c r="C1922" s="4"/>
    </row>
    <row r="1923" spans="1:3" x14ac:dyDescent="0.25">
      <c r="A1923" s="4"/>
      <c r="B1923" s="4"/>
      <c r="C1923" s="4"/>
    </row>
    <row r="1924" spans="1:3" x14ac:dyDescent="0.25">
      <c r="A1924" s="4"/>
      <c r="B1924" s="4"/>
      <c r="C1924" s="4"/>
    </row>
    <row r="1925" spans="1:3" x14ac:dyDescent="0.25">
      <c r="A1925" s="4"/>
      <c r="B1925" s="4"/>
      <c r="C1925" s="4"/>
    </row>
    <row r="1926" spans="1:3" x14ac:dyDescent="0.25">
      <c r="A1926" s="4"/>
      <c r="B1926" s="4"/>
      <c r="C1926" s="4"/>
    </row>
    <row r="1927" spans="1:3" x14ac:dyDescent="0.25">
      <c r="A1927" s="4"/>
      <c r="B1927" s="4"/>
      <c r="C1927" s="4"/>
    </row>
    <row r="1928" spans="1:3" x14ac:dyDescent="0.25">
      <c r="A1928" s="4"/>
      <c r="B1928" s="4"/>
      <c r="C1928" s="4"/>
    </row>
    <row r="1929" spans="1:3" x14ac:dyDescent="0.25">
      <c r="A1929" s="4"/>
      <c r="B1929" s="4"/>
      <c r="C1929" s="4"/>
    </row>
    <row r="1930" spans="1:3" x14ac:dyDescent="0.25">
      <c r="A1930" s="4"/>
      <c r="B1930" s="4"/>
      <c r="C1930" s="4"/>
    </row>
    <row r="1931" spans="1:3" x14ac:dyDescent="0.25">
      <c r="A1931" s="4"/>
      <c r="B1931" s="4"/>
      <c r="C1931" s="4"/>
    </row>
    <row r="1932" spans="1:3" x14ac:dyDescent="0.25">
      <c r="A1932" s="4"/>
      <c r="B1932" s="4"/>
      <c r="C1932" s="4"/>
    </row>
    <row r="1933" spans="1:3" x14ac:dyDescent="0.25">
      <c r="A1933" s="4"/>
      <c r="B1933" s="4"/>
      <c r="C1933" s="4"/>
    </row>
    <row r="1934" spans="1:3" x14ac:dyDescent="0.25">
      <c r="A1934" s="4"/>
      <c r="B1934" s="4"/>
      <c r="C1934" s="4"/>
    </row>
    <row r="1935" spans="1:3" x14ac:dyDescent="0.25">
      <c r="A1935" s="4"/>
      <c r="B1935" s="4"/>
      <c r="C1935" s="4"/>
    </row>
    <row r="1936" spans="1:3" x14ac:dyDescent="0.25">
      <c r="A1936" s="4"/>
      <c r="B1936" s="4"/>
      <c r="C1936" s="4"/>
    </row>
    <row r="1937" spans="1:3" x14ac:dyDescent="0.25">
      <c r="A1937" s="4"/>
      <c r="B1937" s="4"/>
      <c r="C1937" s="4"/>
    </row>
    <row r="1938" spans="1:3" x14ac:dyDescent="0.25">
      <c r="A1938" s="4"/>
      <c r="B1938" s="4"/>
      <c r="C1938" s="4"/>
    </row>
    <row r="1939" spans="1:3" x14ac:dyDescent="0.25">
      <c r="A1939" s="4"/>
      <c r="B1939" s="4"/>
      <c r="C1939" s="4"/>
    </row>
    <row r="1940" spans="1:3" x14ac:dyDescent="0.25">
      <c r="A1940" s="4"/>
      <c r="B1940" s="4"/>
      <c r="C1940" s="4"/>
    </row>
    <row r="1941" spans="1:3" x14ac:dyDescent="0.25">
      <c r="A1941" s="4"/>
      <c r="B1941" s="4"/>
      <c r="C1941" s="4"/>
    </row>
    <row r="1942" spans="1:3" x14ac:dyDescent="0.25">
      <c r="A1942" s="4"/>
      <c r="B1942" s="4"/>
      <c r="C1942" s="4"/>
    </row>
    <row r="1943" spans="1:3" x14ac:dyDescent="0.25">
      <c r="A1943" s="4"/>
      <c r="B1943" s="4"/>
      <c r="C1943" s="4"/>
    </row>
    <row r="1944" spans="1:3" x14ac:dyDescent="0.25">
      <c r="A1944" s="4"/>
      <c r="B1944" s="4"/>
      <c r="C1944" s="4"/>
    </row>
    <row r="1945" spans="1:3" x14ac:dyDescent="0.25">
      <c r="A1945" s="4"/>
      <c r="B1945" s="4"/>
      <c r="C1945" s="4"/>
    </row>
    <row r="1946" spans="1:3" x14ac:dyDescent="0.25">
      <c r="A1946" s="4"/>
      <c r="B1946" s="4"/>
      <c r="C1946" s="4"/>
    </row>
    <row r="1947" spans="1:3" x14ac:dyDescent="0.25">
      <c r="A1947" s="4"/>
      <c r="B1947" s="4"/>
      <c r="C1947" s="4"/>
    </row>
    <row r="1948" spans="1:3" x14ac:dyDescent="0.25">
      <c r="A1948" s="4"/>
      <c r="B1948" s="4"/>
      <c r="C1948" s="4"/>
    </row>
    <row r="1949" spans="1:3" x14ac:dyDescent="0.25">
      <c r="A1949" s="4"/>
      <c r="B1949" s="4"/>
      <c r="C1949" s="4"/>
    </row>
    <row r="1950" spans="1:3" x14ac:dyDescent="0.25">
      <c r="A1950" s="28"/>
      <c r="B1950" s="28"/>
      <c r="C1950" s="28"/>
    </row>
    <row r="1951" spans="1:3" x14ac:dyDescent="0.25">
      <c r="A1951" s="28"/>
      <c r="B1951" s="28"/>
      <c r="C1951" s="28"/>
    </row>
    <row r="1952" spans="1:3" x14ac:dyDescent="0.25">
      <c r="A1952" s="28"/>
      <c r="B1952" s="28"/>
      <c r="C1952" s="28"/>
    </row>
    <row r="1953" spans="1:3" x14ac:dyDescent="0.25">
      <c r="A1953" s="28"/>
      <c r="B1953" s="28"/>
      <c r="C1953" s="28"/>
    </row>
    <row r="1954" spans="1:3" x14ac:dyDescent="0.25">
      <c r="A1954" s="28"/>
      <c r="B1954" s="28"/>
      <c r="C1954" s="28"/>
    </row>
    <row r="1955" spans="1:3" x14ac:dyDescent="0.25">
      <c r="A1955" s="28"/>
      <c r="B1955" s="28"/>
      <c r="C1955" s="28"/>
    </row>
    <row r="1956" spans="1:3" x14ac:dyDescent="0.25">
      <c r="A1956" s="28"/>
      <c r="B1956" s="28"/>
      <c r="C1956" s="28"/>
    </row>
    <row r="1957" spans="1:3" x14ac:dyDescent="0.25">
      <c r="A1957" s="28"/>
      <c r="B1957" s="28"/>
      <c r="C1957" s="28"/>
    </row>
    <row r="1958" spans="1:3" x14ac:dyDescent="0.25">
      <c r="A1958" s="28"/>
      <c r="B1958" s="28"/>
      <c r="C1958" s="28"/>
    </row>
    <row r="1959" spans="1:3" x14ac:dyDescent="0.25">
      <c r="A1959" s="28"/>
      <c r="B1959" s="28"/>
      <c r="C1959" s="28"/>
    </row>
    <row r="1960" spans="1:3" x14ac:dyDescent="0.25">
      <c r="A1960" s="28"/>
      <c r="B1960" s="28"/>
      <c r="C1960" s="28"/>
    </row>
    <row r="1961" spans="1:3" x14ac:dyDescent="0.25">
      <c r="A1961" s="28"/>
      <c r="B1961" s="28"/>
      <c r="C1961" s="28"/>
    </row>
    <row r="1962" spans="1:3" x14ac:dyDescent="0.25">
      <c r="A1962" s="28"/>
      <c r="B1962" s="28"/>
      <c r="C1962" s="28"/>
    </row>
    <row r="1963" spans="1:3" x14ac:dyDescent="0.25">
      <c r="A1963" s="28"/>
      <c r="B1963" s="28"/>
      <c r="C1963" s="28"/>
    </row>
    <row r="1964" spans="1:3" x14ac:dyDescent="0.25">
      <c r="A1964" s="28"/>
      <c r="B1964" s="28"/>
      <c r="C1964" s="28"/>
    </row>
    <row r="1965" spans="1:3" x14ac:dyDescent="0.25">
      <c r="A1965" s="28"/>
      <c r="B1965" s="28"/>
      <c r="C1965" s="28"/>
    </row>
    <row r="1966" spans="1:3" x14ac:dyDescent="0.25">
      <c r="A1966" s="28"/>
      <c r="B1966" s="28"/>
      <c r="C1966" s="28"/>
    </row>
    <row r="1967" spans="1:3" x14ac:dyDescent="0.25">
      <c r="A1967" s="28"/>
      <c r="B1967" s="28"/>
      <c r="C1967" s="28"/>
    </row>
    <row r="1968" spans="1:3" x14ac:dyDescent="0.25">
      <c r="A1968" s="28"/>
      <c r="B1968" s="28"/>
      <c r="C1968" s="28"/>
    </row>
    <row r="1969" spans="1:3" x14ac:dyDescent="0.25">
      <c r="A1969" s="28"/>
      <c r="B1969" s="28"/>
      <c r="C1969" s="28"/>
    </row>
    <row r="1970" spans="1:3" x14ac:dyDescent="0.25">
      <c r="A1970" s="28"/>
      <c r="B1970" s="28"/>
      <c r="C1970" s="28"/>
    </row>
    <row r="1971" spans="1:3" x14ac:dyDescent="0.25">
      <c r="A1971" s="28"/>
      <c r="B1971" s="28"/>
      <c r="C1971" s="28"/>
    </row>
    <row r="1972" spans="1:3" x14ac:dyDescent="0.25">
      <c r="A1972" s="28"/>
      <c r="B1972" s="28"/>
      <c r="C1972" s="28"/>
    </row>
    <row r="1973" spans="1:3" x14ac:dyDescent="0.25">
      <c r="A1973" s="28"/>
      <c r="B1973" s="28"/>
      <c r="C1973" s="28"/>
    </row>
    <row r="1974" spans="1:3" x14ac:dyDescent="0.25">
      <c r="A1974" s="28"/>
      <c r="B1974" s="28"/>
      <c r="C1974" s="28"/>
    </row>
    <row r="1975" spans="1:3" x14ac:dyDescent="0.25">
      <c r="A1975" s="28"/>
      <c r="B1975" s="28"/>
      <c r="C1975" s="28"/>
    </row>
    <row r="1976" spans="1:3" x14ac:dyDescent="0.25">
      <c r="A1976" s="28"/>
      <c r="B1976" s="28"/>
      <c r="C1976" s="28"/>
    </row>
    <row r="1977" spans="1:3" x14ac:dyDescent="0.25">
      <c r="A1977" s="28"/>
      <c r="B1977" s="28"/>
      <c r="C1977" s="28"/>
    </row>
    <row r="1978" spans="1:3" x14ac:dyDescent="0.25">
      <c r="A1978" s="28"/>
      <c r="B1978" s="28"/>
      <c r="C1978" s="28"/>
    </row>
    <row r="1979" spans="1:3" x14ac:dyDescent="0.25">
      <c r="A1979" s="28"/>
      <c r="B1979" s="28"/>
      <c r="C1979" s="28"/>
    </row>
    <row r="1980" spans="1:3" x14ac:dyDescent="0.25">
      <c r="A1980" s="28"/>
      <c r="B1980" s="28"/>
      <c r="C1980" s="28"/>
    </row>
    <row r="1981" spans="1:3" x14ac:dyDescent="0.25">
      <c r="A1981" s="28"/>
      <c r="B1981" s="28"/>
      <c r="C1981" s="28"/>
    </row>
    <row r="1982" spans="1:3" x14ac:dyDescent="0.25">
      <c r="A1982" s="28"/>
      <c r="B1982" s="28"/>
      <c r="C1982" s="28"/>
    </row>
    <row r="1983" spans="1:3" x14ac:dyDescent="0.25">
      <c r="A1983" s="28"/>
      <c r="B1983" s="28"/>
      <c r="C1983" s="28"/>
    </row>
    <row r="1984" spans="1:3" x14ac:dyDescent="0.25">
      <c r="A1984" s="28"/>
      <c r="B1984" s="28"/>
      <c r="C1984" s="28"/>
    </row>
    <row r="1985" spans="1:3" x14ac:dyDescent="0.25">
      <c r="A1985" s="28"/>
      <c r="B1985" s="28"/>
      <c r="C1985" s="28"/>
    </row>
    <row r="1986" spans="1:3" x14ac:dyDescent="0.25">
      <c r="A1986" s="28"/>
      <c r="B1986" s="28"/>
      <c r="C1986" s="28"/>
    </row>
    <row r="1987" spans="1:3" x14ac:dyDescent="0.25">
      <c r="A1987" s="28"/>
      <c r="B1987" s="28"/>
      <c r="C1987" s="28"/>
    </row>
    <row r="1988" spans="1:3" x14ac:dyDescent="0.25">
      <c r="A1988" s="28"/>
      <c r="B1988" s="28"/>
      <c r="C1988" s="28"/>
    </row>
    <row r="1989" spans="1:3" x14ac:dyDescent="0.25">
      <c r="A1989" s="28"/>
      <c r="B1989" s="28"/>
      <c r="C1989" s="28"/>
    </row>
    <row r="1990" spans="1:3" x14ac:dyDescent="0.25">
      <c r="A1990" s="28"/>
      <c r="B1990" s="28"/>
      <c r="C1990" s="28"/>
    </row>
    <row r="1991" spans="1:3" x14ac:dyDescent="0.25">
      <c r="A1991" s="28"/>
      <c r="B1991" s="28"/>
      <c r="C1991" s="28"/>
    </row>
    <row r="1992" spans="1:3" x14ac:dyDescent="0.25">
      <c r="A1992" s="28"/>
      <c r="B1992" s="28"/>
      <c r="C1992" s="28"/>
    </row>
    <row r="1993" spans="1:3" x14ac:dyDescent="0.25">
      <c r="A1993" s="28"/>
      <c r="B1993" s="28"/>
      <c r="C1993" s="28"/>
    </row>
    <row r="1994" spans="1:3" x14ac:dyDescent="0.25">
      <c r="A1994" s="28"/>
      <c r="B1994" s="28"/>
      <c r="C1994" s="28"/>
    </row>
    <row r="1995" spans="1:3" x14ac:dyDescent="0.25">
      <c r="A1995" s="28"/>
      <c r="B1995" s="28"/>
      <c r="C1995" s="28"/>
    </row>
    <row r="1996" spans="1:3" x14ac:dyDescent="0.25">
      <c r="A1996" s="28"/>
      <c r="B1996" s="28"/>
      <c r="C1996" s="28"/>
    </row>
    <row r="1997" spans="1:3" x14ac:dyDescent="0.25">
      <c r="A1997" s="28"/>
      <c r="B1997" s="28"/>
      <c r="C1997" s="28"/>
    </row>
    <row r="1998" spans="1:3" x14ac:dyDescent="0.25">
      <c r="A1998" s="28"/>
      <c r="B1998" s="28"/>
      <c r="C1998" s="28"/>
    </row>
    <row r="1999" spans="1:3" x14ac:dyDescent="0.25">
      <c r="A1999" s="28"/>
      <c r="B1999" s="28"/>
      <c r="C1999" s="28"/>
    </row>
    <row r="2000" spans="1:3" x14ac:dyDescent="0.25">
      <c r="A2000" s="28"/>
      <c r="B2000" s="28"/>
      <c r="C2000" s="28"/>
    </row>
    <row r="2001" spans="1:3" x14ac:dyDescent="0.25">
      <c r="A2001" s="28"/>
      <c r="B2001" s="28"/>
      <c r="C2001" s="28"/>
    </row>
    <row r="2002" spans="1:3" x14ac:dyDescent="0.25">
      <c r="A2002" s="28"/>
      <c r="B2002" s="28"/>
      <c r="C2002" s="28"/>
    </row>
    <row r="2003" spans="1:3" x14ac:dyDescent="0.25">
      <c r="A2003" s="28"/>
      <c r="B2003" s="28"/>
      <c r="C2003" s="28"/>
    </row>
    <row r="2004" spans="1:3" x14ac:dyDescent="0.25">
      <c r="A2004" s="28"/>
      <c r="B2004" s="28"/>
      <c r="C2004" s="28"/>
    </row>
    <row r="2005" spans="1:3" x14ac:dyDescent="0.25">
      <c r="A2005" s="28"/>
      <c r="B2005" s="28"/>
      <c r="C2005" s="28"/>
    </row>
    <row r="2006" spans="1:3" x14ac:dyDescent="0.25">
      <c r="A2006" s="28"/>
      <c r="B2006" s="28"/>
      <c r="C2006" s="28"/>
    </row>
    <row r="2007" spans="1:3" x14ac:dyDescent="0.25">
      <c r="A2007" s="28"/>
      <c r="B2007" s="28"/>
      <c r="C2007" s="28"/>
    </row>
    <row r="2008" spans="1:3" x14ac:dyDescent="0.25">
      <c r="A2008" s="28"/>
      <c r="B2008" s="28"/>
      <c r="C2008" s="28"/>
    </row>
    <row r="2009" spans="1:3" x14ac:dyDescent="0.25">
      <c r="A2009" s="28"/>
      <c r="B2009" s="28"/>
      <c r="C2009" s="28"/>
    </row>
    <row r="2010" spans="1:3" x14ac:dyDescent="0.25">
      <c r="A2010" s="28"/>
      <c r="B2010" s="28"/>
      <c r="C2010" s="28"/>
    </row>
    <row r="2011" spans="1:3" x14ac:dyDescent="0.25">
      <c r="A2011" s="28"/>
      <c r="B2011" s="28"/>
      <c r="C2011" s="28"/>
    </row>
    <row r="2012" spans="1:3" x14ac:dyDescent="0.25">
      <c r="A2012" s="28"/>
      <c r="B2012" s="28"/>
      <c r="C2012" s="28"/>
    </row>
    <row r="2013" spans="1:3" x14ac:dyDescent="0.25">
      <c r="A2013" s="28"/>
      <c r="B2013" s="28"/>
      <c r="C2013" s="28"/>
    </row>
    <row r="2014" spans="1:3" x14ac:dyDescent="0.25">
      <c r="A2014" s="28"/>
      <c r="B2014" s="28"/>
      <c r="C2014" s="28"/>
    </row>
    <row r="2015" spans="1:3" x14ac:dyDescent="0.25">
      <c r="A2015" s="28"/>
      <c r="B2015" s="28"/>
      <c r="C2015" s="28"/>
    </row>
    <row r="2016" spans="1:3" x14ac:dyDescent="0.25">
      <c r="A2016" s="28"/>
      <c r="B2016" s="28"/>
      <c r="C2016" s="28"/>
    </row>
    <row r="2017" spans="1:3" x14ac:dyDescent="0.25">
      <c r="A2017" s="28"/>
      <c r="B2017" s="28"/>
      <c r="C2017" s="28"/>
    </row>
    <row r="2018" spans="1:3" x14ac:dyDescent="0.25">
      <c r="A2018" s="28"/>
      <c r="B2018" s="28"/>
      <c r="C2018" s="28"/>
    </row>
    <row r="2019" spans="1:3" x14ac:dyDescent="0.25">
      <c r="A2019" s="28"/>
      <c r="B2019" s="28"/>
      <c r="C2019" s="28"/>
    </row>
    <row r="2020" spans="1:3" x14ac:dyDescent="0.25">
      <c r="A2020" s="28"/>
      <c r="B2020" s="28"/>
      <c r="C2020" s="28"/>
    </row>
    <row r="2021" spans="1:3" x14ac:dyDescent="0.25">
      <c r="A2021" s="28"/>
      <c r="B2021" s="28"/>
      <c r="C2021" s="28"/>
    </row>
    <row r="2022" spans="1:3" x14ac:dyDescent="0.25">
      <c r="A2022" s="28"/>
      <c r="B2022" s="28"/>
      <c r="C2022" s="28"/>
    </row>
    <row r="2023" spans="1:3" x14ac:dyDescent="0.25">
      <c r="A2023" s="28"/>
      <c r="B2023" s="28"/>
      <c r="C2023" s="28"/>
    </row>
    <row r="2024" spans="1:3" x14ac:dyDescent="0.25">
      <c r="A2024" s="28"/>
      <c r="B2024" s="28"/>
      <c r="C2024" s="28"/>
    </row>
    <row r="2025" spans="1:3" x14ac:dyDescent="0.25">
      <c r="A2025" s="28"/>
      <c r="B2025" s="28"/>
      <c r="C2025" s="28"/>
    </row>
    <row r="2026" spans="1:3" x14ac:dyDescent="0.25">
      <c r="A2026" s="28"/>
      <c r="B2026" s="28"/>
      <c r="C2026" s="28"/>
    </row>
    <row r="2027" spans="1:3" x14ac:dyDescent="0.25">
      <c r="A2027" s="28"/>
      <c r="B2027" s="28"/>
      <c r="C2027" s="28"/>
    </row>
    <row r="2028" spans="1:3" x14ac:dyDescent="0.25">
      <c r="A2028" s="28"/>
      <c r="B2028" s="28"/>
      <c r="C2028" s="28"/>
    </row>
    <row r="2029" spans="1:3" x14ac:dyDescent="0.25">
      <c r="A2029" s="28"/>
      <c r="B2029" s="28"/>
      <c r="C2029" s="28"/>
    </row>
    <row r="2030" spans="1:3" x14ac:dyDescent="0.25">
      <c r="A2030" s="28"/>
      <c r="B2030" s="28"/>
      <c r="C2030" s="28"/>
    </row>
    <row r="2031" spans="1:3" x14ac:dyDescent="0.25">
      <c r="A2031" s="28"/>
      <c r="B2031" s="28"/>
      <c r="C2031" s="28"/>
    </row>
    <row r="2032" spans="1:3" x14ac:dyDescent="0.25">
      <c r="A2032" s="28"/>
      <c r="B2032" s="28"/>
      <c r="C2032" s="28"/>
    </row>
    <row r="2033" spans="1:3" x14ac:dyDescent="0.25">
      <c r="A2033" s="28"/>
      <c r="B2033" s="28"/>
      <c r="C2033" s="28"/>
    </row>
    <row r="2034" spans="1:3" x14ac:dyDescent="0.25">
      <c r="A2034" s="28"/>
      <c r="B2034" s="28"/>
      <c r="C2034" s="28"/>
    </row>
    <row r="2035" spans="1:3" x14ac:dyDescent="0.25">
      <c r="A2035" s="28"/>
      <c r="B2035" s="28"/>
      <c r="C2035" s="28"/>
    </row>
    <row r="2036" spans="1:3" x14ac:dyDescent="0.25">
      <c r="A2036" s="28"/>
      <c r="B2036" s="28"/>
      <c r="C2036" s="28"/>
    </row>
    <row r="2037" spans="1:3" x14ac:dyDescent="0.25">
      <c r="A2037" s="28"/>
      <c r="B2037" s="28"/>
      <c r="C2037" s="28"/>
    </row>
    <row r="2038" spans="1:3" x14ac:dyDescent="0.25">
      <c r="A2038" s="28"/>
      <c r="B2038" s="28"/>
      <c r="C2038" s="28"/>
    </row>
    <row r="2039" spans="1:3" x14ac:dyDescent="0.25">
      <c r="A2039" s="28"/>
      <c r="B2039" s="28"/>
      <c r="C2039" s="28"/>
    </row>
    <row r="2040" spans="1:3" x14ac:dyDescent="0.25">
      <c r="A2040" s="28"/>
      <c r="B2040" s="28"/>
      <c r="C2040" s="28"/>
    </row>
    <row r="2041" spans="1:3" x14ac:dyDescent="0.25">
      <c r="A2041" s="28"/>
      <c r="B2041" s="28"/>
      <c r="C2041" s="28"/>
    </row>
    <row r="2042" spans="1:3" x14ac:dyDescent="0.25">
      <c r="A2042" s="28"/>
      <c r="B2042" s="28"/>
      <c r="C2042" s="28"/>
    </row>
    <row r="2043" spans="1:3" x14ac:dyDescent="0.25">
      <c r="A2043" s="28"/>
      <c r="B2043" s="28"/>
      <c r="C2043" s="28"/>
    </row>
    <row r="2044" spans="1:3" x14ac:dyDescent="0.25">
      <c r="A2044" s="28"/>
      <c r="B2044" s="28"/>
      <c r="C2044" s="28"/>
    </row>
    <row r="2045" spans="1:3" x14ac:dyDescent="0.25">
      <c r="A2045" s="28"/>
      <c r="B2045" s="28"/>
      <c r="C2045" s="28"/>
    </row>
    <row r="2046" spans="1:3" x14ac:dyDescent="0.25">
      <c r="A2046" s="28"/>
      <c r="B2046" s="28"/>
      <c r="C2046" s="28"/>
    </row>
    <row r="2047" spans="1:3" x14ac:dyDescent="0.25">
      <c r="A2047" s="28"/>
      <c r="B2047" s="28"/>
      <c r="C2047" s="28"/>
    </row>
    <row r="2048" spans="1:3" x14ac:dyDescent="0.25">
      <c r="A2048" s="28"/>
      <c r="B2048" s="28"/>
      <c r="C2048" s="28"/>
    </row>
    <row r="2049" spans="1:3" x14ac:dyDescent="0.25">
      <c r="A2049" s="28"/>
      <c r="B2049" s="28"/>
      <c r="C2049" s="28"/>
    </row>
    <row r="2050" spans="1:3" x14ac:dyDescent="0.25">
      <c r="A2050" s="28"/>
      <c r="B2050" s="28"/>
      <c r="C2050" s="28"/>
    </row>
    <row r="2051" spans="1:3" x14ac:dyDescent="0.25">
      <c r="A2051" s="28"/>
      <c r="B2051" s="28"/>
      <c r="C2051" s="28"/>
    </row>
    <row r="2052" spans="1:3" x14ac:dyDescent="0.25">
      <c r="A2052" s="28"/>
      <c r="B2052" s="28"/>
      <c r="C2052" s="28"/>
    </row>
    <row r="2053" spans="1:3" x14ac:dyDescent="0.25">
      <c r="A2053" s="28"/>
      <c r="B2053" s="28"/>
      <c r="C2053" s="28"/>
    </row>
    <row r="2054" spans="1:3" x14ac:dyDescent="0.25">
      <c r="A2054" s="28"/>
      <c r="B2054" s="28"/>
      <c r="C2054" s="28"/>
    </row>
    <row r="2055" spans="1:3" x14ac:dyDescent="0.25">
      <c r="A2055" s="28"/>
      <c r="B2055" s="28"/>
      <c r="C2055" s="28"/>
    </row>
    <row r="2056" spans="1:3" x14ac:dyDescent="0.25">
      <c r="A2056" s="28"/>
      <c r="B2056" s="28"/>
      <c r="C2056" s="28"/>
    </row>
    <row r="2057" spans="1:3" x14ac:dyDescent="0.25">
      <c r="A2057" s="28"/>
      <c r="B2057" s="28"/>
      <c r="C2057" s="28"/>
    </row>
    <row r="2058" spans="1:3" x14ac:dyDescent="0.25">
      <c r="A2058" s="28"/>
      <c r="B2058" s="28"/>
      <c r="C2058" s="28"/>
    </row>
    <row r="2059" spans="1:3" x14ac:dyDescent="0.25">
      <c r="A2059" s="28"/>
      <c r="B2059" s="28"/>
      <c r="C2059" s="28"/>
    </row>
    <row r="2060" spans="1:3" x14ac:dyDescent="0.25">
      <c r="A2060" s="28"/>
      <c r="B2060" s="28"/>
      <c r="C2060" s="28"/>
    </row>
    <row r="2061" spans="1:3" x14ac:dyDescent="0.25">
      <c r="A2061" s="28"/>
      <c r="B2061" s="28"/>
      <c r="C2061" s="28"/>
    </row>
    <row r="2062" spans="1:3" x14ac:dyDescent="0.25">
      <c r="A2062" s="28"/>
      <c r="B2062" s="28"/>
      <c r="C2062" s="28"/>
    </row>
    <row r="2063" spans="1:3" x14ac:dyDescent="0.25">
      <c r="A2063" s="28"/>
      <c r="B2063" s="28"/>
      <c r="C2063" s="28"/>
    </row>
    <row r="2064" spans="1:3" x14ac:dyDescent="0.25">
      <c r="A2064" s="28"/>
      <c r="B2064" s="28"/>
      <c r="C2064" s="28"/>
    </row>
    <row r="2065" spans="1:3" x14ac:dyDescent="0.25">
      <c r="A2065" s="28"/>
      <c r="B2065" s="28"/>
      <c r="C2065" s="28"/>
    </row>
    <row r="2066" spans="1:3" x14ac:dyDescent="0.25">
      <c r="A2066" s="28"/>
      <c r="B2066" s="28"/>
      <c r="C2066" s="28"/>
    </row>
    <row r="2067" spans="1:3" x14ac:dyDescent="0.25">
      <c r="A2067" s="28"/>
      <c r="B2067" s="28"/>
      <c r="C2067" s="28"/>
    </row>
    <row r="2068" spans="1:3" x14ac:dyDescent="0.25">
      <c r="A2068" s="28"/>
      <c r="B2068" s="28"/>
      <c r="C2068" s="28"/>
    </row>
    <row r="2069" spans="1:3" x14ac:dyDescent="0.25">
      <c r="A2069" s="28"/>
      <c r="B2069" s="28"/>
      <c r="C2069" s="28"/>
    </row>
    <row r="2070" spans="1:3" x14ac:dyDescent="0.25">
      <c r="A2070" s="28"/>
      <c r="B2070" s="28"/>
      <c r="C2070" s="28"/>
    </row>
    <row r="2071" spans="1:3" x14ac:dyDescent="0.25">
      <c r="A2071" s="28"/>
      <c r="B2071" s="28"/>
      <c r="C2071" s="28"/>
    </row>
    <row r="2072" spans="1:3" x14ac:dyDescent="0.25">
      <c r="A2072" s="28"/>
      <c r="B2072" s="28"/>
      <c r="C2072" s="28"/>
    </row>
    <row r="2073" spans="1:3" x14ac:dyDescent="0.25">
      <c r="A2073" s="28"/>
      <c r="B2073" s="28"/>
      <c r="C2073" s="28"/>
    </row>
    <row r="2074" spans="1:3" x14ac:dyDescent="0.25">
      <c r="A2074" s="28"/>
      <c r="B2074" s="28"/>
      <c r="C2074" s="28"/>
    </row>
    <row r="2075" spans="1:3" x14ac:dyDescent="0.25">
      <c r="A2075" s="28"/>
      <c r="B2075" s="28"/>
      <c r="C2075" s="28"/>
    </row>
    <row r="2076" spans="1:3" x14ac:dyDescent="0.25">
      <c r="A2076" s="28"/>
      <c r="B2076" s="28"/>
      <c r="C2076" s="28"/>
    </row>
    <row r="2077" spans="1:3" x14ac:dyDescent="0.25">
      <c r="A2077" s="28"/>
      <c r="B2077" s="28"/>
      <c r="C2077" s="28"/>
    </row>
    <row r="2078" spans="1:3" x14ac:dyDescent="0.25">
      <c r="A2078" s="28"/>
      <c r="B2078" s="28"/>
      <c r="C2078" s="28"/>
    </row>
    <row r="2079" spans="1:3" x14ac:dyDescent="0.25">
      <c r="A2079" s="28"/>
      <c r="B2079" s="28"/>
      <c r="C2079" s="28"/>
    </row>
    <row r="2080" spans="1:3" x14ac:dyDescent="0.25">
      <c r="A2080" s="28"/>
      <c r="B2080" s="28"/>
      <c r="C2080" s="28"/>
    </row>
    <row r="2081" spans="1:3" x14ac:dyDescent="0.25">
      <c r="A2081" s="28"/>
      <c r="B2081" s="28"/>
      <c r="C2081" s="28"/>
    </row>
    <row r="2082" spans="1:3" x14ac:dyDescent="0.25">
      <c r="A2082" s="28"/>
      <c r="B2082" s="28"/>
      <c r="C2082" s="28"/>
    </row>
    <row r="2083" spans="1:3" x14ac:dyDescent="0.25">
      <c r="A2083" s="28"/>
      <c r="B2083" s="28"/>
      <c r="C2083" s="28"/>
    </row>
    <row r="2084" spans="1:3" x14ac:dyDescent="0.25">
      <c r="A2084" s="28"/>
      <c r="B2084" s="28"/>
      <c r="C2084" s="28"/>
    </row>
    <row r="2085" spans="1:3" x14ac:dyDescent="0.25">
      <c r="A2085" s="28"/>
      <c r="B2085" s="28"/>
      <c r="C2085" s="28"/>
    </row>
    <row r="2086" spans="1:3" x14ac:dyDescent="0.25">
      <c r="A2086" s="28"/>
      <c r="B2086" s="28"/>
      <c r="C2086" s="28"/>
    </row>
    <row r="2087" spans="1:3" x14ac:dyDescent="0.25">
      <c r="A2087" s="28"/>
      <c r="B2087" s="28"/>
      <c r="C2087" s="28"/>
    </row>
    <row r="2088" spans="1:3" x14ac:dyDescent="0.25">
      <c r="A2088" s="28"/>
      <c r="B2088" s="28"/>
      <c r="C2088" s="28"/>
    </row>
    <row r="2089" spans="1:3" x14ac:dyDescent="0.25">
      <c r="A2089" s="28"/>
      <c r="B2089" s="28"/>
      <c r="C2089" s="28"/>
    </row>
    <row r="2090" spans="1:3" x14ac:dyDescent="0.25">
      <c r="A2090" s="28"/>
      <c r="B2090" s="28"/>
      <c r="C2090" s="28"/>
    </row>
    <row r="2091" spans="1:3" x14ac:dyDescent="0.25">
      <c r="A2091" s="28"/>
      <c r="B2091" s="28"/>
      <c r="C2091" s="28"/>
    </row>
    <row r="2092" spans="1:3" x14ac:dyDescent="0.25">
      <c r="A2092" s="28"/>
      <c r="B2092" s="28"/>
      <c r="C2092" s="28"/>
    </row>
    <row r="2093" spans="1:3" x14ac:dyDescent="0.25">
      <c r="A2093" s="28"/>
      <c r="B2093" s="28"/>
      <c r="C2093" s="28"/>
    </row>
    <row r="2094" spans="1:3" x14ac:dyDescent="0.25">
      <c r="A2094" s="28"/>
      <c r="B2094" s="28"/>
      <c r="C2094" s="28"/>
    </row>
    <row r="2095" spans="1:3" x14ac:dyDescent="0.25">
      <c r="A2095" s="28"/>
      <c r="B2095" s="28"/>
      <c r="C2095" s="28"/>
    </row>
    <row r="2096" spans="1:3" x14ac:dyDescent="0.25">
      <c r="A2096" s="28"/>
      <c r="B2096" s="28"/>
      <c r="C2096" s="28"/>
    </row>
    <row r="2097" spans="1:3" x14ac:dyDescent="0.25">
      <c r="A2097" s="28"/>
      <c r="B2097" s="28"/>
      <c r="C2097" s="28"/>
    </row>
    <row r="2098" spans="1:3" x14ac:dyDescent="0.25">
      <c r="A2098" s="28"/>
      <c r="B2098" s="28"/>
      <c r="C2098" s="28"/>
    </row>
    <row r="2099" spans="1:3" x14ac:dyDescent="0.25">
      <c r="A2099" s="28"/>
      <c r="B2099" s="28"/>
      <c r="C2099" s="28"/>
    </row>
    <row r="2100" spans="1:3" x14ac:dyDescent="0.25">
      <c r="A2100" s="28"/>
      <c r="B2100" s="28"/>
      <c r="C2100" s="28"/>
    </row>
    <row r="2101" spans="1:3" x14ac:dyDescent="0.25">
      <c r="A2101" s="28"/>
      <c r="B2101" s="28"/>
      <c r="C2101" s="28"/>
    </row>
    <row r="2102" spans="1:3" x14ac:dyDescent="0.25">
      <c r="A2102" s="28"/>
      <c r="B2102" s="28"/>
      <c r="C2102" s="28"/>
    </row>
    <row r="2103" spans="1:3" x14ac:dyDescent="0.25">
      <c r="A2103" s="28"/>
      <c r="B2103" s="28"/>
      <c r="C2103" s="28"/>
    </row>
    <row r="2104" spans="1:3" x14ac:dyDescent="0.25">
      <c r="A2104" s="28"/>
      <c r="B2104" s="28"/>
      <c r="C2104" s="28"/>
    </row>
    <row r="2105" spans="1:3" x14ac:dyDescent="0.25">
      <c r="A2105" s="28"/>
      <c r="B2105" s="28"/>
      <c r="C2105" s="28"/>
    </row>
    <row r="2106" spans="1:3" x14ac:dyDescent="0.25">
      <c r="A2106" s="28"/>
      <c r="B2106" s="28"/>
      <c r="C2106" s="28"/>
    </row>
    <row r="2107" spans="1:3" x14ac:dyDescent="0.25">
      <c r="A2107" s="28"/>
      <c r="B2107" s="28"/>
      <c r="C2107" s="28"/>
    </row>
    <row r="2108" spans="1:3" x14ac:dyDescent="0.25">
      <c r="A2108" s="28"/>
      <c r="B2108" s="28"/>
      <c r="C2108" s="28"/>
    </row>
    <row r="2109" spans="1:3" x14ac:dyDescent="0.25">
      <c r="A2109" s="28"/>
      <c r="B2109" s="28"/>
      <c r="C2109" s="28"/>
    </row>
    <row r="2110" spans="1:3" x14ac:dyDescent="0.25">
      <c r="A2110" s="28"/>
      <c r="B2110" s="28"/>
      <c r="C2110" s="28"/>
    </row>
    <row r="2111" spans="1:3" x14ac:dyDescent="0.25">
      <c r="A2111" s="28"/>
      <c r="B2111" s="28"/>
      <c r="C2111" s="28"/>
    </row>
    <row r="2112" spans="1:3" x14ac:dyDescent="0.25">
      <c r="A2112" s="28"/>
      <c r="B2112" s="28"/>
      <c r="C2112" s="28"/>
    </row>
    <row r="2113" spans="1:3" x14ac:dyDescent="0.25">
      <c r="A2113" s="28"/>
      <c r="B2113" s="28"/>
      <c r="C2113" s="28"/>
    </row>
    <row r="2114" spans="1:3" x14ac:dyDescent="0.25">
      <c r="A2114" s="28"/>
      <c r="B2114" s="28"/>
      <c r="C2114" s="28"/>
    </row>
    <row r="2115" spans="1:3" x14ac:dyDescent="0.25">
      <c r="A2115" s="28"/>
      <c r="B2115" s="28"/>
      <c r="C2115" s="28"/>
    </row>
    <row r="2116" spans="1:3" x14ac:dyDescent="0.25">
      <c r="A2116" s="28"/>
      <c r="B2116" s="28"/>
      <c r="C2116" s="28"/>
    </row>
    <row r="2117" spans="1:3" x14ac:dyDescent="0.25">
      <c r="A2117" s="28"/>
      <c r="B2117" s="28"/>
      <c r="C2117" s="28"/>
    </row>
    <row r="2118" spans="1:3" x14ac:dyDescent="0.25">
      <c r="A2118" s="28"/>
      <c r="B2118" s="28"/>
      <c r="C2118" s="28"/>
    </row>
    <row r="2119" spans="1:3" x14ac:dyDescent="0.25">
      <c r="A2119" s="28"/>
      <c r="B2119" s="28"/>
      <c r="C2119" s="28"/>
    </row>
    <row r="2120" spans="1:3" x14ac:dyDescent="0.25">
      <c r="A2120" s="28"/>
      <c r="B2120" s="28"/>
      <c r="C2120" s="28"/>
    </row>
    <row r="2121" spans="1:3" x14ac:dyDescent="0.25">
      <c r="A2121" s="28"/>
      <c r="B2121" s="28"/>
      <c r="C2121" s="28"/>
    </row>
    <row r="2122" spans="1:3" x14ac:dyDescent="0.25">
      <c r="A2122" s="28"/>
      <c r="B2122" s="28"/>
      <c r="C2122" s="28"/>
    </row>
    <row r="2123" spans="1:3" x14ac:dyDescent="0.25">
      <c r="A2123" s="28"/>
      <c r="B2123" s="28"/>
      <c r="C2123" s="28"/>
    </row>
    <row r="2124" spans="1:3" x14ac:dyDescent="0.25">
      <c r="A2124" s="28"/>
      <c r="B2124" s="28"/>
      <c r="C2124" s="28"/>
    </row>
    <row r="2125" spans="1:3" x14ac:dyDescent="0.25">
      <c r="A2125" s="28"/>
      <c r="B2125" s="28"/>
      <c r="C2125" s="28"/>
    </row>
    <row r="2126" spans="1:3" x14ac:dyDescent="0.25">
      <c r="A2126" s="28"/>
      <c r="B2126" s="28"/>
      <c r="C2126" s="28"/>
    </row>
    <row r="2127" spans="1:3" x14ac:dyDescent="0.25">
      <c r="A2127" s="28"/>
      <c r="B2127" s="28"/>
      <c r="C2127" s="28"/>
    </row>
    <row r="2128" spans="1:3" x14ac:dyDescent="0.25">
      <c r="A2128" s="28"/>
      <c r="B2128" s="28"/>
      <c r="C2128" s="28"/>
    </row>
    <row r="2129" spans="1:3" x14ac:dyDescent="0.25">
      <c r="A2129" s="28"/>
      <c r="B2129" s="28"/>
      <c r="C2129" s="28"/>
    </row>
    <row r="2130" spans="1:3" x14ac:dyDescent="0.25">
      <c r="A2130" s="28"/>
      <c r="B2130" s="28"/>
      <c r="C2130" s="28"/>
    </row>
    <row r="2131" spans="1:3" x14ac:dyDescent="0.25">
      <c r="A2131" s="28"/>
      <c r="B2131" s="28"/>
      <c r="C2131" s="28"/>
    </row>
    <row r="2132" spans="1:3" x14ac:dyDescent="0.25">
      <c r="A2132" s="28"/>
      <c r="B2132" s="28"/>
      <c r="C2132" s="28"/>
    </row>
    <row r="2133" spans="1:3" x14ac:dyDescent="0.25">
      <c r="A2133" s="28"/>
      <c r="B2133" s="28"/>
      <c r="C2133" s="28"/>
    </row>
    <row r="2134" spans="1:3" x14ac:dyDescent="0.25">
      <c r="A2134" s="28"/>
      <c r="B2134" s="28"/>
      <c r="C2134" s="28"/>
    </row>
    <row r="2135" spans="1:3" x14ac:dyDescent="0.25">
      <c r="A2135" s="28"/>
      <c r="B2135" s="28"/>
      <c r="C2135" s="28"/>
    </row>
    <row r="2136" spans="1:3" x14ac:dyDescent="0.25">
      <c r="A2136" s="28"/>
      <c r="B2136" s="28"/>
      <c r="C2136" s="28"/>
    </row>
    <row r="2137" spans="1:3" x14ac:dyDescent="0.25">
      <c r="A2137" s="28"/>
      <c r="B2137" s="28"/>
      <c r="C2137" s="28"/>
    </row>
    <row r="2138" spans="1:3" x14ac:dyDescent="0.25">
      <c r="A2138" s="28"/>
      <c r="B2138" s="28"/>
      <c r="C2138" s="28"/>
    </row>
    <row r="2139" spans="1:3" x14ac:dyDescent="0.25">
      <c r="A2139" s="28"/>
      <c r="B2139" s="28"/>
      <c r="C2139" s="28"/>
    </row>
    <row r="2140" spans="1:3" x14ac:dyDescent="0.25">
      <c r="A2140" s="28"/>
      <c r="B2140" s="28"/>
      <c r="C2140" s="28"/>
    </row>
    <row r="2141" spans="1:3" x14ac:dyDescent="0.25">
      <c r="A2141" s="28"/>
      <c r="B2141" s="28"/>
      <c r="C2141" s="28"/>
    </row>
    <row r="2142" spans="1:3" x14ac:dyDescent="0.25">
      <c r="A2142" s="28"/>
      <c r="B2142" s="28"/>
      <c r="C2142" s="28"/>
    </row>
    <row r="2143" spans="1:3" x14ac:dyDescent="0.25">
      <c r="A2143" s="28"/>
      <c r="B2143" s="28"/>
      <c r="C2143" s="28"/>
    </row>
    <row r="2144" spans="1:3" x14ac:dyDescent="0.25">
      <c r="A2144" s="28"/>
      <c r="B2144" s="28"/>
      <c r="C2144" s="28"/>
    </row>
    <row r="2145" spans="1:3" x14ac:dyDescent="0.25">
      <c r="A2145" s="28"/>
      <c r="B2145" s="28"/>
      <c r="C2145" s="28"/>
    </row>
    <row r="2146" spans="1:3" x14ac:dyDescent="0.25">
      <c r="A2146" s="28"/>
      <c r="B2146" s="28"/>
      <c r="C2146" s="28"/>
    </row>
    <row r="2147" spans="1:3" x14ac:dyDescent="0.25">
      <c r="A2147" s="28"/>
      <c r="B2147" s="28"/>
      <c r="C2147" s="28"/>
    </row>
    <row r="2148" spans="1:3" x14ac:dyDescent="0.25">
      <c r="A2148" s="28"/>
      <c r="B2148" s="28"/>
      <c r="C2148" s="28"/>
    </row>
    <row r="2149" spans="1:3" x14ac:dyDescent="0.25">
      <c r="A2149" s="28"/>
      <c r="B2149" s="28"/>
      <c r="C2149" s="28"/>
    </row>
    <row r="2150" spans="1:3" x14ac:dyDescent="0.25">
      <c r="A2150" s="28"/>
      <c r="B2150" s="28"/>
      <c r="C2150" s="28"/>
    </row>
    <row r="2151" spans="1:3" x14ac:dyDescent="0.25">
      <c r="A2151" s="28"/>
      <c r="B2151" s="28"/>
      <c r="C2151" s="28"/>
    </row>
    <row r="2152" spans="1:3" x14ac:dyDescent="0.25">
      <c r="A2152" s="28"/>
      <c r="B2152" s="28"/>
      <c r="C2152" s="28"/>
    </row>
    <row r="2153" spans="1:3" x14ac:dyDescent="0.25">
      <c r="A2153" s="28"/>
      <c r="B2153" s="28"/>
      <c r="C2153" s="28"/>
    </row>
    <row r="2154" spans="1:3" x14ac:dyDescent="0.25">
      <c r="A2154" s="28"/>
      <c r="B2154" s="28"/>
      <c r="C2154" s="28"/>
    </row>
    <row r="2155" spans="1:3" x14ac:dyDescent="0.25">
      <c r="A2155" s="28"/>
      <c r="B2155" s="28"/>
      <c r="C2155" s="28"/>
    </row>
    <row r="2156" spans="1:3" x14ac:dyDescent="0.25">
      <c r="A2156" s="28"/>
      <c r="B2156" s="28"/>
      <c r="C2156" s="28"/>
    </row>
    <row r="2157" spans="1:3" x14ac:dyDescent="0.25">
      <c r="A2157" s="28"/>
      <c r="B2157" s="28"/>
      <c r="C2157" s="28"/>
    </row>
    <row r="2158" spans="1:3" x14ac:dyDescent="0.25">
      <c r="A2158" s="28"/>
      <c r="B2158" s="28"/>
      <c r="C2158" s="28"/>
    </row>
    <row r="2159" spans="1:3" x14ac:dyDescent="0.25">
      <c r="A2159" s="28"/>
      <c r="B2159" s="28"/>
      <c r="C2159" s="28"/>
    </row>
    <row r="2160" spans="1:3" x14ac:dyDescent="0.25">
      <c r="A2160" s="28"/>
      <c r="B2160" s="28"/>
      <c r="C2160" s="28"/>
    </row>
    <row r="2161" spans="1:3" x14ac:dyDescent="0.25">
      <c r="A2161" s="28"/>
      <c r="B2161" s="28"/>
      <c r="C2161" s="28"/>
    </row>
    <row r="2162" spans="1:3" x14ac:dyDescent="0.25">
      <c r="A2162" s="28"/>
      <c r="B2162" s="28"/>
      <c r="C2162" s="28"/>
    </row>
    <row r="2163" spans="1:3" x14ac:dyDescent="0.25">
      <c r="A2163" s="28"/>
      <c r="B2163" s="28"/>
      <c r="C2163" s="28"/>
    </row>
    <row r="2164" spans="1:3" x14ac:dyDescent="0.25">
      <c r="A2164" s="28"/>
      <c r="B2164" s="28"/>
      <c r="C2164" s="28"/>
    </row>
    <row r="2165" spans="1:3" x14ac:dyDescent="0.25">
      <c r="A2165" s="28"/>
      <c r="B2165" s="28"/>
      <c r="C2165" s="28"/>
    </row>
    <row r="2166" spans="1:3" x14ac:dyDescent="0.25">
      <c r="A2166" s="28"/>
      <c r="B2166" s="28"/>
      <c r="C2166" s="28"/>
    </row>
    <row r="2167" spans="1:3" x14ac:dyDescent="0.25">
      <c r="A2167" s="28"/>
      <c r="B2167" s="28"/>
      <c r="C2167" s="28"/>
    </row>
    <row r="2168" spans="1:3" x14ac:dyDescent="0.25">
      <c r="A2168" s="28"/>
      <c r="B2168" s="28"/>
      <c r="C2168" s="28"/>
    </row>
    <row r="2169" spans="1:3" x14ac:dyDescent="0.25">
      <c r="A2169" s="28"/>
      <c r="B2169" s="28"/>
      <c r="C2169" s="28"/>
    </row>
    <row r="2170" spans="1:3" x14ac:dyDescent="0.25">
      <c r="A2170" s="28"/>
      <c r="B2170" s="28"/>
      <c r="C2170" s="28"/>
    </row>
    <row r="2171" spans="1:3" x14ac:dyDescent="0.25">
      <c r="A2171" s="28"/>
      <c r="B2171" s="28"/>
      <c r="C2171" s="28"/>
    </row>
    <row r="2172" spans="1:3" x14ac:dyDescent="0.25">
      <c r="A2172" s="28"/>
      <c r="B2172" s="28"/>
      <c r="C2172" s="28"/>
    </row>
    <row r="2173" spans="1:3" x14ac:dyDescent="0.25">
      <c r="A2173" s="28"/>
      <c r="B2173" s="28"/>
      <c r="C2173" s="28"/>
    </row>
    <row r="2174" spans="1:3" x14ac:dyDescent="0.25">
      <c r="A2174" s="28"/>
      <c r="B2174" s="28"/>
      <c r="C2174" s="28"/>
    </row>
    <row r="2175" spans="1:3" x14ac:dyDescent="0.25">
      <c r="A2175" s="28"/>
      <c r="B2175" s="28"/>
      <c r="C2175" s="28"/>
    </row>
    <row r="2176" spans="1:3" x14ac:dyDescent="0.25">
      <c r="A2176" s="28"/>
      <c r="B2176" s="28"/>
      <c r="C2176" s="28"/>
    </row>
    <row r="2177" spans="1:3" x14ac:dyDescent="0.25">
      <c r="A2177" s="28"/>
      <c r="B2177" s="28"/>
      <c r="C2177" s="28"/>
    </row>
    <row r="2178" spans="1:3" x14ac:dyDescent="0.25">
      <c r="A2178" s="28"/>
      <c r="B2178" s="28"/>
      <c r="C2178" s="28"/>
    </row>
    <row r="2179" spans="1:3" x14ac:dyDescent="0.25">
      <c r="A2179" s="28"/>
      <c r="B2179" s="28"/>
      <c r="C2179" s="28"/>
    </row>
    <row r="2180" spans="1:3" x14ac:dyDescent="0.25">
      <c r="A2180" s="28"/>
      <c r="B2180" s="28"/>
      <c r="C2180" s="28"/>
    </row>
    <row r="2181" spans="1:3" x14ac:dyDescent="0.25">
      <c r="A2181" s="28"/>
      <c r="B2181" s="28"/>
      <c r="C2181" s="28"/>
    </row>
    <row r="2182" spans="1:3" x14ac:dyDescent="0.25">
      <c r="A2182" s="28"/>
      <c r="B2182" s="28"/>
      <c r="C2182" s="28"/>
    </row>
    <row r="2183" spans="1:3" x14ac:dyDescent="0.25">
      <c r="A2183" s="28"/>
      <c r="B2183" s="28"/>
      <c r="C2183" s="28"/>
    </row>
    <row r="2184" spans="1:3" x14ac:dyDescent="0.25">
      <c r="A2184" s="28"/>
      <c r="B2184" s="28"/>
      <c r="C2184" s="28"/>
    </row>
    <row r="2185" spans="1:3" x14ac:dyDescent="0.25">
      <c r="A2185" s="28"/>
      <c r="B2185" s="28"/>
      <c r="C2185" s="28"/>
    </row>
    <row r="2186" spans="1:3" x14ac:dyDescent="0.25">
      <c r="A2186" s="28"/>
      <c r="B2186" s="28"/>
      <c r="C2186" s="28"/>
    </row>
    <row r="2187" spans="1:3" x14ac:dyDescent="0.25">
      <c r="A2187" s="28"/>
      <c r="B2187" s="28"/>
      <c r="C2187" s="28"/>
    </row>
    <row r="2188" spans="1:3" x14ac:dyDescent="0.25">
      <c r="A2188" s="28"/>
      <c r="B2188" s="28"/>
      <c r="C2188" s="28"/>
    </row>
    <row r="2189" spans="1:3" x14ac:dyDescent="0.25">
      <c r="A2189" s="28"/>
      <c r="B2189" s="28"/>
      <c r="C2189" s="28"/>
    </row>
    <row r="2190" spans="1:3" x14ac:dyDescent="0.25">
      <c r="A2190" s="28"/>
      <c r="B2190" s="28"/>
      <c r="C2190" s="28"/>
    </row>
    <row r="2191" spans="1:3" x14ac:dyDescent="0.25">
      <c r="A2191" s="28"/>
      <c r="B2191" s="28"/>
      <c r="C2191" s="28"/>
    </row>
    <row r="2192" spans="1:3" x14ac:dyDescent="0.25">
      <c r="A2192" s="28"/>
      <c r="B2192" s="28"/>
      <c r="C2192" s="28"/>
    </row>
    <row r="2193" spans="1:3" x14ac:dyDescent="0.25">
      <c r="A2193" s="28"/>
      <c r="B2193" s="28"/>
      <c r="C2193" s="28"/>
    </row>
    <row r="2194" spans="1:3" x14ac:dyDescent="0.25">
      <c r="A2194" s="28"/>
      <c r="B2194" s="28"/>
      <c r="C2194" s="28"/>
    </row>
    <row r="2195" spans="1:3" x14ac:dyDescent="0.25">
      <c r="A2195" s="28"/>
      <c r="B2195" s="28"/>
      <c r="C2195" s="28"/>
    </row>
    <row r="2196" spans="1:3" x14ac:dyDescent="0.25">
      <c r="A2196" s="28"/>
      <c r="B2196" s="28"/>
      <c r="C2196" s="28"/>
    </row>
    <row r="2197" spans="1:3" x14ac:dyDescent="0.25">
      <c r="A2197" s="28"/>
      <c r="B2197" s="28"/>
      <c r="C2197" s="28"/>
    </row>
    <row r="2198" spans="1:3" x14ac:dyDescent="0.25">
      <c r="A2198" s="28"/>
      <c r="B2198" s="28"/>
      <c r="C2198" s="28"/>
    </row>
    <row r="2199" spans="1:3" x14ac:dyDescent="0.25">
      <c r="A2199" s="28"/>
      <c r="B2199" s="28"/>
      <c r="C2199" s="28"/>
    </row>
    <row r="2200" spans="1:3" x14ac:dyDescent="0.25">
      <c r="A2200" s="28"/>
      <c r="B2200" s="28"/>
      <c r="C2200" s="28"/>
    </row>
    <row r="2201" spans="1:3" x14ac:dyDescent="0.25">
      <c r="A2201" s="28"/>
      <c r="B2201" s="28"/>
      <c r="C2201" s="28"/>
    </row>
    <row r="2202" spans="1:3" x14ac:dyDescent="0.25">
      <c r="A2202" s="28"/>
      <c r="B2202" s="28"/>
      <c r="C2202" s="28"/>
    </row>
    <row r="2203" spans="1:3" x14ac:dyDescent="0.25">
      <c r="A2203" s="28"/>
      <c r="B2203" s="28"/>
      <c r="C2203" s="28"/>
    </row>
    <row r="2204" spans="1:3" x14ac:dyDescent="0.25">
      <c r="A2204" s="28"/>
      <c r="B2204" s="28"/>
      <c r="C2204" s="28"/>
    </row>
    <row r="2205" spans="1:3" x14ac:dyDescent="0.25">
      <c r="A2205" s="28"/>
      <c r="B2205" s="28"/>
      <c r="C2205" s="28"/>
    </row>
    <row r="2206" spans="1:3" x14ac:dyDescent="0.25">
      <c r="A2206" s="28"/>
      <c r="B2206" s="28"/>
      <c r="C2206" s="28"/>
    </row>
    <row r="2207" spans="1:3" x14ac:dyDescent="0.25">
      <c r="A2207" s="28"/>
      <c r="B2207" s="28"/>
      <c r="C2207" s="28"/>
    </row>
    <row r="2208" spans="1:3" x14ac:dyDescent="0.25">
      <c r="A2208" s="28"/>
      <c r="B2208" s="28"/>
      <c r="C2208" s="28"/>
    </row>
    <row r="2209" spans="1:3" x14ac:dyDescent="0.25">
      <c r="A2209" s="28"/>
      <c r="B2209" s="28"/>
      <c r="C2209" s="28"/>
    </row>
    <row r="2210" spans="1:3" x14ac:dyDescent="0.25">
      <c r="A2210" s="28"/>
      <c r="B2210" s="28"/>
      <c r="C2210" s="28"/>
    </row>
    <row r="2211" spans="1:3" x14ac:dyDescent="0.25">
      <c r="A2211" s="28"/>
      <c r="B2211" s="28"/>
      <c r="C2211" s="28"/>
    </row>
    <row r="2212" spans="1:3" x14ac:dyDescent="0.25">
      <c r="A2212" s="28"/>
      <c r="B2212" s="28"/>
      <c r="C2212" s="28"/>
    </row>
    <row r="2213" spans="1:3" x14ac:dyDescent="0.25">
      <c r="A2213" s="28"/>
      <c r="B2213" s="28"/>
      <c r="C2213" s="28"/>
    </row>
    <row r="2214" spans="1:3" x14ac:dyDescent="0.25">
      <c r="A2214" s="28"/>
      <c r="B2214" s="28"/>
      <c r="C2214" s="28"/>
    </row>
    <row r="2215" spans="1:3" x14ac:dyDescent="0.25">
      <c r="A2215" s="28"/>
      <c r="B2215" s="28"/>
      <c r="C2215" s="28"/>
    </row>
    <row r="2216" spans="1:3" x14ac:dyDescent="0.25">
      <c r="A2216" s="28"/>
      <c r="B2216" s="28"/>
      <c r="C2216" s="28"/>
    </row>
    <row r="2217" spans="1:3" x14ac:dyDescent="0.25">
      <c r="A2217" s="28"/>
      <c r="B2217" s="28"/>
      <c r="C2217" s="28"/>
    </row>
    <row r="2218" spans="1:3" x14ac:dyDescent="0.25">
      <c r="A2218" s="28"/>
      <c r="B2218" s="28"/>
      <c r="C2218" s="28"/>
    </row>
    <row r="2219" spans="1:3" x14ac:dyDescent="0.25">
      <c r="A2219" s="28"/>
      <c r="B2219" s="28"/>
      <c r="C2219" s="28"/>
    </row>
    <row r="2220" spans="1:3" x14ac:dyDescent="0.25">
      <c r="A2220" s="28"/>
      <c r="B2220" s="28"/>
      <c r="C2220" s="28"/>
    </row>
    <row r="2221" spans="1:3" x14ac:dyDescent="0.25">
      <c r="A2221" s="28"/>
      <c r="B2221" s="28"/>
      <c r="C2221" s="28"/>
    </row>
    <row r="2222" spans="1:3" x14ac:dyDescent="0.25">
      <c r="A2222" s="28"/>
      <c r="B2222" s="28"/>
      <c r="C2222" s="28"/>
    </row>
    <row r="2223" spans="1:3" x14ac:dyDescent="0.25">
      <c r="A2223" s="10"/>
      <c r="B2223" s="10"/>
      <c r="C2223" s="10"/>
    </row>
    <row r="2224" spans="1:3" x14ac:dyDescent="0.25">
      <c r="A2224" s="10"/>
      <c r="B2224" s="10"/>
      <c r="C2224" s="10"/>
    </row>
    <row r="2225" spans="1:3" x14ac:dyDescent="0.25">
      <c r="A2225" s="10"/>
      <c r="B2225" s="10"/>
      <c r="C2225" s="10"/>
    </row>
    <row r="2226" spans="1:3" x14ac:dyDescent="0.25">
      <c r="A2226" s="10"/>
      <c r="B2226" s="10"/>
      <c r="C2226" s="10"/>
    </row>
    <row r="2227" spans="1:3" x14ac:dyDescent="0.25">
      <c r="A2227" s="10"/>
      <c r="B2227" s="10"/>
      <c r="C2227" s="10"/>
    </row>
    <row r="2228" spans="1:3" x14ac:dyDescent="0.25">
      <c r="A2228" s="10"/>
      <c r="B2228" s="10"/>
      <c r="C2228" s="10"/>
    </row>
    <row r="2229" spans="1:3" x14ac:dyDescent="0.25">
      <c r="A2229" s="10"/>
      <c r="B2229" s="10"/>
      <c r="C2229" s="10"/>
    </row>
    <row r="2230" spans="1:3" x14ac:dyDescent="0.25">
      <c r="A2230" s="10"/>
      <c r="B2230" s="10"/>
      <c r="C2230" s="10"/>
    </row>
    <row r="2231" spans="1:3" x14ac:dyDescent="0.25">
      <c r="A2231" s="10"/>
      <c r="B2231" s="10"/>
      <c r="C2231" s="10"/>
    </row>
    <row r="2232" spans="1:3" x14ac:dyDescent="0.25">
      <c r="A2232" s="10"/>
      <c r="B2232" s="10"/>
      <c r="C2232" s="10"/>
    </row>
    <row r="2233" spans="1:3" x14ac:dyDescent="0.25">
      <c r="A2233" s="10"/>
      <c r="B2233" s="10"/>
      <c r="C2233" s="10"/>
    </row>
    <row r="2234" spans="1:3" x14ac:dyDescent="0.25">
      <c r="A2234" s="10"/>
      <c r="B2234" s="10"/>
      <c r="C2234" s="10"/>
    </row>
    <row r="2235" spans="1:3" x14ac:dyDescent="0.25">
      <c r="A2235" s="10"/>
      <c r="B2235" s="10"/>
      <c r="C2235" s="10"/>
    </row>
    <row r="2236" spans="1:3" x14ac:dyDescent="0.25">
      <c r="A2236" s="10"/>
      <c r="B2236" s="10"/>
      <c r="C2236" s="10"/>
    </row>
    <row r="2237" spans="1:3" x14ac:dyDescent="0.25">
      <c r="A2237" s="10"/>
      <c r="B2237" s="10"/>
      <c r="C2237" s="10"/>
    </row>
    <row r="2238" spans="1:3" x14ac:dyDescent="0.25">
      <c r="A2238" s="10"/>
      <c r="B2238" s="10"/>
      <c r="C2238" s="10"/>
    </row>
    <row r="2239" spans="1:3" x14ac:dyDescent="0.25">
      <c r="A2239" s="10"/>
      <c r="B2239" s="10"/>
      <c r="C2239" s="10"/>
    </row>
    <row r="2240" spans="1:3" x14ac:dyDescent="0.25">
      <c r="A2240" s="10"/>
      <c r="B2240" s="10"/>
      <c r="C2240" s="10"/>
    </row>
    <row r="2241" spans="1:3" x14ac:dyDescent="0.25">
      <c r="A2241" s="10"/>
      <c r="B2241" s="10"/>
      <c r="C2241" s="10"/>
    </row>
    <row r="2242" spans="1:3" x14ac:dyDescent="0.25">
      <c r="A2242" s="10"/>
      <c r="B2242" s="10"/>
      <c r="C2242" s="10"/>
    </row>
    <row r="2243" spans="1:3" x14ac:dyDescent="0.25">
      <c r="A2243" s="10"/>
      <c r="B2243" s="10"/>
      <c r="C2243" s="10"/>
    </row>
    <row r="2244" spans="1:3" x14ac:dyDescent="0.25">
      <c r="A2244" s="10"/>
      <c r="B2244" s="10"/>
      <c r="C2244" s="10"/>
    </row>
    <row r="2245" spans="1:3" x14ac:dyDescent="0.25">
      <c r="A2245" s="10"/>
      <c r="B2245" s="10"/>
      <c r="C2245" s="10"/>
    </row>
    <row r="2246" spans="1:3" x14ac:dyDescent="0.25">
      <c r="A2246" s="10"/>
      <c r="B2246" s="10"/>
      <c r="C2246" s="10"/>
    </row>
    <row r="2247" spans="1:3" x14ac:dyDescent="0.25">
      <c r="A2247" s="10"/>
      <c r="B2247" s="10"/>
      <c r="C2247" s="10"/>
    </row>
    <row r="2248" spans="1:3" x14ac:dyDescent="0.25">
      <c r="A2248" s="10"/>
      <c r="B2248" s="10"/>
      <c r="C2248" s="10"/>
    </row>
    <row r="2249" spans="1:3" x14ac:dyDescent="0.25">
      <c r="A2249" s="10"/>
      <c r="B2249" s="10"/>
      <c r="C2249" s="10"/>
    </row>
    <row r="2250" spans="1:3" x14ac:dyDescent="0.25">
      <c r="A2250" s="10"/>
      <c r="B2250" s="10"/>
      <c r="C2250" s="10"/>
    </row>
    <row r="2251" spans="1:3" x14ac:dyDescent="0.25">
      <c r="A2251" s="10"/>
      <c r="B2251" s="10"/>
      <c r="C2251" s="10"/>
    </row>
    <row r="2252" spans="1:3" x14ac:dyDescent="0.25">
      <c r="A2252" s="10"/>
      <c r="B2252" s="10"/>
      <c r="C2252" s="10"/>
    </row>
    <row r="2253" spans="1:3" x14ac:dyDescent="0.25">
      <c r="A2253" s="10"/>
      <c r="B2253" s="10"/>
      <c r="C2253" s="10"/>
    </row>
    <row r="2254" spans="1:3" x14ac:dyDescent="0.25">
      <c r="A2254" s="10"/>
      <c r="B2254" s="10"/>
      <c r="C2254" s="10"/>
    </row>
    <row r="2255" spans="1:3" x14ac:dyDescent="0.25">
      <c r="A2255" s="10"/>
      <c r="B2255" s="10"/>
      <c r="C2255" s="10"/>
    </row>
    <row r="2256" spans="1:3" x14ac:dyDescent="0.25">
      <c r="A2256" s="10"/>
      <c r="B2256" s="10"/>
      <c r="C2256" s="10"/>
    </row>
    <row r="2257" spans="1:3" x14ac:dyDescent="0.25">
      <c r="A2257" s="10"/>
      <c r="B2257" s="10"/>
      <c r="C2257" s="10"/>
    </row>
    <row r="2258" spans="1:3" x14ac:dyDescent="0.25">
      <c r="A2258" s="10"/>
      <c r="B2258" s="10"/>
      <c r="C2258" s="10"/>
    </row>
    <row r="2259" spans="1:3" x14ac:dyDescent="0.25">
      <c r="A2259" s="10"/>
      <c r="B2259" s="10"/>
      <c r="C2259" s="10"/>
    </row>
    <row r="2260" spans="1:3" x14ac:dyDescent="0.25">
      <c r="A2260" s="10"/>
      <c r="B2260" s="10"/>
      <c r="C2260" s="10"/>
    </row>
    <row r="2261" spans="1:3" x14ac:dyDescent="0.25">
      <c r="A2261" s="10"/>
      <c r="B2261" s="10"/>
      <c r="C2261" s="10"/>
    </row>
    <row r="2262" spans="1:3" x14ac:dyDescent="0.25">
      <c r="A2262" s="10"/>
      <c r="B2262" s="10"/>
      <c r="C2262" s="10"/>
    </row>
    <row r="2263" spans="1:3" x14ac:dyDescent="0.25">
      <c r="A2263" s="10"/>
      <c r="B2263" s="10"/>
      <c r="C2263" s="10"/>
    </row>
    <row r="2264" spans="1:3" x14ac:dyDescent="0.25">
      <c r="A2264" s="10"/>
      <c r="B2264" s="10"/>
      <c r="C2264" s="10"/>
    </row>
    <row r="2265" spans="1:3" x14ac:dyDescent="0.25">
      <c r="A2265" s="10"/>
      <c r="B2265" s="10"/>
      <c r="C2265" s="10"/>
    </row>
    <row r="2266" spans="1:3" x14ac:dyDescent="0.25">
      <c r="A2266" s="10"/>
      <c r="B2266" s="10"/>
      <c r="C2266" s="10"/>
    </row>
    <row r="2267" spans="1:3" x14ac:dyDescent="0.25">
      <c r="A2267" s="10"/>
      <c r="B2267" s="10"/>
      <c r="C2267" s="10"/>
    </row>
    <row r="2268" spans="1:3" x14ac:dyDescent="0.25">
      <c r="A2268" s="10"/>
      <c r="B2268" s="10"/>
      <c r="C2268" s="10"/>
    </row>
    <row r="2269" spans="1:3" x14ac:dyDescent="0.25">
      <c r="A2269" s="10"/>
      <c r="B2269" s="10"/>
      <c r="C2269" s="10"/>
    </row>
    <row r="2270" spans="1:3" x14ac:dyDescent="0.25">
      <c r="A2270" s="10"/>
      <c r="B2270" s="10"/>
      <c r="C2270" s="10"/>
    </row>
    <row r="2271" spans="1:3" x14ac:dyDescent="0.25">
      <c r="A2271" s="10"/>
      <c r="B2271" s="10"/>
      <c r="C2271" s="10"/>
    </row>
    <row r="2272" spans="1:3" x14ac:dyDescent="0.25">
      <c r="A2272" s="10"/>
      <c r="B2272" s="10"/>
      <c r="C2272" s="10"/>
    </row>
    <row r="2273" spans="1:3" x14ac:dyDescent="0.25">
      <c r="A2273" s="10"/>
      <c r="B2273" s="10"/>
      <c r="C2273" s="10"/>
    </row>
    <row r="2274" spans="1:3" x14ac:dyDescent="0.25">
      <c r="A2274" s="10"/>
      <c r="B2274" s="10"/>
      <c r="C2274" s="10"/>
    </row>
    <row r="2275" spans="1:3" x14ac:dyDescent="0.25">
      <c r="A2275" s="10"/>
      <c r="B2275" s="10"/>
      <c r="C2275" s="10"/>
    </row>
    <row r="2276" spans="1:3" x14ac:dyDescent="0.25">
      <c r="A2276" s="10"/>
      <c r="B2276" s="10"/>
      <c r="C2276" s="10"/>
    </row>
    <row r="2277" spans="1:3" x14ac:dyDescent="0.25">
      <c r="A2277" s="10"/>
      <c r="B2277" s="10"/>
      <c r="C2277" s="10"/>
    </row>
    <row r="2278" spans="1:3" x14ac:dyDescent="0.25">
      <c r="A2278" s="10"/>
      <c r="B2278" s="10"/>
      <c r="C2278" s="10"/>
    </row>
    <row r="2279" spans="1:3" x14ac:dyDescent="0.25">
      <c r="A2279" s="10"/>
      <c r="B2279" s="10"/>
      <c r="C2279" s="10"/>
    </row>
    <row r="2280" spans="1:3" x14ac:dyDescent="0.25">
      <c r="A2280" s="10"/>
      <c r="B2280" s="10"/>
      <c r="C2280" s="10"/>
    </row>
    <row r="2281" spans="1:3" x14ac:dyDescent="0.25">
      <c r="A2281" s="10"/>
      <c r="B2281" s="10"/>
      <c r="C2281" s="10"/>
    </row>
    <row r="2282" spans="1:3" x14ac:dyDescent="0.25">
      <c r="A2282" s="10"/>
      <c r="B2282" s="10"/>
      <c r="C2282" s="10"/>
    </row>
    <row r="2283" spans="1:3" x14ac:dyDescent="0.25">
      <c r="A2283" s="10"/>
      <c r="B2283" s="10"/>
      <c r="C2283" s="10"/>
    </row>
    <row r="2284" spans="1:3" x14ac:dyDescent="0.25">
      <c r="A2284" s="10"/>
      <c r="B2284" s="10"/>
      <c r="C2284" s="10"/>
    </row>
    <row r="2285" spans="1:3" x14ac:dyDescent="0.25">
      <c r="A2285" s="10"/>
      <c r="B2285" s="10"/>
      <c r="C2285" s="10"/>
    </row>
    <row r="2286" spans="1:3" x14ac:dyDescent="0.25">
      <c r="A2286" s="10"/>
      <c r="B2286" s="10"/>
      <c r="C2286" s="10"/>
    </row>
    <row r="2287" spans="1:3" x14ac:dyDescent="0.25">
      <c r="A2287" s="10"/>
      <c r="B2287" s="10"/>
      <c r="C2287" s="10"/>
    </row>
    <row r="2288" spans="1:3" x14ac:dyDescent="0.25">
      <c r="A2288" s="10"/>
      <c r="B2288" s="10"/>
      <c r="C2288" s="10"/>
    </row>
    <row r="2289" spans="1:3" x14ac:dyDescent="0.25">
      <c r="A2289" s="10"/>
      <c r="B2289" s="10"/>
      <c r="C2289" s="10"/>
    </row>
    <row r="2290" spans="1:3" x14ac:dyDescent="0.25">
      <c r="A2290" s="10"/>
      <c r="B2290" s="10"/>
      <c r="C2290" s="10"/>
    </row>
    <row r="2291" spans="1:3" x14ac:dyDescent="0.25">
      <c r="A2291" s="10"/>
      <c r="B2291" s="10"/>
      <c r="C2291" s="10"/>
    </row>
    <row r="2292" spans="1:3" x14ac:dyDescent="0.25">
      <c r="A2292" s="10"/>
      <c r="B2292" s="10"/>
      <c r="C2292" s="10"/>
    </row>
    <row r="2293" spans="1:3" x14ac:dyDescent="0.25">
      <c r="A2293" s="10"/>
      <c r="B2293" s="10"/>
      <c r="C2293" s="10"/>
    </row>
    <row r="2294" spans="1:3" x14ac:dyDescent="0.25">
      <c r="A2294" s="10"/>
      <c r="B2294" s="10"/>
      <c r="C2294" s="10"/>
    </row>
    <row r="2295" spans="1:3" x14ac:dyDescent="0.25">
      <c r="A2295" s="10"/>
      <c r="B2295" s="10"/>
      <c r="C2295" s="10"/>
    </row>
    <row r="2296" spans="1:3" x14ac:dyDescent="0.25">
      <c r="A2296" s="10"/>
      <c r="B2296" s="10"/>
      <c r="C2296" s="10"/>
    </row>
    <row r="2297" spans="1:3" x14ac:dyDescent="0.25">
      <c r="A2297" s="10"/>
      <c r="B2297" s="10"/>
      <c r="C2297" s="10"/>
    </row>
    <row r="2298" spans="1:3" x14ac:dyDescent="0.25">
      <c r="A2298" s="10"/>
      <c r="B2298" s="10"/>
      <c r="C2298" s="10"/>
    </row>
    <row r="2299" spans="1:3" x14ac:dyDescent="0.25">
      <c r="A2299" s="10"/>
      <c r="B2299" s="10"/>
      <c r="C2299" s="10"/>
    </row>
    <row r="2300" spans="1:3" x14ac:dyDescent="0.25">
      <c r="A2300" s="10"/>
      <c r="B2300" s="10"/>
      <c r="C2300" s="10"/>
    </row>
    <row r="2301" spans="1:3" x14ac:dyDescent="0.25">
      <c r="A2301" s="10"/>
      <c r="B2301" s="10"/>
      <c r="C2301" s="10"/>
    </row>
    <row r="2302" spans="1:3" x14ac:dyDescent="0.25">
      <c r="A2302" s="10"/>
      <c r="B2302" s="10"/>
      <c r="C2302" s="10"/>
    </row>
    <row r="2303" spans="1:3" x14ac:dyDescent="0.25">
      <c r="A2303" s="10"/>
      <c r="B2303" s="10"/>
      <c r="C2303" s="10"/>
    </row>
    <row r="2304" spans="1:3" x14ac:dyDescent="0.25">
      <c r="A2304" s="10"/>
      <c r="B2304" s="10"/>
      <c r="C2304" s="10"/>
    </row>
    <row r="2305" spans="1:3" x14ac:dyDescent="0.25">
      <c r="A2305" s="10"/>
      <c r="B2305" s="10"/>
      <c r="C2305" s="10"/>
    </row>
    <row r="2306" spans="1:3" x14ac:dyDescent="0.25">
      <c r="A2306" s="10"/>
      <c r="B2306" s="10"/>
      <c r="C2306" s="10"/>
    </row>
    <row r="2307" spans="1:3" x14ac:dyDescent="0.25">
      <c r="A2307" s="10"/>
      <c r="B2307" s="10"/>
      <c r="C2307" s="10"/>
    </row>
    <row r="2308" spans="1:3" x14ac:dyDescent="0.25">
      <c r="A2308" s="10"/>
      <c r="B2308" s="10"/>
      <c r="C2308" s="10"/>
    </row>
    <row r="2309" spans="1:3" x14ac:dyDescent="0.25">
      <c r="A2309" s="10"/>
      <c r="B2309" s="10"/>
      <c r="C2309" s="10"/>
    </row>
    <row r="2310" spans="1:3" x14ac:dyDescent="0.25">
      <c r="A2310" s="10"/>
      <c r="B2310" s="10"/>
      <c r="C2310" s="10"/>
    </row>
    <row r="2311" spans="1:3" x14ac:dyDescent="0.25">
      <c r="A2311" s="10"/>
      <c r="B2311" s="10"/>
      <c r="C2311" s="10"/>
    </row>
    <row r="2312" spans="1:3" x14ac:dyDescent="0.25">
      <c r="A2312" s="10"/>
      <c r="B2312" s="10"/>
      <c r="C2312" s="10"/>
    </row>
    <row r="2313" spans="1:3" x14ac:dyDescent="0.25">
      <c r="A2313" s="10"/>
      <c r="B2313" s="10"/>
      <c r="C2313" s="10"/>
    </row>
    <row r="2314" spans="1:3" x14ac:dyDescent="0.25">
      <c r="A2314" s="10"/>
      <c r="B2314" s="10"/>
      <c r="C2314" s="10"/>
    </row>
    <row r="2315" spans="1:3" x14ac:dyDescent="0.25">
      <c r="A2315" s="10"/>
      <c r="B2315" s="10"/>
      <c r="C2315" s="10"/>
    </row>
    <row r="2316" spans="1:3" x14ac:dyDescent="0.25">
      <c r="A2316" s="10"/>
      <c r="B2316" s="10"/>
      <c r="C2316" s="10"/>
    </row>
    <row r="2317" spans="1:3" x14ac:dyDescent="0.25">
      <c r="A2317" s="10"/>
      <c r="B2317" s="10"/>
      <c r="C2317" s="10"/>
    </row>
    <row r="2318" spans="1:3" x14ac:dyDescent="0.25">
      <c r="A2318" s="10"/>
      <c r="B2318" s="10"/>
      <c r="C2318" s="10"/>
    </row>
    <row r="2319" spans="1:3" x14ac:dyDescent="0.25">
      <c r="A2319" s="10"/>
      <c r="B2319" s="10"/>
      <c r="C2319" s="10"/>
    </row>
    <row r="2320" spans="1:3" x14ac:dyDescent="0.25">
      <c r="A2320" s="10"/>
      <c r="B2320" s="10"/>
      <c r="C2320" s="10"/>
    </row>
    <row r="2321" spans="1:3" x14ac:dyDescent="0.25">
      <c r="A2321" s="10"/>
      <c r="B2321" s="10"/>
      <c r="C2321" s="10"/>
    </row>
    <row r="2322" spans="1:3" x14ac:dyDescent="0.25">
      <c r="A2322" s="10"/>
      <c r="B2322" s="10"/>
      <c r="C2322" s="10"/>
    </row>
    <row r="2323" spans="1:3" x14ac:dyDescent="0.25">
      <c r="A2323" s="10"/>
      <c r="B2323" s="10"/>
      <c r="C2323" s="10"/>
    </row>
    <row r="2324" spans="1:3" x14ac:dyDescent="0.25">
      <c r="A2324" s="10"/>
      <c r="B2324" s="10"/>
      <c r="C2324" s="10"/>
    </row>
    <row r="2325" spans="1:3" x14ac:dyDescent="0.25">
      <c r="A2325" s="10"/>
      <c r="B2325" s="10"/>
      <c r="C2325" s="10"/>
    </row>
    <row r="2326" spans="1:3" x14ac:dyDescent="0.25">
      <c r="A2326" s="10"/>
      <c r="B2326" s="10"/>
      <c r="C2326" s="10"/>
    </row>
    <row r="2327" spans="1:3" x14ac:dyDescent="0.25">
      <c r="A2327" s="10"/>
      <c r="B2327" s="10"/>
      <c r="C2327" s="10"/>
    </row>
    <row r="2328" spans="1:3" x14ac:dyDescent="0.25">
      <c r="A2328" s="10"/>
      <c r="B2328" s="10"/>
      <c r="C2328" s="10"/>
    </row>
    <row r="2329" spans="1:3" x14ac:dyDescent="0.25">
      <c r="A2329" s="10"/>
      <c r="B2329" s="10"/>
      <c r="C2329" s="10"/>
    </row>
    <row r="2330" spans="1:3" x14ac:dyDescent="0.25">
      <c r="A2330" s="10"/>
      <c r="B2330" s="10"/>
      <c r="C2330" s="10"/>
    </row>
    <row r="2331" spans="1:3" x14ac:dyDescent="0.25">
      <c r="A2331" s="10"/>
      <c r="B2331" s="10"/>
      <c r="C2331" s="10"/>
    </row>
    <row r="2332" spans="1:3" x14ac:dyDescent="0.25">
      <c r="A2332" s="10"/>
      <c r="B2332" s="10"/>
      <c r="C2332" s="10"/>
    </row>
    <row r="2333" spans="1:3" x14ac:dyDescent="0.25">
      <c r="A2333" s="10"/>
      <c r="B2333" s="10"/>
      <c r="C2333" s="10"/>
    </row>
    <row r="2334" spans="1:3" x14ac:dyDescent="0.25">
      <c r="A2334" s="10"/>
      <c r="B2334" s="10"/>
      <c r="C2334" s="10"/>
    </row>
    <row r="2335" spans="1:3" x14ac:dyDescent="0.25">
      <c r="A2335" s="10"/>
      <c r="B2335" s="10"/>
      <c r="C2335" s="10"/>
    </row>
    <row r="2336" spans="1:3" x14ac:dyDescent="0.25">
      <c r="A2336" s="10"/>
      <c r="B2336" s="10"/>
      <c r="C2336" s="10"/>
    </row>
    <row r="2337" spans="1:3" x14ac:dyDescent="0.25">
      <c r="A2337" s="10"/>
      <c r="B2337" s="10"/>
      <c r="C2337" s="10"/>
    </row>
    <row r="2338" spans="1:3" x14ac:dyDescent="0.25">
      <c r="A2338" s="10"/>
      <c r="B2338" s="10"/>
      <c r="C2338" s="10"/>
    </row>
    <row r="2339" spans="1:3" x14ac:dyDescent="0.25">
      <c r="A2339" s="10"/>
      <c r="B2339" s="10"/>
      <c r="C2339" s="10"/>
    </row>
    <row r="2340" spans="1:3" x14ac:dyDescent="0.25">
      <c r="A2340" s="10"/>
      <c r="B2340" s="10"/>
      <c r="C2340" s="10"/>
    </row>
    <row r="2341" spans="1:3" x14ac:dyDescent="0.25">
      <c r="A2341" s="10"/>
      <c r="B2341" s="10"/>
      <c r="C2341" s="10"/>
    </row>
    <row r="2342" spans="1:3" x14ac:dyDescent="0.25">
      <c r="A2342" s="10"/>
      <c r="B2342" s="10"/>
      <c r="C2342" s="10"/>
    </row>
    <row r="2343" spans="1:3" x14ac:dyDescent="0.25">
      <c r="A2343" s="10"/>
      <c r="B2343" s="10"/>
      <c r="C2343" s="10"/>
    </row>
    <row r="2344" spans="1:3" x14ac:dyDescent="0.25">
      <c r="A2344" s="10"/>
      <c r="B2344" s="10"/>
      <c r="C2344" s="10"/>
    </row>
    <row r="2345" spans="1:3" x14ac:dyDescent="0.25">
      <c r="A2345" s="10"/>
      <c r="B2345" s="10"/>
      <c r="C2345" s="10"/>
    </row>
    <row r="2346" spans="1:3" x14ac:dyDescent="0.25">
      <c r="A2346" s="10"/>
      <c r="B2346" s="10"/>
      <c r="C2346" s="10"/>
    </row>
    <row r="2347" spans="1:3" x14ac:dyDescent="0.25">
      <c r="A2347" s="10"/>
      <c r="B2347" s="10"/>
      <c r="C2347" s="10"/>
    </row>
    <row r="2348" spans="1:3" x14ac:dyDescent="0.25">
      <c r="A2348" s="10"/>
      <c r="B2348" s="10"/>
      <c r="C2348" s="10"/>
    </row>
    <row r="2349" spans="1:3" x14ac:dyDescent="0.25">
      <c r="A2349" s="10"/>
      <c r="B2349" s="10"/>
      <c r="C2349" s="10"/>
    </row>
    <row r="2350" spans="1:3" x14ac:dyDescent="0.25">
      <c r="A2350" s="10"/>
      <c r="B2350" s="10"/>
      <c r="C2350" s="10"/>
    </row>
    <row r="2351" spans="1:3" x14ac:dyDescent="0.25">
      <c r="A2351" s="10"/>
      <c r="B2351" s="10"/>
      <c r="C2351" s="10"/>
    </row>
    <row r="2352" spans="1:3" x14ac:dyDescent="0.25">
      <c r="A2352" s="10"/>
      <c r="B2352" s="10"/>
      <c r="C2352" s="10"/>
    </row>
    <row r="2353" spans="1:3" x14ac:dyDescent="0.25">
      <c r="A2353" s="10"/>
      <c r="B2353" s="10"/>
      <c r="C2353" s="10"/>
    </row>
    <row r="2354" spans="1:3" x14ac:dyDescent="0.25">
      <c r="A2354" s="10"/>
      <c r="B2354" s="10"/>
      <c r="C2354" s="10"/>
    </row>
    <row r="2355" spans="1:3" x14ac:dyDescent="0.25">
      <c r="A2355" s="10"/>
      <c r="B2355" s="10"/>
      <c r="C2355" s="10"/>
    </row>
    <row r="2356" spans="1:3" x14ac:dyDescent="0.25">
      <c r="A2356" s="10"/>
      <c r="B2356" s="10"/>
      <c r="C2356" s="10"/>
    </row>
    <row r="2357" spans="1:3" x14ac:dyDescent="0.25">
      <c r="A2357" s="10"/>
      <c r="B2357" s="10"/>
      <c r="C2357" s="10"/>
    </row>
    <row r="2358" spans="1:3" x14ac:dyDescent="0.25">
      <c r="A2358" s="10"/>
      <c r="B2358" s="10"/>
      <c r="C2358" s="10"/>
    </row>
    <row r="2359" spans="1:3" x14ac:dyDescent="0.25">
      <c r="A2359" s="10"/>
      <c r="B2359" s="10"/>
      <c r="C2359" s="10"/>
    </row>
    <row r="2360" spans="1:3" x14ac:dyDescent="0.25">
      <c r="A2360" s="10"/>
      <c r="B2360" s="10"/>
      <c r="C2360" s="10"/>
    </row>
    <row r="2361" spans="1:3" x14ac:dyDescent="0.25">
      <c r="A2361" s="10"/>
      <c r="B2361" s="10"/>
      <c r="C2361" s="10"/>
    </row>
    <row r="2362" spans="1:3" x14ac:dyDescent="0.25">
      <c r="A2362" s="10"/>
      <c r="B2362" s="10"/>
      <c r="C2362" s="10"/>
    </row>
    <row r="2363" spans="1:3" x14ac:dyDescent="0.25">
      <c r="A2363" s="10"/>
      <c r="B2363" s="10"/>
      <c r="C2363" s="10"/>
    </row>
    <row r="2364" spans="1:3" x14ac:dyDescent="0.25">
      <c r="A2364" s="10"/>
      <c r="B2364" s="10"/>
      <c r="C2364" s="10"/>
    </row>
    <row r="2365" spans="1:3" x14ac:dyDescent="0.25">
      <c r="A2365" s="10"/>
      <c r="B2365" s="10"/>
      <c r="C2365" s="10"/>
    </row>
    <row r="2366" spans="1:3" x14ac:dyDescent="0.25">
      <c r="A2366" s="10"/>
      <c r="B2366" s="10"/>
      <c r="C2366" s="10"/>
    </row>
    <row r="2367" spans="1:3" x14ac:dyDescent="0.25">
      <c r="A2367" s="10"/>
      <c r="B2367" s="10"/>
      <c r="C2367" s="10"/>
    </row>
    <row r="2368" spans="1:3" x14ac:dyDescent="0.25">
      <c r="A2368" s="10"/>
      <c r="B2368" s="10"/>
      <c r="C2368" s="10"/>
    </row>
    <row r="2369" spans="1:3" x14ac:dyDescent="0.25">
      <c r="A2369" s="10"/>
      <c r="B2369" s="10"/>
      <c r="C2369" s="10"/>
    </row>
    <row r="2370" spans="1:3" x14ac:dyDescent="0.25">
      <c r="A2370" s="10"/>
      <c r="B2370" s="10"/>
      <c r="C2370" s="10"/>
    </row>
    <row r="2371" spans="1:3" x14ac:dyDescent="0.25">
      <c r="A2371" s="10"/>
      <c r="B2371" s="10"/>
      <c r="C2371" s="10"/>
    </row>
    <row r="2372" spans="1:3" x14ac:dyDescent="0.25">
      <c r="A2372" s="10"/>
      <c r="B2372" s="10"/>
      <c r="C2372" s="10"/>
    </row>
    <row r="2373" spans="1:3" x14ac:dyDescent="0.25">
      <c r="A2373" s="10"/>
      <c r="B2373" s="10"/>
      <c r="C2373" s="10"/>
    </row>
    <row r="2374" spans="1:3" x14ac:dyDescent="0.25">
      <c r="A2374" s="10"/>
      <c r="B2374" s="10"/>
      <c r="C2374" s="10"/>
    </row>
    <row r="2375" spans="1:3" x14ac:dyDescent="0.25">
      <c r="A2375" s="10"/>
      <c r="B2375" s="10"/>
      <c r="C2375" s="10"/>
    </row>
    <row r="2376" spans="1:3" x14ac:dyDescent="0.25">
      <c r="A2376" s="10"/>
      <c r="B2376" s="10"/>
      <c r="C2376" s="10"/>
    </row>
    <row r="2377" spans="1:3" x14ac:dyDescent="0.25">
      <c r="A2377" s="10"/>
      <c r="B2377" s="10"/>
      <c r="C2377" s="10"/>
    </row>
    <row r="2378" spans="1:3" x14ac:dyDescent="0.25">
      <c r="A2378" s="10"/>
      <c r="B2378" s="10"/>
      <c r="C2378" s="10"/>
    </row>
    <row r="2379" spans="1:3" x14ac:dyDescent="0.25">
      <c r="A2379" s="10"/>
      <c r="B2379" s="10"/>
      <c r="C2379" s="10"/>
    </row>
    <row r="2380" spans="1:3" x14ac:dyDescent="0.25">
      <c r="A2380" s="10"/>
      <c r="B2380" s="10"/>
      <c r="C2380" s="10"/>
    </row>
    <row r="2381" spans="1:3" x14ac:dyDescent="0.25">
      <c r="A2381" s="10"/>
      <c r="B2381" s="10"/>
      <c r="C2381" s="10"/>
    </row>
    <row r="2382" spans="1:3" x14ac:dyDescent="0.25">
      <c r="A2382" s="10"/>
      <c r="B2382" s="10"/>
      <c r="C2382" s="10"/>
    </row>
    <row r="2383" spans="1:3" x14ac:dyDescent="0.25">
      <c r="A2383" s="10"/>
      <c r="B2383" s="10"/>
      <c r="C2383" s="10"/>
    </row>
    <row r="2384" spans="1:3" x14ac:dyDescent="0.25">
      <c r="A2384" s="10"/>
      <c r="B2384" s="10"/>
      <c r="C2384" s="10"/>
    </row>
    <row r="2385" spans="1:3" x14ac:dyDescent="0.25">
      <c r="A2385" s="10"/>
      <c r="B2385" s="10"/>
      <c r="C2385" s="10"/>
    </row>
    <row r="2386" spans="1:3" x14ac:dyDescent="0.25">
      <c r="A2386" s="10"/>
      <c r="B2386" s="10"/>
      <c r="C2386" s="10"/>
    </row>
    <row r="2387" spans="1:3" x14ac:dyDescent="0.25">
      <c r="A2387" s="10"/>
      <c r="B2387" s="10"/>
      <c r="C2387" s="10"/>
    </row>
    <row r="2388" spans="1:3" x14ac:dyDescent="0.25">
      <c r="A2388" s="10"/>
      <c r="B2388" s="10"/>
      <c r="C2388" s="10"/>
    </row>
    <row r="2389" spans="1:3" x14ac:dyDescent="0.25">
      <c r="A2389" s="10"/>
      <c r="B2389" s="10"/>
      <c r="C2389" s="10"/>
    </row>
    <row r="2390" spans="1:3" x14ac:dyDescent="0.25">
      <c r="A2390" s="10"/>
      <c r="B2390" s="10"/>
      <c r="C2390" s="10"/>
    </row>
    <row r="2391" spans="1:3" x14ac:dyDescent="0.25">
      <c r="A2391" s="10"/>
      <c r="B2391" s="10"/>
      <c r="C2391" s="10"/>
    </row>
    <row r="2392" spans="1:3" x14ac:dyDescent="0.25">
      <c r="A2392" s="10"/>
      <c r="B2392" s="10"/>
      <c r="C2392" s="10"/>
    </row>
    <row r="2393" spans="1:3" x14ac:dyDescent="0.25">
      <c r="A2393" s="10"/>
      <c r="B2393" s="10"/>
      <c r="C2393" s="10"/>
    </row>
    <row r="2394" spans="1:3" x14ac:dyDescent="0.25">
      <c r="A2394" s="10"/>
      <c r="B2394" s="10"/>
      <c r="C2394" s="10"/>
    </row>
    <row r="2395" spans="1:3" x14ac:dyDescent="0.25">
      <c r="A2395" s="10"/>
      <c r="B2395" s="10"/>
      <c r="C2395" s="10"/>
    </row>
    <row r="2396" spans="1:3" x14ac:dyDescent="0.25">
      <c r="A2396" s="10"/>
      <c r="B2396" s="10"/>
      <c r="C2396" s="10"/>
    </row>
    <row r="2397" spans="1:3" x14ac:dyDescent="0.25">
      <c r="A2397" s="10"/>
      <c r="B2397" s="10"/>
      <c r="C2397" s="10"/>
    </row>
    <row r="2398" spans="1:3" x14ac:dyDescent="0.25">
      <c r="A2398" s="10"/>
      <c r="B2398" s="10"/>
      <c r="C2398" s="10"/>
    </row>
    <row r="2399" spans="1:3" x14ac:dyDescent="0.25">
      <c r="A2399" s="10"/>
      <c r="B2399" s="10"/>
      <c r="C2399" s="10"/>
    </row>
    <row r="2400" spans="1:3" x14ac:dyDescent="0.25">
      <c r="A2400" s="10"/>
      <c r="B2400" s="10"/>
      <c r="C2400" s="10"/>
    </row>
    <row r="2401" spans="1:3" x14ac:dyDescent="0.25">
      <c r="A2401" s="10"/>
      <c r="B2401" s="10"/>
      <c r="C2401" s="10"/>
    </row>
    <row r="2402" spans="1:3" x14ac:dyDescent="0.25">
      <c r="A2402" s="10"/>
      <c r="B2402" s="10"/>
      <c r="C2402" s="10"/>
    </row>
    <row r="2403" spans="1:3" x14ac:dyDescent="0.25">
      <c r="A2403" s="10"/>
      <c r="B2403" s="10"/>
      <c r="C2403" s="10"/>
    </row>
    <row r="2404" spans="1:3" x14ac:dyDescent="0.25">
      <c r="A2404" s="10"/>
      <c r="B2404" s="10"/>
      <c r="C2404" s="10"/>
    </row>
    <row r="2405" spans="1:3" x14ac:dyDescent="0.25">
      <c r="A2405" s="10"/>
      <c r="B2405" s="10"/>
      <c r="C2405" s="10"/>
    </row>
    <row r="2406" spans="1:3" x14ac:dyDescent="0.25">
      <c r="A2406" s="10"/>
      <c r="B2406" s="10"/>
      <c r="C2406" s="10"/>
    </row>
    <row r="2407" spans="1:3" x14ac:dyDescent="0.25">
      <c r="A2407" s="10"/>
      <c r="B2407" s="10"/>
      <c r="C2407" s="10"/>
    </row>
    <row r="2408" spans="1:3" x14ac:dyDescent="0.25">
      <c r="A2408" s="10"/>
      <c r="B2408" s="10"/>
      <c r="C2408" s="10"/>
    </row>
    <row r="2409" spans="1:3" x14ac:dyDescent="0.25">
      <c r="A2409" s="10"/>
      <c r="B2409" s="10"/>
      <c r="C2409" s="10"/>
    </row>
    <row r="2410" spans="1:3" x14ac:dyDescent="0.25">
      <c r="A2410" s="10"/>
      <c r="B2410" s="10"/>
      <c r="C2410" s="10"/>
    </row>
    <row r="2411" spans="1:3" x14ac:dyDescent="0.25">
      <c r="A2411" s="10"/>
      <c r="B2411" s="10"/>
      <c r="C2411" s="10"/>
    </row>
    <row r="2412" spans="1:3" x14ac:dyDescent="0.25">
      <c r="A2412" s="10"/>
      <c r="B2412" s="10"/>
      <c r="C2412" s="10"/>
    </row>
    <row r="2413" spans="1:3" x14ac:dyDescent="0.25">
      <c r="A2413" s="10"/>
      <c r="B2413" s="10"/>
      <c r="C2413" s="10"/>
    </row>
    <row r="2414" spans="1:3" x14ac:dyDescent="0.25">
      <c r="A2414" s="10"/>
      <c r="B2414" s="10"/>
      <c r="C2414" s="10"/>
    </row>
    <row r="2415" spans="1:3" x14ac:dyDescent="0.25">
      <c r="A2415" s="10"/>
      <c r="B2415" s="10"/>
      <c r="C2415" s="10"/>
    </row>
    <row r="2416" spans="1:3" x14ac:dyDescent="0.25">
      <c r="A2416" s="10"/>
      <c r="B2416" s="10"/>
      <c r="C2416" s="10"/>
    </row>
    <row r="2417" spans="1:3" x14ac:dyDescent="0.25">
      <c r="A2417" s="10"/>
      <c r="B2417" s="10"/>
      <c r="C2417" s="10"/>
    </row>
    <row r="2418" spans="1:3" x14ac:dyDescent="0.25">
      <c r="A2418" s="10"/>
      <c r="B2418" s="10"/>
      <c r="C2418" s="10"/>
    </row>
    <row r="2419" spans="1:3" x14ac:dyDescent="0.25">
      <c r="A2419" s="10"/>
      <c r="B2419" s="10"/>
      <c r="C2419" s="10"/>
    </row>
    <row r="2420" spans="1:3" x14ac:dyDescent="0.25">
      <c r="A2420" s="10"/>
      <c r="B2420" s="10"/>
      <c r="C2420" s="10"/>
    </row>
    <row r="2421" spans="1:3" x14ac:dyDescent="0.25">
      <c r="A2421" s="10"/>
      <c r="B2421" s="10"/>
      <c r="C2421" s="10"/>
    </row>
    <row r="2422" spans="1:3" x14ac:dyDescent="0.25">
      <c r="A2422" s="10"/>
      <c r="B2422" s="10"/>
      <c r="C2422" s="10"/>
    </row>
    <row r="2423" spans="1:3" x14ac:dyDescent="0.25">
      <c r="A2423" s="10"/>
      <c r="B2423" s="10"/>
      <c r="C2423" s="10"/>
    </row>
    <row r="2424" spans="1:3" x14ac:dyDescent="0.25">
      <c r="A2424" s="10"/>
      <c r="B2424" s="10"/>
      <c r="C2424" s="10"/>
    </row>
    <row r="2425" spans="1:3" x14ac:dyDescent="0.25">
      <c r="A2425" s="10"/>
      <c r="B2425" s="10"/>
      <c r="C2425" s="10"/>
    </row>
    <row r="2426" spans="1:3" x14ac:dyDescent="0.25">
      <c r="A2426" s="10"/>
      <c r="B2426" s="10"/>
      <c r="C2426" s="10"/>
    </row>
    <row r="2427" spans="1:3" x14ac:dyDescent="0.25">
      <c r="A2427" s="10"/>
      <c r="B2427" s="10"/>
      <c r="C2427" s="10"/>
    </row>
    <row r="2428" spans="1:3" x14ac:dyDescent="0.25">
      <c r="A2428" s="10"/>
      <c r="B2428" s="10"/>
      <c r="C2428" s="10"/>
    </row>
    <row r="2429" spans="1:3" x14ac:dyDescent="0.25">
      <c r="A2429" s="10"/>
      <c r="B2429" s="10"/>
      <c r="C2429" s="10"/>
    </row>
    <row r="2430" spans="1:3" x14ac:dyDescent="0.25">
      <c r="A2430" s="10"/>
      <c r="B2430" s="10"/>
      <c r="C2430" s="10"/>
    </row>
    <row r="2431" spans="1:3" x14ac:dyDescent="0.25">
      <c r="A2431" s="10"/>
      <c r="B2431" s="10"/>
      <c r="C2431" s="10"/>
    </row>
    <row r="2432" spans="1:3" x14ac:dyDescent="0.25">
      <c r="A2432" s="10"/>
      <c r="B2432" s="10"/>
      <c r="C2432" s="10"/>
    </row>
    <row r="2433" spans="1:3" x14ac:dyDescent="0.25">
      <c r="A2433" s="10"/>
      <c r="B2433" s="10"/>
      <c r="C2433" s="10"/>
    </row>
    <row r="2434" spans="1:3" x14ac:dyDescent="0.25">
      <c r="A2434" s="10"/>
      <c r="B2434" s="10"/>
      <c r="C2434" s="10"/>
    </row>
    <row r="2435" spans="1:3" x14ac:dyDescent="0.25">
      <c r="A2435" s="10"/>
      <c r="B2435" s="10"/>
      <c r="C2435" s="10"/>
    </row>
    <row r="2436" spans="1:3" x14ac:dyDescent="0.25">
      <c r="A2436" s="10"/>
      <c r="B2436" s="10"/>
      <c r="C2436" s="10"/>
    </row>
    <row r="2437" spans="1:3" x14ac:dyDescent="0.25">
      <c r="A2437" s="10"/>
      <c r="B2437" s="10"/>
      <c r="C2437" s="10"/>
    </row>
    <row r="2438" spans="1:3" x14ac:dyDescent="0.25">
      <c r="A2438" s="10"/>
      <c r="B2438" s="10"/>
      <c r="C2438" s="10"/>
    </row>
    <row r="2439" spans="1:3" x14ac:dyDescent="0.25">
      <c r="A2439" s="10"/>
      <c r="B2439" s="10"/>
      <c r="C2439" s="10"/>
    </row>
    <row r="2440" spans="1:3" x14ac:dyDescent="0.25">
      <c r="A2440" s="10"/>
      <c r="B2440" s="10"/>
      <c r="C2440" s="1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2306-0604-4D6A-87CC-1E7F2602F556}">
  <sheetPr>
    <tabColor rgb="FF00B0F0"/>
  </sheetPr>
  <dimension ref="A1:C3704"/>
  <sheetViews>
    <sheetView workbookViewId="0">
      <selection activeCell="A2" sqref="A2:C1872"/>
    </sheetView>
  </sheetViews>
  <sheetFormatPr defaultRowHeight="15" x14ac:dyDescent="0.25"/>
  <cols>
    <col min="1" max="1" width="12.42578125" bestFit="1" customWidth="1"/>
    <col min="2" max="2" width="18.28515625" bestFit="1" customWidth="1"/>
    <col min="3" max="3" width="8.85546875" bestFit="1" customWidth="1"/>
  </cols>
  <sheetData>
    <row r="1" spans="1:3" x14ac:dyDescent="0.25">
      <c r="A1" s="3" t="s">
        <v>4501</v>
      </c>
      <c r="B1" s="3" t="s">
        <v>22</v>
      </c>
      <c r="C1" s="3" t="s">
        <v>15</v>
      </c>
    </row>
    <row r="2" spans="1:3" ht="25.5" x14ac:dyDescent="0.25">
      <c r="A2" s="81" t="s">
        <v>6625</v>
      </c>
      <c r="B2" s="80">
        <v>45999.622476851851</v>
      </c>
      <c r="C2" s="81" t="s">
        <v>12</v>
      </c>
    </row>
    <row r="3" spans="1:3" ht="25.5" x14ac:dyDescent="0.25">
      <c r="A3" s="81" t="s">
        <v>6626</v>
      </c>
      <c r="B3" s="80">
        <v>46004.589062500003</v>
      </c>
      <c r="C3" s="81" t="s">
        <v>4610</v>
      </c>
    </row>
    <row r="4" spans="1:3" ht="25.5" x14ac:dyDescent="0.25">
      <c r="A4" s="81" t="s">
        <v>6627</v>
      </c>
      <c r="B4" s="80">
        <v>46003.138032407405</v>
      </c>
      <c r="C4" s="81" t="s">
        <v>381</v>
      </c>
    </row>
    <row r="5" spans="1:3" ht="25.5" x14ac:dyDescent="0.25">
      <c r="A5" s="81" t="s">
        <v>6628</v>
      </c>
      <c r="B5" s="80">
        <v>46000.964583333334</v>
      </c>
      <c r="C5" s="81" t="s">
        <v>167</v>
      </c>
    </row>
    <row r="6" spans="1:3" ht="25.5" x14ac:dyDescent="0.25">
      <c r="A6" s="81" t="s">
        <v>6629</v>
      </c>
      <c r="B6" s="80">
        <v>46000.873530092591</v>
      </c>
      <c r="C6" s="81" t="s">
        <v>167</v>
      </c>
    </row>
    <row r="7" spans="1:3" ht="25.5" x14ac:dyDescent="0.25">
      <c r="A7" s="81" t="s">
        <v>6630</v>
      </c>
      <c r="B7" s="80">
        <v>46005.912060185183</v>
      </c>
      <c r="C7" s="81" t="s">
        <v>4504</v>
      </c>
    </row>
    <row r="8" spans="1:3" ht="25.5" x14ac:dyDescent="0.25">
      <c r="A8" s="81" t="s">
        <v>6631</v>
      </c>
      <c r="B8" s="80">
        <v>46005.912731481483</v>
      </c>
      <c r="C8" s="81" t="s">
        <v>6632</v>
      </c>
    </row>
    <row r="9" spans="1:3" ht="25.5" x14ac:dyDescent="0.25">
      <c r="A9" s="81" t="s">
        <v>6633</v>
      </c>
      <c r="B9" s="80">
        <v>46005.912060185183</v>
      </c>
      <c r="C9" s="81" t="s">
        <v>4504</v>
      </c>
    </row>
    <row r="10" spans="1:3" ht="25.5" x14ac:dyDescent="0.25">
      <c r="A10" s="81" t="s">
        <v>6634</v>
      </c>
      <c r="B10" s="80">
        <v>46003.624247685184</v>
      </c>
      <c r="C10" s="81" t="s">
        <v>12</v>
      </c>
    </row>
    <row r="11" spans="1:3" ht="25.5" x14ac:dyDescent="0.25">
      <c r="A11" s="81" t="s">
        <v>6635</v>
      </c>
      <c r="B11" s="80">
        <v>46001.309374999997</v>
      </c>
      <c r="C11" s="81" t="s">
        <v>11</v>
      </c>
    </row>
    <row r="12" spans="1:3" ht="25.5" x14ac:dyDescent="0.25">
      <c r="A12" s="81" t="s">
        <v>6636</v>
      </c>
      <c r="B12" s="80">
        <v>46005.886805555558</v>
      </c>
      <c r="C12" s="81" t="s">
        <v>381</v>
      </c>
    </row>
    <row r="13" spans="1:3" ht="38.25" x14ac:dyDescent="0.25">
      <c r="A13" s="81" t="s">
        <v>6637</v>
      </c>
      <c r="B13" s="80">
        <v>46000.74009259259</v>
      </c>
      <c r="C13" s="81" t="s">
        <v>4505</v>
      </c>
    </row>
    <row r="14" spans="1:3" ht="25.5" x14ac:dyDescent="0.25">
      <c r="A14" s="81" t="s">
        <v>6638</v>
      </c>
      <c r="B14" s="80">
        <v>46005.833773148152</v>
      </c>
      <c r="C14" s="81" t="s">
        <v>161</v>
      </c>
    </row>
    <row r="15" spans="1:3" ht="63.75" x14ac:dyDescent="0.25">
      <c r="A15" s="81" t="s">
        <v>6639</v>
      </c>
      <c r="B15" s="80">
        <v>46000.719074074077</v>
      </c>
      <c r="C15" s="81" t="s">
        <v>4605</v>
      </c>
    </row>
    <row r="16" spans="1:3" ht="25.5" x14ac:dyDescent="0.25">
      <c r="A16" s="81" t="s">
        <v>6640</v>
      </c>
      <c r="B16" s="80">
        <v>46005.819699074076</v>
      </c>
      <c r="C16" s="81" t="s">
        <v>381</v>
      </c>
    </row>
    <row r="17" spans="1:3" ht="25.5" x14ac:dyDescent="0.25">
      <c r="A17" s="81" t="s">
        <v>6641</v>
      </c>
      <c r="B17" s="80">
        <v>46005.793402777781</v>
      </c>
      <c r="C17" s="81" t="s">
        <v>381</v>
      </c>
    </row>
    <row r="18" spans="1:3" ht="25.5" x14ac:dyDescent="0.25">
      <c r="A18" s="81" t="s">
        <v>6642</v>
      </c>
      <c r="B18" s="80">
        <v>46000.68478009259</v>
      </c>
      <c r="C18" s="81" t="s">
        <v>7</v>
      </c>
    </row>
    <row r="19" spans="1:3" ht="25.5" x14ac:dyDescent="0.25">
      <c r="A19" s="81" t="s">
        <v>6643</v>
      </c>
      <c r="B19" s="80">
        <v>46000.716967592591</v>
      </c>
      <c r="C19" s="81" t="s">
        <v>4536</v>
      </c>
    </row>
    <row r="20" spans="1:3" ht="25.5" x14ac:dyDescent="0.25">
      <c r="A20" s="81" t="s">
        <v>6644</v>
      </c>
      <c r="B20" s="80">
        <v>46000.738240740742</v>
      </c>
      <c r="C20" s="81" t="s">
        <v>7</v>
      </c>
    </row>
    <row r="21" spans="1:3" ht="51" x14ac:dyDescent="0.25">
      <c r="A21" s="81" t="s">
        <v>6645</v>
      </c>
      <c r="B21" s="80">
        <v>46000.704884259256</v>
      </c>
      <c r="C21" s="81" t="s">
        <v>6646</v>
      </c>
    </row>
    <row r="22" spans="1:3" ht="25.5" x14ac:dyDescent="0.25">
      <c r="A22" s="81" t="s">
        <v>6647</v>
      </c>
      <c r="B22" s="80">
        <v>46005.73646990741</v>
      </c>
      <c r="C22" s="81" t="s">
        <v>4797</v>
      </c>
    </row>
    <row r="23" spans="1:3" ht="25.5" x14ac:dyDescent="0.25">
      <c r="A23" s="81" t="s">
        <v>6648</v>
      </c>
      <c r="B23" s="80">
        <v>46003.546898148146</v>
      </c>
      <c r="C23" s="81" t="s">
        <v>6649</v>
      </c>
    </row>
    <row r="24" spans="1:3" ht="25.5" x14ac:dyDescent="0.25">
      <c r="A24" s="81" t="s">
        <v>6650</v>
      </c>
      <c r="B24" s="80">
        <v>46003.546909722223</v>
      </c>
      <c r="C24" s="81" t="s">
        <v>6649</v>
      </c>
    </row>
    <row r="25" spans="1:3" ht="25.5" x14ac:dyDescent="0.25">
      <c r="A25" s="81" t="s">
        <v>6651</v>
      </c>
      <c r="B25" s="80">
        <v>46000.351724537039</v>
      </c>
      <c r="C25" s="81" t="s">
        <v>4504</v>
      </c>
    </row>
    <row r="26" spans="1:3" ht="25.5" x14ac:dyDescent="0.25">
      <c r="A26" s="81" t="s">
        <v>6652</v>
      </c>
      <c r="B26" s="80">
        <v>46000.616412037038</v>
      </c>
      <c r="C26" s="81" t="s">
        <v>6653</v>
      </c>
    </row>
    <row r="27" spans="1:3" ht="25.5" x14ac:dyDescent="0.25">
      <c r="A27" s="81" t="s">
        <v>6654</v>
      </c>
      <c r="B27" s="80">
        <v>46000.672997685186</v>
      </c>
      <c r="C27" s="81" t="s">
        <v>12</v>
      </c>
    </row>
    <row r="28" spans="1:3" ht="25.5" x14ac:dyDescent="0.25">
      <c r="A28" s="81" t="s">
        <v>6655</v>
      </c>
      <c r="B28" s="80">
        <v>46000.669907407406</v>
      </c>
      <c r="C28" s="81" t="s">
        <v>13</v>
      </c>
    </row>
    <row r="29" spans="1:3" ht="25.5" x14ac:dyDescent="0.25">
      <c r="A29" s="81" t="s">
        <v>6656</v>
      </c>
      <c r="B29" s="80">
        <v>46005.651909722219</v>
      </c>
      <c r="C29" s="81" t="s">
        <v>4610</v>
      </c>
    </row>
    <row r="30" spans="1:3" ht="25.5" x14ac:dyDescent="0.25">
      <c r="A30" s="81" t="s">
        <v>6657</v>
      </c>
      <c r="B30" s="80">
        <v>45999.450821759259</v>
      </c>
      <c r="C30" s="81" t="s">
        <v>11</v>
      </c>
    </row>
    <row r="31" spans="1:3" x14ac:dyDescent="0.25">
      <c r="A31" s="81" t="s">
        <v>6658</v>
      </c>
      <c r="B31" s="80">
        <v>46000.616388888891</v>
      </c>
      <c r="C31" s="81" t="s">
        <v>4606</v>
      </c>
    </row>
    <row r="32" spans="1:3" ht="25.5" x14ac:dyDescent="0.25">
      <c r="A32" s="81" t="s">
        <v>6659</v>
      </c>
      <c r="B32" s="80">
        <v>46000.351678240739</v>
      </c>
      <c r="C32" s="81" t="s">
        <v>4504</v>
      </c>
    </row>
    <row r="33" spans="1:3" ht="25.5" x14ac:dyDescent="0.25">
      <c r="A33" s="81" t="s">
        <v>6660</v>
      </c>
      <c r="B33" s="80">
        <v>46000.642858796295</v>
      </c>
      <c r="C33" s="81" t="s">
        <v>13</v>
      </c>
    </row>
    <row r="34" spans="1:3" ht="25.5" x14ac:dyDescent="0.25">
      <c r="A34" s="81" t="s">
        <v>6661</v>
      </c>
      <c r="B34" s="80">
        <v>46000.311249999999</v>
      </c>
      <c r="C34" s="81" t="s">
        <v>11</v>
      </c>
    </row>
    <row r="35" spans="1:3" x14ac:dyDescent="0.25">
      <c r="A35" s="81" t="s">
        <v>6662</v>
      </c>
      <c r="B35" s="80">
        <v>46000.643229166664</v>
      </c>
      <c r="C35" s="81" t="s">
        <v>4606</v>
      </c>
    </row>
    <row r="36" spans="1:3" ht="25.5" x14ac:dyDescent="0.25">
      <c r="A36" s="81" t="s">
        <v>6663</v>
      </c>
      <c r="B36" s="80">
        <v>45999.553287037037</v>
      </c>
      <c r="C36" s="81" t="s">
        <v>11</v>
      </c>
    </row>
    <row r="37" spans="1:3" x14ac:dyDescent="0.25">
      <c r="A37" s="81" t="s">
        <v>6664</v>
      </c>
      <c r="B37" s="80">
        <v>46000.618703703702</v>
      </c>
      <c r="C37" s="81" t="s">
        <v>4606</v>
      </c>
    </row>
    <row r="38" spans="1:3" ht="63.75" x14ac:dyDescent="0.25">
      <c r="A38" s="81" t="s">
        <v>6665</v>
      </c>
      <c r="B38" s="80">
        <v>45999.659826388888</v>
      </c>
      <c r="C38" s="81" t="s">
        <v>4605</v>
      </c>
    </row>
    <row r="39" spans="1:3" ht="25.5" x14ac:dyDescent="0.25">
      <c r="A39" s="81" t="s">
        <v>6666</v>
      </c>
      <c r="B39" s="80">
        <v>46000.504594907405</v>
      </c>
      <c r="C39" s="81" t="s">
        <v>4762</v>
      </c>
    </row>
    <row r="40" spans="1:3" ht="25.5" x14ac:dyDescent="0.25">
      <c r="A40" s="81" t="s">
        <v>6667</v>
      </c>
      <c r="B40" s="80">
        <v>46000.651782407411</v>
      </c>
      <c r="C40" s="81" t="s">
        <v>13</v>
      </c>
    </row>
    <row r="41" spans="1:3" ht="25.5" x14ac:dyDescent="0.25">
      <c r="A41" s="81" t="s">
        <v>6668</v>
      </c>
      <c r="B41" s="80">
        <v>46000.486145833333</v>
      </c>
      <c r="C41" s="81" t="s">
        <v>11</v>
      </c>
    </row>
    <row r="42" spans="1:3" x14ac:dyDescent="0.25">
      <c r="A42" s="81" t="s">
        <v>6669</v>
      </c>
      <c r="B42" s="80">
        <v>46000.628796296296</v>
      </c>
      <c r="C42" s="81" t="s">
        <v>4606</v>
      </c>
    </row>
    <row r="43" spans="1:3" ht="25.5" x14ac:dyDescent="0.25">
      <c r="A43" s="81" t="s">
        <v>6670</v>
      </c>
      <c r="B43" s="80">
        <v>46000.618530092594</v>
      </c>
      <c r="C43" s="81" t="s">
        <v>13</v>
      </c>
    </row>
    <row r="44" spans="1:3" ht="38.25" x14ac:dyDescent="0.25">
      <c r="A44" s="81" t="s">
        <v>6671</v>
      </c>
      <c r="B44" s="80">
        <v>45999.631678240738</v>
      </c>
      <c r="C44" s="81" t="s">
        <v>4618</v>
      </c>
    </row>
    <row r="45" spans="1:3" ht="38.25" x14ac:dyDescent="0.25">
      <c r="A45" s="81" t="s">
        <v>6672</v>
      </c>
      <c r="B45" s="80">
        <v>46005.658668981479</v>
      </c>
      <c r="C45" s="81" t="s">
        <v>4506</v>
      </c>
    </row>
    <row r="46" spans="1:3" ht="25.5" x14ac:dyDescent="0.25">
      <c r="A46" s="81" t="s">
        <v>6673</v>
      </c>
      <c r="B46" s="80">
        <v>46003.656342592592</v>
      </c>
      <c r="C46" s="81" t="s">
        <v>13</v>
      </c>
    </row>
    <row r="47" spans="1:3" ht="25.5" x14ac:dyDescent="0.25">
      <c r="A47" s="81" t="s">
        <v>6674</v>
      </c>
      <c r="B47" s="80">
        <v>46000.611504629633</v>
      </c>
      <c r="C47" s="81" t="s">
        <v>7</v>
      </c>
    </row>
    <row r="48" spans="1:3" ht="38.25" x14ac:dyDescent="0.25">
      <c r="A48" s="81" t="s">
        <v>6675</v>
      </c>
      <c r="B48" s="80">
        <v>46000.572418981479</v>
      </c>
      <c r="C48" s="81" t="s">
        <v>4741</v>
      </c>
    </row>
    <row r="49" spans="1:3" ht="25.5" x14ac:dyDescent="0.25">
      <c r="A49" s="81" t="s">
        <v>6676</v>
      </c>
      <c r="B49" s="80">
        <v>46000.250810185185</v>
      </c>
      <c r="C49" s="81" t="s">
        <v>11</v>
      </c>
    </row>
    <row r="50" spans="1:3" x14ac:dyDescent="0.25">
      <c r="A50" s="81" t="s">
        <v>6677</v>
      </c>
      <c r="B50" s="80">
        <v>46000.373888888891</v>
      </c>
      <c r="C50" s="81" t="s">
        <v>4739</v>
      </c>
    </row>
    <row r="51" spans="1:3" ht="25.5" x14ac:dyDescent="0.25">
      <c r="A51" s="81" t="s">
        <v>6678</v>
      </c>
      <c r="B51" s="80">
        <v>46000.596284722225</v>
      </c>
      <c r="C51" s="81" t="s">
        <v>11</v>
      </c>
    </row>
    <row r="52" spans="1:3" ht="25.5" x14ac:dyDescent="0.25">
      <c r="A52" s="81" t="s">
        <v>6679</v>
      </c>
      <c r="B52" s="80">
        <v>46000.304456018515</v>
      </c>
      <c r="C52" s="81" t="s">
        <v>4504</v>
      </c>
    </row>
    <row r="53" spans="1:3" x14ac:dyDescent="0.25">
      <c r="A53" s="81" t="s">
        <v>6680</v>
      </c>
      <c r="B53" s="80">
        <v>46000.599942129629</v>
      </c>
      <c r="C53" s="81" t="s">
        <v>4739</v>
      </c>
    </row>
    <row r="54" spans="1:3" ht="25.5" x14ac:dyDescent="0.25">
      <c r="A54" s="81" t="s">
        <v>6681</v>
      </c>
      <c r="B54" s="80">
        <v>46000.586701388886</v>
      </c>
      <c r="C54" s="81" t="s">
        <v>11</v>
      </c>
    </row>
    <row r="55" spans="1:3" ht="25.5" x14ac:dyDescent="0.25">
      <c r="A55" s="81" t="s">
        <v>6682</v>
      </c>
      <c r="B55" s="80">
        <v>46000.546863425923</v>
      </c>
      <c r="C55" s="81" t="s">
        <v>6683</v>
      </c>
    </row>
    <row r="56" spans="1:3" ht="25.5" x14ac:dyDescent="0.25">
      <c r="A56" s="81" t="s">
        <v>6684</v>
      </c>
      <c r="B56" s="80">
        <v>46000.60496527778</v>
      </c>
      <c r="C56" s="81" t="s">
        <v>4536</v>
      </c>
    </row>
    <row r="57" spans="1:3" ht="25.5" x14ac:dyDescent="0.25">
      <c r="A57" s="81" t="s">
        <v>6685</v>
      </c>
      <c r="B57" s="80">
        <v>46000.565891203703</v>
      </c>
      <c r="C57" s="81" t="s">
        <v>13</v>
      </c>
    </row>
    <row r="58" spans="1:3" ht="25.5" x14ac:dyDescent="0.25">
      <c r="A58" s="81" t="s">
        <v>6686</v>
      </c>
      <c r="B58" s="80">
        <v>46000.572743055556</v>
      </c>
      <c r="C58" s="81" t="s">
        <v>4762</v>
      </c>
    </row>
    <row r="59" spans="1:3" x14ac:dyDescent="0.25">
      <c r="A59" s="81" t="s">
        <v>6687</v>
      </c>
      <c r="B59" s="80">
        <v>46000.482233796298</v>
      </c>
      <c r="C59" s="81" t="s">
        <v>4530</v>
      </c>
    </row>
    <row r="60" spans="1:3" ht="38.25" x14ac:dyDescent="0.25">
      <c r="A60" s="81" t="s">
        <v>6688</v>
      </c>
      <c r="B60" s="80">
        <v>45999.310254629629</v>
      </c>
      <c r="C60" s="81" t="s">
        <v>4505</v>
      </c>
    </row>
    <row r="61" spans="1:3" ht="25.5" x14ac:dyDescent="0.25">
      <c r="A61" s="81" t="s">
        <v>6689</v>
      </c>
      <c r="B61" s="80">
        <v>46000.43990740741</v>
      </c>
      <c r="C61" s="81" t="s">
        <v>6690</v>
      </c>
    </row>
    <row r="62" spans="1:3" ht="38.25" x14ac:dyDescent="0.25">
      <c r="A62" s="81" t="s">
        <v>6691</v>
      </c>
      <c r="B62" s="80">
        <v>46000.544247685182</v>
      </c>
      <c r="C62" s="81" t="s">
        <v>4505</v>
      </c>
    </row>
    <row r="63" spans="1:3" ht="25.5" x14ac:dyDescent="0.25">
      <c r="A63" s="81" t="s">
        <v>6692</v>
      </c>
      <c r="B63" s="80">
        <v>46000.513796296298</v>
      </c>
      <c r="C63" s="81" t="s">
        <v>5</v>
      </c>
    </row>
    <row r="64" spans="1:3" x14ac:dyDescent="0.25">
      <c r="A64" s="81" t="s">
        <v>6693</v>
      </c>
      <c r="B64" s="80">
        <v>46000.574016203704</v>
      </c>
      <c r="C64" s="81" t="s">
        <v>4606</v>
      </c>
    </row>
    <row r="65" spans="1:3" ht="25.5" x14ac:dyDescent="0.25">
      <c r="A65" s="81" t="s">
        <v>6694</v>
      </c>
      <c r="B65" s="80">
        <v>46000.537199074075</v>
      </c>
      <c r="C65" s="81" t="s">
        <v>7</v>
      </c>
    </row>
    <row r="66" spans="1:3" ht="25.5" x14ac:dyDescent="0.25">
      <c r="A66" s="81" t="s">
        <v>6695</v>
      </c>
      <c r="B66" s="80">
        <v>46000.546412037038</v>
      </c>
      <c r="C66" s="81" t="s">
        <v>4555</v>
      </c>
    </row>
    <row r="67" spans="1:3" ht="25.5" x14ac:dyDescent="0.25">
      <c r="A67" s="81" t="s">
        <v>6696</v>
      </c>
      <c r="B67" s="80">
        <v>46000.544027777774</v>
      </c>
      <c r="C67" s="81" t="s">
        <v>13</v>
      </c>
    </row>
    <row r="68" spans="1:3" ht="25.5" x14ac:dyDescent="0.25">
      <c r="A68" s="81" t="s">
        <v>6697</v>
      </c>
      <c r="B68" s="80">
        <v>46000.512025462966</v>
      </c>
      <c r="C68" s="81" t="s">
        <v>5</v>
      </c>
    </row>
    <row r="69" spans="1:3" ht="25.5" x14ac:dyDescent="0.25">
      <c r="A69" s="81" t="s">
        <v>6698</v>
      </c>
      <c r="B69" s="80">
        <v>45999.48133101852</v>
      </c>
      <c r="C69" s="81" t="s">
        <v>12</v>
      </c>
    </row>
    <row r="70" spans="1:3" ht="25.5" x14ac:dyDescent="0.25">
      <c r="A70" s="81" t="s">
        <v>6699</v>
      </c>
      <c r="B70" s="80">
        <v>45999.614687499998</v>
      </c>
      <c r="C70" s="81" t="s">
        <v>4536</v>
      </c>
    </row>
    <row r="71" spans="1:3" ht="25.5" x14ac:dyDescent="0.25">
      <c r="A71" s="81" t="s">
        <v>6700</v>
      </c>
      <c r="B71" s="80">
        <v>45999.193715277775</v>
      </c>
      <c r="C71" s="81" t="s">
        <v>25</v>
      </c>
    </row>
    <row r="72" spans="1:3" ht="25.5" x14ac:dyDescent="0.25">
      <c r="A72" s="81" t="s">
        <v>6701</v>
      </c>
      <c r="B72" s="80">
        <v>46000.558749999997</v>
      </c>
      <c r="C72" s="81" t="s">
        <v>4543</v>
      </c>
    </row>
    <row r="73" spans="1:3" ht="25.5" x14ac:dyDescent="0.25">
      <c r="A73" s="81" t="s">
        <v>6702</v>
      </c>
      <c r="B73" s="80">
        <v>46000.258900462963</v>
      </c>
      <c r="C73" s="81" t="s">
        <v>4504</v>
      </c>
    </row>
    <row r="74" spans="1:3" ht="25.5" x14ac:dyDescent="0.25">
      <c r="A74" s="81" t="s">
        <v>6703</v>
      </c>
      <c r="B74" s="80">
        <v>45999.252141203702</v>
      </c>
      <c r="C74" s="81" t="s">
        <v>5</v>
      </c>
    </row>
    <row r="75" spans="1:3" ht="25.5" x14ac:dyDescent="0.25">
      <c r="A75" s="81" t="s">
        <v>6704</v>
      </c>
      <c r="B75" s="80">
        <v>46000.572962962964</v>
      </c>
      <c r="C75" s="81" t="s">
        <v>4543</v>
      </c>
    </row>
    <row r="76" spans="1:3" ht="25.5" x14ac:dyDescent="0.25">
      <c r="A76" s="81" t="s">
        <v>6705</v>
      </c>
      <c r="B76" s="80">
        <v>46000.540451388886</v>
      </c>
      <c r="C76" s="81" t="s">
        <v>11</v>
      </c>
    </row>
    <row r="77" spans="1:3" ht="25.5" x14ac:dyDescent="0.25">
      <c r="A77" s="81" t="s">
        <v>6706</v>
      </c>
      <c r="B77" s="80">
        <v>46000.55228009259</v>
      </c>
      <c r="C77" s="81" t="s">
        <v>11</v>
      </c>
    </row>
    <row r="78" spans="1:3" ht="25.5" x14ac:dyDescent="0.25">
      <c r="A78" s="81" t="s">
        <v>6707</v>
      </c>
      <c r="B78" s="80">
        <v>46000.546863425923</v>
      </c>
      <c r="C78" s="81" t="s">
        <v>4536</v>
      </c>
    </row>
    <row r="79" spans="1:3" ht="25.5" x14ac:dyDescent="0.25">
      <c r="A79" s="81" t="s">
        <v>6708</v>
      </c>
      <c r="B79" s="80">
        <v>46000.495381944442</v>
      </c>
      <c r="C79" s="81" t="s">
        <v>11</v>
      </c>
    </row>
    <row r="80" spans="1:3" x14ac:dyDescent="0.25">
      <c r="A80" s="81" t="s">
        <v>6709</v>
      </c>
      <c r="B80" s="80">
        <v>46000.503877314812</v>
      </c>
      <c r="C80" s="81" t="s">
        <v>4606</v>
      </c>
    </row>
    <row r="81" spans="1:3" ht="25.5" x14ac:dyDescent="0.25">
      <c r="A81" s="81" t="s">
        <v>6710</v>
      </c>
      <c r="B81" s="80">
        <v>46000.493090277778</v>
      </c>
      <c r="C81" s="81" t="s">
        <v>7</v>
      </c>
    </row>
    <row r="82" spans="1:3" ht="38.25" x14ac:dyDescent="0.25">
      <c r="A82" s="81" t="s">
        <v>6711</v>
      </c>
      <c r="B82" s="80">
        <v>46000.462488425925</v>
      </c>
      <c r="C82" s="81" t="s">
        <v>4505</v>
      </c>
    </row>
    <row r="83" spans="1:3" ht="25.5" x14ac:dyDescent="0.25">
      <c r="A83" s="81" t="s">
        <v>6712</v>
      </c>
      <c r="B83" s="80">
        <v>45999.245775462965</v>
      </c>
      <c r="C83" s="81" t="s">
        <v>25</v>
      </c>
    </row>
    <row r="84" spans="1:3" ht="25.5" x14ac:dyDescent="0.25">
      <c r="A84" s="81" t="s">
        <v>6713</v>
      </c>
      <c r="B84" s="80">
        <v>46000.521307870367</v>
      </c>
      <c r="C84" s="81" t="s">
        <v>11</v>
      </c>
    </row>
    <row r="85" spans="1:3" ht="25.5" x14ac:dyDescent="0.25">
      <c r="A85" s="81" t="s">
        <v>6714</v>
      </c>
      <c r="B85" s="80">
        <v>46000.490983796299</v>
      </c>
      <c r="C85" s="81" t="s">
        <v>7</v>
      </c>
    </row>
    <row r="86" spans="1:3" ht="25.5" x14ac:dyDescent="0.25">
      <c r="A86" s="81" t="s">
        <v>6715</v>
      </c>
      <c r="B86" s="80">
        <v>46000.511597222219</v>
      </c>
      <c r="C86" s="81" t="s">
        <v>11</v>
      </c>
    </row>
    <row r="87" spans="1:3" ht="25.5" x14ac:dyDescent="0.25">
      <c r="A87" s="81" t="s">
        <v>6716</v>
      </c>
      <c r="B87" s="80">
        <v>46002.501817129632</v>
      </c>
      <c r="C87" s="81" t="s">
        <v>6717</v>
      </c>
    </row>
    <row r="88" spans="1:3" ht="25.5" x14ac:dyDescent="0.25">
      <c r="A88" s="81" t="s">
        <v>6718</v>
      </c>
      <c r="B88" s="80">
        <v>46000.574189814812</v>
      </c>
      <c r="C88" s="81" t="s">
        <v>4924</v>
      </c>
    </row>
    <row r="89" spans="1:3" ht="38.25" x14ac:dyDescent="0.25">
      <c r="A89" s="81" t="s">
        <v>6719</v>
      </c>
      <c r="B89" s="80">
        <v>46002.625150462962</v>
      </c>
      <c r="C89" s="81" t="s">
        <v>4508</v>
      </c>
    </row>
    <row r="90" spans="1:3" ht="25.5" x14ac:dyDescent="0.25">
      <c r="A90" s="81" t="s">
        <v>6720</v>
      </c>
      <c r="B90" s="80">
        <v>46005.511724537035</v>
      </c>
      <c r="C90" s="81" t="s">
        <v>6721</v>
      </c>
    </row>
    <row r="91" spans="1:3" ht="25.5" x14ac:dyDescent="0.25">
      <c r="A91" s="81" t="s">
        <v>6722</v>
      </c>
      <c r="B91" s="80">
        <v>46000.424050925925</v>
      </c>
      <c r="C91" s="81" t="s">
        <v>4536</v>
      </c>
    </row>
    <row r="92" spans="1:3" x14ac:dyDescent="0.25">
      <c r="A92" s="81" t="s">
        <v>6723</v>
      </c>
      <c r="B92" s="80">
        <v>46000.484675925924</v>
      </c>
      <c r="C92" s="81" t="s">
        <v>4606</v>
      </c>
    </row>
    <row r="93" spans="1:3" ht="25.5" x14ac:dyDescent="0.25">
      <c r="A93" s="81" t="s">
        <v>6724</v>
      </c>
      <c r="B93" s="80">
        <v>45999.774409722224</v>
      </c>
      <c r="C93" s="81" t="s">
        <v>4504</v>
      </c>
    </row>
    <row r="94" spans="1:3" ht="25.5" x14ac:dyDescent="0.25">
      <c r="A94" s="81" t="s">
        <v>6725</v>
      </c>
      <c r="B94" s="80">
        <v>46000.466747685183</v>
      </c>
      <c r="C94" s="81" t="s">
        <v>11</v>
      </c>
    </row>
    <row r="95" spans="1:3" ht="25.5" x14ac:dyDescent="0.25">
      <c r="A95" s="81" t="s">
        <v>6726</v>
      </c>
      <c r="B95" s="80">
        <v>46000.427152777775</v>
      </c>
      <c r="C95" s="81" t="s">
        <v>4536</v>
      </c>
    </row>
    <row r="96" spans="1:3" ht="25.5" x14ac:dyDescent="0.25">
      <c r="A96" s="81" t="s">
        <v>6727</v>
      </c>
      <c r="B96" s="80">
        <v>46000.488032407404</v>
      </c>
      <c r="C96" s="81" t="s">
        <v>4543</v>
      </c>
    </row>
    <row r="97" spans="1:3" x14ac:dyDescent="0.25">
      <c r="A97" s="81" t="s">
        <v>6728</v>
      </c>
      <c r="B97" s="80">
        <v>46000.486608796295</v>
      </c>
      <c r="C97" s="81" t="s">
        <v>4739</v>
      </c>
    </row>
    <row r="98" spans="1:3" ht="38.25" x14ac:dyDescent="0.25">
      <c r="A98" s="81" t="s">
        <v>6729</v>
      </c>
      <c r="B98" s="80">
        <v>45999.306435185186</v>
      </c>
      <c r="C98" s="81" t="s">
        <v>5863</v>
      </c>
    </row>
    <row r="99" spans="1:3" ht="25.5" x14ac:dyDescent="0.25">
      <c r="A99" s="81" t="s">
        <v>6730</v>
      </c>
      <c r="B99" s="80">
        <v>46000.422974537039</v>
      </c>
      <c r="C99" s="81" t="s">
        <v>4536</v>
      </c>
    </row>
    <row r="100" spans="1:3" x14ac:dyDescent="0.25">
      <c r="A100" s="81" t="s">
        <v>6731</v>
      </c>
      <c r="B100" s="80">
        <v>46000.409444444442</v>
      </c>
      <c r="C100" s="81" t="s">
        <v>4739</v>
      </c>
    </row>
    <row r="101" spans="1:3" ht="25.5" x14ac:dyDescent="0.25">
      <c r="A101" s="81" t="s">
        <v>6732</v>
      </c>
      <c r="B101" s="80">
        <v>46000.469583333332</v>
      </c>
      <c r="C101" s="81" t="s">
        <v>4504</v>
      </c>
    </row>
    <row r="102" spans="1:3" ht="25.5" x14ac:dyDescent="0.25">
      <c r="A102" s="81" t="s">
        <v>6733</v>
      </c>
      <c r="B102" s="80">
        <v>45999.591747685183</v>
      </c>
      <c r="C102" s="81" t="s">
        <v>6734</v>
      </c>
    </row>
    <row r="103" spans="1:3" ht="25.5" x14ac:dyDescent="0.25">
      <c r="A103" s="81" t="s">
        <v>6735</v>
      </c>
      <c r="B103" s="80">
        <v>46000.444224537037</v>
      </c>
      <c r="C103" s="81" t="s">
        <v>7</v>
      </c>
    </row>
    <row r="104" spans="1:3" ht="25.5" x14ac:dyDescent="0.25">
      <c r="A104" s="81" t="s">
        <v>6736</v>
      </c>
      <c r="B104" s="80">
        <v>46000.420520833337</v>
      </c>
      <c r="C104" s="81" t="s">
        <v>4536</v>
      </c>
    </row>
    <row r="105" spans="1:3" ht="38.25" x14ac:dyDescent="0.25">
      <c r="A105" s="81" t="s">
        <v>6737</v>
      </c>
      <c r="B105" s="80">
        <v>46000.477060185185</v>
      </c>
      <c r="C105" s="81" t="s">
        <v>4505</v>
      </c>
    </row>
    <row r="106" spans="1:3" ht="25.5" x14ac:dyDescent="0.25">
      <c r="A106" s="81" t="s">
        <v>6738</v>
      </c>
      <c r="B106" s="80">
        <v>46000.326435185183</v>
      </c>
      <c r="C106" s="81" t="s">
        <v>4632</v>
      </c>
    </row>
    <row r="107" spans="1:3" x14ac:dyDescent="0.25">
      <c r="A107" s="81" t="s">
        <v>6739</v>
      </c>
      <c r="B107" s="80">
        <v>46000.472592592596</v>
      </c>
      <c r="C107" s="81" t="s">
        <v>4606</v>
      </c>
    </row>
    <row r="108" spans="1:3" ht="25.5" x14ac:dyDescent="0.25">
      <c r="A108" s="81" t="s">
        <v>6740</v>
      </c>
      <c r="B108" s="80">
        <v>45999.461388888885</v>
      </c>
      <c r="C108" s="81" t="s">
        <v>11</v>
      </c>
    </row>
    <row r="109" spans="1:3" ht="25.5" x14ac:dyDescent="0.25">
      <c r="A109" s="81" t="s">
        <v>6741</v>
      </c>
      <c r="B109" s="80">
        <v>46000.478935185187</v>
      </c>
      <c r="C109" s="81" t="s">
        <v>7</v>
      </c>
    </row>
    <row r="110" spans="1:3" ht="25.5" x14ac:dyDescent="0.25">
      <c r="A110" s="81" t="s">
        <v>6742</v>
      </c>
      <c r="B110" s="80">
        <v>46000.485266203701</v>
      </c>
      <c r="C110" s="81" t="s">
        <v>12</v>
      </c>
    </row>
    <row r="111" spans="1:3" ht="25.5" x14ac:dyDescent="0.25">
      <c r="A111" s="81" t="s">
        <v>6743</v>
      </c>
      <c r="B111" s="80">
        <v>45999.755949074075</v>
      </c>
      <c r="C111" s="81" t="s">
        <v>4504</v>
      </c>
    </row>
    <row r="112" spans="1:3" ht="25.5" x14ac:dyDescent="0.25">
      <c r="A112" s="81" t="s">
        <v>6744</v>
      </c>
      <c r="B112" s="80">
        <v>45999.774351851855</v>
      </c>
      <c r="C112" s="81" t="s">
        <v>4504</v>
      </c>
    </row>
    <row r="113" spans="1:3" ht="25.5" x14ac:dyDescent="0.25">
      <c r="A113" s="81" t="s">
        <v>6745</v>
      </c>
      <c r="B113" s="80">
        <v>46005.484525462962</v>
      </c>
      <c r="C113" s="81" t="s">
        <v>208</v>
      </c>
    </row>
    <row r="114" spans="1:3" ht="38.25" x14ac:dyDescent="0.25">
      <c r="A114" s="81" t="s">
        <v>6746</v>
      </c>
      <c r="B114" s="80">
        <v>46000.44222222222</v>
      </c>
      <c r="C114" s="81" t="s">
        <v>4505</v>
      </c>
    </row>
    <row r="115" spans="1:3" x14ac:dyDescent="0.25">
      <c r="A115" s="81" t="s">
        <v>6747</v>
      </c>
      <c r="B115" s="80">
        <v>46000.39166666667</v>
      </c>
      <c r="C115" s="81" t="s">
        <v>4606</v>
      </c>
    </row>
    <row r="116" spans="1:3" x14ac:dyDescent="0.25">
      <c r="A116" s="81" t="s">
        <v>6748</v>
      </c>
      <c r="B116" s="80">
        <v>46000.392893518518</v>
      </c>
      <c r="C116" s="81" t="s">
        <v>4606</v>
      </c>
    </row>
    <row r="117" spans="1:3" ht="25.5" x14ac:dyDescent="0.25">
      <c r="A117" s="81" t="s">
        <v>6749</v>
      </c>
      <c r="B117" s="80">
        <v>45999.649270833332</v>
      </c>
      <c r="C117" s="81" t="s">
        <v>4745</v>
      </c>
    </row>
    <row r="118" spans="1:3" ht="38.25" x14ac:dyDescent="0.25">
      <c r="A118" s="81" t="s">
        <v>6750</v>
      </c>
      <c r="B118" s="80">
        <v>46000.425578703704</v>
      </c>
      <c r="C118" s="81" t="s">
        <v>4505</v>
      </c>
    </row>
    <row r="119" spans="1:3" ht="25.5" x14ac:dyDescent="0.25">
      <c r="A119" s="81" t="s">
        <v>6751</v>
      </c>
      <c r="B119" s="80">
        <v>46000.44027777778</v>
      </c>
      <c r="C119" s="81" t="s">
        <v>13</v>
      </c>
    </row>
    <row r="120" spans="1:3" x14ac:dyDescent="0.25">
      <c r="A120" s="81" t="s">
        <v>6752</v>
      </c>
      <c r="B120" s="80">
        <v>46000.434247685182</v>
      </c>
      <c r="C120" s="81" t="s">
        <v>4606</v>
      </c>
    </row>
    <row r="121" spans="1:3" ht="38.25" x14ac:dyDescent="0.25">
      <c r="A121" s="81" t="s">
        <v>6753</v>
      </c>
      <c r="B121" s="80">
        <v>46000.441493055558</v>
      </c>
      <c r="C121" s="81" t="s">
        <v>4505</v>
      </c>
    </row>
    <row r="122" spans="1:3" ht="25.5" x14ac:dyDescent="0.25">
      <c r="A122" s="81" t="s">
        <v>6754</v>
      </c>
      <c r="B122" s="80">
        <v>46000.419444444444</v>
      </c>
      <c r="C122" s="81" t="s">
        <v>13</v>
      </c>
    </row>
    <row r="123" spans="1:3" ht="38.25" x14ac:dyDescent="0.25">
      <c r="A123" s="81" t="s">
        <v>6755</v>
      </c>
      <c r="B123" s="80">
        <v>46000.450439814813</v>
      </c>
      <c r="C123" s="81" t="s">
        <v>4505</v>
      </c>
    </row>
    <row r="124" spans="1:3" ht="25.5" x14ac:dyDescent="0.25">
      <c r="A124" s="81" t="s">
        <v>6756</v>
      </c>
      <c r="B124" s="80">
        <v>46000.413078703707</v>
      </c>
      <c r="C124" s="81" t="s">
        <v>4543</v>
      </c>
    </row>
    <row r="125" spans="1:3" ht="25.5" x14ac:dyDescent="0.25">
      <c r="A125" s="81" t="s">
        <v>6757</v>
      </c>
      <c r="B125" s="80">
        <v>46000.447743055556</v>
      </c>
      <c r="C125" s="81" t="s">
        <v>7</v>
      </c>
    </row>
    <row r="126" spans="1:3" ht="25.5" x14ac:dyDescent="0.25">
      <c r="A126" s="81" t="s">
        <v>6758</v>
      </c>
      <c r="B126" s="80">
        <v>46000.424189814818</v>
      </c>
      <c r="C126" s="81" t="s">
        <v>12</v>
      </c>
    </row>
    <row r="127" spans="1:3" ht="38.25" x14ac:dyDescent="0.25">
      <c r="A127" s="81" t="s">
        <v>6759</v>
      </c>
      <c r="B127" s="80">
        <v>46000.452349537038</v>
      </c>
      <c r="C127" s="81" t="s">
        <v>4505</v>
      </c>
    </row>
    <row r="128" spans="1:3" ht="25.5" x14ac:dyDescent="0.25">
      <c r="A128" s="81" t="s">
        <v>6760</v>
      </c>
      <c r="B128" s="80">
        <v>46000.255787037036</v>
      </c>
      <c r="C128" s="81" t="s">
        <v>11</v>
      </c>
    </row>
    <row r="129" spans="1:3" ht="25.5" x14ac:dyDescent="0.25">
      <c r="A129" s="81" t="s">
        <v>6761</v>
      </c>
      <c r="B129" s="80">
        <v>46000.423275462963</v>
      </c>
      <c r="C129" s="81" t="s">
        <v>4543</v>
      </c>
    </row>
    <row r="130" spans="1:3" ht="25.5" x14ac:dyDescent="0.25">
      <c r="A130" s="81" t="s">
        <v>6762</v>
      </c>
      <c r="B130" s="80">
        <v>46000.442152777781</v>
      </c>
      <c r="C130" s="81" t="s">
        <v>12</v>
      </c>
    </row>
    <row r="131" spans="1:3" ht="38.25" x14ac:dyDescent="0.25">
      <c r="A131" s="81" t="s">
        <v>6763</v>
      </c>
      <c r="B131" s="80">
        <v>46000.441562499997</v>
      </c>
      <c r="C131" s="81" t="s">
        <v>4505</v>
      </c>
    </row>
    <row r="132" spans="1:3" x14ac:dyDescent="0.25">
      <c r="A132" s="81" t="s">
        <v>6764</v>
      </c>
      <c r="B132" s="80">
        <v>46000.386562500003</v>
      </c>
      <c r="C132" s="81" t="s">
        <v>4606</v>
      </c>
    </row>
    <row r="133" spans="1:3" ht="25.5" x14ac:dyDescent="0.25">
      <c r="A133" s="81" t="s">
        <v>6765</v>
      </c>
      <c r="B133" s="80">
        <v>46000.276145833333</v>
      </c>
      <c r="C133" s="81" t="s">
        <v>11</v>
      </c>
    </row>
    <row r="134" spans="1:3" ht="25.5" x14ac:dyDescent="0.25">
      <c r="A134" s="81" t="s">
        <v>6766</v>
      </c>
      <c r="B134" s="80">
        <v>46000.379675925928</v>
      </c>
      <c r="C134" s="81" t="s">
        <v>4762</v>
      </c>
    </row>
    <row r="135" spans="1:3" ht="38.25" x14ac:dyDescent="0.25">
      <c r="A135" s="81" t="s">
        <v>6767</v>
      </c>
      <c r="B135" s="80">
        <v>46000.382604166669</v>
      </c>
      <c r="C135" s="81" t="s">
        <v>4505</v>
      </c>
    </row>
    <row r="136" spans="1:3" ht="25.5" x14ac:dyDescent="0.25">
      <c r="A136" s="81" t="s">
        <v>6768</v>
      </c>
      <c r="B136" s="80">
        <v>46000.395949074074</v>
      </c>
      <c r="C136" s="81" t="s">
        <v>13</v>
      </c>
    </row>
    <row r="137" spans="1:3" ht="25.5" x14ac:dyDescent="0.25">
      <c r="A137" s="81" t="s">
        <v>6769</v>
      </c>
      <c r="B137" s="80">
        <v>46000.389756944445</v>
      </c>
      <c r="C137" s="81" t="s">
        <v>11</v>
      </c>
    </row>
    <row r="138" spans="1:3" ht="25.5" x14ac:dyDescent="0.25">
      <c r="A138" s="81" t="s">
        <v>6770</v>
      </c>
      <c r="B138" s="80">
        <v>46000.234803240739</v>
      </c>
      <c r="C138" s="81" t="s">
        <v>6771</v>
      </c>
    </row>
    <row r="139" spans="1:3" ht="25.5" x14ac:dyDescent="0.25">
      <c r="A139" s="81" t="s">
        <v>6772</v>
      </c>
      <c r="B139" s="80">
        <v>46000.371736111112</v>
      </c>
      <c r="C139" s="81" t="s">
        <v>13</v>
      </c>
    </row>
    <row r="140" spans="1:3" ht="25.5" x14ac:dyDescent="0.25">
      <c r="A140" s="81" t="s">
        <v>6773</v>
      </c>
      <c r="B140" s="80">
        <v>46000.363541666666</v>
      </c>
      <c r="C140" s="81" t="s">
        <v>4555</v>
      </c>
    </row>
    <row r="141" spans="1:3" ht="25.5" x14ac:dyDescent="0.25">
      <c r="A141" s="81" t="s">
        <v>6774</v>
      </c>
      <c r="B141" s="80">
        <v>46000.378229166665</v>
      </c>
      <c r="C141" s="81" t="s">
        <v>4555</v>
      </c>
    </row>
    <row r="142" spans="1:3" ht="25.5" x14ac:dyDescent="0.25">
      <c r="A142" s="81" t="s">
        <v>6775</v>
      </c>
      <c r="B142" s="80">
        <v>46000.406145833331</v>
      </c>
      <c r="C142" s="81" t="s">
        <v>4667</v>
      </c>
    </row>
    <row r="143" spans="1:3" ht="25.5" x14ac:dyDescent="0.25">
      <c r="A143" s="81" t="s">
        <v>6776</v>
      </c>
      <c r="B143" s="80">
        <v>46005.381840277776</v>
      </c>
      <c r="C143" s="81" t="s">
        <v>4504</v>
      </c>
    </row>
    <row r="144" spans="1:3" ht="25.5" x14ac:dyDescent="0.25">
      <c r="A144" s="81" t="s">
        <v>6777</v>
      </c>
      <c r="B144" s="80">
        <v>45999.409849537034</v>
      </c>
      <c r="C144" s="81" t="s">
        <v>12</v>
      </c>
    </row>
    <row r="145" spans="1:3" ht="38.25" x14ac:dyDescent="0.25">
      <c r="A145" s="81" t="s">
        <v>6778</v>
      </c>
      <c r="B145" s="80">
        <v>46000.374780092592</v>
      </c>
      <c r="C145" s="81" t="s">
        <v>4505</v>
      </c>
    </row>
    <row r="146" spans="1:3" ht="25.5" x14ac:dyDescent="0.25">
      <c r="A146" s="81" t="s">
        <v>6779</v>
      </c>
      <c r="B146" s="80">
        <v>45999.36146990741</v>
      </c>
      <c r="C146" s="81" t="s">
        <v>11</v>
      </c>
    </row>
    <row r="147" spans="1:3" ht="25.5" x14ac:dyDescent="0.25">
      <c r="A147" s="81" t="s">
        <v>6780</v>
      </c>
      <c r="B147" s="80">
        <v>46000.337777777779</v>
      </c>
      <c r="C147" s="81" t="s">
        <v>4541</v>
      </c>
    </row>
    <row r="148" spans="1:3" x14ac:dyDescent="0.25">
      <c r="A148" s="81" t="s">
        <v>6781</v>
      </c>
      <c r="B148" s="80">
        <v>46000.361678240741</v>
      </c>
      <c r="C148" s="81" t="s">
        <v>4606</v>
      </c>
    </row>
    <row r="149" spans="1:3" ht="25.5" x14ac:dyDescent="0.25">
      <c r="A149" s="81" t="s">
        <v>6782</v>
      </c>
      <c r="B149" s="80">
        <v>46000.312835648147</v>
      </c>
      <c r="C149" s="81" t="s">
        <v>4543</v>
      </c>
    </row>
    <row r="150" spans="1:3" ht="25.5" x14ac:dyDescent="0.25">
      <c r="A150" s="81" t="s">
        <v>6783</v>
      </c>
      <c r="B150" s="80">
        <v>46000.322233796294</v>
      </c>
      <c r="C150" s="81" t="s">
        <v>4543</v>
      </c>
    </row>
    <row r="151" spans="1:3" ht="25.5" x14ac:dyDescent="0.25">
      <c r="A151" s="81" t="s">
        <v>6784</v>
      </c>
      <c r="B151" s="80">
        <v>45999.591689814813</v>
      </c>
      <c r="C151" s="81" t="s">
        <v>11</v>
      </c>
    </row>
    <row r="152" spans="1:3" ht="25.5" x14ac:dyDescent="0.25">
      <c r="A152" s="81" t="s">
        <v>6785</v>
      </c>
      <c r="B152" s="80">
        <v>46000.323229166665</v>
      </c>
      <c r="C152" s="81" t="s">
        <v>11</v>
      </c>
    </row>
    <row r="153" spans="1:3" ht="25.5" x14ac:dyDescent="0.25">
      <c r="A153" s="81" t="s">
        <v>6786</v>
      </c>
      <c r="B153" s="80">
        <v>46000.292303240742</v>
      </c>
      <c r="C153" s="81" t="s">
        <v>4608</v>
      </c>
    </row>
    <row r="154" spans="1:3" ht="51" x14ac:dyDescent="0.25">
      <c r="A154" s="81" t="s">
        <v>6787</v>
      </c>
      <c r="B154" s="80">
        <v>45999.357997685183</v>
      </c>
      <c r="C154" s="81" t="s">
        <v>5983</v>
      </c>
    </row>
    <row r="155" spans="1:3" ht="25.5" x14ac:dyDescent="0.25">
      <c r="A155" s="81" t="s">
        <v>6788</v>
      </c>
      <c r="B155" s="80">
        <v>46000.300254629627</v>
      </c>
      <c r="C155" s="81" t="s">
        <v>4543</v>
      </c>
    </row>
    <row r="156" spans="1:3" ht="25.5" x14ac:dyDescent="0.25">
      <c r="A156" s="81" t="s">
        <v>6789</v>
      </c>
      <c r="B156" s="80">
        <v>45999.520578703705</v>
      </c>
      <c r="C156" s="81" t="s">
        <v>5153</v>
      </c>
    </row>
    <row r="157" spans="1:3" ht="25.5" x14ac:dyDescent="0.25">
      <c r="A157" s="81" t="s">
        <v>6790</v>
      </c>
      <c r="B157" s="80">
        <v>46005.292511574073</v>
      </c>
      <c r="C157" s="81" t="s">
        <v>4608</v>
      </c>
    </row>
    <row r="158" spans="1:3" ht="63.75" x14ac:dyDescent="0.25">
      <c r="A158" s="81" t="s">
        <v>6791</v>
      </c>
      <c r="B158" s="80">
        <v>45999.987326388888</v>
      </c>
      <c r="C158" s="81" t="s">
        <v>4605</v>
      </c>
    </row>
    <row r="159" spans="1:3" ht="25.5" x14ac:dyDescent="0.25">
      <c r="A159" s="81" t="s">
        <v>6792</v>
      </c>
      <c r="B159" s="80">
        <v>46000.271273148152</v>
      </c>
      <c r="C159" s="81" t="s">
        <v>11</v>
      </c>
    </row>
    <row r="160" spans="1:3" ht="63.75" x14ac:dyDescent="0.25">
      <c r="A160" s="81" t="s">
        <v>6793</v>
      </c>
      <c r="B160" s="80">
        <v>45999.730995370373</v>
      </c>
      <c r="C160" s="81" t="s">
        <v>4605</v>
      </c>
    </row>
    <row r="161" spans="1:3" ht="25.5" x14ac:dyDescent="0.25">
      <c r="A161" s="81" t="s">
        <v>6794</v>
      </c>
      <c r="B161" s="80">
        <v>46005.208923611113</v>
      </c>
      <c r="C161" s="81" t="s">
        <v>1359</v>
      </c>
    </row>
    <row r="162" spans="1:3" ht="38.25" x14ac:dyDescent="0.25">
      <c r="A162" s="81" t="s">
        <v>6795</v>
      </c>
      <c r="B162" s="80">
        <v>46005.143807870372</v>
      </c>
      <c r="C162" s="81" t="s">
        <v>4505</v>
      </c>
    </row>
    <row r="163" spans="1:3" ht="38.25" x14ac:dyDescent="0.25">
      <c r="A163" s="81" t="s">
        <v>6796</v>
      </c>
      <c r="B163" s="80">
        <v>46005.13890046296</v>
      </c>
      <c r="C163" s="81" t="s">
        <v>4505</v>
      </c>
    </row>
    <row r="164" spans="1:3" ht="25.5" x14ac:dyDescent="0.25">
      <c r="A164" s="81" t="s">
        <v>6797</v>
      </c>
      <c r="B164" s="80">
        <v>45999.729548611111</v>
      </c>
      <c r="C164" s="81" t="s">
        <v>12</v>
      </c>
    </row>
    <row r="165" spans="1:3" ht="25.5" x14ac:dyDescent="0.25">
      <c r="A165" s="81" t="s">
        <v>6798</v>
      </c>
      <c r="B165" s="80">
        <v>46005.096238425926</v>
      </c>
      <c r="C165" s="81" t="s">
        <v>381</v>
      </c>
    </row>
    <row r="166" spans="1:3" ht="25.5" x14ac:dyDescent="0.25">
      <c r="A166" s="81" t="s">
        <v>6799</v>
      </c>
      <c r="B166" s="80">
        <v>46004.594444444447</v>
      </c>
      <c r="C166" s="81" t="s">
        <v>4610</v>
      </c>
    </row>
    <row r="167" spans="1:3" ht="25.5" x14ac:dyDescent="0.25">
      <c r="A167" s="81" t="s">
        <v>6800</v>
      </c>
      <c r="B167" s="80">
        <v>46004.821412037039</v>
      </c>
      <c r="C167" s="81" t="s">
        <v>6801</v>
      </c>
    </row>
    <row r="168" spans="1:3" ht="25.5" x14ac:dyDescent="0.25">
      <c r="A168" s="81" t="s">
        <v>6802</v>
      </c>
      <c r="B168" s="80">
        <v>45999.689108796294</v>
      </c>
      <c r="C168" s="81" t="s">
        <v>4536</v>
      </c>
    </row>
    <row r="169" spans="1:3" ht="25.5" x14ac:dyDescent="0.25">
      <c r="A169" s="81" t="s">
        <v>6803</v>
      </c>
      <c r="B169" s="80">
        <v>45999.707476851851</v>
      </c>
      <c r="C169" s="81" t="s">
        <v>13</v>
      </c>
    </row>
    <row r="170" spans="1:3" ht="25.5" x14ac:dyDescent="0.25">
      <c r="A170" s="81" t="s">
        <v>6804</v>
      </c>
      <c r="B170" s="80">
        <v>45999.724293981482</v>
      </c>
      <c r="C170" s="81" t="s">
        <v>12</v>
      </c>
    </row>
    <row r="171" spans="1:3" ht="25.5" x14ac:dyDescent="0.25">
      <c r="A171" s="81" t="s">
        <v>6805</v>
      </c>
      <c r="B171" s="80">
        <v>45999.717222222222</v>
      </c>
      <c r="C171" s="81" t="s">
        <v>13</v>
      </c>
    </row>
    <row r="172" spans="1:3" ht="25.5" x14ac:dyDescent="0.25">
      <c r="A172" s="81" t="s">
        <v>6806</v>
      </c>
      <c r="B172" s="80">
        <v>45999.663113425922</v>
      </c>
      <c r="C172" s="81" t="s">
        <v>12</v>
      </c>
    </row>
    <row r="173" spans="1:3" ht="25.5" x14ac:dyDescent="0.25">
      <c r="A173" s="81" t="s">
        <v>6807</v>
      </c>
      <c r="B173" s="80">
        <v>45999.449282407404</v>
      </c>
      <c r="C173" s="81" t="s">
        <v>4504</v>
      </c>
    </row>
    <row r="174" spans="1:3" x14ac:dyDescent="0.25">
      <c r="A174" s="81" t="s">
        <v>6808</v>
      </c>
      <c r="B174" s="80">
        <v>45999.694618055553</v>
      </c>
      <c r="C174" s="81" t="s">
        <v>4606</v>
      </c>
    </row>
    <row r="175" spans="1:3" ht="25.5" x14ac:dyDescent="0.25">
      <c r="A175" s="81" t="s">
        <v>6809</v>
      </c>
      <c r="B175" s="80">
        <v>45999.661979166667</v>
      </c>
      <c r="C175" s="81" t="s">
        <v>5096</v>
      </c>
    </row>
    <row r="176" spans="1:3" ht="25.5" x14ac:dyDescent="0.25">
      <c r="A176" s="81" t="s">
        <v>6810</v>
      </c>
      <c r="B176" s="80">
        <v>45999.547789351855</v>
      </c>
      <c r="C176" s="81" t="s">
        <v>4504</v>
      </c>
    </row>
    <row r="177" spans="1:3" ht="25.5" x14ac:dyDescent="0.25">
      <c r="A177" s="81" t="s">
        <v>6811</v>
      </c>
      <c r="B177" s="80">
        <v>45999.662372685183</v>
      </c>
      <c r="C177" s="81" t="s">
        <v>13</v>
      </c>
    </row>
    <row r="178" spans="1:3" ht="25.5" x14ac:dyDescent="0.25">
      <c r="A178" s="81" t="s">
        <v>6812</v>
      </c>
      <c r="B178" s="80">
        <v>45999.606423611112</v>
      </c>
      <c r="C178" s="81" t="s">
        <v>4504</v>
      </c>
    </row>
    <row r="179" spans="1:3" ht="25.5" x14ac:dyDescent="0.25">
      <c r="A179" s="81" t="s">
        <v>6813</v>
      </c>
      <c r="B179" s="80">
        <v>45999.59716435185</v>
      </c>
      <c r="C179" s="81" t="s">
        <v>4504</v>
      </c>
    </row>
    <row r="180" spans="1:3" ht="38.25" x14ac:dyDescent="0.25">
      <c r="A180" s="81" t="s">
        <v>6814</v>
      </c>
      <c r="B180" s="80">
        <v>45999.618263888886</v>
      </c>
      <c r="C180" s="81" t="s">
        <v>4505</v>
      </c>
    </row>
    <row r="181" spans="1:3" ht="25.5" x14ac:dyDescent="0.25">
      <c r="A181" s="81" t="s">
        <v>6815</v>
      </c>
      <c r="B181" s="80">
        <v>45999.428576388891</v>
      </c>
      <c r="C181" s="81" t="s">
        <v>4504</v>
      </c>
    </row>
    <row r="182" spans="1:3" ht="25.5" x14ac:dyDescent="0.25">
      <c r="A182" s="81" t="s">
        <v>6816</v>
      </c>
      <c r="B182" s="80">
        <v>45999.592118055552</v>
      </c>
      <c r="C182" s="81" t="s">
        <v>4504</v>
      </c>
    </row>
    <row r="183" spans="1:3" ht="25.5" x14ac:dyDescent="0.25">
      <c r="A183" s="81" t="s">
        <v>6817</v>
      </c>
      <c r="B183" s="80">
        <v>46003.628750000003</v>
      </c>
      <c r="C183" s="81" t="s">
        <v>6818</v>
      </c>
    </row>
    <row r="184" spans="1:3" ht="25.5" x14ac:dyDescent="0.25">
      <c r="A184" s="81" t="s">
        <v>6819</v>
      </c>
      <c r="B184" s="80">
        <v>46004.684560185182</v>
      </c>
      <c r="C184" s="81" t="s">
        <v>5220</v>
      </c>
    </row>
    <row r="185" spans="1:3" ht="25.5" x14ac:dyDescent="0.25">
      <c r="A185" s="81" t="s">
        <v>6820</v>
      </c>
      <c r="B185" s="80">
        <v>45999.541145833333</v>
      </c>
      <c r="C185" s="81" t="s">
        <v>4537</v>
      </c>
    </row>
    <row r="186" spans="1:3" ht="25.5" x14ac:dyDescent="0.25">
      <c r="A186" s="81" t="s">
        <v>6821</v>
      </c>
      <c r="B186" s="80">
        <v>45999.631481481483</v>
      </c>
      <c r="C186" s="81" t="s">
        <v>8</v>
      </c>
    </row>
    <row r="187" spans="1:3" ht="25.5" x14ac:dyDescent="0.25">
      <c r="A187" s="81" t="s">
        <v>6822</v>
      </c>
      <c r="B187" s="80">
        <v>45999.626435185186</v>
      </c>
      <c r="C187" s="81" t="s">
        <v>13</v>
      </c>
    </row>
    <row r="188" spans="1:3" ht="25.5" x14ac:dyDescent="0.25">
      <c r="A188" s="81" t="s">
        <v>6823</v>
      </c>
      <c r="B188" s="80">
        <v>45999.38790509259</v>
      </c>
      <c r="C188" s="81" t="s">
        <v>4541</v>
      </c>
    </row>
    <row r="189" spans="1:3" ht="25.5" x14ac:dyDescent="0.25">
      <c r="A189" s="81" t="s">
        <v>6824</v>
      </c>
      <c r="B189" s="80">
        <v>45999.639560185184</v>
      </c>
      <c r="C189" s="81" t="s">
        <v>13</v>
      </c>
    </row>
    <row r="190" spans="1:3" ht="25.5" x14ac:dyDescent="0.25">
      <c r="A190" s="81" t="s">
        <v>6825</v>
      </c>
      <c r="B190" s="80">
        <v>45999.615115740744</v>
      </c>
      <c r="C190" s="81" t="s">
        <v>13</v>
      </c>
    </row>
    <row r="191" spans="1:3" ht="38.25" x14ac:dyDescent="0.25">
      <c r="A191" s="81" t="s">
        <v>6826</v>
      </c>
      <c r="B191" s="80">
        <v>45999.659143518518</v>
      </c>
      <c r="C191" s="81" t="s">
        <v>4505</v>
      </c>
    </row>
    <row r="192" spans="1:3" ht="25.5" x14ac:dyDescent="0.25">
      <c r="A192" s="81" t="s">
        <v>6827</v>
      </c>
      <c r="B192" s="80">
        <v>45999.59784722222</v>
      </c>
      <c r="C192" s="81" t="s">
        <v>12</v>
      </c>
    </row>
    <row r="193" spans="1:3" ht="25.5" x14ac:dyDescent="0.25">
      <c r="A193" s="81" t="s">
        <v>6828</v>
      </c>
      <c r="B193" s="80">
        <v>45999.641041666669</v>
      </c>
      <c r="C193" s="81" t="s">
        <v>8</v>
      </c>
    </row>
    <row r="194" spans="1:3" x14ac:dyDescent="0.25">
      <c r="A194" s="81" t="s">
        <v>6829</v>
      </c>
      <c r="B194" s="80">
        <v>45999.646747685183</v>
      </c>
      <c r="C194" s="81" t="s">
        <v>4606</v>
      </c>
    </row>
    <row r="195" spans="1:3" ht="25.5" x14ac:dyDescent="0.25">
      <c r="A195" s="81" t="s">
        <v>6830</v>
      </c>
      <c r="B195" s="80">
        <v>45999.640902777777</v>
      </c>
      <c r="C195" s="81" t="s">
        <v>12</v>
      </c>
    </row>
    <row r="196" spans="1:3" ht="25.5" x14ac:dyDescent="0.25">
      <c r="A196" s="81" t="s">
        <v>6831</v>
      </c>
      <c r="B196" s="80">
        <v>45999.601574074077</v>
      </c>
      <c r="C196" s="81" t="s">
        <v>4543</v>
      </c>
    </row>
    <row r="197" spans="1:3" ht="63.75" x14ac:dyDescent="0.25">
      <c r="A197" s="81" t="s">
        <v>6832</v>
      </c>
      <c r="B197" s="80">
        <v>45999.590914351851</v>
      </c>
      <c r="C197" s="81" t="s">
        <v>4605</v>
      </c>
    </row>
    <row r="198" spans="1:3" x14ac:dyDescent="0.25">
      <c r="A198" s="81" t="s">
        <v>6833</v>
      </c>
      <c r="B198" s="80">
        <v>45999.589375000003</v>
      </c>
      <c r="C198" s="81" t="s">
        <v>4606</v>
      </c>
    </row>
    <row r="199" spans="1:3" ht="25.5" x14ac:dyDescent="0.25">
      <c r="A199" s="81" t="s">
        <v>6834</v>
      </c>
      <c r="B199" s="80">
        <v>45999.597199074073</v>
      </c>
      <c r="C199" s="81" t="s">
        <v>11</v>
      </c>
    </row>
    <row r="200" spans="1:3" ht="63.75" x14ac:dyDescent="0.25">
      <c r="A200" s="81" t="s">
        <v>6835</v>
      </c>
      <c r="B200" s="80">
        <v>45999.513298611113</v>
      </c>
      <c r="C200" s="81" t="s">
        <v>4605</v>
      </c>
    </row>
    <row r="201" spans="1:3" x14ac:dyDescent="0.25">
      <c r="A201" s="81" t="s">
        <v>6836</v>
      </c>
      <c r="B201" s="80">
        <v>45999.606469907405</v>
      </c>
      <c r="C201" s="81" t="s">
        <v>4606</v>
      </c>
    </row>
    <row r="202" spans="1:3" ht="25.5" x14ac:dyDescent="0.25">
      <c r="A202" s="81" t="s">
        <v>6837</v>
      </c>
      <c r="B202" s="80">
        <v>45999.602731481478</v>
      </c>
      <c r="C202" s="81" t="s">
        <v>13</v>
      </c>
    </row>
    <row r="203" spans="1:3" ht="25.5" x14ac:dyDescent="0.25">
      <c r="A203" s="81" t="s">
        <v>6838</v>
      </c>
      <c r="B203" s="80">
        <v>45999.608993055554</v>
      </c>
      <c r="C203" s="81" t="s">
        <v>13</v>
      </c>
    </row>
    <row r="204" spans="1:3" ht="25.5" x14ac:dyDescent="0.25">
      <c r="A204" s="81" t="s">
        <v>6839</v>
      </c>
      <c r="B204" s="80">
        <v>45999.599282407406</v>
      </c>
      <c r="C204" s="81" t="s">
        <v>4536</v>
      </c>
    </row>
    <row r="205" spans="1:3" ht="25.5" x14ac:dyDescent="0.25">
      <c r="A205" s="81" t="s">
        <v>6840</v>
      </c>
      <c r="B205" s="80">
        <v>45999.593240740738</v>
      </c>
      <c r="C205" s="81" t="s">
        <v>4543</v>
      </c>
    </row>
    <row r="206" spans="1:3" ht="25.5" x14ac:dyDescent="0.25">
      <c r="A206" s="81" t="s">
        <v>6841</v>
      </c>
      <c r="B206" s="80">
        <v>45999.593506944446</v>
      </c>
      <c r="C206" s="81" t="s">
        <v>12</v>
      </c>
    </row>
    <row r="207" spans="1:3" x14ac:dyDescent="0.25">
      <c r="A207" s="81" t="s">
        <v>6842</v>
      </c>
      <c r="B207" s="80">
        <v>45999.61923611111</v>
      </c>
      <c r="C207" s="81" t="s">
        <v>4606</v>
      </c>
    </row>
    <row r="208" spans="1:3" ht="38.25" x14ac:dyDescent="0.25">
      <c r="A208" s="81" t="s">
        <v>6843</v>
      </c>
      <c r="B208" s="80">
        <v>46004.224548611113</v>
      </c>
      <c r="C208" s="81" t="s">
        <v>338</v>
      </c>
    </row>
    <row r="209" spans="1:3" ht="25.5" x14ac:dyDescent="0.25">
      <c r="A209" s="81" t="s">
        <v>6844</v>
      </c>
      <c r="B209" s="80">
        <v>45999.246111111112</v>
      </c>
      <c r="C209" s="81" t="s">
        <v>4504</v>
      </c>
    </row>
    <row r="210" spans="1:3" ht="25.5" x14ac:dyDescent="0.25">
      <c r="A210" s="81" t="s">
        <v>6845</v>
      </c>
      <c r="B210" s="80">
        <v>45999.568761574075</v>
      </c>
      <c r="C210" s="81" t="s">
        <v>4543</v>
      </c>
    </row>
    <row r="211" spans="1:3" x14ac:dyDescent="0.25">
      <c r="A211" s="81" t="s">
        <v>6846</v>
      </c>
      <c r="B211" s="80">
        <v>45999.539236111108</v>
      </c>
      <c r="C211" s="81" t="s">
        <v>4606</v>
      </c>
    </row>
    <row r="212" spans="1:3" x14ac:dyDescent="0.25">
      <c r="A212" s="81" t="s">
        <v>6847</v>
      </c>
      <c r="B212" s="80">
        <v>45999.56082175926</v>
      </c>
      <c r="C212" s="81" t="s">
        <v>4606</v>
      </c>
    </row>
    <row r="213" spans="1:3" ht="25.5" x14ac:dyDescent="0.25">
      <c r="A213" s="81" t="s">
        <v>6848</v>
      </c>
      <c r="B213" s="80">
        <v>45999.48741898148</v>
      </c>
      <c r="C213" s="81" t="s">
        <v>4536</v>
      </c>
    </row>
    <row r="214" spans="1:3" ht="25.5" x14ac:dyDescent="0.25">
      <c r="A214" s="81" t="s">
        <v>6849</v>
      </c>
      <c r="B214" s="80">
        <v>45999.379444444443</v>
      </c>
      <c r="C214" s="81" t="s">
        <v>6850</v>
      </c>
    </row>
    <row r="215" spans="1:3" ht="25.5" x14ac:dyDescent="0.25">
      <c r="A215" s="81" t="s">
        <v>6851</v>
      </c>
      <c r="B215" s="80">
        <v>45999.38857638889</v>
      </c>
      <c r="C215" s="81" t="s">
        <v>6852</v>
      </c>
    </row>
    <row r="216" spans="1:3" ht="25.5" x14ac:dyDescent="0.25">
      <c r="A216" s="81" t="s">
        <v>6853</v>
      </c>
      <c r="B216" s="80">
        <v>45999.358206018522</v>
      </c>
      <c r="C216" s="81" t="s">
        <v>4504</v>
      </c>
    </row>
    <row r="217" spans="1:3" ht="25.5" x14ac:dyDescent="0.25">
      <c r="A217" s="81" t="s">
        <v>6854</v>
      </c>
      <c r="B217" s="80">
        <v>45999.576319444444</v>
      </c>
      <c r="C217" s="81" t="s">
        <v>12</v>
      </c>
    </row>
    <row r="218" spans="1:3" x14ac:dyDescent="0.25">
      <c r="A218" s="81" t="s">
        <v>6855</v>
      </c>
      <c r="B218" s="80">
        <v>45999.563877314817</v>
      </c>
      <c r="C218" s="81" t="s">
        <v>4606</v>
      </c>
    </row>
    <row r="219" spans="1:3" ht="25.5" x14ac:dyDescent="0.25">
      <c r="A219" s="81" t="s">
        <v>6856</v>
      </c>
      <c r="B219" s="80">
        <v>45999.308391203704</v>
      </c>
      <c r="C219" s="81" t="s">
        <v>4504</v>
      </c>
    </row>
    <row r="220" spans="1:3" ht="25.5" x14ac:dyDescent="0.25">
      <c r="A220" s="81" t="s">
        <v>6857</v>
      </c>
      <c r="B220" s="80">
        <v>45999.537048611113</v>
      </c>
      <c r="C220" s="81" t="s">
        <v>11</v>
      </c>
    </row>
    <row r="221" spans="1:3" x14ac:dyDescent="0.25">
      <c r="A221" s="81" t="s">
        <v>6858</v>
      </c>
      <c r="B221" s="80">
        <v>45999.574999999997</v>
      </c>
      <c r="C221" s="81" t="s">
        <v>4606</v>
      </c>
    </row>
    <row r="222" spans="1:3" ht="25.5" x14ac:dyDescent="0.25">
      <c r="A222" s="81" t="s">
        <v>6859</v>
      </c>
      <c r="B222" s="80">
        <v>45999.328993055555</v>
      </c>
      <c r="C222" s="81" t="s">
        <v>4504</v>
      </c>
    </row>
    <row r="223" spans="1:3" ht="25.5" x14ac:dyDescent="0.25">
      <c r="A223" s="81" t="s">
        <v>6860</v>
      </c>
      <c r="B223" s="80">
        <v>45999.536840277775</v>
      </c>
      <c r="C223" s="81" t="s">
        <v>4543</v>
      </c>
    </row>
    <row r="224" spans="1:3" ht="25.5" x14ac:dyDescent="0.25">
      <c r="A224" s="81" t="s">
        <v>6861</v>
      </c>
      <c r="B224" s="80">
        <v>45999.51289351852</v>
      </c>
      <c r="C224" s="81" t="s">
        <v>11</v>
      </c>
    </row>
    <row r="225" spans="1:3" ht="25.5" x14ac:dyDescent="0.25">
      <c r="A225" s="81" t="s">
        <v>6862</v>
      </c>
      <c r="B225" s="80">
        <v>45999.439398148148</v>
      </c>
      <c r="C225" s="81" t="s">
        <v>6863</v>
      </c>
    </row>
    <row r="226" spans="1:3" ht="25.5" x14ac:dyDescent="0.25">
      <c r="A226" s="81" t="s">
        <v>6864</v>
      </c>
      <c r="B226" s="80">
        <v>45999.523240740738</v>
      </c>
      <c r="C226" s="81" t="s">
        <v>13</v>
      </c>
    </row>
    <row r="227" spans="1:3" ht="25.5" x14ac:dyDescent="0.25">
      <c r="A227" s="81" t="s">
        <v>6865</v>
      </c>
      <c r="B227" s="80">
        <v>45999.370763888888</v>
      </c>
      <c r="C227" s="81" t="s">
        <v>4543</v>
      </c>
    </row>
    <row r="228" spans="1:3" ht="25.5" x14ac:dyDescent="0.25">
      <c r="A228" s="81" t="s">
        <v>6866</v>
      </c>
      <c r="B228" s="80">
        <v>45999.372106481482</v>
      </c>
      <c r="C228" s="81" t="s">
        <v>6867</v>
      </c>
    </row>
    <row r="229" spans="1:3" ht="38.25" x14ac:dyDescent="0.25">
      <c r="A229" s="81" t="s">
        <v>6868</v>
      </c>
      <c r="B229" s="80">
        <v>45999.541597222225</v>
      </c>
      <c r="C229" s="81" t="s">
        <v>4505</v>
      </c>
    </row>
    <row r="230" spans="1:3" ht="25.5" x14ac:dyDescent="0.25">
      <c r="A230" s="81" t="s">
        <v>6869</v>
      </c>
      <c r="B230" s="80">
        <v>45999.400439814817</v>
      </c>
      <c r="C230" s="81" t="s">
        <v>4537</v>
      </c>
    </row>
    <row r="231" spans="1:3" ht="38.25" x14ac:dyDescent="0.25">
      <c r="A231" s="81" t="s">
        <v>6870</v>
      </c>
      <c r="B231" s="80">
        <v>45999.540219907409</v>
      </c>
      <c r="C231" s="81" t="s">
        <v>4505</v>
      </c>
    </row>
    <row r="232" spans="1:3" ht="25.5" x14ac:dyDescent="0.25">
      <c r="A232" s="81" t="s">
        <v>6871</v>
      </c>
      <c r="B232" s="80">
        <v>46004.513136574074</v>
      </c>
      <c r="C232" s="81" t="s">
        <v>4504</v>
      </c>
    </row>
    <row r="233" spans="1:3" ht="25.5" x14ac:dyDescent="0.25">
      <c r="A233" s="81" t="s">
        <v>6872</v>
      </c>
      <c r="B233" s="80">
        <v>46004.512175925927</v>
      </c>
      <c r="C233" s="81" t="s">
        <v>208</v>
      </c>
    </row>
    <row r="234" spans="1:3" ht="25.5" x14ac:dyDescent="0.25">
      <c r="A234" s="81" t="s">
        <v>6873</v>
      </c>
      <c r="B234" s="80">
        <v>46004.288182870368</v>
      </c>
      <c r="C234" s="81" t="s">
        <v>208</v>
      </c>
    </row>
    <row r="235" spans="1:3" ht="25.5" x14ac:dyDescent="0.25">
      <c r="A235" s="81" t="s">
        <v>6874</v>
      </c>
      <c r="B235" s="80">
        <v>45999.433240740742</v>
      </c>
      <c r="C235" s="81" t="s">
        <v>13</v>
      </c>
    </row>
    <row r="236" spans="1:3" ht="25.5" x14ac:dyDescent="0.25">
      <c r="A236" s="81" t="s">
        <v>6875</v>
      </c>
      <c r="B236" s="80">
        <v>45999.487488425926</v>
      </c>
      <c r="C236" s="81" t="s">
        <v>13</v>
      </c>
    </row>
    <row r="237" spans="1:3" x14ac:dyDescent="0.25">
      <c r="A237" s="81" t="s">
        <v>6876</v>
      </c>
      <c r="B237" s="80">
        <v>45999.484722222223</v>
      </c>
      <c r="C237" s="81" t="s">
        <v>4606</v>
      </c>
    </row>
    <row r="238" spans="1:3" ht="25.5" x14ac:dyDescent="0.25">
      <c r="A238" s="81" t="s">
        <v>6877</v>
      </c>
      <c r="B238" s="80">
        <v>45999.49013888889</v>
      </c>
      <c r="C238" s="81" t="s">
        <v>11</v>
      </c>
    </row>
    <row r="239" spans="1:3" ht="25.5" x14ac:dyDescent="0.25">
      <c r="A239" s="81" t="s">
        <v>6878</v>
      </c>
      <c r="B239" s="80">
        <v>45999.453182870369</v>
      </c>
      <c r="C239" s="81" t="s">
        <v>8</v>
      </c>
    </row>
    <row r="240" spans="1:3" ht="25.5" x14ac:dyDescent="0.25">
      <c r="A240" s="81" t="s">
        <v>6879</v>
      </c>
      <c r="B240" s="80">
        <v>45999.492384259262</v>
      </c>
      <c r="C240" s="81" t="s">
        <v>12</v>
      </c>
    </row>
    <row r="241" spans="1:3" ht="25.5" x14ac:dyDescent="0.25">
      <c r="A241" s="81" t="s">
        <v>6880</v>
      </c>
      <c r="B241" s="80">
        <v>45999.447048611109</v>
      </c>
      <c r="C241" s="81" t="s">
        <v>8</v>
      </c>
    </row>
    <row r="242" spans="1:3" ht="25.5" x14ac:dyDescent="0.25">
      <c r="A242" s="81" t="s">
        <v>6881</v>
      </c>
      <c r="B242" s="80">
        <v>45999.453738425924</v>
      </c>
      <c r="C242" s="81" t="s">
        <v>12</v>
      </c>
    </row>
    <row r="243" spans="1:3" ht="25.5" x14ac:dyDescent="0.25">
      <c r="A243" s="81" t="s">
        <v>6882</v>
      </c>
      <c r="B243" s="80">
        <v>45999.426493055558</v>
      </c>
      <c r="C243" s="81" t="s">
        <v>13</v>
      </c>
    </row>
    <row r="244" spans="1:3" x14ac:dyDescent="0.25">
      <c r="A244" s="81" t="s">
        <v>6883</v>
      </c>
      <c r="B244" s="80">
        <v>45999.482002314813</v>
      </c>
      <c r="C244" s="81" t="s">
        <v>4606</v>
      </c>
    </row>
    <row r="245" spans="1:3" ht="25.5" x14ac:dyDescent="0.25">
      <c r="A245" s="81" t="s">
        <v>6884</v>
      </c>
      <c r="B245" s="80">
        <v>45999.441805555558</v>
      </c>
      <c r="C245" s="81" t="s">
        <v>13</v>
      </c>
    </row>
    <row r="246" spans="1:3" ht="25.5" x14ac:dyDescent="0.25">
      <c r="A246" s="81" t="s">
        <v>6885</v>
      </c>
      <c r="B246" s="80">
        <v>45999.485555555555</v>
      </c>
      <c r="C246" s="81" t="s">
        <v>4543</v>
      </c>
    </row>
    <row r="247" spans="1:3" ht="38.25" x14ac:dyDescent="0.25">
      <c r="A247" s="81" t="s">
        <v>6886</v>
      </c>
      <c r="B247" s="80">
        <v>45999.440266203703</v>
      </c>
      <c r="C247" s="81" t="s">
        <v>6887</v>
      </c>
    </row>
    <row r="248" spans="1:3" ht="38.25" x14ac:dyDescent="0.25">
      <c r="A248" s="81" t="s">
        <v>6888</v>
      </c>
      <c r="B248" s="80">
        <v>46004.22457175926</v>
      </c>
      <c r="C248" s="81" t="s">
        <v>338</v>
      </c>
    </row>
    <row r="249" spans="1:3" ht="25.5" x14ac:dyDescent="0.25">
      <c r="A249" s="81" t="s">
        <v>6889</v>
      </c>
      <c r="B249" s="80">
        <v>45999.39634259259</v>
      </c>
      <c r="C249" s="81" t="s">
        <v>11</v>
      </c>
    </row>
    <row r="250" spans="1:3" ht="25.5" x14ac:dyDescent="0.25">
      <c r="A250" s="81" t="s">
        <v>6890</v>
      </c>
      <c r="B250" s="80">
        <v>45999.427951388891</v>
      </c>
      <c r="C250" s="81" t="s">
        <v>12</v>
      </c>
    </row>
    <row r="251" spans="1:3" ht="25.5" x14ac:dyDescent="0.25">
      <c r="A251" s="81" t="s">
        <v>6891</v>
      </c>
      <c r="B251" s="80">
        <v>45999.42869212963</v>
      </c>
      <c r="C251" s="81" t="s">
        <v>4667</v>
      </c>
    </row>
    <row r="252" spans="1:3" ht="25.5" x14ac:dyDescent="0.25">
      <c r="A252" s="81" t="s">
        <v>6892</v>
      </c>
      <c r="B252" s="80">
        <v>45999.283506944441</v>
      </c>
      <c r="C252" s="81" t="s">
        <v>4744</v>
      </c>
    </row>
    <row r="253" spans="1:3" ht="25.5" x14ac:dyDescent="0.25">
      <c r="A253" s="81" t="s">
        <v>6893</v>
      </c>
      <c r="B253" s="80">
        <v>45999.454745370371</v>
      </c>
      <c r="C253" s="81" t="s">
        <v>11</v>
      </c>
    </row>
    <row r="254" spans="1:3" x14ac:dyDescent="0.25">
      <c r="A254" s="81" t="s">
        <v>6894</v>
      </c>
      <c r="B254" s="80">
        <v>45999.412847222222</v>
      </c>
      <c r="C254" s="81" t="s">
        <v>4606</v>
      </c>
    </row>
    <row r="255" spans="1:3" ht="25.5" x14ac:dyDescent="0.25">
      <c r="A255" s="81" t="s">
        <v>6895</v>
      </c>
      <c r="B255" s="80">
        <v>45999.424456018518</v>
      </c>
      <c r="C255" s="81" t="s">
        <v>13</v>
      </c>
    </row>
    <row r="256" spans="1:3" ht="38.25" x14ac:dyDescent="0.25">
      <c r="A256" s="81" t="s">
        <v>6896</v>
      </c>
      <c r="B256" s="80">
        <v>45999.436539351853</v>
      </c>
      <c r="C256" s="81" t="s">
        <v>4505</v>
      </c>
    </row>
    <row r="257" spans="1:3" ht="25.5" x14ac:dyDescent="0.25">
      <c r="A257" s="81" t="s">
        <v>6897</v>
      </c>
      <c r="B257" s="80">
        <v>45999.390601851854</v>
      </c>
      <c r="C257" s="81" t="s">
        <v>11</v>
      </c>
    </row>
    <row r="258" spans="1:3" ht="25.5" x14ac:dyDescent="0.25">
      <c r="A258" s="81" t="s">
        <v>6898</v>
      </c>
      <c r="B258" s="80">
        <v>45999.406192129631</v>
      </c>
      <c r="C258" s="81" t="s">
        <v>13</v>
      </c>
    </row>
    <row r="259" spans="1:3" ht="25.5" x14ac:dyDescent="0.25">
      <c r="A259" s="81" t="s">
        <v>6899</v>
      </c>
      <c r="B259" s="80">
        <v>45999.400358796294</v>
      </c>
      <c r="C259" s="81" t="s">
        <v>4537</v>
      </c>
    </row>
    <row r="260" spans="1:3" ht="38.25" x14ac:dyDescent="0.25">
      <c r="A260" s="81" t="s">
        <v>6900</v>
      </c>
      <c r="B260" s="80">
        <v>45999.436018518521</v>
      </c>
      <c r="C260" s="81" t="s">
        <v>4505</v>
      </c>
    </row>
    <row r="261" spans="1:3" ht="25.5" x14ac:dyDescent="0.25">
      <c r="A261" s="81" t="s">
        <v>6901</v>
      </c>
      <c r="B261" s="80">
        <v>45999.420567129629</v>
      </c>
      <c r="C261" s="81" t="s">
        <v>13</v>
      </c>
    </row>
    <row r="262" spans="1:3" ht="25.5" x14ac:dyDescent="0.25">
      <c r="A262" s="81" t="s">
        <v>6902</v>
      </c>
      <c r="B262" s="80">
        <v>45999.400138888886</v>
      </c>
      <c r="C262" s="81" t="s">
        <v>4537</v>
      </c>
    </row>
    <row r="263" spans="1:3" ht="25.5" x14ac:dyDescent="0.25">
      <c r="A263" s="81" t="s">
        <v>6903</v>
      </c>
      <c r="B263" s="80">
        <v>45999.43246527778</v>
      </c>
      <c r="C263" s="81" t="s">
        <v>4543</v>
      </c>
    </row>
    <row r="264" spans="1:3" ht="25.5" x14ac:dyDescent="0.25">
      <c r="A264" s="81" t="s">
        <v>6904</v>
      </c>
      <c r="B264" s="80">
        <v>46004.457546296297</v>
      </c>
      <c r="C264" s="81" t="s">
        <v>4504</v>
      </c>
    </row>
    <row r="265" spans="1:3" ht="25.5" x14ac:dyDescent="0.25">
      <c r="A265" s="81" t="s">
        <v>6905</v>
      </c>
      <c r="B265" s="80">
        <v>46003.420486111114</v>
      </c>
      <c r="C265" s="81" t="s">
        <v>6906</v>
      </c>
    </row>
    <row r="266" spans="1:3" x14ac:dyDescent="0.25">
      <c r="A266" s="81" t="s">
        <v>6907</v>
      </c>
      <c r="B266" s="80">
        <v>46004.435069444444</v>
      </c>
      <c r="C266" s="81" t="s">
        <v>4606</v>
      </c>
    </row>
    <row r="267" spans="1:3" ht="25.5" x14ac:dyDescent="0.25">
      <c r="A267" s="81" t="s">
        <v>6908</v>
      </c>
      <c r="B267" s="80">
        <v>45999.332916666666</v>
      </c>
      <c r="C267" s="81" t="s">
        <v>4541</v>
      </c>
    </row>
    <row r="268" spans="1:3" ht="25.5" x14ac:dyDescent="0.25">
      <c r="A268" s="81" t="s">
        <v>6909</v>
      </c>
      <c r="B268" s="80">
        <v>45999.38616898148</v>
      </c>
      <c r="C268" s="81" t="s">
        <v>11</v>
      </c>
    </row>
    <row r="269" spans="1:3" ht="38.25" x14ac:dyDescent="0.25">
      <c r="A269" s="81" t="s">
        <v>6910</v>
      </c>
      <c r="B269" s="80">
        <v>45999.407129629632</v>
      </c>
      <c r="C269" s="81" t="s">
        <v>4505</v>
      </c>
    </row>
    <row r="270" spans="1:3" ht="25.5" x14ac:dyDescent="0.25">
      <c r="A270" s="81" t="s">
        <v>6911</v>
      </c>
      <c r="B270" s="80">
        <v>45999.327604166669</v>
      </c>
      <c r="C270" s="81" t="s">
        <v>4543</v>
      </c>
    </row>
    <row r="271" spans="1:3" ht="25.5" x14ac:dyDescent="0.25">
      <c r="A271" s="81" t="s">
        <v>6912</v>
      </c>
      <c r="B271" s="80">
        <v>45999.309537037036</v>
      </c>
      <c r="C271" s="81" t="s">
        <v>4543</v>
      </c>
    </row>
    <row r="272" spans="1:3" ht="38.25" x14ac:dyDescent="0.25">
      <c r="A272" s="81" t="s">
        <v>6913</v>
      </c>
      <c r="B272" s="80">
        <v>45999.349768518521</v>
      </c>
      <c r="C272" s="81" t="s">
        <v>4505</v>
      </c>
    </row>
    <row r="273" spans="1:3" x14ac:dyDescent="0.25">
      <c r="A273" s="81" t="s">
        <v>6914</v>
      </c>
      <c r="B273" s="80">
        <v>45999.332233796296</v>
      </c>
      <c r="C273" s="81" t="s">
        <v>4606</v>
      </c>
    </row>
    <row r="274" spans="1:3" ht="25.5" x14ac:dyDescent="0.25">
      <c r="A274" s="81" t="s">
        <v>6915</v>
      </c>
      <c r="B274" s="80">
        <v>45999.332974537036</v>
      </c>
      <c r="C274" s="81" t="s">
        <v>11</v>
      </c>
    </row>
    <row r="275" spans="1:3" ht="25.5" x14ac:dyDescent="0.25">
      <c r="A275" s="81" t="s">
        <v>6916</v>
      </c>
      <c r="B275" s="80">
        <v>45999.337511574071</v>
      </c>
      <c r="C275" s="81" t="s">
        <v>4543</v>
      </c>
    </row>
    <row r="276" spans="1:3" ht="25.5" x14ac:dyDescent="0.25">
      <c r="A276" s="81" t="s">
        <v>6917</v>
      </c>
      <c r="B276" s="80">
        <v>45999.342442129629</v>
      </c>
      <c r="C276" s="81" t="s">
        <v>11</v>
      </c>
    </row>
    <row r="277" spans="1:3" ht="25.5" x14ac:dyDescent="0.25">
      <c r="A277" s="81" t="s">
        <v>6918</v>
      </c>
      <c r="B277" s="80">
        <v>46003.572696759256</v>
      </c>
      <c r="C277" s="81" t="s">
        <v>6919</v>
      </c>
    </row>
    <row r="278" spans="1:3" ht="25.5" x14ac:dyDescent="0.25">
      <c r="A278" s="81" t="s">
        <v>6920</v>
      </c>
      <c r="B278" s="80">
        <v>46004.356041666666</v>
      </c>
      <c r="C278" s="81" t="s">
        <v>4610</v>
      </c>
    </row>
    <row r="279" spans="1:3" ht="38.25" x14ac:dyDescent="0.25">
      <c r="A279" s="81" t="s">
        <v>6921</v>
      </c>
      <c r="B279" s="80">
        <v>46003.474710648145</v>
      </c>
      <c r="C279" s="81" t="s">
        <v>6922</v>
      </c>
    </row>
    <row r="280" spans="1:3" ht="25.5" x14ac:dyDescent="0.25">
      <c r="A280" s="81" t="s">
        <v>6923</v>
      </c>
      <c r="B280" s="80">
        <v>45999.307384259257</v>
      </c>
      <c r="C280" s="81" t="s">
        <v>11</v>
      </c>
    </row>
    <row r="281" spans="1:3" ht="25.5" x14ac:dyDescent="0.25">
      <c r="A281" s="81" t="s">
        <v>6924</v>
      </c>
      <c r="B281" s="80">
        <v>45999.292546296296</v>
      </c>
      <c r="C281" s="81" t="s">
        <v>4608</v>
      </c>
    </row>
    <row r="282" spans="1:3" ht="25.5" x14ac:dyDescent="0.25">
      <c r="A282" s="81" t="s">
        <v>6925</v>
      </c>
      <c r="B282" s="80">
        <v>45999.314259259256</v>
      </c>
      <c r="C282" s="81" t="s">
        <v>4543</v>
      </c>
    </row>
    <row r="283" spans="1:3" ht="25.5" x14ac:dyDescent="0.25">
      <c r="A283" s="81" t="s">
        <v>6926</v>
      </c>
      <c r="B283" s="80">
        <v>46004.31653935185</v>
      </c>
      <c r="C283" s="81" t="s">
        <v>4504</v>
      </c>
    </row>
    <row r="284" spans="1:3" ht="25.5" x14ac:dyDescent="0.25">
      <c r="A284" s="81" t="s">
        <v>6927</v>
      </c>
      <c r="B284" s="80">
        <v>46002.33394675926</v>
      </c>
      <c r="C284" s="81" t="s">
        <v>4541</v>
      </c>
    </row>
    <row r="285" spans="1:3" ht="25.5" x14ac:dyDescent="0.25">
      <c r="A285" s="81" t="s">
        <v>6928</v>
      </c>
      <c r="B285" s="80">
        <v>46004.292962962965</v>
      </c>
      <c r="C285" s="81" t="s">
        <v>4608</v>
      </c>
    </row>
    <row r="286" spans="1:3" ht="25.5" x14ac:dyDescent="0.25">
      <c r="A286" s="81" t="s">
        <v>6929</v>
      </c>
      <c r="B286" s="80">
        <v>45999.252604166664</v>
      </c>
      <c r="C286" s="81" t="s">
        <v>199</v>
      </c>
    </row>
    <row r="287" spans="1:3" ht="25.5" x14ac:dyDescent="0.25">
      <c r="A287" s="81" t="s">
        <v>6930</v>
      </c>
      <c r="B287" s="80">
        <v>46004.155509259261</v>
      </c>
      <c r="C287" s="81" t="s">
        <v>6931</v>
      </c>
    </row>
    <row r="288" spans="1:3" ht="25.5" x14ac:dyDescent="0.25">
      <c r="A288" s="81" t="s">
        <v>6932</v>
      </c>
      <c r="B288" s="80">
        <v>45999.215405092589</v>
      </c>
      <c r="C288" s="81" t="s">
        <v>25</v>
      </c>
    </row>
    <row r="289" spans="1:3" ht="25.5" x14ac:dyDescent="0.25">
      <c r="A289" s="81" t="s">
        <v>6933</v>
      </c>
      <c r="B289" s="80">
        <v>46003.672465277778</v>
      </c>
      <c r="C289" s="81" t="s">
        <v>6934</v>
      </c>
    </row>
    <row r="290" spans="1:3" ht="25.5" x14ac:dyDescent="0.25">
      <c r="A290" s="81" t="s">
        <v>6935</v>
      </c>
      <c r="B290" s="80">
        <v>46003.598564814813</v>
      </c>
      <c r="C290" s="81" t="s">
        <v>4630</v>
      </c>
    </row>
    <row r="291" spans="1:3" ht="63.75" x14ac:dyDescent="0.25">
      <c r="A291" s="81" t="s">
        <v>6936</v>
      </c>
      <c r="B291" s="80">
        <v>46004.071192129632</v>
      </c>
      <c r="C291" s="81" t="s">
        <v>4605</v>
      </c>
    </row>
    <row r="292" spans="1:3" ht="25.5" x14ac:dyDescent="0.25">
      <c r="A292" s="81" t="s">
        <v>6937</v>
      </c>
      <c r="B292" s="80">
        <v>46004.232314814813</v>
      </c>
      <c r="C292" s="81" t="s">
        <v>4504</v>
      </c>
    </row>
    <row r="293" spans="1:3" ht="25.5" x14ac:dyDescent="0.25">
      <c r="A293" s="81" t="s">
        <v>6938</v>
      </c>
      <c r="B293" s="80">
        <v>46004.175416666665</v>
      </c>
      <c r="C293" s="81" t="s">
        <v>381</v>
      </c>
    </row>
    <row r="294" spans="1:3" ht="25.5" x14ac:dyDescent="0.25">
      <c r="A294" s="81" t="s">
        <v>6939</v>
      </c>
      <c r="B294" s="80">
        <v>46004.120289351849</v>
      </c>
      <c r="C294" s="81" t="s">
        <v>6940</v>
      </c>
    </row>
    <row r="295" spans="1:3" x14ac:dyDescent="0.25">
      <c r="A295" s="81" t="s">
        <v>6941</v>
      </c>
      <c r="B295" s="80">
        <v>46003.554918981485</v>
      </c>
      <c r="C295" s="81" t="s">
        <v>4739</v>
      </c>
    </row>
    <row r="296" spans="1:3" ht="63.75" x14ac:dyDescent="0.25">
      <c r="A296" s="81" t="s">
        <v>6942</v>
      </c>
      <c r="B296" s="80">
        <v>46001.628449074073</v>
      </c>
      <c r="C296" s="81" t="s">
        <v>4605</v>
      </c>
    </row>
    <row r="297" spans="1:3" ht="63.75" x14ac:dyDescent="0.25">
      <c r="A297" s="81" t="s">
        <v>6943</v>
      </c>
      <c r="B297" s="80">
        <v>46002.150682870371</v>
      </c>
      <c r="C297" s="81" t="s">
        <v>4605</v>
      </c>
    </row>
    <row r="298" spans="1:3" ht="63.75" x14ac:dyDescent="0.25">
      <c r="A298" s="81" t="s">
        <v>6944</v>
      </c>
      <c r="B298" s="80">
        <v>46002.595694444448</v>
      </c>
      <c r="C298" s="81" t="s">
        <v>4605</v>
      </c>
    </row>
    <row r="299" spans="1:3" ht="38.25" x14ac:dyDescent="0.25">
      <c r="A299" s="81" t="s">
        <v>6945</v>
      </c>
      <c r="B299" s="80">
        <v>46004.055625000001</v>
      </c>
      <c r="C299" s="81" t="s">
        <v>4505</v>
      </c>
    </row>
    <row r="300" spans="1:3" ht="63.75" x14ac:dyDescent="0.25">
      <c r="A300" s="81" t="s">
        <v>6946</v>
      </c>
      <c r="B300" s="80">
        <v>46002.73065972222</v>
      </c>
      <c r="C300" s="81" t="s">
        <v>4605</v>
      </c>
    </row>
    <row r="301" spans="1:3" ht="25.5" x14ac:dyDescent="0.25">
      <c r="A301" s="81" t="s">
        <v>6947</v>
      </c>
      <c r="B301" s="80">
        <v>46003.974606481483</v>
      </c>
      <c r="C301" s="81" t="s">
        <v>161</v>
      </c>
    </row>
    <row r="302" spans="1:3" x14ac:dyDescent="0.25">
      <c r="A302" s="81" t="s">
        <v>6948</v>
      </c>
      <c r="B302" s="80">
        <v>46004.058912037035</v>
      </c>
      <c r="C302" s="81" t="s">
        <v>4606</v>
      </c>
    </row>
    <row r="303" spans="1:3" ht="38.25" x14ac:dyDescent="0.25">
      <c r="A303" s="81" t="s">
        <v>6949</v>
      </c>
      <c r="B303" s="80">
        <v>46004.029872685183</v>
      </c>
      <c r="C303" s="81" t="s">
        <v>338</v>
      </c>
    </row>
    <row r="304" spans="1:3" ht="38.25" x14ac:dyDescent="0.25">
      <c r="A304" s="81" t="s">
        <v>6950</v>
      </c>
      <c r="B304" s="80">
        <v>46004.039074074077</v>
      </c>
      <c r="C304" s="81" t="s">
        <v>4505</v>
      </c>
    </row>
    <row r="305" spans="1:3" ht="38.25" x14ac:dyDescent="0.25">
      <c r="A305" s="81" t="s">
        <v>6951</v>
      </c>
      <c r="B305" s="80">
        <v>46004.038958333331</v>
      </c>
      <c r="C305" s="81" t="s">
        <v>4505</v>
      </c>
    </row>
    <row r="306" spans="1:3" ht="38.25" x14ac:dyDescent="0.25">
      <c r="A306" s="81" t="s">
        <v>6952</v>
      </c>
      <c r="B306" s="80">
        <v>46004.038587962961</v>
      </c>
      <c r="C306" s="81" t="s">
        <v>4505</v>
      </c>
    </row>
    <row r="307" spans="1:3" ht="38.25" x14ac:dyDescent="0.25">
      <c r="A307" s="81" t="s">
        <v>6953</v>
      </c>
      <c r="B307" s="80">
        <v>46004.0390162037</v>
      </c>
      <c r="C307" s="81" t="s">
        <v>4505</v>
      </c>
    </row>
    <row r="308" spans="1:3" ht="38.25" x14ac:dyDescent="0.25">
      <c r="A308" s="81" t="s">
        <v>6954</v>
      </c>
      <c r="B308" s="80">
        <v>46004.031770833331</v>
      </c>
      <c r="C308" s="81" t="s">
        <v>4505</v>
      </c>
    </row>
    <row r="309" spans="1:3" ht="63.75" x14ac:dyDescent="0.25">
      <c r="A309" s="81" t="s">
        <v>6955</v>
      </c>
      <c r="B309" s="80">
        <v>46003.924641203703</v>
      </c>
      <c r="C309" s="81" t="s">
        <v>4605</v>
      </c>
    </row>
    <row r="310" spans="1:3" ht="38.25" x14ac:dyDescent="0.25">
      <c r="A310" s="81" t="s">
        <v>6956</v>
      </c>
      <c r="B310" s="80">
        <v>46001.632465277777</v>
      </c>
      <c r="C310" s="81" t="s">
        <v>4629</v>
      </c>
    </row>
    <row r="311" spans="1:3" ht="38.25" x14ac:dyDescent="0.25">
      <c r="A311" s="81" t="s">
        <v>6957</v>
      </c>
      <c r="B311" s="80">
        <v>46002.421111111114</v>
      </c>
      <c r="C311" s="81" t="s">
        <v>4629</v>
      </c>
    </row>
    <row r="312" spans="1:3" ht="25.5" x14ac:dyDescent="0.25">
      <c r="A312" s="81" t="s">
        <v>6958</v>
      </c>
      <c r="B312" s="80">
        <v>46003.910624999997</v>
      </c>
      <c r="C312" s="81" t="s">
        <v>4504</v>
      </c>
    </row>
    <row r="313" spans="1:3" ht="38.25" x14ac:dyDescent="0.25">
      <c r="A313" s="81" t="s">
        <v>6959</v>
      </c>
      <c r="B313" s="80">
        <v>46003.606493055559</v>
      </c>
      <c r="C313" s="81" t="s">
        <v>5898</v>
      </c>
    </row>
    <row r="314" spans="1:3" ht="25.5" x14ac:dyDescent="0.25">
      <c r="A314" s="81" t="s">
        <v>6960</v>
      </c>
      <c r="B314" s="80">
        <v>46003.462442129632</v>
      </c>
      <c r="C314" s="81" t="s">
        <v>12</v>
      </c>
    </row>
    <row r="315" spans="1:3" x14ac:dyDescent="0.25">
      <c r="A315" s="81" t="s">
        <v>6961</v>
      </c>
      <c r="B315" s="80">
        <v>46001.488819444443</v>
      </c>
      <c r="C315" s="81" t="s">
        <v>4739</v>
      </c>
    </row>
    <row r="316" spans="1:3" ht="25.5" x14ac:dyDescent="0.25">
      <c r="A316" s="81" t="s">
        <v>6962</v>
      </c>
      <c r="B316" s="80">
        <v>46003.873472222222</v>
      </c>
      <c r="C316" s="81" t="s">
        <v>4504</v>
      </c>
    </row>
    <row r="317" spans="1:3" ht="63.75" x14ac:dyDescent="0.25">
      <c r="A317" s="81" t="s">
        <v>6963</v>
      </c>
      <c r="B317" s="80">
        <v>46003.703483796293</v>
      </c>
      <c r="C317" s="81" t="s">
        <v>4605</v>
      </c>
    </row>
    <row r="318" spans="1:3" ht="38.25" x14ac:dyDescent="0.25">
      <c r="A318" s="81" t="s">
        <v>6964</v>
      </c>
      <c r="B318" s="80">
        <v>46003.856620370374</v>
      </c>
      <c r="C318" s="81" t="s">
        <v>4505</v>
      </c>
    </row>
    <row r="319" spans="1:3" ht="25.5" x14ac:dyDescent="0.25">
      <c r="A319" s="81" t="s">
        <v>6965</v>
      </c>
      <c r="B319" s="80">
        <v>46002.645914351851</v>
      </c>
      <c r="C319" s="81" t="s">
        <v>12</v>
      </c>
    </row>
    <row r="320" spans="1:3" ht="38.25" x14ac:dyDescent="0.25">
      <c r="A320" s="81" t="s">
        <v>6966</v>
      </c>
      <c r="B320" s="80">
        <v>46003.704421296294</v>
      </c>
      <c r="C320" s="81" t="s">
        <v>4505</v>
      </c>
    </row>
    <row r="321" spans="1:3" ht="25.5" x14ac:dyDescent="0.25">
      <c r="A321" s="81" t="s">
        <v>6967</v>
      </c>
      <c r="B321" s="80">
        <v>46003.837523148148</v>
      </c>
      <c r="C321" s="81" t="s">
        <v>4504</v>
      </c>
    </row>
    <row r="322" spans="1:3" ht="25.5" x14ac:dyDescent="0.25">
      <c r="A322" s="81" t="s">
        <v>6968</v>
      </c>
      <c r="B322" s="80">
        <v>46002.501747685186</v>
      </c>
      <c r="C322" s="81" t="s">
        <v>6969</v>
      </c>
    </row>
    <row r="323" spans="1:3" ht="25.5" x14ac:dyDescent="0.25">
      <c r="A323" s="81" t="s">
        <v>6970</v>
      </c>
      <c r="B323" s="80">
        <v>46001.040011574078</v>
      </c>
      <c r="C323" s="81" t="s">
        <v>199</v>
      </c>
    </row>
    <row r="324" spans="1:3" ht="25.5" x14ac:dyDescent="0.25">
      <c r="A324" s="81" t="s">
        <v>6971</v>
      </c>
      <c r="B324" s="80">
        <v>46002.362951388888</v>
      </c>
      <c r="C324" s="81" t="s">
        <v>6972</v>
      </c>
    </row>
    <row r="325" spans="1:3" ht="25.5" x14ac:dyDescent="0.25">
      <c r="A325" s="81" t="s">
        <v>6973</v>
      </c>
      <c r="B325" s="80">
        <v>46002.593842592592</v>
      </c>
      <c r="C325" s="81" t="s">
        <v>4773</v>
      </c>
    </row>
    <row r="326" spans="1:3" ht="25.5" x14ac:dyDescent="0.25">
      <c r="A326" s="81" t="s">
        <v>6974</v>
      </c>
      <c r="B326" s="80">
        <v>46001.495000000003</v>
      </c>
      <c r="C326" s="81" t="s">
        <v>6975</v>
      </c>
    </row>
    <row r="327" spans="1:3" ht="25.5" x14ac:dyDescent="0.25">
      <c r="A327" s="81" t="s">
        <v>6976</v>
      </c>
      <c r="B327" s="80">
        <v>45999.543599537035</v>
      </c>
      <c r="C327" s="81" t="s">
        <v>6977</v>
      </c>
    </row>
    <row r="328" spans="1:3" ht="25.5" x14ac:dyDescent="0.25">
      <c r="A328" s="81" t="s">
        <v>6978</v>
      </c>
      <c r="B328" s="80">
        <v>46002.666574074072</v>
      </c>
      <c r="C328" s="81" t="s">
        <v>6979</v>
      </c>
    </row>
    <row r="329" spans="1:3" ht="25.5" x14ac:dyDescent="0.25">
      <c r="A329" s="81" t="s">
        <v>6980</v>
      </c>
      <c r="B329" s="80">
        <v>46003.496087962965</v>
      </c>
      <c r="C329" s="81" t="s">
        <v>11</v>
      </c>
    </row>
    <row r="330" spans="1:3" ht="25.5" x14ac:dyDescent="0.25">
      <c r="A330" s="81" t="s">
        <v>6981</v>
      </c>
      <c r="B330" s="80">
        <v>46003.370567129627</v>
      </c>
      <c r="C330" s="81" t="s">
        <v>5200</v>
      </c>
    </row>
    <row r="331" spans="1:3" ht="25.5" x14ac:dyDescent="0.25">
      <c r="A331" s="81" t="s">
        <v>6982</v>
      </c>
      <c r="B331" s="80">
        <v>45999.613865740743</v>
      </c>
      <c r="C331" s="81" t="s">
        <v>4544</v>
      </c>
    </row>
    <row r="332" spans="1:3" ht="25.5" x14ac:dyDescent="0.25">
      <c r="A332" s="81" t="s">
        <v>6983</v>
      </c>
      <c r="B332" s="80">
        <v>46000.598229166666</v>
      </c>
      <c r="C332" s="81" t="s">
        <v>8</v>
      </c>
    </row>
    <row r="333" spans="1:3" ht="25.5" x14ac:dyDescent="0.25">
      <c r="A333" s="81" t="s">
        <v>6984</v>
      </c>
      <c r="B333" s="80">
        <v>46002.630439814813</v>
      </c>
      <c r="C333" s="81" t="s">
        <v>4782</v>
      </c>
    </row>
    <row r="334" spans="1:3" ht="25.5" x14ac:dyDescent="0.25">
      <c r="A334" s="81" t="s">
        <v>6985</v>
      </c>
      <c r="B334" s="80">
        <v>45999.380300925928</v>
      </c>
      <c r="C334" s="81" t="s">
        <v>6986</v>
      </c>
    </row>
    <row r="335" spans="1:3" ht="25.5" x14ac:dyDescent="0.25">
      <c r="A335" s="81" t="s">
        <v>6987</v>
      </c>
      <c r="B335" s="80">
        <v>46000.640902777777</v>
      </c>
      <c r="C335" s="81" t="s">
        <v>6988</v>
      </c>
    </row>
    <row r="336" spans="1:3" ht="25.5" x14ac:dyDescent="0.25">
      <c r="A336" s="81" t="s">
        <v>6989</v>
      </c>
      <c r="B336" s="80">
        <v>46000.6408912037</v>
      </c>
      <c r="C336" s="81" t="s">
        <v>6988</v>
      </c>
    </row>
    <row r="337" spans="1:3" ht="25.5" x14ac:dyDescent="0.25">
      <c r="A337" s="81" t="s">
        <v>6990</v>
      </c>
      <c r="B337" s="80">
        <v>46000.640914351854</v>
      </c>
      <c r="C337" s="81" t="s">
        <v>6988</v>
      </c>
    </row>
    <row r="338" spans="1:3" ht="25.5" x14ac:dyDescent="0.25">
      <c r="A338" s="81" t="s">
        <v>6991</v>
      </c>
      <c r="B338" s="80">
        <v>45999.573506944442</v>
      </c>
      <c r="C338" s="81" t="s">
        <v>4623</v>
      </c>
    </row>
    <row r="339" spans="1:3" ht="25.5" x14ac:dyDescent="0.25">
      <c r="A339" s="81" t="s">
        <v>6992</v>
      </c>
      <c r="B339" s="80">
        <v>46000.598217592589</v>
      </c>
      <c r="C339" s="81" t="s">
        <v>8</v>
      </c>
    </row>
    <row r="340" spans="1:3" ht="25.5" x14ac:dyDescent="0.25">
      <c r="A340" s="81" t="s">
        <v>6993</v>
      </c>
      <c r="B340" s="80">
        <v>46003.755358796298</v>
      </c>
      <c r="C340" s="81" t="s">
        <v>381</v>
      </c>
    </row>
    <row r="341" spans="1:3" ht="25.5" x14ac:dyDescent="0.25">
      <c r="A341" s="81" t="s">
        <v>6994</v>
      </c>
      <c r="B341" s="80">
        <v>46002.628657407404</v>
      </c>
      <c r="C341" s="81" t="s">
        <v>8</v>
      </c>
    </row>
    <row r="342" spans="1:3" ht="25.5" x14ac:dyDescent="0.25">
      <c r="A342" s="81" t="s">
        <v>6995</v>
      </c>
      <c r="B342" s="80">
        <v>46000.226631944446</v>
      </c>
      <c r="C342" s="81" t="s">
        <v>932</v>
      </c>
    </row>
    <row r="343" spans="1:3" ht="38.25" x14ac:dyDescent="0.25">
      <c r="A343" s="81" t="s">
        <v>6996</v>
      </c>
      <c r="B343" s="80">
        <v>46003.246354166666</v>
      </c>
      <c r="C343" s="81" t="s">
        <v>338</v>
      </c>
    </row>
    <row r="344" spans="1:3" ht="25.5" x14ac:dyDescent="0.25">
      <c r="A344" s="81" t="s">
        <v>6997</v>
      </c>
      <c r="B344" s="80">
        <v>46003.743055555555</v>
      </c>
      <c r="C344" s="81" t="s">
        <v>12</v>
      </c>
    </row>
    <row r="345" spans="1:3" ht="25.5" x14ac:dyDescent="0.25">
      <c r="A345" s="81" t="s">
        <v>6998</v>
      </c>
      <c r="B345" s="80">
        <v>46002.622835648152</v>
      </c>
      <c r="C345" s="81" t="s">
        <v>12</v>
      </c>
    </row>
    <row r="346" spans="1:3" ht="25.5" x14ac:dyDescent="0.25">
      <c r="A346" s="81" t="s">
        <v>6999</v>
      </c>
      <c r="B346" s="80">
        <v>46003.752534722225</v>
      </c>
      <c r="C346" s="81" t="s">
        <v>13</v>
      </c>
    </row>
    <row r="347" spans="1:3" ht="25.5" x14ac:dyDescent="0.25">
      <c r="A347" s="81" t="s">
        <v>7000</v>
      </c>
      <c r="B347" s="80">
        <v>46002.919479166667</v>
      </c>
      <c r="C347" s="81" t="s">
        <v>381</v>
      </c>
    </row>
    <row r="348" spans="1:3" ht="25.5" x14ac:dyDescent="0.25">
      <c r="A348" s="81" t="s">
        <v>7001</v>
      </c>
      <c r="B348" s="80">
        <v>46002.616296296299</v>
      </c>
      <c r="C348" s="81" t="s">
        <v>7002</v>
      </c>
    </row>
    <row r="349" spans="1:3" ht="38.25" x14ac:dyDescent="0.25">
      <c r="A349" s="81" t="s">
        <v>7003</v>
      </c>
      <c r="B349" s="80">
        <v>45999.381967592592</v>
      </c>
      <c r="C349" s="81" t="s">
        <v>4505</v>
      </c>
    </row>
    <row r="350" spans="1:3" ht="38.25" x14ac:dyDescent="0.25">
      <c r="A350" s="81" t="s">
        <v>7004</v>
      </c>
      <c r="B350" s="80">
        <v>46003.642326388886</v>
      </c>
      <c r="C350" s="81" t="s">
        <v>7005</v>
      </c>
    </row>
    <row r="351" spans="1:3" x14ac:dyDescent="0.25">
      <c r="A351" s="81" t="s">
        <v>7006</v>
      </c>
      <c r="B351" s="80">
        <v>46003.616412037038</v>
      </c>
      <c r="C351" s="81" t="s">
        <v>7007</v>
      </c>
    </row>
    <row r="352" spans="1:3" ht="38.25" x14ac:dyDescent="0.25">
      <c r="A352" s="81" t="s">
        <v>7008</v>
      </c>
      <c r="B352" s="80">
        <v>46003.655972222223</v>
      </c>
      <c r="C352" s="81" t="s">
        <v>7009</v>
      </c>
    </row>
    <row r="353" spans="1:3" ht="38.25" x14ac:dyDescent="0.25">
      <c r="A353" s="81" t="s">
        <v>7010</v>
      </c>
      <c r="B353" s="80">
        <v>46003.60428240741</v>
      </c>
      <c r="C353" s="81" t="s">
        <v>4959</v>
      </c>
    </row>
    <row r="354" spans="1:3" ht="38.25" x14ac:dyDescent="0.25">
      <c r="A354" s="81" t="s">
        <v>7011</v>
      </c>
      <c r="B354" s="80">
        <v>46003.586504629631</v>
      </c>
      <c r="C354" s="81" t="s">
        <v>7012</v>
      </c>
    </row>
    <row r="355" spans="1:3" ht="25.5" x14ac:dyDescent="0.25">
      <c r="A355" s="81" t="s">
        <v>7013</v>
      </c>
      <c r="B355" s="80">
        <v>46003.521863425929</v>
      </c>
      <c r="C355" s="81" t="s">
        <v>5082</v>
      </c>
    </row>
    <row r="356" spans="1:3" ht="25.5" x14ac:dyDescent="0.25">
      <c r="A356" s="81" t="s">
        <v>7014</v>
      </c>
      <c r="B356" s="80">
        <v>46003.480497685188</v>
      </c>
      <c r="C356" s="81" t="s">
        <v>7015</v>
      </c>
    </row>
    <row r="357" spans="1:3" ht="38.25" x14ac:dyDescent="0.25">
      <c r="A357" s="81" t="s">
        <v>7016</v>
      </c>
      <c r="B357" s="80">
        <v>46003.529537037037</v>
      </c>
      <c r="C357" s="81" t="s">
        <v>7017</v>
      </c>
    </row>
    <row r="358" spans="1:3" ht="25.5" x14ac:dyDescent="0.25">
      <c r="A358" s="81" t="s">
        <v>7018</v>
      </c>
      <c r="B358" s="80">
        <v>46003.469583333332</v>
      </c>
      <c r="C358" s="81" t="s">
        <v>7019</v>
      </c>
    </row>
    <row r="359" spans="1:3" ht="25.5" x14ac:dyDescent="0.25">
      <c r="A359" s="81" t="s">
        <v>7020</v>
      </c>
      <c r="B359" s="80">
        <v>46000.632025462961</v>
      </c>
      <c r="C359" s="81" t="s">
        <v>7021</v>
      </c>
    </row>
    <row r="360" spans="1:3" ht="25.5" x14ac:dyDescent="0.25">
      <c r="A360" s="81" t="s">
        <v>7022</v>
      </c>
      <c r="B360" s="80">
        <v>46003.469189814816</v>
      </c>
      <c r="C360" s="81" t="s">
        <v>7023</v>
      </c>
    </row>
    <row r="361" spans="1:3" ht="25.5" x14ac:dyDescent="0.25">
      <c r="A361" s="81" t="s">
        <v>7024</v>
      </c>
      <c r="B361" s="80">
        <v>46003.462638888886</v>
      </c>
      <c r="C361" s="81" t="s">
        <v>7025</v>
      </c>
    </row>
    <row r="362" spans="1:3" ht="25.5" x14ac:dyDescent="0.25">
      <c r="A362" s="81" t="s">
        <v>7026</v>
      </c>
      <c r="B362" s="80">
        <v>46003.469131944446</v>
      </c>
      <c r="C362" s="81" t="s">
        <v>7027</v>
      </c>
    </row>
    <row r="363" spans="1:3" ht="25.5" x14ac:dyDescent="0.25">
      <c r="A363" s="81" t="s">
        <v>7028</v>
      </c>
      <c r="B363" s="80">
        <v>46003.474618055552</v>
      </c>
      <c r="C363" s="81" t="s">
        <v>5093</v>
      </c>
    </row>
    <row r="364" spans="1:3" ht="25.5" x14ac:dyDescent="0.25">
      <c r="A364" s="81" t="s">
        <v>7029</v>
      </c>
      <c r="B364" s="80">
        <v>46003.461284722223</v>
      </c>
      <c r="C364" s="81" t="s">
        <v>5115</v>
      </c>
    </row>
    <row r="365" spans="1:3" x14ac:dyDescent="0.25">
      <c r="A365" s="81" t="s">
        <v>7030</v>
      </c>
      <c r="B365" s="80">
        <v>46003.417083333334</v>
      </c>
      <c r="C365" s="81" t="s">
        <v>4739</v>
      </c>
    </row>
    <row r="366" spans="1:3" ht="25.5" x14ac:dyDescent="0.25">
      <c r="A366" s="81" t="s">
        <v>7031</v>
      </c>
      <c r="B366" s="80">
        <v>46003.46429398148</v>
      </c>
      <c r="C366" s="81" t="s">
        <v>7032</v>
      </c>
    </row>
    <row r="367" spans="1:3" ht="25.5" x14ac:dyDescent="0.25">
      <c r="A367" s="81" t="s">
        <v>7033</v>
      </c>
      <c r="B367" s="80">
        <v>46003.460972222223</v>
      </c>
      <c r="C367" s="81" t="s">
        <v>7034</v>
      </c>
    </row>
    <row r="368" spans="1:3" ht="25.5" x14ac:dyDescent="0.25">
      <c r="A368" s="81" t="s">
        <v>7035</v>
      </c>
      <c r="B368" s="80">
        <v>46003.459027777775</v>
      </c>
      <c r="C368" s="81" t="s">
        <v>7036</v>
      </c>
    </row>
    <row r="369" spans="1:3" ht="25.5" x14ac:dyDescent="0.25">
      <c r="A369" s="81" t="s">
        <v>7037</v>
      </c>
      <c r="B369" s="80">
        <v>46003.454398148147</v>
      </c>
      <c r="C369" s="81" t="s">
        <v>7038</v>
      </c>
    </row>
    <row r="370" spans="1:3" ht="25.5" x14ac:dyDescent="0.25">
      <c r="A370" s="81" t="s">
        <v>7039</v>
      </c>
      <c r="B370" s="80">
        <v>46000.488819444443</v>
      </c>
      <c r="C370" s="81" t="s">
        <v>5178</v>
      </c>
    </row>
    <row r="371" spans="1:3" ht="25.5" x14ac:dyDescent="0.25">
      <c r="A371" s="81" t="s">
        <v>7040</v>
      </c>
      <c r="B371" s="80">
        <v>46003.366481481484</v>
      </c>
      <c r="C371" s="81" t="s">
        <v>7041</v>
      </c>
    </row>
    <row r="372" spans="1:3" ht="25.5" x14ac:dyDescent="0.25">
      <c r="A372" s="81" t="s">
        <v>7042</v>
      </c>
      <c r="B372" s="80">
        <v>46003.692361111112</v>
      </c>
      <c r="C372" s="81" t="s">
        <v>4628</v>
      </c>
    </row>
    <row r="373" spans="1:3" ht="25.5" x14ac:dyDescent="0.25">
      <c r="A373" s="81" t="s">
        <v>7043</v>
      </c>
      <c r="B373" s="80">
        <v>46003.690497685187</v>
      </c>
      <c r="C373" s="81" t="s">
        <v>4504</v>
      </c>
    </row>
    <row r="374" spans="1:3" ht="25.5" x14ac:dyDescent="0.25">
      <c r="A374" s="81" t="s">
        <v>7044</v>
      </c>
      <c r="B374" s="80">
        <v>46003.580868055556</v>
      </c>
      <c r="C374" s="81" t="s">
        <v>4639</v>
      </c>
    </row>
    <row r="375" spans="1:3" ht="25.5" x14ac:dyDescent="0.25">
      <c r="A375" s="81" t="s">
        <v>7045</v>
      </c>
      <c r="B375" s="80">
        <v>46003.717199074075</v>
      </c>
      <c r="C375" s="81" t="s">
        <v>7046</v>
      </c>
    </row>
    <row r="376" spans="1:3" ht="25.5" x14ac:dyDescent="0.25">
      <c r="A376" s="81" t="s">
        <v>7047</v>
      </c>
      <c r="B376" s="80">
        <v>46002.302858796298</v>
      </c>
      <c r="C376" s="81" t="s">
        <v>7048</v>
      </c>
    </row>
    <row r="377" spans="1:3" ht="25.5" x14ac:dyDescent="0.25">
      <c r="A377" s="81" t="s">
        <v>7049</v>
      </c>
      <c r="B377" s="80">
        <v>46002.41065972222</v>
      </c>
      <c r="C377" s="81" t="s">
        <v>7050</v>
      </c>
    </row>
    <row r="378" spans="1:3" ht="25.5" x14ac:dyDescent="0.25">
      <c r="A378" s="81" t="s">
        <v>7051</v>
      </c>
      <c r="B378" s="80">
        <v>46001.48778935185</v>
      </c>
      <c r="C378" s="81" t="s">
        <v>7052</v>
      </c>
    </row>
    <row r="379" spans="1:3" ht="25.5" x14ac:dyDescent="0.25">
      <c r="A379" s="81" t="s">
        <v>7053</v>
      </c>
      <c r="B379" s="80">
        <v>46001.461238425924</v>
      </c>
      <c r="C379" s="81" t="s">
        <v>4633</v>
      </c>
    </row>
    <row r="380" spans="1:3" ht="25.5" x14ac:dyDescent="0.25">
      <c r="A380" s="81" t="s">
        <v>7054</v>
      </c>
      <c r="B380" s="80">
        <v>46003.58630787037</v>
      </c>
      <c r="C380" s="81" t="s">
        <v>11</v>
      </c>
    </row>
    <row r="381" spans="1:3" ht="25.5" x14ac:dyDescent="0.25">
      <c r="A381" s="81" t="s">
        <v>7055</v>
      </c>
      <c r="B381" s="80">
        <v>46003.625138888892</v>
      </c>
      <c r="C381" s="81" t="s">
        <v>4504</v>
      </c>
    </row>
    <row r="382" spans="1:3" ht="25.5" x14ac:dyDescent="0.25">
      <c r="A382" s="81" t="s">
        <v>7056</v>
      </c>
      <c r="B382" s="80">
        <v>46003.690266203703</v>
      </c>
      <c r="C382" s="81" t="s">
        <v>4504</v>
      </c>
    </row>
    <row r="383" spans="1:3" ht="25.5" x14ac:dyDescent="0.25">
      <c r="A383" s="81" t="s">
        <v>7057</v>
      </c>
      <c r="B383" s="80">
        <v>46000.873067129629</v>
      </c>
      <c r="C383" s="81" t="s">
        <v>199</v>
      </c>
    </row>
    <row r="384" spans="1:3" ht="51" x14ac:dyDescent="0.25">
      <c r="A384" s="81" t="s">
        <v>7058</v>
      </c>
      <c r="B384" s="80">
        <v>46001.403877314813</v>
      </c>
      <c r="C384" s="81" t="s">
        <v>7059</v>
      </c>
    </row>
    <row r="385" spans="1:3" ht="25.5" x14ac:dyDescent="0.25">
      <c r="A385" s="81" t="s">
        <v>7060</v>
      </c>
      <c r="B385" s="80">
        <v>46002.584756944445</v>
      </c>
      <c r="C385" s="81" t="s">
        <v>4559</v>
      </c>
    </row>
    <row r="386" spans="1:3" x14ac:dyDescent="0.25">
      <c r="A386" s="81" t="s">
        <v>7061</v>
      </c>
      <c r="B386" s="80">
        <v>46003.537986111114</v>
      </c>
      <c r="C386" s="81" t="s">
        <v>4606</v>
      </c>
    </row>
    <row r="387" spans="1:3" ht="25.5" x14ac:dyDescent="0.25">
      <c r="A387" s="81" t="s">
        <v>7062</v>
      </c>
      <c r="B387" s="80">
        <v>46003.579756944448</v>
      </c>
      <c r="C387" s="81" t="s">
        <v>4504</v>
      </c>
    </row>
    <row r="388" spans="1:3" ht="25.5" x14ac:dyDescent="0.25">
      <c r="A388" s="81" t="s">
        <v>7063</v>
      </c>
      <c r="B388" s="80">
        <v>46002.389548611114</v>
      </c>
      <c r="C388" s="81" t="s">
        <v>13</v>
      </c>
    </row>
    <row r="389" spans="1:3" ht="38.25" x14ac:dyDescent="0.25">
      <c r="A389" s="81" t="s">
        <v>7064</v>
      </c>
      <c r="B389" s="80">
        <v>46001.626099537039</v>
      </c>
      <c r="C389" s="81" t="s">
        <v>4505</v>
      </c>
    </row>
    <row r="390" spans="1:3" ht="25.5" x14ac:dyDescent="0.25">
      <c r="A390" s="81" t="s">
        <v>7065</v>
      </c>
      <c r="B390" s="80">
        <v>46003.699953703705</v>
      </c>
      <c r="C390" s="81" t="s">
        <v>13</v>
      </c>
    </row>
    <row r="391" spans="1:3" ht="25.5" x14ac:dyDescent="0.25">
      <c r="A391" s="81" t="s">
        <v>7066</v>
      </c>
      <c r="B391" s="80">
        <v>46003.432534722226</v>
      </c>
      <c r="C391" s="81" t="s">
        <v>4636</v>
      </c>
    </row>
    <row r="392" spans="1:3" ht="25.5" x14ac:dyDescent="0.25">
      <c r="A392" s="81" t="s">
        <v>7067</v>
      </c>
      <c r="B392" s="80">
        <v>46003.663831018515</v>
      </c>
      <c r="C392" s="81" t="s">
        <v>4882</v>
      </c>
    </row>
    <row r="393" spans="1:3" ht="25.5" x14ac:dyDescent="0.25">
      <c r="A393" s="81" t="s">
        <v>7068</v>
      </c>
      <c r="B393" s="80">
        <v>46003.681574074071</v>
      </c>
      <c r="C393" s="81" t="s">
        <v>4613</v>
      </c>
    </row>
    <row r="394" spans="1:3" ht="25.5" x14ac:dyDescent="0.25">
      <c r="A394" s="81" t="s">
        <v>7069</v>
      </c>
      <c r="B394" s="80">
        <v>46003.300578703704</v>
      </c>
      <c r="C394" s="81" t="s">
        <v>4543</v>
      </c>
    </row>
    <row r="395" spans="1:3" ht="25.5" x14ac:dyDescent="0.25">
      <c r="A395" s="81" t="s">
        <v>7070</v>
      </c>
      <c r="B395" s="80">
        <v>46003.671724537038</v>
      </c>
      <c r="C395" s="81" t="s">
        <v>4613</v>
      </c>
    </row>
    <row r="396" spans="1:3" ht="25.5" x14ac:dyDescent="0.25">
      <c r="A396" s="81" t="s">
        <v>7071</v>
      </c>
      <c r="B396" s="80">
        <v>46003.669062499997</v>
      </c>
      <c r="C396" s="81" t="s">
        <v>4882</v>
      </c>
    </row>
    <row r="397" spans="1:3" ht="25.5" x14ac:dyDescent="0.25">
      <c r="A397" s="81" t="s">
        <v>7072</v>
      </c>
      <c r="B397" s="80">
        <v>46002.654803240737</v>
      </c>
      <c r="C397" s="81" t="s">
        <v>5084</v>
      </c>
    </row>
    <row r="398" spans="1:3" ht="25.5" x14ac:dyDescent="0.25">
      <c r="A398" s="81" t="s">
        <v>7073</v>
      </c>
      <c r="B398" s="80">
        <v>46001.625104166669</v>
      </c>
      <c r="C398" s="81" t="s">
        <v>5244</v>
      </c>
    </row>
    <row r="399" spans="1:3" ht="25.5" x14ac:dyDescent="0.25">
      <c r="A399" s="81" t="s">
        <v>7074</v>
      </c>
      <c r="B399" s="80">
        <v>46001.626909722225</v>
      </c>
      <c r="C399" s="81" t="s">
        <v>5244</v>
      </c>
    </row>
    <row r="400" spans="1:3" ht="25.5" x14ac:dyDescent="0.25">
      <c r="A400" s="81" t="s">
        <v>7075</v>
      </c>
      <c r="B400" s="80">
        <v>46003.678877314815</v>
      </c>
      <c r="C400" s="81" t="s">
        <v>13</v>
      </c>
    </row>
    <row r="401" spans="1:3" ht="25.5" x14ac:dyDescent="0.25">
      <c r="A401" s="81" t="s">
        <v>7076</v>
      </c>
      <c r="B401" s="80">
        <v>46003.681932870371</v>
      </c>
      <c r="C401" s="81" t="s">
        <v>4637</v>
      </c>
    </row>
    <row r="402" spans="1:3" ht="25.5" x14ac:dyDescent="0.25">
      <c r="A402" s="81" t="s">
        <v>7077</v>
      </c>
      <c r="B402" s="80">
        <v>46003.681967592594</v>
      </c>
      <c r="C402" s="81" t="s">
        <v>7078</v>
      </c>
    </row>
    <row r="403" spans="1:3" ht="25.5" x14ac:dyDescent="0.25">
      <c r="A403" s="81" t="s">
        <v>7079</v>
      </c>
      <c r="B403" s="80">
        <v>46001.705057870371</v>
      </c>
      <c r="C403" s="81" t="s">
        <v>5314</v>
      </c>
    </row>
    <row r="404" spans="1:3" x14ac:dyDescent="0.25">
      <c r="A404" s="81" t="s">
        <v>7080</v>
      </c>
      <c r="B404" s="80">
        <v>46002.617592592593</v>
      </c>
      <c r="C404" s="81" t="s">
        <v>7081</v>
      </c>
    </row>
    <row r="405" spans="1:3" ht="38.25" x14ac:dyDescent="0.25">
      <c r="A405" s="81" t="s">
        <v>7082</v>
      </c>
      <c r="B405" s="80">
        <v>46003.399953703702</v>
      </c>
      <c r="C405" s="81" t="s">
        <v>7083</v>
      </c>
    </row>
    <row r="406" spans="1:3" ht="25.5" x14ac:dyDescent="0.25">
      <c r="A406" s="81" t="s">
        <v>7084</v>
      </c>
      <c r="B406" s="80">
        <v>46003.407546296294</v>
      </c>
      <c r="C406" s="81" t="s">
        <v>7085</v>
      </c>
    </row>
    <row r="407" spans="1:3" ht="25.5" x14ac:dyDescent="0.25">
      <c r="A407" s="81" t="s">
        <v>7086</v>
      </c>
      <c r="B407" s="80">
        <v>46002.574953703705</v>
      </c>
      <c r="C407" s="81" t="s">
        <v>4628</v>
      </c>
    </row>
    <row r="408" spans="1:3" ht="25.5" x14ac:dyDescent="0.25">
      <c r="A408" s="81" t="s">
        <v>7087</v>
      </c>
      <c r="B408" s="80">
        <v>46003.668900462966</v>
      </c>
      <c r="C408" s="81" t="s">
        <v>12</v>
      </c>
    </row>
    <row r="409" spans="1:3" ht="25.5" x14ac:dyDescent="0.25">
      <c r="A409" s="81" t="s">
        <v>7088</v>
      </c>
      <c r="B409" s="80">
        <v>46003.675856481481</v>
      </c>
      <c r="C409" s="81" t="s">
        <v>8</v>
      </c>
    </row>
    <row r="410" spans="1:3" ht="25.5" x14ac:dyDescent="0.25">
      <c r="A410" s="81" t="s">
        <v>7089</v>
      </c>
      <c r="B410" s="80">
        <v>46003.675254629627</v>
      </c>
      <c r="C410" s="81" t="s">
        <v>4541</v>
      </c>
    </row>
    <row r="411" spans="1:3" ht="25.5" x14ac:dyDescent="0.25">
      <c r="A411" s="81" t="s">
        <v>7090</v>
      </c>
      <c r="B411" s="80">
        <v>46000.455601851849</v>
      </c>
      <c r="C411" s="81" t="s">
        <v>13</v>
      </c>
    </row>
    <row r="412" spans="1:3" ht="38.25" x14ac:dyDescent="0.25">
      <c r="A412" s="81" t="s">
        <v>7091</v>
      </c>
      <c r="B412" s="80">
        <v>46003.674108796295</v>
      </c>
      <c r="C412" s="81" t="s">
        <v>7092</v>
      </c>
    </row>
    <row r="413" spans="1:3" ht="25.5" x14ac:dyDescent="0.25">
      <c r="A413" s="81" t="s">
        <v>7093</v>
      </c>
      <c r="B413" s="80">
        <v>46000.57234953704</v>
      </c>
      <c r="C413" s="81" t="s">
        <v>4634</v>
      </c>
    </row>
    <row r="414" spans="1:3" ht="25.5" x14ac:dyDescent="0.25">
      <c r="A414" s="81" t="s">
        <v>7094</v>
      </c>
      <c r="B414" s="80">
        <v>46002.488287037035</v>
      </c>
      <c r="C414" s="81" t="s">
        <v>7095</v>
      </c>
    </row>
    <row r="415" spans="1:3" ht="51" x14ac:dyDescent="0.25">
      <c r="A415" s="81" t="s">
        <v>7096</v>
      </c>
      <c r="B415" s="80">
        <v>46000.618645833332</v>
      </c>
      <c r="C415" s="81" t="s">
        <v>5222</v>
      </c>
    </row>
    <row r="416" spans="1:3" ht="25.5" x14ac:dyDescent="0.25">
      <c r="A416" s="81" t="s">
        <v>7097</v>
      </c>
      <c r="B416" s="80">
        <v>46003.671099537038</v>
      </c>
      <c r="C416" s="81" t="s">
        <v>4801</v>
      </c>
    </row>
    <row r="417" spans="1:3" ht="25.5" x14ac:dyDescent="0.25">
      <c r="A417" s="81" t="s">
        <v>7098</v>
      </c>
      <c r="B417" s="80">
        <v>46003.645960648151</v>
      </c>
      <c r="C417" s="81" t="s">
        <v>7099</v>
      </c>
    </row>
    <row r="418" spans="1:3" ht="25.5" x14ac:dyDescent="0.25">
      <c r="A418" s="81" t="s">
        <v>7100</v>
      </c>
      <c r="B418" s="80">
        <v>46003.577361111114</v>
      </c>
      <c r="C418" s="81" t="s">
        <v>7101</v>
      </c>
    </row>
    <row r="419" spans="1:3" x14ac:dyDescent="0.25">
      <c r="A419" s="81" t="s">
        <v>7102</v>
      </c>
      <c r="B419" s="80">
        <v>46003.66196759259</v>
      </c>
      <c r="C419" s="81" t="s">
        <v>4606</v>
      </c>
    </row>
    <row r="420" spans="1:3" ht="25.5" x14ac:dyDescent="0.25">
      <c r="A420" s="81" t="s">
        <v>7103</v>
      </c>
      <c r="B420" s="80">
        <v>46001.429479166669</v>
      </c>
      <c r="C420" s="81" t="s">
        <v>4614</v>
      </c>
    </row>
    <row r="421" spans="1:3" ht="38.25" x14ac:dyDescent="0.25">
      <c r="A421" s="81" t="s">
        <v>7104</v>
      </c>
      <c r="B421" s="80">
        <v>46003.640023148146</v>
      </c>
      <c r="C421" s="81" t="s">
        <v>4505</v>
      </c>
    </row>
    <row r="422" spans="1:3" ht="25.5" x14ac:dyDescent="0.25">
      <c r="A422" s="81" t="s">
        <v>7105</v>
      </c>
      <c r="B422" s="80">
        <v>46003.608043981483</v>
      </c>
      <c r="C422" s="81" t="s">
        <v>7106</v>
      </c>
    </row>
    <row r="423" spans="1:3" ht="25.5" x14ac:dyDescent="0.25">
      <c r="A423" s="81" t="s">
        <v>7107</v>
      </c>
      <c r="B423" s="80">
        <v>46003.661944444444</v>
      </c>
      <c r="C423" s="81" t="s">
        <v>4504</v>
      </c>
    </row>
    <row r="424" spans="1:3" ht="25.5" x14ac:dyDescent="0.25">
      <c r="A424" s="81" t="s">
        <v>7108</v>
      </c>
      <c r="B424" s="80">
        <v>46003.624664351853</v>
      </c>
      <c r="C424" s="81" t="s">
        <v>7109</v>
      </c>
    </row>
    <row r="425" spans="1:3" ht="25.5" x14ac:dyDescent="0.25">
      <c r="A425" s="81" t="s">
        <v>7110</v>
      </c>
      <c r="B425" s="80">
        <v>46003.652789351851</v>
      </c>
      <c r="C425" s="81" t="s">
        <v>5499</v>
      </c>
    </row>
    <row r="426" spans="1:3" ht="25.5" x14ac:dyDescent="0.25">
      <c r="A426" s="81" t="s">
        <v>7111</v>
      </c>
      <c r="B426" s="80">
        <v>46003.658217592594</v>
      </c>
      <c r="C426" s="81" t="s">
        <v>12</v>
      </c>
    </row>
    <row r="427" spans="1:3" ht="38.25" x14ac:dyDescent="0.25">
      <c r="A427" s="81" t="s">
        <v>7112</v>
      </c>
      <c r="B427" s="80">
        <v>46003.643726851849</v>
      </c>
      <c r="C427" s="81" t="s">
        <v>7113</v>
      </c>
    </row>
    <row r="428" spans="1:3" ht="25.5" x14ac:dyDescent="0.25">
      <c r="A428" s="81" t="s">
        <v>7114</v>
      </c>
      <c r="B428" s="80">
        <v>46003.616736111115</v>
      </c>
      <c r="C428" s="81" t="s">
        <v>4619</v>
      </c>
    </row>
    <row r="429" spans="1:3" ht="25.5" x14ac:dyDescent="0.25">
      <c r="A429" s="81" t="s">
        <v>7115</v>
      </c>
      <c r="B429" s="80">
        <v>46003.534618055557</v>
      </c>
      <c r="C429" s="81" t="s">
        <v>13</v>
      </c>
    </row>
    <row r="430" spans="1:3" ht="25.5" x14ac:dyDescent="0.25">
      <c r="A430" s="81" t="s">
        <v>7116</v>
      </c>
      <c r="B430" s="80">
        <v>46003.546898148146</v>
      </c>
      <c r="C430" s="81" t="s">
        <v>6649</v>
      </c>
    </row>
    <row r="431" spans="1:3" ht="25.5" x14ac:dyDescent="0.25">
      <c r="A431" s="81" t="s">
        <v>7117</v>
      </c>
      <c r="B431" s="80">
        <v>46003.65184027778</v>
      </c>
      <c r="C431" s="81" t="s">
        <v>13</v>
      </c>
    </row>
    <row r="432" spans="1:3" ht="38.25" x14ac:dyDescent="0.25">
      <c r="A432" s="81" t="s">
        <v>7118</v>
      </c>
      <c r="B432" s="80">
        <v>46003.554907407408</v>
      </c>
      <c r="C432" s="81" t="s">
        <v>7119</v>
      </c>
    </row>
    <row r="433" spans="1:3" ht="25.5" x14ac:dyDescent="0.25">
      <c r="A433" s="81" t="s">
        <v>7120</v>
      </c>
      <c r="B433" s="80">
        <v>46003.543692129628</v>
      </c>
      <c r="C433" s="81" t="s">
        <v>7121</v>
      </c>
    </row>
    <row r="434" spans="1:3" ht="25.5" x14ac:dyDescent="0.25">
      <c r="A434" s="81" t="s">
        <v>7122</v>
      </c>
      <c r="B434" s="80">
        <v>46003.579733796294</v>
      </c>
      <c r="C434" s="81" t="s">
        <v>5884</v>
      </c>
    </row>
    <row r="435" spans="1:3" x14ac:dyDescent="0.25">
      <c r="A435" s="81" t="s">
        <v>7123</v>
      </c>
      <c r="B435" s="80">
        <v>46003.648645833331</v>
      </c>
      <c r="C435" s="81" t="s">
        <v>7124</v>
      </c>
    </row>
    <row r="436" spans="1:3" ht="25.5" x14ac:dyDescent="0.25">
      <c r="A436" s="81" t="s">
        <v>7125</v>
      </c>
      <c r="B436" s="80">
        <v>46001.593981481485</v>
      </c>
      <c r="C436" s="81" t="s">
        <v>7126</v>
      </c>
    </row>
    <row r="437" spans="1:3" ht="25.5" x14ac:dyDescent="0.25">
      <c r="A437" s="81" t="s">
        <v>7127</v>
      </c>
      <c r="B437" s="80">
        <v>46003.621817129628</v>
      </c>
      <c r="C437" s="81" t="s">
        <v>4613</v>
      </c>
    </row>
    <row r="438" spans="1:3" ht="38.25" x14ac:dyDescent="0.25">
      <c r="A438" s="81" t="s">
        <v>7128</v>
      </c>
      <c r="B438" s="80">
        <v>46003.645104166666</v>
      </c>
      <c r="C438" s="81" t="s">
        <v>7005</v>
      </c>
    </row>
    <row r="439" spans="1:3" ht="38.25" x14ac:dyDescent="0.25">
      <c r="A439" s="81" t="s">
        <v>7129</v>
      </c>
      <c r="B439" s="80">
        <v>46003.643958333334</v>
      </c>
      <c r="C439" s="81" t="s">
        <v>7005</v>
      </c>
    </row>
    <row r="440" spans="1:3" ht="25.5" x14ac:dyDescent="0.25">
      <c r="A440" s="81" t="s">
        <v>7130</v>
      </c>
      <c r="B440" s="80">
        <v>46003.575752314813</v>
      </c>
      <c r="C440" s="81" t="s">
        <v>7131</v>
      </c>
    </row>
    <row r="441" spans="1:3" ht="25.5" x14ac:dyDescent="0.25">
      <c r="A441" s="81" t="s">
        <v>7132</v>
      </c>
      <c r="B441" s="80">
        <v>46003.641840277778</v>
      </c>
      <c r="C441" s="81" t="s">
        <v>7133</v>
      </c>
    </row>
    <row r="442" spans="1:3" ht="25.5" x14ac:dyDescent="0.25">
      <c r="A442" s="81" t="s">
        <v>7134</v>
      </c>
      <c r="B442" s="80">
        <v>46001.29892361111</v>
      </c>
      <c r="C442" s="81" t="s">
        <v>11</v>
      </c>
    </row>
    <row r="443" spans="1:3" ht="25.5" x14ac:dyDescent="0.25">
      <c r="A443" s="81" t="s">
        <v>7135</v>
      </c>
      <c r="B443" s="80">
        <v>46001.641365740739</v>
      </c>
      <c r="C443" s="81" t="s">
        <v>7</v>
      </c>
    </row>
    <row r="444" spans="1:3" ht="25.5" x14ac:dyDescent="0.25">
      <c r="A444" s="81" t="s">
        <v>7136</v>
      </c>
      <c r="B444" s="80">
        <v>46002.362060185187</v>
      </c>
      <c r="C444" s="81" t="s">
        <v>11</v>
      </c>
    </row>
    <row r="445" spans="1:3" ht="25.5" x14ac:dyDescent="0.25">
      <c r="A445" s="81" t="s">
        <v>7137</v>
      </c>
      <c r="B445" s="80">
        <v>46003.457824074074</v>
      </c>
      <c r="C445" s="81" t="s">
        <v>7138</v>
      </c>
    </row>
    <row r="446" spans="1:3" ht="25.5" x14ac:dyDescent="0.25">
      <c r="A446" s="81" t="s">
        <v>7139</v>
      </c>
      <c r="B446" s="80">
        <v>46002.660439814812</v>
      </c>
      <c r="C446" s="81" t="s">
        <v>12</v>
      </c>
    </row>
    <row r="447" spans="1:3" ht="25.5" x14ac:dyDescent="0.25">
      <c r="A447" s="81" t="s">
        <v>7140</v>
      </c>
      <c r="B447" s="80">
        <v>46003.633310185185</v>
      </c>
      <c r="C447" s="81" t="s">
        <v>7141</v>
      </c>
    </row>
    <row r="448" spans="1:3" ht="25.5" x14ac:dyDescent="0.25">
      <c r="A448" s="81" t="s">
        <v>7142</v>
      </c>
      <c r="B448" s="80">
        <v>46001.720868055556</v>
      </c>
      <c r="C448" s="81" t="s">
        <v>12</v>
      </c>
    </row>
    <row r="449" spans="1:3" ht="25.5" x14ac:dyDescent="0.25">
      <c r="A449" s="81" t="s">
        <v>7143</v>
      </c>
      <c r="B449" s="80">
        <v>46003.618622685186</v>
      </c>
      <c r="C449" s="81" t="s">
        <v>4543</v>
      </c>
    </row>
    <row r="450" spans="1:3" ht="25.5" x14ac:dyDescent="0.25">
      <c r="A450" s="81" t="s">
        <v>7144</v>
      </c>
      <c r="B450" s="80">
        <v>46002.978460648148</v>
      </c>
      <c r="C450" s="81" t="s">
        <v>1359</v>
      </c>
    </row>
    <row r="451" spans="1:3" ht="25.5" x14ac:dyDescent="0.25">
      <c r="A451" s="81" t="s">
        <v>7145</v>
      </c>
      <c r="B451" s="80">
        <v>46002.643148148149</v>
      </c>
      <c r="C451" s="81" t="s">
        <v>13</v>
      </c>
    </row>
    <row r="452" spans="1:3" ht="25.5" x14ac:dyDescent="0.25">
      <c r="A452" s="81" t="s">
        <v>7146</v>
      </c>
      <c r="B452" s="80">
        <v>46002.6405787037</v>
      </c>
      <c r="C452" s="81" t="s">
        <v>4543</v>
      </c>
    </row>
    <row r="453" spans="1:3" ht="25.5" x14ac:dyDescent="0.25">
      <c r="A453" s="81" t="s">
        <v>7147</v>
      </c>
      <c r="B453" s="80">
        <v>45999.459027777775</v>
      </c>
      <c r="C453" s="81" t="s">
        <v>12</v>
      </c>
    </row>
    <row r="454" spans="1:3" ht="25.5" x14ac:dyDescent="0.25">
      <c r="A454" s="81" t="s">
        <v>7148</v>
      </c>
      <c r="B454" s="80">
        <v>45999.522118055553</v>
      </c>
      <c r="C454" s="81" t="s">
        <v>7149</v>
      </c>
    </row>
    <row r="455" spans="1:3" ht="25.5" x14ac:dyDescent="0.25">
      <c r="A455" s="81" t="s">
        <v>7150</v>
      </c>
      <c r="B455" s="80">
        <v>46002.511689814812</v>
      </c>
      <c r="C455" s="81" t="s">
        <v>7151</v>
      </c>
    </row>
    <row r="456" spans="1:3" ht="25.5" x14ac:dyDescent="0.25">
      <c r="A456" s="81" t="s">
        <v>7152</v>
      </c>
      <c r="B456" s="80">
        <v>46003.558495370373</v>
      </c>
      <c r="C456" s="81" t="s">
        <v>4762</v>
      </c>
    </row>
    <row r="457" spans="1:3" ht="25.5" x14ac:dyDescent="0.25">
      <c r="A457" s="81" t="s">
        <v>7153</v>
      </c>
      <c r="B457" s="80">
        <v>46003.438263888886</v>
      </c>
      <c r="C457" s="81" t="s">
        <v>5</v>
      </c>
    </row>
    <row r="458" spans="1:3" ht="25.5" x14ac:dyDescent="0.25">
      <c r="A458" s="81" t="s">
        <v>7154</v>
      </c>
      <c r="B458" s="80">
        <v>45999.448287037034</v>
      </c>
      <c r="C458" s="81" t="s">
        <v>12</v>
      </c>
    </row>
    <row r="459" spans="1:3" ht="38.25" x14ac:dyDescent="0.25">
      <c r="A459" s="81" t="s">
        <v>7155</v>
      </c>
      <c r="B459" s="80">
        <v>46003.556793981479</v>
      </c>
      <c r="C459" s="81" t="s">
        <v>7156</v>
      </c>
    </row>
    <row r="460" spans="1:3" ht="25.5" x14ac:dyDescent="0.25">
      <c r="A460" s="81" t="s">
        <v>7157</v>
      </c>
      <c r="B460" s="80">
        <v>46000.537175925929</v>
      </c>
      <c r="C460" s="81" t="s">
        <v>4543</v>
      </c>
    </row>
    <row r="461" spans="1:3" ht="25.5" x14ac:dyDescent="0.25">
      <c r="A461" s="81" t="s">
        <v>7158</v>
      </c>
      <c r="B461" s="80">
        <v>46003.617835648147</v>
      </c>
      <c r="C461" s="81" t="s">
        <v>13</v>
      </c>
    </row>
    <row r="462" spans="1:3" ht="25.5" x14ac:dyDescent="0.25">
      <c r="A462" s="81" t="s">
        <v>7159</v>
      </c>
      <c r="B462" s="80">
        <v>45999.380439814813</v>
      </c>
      <c r="C462" s="81" t="s">
        <v>11</v>
      </c>
    </row>
    <row r="463" spans="1:3" ht="25.5" x14ac:dyDescent="0.25">
      <c r="A463" s="81" t="s">
        <v>7160</v>
      </c>
      <c r="B463" s="80">
        <v>46002.424247685187</v>
      </c>
      <c r="C463" s="81" t="s">
        <v>8</v>
      </c>
    </row>
    <row r="464" spans="1:3" ht="25.5" x14ac:dyDescent="0.25">
      <c r="A464" s="81" t="s">
        <v>7161</v>
      </c>
      <c r="B464" s="80">
        <v>46003.63008101852</v>
      </c>
      <c r="C464" s="81" t="s">
        <v>12</v>
      </c>
    </row>
    <row r="465" spans="1:3" ht="25.5" x14ac:dyDescent="0.25">
      <c r="A465" s="81" t="s">
        <v>7162</v>
      </c>
      <c r="B465" s="80">
        <v>46003.611574074072</v>
      </c>
      <c r="C465" s="81" t="s">
        <v>4745</v>
      </c>
    </row>
    <row r="466" spans="1:3" ht="25.5" x14ac:dyDescent="0.25">
      <c r="A466" s="81" t="s">
        <v>7163</v>
      </c>
      <c r="B466" s="80">
        <v>46003.628865740742</v>
      </c>
      <c r="C466" s="81" t="s">
        <v>13</v>
      </c>
    </row>
    <row r="467" spans="1:3" x14ac:dyDescent="0.25">
      <c r="A467" s="81" t="s">
        <v>7164</v>
      </c>
      <c r="B467" s="80">
        <v>46002.496550925927</v>
      </c>
      <c r="C467" s="81" t="s">
        <v>4739</v>
      </c>
    </row>
    <row r="468" spans="1:3" ht="25.5" x14ac:dyDescent="0.25">
      <c r="A468" s="81" t="s">
        <v>7165</v>
      </c>
      <c r="B468" s="80">
        <v>46002.431979166664</v>
      </c>
      <c r="C468" s="81" t="s">
        <v>13</v>
      </c>
    </row>
    <row r="469" spans="1:3" ht="25.5" x14ac:dyDescent="0.25">
      <c r="A469" s="81" t="s">
        <v>7166</v>
      </c>
      <c r="B469" s="80">
        <v>46003.625127314815</v>
      </c>
      <c r="C469" s="81" t="s">
        <v>4504</v>
      </c>
    </row>
    <row r="470" spans="1:3" ht="25.5" x14ac:dyDescent="0.25">
      <c r="A470" s="81" t="s">
        <v>7167</v>
      </c>
      <c r="B470" s="80">
        <v>46001.61440972222</v>
      </c>
      <c r="C470" s="81" t="s">
        <v>6906</v>
      </c>
    </row>
    <row r="471" spans="1:3" x14ac:dyDescent="0.25">
      <c r="A471" s="81" t="s">
        <v>7168</v>
      </c>
      <c r="B471" s="80">
        <v>46003.622361111113</v>
      </c>
      <c r="C471" s="81" t="s">
        <v>4606</v>
      </c>
    </row>
    <row r="472" spans="1:3" ht="25.5" x14ac:dyDescent="0.25">
      <c r="A472" s="81" t="s">
        <v>7169</v>
      </c>
      <c r="B472" s="80">
        <v>46003.622615740744</v>
      </c>
      <c r="C472" s="81" t="s">
        <v>7170</v>
      </c>
    </row>
    <row r="473" spans="1:3" ht="38.25" x14ac:dyDescent="0.25">
      <c r="A473" s="81" t="s">
        <v>7171</v>
      </c>
      <c r="B473" s="80">
        <v>46003.621793981481</v>
      </c>
      <c r="C473" s="81" t="s">
        <v>4617</v>
      </c>
    </row>
    <row r="474" spans="1:3" ht="25.5" x14ac:dyDescent="0.25">
      <c r="A474" s="81" t="s">
        <v>7172</v>
      </c>
      <c r="B474" s="80">
        <v>46001.464062500003</v>
      </c>
      <c r="C474" s="81" t="s">
        <v>7173</v>
      </c>
    </row>
    <row r="475" spans="1:3" ht="25.5" x14ac:dyDescent="0.25">
      <c r="A475" s="81" t="s">
        <v>7174</v>
      </c>
      <c r="B475" s="80">
        <v>46003.547465277778</v>
      </c>
      <c r="C475" s="81" t="s">
        <v>4762</v>
      </c>
    </row>
    <row r="476" spans="1:3" ht="38.25" x14ac:dyDescent="0.25">
      <c r="A476" s="81" t="s">
        <v>7175</v>
      </c>
      <c r="B476" s="80">
        <v>46003.029594907406</v>
      </c>
      <c r="C476" s="81" t="s">
        <v>338</v>
      </c>
    </row>
    <row r="477" spans="1:3" ht="25.5" x14ac:dyDescent="0.25">
      <c r="A477" s="81" t="s">
        <v>7176</v>
      </c>
      <c r="B477" s="80">
        <v>46003.619340277779</v>
      </c>
      <c r="C477" s="81" t="s">
        <v>4504</v>
      </c>
    </row>
    <row r="478" spans="1:3" ht="25.5" x14ac:dyDescent="0.25">
      <c r="A478" s="81" t="s">
        <v>7177</v>
      </c>
      <c r="B478" s="80">
        <v>46003.602650462963</v>
      </c>
      <c r="C478" s="81" t="s">
        <v>12</v>
      </c>
    </row>
    <row r="479" spans="1:3" ht="25.5" x14ac:dyDescent="0.25">
      <c r="A479" s="81" t="s">
        <v>7178</v>
      </c>
      <c r="B479" s="80">
        <v>46003.616400462961</v>
      </c>
      <c r="C479" s="81" t="s">
        <v>7179</v>
      </c>
    </row>
    <row r="480" spans="1:3" ht="25.5" x14ac:dyDescent="0.25">
      <c r="A480" s="81" t="s">
        <v>7180</v>
      </c>
      <c r="B480" s="80">
        <v>46003.615833333337</v>
      </c>
      <c r="C480" s="81" t="s">
        <v>7131</v>
      </c>
    </row>
    <row r="481" spans="1:3" ht="25.5" x14ac:dyDescent="0.25">
      <c r="A481" s="81" t="s">
        <v>7181</v>
      </c>
      <c r="B481" s="80">
        <v>46003.262245370373</v>
      </c>
      <c r="C481" s="81" t="s">
        <v>11</v>
      </c>
    </row>
    <row r="482" spans="1:3" ht="25.5" x14ac:dyDescent="0.25">
      <c r="A482" s="81" t="s">
        <v>7182</v>
      </c>
      <c r="B482" s="80">
        <v>46000.586747685185</v>
      </c>
      <c r="C482" s="81" t="s">
        <v>13</v>
      </c>
    </row>
    <row r="483" spans="1:3" ht="25.5" x14ac:dyDescent="0.25">
      <c r="A483" s="81" t="s">
        <v>7183</v>
      </c>
      <c r="B483" s="80">
        <v>46003.570821759262</v>
      </c>
      <c r="C483" s="81" t="s">
        <v>4551</v>
      </c>
    </row>
    <row r="484" spans="1:3" ht="25.5" x14ac:dyDescent="0.25">
      <c r="A484" s="81" t="s">
        <v>7184</v>
      </c>
      <c r="B484" s="80">
        <v>45999.639120370368</v>
      </c>
      <c r="C484" s="81" t="s">
        <v>7185</v>
      </c>
    </row>
    <row r="485" spans="1:3" ht="38.25" x14ac:dyDescent="0.25">
      <c r="A485" s="81" t="s">
        <v>7186</v>
      </c>
      <c r="B485" s="80">
        <v>46003.606689814813</v>
      </c>
      <c r="C485" s="81" t="s">
        <v>4505</v>
      </c>
    </row>
    <row r="486" spans="1:3" ht="25.5" x14ac:dyDescent="0.25">
      <c r="A486" s="81" t="s">
        <v>7187</v>
      </c>
      <c r="B486" s="80">
        <v>46002.707731481481</v>
      </c>
      <c r="C486" s="81" t="s">
        <v>5115</v>
      </c>
    </row>
    <row r="487" spans="1:3" ht="25.5" x14ac:dyDescent="0.25">
      <c r="A487" s="81" t="s">
        <v>7188</v>
      </c>
      <c r="B487" s="80">
        <v>46002.841724537036</v>
      </c>
      <c r="C487" s="81" t="s">
        <v>7189</v>
      </c>
    </row>
    <row r="488" spans="1:3" ht="25.5" x14ac:dyDescent="0.25">
      <c r="A488" s="81" t="s">
        <v>7190</v>
      </c>
      <c r="B488" s="80">
        <v>46003.542534722219</v>
      </c>
      <c r="C488" s="81" t="s">
        <v>7191</v>
      </c>
    </row>
    <row r="489" spans="1:3" ht="38.25" x14ac:dyDescent="0.25">
      <c r="A489" s="81" t="s">
        <v>7192</v>
      </c>
      <c r="B489" s="80">
        <v>46002.605405092596</v>
      </c>
      <c r="C489" s="81" t="s">
        <v>4629</v>
      </c>
    </row>
    <row r="490" spans="1:3" ht="25.5" x14ac:dyDescent="0.25">
      <c r="A490" s="81" t="s">
        <v>7193</v>
      </c>
      <c r="B490" s="80">
        <v>46000.609143518515</v>
      </c>
      <c r="C490" s="81" t="s">
        <v>4615</v>
      </c>
    </row>
    <row r="491" spans="1:3" ht="25.5" x14ac:dyDescent="0.25">
      <c r="A491" s="81" t="s">
        <v>7194</v>
      </c>
      <c r="B491" s="80">
        <v>46003.601064814815</v>
      </c>
      <c r="C491" s="81" t="s">
        <v>4543</v>
      </c>
    </row>
    <row r="492" spans="1:3" ht="25.5" x14ac:dyDescent="0.25">
      <c r="A492" s="81" t="s">
        <v>7195</v>
      </c>
      <c r="B492" s="80">
        <v>46003.606180555558</v>
      </c>
      <c r="C492" s="81" t="s">
        <v>7196</v>
      </c>
    </row>
    <row r="493" spans="1:3" ht="38.25" x14ac:dyDescent="0.25">
      <c r="A493" s="81" t="s">
        <v>7197</v>
      </c>
      <c r="B493" s="80">
        <v>45999.388124999998</v>
      </c>
      <c r="C493" s="81" t="s">
        <v>4505</v>
      </c>
    </row>
    <row r="494" spans="1:3" ht="25.5" x14ac:dyDescent="0.25">
      <c r="A494" s="81" t="s">
        <v>7198</v>
      </c>
      <c r="B494" s="80">
        <v>46003.579675925925</v>
      </c>
      <c r="C494" s="81" t="s">
        <v>7199</v>
      </c>
    </row>
    <row r="495" spans="1:3" ht="25.5" x14ac:dyDescent="0.25">
      <c r="A495" s="81" t="s">
        <v>7200</v>
      </c>
      <c r="B495" s="80">
        <v>46003.60423611111</v>
      </c>
      <c r="C495" s="81" t="s">
        <v>13</v>
      </c>
    </row>
    <row r="496" spans="1:3" ht="38.25" x14ac:dyDescent="0.25">
      <c r="A496" s="81" t="s">
        <v>7201</v>
      </c>
      <c r="B496" s="80">
        <v>46003.60328703704</v>
      </c>
      <c r="C496" s="81" t="s">
        <v>4617</v>
      </c>
    </row>
    <row r="497" spans="1:3" ht="25.5" x14ac:dyDescent="0.25">
      <c r="A497" s="81" t="s">
        <v>7202</v>
      </c>
      <c r="B497" s="80">
        <v>46003.582673611112</v>
      </c>
      <c r="C497" s="81" t="s">
        <v>5072</v>
      </c>
    </row>
    <row r="498" spans="1:3" ht="25.5" x14ac:dyDescent="0.25">
      <c r="A498" s="81" t="s">
        <v>7203</v>
      </c>
      <c r="B498" s="80">
        <v>46001.750671296293</v>
      </c>
      <c r="C498" s="81" t="s">
        <v>12</v>
      </c>
    </row>
    <row r="499" spans="1:3" ht="25.5" x14ac:dyDescent="0.25">
      <c r="A499" s="81" t="s">
        <v>7204</v>
      </c>
      <c r="B499" s="80">
        <v>46003.603831018518</v>
      </c>
      <c r="C499" s="81" t="s">
        <v>4504</v>
      </c>
    </row>
    <row r="500" spans="1:3" ht="25.5" x14ac:dyDescent="0.25">
      <c r="A500" s="81" t="s">
        <v>7205</v>
      </c>
      <c r="B500" s="80">
        <v>46001.66815972222</v>
      </c>
      <c r="C500" s="81" t="s">
        <v>12</v>
      </c>
    </row>
    <row r="501" spans="1:3" ht="25.5" x14ac:dyDescent="0.25">
      <c r="A501" s="81" t="s">
        <v>7206</v>
      </c>
      <c r="B501" s="80">
        <v>46002.425729166665</v>
      </c>
      <c r="C501" s="81" t="s">
        <v>8</v>
      </c>
    </row>
    <row r="502" spans="1:3" ht="25.5" x14ac:dyDescent="0.25">
      <c r="A502" s="81" t="s">
        <v>7207</v>
      </c>
      <c r="B502" s="80">
        <v>46000.456296296295</v>
      </c>
      <c r="C502" s="81" t="s">
        <v>12</v>
      </c>
    </row>
    <row r="503" spans="1:3" ht="38.25" x14ac:dyDescent="0.25">
      <c r="A503" s="81" t="s">
        <v>7208</v>
      </c>
      <c r="B503" s="80">
        <v>46000.967013888891</v>
      </c>
      <c r="C503" s="81" t="s">
        <v>338</v>
      </c>
    </row>
    <row r="504" spans="1:3" ht="25.5" x14ac:dyDescent="0.25">
      <c r="A504" s="81" t="s">
        <v>7209</v>
      </c>
      <c r="B504" s="80">
        <v>46000.228483796294</v>
      </c>
      <c r="C504" s="81" t="s">
        <v>932</v>
      </c>
    </row>
    <row r="505" spans="1:3" ht="25.5" x14ac:dyDescent="0.25">
      <c r="A505" s="81" t="s">
        <v>7210</v>
      </c>
      <c r="B505" s="80">
        <v>46001.60533564815</v>
      </c>
      <c r="C505" s="81" t="s">
        <v>12</v>
      </c>
    </row>
    <row r="506" spans="1:3" ht="25.5" x14ac:dyDescent="0.25">
      <c r="A506" s="81" t="s">
        <v>7211</v>
      </c>
      <c r="B506" s="80">
        <v>45999.717268518521</v>
      </c>
      <c r="C506" s="81" t="s">
        <v>12</v>
      </c>
    </row>
    <row r="507" spans="1:3" ht="25.5" x14ac:dyDescent="0.25">
      <c r="A507" s="81" t="s">
        <v>7212</v>
      </c>
      <c r="B507" s="80">
        <v>46001.588206018518</v>
      </c>
      <c r="C507" s="81" t="s">
        <v>12</v>
      </c>
    </row>
    <row r="508" spans="1:3" ht="25.5" x14ac:dyDescent="0.25">
      <c r="A508" s="81" t="s">
        <v>7213</v>
      </c>
      <c r="B508" s="80">
        <v>46001.682754629626</v>
      </c>
      <c r="C508" s="81" t="s">
        <v>12</v>
      </c>
    </row>
    <row r="509" spans="1:3" ht="38.25" x14ac:dyDescent="0.25">
      <c r="A509" s="81" t="s">
        <v>7214</v>
      </c>
      <c r="B509" s="80">
        <v>46002.247141203705</v>
      </c>
      <c r="C509" s="81" t="s">
        <v>338</v>
      </c>
    </row>
    <row r="510" spans="1:3" ht="25.5" x14ac:dyDescent="0.25">
      <c r="A510" s="81" t="s">
        <v>7215</v>
      </c>
      <c r="B510" s="80">
        <v>45999.346574074072</v>
      </c>
      <c r="C510" s="81" t="s">
        <v>4543</v>
      </c>
    </row>
    <row r="511" spans="1:3" x14ac:dyDescent="0.25">
      <c r="A511" s="81" t="s">
        <v>7216</v>
      </c>
      <c r="B511" s="80">
        <v>46003.585648148146</v>
      </c>
      <c r="C511" s="81" t="s">
        <v>4739</v>
      </c>
    </row>
    <row r="512" spans="1:3" x14ac:dyDescent="0.25">
      <c r="A512" s="81" t="s">
        <v>7217</v>
      </c>
      <c r="B512" s="80">
        <v>46003.599108796298</v>
      </c>
      <c r="C512" s="81" t="s">
        <v>4739</v>
      </c>
    </row>
    <row r="513" spans="1:3" ht="38.25" x14ac:dyDescent="0.25">
      <c r="A513" s="81" t="s">
        <v>7218</v>
      </c>
      <c r="B513" s="80">
        <v>46002.576469907406</v>
      </c>
      <c r="C513" s="81" t="s">
        <v>4789</v>
      </c>
    </row>
    <row r="514" spans="1:3" ht="25.5" x14ac:dyDescent="0.25">
      <c r="A514" s="81" t="s">
        <v>7219</v>
      </c>
      <c r="B514" s="80">
        <v>46003.579837962963</v>
      </c>
      <c r="C514" s="81" t="s">
        <v>7101</v>
      </c>
    </row>
    <row r="515" spans="1:3" ht="38.25" x14ac:dyDescent="0.25">
      <c r="A515" s="81" t="s">
        <v>7220</v>
      </c>
      <c r="B515" s="80">
        <v>46003.596388888887</v>
      </c>
      <c r="C515" s="81" t="s">
        <v>4505</v>
      </c>
    </row>
    <row r="516" spans="1:3" ht="25.5" x14ac:dyDescent="0.25">
      <c r="A516" s="81" t="s">
        <v>7221</v>
      </c>
      <c r="B516" s="80">
        <v>46000.501377314817</v>
      </c>
      <c r="C516" s="81" t="s">
        <v>4621</v>
      </c>
    </row>
    <row r="517" spans="1:3" ht="38.25" x14ac:dyDescent="0.25">
      <c r="A517" s="81" t="s">
        <v>7222</v>
      </c>
      <c r="B517" s="80">
        <v>46003.595532407409</v>
      </c>
      <c r="C517" s="81" t="s">
        <v>7223</v>
      </c>
    </row>
    <row r="518" spans="1:3" ht="38.25" x14ac:dyDescent="0.25">
      <c r="A518" s="81" t="s">
        <v>7224</v>
      </c>
      <c r="B518" s="80">
        <v>46003.594444444447</v>
      </c>
      <c r="C518" s="81" t="s">
        <v>4505</v>
      </c>
    </row>
    <row r="519" spans="1:3" ht="25.5" x14ac:dyDescent="0.25">
      <c r="A519" s="81" t="s">
        <v>7225</v>
      </c>
      <c r="B519" s="80">
        <v>45999.663668981484</v>
      </c>
      <c r="C519" s="81" t="s">
        <v>4792</v>
      </c>
    </row>
    <row r="520" spans="1:3" ht="25.5" x14ac:dyDescent="0.25">
      <c r="A520" s="81" t="s">
        <v>7226</v>
      </c>
      <c r="B520" s="80">
        <v>46003.589907407404</v>
      </c>
      <c r="C520" s="81" t="s">
        <v>5609</v>
      </c>
    </row>
    <row r="521" spans="1:3" ht="38.25" x14ac:dyDescent="0.25">
      <c r="A521" s="81" t="s">
        <v>7227</v>
      </c>
      <c r="B521" s="80">
        <v>46003.588159722225</v>
      </c>
      <c r="C521" s="81" t="s">
        <v>4505</v>
      </c>
    </row>
    <row r="522" spans="1:3" ht="25.5" x14ac:dyDescent="0.25">
      <c r="A522" s="81" t="s">
        <v>7228</v>
      </c>
      <c r="B522" s="80">
        <v>46003.503703703704</v>
      </c>
      <c r="C522" s="81" t="s">
        <v>4626</v>
      </c>
    </row>
    <row r="523" spans="1:3" ht="25.5" x14ac:dyDescent="0.25">
      <c r="A523" s="81" t="s">
        <v>7229</v>
      </c>
      <c r="B523" s="80">
        <v>46003.424675925926</v>
      </c>
      <c r="C523" s="81" t="s">
        <v>7230</v>
      </c>
    </row>
    <row r="524" spans="1:3" ht="25.5" x14ac:dyDescent="0.25">
      <c r="A524" s="81" t="s">
        <v>7231</v>
      </c>
      <c r="B524" s="80">
        <v>46002.664247685185</v>
      </c>
      <c r="C524" s="81" t="s">
        <v>6979</v>
      </c>
    </row>
    <row r="525" spans="1:3" ht="38.25" x14ac:dyDescent="0.25">
      <c r="A525" s="81" t="s">
        <v>7232</v>
      </c>
      <c r="B525" s="80">
        <v>46000.3596875</v>
      </c>
      <c r="C525" s="81" t="s">
        <v>7233</v>
      </c>
    </row>
    <row r="526" spans="1:3" ht="38.25" x14ac:dyDescent="0.25">
      <c r="A526" s="81" t="s">
        <v>7234</v>
      </c>
      <c r="B526" s="80">
        <v>46003.586099537039</v>
      </c>
      <c r="C526" s="81" t="s">
        <v>4505</v>
      </c>
    </row>
    <row r="527" spans="1:3" ht="25.5" x14ac:dyDescent="0.25">
      <c r="A527" s="81" t="s">
        <v>7235</v>
      </c>
      <c r="B527" s="80">
        <v>46002.653900462959</v>
      </c>
      <c r="C527" s="81" t="s">
        <v>6979</v>
      </c>
    </row>
    <row r="528" spans="1:3" ht="25.5" x14ac:dyDescent="0.25">
      <c r="A528" s="81" t="s">
        <v>7236</v>
      </c>
      <c r="B528" s="80">
        <v>46000.29278935185</v>
      </c>
      <c r="C528" s="81" t="s">
        <v>4667</v>
      </c>
    </row>
    <row r="529" spans="1:3" ht="25.5" x14ac:dyDescent="0.25">
      <c r="A529" s="81" t="s">
        <v>7237</v>
      </c>
      <c r="B529" s="80">
        <v>46001.399826388886</v>
      </c>
      <c r="C529" s="81" t="s">
        <v>13</v>
      </c>
    </row>
    <row r="530" spans="1:3" ht="38.25" x14ac:dyDescent="0.25">
      <c r="A530" s="81" t="s">
        <v>7238</v>
      </c>
      <c r="B530" s="80">
        <v>46003.330347222225</v>
      </c>
      <c r="C530" s="81" t="s">
        <v>7239</v>
      </c>
    </row>
    <row r="531" spans="1:3" ht="25.5" x14ac:dyDescent="0.25">
      <c r="A531" s="81" t="s">
        <v>7240</v>
      </c>
      <c r="B531" s="80">
        <v>46003.572372685187</v>
      </c>
      <c r="C531" s="81" t="s">
        <v>5791</v>
      </c>
    </row>
    <row r="532" spans="1:3" ht="25.5" x14ac:dyDescent="0.25">
      <c r="A532" s="81" t="s">
        <v>7241</v>
      </c>
      <c r="B532" s="80">
        <v>46001.418009259258</v>
      </c>
      <c r="C532" s="81" t="s">
        <v>7242</v>
      </c>
    </row>
    <row r="533" spans="1:3" ht="25.5" x14ac:dyDescent="0.25">
      <c r="A533" s="81" t="s">
        <v>7243</v>
      </c>
      <c r="B533" s="80">
        <v>46003.572523148148</v>
      </c>
      <c r="C533" s="81" t="s">
        <v>11</v>
      </c>
    </row>
    <row r="534" spans="1:3" ht="25.5" x14ac:dyDescent="0.25">
      <c r="A534" s="81" t="s">
        <v>7244</v>
      </c>
      <c r="B534" s="80">
        <v>46002.496423611112</v>
      </c>
      <c r="C534" s="81" t="s">
        <v>4534</v>
      </c>
    </row>
    <row r="535" spans="1:3" ht="25.5" x14ac:dyDescent="0.25">
      <c r="A535" s="81" t="s">
        <v>7245</v>
      </c>
      <c r="B535" s="80">
        <v>46003.477916666663</v>
      </c>
      <c r="C535" s="81" t="s">
        <v>4667</v>
      </c>
    </row>
    <row r="536" spans="1:3" ht="25.5" x14ac:dyDescent="0.25">
      <c r="A536" s="81" t="s">
        <v>7246</v>
      </c>
      <c r="B536" s="80">
        <v>45999.492418981485</v>
      </c>
      <c r="C536" s="81" t="s">
        <v>4536</v>
      </c>
    </row>
    <row r="537" spans="1:3" ht="25.5" x14ac:dyDescent="0.25">
      <c r="A537" s="81" t="s">
        <v>7247</v>
      </c>
      <c r="B537" s="80">
        <v>46003.574895833335</v>
      </c>
      <c r="C537" s="81" t="s">
        <v>4509</v>
      </c>
    </row>
    <row r="538" spans="1:3" ht="25.5" x14ac:dyDescent="0.25">
      <c r="A538" s="81" t="s">
        <v>7248</v>
      </c>
      <c r="B538" s="80">
        <v>46001.441435185188</v>
      </c>
      <c r="C538" s="81" t="s">
        <v>4616</v>
      </c>
    </row>
    <row r="539" spans="1:3" ht="25.5" x14ac:dyDescent="0.25">
      <c r="A539" s="81" t="s">
        <v>7249</v>
      </c>
      <c r="B539" s="80">
        <v>46002.445763888885</v>
      </c>
      <c r="C539" s="81" t="s">
        <v>7199</v>
      </c>
    </row>
    <row r="540" spans="1:3" ht="25.5" x14ac:dyDescent="0.25">
      <c r="A540" s="81" t="s">
        <v>7250</v>
      </c>
      <c r="B540" s="80">
        <v>46001.8827662037</v>
      </c>
      <c r="C540" s="81" t="s">
        <v>7251</v>
      </c>
    </row>
    <row r="541" spans="1:3" ht="25.5" x14ac:dyDescent="0.25">
      <c r="A541" s="81" t="s">
        <v>7252</v>
      </c>
      <c r="B541" s="80">
        <v>46003.480509259258</v>
      </c>
      <c r="C541" s="81" t="s">
        <v>11</v>
      </c>
    </row>
    <row r="542" spans="1:3" ht="25.5" x14ac:dyDescent="0.25">
      <c r="A542" s="81" t="s">
        <v>7253</v>
      </c>
      <c r="B542" s="80">
        <v>46002.319108796299</v>
      </c>
      <c r="C542" s="81" t="s">
        <v>7254</v>
      </c>
    </row>
    <row r="543" spans="1:3" ht="25.5" x14ac:dyDescent="0.25">
      <c r="A543" s="81" t="s">
        <v>7255</v>
      </c>
      <c r="B543" s="80">
        <v>46002.475289351853</v>
      </c>
      <c r="C543" s="81" t="s">
        <v>7</v>
      </c>
    </row>
    <row r="544" spans="1:3" ht="25.5" x14ac:dyDescent="0.25">
      <c r="A544" s="81" t="s">
        <v>7256</v>
      </c>
      <c r="B544" s="80">
        <v>46002.45753472222</v>
      </c>
      <c r="C544" s="81" t="s">
        <v>4619</v>
      </c>
    </row>
    <row r="545" spans="1:3" ht="25.5" x14ac:dyDescent="0.25">
      <c r="A545" s="81" t="s">
        <v>7257</v>
      </c>
      <c r="B545" s="80">
        <v>46002.440081018518</v>
      </c>
      <c r="C545" s="81" t="s">
        <v>13</v>
      </c>
    </row>
    <row r="546" spans="1:3" ht="25.5" x14ac:dyDescent="0.25">
      <c r="A546" s="81" t="s">
        <v>7258</v>
      </c>
      <c r="B546" s="80">
        <v>46000.573182870372</v>
      </c>
      <c r="C546" s="81" t="s">
        <v>4555</v>
      </c>
    </row>
    <row r="547" spans="1:3" ht="25.5" x14ac:dyDescent="0.25">
      <c r="A547" s="81" t="s">
        <v>7259</v>
      </c>
      <c r="B547" s="80">
        <v>46001.393148148149</v>
      </c>
      <c r="C547" s="81" t="s">
        <v>7260</v>
      </c>
    </row>
    <row r="548" spans="1:3" ht="25.5" x14ac:dyDescent="0.25">
      <c r="A548" s="81" t="s">
        <v>7261</v>
      </c>
      <c r="B548" s="80">
        <v>46001.555023148147</v>
      </c>
      <c r="C548" s="81" t="s">
        <v>7</v>
      </c>
    </row>
    <row r="549" spans="1:3" ht="25.5" x14ac:dyDescent="0.25">
      <c r="A549" s="81" t="s">
        <v>7262</v>
      </c>
      <c r="B549" s="80">
        <v>46001.575289351851</v>
      </c>
      <c r="C549" s="81" t="s">
        <v>11</v>
      </c>
    </row>
    <row r="550" spans="1:3" ht="63.75" x14ac:dyDescent="0.25">
      <c r="A550" s="81" t="s">
        <v>7263</v>
      </c>
      <c r="B550" s="80">
        <v>46003.559120370373</v>
      </c>
      <c r="C550" s="81" t="s">
        <v>4605</v>
      </c>
    </row>
    <row r="551" spans="1:3" ht="25.5" x14ac:dyDescent="0.25">
      <c r="A551" s="81" t="s">
        <v>7264</v>
      </c>
      <c r="B551" s="80">
        <v>46003.546782407408</v>
      </c>
      <c r="C551" s="81" t="s">
        <v>4543</v>
      </c>
    </row>
    <row r="552" spans="1:3" ht="25.5" x14ac:dyDescent="0.25">
      <c r="A552" s="81" t="s">
        <v>7265</v>
      </c>
      <c r="B552" s="80">
        <v>46001.613865740743</v>
      </c>
      <c r="C552" s="81" t="s">
        <v>7266</v>
      </c>
    </row>
    <row r="553" spans="1:3" ht="25.5" x14ac:dyDescent="0.25">
      <c r="A553" s="81" t="s">
        <v>7267</v>
      </c>
      <c r="B553" s="80">
        <v>46003.56821759259</v>
      </c>
      <c r="C553" s="81" t="s">
        <v>4534</v>
      </c>
    </row>
    <row r="554" spans="1:3" ht="25.5" x14ac:dyDescent="0.25">
      <c r="A554" s="81" t="s">
        <v>7268</v>
      </c>
      <c r="B554" s="80">
        <v>46003.547048611108</v>
      </c>
      <c r="C554" s="81" t="s">
        <v>4620</v>
      </c>
    </row>
    <row r="555" spans="1:3" ht="25.5" x14ac:dyDescent="0.25">
      <c r="A555" s="81" t="s">
        <v>7269</v>
      </c>
      <c r="B555" s="80">
        <v>46001.705254629633</v>
      </c>
      <c r="C555" s="81" t="s">
        <v>7</v>
      </c>
    </row>
    <row r="556" spans="1:3" ht="63.75" x14ac:dyDescent="0.25">
      <c r="A556" s="81" t="s">
        <v>7270</v>
      </c>
      <c r="B556" s="80">
        <v>46003.545972222222</v>
      </c>
      <c r="C556" s="81" t="s">
        <v>4605</v>
      </c>
    </row>
    <row r="557" spans="1:3" ht="25.5" x14ac:dyDescent="0.25">
      <c r="A557" s="81" t="s">
        <v>7271</v>
      </c>
      <c r="B557" s="80">
        <v>46000.478020833332</v>
      </c>
      <c r="C557" s="81" t="s">
        <v>4614</v>
      </c>
    </row>
    <row r="558" spans="1:3" ht="38.25" x14ac:dyDescent="0.25">
      <c r="A558" s="81" t="s">
        <v>7272</v>
      </c>
      <c r="B558" s="80">
        <v>46001.422407407408</v>
      </c>
      <c r="C558" s="81" t="s">
        <v>7273</v>
      </c>
    </row>
    <row r="559" spans="1:3" ht="25.5" x14ac:dyDescent="0.25">
      <c r="A559" s="81" t="s">
        <v>7274</v>
      </c>
      <c r="B559" s="80">
        <v>46003.564375000002</v>
      </c>
      <c r="C559" s="81" t="s">
        <v>7275</v>
      </c>
    </row>
    <row r="560" spans="1:3" ht="25.5" x14ac:dyDescent="0.25">
      <c r="A560" s="81" t="s">
        <v>7276</v>
      </c>
      <c r="B560" s="80">
        <v>46001.397662037038</v>
      </c>
      <c r="C560" s="81" t="s">
        <v>4555</v>
      </c>
    </row>
    <row r="561" spans="1:3" ht="25.5" x14ac:dyDescent="0.25">
      <c r="A561" s="81" t="s">
        <v>7277</v>
      </c>
      <c r="B561" s="80">
        <v>46000.426805555559</v>
      </c>
      <c r="C561" s="81" t="s">
        <v>4767</v>
      </c>
    </row>
    <row r="562" spans="1:3" ht="25.5" x14ac:dyDescent="0.25">
      <c r="A562" s="81" t="s">
        <v>7278</v>
      </c>
      <c r="B562" s="80">
        <v>46000.426793981482</v>
      </c>
      <c r="C562" s="81" t="s">
        <v>4767</v>
      </c>
    </row>
    <row r="563" spans="1:3" ht="25.5" x14ac:dyDescent="0.25">
      <c r="A563" s="81" t="s">
        <v>7279</v>
      </c>
      <c r="B563" s="80">
        <v>46000.266562500001</v>
      </c>
      <c r="C563" s="81" t="s">
        <v>7280</v>
      </c>
    </row>
    <row r="564" spans="1:3" ht="25.5" x14ac:dyDescent="0.25">
      <c r="A564" s="81" t="s">
        <v>7281</v>
      </c>
      <c r="B564" s="80">
        <v>46003.556562500002</v>
      </c>
      <c r="C564" s="81" t="s">
        <v>7275</v>
      </c>
    </row>
    <row r="565" spans="1:3" ht="25.5" x14ac:dyDescent="0.25">
      <c r="A565" s="81" t="s">
        <v>7282</v>
      </c>
      <c r="B565" s="80">
        <v>45999.572731481479</v>
      </c>
      <c r="C565" s="81" t="s">
        <v>11</v>
      </c>
    </row>
    <row r="566" spans="1:3" ht="25.5" x14ac:dyDescent="0.25">
      <c r="A566" s="81" t="s">
        <v>7283</v>
      </c>
      <c r="B566" s="80">
        <v>46003.442939814813</v>
      </c>
      <c r="C566" s="81" t="s">
        <v>8</v>
      </c>
    </row>
    <row r="567" spans="1:3" ht="25.5" x14ac:dyDescent="0.25">
      <c r="A567" s="81" t="s">
        <v>7284</v>
      </c>
      <c r="B567" s="80">
        <v>46003.479907407411</v>
      </c>
      <c r="C567" s="81" t="s">
        <v>4537</v>
      </c>
    </row>
    <row r="568" spans="1:3" ht="25.5" x14ac:dyDescent="0.25">
      <c r="A568" s="81" t="s">
        <v>7285</v>
      </c>
      <c r="B568" s="80">
        <v>45999.457314814812</v>
      </c>
      <c r="C568" s="81" t="s">
        <v>4748</v>
      </c>
    </row>
    <row r="569" spans="1:3" ht="25.5" x14ac:dyDescent="0.25">
      <c r="A569" s="81" t="s">
        <v>7286</v>
      </c>
      <c r="B569" s="80">
        <v>46001.661435185182</v>
      </c>
      <c r="C569" s="81" t="s">
        <v>4613</v>
      </c>
    </row>
    <row r="570" spans="1:3" ht="25.5" x14ac:dyDescent="0.25">
      <c r="A570" s="81" t="s">
        <v>7287</v>
      </c>
      <c r="B570" s="80">
        <v>46000.359780092593</v>
      </c>
      <c r="C570" s="81" t="s">
        <v>11</v>
      </c>
    </row>
    <row r="571" spans="1:3" ht="25.5" x14ac:dyDescent="0.25">
      <c r="A571" s="81" t="s">
        <v>7288</v>
      </c>
      <c r="B571" s="80">
        <v>46001.653368055559</v>
      </c>
      <c r="C571" s="81" t="s">
        <v>4613</v>
      </c>
    </row>
    <row r="572" spans="1:3" ht="25.5" x14ac:dyDescent="0.25">
      <c r="A572" s="81" t="s">
        <v>7289</v>
      </c>
      <c r="B572" s="80">
        <v>46002.438472222224</v>
      </c>
      <c r="C572" s="81" t="s">
        <v>4762</v>
      </c>
    </row>
    <row r="573" spans="1:3" ht="25.5" x14ac:dyDescent="0.25">
      <c r="A573" s="81" t="s">
        <v>7290</v>
      </c>
      <c r="B573" s="80">
        <v>46003.552002314813</v>
      </c>
      <c r="C573" s="81" t="s">
        <v>5255</v>
      </c>
    </row>
    <row r="574" spans="1:3" ht="25.5" x14ac:dyDescent="0.25">
      <c r="A574" s="81" t="s">
        <v>7291</v>
      </c>
      <c r="B574" s="80">
        <v>46003.542372685188</v>
      </c>
      <c r="C574" s="81" t="s">
        <v>5068</v>
      </c>
    </row>
    <row r="575" spans="1:3" ht="25.5" x14ac:dyDescent="0.25">
      <c r="A575" s="81" t="s">
        <v>7292</v>
      </c>
      <c r="B575" s="80">
        <v>46003.386134259257</v>
      </c>
      <c r="C575" s="81" t="s">
        <v>4504</v>
      </c>
    </row>
    <row r="576" spans="1:3" ht="38.25" x14ac:dyDescent="0.25">
      <c r="A576" s="81" t="s">
        <v>7293</v>
      </c>
      <c r="B576" s="80">
        <v>46003.549386574072</v>
      </c>
      <c r="C576" s="81" t="s">
        <v>7119</v>
      </c>
    </row>
    <row r="577" spans="1:3" ht="25.5" x14ac:dyDescent="0.25">
      <c r="A577" s="81" t="s">
        <v>7294</v>
      </c>
      <c r="B577" s="80">
        <v>46003.479756944442</v>
      </c>
      <c r="C577" s="81" t="s">
        <v>13</v>
      </c>
    </row>
    <row r="578" spans="1:3" ht="25.5" x14ac:dyDescent="0.25">
      <c r="A578" s="81" t="s">
        <v>7295</v>
      </c>
      <c r="B578" s="80">
        <v>46001.32775462963</v>
      </c>
      <c r="C578" s="81" t="s">
        <v>6653</v>
      </c>
    </row>
    <row r="579" spans="1:3" ht="25.5" x14ac:dyDescent="0.25">
      <c r="A579" s="81" t="s">
        <v>7296</v>
      </c>
      <c r="B579" s="80">
        <v>46001.461261574077</v>
      </c>
      <c r="C579" s="81" t="s">
        <v>4633</v>
      </c>
    </row>
    <row r="580" spans="1:3" ht="25.5" x14ac:dyDescent="0.25">
      <c r="A580" s="81" t="s">
        <v>7297</v>
      </c>
      <c r="B580" s="80">
        <v>46003.510034722225</v>
      </c>
      <c r="C580" s="81" t="s">
        <v>4619</v>
      </c>
    </row>
    <row r="581" spans="1:3" ht="25.5" x14ac:dyDescent="0.25">
      <c r="A581" s="81" t="s">
        <v>7298</v>
      </c>
      <c r="B581" s="80">
        <v>46003.544421296298</v>
      </c>
      <c r="C581" s="81" t="s">
        <v>7121</v>
      </c>
    </row>
    <row r="582" spans="1:3" ht="25.5" x14ac:dyDescent="0.25">
      <c r="A582" s="81" t="s">
        <v>7299</v>
      </c>
      <c r="B582" s="80">
        <v>46000.527488425927</v>
      </c>
      <c r="C582" s="81" t="s">
        <v>7300</v>
      </c>
    </row>
    <row r="583" spans="1:3" ht="25.5" x14ac:dyDescent="0.25">
      <c r="A583" s="81" t="s">
        <v>7301</v>
      </c>
      <c r="B583" s="80">
        <v>45999.443460648145</v>
      </c>
      <c r="C583" s="81" t="s">
        <v>4551</v>
      </c>
    </row>
    <row r="584" spans="1:3" ht="25.5" x14ac:dyDescent="0.25">
      <c r="A584" s="81" t="s">
        <v>7302</v>
      </c>
      <c r="B584" s="80">
        <v>46003.358310185184</v>
      </c>
      <c r="C584" s="81" t="s">
        <v>4504</v>
      </c>
    </row>
    <row r="585" spans="1:3" ht="51" x14ac:dyDescent="0.25">
      <c r="A585" s="81" t="s">
        <v>7303</v>
      </c>
      <c r="B585" s="80">
        <v>45999.557349537034</v>
      </c>
      <c r="C585" s="81" t="s">
        <v>7304</v>
      </c>
    </row>
    <row r="586" spans="1:3" ht="38.25" x14ac:dyDescent="0.25">
      <c r="A586" s="81" t="s">
        <v>7305</v>
      </c>
      <c r="B586" s="80">
        <v>45999.459722222222</v>
      </c>
      <c r="C586" s="81" t="s">
        <v>4809</v>
      </c>
    </row>
    <row r="587" spans="1:3" ht="25.5" x14ac:dyDescent="0.25">
      <c r="A587" s="81" t="s">
        <v>7306</v>
      </c>
      <c r="B587" s="80">
        <v>46002.777766203704</v>
      </c>
      <c r="C587" s="81" t="s">
        <v>4504</v>
      </c>
    </row>
    <row r="588" spans="1:3" ht="25.5" x14ac:dyDescent="0.25">
      <c r="A588" s="81" t="s">
        <v>7307</v>
      </c>
      <c r="B588" s="80">
        <v>46003.53633101852</v>
      </c>
      <c r="C588" s="81" t="s">
        <v>11</v>
      </c>
    </row>
    <row r="589" spans="1:3" x14ac:dyDescent="0.25">
      <c r="A589" s="81" t="s">
        <v>7308</v>
      </c>
      <c r="B589" s="80">
        <v>46003.521203703705</v>
      </c>
      <c r="C589" s="81" t="s">
        <v>4606</v>
      </c>
    </row>
    <row r="590" spans="1:3" ht="25.5" x14ac:dyDescent="0.25">
      <c r="A590" s="81" t="s">
        <v>7309</v>
      </c>
      <c r="B590" s="80">
        <v>46003.538217592592</v>
      </c>
      <c r="C590" s="81" t="s">
        <v>7310</v>
      </c>
    </row>
    <row r="591" spans="1:3" ht="25.5" x14ac:dyDescent="0.25">
      <c r="A591" s="81" t="s">
        <v>7311</v>
      </c>
      <c r="B591" s="80">
        <v>46003.519687499997</v>
      </c>
      <c r="C591" s="81" t="s">
        <v>11</v>
      </c>
    </row>
    <row r="592" spans="1:3" ht="25.5" x14ac:dyDescent="0.25">
      <c r="A592" s="81" t="s">
        <v>7312</v>
      </c>
      <c r="B592" s="80">
        <v>45999.792951388888</v>
      </c>
      <c r="C592" s="81" t="s">
        <v>4797</v>
      </c>
    </row>
    <row r="593" spans="1:3" ht="25.5" x14ac:dyDescent="0.25">
      <c r="A593" s="81" t="s">
        <v>7313</v>
      </c>
      <c r="B593" s="80">
        <v>46001.390972222223</v>
      </c>
      <c r="C593" s="81" t="s">
        <v>7314</v>
      </c>
    </row>
    <row r="594" spans="1:3" ht="25.5" x14ac:dyDescent="0.25">
      <c r="A594" s="81" t="s">
        <v>7315</v>
      </c>
      <c r="B594" s="80">
        <v>46002.405393518522</v>
      </c>
      <c r="C594" s="81" t="s">
        <v>12</v>
      </c>
    </row>
    <row r="595" spans="1:3" ht="25.5" x14ac:dyDescent="0.25">
      <c r="A595" s="81" t="s">
        <v>7316</v>
      </c>
      <c r="B595" s="80">
        <v>46002.446782407409</v>
      </c>
      <c r="C595" s="81" t="s">
        <v>7317</v>
      </c>
    </row>
    <row r="596" spans="1:3" ht="38.25" x14ac:dyDescent="0.25">
      <c r="A596" s="81" t="s">
        <v>7318</v>
      </c>
      <c r="B596" s="80">
        <v>46003.524652777778</v>
      </c>
      <c r="C596" s="81" t="s">
        <v>7319</v>
      </c>
    </row>
    <row r="597" spans="1:3" ht="38.25" x14ac:dyDescent="0.25">
      <c r="A597" s="81" t="s">
        <v>7320</v>
      </c>
      <c r="B597" s="80">
        <v>45999.619108796294</v>
      </c>
      <c r="C597" s="81" t="s">
        <v>5680</v>
      </c>
    </row>
    <row r="598" spans="1:3" ht="25.5" x14ac:dyDescent="0.25">
      <c r="A598" s="81" t="s">
        <v>7321</v>
      </c>
      <c r="B598" s="80">
        <v>46003.534236111111</v>
      </c>
      <c r="C598" s="81" t="s">
        <v>4543</v>
      </c>
    </row>
    <row r="599" spans="1:3" ht="25.5" x14ac:dyDescent="0.25">
      <c r="A599" s="81" t="s">
        <v>7322</v>
      </c>
      <c r="B599" s="80">
        <v>46003.337673611109</v>
      </c>
      <c r="C599" s="81" t="s">
        <v>4504</v>
      </c>
    </row>
    <row r="600" spans="1:3" ht="25.5" x14ac:dyDescent="0.25">
      <c r="A600" s="81" t="s">
        <v>7323</v>
      </c>
      <c r="B600" s="80">
        <v>46001.411423611113</v>
      </c>
      <c r="C600" s="81" t="s">
        <v>13</v>
      </c>
    </row>
    <row r="601" spans="1:3" ht="25.5" x14ac:dyDescent="0.25">
      <c r="A601" s="81" t="s">
        <v>7324</v>
      </c>
      <c r="B601" s="80">
        <v>46003.514884259261</v>
      </c>
      <c r="C601" s="81" t="s">
        <v>7325</v>
      </c>
    </row>
    <row r="602" spans="1:3" x14ac:dyDescent="0.25">
      <c r="A602" s="81" t="s">
        <v>7326</v>
      </c>
      <c r="B602" s="80">
        <v>46003.528240740743</v>
      </c>
      <c r="C602" s="81" t="s">
        <v>4606</v>
      </c>
    </row>
    <row r="603" spans="1:3" ht="25.5" x14ac:dyDescent="0.25">
      <c r="A603" s="81" t="s">
        <v>7327</v>
      </c>
      <c r="B603" s="80">
        <v>46003.527013888888</v>
      </c>
      <c r="C603" s="81" t="s">
        <v>7328</v>
      </c>
    </row>
    <row r="604" spans="1:3" ht="25.5" x14ac:dyDescent="0.25">
      <c r="A604" s="81" t="s">
        <v>7329</v>
      </c>
      <c r="B604" s="80">
        <v>46001.393576388888</v>
      </c>
      <c r="C604" s="81" t="s">
        <v>13</v>
      </c>
    </row>
    <row r="605" spans="1:3" ht="25.5" x14ac:dyDescent="0.25">
      <c r="A605" s="81" t="s">
        <v>7330</v>
      </c>
      <c r="B605" s="80">
        <v>46003.51840277778</v>
      </c>
      <c r="C605" s="81" t="s">
        <v>13</v>
      </c>
    </row>
    <row r="606" spans="1:3" ht="25.5" x14ac:dyDescent="0.25">
      <c r="A606" s="81" t="s">
        <v>7331</v>
      </c>
      <c r="B606" s="80">
        <v>46003.524664351855</v>
      </c>
      <c r="C606" s="81" t="s">
        <v>7332</v>
      </c>
    </row>
    <row r="607" spans="1:3" ht="25.5" x14ac:dyDescent="0.25">
      <c r="A607" s="81" t="s">
        <v>7333</v>
      </c>
      <c r="B607" s="80">
        <v>46003.512002314812</v>
      </c>
      <c r="C607" s="81" t="s">
        <v>4537</v>
      </c>
    </row>
    <row r="608" spans="1:3" ht="25.5" x14ac:dyDescent="0.25">
      <c r="A608" s="81" t="s">
        <v>7334</v>
      </c>
      <c r="B608" s="80">
        <v>46003.509409722225</v>
      </c>
      <c r="C608" s="81" t="s">
        <v>6969</v>
      </c>
    </row>
    <row r="609" spans="1:3" ht="25.5" x14ac:dyDescent="0.25">
      <c r="A609" s="81" t="s">
        <v>7335</v>
      </c>
      <c r="B609" s="80">
        <v>46001.697268518517</v>
      </c>
      <c r="C609" s="81" t="s">
        <v>12</v>
      </c>
    </row>
    <row r="610" spans="1:3" ht="25.5" x14ac:dyDescent="0.25">
      <c r="A610" s="81" t="s">
        <v>7336</v>
      </c>
      <c r="B610" s="80">
        <v>46003.509085648147</v>
      </c>
      <c r="C610" s="81" t="s">
        <v>4543</v>
      </c>
    </row>
    <row r="611" spans="1:3" ht="25.5" x14ac:dyDescent="0.25">
      <c r="A611" s="81" t="s">
        <v>7337</v>
      </c>
      <c r="B611" s="80">
        <v>46000.660208333335</v>
      </c>
      <c r="C611" s="81" t="s">
        <v>4836</v>
      </c>
    </row>
    <row r="612" spans="1:3" ht="25.5" x14ac:dyDescent="0.25">
      <c r="A612" s="81" t="s">
        <v>7338</v>
      </c>
      <c r="B612" s="80">
        <v>46001.617326388892</v>
      </c>
      <c r="C612" s="81" t="s">
        <v>4762</v>
      </c>
    </row>
    <row r="613" spans="1:3" ht="25.5" x14ac:dyDescent="0.25">
      <c r="A613" s="81" t="s">
        <v>7339</v>
      </c>
      <c r="B613" s="80">
        <v>46001.652372685188</v>
      </c>
      <c r="C613" s="81" t="s">
        <v>4633</v>
      </c>
    </row>
    <row r="614" spans="1:3" ht="25.5" x14ac:dyDescent="0.25">
      <c r="A614" s="81" t="s">
        <v>7340</v>
      </c>
      <c r="B614" s="80">
        <v>46002.402430555558</v>
      </c>
      <c r="C614" s="81" t="s">
        <v>5496</v>
      </c>
    </row>
    <row r="615" spans="1:3" x14ac:dyDescent="0.25">
      <c r="A615" s="81" t="s">
        <v>7341</v>
      </c>
      <c r="B615" s="80">
        <v>46001.467962962961</v>
      </c>
      <c r="C615" s="81" t="s">
        <v>4739</v>
      </c>
    </row>
    <row r="616" spans="1:3" x14ac:dyDescent="0.25">
      <c r="A616" s="81" t="s">
        <v>7342</v>
      </c>
      <c r="B616" s="80">
        <v>46003.36314814815</v>
      </c>
      <c r="C616" s="81" t="s">
        <v>4739</v>
      </c>
    </row>
    <row r="617" spans="1:3" ht="25.5" x14ac:dyDescent="0.25">
      <c r="A617" s="81" t="s">
        <v>7343</v>
      </c>
      <c r="B617" s="80">
        <v>46003.520891203705</v>
      </c>
      <c r="C617" s="81" t="s">
        <v>7344</v>
      </c>
    </row>
    <row r="618" spans="1:3" ht="25.5" x14ac:dyDescent="0.25">
      <c r="A618" s="81" t="s">
        <v>7345</v>
      </c>
      <c r="B618" s="80">
        <v>45999.963043981479</v>
      </c>
      <c r="C618" s="81" t="s">
        <v>199</v>
      </c>
    </row>
    <row r="619" spans="1:3" ht="25.5" x14ac:dyDescent="0.25">
      <c r="A619" s="81" t="s">
        <v>7346</v>
      </c>
      <c r="B619" s="80">
        <v>46003.473020833335</v>
      </c>
      <c r="C619" s="81" t="s">
        <v>4619</v>
      </c>
    </row>
    <row r="620" spans="1:3" ht="25.5" x14ac:dyDescent="0.25">
      <c r="A620" s="81" t="s">
        <v>7347</v>
      </c>
      <c r="B620" s="80">
        <v>46001.356874999998</v>
      </c>
      <c r="C620" s="81" t="s">
        <v>11</v>
      </c>
    </row>
    <row r="621" spans="1:3" ht="25.5" x14ac:dyDescent="0.25">
      <c r="A621" s="81" t="s">
        <v>7348</v>
      </c>
      <c r="B621" s="80">
        <v>46003.47210648148</v>
      </c>
      <c r="C621" s="81" t="s">
        <v>4619</v>
      </c>
    </row>
    <row r="622" spans="1:3" ht="25.5" x14ac:dyDescent="0.25">
      <c r="A622" s="81" t="s">
        <v>7349</v>
      </c>
      <c r="B622" s="80">
        <v>46003.513321759259</v>
      </c>
      <c r="C622" s="81" t="s">
        <v>11</v>
      </c>
    </row>
    <row r="623" spans="1:3" ht="25.5" x14ac:dyDescent="0.25">
      <c r="A623" s="81" t="s">
        <v>7350</v>
      </c>
      <c r="B623" s="80">
        <v>46003.516157407408</v>
      </c>
      <c r="C623" s="81" t="s">
        <v>5597</v>
      </c>
    </row>
    <row r="624" spans="1:3" ht="25.5" x14ac:dyDescent="0.25">
      <c r="A624" s="81" t="s">
        <v>7351</v>
      </c>
      <c r="B624" s="80">
        <v>46003.277766203704</v>
      </c>
      <c r="C624" s="81" t="s">
        <v>4504</v>
      </c>
    </row>
    <row r="625" spans="1:3" ht="51" x14ac:dyDescent="0.25">
      <c r="A625" s="81" t="s">
        <v>7352</v>
      </c>
      <c r="B625" s="80">
        <v>45999.552106481482</v>
      </c>
      <c r="C625" s="81" t="s">
        <v>7304</v>
      </c>
    </row>
    <row r="626" spans="1:3" ht="25.5" x14ac:dyDescent="0.25">
      <c r="A626" s="81" t="s">
        <v>7353</v>
      </c>
      <c r="B626" s="80">
        <v>46001.485625000001</v>
      </c>
      <c r="C626" s="81" t="s">
        <v>11</v>
      </c>
    </row>
    <row r="627" spans="1:3" ht="25.5" x14ac:dyDescent="0.25">
      <c r="A627" s="81" t="s">
        <v>7354</v>
      </c>
      <c r="B627" s="80">
        <v>46002.728807870371</v>
      </c>
      <c r="C627" s="81" t="s">
        <v>4504</v>
      </c>
    </row>
    <row r="628" spans="1:3" ht="25.5" x14ac:dyDescent="0.25">
      <c r="A628" s="81" t="s">
        <v>7355</v>
      </c>
      <c r="B628" s="80">
        <v>46002.491956018515</v>
      </c>
      <c r="C628" s="81" t="s">
        <v>4555</v>
      </c>
    </row>
    <row r="629" spans="1:3" ht="25.5" x14ac:dyDescent="0.25">
      <c r="A629" s="81" t="s">
        <v>7356</v>
      </c>
      <c r="B629" s="80">
        <v>46003.510983796295</v>
      </c>
      <c r="C629" s="81" t="s">
        <v>7357</v>
      </c>
    </row>
    <row r="630" spans="1:3" ht="25.5" x14ac:dyDescent="0.25">
      <c r="A630" s="81" t="s">
        <v>7358</v>
      </c>
      <c r="B630" s="80">
        <v>46002.369050925925</v>
      </c>
      <c r="C630" s="81" t="s">
        <v>7359</v>
      </c>
    </row>
    <row r="631" spans="1:3" ht="38.25" x14ac:dyDescent="0.25">
      <c r="A631" s="81" t="s">
        <v>7360</v>
      </c>
      <c r="B631" s="80">
        <v>46002.555115740739</v>
      </c>
      <c r="C631" s="81" t="s">
        <v>4617</v>
      </c>
    </row>
    <row r="632" spans="1:3" ht="25.5" x14ac:dyDescent="0.25">
      <c r="A632" s="81" t="s">
        <v>7361</v>
      </c>
      <c r="B632" s="80">
        <v>45999.476435185185</v>
      </c>
      <c r="C632" s="81" t="s">
        <v>11</v>
      </c>
    </row>
    <row r="633" spans="1:3" x14ac:dyDescent="0.25">
      <c r="A633" s="81" t="s">
        <v>7362</v>
      </c>
      <c r="B633" s="80">
        <v>46002.418993055559</v>
      </c>
      <c r="C633" s="81" t="s">
        <v>4739</v>
      </c>
    </row>
    <row r="634" spans="1:3" ht="25.5" x14ac:dyDescent="0.25">
      <c r="A634" s="81" t="s">
        <v>7363</v>
      </c>
      <c r="B634" s="80">
        <v>46003.507974537039</v>
      </c>
      <c r="C634" s="81" t="s">
        <v>7364</v>
      </c>
    </row>
    <row r="635" spans="1:3" ht="25.5" x14ac:dyDescent="0.25">
      <c r="A635" s="81" t="s">
        <v>7365</v>
      </c>
      <c r="B635" s="80">
        <v>46002.417650462965</v>
      </c>
      <c r="C635" s="81" t="s">
        <v>8</v>
      </c>
    </row>
    <row r="636" spans="1:3" ht="25.5" x14ac:dyDescent="0.25">
      <c r="A636" s="81" t="s">
        <v>7366</v>
      </c>
      <c r="B636" s="80">
        <v>46003.427766203706</v>
      </c>
      <c r="C636" s="81" t="s">
        <v>7367</v>
      </c>
    </row>
    <row r="637" spans="1:3" ht="25.5" x14ac:dyDescent="0.25">
      <c r="A637" s="81" t="s">
        <v>7368</v>
      </c>
      <c r="B637" s="80">
        <v>46003.506539351853</v>
      </c>
      <c r="C637" s="81" t="s">
        <v>7369</v>
      </c>
    </row>
    <row r="638" spans="1:3" ht="38.25" x14ac:dyDescent="0.25">
      <c r="A638" s="81" t="s">
        <v>7370</v>
      </c>
      <c r="B638" s="80">
        <v>46003.504004629627</v>
      </c>
      <c r="C638" s="81" t="s">
        <v>4505</v>
      </c>
    </row>
    <row r="639" spans="1:3" ht="38.25" x14ac:dyDescent="0.25">
      <c r="A639" s="81" t="s">
        <v>7371</v>
      </c>
      <c r="B639" s="80">
        <v>46003.503750000003</v>
      </c>
      <c r="C639" s="81" t="s">
        <v>4505</v>
      </c>
    </row>
    <row r="640" spans="1:3" ht="25.5" x14ac:dyDescent="0.25">
      <c r="A640" s="81" t="s">
        <v>7372</v>
      </c>
      <c r="B640" s="80">
        <v>46003.497858796298</v>
      </c>
      <c r="C640" s="81" t="s">
        <v>4555</v>
      </c>
    </row>
    <row r="641" spans="1:3" x14ac:dyDescent="0.25">
      <c r="A641" s="81" t="s">
        <v>7373</v>
      </c>
      <c r="B641" s="80">
        <v>46000.306273148148</v>
      </c>
      <c r="C641" s="81" t="s">
        <v>4739</v>
      </c>
    </row>
    <row r="642" spans="1:3" ht="25.5" x14ac:dyDescent="0.25">
      <c r="A642" s="81" t="s">
        <v>7374</v>
      </c>
      <c r="B642" s="80">
        <v>46001.285763888889</v>
      </c>
      <c r="C642" s="81" t="s">
        <v>11</v>
      </c>
    </row>
    <row r="643" spans="1:3" ht="25.5" x14ac:dyDescent="0.25">
      <c r="A643" s="81" t="s">
        <v>7375</v>
      </c>
      <c r="B643" s="80">
        <v>46002.505624999998</v>
      </c>
      <c r="C643" s="81" t="s">
        <v>7376</v>
      </c>
    </row>
    <row r="644" spans="1:3" ht="38.25" x14ac:dyDescent="0.25">
      <c r="A644" s="81" t="s">
        <v>7377</v>
      </c>
      <c r="B644" s="80">
        <v>46003.497546296298</v>
      </c>
      <c r="C644" s="81" t="s">
        <v>4505</v>
      </c>
    </row>
    <row r="645" spans="1:3" ht="25.5" x14ac:dyDescent="0.25">
      <c r="A645" s="81" t="s">
        <v>7378</v>
      </c>
      <c r="B645" s="80">
        <v>46002.428865740738</v>
      </c>
      <c r="C645" s="81" t="s">
        <v>4616</v>
      </c>
    </row>
    <row r="646" spans="1:3" ht="25.5" x14ac:dyDescent="0.25">
      <c r="A646" s="81" t="s">
        <v>7379</v>
      </c>
      <c r="B646" s="80">
        <v>46002.422673611109</v>
      </c>
      <c r="C646" s="81" t="s">
        <v>4616</v>
      </c>
    </row>
    <row r="647" spans="1:3" ht="25.5" x14ac:dyDescent="0.25">
      <c r="A647" s="81" t="s">
        <v>7380</v>
      </c>
      <c r="B647" s="80">
        <v>46003.470659722225</v>
      </c>
      <c r="C647" s="81" t="s">
        <v>4555</v>
      </c>
    </row>
    <row r="648" spans="1:3" ht="25.5" x14ac:dyDescent="0.25">
      <c r="A648" s="81" t="s">
        <v>7381</v>
      </c>
      <c r="B648" s="80">
        <v>46002.561747685184</v>
      </c>
      <c r="C648" s="81" t="s">
        <v>4619</v>
      </c>
    </row>
    <row r="649" spans="1:3" ht="25.5" x14ac:dyDescent="0.25">
      <c r="A649" s="81" t="s">
        <v>7382</v>
      </c>
      <c r="B649" s="80">
        <v>46002.378344907411</v>
      </c>
      <c r="C649" s="81" t="s">
        <v>4622</v>
      </c>
    </row>
    <row r="650" spans="1:3" ht="25.5" x14ac:dyDescent="0.25">
      <c r="A650" s="81" t="s">
        <v>7383</v>
      </c>
      <c r="B650" s="80">
        <v>46003.494733796295</v>
      </c>
      <c r="C650" s="81" t="s">
        <v>12</v>
      </c>
    </row>
    <row r="651" spans="1:3" ht="51" x14ac:dyDescent="0.25">
      <c r="A651" s="81" t="s">
        <v>7384</v>
      </c>
      <c r="B651" s="80">
        <v>46003.494583333333</v>
      </c>
      <c r="C651" s="81" t="s">
        <v>7385</v>
      </c>
    </row>
    <row r="652" spans="1:3" ht="25.5" x14ac:dyDescent="0.25">
      <c r="A652" s="81" t="s">
        <v>7386</v>
      </c>
      <c r="B652" s="80">
        <v>46003.460127314815</v>
      </c>
      <c r="C652" s="81" t="s">
        <v>7387</v>
      </c>
    </row>
    <row r="653" spans="1:3" ht="25.5" x14ac:dyDescent="0.25">
      <c r="A653" s="81" t="s">
        <v>7388</v>
      </c>
      <c r="B653" s="80">
        <v>45999.447766203702</v>
      </c>
      <c r="C653" s="81" t="s">
        <v>11</v>
      </c>
    </row>
    <row r="654" spans="1:3" ht="25.5" x14ac:dyDescent="0.25">
      <c r="A654" s="81" t="s">
        <v>7389</v>
      </c>
      <c r="B654" s="80">
        <v>45999.469548611109</v>
      </c>
      <c r="C654" s="81" t="s">
        <v>7106</v>
      </c>
    </row>
    <row r="655" spans="1:3" ht="25.5" x14ac:dyDescent="0.25">
      <c r="A655" s="81" t="s">
        <v>7390</v>
      </c>
      <c r="B655" s="80">
        <v>46003.430497685185</v>
      </c>
      <c r="C655" s="81" t="s">
        <v>5084</v>
      </c>
    </row>
    <row r="656" spans="1:3" ht="25.5" x14ac:dyDescent="0.25">
      <c r="A656" s="81" t="s">
        <v>7391</v>
      </c>
      <c r="B656" s="80">
        <v>46003.476793981485</v>
      </c>
      <c r="C656" s="81" t="s">
        <v>12</v>
      </c>
    </row>
    <row r="657" spans="1:3" ht="25.5" x14ac:dyDescent="0.25">
      <c r="A657" s="81" t="s">
        <v>7392</v>
      </c>
      <c r="B657" s="80">
        <v>46003.48646990741</v>
      </c>
      <c r="C657" s="81" t="s">
        <v>4504</v>
      </c>
    </row>
    <row r="658" spans="1:3" x14ac:dyDescent="0.25">
      <c r="A658" s="81" t="s">
        <v>7393</v>
      </c>
      <c r="B658" s="80">
        <v>46003.481006944443</v>
      </c>
      <c r="C658" s="81" t="s">
        <v>4606</v>
      </c>
    </row>
    <row r="659" spans="1:3" ht="25.5" x14ac:dyDescent="0.25">
      <c r="A659" s="81" t="s">
        <v>7394</v>
      </c>
      <c r="B659" s="80">
        <v>46002.418935185182</v>
      </c>
      <c r="C659" s="81" t="s">
        <v>7</v>
      </c>
    </row>
    <row r="660" spans="1:3" ht="25.5" x14ac:dyDescent="0.25">
      <c r="A660" s="81" t="s">
        <v>7395</v>
      </c>
      <c r="B660" s="80">
        <v>46001.408252314817</v>
      </c>
      <c r="C660" s="81" t="s">
        <v>4619</v>
      </c>
    </row>
    <row r="661" spans="1:3" ht="25.5" x14ac:dyDescent="0.25">
      <c r="A661" s="81" t="s">
        <v>7396</v>
      </c>
      <c r="B661" s="80">
        <v>46002.384664351855</v>
      </c>
      <c r="C661" s="81" t="s">
        <v>7397</v>
      </c>
    </row>
    <row r="662" spans="1:3" ht="25.5" x14ac:dyDescent="0.25">
      <c r="A662" s="81" t="s">
        <v>7398</v>
      </c>
      <c r="B662" s="80">
        <v>46003.476261574076</v>
      </c>
      <c r="C662" s="81" t="s">
        <v>4537</v>
      </c>
    </row>
    <row r="663" spans="1:3" ht="25.5" x14ac:dyDescent="0.25">
      <c r="A663" s="81" t="s">
        <v>7399</v>
      </c>
      <c r="B663" s="80">
        <v>46003.482071759259</v>
      </c>
      <c r="C663" s="81" t="s">
        <v>7400</v>
      </c>
    </row>
    <row r="664" spans="1:3" ht="25.5" x14ac:dyDescent="0.25">
      <c r="A664" s="81" t="s">
        <v>7401</v>
      </c>
      <c r="B664" s="80">
        <v>46000.621493055558</v>
      </c>
      <c r="C664" s="81" t="s">
        <v>7402</v>
      </c>
    </row>
    <row r="665" spans="1:3" ht="25.5" x14ac:dyDescent="0.25">
      <c r="A665" s="81" t="s">
        <v>7403</v>
      </c>
      <c r="B665" s="80">
        <v>46003.213865740741</v>
      </c>
      <c r="C665" s="81" t="s">
        <v>1359</v>
      </c>
    </row>
    <row r="666" spans="1:3" ht="38.25" x14ac:dyDescent="0.25">
      <c r="A666" s="81" t="s">
        <v>7404</v>
      </c>
      <c r="B666" s="80">
        <v>46003.478773148148</v>
      </c>
      <c r="C666" s="81" t="s">
        <v>4505</v>
      </c>
    </row>
    <row r="667" spans="1:3" ht="25.5" x14ac:dyDescent="0.25">
      <c r="A667" s="81" t="s">
        <v>7405</v>
      </c>
      <c r="B667" s="80">
        <v>46003.478634259256</v>
      </c>
      <c r="C667" s="81" t="s">
        <v>11</v>
      </c>
    </row>
    <row r="668" spans="1:3" ht="25.5" x14ac:dyDescent="0.25">
      <c r="A668" s="81" t="s">
        <v>7406</v>
      </c>
      <c r="B668" s="80">
        <v>46003.468043981484</v>
      </c>
      <c r="C668" s="81" t="s">
        <v>11</v>
      </c>
    </row>
    <row r="669" spans="1:3" ht="25.5" x14ac:dyDescent="0.25">
      <c r="A669" s="81" t="s">
        <v>7407</v>
      </c>
      <c r="B669" s="80">
        <v>46000.696516203701</v>
      </c>
      <c r="C669" s="81" t="s">
        <v>12</v>
      </c>
    </row>
    <row r="670" spans="1:3" ht="25.5" x14ac:dyDescent="0.25">
      <c r="A670" s="81" t="s">
        <v>7408</v>
      </c>
      <c r="B670" s="80">
        <v>46001.645011574074</v>
      </c>
      <c r="C670" s="81" t="s">
        <v>4613</v>
      </c>
    </row>
    <row r="671" spans="1:3" ht="25.5" x14ac:dyDescent="0.25">
      <c r="A671" s="81" t="s">
        <v>7409</v>
      </c>
      <c r="B671" s="80">
        <v>46000.595659722225</v>
      </c>
      <c r="C671" s="81" t="s">
        <v>7410</v>
      </c>
    </row>
    <row r="672" spans="1:3" ht="25.5" x14ac:dyDescent="0.25">
      <c r="A672" s="81" t="s">
        <v>7411</v>
      </c>
      <c r="B672" s="80">
        <v>45999.368136574078</v>
      </c>
      <c r="C672" s="81" t="s">
        <v>7314</v>
      </c>
    </row>
    <row r="673" spans="1:3" ht="25.5" x14ac:dyDescent="0.25">
      <c r="A673" s="81" t="s">
        <v>7412</v>
      </c>
      <c r="B673" s="80">
        <v>46003.468425925923</v>
      </c>
      <c r="C673" s="81" t="s">
        <v>11</v>
      </c>
    </row>
    <row r="674" spans="1:3" ht="25.5" x14ac:dyDescent="0.25">
      <c r="A674" s="81" t="s">
        <v>7413</v>
      </c>
      <c r="B674" s="80">
        <v>46003.474606481483</v>
      </c>
      <c r="C674" s="81" t="s">
        <v>7414</v>
      </c>
    </row>
    <row r="675" spans="1:3" ht="25.5" x14ac:dyDescent="0.25">
      <c r="A675" s="81" t="s">
        <v>7415</v>
      </c>
      <c r="B675" s="80">
        <v>46002.416319444441</v>
      </c>
      <c r="C675" s="81" t="s">
        <v>13</v>
      </c>
    </row>
    <row r="676" spans="1:3" ht="25.5" x14ac:dyDescent="0.25">
      <c r="A676" s="81" t="s">
        <v>7416</v>
      </c>
      <c r="B676" s="80">
        <v>46003.460185185184</v>
      </c>
      <c r="C676" s="81" t="s">
        <v>6919</v>
      </c>
    </row>
    <row r="677" spans="1:3" ht="25.5" x14ac:dyDescent="0.25">
      <c r="A677" s="81" t="s">
        <v>7417</v>
      </c>
      <c r="B677" s="80">
        <v>46001.740277777775</v>
      </c>
      <c r="C677" s="81" t="s">
        <v>7</v>
      </c>
    </row>
    <row r="678" spans="1:3" ht="25.5" x14ac:dyDescent="0.25">
      <c r="A678" s="81" t="s">
        <v>7418</v>
      </c>
      <c r="B678" s="80">
        <v>46001.297013888892</v>
      </c>
      <c r="C678" s="81" t="s">
        <v>4543</v>
      </c>
    </row>
    <row r="679" spans="1:3" ht="25.5" x14ac:dyDescent="0.25">
      <c r="A679" s="81" t="s">
        <v>7419</v>
      </c>
      <c r="B679" s="80">
        <v>46002.407129629632</v>
      </c>
      <c r="C679" s="81" t="s">
        <v>4745</v>
      </c>
    </row>
    <row r="680" spans="1:3" ht="25.5" x14ac:dyDescent="0.25">
      <c r="A680" s="81" t="s">
        <v>7420</v>
      </c>
      <c r="B680" s="80">
        <v>46003.408078703702</v>
      </c>
      <c r="C680" s="81" t="s">
        <v>4745</v>
      </c>
    </row>
    <row r="681" spans="1:3" ht="25.5" x14ac:dyDescent="0.25">
      <c r="A681" s="81" t="s">
        <v>7421</v>
      </c>
      <c r="B681" s="80">
        <v>46002.648194444446</v>
      </c>
      <c r="C681" s="81" t="s">
        <v>5244</v>
      </c>
    </row>
    <row r="682" spans="1:3" ht="25.5" x14ac:dyDescent="0.25">
      <c r="A682" s="81" t="s">
        <v>7422</v>
      </c>
      <c r="B682" s="80">
        <v>46003.469375000001</v>
      </c>
      <c r="C682" s="81" t="s">
        <v>13</v>
      </c>
    </row>
    <row r="683" spans="1:3" ht="25.5" x14ac:dyDescent="0.25">
      <c r="A683" s="81" t="s">
        <v>7423</v>
      </c>
      <c r="B683" s="80">
        <v>46002.653680555559</v>
      </c>
      <c r="C683" s="81" t="s">
        <v>7</v>
      </c>
    </row>
    <row r="684" spans="1:3" ht="25.5" x14ac:dyDescent="0.25">
      <c r="A684" s="81" t="s">
        <v>7424</v>
      </c>
      <c r="B684" s="80">
        <v>46003.461851851855</v>
      </c>
      <c r="C684" s="81" t="s">
        <v>5682</v>
      </c>
    </row>
    <row r="685" spans="1:3" ht="25.5" x14ac:dyDescent="0.25">
      <c r="A685" s="81" t="s">
        <v>7425</v>
      </c>
      <c r="B685" s="80">
        <v>46002.648645833331</v>
      </c>
      <c r="C685" s="81" t="s">
        <v>7426</v>
      </c>
    </row>
    <row r="686" spans="1:3" ht="25.5" x14ac:dyDescent="0.25">
      <c r="A686" s="81" t="s">
        <v>7427</v>
      </c>
      <c r="B686" s="80">
        <v>45999.678587962961</v>
      </c>
      <c r="C686" s="81" t="s">
        <v>7428</v>
      </c>
    </row>
    <row r="687" spans="1:3" ht="25.5" x14ac:dyDescent="0.25">
      <c r="A687" s="81" t="s">
        <v>7429</v>
      </c>
      <c r="B687" s="80">
        <v>46003.425833333335</v>
      </c>
      <c r="C687" s="81" t="s">
        <v>7430</v>
      </c>
    </row>
    <row r="688" spans="1:3" ht="25.5" x14ac:dyDescent="0.25">
      <c r="A688" s="81" t="s">
        <v>7431</v>
      </c>
      <c r="B688" s="80">
        <v>46002.358217592591</v>
      </c>
      <c r="C688" s="81" t="s">
        <v>13</v>
      </c>
    </row>
    <row r="689" spans="1:3" ht="38.25" x14ac:dyDescent="0.25">
      <c r="A689" s="81" t="s">
        <v>7432</v>
      </c>
      <c r="B689" s="80">
        <v>46002.240370370368</v>
      </c>
      <c r="C689" s="81" t="s">
        <v>338</v>
      </c>
    </row>
    <row r="690" spans="1:3" ht="25.5" x14ac:dyDescent="0.25">
      <c r="A690" s="81" t="s">
        <v>7433</v>
      </c>
      <c r="B690" s="80">
        <v>46003.466898148145</v>
      </c>
      <c r="C690" s="81" t="s">
        <v>7434</v>
      </c>
    </row>
    <row r="691" spans="1:3" ht="25.5" x14ac:dyDescent="0.25">
      <c r="A691" s="81" t="s">
        <v>7435</v>
      </c>
      <c r="B691" s="80">
        <v>46003.444282407407</v>
      </c>
      <c r="C691" s="81" t="s">
        <v>4621</v>
      </c>
    </row>
    <row r="692" spans="1:3" ht="38.25" x14ac:dyDescent="0.25">
      <c r="A692" s="81" t="s">
        <v>7436</v>
      </c>
      <c r="B692" s="80">
        <v>46003.466770833336</v>
      </c>
      <c r="C692" s="81" t="s">
        <v>7437</v>
      </c>
    </row>
    <row r="693" spans="1:3" ht="25.5" x14ac:dyDescent="0.25">
      <c r="A693" s="81" t="s">
        <v>7438</v>
      </c>
      <c r="B693" s="80">
        <v>46002.655219907407</v>
      </c>
      <c r="C693" s="81" t="s">
        <v>7439</v>
      </c>
    </row>
    <row r="694" spans="1:3" ht="25.5" x14ac:dyDescent="0.25">
      <c r="A694" s="81" t="s">
        <v>7440</v>
      </c>
      <c r="B694" s="80">
        <v>46000.410046296296</v>
      </c>
      <c r="C694" s="81" t="s">
        <v>4636</v>
      </c>
    </row>
    <row r="695" spans="1:3" ht="25.5" x14ac:dyDescent="0.25">
      <c r="A695" s="81" t="s">
        <v>7441</v>
      </c>
      <c r="B695" s="80">
        <v>46003.46471064815</v>
      </c>
      <c r="C695" s="81" t="s">
        <v>4637</v>
      </c>
    </row>
    <row r="696" spans="1:3" ht="25.5" x14ac:dyDescent="0.25">
      <c r="A696" s="81" t="s">
        <v>7442</v>
      </c>
      <c r="B696" s="80">
        <v>46003.264305555553</v>
      </c>
      <c r="C696" s="81" t="s">
        <v>4555</v>
      </c>
    </row>
    <row r="697" spans="1:3" ht="25.5" x14ac:dyDescent="0.25">
      <c r="A697" s="81" t="s">
        <v>7443</v>
      </c>
      <c r="B697" s="80">
        <v>46000.591446759259</v>
      </c>
      <c r="C697" s="81" t="s">
        <v>4742</v>
      </c>
    </row>
    <row r="698" spans="1:3" ht="25.5" x14ac:dyDescent="0.25">
      <c r="A698" s="81" t="s">
        <v>7444</v>
      </c>
      <c r="B698" s="80">
        <v>46002.319675925923</v>
      </c>
      <c r="C698" s="81" t="s">
        <v>4555</v>
      </c>
    </row>
    <row r="699" spans="1:3" ht="38.25" x14ac:dyDescent="0.25">
      <c r="A699" s="81" t="s">
        <v>7445</v>
      </c>
      <c r="B699" s="80">
        <v>46003.363946759258</v>
      </c>
      <c r="C699" s="81" t="s">
        <v>4617</v>
      </c>
    </row>
    <row r="700" spans="1:3" ht="25.5" x14ac:dyDescent="0.25">
      <c r="A700" s="81" t="s">
        <v>7446</v>
      </c>
      <c r="B700" s="80">
        <v>46001.663842592592</v>
      </c>
      <c r="C700" s="81" t="s">
        <v>7</v>
      </c>
    </row>
    <row r="701" spans="1:3" ht="25.5" x14ac:dyDescent="0.25">
      <c r="A701" s="81" t="s">
        <v>7447</v>
      </c>
      <c r="B701" s="80">
        <v>46002.624768518515</v>
      </c>
      <c r="C701" s="81" t="s">
        <v>4539</v>
      </c>
    </row>
    <row r="702" spans="1:3" ht="25.5" x14ac:dyDescent="0.25">
      <c r="A702" s="81" t="s">
        <v>7448</v>
      </c>
      <c r="B702" s="80">
        <v>46001.642511574071</v>
      </c>
      <c r="C702" s="81" t="s">
        <v>13</v>
      </c>
    </row>
    <row r="703" spans="1:3" ht="25.5" x14ac:dyDescent="0.25">
      <c r="A703" s="81" t="s">
        <v>7449</v>
      </c>
      <c r="B703" s="80">
        <v>46003.423171296294</v>
      </c>
      <c r="C703" s="81" t="s">
        <v>7230</v>
      </c>
    </row>
    <row r="704" spans="1:3" ht="25.5" x14ac:dyDescent="0.25">
      <c r="A704" s="81" t="s">
        <v>7450</v>
      </c>
      <c r="B704" s="80">
        <v>46002.612847222219</v>
      </c>
      <c r="C704" s="81" t="s">
        <v>7</v>
      </c>
    </row>
    <row r="705" spans="1:3" ht="25.5" x14ac:dyDescent="0.25">
      <c r="A705" s="81" t="s">
        <v>7451</v>
      </c>
      <c r="B705" s="80">
        <v>46003.383888888886</v>
      </c>
      <c r="C705" s="81" t="s">
        <v>11</v>
      </c>
    </row>
    <row r="706" spans="1:3" ht="25.5" x14ac:dyDescent="0.25">
      <c r="A706" s="81" t="s">
        <v>7452</v>
      </c>
      <c r="B706" s="80">
        <v>46003.459652777776</v>
      </c>
      <c r="C706" s="81" t="s">
        <v>4811</v>
      </c>
    </row>
    <row r="707" spans="1:3" ht="25.5" x14ac:dyDescent="0.25">
      <c r="A707" s="81" t="s">
        <v>7453</v>
      </c>
      <c r="B707" s="80">
        <v>45999.43917824074</v>
      </c>
      <c r="C707" s="81" t="s">
        <v>12</v>
      </c>
    </row>
    <row r="708" spans="1:3" ht="25.5" x14ac:dyDescent="0.25">
      <c r="A708" s="81" t="s">
        <v>7454</v>
      </c>
      <c r="B708" s="80">
        <v>46002.441759259258</v>
      </c>
      <c r="C708" s="81" t="s">
        <v>7317</v>
      </c>
    </row>
    <row r="709" spans="1:3" ht="25.5" x14ac:dyDescent="0.25">
      <c r="A709" s="81" t="s">
        <v>7455</v>
      </c>
      <c r="B709" s="80">
        <v>46000.154699074075</v>
      </c>
      <c r="C709" s="81" t="s">
        <v>7456</v>
      </c>
    </row>
    <row r="710" spans="1:3" ht="25.5" x14ac:dyDescent="0.25">
      <c r="A710" s="81" t="s">
        <v>7457</v>
      </c>
      <c r="B710" s="80">
        <v>46003.454375000001</v>
      </c>
      <c r="C710" s="81" t="s">
        <v>13</v>
      </c>
    </row>
    <row r="711" spans="1:3" ht="25.5" x14ac:dyDescent="0.25">
      <c r="A711" s="81" t="s">
        <v>7458</v>
      </c>
      <c r="B711" s="80">
        <v>45999.730370370373</v>
      </c>
      <c r="C711" s="81" t="s">
        <v>13</v>
      </c>
    </row>
    <row r="712" spans="1:3" ht="25.5" x14ac:dyDescent="0.25">
      <c r="A712" s="81" t="s">
        <v>7459</v>
      </c>
      <c r="B712" s="80">
        <v>46003.456388888888</v>
      </c>
      <c r="C712" s="81" t="s">
        <v>4607</v>
      </c>
    </row>
    <row r="713" spans="1:3" ht="25.5" x14ac:dyDescent="0.25">
      <c r="A713" s="81" t="s">
        <v>7460</v>
      </c>
      <c r="B713" s="80">
        <v>45999.562407407408</v>
      </c>
      <c r="C713" s="81" t="s">
        <v>11</v>
      </c>
    </row>
    <row r="714" spans="1:3" ht="25.5" x14ac:dyDescent="0.25">
      <c r="A714" s="81" t="s">
        <v>7461</v>
      </c>
      <c r="B714" s="80">
        <v>46000.490046296298</v>
      </c>
      <c r="C714" s="81" t="s">
        <v>5076</v>
      </c>
    </row>
    <row r="715" spans="1:3" ht="38.25" x14ac:dyDescent="0.25">
      <c r="A715" s="81" t="s">
        <v>7462</v>
      </c>
      <c r="B715" s="80">
        <v>46000.406087962961</v>
      </c>
      <c r="C715" s="81" t="s">
        <v>7463</v>
      </c>
    </row>
    <row r="716" spans="1:3" ht="25.5" x14ac:dyDescent="0.25">
      <c r="A716" s="81" t="s">
        <v>7464</v>
      </c>
      <c r="B716" s="80">
        <v>46000.475937499999</v>
      </c>
      <c r="C716" s="81" t="s">
        <v>4633</v>
      </c>
    </row>
    <row r="717" spans="1:3" ht="25.5" x14ac:dyDescent="0.25">
      <c r="A717" s="81" t="s">
        <v>7465</v>
      </c>
      <c r="B717" s="80">
        <v>46003.448287037034</v>
      </c>
      <c r="C717" s="81" t="s">
        <v>11</v>
      </c>
    </row>
    <row r="718" spans="1:3" ht="25.5" x14ac:dyDescent="0.25">
      <c r="A718" s="81" t="s">
        <v>7466</v>
      </c>
      <c r="B718" s="80">
        <v>46003.442986111113</v>
      </c>
      <c r="C718" s="81" t="s">
        <v>13</v>
      </c>
    </row>
    <row r="719" spans="1:3" ht="25.5" x14ac:dyDescent="0.25">
      <c r="A719" s="81" t="s">
        <v>7467</v>
      </c>
      <c r="B719" s="80">
        <v>46003.329629629632</v>
      </c>
      <c r="C719" s="81" t="s">
        <v>4555</v>
      </c>
    </row>
    <row r="720" spans="1:3" x14ac:dyDescent="0.25">
      <c r="A720" s="81" t="s">
        <v>7468</v>
      </c>
      <c r="B720" s="80">
        <v>46000.596215277779</v>
      </c>
      <c r="C720" s="81" t="s">
        <v>7469</v>
      </c>
    </row>
    <row r="721" spans="1:3" ht="25.5" x14ac:dyDescent="0.25">
      <c r="A721" s="81" t="s">
        <v>7470</v>
      </c>
      <c r="B721" s="80">
        <v>46003.445451388892</v>
      </c>
      <c r="C721" s="81" t="s">
        <v>4637</v>
      </c>
    </row>
    <row r="722" spans="1:3" ht="25.5" x14ac:dyDescent="0.25">
      <c r="A722" s="81" t="s">
        <v>7471</v>
      </c>
      <c r="B722" s="80">
        <v>46000.626550925925</v>
      </c>
      <c r="C722" s="81" t="s">
        <v>5342</v>
      </c>
    </row>
    <row r="723" spans="1:3" ht="38.25" x14ac:dyDescent="0.25">
      <c r="A723" s="81" t="s">
        <v>7472</v>
      </c>
      <c r="B723" s="80">
        <v>46003.443414351852</v>
      </c>
      <c r="C723" s="81" t="s">
        <v>7473</v>
      </c>
    </row>
    <row r="724" spans="1:3" ht="25.5" x14ac:dyDescent="0.25">
      <c r="A724" s="81" t="s">
        <v>7474</v>
      </c>
      <c r="B724" s="80">
        <v>45999.380381944444</v>
      </c>
      <c r="C724" s="81" t="s">
        <v>7475</v>
      </c>
    </row>
    <row r="725" spans="1:3" x14ac:dyDescent="0.25">
      <c r="A725" s="81" t="s">
        <v>7476</v>
      </c>
      <c r="B725" s="80">
        <v>46003.324641203704</v>
      </c>
      <c r="C725" s="81" t="s">
        <v>4606</v>
      </c>
    </row>
    <row r="726" spans="1:3" ht="25.5" x14ac:dyDescent="0.25">
      <c r="A726" s="81" t="s">
        <v>7477</v>
      </c>
      <c r="B726" s="80">
        <v>46003.416527777779</v>
      </c>
      <c r="C726" s="81" t="s">
        <v>4543</v>
      </c>
    </row>
    <row r="727" spans="1:3" ht="25.5" x14ac:dyDescent="0.25">
      <c r="A727" s="81" t="s">
        <v>7478</v>
      </c>
      <c r="B727" s="80">
        <v>46001.631307870368</v>
      </c>
      <c r="C727" s="81" t="s">
        <v>7479</v>
      </c>
    </row>
    <row r="728" spans="1:3" ht="25.5" x14ac:dyDescent="0.25">
      <c r="A728" s="81" t="s">
        <v>7480</v>
      </c>
      <c r="B728" s="80">
        <v>46003.437430555554</v>
      </c>
      <c r="C728" s="81" t="s">
        <v>12</v>
      </c>
    </row>
    <row r="729" spans="1:3" ht="25.5" x14ac:dyDescent="0.25">
      <c r="A729" s="81" t="s">
        <v>7481</v>
      </c>
      <c r="B729" s="80">
        <v>46003.440983796296</v>
      </c>
      <c r="C729" s="81" t="s">
        <v>8</v>
      </c>
    </row>
    <row r="730" spans="1:3" ht="25.5" x14ac:dyDescent="0.25">
      <c r="A730" s="81" t="s">
        <v>7482</v>
      </c>
      <c r="B730" s="80">
        <v>46000.583171296297</v>
      </c>
      <c r="C730" s="81" t="s">
        <v>4551</v>
      </c>
    </row>
    <row r="731" spans="1:3" ht="25.5" x14ac:dyDescent="0.25">
      <c r="A731" s="81" t="s">
        <v>7483</v>
      </c>
      <c r="B731" s="80">
        <v>46000.840636574074</v>
      </c>
      <c r="C731" s="81" t="s">
        <v>199</v>
      </c>
    </row>
    <row r="732" spans="1:3" ht="25.5" x14ac:dyDescent="0.25">
      <c r="A732" s="81" t="s">
        <v>7484</v>
      </c>
      <c r="B732" s="80">
        <v>46003.404074074075</v>
      </c>
      <c r="C732" s="81" t="s">
        <v>4843</v>
      </c>
    </row>
    <row r="733" spans="1:3" ht="25.5" x14ac:dyDescent="0.25">
      <c r="A733" s="81" t="s">
        <v>7485</v>
      </c>
      <c r="B733" s="80">
        <v>46003.417291666665</v>
      </c>
      <c r="C733" s="81" t="s">
        <v>12</v>
      </c>
    </row>
    <row r="734" spans="1:3" ht="25.5" x14ac:dyDescent="0.25">
      <c r="A734" s="81" t="s">
        <v>7486</v>
      </c>
      <c r="B734" s="80">
        <v>46003.435219907406</v>
      </c>
      <c r="C734" s="81" t="s">
        <v>5619</v>
      </c>
    </row>
    <row r="735" spans="1:3" x14ac:dyDescent="0.25">
      <c r="A735" s="81" t="s">
        <v>7487</v>
      </c>
      <c r="B735" s="80">
        <v>46003.434398148151</v>
      </c>
      <c r="C735" s="81" t="s">
        <v>4606</v>
      </c>
    </row>
    <row r="736" spans="1:3" ht="25.5" x14ac:dyDescent="0.25">
      <c r="A736" s="81" t="s">
        <v>7488</v>
      </c>
      <c r="B736" s="80">
        <v>46000.661469907405</v>
      </c>
      <c r="C736" s="81" t="s">
        <v>5106</v>
      </c>
    </row>
    <row r="737" spans="1:3" ht="25.5" x14ac:dyDescent="0.25">
      <c r="A737" s="81" t="s">
        <v>7489</v>
      </c>
      <c r="B737" s="80">
        <v>46003.424791666665</v>
      </c>
      <c r="C737" s="81" t="s">
        <v>13</v>
      </c>
    </row>
    <row r="738" spans="1:3" ht="25.5" x14ac:dyDescent="0.25">
      <c r="A738" s="81" t="s">
        <v>7490</v>
      </c>
      <c r="B738" s="80">
        <v>46003.429537037038</v>
      </c>
      <c r="C738" s="81" t="s">
        <v>12</v>
      </c>
    </row>
    <row r="739" spans="1:3" ht="25.5" x14ac:dyDescent="0.25">
      <c r="A739" s="81" t="s">
        <v>7491</v>
      </c>
      <c r="B739" s="80">
        <v>46003.429444444446</v>
      </c>
      <c r="C739" s="81" t="s">
        <v>5</v>
      </c>
    </row>
    <row r="740" spans="1:3" ht="25.5" x14ac:dyDescent="0.25">
      <c r="A740" s="81" t="s">
        <v>7492</v>
      </c>
      <c r="B740" s="80">
        <v>46003.430219907408</v>
      </c>
      <c r="C740" s="81" t="s">
        <v>13</v>
      </c>
    </row>
    <row r="741" spans="1:3" ht="38.25" x14ac:dyDescent="0.25">
      <c r="A741" s="81" t="s">
        <v>7493</v>
      </c>
      <c r="B741" s="80">
        <v>45999.714583333334</v>
      </c>
      <c r="C741" s="81" t="s">
        <v>4505</v>
      </c>
    </row>
    <row r="742" spans="1:3" ht="25.5" x14ac:dyDescent="0.25">
      <c r="A742" s="81" t="s">
        <v>7494</v>
      </c>
      <c r="B742" s="80">
        <v>46003.432488425926</v>
      </c>
      <c r="C742" s="81" t="s">
        <v>4551</v>
      </c>
    </row>
    <row r="743" spans="1:3" ht="25.5" x14ac:dyDescent="0.25">
      <c r="A743" s="81" t="s">
        <v>7495</v>
      </c>
      <c r="B743" s="80">
        <v>46003.340648148151</v>
      </c>
      <c r="C743" s="81" t="s">
        <v>5</v>
      </c>
    </row>
    <row r="744" spans="1:3" ht="25.5" x14ac:dyDescent="0.25">
      <c r="A744" s="81" t="s">
        <v>7496</v>
      </c>
      <c r="B744" s="80">
        <v>46003.399270833332</v>
      </c>
      <c r="C744" s="81" t="s">
        <v>4745</v>
      </c>
    </row>
    <row r="745" spans="1:3" ht="25.5" x14ac:dyDescent="0.25">
      <c r="A745" s="81" t="s">
        <v>7497</v>
      </c>
      <c r="B745" s="80">
        <v>46002.715729166666</v>
      </c>
      <c r="C745" s="81" t="s">
        <v>12</v>
      </c>
    </row>
    <row r="746" spans="1:3" ht="25.5" x14ac:dyDescent="0.25">
      <c r="A746" s="81" t="s">
        <v>7498</v>
      </c>
      <c r="B746" s="80">
        <v>46000.475138888891</v>
      </c>
      <c r="C746" s="81" t="s">
        <v>13</v>
      </c>
    </row>
    <row r="747" spans="1:3" ht="25.5" x14ac:dyDescent="0.25">
      <c r="A747" s="81" t="s">
        <v>7499</v>
      </c>
      <c r="B747" s="80">
        <v>46003.424050925925</v>
      </c>
      <c r="C747" s="81" t="s">
        <v>13</v>
      </c>
    </row>
    <row r="748" spans="1:3" ht="25.5" x14ac:dyDescent="0.25">
      <c r="A748" s="81" t="s">
        <v>7500</v>
      </c>
      <c r="B748" s="80">
        <v>46003.398113425923</v>
      </c>
      <c r="C748" s="81" t="s">
        <v>11</v>
      </c>
    </row>
    <row r="749" spans="1:3" ht="25.5" x14ac:dyDescent="0.25">
      <c r="A749" s="81" t="s">
        <v>7501</v>
      </c>
      <c r="B749" s="80">
        <v>46000.560023148151</v>
      </c>
      <c r="C749" s="81" t="s">
        <v>8</v>
      </c>
    </row>
    <row r="750" spans="1:3" ht="25.5" x14ac:dyDescent="0.25">
      <c r="A750" s="81" t="s">
        <v>7502</v>
      </c>
      <c r="B750" s="80">
        <v>46002.60900462963</v>
      </c>
      <c r="C750" s="81" t="s">
        <v>7503</v>
      </c>
    </row>
    <row r="751" spans="1:3" ht="25.5" x14ac:dyDescent="0.25">
      <c r="A751" s="81" t="s">
        <v>7504</v>
      </c>
      <c r="B751" s="80">
        <v>46002.581377314818</v>
      </c>
      <c r="C751" s="81" t="s">
        <v>7505</v>
      </c>
    </row>
    <row r="752" spans="1:3" ht="25.5" x14ac:dyDescent="0.25">
      <c r="A752" s="81" t="s">
        <v>7506</v>
      </c>
      <c r="B752" s="80">
        <v>46003.401446759257</v>
      </c>
      <c r="C752" s="81" t="s">
        <v>4619</v>
      </c>
    </row>
    <row r="753" spans="1:3" ht="25.5" x14ac:dyDescent="0.25">
      <c r="A753" s="81" t="s">
        <v>7507</v>
      </c>
      <c r="B753" s="80">
        <v>46003.414236111108</v>
      </c>
      <c r="C753" s="81" t="s">
        <v>4633</v>
      </c>
    </row>
    <row r="754" spans="1:3" x14ac:dyDescent="0.25">
      <c r="A754" s="81" t="s">
        <v>7508</v>
      </c>
      <c r="B754" s="80">
        <v>46003.413888888892</v>
      </c>
      <c r="C754" s="81" t="s">
        <v>4985</v>
      </c>
    </row>
    <row r="755" spans="1:3" ht="25.5" x14ac:dyDescent="0.25">
      <c r="A755" s="81" t="s">
        <v>7509</v>
      </c>
      <c r="B755" s="80">
        <v>46003.356192129628</v>
      </c>
      <c r="C755" s="81" t="s">
        <v>7510</v>
      </c>
    </row>
    <row r="756" spans="1:3" ht="25.5" x14ac:dyDescent="0.25">
      <c r="A756" s="81" t="s">
        <v>7511</v>
      </c>
      <c r="B756" s="80">
        <v>46003.370115740741</v>
      </c>
      <c r="C756" s="81" t="s">
        <v>7512</v>
      </c>
    </row>
    <row r="757" spans="1:3" ht="25.5" x14ac:dyDescent="0.25">
      <c r="A757" s="81" t="s">
        <v>7513</v>
      </c>
      <c r="B757" s="80">
        <v>46002.344178240739</v>
      </c>
      <c r="C757" s="81" t="s">
        <v>7138</v>
      </c>
    </row>
    <row r="758" spans="1:3" ht="25.5" x14ac:dyDescent="0.25">
      <c r="A758" s="81" t="s">
        <v>7514</v>
      </c>
      <c r="B758" s="80">
        <v>46001.466122685182</v>
      </c>
      <c r="C758" s="81" t="s">
        <v>7515</v>
      </c>
    </row>
    <row r="759" spans="1:3" ht="38.25" x14ac:dyDescent="0.25">
      <c r="A759" s="81" t="s">
        <v>7516</v>
      </c>
      <c r="B759" s="80">
        <v>46003.369710648149</v>
      </c>
      <c r="C759" s="81" t="s">
        <v>7517</v>
      </c>
    </row>
    <row r="760" spans="1:3" ht="25.5" x14ac:dyDescent="0.25">
      <c r="A760" s="81" t="s">
        <v>7518</v>
      </c>
      <c r="B760" s="80">
        <v>46003.394872685189</v>
      </c>
      <c r="C760" s="81" t="s">
        <v>12</v>
      </c>
    </row>
    <row r="761" spans="1:3" ht="25.5" x14ac:dyDescent="0.25">
      <c r="A761" s="81" t="s">
        <v>7519</v>
      </c>
      <c r="B761" s="80">
        <v>46003.393645833334</v>
      </c>
      <c r="C761" s="81" t="s">
        <v>4543</v>
      </c>
    </row>
    <row r="762" spans="1:3" x14ac:dyDescent="0.25">
      <c r="A762" s="81" t="s">
        <v>7520</v>
      </c>
      <c r="B762" s="80">
        <v>46003.389120370368</v>
      </c>
      <c r="C762" s="81" t="s">
        <v>4606</v>
      </c>
    </row>
    <row r="763" spans="1:3" ht="25.5" x14ac:dyDescent="0.25">
      <c r="A763" s="81" t="s">
        <v>7521</v>
      </c>
      <c r="B763" s="80">
        <v>46003.125474537039</v>
      </c>
      <c r="C763" s="81" t="s">
        <v>7522</v>
      </c>
    </row>
    <row r="764" spans="1:3" ht="25.5" x14ac:dyDescent="0.25">
      <c r="A764" s="81" t="s">
        <v>7523</v>
      </c>
      <c r="B764" s="80">
        <v>46002.464745370373</v>
      </c>
      <c r="C764" s="81" t="s">
        <v>11</v>
      </c>
    </row>
    <row r="765" spans="1:3" ht="25.5" x14ac:dyDescent="0.25">
      <c r="A765" s="81" t="s">
        <v>7524</v>
      </c>
      <c r="B765" s="80">
        <v>46002.727708333332</v>
      </c>
      <c r="C765" s="81" t="s">
        <v>12</v>
      </c>
    </row>
    <row r="766" spans="1:3" ht="25.5" x14ac:dyDescent="0.25">
      <c r="A766" s="81" t="s">
        <v>7525</v>
      </c>
      <c r="B766" s="80">
        <v>45999.33693287037</v>
      </c>
      <c r="C766" s="81" t="s">
        <v>11</v>
      </c>
    </row>
    <row r="767" spans="1:3" ht="25.5" x14ac:dyDescent="0.25">
      <c r="A767" s="81" t="s">
        <v>7526</v>
      </c>
      <c r="B767" s="80">
        <v>46003.300613425927</v>
      </c>
      <c r="C767" s="81" t="s">
        <v>4555</v>
      </c>
    </row>
    <row r="768" spans="1:3" ht="38.25" x14ac:dyDescent="0.25">
      <c r="A768" s="81" t="s">
        <v>7527</v>
      </c>
      <c r="B768" s="80">
        <v>46002.502372685187</v>
      </c>
      <c r="C768" s="81" t="s">
        <v>4789</v>
      </c>
    </row>
    <row r="769" spans="1:3" ht="51" x14ac:dyDescent="0.25">
      <c r="A769" s="81" t="s">
        <v>7528</v>
      </c>
      <c r="B769" s="80">
        <v>46002.5783912037</v>
      </c>
      <c r="C769" s="81" t="s">
        <v>7529</v>
      </c>
    </row>
    <row r="770" spans="1:3" ht="51" x14ac:dyDescent="0.25">
      <c r="A770" s="81" t="s">
        <v>7530</v>
      </c>
      <c r="B770" s="80">
        <v>46002.579212962963</v>
      </c>
      <c r="C770" s="81" t="s">
        <v>7529</v>
      </c>
    </row>
    <row r="771" spans="1:3" ht="25.5" x14ac:dyDescent="0.25">
      <c r="A771" s="81" t="s">
        <v>7531</v>
      </c>
      <c r="B771" s="80">
        <v>46003.269050925926</v>
      </c>
      <c r="C771" s="81" t="s">
        <v>4555</v>
      </c>
    </row>
    <row r="772" spans="1:3" ht="25.5" x14ac:dyDescent="0.25">
      <c r="A772" s="81" t="s">
        <v>7532</v>
      </c>
      <c r="B772" s="80">
        <v>46003.38045138889</v>
      </c>
      <c r="C772" s="81" t="s">
        <v>7533</v>
      </c>
    </row>
    <row r="773" spans="1:3" ht="25.5" x14ac:dyDescent="0.25">
      <c r="A773" s="81" t="s">
        <v>7534</v>
      </c>
      <c r="B773" s="80">
        <v>46003.381203703706</v>
      </c>
      <c r="C773" s="81" t="s">
        <v>7533</v>
      </c>
    </row>
    <row r="774" spans="1:3" ht="25.5" x14ac:dyDescent="0.25">
      <c r="A774" s="81" t="s">
        <v>7535</v>
      </c>
      <c r="B774" s="80">
        <v>46003.381979166668</v>
      </c>
      <c r="C774" s="81" t="s">
        <v>7533</v>
      </c>
    </row>
    <row r="775" spans="1:3" ht="25.5" x14ac:dyDescent="0.25">
      <c r="A775" s="81" t="s">
        <v>7536</v>
      </c>
      <c r="B775" s="80">
        <v>46003.382569444446</v>
      </c>
      <c r="C775" s="81" t="s">
        <v>7533</v>
      </c>
    </row>
    <row r="776" spans="1:3" ht="25.5" x14ac:dyDescent="0.25">
      <c r="A776" s="81" t="s">
        <v>7537</v>
      </c>
      <c r="B776" s="80">
        <v>46003.387627314813</v>
      </c>
      <c r="C776" s="81" t="s">
        <v>11</v>
      </c>
    </row>
    <row r="777" spans="1:3" ht="25.5" x14ac:dyDescent="0.25">
      <c r="A777" s="81" t="s">
        <v>7538</v>
      </c>
      <c r="B777" s="80">
        <v>46003.37940972222</v>
      </c>
      <c r="C777" s="81" t="s">
        <v>7533</v>
      </c>
    </row>
    <row r="778" spans="1:3" ht="25.5" x14ac:dyDescent="0.25">
      <c r="A778" s="81" t="s">
        <v>7539</v>
      </c>
      <c r="B778" s="80">
        <v>46003.395856481482</v>
      </c>
      <c r="C778" s="81" t="s">
        <v>4504</v>
      </c>
    </row>
    <row r="779" spans="1:3" ht="25.5" x14ac:dyDescent="0.25">
      <c r="A779" s="81" t="s">
        <v>7540</v>
      </c>
      <c r="B779" s="80">
        <v>46003.344143518516</v>
      </c>
      <c r="C779" s="81" t="s">
        <v>11</v>
      </c>
    </row>
    <row r="780" spans="1:3" x14ac:dyDescent="0.25">
      <c r="A780" s="81" t="s">
        <v>7541</v>
      </c>
      <c r="B780" s="80">
        <v>46003.345949074072</v>
      </c>
      <c r="C780" s="81" t="s">
        <v>4606</v>
      </c>
    </row>
    <row r="781" spans="1:3" x14ac:dyDescent="0.25">
      <c r="A781" s="81" t="s">
        <v>7542</v>
      </c>
      <c r="B781" s="80">
        <v>46003.375578703701</v>
      </c>
      <c r="C781" s="81" t="s">
        <v>4606</v>
      </c>
    </row>
    <row r="782" spans="1:3" ht="25.5" x14ac:dyDescent="0.25">
      <c r="A782" s="81" t="s">
        <v>7543</v>
      </c>
      <c r="B782" s="80">
        <v>46003.370798611111</v>
      </c>
      <c r="C782" s="81" t="s">
        <v>11</v>
      </c>
    </row>
    <row r="783" spans="1:3" x14ac:dyDescent="0.25">
      <c r="A783" s="81" t="s">
        <v>7544</v>
      </c>
      <c r="B783" s="80">
        <v>46002.607164351852</v>
      </c>
      <c r="C783" s="81" t="s">
        <v>4606</v>
      </c>
    </row>
    <row r="784" spans="1:3" ht="38.25" x14ac:dyDescent="0.25">
      <c r="A784" s="81" t="s">
        <v>7545</v>
      </c>
      <c r="B784" s="80">
        <v>46003.29954861111</v>
      </c>
      <c r="C784" s="81" t="s">
        <v>4809</v>
      </c>
    </row>
    <row r="785" spans="1:3" ht="25.5" x14ac:dyDescent="0.25">
      <c r="A785" s="81" t="s">
        <v>7546</v>
      </c>
      <c r="B785" s="80">
        <v>46003.380613425928</v>
      </c>
      <c r="C785" s="81" t="s">
        <v>4543</v>
      </c>
    </row>
    <row r="786" spans="1:3" ht="25.5" x14ac:dyDescent="0.25">
      <c r="A786" s="81" t="s">
        <v>7547</v>
      </c>
      <c r="B786" s="80">
        <v>46003.38821759259</v>
      </c>
      <c r="C786" s="81" t="s">
        <v>4504</v>
      </c>
    </row>
    <row r="787" spans="1:3" ht="63.75" x14ac:dyDescent="0.25">
      <c r="A787" s="81" t="s">
        <v>7548</v>
      </c>
      <c r="B787" s="80">
        <v>46003.339259259257</v>
      </c>
      <c r="C787" s="81" t="s">
        <v>7549</v>
      </c>
    </row>
    <row r="788" spans="1:3" ht="25.5" x14ac:dyDescent="0.25">
      <c r="A788" s="81" t="s">
        <v>7550</v>
      </c>
      <c r="B788" s="80">
        <v>46003.335138888891</v>
      </c>
      <c r="C788" s="81" t="s">
        <v>7551</v>
      </c>
    </row>
    <row r="789" spans="1:3" ht="25.5" x14ac:dyDescent="0.25">
      <c r="A789" s="81" t="s">
        <v>7552</v>
      </c>
      <c r="B789" s="80">
        <v>46002.739814814813</v>
      </c>
      <c r="C789" s="81" t="s">
        <v>5314</v>
      </c>
    </row>
    <row r="790" spans="1:3" x14ac:dyDescent="0.25">
      <c r="A790" s="81" t="s">
        <v>7553</v>
      </c>
      <c r="B790" s="80">
        <v>46003.358888888892</v>
      </c>
      <c r="C790" s="81" t="s">
        <v>7554</v>
      </c>
    </row>
    <row r="791" spans="1:3" ht="25.5" x14ac:dyDescent="0.25">
      <c r="A791" s="81" t="s">
        <v>7555</v>
      </c>
      <c r="B791" s="80">
        <v>46003.351782407408</v>
      </c>
      <c r="C791" s="81" t="s">
        <v>11</v>
      </c>
    </row>
    <row r="792" spans="1:3" ht="25.5" x14ac:dyDescent="0.25">
      <c r="A792" s="81" t="s">
        <v>7556</v>
      </c>
      <c r="B792" s="80">
        <v>46003.383009259262</v>
      </c>
      <c r="C792" s="81" t="s">
        <v>4504</v>
      </c>
    </row>
    <row r="793" spans="1:3" ht="25.5" x14ac:dyDescent="0.25">
      <c r="A793" s="81" t="s">
        <v>7557</v>
      </c>
      <c r="B793" s="80">
        <v>46003.352476851855</v>
      </c>
      <c r="C793" s="81" t="s">
        <v>7558</v>
      </c>
    </row>
    <row r="794" spans="1:3" ht="25.5" x14ac:dyDescent="0.25">
      <c r="A794" s="81" t="s">
        <v>7559</v>
      </c>
      <c r="B794" s="80">
        <v>45999.500474537039</v>
      </c>
      <c r="C794" s="81" t="s">
        <v>7560</v>
      </c>
    </row>
    <row r="795" spans="1:3" ht="25.5" x14ac:dyDescent="0.25">
      <c r="A795" s="81" t="s">
        <v>7561</v>
      </c>
      <c r="B795" s="80">
        <v>46002.479027777779</v>
      </c>
      <c r="C795" s="81" t="s">
        <v>7376</v>
      </c>
    </row>
    <row r="796" spans="1:3" ht="25.5" x14ac:dyDescent="0.25">
      <c r="A796" s="81" t="s">
        <v>7562</v>
      </c>
      <c r="B796" s="80">
        <v>46003.375416666669</v>
      </c>
      <c r="C796" s="81" t="s">
        <v>7563</v>
      </c>
    </row>
    <row r="797" spans="1:3" ht="25.5" x14ac:dyDescent="0.25">
      <c r="A797" s="81" t="s">
        <v>7564</v>
      </c>
      <c r="B797" s="80">
        <v>46002.420057870368</v>
      </c>
      <c r="C797" s="81" t="s">
        <v>4628</v>
      </c>
    </row>
    <row r="798" spans="1:3" ht="25.5" x14ac:dyDescent="0.25">
      <c r="A798" s="81" t="s">
        <v>7565</v>
      </c>
      <c r="B798" s="80">
        <v>46002.568009259259</v>
      </c>
      <c r="C798" s="81" t="s">
        <v>7566</v>
      </c>
    </row>
    <row r="799" spans="1:3" ht="25.5" x14ac:dyDescent="0.25">
      <c r="A799" s="81" t="s">
        <v>7567</v>
      </c>
      <c r="B799" s="80">
        <v>46003.373402777775</v>
      </c>
      <c r="C799" s="81" t="s">
        <v>7568</v>
      </c>
    </row>
    <row r="800" spans="1:3" ht="25.5" x14ac:dyDescent="0.25">
      <c r="A800" s="81" t="s">
        <v>7569</v>
      </c>
      <c r="B800" s="80">
        <v>46003.37190972222</v>
      </c>
      <c r="C800" s="81" t="s">
        <v>7570</v>
      </c>
    </row>
    <row r="801" spans="1:3" ht="25.5" x14ac:dyDescent="0.25">
      <c r="A801" s="81" t="s">
        <v>7571</v>
      </c>
      <c r="B801" s="80">
        <v>46003.368819444448</v>
      </c>
      <c r="C801" s="81" t="s">
        <v>4637</v>
      </c>
    </row>
    <row r="802" spans="1:3" ht="38.25" x14ac:dyDescent="0.25">
      <c r="A802" s="81" t="s">
        <v>7572</v>
      </c>
      <c r="B802" s="80">
        <v>45999.635474537034</v>
      </c>
      <c r="C802" s="81" t="s">
        <v>7573</v>
      </c>
    </row>
    <row r="803" spans="1:3" ht="25.5" x14ac:dyDescent="0.25">
      <c r="A803" s="81" t="s">
        <v>7574</v>
      </c>
      <c r="B803" s="80">
        <v>46003.218773148146</v>
      </c>
      <c r="C803" s="81" t="s">
        <v>7041</v>
      </c>
    </row>
    <row r="804" spans="1:3" ht="25.5" x14ac:dyDescent="0.25">
      <c r="A804" s="81" t="s">
        <v>7575</v>
      </c>
      <c r="B804" s="80">
        <v>46000.654317129629</v>
      </c>
      <c r="C804" s="81" t="s">
        <v>4836</v>
      </c>
    </row>
    <row r="805" spans="1:3" ht="25.5" x14ac:dyDescent="0.25">
      <c r="A805" s="81" t="s">
        <v>7576</v>
      </c>
      <c r="B805" s="80">
        <v>46003.350995370369</v>
      </c>
      <c r="C805" s="81" t="s">
        <v>7577</v>
      </c>
    </row>
    <row r="806" spans="1:3" x14ac:dyDescent="0.25">
      <c r="A806" s="81" t="s">
        <v>7578</v>
      </c>
      <c r="B806" s="80">
        <v>46002.515335648146</v>
      </c>
      <c r="C806" s="81" t="s">
        <v>7554</v>
      </c>
    </row>
    <row r="807" spans="1:3" ht="25.5" x14ac:dyDescent="0.25">
      <c r="A807" s="81" t="s">
        <v>7579</v>
      </c>
      <c r="B807" s="80">
        <v>46001.62872685185</v>
      </c>
      <c r="C807" s="81" t="s">
        <v>4630</v>
      </c>
    </row>
    <row r="808" spans="1:3" ht="25.5" x14ac:dyDescent="0.25">
      <c r="A808" s="81" t="s">
        <v>7580</v>
      </c>
      <c r="B808" s="80">
        <v>46002.67527777778</v>
      </c>
      <c r="C808" s="81" t="s">
        <v>5597</v>
      </c>
    </row>
    <row r="809" spans="1:3" ht="25.5" x14ac:dyDescent="0.25">
      <c r="A809" s="81" t="s">
        <v>7581</v>
      </c>
      <c r="B809" s="80">
        <v>46002.364849537036</v>
      </c>
      <c r="C809" s="81" t="s">
        <v>4626</v>
      </c>
    </row>
    <row r="810" spans="1:3" ht="38.25" x14ac:dyDescent="0.25">
      <c r="A810" s="81" t="s">
        <v>7582</v>
      </c>
      <c r="B810" s="80">
        <v>46003.360231481478</v>
      </c>
      <c r="C810" s="81" t="s">
        <v>4617</v>
      </c>
    </row>
    <row r="811" spans="1:3" x14ac:dyDescent="0.25">
      <c r="A811" s="81" t="s">
        <v>7583</v>
      </c>
      <c r="B811" s="80">
        <v>46003.348761574074</v>
      </c>
      <c r="C811" s="81" t="s">
        <v>4739</v>
      </c>
    </row>
    <row r="812" spans="1:3" ht="25.5" x14ac:dyDescent="0.25">
      <c r="A812" s="81" t="s">
        <v>7584</v>
      </c>
      <c r="B812" s="80">
        <v>46002.683229166665</v>
      </c>
      <c r="C812" s="81" t="s">
        <v>5597</v>
      </c>
    </row>
    <row r="813" spans="1:3" ht="25.5" x14ac:dyDescent="0.25">
      <c r="A813" s="81" t="s">
        <v>7585</v>
      </c>
      <c r="B813" s="80">
        <v>46001.571539351855</v>
      </c>
      <c r="C813" s="81" t="s">
        <v>4767</v>
      </c>
    </row>
    <row r="814" spans="1:3" ht="25.5" x14ac:dyDescent="0.25">
      <c r="A814" s="81" t="s">
        <v>7586</v>
      </c>
      <c r="B814" s="80">
        <v>46003.346655092595</v>
      </c>
      <c r="C814" s="81" t="s">
        <v>4543</v>
      </c>
    </row>
    <row r="815" spans="1:3" ht="25.5" x14ac:dyDescent="0.25">
      <c r="A815" s="81" t="s">
        <v>7587</v>
      </c>
      <c r="B815" s="80">
        <v>46001.568553240744</v>
      </c>
      <c r="C815" s="81" t="s">
        <v>4767</v>
      </c>
    </row>
    <row r="816" spans="1:3" ht="25.5" x14ac:dyDescent="0.25">
      <c r="A816" s="81" t="s">
        <v>7588</v>
      </c>
      <c r="B816" s="80">
        <v>46001.569791666669</v>
      </c>
      <c r="C816" s="81" t="s">
        <v>4767</v>
      </c>
    </row>
    <row r="817" spans="1:3" ht="25.5" x14ac:dyDescent="0.25">
      <c r="A817" s="81" t="s">
        <v>7589</v>
      </c>
      <c r="B817" s="80">
        <v>46002.667592592596</v>
      </c>
      <c r="C817" s="81" t="s">
        <v>5597</v>
      </c>
    </row>
    <row r="818" spans="1:3" ht="25.5" x14ac:dyDescent="0.25">
      <c r="A818" s="81" t="s">
        <v>7590</v>
      </c>
      <c r="B818" s="80">
        <v>46001.586388888885</v>
      </c>
      <c r="C818" s="81" t="s">
        <v>11</v>
      </c>
    </row>
    <row r="819" spans="1:3" ht="25.5" x14ac:dyDescent="0.25">
      <c r="A819" s="81" t="s">
        <v>7591</v>
      </c>
      <c r="B819" s="80">
        <v>46002.645057870373</v>
      </c>
      <c r="C819" s="81" t="s">
        <v>4628</v>
      </c>
    </row>
    <row r="820" spans="1:3" ht="25.5" x14ac:dyDescent="0.25">
      <c r="A820" s="81" t="s">
        <v>7592</v>
      </c>
      <c r="B820" s="80">
        <v>46002.695833333331</v>
      </c>
      <c r="C820" s="81" t="s">
        <v>7</v>
      </c>
    </row>
    <row r="821" spans="1:3" ht="25.5" x14ac:dyDescent="0.25">
      <c r="A821" s="81" t="s">
        <v>7593</v>
      </c>
      <c r="B821" s="80">
        <v>46002.665798611109</v>
      </c>
      <c r="C821" s="81" t="s">
        <v>6979</v>
      </c>
    </row>
    <row r="822" spans="1:3" ht="38.25" x14ac:dyDescent="0.25">
      <c r="A822" s="81" t="s">
        <v>7594</v>
      </c>
      <c r="B822" s="80">
        <v>46000.498298611114</v>
      </c>
      <c r="C822" s="81" t="s">
        <v>5752</v>
      </c>
    </row>
    <row r="823" spans="1:3" ht="25.5" x14ac:dyDescent="0.25">
      <c r="A823" s="81" t="s">
        <v>7595</v>
      </c>
      <c r="B823" s="80">
        <v>46002.313773148147</v>
      </c>
      <c r="C823" s="81" t="s">
        <v>7596</v>
      </c>
    </row>
    <row r="824" spans="1:3" ht="25.5" x14ac:dyDescent="0.25">
      <c r="A824" s="81" t="s">
        <v>7597</v>
      </c>
      <c r="B824" s="80">
        <v>46003.334803240738</v>
      </c>
      <c r="C824" s="81" t="s">
        <v>5</v>
      </c>
    </row>
    <row r="825" spans="1:3" ht="25.5" x14ac:dyDescent="0.25">
      <c r="A825" s="81" t="s">
        <v>7598</v>
      </c>
      <c r="B825" s="80">
        <v>46003.333171296297</v>
      </c>
      <c r="C825" s="81" t="s">
        <v>11</v>
      </c>
    </row>
    <row r="826" spans="1:3" ht="25.5" x14ac:dyDescent="0.25">
      <c r="A826" s="81" t="s">
        <v>7599</v>
      </c>
      <c r="B826" s="80">
        <v>46001.335428240738</v>
      </c>
      <c r="C826" s="81" t="s">
        <v>4541</v>
      </c>
    </row>
    <row r="827" spans="1:3" ht="25.5" x14ac:dyDescent="0.25">
      <c r="A827" s="81" t="s">
        <v>7600</v>
      </c>
      <c r="B827" s="80">
        <v>45999.513379629629</v>
      </c>
      <c r="C827" s="81" t="s">
        <v>4624</v>
      </c>
    </row>
    <row r="828" spans="1:3" ht="25.5" x14ac:dyDescent="0.25">
      <c r="A828" s="81" t="s">
        <v>7601</v>
      </c>
      <c r="B828" s="80">
        <v>46003.291608796295</v>
      </c>
      <c r="C828" s="81" t="s">
        <v>11</v>
      </c>
    </row>
    <row r="829" spans="1:3" ht="25.5" x14ac:dyDescent="0.25">
      <c r="A829" s="81" t="s">
        <v>7602</v>
      </c>
      <c r="B829" s="80">
        <v>46003.331307870372</v>
      </c>
      <c r="C829" s="81" t="s">
        <v>5</v>
      </c>
    </row>
    <row r="830" spans="1:3" ht="25.5" x14ac:dyDescent="0.25">
      <c r="A830" s="81" t="s">
        <v>7603</v>
      </c>
      <c r="B830" s="80">
        <v>46003.280671296299</v>
      </c>
      <c r="C830" s="81" t="s">
        <v>11</v>
      </c>
    </row>
    <row r="831" spans="1:3" ht="25.5" x14ac:dyDescent="0.25">
      <c r="A831" s="81" t="s">
        <v>7604</v>
      </c>
      <c r="B831" s="80">
        <v>46002.772534722222</v>
      </c>
      <c r="C831" s="81" t="s">
        <v>7605</v>
      </c>
    </row>
    <row r="832" spans="1:3" ht="25.5" x14ac:dyDescent="0.25">
      <c r="A832" s="81" t="s">
        <v>7606</v>
      </c>
      <c r="B832" s="80">
        <v>46002.472731481481</v>
      </c>
      <c r="C832" s="81" t="s">
        <v>7607</v>
      </c>
    </row>
    <row r="833" spans="1:3" ht="25.5" x14ac:dyDescent="0.25">
      <c r="A833" s="81" t="s">
        <v>7608</v>
      </c>
      <c r="B833" s="80">
        <v>46002.697453703702</v>
      </c>
      <c r="C833" s="81" t="s">
        <v>4766</v>
      </c>
    </row>
    <row r="834" spans="1:3" ht="25.5" x14ac:dyDescent="0.25">
      <c r="A834" s="81" t="s">
        <v>7609</v>
      </c>
      <c r="B834" s="80">
        <v>46003.329224537039</v>
      </c>
      <c r="C834" s="81" t="s">
        <v>5884</v>
      </c>
    </row>
    <row r="835" spans="1:3" ht="25.5" x14ac:dyDescent="0.25">
      <c r="A835" s="81" t="s">
        <v>7610</v>
      </c>
      <c r="B835" s="80">
        <v>46002.441516203704</v>
      </c>
      <c r="C835" s="81" t="s">
        <v>4551</v>
      </c>
    </row>
    <row r="836" spans="1:3" ht="25.5" x14ac:dyDescent="0.25">
      <c r="A836" s="81" t="s">
        <v>7611</v>
      </c>
      <c r="B836" s="80">
        <v>46003.328553240739</v>
      </c>
      <c r="C836" s="81" t="s">
        <v>7612</v>
      </c>
    </row>
    <row r="837" spans="1:3" ht="25.5" x14ac:dyDescent="0.25">
      <c r="A837" s="81" t="s">
        <v>7613</v>
      </c>
      <c r="B837" s="80">
        <v>46002.539490740739</v>
      </c>
      <c r="C837" s="81" t="s">
        <v>7614</v>
      </c>
    </row>
    <row r="838" spans="1:3" ht="25.5" x14ac:dyDescent="0.25">
      <c r="A838" s="81" t="s">
        <v>7615</v>
      </c>
      <c r="B838" s="80">
        <v>46002.532349537039</v>
      </c>
      <c r="C838" s="81" t="s">
        <v>7</v>
      </c>
    </row>
    <row r="839" spans="1:3" ht="25.5" x14ac:dyDescent="0.25">
      <c r="A839" s="81" t="s">
        <v>7616</v>
      </c>
      <c r="B839" s="80">
        <v>46002.637372685182</v>
      </c>
      <c r="C839" s="81" t="s">
        <v>7617</v>
      </c>
    </row>
    <row r="840" spans="1:3" ht="25.5" x14ac:dyDescent="0.25">
      <c r="A840" s="81" t="s">
        <v>7618</v>
      </c>
      <c r="B840" s="80">
        <v>46001.965011574073</v>
      </c>
      <c r="C840" s="81" t="s">
        <v>4743</v>
      </c>
    </row>
    <row r="841" spans="1:3" ht="25.5" x14ac:dyDescent="0.25">
      <c r="A841" s="81" t="s">
        <v>7619</v>
      </c>
      <c r="B841" s="80">
        <v>46002.472372685188</v>
      </c>
      <c r="C841" s="81" t="s">
        <v>4541</v>
      </c>
    </row>
    <row r="842" spans="1:3" ht="25.5" x14ac:dyDescent="0.25">
      <c r="A842" s="81" t="s">
        <v>7620</v>
      </c>
      <c r="B842" s="80">
        <v>46000.582048611112</v>
      </c>
      <c r="C842" s="81" t="s">
        <v>4742</v>
      </c>
    </row>
    <row r="843" spans="1:3" ht="25.5" x14ac:dyDescent="0.25">
      <c r="A843" s="81" t="s">
        <v>7621</v>
      </c>
      <c r="B843" s="80">
        <v>46003.313750000001</v>
      </c>
      <c r="C843" s="81" t="s">
        <v>11</v>
      </c>
    </row>
    <row r="844" spans="1:3" ht="25.5" x14ac:dyDescent="0.25">
      <c r="A844" s="81" t="s">
        <v>7622</v>
      </c>
      <c r="B844" s="80">
        <v>46003.293657407405</v>
      </c>
      <c r="C844" s="81" t="s">
        <v>4608</v>
      </c>
    </row>
    <row r="845" spans="1:3" ht="25.5" x14ac:dyDescent="0.25">
      <c r="A845" s="81" t="s">
        <v>7623</v>
      </c>
      <c r="B845" s="80">
        <v>46002.857800925929</v>
      </c>
      <c r="C845" s="81" t="s">
        <v>7605</v>
      </c>
    </row>
    <row r="846" spans="1:3" ht="25.5" x14ac:dyDescent="0.25">
      <c r="A846" s="81" t="s">
        <v>7624</v>
      </c>
      <c r="B846" s="80">
        <v>46003.310706018521</v>
      </c>
      <c r="C846" s="81" t="s">
        <v>5597</v>
      </c>
    </row>
    <row r="847" spans="1:3" x14ac:dyDescent="0.25">
      <c r="A847" s="81" t="s">
        <v>7625</v>
      </c>
      <c r="B847" s="80">
        <v>46003.085879629631</v>
      </c>
      <c r="C847" s="81" t="s">
        <v>4606</v>
      </c>
    </row>
    <row r="848" spans="1:3" ht="25.5" x14ac:dyDescent="0.25">
      <c r="A848" s="81" t="s">
        <v>7626</v>
      </c>
      <c r="B848" s="80">
        <v>46002.279456018521</v>
      </c>
      <c r="C848" s="81" t="s">
        <v>4555</v>
      </c>
    </row>
    <row r="849" spans="1:3" ht="25.5" x14ac:dyDescent="0.25">
      <c r="A849" s="81" t="s">
        <v>7627</v>
      </c>
      <c r="B849" s="80">
        <v>46002.574999999997</v>
      </c>
      <c r="C849" s="81" t="s">
        <v>4543</v>
      </c>
    </row>
    <row r="850" spans="1:3" ht="25.5" x14ac:dyDescent="0.25">
      <c r="A850" s="81" t="s">
        <v>7628</v>
      </c>
      <c r="B850" s="80">
        <v>46002.648668981485</v>
      </c>
      <c r="C850" s="81" t="s">
        <v>4622</v>
      </c>
    </row>
    <row r="851" spans="1:3" ht="25.5" x14ac:dyDescent="0.25">
      <c r="A851" s="81" t="s">
        <v>7629</v>
      </c>
      <c r="B851" s="80">
        <v>46002.348368055558</v>
      </c>
      <c r="C851" s="81" t="s">
        <v>11</v>
      </c>
    </row>
    <row r="852" spans="1:3" ht="25.5" x14ac:dyDescent="0.25">
      <c r="A852" s="81" t="s">
        <v>7630</v>
      </c>
      <c r="B852" s="80">
        <v>46000.603090277778</v>
      </c>
      <c r="C852" s="81" t="s">
        <v>7</v>
      </c>
    </row>
    <row r="853" spans="1:3" ht="25.5" x14ac:dyDescent="0.25">
      <c r="A853" s="81" t="s">
        <v>7631</v>
      </c>
      <c r="B853" s="80">
        <v>46000.471921296295</v>
      </c>
      <c r="C853" s="81" t="s">
        <v>7106</v>
      </c>
    </row>
    <row r="854" spans="1:3" ht="25.5" x14ac:dyDescent="0.25">
      <c r="A854" s="81" t="s">
        <v>7632</v>
      </c>
      <c r="B854" s="80">
        <v>46000.345081018517</v>
      </c>
      <c r="C854" s="81" t="s">
        <v>7633</v>
      </c>
    </row>
    <row r="855" spans="1:3" ht="38.25" x14ac:dyDescent="0.25">
      <c r="A855" s="81" t="s">
        <v>7634</v>
      </c>
      <c r="B855" s="80">
        <v>46003.233032407406</v>
      </c>
      <c r="C855" s="81" t="s">
        <v>338</v>
      </c>
    </row>
    <row r="856" spans="1:3" ht="25.5" x14ac:dyDescent="0.25">
      <c r="A856" s="81" t="s">
        <v>7635</v>
      </c>
      <c r="B856" s="80">
        <v>46003.226840277777</v>
      </c>
      <c r="C856" s="81" t="s">
        <v>4504</v>
      </c>
    </row>
    <row r="857" spans="1:3" ht="25.5" x14ac:dyDescent="0.25">
      <c r="A857" s="81" t="s">
        <v>7636</v>
      </c>
      <c r="B857" s="80">
        <v>46003.222881944443</v>
      </c>
      <c r="C857" s="81" t="s">
        <v>381</v>
      </c>
    </row>
    <row r="858" spans="1:3" ht="25.5" x14ac:dyDescent="0.25">
      <c r="A858" s="81" t="s">
        <v>7637</v>
      </c>
      <c r="B858" s="80">
        <v>46002.653599537036</v>
      </c>
      <c r="C858" s="81" t="s">
        <v>7638</v>
      </c>
    </row>
    <row r="859" spans="1:3" ht="25.5" x14ac:dyDescent="0.25">
      <c r="A859" s="81" t="s">
        <v>7639</v>
      </c>
      <c r="B859" s="80">
        <v>46003.178090277775</v>
      </c>
      <c r="C859" s="81" t="s">
        <v>7640</v>
      </c>
    </row>
    <row r="860" spans="1:3" ht="25.5" x14ac:dyDescent="0.25">
      <c r="A860" s="81" t="s">
        <v>7641</v>
      </c>
      <c r="B860" s="80">
        <v>46003.178101851852</v>
      </c>
      <c r="C860" s="81" t="s">
        <v>7640</v>
      </c>
    </row>
    <row r="861" spans="1:3" ht="25.5" x14ac:dyDescent="0.25">
      <c r="A861" s="81" t="s">
        <v>7642</v>
      </c>
      <c r="B861" s="80">
        <v>46003.178090277775</v>
      </c>
      <c r="C861" s="81" t="s">
        <v>7640</v>
      </c>
    </row>
    <row r="862" spans="1:3" ht="25.5" x14ac:dyDescent="0.25">
      <c r="A862" s="81" t="s">
        <v>7643</v>
      </c>
      <c r="B862" s="80">
        <v>46003.178090277775</v>
      </c>
      <c r="C862" s="81" t="s">
        <v>7640</v>
      </c>
    </row>
    <row r="863" spans="1:3" ht="25.5" x14ac:dyDescent="0.25">
      <c r="A863" s="81" t="s">
        <v>7644</v>
      </c>
      <c r="B863" s="80">
        <v>46003.178090277775</v>
      </c>
      <c r="C863" s="81" t="s">
        <v>7640</v>
      </c>
    </row>
    <row r="864" spans="1:3" ht="25.5" x14ac:dyDescent="0.25">
      <c r="A864" s="81" t="s">
        <v>7645</v>
      </c>
      <c r="B864" s="80">
        <v>46001.665486111109</v>
      </c>
      <c r="C864" s="81" t="s">
        <v>12</v>
      </c>
    </row>
    <row r="865" spans="1:3" ht="25.5" x14ac:dyDescent="0.25">
      <c r="A865" s="81" t="s">
        <v>7646</v>
      </c>
      <c r="B865" s="80">
        <v>46003.059120370373</v>
      </c>
      <c r="C865" s="81" t="s">
        <v>381</v>
      </c>
    </row>
    <row r="866" spans="1:3" ht="38.25" x14ac:dyDescent="0.25">
      <c r="A866" s="81" t="s">
        <v>7647</v>
      </c>
      <c r="B866" s="80">
        <v>46003.141932870371</v>
      </c>
      <c r="C866" s="81" t="s">
        <v>4505</v>
      </c>
    </row>
    <row r="867" spans="1:3" ht="38.25" x14ac:dyDescent="0.25">
      <c r="A867" s="81" t="s">
        <v>7648</v>
      </c>
      <c r="B867" s="80">
        <v>46001.843923611108</v>
      </c>
      <c r="C867" s="81" t="s">
        <v>338</v>
      </c>
    </row>
    <row r="868" spans="1:3" ht="25.5" x14ac:dyDescent="0.25">
      <c r="A868" s="81" t="s">
        <v>7649</v>
      </c>
      <c r="B868" s="80">
        <v>46001.478101851855</v>
      </c>
      <c r="C868" s="81" t="s">
        <v>4784</v>
      </c>
    </row>
    <row r="869" spans="1:3" ht="25.5" x14ac:dyDescent="0.25">
      <c r="A869" s="81" t="s">
        <v>7650</v>
      </c>
      <c r="B869" s="80">
        <v>46002.795393518521</v>
      </c>
      <c r="C869" s="81" t="s">
        <v>381</v>
      </c>
    </row>
    <row r="870" spans="1:3" ht="25.5" x14ac:dyDescent="0.25">
      <c r="A870" s="81" t="s">
        <v>7651</v>
      </c>
      <c r="B870" s="80">
        <v>46002.796400462961</v>
      </c>
      <c r="C870" s="81" t="s">
        <v>381</v>
      </c>
    </row>
    <row r="871" spans="1:3" ht="25.5" x14ac:dyDescent="0.25">
      <c r="A871" s="81" t="s">
        <v>7652</v>
      </c>
      <c r="B871" s="80">
        <v>46002.414317129631</v>
      </c>
      <c r="C871" s="81" t="s">
        <v>12</v>
      </c>
    </row>
    <row r="872" spans="1:3" ht="25.5" x14ac:dyDescent="0.25">
      <c r="A872" s="81" t="s">
        <v>7653</v>
      </c>
      <c r="B872" s="80">
        <v>46002.868391203701</v>
      </c>
      <c r="C872" s="81" t="s">
        <v>381</v>
      </c>
    </row>
    <row r="873" spans="1:3" ht="25.5" x14ac:dyDescent="0.25">
      <c r="A873" s="81" t="s">
        <v>7654</v>
      </c>
      <c r="B873" s="80">
        <v>46002.262048611112</v>
      </c>
      <c r="C873" s="81" t="s">
        <v>4555</v>
      </c>
    </row>
    <row r="874" spans="1:3" ht="25.5" x14ac:dyDescent="0.25">
      <c r="A874" s="81" t="s">
        <v>7655</v>
      </c>
      <c r="B874" s="80">
        <v>46002.856226851851</v>
      </c>
      <c r="C874" s="81" t="s">
        <v>4504</v>
      </c>
    </row>
    <row r="875" spans="1:3" ht="25.5" x14ac:dyDescent="0.25">
      <c r="A875" s="81" t="s">
        <v>7656</v>
      </c>
      <c r="B875" s="80">
        <v>46002.553067129629</v>
      </c>
      <c r="C875" s="81" t="s">
        <v>11</v>
      </c>
    </row>
    <row r="876" spans="1:3" ht="51" x14ac:dyDescent="0.25">
      <c r="A876" s="81" t="s">
        <v>7657</v>
      </c>
      <c r="B876" s="80">
        <v>46002.371851851851</v>
      </c>
      <c r="C876" s="81" t="s">
        <v>7658</v>
      </c>
    </row>
    <row r="877" spans="1:3" ht="25.5" x14ac:dyDescent="0.25">
      <c r="A877" s="81" t="s">
        <v>7659</v>
      </c>
      <c r="B877" s="80">
        <v>46002.487604166665</v>
      </c>
      <c r="C877" s="81" t="s">
        <v>5</v>
      </c>
    </row>
    <row r="878" spans="1:3" ht="25.5" x14ac:dyDescent="0.25">
      <c r="A878" s="81" t="s">
        <v>7660</v>
      </c>
      <c r="B878" s="80">
        <v>46002.827384259261</v>
      </c>
      <c r="C878" s="81" t="s">
        <v>381</v>
      </c>
    </row>
    <row r="879" spans="1:3" ht="63.75" x14ac:dyDescent="0.25">
      <c r="A879" s="81" t="s">
        <v>7661</v>
      </c>
      <c r="B879" s="80">
        <v>46002.65761574074</v>
      </c>
      <c r="C879" s="81" t="s">
        <v>4605</v>
      </c>
    </row>
    <row r="880" spans="1:3" ht="63.75" x14ac:dyDescent="0.25">
      <c r="A880" s="81" t="s">
        <v>7662</v>
      </c>
      <c r="B880" s="80">
        <v>46002.611446759256</v>
      </c>
      <c r="C880" s="81" t="s">
        <v>4605</v>
      </c>
    </row>
    <row r="881" spans="1:3" ht="25.5" x14ac:dyDescent="0.25">
      <c r="A881" s="81" t="s">
        <v>7663</v>
      </c>
      <c r="B881" s="80">
        <v>46000.388414351852</v>
      </c>
      <c r="C881" s="81" t="s">
        <v>7664</v>
      </c>
    </row>
    <row r="882" spans="1:3" ht="25.5" x14ac:dyDescent="0.25">
      <c r="A882" s="81" t="s">
        <v>7665</v>
      </c>
      <c r="B882" s="80">
        <v>45999.637673611112</v>
      </c>
      <c r="C882" s="81" t="s">
        <v>4541</v>
      </c>
    </row>
    <row r="883" spans="1:3" ht="25.5" x14ac:dyDescent="0.25">
      <c r="A883" s="81" t="s">
        <v>7666</v>
      </c>
      <c r="B883" s="80">
        <v>46002.748055555552</v>
      </c>
      <c r="C883" s="81" t="s">
        <v>7605</v>
      </c>
    </row>
    <row r="884" spans="1:3" ht="25.5" x14ac:dyDescent="0.25">
      <c r="A884" s="81" t="s">
        <v>7667</v>
      </c>
      <c r="B884" s="80">
        <v>46002.507719907408</v>
      </c>
      <c r="C884" s="81" t="s">
        <v>4636</v>
      </c>
    </row>
    <row r="885" spans="1:3" ht="38.25" x14ac:dyDescent="0.25">
      <c r="A885" s="81" t="s">
        <v>7668</v>
      </c>
      <c r="B885" s="80">
        <v>46002.63622685185</v>
      </c>
      <c r="C885" s="81" t="s">
        <v>4505</v>
      </c>
    </row>
    <row r="886" spans="1:3" ht="25.5" x14ac:dyDescent="0.25">
      <c r="A886" s="81" t="s">
        <v>7669</v>
      </c>
      <c r="B886" s="80">
        <v>46002.619270833333</v>
      </c>
      <c r="C886" s="81" t="s">
        <v>7121</v>
      </c>
    </row>
    <row r="887" spans="1:3" ht="25.5" x14ac:dyDescent="0.25">
      <c r="A887" s="81" t="s">
        <v>7670</v>
      </c>
      <c r="B887" s="80">
        <v>46001.773379629631</v>
      </c>
      <c r="C887" s="81" t="s">
        <v>5224</v>
      </c>
    </row>
    <row r="888" spans="1:3" ht="25.5" x14ac:dyDescent="0.25">
      <c r="A888" s="81" t="s">
        <v>7671</v>
      </c>
      <c r="B888" s="80">
        <v>46001.479502314818</v>
      </c>
      <c r="C888" s="81" t="s">
        <v>4619</v>
      </c>
    </row>
    <row r="889" spans="1:3" ht="25.5" x14ac:dyDescent="0.25">
      <c r="A889" s="81" t="s">
        <v>7672</v>
      </c>
      <c r="B889" s="80">
        <v>46000.543622685182</v>
      </c>
      <c r="C889" s="81" t="s">
        <v>4555</v>
      </c>
    </row>
    <row r="890" spans="1:3" ht="38.25" x14ac:dyDescent="0.25">
      <c r="A890" s="81" t="s">
        <v>7673</v>
      </c>
      <c r="B890" s="80">
        <v>46002.116203703707</v>
      </c>
      <c r="C890" s="81" t="s">
        <v>338</v>
      </c>
    </row>
    <row r="891" spans="1:3" ht="38.25" x14ac:dyDescent="0.25">
      <c r="A891" s="81" t="s">
        <v>7674</v>
      </c>
      <c r="B891" s="80">
        <v>45999.615173611113</v>
      </c>
      <c r="C891" s="81" t="s">
        <v>7675</v>
      </c>
    </row>
    <row r="892" spans="1:3" ht="25.5" x14ac:dyDescent="0.25">
      <c r="A892" s="81" t="s">
        <v>7676</v>
      </c>
      <c r="B892" s="80">
        <v>46002.407280092593</v>
      </c>
      <c r="C892" s="81" t="s">
        <v>4555</v>
      </c>
    </row>
    <row r="893" spans="1:3" ht="25.5" x14ac:dyDescent="0.25">
      <c r="A893" s="81" t="s">
        <v>7677</v>
      </c>
      <c r="B893" s="80">
        <v>46002.716122685182</v>
      </c>
      <c r="C893" s="81" t="s">
        <v>7</v>
      </c>
    </row>
    <row r="894" spans="1:3" ht="25.5" x14ac:dyDescent="0.25">
      <c r="A894" s="81" t="s">
        <v>7678</v>
      </c>
      <c r="B894" s="80">
        <v>46002.701122685183</v>
      </c>
      <c r="C894" s="81" t="s">
        <v>12</v>
      </c>
    </row>
    <row r="895" spans="1:3" ht="25.5" x14ac:dyDescent="0.25">
      <c r="A895" s="81" t="s">
        <v>7679</v>
      </c>
      <c r="B895" s="80">
        <v>46001.427245370367</v>
      </c>
      <c r="C895" s="81" t="s">
        <v>4619</v>
      </c>
    </row>
    <row r="896" spans="1:3" ht="25.5" x14ac:dyDescent="0.25">
      <c r="A896" s="81" t="s">
        <v>7680</v>
      </c>
      <c r="B896" s="80">
        <v>46002.559282407405</v>
      </c>
      <c r="C896" s="81" t="s">
        <v>4544</v>
      </c>
    </row>
    <row r="897" spans="1:3" ht="25.5" x14ac:dyDescent="0.25">
      <c r="A897" s="81" t="s">
        <v>7681</v>
      </c>
      <c r="B897" s="80">
        <v>46002.677465277775</v>
      </c>
      <c r="C897" s="81" t="s">
        <v>13</v>
      </c>
    </row>
    <row r="898" spans="1:3" ht="38.25" x14ac:dyDescent="0.25">
      <c r="A898" s="81" t="s">
        <v>7682</v>
      </c>
      <c r="B898" s="80">
        <v>46002.623888888891</v>
      </c>
      <c r="C898" s="81" t="s">
        <v>7092</v>
      </c>
    </row>
    <row r="899" spans="1:3" ht="25.5" x14ac:dyDescent="0.25">
      <c r="A899" s="81" t="s">
        <v>7683</v>
      </c>
      <c r="B899" s="80">
        <v>46002.658645833333</v>
      </c>
      <c r="C899" s="81" t="s">
        <v>4628</v>
      </c>
    </row>
    <row r="900" spans="1:3" ht="25.5" x14ac:dyDescent="0.25">
      <c r="A900" s="81" t="s">
        <v>7684</v>
      </c>
      <c r="B900" s="80">
        <v>46002.459606481483</v>
      </c>
      <c r="C900" s="81" t="s">
        <v>8</v>
      </c>
    </row>
    <row r="901" spans="1:3" ht="25.5" x14ac:dyDescent="0.25">
      <c r="A901" s="81" t="s">
        <v>7685</v>
      </c>
      <c r="B901" s="80">
        <v>46002.610810185186</v>
      </c>
      <c r="C901" s="81" t="s">
        <v>7686</v>
      </c>
    </row>
    <row r="902" spans="1:3" ht="25.5" x14ac:dyDescent="0.25">
      <c r="A902" s="81" t="s">
        <v>7687</v>
      </c>
      <c r="B902" s="80">
        <v>46001.68650462963</v>
      </c>
      <c r="C902" s="81" t="s">
        <v>4504</v>
      </c>
    </row>
    <row r="903" spans="1:3" ht="25.5" x14ac:dyDescent="0.25">
      <c r="A903" s="81" t="s">
        <v>7688</v>
      </c>
      <c r="B903" s="80">
        <v>46001.659236111111</v>
      </c>
      <c r="C903" s="81" t="s">
        <v>4504</v>
      </c>
    </row>
    <row r="904" spans="1:3" ht="25.5" x14ac:dyDescent="0.25">
      <c r="A904" s="81" t="s">
        <v>7689</v>
      </c>
      <c r="B904" s="80">
        <v>46002.671203703707</v>
      </c>
      <c r="C904" s="81" t="s">
        <v>4613</v>
      </c>
    </row>
    <row r="905" spans="1:3" ht="25.5" x14ac:dyDescent="0.25">
      <c r="A905" s="81" t="s">
        <v>7690</v>
      </c>
      <c r="B905" s="80">
        <v>46001.597060185188</v>
      </c>
      <c r="C905" s="81" t="s">
        <v>4504</v>
      </c>
    </row>
    <row r="906" spans="1:3" x14ac:dyDescent="0.25">
      <c r="A906" s="81" t="s">
        <v>7691</v>
      </c>
      <c r="B906" s="80">
        <v>46002.504571759258</v>
      </c>
      <c r="C906" s="81" t="s">
        <v>7081</v>
      </c>
    </row>
    <row r="907" spans="1:3" ht="25.5" x14ac:dyDescent="0.25">
      <c r="A907" s="81" t="s">
        <v>7692</v>
      </c>
      <c r="B907" s="80">
        <v>46001.53496527778</v>
      </c>
      <c r="C907" s="81" t="s">
        <v>7693</v>
      </c>
    </row>
    <row r="908" spans="1:3" ht="25.5" x14ac:dyDescent="0.25">
      <c r="A908" s="81" t="s">
        <v>7694</v>
      </c>
      <c r="B908" s="80">
        <v>46001.631296296298</v>
      </c>
      <c r="C908" s="81" t="s">
        <v>4543</v>
      </c>
    </row>
    <row r="909" spans="1:3" ht="25.5" x14ac:dyDescent="0.25">
      <c r="A909" s="81" t="s">
        <v>7695</v>
      </c>
      <c r="B909" s="80">
        <v>46001.432337962964</v>
      </c>
      <c r="C909" s="81" t="s">
        <v>4504</v>
      </c>
    </row>
    <row r="910" spans="1:3" ht="25.5" x14ac:dyDescent="0.25">
      <c r="A910" s="81" t="s">
        <v>7696</v>
      </c>
      <c r="B910" s="80">
        <v>46002.473946759259</v>
      </c>
      <c r="C910" s="81" t="s">
        <v>4751</v>
      </c>
    </row>
    <row r="911" spans="1:3" ht="25.5" x14ac:dyDescent="0.25">
      <c r="A911" s="81" t="s">
        <v>7697</v>
      </c>
      <c r="B911" s="80">
        <v>46000.448680555557</v>
      </c>
      <c r="C911" s="81" t="s">
        <v>4931</v>
      </c>
    </row>
    <row r="912" spans="1:3" ht="25.5" x14ac:dyDescent="0.25">
      <c r="A912" s="81" t="s">
        <v>7698</v>
      </c>
      <c r="B912" s="80">
        <v>46002.625428240739</v>
      </c>
      <c r="C912" s="81" t="s">
        <v>4757</v>
      </c>
    </row>
    <row r="913" spans="1:3" x14ac:dyDescent="0.25">
      <c r="A913" s="81" t="s">
        <v>7699</v>
      </c>
      <c r="B913" s="80">
        <v>46002.62903935185</v>
      </c>
      <c r="C913" s="81" t="s">
        <v>4606</v>
      </c>
    </row>
    <row r="914" spans="1:3" ht="25.5" x14ac:dyDescent="0.25">
      <c r="A914" s="81" t="s">
        <v>7700</v>
      </c>
      <c r="B914" s="80">
        <v>46002.361689814818</v>
      </c>
      <c r="C914" s="81" t="s">
        <v>4542</v>
      </c>
    </row>
    <row r="915" spans="1:3" ht="25.5" x14ac:dyDescent="0.25">
      <c r="A915" s="81" t="s">
        <v>7701</v>
      </c>
      <c r="B915" s="80">
        <v>46001.501898148148</v>
      </c>
      <c r="C915" s="81" t="s">
        <v>12</v>
      </c>
    </row>
    <row r="916" spans="1:3" ht="25.5" x14ac:dyDescent="0.25">
      <c r="A916" s="81" t="s">
        <v>7702</v>
      </c>
      <c r="B916" s="80">
        <v>46001.42564814815</v>
      </c>
      <c r="C916" s="81" t="s">
        <v>12</v>
      </c>
    </row>
    <row r="917" spans="1:3" ht="25.5" x14ac:dyDescent="0.25">
      <c r="A917" s="81" t="s">
        <v>7703</v>
      </c>
      <c r="B917" s="80">
        <v>46002.632430555554</v>
      </c>
      <c r="C917" s="81" t="s">
        <v>4635</v>
      </c>
    </row>
    <row r="918" spans="1:3" ht="25.5" x14ac:dyDescent="0.25">
      <c r="A918" s="81" t="s">
        <v>7704</v>
      </c>
      <c r="B918" s="80">
        <v>46001.664560185185</v>
      </c>
      <c r="C918" s="81" t="s">
        <v>12</v>
      </c>
    </row>
    <row r="919" spans="1:3" ht="25.5" x14ac:dyDescent="0.25">
      <c r="A919" s="81" t="s">
        <v>7705</v>
      </c>
      <c r="B919" s="80">
        <v>46001.520405092589</v>
      </c>
      <c r="C919" s="81" t="s">
        <v>12</v>
      </c>
    </row>
    <row r="920" spans="1:3" ht="25.5" x14ac:dyDescent="0.25">
      <c r="A920" s="81" t="s">
        <v>7706</v>
      </c>
      <c r="B920" s="80">
        <v>46002.650729166664</v>
      </c>
      <c r="C920" s="81" t="s">
        <v>13</v>
      </c>
    </row>
    <row r="921" spans="1:3" ht="25.5" x14ac:dyDescent="0.25">
      <c r="A921" s="81" t="s">
        <v>7707</v>
      </c>
      <c r="B921" s="80">
        <v>46002.638611111113</v>
      </c>
      <c r="C921" s="81" t="s">
        <v>7</v>
      </c>
    </row>
    <row r="922" spans="1:3" ht="25.5" x14ac:dyDescent="0.25">
      <c r="A922" s="81" t="s">
        <v>7708</v>
      </c>
      <c r="B922" s="80">
        <v>46002.588761574072</v>
      </c>
      <c r="C922" s="81" t="s">
        <v>7709</v>
      </c>
    </row>
    <row r="923" spans="1:3" ht="25.5" x14ac:dyDescent="0.25">
      <c r="A923" s="81" t="s">
        <v>7710</v>
      </c>
      <c r="B923" s="80">
        <v>46002.652881944443</v>
      </c>
      <c r="C923" s="81" t="s">
        <v>4504</v>
      </c>
    </row>
    <row r="924" spans="1:3" ht="25.5" x14ac:dyDescent="0.25">
      <c r="A924" s="81" t="s">
        <v>7711</v>
      </c>
      <c r="B924" s="80">
        <v>46002.643680555557</v>
      </c>
      <c r="C924" s="81" t="s">
        <v>7</v>
      </c>
    </row>
    <row r="925" spans="1:3" x14ac:dyDescent="0.25">
      <c r="A925" s="81" t="s">
        <v>7712</v>
      </c>
      <c r="B925" s="80">
        <v>46002.565150462964</v>
      </c>
      <c r="C925" s="81" t="s">
        <v>4530</v>
      </c>
    </row>
    <row r="926" spans="1:3" x14ac:dyDescent="0.25">
      <c r="A926" s="81" t="s">
        <v>7713</v>
      </c>
      <c r="B926" s="80">
        <v>46002.565162037034</v>
      </c>
      <c r="C926" s="81" t="s">
        <v>4530</v>
      </c>
    </row>
    <row r="927" spans="1:3" ht="25.5" x14ac:dyDescent="0.25">
      <c r="A927" s="81" t="s">
        <v>7714</v>
      </c>
      <c r="B927" s="80">
        <v>46001.617199074077</v>
      </c>
      <c r="C927" s="81" t="s">
        <v>4628</v>
      </c>
    </row>
    <row r="928" spans="1:3" ht="25.5" x14ac:dyDescent="0.25">
      <c r="A928" s="81" t="s">
        <v>7715</v>
      </c>
      <c r="B928" s="80">
        <v>46002.34003472222</v>
      </c>
      <c r="C928" s="81" t="s">
        <v>4504</v>
      </c>
    </row>
    <row r="929" spans="1:3" ht="25.5" x14ac:dyDescent="0.25">
      <c r="A929" s="81" t="s">
        <v>7716</v>
      </c>
      <c r="B929" s="80">
        <v>46002.638912037037</v>
      </c>
      <c r="C929" s="81" t="s">
        <v>13</v>
      </c>
    </row>
    <row r="930" spans="1:3" ht="25.5" x14ac:dyDescent="0.25">
      <c r="A930" s="81" t="s">
        <v>7717</v>
      </c>
      <c r="B930" s="80">
        <v>46002.393738425926</v>
      </c>
      <c r="C930" s="81" t="s">
        <v>4555</v>
      </c>
    </row>
    <row r="931" spans="1:3" x14ac:dyDescent="0.25">
      <c r="A931" s="81" t="s">
        <v>7718</v>
      </c>
      <c r="B931" s="80">
        <v>46002.410636574074</v>
      </c>
      <c r="C931" s="81" t="s">
        <v>4606</v>
      </c>
    </row>
    <row r="932" spans="1:3" ht="25.5" x14ac:dyDescent="0.25">
      <c r="A932" s="81" t="s">
        <v>7719</v>
      </c>
      <c r="B932" s="80">
        <v>46000.605949074074</v>
      </c>
      <c r="C932" s="81" t="s">
        <v>7720</v>
      </c>
    </row>
    <row r="933" spans="1:3" ht="25.5" x14ac:dyDescent="0.25">
      <c r="A933" s="81" t="s">
        <v>7721</v>
      </c>
      <c r="B933" s="80">
        <v>46002.582962962966</v>
      </c>
      <c r="C933" s="81" t="s">
        <v>7332</v>
      </c>
    </row>
    <row r="934" spans="1:3" ht="25.5" x14ac:dyDescent="0.25">
      <c r="A934" s="81" t="s">
        <v>7722</v>
      </c>
      <c r="B934" s="80">
        <v>46002.592488425929</v>
      </c>
      <c r="C934" s="81" t="s">
        <v>13</v>
      </c>
    </row>
    <row r="935" spans="1:3" ht="25.5" x14ac:dyDescent="0.25">
      <c r="A935" s="81" t="s">
        <v>7723</v>
      </c>
      <c r="B935" s="80">
        <v>46002.633136574077</v>
      </c>
      <c r="C935" s="81" t="s">
        <v>13</v>
      </c>
    </row>
    <row r="936" spans="1:3" ht="25.5" x14ac:dyDescent="0.25">
      <c r="A936" s="81" t="s">
        <v>7724</v>
      </c>
      <c r="B936" s="80">
        <v>46002.507222222222</v>
      </c>
      <c r="C936" s="81" t="s">
        <v>4628</v>
      </c>
    </row>
    <row r="937" spans="1:3" ht="38.25" x14ac:dyDescent="0.25">
      <c r="A937" s="81" t="s">
        <v>7725</v>
      </c>
      <c r="B937" s="80">
        <v>46002.613067129627</v>
      </c>
      <c r="C937" s="81" t="s">
        <v>7119</v>
      </c>
    </row>
    <row r="938" spans="1:3" ht="25.5" x14ac:dyDescent="0.25">
      <c r="A938" s="81" t="s">
        <v>7726</v>
      </c>
      <c r="B938" s="80">
        <v>46000.296539351853</v>
      </c>
      <c r="C938" s="81" t="s">
        <v>11</v>
      </c>
    </row>
    <row r="939" spans="1:3" ht="25.5" x14ac:dyDescent="0.25">
      <c r="A939" s="81" t="s">
        <v>7727</v>
      </c>
      <c r="B939" s="80">
        <v>46002.439918981479</v>
      </c>
      <c r="C939" s="81" t="s">
        <v>7728</v>
      </c>
    </row>
    <row r="940" spans="1:3" ht="25.5" x14ac:dyDescent="0.25">
      <c r="A940" s="81" t="s">
        <v>7729</v>
      </c>
      <c r="B940" s="80">
        <v>46002.590937499997</v>
      </c>
      <c r="C940" s="81" t="s">
        <v>11</v>
      </c>
    </row>
    <row r="941" spans="1:3" ht="25.5" x14ac:dyDescent="0.25">
      <c r="A941" s="81" t="s">
        <v>7730</v>
      </c>
      <c r="B941" s="80">
        <v>46002.51085648148</v>
      </c>
      <c r="C941" s="81" t="s">
        <v>4637</v>
      </c>
    </row>
    <row r="942" spans="1:3" ht="25.5" x14ac:dyDescent="0.25">
      <c r="A942" s="81" t="s">
        <v>7731</v>
      </c>
      <c r="B942" s="80">
        <v>46002.509988425925</v>
      </c>
      <c r="C942" s="81" t="s">
        <v>4637</v>
      </c>
    </row>
    <row r="943" spans="1:3" ht="25.5" x14ac:dyDescent="0.25">
      <c r="A943" s="81" t="s">
        <v>7732</v>
      </c>
      <c r="B943" s="80">
        <v>46002.509108796294</v>
      </c>
      <c r="C943" s="81" t="s">
        <v>4637</v>
      </c>
    </row>
    <row r="944" spans="1:3" ht="25.5" x14ac:dyDescent="0.25">
      <c r="A944" s="81" t="s">
        <v>7733</v>
      </c>
      <c r="B944" s="80">
        <v>46002.491099537037</v>
      </c>
      <c r="C944" s="81" t="s">
        <v>11</v>
      </c>
    </row>
    <row r="945" spans="1:3" ht="25.5" x14ac:dyDescent="0.25">
      <c r="A945" s="81" t="s">
        <v>7734</v>
      </c>
      <c r="B945" s="80">
        <v>46002.305150462962</v>
      </c>
      <c r="C945" s="81" t="s">
        <v>7735</v>
      </c>
    </row>
    <row r="946" spans="1:3" ht="25.5" x14ac:dyDescent="0.25">
      <c r="A946" s="81" t="s">
        <v>7736</v>
      </c>
      <c r="B946" s="80">
        <v>46002.627812500003</v>
      </c>
      <c r="C946" s="81" t="s">
        <v>8</v>
      </c>
    </row>
    <row r="947" spans="1:3" ht="25.5" x14ac:dyDescent="0.25">
      <c r="A947" s="81" t="s">
        <v>7737</v>
      </c>
      <c r="B947" s="80">
        <v>46002.410555555558</v>
      </c>
      <c r="C947" s="81" t="s">
        <v>7738</v>
      </c>
    </row>
    <row r="948" spans="1:3" x14ac:dyDescent="0.25">
      <c r="A948" s="81" t="s">
        <v>7739</v>
      </c>
      <c r="B948" s="80">
        <v>46002.613993055558</v>
      </c>
      <c r="C948" s="81" t="s">
        <v>4739</v>
      </c>
    </row>
    <row r="949" spans="1:3" ht="25.5" x14ac:dyDescent="0.25">
      <c r="A949" s="81" t="s">
        <v>7740</v>
      </c>
      <c r="B949" s="80">
        <v>46001.628483796296</v>
      </c>
      <c r="C949" s="81" t="s">
        <v>4792</v>
      </c>
    </row>
    <row r="950" spans="1:3" ht="25.5" x14ac:dyDescent="0.25">
      <c r="A950" s="81" t="s">
        <v>7741</v>
      </c>
      <c r="B950" s="80">
        <v>46002.626770833333</v>
      </c>
      <c r="C950" s="81" t="s">
        <v>8</v>
      </c>
    </row>
    <row r="951" spans="1:3" ht="25.5" x14ac:dyDescent="0.25">
      <c r="A951" s="81" t="s">
        <v>7742</v>
      </c>
      <c r="B951" s="80">
        <v>46002.587453703702</v>
      </c>
      <c r="C951" s="81" t="s">
        <v>4773</v>
      </c>
    </row>
    <row r="952" spans="1:3" ht="25.5" x14ac:dyDescent="0.25">
      <c r="A952" s="81" t="s">
        <v>7743</v>
      </c>
      <c r="B952" s="80">
        <v>46002.602696759262</v>
      </c>
      <c r="C952" s="81" t="s">
        <v>4762</v>
      </c>
    </row>
    <row r="953" spans="1:3" ht="38.25" x14ac:dyDescent="0.25">
      <c r="A953" s="81" t="s">
        <v>7744</v>
      </c>
      <c r="B953" s="80">
        <v>46002.622291666667</v>
      </c>
      <c r="C953" s="81" t="s">
        <v>4506</v>
      </c>
    </row>
    <row r="954" spans="1:3" ht="25.5" x14ac:dyDescent="0.25">
      <c r="A954" s="81" t="s">
        <v>7745</v>
      </c>
      <c r="B954" s="80">
        <v>46000.37736111111</v>
      </c>
      <c r="C954" s="81" t="s">
        <v>4622</v>
      </c>
    </row>
    <row r="955" spans="1:3" x14ac:dyDescent="0.25">
      <c r="A955" s="81" t="s">
        <v>7746</v>
      </c>
      <c r="B955" s="80">
        <v>46002.621064814812</v>
      </c>
      <c r="C955" s="81" t="s">
        <v>4606</v>
      </c>
    </row>
    <row r="956" spans="1:3" ht="25.5" x14ac:dyDescent="0.25">
      <c r="A956" s="81" t="s">
        <v>7747</v>
      </c>
      <c r="B956" s="80">
        <v>46002.618368055555</v>
      </c>
      <c r="C956" s="81" t="s">
        <v>12</v>
      </c>
    </row>
    <row r="957" spans="1:3" ht="38.25" x14ac:dyDescent="0.25">
      <c r="A957" s="81" t="s">
        <v>7748</v>
      </c>
      <c r="B957" s="80">
        <v>46002.620324074072</v>
      </c>
      <c r="C957" s="81" t="s">
        <v>4505</v>
      </c>
    </row>
    <row r="958" spans="1:3" ht="63.75" x14ac:dyDescent="0.25">
      <c r="A958" s="81" t="s">
        <v>7749</v>
      </c>
      <c r="B958" s="80">
        <v>46002.547708333332</v>
      </c>
      <c r="C958" s="81" t="s">
        <v>4605</v>
      </c>
    </row>
    <row r="959" spans="1:3" ht="25.5" x14ac:dyDescent="0.25">
      <c r="A959" s="81" t="s">
        <v>7750</v>
      </c>
      <c r="B959" s="80">
        <v>46002.314687500002</v>
      </c>
      <c r="C959" s="81" t="s">
        <v>4504</v>
      </c>
    </row>
    <row r="960" spans="1:3" ht="25.5" x14ac:dyDescent="0.25">
      <c r="A960" s="81" t="s">
        <v>7751</v>
      </c>
      <c r="B960" s="80">
        <v>46000.54414351852</v>
      </c>
      <c r="C960" s="81" t="s">
        <v>4838</v>
      </c>
    </row>
    <row r="961" spans="1:3" ht="25.5" x14ac:dyDescent="0.25">
      <c r="A961" s="81" t="s">
        <v>7752</v>
      </c>
      <c r="B961" s="80">
        <v>46000.491342592592</v>
      </c>
      <c r="C961" s="81" t="s">
        <v>4838</v>
      </c>
    </row>
    <row r="962" spans="1:3" ht="38.25" x14ac:dyDescent="0.25">
      <c r="A962" s="81" t="s">
        <v>7753</v>
      </c>
      <c r="B962" s="80">
        <v>46002.618275462963</v>
      </c>
      <c r="C962" s="81" t="s">
        <v>4505</v>
      </c>
    </row>
    <row r="963" spans="1:3" ht="25.5" x14ac:dyDescent="0.25">
      <c r="A963" s="81" t="s">
        <v>7754</v>
      </c>
      <c r="B963" s="80">
        <v>46002.592812499999</v>
      </c>
      <c r="C963" s="81" t="s">
        <v>7755</v>
      </c>
    </row>
    <row r="964" spans="1:3" ht="38.25" x14ac:dyDescent="0.25">
      <c r="A964" s="81" t="s">
        <v>7756</v>
      </c>
      <c r="B964" s="80">
        <v>46002.616701388892</v>
      </c>
      <c r="C964" s="81" t="s">
        <v>4505</v>
      </c>
    </row>
    <row r="965" spans="1:3" ht="25.5" x14ac:dyDescent="0.25">
      <c r="A965" s="81" t="s">
        <v>7757</v>
      </c>
      <c r="B965" s="80">
        <v>46002.60800925926</v>
      </c>
      <c r="C965" s="81" t="s">
        <v>4543</v>
      </c>
    </row>
    <row r="966" spans="1:3" ht="25.5" x14ac:dyDescent="0.25">
      <c r="A966" s="81" t="s">
        <v>7758</v>
      </c>
      <c r="B966" s="80">
        <v>46001.686851851853</v>
      </c>
      <c r="C966" s="81" t="s">
        <v>4504</v>
      </c>
    </row>
    <row r="967" spans="1:3" ht="25.5" x14ac:dyDescent="0.25">
      <c r="A967" s="81" t="s">
        <v>7759</v>
      </c>
      <c r="B967" s="80">
        <v>46001.378298611111</v>
      </c>
      <c r="C967" s="81" t="s">
        <v>11</v>
      </c>
    </row>
    <row r="968" spans="1:3" ht="25.5" x14ac:dyDescent="0.25">
      <c r="A968" s="81" t="s">
        <v>7760</v>
      </c>
      <c r="B968" s="80">
        <v>46002.553344907406</v>
      </c>
      <c r="C968" s="81" t="s">
        <v>7761</v>
      </c>
    </row>
    <row r="969" spans="1:3" ht="38.25" x14ac:dyDescent="0.25">
      <c r="A969" s="81" t="s">
        <v>7762</v>
      </c>
      <c r="B969" s="80">
        <v>46002.613113425927</v>
      </c>
      <c r="C969" s="81" t="s">
        <v>4505</v>
      </c>
    </row>
    <row r="970" spans="1:3" ht="76.5" x14ac:dyDescent="0.25">
      <c r="A970" s="81" t="s">
        <v>7763</v>
      </c>
      <c r="B970" s="80">
        <v>46000.529386574075</v>
      </c>
      <c r="C970" s="81" t="s">
        <v>7764</v>
      </c>
    </row>
    <row r="971" spans="1:3" ht="25.5" x14ac:dyDescent="0.25">
      <c r="A971" s="81" t="s">
        <v>7765</v>
      </c>
      <c r="B971" s="80">
        <v>45999.625428240739</v>
      </c>
      <c r="C971" s="81" t="s">
        <v>4543</v>
      </c>
    </row>
    <row r="972" spans="1:3" ht="38.25" x14ac:dyDescent="0.25">
      <c r="A972" s="81" t="s">
        <v>7766</v>
      </c>
      <c r="B972" s="80">
        <v>45999.59752314815</v>
      </c>
      <c r="C972" s="81" t="s">
        <v>7767</v>
      </c>
    </row>
    <row r="973" spans="1:3" ht="38.25" x14ac:dyDescent="0.25">
      <c r="A973" s="81" t="s">
        <v>7768</v>
      </c>
      <c r="B973" s="80">
        <v>46002.611273148148</v>
      </c>
      <c r="C973" s="81" t="s">
        <v>4505</v>
      </c>
    </row>
    <row r="974" spans="1:3" ht="25.5" x14ac:dyDescent="0.25">
      <c r="A974" s="81" t="s">
        <v>7769</v>
      </c>
      <c r="B974" s="80">
        <v>46002.351064814815</v>
      </c>
      <c r="C974" s="81" t="s">
        <v>7770</v>
      </c>
    </row>
    <row r="975" spans="1:3" ht="25.5" x14ac:dyDescent="0.25">
      <c r="A975" s="81" t="s">
        <v>7771</v>
      </c>
      <c r="B975" s="80">
        <v>46001.476111111115</v>
      </c>
      <c r="C975" s="81" t="s">
        <v>4541</v>
      </c>
    </row>
    <row r="976" spans="1:3" ht="38.25" x14ac:dyDescent="0.25">
      <c r="A976" s="81" t="s">
        <v>7772</v>
      </c>
      <c r="B976" s="80">
        <v>46002.609143518515</v>
      </c>
      <c r="C976" s="81" t="s">
        <v>4505</v>
      </c>
    </row>
    <row r="977" spans="1:3" ht="38.25" x14ac:dyDescent="0.25">
      <c r="A977" s="81" t="s">
        <v>7773</v>
      </c>
      <c r="B977" s="80">
        <v>46002.560902777775</v>
      </c>
      <c r="C977" s="81" t="s">
        <v>4629</v>
      </c>
    </row>
    <row r="978" spans="1:3" ht="25.5" x14ac:dyDescent="0.25">
      <c r="A978" s="81" t="s">
        <v>7774</v>
      </c>
      <c r="B978" s="80">
        <v>46002.484270833331</v>
      </c>
      <c r="C978" s="81" t="s">
        <v>4541</v>
      </c>
    </row>
    <row r="979" spans="1:3" ht="38.25" x14ac:dyDescent="0.25">
      <c r="A979" s="81" t="s">
        <v>7775</v>
      </c>
      <c r="B979" s="80">
        <v>46002.606909722221</v>
      </c>
      <c r="C979" s="81" t="s">
        <v>4505</v>
      </c>
    </row>
    <row r="980" spans="1:3" ht="25.5" x14ac:dyDescent="0.25">
      <c r="A980" s="81" t="s">
        <v>7776</v>
      </c>
      <c r="B980" s="80">
        <v>46002.604456018518</v>
      </c>
      <c r="C980" s="81" t="s">
        <v>4612</v>
      </c>
    </row>
    <row r="981" spans="1:3" ht="25.5" x14ac:dyDescent="0.25">
      <c r="A981" s="81" t="s">
        <v>7777</v>
      </c>
      <c r="B981" s="80">
        <v>46000.70040509259</v>
      </c>
      <c r="C981" s="81" t="s">
        <v>4536</v>
      </c>
    </row>
    <row r="982" spans="1:3" x14ac:dyDescent="0.25">
      <c r="A982" s="81" t="s">
        <v>7778</v>
      </c>
      <c r="B982" s="80">
        <v>46002.602766203701</v>
      </c>
      <c r="C982" s="81" t="s">
        <v>4606</v>
      </c>
    </row>
    <row r="983" spans="1:3" ht="38.25" x14ac:dyDescent="0.25">
      <c r="A983" s="81" t="s">
        <v>7779</v>
      </c>
      <c r="B983" s="80">
        <v>46002.603703703702</v>
      </c>
      <c r="C983" s="81" t="s">
        <v>4505</v>
      </c>
    </row>
    <row r="984" spans="1:3" ht="51" x14ac:dyDescent="0.25">
      <c r="A984" s="81" t="s">
        <v>7780</v>
      </c>
      <c r="B984" s="80">
        <v>45999.365381944444</v>
      </c>
      <c r="C984" s="81" t="s">
        <v>4771</v>
      </c>
    </row>
    <row r="985" spans="1:3" ht="38.25" x14ac:dyDescent="0.25">
      <c r="A985" s="81" t="s">
        <v>7781</v>
      </c>
      <c r="B985" s="80">
        <v>46002.60087962963</v>
      </c>
      <c r="C985" s="81" t="s">
        <v>4505</v>
      </c>
    </row>
    <row r="986" spans="1:3" ht="25.5" x14ac:dyDescent="0.25">
      <c r="A986" s="81" t="s">
        <v>7782</v>
      </c>
      <c r="B986" s="80">
        <v>46001.760844907411</v>
      </c>
      <c r="C986" s="81" t="s">
        <v>199</v>
      </c>
    </row>
    <row r="987" spans="1:3" ht="25.5" x14ac:dyDescent="0.25">
      <c r="A987" s="81" t="s">
        <v>7783</v>
      </c>
      <c r="B987" s="80">
        <v>45999.398020833331</v>
      </c>
      <c r="C987" s="81" t="s">
        <v>4543</v>
      </c>
    </row>
    <row r="988" spans="1:3" ht="25.5" x14ac:dyDescent="0.25">
      <c r="A988" s="81" t="s">
        <v>7784</v>
      </c>
      <c r="B988" s="80">
        <v>45999.380277777775</v>
      </c>
      <c r="C988" s="81" t="s">
        <v>6986</v>
      </c>
    </row>
    <row r="989" spans="1:3" ht="25.5" x14ac:dyDescent="0.25">
      <c r="A989" s="81" t="s">
        <v>7785</v>
      </c>
      <c r="B989" s="80">
        <v>46002.597210648149</v>
      </c>
      <c r="C989" s="81" t="s">
        <v>4504</v>
      </c>
    </row>
    <row r="990" spans="1:3" ht="25.5" x14ac:dyDescent="0.25">
      <c r="A990" s="81" t="s">
        <v>7786</v>
      </c>
      <c r="B990" s="80">
        <v>46002.581990740742</v>
      </c>
      <c r="C990" s="81" t="s">
        <v>4757</v>
      </c>
    </row>
    <row r="991" spans="1:3" ht="25.5" x14ac:dyDescent="0.25">
      <c r="A991" s="81" t="s">
        <v>7787</v>
      </c>
      <c r="B991" s="80">
        <v>46002.580578703702</v>
      </c>
      <c r="C991" s="81" t="s">
        <v>4757</v>
      </c>
    </row>
    <row r="992" spans="1:3" ht="25.5" x14ac:dyDescent="0.25">
      <c r="A992" s="81" t="s">
        <v>7788</v>
      </c>
      <c r="B992" s="80">
        <v>46001.403379629628</v>
      </c>
      <c r="C992" s="81" t="s">
        <v>4537</v>
      </c>
    </row>
    <row r="993" spans="1:3" x14ac:dyDescent="0.25">
      <c r="A993" s="81" t="s">
        <v>7789</v>
      </c>
      <c r="B993" s="80">
        <v>46002.375821759262</v>
      </c>
      <c r="C993" s="81" t="s">
        <v>4739</v>
      </c>
    </row>
    <row r="994" spans="1:3" ht="25.5" x14ac:dyDescent="0.25">
      <c r="A994" s="81" t="s">
        <v>7790</v>
      </c>
      <c r="B994" s="80">
        <v>46002.553368055553</v>
      </c>
      <c r="C994" s="81" t="s">
        <v>4795</v>
      </c>
    </row>
    <row r="995" spans="1:3" ht="25.5" x14ac:dyDescent="0.25">
      <c r="A995" s="81" t="s">
        <v>7791</v>
      </c>
      <c r="B995" s="80">
        <v>46002.58222222222</v>
      </c>
      <c r="C995" s="81" t="s">
        <v>13</v>
      </c>
    </row>
    <row r="996" spans="1:3" x14ac:dyDescent="0.25">
      <c r="A996" s="81" t="s">
        <v>7792</v>
      </c>
      <c r="B996" s="80">
        <v>46002.39943287037</v>
      </c>
      <c r="C996" s="81" t="s">
        <v>4606</v>
      </c>
    </row>
    <row r="997" spans="1:3" ht="25.5" x14ac:dyDescent="0.25">
      <c r="A997" s="81" t="s">
        <v>7793</v>
      </c>
      <c r="B997" s="80">
        <v>46001.539513888885</v>
      </c>
      <c r="C997" s="81" t="s">
        <v>7794</v>
      </c>
    </row>
    <row r="998" spans="1:3" ht="25.5" x14ac:dyDescent="0.25">
      <c r="A998" s="81" t="s">
        <v>7795</v>
      </c>
      <c r="B998" s="80">
        <v>46001.570983796293</v>
      </c>
      <c r="C998" s="81" t="s">
        <v>7755</v>
      </c>
    </row>
    <row r="999" spans="1:3" ht="25.5" x14ac:dyDescent="0.25">
      <c r="A999" s="81" t="s">
        <v>7796</v>
      </c>
      <c r="B999" s="80">
        <v>46002.554444444446</v>
      </c>
      <c r="C999" s="81" t="s">
        <v>7</v>
      </c>
    </row>
    <row r="1000" spans="1:3" ht="25.5" x14ac:dyDescent="0.25">
      <c r="A1000" s="81" t="s">
        <v>7797</v>
      </c>
      <c r="B1000" s="80">
        <v>46001.659872685188</v>
      </c>
      <c r="C1000" s="81" t="s">
        <v>13</v>
      </c>
    </row>
    <row r="1001" spans="1:3" ht="25.5" x14ac:dyDescent="0.25">
      <c r="A1001" s="81" t="s">
        <v>7798</v>
      </c>
      <c r="B1001" s="80">
        <v>46002.322395833333</v>
      </c>
      <c r="C1001" s="81" t="s">
        <v>11</v>
      </c>
    </row>
    <row r="1002" spans="1:3" ht="38.25" x14ac:dyDescent="0.25">
      <c r="A1002" s="81" t="s">
        <v>7799</v>
      </c>
      <c r="B1002" s="80">
        <v>46002.523900462962</v>
      </c>
      <c r="C1002" s="81" t="s">
        <v>4618</v>
      </c>
    </row>
    <row r="1003" spans="1:3" ht="25.5" x14ac:dyDescent="0.25">
      <c r="A1003" s="81" t="s">
        <v>7800</v>
      </c>
      <c r="B1003" s="80">
        <v>46002.445208333331</v>
      </c>
      <c r="C1003" s="81" t="s">
        <v>11</v>
      </c>
    </row>
    <row r="1004" spans="1:3" ht="25.5" x14ac:dyDescent="0.25">
      <c r="A1004" s="81" t="s">
        <v>7801</v>
      </c>
      <c r="B1004" s="80">
        <v>46002.564456018517</v>
      </c>
      <c r="C1004" s="81" t="s">
        <v>13</v>
      </c>
    </row>
    <row r="1005" spans="1:3" ht="25.5" x14ac:dyDescent="0.25">
      <c r="A1005" s="81" t="s">
        <v>7802</v>
      </c>
      <c r="B1005" s="80">
        <v>46002.546226851853</v>
      </c>
      <c r="C1005" s="81" t="s">
        <v>7803</v>
      </c>
    </row>
    <row r="1006" spans="1:3" ht="25.5" x14ac:dyDescent="0.25">
      <c r="A1006" s="81" t="s">
        <v>7804</v>
      </c>
      <c r="B1006" s="80">
        <v>46002.520833333336</v>
      </c>
      <c r="C1006" s="81" t="s">
        <v>7046</v>
      </c>
    </row>
    <row r="1007" spans="1:3" ht="25.5" x14ac:dyDescent="0.25">
      <c r="A1007" s="81" t="s">
        <v>7805</v>
      </c>
      <c r="B1007" s="80">
        <v>46002.486840277779</v>
      </c>
      <c r="C1007" s="81" t="s">
        <v>7</v>
      </c>
    </row>
    <row r="1008" spans="1:3" x14ac:dyDescent="0.25">
      <c r="A1008" s="81" t="s">
        <v>7806</v>
      </c>
      <c r="B1008" s="80">
        <v>46002.56318287037</v>
      </c>
      <c r="C1008" s="81" t="s">
        <v>4606</v>
      </c>
    </row>
    <row r="1009" spans="1:3" x14ac:dyDescent="0.25">
      <c r="A1009" s="81" t="s">
        <v>7807</v>
      </c>
      <c r="B1009" s="80">
        <v>46002.556712962964</v>
      </c>
      <c r="C1009" s="81" t="s">
        <v>4606</v>
      </c>
    </row>
    <row r="1010" spans="1:3" ht="38.25" x14ac:dyDescent="0.25">
      <c r="A1010" s="81" t="s">
        <v>7808</v>
      </c>
      <c r="B1010" s="80">
        <v>46001.530138888891</v>
      </c>
      <c r="C1010" s="81" t="s">
        <v>4809</v>
      </c>
    </row>
    <row r="1011" spans="1:3" ht="25.5" x14ac:dyDescent="0.25">
      <c r="A1011" s="81" t="s">
        <v>7809</v>
      </c>
      <c r="B1011" s="80">
        <v>46002.557222222225</v>
      </c>
      <c r="C1011" s="81" t="s">
        <v>4630</v>
      </c>
    </row>
    <row r="1012" spans="1:3" ht="25.5" x14ac:dyDescent="0.25">
      <c r="A1012" s="81" t="s">
        <v>7810</v>
      </c>
      <c r="B1012" s="80">
        <v>46002.436967592592</v>
      </c>
      <c r="C1012" s="81" t="s">
        <v>4628</v>
      </c>
    </row>
    <row r="1013" spans="1:3" ht="25.5" x14ac:dyDescent="0.25">
      <c r="A1013" s="81" t="s">
        <v>7811</v>
      </c>
      <c r="B1013" s="80">
        <v>46002.441111111111</v>
      </c>
      <c r="C1013" s="81" t="s">
        <v>4628</v>
      </c>
    </row>
    <row r="1014" spans="1:3" ht="25.5" x14ac:dyDescent="0.25">
      <c r="A1014" s="81" t="s">
        <v>7812</v>
      </c>
      <c r="B1014" s="80">
        <v>46002.439074074071</v>
      </c>
      <c r="C1014" s="81" t="s">
        <v>4628</v>
      </c>
    </row>
    <row r="1015" spans="1:3" ht="25.5" x14ac:dyDescent="0.25">
      <c r="A1015" s="81" t="s">
        <v>7813</v>
      </c>
      <c r="B1015" s="80">
        <v>46002.415173611109</v>
      </c>
      <c r="C1015" s="81" t="s">
        <v>5103</v>
      </c>
    </row>
    <row r="1016" spans="1:3" ht="25.5" x14ac:dyDescent="0.25">
      <c r="A1016" s="81" t="s">
        <v>7814</v>
      </c>
      <c r="B1016" s="80">
        <v>46002.424791666665</v>
      </c>
      <c r="C1016" s="81" t="s">
        <v>7815</v>
      </c>
    </row>
    <row r="1017" spans="1:3" ht="25.5" x14ac:dyDescent="0.25">
      <c r="A1017" s="81" t="s">
        <v>7816</v>
      </c>
      <c r="B1017" s="80">
        <v>46000.407025462962</v>
      </c>
      <c r="C1017" s="81" t="s">
        <v>5342</v>
      </c>
    </row>
    <row r="1018" spans="1:3" ht="25.5" x14ac:dyDescent="0.25">
      <c r="A1018" s="81" t="s">
        <v>7817</v>
      </c>
      <c r="B1018" s="80">
        <v>46002.541689814818</v>
      </c>
      <c r="C1018" s="81" t="s">
        <v>13</v>
      </c>
    </row>
    <row r="1019" spans="1:3" ht="25.5" x14ac:dyDescent="0.25">
      <c r="A1019" s="81" t="s">
        <v>7818</v>
      </c>
      <c r="B1019" s="80">
        <v>46002.422824074078</v>
      </c>
      <c r="C1019" s="81" t="s">
        <v>7815</v>
      </c>
    </row>
    <row r="1020" spans="1:3" ht="25.5" x14ac:dyDescent="0.25">
      <c r="A1020" s="81" t="s">
        <v>7819</v>
      </c>
      <c r="B1020" s="80">
        <v>46002.44222222222</v>
      </c>
      <c r="C1020" s="81" t="s">
        <v>7664</v>
      </c>
    </row>
    <row r="1021" spans="1:3" ht="25.5" x14ac:dyDescent="0.25">
      <c r="A1021" s="81" t="s">
        <v>7820</v>
      </c>
      <c r="B1021" s="80">
        <v>46002.472696759258</v>
      </c>
      <c r="C1021" s="81" t="s">
        <v>7815</v>
      </c>
    </row>
    <row r="1022" spans="1:3" ht="25.5" x14ac:dyDescent="0.25">
      <c r="A1022" s="81" t="s">
        <v>7821</v>
      </c>
      <c r="B1022" s="80">
        <v>46002.474120370367</v>
      </c>
      <c r="C1022" s="81" t="s">
        <v>7815</v>
      </c>
    </row>
    <row r="1023" spans="1:3" ht="25.5" x14ac:dyDescent="0.25">
      <c r="A1023" s="81" t="s">
        <v>7822</v>
      </c>
      <c r="B1023" s="80">
        <v>46002.528333333335</v>
      </c>
      <c r="C1023" s="81" t="s">
        <v>7</v>
      </c>
    </row>
    <row r="1024" spans="1:3" ht="25.5" x14ac:dyDescent="0.25">
      <c r="A1024" s="81" t="s">
        <v>7823</v>
      </c>
      <c r="B1024" s="80">
        <v>46002.502685185187</v>
      </c>
      <c r="C1024" s="81" t="s">
        <v>7803</v>
      </c>
    </row>
    <row r="1025" spans="1:3" ht="25.5" x14ac:dyDescent="0.25">
      <c r="A1025" s="81" t="s">
        <v>7824</v>
      </c>
      <c r="B1025" s="80">
        <v>46002.47519675926</v>
      </c>
      <c r="C1025" s="81" t="s">
        <v>7815</v>
      </c>
    </row>
    <row r="1026" spans="1:3" ht="38.25" x14ac:dyDescent="0.25">
      <c r="A1026" s="81" t="s">
        <v>7825</v>
      </c>
      <c r="B1026" s="80">
        <v>46002.545717592591</v>
      </c>
      <c r="C1026" s="81" t="s">
        <v>4505</v>
      </c>
    </row>
    <row r="1027" spans="1:3" ht="25.5" x14ac:dyDescent="0.25">
      <c r="A1027" s="81" t="s">
        <v>7826</v>
      </c>
      <c r="B1027" s="80">
        <v>46002.476365740738</v>
      </c>
      <c r="C1027" s="81" t="s">
        <v>7815</v>
      </c>
    </row>
    <row r="1028" spans="1:3" ht="25.5" x14ac:dyDescent="0.25">
      <c r="A1028" s="81" t="s">
        <v>7827</v>
      </c>
      <c r="B1028" s="80">
        <v>45999.350138888891</v>
      </c>
      <c r="C1028" s="81" t="s">
        <v>5</v>
      </c>
    </row>
    <row r="1029" spans="1:3" ht="25.5" x14ac:dyDescent="0.25">
      <c r="A1029" s="81" t="s">
        <v>7828</v>
      </c>
      <c r="B1029" s="80">
        <v>45999.3515162037</v>
      </c>
      <c r="C1029" s="81" t="s">
        <v>4543</v>
      </c>
    </row>
    <row r="1030" spans="1:3" ht="25.5" x14ac:dyDescent="0.25">
      <c r="A1030" s="81" t="s">
        <v>7829</v>
      </c>
      <c r="B1030" s="80">
        <v>45999.371747685182</v>
      </c>
      <c r="C1030" s="81" t="s">
        <v>11</v>
      </c>
    </row>
    <row r="1031" spans="1:3" ht="25.5" x14ac:dyDescent="0.25">
      <c r="A1031" s="81" t="s">
        <v>7830</v>
      </c>
      <c r="B1031" s="80">
        <v>45999.375277777777</v>
      </c>
      <c r="C1031" s="81" t="s">
        <v>8</v>
      </c>
    </row>
    <row r="1032" spans="1:3" ht="25.5" x14ac:dyDescent="0.25">
      <c r="A1032" s="81" t="s">
        <v>7831</v>
      </c>
      <c r="B1032" s="80">
        <v>45999.379502314812</v>
      </c>
      <c r="C1032" s="81" t="s">
        <v>8</v>
      </c>
    </row>
    <row r="1033" spans="1:3" ht="25.5" x14ac:dyDescent="0.25">
      <c r="A1033" s="81" t="s">
        <v>7832</v>
      </c>
      <c r="B1033" s="80">
        <v>46000.319953703707</v>
      </c>
      <c r="C1033" s="81" t="s">
        <v>11</v>
      </c>
    </row>
    <row r="1034" spans="1:3" ht="25.5" x14ac:dyDescent="0.25">
      <c r="A1034" s="81" t="s">
        <v>7833</v>
      </c>
      <c r="B1034" s="80">
        <v>46001.636770833335</v>
      </c>
      <c r="C1034" s="81" t="s">
        <v>5244</v>
      </c>
    </row>
    <row r="1035" spans="1:3" x14ac:dyDescent="0.25">
      <c r="A1035" s="81" t="s">
        <v>7834</v>
      </c>
      <c r="B1035" s="80">
        <v>46002.53020833333</v>
      </c>
      <c r="C1035" s="81" t="s">
        <v>4739</v>
      </c>
    </row>
    <row r="1036" spans="1:3" ht="25.5" x14ac:dyDescent="0.25">
      <c r="A1036" s="81" t="s">
        <v>7835</v>
      </c>
      <c r="B1036" s="80">
        <v>46001.633611111109</v>
      </c>
      <c r="C1036" s="81" t="s">
        <v>5244</v>
      </c>
    </row>
    <row r="1037" spans="1:3" ht="25.5" x14ac:dyDescent="0.25">
      <c r="A1037" s="81" t="s">
        <v>7836</v>
      </c>
      <c r="B1037" s="80">
        <v>46000.475324074076</v>
      </c>
      <c r="C1037" s="81" t="s">
        <v>7837</v>
      </c>
    </row>
    <row r="1038" spans="1:3" ht="25.5" x14ac:dyDescent="0.25">
      <c r="A1038" s="81" t="s">
        <v>7838</v>
      </c>
      <c r="B1038" s="80">
        <v>46001.571481481478</v>
      </c>
      <c r="C1038" s="81" t="s">
        <v>4543</v>
      </c>
    </row>
    <row r="1039" spans="1:3" ht="25.5" x14ac:dyDescent="0.25">
      <c r="A1039" s="81" t="s">
        <v>7839</v>
      </c>
      <c r="B1039" s="80">
        <v>46002.532175925924</v>
      </c>
      <c r="C1039" s="81" t="s">
        <v>11</v>
      </c>
    </row>
    <row r="1040" spans="1:3" ht="38.25" x14ac:dyDescent="0.25">
      <c r="A1040" s="81" t="s">
        <v>7840</v>
      </c>
      <c r="B1040" s="80">
        <v>46002.531365740739</v>
      </c>
      <c r="C1040" s="81" t="s">
        <v>4505</v>
      </c>
    </row>
    <row r="1041" spans="1:3" ht="25.5" x14ac:dyDescent="0.25">
      <c r="A1041" s="81" t="s">
        <v>7841</v>
      </c>
      <c r="B1041" s="80">
        <v>46000.470196759263</v>
      </c>
      <c r="C1041" s="81" t="s">
        <v>7842</v>
      </c>
    </row>
    <row r="1042" spans="1:3" ht="25.5" x14ac:dyDescent="0.25">
      <c r="A1042" s="81" t="s">
        <v>7843</v>
      </c>
      <c r="B1042" s="80">
        <v>46000.470185185186</v>
      </c>
      <c r="C1042" s="81" t="s">
        <v>7842</v>
      </c>
    </row>
    <row r="1043" spans="1:3" ht="25.5" x14ac:dyDescent="0.25">
      <c r="A1043" s="81" t="s">
        <v>7844</v>
      </c>
      <c r="B1043" s="80">
        <v>46000.503472222219</v>
      </c>
      <c r="C1043" s="81" t="s">
        <v>4632</v>
      </c>
    </row>
    <row r="1044" spans="1:3" ht="25.5" x14ac:dyDescent="0.25">
      <c r="A1044" s="81" t="s">
        <v>7845</v>
      </c>
      <c r="B1044" s="80">
        <v>46001.340405092589</v>
      </c>
      <c r="C1044" s="81" t="s">
        <v>11</v>
      </c>
    </row>
    <row r="1045" spans="1:3" ht="25.5" x14ac:dyDescent="0.25">
      <c r="A1045" s="81" t="s">
        <v>7846</v>
      </c>
      <c r="B1045" s="80">
        <v>46002.517928240741</v>
      </c>
      <c r="C1045" s="81" t="s">
        <v>4543</v>
      </c>
    </row>
    <row r="1046" spans="1:3" ht="25.5" x14ac:dyDescent="0.25">
      <c r="A1046" s="81" t="s">
        <v>7847</v>
      </c>
      <c r="B1046" s="80">
        <v>46001.442291666666</v>
      </c>
      <c r="C1046" s="81" t="s">
        <v>4750</v>
      </c>
    </row>
    <row r="1047" spans="1:3" ht="25.5" x14ac:dyDescent="0.25">
      <c r="A1047" s="81" t="s">
        <v>7848</v>
      </c>
      <c r="B1047" s="80">
        <v>45999.555069444446</v>
      </c>
      <c r="C1047" s="81" t="s">
        <v>4543</v>
      </c>
    </row>
    <row r="1048" spans="1:3" ht="63.75" x14ac:dyDescent="0.25">
      <c r="A1048" s="81" t="s">
        <v>7849</v>
      </c>
      <c r="B1048" s="80">
        <v>46002.398518518516</v>
      </c>
      <c r="C1048" s="81" t="s">
        <v>4605</v>
      </c>
    </row>
    <row r="1049" spans="1:3" ht="38.25" x14ac:dyDescent="0.25">
      <c r="A1049" s="81" t="s">
        <v>7850</v>
      </c>
      <c r="B1049" s="80">
        <v>46002.504201388889</v>
      </c>
      <c r="C1049" s="81" t="s">
        <v>4505</v>
      </c>
    </row>
    <row r="1050" spans="1:3" ht="38.25" x14ac:dyDescent="0.25">
      <c r="A1050" s="81" t="s">
        <v>7851</v>
      </c>
      <c r="B1050" s="80">
        <v>46001.672326388885</v>
      </c>
      <c r="C1050" s="81" t="s">
        <v>5832</v>
      </c>
    </row>
    <row r="1051" spans="1:3" ht="25.5" x14ac:dyDescent="0.25">
      <c r="A1051" s="81" t="s">
        <v>7852</v>
      </c>
      <c r="B1051" s="80">
        <v>46002.521736111114</v>
      </c>
      <c r="C1051" s="81" t="s">
        <v>11</v>
      </c>
    </row>
    <row r="1052" spans="1:3" ht="38.25" x14ac:dyDescent="0.25">
      <c r="A1052" s="81" t="s">
        <v>7853</v>
      </c>
      <c r="B1052" s="80">
        <v>46002.517199074071</v>
      </c>
      <c r="C1052" s="81" t="s">
        <v>4505</v>
      </c>
    </row>
    <row r="1053" spans="1:3" ht="38.25" x14ac:dyDescent="0.25">
      <c r="A1053" s="81" t="s">
        <v>7854</v>
      </c>
      <c r="B1053" s="80">
        <v>46001.772245370368</v>
      </c>
      <c r="C1053" s="81" t="s">
        <v>4505</v>
      </c>
    </row>
    <row r="1054" spans="1:3" ht="25.5" x14ac:dyDescent="0.25">
      <c r="A1054" s="81" t="s">
        <v>7855</v>
      </c>
      <c r="B1054" s="80">
        <v>46002.504351851851</v>
      </c>
      <c r="C1054" s="81" t="s">
        <v>11</v>
      </c>
    </row>
    <row r="1055" spans="1:3" ht="25.5" x14ac:dyDescent="0.25">
      <c r="A1055" s="81" t="s">
        <v>7856</v>
      </c>
      <c r="B1055" s="80">
        <v>46001.367291666669</v>
      </c>
      <c r="C1055" s="81" t="s">
        <v>13</v>
      </c>
    </row>
    <row r="1056" spans="1:3" ht="25.5" x14ac:dyDescent="0.25">
      <c r="A1056" s="81" t="s">
        <v>7857</v>
      </c>
      <c r="B1056" s="80">
        <v>46002.423715277779</v>
      </c>
      <c r="C1056" s="81" t="s">
        <v>8</v>
      </c>
    </row>
    <row r="1057" spans="1:3" ht="25.5" x14ac:dyDescent="0.25">
      <c r="A1057" s="81" t="s">
        <v>7858</v>
      </c>
      <c r="B1057" s="80">
        <v>46002.412800925929</v>
      </c>
      <c r="C1057" s="81" t="s">
        <v>4745</v>
      </c>
    </row>
    <row r="1058" spans="1:3" ht="25.5" x14ac:dyDescent="0.25">
      <c r="A1058" s="81" t="s">
        <v>7859</v>
      </c>
      <c r="B1058" s="80">
        <v>46002.295347222222</v>
      </c>
      <c r="C1058" s="81" t="s">
        <v>4667</v>
      </c>
    </row>
    <row r="1059" spans="1:3" ht="25.5" x14ac:dyDescent="0.25">
      <c r="A1059" s="81" t="s">
        <v>7860</v>
      </c>
      <c r="B1059" s="80">
        <v>46000.864606481482</v>
      </c>
      <c r="C1059" s="81" t="s">
        <v>199</v>
      </c>
    </row>
    <row r="1060" spans="1:3" ht="38.25" x14ac:dyDescent="0.25">
      <c r="A1060" s="81" t="s">
        <v>7861</v>
      </c>
      <c r="B1060" s="80">
        <v>46002.367962962962</v>
      </c>
      <c r="C1060" s="81" t="s">
        <v>4505</v>
      </c>
    </row>
    <row r="1061" spans="1:3" ht="25.5" x14ac:dyDescent="0.25">
      <c r="A1061" s="81" t="s">
        <v>7862</v>
      </c>
      <c r="B1061" s="80">
        <v>46002.504351851851</v>
      </c>
      <c r="C1061" s="81" t="s">
        <v>4637</v>
      </c>
    </row>
    <row r="1062" spans="1:3" ht="25.5" x14ac:dyDescent="0.25">
      <c r="A1062" s="81" t="s">
        <v>7863</v>
      </c>
      <c r="B1062" s="80">
        <v>46000.446851851855</v>
      </c>
      <c r="C1062" s="81" t="s">
        <v>4931</v>
      </c>
    </row>
    <row r="1063" spans="1:3" ht="25.5" x14ac:dyDescent="0.25">
      <c r="A1063" s="81" t="s">
        <v>7864</v>
      </c>
      <c r="B1063" s="80">
        <v>45999.510497685187</v>
      </c>
      <c r="C1063" s="81" t="s">
        <v>13</v>
      </c>
    </row>
    <row r="1064" spans="1:3" ht="25.5" x14ac:dyDescent="0.25">
      <c r="A1064" s="81" t="s">
        <v>7865</v>
      </c>
      <c r="B1064" s="80">
        <v>46002.496817129628</v>
      </c>
      <c r="C1064" s="81" t="s">
        <v>4543</v>
      </c>
    </row>
    <row r="1065" spans="1:3" ht="25.5" x14ac:dyDescent="0.25">
      <c r="A1065" s="81" t="s">
        <v>7866</v>
      </c>
      <c r="B1065" s="80">
        <v>46002.46665509259</v>
      </c>
      <c r="C1065" s="81" t="s">
        <v>4619</v>
      </c>
    </row>
    <row r="1066" spans="1:3" ht="25.5" x14ac:dyDescent="0.25">
      <c r="A1066" s="81" t="s">
        <v>7867</v>
      </c>
      <c r="B1066" s="80">
        <v>46002.470173611109</v>
      </c>
      <c r="C1066" s="81" t="s">
        <v>13</v>
      </c>
    </row>
    <row r="1067" spans="1:3" x14ac:dyDescent="0.25">
      <c r="A1067" s="81" t="s">
        <v>7868</v>
      </c>
      <c r="B1067" s="80">
        <v>46001.560763888891</v>
      </c>
      <c r="C1067" s="81" t="s">
        <v>4739</v>
      </c>
    </row>
    <row r="1068" spans="1:3" x14ac:dyDescent="0.25">
      <c r="A1068" s="81" t="s">
        <v>7869</v>
      </c>
      <c r="B1068" s="80">
        <v>46002.450011574074</v>
      </c>
      <c r="C1068" s="81" t="s">
        <v>4606</v>
      </c>
    </row>
    <row r="1069" spans="1:3" ht="25.5" x14ac:dyDescent="0.25">
      <c r="A1069" s="81" t="s">
        <v>7870</v>
      </c>
      <c r="B1069" s="80">
        <v>46001.297708333332</v>
      </c>
      <c r="C1069" s="81" t="s">
        <v>4667</v>
      </c>
    </row>
    <row r="1070" spans="1:3" ht="25.5" x14ac:dyDescent="0.25">
      <c r="A1070" s="81" t="s">
        <v>7871</v>
      </c>
      <c r="B1070" s="80">
        <v>46000.680300925924</v>
      </c>
      <c r="C1070" s="81" t="s">
        <v>7872</v>
      </c>
    </row>
    <row r="1071" spans="1:3" ht="25.5" x14ac:dyDescent="0.25">
      <c r="A1071" s="81" t="s">
        <v>7873</v>
      </c>
      <c r="B1071" s="80">
        <v>46000.485092592593</v>
      </c>
      <c r="C1071" s="81" t="s">
        <v>7874</v>
      </c>
    </row>
    <row r="1072" spans="1:3" ht="25.5" x14ac:dyDescent="0.25">
      <c r="A1072" s="81" t="s">
        <v>7875</v>
      </c>
      <c r="B1072" s="80">
        <v>46002.337766203702</v>
      </c>
      <c r="C1072" s="81" t="s">
        <v>7605</v>
      </c>
    </row>
    <row r="1073" spans="1:3" ht="25.5" x14ac:dyDescent="0.25">
      <c r="A1073" s="81" t="s">
        <v>7876</v>
      </c>
      <c r="B1073" s="80">
        <v>45999.353993055556</v>
      </c>
      <c r="C1073" s="81" t="s">
        <v>5</v>
      </c>
    </row>
    <row r="1074" spans="1:3" ht="25.5" x14ac:dyDescent="0.25">
      <c r="A1074" s="81" t="s">
        <v>7877</v>
      </c>
      <c r="B1074" s="80">
        <v>46001.706574074073</v>
      </c>
      <c r="C1074" s="81" t="s">
        <v>7878</v>
      </c>
    </row>
    <row r="1075" spans="1:3" ht="25.5" x14ac:dyDescent="0.25">
      <c r="A1075" s="81" t="s">
        <v>7879</v>
      </c>
      <c r="B1075" s="80">
        <v>46000.561967592592</v>
      </c>
      <c r="C1075" s="81" t="s">
        <v>4536</v>
      </c>
    </row>
    <row r="1076" spans="1:3" ht="25.5" x14ac:dyDescent="0.25">
      <c r="A1076" s="81" t="s">
        <v>7880</v>
      </c>
      <c r="B1076" s="80">
        <v>46001.48636574074</v>
      </c>
      <c r="C1076" s="81" t="s">
        <v>4555</v>
      </c>
    </row>
    <row r="1077" spans="1:3" ht="25.5" x14ac:dyDescent="0.25">
      <c r="A1077" s="81" t="s">
        <v>7881</v>
      </c>
      <c r="B1077" s="80">
        <v>46000.349317129629</v>
      </c>
      <c r="C1077" s="81" t="s">
        <v>11</v>
      </c>
    </row>
    <row r="1078" spans="1:3" ht="38.25" x14ac:dyDescent="0.25">
      <c r="A1078" s="81" t="s">
        <v>7882</v>
      </c>
      <c r="B1078" s="80">
        <v>46002.491527777776</v>
      </c>
      <c r="C1078" s="81" t="s">
        <v>4505</v>
      </c>
    </row>
    <row r="1079" spans="1:3" ht="25.5" x14ac:dyDescent="0.25">
      <c r="A1079" s="81" t="s">
        <v>7883</v>
      </c>
      <c r="B1079" s="80">
        <v>46002.301319444443</v>
      </c>
      <c r="C1079" s="81" t="s">
        <v>4555</v>
      </c>
    </row>
    <row r="1080" spans="1:3" ht="25.5" x14ac:dyDescent="0.25">
      <c r="A1080" s="81" t="s">
        <v>7884</v>
      </c>
      <c r="B1080" s="80">
        <v>46000.516631944447</v>
      </c>
      <c r="C1080" s="81" t="s">
        <v>4627</v>
      </c>
    </row>
    <row r="1081" spans="1:3" ht="25.5" x14ac:dyDescent="0.25">
      <c r="A1081" s="81" t="s">
        <v>7885</v>
      </c>
      <c r="B1081" s="80">
        <v>46002.489594907405</v>
      </c>
      <c r="C1081" s="81" t="s">
        <v>4545</v>
      </c>
    </row>
    <row r="1082" spans="1:3" ht="25.5" x14ac:dyDescent="0.25">
      <c r="A1082" s="81" t="s">
        <v>7886</v>
      </c>
      <c r="B1082" s="80">
        <v>46000.414143518516</v>
      </c>
      <c r="C1082" s="81" t="s">
        <v>4555</v>
      </c>
    </row>
    <row r="1083" spans="1:3" ht="25.5" x14ac:dyDescent="0.25">
      <c r="A1083" s="81" t="s">
        <v>7887</v>
      </c>
      <c r="B1083" s="80">
        <v>45999.655138888891</v>
      </c>
      <c r="C1083" s="81" t="s">
        <v>5127</v>
      </c>
    </row>
    <row r="1084" spans="1:3" ht="38.25" x14ac:dyDescent="0.25">
      <c r="A1084" s="81" t="s">
        <v>7888</v>
      </c>
      <c r="B1084" s="80">
        <v>46002.488912037035</v>
      </c>
      <c r="C1084" s="81" t="s">
        <v>4505</v>
      </c>
    </row>
    <row r="1085" spans="1:3" ht="25.5" x14ac:dyDescent="0.25">
      <c r="A1085" s="81" t="s">
        <v>7889</v>
      </c>
      <c r="B1085" s="80">
        <v>46001.65766203704</v>
      </c>
      <c r="C1085" s="81" t="s">
        <v>4539</v>
      </c>
    </row>
    <row r="1086" spans="1:3" ht="25.5" x14ac:dyDescent="0.25">
      <c r="A1086" s="81" t="s">
        <v>7890</v>
      </c>
      <c r="B1086" s="80">
        <v>46001.436261574076</v>
      </c>
      <c r="C1086" s="81" t="s">
        <v>4543</v>
      </c>
    </row>
    <row r="1087" spans="1:3" ht="25.5" x14ac:dyDescent="0.25">
      <c r="A1087" s="81" t="s">
        <v>7891</v>
      </c>
      <c r="B1087" s="80">
        <v>45999.319293981483</v>
      </c>
      <c r="C1087" s="81" t="s">
        <v>11</v>
      </c>
    </row>
    <row r="1088" spans="1:3" ht="38.25" x14ac:dyDescent="0.25">
      <c r="A1088" s="81" t="s">
        <v>7892</v>
      </c>
      <c r="B1088" s="80">
        <v>46002.308611111112</v>
      </c>
      <c r="C1088" s="81" t="s">
        <v>7893</v>
      </c>
    </row>
    <row r="1089" spans="1:3" ht="25.5" x14ac:dyDescent="0.25">
      <c r="A1089" s="81" t="s">
        <v>7894</v>
      </c>
      <c r="B1089" s="80">
        <v>46002.479537037034</v>
      </c>
      <c r="C1089" s="81" t="s">
        <v>4533</v>
      </c>
    </row>
    <row r="1090" spans="1:3" ht="38.25" x14ac:dyDescent="0.25">
      <c r="A1090" s="81" t="s">
        <v>7895</v>
      </c>
      <c r="B1090" s="80">
        <v>45999.581365740742</v>
      </c>
      <c r="C1090" s="81" t="s">
        <v>4505</v>
      </c>
    </row>
    <row r="1091" spans="1:3" x14ac:dyDescent="0.25">
      <c r="A1091" s="81" t="s">
        <v>7896</v>
      </c>
      <c r="B1091" s="80">
        <v>46002.480775462966</v>
      </c>
      <c r="C1091" s="81" t="s">
        <v>4606</v>
      </c>
    </row>
    <row r="1092" spans="1:3" ht="25.5" x14ac:dyDescent="0.25">
      <c r="A1092" s="81" t="s">
        <v>7897</v>
      </c>
      <c r="B1092" s="80">
        <v>46002.47928240741</v>
      </c>
      <c r="C1092" s="81" t="s">
        <v>5124</v>
      </c>
    </row>
    <row r="1093" spans="1:3" ht="25.5" x14ac:dyDescent="0.25">
      <c r="A1093" s="81" t="s">
        <v>7898</v>
      </c>
      <c r="B1093" s="80">
        <v>46002.476354166669</v>
      </c>
      <c r="C1093" s="81" t="s">
        <v>11</v>
      </c>
    </row>
    <row r="1094" spans="1:3" ht="38.25" x14ac:dyDescent="0.25">
      <c r="A1094" s="81" t="s">
        <v>7899</v>
      </c>
      <c r="B1094" s="80">
        <v>46001.570590277777</v>
      </c>
      <c r="C1094" s="81" t="s">
        <v>4638</v>
      </c>
    </row>
    <row r="1095" spans="1:3" ht="25.5" x14ac:dyDescent="0.25">
      <c r="A1095" s="81" t="s">
        <v>7900</v>
      </c>
      <c r="B1095" s="80">
        <v>46002.442418981482</v>
      </c>
      <c r="C1095" s="81" t="s">
        <v>13</v>
      </c>
    </row>
    <row r="1096" spans="1:3" ht="25.5" x14ac:dyDescent="0.25">
      <c r="A1096" s="81" t="s">
        <v>7901</v>
      </c>
      <c r="B1096" s="80">
        <v>46001.988194444442</v>
      </c>
      <c r="C1096" s="81" t="s">
        <v>4743</v>
      </c>
    </row>
    <row r="1097" spans="1:3" ht="25.5" x14ac:dyDescent="0.25">
      <c r="A1097" s="81" t="s">
        <v>7902</v>
      </c>
      <c r="B1097" s="80">
        <v>46002.392291666663</v>
      </c>
      <c r="C1097" s="81" t="s">
        <v>4541</v>
      </c>
    </row>
    <row r="1098" spans="1:3" ht="25.5" x14ac:dyDescent="0.25">
      <c r="A1098" s="81" t="s">
        <v>7903</v>
      </c>
      <c r="B1098" s="80">
        <v>46002.471851851849</v>
      </c>
      <c r="C1098" s="81" t="s">
        <v>4504</v>
      </c>
    </row>
    <row r="1099" spans="1:3" ht="25.5" x14ac:dyDescent="0.25">
      <c r="A1099" s="81" t="s">
        <v>7904</v>
      </c>
      <c r="B1099" s="80">
        <v>46002.464178240742</v>
      </c>
      <c r="C1099" s="81" t="s">
        <v>7</v>
      </c>
    </row>
    <row r="1100" spans="1:3" ht="25.5" x14ac:dyDescent="0.25">
      <c r="A1100" s="81" t="s">
        <v>7905</v>
      </c>
      <c r="B1100" s="80">
        <v>46002.402083333334</v>
      </c>
      <c r="C1100" s="81" t="s">
        <v>7906</v>
      </c>
    </row>
    <row r="1101" spans="1:3" ht="25.5" x14ac:dyDescent="0.25">
      <c r="A1101" s="81" t="s">
        <v>7907</v>
      </c>
      <c r="B1101" s="80">
        <v>45999.691805555558</v>
      </c>
      <c r="C1101" s="81" t="s">
        <v>4636</v>
      </c>
    </row>
    <row r="1102" spans="1:3" ht="25.5" x14ac:dyDescent="0.25">
      <c r="A1102" s="81" t="s">
        <v>7908</v>
      </c>
      <c r="B1102" s="80">
        <v>46002.372881944444</v>
      </c>
      <c r="C1102" s="81" t="s">
        <v>7317</v>
      </c>
    </row>
    <row r="1103" spans="1:3" x14ac:dyDescent="0.25">
      <c r="A1103" s="81" t="s">
        <v>7909</v>
      </c>
      <c r="B1103" s="80">
        <v>46002.400949074072</v>
      </c>
      <c r="C1103" s="81" t="s">
        <v>4739</v>
      </c>
    </row>
    <row r="1104" spans="1:3" ht="25.5" x14ac:dyDescent="0.25">
      <c r="A1104" s="81" t="s">
        <v>7910</v>
      </c>
      <c r="B1104" s="80">
        <v>46002.350289351853</v>
      </c>
      <c r="C1104" s="81" t="s">
        <v>5109</v>
      </c>
    </row>
    <row r="1105" spans="1:3" ht="25.5" x14ac:dyDescent="0.25">
      <c r="A1105" s="81" t="s">
        <v>7911</v>
      </c>
      <c r="B1105" s="80">
        <v>46002.46502314815</v>
      </c>
      <c r="C1105" s="81" t="s">
        <v>4504</v>
      </c>
    </row>
    <row r="1106" spans="1:3" x14ac:dyDescent="0.25">
      <c r="A1106" s="81" t="s">
        <v>7912</v>
      </c>
      <c r="B1106" s="80">
        <v>46002.459016203706</v>
      </c>
      <c r="C1106" s="81" t="s">
        <v>4606</v>
      </c>
    </row>
    <row r="1107" spans="1:3" x14ac:dyDescent="0.25">
      <c r="A1107" s="81" t="s">
        <v>7913</v>
      </c>
      <c r="B1107" s="80">
        <v>46002.397118055553</v>
      </c>
      <c r="C1107" s="81" t="s">
        <v>4606</v>
      </c>
    </row>
    <row r="1108" spans="1:3" ht="25.5" x14ac:dyDescent="0.25">
      <c r="A1108" s="81" t="s">
        <v>7914</v>
      </c>
      <c r="B1108" s="80">
        <v>46001.678159722222</v>
      </c>
      <c r="C1108" s="81" t="s">
        <v>7915</v>
      </c>
    </row>
    <row r="1109" spans="1:3" ht="25.5" x14ac:dyDescent="0.25">
      <c r="A1109" s="81" t="s">
        <v>7916</v>
      </c>
      <c r="B1109" s="80">
        <v>46001.675763888888</v>
      </c>
      <c r="C1109" s="81" t="s">
        <v>7917</v>
      </c>
    </row>
    <row r="1110" spans="1:3" ht="25.5" x14ac:dyDescent="0.25">
      <c r="A1110" s="81" t="s">
        <v>7918</v>
      </c>
      <c r="B1110" s="80">
        <v>46001.666516203702</v>
      </c>
      <c r="C1110" s="81" t="s">
        <v>12</v>
      </c>
    </row>
    <row r="1111" spans="1:3" ht="25.5" x14ac:dyDescent="0.25">
      <c r="A1111" s="81" t="s">
        <v>7919</v>
      </c>
      <c r="B1111" s="80">
        <v>46001.670034722221</v>
      </c>
      <c r="C1111" s="81" t="s">
        <v>4613</v>
      </c>
    </row>
    <row r="1112" spans="1:3" ht="25.5" x14ac:dyDescent="0.25">
      <c r="A1112" s="81" t="s">
        <v>7920</v>
      </c>
      <c r="B1112" s="80">
        <v>46001.478298611109</v>
      </c>
      <c r="C1112" s="81" t="s">
        <v>5244</v>
      </c>
    </row>
    <row r="1113" spans="1:3" ht="25.5" x14ac:dyDescent="0.25">
      <c r="A1113" s="81" t="s">
        <v>7921</v>
      </c>
      <c r="B1113" s="80">
        <v>46001.480185185188</v>
      </c>
      <c r="C1113" s="81" t="s">
        <v>5244</v>
      </c>
    </row>
    <row r="1114" spans="1:3" ht="38.25" x14ac:dyDescent="0.25">
      <c r="A1114" s="81" t="s">
        <v>7922</v>
      </c>
      <c r="B1114" s="80">
        <v>46002.460381944446</v>
      </c>
      <c r="C1114" s="81" t="s">
        <v>7923</v>
      </c>
    </row>
    <row r="1115" spans="1:3" ht="25.5" x14ac:dyDescent="0.25">
      <c r="A1115" s="81" t="s">
        <v>7924</v>
      </c>
      <c r="B1115" s="80">
        <v>46002.454895833333</v>
      </c>
      <c r="C1115" s="81" t="s">
        <v>11</v>
      </c>
    </row>
    <row r="1116" spans="1:3" ht="25.5" x14ac:dyDescent="0.25">
      <c r="A1116" s="81" t="s">
        <v>7925</v>
      </c>
      <c r="B1116" s="80">
        <v>46001.619537037041</v>
      </c>
      <c r="C1116" s="81" t="s">
        <v>4545</v>
      </c>
    </row>
    <row r="1117" spans="1:3" ht="25.5" x14ac:dyDescent="0.25">
      <c r="A1117" s="81" t="s">
        <v>7926</v>
      </c>
      <c r="B1117" s="80">
        <v>46002.448738425926</v>
      </c>
      <c r="C1117" s="81" t="s">
        <v>7260</v>
      </c>
    </row>
    <row r="1118" spans="1:3" ht="25.5" x14ac:dyDescent="0.25">
      <c r="A1118" s="81" t="s">
        <v>7927</v>
      </c>
      <c r="B1118" s="80">
        <v>46001.319143518522</v>
      </c>
      <c r="C1118" s="81" t="s">
        <v>7928</v>
      </c>
    </row>
    <row r="1119" spans="1:3" ht="25.5" x14ac:dyDescent="0.25">
      <c r="A1119" s="81" t="s">
        <v>7929</v>
      </c>
      <c r="B1119" s="80">
        <v>46002.458229166667</v>
      </c>
      <c r="C1119" s="81" t="s">
        <v>4504</v>
      </c>
    </row>
    <row r="1120" spans="1:3" ht="25.5" x14ac:dyDescent="0.25">
      <c r="A1120" s="81" t="s">
        <v>7930</v>
      </c>
      <c r="B1120" s="80">
        <v>46002.451724537037</v>
      </c>
      <c r="C1120" s="81" t="s">
        <v>4539</v>
      </c>
    </row>
    <row r="1121" spans="1:3" ht="25.5" x14ac:dyDescent="0.25">
      <c r="A1121" s="81" t="s">
        <v>7931</v>
      </c>
      <c r="B1121" s="80">
        <v>46002.444988425923</v>
      </c>
      <c r="C1121" s="81" t="s">
        <v>7</v>
      </c>
    </row>
    <row r="1122" spans="1:3" ht="25.5" x14ac:dyDescent="0.25">
      <c r="A1122" s="81" t="s">
        <v>7932</v>
      </c>
      <c r="B1122" s="80">
        <v>46002.411782407406</v>
      </c>
      <c r="C1122" s="81" t="s">
        <v>4543</v>
      </c>
    </row>
    <row r="1123" spans="1:3" ht="25.5" x14ac:dyDescent="0.25">
      <c r="A1123" s="81" t="s">
        <v>7933</v>
      </c>
      <c r="B1123" s="80">
        <v>46001.583344907405</v>
      </c>
      <c r="C1123" s="81" t="s">
        <v>4548</v>
      </c>
    </row>
    <row r="1124" spans="1:3" ht="25.5" x14ac:dyDescent="0.25">
      <c r="A1124" s="81" t="s">
        <v>7934</v>
      </c>
      <c r="B1124" s="80">
        <v>46002.434942129628</v>
      </c>
      <c r="C1124" s="81" t="s">
        <v>4782</v>
      </c>
    </row>
    <row r="1125" spans="1:3" ht="25.5" x14ac:dyDescent="0.25">
      <c r="A1125" s="81" t="s">
        <v>7935</v>
      </c>
      <c r="B1125" s="80">
        <v>46002.360648148147</v>
      </c>
      <c r="C1125" s="81" t="s">
        <v>7936</v>
      </c>
    </row>
    <row r="1126" spans="1:3" x14ac:dyDescent="0.25">
      <c r="A1126" s="81" t="s">
        <v>7937</v>
      </c>
      <c r="B1126" s="80">
        <v>46002.431597222225</v>
      </c>
      <c r="C1126" s="81" t="s">
        <v>4606</v>
      </c>
    </row>
    <row r="1127" spans="1:3" ht="25.5" x14ac:dyDescent="0.25">
      <c r="A1127" s="81" t="s">
        <v>7938</v>
      </c>
      <c r="B1127" s="80">
        <v>46000.594456018516</v>
      </c>
      <c r="C1127" s="81" t="s">
        <v>8</v>
      </c>
    </row>
    <row r="1128" spans="1:3" ht="25.5" x14ac:dyDescent="0.25">
      <c r="A1128" s="81" t="s">
        <v>7939</v>
      </c>
      <c r="B1128" s="80">
        <v>46001.658078703702</v>
      </c>
      <c r="C1128" s="81" t="s">
        <v>7106</v>
      </c>
    </row>
    <row r="1129" spans="1:3" ht="25.5" x14ac:dyDescent="0.25">
      <c r="A1129" s="81" t="s">
        <v>7940</v>
      </c>
      <c r="B1129" s="80">
        <v>46002.440439814818</v>
      </c>
      <c r="C1129" s="81" t="s">
        <v>12</v>
      </c>
    </row>
    <row r="1130" spans="1:3" ht="38.25" x14ac:dyDescent="0.25">
      <c r="A1130" s="81" t="s">
        <v>7941</v>
      </c>
      <c r="B1130" s="80">
        <v>46002.319502314815</v>
      </c>
      <c r="C1130" s="81" t="s">
        <v>5832</v>
      </c>
    </row>
    <row r="1131" spans="1:3" ht="25.5" x14ac:dyDescent="0.25">
      <c r="A1131" s="81" t="s">
        <v>7942</v>
      </c>
      <c r="B1131" s="80">
        <v>46002.444664351853</v>
      </c>
      <c r="C1131" s="81" t="s">
        <v>4504</v>
      </c>
    </row>
    <row r="1132" spans="1:3" ht="25.5" x14ac:dyDescent="0.25">
      <c r="A1132" s="81" t="s">
        <v>7943</v>
      </c>
      <c r="B1132" s="80">
        <v>46001.572662037041</v>
      </c>
      <c r="C1132" s="81" t="s">
        <v>7944</v>
      </c>
    </row>
    <row r="1133" spans="1:3" x14ac:dyDescent="0.25">
      <c r="A1133" s="81" t="s">
        <v>7945</v>
      </c>
      <c r="B1133" s="80">
        <v>46001.6484375</v>
      </c>
      <c r="C1133" s="81" t="s">
        <v>4606</v>
      </c>
    </row>
    <row r="1134" spans="1:3" ht="25.5" x14ac:dyDescent="0.25">
      <c r="A1134" s="81" t="s">
        <v>7946</v>
      </c>
      <c r="B1134" s="80">
        <v>46002.443067129629</v>
      </c>
      <c r="C1134" s="81" t="s">
        <v>4628</v>
      </c>
    </row>
    <row r="1135" spans="1:3" ht="38.25" x14ac:dyDescent="0.25">
      <c r="A1135" s="81" t="s">
        <v>7947</v>
      </c>
      <c r="B1135" s="80">
        <v>46002.322013888886</v>
      </c>
      <c r="C1135" s="81" t="s">
        <v>5832</v>
      </c>
    </row>
    <row r="1136" spans="1:3" ht="25.5" x14ac:dyDescent="0.25">
      <c r="A1136" s="81" t="s">
        <v>7948</v>
      </c>
      <c r="B1136" s="80">
        <v>46001.405844907407</v>
      </c>
      <c r="C1136" s="81" t="s">
        <v>7242</v>
      </c>
    </row>
    <row r="1137" spans="1:3" x14ac:dyDescent="0.25">
      <c r="A1137" s="81" t="s">
        <v>7949</v>
      </c>
      <c r="B1137" s="80">
        <v>46002.427187499998</v>
      </c>
      <c r="C1137" s="81" t="s">
        <v>4606</v>
      </c>
    </row>
    <row r="1138" spans="1:3" ht="38.25" x14ac:dyDescent="0.25">
      <c r="A1138" s="81" t="s">
        <v>7950</v>
      </c>
      <c r="B1138" s="80">
        <v>46002.318981481483</v>
      </c>
      <c r="C1138" s="81" t="s">
        <v>5832</v>
      </c>
    </row>
    <row r="1139" spans="1:3" ht="25.5" x14ac:dyDescent="0.25">
      <c r="A1139" s="81" t="s">
        <v>7951</v>
      </c>
      <c r="B1139" s="80">
        <v>46000.546678240738</v>
      </c>
      <c r="C1139" s="81" t="s">
        <v>5425</v>
      </c>
    </row>
    <row r="1140" spans="1:3" ht="25.5" x14ac:dyDescent="0.25">
      <c r="A1140" s="81" t="s">
        <v>7952</v>
      </c>
      <c r="B1140" s="80">
        <v>46000.554340277777</v>
      </c>
      <c r="C1140" s="81" t="s">
        <v>5425</v>
      </c>
    </row>
    <row r="1141" spans="1:3" ht="25.5" x14ac:dyDescent="0.25">
      <c r="A1141" s="81" t="s">
        <v>7953</v>
      </c>
      <c r="B1141" s="80">
        <v>46002.441458333335</v>
      </c>
      <c r="C1141" s="81" t="s">
        <v>7</v>
      </c>
    </row>
    <row r="1142" spans="1:3" ht="25.5" x14ac:dyDescent="0.25">
      <c r="A1142" s="81" t="s">
        <v>7954</v>
      </c>
      <c r="B1142" s="80">
        <v>46002.250289351854</v>
      </c>
      <c r="C1142" s="81" t="s">
        <v>5404</v>
      </c>
    </row>
    <row r="1143" spans="1:3" ht="25.5" x14ac:dyDescent="0.25">
      <c r="A1143" s="81" t="s">
        <v>7955</v>
      </c>
      <c r="B1143" s="80">
        <v>46001.389687499999</v>
      </c>
      <c r="C1143" s="81" t="s">
        <v>7121</v>
      </c>
    </row>
    <row r="1144" spans="1:3" ht="25.5" x14ac:dyDescent="0.25">
      <c r="A1144" s="81" t="s">
        <v>7956</v>
      </c>
      <c r="B1144" s="80">
        <v>46001.519953703704</v>
      </c>
      <c r="C1144" s="81" t="s">
        <v>4543</v>
      </c>
    </row>
    <row r="1145" spans="1:3" ht="38.25" x14ac:dyDescent="0.25">
      <c r="A1145" s="81" t="s">
        <v>7957</v>
      </c>
      <c r="B1145" s="80">
        <v>46001.697395833333</v>
      </c>
      <c r="C1145" s="81" t="s">
        <v>5898</v>
      </c>
    </row>
    <row r="1146" spans="1:3" x14ac:dyDescent="0.25">
      <c r="A1146" s="81" t="s">
        <v>7958</v>
      </c>
      <c r="B1146" s="80">
        <v>46002.434270833335</v>
      </c>
      <c r="C1146" s="81" t="s">
        <v>4606</v>
      </c>
    </row>
    <row r="1147" spans="1:3" x14ac:dyDescent="0.25">
      <c r="A1147" s="81" t="s">
        <v>7959</v>
      </c>
      <c r="B1147" s="80">
        <v>46002.434247685182</v>
      </c>
      <c r="C1147" s="81" t="s">
        <v>4606</v>
      </c>
    </row>
    <row r="1148" spans="1:3" ht="25.5" x14ac:dyDescent="0.25">
      <c r="A1148" s="81" t="s">
        <v>7960</v>
      </c>
      <c r="B1148" s="80">
        <v>46002.415671296294</v>
      </c>
      <c r="C1148" s="81" t="s">
        <v>4628</v>
      </c>
    </row>
    <row r="1149" spans="1:3" ht="25.5" x14ac:dyDescent="0.25">
      <c r="A1149" s="81" t="s">
        <v>7961</v>
      </c>
      <c r="B1149" s="80">
        <v>46001.570787037039</v>
      </c>
      <c r="C1149" s="81" t="s">
        <v>4767</v>
      </c>
    </row>
    <row r="1150" spans="1:3" ht="25.5" x14ac:dyDescent="0.25">
      <c r="A1150" s="81" t="s">
        <v>7962</v>
      </c>
      <c r="B1150" s="80">
        <v>46002.431469907409</v>
      </c>
      <c r="C1150" s="81" t="s">
        <v>4543</v>
      </c>
    </row>
    <row r="1151" spans="1:3" ht="25.5" x14ac:dyDescent="0.25">
      <c r="A1151" s="81" t="s">
        <v>7963</v>
      </c>
      <c r="B1151" s="80">
        <v>46002.42633101852</v>
      </c>
      <c r="C1151" s="81" t="s">
        <v>13</v>
      </c>
    </row>
    <row r="1152" spans="1:3" ht="25.5" x14ac:dyDescent="0.25">
      <c r="A1152" s="81" t="s">
        <v>7964</v>
      </c>
      <c r="B1152" s="80">
        <v>46002.434467592589</v>
      </c>
      <c r="C1152" s="81" t="s">
        <v>4628</v>
      </c>
    </row>
    <row r="1153" spans="1:3" ht="25.5" x14ac:dyDescent="0.25">
      <c r="A1153" s="81" t="s">
        <v>7965</v>
      </c>
      <c r="B1153" s="80">
        <v>46002.29246527778</v>
      </c>
      <c r="C1153" s="81" t="s">
        <v>4608</v>
      </c>
    </row>
    <row r="1154" spans="1:3" ht="25.5" x14ac:dyDescent="0.25">
      <c r="A1154" s="81" t="s">
        <v>7966</v>
      </c>
      <c r="B1154" s="80">
        <v>46002.327256944445</v>
      </c>
      <c r="C1154" s="81" t="s">
        <v>4543</v>
      </c>
    </row>
    <row r="1155" spans="1:3" ht="25.5" x14ac:dyDescent="0.25">
      <c r="A1155" s="81" t="s">
        <v>7967</v>
      </c>
      <c r="B1155" s="80">
        <v>46002.425509259258</v>
      </c>
      <c r="C1155" s="81" t="s">
        <v>7</v>
      </c>
    </row>
    <row r="1156" spans="1:3" ht="25.5" x14ac:dyDescent="0.25">
      <c r="A1156" s="81" t="s">
        <v>7968</v>
      </c>
      <c r="B1156" s="80">
        <v>46000.653217592589</v>
      </c>
      <c r="C1156" s="81" t="s">
        <v>5430</v>
      </c>
    </row>
    <row r="1157" spans="1:3" ht="38.25" x14ac:dyDescent="0.25">
      <c r="A1157" s="81" t="s">
        <v>7969</v>
      </c>
      <c r="B1157" s="80">
        <v>46002.432754629626</v>
      </c>
      <c r="C1157" s="81" t="s">
        <v>7473</v>
      </c>
    </row>
    <row r="1158" spans="1:3" ht="25.5" x14ac:dyDescent="0.25">
      <c r="A1158" s="81" t="s">
        <v>7970</v>
      </c>
      <c r="B1158" s="80">
        <v>46002.432210648149</v>
      </c>
      <c r="C1158" s="81" t="s">
        <v>4628</v>
      </c>
    </row>
    <row r="1159" spans="1:3" ht="25.5" x14ac:dyDescent="0.25">
      <c r="A1159" s="81" t="s">
        <v>7971</v>
      </c>
      <c r="B1159" s="80">
        <v>46002.42423611111</v>
      </c>
      <c r="C1159" s="81" t="s">
        <v>5</v>
      </c>
    </row>
    <row r="1160" spans="1:3" ht="25.5" x14ac:dyDescent="0.25">
      <c r="A1160" s="81" t="s">
        <v>7972</v>
      </c>
      <c r="B1160" s="80">
        <v>46002.341678240744</v>
      </c>
      <c r="C1160" s="81" t="s">
        <v>7770</v>
      </c>
    </row>
    <row r="1161" spans="1:3" ht="25.5" x14ac:dyDescent="0.25">
      <c r="A1161" s="81" t="s">
        <v>7973</v>
      </c>
      <c r="B1161" s="80">
        <v>46002.430891203701</v>
      </c>
      <c r="C1161" s="81" t="s">
        <v>4628</v>
      </c>
    </row>
    <row r="1162" spans="1:3" ht="25.5" x14ac:dyDescent="0.25">
      <c r="A1162" s="81" t="s">
        <v>7974</v>
      </c>
      <c r="B1162" s="80">
        <v>46002.429328703707</v>
      </c>
      <c r="C1162" s="81" t="s">
        <v>4628</v>
      </c>
    </row>
    <row r="1163" spans="1:3" ht="25.5" x14ac:dyDescent="0.25">
      <c r="A1163" s="81" t="s">
        <v>7975</v>
      </c>
      <c r="B1163" s="80">
        <v>46001.907939814817</v>
      </c>
      <c r="C1163" s="81" t="s">
        <v>7976</v>
      </c>
    </row>
    <row r="1164" spans="1:3" ht="25.5" x14ac:dyDescent="0.25">
      <c r="A1164" s="81" t="s">
        <v>7977</v>
      </c>
      <c r="B1164" s="80">
        <v>46002.424525462964</v>
      </c>
      <c r="C1164" s="81" t="s">
        <v>4504</v>
      </c>
    </row>
    <row r="1165" spans="1:3" ht="25.5" x14ac:dyDescent="0.25">
      <c r="A1165" s="81" t="s">
        <v>7978</v>
      </c>
      <c r="B1165" s="80">
        <v>46002.422372685185</v>
      </c>
      <c r="C1165" s="81" t="s">
        <v>5</v>
      </c>
    </row>
    <row r="1166" spans="1:3" ht="25.5" x14ac:dyDescent="0.25">
      <c r="A1166" s="81" t="s">
        <v>7979</v>
      </c>
      <c r="B1166" s="80">
        <v>46001.359085648146</v>
      </c>
      <c r="C1166" s="81" t="s">
        <v>7980</v>
      </c>
    </row>
    <row r="1167" spans="1:3" ht="38.25" x14ac:dyDescent="0.25">
      <c r="A1167" s="81" t="s">
        <v>7981</v>
      </c>
      <c r="B1167" s="80">
        <v>46001.401319444441</v>
      </c>
      <c r="C1167" s="81" t="s">
        <v>7982</v>
      </c>
    </row>
    <row r="1168" spans="1:3" x14ac:dyDescent="0.25">
      <c r="A1168" s="81" t="s">
        <v>7983</v>
      </c>
      <c r="B1168" s="80">
        <v>46002.386944444443</v>
      </c>
      <c r="C1168" s="81" t="s">
        <v>4606</v>
      </c>
    </row>
    <row r="1169" spans="1:3" ht="25.5" x14ac:dyDescent="0.25">
      <c r="A1169" s="81" t="s">
        <v>7984</v>
      </c>
      <c r="B1169" s="80">
        <v>46002.407939814817</v>
      </c>
      <c r="C1169" s="81" t="s">
        <v>7</v>
      </c>
    </row>
    <row r="1170" spans="1:3" x14ac:dyDescent="0.25">
      <c r="A1170" s="81" t="s">
        <v>7985</v>
      </c>
      <c r="B1170" s="80">
        <v>46002.348263888889</v>
      </c>
      <c r="C1170" s="81" t="s">
        <v>4606</v>
      </c>
    </row>
    <row r="1171" spans="1:3" x14ac:dyDescent="0.25">
      <c r="A1171" s="81" t="s">
        <v>7986</v>
      </c>
      <c r="B1171" s="80">
        <v>46002.311574074076</v>
      </c>
      <c r="C1171" s="81" t="s">
        <v>4606</v>
      </c>
    </row>
    <row r="1172" spans="1:3" x14ac:dyDescent="0.25">
      <c r="A1172" s="81" t="s">
        <v>7987</v>
      </c>
      <c r="B1172" s="80">
        <v>46002.185752314814</v>
      </c>
      <c r="C1172" s="81" t="s">
        <v>4606</v>
      </c>
    </row>
    <row r="1173" spans="1:3" ht="25.5" x14ac:dyDescent="0.25">
      <c r="A1173" s="81" t="s">
        <v>7988</v>
      </c>
      <c r="B1173" s="80">
        <v>46002.339745370373</v>
      </c>
      <c r="C1173" s="81" t="s">
        <v>7989</v>
      </c>
    </row>
    <row r="1174" spans="1:3" ht="25.5" x14ac:dyDescent="0.25">
      <c r="A1174" s="81" t="s">
        <v>7990</v>
      </c>
      <c r="B1174" s="80">
        <v>46002.370104166665</v>
      </c>
      <c r="C1174" s="81" t="s">
        <v>4762</v>
      </c>
    </row>
    <row r="1175" spans="1:3" ht="38.25" x14ac:dyDescent="0.25">
      <c r="A1175" s="81" t="s">
        <v>7991</v>
      </c>
      <c r="B1175" s="80">
        <v>46002.321493055555</v>
      </c>
      <c r="C1175" s="81" t="s">
        <v>5832</v>
      </c>
    </row>
    <row r="1176" spans="1:3" ht="25.5" x14ac:dyDescent="0.25">
      <c r="A1176" s="81" t="s">
        <v>7992</v>
      </c>
      <c r="B1176" s="80">
        <v>46002.400231481479</v>
      </c>
      <c r="C1176" s="81" t="s">
        <v>4543</v>
      </c>
    </row>
    <row r="1177" spans="1:3" ht="25.5" x14ac:dyDescent="0.25">
      <c r="A1177" s="81" t="s">
        <v>7993</v>
      </c>
      <c r="B1177" s="80">
        <v>46001.626180555555</v>
      </c>
      <c r="C1177" s="81" t="s">
        <v>5244</v>
      </c>
    </row>
    <row r="1178" spans="1:3" ht="25.5" x14ac:dyDescent="0.25">
      <c r="A1178" s="81" t="s">
        <v>7994</v>
      </c>
      <c r="B1178" s="80">
        <v>46001.627581018518</v>
      </c>
      <c r="C1178" s="81" t="s">
        <v>5244</v>
      </c>
    </row>
    <row r="1179" spans="1:3" ht="25.5" x14ac:dyDescent="0.25">
      <c r="A1179" s="81" t="s">
        <v>7995</v>
      </c>
      <c r="B1179" s="80">
        <v>46001.492175925923</v>
      </c>
      <c r="C1179" s="81" t="s">
        <v>7996</v>
      </c>
    </row>
    <row r="1180" spans="1:3" ht="38.25" x14ac:dyDescent="0.25">
      <c r="A1180" s="81" t="s">
        <v>7997</v>
      </c>
      <c r="B1180" s="80">
        <v>46002.404699074075</v>
      </c>
      <c r="C1180" s="81" t="s">
        <v>4505</v>
      </c>
    </row>
    <row r="1181" spans="1:3" ht="38.25" x14ac:dyDescent="0.25">
      <c r="A1181" s="81" t="s">
        <v>7998</v>
      </c>
      <c r="B1181" s="80">
        <v>46002.404953703706</v>
      </c>
      <c r="C1181" s="81" t="s">
        <v>4505</v>
      </c>
    </row>
    <row r="1182" spans="1:3" ht="25.5" x14ac:dyDescent="0.25">
      <c r="A1182" s="81" t="s">
        <v>7999</v>
      </c>
      <c r="B1182" s="80">
        <v>46001.424432870372</v>
      </c>
      <c r="C1182" s="81" t="s">
        <v>8000</v>
      </c>
    </row>
    <row r="1183" spans="1:3" ht="25.5" x14ac:dyDescent="0.25">
      <c r="A1183" s="81" t="s">
        <v>8001</v>
      </c>
      <c r="B1183" s="80">
        <v>46001.671932870369</v>
      </c>
      <c r="C1183" s="81" t="s">
        <v>13</v>
      </c>
    </row>
    <row r="1184" spans="1:3" ht="25.5" x14ac:dyDescent="0.25">
      <c r="A1184" s="81" t="s">
        <v>8002</v>
      </c>
      <c r="B1184" s="80">
        <v>46001.489699074074</v>
      </c>
      <c r="C1184" s="81" t="s">
        <v>4637</v>
      </c>
    </row>
    <row r="1185" spans="1:3" ht="38.25" x14ac:dyDescent="0.25">
      <c r="A1185" s="81" t="s">
        <v>8003</v>
      </c>
      <c r="B1185" s="80">
        <v>46002.399699074071</v>
      </c>
      <c r="C1185" s="81" t="s">
        <v>8004</v>
      </c>
    </row>
    <row r="1186" spans="1:3" ht="25.5" x14ac:dyDescent="0.25">
      <c r="A1186" s="81" t="s">
        <v>8005</v>
      </c>
      <c r="B1186" s="80">
        <v>46002.38753472222</v>
      </c>
      <c r="C1186" s="81" t="s">
        <v>4543</v>
      </c>
    </row>
    <row r="1187" spans="1:3" ht="25.5" x14ac:dyDescent="0.25">
      <c r="A1187" s="81" t="s">
        <v>8006</v>
      </c>
      <c r="B1187" s="80">
        <v>46002.393495370372</v>
      </c>
      <c r="C1187" s="81" t="s">
        <v>11</v>
      </c>
    </row>
    <row r="1188" spans="1:3" ht="25.5" x14ac:dyDescent="0.25">
      <c r="A1188" s="81" t="s">
        <v>8007</v>
      </c>
      <c r="B1188" s="80">
        <v>46002.393043981479</v>
      </c>
      <c r="C1188" s="81" t="s">
        <v>4504</v>
      </c>
    </row>
    <row r="1189" spans="1:3" ht="38.25" x14ac:dyDescent="0.25">
      <c r="A1189" s="81" t="s">
        <v>8008</v>
      </c>
      <c r="B1189" s="80">
        <v>46002.39267361111</v>
      </c>
      <c r="C1189" s="81" t="s">
        <v>8009</v>
      </c>
    </row>
    <row r="1190" spans="1:3" ht="25.5" x14ac:dyDescent="0.25">
      <c r="A1190" s="81" t="s">
        <v>8010</v>
      </c>
      <c r="B1190" s="80">
        <v>46001.675578703704</v>
      </c>
      <c r="C1190" s="81" t="s">
        <v>7728</v>
      </c>
    </row>
    <row r="1191" spans="1:3" ht="25.5" x14ac:dyDescent="0.25">
      <c r="A1191" s="81" t="s">
        <v>8011</v>
      </c>
      <c r="B1191" s="80">
        <v>46001.441620370373</v>
      </c>
      <c r="C1191" s="81" t="s">
        <v>4538</v>
      </c>
    </row>
    <row r="1192" spans="1:3" ht="25.5" x14ac:dyDescent="0.25">
      <c r="A1192" s="81" t="s">
        <v>8012</v>
      </c>
      <c r="B1192" s="80">
        <v>46002.379976851851</v>
      </c>
      <c r="C1192" s="81" t="s">
        <v>11</v>
      </c>
    </row>
    <row r="1193" spans="1:3" ht="25.5" x14ac:dyDescent="0.25">
      <c r="A1193" s="81" t="s">
        <v>8013</v>
      </c>
      <c r="B1193" s="80">
        <v>46002.374305555553</v>
      </c>
      <c r="C1193" s="81" t="s">
        <v>4543</v>
      </c>
    </row>
    <row r="1194" spans="1:3" ht="25.5" x14ac:dyDescent="0.25">
      <c r="A1194" s="81" t="s">
        <v>8014</v>
      </c>
      <c r="B1194" s="80">
        <v>46000.556307870371</v>
      </c>
      <c r="C1194" s="81" t="s">
        <v>8</v>
      </c>
    </row>
    <row r="1195" spans="1:3" ht="38.25" x14ac:dyDescent="0.25">
      <c r="A1195" s="81" t="s">
        <v>8015</v>
      </c>
      <c r="B1195" s="80">
        <v>45999.605717592596</v>
      </c>
      <c r="C1195" s="81" t="s">
        <v>5680</v>
      </c>
    </row>
    <row r="1196" spans="1:3" ht="38.25" x14ac:dyDescent="0.25">
      <c r="A1196" s="81" t="s">
        <v>8016</v>
      </c>
      <c r="B1196" s="80">
        <v>45999.608368055553</v>
      </c>
      <c r="C1196" s="81" t="s">
        <v>5680</v>
      </c>
    </row>
    <row r="1197" spans="1:3" ht="25.5" x14ac:dyDescent="0.25">
      <c r="A1197" s="81" t="s">
        <v>8017</v>
      </c>
      <c r="B1197" s="80">
        <v>46001.365844907406</v>
      </c>
      <c r="C1197" s="81" t="s">
        <v>8018</v>
      </c>
    </row>
    <row r="1198" spans="1:3" ht="38.25" x14ac:dyDescent="0.25">
      <c r="A1198" s="81" t="s">
        <v>8019</v>
      </c>
      <c r="B1198" s="80">
        <v>45999.609861111108</v>
      </c>
      <c r="C1198" s="81" t="s">
        <v>5680</v>
      </c>
    </row>
    <row r="1199" spans="1:3" ht="25.5" x14ac:dyDescent="0.25">
      <c r="A1199" s="81" t="s">
        <v>8020</v>
      </c>
      <c r="B1199" s="80">
        <v>46000.450844907406</v>
      </c>
      <c r="C1199" s="81" t="s">
        <v>4767</v>
      </c>
    </row>
    <row r="1200" spans="1:3" ht="25.5" x14ac:dyDescent="0.25">
      <c r="A1200" s="81" t="s">
        <v>8021</v>
      </c>
      <c r="B1200" s="80">
        <v>46002.364687499998</v>
      </c>
      <c r="C1200" s="81" t="s">
        <v>4544</v>
      </c>
    </row>
    <row r="1201" spans="1:3" ht="38.25" x14ac:dyDescent="0.25">
      <c r="A1201" s="81" t="s">
        <v>8022</v>
      </c>
      <c r="B1201" s="80">
        <v>45999.611481481479</v>
      </c>
      <c r="C1201" s="81" t="s">
        <v>5680</v>
      </c>
    </row>
    <row r="1202" spans="1:3" ht="38.25" x14ac:dyDescent="0.25">
      <c r="A1202" s="81" t="s">
        <v>8023</v>
      </c>
      <c r="B1202" s="80">
        <v>45999.613553240742</v>
      </c>
      <c r="C1202" s="81" t="s">
        <v>5680</v>
      </c>
    </row>
    <row r="1203" spans="1:3" ht="38.25" x14ac:dyDescent="0.25">
      <c r="A1203" s="81" t="s">
        <v>8024</v>
      </c>
      <c r="B1203" s="80">
        <v>45999.614571759259</v>
      </c>
      <c r="C1203" s="81" t="s">
        <v>5680</v>
      </c>
    </row>
    <row r="1204" spans="1:3" ht="38.25" x14ac:dyDescent="0.25">
      <c r="A1204" s="81" t="s">
        <v>8025</v>
      </c>
      <c r="B1204" s="80">
        <v>45999.616446759261</v>
      </c>
      <c r="C1204" s="81" t="s">
        <v>5680</v>
      </c>
    </row>
    <row r="1205" spans="1:3" ht="38.25" x14ac:dyDescent="0.25">
      <c r="A1205" s="81" t="s">
        <v>8026</v>
      </c>
      <c r="B1205" s="80">
        <v>46000.587835648148</v>
      </c>
      <c r="C1205" s="81" t="s">
        <v>4505</v>
      </c>
    </row>
    <row r="1206" spans="1:3" ht="25.5" x14ac:dyDescent="0.25">
      <c r="A1206" s="81" t="s">
        <v>8027</v>
      </c>
      <c r="B1206" s="80">
        <v>46002.37159722222</v>
      </c>
      <c r="C1206" s="81" t="s">
        <v>11</v>
      </c>
    </row>
    <row r="1207" spans="1:3" ht="38.25" x14ac:dyDescent="0.25">
      <c r="A1207" s="81" t="s">
        <v>8028</v>
      </c>
      <c r="B1207" s="80">
        <v>45999.618136574078</v>
      </c>
      <c r="C1207" s="81" t="s">
        <v>5680</v>
      </c>
    </row>
    <row r="1208" spans="1:3" ht="38.25" x14ac:dyDescent="0.25">
      <c r="A1208" s="81" t="s">
        <v>8029</v>
      </c>
      <c r="B1208" s="80">
        <v>45999.620659722219</v>
      </c>
      <c r="C1208" s="81" t="s">
        <v>5680</v>
      </c>
    </row>
    <row r="1209" spans="1:3" ht="38.25" x14ac:dyDescent="0.25">
      <c r="A1209" s="81" t="s">
        <v>8030</v>
      </c>
      <c r="B1209" s="80">
        <v>45999.622141203705</v>
      </c>
      <c r="C1209" s="81" t="s">
        <v>5680</v>
      </c>
    </row>
    <row r="1210" spans="1:3" ht="38.25" x14ac:dyDescent="0.25">
      <c r="A1210" s="81" t="s">
        <v>8031</v>
      </c>
      <c r="B1210" s="80">
        <v>45999.623449074075</v>
      </c>
      <c r="C1210" s="81" t="s">
        <v>5680</v>
      </c>
    </row>
    <row r="1211" spans="1:3" ht="25.5" x14ac:dyDescent="0.25">
      <c r="A1211" s="81" t="s">
        <v>8032</v>
      </c>
      <c r="B1211" s="80">
        <v>46000.610439814816</v>
      </c>
      <c r="C1211" s="81" t="s">
        <v>4534</v>
      </c>
    </row>
    <row r="1212" spans="1:3" ht="38.25" x14ac:dyDescent="0.25">
      <c r="A1212" s="81" t="s">
        <v>8033</v>
      </c>
      <c r="B1212" s="80">
        <v>45999.624444444446</v>
      </c>
      <c r="C1212" s="81" t="s">
        <v>5680</v>
      </c>
    </row>
    <row r="1213" spans="1:3" ht="25.5" x14ac:dyDescent="0.25">
      <c r="A1213" s="81" t="s">
        <v>8034</v>
      </c>
      <c r="B1213" s="80">
        <v>46002.369942129626</v>
      </c>
      <c r="C1213" s="81" t="s">
        <v>4555</v>
      </c>
    </row>
    <row r="1214" spans="1:3" ht="38.25" x14ac:dyDescent="0.25">
      <c r="A1214" s="81" t="s">
        <v>8035</v>
      </c>
      <c r="B1214" s="80">
        <v>45999.625590277778</v>
      </c>
      <c r="C1214" s="81" t="s">
        <v>5680</v>
      </c>
    </row>
    <row r="1215" spans="1:3" ht="38.25" x14ac:dyDescent="0.25">
      <c r="A1215" s="81" t="s">
        <v>8036</v>
      </c>
      <c r="B1215" s="80">
        <v>45999.626863425925</v>
      </c>
      <c r="C1215" s="81" t="s">
        <v>5680</v>
      </c>
    </row>
    <row r="1216" spans="1:3" ht="25.5" x14ac:dyDescent="0.25">
      <c r="A1216" s="81" t="s">
        <v>8037</v>
      </c>
      <c r="B1216" s="80">
        <v>46002.372557870367</v>
      </c>
      <c r="C1216" s="81" t="s">
        <v>4504</v>
      </c>
    </row>
    <row r="1217" spans="1:3" ht="38.25" x14ac:dyDescent="0.25">
      <c r="A1217" s="81" t="s">
        <v>8038</v>
      </c>
      <c r="B1217" s="80">
        <v>45999.62877314815</v>
      </c>
      <c r="C1217" s="81" t="s">
        <v>5680</v>
      </c>
    </row>
    <row r="1218" spans="1:3" ht="38.25" x14ac:dyDescent="0.25">
      <c r="A1218" s="81" t="s">
        <v>8039</v>
      </c>
      <c r="B1218" s="80">
        <v>45999.629965277774</v>
      </c>
      <c r="C1218" s="81" t="s">
        <v>5680</v>
      </c>
    </row>
    <row r="1219" spans="1:3" ht="25.5" x14ac:dyDescent="0.25">
      <c r="A1219" s="81" t="s">
        <v>8040</v>
      </c>
      <c r="B1219" s="80">
        <v>46002.36446759259</v>
      </c>
      <c r="C1219" s="81" t="s">
        <v>4543</v>
      </c>
    </row>
    <row r="1220" spans="1:3" ht="38.25" x14ac:dyDescent="0.25">
      <c r="A1220" s="81" t="s">
        <v>8041</v>
      </c>
      <c r="B1220" s="80">
        <v>45999.630891203706</v>
      </c>
      <c r="C1220" s="81" t="s">
        <v>5680</v>
      </c>
    </row>
    <row r="1221" spans="1:3" ht="38.25" x14ac:dyDescent="0.25">
      <c r="A1221" s="81" t="s">
        <v>8042</v>
      </c>
      <c r="B1221" s="80">
        <v>45999.631828703707</v>
      </c>
      <c r="C1221" s="81" t="s">
        <v>5680</v>
      </c>
    </row>
    <row r="1222" spans="1:3" ht="25.5" x14ac:dyDescent="0.25">
      <c r="A1222" s="81" t="s">
        <v>8043</v>
      </c>
      <c r="B1222" s="80">
        <v>46002.360358796293</v>
      </c>
      <c r="C1222" s="81" t="s">
        <v>4555</v>
      </c>
    </row>
    <row r="1223" spans="1:3" ht="38.25" x14ac:dyDescent="0.25">
      <c r="A1223" s="81" t="s">
        <v>8044</v>
      </c>
      <c r="B1223" s="80">
        <v>45999.632708333331</v>
      </c>
      <c r="C1223" s="81" t="s">
        <v>5680</v>
      </c>
    </row>
    <row r="1224" spans="1:3" ht="25.5" x14ac:dyDescent="0.25">
      <c r="A1224" s="81" t="s">
        <v>8045</v>
      </c>
      <c r="B1224" s="80">
        <v>46002.366550925923</v>
      </c>
      <c r="C1224" s="81" t="s">
        <v>11</v>
      </c>
    </row>
    <row r="1225" spans="1:3" ht="25.5" x14ac:dyDescent="0.25">
      <c r="A1225" s="81" t="s">
        <v>8046</v>
      </c>
      <c r="B1225" s="80">
        <v>46001.625127314815</v>
      </c>
      <c r="C1225" s="81" t="s">
        <v>13</v>
      </c>
    </row>
    <row r="1226" spans="1:3" ht="25.5" x14ac:dyDescent="0.25">
      <c r="A1226" s="81" t="s">
        <v>8047</v>
      </c>
      <c r="B1226" s="80">
        <v>46002.359583333331</v>
      </c>
      <c r="C1226" s="81" t="s">
        <v>11</v>
      </c>
    </row>
    <row r="1227" spans="1:3" ht="25.5" x14ac:dyDescent="0.25">
      <c r="A1227" s="81" t="s">
        <v>8048</v>
      </c>
      <c r="B1227" s="80">
        <v>46002.357928240737</v>
      </c>
      <c r="C1227" s="81" t="s">
        <v>4637</v>
      </c>
    </row>
    <row r="1228" spans="1:3" ht="76.5" x14ac:dyDescent="0.25">
      <c r="A1228" s="81" t="s">
        <v>8049</v>
      </c>
      <c r="B1228" s="80">
        <v>46001.877696759257</v>
      </c>
      <c r="C1228" s="81" t="s">
        <v>5797</v>
      </c>
    </row>
    <row r="1229" spans="1:3" ht="25.5" x14ac:dyDescent="0.25">
      <c r="A1229" s="81" t="s">
        <v>8050</v>
      </c>
      <c r="B1229" s="80">
        <v>46001.558645833335</v>
      </c>
      <c r="C1229" s="81" t="s">
        <v>7121</v>
      </c>
    </row>
    <row r="1230" spans="1:3" ht="25.5" x14ac:dyDescent="0.25">
      <c r="A1230" s="81" t="s">
        <v>8051</v>
      </c>
      <c r="B1230" s="80">
        <v>46001.482118055559</v>
      </c>
      <c r="C1230" s="81" t="s">
        <v>5210</v>
      </c>
    </row>
    <row r="1231" spans="1:3" ht="25.5" x14ac:dyDescent="0.25">
      <c r="A1231" s="81" t="s">
        <v>8052</v>
      </c>
      <c r="B1231" s="80">
        <v>46002.352013888885</v>
      </c>
      <c r="C1231" s="81" t="s">
        <v>4543</v>
      </c>
    </row>
    <row r="1232" spans="1:3" x14ac:dyDescent="0.25">
      <c r="A1232" s="81" t="s">
        <v>8053</v>
      </c>
      <c r="B1232" s="80">
        <v>46001.623611111114</v>
      </c>
      <c r="C1232" s="81" t="s">
        <v>4606</v>
      </c>
    </row>
    <row r="1233" spans="1:3" ht="25.5" x14ac:dyDescent="0.25">
      <c r="A1233" s="81" t="s">
        <v>8054</v>
      </c>
      <c r="B1233" s="80">
        <v>45999.637372685182</v>
      </c>
      <c r="C1233" s="81" t="s">
        <v>4543</v>
      </c>
    </row>
    <row r="1234" spans="1:3" x14ac:dyDescent="0.25">
      <c r="A1234" s="81" t="s">
        <v>8055</v>
      </c>
      <c r="B1234" s="80">
        <v>46001.661226851851</v>
      </c>
      <c r="C1234" s="81" t="s">
        <v>4606</v>
      </c>
    </row>
    <row r="1235" spans="1:3" ht="38.25" x14ac:dyDescent="0.25">
      <c r="A1235" s="81" t="s">
        <v>8056</v>
      </c>
      <c r="B1235" s="80">
        <v>46002.348703703705</v>
      </c>
      <c r="C1235" s="81" t="s">
        <v>5279</v>
      </c>
    </row>
    <row r="1236" spans="1:3" ht="38.25" x14ac:dyDescent="0.25">
      <c r="A1236" s="81" t="s">
        <v>8057</v>
      </c>
      <c r="B1236" s="80">
        <v>45999.521620370368</v>
      </c>
      <c r="C1236" s="81" t="s">
        <v>4505</v>
      </c>
    </row>
    <row r="1237" spans="1:3" ht="25.5" x14ac:dyDescent="0.25">
      <c r="A1237" s="81" t="s">
        <v>8058</v>
      </c>
      <c r="B1237" s="80">
        <v>46001.461875000001</v>
      </c>
      <c r="C1237" s="81" t="s">
        <v>4619</v>
      </c>
    </row>
    <row r="1238" spans="1:3" ht="38.25" x14ac:dyDescent="0.25">
      <c r="A1238" s="81" t="s">
        <v>8059</v>
      </c>
      <c r="B1238" s="80">
        <v>46002.334108796298</v>
      </c>
      <c r="C1238" s="81" t="s">
        <v>4505</v>
      </c>
    </row>
    <row r="1239" spans="1:3" ht="25.5" x14ac:dyDescent="0.25">
      <c r="A1239" s="81" t="s">
        <v>8060</v>
      </c>
      <c r="B1239" s="80">
        <v>46001.37672453704</v>
      </c>
      <c r="C1239" s="81" t="s">
        <v>7106</v>
      </c>
    </row>
    <row r="1240" spans="1:3" ht="25.5" x14ac:dyDescent="0.25">
      <c r="A1240" s="81" t="s">
        <v>8061</v>
      </c>
      <c r="B1240" s="80">
        <v>46001.529814814814</v>
      </c>
      <c r="C1240" s="81" t="s">
        <v>5342</v>
      </c>
    </row>
    <row r="1241" spans="1:3" ht="38.25" x14ac:dyDescent="0.25">
      <c r="A1241" s="81" t="s">
        <v>8062</v>
      </c>
      <c r="B1241" s="80">
        <v>46002.332928240743</v>
      </c>
      <c r="C1241" s="81" t="s">
        <v>4617</v>
      </c>
    </row>
    <row r="1242" spans="1:3" ht="25.5" x14ac:dyDescent="0.25">
      <c r="A1242" s="81" t="s">
        <v>8063</v>
      </c>
      <c r="B1242" s="80">
        <v>46001.477094907408</v>
      </c>
      <c r="C1242" s="81" t="s">
        <v>4619</v>
      </c>
    </row>
    <row r="1243" spans="1:3" ht="25.5" x14ac:dyDescent="0.25">
      <c r="A1243" s="81" t="s">
        <v>8064</v>
      </c>
      <c r="B1243" s="80">
        <v>46000.625381944446</v>
      </c>
      <c r="C1243" s="81" t="s">
        <v>8065</v>
      </c>
    </row>
    <row r="1244" spans="1:3" ht="25.5" x14ac:dyDescent="0.25">
      <c r="A1244" s="81" t="s">
        <v>8066</v>
      </c>
      <c r="B1244" s="80">
        <v>45999.647997685184</v>
      </c>
      <c r="C1244" s="81" t="s">
        <v>4622</v>
      </c>
    </row>
    <row r="1245" spans="1:3" x14ac:dyDescent="0.25">
      <c r="A1245" s="81" t="s">
        <v>8067</v>
      </c>
      <c r="B1245" s="80">
        <v>45999.40724537037</v>
      </c>
      <c r="C1245" s="81" t="s">
        <v>4739</v>
      </c>
    </row>
    <row r="1246" spans="1:3" ht="25.5" x14ac:dyDescent="0.25">
      <c r="A1246" s="81" t="s">
        <v>8068</v>
      </c>
      <c r="B1246" s="80">
        <v>46002.307696759257</v>
      </c>
      <c r="C1246" s="81" t="s">
        <v>4543</v>
      </c>
    </row>
    <row r="1247" spans="1:3" ht="25.5" x14ac:dyDescent="0.25">
      <c r="A1247" s="81" t="s">
        <v>8069</v>
      </c>
      <c r="B1247" s="80">
        <v>46002.313668981478</v>
      </c>
      <c r="C1247" s="81" t="s">
        <v>4543</v>
      </c>
    </row>
    <row r="1248" spans="1:3" ht="38.25" x14ac:dyDescent="0.25">
      <c r="A1248" s="81" t="s">
        <v>8070</v>
      </c>
      <c r="B1248" s="80">
        <v>46002.325381944444</v>
      </c>
      <c r="C1248" s="81" t="s">
        <v>4617</v>
      </c>
    </row>
    <row r="1249" spans="1:3" ht="38.25" x14ac:dyDescent="0.25">
      <c r="A1249" s="81" t="s">
        <v>8071</v>
      </c>
      <c r="B1249" s="80">
        <v>46002.322974537034</v>
      </c>
      <c r="C1249" s="81" t="s">
        <v>4617</v>
      </c>
    </row>
    <row r="1250" spans="1:3" x14ac:dyDescent="0.25">
      <c r="A1250" s="81" t="s">
        <v>8072</v>
      </c>
      <c r="B1250" s="80">
        <v>46001.687106481484</v>
      </c>
      <c r="C1250" s="81" t="s">
        <v>4606</v>
      </c>
    </row>
    <row r="1251" spans="1:3" ht="25.5" x14ac:dyDescent="0.25">
      <c r="A1251" s="81" t="s">
        <v>8073</v>
      </c>
      <c r="B1251" s="80">
        <v>46002.316145833334</v>
      </c>
      <c r="C1251" s="81" t="s">
        <v>8074</v>
      </c>
    </row>
    <row r="1252" spans="1:3" ht="25.5" x14ac:dyDescent="0.25">
      <c r="A1252" s="81" t="s">
        <v>8075</v>
      </c>
      <c r="B1252" s="80">
        <v>46002.311597222222</v>
      </c>
      <c r="C1252" s="81" t="s">
        <v>11</v>
      </c>
    </row>
    <row r="1253" spans="1:3" ht="25.5" x14ac:dyDescent="0.25">
      <c r="A1253" s="81" t="s">
        <v>8076</v>
      </c>
      <c r="B1253" s="80">
        <v>46002.314687500002</v>
      </c>
      <c r="C1253" s="81" t="s">
        <v>4504</v>
      </c>
    </row>
    <row r="1254" spans="1:3" x14ac:dyDescent="0.25">
      <c r="A1254" s="81" t="s">
        <v>8077</v>
      </c>
      <c r="B1254" s="80">
        <v>45999.328368055554</v>
      </c>
      <c r="C1254" s="81" t="s">
        <v>4739</v>
      </c>
    </row>
    <row r="1255" spans="1:3" ht="25.5" x14ac:dyDescent="0.25">
      <c r="A1255" s="81" t="s">
        <v>8078</v>
      </c>
      <c r="B1255" s="80">
        <v>46002.304560185185</v>
      </c>
      <c r="C1255" s="81" t="s">
        <v>5</v>
      </c>
    </row>
    <row r="1256" spans="1:3" x14ac:dyDescent="0.25">
      <c r="A1256" s="81" t="s">
        <v>8079</v>
      </c>
      <c r="B1256" s="80">
        <v>46001.360405092593</v>
      </c>
      <c r="C1256" s="81" t="s">
        <v>4606</v>
      </c>
    </row>
    <row r="1257" spans="1:3" ht="25.5" x14ac:dyDescent="0.25">
      <c r="A1257" s="81" t="s">
        <v>8080</v>
      </c>
      <c r="B1257" s="80">
        <v>45999.402175925927</v>
      </c>
      <c r="C1257" s="81" t="s">
        <v>4536</v>
      </c>
    </row>
    <row r="1258" spans="1:3" ht="25.5" x14ac:dyDescent="0.25">
      <c r="A1258" s="81" t="s">
        <v>8081</v>
      </c>
      <c r="B1258" s="80">
        <v>46002.299305555556</v>
      </c>
      <c r="C1258" s="81" t="s">
        <v>4543</v>
      </c>
    </row>
    <row r="1259" spans="1:3" ht="25.5" x14ac:dyDescent="0.25">
      <c r="A1259" s="81" t="s">
        <v>8082</v>
      </c>
      <c r="B1259" s="80">
        <v>45999.601805555554</v>
      </c>
      <c r="C1259" s="81" t="s">
        <v>8</v>
      </c>
    </row>
    <row r="1260" spans="1:3" ht="25.5" x14ac:dyDescent="0.25">
      <c r="A1260" s="81" t="s">
        <v>8083</v>
      </c>
      <c r="B1260" s="80">
        <v>46002.301249999997</v>
      </c>
      <c r="C1260" s="81" t="s">
        <v>4504</v>
      </c>
    </row>
    <row r="1261" spans="1:3" ht="25.5" x14ac:dyDescent="0.25">
      <c r="A1261" s="81" t="s">
        <v>8084</v>
      </c>
      <c r="B1261" s="80">
        <v>46000.595462962963</v>
      </c>
      <c r="C1261" s="81" t="s">
        <v>4536</v>
      </c>
    </row>
    <row r="1262" spans="1:3" ht="25.5" x14ac:dyDescent="0.25">
      <c r="A1262" s="81" t="s">
        <v>8085</v>
      </c>
      <c r="B1262" s="80">
        <v>46002.287326388891</v>
      </c>
      <c r="C1262" s="81" t="s">
        <v>11</v>
      </c>
    </row>
    <row r="1263" spans="1:3" ht="25.5" x14ac:dyDescent="0.25">
      <c r="A1263" s="81" t="s">
        <v>8086</v>
      </c>
      <c r="B1263" s="80">
        <v>45999.410243055558</v>
      </c>
      <c r="C1263" s="81" t="s">
        <v>8087</v>
      </c>
    </row>
    <row r="1264" spans="1:3" ht="25.5" x14ac:dyDescent="0.25">
      <c r="A1264" s="81" t="s">
        <v>8088</v>
      </c>
      <c r="B1264" s="80">
        <v>46002.283668981479</v>
      </c>
      <c r="C1264" s="81" t="s">
        <v>11</v>
      </c>
    </row>
    <row r="1265" spans="1:3" ht="38.25" x14ac:dyDescent="0.25">
      <c r="A1265" s="81" t="s">
        <v>8089</v>
      </c>
      <c r="B1265" s="80">
        <v>46000.652384259258</v>
      </c>
      <c r="C1265" s="81" t="s">
        <v>7005</v>
      </c>
    </row>
    <row r="1266" spans="1:3" ht="25.5" x14ac:dyDescent="0.25">
      <c r="A1266" s="81" t="s">
        <v>8090</v>
      </c>
      <c r="B1266" s="80">
        <v>46002.269560185188</v>
      </c>
      <c r="C1266" s="81" t="s">
        <v>11</v>
      </c>
    </row>
    <row r="1267" spans="1:3" ht="25.5" x14ac:dyDescent="0.25">
      <c r="A1267" s="81" t="s">
        <v>8091</v>
      </c>
      <c r="B1267" s="80">
        <v>45999.409525462965</v>
      </c>
      <c r="C1267" s="81" t="s">
        <v>8087</v>
      </c>
    </row>
    <row r="1268" spans="1:3" ht="25.5" x14ac:dyDescent="0.25">
      <c r="A1268" s="81" t="s">
        <v>8092</v>
      </c>
      <c r="B1268" s="80">
        <v>46002.277881944443</v>
      </c>
      <c r="C1268" s="81" t="s">
        <v>4504</v>
      </c>
    </row>
    <row r="1269" spans="1:3" ht="25.5" x14ac:dyDescent="0.25">
      <c r="A1269" s="81" t="s">
        <v>8093</v>
      </c>
      <c r="B1269" s="80">
        <v>46002.274918981479</v>
      </c>
      <c r="C1269" s="81" t="s">
        <v>4555</v>
      </c>
    </row>
    <row r="1270" spans="1:3" ht="25.5" x14ac:dyDescent="0.25">
      <c r="A1270" s="81" t="s">
        <v>8094</v>
      </c>
      <c r="B1270" s="80">
        <v>46002.261562500003</v>
      </c>
      <c r="C1270" s="81" t="s">
        <v>11</v>
      </c>
    </row>
    <row r="1271" spans="1:3" ht="25.5" x14ac:dyDescent="0.25">
      <c r="A1271" s="81" t="s">
        <v>8095</v>
      </c>
      <c r="B1271" s="80">
        <v>45999.431956018518</v>
      </c>
      <c r="C1271" s="81" t="s">
        <v>4622</v>
      </c>
    </row>
    <row r="1272" spans="1:3" ht="25.5" x14ac:dyDescent="0.25">
      <c r="A1272" s="81" t="s">
        <v>8096</v>
      </c>
      <c r="B1272" s="80">
        <v>46002.251481481479</v>
      </c>
      <c r="C1272" s="81" t="s">
        <v>11</v>
      </c>
    </row>
    <row r="1273" spans="1:3" ht="25.5" x14ac:dyDescent="0.25">
      <c r="A1273" s="81" t="s">
        <v>8097</v>
      </c>
      <c r="B1273" s="80">
        <v>46002.249467592592</v>
      </c>
      <c r="C1273" s="81" t="s">
        <v>8098</v>
      </c>
    </row>
    <row r="1274" spans="1:3" ht="25.5" x14ac:dyDescent="0.25">
      <c r="A1274" s="81" t="s">
        <v>8099</v>
      </c>
      <c r="B1274" s="80">
        <v>46002.197500000002</v>
      </c>
      <c r="C1274" s="81" t="s">
        <v>199</v>
      </c>
    </row>
    <row r="1275" spans="1:3" ht="25.5" x14ac:dyDescent="0.25">
      <c r="A1275" s="81" t="s">
        <v>8100</v>
      </c>
      <c r="B1275" s="80">
        <v>46002.229155092595</v>
      </c>
      <c r="C1275" s="81" t="s">
        <v>4504</v>
      </c>
    </row>
    <row r="1276" spans="1:3" ht="38.25" x14ac:dyDescent="0.25">
      <c r="A1276" s="81" t="s">
        <v>8101</v>
      </c>
      <c r="B1276" s="80">
        <v>46002.210324074076</v>
      </c>
      <c r="C1276" s="81" t="s">
        <v>338</v>
      </c>
    </row>
    <row r="1277" spans="1:3" ht="25.5" x14ac:dyDescent="0.25">
      <c r="A1277" s="81" t="s">
        <v>8102</v>
      </c>
      <c r="B1277" s="80">
        <v>46002.179074074076</v>
      </c>
      <c r="C1277" s="81" t="s">
        <v>199</v>
      </c>
    </row>
    <row r="1278" spans="1:3" ht="63.75" x14ac:dyDescent="0.25">
      <c r="A1278" s="81" t="s">
        <v>8103</v>
      </c>
      <c r="B1278" s="80">
        <v>46001.807685185187</v>
      </c>
      <c r="C1278" s="81" t="s">
        <v>4605</v>
      </c>
    </row>
    <row r="1279" spans="1:3" ht="63.75" x14ac:dyDescent="0.25">
      <c r="A1279" s="81" t="s">
        <v>8104</v>
      </c>
      <c r="B1279" s="80">
        <v>46001.730150462965</v>
      </c>
      <c r="C1279" s="81" t="s">
        <v>4605</v>
      </c>
    </row>
    <row r="1280" spans="1:3" ht="25.5" x14ac:dyDescent="0.25">
      <c r="A1280" s="81" t="s">
        <v>8105</v>
      </c>
      <c r="B1280" s="80">
        <v>46001.446099537039</v>
      </c>
      <c r="C1280" s="81" t="s">
        <v>5066</v>
      </c>
    </row>
    <row r="1281" spans="1:3" ht="25.5" x14ac:dyDescent="0.25">
      <c r="A1281" s="81" t="s">
        <v>8106</v>
      </c>
      <c r="B1281" s="80">
        <v>46002.053715277776</v>
      </c>
      <c r="C1281" s="81" t="s">
        <v>4504</v>
      </c>
    </row>
    <row r="1282" spans="1:3" ht="25.5" x14ac:dyDescent="0.25">
      <c r="A1282" s="81" t="s">
        <v>8107</v>
      </c>
      <c r="B1282" s="80">
        <v>46002.053703703707</v>
      </c>
      <c r="C1282" s="81" t="s">
        <v>4504</v>
      </c>
    </row>
    <row r="1283" spans="1:3" ht="25.5" x14ac:dyDescent="0.25">
      <c r="A1283" s="81" t="s">
        <v>8108</v>
      </c>
      <c r="B1283" s="80">
        <v>46002.05369212963</v>
      </c>
      <c r="C1283" s="81" t="s">
        <v>4504</v>
      </c>
    </row>
    <row r="1284" spans="1:3" ht="25.5" x14ac:dyDescent="0.25">
      <c r="A1284" s="81" t="s">
        <v>8109</v>
      </c>
      <c r="B1284" s="80">
        <v>46002.05369212963</v>
      </c>
      <c r="C1284" s="81" t="s">
        <v>4504</v>
      </c>
    </row>
    <row r="1285" spans="1:3" ht="38.25" x14ac:dyDescent="0.25">
      <c r="A1285" s="81" t="s">
        <v>8110</v>
      </c>
      <c r="B1285" s="80">
        <v>46001.831828703704</v>
      </c>
      <c r="C1285" s="81" t="s">
        <v>338</v>
      </c>
    </row>
    <row r="1286" spans="1:3" ht="25.5" x14ac:dyDescent="0.25">
      <c r="A1286" s="81" t="s">
        <v>8111</v>
      </c>
      <c r="B1286" s="80">
        <v>46001.267233796294</v>
      </c>
      <c r="C1286" s="81" t="s">
        <v>8112</v>
      </c>
    </row>
    <row r="1287" spans="1:3" ht="25.5" x14ac:dyDescent="0.25">
      <c r="A1287" s="81" t="s">
        <v>8113</v>
      </c>
      <c r="B1287" s="80">
        <v>46001.43854166667</v>
      </c>
      <c r="C1287" s="81" t="s">
        <v>4797</v>
      </c>
    </row>
    <row r="1288" spans="1:3" ht="25.5" x14ac:dyDescent="0.25">
      <c r="A1288" s="81" t="s">
        <v>8114</v>
      </c>
      <c r="B1288" s="80">
        <v>46001.440312500003</v>
      </c>
      <c r="C1288" s="81" t="s">
        <v>4797</v>
      </c>
    </row>
    <row r="1289" spans="1:3" ht="51" x14ac:dyDescent="0.25">
      <c r="A1289" s="81" t="s">
        <v>8115</v>
      </c>
      <c r="B1289" s="80">
        <v>46001.83321759259</v>
      </c>
      <c r="C1289" s="81" t="s">
        <v>5235</v>
      </c>
    </row>
    <row r="1290" spans="1:3" ht="25.5" x14ac:dyDescent="0.25">
      <c r="A1290" s="81" t="s">
        <v>8116</v>
      </c>
      <c r="B1290" s="80">
        <v>46001.867326388892</v>
      </c>
      <c r="C1290" s="81" t="s">
        <v>199</v>
      </c>
    </row>
    <row r="1291" spans="1:3" ht="38.25" x14ac:dyDescent="0.25">
      <c r="A1291" s="81" t="s">
        <v>8117</v>
      </c>
      <c r="B1291" s="80">
        <v>46001.852824074071</v>
      </c>
      <c r="C1291" s="81" t="s">
        <v>4505</v>
      </c>
    </row>
    <row r="1292" spans="1:3" ht="25.5" x14ac:dyDescent="0.25">
      <c r="A1292" s="81" t="s">
        <v>8118</v>
      </c>
      <c r="B1292" s="80">
        <v>46000.510891203703</v>
      </c>
      <c r="C1292" s="81" t="s">
        <v>6906</v>
      </c>
    </row>
    <row r="1293" spans="1:3" ht="25.5" x14ac:dyDescent="0.25">
      <c r="A1293" s="81" t="s">
        <v>8119</v>
      </c>
      <c r="B1293" s="80">
        <v>46001.84716435185</v>
      </c>
      <c r="C1293" s="81" t="s">
        <v>25</v>
      </c>
    </row>
    <row r="1294" spans="1:3" ht="25.5" x14ac:dyDescent="0.25">
      <c r="A1294" s="81" t="s">
        <v>8120</v>
      </c>
      <c r="B1294" s="80">
        <v>46001.562523148146</v>
      </c>
      <c r="C1294" s="81" t="s">
        <v>8121</v>
      </c>
    </row>
    <row r="1295" spans="1:3" ht="38.25" x14ac:dyDescent="0.25">
      <c r="A1295" s="81" t="s">
        <v>8122</v>
      </c>
      <c r="B1295" s="80">
        <v>45999.69636574074</v>
      </c>
      <c r="C1295" s="81" t="s">
        <v>4505</v>
      </c>
    </row>
    <row r="1296" spans="1:3" ht="25.5" x14ac:dyDescent="0.25">
      <c r="A1296" s="81" t="s">
        <v>8123</v>
      </c>
      <c r="B1296" s="80">
        <v>46001.442824074074</v>
      </c>
      <c r="C1296" s="81" t="s">
        <v>12</v>
      </c>
    </row>
    <row r="1297" spans="1:3" ht="25.5" x14ac:dyDescent="0.25">
      <c r="A1297" s="81" t="s">
        <v>8124</v>
      </c>
      <c r="B1297" s="80">
        <v>46001.742256944446</v>
      </c>
      <c r="C1297" s="81" t="s">
        <v>12</v>
      </c>
    </row>
    <row r="1298" spans="1:3" ht="25.5" x14ac:dyDescent="0.25">
      <c r="A1298" s="81" t="s">
        <v>8125</v>
      </c>
      <c r="B1298" s="80">
        <v>46000.56890046296</v>
      </c>
      <c r="C1298" s="81" t="s">
        <v>5</v>
      </c>
    </row>
    <row r="1299" spans="1:3" ht="25.5" x14ac:dyDescent="0.25">
      <c r="A1299" s="81" t="s">
        <v>8126</v>
      </c>
      <c r="B1299" s="80">
        <v>46000.60083333333</v>
      </c>
      <c r="C1299" s="81" t="s">
        <v>12</v>
      </c>
    </row>
    <row r="1300" spans="1:3" ht="25.5" x14ac:dyDescent="0.25">
      <c r="A1300" s="81" t="s">
        <v>8127</v>
      </c>
      <c r="B1300" s="80">
        <v>46000.495868055557</v>
      </c>
      <c r="C1300" s="81" t="s">
        <v>12</v>
      </c>
    </row>
    <row r="1301" spans="1:3" ht="25.5" x14ac:dyDescent="0.25">
      <c r="A1301" s="81" t="s">
        <v>8128</v>
      </c>
      <c r="B1301" s="80">
        <v>46000.570162037038</v>
      </c>
      <c r="C1301" s="81" t="s">
        <v>5</v>
      </c>
    </row>
    <row r="1302" spans="1:3" ht="25.5" x14ac:dyDescent="0.25">
      <c r="A1302" s="81" t="s">
        <v>8129</v>
      </c>
      <c r="B1302" s="80">
        <v>46001.498113425929</v>
      </c>
      <c r="C1302" s="81" t="s">
        <v>8130</v>
      </c>
    </row>
    <row r="1303" spans="1:3" ht="25.5" x14ac:dyDescent="0.25">
      <c r="A1303" s="81" t="s">
        <v>8131</v>
      </c>
      <c r="B1303" s="80">
        <v>46000.6953125</v>
      </c>
      <c r="C1303" s="81" t="s">
        <v>12</v>
      </c>
    </row>
    <row r="1304" spans="1:3" ht="25.5" x14ac:dyDescent="0.25">
      <c r="A1304" s="81" t="s">
        <v>8132</v>
      </c>
      <c r="B1304" s="80">
        <v>45999.61445601852</v>
      </c>
      <c r="C1304" s="81" t="s">
        <v>12</v>
      </c>
    </row>
    <row r="1305" spans="1:3" ht="25.5" x14ac:dyDescent="0.25">
      <c r="A1305" s="81" t="s">
        <v>8133</v>
      </c>
      <c r="B1305" s="80">
        <v>46001.728541666664</v>
      </c>
      <c r="C1305" s="81" t="s">
        <v>12</v>
      </c>
    </row>
    <row r="1306" spans="1:3" ht="25.5" x14ac:dyDescent="0.25">
      <c r="A1306" s="81" t="s">
        <v>8134</v>
      </c>
      <c r="B1306" s="80">
        <v>46001.708043981482</v>
      </c>
      <c r="C1306" s="81" t="s">
        <v>12</v>
      </c>
    </row>
    <row r="1307" spans="1:3" ht="25.5" x14ac:dyDescent="0.25">
      <c r="A1307" s="81" t="s">
        <v>8135</v>
      </c>
      <c r="B1307" s="80">
        <v>46001.457025462965</v>
      </c>
      <c r="C1307" s="81" t="s">
        <v>8136</v>
      </c>
    </row>
    <row r="1308" spans="1:3" ht="38.25" x14ac:dyDescent="0.25">
      <c r="A1308" s="81" t="s">
        <v>8137</v>
      </c>
      <c r="B1308" s="80">
        <v>46001.704479166663</v>
      </c>
      <c r="C1308" s="81" t="s">
        <v>4505</v>
      </c>
    </row>
    <row r="1309" spans="1:3" ht="25.5" x14ac:dyDescent="0.25">
      <c r="A1309" s="81" t="s">
        <v>8138</v>
      </c>
      <c r="B1309" s="80">
        <v>46001.683125000003</v>
      </c>
      <c r="C1309" s="81" t="s">
        <v>4537</v>
      </c>
    </row>
    <row r="1310" spans="1:3" ht="25.5" x14ac:dyDescent="0.25">
      <c r="A1310" s="81" t="s">
        <v>8139</v>
      </c>
      <c r="B1310" s="80">
        <v>46001.48951388889</v>
      </c>
      <c r="C1310" s="81" t="s">
        <v>8140</v>
      </c>
    </row>
    <row r="1311" spans="1:3" ht="25.5" x14ac:dyDescent="0.25">
      <c r="A1311" s="81" t="s">
        <v>8141</v>
      </c>
      <c r="B1311" s="80">
        <v>46001.667430555557</v>
      </c>
      <c r="C1311" s="81" t="s">
        <v>12</v>
      </c>
    </row>
    <row r="1312" spans="1:3" ht="25.5" x14ac:dyDescent="0.25">
      <c r="A1312" s="81" t="s">
        <v>8142</v>
      </c>
      <c r="B1312" s="80">
        <v>46001.711469907408</v>
      </c>
      <c r="C1312" s="81" t="s">
        <v>7</v>
      </c>
    </row>
    <row r="1313" spans="1:3" ht="63.75" x14ac:dyDescent="0.25">
      <c r="A1313" s="81" t="s">
        <v>8143</v>
      </c>
      <c r="B1313" s="80">
        <v>46001.596967592595</v>
      </c>
      <c r="C1313" s="81" t="s">
        <v>4605</v>
      </c>
    </row>
    <row r="1314" spans="1:3" ht="25.5" x14ac:dyDescent="0.25">
      <c r="A1314" s="81" t="s">
        <v>8144</v>
      </c>
      <c r="B1314" s="80">
        <v>46000.657083333332</v>
      </c>
      <c r="C1314" s="81" t="s">
        <v>7426</v>
      </c>
    </row>
    <row r="1315" spans="1:3" ht="25.5" x14ac:dyDescent="0.25">
      <c r="A1315" s="81" t="s">
        <v>8145</v>
      </c>
      <c r="B1315" s="80">
        <v>46001.695520833331</v>
      </c>
      <c r="C1315" s="81" t="s">
        <v>7</v>
      </c>
    </row>
    <row r="1316" spans="1:3" x14ac:dyDescent="0.25">
      <c r="A1316" s="81" t="s">
        <v>8146</v>
      </c>
      <c r="B1316" s="80">
        <v>46001.661296296297</v>
      </c>
      <c r="C1316" s="81" t="s">
        <v>4606</v>
      </c>
    </row>
    <row r="1317" spans="1:3" x14ac:dyDescent="0.25">
      <c r="A1317" s="81" t="s">
        <v>8147</v>
      </c>
      <c r="B1317" s="80">
        <v>46001.659201388888</v>
      </c>
      <c r="C1317" s="81" t="s">
        <v>4606</v>
      </c>
    </row>
    <row r="1318" spans="1:3" ht="25.5" x14ac:dyDescent="0.25">
      <c r="A1318" s="81" t="s">
        <v>8148</v>
      </c>
      <c r="B1318" s="80">
        <v>46001.567326388889</v>
      </c>
      <c r="C1318" s="81" t="s">
        <v>4767</v>
      </c>
    </row>
    <row r="1319" spans="1:3" ht="25.5" x14ac:dyDescent="0.25">
      <c r="A1319" s="81" t="s">
        <v>8149</v>
      </c>
      <c r="B1319" s="80">
        <v>46000.568807870368</v>
      </c>
      <c r="C1319" s="81" t="s">
        <v>11</v>
      </c>
    </row>
    <row r="1320" spans="1:3" ht="25.5" x14ac:dyDescent="0.25">
      <c r="A1320" s="81" t="s">
        <v>8150</v>
      </c>
      <c r="B1320" s="80">
        <v>46001.686979166669</v>
      </c>
      <c r="C1320" s="81" t="s">
        <v>13</v>
      </c>
    </row>
    <row r="1321" spans="1:3" ht="25.5" x14ac:dyDescent="0.25">
      <c r="A1321" s="81" t="s">
        <v>8151</v>
      </c>
      <c r="B1321" s="80">
        <v>46001.689189814817</v>
      </c>
      <c r="C1321" s="81" t="s">
        <v>6863</v>
      </c>
    </row>
    <row r="1322" spans="1:3" ht="25.5" x14ac:dyDescent="0.25">
      <c r="A1322" s="81" t="s">
        <v>8152</v>
      </c>
      <c r="B1322" s="80">
        <v>46001.672430555554</v>
      </c>
      <c r="C1322" s="81" t="s">
        <v>5721</v>
      </c>
    </row>
    <row r="1323" spans="1:3" ht="25.5" x14ac:dyDescent="0.25">
      <c r="A1323" s="81" t="s">
        <v>8153</v>
      </c>
      <c r="B1323" s="80">
        <v>46001.655891203707</v>
      </c>
      <c r="C1323" s="81" t="s">
        <v>5721</v>
      </c>
    </row>
    <row r="1324" spans="1:3" ht="25.5" x14ac:dyDescent="0.25">
      <c r="A1324" s="81" t="s">
        <v>8154</v>
      </c>
      <c r="B1324" s="80">
        <v>46001.674618055556</v>
      </c>
      <c r="C1324" s="81" t="s">
        <v>12</v>
      </c>
    </row>
    <row r="1325" spans="1:3" ht="25.5" x14ac:dyDescent="0.25">
      <c r="A1325" s="81" t="s">
        <v>8155</v>
      </c>
      <c r="B1325" s="80">
        <v>46001.500925925924</v>
      </c>
      <c r="C1325" s="81" t="s">
        <v>12</v>
      </c>
    </row>
    <row r="1326" spans="1:3" ht="25.5" x14ac:dyDescent="0.25">
      <c r="A1326" s="81" t="s">
        <v>8156</v>
      </c>
      <c r="B1326" s="80">
        <v>46001.501550925925</v>
      </c>
      <c r="C1326" s="81" t="s">
        <v>4555</v>
      </c>
    </row>
    <row r="1327" spans="1:3" x14ac:dyDescent="0.25">
      <c r="A1327" s="81" t="s">
        <v>8157</v>
      </c>
      <c r="B1327" s="80">
        <v>46001.551076388889</v>
      </c>
      <c r="C1327" s="81" t="s">
        <v>4606</v>
      </c>
    </row>
    <row r="1328" spans="1:3" ht="51" x14ac:dyDescent="0.25">
      <c r="A1328" s="81" t="s">
        <v>8158</v>
      </c>
      <c r="B1328" s="80">
        <v>46000.544224537036</v>
      </c>
      <c r="C1328" s="81" t="s">
        <v>4922</v>
      </c>
    </row>
    <row r="1329" spans="1:3" ht="25.5" x14ac:dyDescent="0.25">
      <c r="A1329" s="81" t="s">
        <v>8159</v>
      </c>
      <c r="B1329" s="80">
        <v>46001.675995370373</v>
      </c>
      <c r="C1329" s="81" t="s">
        <v>8160</v>
      </c>
    </row>
    <row r="1330" spans="1:3" ht="25.5" x14ac:dyDescent="0.25">
      <c r="A1330" s="81" t="s">
        <v>8161</v>
      </c>
      <c r="B1330" s="80">
        <v>46001.616238425922</v>
      </c>
      <c r="C1330" s="81" t="s">
        <v>5273</v>
      </c>
    </row>
    <row r="1331" spans="1:3" ht="38.25" x14ac:dyDescent="0.25">
      <c r="A1331" s="81" t="s">
        <v>8162</v>
      </c>
      <c r="B1331" s="80">
        <v>46001.664884259262</v>
      </c>
      <c r="C1331" s="81" t="s">
        <v>4505</v>
      </c>
    </row>
    <row r="1332" spans="1:3" ht="38.25" x14ac:dyDescent="0.25">
      <c r="A1332" s="81" t="s">
        <v>8163</v>
      </c>
      <c r="B1332" s="80">
        <v>45999.410624999997</v>
      </c>
      <c r="C1332" s="81" t="s">
        <v>8164</v>
      </c>
    </row>
    <row r="1333" spans="1:3" ht="25.5" x14ac:dyDescent="0.25">
      <c r="A1333" s="81" t="s">
        <v>8165</v>
      </c>
      <c r="B1333" s="80">
        <v>46001.526030092595</v>
      </c>
      <c r="C1333" s="81" t="s">
        <v>8166</v>
      </c>
    </row>
    <row r="1334" spans="1:3" ht="25.5" x14ac:dyDescent="0.25">
      <c r="A1334" s="81" t="s">
        <v>8167</v>
      </c>
      <c r="B1334" s="80">
        <v>45999.666770833333</v>
      </c>
      <c r="C1334" s="81" t="s">
        <v>8168</v>
      </c>
    </row>
    <row r="1335" spans="1:3" ht="25.5" x14ac:dyDescent="0.25">
      <c r="A1335" s="81" t="s">
        <v>8169</v>
      </c>
      <c r="B1335" s="80">
        <v>46000.34878472222</v>
      </c>
      <c r="C1335" s="81" t="s">
        <v>4767</v>
      </c>
    </row>
    <row r="1336" spans="1:3" x14ac:dyDescent="0.25">
      <c r="A1336" s="81" t="s">
        <v>8170</v>
      </c>
      <c r="B1336" s="80">
        <v>46001.544027777774</v>
      </c>
      <c r="C1336" s="81" t="s">
        <v>4739</v>
      </c>
    </row>
    <row r="1337" spans="1:3" ht="25.5" x14ac:dyDescent="0.25">
      <c r="A1337" s="81" t="s">
        <v>8171</v>
      </c>
      <c r="B1337" s="80">
        <v>46001.64675925926</v>
      </c>
      <c r="C1337" s="81" t="s">
        <v>7</v>
      </c>
    </row>
    <row r="1338" spans="1:3" ht="25.5" x14ac:dyDescent="0.25">
      <c r="A1338" s="81" t="s">
        <v>8172</v>
      </c>
      <c r="B1338" s="80">
        <v>46000.351469907408</v>
      </c>
      <c r="C1338" s="81" t="s">
        <v>4767</v>
      </c>
    </row>
    <row r="1339" spans="1:3" ht="38.25" x14ac:dyDescent="0.25">
      <c r="A1339" s="81" t="s">
        <v>8173</v>
      </c>
      <c r="B1339" s="80">
        <v>46001.250775462962</v>
      </c>
      <c r="C1339" s="81" t="s">
        <v>4631</v>
      </c>
    </row>
    <row r="1340" spans="1:3" ht="25.5" x14ac:dyDescent="0.25">
      <c r="A1340" s="81" t="s">
        <v>8174</v>
      </c>
      <c r="B1340" s="80">
        <v>46001.604722222219</v>
      </c>
      <c r="C1340" s="81" t="s">
        <v>5098</v>
      </c>
    </row>
    <row r="1341" spans="1:3" ht="25.5" x14ac:dyDescent="0.25">
      <c r="A1341" s="81" t="s">
        <v>8175</v>
      </c>
      <c r="B1341" s="80">
        <v>46000.604791666665</v>
      </c>
      <c r="C1341" s="81" t="s">
        <v>5187</v>
      </c>
    </row>
    <row r="1342" spans="1:3" x14ac:dyDescent="0.25">
      <c r="A1342" s="81" t="s">
        <v>8176</v>
      </c>
      <c r="B1342" s="80">
        <v>46000.91070601852</v>
      </c>
      <c r="C1342" s="81" t="s">
        <v>4606</v>
      </c>
    </row>
    <row r="1343" spans="1:3" x14ac:dyDescent="0.25">
      <c r="A1343" s="81" t="s">
        <v>8177</v>
      </c>
      <c r="B1343" s="80">
        <v>46000.969548611109</v>
      </c>
      <c r="C1343" s="81" t="s">
        <v>4606</v>
      </c>
    </row>
    <row r="1344" spans="1:3" x14ac:dyDescent="0.25">
      <c r="A1344" s="81" t="s">
        <v>8178</v>
      </c>
      <c r="B1344" s="80">
        <v>46000.921469907407</v>
      </c>
      <c r="C1344" s="81" t="s">
        <v>4606</v>
      </c>
    </row>
    <row r="1345" spans="1:3" ht="25.5" x14ac:dyDescent="0.25">
      <c r="A1345" s="81" t="s">
        <v>8179</v>
      </c>
      <c r="B1345" s="80">
        <v>46000.513379629629</v>
      </c>
      <c r="C1345" s="81" t="s">
        <v>4536</v>
      </c>
    </row>
    <row r="1346" spans="1:3" x14ac:dyDescent="0.25">
      <c r="A1346" s="81" t="s">
        <v>8180</v>
      </c>
      <c r="B1346" s="80">
        <v>46000.913831018515</v>
      </c>
      <c r="C1346" s="81" t="s">
        <v>4606</v>
      </c>
    </row>
    <row r="1347" spans="1:3" x14ac:dyDescent="0.25">
      <c r="A1347" s="81" t="s">
        <v>8181</v>
      </c>
      <c r="B1347" s="80">
        <v>46000.920081018521</v>
      </c>
      <c r="C1347" s="81" t="s">
        <v>4606</v>
      </c>
    </row>
    <row r="1348" spans="1:3" ht="25.5" x14ac:dyDescent="0.25">
      <c r="A1348" s="81" t="s">
        <v>8182</v>
      </c>
      <c r="B1348" s="80">
        <v>46001.584953703707</v>
      </c>
      <c r="C1348" s="81" t="s">
        <v>4541</v>
      </c>
    </row>
    <row r="1349" spans="1:3" ht="25.5" x14ac:dyDescent="0.25">
      <c r="A1349" s="81" t="s">
        <v>8183</v>
      </c>
      <c r="B1349" s="80">
        <v>46001.540347222224</v>
      </c>
      <c r="C1349" s="81" t="s">
        <v>4811</v>
      </c>
    </row>
    <row r="1350" spans="1:3" ht="38.25" x14ac:dyDescent="0.25">
      <c r="A1350" s="81" t="s">
        <v>8184</v>
      </c>
      <c r="B1350" s="80">
        <v>46001.636678240742</v>
      </c>
      <c r="C1350" s="81" t="s">
        <v>4505</v>
      </c>
    </row>
    <row r="1351" spans="1:3" ht="38.25" x14ac:dyDescent="0.25">
      <c r="A1351" s="81" t="s">
        <v>8185</v>
      </c>
      <c r="B1351" s="80">
        <v>46001.612812500003</v>
      </c>
      <c r="C1351" s="81" t="s">
        <v>4617</v>
      </c>
    </row>
    <row r="1352" spans="1:3" ht="25.5" x14ac:dyDescent="0.25">
      <c r="A1352" s="81" t="s">
        <v>8186</v>
      </c>
      <c r="B1352" s="80">
        <v>46001.636388888888</v>
      </c>
      <c r="C1352" s="81" t="s">
        <v>7</v>
      </c>
    </row>
    <row r="1353" spans="1:3" ht="25.5" x14ac:dyDescent="0.25">
      <c r="A1353" s="81" t="s">
        <v>8187</v>
      </c>
      <c r="B1353" s="80">
        <v>46000.348981481482</v>
      </c>
      <c r="C1353" s="81" t="s">
        <v>8188</v>
      </c>
    </row>
    <row r="1354" spans="1:3" ht="25.5" x14ac:dyDescent="0.25">
      <c r="A1354" s="81" t="s">
        <v>8189</v>
      </c>
      <c r="B1354" s="80">
        <v>45999.377210648148</v>
      </c>
      <c r="C1354" s="81" t="s">
        <v>4622</v>
      </c>
    </row>
    <row r="1355" spans="1:3" ht="25.5" x14ac:dyDescent="0.25">
      <c r="A1355" s="81" t="s">
        <v>8190</v>
      </c>
      <c r="B1355" s="80">
        <v>46001.624502314815</v>
      </c>
      <c r="C1355" s="81" t="s">
        <v>7</v>
      </c>
    </row>
    <row r="1356" spans="1:3" ht="25.5" x14ac:dyDescent="0.25">
      <c r="A1356" s="81" t="s">
        <v>8191</v>
      </c>
      <c r="B1356" s="80">
        <v>45999.676550925928</v>
      </c>
      <c r="C1356" s="81" t="s">
        <v>13</v>
      </c>
    </row>
    <row r="1357" spans="1:3" x14ac:dyDescent="0.25">
      <c r="A1357" s="81" t="s">
        <v>8192</v>
      </c>
      <c r="B1357" s="80">
        <v>46001.423252314817</v>
      </c>
      <c r="C1357" s="81" t="s">
        <v>4606</v>
      </c>
    </row>
    <row r="1358" spans="1:3" ht="25.5" x14ac:dyDescent="0.25">
      <c r="A1358" s="81" t="s">
        <v>8193</v>
      </c>
      <c r="B1358" s="80">
        <v>45999.751504629632</v>
      </c>
      <c r="C1358" s="81" t="s">
        <v>8194</v>
      </c>
    </row>
    <row r="1359" spans="1:3" ht="25.5" x14ac:dyDescent="0.25">
      <c r="A1359" s="81" t="s">
        <v>8195</v>
      </c>
      <c r="B1359" s="80">
        <v>46000.663194444445</v>
      </c>
      <c r="C1359" s="81" t="s">
        <v>5314</v>
      </c>
    </row>
    <row r="1360" spans="1:3" x14ac:dyDescent="0.25">
      <c r="A1360" s="81" t="s">
        <v>8196</v>
      </c>
      <c r="B1360" s="80">
        <v>46001.610891203702</v>
      </c>
      <c r="C1360" s="81" t="s">
        <v>4739</v>
      </c>
    </row>
    <row r="1361" spans="1:3" ht="25.5" x14ac:dyDescent="0.25">
      <c r="A1361" s="81" t="s">
        <v>8197</v>
      </c>
      <c r="B1361" s="80">
        <v>46001.615324074075</v>
      </c>
      <c r="C1361" s="81" t="s">
        <v>5721</v>
      </c>
    </row>
    <row r="1362" spans="1:3" ht="25.5" x14ac:dyDescent="0.25">
      <c r="A1362" s="81" t="s">
        <v>8198</v>
      </c>
      <c r="B1362" s="80">
        <v>46001.607083333336</v>
      </c>
      <c r="C1362" s="81" t="s">
        <v>4543</v>
      </c>
    </row>
    <row r="1363" spans="1:3" x14ac:dyDescent="0.25">
      <c r="A1363" s="81" t="s">
        <v>8199</v>
      </c>
      <c r="B1363" s="80">
        <v>46001.365520833337</v>
      </c>
      <c r="C1363" s="81" t="s">
        <v>4739</v>
      </c>
    </row>
    <row r="1364" spans="1:3" ht="25.5" x14ac:dyDescent="0.25">
      <c r="A1364" s="81" t="s">
        <v>8200</v>
      </c>
      <c r="B1364" s="80">
        <v>46001.349456018521</v>
      </c>
      <c r="C1364" s="81" t="s">
        <v>4624</v>
      </c>
    </row>
    <row r="1365" spans="1:3" ht="25.5" x14ac:dyDescent="0.25">
      <c r="A1365" s="81" t="s">
        <v>8201</v>
      </c>
      <c r="B1365" s="80">
        <v>46001.481261574074</v>
      </c>
      <c r="C1365" s="81" t="s">
        <v>8202</v>
      </c>
    </row>
    <row r="1366" spans="1:3" ht="38.25" x14ac:dyDescent="0.25">
      <c r="A1366" s="81" t="s">
        <v>8203</v>
      </c>
      <c r="B1366" s="80">
        <v>46001.437291666669</v>
      </c>
      <c r="C1366" s="81" t="s">
        <v>8204</v>
      </c>
    </row>
    <row r="1367" spans="1:3" ht="25.5" x14ac:dyDescent="0.25">
      <c r="A1367" s="81" t="s">
        <v>8205</v>
      </c>
      <c r="B1367" s="80">
        <v>46001.61041666667</v>
      </c>
      <c r="C1367" s="81" t="s">
        <v>4504</v>
      </c>
    </row>
    <row r="1368" spans="1:3" ht="25.5" x14ac:dyDescent="0.25">
      <c r="A1368" s="81" t="s">
        <v>8206</v>
      </c>
      <c r="B1368" s="80">
        <v>46001.610405092593</v>
      </c>
      <c r="C1368" s="81" t="s">
        <v>4504</v>
      </c>
    </row>
    <row r="1369" spans="1:3" ht="25.5" x14ac:dyDescent="0.25">
      <c r="A1369" s="81" t="s">
        <v>8207</v>
      </c>
      <c r="B1369" s="80">
        <v>46001.43787037037</v>
      </c>
      <c r="C1369" s="81" t="s">
        <v>7085</v>
      </c>
    </row>
    <row r="1370" spans="1:3" ht="25.5" x14ac:dyDescent="0.25">
      <c r="A1370" s="81" t="s">
        <v>8208</v>
      </c>
      <c r="B1370" s="80">
        <v>46001.60765046296</v>
      </c>
      <c r="C1370" s="81" t="s">
        <v>4637</v>
      </c>
    </row>
    <row r="1371" spans="1:3" ht="25.5" x14ac:dyDescent="0.25">
      <c r="A1371" s="81" t="s">
        <v>8209</v>
      </c>
      <c r="B1371" s="80">
        <v>46001.603576388887</v>
      </c>
      <c r="C1371" s="81" t="s">
        <v>5865</v>
      </c>
    </row>
    <row r="1372" spans="1:3" ht="25.5" x14ac:dyDescent="0.25">
      <c r="A1372" s="81" t="s">
        <v>8210</v>
      </c>
      <c r="B1372" s="80">
        <v>46001.603587962964</v>
      </c>
      <c r="C1372" s="81" t="s">
        <v>4504</v>
      </c>
    </row>
    <row r="1373" spans="1:3" ht="25.5" x14ac:dyDescent="0.25">
      <c r="A1373" s="81" t="s">
        <v>8211</v>
      </c>
      <c r="B1373" s="80">
        <v>46001.383773148147</v>
      </c>
      <c r="C1373" s="81" t="s">
        <v>8212</v>
      </c>
    </row>
    <row r="1374" spans="1:3" x14ac:dyDescent="0.25">
      <c r="A1374" s="81" t="s">
        <v>8213</v>
      </c>
      <c r="B1374" s="80">
        <v>46000.419942129629</v>
      </c>
      <c r="C1374" s="81" t="s">
        <v>8214</v>
      </c>
    </row>
    <row r="1375" spans="1:3" ht="25.5" x14ac:dyDescent="0.25">
      <c r="A1375" s="81" t="s">
        <v>8215</v>
      </c>
      <c r="B1375" s="80">
        <v>46001.528761574074</v>
      </c>
      <c r="C1375" s="81" t="s">
        <v>5408</v>
      </c>
    </row>
    <row r="1376" spans="1:3" ht="25.5" x14ac:dyDescent="0.25">
      <c r="A1376" s="81" t="s">
        <v>8216</v>
      </c>
      <c r="B1376" s="80">
        <v>46001.526944444442</v>
      </c>
      <c r="C1376" s="81" t="s">
        <v>8217</v>
      </c>
    </row>
    <row r="1377" spans="1:3" ht="25.5" x14ac:dyDescent="0.25">
      <c r="A1377" s="81" t="s">
        <v>8218</v>
      </c>
      <c r="B1377" s="80">
        <v>46001.596342592595</v>
      </c>
      <c r="C1377" s="81" t="s">
        <v>11</v>
      </c>
    </row>
    <row r="1378" spans="1:3" ht="25.5" x14ac:dyDescent="0.25">
      <c r="A1378" s="81" t="s">
        <v>8219</v>
      </c>
      <c r="B1378" s="80">
        <v>46001.361689814818</v>
      </c>
      <c r="C1378" s="81" t="s">
        <v>11</v>
      </c>
    </row>
    <row r="1379" spans="1:3" ht="38.25" x14ac:dyDescent="0.25">
      <c r="A1379" s="81" t="s">
        <v>8220</v>
      </c>
      <c r="B1379" s="80">
        <v>46001.5705787037</v>
      </c>
      <c r="C1379" s="81" t="s">
        <v>4505</v>
      </c>
    </row>
    <row r="1380" spans="1:3" ht="25.5" x14ac:dyDescent="0.25">
      <c r="A1380" s="81" t="s">
        <v>8221</v>
      </c>
      <c r="B1380" s="80">
        <v>46001.589432870373</v>
      </c>
      <c r="C1380" s="81" t="s">
        <v>11</v>
      </c>
    </row>
    <row r="1381" spans="1:3" ht="38.25" x14ac:dyDescent="0.25">
      <c r="A1381" s="81" t="s">
        <v>8222</v>
      </c>
      <c r="B1381" s="80">
        <v>46001.57130787037</v>
      </c>
      <c r="C1381" s="81" t="s">
        <v>4505</v>
      </c>
    </row>
    <row r="1382" spans="1:3" ht="25.5" x14ac:dyDescent="0.25">
      <c r="A1382" s="81" t="s">
        <v>8223</v>
      </c>
      <c r="B1382" s="80">
        <v>46001.587627314817</v>
      </c>
      <c r="C1382" s="81" t="s">
        <v>4637</v>
      </c>
    </row>
    <row r="1383" spans="1:3" ht="38.25" x14ac:dyDescent="0.25">
      <c r="A1383" s="81" t="s">
        <v>8224</v>
      </c>
      <c r="B1383" s="80">
        <v>46001.578252314815</v>
      </c>
      <c r="C1383" s="81" t="s">
        <v>4505</v>
      </c>
    </row>
    <row r="1384" spans="1:3" ht="25.5" x14ac:dyDescent="0.25">
      <c r="A1384" s="81" t="s">
        <v>8225</v>
      </c>
      <c r="B1384" s="80">
        <v>45999.576145833336</v>
      </c>
      <c r="C1384" s="81" t="s">
        <v>4621</v>
      </c>
    </row>
    <row r="1385" spans="1:3" ht="25.5" x14ac:dyDescent="0.25">
      <c r="A1385" s="81" t="s">
        <v>8226</v>
      </c>
      <c r="B1385" s="80">
        <v>46000.372523148151</v>
      </c>
      <c r="C1385" s="81" t="s">
        <v>4550</v>
      </c>
    </row>
    <row r="1386" spans="1:3" ht="25.5" x14ac:dyDescent="0.25">
      <c r="A1386" s="81" t="s">
        <v>8227</v>
      </c>
      <c r="B1386" s="80">
        <v>46001.584143518521</v>
      </c>
      <c r="C1386" s="81" t="s">
        <v>12</v>
      </c>
    </row>
    <row r="1387" spans="1:3" ht="25.5" x14ac:dyDescent="0.25">
      <c r="A1387" s="81" t="s">
        <v>8228</v>
      </c>
      <c r="B1387" s="80">
        <v>46001.584062499998</v>
      </c>
      <c r="C1387" s="81" t="s">
        <v>4637</v>
      </c>
    </row>
    <row r="1388" spans="1:3" ht="25.5" x14ac:dyDescent="0.25">
      <c r="A1388" s="81" t="s">
        <v>8229</v>
      </c>
      <c r="B1388" s="80">
        <v>46000.615729166668</v>
      </c>
      <c r="C1388" s="81" t="s">
        <v>8230</v>
      </c>
    </row>
    <row r="1389" spans="1:3" ht="25.5" x14ac:dyDescent="0.25">
      <c r="A1389" s="81" t="s">
        <v>8231</v>
      </c>
      <c r="B1389" s="80">
        <v>45999.599629629629</v>
      </c>
      <c r="C1389" s="81" t="s">
        <v>8</v>
      </c>
    </row>
    <row r="1390" spans="1:3" ht="25.5" x14ac:dyDescent="0.25">
      <c r="A1390" s="81" t="s">
        <v>8232</v>
      </c>
      <c r="B1390" s="80">
        <v>46001.586284722223</v>
      </c>
      <c r="C1390" s="81" t="s">
        <v>4555</v>
      </c>
    </row>
    <row r="1391" spans="1:3" ht="25.5" x14ac:dyDescent="0.25">
      <c r="A1391" s="81" t="s">
        <v>8233</v>
      </c>
      <c r="B1391" s="80">
        <v>45999.600335648145</v>
      </c>
      <c r="C1391" s="81" t="s">
        <v>8</v>
      </c>
    </row>
    <row r="1392" spans="1:3" ht="25.5" x14ac:dyDescent="0.25">
      <c r="A1392" s="81" t="s">
        <v>8234</v>
      </c>
      <c r="B1392" s="80">
        <v>46001.581574074073</v>
      </c>
      <c r="C1392" s="81" t="s">
        <v>13</v>
      </c>
    </row>
    <row r="1393" spans="1:3" ht="25.5" x14ac:dyDescent="0.25">
      <c r="A1393" s="81" t="s">
        <v>8235</v>
      </c>
      <c r="B1393" s="80">
        <v>46000.502743055556</v>
      </c>
      <c r="C1393" s="81" t="s">
        <v>4504</v>
      </c>
    </row>
    <row r="1394" spans="1:3" ht="25.5" x14ac:dyDescent="0.25">
      <c r="A1394" s="81" t="s">
        <v>8236</v>
      </c>
      <c r="B1394" s="80">
        <v>46001.580833333333</v>
      </c>
      <c r="C1394" s="81" t="s">
        <v>4637</v>
      </c>
    </row>
    <row r="1395" spans="1:3" ht="25.5" x14ac:dyDescent="0.25">
      <c r="A1395" s="81" t="s">
        <v>8237</v>
      </c>
      <c r="B1395" s="80">
        <v>46001.582743055558</v>
      </c>
      <c r="C1395" s="81" t="s">
        <v>4504</v>
      </c>
    </row>
    <row r="1396" spans="1:3" ht="25.5" x14ac:dyDescent="0.25">
      <c r="A1396" s="81" t="s">
        <v>8238</v>
      </c>
      <c r="B1396" s="80">
        <v>46001.571342592593</v>
      </c>
      <c r="C1396" s="81" t="s">
        <v>4538</v>
      </c>
    </row>
    <row r="1397" spans="1:3" ht="25.5" x14ac:dyDescent="0.25">
      <c r="A1397" s="81" t="s">
        <v>8239</v>
      </c>
      <c r="B1397" s="80">
        <v>46001.358715277776</v>
      </c>
      <c r="C1397" s="81" t="s">
        <v>4554</v>
      </c>
    </row>
    <row r="1398" spans="1:3" ht="25.5" x14ac:dyDescent="0.25">
      <c r="A1398" s="81" t="s">
        <v>8240</v>
      </c>
      <c r="B1398" s="80">
        <v>46000.788240740738</v>
      </c>
      <c r="C1398" s="81" t="s">
        <v>4504</v>
      </c>
    </row>
    <row r="1399" spans="1:3" ht="25.5" x14ac:dyDescent="0.25">
      <c r="A1399" s="81" t="s">
        <v>8241</v>
      </c>
      <c r="B1399" s="80">
        <v>46001.580729166664</v>
      </c>
      <c r="C1399" s="81" t="s">
        <v>8242</v>
      </c>
    </row>
    <row r="1400" spans="1:3" ht="25.5" x14ac:dyDescent="0.25">
      <c r="A1400" s="81" t="s">
        <v>8243</v>
      </c>
      <c r="B1400" s="80">
        <v>46001.391331018516</v>
      </c>
      <c r="C1400" s="81" t="s">
        <v>4554</v>
      </c>
    </row>
    <row r="1401" spans="1:3" ht="25.5" x14ac:dyDescent="0.25">
      <c r="A1401" s="81" t="s">
        <v>8244</v>
      </c>
      <c r="B1401" s="80">
        <v>46001.577847222223</v>
      </c>
      <c r="C1401" s="81" t="s">
        <v>4637</v>
      </c>
    </row>
    <row r="1402" spans="1:3" ht="25.5" x14ac:dyDescent="0.25">
      <c r="A1402" s="81" t="s">
        <v>8245</v>
      </c>
      <c r="B1402" s="80">
        <v>46001.469513888886</v>
      </c>
      <c r="C1402" s="81" t="s">
        <v>7605</v>
      </c>
    </row>
    <row r="1403" spans="1:3" ht="25.5" x14ac:dyDescent="0.25">
      <c r="A1403" s="81" t="s">
        <v>8246</v>
      </c>
      <c r="B1403" s="80">
        <v>46000.620578703703</v>
      </c>
      <c r="C1403" s="81" t="s">
        <v>4504</v>
      </c>
    </row>
    <row r="1404" spans="1:3" ht="25.5" x14ac:dyDescent="0.25">
      <c r="A1404" s="81" t="s">
        <v>8247</v>
      </c>
      <c r="B1404" s="80">
        <v>46001.538819444446</v>
      </c>
      <c r="C1404" s="81" t="s">
        <v>7664</v>
      </c>
    </row>
    <row r="1405" spans="1:3" x14ac:dyDescent="0.25">
      <c r="A1405" s="81" t="s">
        <v>8248</v>
      </c>
      <c r="B1405" s="80">
        <v>46001.561469907407</v>
      </c>
      <c r="C1405" s="81" t="s">
        <v>4606</v>
      </c>
    </row>
    <row r="1406" spans="1:3" ht="25.5" x14ac:dyDescent="0.25">
      <c r="A1406" s="81" t="s">
        <v>8249</v>
      </c>
      <c r="B1406" s="80">
        <v>46001.568784722222</v>
      </c>
      <c r="C1406" s="81" t="s">
        <v>4637</v>
      </c>
    </row>
    <row r="1407" spans="1:3" ht="38.25" x14ac:dyDescent="0.25">
      <c r="A1407" s="81" t="s">
        <v>8250</v>
      </c>
      <c r="B1407" s="80">
        <v>46001.570474537039</v>
      </c>
      <c r="C1407" s="81" t="s">
        <v>4505</v>
      </c>
    </row>
    <row r="1408" spans="1:3" ht="38.25" x14ac:dyDescent="0.25">
      <c r="A1408" s="81" t="s">
        <v>8251</v>
      </c>
      <c r="B1408" s="80">
        <v>46001.572199074071</v>
      </c>
      <c r="C1408" s="81" t="s">
        <v>4505</v>
      </c>
    </row>
    <row r="1409" spans="1:3" ht="38.25" x14ac:dyDescent="0.25">
      <c r="A1409" s="81" t="s">
        <v>8252</v>
      </c>
      <c r="B1409" s="80">
        <v>46001.571076388886</v>
      </c>
      <c r="C1409" s="81" t="s">
        <v>4505</v>
      </c>
    </row>
    <row r="1410" spans="1:3" ht="25.5" x14ac:dyDescent="0.25">
      <c r="A1410" s="81" t="s">
        <v>8253</v>
      </c>
      <c r="B1410" s="80">
        <v>46001.57607638889</v>
      </c>
      <c r="C1410" s="81" t="s">
        <v>13</v>
      </c>
    </row>
    <row r="1411" spans="1:3" ht="25.5" x14ac:dyDescent="0.25">
      <c r="A1411" s="81" t="s">
        <v>8254</v>
      </c>
      <c r="B1411" s="80">
        <v>46001.568298611113</v>
      </c>
      <c r="C1411" s="81" t="s">
        <v>11</v>
      </c>
    </row>
    <row r="1412" spans="1:3" x14ac:dyDescent="0.25">
      <c r="A1412" s="81" t="s">
        <v>8255</v>
      </c>
      <c r="B1412" s="80">
        <v>46001.376956018517</v>
      </c>
      <c r="C1412" s="81" t="s">
        <v>4606</v>
      </c>
    </row>
    <row r="1413" spans="1:3" ht="25.5" x14ac:dyDescent="0.25">
      <c r="A1413" s="81" t="s">
        <v>8256</v>
      </c>
      <c r="B1413" s="80">
        <v>46001.553391203706</v>
      </c>
      <c r="C1413" s="81" t="s">
        <v>5721</v>
      </c>
    </row>
    <row r="1414" spans="1:3" ht="25.5" x14ac:dyDescent="0.25">
      <c r="A1414" s="81" t="s">
        <v>8257</v>
      </c>
      <c r="B1414" s="80">
        <v>46001.564895833333</v>
      </c>
      <c r="C1414" s="81" t="s">
        <v>4637</v>
      </c>
    </row>
    <row r="1415" spans="1:3" ht="25.5" x14ac:dyDescent="0.25">
      <c r="A1415" s="81" t="s">
        <v>8258</v>
      </c>
      <c r="B1415" s="80">
        <v>46001.521192129629</v>
      </c>
      <c r="C1415" s="81" t="s">
        <v>12</v>
      </c>
    </row>
    <row r="1416" spans="1:3" ht="25.5" x14ac:dyDescent="0.25">
      <c r="A1416" s="81" t="s">
        <v>8259</v>
      </c>
      <c r="B1416" s="80">
        <v>46001.562523148146</v>
      </c>
      <c r="C1416" s="81" t="s">
        <v>13</v>
      </c>
    </row>
    <row r="1417" spans="1:3" ht="25.5" x14ac:dyDescent="0.25">
      <c r="A1417" s="81" t="s">
        <v>8260</v>
      </c>
      <c r="B1417" s="80">
        <v>46000.745844907404</v>
      </c>
      <c r="C1417" s="81" t="s">
        <v>12</v>
      </c>
    </row>
    <row r="1418" spans="1:3" ht="25.5" x14ac:dyDescent="0.25">
      <c r="A1418" s="81" t="s">
        <v>8261</v>
      </c>
      <c r="B1418" s="80">
        <v>46001.548402777778</v>
      </c>
      <c r="C1418" s="81" t="s">
        <v>4667</v>
      </c>
    </row>
    <row r="1419" spans="1:3" ht="25.5" x14ac:dyDescent="0.25">
      <c r="A1419" s="81" t="s">
        <v>8262</v>
      </c>
      <c r="B1419" s="80">
        <v>46001.556712962964</v>
      </c>
      <c r="C1419" s="81" t="s">
        <v>11</v>
      </c>
    </row>
    <row r="1420" spans="1:3" ht="25.5" x14ac:dyDescent="0.25">
      <c r="A1420" s="81" t="s">
        <v>8263</v>
      </c>
      <c r="B1420" s="80">
        <v>46001.559571759259</v>
      </c>
      <c r="C1420" s="81" t="s">
        <v>4637</v>
      </c>
    </row>
    <row r="1421" spans="1:3" ht="25.5" x14ac:dyDescent="0.25">
      <c r="A1421" s="81" t="s">
        <v>8264</v>
      </c>
      <c r="B1421" s="80">
        <v>46001.55060185185</v>
      </c>
      <c r="C1421" s="81" t="s">
        <v>7</v>
      </c>
    </row>
    <row r="1422" spans="1:3" ht="25.5" x14ac:dyDescent="0.25">
      <c r="A1422" s="81" t="s">
        <v>8265</v>
      </c>
      <c r="B1422" s="80">
        <v>46000.326840277776</v>
      </c>
      <c r="C1422" s="81" t="s">
        <v>8266</v>
      </c>
    </row>
    <row r="1423" spans="1:3" ht="25.5" x14ac:dyDescent="0.25">
      <c r="A1423" s="81" t="s">
        <v>8267</v>
      </c>
      <c r="B1423" s="80">
        <v>46001.375775462962</v>
      </c>
      <c r="C1423" s="81" t="s">
        <v>4541</v>
      </c>
    </row>
    <row r="1424" spans="1:3" ht="25.5" x14ac:dyDescent="0.25">
      <c r="A1424" s="81" t="s">
        <v>8268</v>
      </c>
      <c r="B1424" s="80">
        <v>46001.555798611109</v>
      </c>
      <c r="C1424" s="81" t="s">
        <v>4637</v>
      </c>
    </row>
    <row r="1425" spans="1:3" ht="25.5" x14ac:dyDescent="0.25">
      <c r="A1425" s="81" t="s">
        <v>8269</v>
      </c>
      <c r="B1425" s="80">
        <v>46001.549351851849</v>
      </c>
      <c r="C1425" s="81" t="s">
        <v>11</v>
      </c>
    </row>
    <row r="1426" spans="1:3" ht="25.5" x14ac:dyDescent="0.25">
      <c r="A1426" s="81" t="s">
        <v>8270</v>
      </c>
      <c r="B1426" s="80">
        <v>46001.539942129632</v>
      </c>
      <c r="C1426" s="81" t="s">
        <v>4762</v>
      </c>
    </row>
    <row r="1427" spans="1:3" ht="25.5" x14ac:dyDescent="0.25">
      <c r="A1427" s="81" t="s">
        <v>8271</v>
      </c>
      <c r="B1427" s="80">
        <v>46001.540185185186</v>
      </c>
      <c r="C1427" s="81" t="s">
        <v>4637</v>
      </c>
    </row>
    <row r="1428" spans="1:3" ht="25.5" x14ac:dyDescent="0.25">
      <c r="A1428" s="81" t="s">
        <v>8272</v>
      </c>
      <c r="B1428" s="80">
        <v>46001.515196759261</v>
      </c>
      <c r="C1428" s="81" t="s">
        <v>7099</v>
      </c>
    </row>
    <row r="1429" spans="1:3" ht="38.25" x14ac:dyDescent="0.25">
      <c r="A1429" s="81" t="s">
        <v>8273</v>
      </c>
      <c r="B1429" s="80">
        <v>46001.477280092593</v>
      </c>
      <c r="C1429" s="81" t="s">
        <v>8274</v>
      </c>
    </row>
    <row r="1430" spans="1:3" ht="25.5" x14ac:dyDescent="0.25">
      <c r="A1430" s="81" t="s">
        <v>8275</v>
      </c>
      <c r="B1430" s="80">
        <v>46000.589872685188</v>
      </c>
      <c r="C1430" s="81" t="s">
        <v>4509</v>
      </c>
    </row>
    <row r="1431" spans="1:3" ht="25.5" x14ac:dyDescent="0.25">
      <c r="A1431" s="81" t="s">
        <v>8276</v>
      </c>
      <c r="B1431" s="80">
        <v>46001.532592592594</v>
      </c>
      <c r="C1431" s="81" t="s">
        <v>4637</v>
      </c>
    </row>
    <row r="1432" spans="1:3" ht="25.5" x14ac:dyDescent="0.25">
      <c r="A1432" s="81" t="s">
        <v>8277</v>
      </c>
      <c r="B1432" s="80">
        <v>46001.53802083333</v>
      </c>
      <c r="C1432" s="81" t="s">
        <v>4504</v>
      </c>
    </row>
    <row r="1433" spans="1:3" ht="25.5" x14ac:dyDescent="0.25">
      <c r="A1433" s="81" t="s">
        <v>8278</v>
      </c>
      <c r="B1433" s="80">
        <v>46001.522141203706</v>
      </c>
      <c r="C1433" s="81" t="s">
        <v>13</v>
      </c>
    </row>
    <row r="1434" spans="1:3" ht="25.5" x14ac:dyDescent="0.25">
      <c r="A1434" s="81" t="s">
        <v>8279</v>
      </c>
      <c r="B1434" s="80">
        <v>45999.500069444446</v>
      </c>
      <c r="C1434" s="81" t="s">
        <v>7266</v>
      </c>
    </row>
    <row r="1435" spans="1:3" ht="25.5" x14ac:dyDescent="0.25">
      <c r="A1435" s="81" t="s">
        <v>8280</v>
      </c>
      <c r="B1435" s="80">
        <v>46001.531539351854</v>
      </c>
      <c r="C1435" s="81" t="s">
        <v>7</v>
      </c>
    </row>
    <row r="1436" spans="1:3" ht="25.5" x14ac:dyDescent="0.25">
      <c r="A1436" s="81" t="s">
        <v>8281</v>
      </c>
      <c r="B1436" s="80">
        <v>46001.42759259259</v>
      </c>
      <c r="C1436" s="81" t="s">
        <v>8282</v>
      </c>
    </row>
    <row r="1437" spans="1:3" ht="25.5" x14ac:dyDescent="0.25">
      <c r="A1437" s="81" t="s">
        <v>8283</v>
      </c>
      <c r="B1437" s="80">
        <v>46001.472546296296</v>
      </c>
      <c r="C1437" s="81" t="s">
        <v>7387</v>
      </c>
    </row>
    <row r="1438" spans="1:3" ht="25.5" x14ac:dyDescent="0.25">
      <c r="A1438" s="81" t="s">
        <v>8284</v>
      </c>
      <c r="B1438" s="80">
        <v>46001.533263888887</v>
      </c>
      <c r="C1438" s="81" t="s">
        <v>11</v>
      </c>
    </row>
    <row r="1439" spans="1:3" ht="38.25" x14ac:dyDescent="0.25">
      <c r="A1439" s="81" t="s">
        <v>8285</v>
      </c>
      <c r="B1439" s="80">
        <v>46001.532870370371</v>
      </c>
      <c r="C1439" s="81" t="s">
        <v>4505</v>
      </c>
    </row>
    <row r="1440" spans="1:3" ht="25.5" x14ac:dyDescent="0.25">
      <c r="A1440" s="81" t="s">
        <v>8286</v>
      </c>
      <c r="B1440" s="80">
        <v>46001.518171296295</v>
      </c>
      <c r="C1440" s="81" t="s">
        <v>7</v>
      </c>
    </row>
    <row r="1441" spans="1:3" ht="25.5" x14ac:dyDescent="0.25">
      <c r="A1441" s="81" t="s">
        <v>8287</v>
      </c>
      <c r="B1441" s="80">
        <v>46000.482002314813</v>
      </c>
      <c r="C1441" s="81" t="s">
        <v>4539</v>
      </c>
    </row>
    <row r="1442" spans="1:3" ht="25.5" x14ac:dyDescent="0.25">
      <c r="A1442" s="81" t="s">
        <v>8288</v>
      </c>
      <c r="B1442" s="80">
        <v>46001.477708333332</v>
      </c>
      <c r="C1442" s="81" t="s">
        <v>7755</v>
      </c>
    </row>
    <row r="1443" spans="1:3" ht="25.5" x14ac:dyDescent="0.25">
      <c r="A1443" s="81" t="s">
        <v>8289</v>
      </c>
      <c r="B1443" s="80">
        <v>46001.462754629632</v>
      </c>
      <c r="C1443" s="81" t="s">
        <v>4784</v>
      </c>
    </row>
    <row r="1444" spans="1:3" ht="25.5" x14ac:dyDescent="0.25">
      <c r="A1444" s="81" t="s">
        <v>8290</v>
      </c>
      <c r="B1444" s="80">
        <v>46001.424988425926</v>
      </c>
      <c r="C1444" s="81" t="s">
        <v>13</v>
      </c>
    </row>
    <row r="1445" spans="1:3" ht="25.5" x14ac:dyDescent="0.25">
      <c r="A1445" s="81" t="s">
        <v>8291</v>
      </c>
      <c r="B1445" s="80">
        <v>46001.520520833335</v>
      </c>
      <c r="C1445" s="81" t="s">
        <v>8292</v>
      </c>
    </row>
    <row r="1446" spans="1:3" ht="25.5" x14ac:dyDescent="0.25">
      <c r="A1446" s="81" t="s">
        <v>8293</v>
      </c>
      <c r="B1446" s="80">
        <v>46001.517245370371</v>
      </c>
      <c r="C1446" s="81" t="s">
        <v>11</v>
      </c>
    </row>
    <row r="1447" spans="1:3" ht="25.5" x14ac:dyDescent="0.25">
      <c r="A1447" s="81" t="s">
        <v>8294</v>
      </c>
      <c r="B1447" s="80">
        <v>45999.341180555559</v>
      </c>
      <c r="C1447" s="81" t="s">
        <v>4543</v>
      </c>
    </row>
    <row r="1448" spans="1:3" ht="25.5" x14ac:dyDescent="0.25">
      <c r="A1448" s="81" t="s">
        <v>8295</v>
      </c>
      <c r="B1448" s="80">
        <v>46001.417928240742</v>
      </c>
      <c r="C1448" s="81" t="s">
        <v>12</v>
      </c>
    </row>
    <row r="1449" spans="1:3" ht="25.5" x14ac:dyDescent="0.25">
      <c r="A1449" s="81" t="s">
        <v>8296</v>
      </c>
      <c r="B1449" s="80">
        <v>46001.514328703706</v>
      </c>
      <c r="C1449" s="81" t="s">
        <v>4504</v>
      </c>
    </row>
    <row r="1450" spans="1:3" ht="25.5" x14ac:dyDescent="0.25">
      <c r="A1450" s="81" t="s">
        <v>8297</v>
      </c>
      <c r="B1450" s="80">
        <v>46001.501620370371</v>
      </c>
      <c r="C1450" s="81" t="s">
        <v>7510</v>
      </c>
    </row>
    <row r="1451" spans="1:3" ht="25.5" x14ac:dyDescent="0.25">
      <c r="A1451" s="81" t="s">
        <v>8298</v>
      </c>
      <c r="B1451" s="80">
        <v>46001.409537037034</v>
      </c>
      <c r="C1451" s="81" t="s">
        <v>4625</v>
      </c>
    </row>
    <row r="1452" spans="1:3" ht="25.5" x14ac:dyDescent="0.25">
      <c r="A1452" s="81" t="s">
        <v>8299</v>
      </c>
      <c r="B1452" s="80">
        <v>45999.715509259258</v>
      </c>
      <c r="C1452" s="81" t="s">
        <v>12</v>
      </c>
    </row>
    <row r="1453" spans="1:3" ht="25.5" x14ac:dyDescent="0.25">
      <c r="A1453" s="81" t="s">
        <v>8300</v>
      </c>
      <c r="B1453" s="80">
        <v>46001.346250000002</v>
      </c>
      <c r="C1453" s="81" t="s">
        <v>4543</v>
      </c>
    </row>
    <row r="1454" spans="1:3" ht="25.5" x14ac:dyDescent="0.25">
      <c r="A1454" s="81" t="s">
        <v>8301</v>
      </c>
      <c r="B1454" s="80">
        <v>46001.493449074071</v>
      </c>
      <c r="C1454" s="81" t="s">
        <v>4555</v>
      </c>
    </row>
    <row r="1455" spans="1:3" ht="25.5" x14ac:dyDescent="0.25">
      <c r="A1455" s="81" t="s">
        <v>8302</v>
      </c>
      <c r="B1455" s="80">
        <v>45999.496921296297</v>
      </c>
      <c r="C1455" s="81" t="s">
        <v>4762</v>
      </c>
    </row>
    <row r="1456" spans="1:3" ht="25.5" x14ac:dyDescent="0.25">
      <c r="A1456" s="81" t="s">
        <v>8303</v>
      </c>
      <c r="B1456" s="80">
        <v>46001.481238425928</v>
      </c>
      <c r="C1456" s="81" t="s">
        <v>12</v>
      </c>
    </row>
    <row r="1457" spans="1:3" ht="25.5" x14ac:dyDescent="0.25">
      <c r="A1457" s="81" t="s">
        <v>8304</v>
      </c>
      <c r="B1457" s="80">
        <v>46000.621736111112</v>
      </c>
      <c r="C1457" s="81" t="s">
        <v>4543</v>
      </c>
    </row>
    <row r="1458" spans="1:3" ht="25.5" x14ac:dyDescent="0.25">
      <c r="A1458" s="81" t="s">
        <v>8305</v>
      </c>
      <c r="B1458" s="80">
        <v>45999.412349537037</v>
      </c>
      <c r="C1458" s="81" t="s">
        <v>8306</v>
      </c>
    </row>
    <row r="1459" spans="1:3" ht="25.5" x14ac:dyDescent="0.25">
      <c r="A1459" s="81" t="s">
        <v>8307</v>
      </c>
      <c r="B1459" s="80">
        <v>46001.478310185186</v>
      </c>
      <c r="C1459" s="81" t="s">
        <v>4762</v>
      </c>
    </row>
    <row r="1460" spans="1:3" ht="25.5" x14ac:dyDescent="0.25">
      <c r="A1460" s="81" t="s">
        <v>8308</v>
      </c>
      <c r="B1460" s="80">
        <v>46001.494976851849</v>
      </c>
      <c r="C1460" s="81" t="s">
        <v>4543</v>
      </c>
    </row>
    <row r="1461" spans="1:3" ht="25.5" x14ac:dyDescent="0.25">
      <c r="A1461" s="81" t="s">
        <v>8309</v>
      </c>
      <c r="B1461" s="80">
        <v>45999.610474537039</v>
      </c>
      <c r="C1461" s="81" t="s">
        <v>4544</v>
      </c>
    </row>
    <row r="1462" spans="1:3" ht="25.5" x14ac:dyDescent="0.25">
      <c r="A1462" s="81" t="s">
        <v>8310</v>
      </c>
      <c r="B1462" s="80">
        <v>45999.392893518518</v>
      </c>
      <c r="C1462" s="81" t="s">
        <v>4544</v>
      </c>
    </row>
    <row r="1463" spans="1:3" ht="25.5" x14ac:dyDescent="0.25">
      <c r="A1463" s="81" t="s">
        <v>8311</v>
      </c>
      <c r="B1463" s="80">
        <v>46001.462094907409</v>
      </c>
      <c r="C1463" s="81" t="s">
        <v>7</v>
      </c>
    </row>
    <row r="1464" spans="1:3" ht="25.5" x14ac:dyDescent="0.25">
      <c r="A1464" s="81" t="s">
        <v>8312</v>
      </c>
      <c r="B1464" s="80">
        <v>46000.855219907404</v>
      </c>
      <c r="C1464" s="81" t="s">
        <v>199</v>
      </c>
    </row>
    <row r="1465" spans="1:3" ht="25.5" x14ac:dyDescent="0.25">
      <c r="A1465" s="81" t="s">
        <v>8313</v>
      </c>
      <c r="B1465" s="80">
        <v>45999.645624999997</v>
      </c>
      <c r="C1465" s="81" t="s">
        <v>4544</v>
      </c>
    </row>
    <row r="1466" spans="1:3" ht="25.5" x14ac:dyDescent="0.25">
      <c r="A1466" s="81" t="s">
        <v>8314</v>
      </c>
      <c r="B1466" s="80">
        <v>46001.468726851854</v>
      </c>
      <c r="C1466" s="81" t="s">
        <v>4534</v>
      </c>
    </row>
    <row r="1467" spans="1:3" ht="25.5" x14ac:dyDescent="0.25">
      <c r="A1467" s="81" t="s">
        <v>8315</v>
      </c>
      <c r="B1467" s="80">
        <v>46001.480532407404</v>
      </c>
      <c r="C1467" s="81" t="s">
        <v>4555</v>
      </c>
    </row>
    <row r="1468" spans="1:3" ht="25.5" x14ac:dyDescent="0.25">
      <c r="A1468" s="81" t="s">
        <v>8316</v>
      </c>
      <c r="B1468" s="80">
        <v>46000.507037037038</v>
      </c>
      <c r="C1468" s="81" t="s">
        <v>4536</v>
      </c>
    </row>
    <row r="1469" spans="1:3" ht="25.5" x14ac:dyDescent="0.25">
      <c r="A1469" s="81" t="s">
        <v>8317</v>
      </c>
      <c r="B1469" s="80">
        <v>46001.478935185187</v>
      </c>
      <c r="C1469" s="81" t="s">
        <v>11</v>
      </c>
    </row>
    <row r="1470" spans="1:3" ht="25.5" x14ac:dyDescent="0.25">
      <c r="A1470" s="81" t="s">
        <v>8318</v>
      </c>
      <c r="B1470" s="80">
        <v>46001.416539351849</v>
      </c>
      <c r="C1470" s="81" t="s">
        <v>7738</v>
      </c>
    </row>
    <row r="1471" spans="1:3" x14ac:dyDescent="0.25">
      <c r="A1471" s="81" t="s">
        <v>8319</v>
      </c>
      <c r="B1471" s="80">
        <v>46000.498680555553</v>
      </c>
      <c r="C1471" s="81" t="s">
        <v>4739</v>
      </c>
    </row>
    <row r="1472" spans="1:3" x14ac:dyDescent="0.25">
      <c r="A1472" s="81" t="s">
        <v>8320</v>
      </c>
      <c r="B1472" s="80">
        <v>46001.433923611112</v>
      </c>
      <c r="C1472" s="81" t="s">
        <v>4606</v>
      </c>
    </row>
    <row r="1473" spans="1:3" ht="25.5" x14ac:dyDescent="0.25">
      <c r="A1473" s="81" t="s">
        <v>8321</v>
      </c>
      <c r="B1473" s="80">
        <v>45999.343263888892</v>
      </c>
      <c r="C1473" s="81" t="s">
        <v>5</v>
      </c>
    </row>
    <row r="1474" spans="1:3" ht="25.5" x14ac:dyDescent="0.25">
      <c r="A1474" s="81" t="s">
        <v>8322</v>
      </c>
      <c r="B1474" s="80">
        <v>46001.47452546296</v>
      </c>
      <c r="C1474" s="81" t="s">
        <v>13</v>
      </c>
    </row>
    <row r="1475" spans="1:3" x14ac:dyDescent="0.25">
      <c r="A1475" s="81" t="s">
        <v>8323</v>
      </c>
      <c r="B1475" s="80">
        <v>46001.466192129628</v>
      </c>
      <c r="C1475" s="81" t="s">
        <v>4606</v>
      </c>
    </row>
    <row r="1476" spans="1:3" ht="25.5" x14ac:dyDescent="0.25">
      <c r="A1476" s="81" t="s">
        <v>8324</v>
      </c>
      <c r="B1476" s="80">
        <v>46000.713043981479</v>
      </c>
      <c r="C1476" s="81" t="s">
        <v>7</v>
      </c>
    </row>
    <row r="1477" spans="1:3" ht="25.5" x14ac:dyDescent="0.25">
      <c r="A1477" s="81" t="s">
        <v>8325</v>
      </c>
      <c r="B1477" s="80">
        <v>46001.475972222222</v>
      </c>
      <c r="C1477" s="81" t="s">
        <v>4504</v>
      </c>
    </row>
    <row r="1478" spans="1:3" ht="25.5" x14ac:dyDescent="0.25">
      <c r="A1478" s="81" t="s">
        <v>8326</v>
      </c>
      <c r="B1478" s="80">
        <v>46001.472384259258</v>
      </c>
      <c r="C1478" s="81" t="s">
        <v>4637</v>
      </c>
    </row>
    <row r="1479" spans="1:3" ht="25.5" x14ac:dyDescent="0.25">
      <c r="A1479" s="81" t="s">
        <v>8327</v>
      </c>
      <c r="B1479" s="80">
        <v>45999.456319444442</v>
      </c>
      <c r="C1479" s="81" t="s">
        <v>4537</v>
      </c>
    </row>
    <row r="1480" spans="1:3" ht="25.5" x14ac:dyDescent="0.25">
      <c r="A1480" s="81" t="s">
        <v>8328</v>
      </c>
      <c r="B1480" s="80">
        <v>46000.320104166669</v>
      </c>
      <c r="C1480" s="81" t="s">
        <v>8329</v>
      </c>
    </row>
    <row r="1481" spans="1:3" ht="25.5" x14ac:dyDescent="0.25">
      <c r="A1481" s="81" t="s">
        <v>8330</v>
      </c>
      <c r="B1481" s="80">
        <v>46001.47184027778</v>
      </c>
      <c r="C1481" s="81" t="s">
        <v>4545</v>
      </c>
    </row>
    <row r="1482" spans="1:3" ht="25.5" x14ac:dyDescent="0.25">
      <c r="A1482" s="81" t="s">
        <v>8331</v>
      </c>
      <c r="B1482" s="80">
        <v>46001.46130787037</v>
      </c>
      <c r="C1482" s="81" t="s">
        <v>8332</v>
      </c>
    </row>
    <row r="1483" spans="1:3" ht="25.5" x14ac:dyDescent="0.25">
      <c r="A1483" s="81" t="s">
        <v>8333</v>
      </c>
      <c r="B1483" s="80">
        <v>46000.494155092594</v>
      </c>
      <c r="C1483" s="81" t="s">
        <v>4633</v>
      </c>
    </row>
    <row r="1484" spans="1:3" ht="25.5" x14ac:dyDescent="0.25">
      <c r="A1484" s="81" t="s">
        <v>8334</v>
      </c>
      <c r="B1484" s="80">
        <v>46001.456724537034</v>
      </c>
      <c r="C1484" s="81" t="s">
        <v>13</v>
      </c>
    </row>
    <row r="1485" spans="1:3" ht="25.5" x14ac:dyDescent="0.25">
      <c r="A1485" s="81" t="s">
        <v>8335</v>
      </c>
      <c r="B1485" s="80">
        <v>46001.457986111112</v>
      </c>
      <c r="C1485" s="81" t="s">
        <v>12</v>
      </c>
    </row>
    <row r="1486" spans="1:3" x14ac:dyDescent="0.25">
      <c r="A1486" s="81" t="s">
        <v>8336</v>
      </c>
      <c r="B1486" s="80">
        <v>46001.411307870374</v>
      </c>
      <c r="C1486" s="81" t="s">
        <v>4530</v>
      </c>
    </row>
    <row r="1487" spans="1:3" ht="25.5" x14ac:dyDescent="0.25">
      <c r="A1487" s="81" t="s">
        <v>8337</v>
      </c>
      <c r="B1487" s="80">
        <v>46001.463530092595</v>
      </c>
      <c r="C1487" s="81" t="s">
        <v>11</v>
      </c>
    </row>
    <row r="1488" spans="1:3" x14ac:dyDescent="0.25">
      <c r="A1488" s="81" t="s">
        <v>8338</v>
      </c>
      <c r="B1488" s="80">
        <v>46001.41306712963</v>
      </c>
      <c r="C1488" s="81" t="s">
        <v>4530</v>
      </c>
    </row>
    <row r="1489" spans="1:3" ht="25.5" x14ac:dyDescent="0.25">
      <c r="A1489" s="81" t="s">
        <v>8339</v>
      </c>
      <c r="B1489" s="80">
        <v>46000.357418981483</v>
      </c>
      <c r="C1489" s="81" t="s">
        <v>13</v>
      </c>
    </row>
    <row r="1490" spans="1:3" ht="25.5" x14ac:dyDescent="0.25">
      <c r="A1490" s="81" t="s">
        <v>8340</v>
      </c>
      <c r="B1490" s="80">
        <v>46001.402777777781</v>
      </c>
      <c r="C1490" s="81" t="s">
        <v>4537</v>
      </c>
    </row>
    <row r="1491" spans="1:3" ht="25.5" x14ac:dyDescent="0.25">
      <c r="A1491" s="81" t="s">
        <v>8341</v>
      </c>
      <c r="B1491" s="80">
        <v>46000.536412037036</v>
      </c>
      <c r="C1491" s="81" t="s">
        <v>5342</v>
      </c>
    </row>
    <row r="1492" spans="1:3" ht="25.5" x14ac:dyDescent="0.25">
      <c r="A1492" s="81" t="s">
        <v>8342</v>
      </c>
      <c r="B1492" s="80">
        <v>46001.362199074072</v>
      </c>
      <c r="C1492" s="81" t="s">
        <v>4555</v>
      </c>
    </row>
    <row r="1493" spans="1:3" ht="38.25" x14ac:dyDescent="0.25">
      <c r="A1493" s="81" t="s">
        <v>8343</v>
      </c>
      <c r="B1493" s="80">
        <v>46000.574537037035</v>
      </c>
      <c r="C1493" s="81" t="s">
        <v>7119</v>
      </c>
    </row>
    <row r="1494" spans="1:3" ht="25.5" x14ac:dyDescent="0.25">
      <c r="A1494" s="81" t="s">
        <v>8344</v>
      </c>
      <c r="B1494" s="80">
        <v>46001.452569444446</v>
      </c>
      <c r="C1494" s="81" t="s">
        <v>7</v>
      </c>
    </row>
    <row r="1495" spans="1:3" ht="25.5" x14ac:dyDescent="0.25">
      <c r="A1495" s="81" t="s">
        <v>8345</v>
      </c>
      <c r="B1495" s="80">
        <v>46001.454594907409</v>
      </c>
      <c r="C1495" s="81" t="s">
        <v>11</v>
      </c>
    </row>
    <row r="1496" spans="1:3" ht="25.5" x14ac:dyDescent="0.25">
      <c r="A1496" s="81" t="s">
        <v>8346</v>
      </c>
      <c r="B1496" s="80">
        <v>46000.538298611114</v>
      </c>
      <c r="C1496" s="81" t="s">
        <v>8347</v>
      </c>
    </row>
    <row r="1497" spans="1:3" ht="38.25" x14ac:dyDescent="0.25">
      <c r="A1497" s="81" t="s">
        <v>8348</v>
      </c>
      <c r="B1497" s="80">
        <v>45999.580555555556</v>
      </c>
      <c r="C1497" s="81" t="s">
        <v>8349</v>
      </c>
    </row>
    <row r="1498" spans="1:3" ht="38.25" x14ac:dyDescent="0.25">
      <c r="A1498" s="81" t="s">
        <v>8350</v>
      </c>
      <c r="B1498" s="80">
        <v>46000.653935185182</v>
      </c>
      <c r="C1498" s="81" t="s">
        <v>7005</v>
      </c>
    </row>
    <row r="1499" spans="1:3" ht="38.25" x14ac:dyDescent="0.25">
      <c r="A1499" s="81" t="s">
        <v>8351</v>
      </c>
      <c r="B1499" s="80">
        <v>46000.658217592594</v>
      </c>
      <c r="C1499" s="81" t="s">
        <v>7005</v>
      </c>
    </row>
    <row r="1500" spans="1:3" ht="25.5" x14ac:dyDescent="0.25">
      <c r="A1500" s="81" t="s">
        <v>8352</v>
      </c>
      <c r="B1500" s="80">
        <v>46001.44767361111</v>
      </c>
      <c r="C1500" s="81" t="s">
        <v>13</v>
      </c>
    </row>
    <row r="1501" spans="1:3" ht="25.5" x14ac:dyDescent="0.25">
      <c r="A1501" s="81" t="s">
        <v>8353</v>
      </c>
      <c r="B1501" s="80">
        <v>46001.454456018517</v>
      </c>
      <c r="C1501" s="81" t="s">
        <v>4504</v>
      </c>
    </row>
    <row r="1502" spans="1:3" ht="38.25" x14ac:dyDescent="0.25">
      <c r="A1502" s="81" t="s">
        <v>8354</v>
      </c>
      <c r="B1502" s="80">
        <v>46001.415532407409</v>
      </c>
      <c r="C1502" s="81" t="s">
        <v>4505</v>
      </c>
    </row>
    <row r="1503" spans="1:3" ht="25.5" x14ac:dyDescent="0.25">
      <c r="A1503" s="81" t="s">
        <v>8355</v>
      </c>
      <c r="B1503" s="80">
        <v>46000.642372685186</v>
      </c>
      <c r="C1503" s="81" t="s">
        <v>4762</v>
      </c>
    </row>
    <row r="1504" spans="1:3" ht="25.5" x14ac:dyDescent="0.25">
      <c r="A1504" s="81" t="s">
        <v>8356</v>
      </c>
      <c r="B1504" s="80">
        <v>46001.44866898148</v>
      </c>
      <c r="C1504" s="81" t="s">
        <v>4807</v>
      </c>
    </row>
    <row r="1505" spans="1:3" x14ac:dyDescent="0.25">
      <c r="A1505" s="81" t="s">
        <v>8357</v>
      </c>
      <c r="B1505" s="80">
        <v>46001.376979166664</v>
      </c>
      <c r="C1505" s="81" t="s">
        <v>4606</v>
      </c>
    </row>
    <row r="1506" spans="1:3" ht="38.25" x14ac:dyDescent="0.25">
      <c r="A1506" s="81" t="s">
        <v>8358</v>
      </c>
      <c r="B1506" s="80">
        <v>46001.447777777779</v>
      </c>
      <c r="C1506" s="81" t="s">
        <v>7893</v>
      </c>
    </row>
    <row r="1507" spans="1:3" ht="25.5" x14ac:dyDescent="0.25">
      <c r="A1507" s="81" t="s">
        <v>8359</v>
      </c>
      <c r="B1507" s="80">
        <v>46001.442546296297</v>
      </c>
      <c r="C1507" s="81" t="s">
        <v>4797</v>
      </c>
    </row>
    <row r="1508" spans="1:3" x14ac:dyDescent="0.25">
      <c r="A1508" s="81" t="s">
        <v>8360</v>
      </c>
      <c r="B1508" s="80">
        <v>46001.401180555556</v>
      </c>
      <c r="C1508" s="81" t="s">
        <v>4739</v>
      </c>
    </row>
    <row r="1509" spans="1:3" ht="25.5" x14ac:dyDescent="0.25">
      <c r="A1509" s="81" t="s">
        <v>8361</v>
      </c>
      <c r="B1509" s="80">
        <v>46001.376539351855</v>
      </c>
      <c r="C1509" s="81" t="s">
        <v>4619</v>
      </c>
    </row>
    <row r="1510" spans="1:3" x14ac:dyDescent="0.25">
      <c r="A1510" s="81" t="s">
        <v>8362</v>
      </c>
      <c r="B1510" s="80">
        <v>46001.429965277777</v>
      </c>
      <c r="C1510" s="81" t="s">
        <v>4606</v>
      </c>
    </row>
    <row r="1511" spans="1:3" ht="25.5" x14ac:dyDescent="0.25">
      <c r="A1511" s="81" t="s">
        <v>8363</v>
      </c>
      <c r="B1511" s="80">
        <v>46001.436631944445</v>
      </c>
      <c r="C1511" s="81" t="s">
        <v>4504</v>
      </c>
    </row>
    <row r="1512" spans="1:3" ht="25.5" x14ac:dyDescent="0.25">
      <c r="A1512" s="81" t="s">
        <v>8364</v>
      </c>
      <c r="B1512" s="80">
        <v>46001.423935185187</v>
      </c>
      <c r="C1512" s="81" t="s">
        <v>4543</v>
      </c>
    </row>
    <row r="1513" spans="1:3" x14ac:dyDescent="0.25">
      <c r="A1513" s="81" t="s">
        <v>8365</v>
      </c>
      <c r="B1513" s="80">
        <v>46001.40320601852</v>
      </c>
      <c r="C1513" s="81" t="s">
        <v>4985</v>
      </c>
    </row>
    <row r="1514" spans="1:3" ht="25.5" x14ac:dyDescent="0.25">
      <c r="A1514" s="81" t="s">
        <v>8366</v>
      </c>
      <c r="B1514" s="80">
        <v>45999.375173611108</v>
      </c>
      <c r="C1514" s="81" t="s">
        <v>5</v>
      </c>
    </row>
    <row r="1515" spans="1:3" ht="25.5" x14ac:dyDescent="0.25">
      <c r="A1515" s="81" t="s">
        <v>8367</v>
      </c>
      <c r="B1515" s="80">
        <v>46001.293425925927</v>
      </c>
      <c r="C1515" s="81" t="s">
        <v>11</v>
      </c>
    </row>
    <row r="1516" spans="1:3" x14ac:dyDescent="0.25">
      <c r="A1516" s="81" t="s">
        <v>8368</v>
      </c>
      <c r="B1516" s="80">
        <v>46001.387627314813</v>
      </c>
      <c r="C1516" s="81" t="s">
        <v>4606</v>
      </c>
    </row>
    <row r="1517" spans="1:3" x14ac:dyDescent="0.25">
      <c r="A1517" s="81" t="s">
        <v>8369</v>
      </c>
      <c r="B1517" s="80">
        <v>46001.369502314818</v>
      </c>
      <c r="C1517" s="81" t="s">
        <v>4606</v>
      </c>
    </row>
    <row r="1518" spans="1:3" ht="38.25" x14ac:dyDescent="0.25">
      <c r="A1518" s="81" t="s">
        <v>8370</v>
      </c>
      <c r="B1518" s="80">
        <v>45999.600335648145</v>
      </c>
      <c r="C1518" s="81" t="s">
        <v>4617</v>
      </c>
    </row>
    <row r="1519" spans="1:3" ht="25.5" x14ac:dyDescent="0.25">
      <c r="A1519" s="81" t="s">
        <v>8371</v>
      </c>
      <c r="B1519" s="80">
        <v>46000.486342592594</v>
      </c>
      <c r="C1519" s="81" t="s">
        <v>5178</v>
      </c>
    </row>
    <row r="1520" spans="1:3" ht="25.5" x14ac:dyDescent="0.25">
      <c r="A1520" s="81" t="s">
        <v>8372</v>
      </c>
      <c r="B1520" s="80">
        <v>46001.429467592592</v>
      </c>
      <c r="C1520" s="81" t="s">
        <v>7</v>
      </c>
    </row>
    <row r="1521" spans="1:3" ht="25.5" x14ac:dyDescent="0.25">
      <c r="A1521" s="81" t="s">
        <v>8373</v>
      </c>
      <c r="B1521" s="80">
        <v>46001.429120370369</v>
      </c>
      <c r="C1521" s="81" t="s">
        <v>12</v>
      </c>
    </row>
    <row r="1522" spans="1:3" ht="25.5" x14ac:dyDescent="0.25">
      <c r="A1522" s="81" t="s">
        <v>8374</v>
      </c>
      <c r="B1522" s="80">
        <v>46001.415034722224</v>
      </c>
      <c r="C1522" s="81" t="s">
        <v>4555</v>
      </c>
    </row>
    <row r="1523" spans="1:3" ht="25.5" x14ac:dyDescent="0.25">
      <c r="A1523" s="81" t="s">
        <v>8375</v>
      </c>
      <c r="B1523" s="80">
        <v>46001.29315972222</v>
      </c>
      <c r="C1523" s="81" t="s">
        <v>4608</v>
      </c>
    </row>
    <row r="1524" spans="1:3" ht="25.5" x14ac:dyDescent="0.25">
      <c r="A1524" s="81" t="s">
        <v>8376</v>
      </c>
      <c r="B1524" s="80">
        <v>46001.409930555557</v>
      </c>
      <c r="C1524" s="81" t="s">
        <v>4543</v>
      </c>
    </row>
    <row r="1525" spans="1:3" ht="25.5" x14ac:dyDescent="0.25">
      <c r="A1525" s="81" t="s">
        <v>8377</v>
      </c>
      <c r="B1525" s="80">
        <v>46000.344247685185</v>
      </c>
      <c r="C1525" s="81" t="s">
        <v>4541</v>
      </c>
    </row>
    <row r="1526" spans="1:3" ht="25.5" x14ac:dyDescent="0.25">
      <c r="A1526" s="81" t="s">
        <v>8378</v>
      </c>
      <c r="B1526" s="80">
        <v>46001.41165509259</v>
      </c>
      <c r="C1526" s="81" t="s">
        <v>4543</v>
      </c>
    </row>
    <row r="1527" spans="1:3" ht="25.5" x14ac:dyDescent="0.25">
      <c r="A1527" s="81" t="s">
        <v>8379</v>
      </c>
      <c r="B1527" s="80">
        <v>46001.385763888888</v>
      </c>
      <c r="C1527" s="81" t="s">
        <v>4543</v>
      </c>
    </row>
    <row r="1528" spans="1:3" ht="25.5" x14ac:dyDescent="0.25">
      <c r="A1528" s="81" t="s">
        <v>8380</v>
      </c>
      <c r="B1528" s="80">
        <v>46001.420011574075</v>
      </c>
      <c r="C1528" s="81" t="s">
        <v>7078</v>
      </c>
    </row>
    <row r="1529" spans="1:3" ht="25.5" x14ac:dyDescent="0.25">
      <c r="A1529" s="81" t="s">
        <v>8381</v>
      </c>
      <c r="B1529" s="80">
        <v>46001.301898148151</v>
      </c>
      <c r="C1529" s="81" t="s">
        <v>4555</v>
      </c>
    </row>
    <row r="1530" spans="1:3" ht="25.5" x14ac:dyDescent="0.25">
      <c r="A1530" s="81" t="s">
        <v>8382</v>
      </c>
      <c r="B1530" s="80">
        <v>46001.401238425926</v>
      </c>
      <c r="C1530" s="81" t="s">
        <v>4543</v>
      </c>
    </row>
    <row r="1531" spans="1:3" ht="25.5" x14ac:dyDescent="0.25">
      <c r="A1531" s="81" t="s">
        <v>8383</v>
      </c>
      <c r="B1531" s="80">
        <v>46001.413553240738</v>
      </c>
      <c r="C1531" s="81" t="s">
        <v>12</v>
      </c>
    </row>
    <row r="1532" spans="1:3" ht="25.5" x14ac:dyDescent="0.25">
      <c r="A1532" s="81" t="s">
        <v>8384</v>
      </c>
      <c r="B1532" s="80">
        <v>46001.413321759261</v>
      </c>
      <c r="C1532" s="81" t="s">
        <v>7</v>
      </c>
    </row>
    <row r="1533" spans="1:3" ht="25.5" x14ac:dyDescent="0.25">
      <c r="A1533" s="81" t="s">
        <v>8385</v>
      </c>
      <c r="B1533" s="80">
        <v>46000.430659722224</v>
      </c>
      <c r="C1533" s="81" t="s">
        <v>8386</v>
      </c>
    </row>
    <row r="1534" spans="1:3" ht="25.5" x14ac:dyDescent="0.25">
      <c r="A1534" s="81" t="s">
        <v>8387</v>
      </c>
      <c r="B1534" s="80">
        <v>46001.405763888892</v>
      </c>
      <c r="C1534" s="81" t="s">
        <v>7</v>
      </c>
    </row>
    <row r="1535" spans="1:3" ht="38.25" x14ac:dyDescent="0.25">
      <c r="A1535" s="81" t="s">
        <v>8388</v>
      </c>
      <c r="B1535" s="80">
        <v>45999.468865740739</v>
      </c>
      <c r="C1535" s="81" t="s">
        <v>7767</v>
      </c>
    </row>
    <row r="1536" spans="1:3" ht="25.5" x14ac:dyDescent="0.25">
      <c r="A1536" s="81" t="s">
        <v>8389</v>
      </c>
      <c r="B1536" s="80">
        <v>46000.016863425924</v>
      </c>
      <c r="C1536" s="81" t="s">
        <v>199</v>
      </c>
    </row>
    <row r="1537" spans="1:3" ht="25.5" x14ac:dyDescent="0.25">
      <c r="A1537" s="81" t="s">
        <v>8390</v>
      </c>
      <c r="B1537" s="80">
        <v>45999.490601851852</v>
      </c>
      <c r="C1537" s="81" t="s">
        <v>8391</v>
      </c>
    </row>
    <row r="1538" spans="1:3" ht="25.5" x14ac:dyDescent="0.25">
      <c r="A1538" s="81" t="s">
        <v>8392</v>
      </c>
      <c r="B1538" s="80">
        <v>46000.460486111115</v>
      </c>
      <c r="C1538" s="81" t="s">
        <v>8393</v>
      </c>
    </row>
    <row r="1539" spans="1:3" ht="25.5" x14ac:dyDescent="0.25">
      <c r="A1539" s="81" t="s">
        <v>8394</v>
      </c>
      <c r="B1539" s="80">
        <v>45999.671770833331</v>
      </c>
      <c r="C1539" s="81" t="s">
        <v>8395</v>
      </c>
    </row>
    <row r="1540" spans="1:3" x14ac:dyDescent="0.25">
      <c r="A1540" s="81" t="s">
        <v>8396</v>
      </c>
      <c r="B1540" s="80">
        <v>46001.377002314817</v>
      </c>
      <c r="C1540" s="81" t="s">
        <v>4606</v>
      </c>
    </row>
    <row r="1541" spans="1:3" ht="25.5" x14ac:dyDescent="0.25">
      <c r="A1541" s="81" t="s">
        <v>8397</v>
      </c>
      <c r="B1541" s="80">
        <v>45999.615578703706</v>
      </c>
      <c r="C1541" s="81" t="s">
        <v>8398</v>
      </c>
    </row>
    <row r="1542" spans="1:3" ht="25.5" x14ac:dyDescent="0.25">
      <c r="A1542" s="81" t="s">
        <v>8399</v>
      </c>
      <c r="B1542" s="80">
        <v>46001.358993055554</v>
      </c>
      <c r="C1542" s="81" t="s">
        <v>8400</v>
      </c>
    </row>
    <row r="1543" spans="1:3" ht="38.25" x14ac:dyDescent="0.25">
      <c r="A1543" s="81" t="s">
        <v>8401</v>
      </c>
      <c r="B1543" s="80">
        <v>45999.466979166667</v>
      </c>
      <c r="C1543" s="81" t="s">
        <v>7767</v>
      </c>
    </row>
    <row r="1544" spans="1:3" x14ac:dyDescent="0.25">
      <c r="A1544" s="81" t="s">
        <v>8402</v>
      </c>
      <c r="B1544" s="80">
        <v>46001.308437500003</v>
      </c>
      <c r="C1544" s="81" t="s">
        <v>4606</v>
      </c>
    </row>
    <row r="1545" spans="1:3" ht="38.25" x14ac:dyDescent="0.25">
      <c r="A1545" s="81" t="s">
        <v>8403</v>
      </c>
      <c r="B1545" s="80">
        <v>45999.437789351854</v>
      </c>
      <c r="C1545" s="81" t="s">
        <v>7767</v>
      </c>
    </row>
    <row r="1546" spans="1:3" ht="25.5" x14ac:dyDescent="0.25">
      <c r="A1546" s="81" t="s">
        <v>8404</v>
      </c>
      <c r="B1546" s="80">
        <v>46000.523842592593</v>
      </c>
      <c r="C1546" s="81" t="s">
        <v>8347</v>
      </c>
    </row>
    <row r="1547" spans="1:3" ht="38.25" x14ac:dyDescent="0.25">
      <c r="A1547" s="81" t="s">
        <v>8405</v>
      </c>
      <c r="B1547" s="80">
        <v>45999.40766203704</v>
      </c>
      <c r="C1547" s="81" t="s">
        <v>5752</v>
      </c>
    </row>
    <row r="1548" spans="1:3" ht="25.5" x14ac:dyDescent="0.25">
      <c r="A1548" s="81" t="s">
        <v>8406</v>
      </c>
      <c r="B1548" s="80">
        <v>46001.281805555554</v>
      </c>
      <c r="C1548" s="81" t="s">
        <v>8407</v>
      </c>
    </row>
    <row r="1549" spans="1:3" ht="25.5" x14ac:dyDescent="0.25">
      <c r="A1549" s="81" t="s">
        <v>8408</v>
      </c>
      <c r="B1549" s="80">
        <v>46001.401076388887</v>
      </c>
      <c r="C1549" s="81" t="s">
        <v>4637</v>
      </c>
    </row>
    <row r="1550" spans="1:3" ht="25.5" x14ac:dyDescent="0.25">
      <c r="A1550" s="81" t="s">
        <v>8409</v>
      </c>
      <c r="B1550" s="80">
        <v>46001.404247685183</v>
      </c>
      <c r="C1550" s="81" t="s">
        <v>7242</v>
      </c>
    </row>
    <row r="1551" spans="1:3" ht="38.25" x14ac:dyDescent="0.25">
      <c r="A1551" s="81" t="s">
        <v>8410</v>
      </c>
      <c r="B1551" s="80">
        <v>45999.410266203704</v>
      </c>
      <c r="C1551" s="81" t="s">
        <v>5752</v>
      </c>
    </row>
    <row r="1552" spans="1:3" ht="25.5" x14ac:dyDescent="0.25">
      <c r="A1552" s="81" t="s">
        <v>8411</v>
      </c>
      <c r="B1552" s="80">
        <v>46001.403703703705</v>
      </c>
      <c r="C1552" s="81" t="s">
        <v>5196</v>
      </c>
    </row>
    <row r="1553" spans="1:3" ht="25.5" x14ac:dyDescent="0.25">
      <c r="A1553" s="81" t="s">
        <v>8412</v>
      </c>
      <c r="B1553" s="80">
        <v>46001.367615740739</v>
      </c>
      <c r="C1553" s="81" t="s">
        <v>4543</v>
      </c>
    </row>
    <row r="1554" spans="1:3" ht="25.5" x14ac:dyDescent="0.25">
      <c r="A1554" s="81" t="s">
        <v>8413</v>
      </c>
      <c r="B1554" s="80">
        <v>46001.399791666663</v>
      </c>
      <c r="C1554" s="81" t="s">
        <v>4637</v>
      </c>
    </row>
    <row r="1555" spans="1:3" ht="25.5" x14ac:dyDescent="0.25">
      <c r="A1555" s="81" t="s">
        <v>8414</v>
      </c>
      <c r="B1555" s="80">
        <v>46001.40252314815</v>
      </c>
      <c r="C1555" s="81" t="s">
        <v>8415</v>
      </c>
    </row>
    <row r="1556" spans="1:3" ht="25.5" x14ac:dyDescent="0.25">
      <c r="A1556" s="81" t="s">
        <v>8416</v>
      </c>
      <c r="B1556" s="80">
        <v>46001.391747685186</v>
      </c>
      <c r="C1556" s="81" t="s">
        <v>11</v>
      </c>
    </row>
    <row r="1557" spans="1:3" ht="25.5" x14ac:dyDescent="0.25">
      <c r="A1557" s="81" t="s">
        <v>8417</v>
      </c>
      <c r="B1557" s="80">
        <v>46001.394918981481</v>
      </c>
      <c r="C1557" s="81" t="s">
        <v>4637</v>
      </c>
    </row>
    <row r="1558" spans="1:3" ht="38.25" x14ac:dyDescent="0.25">
      <c r="A1558" s="81" t="s">
        <v>8418</v>
      </c>
      <c r="B1558" s="80">
        <v>45999.423888888887</v>
      </c>
      <c r="C1558" s="81" t="s">
        <v>7767</v>
      </c>
    </row>
    <row r="1559" spans="1:3" ht="38.25" x14ac:dyDescent="0.25">
      <c r="A1559" s="81" t="s">
        <v>8419</v>
      </c>
      <c r="B1559" s="80">
        <v>45999.433865740742</v>
      </c>
      <c r="C1559" s="81" t="s">
        <v>7767</v>
      </c>
    </row>
    <row r="1560" spans="1:3" x14ac:dyDescent="0.25">
      <c r="A1560" s="81" t="s">
        <v>8420</v>
      </c>
      <c r="B1560" s="80">
        <v>46000.405972222223</v>
      </c>
      <c r="C1560" s="81" t="s">
        <v>4739</v>
      </c>
    </row>
    <row r="1561" spans="1:3" ht="38.25" x14ac:dyDescent="0.25">
      <c r="A1561" s="81" t="s">
        <v>8421</v>
      </c>
      <c r="B1561" s="80">
        <v>46001.389328703706</v>
      </c>
      <c r="C1561" s="81" t="s">
        <v>4508</v>
      </c>
    </row>
    <row r="1562" spans="1:3" ht="25.5" x14ac:dyDescent="0.25">
      <c r="A1562" s="81" t="s">
        <v>8422</v>
      </c>
      <c r="B1562" s="80">
        <v>46001.379583333335</v>
      </c>
      <c r="C1562" s="81" t="s">
        <v>13</v>
      </c>
    </row>
    <row r="1563" spans="1:3" ht="25.5" x14ac:dyDescent="0.25">
      <c r="A1563" s="81" t="s">
        <v>8423</v>
      </c>
      <c r="B1563" s="80">
        <v>46000.559236111112</v>
      </c>
      <c r="C1563" s="81" t="s">
        <v>6683</v>
      </c>
    </row>
    <row r="1564" spans="1:3" ht="38.25" x14ac:dyDescent="0.25">
      <c r="A1564" s="81" t="s">
        <v>8424</v>
      </c>
      <c r="B1564" s="80">
        <v>46001.391064814816</v>
      </c>
      <c r="C1564" s="81" t="s">
        <v>8425</v>
      </c>
    </row>
    <row r="1565" spans="1:3" ht="25.5" x14ac:dyDescent="0.25">
      <c r="A1565" s="81" t="s">
        <v>8426</v>
      </c>
      <c r="B1565" s="80">
        <v>46001.38108796296</v>
      </c>
      <c r="C1565" s="81" t="s">
        <v>11</v>
      </c>
    </row>
    <row r="1566" spans="1:3" ht="25.5" x14ac:dyDescent="0.25">
      <c r="A1566" s="81" t="s">
        <v>8427</v>
      </c>
      <c r="B1566" s="80">
        <v>45999.604571759257</v>
      </c>
      <c r="C1566" s="81" t="s">
        <v>6620</v>
      </c>
    </row>
    <row r="1567" spans="1:3" ht="25.5" x14ac:dyDescent="0.25">
      <c r="A1567" s="81" t="s">
        <v>8428</v>
      </c>
      <c r="B1567" s="80">
        <v>46000.38958333333</v>
      </c>
      <c r="C1567" s="81" t="s">
        <v>5425</v>
      </c>
    </row>
    <row r="1568" spans="1:3" ht="25.5" x14ac:dyDescent="0.25">
      <c r="A1568" s="81" t="s">
        <v>8429</v>
      </c>
      <c r="B1568" s="80">
        <v>46001.373148148145</v>
      </c>
      <c r="C1568" s="81" t="s">
        <v>4555</v>
      </c>
    </row>
    <row r="1569" spans="1:3" ht="25.5" x14ac:dyDescent="0.25">
      <c r="A1569" s="81" t="s">
        <v>8430</v>
      </c>
      <c r="B1569" s="80">
        <v>46001.375833333332</v>
      </c>
      <c r="C1569" s="81" t="s">
        <v>4749</v>
      </c>
    </row>
    <row r="1570" spans="1:3" ht="25.5" x14ac:dyDescent="0.25">
      <c r="A1570" s="81" t="s">
        <v>8431</v>
      </c>
      <c r="B1570" s="80">
        <v>46001.369155092594</v>
      </c>
      <c r="C1570" s="81" t="s">
        <v>8018</v>
      </c>
    </row>
    <row r="1571" spans="1:3" ht="38.25" x14ac:dyDescent="0.25">
      <c r="A1571" s="81" t="s">
        <v>8432</v>
      </c>
      <c r="B1571" s="80">
        <v>46001.366180555553</v>
      </c>
      <c r="C1571" s="81" t="s">
        <v>4774</v>
      </c>
    </row>
    <row r="1572" spans="1:3" ht="25.5" x14ac:dyDescent="0.25">
      <c r="A1572" s="81" t="s">
        <v>8433</v>
      </c>
      <c r="B1572" s="80">
        <v>46001.316018518519</v>
      </c>
      <c r="C1572" s="81" t="s">
        <v>4555</v>
      </c>
    </row>
    <row r="1573" spans="1:3" ht="38.25" x14ac:dyDescent="0.25">
      <c r="A1573" s="81" t="s">
        <v>8434</v>
      </c>
      <c r="B1573" s="80">
        <v>46001.289930555555</v>
      </c>
      <c r="C1573" s="81" t="s">
        <v>4629</v>
      </c>
    </row>
    <row r="1574" spans="1:3" ht="38.25" x14ac:dyDescent="0.25">
      <c r="A1574" s="81" t="s">
        <v>8435</v>
      </c>
      <c r="B1574" s="80">
        <v>46001.279108796298</v>
      </c>
      <c r="C1574" s="81" t="s">
        <v>4629</v>
      </c>
    </row>
    <row r="1575" spans="1:3" x14ac:dyDescent="0.25">
      <c r="A1575" s="81" t="s">
        <v>8436</v>
      </c>
      <c r="B1575" s="80">
        <v>46001.340810185182</v>
      </c>
      <c r="C1575" s="81" t="s">
        <v>4606</v>
      </c>
    </row>
    <row r="1576" spans="1:3" ht="25.5" x14ac:dyDescent="0.25">
      <c r="A1576" s="81" t="s">
        <v>8437</v>
      </c>
      <c r="B1576" s="80">
        <v>46001.351724537039</v>
      </c>
      <c r="C1576" s="81" t="s">
        <v>4504</v>
      </c>
    </row>
    <row r="1577" spans="1:3" ht="25.5" x14ac:dyDescent="0.25">
      <c r="A1577" s="81" t="s">
        <v>8438</v>
      </c>
      <c r="B1577" s="80">
        <v>46001.343865740739</v>
      </c>
      <c r="C1577" s="81" t="s">
        <v>13</v>
      </c>
    </row>
    <row r="1578" spans="1:3" ht="25.5" x14ac:dyDescent="0.25">
      <c r="A1578" s="81" t="s">
        <v>8439</v>
      </c>
      <c r="B1578" s="80">
        <v>46001.331273148149</v>
      </c>
      <c r="C1578" s="81" t="s">
        <v>4555</v>
      </c>
    </row>
    <row r="1579" spans="1:3" ht="25.5" x14ac:dyDescent="0.25">
      <c r="A1579" s="81" t="s">
        <v>8440</v>
      </c>
      <c r="B1579" s="80">
        <v>46001.322326388887</v>
      </c>
      <c r="C1579" s="81" t="s">
        <v>11</v>
      </c>
    </row>
    <row r="1580" spans="1:3" ht="25.5" x14ac:dyDescent="0.25">
      <c r="A1580" s="81" t="s">
        <v>8441</v>
      </c>
      <c r="B1580" s="80">
        <v>45999.414687500001</v>
      </c>
      <c r="C1580" s="81" t="s">
        <v>8442</v>
      </c>
    </row>
    <row r="1581" spans="1:3" ht="25.5" x14ac:dyDescent="0.25">
      <c r="A1581" s="81" t="s">
        <v>8443</v>
      </c>
      <c r="B1581" s="80">
        <v>46000.564421296294</v>
      </c>
      <c r="C1581" s="81" t="s">
        <v>8444</v>
      </c>
    </row>
    <row r="1582" spans="1:3" ht="25.5" x14ac:dyDescent="0.25">
      <c r="A1582" s="81" t="s">
        <v>8445</v>
      </c>
      <c r="B1582" s="80">
        <v>46000.563275462962</v>
      </c>
      <c r="C1582" s="81" t="s">
        <v>8444</v>
      </c>
    </row>
    <row r="1583" spans="1:3" ht="25.5" x14ac:dyDescent="0.25">
      <c r="A1583" s="81" t="s">
        <v>8446</v>
      </c>
      <c r="B1583" s="80">
        <v>46001.338113425925</v>
      </c>
      <c r="C1583" s="81" t="s">
        <v>11</v>
      </c>
    </row>
    <row r="1584" spans="1:3" ht="25.5" x14ac:dyDescent="0.25">
      <c r="A1584" s="81" t="s">
        <v>8447</v>
      </c>
      <c r="B1584" s="80">
        <v>46001.336747685185</v>
      </c>
      <c r="C1584" s="81" t="s">
        <v>4504</v>
      </c>
    </row>
    <row r="1585" spans="1:3" ht="25.5" x14ac:dyDescent="0.25">
      <c r="A1585" s="81" t="s">
        <v>8448</v>
      </c>
      <c r="B1585" s="80">
        <v>46001.314085648148</v>
      </c>
      <c r="C1585" s="81" t="s">
        <v>4543</v>
      </c>
    </row>
    <row r="1586" spans="1:3" ht="25.5" x14ac:dyDescent="0.25">
      <c r="A1586" s="81" t="s">
        <v>8449</v>
      </c>
      <c r="B1586" s="80">
        <v>46001.328726851854</v>
      </c>
      <c r="C1586" s="81" t="s">
        <v>4555</v>
      </c>
    </row>
    <row r="1587" spans="1:3" ht="25.5" x14ac:dyDescent="0.25">
      <c r="A1587" s="81" t="s">
        <v>8450</v>
      </c>
      <c r="B1587" s="80">
        <v>46001.327986111108</v>
      </c>
      <c r="C1587" s="81" t="s">
        <v>11</v>
      </c>
    </row>
    <row r="1588" spans="1:3" ht="25.5" x14ac:dyDescent="0.25">
      <c r="A1588" s="81" t="s">
        <v>8451</v>
      </c>
      <c r="B1588" s="80">
        <v>46000.738252314812</v>
      </c>
      <c r="C1588" s="81" t="s">
        <v>12</v>
      </c>
    </row>
    <row r="1589" spans="1:3" ht="25.5" x14ac:dyDescent="0.25">
      <c r="A1589" s="81" t="s">
        <v>8452</v>
      </c>
      <c r="B1589" s="80">
        <v>46001.319363425922</v>
      </c>
      <c r="C1589" s="81" t="s">
        <v>4504</v>
      </c>
    </row>
    <row r="1590" spans="1:3" ht="25.5" x14ac:dyDescent="0.25">
      <c r="A1590" s="81" t="s">
        <v>8453</v>
      </c>
      <c r="B1590" s="80">
        <v>46001.314745370371</v>
      </c>
      <c r="C1590" s="81" t="s">
        <v>4504</v>
      </c>
    </row>
    <row r="1591" spans="1:3" ht="25.5" x14ac:dyDescent="0.25">
      <c r="A1591" s="81" t="s">
        <v>8454</v>
      </c>
      <c r="B1591" s="80">
        <v>46000.432083333333</v>
      </c>
      <c r="C1591" s="81" t="s">
        <v>4543</v>
      </c>
    </row>
    <row r="1592" spans="1:3" ht="25.5" x14ac:dyDescent="0.25">
      <c r="A1592" s="81" t="s">
        <v>8455</v>
      </c>
      <c r="B1592" s="80">
        <v>46001.303518518522</v>
      </c>
      <c r="C1592" s="81" t="s">
        <v>11</v>
      </c>
    </row>
    <row r="1593" spans="1:3" ht="25.5" x14ac:dyDescent="0.25">
      <c r="A1593" s="81" t="s">
        <v>8456</v>
      </c>
      <c r="B1593" s="80">
        <v>46001.286238425928</v>
      </c>
      <c r="C1593" s="81" t="s">
        <v>4555</v>
      </c>
    </row>
    <row r="1594" spans="1:3" ht="25.5" x14ac:dyDescent="0.25">
      <c r="A1594" s="81" t="s">
        <v>8457</v>
      </c>
      <c r="B1594" s="80">
        <v>45999.443356481483</v>
      </c>
      <c r="C1594" s="81" t="s">
        <v>8266</v>
      </c>
    </row>
    <row r="1595" spans="1:3" ht="25.5" x14ac:dyDescent="0.25">
      <c r="A1595" s="81" t="s">
        <v>8458</v>
      </c>
      <c r="B1595" s="80">
        <v>46001.294317129628</v>
      </c>
      <c r="C1595" s="81" t="s">
        <v>4504</v>
      </c>
    </row>
    <row r="1596" spans="1:3" ht="25.5" x14ac:dyDescent="0.25">
      <c r="A1596" s="81" t="s">
        <v>8459</v>
      </c>
      <c r="B1596" s="80">
        <v>46001.290497685186</v>
      </c>
      <c r="C1596" s="81" t="s">
        <v>11</v>
      </c>
    </row>
    <row r="1597" spans="1:3" ht="25.5" x14ac:dyDescent="0.25">
      <c r="A1597" s="81" t="s">
        <v>8460</v>
      </c>
      <c r="B1597" s="80">
        <v>46000.286736111113</v>
      </c>
      <c r="C1597" s="81" t="s">
        <v>11</v>
      </c>
    </row>
    <row r="1598" spans="1:3" ht="25.5" x14ac:dyDescent="0.25">
      <c r="A1598" s="81" t="s">
        <v>8461</v>
      </c>
      <c r="B1598" s="80">
        <v>46000.583761574075</v>
      </c>
      <c r="C1598" s="81" t="s">
        <v>6934</v>
      </c>
    </row>
    <row r="1599" spans="1:3" ht="25.5" x14ac:dyDescent="0.25">
      <c r="A1599" s="81" t="s">
        <v>8462</v>
      </c>
      <c r="B1599" s="80">
        <v>46000.660254629627</v>
      </c>
      <c r="C1599" s="81" t="s">
        <v>13</v>
      </c>
    </row>
    <row r="1600" spans="1:3" ht="38.25" x14ac:dyDescent="0.25">
      <c r="A1600" s="81" t="s">
        <v>8463</v>
      </c>
      <c r="B1600" s="80">
        <v>46001.266412037039</v>
      </c>
      <c r="C1600" s="81" t="s">
        <v>4505</v>
      </c>
    </row>
    <row r="1601" spans="1:3" ht="25.5" x14ac:dyDescent="0.25">
      <c r="A1601" s="81" t="s">
        <v>8464</v>
      </c>
      <c r="B1601" s="80">
        <v>46001.270740740743</v>
      </c>
      <c r="C1601" s="81" t="s">
        <v>4555</v>
      </c>
    </row>
    <row r="1602" spans="1:3" ht="25.5" x14ac:dyDescent="0.25">
      <c r="A1602" s="81" t="s">
        <v>8465</v>
      </c>
      <c r="B1602" s="80">
        <v>46001.253182870372</v>
      </c>
      <c r="C1602" s="81" t="s">
        <v>167</v>
      </c>
    </row>
    <row r="1603" spans="1:3" ht="25.5" x14ac:dyDescent="0.25">
      <c r="A1603" s="81" t="s">
        <v>8466</v>
      </c>
      <c r="B1603" s="80">
        <v>46001.26363425926</v>
      </c>
      <c r="C1603" s="81" t="s">
        <v>4504</v>
      </c>
    </row>
    <row r="1604" spans="1:3" ht="25.5" x14ac:dyDescent="0.25">
      <c r="A1604" s="81" t="s">
        <v>8467</v>
      </c>
      <c r="B1604" s="80">
        <v>46001.260196759256</v>
      </c>
      <c r="C1604" s="81" t="s">
        <v>11</v>
      </c>
    </row>
    <row r="1605" spans="1:3" ht="25.5" x14ac:dyDescent="0.25">
      <c r="A1605" s="81" t="s">
        <v>8468</v>
      </c>
      <c r="B1605" s="80">
        <v>46001.252986111111</v>
      </c>
      <c r="C1605" s="81" t="s">
        <v>4504</v>
      </c>
    </row>
    <row r="1606" spans="1:3" ht="25.5" x14ac:dyDescent="0.25">
      <c r="A1606" s="81" t="s">
        <v>8469</v>
      </c>
      <c r="B1606" s="80">
        <v>46001.239085648151</v>
      </c>
      <c r="C1606" s="81" t="s">
        <v>199</v>
      </c>
    </row>
    <row r="1607" spans="1:3" ht="63.75" x14ac:dyDescent="0.25">
      <c r="A1607" s="81" t="s">
        <v>8470</v>
      </c>
      <c r="B1607" s="80">
        <v>46000.686620370368</v>
      </c>
      <c r="C1607" s="81" t="s">
        <v>4605</v>
      </c>
    </row>
    <row r="1608" spans="1:3" ht="25.5" x14ac:dyDescent="0.25">
      <c r="A1608" s="81" t="s">
        <v>8471</v>
      </c>
      <c r="B1608" s="80">
        <v>46001.237766203703</v>
      </c>
      <c r="C1608" s="81" t="s">
        <v>199</v>
      </c>
    </row>
    <row r="1609" spans="1:3" ht="25.5" x14ac:dyDescent="0.25">
      <c r="A1609" s="81" t="s">
        <v>8472</v>
      </c>
      <c r="B1609" s="80">
        <v>46001.164490740739</v>
      </c>
      <c r="C1609" s="81" t="s">
        <v>167</v>
      </c>
    </row>
    <row r="1610" spans="1:3" ht="25.5" x14ac:dyDescent="0.25">
      <c r="A1610" s="81" t="s">
        <v>8473</v>
      </c>
      <c r="B1610" s="80">
        <v>46000.874386574076</v>
      </c>
      <c r="C1610" s="81" t="s">
        <v>167</v>
      </c>
    </row>
    <row r="1611" spans="1:3" ht="25.5" x14ac:dyDescent="0.25">
      <c r="A1611" s="81" t="s">
        <v>8474</v>
      </c>
      <c r="B1611" s="80">
        <v>46000.873402777775</v>
      </c>
      <c r="C1611" s="81" t="s">
        <v>167</v>
      </c>
    </row>
    <row r="1612" spans="1:3" ht="25.5" x14ac:dyDescent="0.25">
      <c r="A1612" s="81" t="s">
        <v>8475</v>
      </c>
      <c r="B1612" s="80">
        <v>46000.481319444443</v>
      </c>
      <c r="C1612" s="81" t="s">
        <v>4838</v>
      </c>
    </row>
    <row r="1613" spans="1:3" ht="25.5" x14ac:dyDescent="0.25">
      <c r="A1613" s="81" t="s">
        <v>8476</v>
      </c>
      <c r="B1613" s="80">
        <v>46000.724930555552</v>
      </c>
      <c r="C1613" s="81" t="s">
        <v>4536</v>
      </c>
    </row>
    <row r="1614" spans="1:3" ht="25.5" x14ac:dyDescent="0.25">
      <c r="A1614" s="81" t="s">
        <v>8477</v>
      </c>
      <c r="B1614" s="80">
        <v>46000.596192129633</v>
      </c>
      <c r="C1614" s="81" t="s">
        <v>4622</v>
      </c>
    </row>
    <row r="1615" spans="1:3" ht="25.5" x14ac:dyDescent="0.25">
      <c r="A1615" s="81" t="s">
        <v>8478</v>
      </c>
      <c r="B1615" s="80">
        <v>46000.703750000001</v>
      </c>
      <c r="C1615" s="81" t="s">
        <v>4536</v>
      </c>
    </row>
    <row r="1616" spans="1:3" ht="25.5" x14ac:dyDescent="0.25">
      <c r="A1616" s="81" t="s">
        <v>8479</v>
      </c>
      <c r="B1616" s="80">
        <v>45999.48097222222</v>
      </c>
      <c r="C1616" s="81" t="s">
        <v>8391</v>
      </c>
    </row>
    <row r="1617" spans="1:3" ht="38.25" x14ac:dyDescent="0.25">
      <c r="A1617" s="81" t="s">
        <v>8480</v>
      </c>
      <c r="B1617" s="80">
        <v>46000.704953703702</v>
      </c>
      <c r="C1617" s="81" t="s">
        <v>4506</v>
      </c>
    </row>
    <row r="1618" spans="1:3" x14ac:dyDescent="0.25">
      <c r="A1618" s="81" t="s">
        <v>8481</v>
      </c>
      <c r="B1618" s="80">
        <v>45999.458078703705</v>
      </c>
      <c r="C1618" s="81" t="s">
        <v>8482</v>
      </c>
    </row>
    <row r="1619" spans="1:3" ht="25.5" x14ac:dyDescent="0.25">
      <c r="A1619" s="81" t="s">
        <v>8483</v>
      </c>
      <c r="B1619" s="80">
        <v>46000.658622685187</v>
      </c>
      <c r="C1619" s="81" t="s">
        <v>4815</v>
      </c>
    </row>
    <row r="1620" spans="1:3" ht="25.5" x14ac:dyDescent="0.25">
      <c r="A1620" s="81" t="s">
        <v>8484</v>
      </c>
      <c r="B1620" s="80">
        <v>46000.660451388889</v>
      </c>
      <c r="C1620" s="81" t="s">
        <v>4815</v>
      </c>
    </row>
    <row r="1621" spans="1:3" ht="25.5" x14ac:dyDescent="0.25">
      <c r="A1621" s="81" t="s">
        <v>8485</v>
      </c>
      <c r="B1621" s="80">
        <v>46000.55201388889</v>
      </c>
      <c r="C1621" s="81" t="s">
        <v>7430</v>
      </c>
    </row>
    <row r="1622" spans="1:3" ht="25.5" x14ac:dyDescent="0.25">
      <c r="A1622" s="81" t="s">
        <v>8486</v>
      </c>
      <c r="B1622" s="80">
        <v>46000.677442129629</v>
      </c>
      <c r="C1622" s="81" t="s">
        <v>7</v>
      </c>
    </row>
    <row r="1623" spans="1:3" ht="25.5" x14ac:dyDescent="0.25">
      <c r="A1623" s="81" t="s">
        <v>8487</v>
      </c>
      <c r="B1623" s="80">
        <v>46000.501377314817</v>
      </c>
      <c r="C1623" s="81" t="s">
        <v>8488</v>
      </c>
    </row>
    <row r="1624" spans="1:3" ht="25.5" x14ac:dyDescent="0.25">
      <c r="A1624" s="81" t="s">
        <v>8489</v>
      </c>
      <c r="B1624" s="80">
        <v>46000.49628472222</v>
      </c>
      <c r="C1624" s="81" t="s">
        <v>8490</v>
      </c>
    </row>
    <row r="1625" spans="1:3" ht="25.5" x14ac:dyDescent="0.25">
      <c r="A1625" s="81" t="s">
        <v>8491</v>
      </c>
      <c r="B1625" s="80">
        <v>46000.498993055553</v>
      </c>
      <c r="C1625" s="81" t="s">
        <v>8065</v>
      </c>
    </row>
    <row r="1626" spans="1:3" ht="25.5" x14ac:dyDescent="0.25">
      <c r="A1626" s="81" t="s">
        <v>8492</v>
      </c>
      <c r="B1626" s="80">
        <v>46000.659861111111</v>
      </c>
      <c r="C1626" s="81" t="s">
        <v>4534</v>
      </c>
    </row>
    <row r="1627" spans="1:3" ht="38.25" x14ac:dyDescent="0.25">
      <c r="A1627" s="81" t="s">
        <v>8493</v>
      </c>
      <c r="B1627" s="80">
        <v>46000.496157407404</v>
      </c>
      <c r="C1627" s="81" t="s">
        <v>8494</v>
      </c>
    </row>
    <row r="1628" spans="1:3" ht="38.25" x14ac:dyDescent="0.25">
      <c r="A1628" s="81" t="s">
        <v>8495</v>
      </c>
      <c r="B1628" s="80">
        <v>46000.50608796296</v>
      </c>
      <c r="C1628" s="81" t="s">
        <v>7119</v>
      </c>
    </row>
    <row r="1629" spans="1:3" ht="25.5" x14ac:dyDescent="0.25">
      <c r="A1629" s="81" t="s">
        <v>8496</v>
      </c>
      <c r="B1629" s="80">
        <v>46000.424803240741</v>
      </c>
      <c r="C1629" s="81" t="s">
        <v>7126</v>
      </c>
    </row>
    <row r="1630" spans="1:3" ht="25.5" x14ac:dyDescent="0.25">
      <c r="A1630" s="81" t="s">
        <v>8497</v>
      </c>
      <c r="B1630" s="80">
        <v>45999.640243055554</v>
      </c>
      <c r="C1630" s="81" t="s">
        <v>8498</v>
      </c>
    </row>
    <row r="1631" spans="1:3" ht="25.5" x14ac:dyDescent="0.25">
      <c r="A1631" s="81" t="s">
        <v>8499</v>
      </c>
      <c r="B1631" s="80">
        <v>46000.489664351851</v>
      </c>
      <c r="C1631" s="81" t="s">
        <v>5109</v>
      </c>
    </row>
    <row r="1632" spans="1:3" ht="25.5" x14ac:dyDescent="0.25">
      <c r="A1632" s="81" t="s">
        <v>8500</v>
      </c>
      <c r="B1632" s="80">
        <v>46000.212650462963</v>
      </c>
      <c r="C1632" s="81" t="s">
        <v>7558</v>
      </c>
    </row>
    <row r="1633" spans="1:3" ht="25.5" x14ac:dyDescent="0.25">
      <c r="A1633" s="81" t="s">
        <v>8501</v>
      </c>
      <c r="B1633" s="80">
        <v>46000.492534722223</v>
      </c>
      <c r="C1633" s="81" t="s">
        <v>7664</v>
      </c>
    </row>
    <row r="1634" spans="1:3" ht="25.5" x14ac:dyDescent="0.25">
      <c r="A1634" s="81" t="s">
        <v>8502</v>
      </c>
      <c r="B1634" s="80">
        <v>46000.425763888888</v>
      </c>
      <c r="C1634" s="81" t="s">
        <v>8503</v>
      </c>
    </row>
    <row r="1635" spans="1:3" ht="25.5" x14ac:dyDescent="0.25">
      <c r="A1635" s="81" t="s">
        <v>8504</v>
      </c>
      <c r="B1635" s="80">
        <v>46000.486990740741</v>
      </c>
      <c r="C1635" s="81" t="s">
        <v>4748</v>
      </c>
    </row>
    <row r="1636" spans="1:3" ht="25.5" x14ac:dyDescent="0.25">
      <c r="A1636" s="81" t="s">
        <v>8505</v>
      </c>
      <c r="B1636" s="80">
        <v>46000.625231481485</v>
      </c>
      <c r="C1636" s="81" t="s">
        <v>8506</v>
      </c>
    </row>
    <row r="1637" spans="1:3" ht="25.5" x14ac:dyDescent="0.25">
      <c r="A1637" s="81" t="s">
        <v>8507</v>
      </c>
      <c r="B1637" s="80">
        <v>46000.61582175926</v>
      </c>
      <c r="C1637" s="81" t="s">
        <v>8508</v>
      </c>
    </row>
    <row r="1638" spans="1:3" ht="25.5" x14ac:dyDescent="0.25">
      <c r="A1638" s="81" t="s">
        <v>8509</v>
      </c>
      <c r="B1638" s="80">
        <v>46000.429502314815</v>
      </c>
      <c r="C1638" s="81" t="s">
        <v>4622</v>
      </c>
    </row>
    <row r="1639" spans="1:3" ht="25.5" x14ac:dyDescent="0.25">
      <c r="A1639" s="81" t="s">
        <v>8510</v>
      </c>
      <c r="B1639" s="80">
        <v>46000.606585648151</v>
      </c>
      <c r="C1639" s="81" t="s">
        <v>4504</v>
      </c>
    </row>
    <row r="1640" spans="1:3" ht="25.5" x14ac:dyDescent="0.25">
      <c r="A1640" s="81" t="s">
        <v>8511</v>
      </c>
      <c r="B1640" s="80">
        <v>46000.60229166667</v>
      </c>
      <c r="C1640" s="81" t="s">
        <v>8512</v>
      </c>
    </row>
    <row r="1641" spans="1:3" ht="25.5" x14ac:dyDescent="0.25">
      <c r="A1641" s="81" t="s">
        <v>8513</v>
      </c>
      <c r="B1641" s="80">
        <v>46000.589444444442</v>
      </c>
      <c r="C1641" s="81" t="s">
        <v>12</v>
      </c>
    </row>
    <row r="1642" spans="1:3" ht="25.5" x14ac:dyDescent="0.25">
      <c r="A1642" s="81" t="s">
        <v>8514</v>
      </c>
      <c r="B1642" s="80">
        <v>46000.561388888891</v>
      </c>
      <c r="C1642" s="81" t="s">
        <v>8515</v>
      </c>
    </row>
    <row r="1643" spans="1:3" ht="38.25" x14ac:dyDescent="0.25">
      <c r="A1643" s="81" t="s">
        <v>8516</v>
      </c>
      <c r="B1643" s="80">
        <v>46000.596122685187</v>
      </c>
      <c r="C1643" s="81" t="s">
        <v>8517</v>
      </c>
    </row>
    <row r="1644" spans="1:3" ht="25.5" x14ac:dyDescent="0.25">
      <c r="A1644" s="81" t="s">
        <v>8518</v>
      </c>
      <c r="B1644" s="80">
        <v>46000.595682870371</v>
      </c>
      <c r="C1644" s="81" t="s">
        <v>4504</v>
      </c>
    </row>
    <row r="1645" spans="1:3" ht="25.5" x14ac:dyDescent="0.25">
      <c r="A1645" s="81" t="s">
        <v>8519</v>
      </c>
      <c r="B1645" s="80">
        <v>46000.456099537034</v>
      </c>
      <c r="C1645" s="81" t="s">
        <v>7260</v>
      </c>
    </row>
    <row r="1646" spans="1:3" ht="25.5" x14ac:dyDescent="0.25">
      <c r="A1646" s="81" t="s">
        <v>8520</v>
      </c>
      <c r="B1646" s="80">
        <v>46000.406886574077</v>
      </c>
      <c r="C1646" s="81" t="s">
        <v>4745</v>
      </c>
    </row>
    <row r="1647" spans="1:3" ht="25.5" x14ac:dyDescent="0.25">
      <c r="A1647" s="81" t="s">
        <v>8521</v>
      </c>
      <c r="B1647" s="80">
        <v>46000.311018518521</v>
      </c>
      <c r="C1647" s="81" t="s">
        <v>8522</v>
      </c>
    </row>
    <row r="1648" spans="1:3" ht="25.5" x14ac:dyDescent="0.25">
      <c r="A1648" s="81" t="s">
        <v>8523</v>
      </c>
      <c r="B1648" s="80">
        <v>46000.587719907409</v>
      </c>
      <c r="C1648" s="81" t="s">
        <v>4504</v>
      </c>
    </row>
    <row r="1649" spans="1:3" ht="25.5" x14ac:dyDescent="0.25">
      <c r="A1649" s="81" t="s">
        <v>8524</v>
      </c>
      <c r="B1649" s="80">
        <v>46000.573148148149</v>
      </c>
      <c r="C1649" s="81" t="s">
        <v>8525</v>
      </c>
    </row>
    <row r="1650" spans="1:3" ht="25.5" x14ac:dyDescent="0.25">
      <c r="A1650" s="81" t="s">
        <v>8526</v>
      </c>
      <c r="B1650" s="80">
        <v>46000.496689814812</v>
      </c>
      <c r="C1650" s="81" t="s">
        <v>8527</v>
      </c>
    </row>
    <row r="1651" spans="1:3" ht="38.25" x14ac:dyDescent="0.25">
      <c r="A1651" s="81" t="s">
        <v>8528</v>
      </c>
      <c r="B1651" s="80">
        <v>46000.581967592596</v>
      </c>
      <c r="C1651" s="81" t="s">
        <v>4617</v>
      </c>
    </row>
    <row r="1652" spans="1:3" ht="25.5" x14ac:dyDescent="0.25">
      <c r="A1652" s="81" t="s">
        <v>8529</v>
      </c>
      <c r="B1652" s="80">
        <v>46000.583449074074</v>
      </c>
      <c r="C1652" s="81" t="s">
        <v>4504</v>
      </c>
    </row>
    <row r="1653" spans="1:3" ht="25.5" x14ac:dyDescent="0.25">
      <c r="A1653" s="81" t="s">
        <v>8530</v>
      </c>
      <c r="B1653" s="80">
        <v>45999.648773148147</v>
      </c>
      <c r="C1653" s="81" t="s">
        <v>4745</v>
      </c>
    </row>
    <row r="1654" spans="1:3" ht="25.5" x14ac:dyDescent="0.25">
      <c r="A1654" s="81" t="s">
        <v>8531</v>
      </c>
      <c r="B1654" s="80">
        <v>46000.499884259261</v>
      </c>
      <c r="C1654" s="81" t="s">
        <v>8532</v>
      </c>
    </row>
    <row r="1655" spans="1:3" ht="38.25" x14ac:dyDescent="0.25">
      <c r="A1655" s="81" t="s">
        <v>8533</v>
      </c>
      <c r="B1655" s="80">
        <v>46000.580023148148</v>
      </c>
      <c r="C1655" s="81" t="s">
        <v>4617</v>
      </c>
    </row>
    <row r="1656" spans="1:3" ht="38.25" x14ac:dyDescent="0.25">
      <c r="A1656" s="81" t="s">
        <v>8534</v>
      </c>
      <c r="B1656" s="80">
        <v>46000.547615740739</v>
      </c>
      <c r="C1656" s="81" t="s">
        <v>5730</v>
      </c>
    </row>
    <row r="1657" spans="1:3" ht="25.5" x14ac:dyDescent="0.25">
      <c r="A1657" s="81" t="s">
        <v>8535</v>
      </c>
      <c r="B1657" s="80">
        <v>45999.661504629628</v>
      </c>
      <c r="C1657" s="81" t="s">
        <v>8536</v>
      </c>
    </row>
    <row r="1658" spans="1:3" ht="25.5" x14ac:dyDescent="0.25">
      <c r="A1658" s="81" t="s">
        <v>8537</v>
      </c>
      <c r="B1658" s="80">
        <v>45999.607928240737</v>
      </c>
      <c r="C1658" s="81" t="s">
        <v>4633</v>
      </c>
    </row>
    <row r="1659" spans="1:3" ht="25.5" x14ac:dyDescent="0.25">
      <c r="A1659" s="81" t="s">
        <v>8538</v>
      </c>
      <c r="B1659" s="80">
        <v>46000.561898148146</v>
      </c>
      <c r="C1659" s="81" t="s">
        <v>4630</v>
      </c>
    </row>
    <row r="1660" spans="1:3" ht="25.5" x14ac:dyDescent="0.25">
      <c r="A1660" s="81" t="s">
        <v>8539</v>
      </c>
      <c r="B1660" s="80">
        <v>46000.560358796298</v>
      </c>
      <c r="C1660" s="81" t="s">
        <v>4504</v>
      </c>
    </row>
    <row r="1661" spans="1:3" ht="25.5" x14ac:dyDescent="0.25">
      <c r="A1661" s="81" t="s">
        <v>8540</v>
      </c>
      <c r="B1661" s="80">
        <v>46000.439062500001</v>
      </c>
      <c r="C1661" s="81" t="s">
        <v>8541</v>
      </c>
    </row>
    <row r="1662" spans="1:3" ht="25.5" x14ac:dyDescent="0.25">
      <c r="A1662" s="81" t="s">
        <v>8542</v>
      </c>
      <c r="B1662" s="80">
        <v>46000.421782407408</v>
      </c>
      <c r="C1662" s="81" t="s">
        <v>5199</v>
      </c>
    </row>
    <row r="1663" spans="1:3" ht="25.5" x14ac:dyDescent="0.25">
      <c r="A1663" s="81" t="s">
        <v>8543</v>
      </c>
      <c r="B1663" s="80">
        <v>46000.554016203707</v>
      </c>
      <c r="C1663" s="81" t="s">
        <v>7</v>
      </c>
    </row>
    <row r="1664" spans="1:3" ht="25.5" x14ac:dyDescent="0.25">
      <c r="A1664" s="81" t="s">
        <v>8544</v>
      </c>
      <c r="B1664" s="80">
        <v>46000.541770833333</v>
      </c>
      <c r="C1664" s="81" t="s">
        <v>8545</v>
      </c>
    </row>
    <row r="1665" spans="1:3" ht="25.5" x14ac:dyDescent="0.25">
      <c r="A1665" s="81" t="s">
        <v>8546</v>
      </c>
      <c r="B1665" s="80">
        <v>46000.435856481483</v>
      </c>
      <c r="C1665" s="81" t="s">
        <v>8547</v>
      </c>
    </row>
    <row r="1666" spans="1:3" ht="25.5" x14ac:dyDescent="0.25">
      <c r="A1666" s="81" t="s">
        <v>8548</v>
      </c>
      <c r="B1666" s="80">
        <v>46000.488530092596</v>
      </c>
      <c r="C1666" s="81" t="s">
        <v>4838</v>
      </c>
    </row>
    <row r="1667" spans="1:3" ht="25.5" x14ac:dyDescent="0.25">
      <c r="A1667" s="81" t="s">
        <v>8549</v>
      </c>
      <c r="B1667" s="80">
        <v>46000.539641203701</v>
      </c>
      <c r="C1667" s="81" t="s">
        <v>4543</v>
      </c>
    </row>
    <row r="1668" spans="1:3" ht="25.5" x14ac:dyDescent="0.25">
      <c r="A1668" s="81" t="s">
        <v>8550</v>
      </c>
      <c r="B1668" s="80">
        <v>46000.529131944444</v>
      </c>
      <c r="C1668" s="81" t="s">
        <v>4630</v>
      </c>
    </row>
    <row r="1669" spans="1:3" ht="25.5" x14ac:dyDescent="0.25">
      <c r="A1669" s="81" t="s">
        <v>8551</v>
      </c>
      <c r="B1669" s="80">
        <v>46000.528877314813</v>
      </c>
      <c r="C1669" s="81" t="s">
        <v>4504</v>
      </c>
    </row>
    <row r="1670" spans="1:3" ht="25.5" x14ac:dyDescent="0.25">
      <c r="A1670" s="81" t="s">
        <v>8552</v>
      </c>
      <c r="B1670" s="80">
        <v>46000.525706018518</v>
      </c>
      <c r="C1670" s="81" t="s">
        <v>4504</v>
      </c>
    </row>
    <row r="1671" spans="1:3" ht="25.5" x14ac:dyDescent="0.25">
      <c r="A1671" s="81" t="s">
        <v>8553</v>
      </c>
      <c r="B1671" s="80">
        <v>45999.316527777781</v>
      </c>
      <c r="C1671" s="81" t="s">
        <v>4736</v>
      </c>
    </row>
    <row r="1672" spans="1:3" ht="25.5" x14ac:dyDescent="0.25">
      <c r="A1672" s="81" t="s">
        <v>8554</v>
      </c>
      <c r="B1672" s="80">
        <v>45999.554976851854</v>
      </c>
      <c r="C1672" s="81" t="s">
        <v>8555</v>
      </c>
    </row>
    <row r="1673" spans="1:3" ht="25.5" x14ac:dyDescent="0.25">
      <c r="A1673" s="81" t="s">
        <v>8556</v>
      </c>
      <c r="B1673" s="80">
        <v>46000.424861111111</v>
      </c>
      <c r="C1673" s="81" t="s">
        <v>7106</v>
      </c>
    </row>
    <row r="1674" spans="1:3" ht="38.25" x14ac:dyDescent="0.25">
      <c r="A1674" s="81" t="s">
        <v>8557</v>
      </c>
      <c r="B1674" s="80">
        <v>46000.514155092591</v>
      </c>
      <c r="C1674" s="81" t="s">
        <v>4617</v>
      </c>
    </row>
    <row r="1675" spans="1:3" ht="25.5" x14ac:dyDescent="0.25">
      <c r="A1675" s="81" t="s">
        <v>8558</v>
      </c>
      <c r="B1675" s="80">
        <v>46000.440775462965</v>
      </c>
      <c r="C1675" s="81" t="s">
        <v>4622</v>
      </c>
    </row>
    <row r="1676" spans="1:3" ht="25.5" x14ac:dyDescent="0.25">
      <c r="A1676" s="81" t="s">
        <v>8559</v>
      </c>
      <c r="B1676" s="80">
        <v>46000.514374999999</v>
      </c>
      <c r="C1676" s="81" t="s">
        <v>4543</v>
      </c>
    </row>
    <row r="1677" spans="1:3" ht="25.5" x14ac:dyDescent="0.25">
      <c r="A1677" s="81" t="s">
        <v>8560</v>
      </c>
      <c r="B1677" s="80">
        <v>46000.500543981485</v>
      </c>
      <c r="C1677" s="81" t="s">
        <v>4555</v>
      </c>
    </row>
    <row r="1678" spans="1:3" ht="25.5" x14ac:dyDescent="0.25">
      <c r="A1678" s="81" t="s">
        <v>8561</v>
      </c>
      <c r="B1678" s="80">
        <v>46000.492777777778</v>
      </c>
      <c r="C1678" s="81" t="s">
        <v>11</v>
      </c>
    </row>
    <row r="1679" spans="1:3" ht="25.5" x14ac:dyDescent="0.25">
      <c r="A1679" s="81" t="s">
        <v>8562</v>
      </c>
      <c r="B1679" s="80">
        <v>46000.487962962965</v>
      </c>
      <c r="C1679" s="81" t="s">
        <v>4543</v>
      </c>
    </row>
    <row r="1680" spans="1:3" ht="25.5" x14ac:dyDescent="0.25">
      <c r="A1680" s="81" t="s">
        <v>8563</v>
      </c>
      <c r="B1680" s="80">
        <v>46000.485185185185</v>
      </c>
      <c r="C1680" s="81" t="s">
        <v>12</v>
      </c>
    </row>
    <row r="1681" spans="1:3" ht="38.25" x14ac:dyDescent="0.25">
      <c r="A1681" s="81" t="s">
        <v>8564</v>
      </c>
      <c r="B1681" s="80">
        <v>46000.477106481485</v>
      </c>
      <c r="C1681" s="81" t="s">
        <v>4617</v>
      </c>
    </row>
    <row r="1682" spans="1:3" ht="25.5" x14ac:dyDescent="0.25">
      <c r="A1682" s="81" t="s">
        <v>8565</v>
      </c>
      <c r="B1682" s="80">
        <v>46000.472592592596</v>
      </c>
      <c r="C1682" s="81" t="s">
        <v>4504</v>
      </c>
    </row>
    <row r="1683" spans="1:3" ht="25.5" x14ac:dyDescent="0.25">
      <c r="A1683" s="81" t="s">
        <v>8566</v>
      </c>
      <c r="B1683" s="80">
        <v>46000.379502314812</v>
      </c>
      <c r="C1683" s="81" t="s">
        <v>8567</v>
      </c>
    </row>
    <row r="1684" spans="1:3" ht="25.5" x14ac:dyDescent="0.25">
      <c r="A1684" s="81" t="s">
        <v>8568</v>
      </c>
      <c r="B1684" s="80">
        <v>46000.454942129632</v>
      </c>
      <c r="C1684" s="81" t="s">
        <v>5721</v>
      </c>
    </row>
    <row r="1685" spans="1:3" ht="25.5" x14ac:dyDescent="0.25">
      <c r="A1685" s="81" t="s">
        <v>8569</v>
      </c>
      <c r="B1685" s="80">
        <v>46000.460405092592</v>
      </c>
      <c r="C1685" s="81" t="s">
        <v>4504</v>
      </c>
    </row>
    <row r="1686" spans="1:3" ht="25.5" x14ac:dyDescent="0.25">
      <c r="A1686" s="81" t="s">
        <v>8570</v>
      </c>
      <c r="B1686" s="80">
        <v>46000.401331018518</v>
      </c>
      <c r="C1686" s="81" t="s">
        <v>8571</v>
      </c>
    </row>
    <row r="1687" spans="1:3" ht="38.25" x14ac:dyDescent="0.25">
      <c r="A1687" s="81" t="s">
        <v>8572</v>
      </c>
      <c r="B1687" s="80">
        <v>46000.423958333333</v>
      </c>
      <c r="C1687" s="81" t="s">
        <v>8204</v>
      </c>
    </row>
    <row r="1688" spans="1:3" ht="51" x14ac:dyDescent="0.25">
      <c r="A1688" s="81" t="s">
        <v>8573</v>
      </c>
      <c r="B1688" s="80">
        <v>46000.423217592594</v>
      </c>
      <c r="C1688" s="81" t="s">
        <v>5983</v>
      </c>
    </row>
    <row r="1689" spans="1:3" ht="38.25" x14ac:dyDescent="0.25">
      <c r="A1689" s="81" t="s">
        <v>8574</v>
      </c>
      <c r="B1689" s="80">
        <v>45999.462233796294</v>
      </c>
      <c r="C1689" s="81" t="s">
        <v>7119</v>
      </c>
    </row>
    <row r="1690" spans="1:3" ht="25.5" x14ac:dyDescent="0.25">
      <c r="A1690" s="81" t="s">
        <v>8575</v>
      </c>
      <c r="B1690" s="80">
        <v>46000.446180555555</v>
      </c>
      <c r="C1690" s="81" t="s">
        <v>4536</v>
      </c>
    </row>
    <row r="1691" spans="1:3" ht="25.5" x14ac:dyDescent="0.25">
      <c r="A1691" s="81" t="s">
        <v>8576</v>
      </c>
      <c r="B1691" s="80">
        <v>45999.582511574074</v>
      </c>
      <c r="C1691" s="81" t="s">
        <v>8577</v>
      </c>
    </row>
    <row r="1692" spans="1:3" ht="38.25" x14ac:dyDescent="0.25">
      <c r="A1692" s="81" t="s">
        <v>8578</v>
      </c>
      <c r="B1692" s="80">
        <v>46000.431597222225</v>
      </c>
      <c r="C1692" s="81" t="s">
        <v>4617</v>
      </c>
    </row>
    <row r="1693" spans="1:3" ht="25.5" x14ac:dyDescent="0.25">
      <c r="A1693" s="81" t="s">
        <v>8579</v>
      </c>
      <c r="B1693" s="80">
        <v>46000.420763888891</v>
      </c>
      <c r="C1693" s="81" t="s">
        <v>7</v>
      </c>
    </row>
    <row r="1694" spans="1:3" ht="25.5" x14ac:dyDescent="0.25">
      <c r="A1694" s="81" t="s">
        <v>8580</v>
      </c>
      <c r="B1694" s="80">
        <v>46000.430254629631</v>
      </c>
      <c r="C1694" s="81" t="s">
        <v>13</v>
      </c>
    </row>
    <row r="1695" spans="1:3" ht="25.5" x14ac:dyDescent="0.25">
      <c r="A1695" s="81" t="s">
        <v>8581</v>
      </c>
      <c r="B1695" s="80">
        <v>46000.371805555558</v>
      </c>
      <c r="C1695" s="81" t="s">
        <v>7439</v>
      </c>
    </row>
    <row r="1696" spans="1:3" ht="38.25" x14ac:dyDescent="0.25">
      <c r="A1696" s="81" t="s">
        <v>8582</v>
      </c>
      <c r="B1696" s="80">
        <v>46000.376562500001</v>
      </c>
      <c r="C1696" s="81" t="s">
        <v>4889</v>
      </c>
    </row>
    <row r="1697" spans="1:3" ht="25.5" x14ac:dyDescent="0.25">
      <c r="A1697" s="81" t="s">
        <v>8583</v>
      </c>
      <c r="B1697" s="80">
        <v>46000.415138888886</v>
      </c>
      <c r="C1697" s="81" t="s">
        <v>4536</v>
      </c>
    </row>
    <row r="1698" spans="1:3" ht="25.5" x14ac:dyDescent="0.25">
      <c r="A1698" s="81" t="s">
        <v>8584</v>
      </c>
      <c r="B1698" s="80">
        <v>45999.684907407405</v>
      </c>
      <c r="C1698" s="81" t="s">
        <v>8</v>
      </c>
    </row>
    <row r="1699" spans="1:3" ht="25.5" x14ac:dyDescent="0.25">
      <c r="A1699" s="81" t="s">
        <v>8585</v>
      </c>
      <c r="B1699" s="80">
        <v>46000.416655092595</v>
      </c>
      <c r="C1699" s="81" t="s">
        <v>7</v>
      </c>
    </row>
    <row r="1700" spans="1:3" ht="25.5" x14ac:dyDescent="0.25">
      <c r="A1700" s="81" t="s">
        <v>8586</v>
      </c>
      <c r="B1700" s="80">
        <v>46000.40865740741</v>
      </c>
      <c r="C1700" s="81" t="s">
        <v>8587</v>
      </c>
    </row>
    <row r="1701" spans="1:3" ht="25.5" x14ac:dyDescent="0.25">
      <c r="A1701" s="81" t="s">
        <v>8588</v>
      </c>
      <c r="B1701" s="80">
        <v>46000.413414351853</v>
      </c>
      <c r="C1701" s="81" t="s">
        <v>4504</v>
      </c>
    </row>
    <row r="1702" spans="1:3" ht="25.5" x14ac:dyDescent="0.25">
      <c r="A1702" s="81" t="s">
        <v>8589</v>
      </c>
      <c r="B1702" s="80">
        <v>46000.410578703704</v>
      </c>
      <c r="C1702" s="81" t="s">
        <v>4504</v>
      </c>
    </row>
    <row r="1703" spans="1:3" ht="25.5" x14ac:dyDescent="0.25">
      <c r="A1703" s="81" t="s">
        <v>8590</v>
      </c>
      <c r="B1703" s="80">
        <v>46000.409421296295</v>
      </c>
      <c r="C1703" s="81" t="s">
        <v>4543</v>
      </c>
    </row>
    <row r="1704" spans="1:3" ht="25.5" x14ac:dyDescent="0.25">
      <c r="A1704" s="81" t="s">
        <v>8591</v>
      </c>
      <c r="B1704" s="80">
        <v>46000.370243055557</v>
      </c>
      <c r="C1704" s="81" t="s">
        <v>4509</v>
      </c>
    </row>
    <row r="1705" spans="1:3" ht="25.5" x14ac:dyDescent="0.25">
      <c r="A1705" s="81" t="s">
        <v>8592</v>
      </c>
      <c r="B1705" s="80">
        <v>46000.406122685185</v>
      </c>
      <c r="C1705" s="81" t="s">
        <v>4504</v>
      </c>
    </row>
    <row r="1706" spans="1:3" ht="25.5" x14ac:dyDescent="0.25">
      <c r="A1706" s="81" t="s">
        <v>8593</v>
      </c>
      <c r="B1706" s="80">
        <v>46000.394618055558</v>
      </c>
      <c r="C1706" s="81" t="s">
        <v>4504</v>
      </c>
    </row>
    <row r="1707" spans="1:3" ht="25.5" x14ac:dyDescent="0.25">
      <c r="A1707" s="81" t="s">
        <v>8594</v>
      </c>
      <c r="B1707" s="80">
        <v>46000.391608796293</v>
      </c>
      <c r="C1707" s="81" t="s">
        <v>4504</v>
      </c>
    </row>
    <row r="1708" spans="1:3" ht="25.5" x14ac:dyDescent="0.25">
      <c r="A1708" s="81" t="s">
        <v>8595</v>
      </c>
      <c r="B1708" s="80">
        <v>46000.390150462961</v>
      </c>
      <c r="C1708" s="81" t="s">
        <v>4543</v>
      </c>
    </row>
    <row r="1709" spans="1:3" ht="25.5" x14ac:dyDescent="0.25">
      <c r="A1709" s="81" t="s">
        <v>8596</v>
      </c>
      <c r="B1709" s="80">
        <v>46000.363356481481</v>
      </c>
      <c r="C1709" s="81" t="s">
        <v>4955</v>
      </c>
    </row>
    <row r="1710" spans="1:3" ht="38.25" x14ac:dyDescent="0.25">
      <c r="A1710" s="81" t="s">
        <v>8597</v>
      </c>
      <c r="B1710" s="80">
        <v>46000.380254629628</v>
      </c>
      <c r="C1710" s="81" t="s">
        <v>4506</v>
      </c>
    </row>
    <row r="1711" spans="1:3" ht="25.5" x14ac:dyDescent="0.25">
      <c r="A1711" s="81" t="s">
        <v>8598</v>
      </c>
      <c r="B1711" s="80">
        <v>46000.376354166663</v>
      </c>
      <c r="C1711" s="81" t="s">
        <v>4543</v>
      </c>
    </row>
    <row r="1712" spans="1:3" ht="25.5" x14ac:dyDescent="0.25">
      <c r="A1712" s="81" t="s">
        <v>8599</v>
      </c>
      <c r="B1712" s="80">
        <v>46000.369953703703</v>
      </c>
      <c r="C1712" s="81" t="s">
        <v>13</v>
      </c>
    </row>
    <row r="1713" spans="1:3" ht="25.5" x14ac:dyDescent="0.25">
      <c r="A1713" s="81" t="s">
        <v>8600</v>
      </c>
      <c r="B1713" s="80">
        <v>46000.369270833333</v>
      </c>
      <c r="C1713" s="81" t="s">
        <v>4504</v>
      </c>
    </row>
    <row r="1714" spans="1:3" ht="25.5" x14ac:dyDescent="0.25">
      <c r="A1714" s="81" t="s">
        <v>8601</v>
      </c>
      <c r="B1714" s="80">
        <v>46000.365127314813</v>
      </c>
      <c r="C1714" s="81" t="s">
        <v>4543</v>
      </c>
    </row>
    <row r="1715" spans="1:3" ht="25.5" x14ac:dyDescent="0.25">
      <c r="A1715" s="81" t="s">
        <v>8602</v>
      </c>
      <c r="B1715" s="80">
        <v>46000.353807870371</v>
      </c>
      <c r="C1715" s="81" t="s">
        <v>4504</v>
      </c>
    </row>
    <row r="1716" spans="1:3" ht="25.5" x14ac:dyDescent="0.25">
      <c r="A1716" s="81" t="s">
        <v>8603</v>
      </c>
      <c r="B1716" s="80">
        <v>46000.353101851855</v>
      </c>
      <c r="C1716" s="81" t="s">
        <v>4504</v>
      </c>
    </row>
    <row r="1717" spans="1:3" ht="25.5" x14ac:dyDescent="0.25">
      <c r="A1717" s="81" t="s">
        <v>8604</v>
      </c>
      <c r="B1717" s="80">
        <v>46000.198298611111</v>
      </c>
      <c r="C1717" s="81" t="s">
        <v>8605</v>
      </c>
    </row>
    <row r="1718" spans="1:3" ht="25.5" x14ac:dyDescent="0.25">
      <c r="A1718" s="81" t="s">
        <v>8606</v>
      </c>
      <c r="B1718" s="80">
        <v>45999.410925925928</v>
      </c>
      <c r="C1718" s="81" t="s">
        <v>4619</v>
      </c>
    </row>
    <row r="1719" spans="1:3" ht="38.25" x14ac:dyDescent="0.25">
      <c r="A1719" s="81" t="s">
        <v>8607</v>
      </c>
      <c r="B1719" s="80">
        <v>45999.52547453704</v>
      </c>
      <c r="C1719" s="81" t="s">
        <v>4617</v>
      </c>
    </row>
    <row r="1720" spans="1:3" ht="25.5" x14ac:dyDescent="0.25">
      <c r="A1720" s="81" t="s">
        <v>8608</v>
      </c>
      <c r="B1720" s="80">
        <v>46000.316412037035</v>
      </c>
      <c r="C1720" s="81" t="s">
        <v>4504</v>
      </c>
    </row>
    <row r="1721" spans="1:3" ht="25.5" x14ac:dyDescent="0.25">
      <c r="A1721" s="81" t="s">
        <v>8609</v>
      </c>
      <c r="B1721" s="80">
        <v>46000.305381944447</v>
      </c>
      <c r="C1721" s="81" t="s">
        <v>4504</v>
      </c>
    </row>
    <row r="1722" spans="1:3" ht="25.5" x14ac:dyDescent="0.25">
      <c r="A1722" s="81" t="s">
        <v>8610</v>
      </c>
      <c r="B1722" s="80">
        <v>46000.3046875</v>
      </c>
      <c r="C1722" s="81" t="s">
        <v>4504</v>
      </c>
    </row>
    <row r="1723" spans="1:3" ht="25.5" x14ac:dyDescent="0.25">
      <c r="A1723" s="81" t="s">
        <v>8611</v>
      </c>
      <c r="B1723" s="80">
        <v>46000.287326388891</v>
      </c>
      <c r="C1723" s="81" t="s">
        <v>4504</v>
      </c>
    </row>
    <row r="1724" spans="1:3" ht="25.5" x14ac:dyDescent="0.25">
      <c r="A1724" s="81" t="s">
        <v>8612</v>
      </c>
      <c r="B1724" s="80">
        <v>46000.231238425928</v>
      </c>
      <c r="C1724" s="81" t="s">
        <v>5463</v>
      </c>
    </row>
    <row r="1725" spans="1:3" ht="25.5" x14ac:dyDescent="0.25">
      <c r="A1725" s="81" t="s">
        <v>8613</v>
      </c>
      <c r="B1725" s="80">
        <v>45999.622534722221</v>
      </c>
      <c r="C1725" s="81" t="s">
        <v>5103</v>
      </c>
    </row>
    <row r="1726" spans="1:3" ht="25.5" x14ac:dyDescent="0.25">
      <c r="A1726" s="81" t="s">
        <v>8614</v>
      </c>
      <c r="B1726" s="80">
        <v>45999.348854166667</v>
      </c>
      <c r="C1726" s="81" t="s">
        <v>5103</v>
      </c>
    </row>
    <row r="1727" spans="1:3" ht="25.5" x14ac:dyDescent="0.25">
      <c r="A1727" s="81" t="s">
        <v>8615</v>
      </c>
      <c r="B1727" s="80">
        <v>46000.271238425928</v>
      </c>
      <c r="C1727" s="81" t="s">
        <v>4555</v>
      </c>
    </row>
    <row r="1728" spans="1:3" ht="25.5" x14ac:dyDescent="0.25">
      <c r="A1728" s="81" t="s">
        <v>8616</v>
      </c>
      <c r="B1728" s="80">
        <v>45999.954340277778</v>
      </c>
      <c r="C1728" s="81" t="s">
        <v>4504</v>
      </c>
    </row>
    <row r="1729" spans="1:3" ht="25.5" x14ac:dyDescent="0.25">
      <c r="A1729" s="81" t="s">
        <v>8617</v>
      </c>
      <c r="B1729" s="80">
        <v>45999.891261574077</v>
      </c>
      <c r="C1729" s="81" t="s">
        <v>4504</v>
      </c>
    </row>
    <row r="1730" spans="1:3" ht="25.5" x14ac:dyDescent="0.25">
      <c r="A1730" s="81" t="s">
        <v>8618</v>
      </c>
      <c r="B1730" s="80">
        <v>45999.861203703702</v>
      </c>
      <c r="C1730" s="81" t="s">
        <v>4504</v>
      </c>
    </row>
    <row r="1731" spans="1:3" ht="25.5" x14ac:dyDescent="0.25">
      <c r="A1731" s="81" t="s">
        <v>8619</v>
      </c>
      <c r="B1731" s="80">
        <v>45999.858148148145</v>
      </c>
      <c r="C1731" s="81" t="s">
        <v>7439</v>
      </c>
    </row>
    <row r="1732" spans="1:3" ht="25.5" x14ac:dyDescent="0.25">
      <c r="A1732" s="81" t="s">
        <v>8620</v>
      </c>
      <c r="B1732" s="80">
        <v>45999.853981481479</v>
      </c>
      <c r="C1732" s="81" t="s">
        <v>4504</v>
      </c>
    </row>
    <row r="1733" spans="1:3" ht="25.5" x14ac:dyDescent="0.25">
      <c r="A1733" s="81" t="s">
        <v>8621</v>
      </c>
      <c r="B1733" s="80">
        <v>45999.852025462962</v>
      </c>
      <c r="C1733" s="81" t="s">
        <v>4504</v>
      </c>
    </row>
    <row r="1734" spans="1:3" ht="25.5" x14ac:dyDescent="0.25">
      <c r="A1734" s="81" t="s">
        <v>8622</v>
      </c>
      <c r="B1734" s="80">
        <v>45999.59778935185</v>
      </c>
      <c r="C1734" s="81" t="s">
        <v>4776</v>
      </c>
    </row>
    <row r="1735" spans="1:3" ht="25.5" x14ac:dyDescent="0.25">
      <c r="A1735" s="81" t="s">
        <v>8623</v>
      </c>
      <c r="B1735" s="80">
        <v>45999.744317129633</v>
      </c>
      <c r="C1735" s="81" t="s">
        <v>4504</v>
      </c>
    </row>
    <row r="1736" spans="1:3" ht="25.5" x14ac:dyDescent="0.25">
      <c r="A1736" s="81" t="s">
        <v>8624</v>
      </c>
      <c r="B1736" s="80">
        <v>45999.707962962966</v>
      </c>
      <c r="C1736" s="81" t="s">
        <v>4504</v>
      </c>
    </row>
    <row r="1737" spans="1:3" ht="25.5" x14ac:dyDescent="0.25">
      <c r="A1737" s="81" t="s">
        <v>8625</v>
      </c>
      <c r="B1737" s="80">
        <v>45999.700995370367</v>
      </c>
      <c r="C1737" s="81" t="s">
        <v>4536</v>
      </c>
    </row>
    <row r="1738" spans="1:3" ht="25.5" x14ac:dyDescent="0.25">
      <c r="A1738" s="81" t="s">
        <v>8626</v>
      </c>
      <c r="B1738" s="80">
        <v>45999.445706018516</v>
      </c>
      <c r="C1738" s="81" t="s">
        <v>4748</v>
      </c>
    </row>
    <row r="1739" spans="1:3" ht="25.5" x14ac:dyDescent="0.25">
      <c r="A1739" s="81" t="s">
        <v>8627</v>
      </c>
      <c r="B1739" s="80">
        <v>45999.69226851852</v>
      </c>
      <c r="C1739" s="81" t="s">
        <v>8628</v>
      </c>
    </row>
    <row r="1740" spans="1:3" ht="25.5" x14ac:dyDescent="0.25">
      <c r="A1740" s="81" t="s">
        <v>8629</v>
      </c>
      <c r="B1740" s="80">
        <v>45999.677824074075</v>
      </c>
      <c r="C1740" s="81" t="s">
        <v>4536</v>
      </c>
    </row>
    <row r="1741" spans="1:3" ht="25.5" x14ac:dyDescent="0.25">
      <c r="A1741" s="81" t="s">
        <v>8630</v>
      </c>
      <c r="B1741" s="80">
        <v>45999.680509259262</v>
      </c>
      <c r="C1741" s="81" t="s">
        <v>4504</v>
      </c>
    </row>
    <row r="1742" spans="1:3" ht="25.5" x14ac:dyDescent="0.25">
      <c r="A1742" s="81" t="s">
        <v>8631</v>
      </c>
      <c r="B1742" s="80">
        <v>45999.677951388891</v>
      </c>
      <c r="C1742" s="81" t="s">
        <v>8</v>
      </c>
    </row>
    <row r="1743" spans="1:3" ht="25.5" x14ac:dyDescent="0.25">
      <c r="A1743" s="81" t="s">
        <v>8632</v>
      </c>
      <c r="B1743" s="80">
        <v>45999.484502314815</v>
      </c>
      <c r="C1743" s="81" t="s">
        <v>7260</v>
      </c>
    </row>
    <row r="1744" spans="1:3" ht="25.5" x14ac:dyDescent="0.25">
      <c r="A1744" s="81" t="s">
        <v>8633</v>
      </c>
      <c r="B1744" s="80">
        <v>45999.671631944446</v>
      </c>
      <c r="C1744" s="81" t="s">
        <v>4536</v>
      </c>
    </row>
    <row r="1745" spans="1:3" ht="25.5" x14ac:dyDescent="0.25">
      <c r="A1745" s="81" t="s">
        <v>8634</v>
      </c>
      <c r="B1745" s="80">
        <v>45999.606307870374</v>
      </c>
      <c r="C1745" s="81" t="s">
        <v>4792</v>
      </c>
    </row>
    <row r="1746" spans="1:3" ht="25.5" x14ac:dyDescent="0.25">
      <c r="A1746" s="81" t="s">
        <v>8635</v>
      </c>
      <c r="B1746" s="80">
        <v>45999.364687499998</v>
      </c>
      <c r="C1746" s="81" t="s">
        <v>4750</v>
      </c>
    </row>
    <row r="1747" spans="1:3" ht="25.5" x14ac:dyDescent="0.25">
      <c r="A1747" s="81" t="s">
        <v>8636</v>
      </c>
      <c r="B1747" s="80">
        <v>45999.672418981485</v>
      </c>
      <c r="C1747" s="81" t="s">
        <v>13</v>
      </c>
    </row>
    <row r="1748" spans="1:3" ht="25.5" x14ac:dyDescent="0.25">
      <c r="A1748" s="81" t="s">
        <v>8637</v>
      </c>
      <c r="B1748" s="80">
        <v>45999.641597222224</v>
      </c>
      <c r="C1748" s="81" t="s">
        <v>4536</v>
      </c>
    </row>
    <row r="1749" spans="1:3" ht="25.5" x14ac:dyDescent="0.25">
      <c r="A1749" s="81" t="s">
        <v>8638</v>
      </c>
      <c r="B1749" s="80">
        <v>45999.608935185184</v>
      </c>
      <c r="C1749" s="81" t="s">
        <v>4792</v>
      </c>
    </row>
    <row r="1750" spans="1:3" ht="25.5" x14ac:dyDescent="0.25">
      <c r="A1750" s="81" t="s">
        <v>8639</v>
      </c>
      <c r="B1750" s="80">
        <v>45999.642071759263</v>
      </c>
      <c r="C1750" s="81" t="s">
        <v>4504</v>
      </c>
    </row>
    <row r="1751" spans="1:3" ht="38.25" x14ac:dyDescent="0.25">
      <c r="A1751" s="81" t="s">
        <v>8640</v>
      </c>
      <c r="B1751" s="80">
        <v>45999.435983796298</v>
      </c>
      <c r="C1751" s="81" t="s">
        <v>4638</v>
      </c>
    </row>
    <row r="1752" spans="1:3" ht="25.5" x14ac:dyDescent="0.25">
      <c r="A1752" s="81" t="s">
        <v>8641</v>
      </c>
      <c r="B1752" s="80">
        <v>45999.351863425924</v>
      </c>
      <c r="C1752" s="81" t="s">
        <v>7260</v>
      </c>
    </row>
    <row r="1753" spans="1:3" ht="38.25" x14ac:dyDescent="0.25">
      <c r="A1753" s="81" t="s">
        <v>8642</v>
      </c>
      <c r="B1753" s="80">
        <v>45999.438414351855</v>
      </c>
      <c r="C1753" s="81" t="s">
        <v>4638</v>
      </c>
    </row>
    <row r="1754" spans="1:3" ht="25.5" x14ac:dyDescent="0.25">
      <c r="A1754" s="81" t="s">
        <v>8643</v>
      </c>
      <c r="B1754" s="80">
        <v>45999.632048611114</v>
      </c>
      <c r="C1754" s="81" t="s">
        <v>4536</v>
      </c>
    </row>
    <row r="1755" spans="1:3" ht="25.5" x14ac:dyDescent="0.25">
      <c r="A1755" s="81" t="s">
        <v>8644</v>
      </c>
      <c r="B1755" s="80">
        <v>45999.378865740742</v>
      </c>
      <c r="C1755" s="81" t="s">
        <v>4750</v>
      </c>
    </row>
    <row r="1756" spans="1:3" ht="25.5" x14ac:dyDescent="0.25">
      <c r="A1756" s="81" t="s">
        <v>8645</v>
      </c>
      <c r="B1756" s="80">
        <v>45999.33085648148</v>
      </c>
      <c r="C1756" s="81" t="s">
        <v>8646</v>
      </c>
    </row>
    <row r="1757" spans="1:3" ht="25.5" x14ac:dyDescent="0.25">
      <c r="A1757" s="81" t="s">
        <v>8647</v>
      </c>
      <c r="B1757" s="80">
        <v>45999.611342592594</v>
      </c>
      <c r="C1757" s="81" t="s">
        <v>4504</v>
      </c>
    </row>
    <row r="1758" spans="1:3" ht="38.25" x14ac:dyDescent="0.25">
      <c r="A1758" s="81" t="s">
        <v>8648</v>
      </c>
      <c r="B1758" s="80">
        <v>45999.607766203706</v>
      </c>
      <c r="C1758" s="81" t="s">
        <v>4617</v>
      </c>
    </row>
    <row r="1759" spans="1:3" ht="25.5" x14ac:dyDescent="0.25">
      <c r="A1759" s="81" t="s">
        <v>8649</v>
      </c>
      <c r="B1759" s="80">
        <v>45999.482233796298</v>
      </c>
      <c r="C1759" s="81" t="s">
        <v>8650</v>
      </c>
    </row>
    <row r="1760" spans="1:3" ht="25.5" x14ac:dyDescent="0.25">
      <c r="A1760" s="81" t="s">
        <v>8651</v>
      </c>
      <c r="B1760" s="80">
        <v>45999.59883101852</v>
      </c>
      <c r="C1760" s="81" t="s">
        <v>8</v>
      </c>
    </row>
    <row r="1761" spans="1:3" ht="25.5" x14ac:dyDescent="0.25">
      <c r="A1761" s="81" t="s">
        <v>8652</v>
      </c>
      <c r="B1761" s="80">
        <v>45999.410115740742</v>
      </c>
      <c r="C1761" s="81" t="s">
        <v>5463</v>
      </c>
    </row>
    <row r="1762" spans="1:3" ht="25.5" x14ac:dyDescent="0.25">
      <c r="A1762" s="81" t="s">
        <v>8653</v>
      </c>
      <c r="B1762" s="80">
        <v>45999.589502314811</v>
      </c>
      <c r="C1762" s="81" t="s">
        <v>8654</v>
      </c>
    </row>
    <row r="1763" spans="1:3" ht="25.5" x14ac:dyDescent="0.25">
      <c r="A1763" s="81" t="s">
        <v>8655</v>
      </c>
      <c r="B1763" s="80">
        <v>45999.554884259262</v>
      </c>
      <c r="C1763" s="81" t="s">
        <v>8656</v>
      </c>
    </row>
    <row r="1764" spans="1:3" ht="25.5" x14ac:dyDescent="0.25">
      <c r="A1764" s="81" t="s">
        <v>8657</v>
      </c>
      <c r="B1764" s="80">
        <v>45999.583321759259</v>
      </c>
      <c r="C1764" s="81" t="s">
        <v>4504</v>
      </c>
    </row>
    <row r="1765" spans="1:3" ht="25.5" x14ac:dyDescent="0.25">
      <c r="A1765" s="81" t="s">
        <v>8658</v>
      </c>
      <c r="B1765" s="80">
        <v>45999.575057870374</v>
      </c>
      <c r="C1765" s="81" t="s">
        <v>4504</v>
      </c>
    </row>
    <row r="1766" spans="1:3" ht="25.5" x14ac:dyDescent="0.25">
      <c r="A1766" s="81" t="s">
        <v>8659</v>
      </c>
      <c r="B1766" s="80">
        <v>45999.565520833334</v>
      </c>
      <c r="C1766" s="81" t="s">
        <v>4543</v>
      </c>
    </row>
    <row r="1767" spans="1:3" ht="25.5" x14ac:dyDescent="0.25">
      <c r="A1767" s="81" t="s">
        <v>8660</v>
      </c>
      <c r="B1767" s="80">
        <v>45999.442499999997</v>
      </c>
      <c r="C1767" s="81" t="s">
        <v>4748</v>
      </c>
    </row>
    <row r="1768" spans="1:3" ht="25.5" x14ac:dyDescent="0.25">
      <c r="A1768" s="81" t="s">
        <v>8661</v>
      </c>
      <c r="B1768" s="80">
        <v>45999.526053240741</v>
      </c>
      <c r="C1768" s="81" t="s">
        <v>4622</v>
      </c>
    </row>
    <row r="1769" spans="1:3" ht="25.5" x14ac:dyDescent="0.25">
      <c r="A1769" s="81" t="s">
        <v>8662</v>
      </c>
      <c r="B1769" s="80">
        <v>45999.562071759261</v>
      </c>
      <c r="C1769" s="81" t="s">
        <v>11</v>
      </c>
    </row>
    <row r="1770" spans="1:3" ht="38.25" x14ac:dyDescent="0.25">
      <c r="A1770" s="81" t="s">
        <v>8663</v>
      </c>
      <c r="B1770" s="80">
        <v>45999.506192129629</v>
      </c>
      <c r="C1770" s="81" t="s">
        <v>4629</v>
      </c>
    </row>
    <row r="1771" spans="1:3" ht="25.5" x14ac:dyDescent="0.25">
      <c r="A1771" s="81" t="s">
        <v>8664</v>
      </c>
      <c r="B1771" s="80">
        <v>45999.486828703702</v>
      </c>
      <c r="C1771" s="81" t="s">
        <v>8665</v>
      </c>
    </row>
    <row r="1772" spans="1:3" ht="25.5" x14ac:dyDescent="0.25">
      <c r="A1772" s="81" t="s">
        <v>8666</v>
      </c>
      <c r="B1772" s="80">
        <v>45999.521365740744</v>
      </c>
      <c r="C1772" s="81" t="s">
        <v>4622</v>
      </c>
    </row>
    <row r="1773" spans="1:3" ht="25.5" x14ac:dyDescent="0.25">
      <c r="A1773" s="81" t="s">
        <v>8667</v>
      </c>
      <c r="B1773" s="80">
        <v>45999.362337962964</v>
      </c>
      <c r="C1773" s="81" t="s">
        <v>8668</v>
      </c>
    </row>
    <row r="1774" spans="1:3" ht="25.5" x14ac:dyDescent="0.25">
      <c r="A1774" s="81" t="s">
        <v>8669</v>
      </c>
      <c r="B1774" s="80">
        <v>45999.476863425924</v>
      </c>
      <c r="C1774" s="81" t="s">
        <v>4751</v>
      </c>
    </row>
    <row r="1775" spans="1:3" ht="25.5" x14ac:dyDescent="0.25">
      <c r="A1775" s="81" t="s">
        <v>8670</v>
      </c>
      <c r="B1775" s="80">
        <v>45999.478020833332</v>
      </c>
      <c r="C1775" s="81" t="s">
        <v>4622</v>
      </c>
    </row>
    <row r="1776" spans="1:3" ht="25.5" x14ac:dyDescent="0.25">
      <c r="A1776" s="81" t="s">
        <v>8671</v>
      </c>
      <c r="B1776" s="80">
        <v>45999.461296296293</v>
      </c>
      <c r="C1776" s="81" t="s">
        <v>7106</v>
      </c>
    </row>
    <row r="1777" spans="1:3" ht="38.25" x14ac:dyDescent="0.25">
      <c r="A1777" s="81" t="s">
        <v>8672</v>
      </c>
      <c r="B1777" s="80">
        <v>45999.52648148148</v>
      </c>
      <c r="C1777" s="81" t="s">
        <v>4617</v>
      </c>
    </row>
    <row r="1778" spans="1:3" ht="25.5" x14ac:dyDescent="0.25">
      <c r="A1778" s="81" t="s">
        <v>8673</v>
      </c>
      <c r="B1778" s="80">
        <v>45999.495810185188</v>
      </c>
      <c r="C1778" s="81" t="s">
        <v>4627</v>
      </c>
    </row>
    <row r="1779" spans="1:3" ht="38.25" x14ac:dyDescent="0.25">
      <c r="A1779" s="81" t="s">
        <v>8674</v>
      </c>
      <c r="B1779" s="80">
        <v>45999.523877314816</v>
      </c>
      <c r="C1779" s="81" t="s">
        <v>4617</v>
      </c>
    </row>
    <row r="1780" spans="1:3" ht="25.5" x14ac:dyDescent="0.25">
      <c r="A1780" s="81" t="s">
        <v>8675</v>
      </c>
      <c r="B1780" s="80">
        <v>45999.523668981485</v>
      </c>
      <c r="C1780" s="81" t="s">
        <v>4504</v>
      </c>
    </row>
    <row r="1781" spans="1:3" ht="38.25" x14ac:dyDescent="0.25">
      <c r="A1781" s="81" t="s">
        <v>8676</v>
      </c>
      <c r="B1781" s="80">
        <v>45999.522488425922</v>
      </c>
      <c r="C1781" s="81" t="s">
        <v>4617</v>
      </c>
    </row>
    <row r="1782" spans="1:3" ht="25.5" x14ac:dyDescent="0.25">
      <c r="A1782" s="81" t="s">
        <v>8677</v>
      </c>
      <c r="B1782" s="80">
        <v>45999.52207175926</v>
      </c>
      <c r="C1782" s="81" t="s">
        <v>4504</v>
      </c>
    </row>
    <row r="1783" spans="1:3" ht="38.25" x14ac:dyDescent="0.25">
      <c r="A1783" s="81" t="s">
        <v>8678</v>
      </c>
      <c r="B1783" s="80">
        <v>45999.520856481482</v>
      </c>
      <c r="C1783" s="81" t="s">
        <v>4617</v>
      </c>
    </row>
    <row r="1784" spans="1:3" x14ac:dyDescent="0.25">
      <c r="A1784" s="81" t="s">
        <v>8679</v>
      </c>
      <c r="B1784" s="80">
        <v>45999.322824074072</v>
      </c>
      <c r="C1784" s="81" t="s">
        <v>4739</v>
      </c>
    </row>
    <row r="1785" spans="1:3" ht="25.5" x14ac:dyDescent="0.25">
      <c r="A1785" s="81" t="s">
        <v>8680</v>
      </c>
      <c r="B1785" s="80">
        <v>45999.499641203707</v>
      </c>
      <c r="C1785" s="81" t="s">
        <v>8681</v>
      </c>
    </row>
    <row r="1786" spans="1:3" ht="25.5" x14ac:dyDescent="0.25">
      <c r="A1786" s="81" t="s">
        <v>8682</v>
      </c>
      <c r="B1786" s="80">
        <v>45999.51462962963</v>
      </c>
      <c r="C1786" s="81" t="s">
        <v>4543</v>
      </c>
    </row>
    <row r="1787" spans="1:3" ht="25.5" x14ac:dyDescent="0.25">
      <c r="A1787" s="81" t="s">
        <v>8683</v>
      </c>
      <c r="B1787" s="80">
        <v>45999.513749999998</v>
      </c>
      <c r="C1787" s="81" t="s">
        <v>4504</v>
      </c>
    </row>
    <row r="1788" spans="1:3" ht="25.5" x14ac:dyDescent="0.25">
      <c r="A1788" s="81" t="s">
        <v>8684</v>
      </c>
      <c r="B1788" s="80">
        <v>45999.505995370368</v>
      </c>
      <c r="C1788" s="81" t="s">
        <v>4504</v>
      </c>
    </row>
    <row r="1789" spans="1:3" ht="25.5" x14ac:dyDescent="0.25">
      <c r="A1789" s="81" t="s">
        <v>8685</v>
      </c>
      <c r="B1789" s="80">
        <v>45999.497037037036</v>
      </c>
      <c r="C1789" s="81" t="s">
        <v>13</v>
      </c>
    </row>
    <row r="1790" spans="1:3" ht="38.25" x14ac:dyDescent="0.25">
      <c r="A1790" s="81" t="s">
        <v>8686</v>
      </c>
      <c r="B1790" s="80">
        <v>45999.451296296298</v>
      </c>
      <c r="C1790" s="81" t="s">
        <v>4809</v>
      </c>
    </row>
    <row r="1791" spans="1:3" ht="38.25" x14ac:dyDescent="0.25">
      <c r="A1791" s="81" t="s">
        <v>8687</v>
      </c>
      <c r="B1791" s="80">
        <v>45999.45521990741</v>
      </c>
      <c r="C1791" s="81" t="s">
        <v>4809</v>
      </c>
    </row>
    <row r="1792" spans="1:3" ht="38.25" x14ac:dyDescent="0.25">
      <c r="A1792" s="81" t="s">
        <v>8688</v>
      </c>
      <c r="B1792" s="80">
        <v>45999.452372685184</v>
      </c>
      <c r="C1792" s="81" t="s">
        <v>4809</v>
      </c>
    </row>
    <row r="1793" spans="1:3" ht="38.25" x14ac:dyDescent="0.25">
      <c r="A1793" s="81" t="s">
        <v>8689</v>
      </c>
      <c r="B1793" s="80">
        <v>45999.450046296297</v>
      </c>
      <c r="C1793" s="81" t="s">
        <v>4809</v>
      </c>
    </row>
    <row r="1794" spans="1:3" ht="38.25" x14ac:dyDescent="0.25">
      <c r="A1794" s="81" t="s">
        <v>8690</v>
      </c>
      <c r="B1794" s="80">
        <v>45999.453912037039</v>
      </c>
      <c r="C1794" s="81" t="s">
        <v>4809</v>
      </c>
    </row>
    <row r="1795" spans="1:3" ht="38.25" x14ac:dyDescent="0.25">
      <c r="A1795" s="81" t="s">
        <v>8691</v>
      </c>
      <c r="B1795" s="80">
        <v>45999.453159722223</v>
      </c>
      <c r="C1795" s="81" t="s">
        <v>4809</v>
      </c>
    </row>
    <row r="1796" spans="1:3" ht="38.25" x14ac:dyDescent="0.25">
      <c r="A1796" s="81" t="s">
        <v>8692</v>
      </c>
      <c r="B1796" s="80">
        <v>45999.464745370373</v>
      </c>
      <c r="C1796" s="81" t="s">
        <v>4809</v>
      </c>
    </row>
    <row r="1797" spans="1:3" ht="38.25" x14ac:dyDescent="0.25">
      <c r="A1797" s="81" t="s">
        <v>8693</v>
      </c>
      <c r="B1797" s="80">
        <v>45999.456446759257</v>
      </c>
      <c r="C1797" s="81" t="s">
        <v>4809</v>
      </c>
    </row>
    <row r="1798" spans="1:3" ht="38.25" x14ac:dyDescent="0.25">
      <c r="A1798" s="81" t="s">
        <v>8694</v>
      </c>
      <c r="B1798" s="80">
        <v>45999.45820601852</v>
      </c>
      <c r="C1798" s="81" t="s">
        <v>4809</v>
      </c>
    </row>
    <row r="1799" spans="1:3" ht="38.25" x14ac:dyDescent="0.25">
      <c r="A1799" s="81" t="s">
        <v>8695</v>
      </c>
      <c r="B1799" s="80">
        <v>45999.462071759262</v>
      </c>
      <c r="C1799" s="81" t="s">
        <v>4809</v>
      </c>
    </row>
    <row r="1800" spans="1:3" ht="38.25" x14ac:dyDescent="0.25">
      <c r="A1800" s="81" t="s">
        <v>8696</v>
      </c>
      <c r="B1800" s="80">
        <v>45999.463055555556</v>
      </c>
      <c r="C1800" s="81" t="s">
        <v>4809</v>
      </c>
    </row>
    <row r="1801" spans="1:3" ht="38.25" x14ac:dyDescent="0.25">
      <c r="A1801" s="81" t="s">
        <v>8697</v>
      </c>
      <c r="B1801" s="80">
        <v>45999.465613425928</v>
      </c>
      <c r="C1801" s="81" t="s">
        <v>4809</v>
      </c>
    </row>
    <row r="1802" spans="1:3" ht="25.5" x14ac:dyDescent="0.25">
      <c r="A1802" s="81" t="s">
        <v>8698</v>
      </c>
      <c r="B1802" s="80">
        <v>45999.401053240741</v>
      </c>
      <c r="C1802" s="81" t="s">
        <v>8699</v>
      </c>
    </row>
    <row r="1803" spans="1:3" ht="38.25" x14ac:dyDescent="0.25">
      <c r="A1803" s="81" t="s">
        <v>8700</v>
      </c>
      <c r="B1803" s="80">
        <v>45999.466516203705</v>
      </c>
      <c r="C1803" s="81" t="s">
        <v>4809</v>
      </c>
    </row>
    <row r="1804" spans="1:3" ht="38.25" x14ac:dyDescent="0.25">
      <c r="A1804" s="81" t="s">
        <v>8701</v>
      </c>
      <c r="B1804" s="80">
        <v>45999.467314814814</v>
      </c>
      <c r="C1804" s="81" t="s">
        <v>4809</v>
      </c>
    </row>
    <row r="1805" spans="1:3" ht="38.25" x14ac:dyDescent="0.25">
      <c r="A1805" s="81" t="s">
        <v>8702</v>
      </c>
      <c r="B1805" s="80">
        <v>45999.468263888892</v>
      </c>
      <c r="C1805" s="81" t="s">
        <v>4809</v>
      </c>
    </row>
    <row r="1806" spans="1:3" ht="25.5" x14ac:dyDescent="0.25">
      <c r="A1806" s="81" t="s">
        <v>8703</v>
      </c>
      <c r="B1806" s="80">
        <v>45999.426724537036</v>
      </c>
      <c r="C1806" s="81" t="s">
        <v>5255</v>
      </c>
    </row>
    <row r="1807" spans="1:3" ht="25.5" x14ac:dyDescent="0.25">
      <c r="A1807" s="81" t="s">
        <v>8704</v>
      </c>
      <c r="B1807" s="80">
        <v>45999.269178240742</v>
      </c>
      <c r="C1807" s="81" t="s">
        <v>5264</v>
      </c>
    </row>
    <row r="1808" spans="1:3" ht="38.25" x14ac:dyDescent="0.25">
      <c r="A1808" s="81" t="s">
        <v>8705</v>
      </c>
      <c r="B1808" s="80">
        <v>45999.468877314815</v>
      </c>
      <c r="C1808" s="81" t="s">
        <v>4809</v>
      </c>
    </row>
    <row r="1809" spans="1:3" ht="25.5" x14ac:dyDescent="0.25">
      <c r="A1809" s="81" t="s">
        <v>8706</v>
      </c>
      <c r="B1809" s="80">
        <v>45999.465254629627</v>
      </c>
      <c r="C1809" s="81" t="s">
        <v>4637</v>
      </c>
    </row>
    <row r="1810" spans="1:3" ht="25.5" x14ac:dyDescent="0.25">
      <c r="A1810" s="81" t="s">
        <v>8707</v>
      </c>
      <c r="B1810" s="80">
        <v>45999.466249999998</v>
      </c>
      <c r="C1810" s="81" t="s">
        <v>4504</v>
      </c>
    </row>
    <row r="1811" spans="1:3" ht="25.5" x14ac:dyDescent="0.25">
      <c r="A1811" s="81" t="s">
        <v>8708</v>
      </c>
      <c r="B1811" s="80">
        <v>45999.315798611111</v>
      </c>
      <c r="C1811" s="81" t="s">
        <v>5</v>
      </c>
    </row>
    <row r="1812" spans="1:3" ht="25.5" x14ac:dyDescent="0.25">
      <c r="A1812" s="81" t="s">
        <v>8709</v>
      </c>
      <c r="B1812" s="80">
        <v>45999.4296412037</v>
      </c>
      <c r="C1812" s="81" t="s">
        <v>4838</v>
      </c>
    </row>
    <row r="1813" spans="1:3" ht="25.5" x14ac:dyDescent="0.25">
      <c r="A1813" s="81" t="s">
        <v>8710</v>
      </c>
      <c r="B1813" s="80">
        <v>45999.456631944442</v>
      </c>
      <c r="C1813" s="81" t="s">
        <v>8711</v>
      </c>
    </row>
    <row r="1814" spans="1:3" ht="25.5" x14ac:dyDescent="0.25">
      <c r="A1814" s="81" t="s">
        <v>8712</v>
      </c>
      <c r="B1814" s="80">
        <v>45999.456620370373</v>
      </c>
      <c r="C1814" s="81" t="s">
        <v>8711</v>
      </c>
    </row>
    <row r="1815" spans="1:3" ht="25.5" x14ac:dyDescent="0.25">
      <c r="A1815" s="81" t="s">
        <v>8713</v>
      </c>
      <c r="B1815" s="80">
        <v>45999.403043981481</v>
      </c>
      <c r="C1815" s="81" t="s">
        <v>5072</v>
      </c>
    </row>
    <row r="1816" spans="1:3" ht="38.25" x14ac:dyDescent="0.25">
      <c r="A1816" s="81" t="s">
        <v>8714</v>
      </c>
      <c r="B1816" s="80">
        <v>45999.431585648148</v>
      </c>
      <c r="C1816" s="81" t="s">
        <v>4809</v>
      </c>
    </row>
    <row r="1817" spans="1:3" ht="38.25" x14ac:dyDescent="0.25">
      <c r="A1817" s="81" t="s">
        <v>8715</v>
      </c>
      <c r="B1817" s="80">
        <v>45999.45040509259</v>
      </c>
      <c r="C1817" s="81" t="s">
        <v>8716</v>
      </c>
    </row>
    <row r="1818" spans="1:3" ht="38.25" x14ac:dyDescent="0.25">
      <c r="A1818" s="81" t="s">
        <v>8717</v>
      </c>
      <c r="B1818" s="80">
        <v>45999.444641203707</v>
      </c>
      <c r="C1818" s="81" t="s">
        <v>6887</v>
      </c>
    </row>
    <row r="1819" spans="1:3" ht="25.5" x14ac:dyDescent="0.25">
      <c r="A1819" s="81" t="s">
        <v>8718</v>
      </c>
      <c r="B1819" s="80">
        <v>45999.439837962964</v>
      </c>
      <c r="C1819" s="81" t="s">
        <v>7325</v>
      </c>
    </row>
    <row r="1820" spans="1:3" ht="25.5" x14ac:dyDescent="0.25">
      <c r="A1820" s="81" t="s">
        <v>8719</v>
      </c>
      <c r="B1820" s="80">
        <v>45999.441724537035</v>
      </c>
      <c r="C1820" s="81" t="s">
        <v>13</v>
      </c>
    </row>
    <row r="1821" spans="1:3" ht="25.5" x14ac:dyDescent="0.25">
      <c r="A1821" s="81" t="s">
        <v>8720</v>
      </c>
      <c r="B1821" s="80">
        <v>45999.439004629632</v>
      </c>
      <c r="C1821" s="81" t="s">
        <v>4504</v>
      </c>
    </row>
    <row r="1822" spans="1:3" ht="25.5" x14ac:dyDescent="0.25">
      <c r="A1822" s="81" t="s">
        <v>8721</v>
      </c>
      <c r="B1822" s="80">
        <v>45999.434224537035</v>
      </c>
      <c r="C1822" s="81" t="s">
        <v>8</v>
      </c>
    </row>
    <row r="1823" spans="1:3" ht="25.5" x14ac:dyDescent="0.25">
      <c r="A1823" s="81" t="s">
        <v>8722</v>
      </c>
      <c r="B1823" s="80">
        <v>45999.431550925925</v>
      </c>
      <c r="C1823" s="81" t="s">
        <v>4543</v>
      </c>
    </row>
    <row r="1824" spans="1:3" ht="25.5" x14ac:dyDescent="0.25">
      <c r="A1824" s="81" t="s">
        <v>8723</v>
      </c>
      <c r="B1824" s="80">
        <v>45999.424490740741</v>
      </c>
      <c r="C1824" s="81" t="s">
        <v>5</v>
      </c>
    </row>
    <row r="1825" spans="1:3" ht="25.5" x14ac:dyDescent="0.25">
      <c r="A1825" s="81" t="s">
        <v>8724</v>
      </c>
      <c r="B1825" s="80">
        <v>45999.415694444448</v>
      </c>
      <c r="C1825" s="81" t="s">
        <v>4543</v>
      </c>
    </row>
    <row r="1826" spans="1:3" ht="25.5" x14ac:dyDescent="0.25">
      <c r="A1826" s="81" t="s">
        <v>8725</v>
      </c>
      <c r="B1826" s="80">
        <v>45999.411886574075</v>
      </c>
      <c r="C1826" s="81" t="s">
        <v>4504</v>
      </c>
    </row>
    <row r="1827" spans="1:3" ht="25.5" x14ac:dyDescent="0.25">
      <c r="A1827" s="81" t="s">
        <v>8726</v>
      </c>
      <c r="B1827" s="80">
        <v>45999.409884259258</v>
      </c>
      <c r="C1827" s="81" t="s">
        <v>4504</v>
      </c>
    </row>
    <row r="1828" spans="1:3" ht="25.5" x14ac:dyDescent="0.25">
      <c r="A1828" s="81" t="s">
        <v>8727</v>
      </c>
      <c r="B1828" s="80">
        <v>45999.312731481485</v>
      </c>
      <c r="C1828" s="81" t="s">
        <v>8728</v>
      </c>
    </row>
    <row r="1829" spans="1:3" ht="25.5" x14ac:dyDescent="0.25">
      <c r="A1829" s="81" t="s">
        <v>8729</v>
      </c>
      <c r="B1829" s="80">
        <v>45999.399259259262</v>
      </c>
      <c r="C1829" s="81" t="s">
        <v>5</v>
      </c>
    </row>
    <row r="1830" spans="1:3" ht="25.5" x14ac:dyDescent="0.25">
      <c r="A1830" s="81" t="s">
        <v>8730</v>
      </c>
      <c r="B1830" s="80">
        <v>45999.391736111109</v>
      </c>
      <c r="C1830" s="81" t="s">
        <v>8</v>
      </c>
    </row>
    <row r="1831" spans="1:3" ht="25.5" x14ac:dyDescent="0.25">
      <c r="A1831" s="81" t="s">
        <v>8731</v>
      </c>
      <c r="B1831" s="80">
        <v>45999.386747685188</v>
      </c>
      <c r="C1831" s="81" t="s">
        <v>4504</v>
      </c>
    </row>
    <row r="1832" spans="1:3" ht="25.5" x14ac:dyDescent="0.25">
      <c r="A1832" s="81" t="s">
        <v>8732</v>
      </c>
      <c r="B1832" s="80">
        <v>45999.381469907406</v>
      </c>
      <c r="C1832" s="81" t="s">
        <v>4504</v>
      </c>
    </row>
    <row r="1833" spans="1:3" ht="25.5" x14ac:dyDescent="0.25">
      <c r="A1833" s="81" t="s">
        <v>8733</v>
      </c>
      <c r="B1833" s="80">
        <v>45999.379490740743</v>
      </c>
      <c r="C1833" s="81" t="s">
        <v>4504</v>
      </c>
    </row>
    <row r="1834" spans="1:3" ht="25.5" x14ac:dyDescent="0.25">
      <c r="A1834" s="81" t="s">
        <v>8734</v>
      </c>
      <c r="B1834" s="80">
        <v>45999.378692129627</v>
      </c>
      <c r="C1834" s="81" t="s">
        <v>4504</v>
      </c>
    </row>
    <row r="1835" spans="1:3" ht="25.5" x14ac:dyDescent="0.25">
      <c r="A1835" s="81" t="s">
        <v>8735</v>
      </c>
      <c r="B1835" s="80">
        <v>45999.374745370369</v>
      </c>
      <c r="C1835" s="81" t="s">
        <v>4504</v>
      </c>
    </row>
    <row r="1836" spans="1:3" ht="25.5" x14ac:dyDescent="0.25">
      <c r="A1836" s="81" t="s">
        <v>8736</v>
      </c>
      <c r="B1836" s="80">
        <v>45999.371319444443</v>
      </c>
      <c r="C1836" s="81" t="s">
        <v>8</v>
      </c>
    </row>
    <row r="1837" spans="1:3" ht="25.5" x14ac:dyDescent="0.25">
      <c r="A1837" s="81" t="s">
        <v>8737</v>
      </c>
      <c r="B1837" s="80">
        <v>45999.371030092596</v>
      </c>
      <c r="C1837" s="81" t="s">
        <v>8</v>
      </c>
    </row>
    <row r="1838" spans="1:3" ht="25.5" x14ac:dyDescent="0.25">
      <c r="A1838" s="81" t="s">
        <v>8738</v>
      </c>
      <c r="B1838" s="80">
        <v>45999.370995370373</v>
      </c>
      <c r="C1838" s="81" t="s">
        <v>8</v>
      </c>
    </row>
    <row r="1839" spans="1:3" ht="25.5" x14ac:dyDescent="0.25">
      <c r="A1839" s="81" t="s">
        <v>8739</v>
      </c>
      <c r="B1839" s="80">
        <v>45999.366759259261</v>
      </c>
      <c r="C1839" s="81" t="s">
        <v>11</v>
      </c>
    </row>
    <row r="1840" spans="1:3" ht="25.5" x14ac:dyDescent="0.25">
      <c r="A1840" s="81" t="s">
        <v>8740</v>
      </c>
      <c r="B1840" s="80">
        <v>45999.364594907405</v>
      </c>
      <c r="C1840" s="81" t="s">
        <v>5</v>
      </c>
    </row>
    <row r="1841" spans="1:3" ht="25.5" x14ac:dyDescent="0.25">
      <c r="A1841" s="81" t="s">
        <v>8741</v>
      </c>
      <c r="B1841" s="80">
        <v>45999.361203703702</v>
      </c>
      <c r="C1841" s="81" t="s">
        <v>11</v>
      </c>
    </row>
    <row r="1842" spans="1:3" ht="25.5" x14ac:dyDescent="0.25">
      <c r="A1842" s="81" t="s">
        <v>8742</v>
      </c>
      <c r="B1842" s="80">
        <v>45999.359942129631</v>
      </c>
      <c r="C1842" s="81" t="s">
        <v>4504</v>
      </c>
    </row>
    <row r="1843" spans="1:3" ht="25.5" x14ac:dyDescent="0.25">
      <c r="A1843" s="81" t="s">
        <v>8743</v>
      </c>
      <c r="B1843" s="80">
        <v>45999.359930555554</v>
      </c>
      <c r="C1843" s="81" t="s">
        <v>4504</v>
      </c>
    </row>
    <row r="1844" spans="1:3" ht="25.5" x14ac:dyDescent="0.25">
      <c r="A1844" s="81" t="s">
        <v>8744</v>
      </c>
      <c r="B1844" s="80">
        <v>45999.358194444445</v>
      </c>
      <c r="C1844" s="81" t="s">
        <v>4504</v>
      </c>
    </row>
    <row r="1845" spans="1:3" ht="25.5" x14ac:dyDescent="0.25">
      <c r="A1845" s="81" t="s">
        <v>8745</v>
      </c>
      <c r="B1845" s="80">
        <v>45999.356365740743</v>
      </c>
      <c r="C1845" s="81" t="s">
        <v>11</v>
      </c>
    </row>
    <row r="1846" spans="1:3" ht="25.5" x14ac:dyDescent="0.25">
      <c r="A1846" s="81" t="s">
        <v>8746</v>
      </c>
      <c r="B1846" s="80">
        <v>45999.355023148149</v>
      </c>
      <c r="C1846" s="81" t="s">
        <v>7533</v>
      </c>
    </row>
    <row r="1847" spans="1:3" ht="25.5" x14ac:dyDescent="0.25">
      <c r="A1847" s="81" t="s">
        <v>8747</v>
      </c>
      <c r="B1847" s="80">
        <v>45999.352824074071</v>
      </c>
      <c r="C1847" s="81" t="s">
        <v>4504</v>
      </c>
    </row>
    <row r="1848" spans="1:3" ht="25.5" x14ac:dyDescent="0.25">
      <c r="A1848" s="81" t="s">
        <v>8748</v>
      </c>
      <c r="B1848" s="80">
        <v>45999.351493055554</v>
      </c>
      <c r="C1848" s="81" t="s">
        <v>4504</v>
      </c>
    </row>
    <row r="1849" spans="1:3" ht="25.5" x14ac:dyDescent="0.25">
      <c r="A1849" s="81" t="s">
        <v>8749</v>
      </c>
      <c r="B1849" s="80">
        <v>45999.347199074073</v>
      </c>
      <c r="C1849" s="81" t="s">
        <v>11</v>
      </c>
    </row>
    <row r="1850" spans="1:3" ht="25.5" x14ac:dyDescent="0.25">
      <c r="A1850" s="81" t="s">
        <v>8750</v>
      </c>
      <c r="B1850" s="80">
        <v>45999.344965277778</v>
      </c>
      <c r="C1850" s="81" t="s">
        <v>4504</v>
      </c>
    </row>
    <row r="1851" spans="1:3" ht="25.5" x14ac:dyDescent="0.25">
      <c r="A1851" s="81" t="s">
        <v>8751</v>
      </c>
      <c r="B1851" s="80">
        <v>45999.343159722222</v>
      </c>
      <c r="C1851" s="81" t="s">
        <v>5</v>
      </c>
    </row>
    <row r="1852" spans="1:3" ht="25.5" x14ac:dyDescent="0.25">
      <c r="A1852" s="81" t="s">
        <v>8752</v>
      </c>
      <c r="B1852" s="80">
        <v>45999.340567129628</v>
      </c>
      <c r="C1852" s="81" t="s">
        <v>4504</v>
      </c>
    </row>
    <row r="1853" spans="1:3" ht="25.5" x14ac:dyDescent="0.25">
      <c r="A1853" s="81" t="s">
        <v>8753</v>
      </c>
      <c r="B1853" s="80">
        <v>45999.335057870368</v>
      </c>
      <c r="C1853" s="81" t="s">
        <v>4504</v>
      </c>
    </row>
    <row r="1854" spans="1:3" ht="25.5" x14ac:dyDescent="0.25">
      <c r="A1854" s="81" t="s">
        <v>8754</v>
      </c>
      <c r="B1854" s="80">
        <v>45999.332280092596</v>
      </c>
      <c r="C1854" s="81" t="s">
        <v>4504</v>
      </c>
    </row>
    <row r="1855" spans="1:3" ht="25.5" x14ac:dyDescent="0.25">
      <c r="A1855" s="81" t="s">
        <v>8755</v>
      </c>
      <c r="B1855" s="80">
        <v>45999.329039351855</v>
      </c>
      <c r="C1855" s="81" t="s">
        <v>4504</v>
      </c>
    </row>
    <row r="1856" spans="1:3" ht="25.5" x14ac:dyDescent="0.25">
      <c r="A1856" s="81" t="s">
        <v>8756</v>
      </c>
      <c r="B1856" s="80">
        <v>45999.325277777774</v>
      </c>
      <c r="C1856" s="81" t="s">
        <v>4543</v>
      </c>
    </row>
    <row r="1857" spans="1:3" ht="25.5" x14ac:dyDescent="0.25">
      <c r="A1857" s="81" t="s">
        <v>8757</v>
      </c>
      <c r="B1857" s="80">
        <v>45999.325046296297</v>
      </c>
      <c r="C1857" s="81" t="s">
        <v>4504</v>
      </c>
    </row>
    <row r="1858" spans="1:3" ht="25.5" x14ac:dyDescent="0.25">
      <c r="A1858" s="81" t="s">
        <v>8758</v>
      </c>
      <c r="B1858" s="80">
        <v>45999.324988425928</v>
      </c>
      <c r="C1858" s="81" t="s">
        <v>4504</v>
      </c>
    </row>
    <row r="1859" spans="1:3" ht="25.5" x14ac:dyDescent="0.25">
      <c r="A1859" s="81" t="s">
        <v>8759</v>
      </c>
      <c r="B1859" s="80">
        <v>45999.323310185187</v>
      </c>
      <c r="C1859" s="81" t="s">
        <v>5</v>
      </c>
    </row>
    <row r="1860" spans="1:3" ht="25.5" x14ac:dyDescent="0.25">
      <c r="A1860" s="81" t="s">
        <v>8760</v>
      </c>
      <c r="B1860" s="80">
        <v>45999.321504629632</v>
      </c>
      <c r="C1860" s="81" t="s">
        <v>4504</v>
      </c>
    </row>
    <row r="1861" spans="1:3" ht="25.5" x14ac:dyDescent="0.25">
      <c r="A1861" s="81" t="s">
        <v>8761</v>
      </c>
      <c r="B1861" s="80">
        <v>45999.318796296298</v>
      </c>
      <c r="C1861" s="81" t="s">
        <v>4504</v>
      </c>
    </row>
    <row r="1862" spans="1:3" ht="25.5" x14ac:dyDescent="0.25">
      <c r="A1862" s="81" t="s">
        <v>8762</v>
      </c>
      <c r="B1862" s="80">
        <v>45999.314872685187</v>
      </c>
      <c r="C1862" s="81" t="s">
        <v>4504</v>
      </c>
    </row>
    <row r="1863" spans="1:3" ht="25.5" x14ac:dyDescent="0.25">
      <c r="A1863" s="81" t="s">
        <v>8763</v>
      </c>
      <c r="B1863" s="80">
        <v>45999.298437500001</v>
      </c>
      <c r="C1863" s="81" t="s">
        <v>5</v>
      </c>
    </row>
    <row r="1864" spans="1:3" ht="25.5" x14ac:dyDescent="0.25">
      <c r="A1864" s="81" t="s">
        <v>8764</v>
      </c>
      <c r="B1864" s="80">
        <v>45999.292557870373</v>
      </c>
      <c r="C1864" s="81" t="s">
        <v>4504</v>
      </c>
    </row>
    <row r="1865" spans="1:3" ht="25.5" x14ac:dyDescent="0.25">
      <c r="A1865" s="81" t="s">
        <v>8765</v>
      </c>
      <c r="B1865" s="80">
        <v>45999.287824074076</v>
      </c>
      <c r="C1865" s="81" t="s">
        <v>4504</v>
      </c>
    </row>
    <row r="1866" spans="1:3" ht="25.5" x14ac:dyDescent="0.25">
      <c r="A1866" s="81" t="s">
        <v>8766</v>
      </c>
      <c r="B1866" s="80">
        <v>45999.276898148149</v>
      </c>
      <c r="C1866" s="81" t="s">
        <v>4504</v>
      </c>
    </row>
    <row r="1867" spans="1:3" ht="25.5" x14ac:dyDescent="0.25">
      <c r="A1867" s="81" t="s">
        <v>8767</v>
      </c>
      <c r="B1867" s="80">
        <v>45999.25885416667</v>
      </c>
      <c r="C1867" s="81" t="s">
        <v>4504</v>
      </c>
    </row>
    <row r="1868" spans="1:3" ht="25.5" x14ac:dyDescent="0.25">
      <c r="A1868" s="81" t="s">
        <v>8768</v>
      </c>
      <c r="B1868" s="80">
        <v>45999.24015046296</v>
      </c>
      <c r="C1868" s="81" t="s">
        <v>4504</v>
      </c>
    </row>
    <row r="1869" spans="1:3" ht="25.5" x14ac:dyDescent="0.25">
      <c r="A1869" s="81" t="s">
        <v>8769</v>
      </c>
      <c r="B1869" s="80">
        <v>45999.234710648147</v>
      </c>
      <c r="C1869" s="81" t="s">
        <v>4504</v>
      </c>
    </row>
    <row r="1870" spans="1:3" ht="25.5" x14ac:dyDescent="0.25">
      <c r="A1870" s="81" t="s">
        <v>8770</v>
      </c>
      <c r="B1870" s="80">
        <v>45999.231689814813</v>
      </c>
      <c r="C1870" s="81" t="s">
        <v>4504</v>
      </c>
    </row>
    <row r="1871" spans="1:3" ht="25.5" x14ac:dyDescent="0.25">
      <c r="A1871" s="81" t="s">
        <v>8771</v>
      </c>
      <c r="B1871" s="80">
        <v>45999.214062500003</v>
      </c>
      <c r="C1871" s="81" t="s">
        <v>4504</v>
      </c>
    </row>
    <row r="1872" spans="1:3" ht="25.5" x14ac:dyDescent="0.25">
      <c r="A1872" s="81" t="s">
        <v>8772</v>
      </c>
      <c r="B1872" s="80">
        <v>45999.176087962966</v>
      </c>
      <c r="C1872" s="81" t="s">
        <v>4504</v>
      </c>
    </row>
    <row r="1873" spans="1:3" x14ac:dyDescent="0.25">
      <c r="A1873" s="72"/>
      <c r="B1873" s="71"/>
      <c r="C1873" s="72"/>
    </row>
    <row r="1874" spans="1:3" x14ac:dyDescent="0.25">
      <c r="A1874" s="72"/>
      <c r="B1874" s="71"/>
      <c r="C1874" s="72"/>
    </row>
    <row r="1875" spans="1:3" x14ac:dyDescent="0.25">
      <c r="A1875" s="72"/>
      <c r="B1875" s="71"/>
      <c r="C1875" s="72"/>
    </row>
    <row r="1876" spans="1:3" x14ac:dyDescent="0.25">
      <c r="A1876" s="72"/>
      <c r="B1876" s="71"/>
      <c r="C1876" s="72"/>
    </row>
    <row r="1877" spans="1:3" x14ac:dyDescent="0.25">
      <c r="A1877" s="72"/>
      <c r="B1877" s="71"/>
      <c r="C1877" s="72"/>
    </row>
    <row r="1878" spans="1:3" x14ac:dyDescent="0.25">
      <c r="A1878" s="72"/>
      <c r="B1878" s="71"/>
      <c r="C1878" s="72"/>
    </row>
    <row r="1879" spans="1:3" x14ac:dyDescent="0.25">
      <c r="A1879" s="72"/>
      <c r="B1879" s="71"/>
      <c r="C1879" s="72"/>
    </row>
    <row r="1880" spans="1:3" x14ac:dyDescent="0.25">
      <c r="A1880" s="72"/>
      <c r="B1880" s="71"/>
      <c r="C1880" s="72"/>
    </row>
    <row r="1881" spans="1:3" x14ac:dyDescent="0.25">
      <c r="A1881" s="72"/>
      <c r="B1881" s="71"/>
      <c r="C1881" s="72"/>
    </row>
    <row r="1882" spans="1:3" x14ac:dyDescent="0.25">
      <c r="A1882" s="72"/>
      <c r="B1882" s="71"/>
      <c r="C1882" s="72"/>
    </row>
    <row r="1883" spans="1:3" x14ac:dyDescent="0.25">
      <c r="A1883" s="72"/>
      <c r="B1883" s="71"/>
      <c r="C1883" s="72"/>
    </row>
    <row r="1884" spans="1:3" x14ac:dyDescent="0.25">
      <c r="A1884" s="72"/>
      <c r="B1884" s="71"/>
      <c r="C1884" s="72"/>
    </row>
    <row r="1885" spans="1:3" x14ac:dyDescent="0.25">
      <c r="A1885" s="72"/>
      <c r="B1885" s="71"/>
      <c r="C1885" s="72"/>
    </row>
    <row r="1886" spans="1:3" x14ac:dyDescent="0.25">
      <c r="A1886" s="72"/>
      <c r="B1886" s="71"/>
      <c r="C1886" s="72"/>
    </row>
    <row r="1887" spans="1:3" x14ac:dyDescent="0.25">
      <c r="A1887" s="72"/>
      <c r="B1887" s="71"/>
      <c r="C1887" s="72"/>
    </row>
    <row r="1888" spans="1:3" x14ac:dyDescent="0.25">
      <c r="A1888" s="72"/>
      <c r="B1888" s="71"/>
      <c r="C1888" s="72"/>
    </row>
    <row r="1889" spans="1:3" x14ac:dyDescent="0.25">
      <c r="A1889" s="72"/>
      <c r="B1889" s="71"/>
      <c r="C1889" s="72"/>
    </row>
    <row r="1890" spans="1:3" x14ac:dyDescent="0.25">
      <c r="A1890" s="72"/>
      <c r="B1890" s="71"/>
      <c r="C1890" s="72"/>
    </row>
    <row r="1891" spans="1:3" x14ac:dyDescent="0.25">
      <c r="A1891" s="72"/>
      <c r="B1891" s="71"/>
      <c r="C1891" s="72"/>
    </row>
    <row r="1892" spans="1:3" x14ac:dyDescent="0.25">
      <c r="A1892" s="72"/>
      <c r="B1892" s="71"/>
      <c r="C1892" s="72"/>
    </row>
    <row r="1893" spans="1:3" x14ac:dyDescent="0.25">
      <c r="A1893" s="72"/>
      <c r="B1893" s="71"/>
      <c r="C1893" s="72"/>
    </row>
    <row r="1894" spans="1:3" x14ac:dyDescent="0.25">
      <c r="A1894" s="72"/>
      <c r="B1894" s="71"/>
      <c r="C1894" s="72"/>
    </row>
    <row r="1895" spans="1:3" x14ac:dyDescent="0.25">
      <c r="A1895" s="72"/>
      <c r="B1895" s="71"/>
      <c r="C1895" s="72"/>
    </row>
    <row r="1896" spans="1:3" x14ac:dyDescent="0.25">
      <c r="A1896" s="72"/>
      <c r="B1896" s="71"/>
      <c r="C1896" s="72"/>
    </row>
    <row r="1897" spans="1:3" x14ac:dyDescent="0.25">
      <c r="A1897" s="72"/>
      <c r="B1897" s="71"/>
      <c r="C1897" s="72"/>
    </row>
    <row r="1898" spans="1:3" x14ac:dyDescent="0.25">
      <c r="A1898" s="72"/>
      <c r="B1898" s="71"/>
      <c r="C1898" s="72"/>
    </row>
    <row r="1899" spans="1:3" x14ac:dyDescent="0.25">
      <c r="A1899" s="72"/>
      <c r="B1899" s="71"/>
      <c r="C1899" s="72"/>
    </row>
    <row r="1900" spans="1:3" x14ac:dyDescent="0.25">
      <c r="A1900" s="72"/>
      <c r="B1900" s="71"/>
      <c r="C1900" s="72"/>
    </row>
    <row r="1901" spans="1:3" x14ac:dyDescent="0.25">
      <c r="A1901" s="72"/>
      <c r="B1901" s="71"/>
      <c r="C1901" s="72"/>
    </row>
    <row r="1902" spans="1:3" x14ac:dyDescent="0.25">
      <c r="A1902" s="72"/>
      <c r="B1902" s="71"/>
      <c r="C1902" s="72"/>
    </row>
    <row r="1903" spans="1:3" x14ac:dyDescent="0.25">
      <c r="A1903" s="72"/>
      <c r="B1903" s="71"/>
      <c r="C1903" s="72"/>
    </row>
    <row r="1904" spans="1:3" x14ac:dyDescent="0.25">
      <c r="A1904" s="72"/>
      <c r="B1904" s="71"/>
      <c r="C1904" s="72"/>
    </row>
    <row r="1905" spans="1:3" x14ac:dyDescent="0.25">
      <c r="A1905" s="67"/>
      <c r="B1905" s="66"/>
      <c r="C1905" s="67"/>
    </row>
    <row r="1906" spans="1:3" x14ac:dyDescent="0.25">
      <c r="A1906" s="67"/>
      <c r="B1906" s="66"/>
      <c r="C1906" s="67"/>
    </row>
    <row r="1907" spans="1:3" x14ac:dyDescent="0.25">
      <c r="A1907" s="67"/>
      <c r="B1907" s="66"/>
      <c r="C1907" s="67"/>
    </row>
    <row r="1908" spans="1:3" x14ac:dyDescent="0.25">
      <c r="A1908" s="67"/>
      <c r="B1908" s="66"/>
      <c r="C1908" s="67"/>
    </row>
    <row r="1909" spans="1:3" x14ac:dyDescent="0.25">
      <c r="A1909" s="67"/>
      <c r="B1909" s="66"/>
      <c r="C1909" s="67"/>
    </row>
    <row r="1910" spans="1:3" x14ac:dyDescent="0.25">
      <c r="A1910" s="67"/>
      <c r="B1910" s="66"/>
      <c r="C1910" s="67"/>
    </row>
    <row r="1911" spans="1:3" x14ac:dyDescent="0.25">
      <c r="A1911" s="67"/>
      <c r="B1911" s="66"/>
      <c r="C1911" s="67"/>
    </row>
    <row r="1912" spans="1:3" x14ac:dyDescent="0.25">
      <c r="A1912" s="67"/>
      <c r="B1912" s="66"/>
      <c r="C1912" s="67"/>
    </row>
    <row r="1913" spans="1:3" x14ac:dyDescent="0.25">
      <c r="A1913" s="67"/>
      <c r="B1913" s="66"/>
      <c r="C1913" s="67"/>
    </row>
    <row r="1914" spans="1:3" x14ac:dyDescent="0.25">
      <c r="A1914" s="67"/>
      <c r="B1914" s="66"/>
      <c r="C1914" s="67"/>
    </row>
    <row r="1915" spans="1:3" x14ac:dyDescent="0.25">
      <c r="A1915" s="67"/>
      <c r="B1915" s="66"/>
      <c r="C1915" s="67"/>
    </row>
    <row r="1916" spans="1:3" x14ac:dyDescent="0.25">
      <c r="A1916" s="67"/>
      <c r="B1916" s="66"/>
      <c r="C1916" s="67"/>
    </row>
    <row r="1917" spans="1:3" x14ac:dyDescent="0.25">
      <c r="A1917" s="67"/>
      <c r="B1917" s="66"/>
      <c r="C1917" s="67"/>
    </row>
    <row r="1918" spans="1:3" x14ac:dyDescent="0.25">
      <c r="A1918" s="67"/>
      <c r="B1918" s="66"/>
      <c r="C1918" s="67"/>
    </row>
    <row r="1919" spans="1:3" x14ac:dyDescent="0.25">
      <c r="A1919" s="67"/>
      <c r="B1919" s="66"/>
      <c r="C1919" s="67"/>
    </row>
    <row r="1920" spans="1:3" x14ac:dyDescent="0.25">
      <c r="A1920" s="67"/>
      <c r="B1920" s="66"/>
      <c r="C1920" s="67"/>
    </row>
    <row r="1921" spans="1:3" x14ac:dyDescent="0.25">
      <c r="A1921" s="67"/>
      <c r="B1921" s="66"/>
      <c r="C1921" s="67"/>
    </row>
    <row r="1922" spans="1:3" x14ac:dyDescent="0.25">
      <c r="A1922" s="67"/>
      <c r="B1922" s="66"/>
      <c r="C1922" s="67"/>
    </row>
    <row r="1923" spans="1:3" x14ac:dyDescent="0.25">
      <c r="A1923" s="67"/>
      <c r="B1923" s="66"/>
      <c r="C1923" s="67"/>
    </row>
    <row r="1924" spans="1:3" x14ac:dyDescent="0.25">
      <c r="A1924" s="67"/>
      <c r="B1924" s="66"/>
      <c r="C1924" s="67"/>
    </row>
    <row r="1925" spans="1:3" x14ac:dyDescent="0.25">
      <c r="A1925" s="67"/>
      <c r="B1925" s="66"/>
      <c r="C1925" s="67"/>
    </row>
    <row r="1926" spans="1:3" x14ac:dyDescent="0.25">
      <c r="A1926" s="67"/>
      <c r="B1926" s="66"/>
      <c r="C1926" s="67"/>
    </row>
    <row r="1927" spans="1:3" x14ac:dyDescent="0.25">
      <c r="A1927" s="67"/>
      <c r="B1927" s="66"/>
      <c r="C1927" s="67"/>
    </row>
    <row r="1928" spans="1:3" x14ac:dyDescent="0.25">
      <c r="A1928" s="67"/>
      <c r="B1928" s="66"/>
      <c r="C1928" s="67"/>
    </row>
    <row r="1929" spans="1:3" x14ac:dyDescent="0.25">
      <c r="A1929" s="67"/>
      <c r="B1929" s="66"/>
      <c r="C1929" s="67"/>
    </row>
    <row r="1930" spans="1:3" x14ac:dyDescent="0.25">
      <c r="A1930" s="67"/>
      <c r="B1930" s="66"/>
      <c r="C1930" s="67"/>
    </row>
    <row r="1931" spans="1:3" x14ac:dyDescent="0.25">
      <c r="A1931" s="67"/>
      <c r="B1931" s="66"/>
      <c r="C1931" s="67"/>
    </row>
    <row r="1932" spans="1:3" x14ac:dyDescent="0.25">
      <c r="A1932" s="67"/>
      <c r="B1932" s="66"/>
      <c r="C1932" s="67"/>
    </row>
    <row r="1933" spans="1:3" x14ac:dyDescent="0.25">
      <c r="A1933" s="67"/>
      <c r="B1933" s="66"/>
      <c r="C1933" s="67"/>
    </row>
    <row r="1934" spans="1:3" x14ac:dyDescent="0.25">
      <c r="A1934" s="67"/>
      <c r="B1934" s="66"/>
      <c r="C1934" s="67"/>
    </row>
    <row r="1935" spans="1:3" x14ac:dyDescent="0.25">
      <c r="A1935" s="67"/>
      <c r="B1935" s="66"/>
      <c r="C1935" s="67"/>
    </row>
    <row r="1936" spans="1:3" x14ac:dyDescent="0.25">
      <c r="A1936" s="67"/>
      <c r="B1936" s="66"/>
      <c r="C1936" s="67"/>
    </row>
    <row r="1937" spans="1:3" x14ac:dyDescent="0.25">
      <c r="A1937" s="67"/>
      <c r="B1937" s="66"/>
      <c r="C1937" s="67"/>
    </row>
    <row r="1938" spans="1:3" x14ac:dyDescent="0.25">
      <c r="A1938" s="67"/>
      <c r="B1938" s="66"/>
      <c r="C1938" s="67"/>
    </row>
    <row r="1939" spans="1:3" x14ac:dyDescent="0.25">
      <c r="A1939" s="67"/>
      <c r="B1939" s="66"/>
      <c r="C1939" s="67"/>
    </row>
    <row r="1940" spans="1:3" x14ac:dyDescent="0.25">
      <c r="A1940" s="67"/>
      <c r="B1940" s="66"/>
      <c r="C1940" s="67"/>
    </row>
    <row r="1941" spans="1:3" x14ac:dyDescent="0.25">
      <c r="A1941" s="67"/>
      <c r="B1941" s="66"/>
      <c r="C1941" s="67"/>
    </row>
    <row r="1942" spans="1:3" x14ac:dyDescent="0.25">
      <c r="A1942" s="67"/>
      <c r="B1942" s="66"/>
      <c r="C1942" s="67"/>
    </row>
    <row r="1943" spans="1:3" x14ac:dyDescent="0.25">
      <c r="A1943" s="67"/>
      <c r="B1943" s="66"/>
      <c r="C1943" s="67"/>
    </row>
    <row r="1944" spans="1:3" x14ac:dyDescent="0.25">
      <c r="A1944" s="67"/>
      <c r="B1944" s="66"/>
      <c r="C1944" s="67"/>
    </row>
    <row r="1945" spans="1:3" x14ac:dyDescent="0.25">
      <c r="A1945" s="67"/>
      <c r="B1945" s="66"/>
      <c r="C1945" s="67"/>
    </row>
    <row r="1946" spans="1:3" x14ac:dyDescent="0.25">
      <c r="A1946" s="67"/>
      <c r="B1946" s="66"/>
      <c r="C1946" s="67"/>
    </row>
    <row r="1947" spans="1:3" x14ac:dyDescent="0.25">
      <c r="A1947" s="67"/>
      <c r="B1947" s="66"/>
      <c r="C1947" s="67"/>
    </row>
    <row r="1948" spans="1:3" x14ac:dyDescent="0.25">
      <c r="A1948" s="67"/>
      <c r="B1948" s="66"/>
      <c r="C1948" s="67"/>
    </row>
    <row r="1949" spans="1:3" x14ac:dyDescent="0.25">
      <c r="A1949" s="67"/>
      <c r="B1949" s="66"/>
      <c r="C1949" s="67"/>
    </row>
    <row r="1950" spans="1:3" x14ac:dyDescent="0.25">
      <c r="A1950" s="67"/>
      <c r="B1950" s="66"/>
      <c r="C1950" s="67"/>
    </row>
    <row r="1951" spans="1:3" x14ac:dyDescent="0.25">
      <c r="A1951" s="67"/>
      <c r="B1951" s="66"/>
      <c r="C1951" s="67"/>
    </row>
    <row r="1952" spans="1:3" x14ac:dyDescent="0.25">
      <c r="A1952" s="67"/>
      <c r="B1952" s="66"/>
      <c r="C1952" s="67"/>
    </row>
    <row r="1953" spans="1:3" x14ac:dyDescent="0.25">
      <c r="A1953" s="67"/>
      <c r="B1953" s="66"/>
      <c r="C1953" s="67"/>
    </row>
    <row r="1954" spans="1:3" x14ac:dyDescent="0.25">
      <c r="A1954" s="67"/>
      <c r="B1954" s="66"/>
      <c r="C1954" s="67"/>
    </row>
    <row r="1955" spans="1:3" x14ac:dyDescent="0.25">
      <c r="A1955" s="67"/>
      <c r="B1955" s="66"/>
      <c r="C1955" s="67"/>
    </row>
    <row r="1956" spans="1:3" x14ac:dyDescent="0.25">
      <c r="A1956" s="67"/>
      <c r="B1956" s="66"/>
      <c r="C1956" s="67"/>
    </row>
    <row r="1957" spans="1:3" x14ac:dyDescent="0.25">
      <c r="A1957" s="67"/>
      <c r="B1957" s="66"/>
      <c r="C1957" s="67"/>
    </row>
    <row r="1958" spans="1:3" x14ac:dyDescent="0.25">
      <c r="A1958" s="67"/>
      <c r="B1958" s="66"/>
      <c r="C1958" s="67"/>
    </row>
    <row r="1959" spans="1:3" x14ac:dyDescent="0.25">
      <c r="A1959" s="67"/>
      <c r="B1959" s="66"/>
      <c r="C1959" s="67"/>
    </row>
    <row r="1960" spans="1:3" x14ac:dyDescent="0.25">
      <c r="A1960" s="67"/>
      <c r="B1960" s="66"/>
      <c r="C1960" s="67"/>
    </row>
    <row r="1961" spans="1:3" x14ac:dyDescent="0.25">
      <c r="A1961" s="67"/>
      <c r="B1961" s="66"/>
      <c r="C1961" s="67"/>
    </row>
    <row r="1962" spans="1:3" x14ac:dyDescent="0.25">
      <c r="A1962" s="67"/>
      <c r="B1962" s="66"/>
      <c r="C1962" s="67"/>
    </row>
    <row r="1963" spans="1:3" x14ac:dyDescent="0.25">
      <c r="A1963" s="67"/>
      <c r="B1963" s="66"/>
      <c r="C1963" s="67"/>
    </row>
    <row r="1964" spans="1:3" x14ac:dyDescent="0.25">
      <c r="A1964" s="67"/>
      <c r="B1964" s="66"/>
      <c r="C1964" s="67"/>
    </row>
    <row r="1965" spans="1:3" x14ac:dyDescent="0.25">
      <c r="A1965" s="67"/>
      <c r="B1965" s="66"/>
      <c r="C1965" s="67"/>
    </row>
    <row r="1966" spans="1:3" x14ac:dyDescent="0.25">
      <c r="A1966" s="67"/>
      <c r="B1966" s="66"/>
      <c r="C1966" s="67"/>
    </row>
    <row r="1967" spans="1:3" x14ac:dyDescent="0.25">
      <c r="A1967" s="67"/>
      <c r="B1967" s="66"/>
      <c r="C1967" s="67"/>
    </row>
    <row r="1968" spans="1:3" x14ac:dyDescent="0.25">
      <c r="A1968" s="67"/>
      <c r="B1968" s="66"/>
      <c r="C1968" s="67"/>
    </row>
    <row r="1969" spans="1:3" x14ac:dyDescent="0.25">
      <c r="A1969" s="67"/>
      <c r="B1969" s="66"/>
      <c r="C1969" s="67"/>
    </row>
    <row r="1970" spans="1:3" x14ac:dyDescent="0.25">
      <c r="A1970" s="67"/>
      <c r="B1970" s="66"/>
      <c r="C1970" s="67"/>
    </row>
    <row r="1971" spans="1:3" x14ac:dyDescent="0.25">
      <c r="A1971" s="67"/>
      <c r="B1971" s="66"/>
      <c r="C1971" s="67"/>
    </row>
    <row r="1972" spans="1:3" x14ac:dyDescent="0.25">
      <c r="A1972" s="67"/>
      <c r="B1972" s="66"/>
      <c r="C1972" s="67"/>
    </row>
    <row r="1973" spans="1:3" x14ac:dyDescent="0.25">
      <c r="A1973" s="67"/>
      <c r="B1973" s="66"/>
      <c r="C1973" s="67"/>
    </row>
    <row r="1974" spans="1:3" x14ac:dyDescent="0.25">
      <c r="A1974" s="67"/>
      <c r="B1974" s="66"/>
      <c r="C1974" s="67"/>
    </row>
    <row r="1975" spans="1:3" x14ac:dyDescent="0.25">
      <c r="A1975" s="63"/>
      <c r="B1975" s="62"/>
      <c r="C1975" s="63"/>
    </row>
    <row r="1976" spans="1:3" x14ac:dyDescent="0.25">
      <c r="A1976" s="63"/>
      <c r="B1976" s="62"/>
      <c r="C1976" s="63"/>
    </row>
    <row r="1977" spans="1:3" x14ac:dyDescent="0.25">
      <c r="A1977" s="63"/>
      <c r="B1977" s="62"/>
      <c r="C1977" s="63"/>
    </row>
    <row r="1978" spans="1:3" x14ac:dyDescent="0.25">
      <c r="A1978" s="63"/>
      <c r="B1978" s="62"/>
      <c r="C1978" s="63"/>
    </row>
    <row r="1979" spans="1:3" x14ac:dyDescent="0.25">
      <c r="A1979" s="63"/>
      <c r="B1979" s="62"/>
      <c r="C1979" s="63"/>
    </row>
    <row r="1980" spans="1:3" x14ac:dyDescent="0.25">
      <c r="A1980" s="63"/>
      <c r="B1980" s="62"/>
      <c r="C1980" s="63"/>
    </row>
    <row r="1981" spans="1:3" x14ac:dyDescent="0.25">
      <c r="A1981" s="63"/>
      <c r="B1981" s="62"/>
      <c r="C1981" s="63"/>
    </row>
    <row r="1982" spans="1:3" x14ac:dyDescent="0.25">
      <c r="A1982" s="63"/>
      <c r="B1982" s="62"/>
      <c r="C1982" s="63"/>
    </row>
    <row r="1983" spans="1:3" x14ac:dyDescent="0.25">
      <c r="A1983" s="63"/>
      <c r="B1983" s="62"/>
      <c r="C1983" s="63"/>
    </row>
    <row r="1984" spans="1:3" x14ac:dyDescent="0.25">
      <c r="A1984" s="63"/>
      <c r="B1984" s="62"/>
      <c r="C1984" s="63"/>
    </row>
    <row r="1985" spans="1:3" x14ac:dyDescent="0.25">
      <c r="A1985" s="63"/>
      <c r="B1985" s="62"/>
      <c r="C1985" s="63"/>
    </row>
    <row r="1986" spans="1:3" x14ac:dyDescent="0.25">
      <c r="A1986" s="63"/>
      <c r="B1986" s="62"/>
      <c r="C1986" s="63"/>
    </row>
    <row r="1987" spans="1:3" x14ac:dyDescent="0.25">
      <c r="A1987" s="63"/>
      <c r="B1987" s="62"/>
      <c r="C1987" s="63"/>
    </row>
    <row r="1988" spans="1:3" x14ac:dyDescent="0.25">
      <c r="A1988" s="63"/>
      <c r="B1988" s="62"/>
      <c r="C1988" s="63"/>
    </row>
    <row r="1989" spans="1:3" x14ac:dyDescent="0.25">
      <c r="A1989" s="63"/>
      <c r="B1989" s="62"/>
      <c r="C1989" s="63"/>
    </row>
    <row r="1990" spans="1:3" x14ac:dyDescent="0.25">
      <c r="A1990" s="63"/>
      <c r="B1990" s="62"/>
      <c r="C1990" s="63"/>
    </row>
    <row r="1991" spans="1:3" x14ac:dyDescent="0.25">
      <c r="A1991" s="63"/>
      <c r="B1991" s="62"/>
      <c r="C1991" s="63"/>
    </row>
    <row r="1992" spans="1:3" x14ac:dyDescent="0.25">
      <c r="A1992" s="63"/>
      <c r="B1992" s="62"/>
      <c r="C1992" s="63"/>
    </row>
    <row r="1993" spans="1:3" x14ac:dyDescent="0.25">
      <c r="A1993" s="63"/>
      <c r="B1993" s="62"/>
      <c r="C1993" s="63"/>
    </row>
    <row r="1994" spans="1:3" x14ac:dyDescent="0.25">
      <c r="A1994" s="63"/>
      <c r="B1994" s="62"/>
      <c r="C1994" s="63"/>
    </row>
    <row r="1995" spans="1:3" x14ac:dyDescent="0.25">
      <c r="A1995" s="63"/>
      <c r="B1995" s="62"/>
      <c r="C1995" s="63"/>
    </row>
    <row r="1996" spans="1:3" x14ac:dyDescent="0.25">
      <c r="A1996" s="63"/>
      <c r="B1996" s="62"/>
      <c r="C1996" s="63"/>
    </row>
    <row r="1997" spans="1:3" x14ac:dyDescent="0.25">
      <c r="A1997" s="63"/>
      <c r="B1997" s="62"/>
      <c r="C1997" s="63"/>
    </row>
    <row r="1998" spans="1:3" x14ac:dyDescent="0.25">
      <c r="A1998" s="63"/>
      <c r="B1998" s="62"/>
      <c r="C1998" s="63"/>
    </row>
    <row r="1999" spans="1:3" x14ac:dyDescent="0.25">
      <c r="A1999" s="63"/>
      <c r="B1999" s="62"/>
      <c r="C1999" s="63"/>
    </row>
    <row r="2000" spans="1:3" x14ac:dyDescent="0.25">
      <c r="A2000" s="63"/>
      <c r="B2000" s="62"/>
      <c r="C2000" s="63"/>
    </row>
    <row r="2001" spans="1:3" x14ac:dyDescent="0.25">
      <c r="A2001" s="63"/>
      <c r="B2001" s="62"/>
      <c r="C2001" s="63"/>
    </row>
    <row r="2002" spans="1:3" x14ac:dyDescent="0.25">
      <c r="A2002" s="63"/>
      <c r="B2002" s="62"/>
      <c r="C2002" s="63"/>
    </row>
    <row r="2003" spans="1:3" x14ac:dyDescent="0.25">
      <c r="A2003" s="63"/>
      <c r="B2003" s="62"/>
      <c r="C2003" s="63"/>
    </row>
    <row r="2004" spans="1:3" x14ac:dyDescent="0.25">
      <c r="A2004" s="63"/>
      <c r="B2004" s="62"/>
      <c r="C2004" s="63"/>
    </row>
    <row r="2005" spans="1:3" x14ac:dyDescent="0.25">
      <c r="A2005" s="63"/>
      <c r="B2005" s="62"/>
      <c r="C2005" s="63"/>
    </row>
    <row r="2006" spans="1:3" x14ac:dyDescent="0.25">
      <c r="A2006" s="63"/>
      <c r="B2006" s="62"/>
      <c r="C2006" s="63"/>
    </row>
    <row r="2007" spans="1:3" x14ac:dyDescent="0.25">
      <c r="A2007" s="63"/>
      <c r="B2007" s="62"/>
      <c r="C2007" s="63"/>
    </row>
    <row r="2008" spans="1:3" x14ac:dyDescent="0.25">
      <c r="A2008" s="63"/>
      <c r="B2008" s="62"/>
      <c r="C2008" s="63"/>
    </row>
    <row r="2009" spans="1:3" x14ac:dyDescent="0.25">
      <c r="A2009" s="63"/>
      <c r="B2009" s="62"/>
      <c r="C2009" s="63"/>
    </row>
    <row r="2010" spans="1:3" x14ac:dyDescent="0.25">
      <c r="A2010" s="63"/>
      <c r="B2010" s="62"/>
      <c r="C2010" s="63"/>
    </row>
    <row r="2011" spans="1:3" x14ac:dyDescent="0.25">
      <c r="A2011" s="63"/>
      <c r="B2011" s="62"/>
      <c r="C2011" s="63"/>
    </row>
    <row r="2012" spans="1:3" x14ac:dyDescent="0.25">
      <c r="A2012" s="63"/>
      <c r="B2012" s="62"/>
      <c r="C2012" s="63"/>
    </row>
    <row r="2013" spans="1:3" x14ac:dyDescent="0.25">
      <c r="A2013" s="63"/>
      <c r="B2013" s="62"/>
      <c r="C2013" s="63"/>
    </row>
    <row r="2014" spans="1:3" x14ac:dyDescent="0.25">
      <c r="A2014" s="63"/>
      <c r="B2014" s="62"/>
      <c r="C2014" s="63"/>
    </row>
    <row r="2015" spans="1:3" x14ac:dyDescent="0.25">
      <c r="A2015" s="63"/>
      <c r="B2015" s="62"/>
      <c r="C2015" s="63"/>
    </row>
    <row r="2016" spans="1:3" x14ac:dyDescent="0.25">
      <c r="A2016" s="63"/>
      <c r="B2016" s="62"/>
      <c r="C2016" s="63"/>
    </row>
    <row r="2017" spans="1:3" x14ac:dyDescent="0.25">
      <c r="A2017" s="63"/>
      <c r="B2017" s="62"/>
      <c r="C2017" s="63"/>
    </row>
    <row r="2018" spans="1:3" x14ac:dyDescent="0.25">
      <c r="A2018" s="63"/>
      <c r="B2018" s="62"/>
      <c r="C2018" s="63"/>
    </row>
    <row r="2019" spans="1:3" x14ac:dyDescent="0.25">
      <c r="A2019" s="63"/>
      <c r="B2019" s="62"/>
      <c r="C2019" s="63"/>
    </row>
    <row r="2020" spans="1:3" x14ac:dyDescent="0.25">
      <c r="A2020" s="63"/>
      <c r="B2020" s="62"/>
      <c r="C2020" s="63"/>
    </row>
    <row r="2021" spans="1:3" x14ac:dyDescent="0.25">
      <c r="A2021" s="63"/>
      <c r="B2021" s="62"/>
      <c r="C2021" s="63"/>
    </row>
    <row r="2022" spans="1:3" x14ac:dyDescent="0.25">
      <c r="A2022" s="63"/>
      <c r="B2022" s="62"/>
      <c r="C2022" s="63"/>
    </row>
    <row r="2023" spans="1:3" x14ac:dyDescent="0.25">
      <c r="A2023" s="63"/>
      <c r="B2023" s="62"/>
      <c r="C2023" s="63"/>
    </row>
    <row r="2024" spans="1:3" x14ac:dyDescent="0.25">
      <c r="A2024" s="63"/>
      <c r="B2024" s="62"/>
      <c r="C2024" s="63"/>
    </row>
    <row r="2025" spans="1:3" x14ac:dyDescent="0.25">
      <c r="A2025" s="63"/>
      <c r="B2025" s="62"/>
      <c r="C2025" s="63"/>
    </row>
    <row r="2026" spans="1:3" x14ac:dyDescent="0.25">
      <c r="A2026" s="63"/>
      <c r="B2026" s="62"/>
      <c r="C2026" s="63"/>
    </row>
    <row r="2027" spans="1:3" x14ac:dyDescent="0.25">
      <c r="A2027" s="63"/>
      <c r="B2027" s="62"/>
      <c r="C2027" s="63"/>
    </row>
    <row r="2028" spans="1:3" x14ac:dyDescent="0.25">
      <c r="A2028" s="63"/>
      <c r="B2028" s="62"/>
      <c r="C2028" s="63"/>
    </row>
    <row r="2029" spans="1:3" x14ac:dyDescent="0.25">
      <c r="A2029" s="63"/>
      <c r="B2029" s="62"/>
      <c r="C2029" s="63"/>
    </row>
    <row r="2030" spans="1:3" x14ac:dyDescent="0.25">
      <c r="A2030" s="63"/>
      <c r="B2030" s="62"/>
      <c r="C2030" s="63"/>
    </row>
    <row r="2031" spans="1:3" x14ac:dyDescent="0.25">
      <c r="A2031" s="63"/>
      <c r="B2031" s="62"/>
      <c r="C2031" s="63"/>
    </row>
    <row r="2032" spans="1:3" x14ac:dyDescent="0.25">
      <c r="A2032" s="63"/>
      <c r="B2032" s="62"/>
      <c r="C2032" s="63"/>
    </row>
    <row r="2033" spans="1:3" x14ac:dyDescent="0.25">
      <c r="A2033" s="63"/>
      <c r="B2033" s="62"/>
      <c r="C2033" s="63"/>
    </row>
    <row r="2034" spans="1:3" x14ac:dyDescent="0.25">
      <c r="A2034" s="63"/>
      <c r="B2034" s="62"/>
      <c r="C2034" s="63"/>
    </row>
    <row r="2035" spans="1:3" x14ac:dyDescent="0.25">
      <c r="A2035" s="63"/>
      <c r="B2035" s="62"/>
      <c r="C2035" s="63"/>
    </row>
    <row r="2036" spans="1:3" x14ac:dyDescent="0.25">
      <c r="A2036" s="63"/>
      <c r="B2036" s="62"/>
      <c r="C2036" s="63"/>
    </row>
    <row r="2037" spans="1:3" x14ac:dyDescent="0.25">
      <c r="A2037" s="63"/>
      <c r="B2037" s="62"/>
      <c r="C2037" s="63"/>
    </row>
    <row r="2038" spans="1:3" x14ac:dyDescent="0.25">
      <c r="A2038" s="63"/>
      <c r="B2038" s="62"/>
      <c r="C2038" s="63"/>
    </row>
    <row r="2039" spans="1:3" x14ac:dyDescent="0.25">
      <c r="A2039" s="63"/>
      <c r="B2039" s="62"/>
      <c r="C2039" s="63"/>
    </row>
    <row r="2040" spans="1:3" x14ac:dyDescent="0.25">
      <c r="A2040" s="63"/>
      <c r="B2040" s="62"/>
      <c r="C2040" s="63"/>
    </row>
    <row r="2041" spans="1:3" x14ac:dyDescent="0.25">
      <c r="A2041" s="63"/>
      <c r="B2041" s="62"/>
      <c r="C2041" s="63"/>
    </row>
    <row r="2042" spans="1:3" x14ac:dyDescent="0.25">
      <c r="A2042" s="63"/>
      <c r="B2042" s="62"/>
      <c r="C2042" s="63"/>
    </row>
    <row r="2043" spans="1:3" x14ac:dyDescent="0.25">
      <c r="A2043" s="63"/>
      <c r="B2043" s="62"/>
      <c r="C2043" s="63"/>
    </row>
    <row r="2044" spans="1:3" x14ac:dyDescent="0.25">
      <c r="A2044" s="63"/>
      <c r="B2044" s="62"/>
      <c r="C2044" s="63"/>
    </row>
    <row r="2045" spans="1:3" x14ac:dyDescent="0.25">
      <c r="A2045" s="63"/>
      <c r="B2045" s="62"/>
      <c r="C2045" s="63"/>
    </row>
    <row r="2046" spans="1:3" x14ac:dyDescent="0.25">
      <c r="A2046" s="63"/>
      <c r="B2046" s="62"/>
      <c r="C2046" s="63"/>
    </row>
    <row r="2047" spans="1:3" x14ac:dyDescent="0.25">
      <c r="A2047" s="63"/>
      <c r="B2047" s="62"/>
      <c r="C2047" s="63"/>
    </row>
    <row r="2048" spans="1:3" x14ac:dyDescent="0.25">
      <c r="A2048" s="63"/>
      <c r="B2048" s="62"/>
      <c r="C2048" s="63"/>
    </row>
    <row r="2049" spans="1:3" x14ac:dyDescent="0.25">
      <c r="A2049" s="63"/>
      <c r="B2049" s="62"/>
      <c r="C2049" s="63"/>
    </row>
    <row r="2050" spans="1:3" x14ac:dyDescent="0.25">
      <c r="A2050" s="63"/>
      <c r="B2050" s="62"/>
      <c r="C2050" s="63"/>
    </row>
    <row r="2051" spans="1:3" x14ac:dyDescent="0.25">
      <c r="A2051" s="63"/>
      <c r="B2051" s="62"/>
      <c r="C2051" s="63"/>
    </row>
    <row r="2052" spans="1:3" x14ac:dyDescent="0.25">
      <c r="A2052" s="63"/>
      <c r="B2052" s="62"/>
      <c r="C2052" s="63"/>
    </row>
    <row r="2053" spans="1:3" x14ac:dyDescent="0.25">
      <c r="A2053" s="63"/>
      <c r="B2053" s="62"/>
      <c r="C2053" s="63"/>
    </row>
    <row r="2054" spans="1:3" x14ac:dyDescent="0.25">
      <c r="A2054" s="63"/>
      <c r="B2054" s="62"/>
      <c r="C2054" s="63"/>
    </row>
    <row r="2055" spans="1:3" x14ac:dyDescent="0.25">
      <c r="A2055" s="63"/>
      <c r="B2055" s="62"/>
      <c r="C2055" s="63"/>
    </row>
    <row r="2056" spans="1:3" x14ac:dyDescent="0.25">
      <c r="A2056" s="63"/>
      <c r="B2056" s="62"/>
      <c r="C2056" s="63"/>
    </row>
    <row r="2057" spans="1:3" x14ac:dyDescent="0.25">
      <c r="A2057" s="63"/>
      <c r="B2057" s="62"/>
      <c r="C2057" s="63"/>
    </row>
    <row r="2058" spans="1:3" x14ac:dyDescent="0.25">
      <c r="A2058" s="63"/>
      <c r="B2058" s="62"/>
      <c r="C2058" s="63"/>
    </row>
    <row r="2059" spans="1:3" x14ac:dyDescent="0.25">
      <c r="A2059" s="63"/>
      <c r="B2059" s="62"/>
      <c r="C2059" s="63"/>
    </row>
    <row r="2060" spans="1:3" x14ac:dyDescent="0.25">
      <c r="A2060" s="63"/>
      <c r="B2060" s="62"/>
      <c r="C2060" s="63"/>
    </row>
    <row r="2061" spans="1:3" x14ac:dyDescent="0.25">
      <c r="A2061" s="63"/>
      <c r="B2061" s="62"/>
      <c r="C2061" s="63"/>
    </row>
    <row r="2062" spans="1:3" x14ac:dyDescent="0.25">
      <c r="A2062" s="63"/>
      <c r="B2062" s="62"/>
      <c r="C2062" s="63"/>
    </row>
    <row r="2063" spans="1:3" x14ac:dyDescent="0.25">
      <c r="A2063" s="63"/>
      <c r="B2063" s="62"/>
      <c r="C2063" s="63"/>
    </row>
    <row r="2064" spans="1:3" x14ac:dyDescent="0.25">
      <c r="A2064" s="63"/>
      <c r="B2064" s="62"/>
      <c r="C2064" s="63"/>
    </row>
    <row r="2065" spans="1:3" x14ac:dyDescent="0.25">
      <c r="A2065" s="63"/>
      <c r="B2065" s="62"/>
      <c r="C2065" s="63"/>
    </row>
    <row r="2066" spans="1:3" x14ac:dyDescent="0.25">
      <c r="A2066" s="63"/>
      <c r="B2066" s="62"/>
      <c r="C2066" s="63"/>
    </row>
    <row r="2067" spans="1:3" x14ac:dyDescent="0.25">
      <c r="A2067" s="63"/>
      <c r="B2067" s="62"/>
      <c r="C2067" s="63"/>
    </row>
    <row r="2068" spans="1:3" x14ac:dyDescent="0.25">
      <c r="A2068" s="63"/>
      <c r="B2068" s="62"/>
      <c r="C2068" s="63"/>
    </row>
    <row r="2069" spans="1:3" x14ac:dyDescent="0.25">
      <c r="A2069" s="63"/>
      <c r="B2069" s="62"/>
      <c r="C2069" s="63"/>
    </row>
    <row r="2070" spans="1:3" x14ac:dyDescent="0.25">
      <c r="A2070" s="63"/>
      <c r="B2070" s="62"/>
      <c r="C2070" s="63"/>
    </row>
    <row r="2071" spans="1:3" x14ac:dyDescent="0.25">
      <c r="A2071" s="63"/>
      <c r="B2071" s="62"/>
      <c r="C2071" s="63"/>
    </row>
    <row r="2072" spans="1:3" x14ac:dyDescent="0.25">
      <c r="A2072" s="63"/>
      <c r="B2072" s="62"/>
      <c r="C2072" s="63"/>
    </row>
    <row r="2073" spans="1:3" x14ac:dyDescent="0.25">
      <c r="A2073" s="63"/>
      <c r="B2073" s="62"/>
      <c r="C2073" s="63"/>
    </row>
    <row r="2074" spans="1:3" x14ac:dyDescent="0.25">
      <c r="A2074" s="63"/>
      <c r="B2074" s="62"/>
      <c r="C2074" s="63"/>
    </row>
    <row r="2075" spans="1:3" x14ac:dyDescent="0.25">
      <c r="A2075" s="63"/>
      <c r="B2075" s="62"/>
      <c r="C2075" s="63"/>
    </row>
    <row r="2076" spans="1:3" x14ac:dyDescent="0.25">
      <c r="A2076" s="63"/>
      <c r="B2076" s="62"/>
      <c r="C2076" s="63"/>
    </row>
    <row r="2077" spans="1:3" x14ac:dyDescent="0.25">
      <c r="A2077" s="63"/>
      <c r="B2077" s="62"/>
      <c r="C2077" s="63"/>
    </row>
    <row r="2078" spans="1:3" x14ac:dyDescent="0.25">
      <c r="A2078" s="63"/>
      <c r="B2078" s="62"/>
      <c r="C2078" s="63"/>
    </row>
    <row r="2079" spans="1:3" x14ac:dyDescent="0.25">
      <c r="A2079" s="63"/>
      <c r="B2079" s="62"/>
      <c r="C2079" s="63"/>
    </row>
    <row r="2080" spans="1:3" x14ac:dyDescent="0.25">
      <c r="A2080" s="63"/>
      <c r="B2080" s="62"/>
      <c r="C2080" s="63"/>
    </row>
    <row r="2081" spans="1:3" x14ac:dyDescent="0.25">
      <c r="A2081" s="63"/>
      <c r="B2081" s="62"/>
      <c r="C2081" s="63"/>
    </row>
    <row r="2082" spans="1:3" x14ac:dyDescent="0.25">
      <c r="A2082" s="63"/>
      <c r="B2082" s="62"/>
      <c r="C2082" s="63"/>
    </row>
    <row r="2083" spans="1:3" x14ac:dyDescent="0.25">
      <c r="A2083" s="63"/>
      <c r="B2083" s="62"/>
      <c r="C2083" s="63"/>
    </row>
    <row r="2084" spans="1:3" x14ac:dyDescent="0.25">
      <c r="A2084" s="63"/>
      <c r="B2084" s="62"/>
      <c r="C2084" s="63"/>
    </row>
    <row r="2085" spans="1:3" x14ac:dyDescent="0.25">
      <c r="A2085" s="63"/>
      <c r="B2085" s="62"/>
      <c r="C2085" s="63"/>
    </row>
    <row r="2086" spans="1:3" x14ac:dyDescent="0.25">
      <c r="A2086" s="63"/>
      <c r="B2086" s="62"/>
      <c r="C2086" s="63"/>
    </row>
    <row r="2087" spans="1:3" x14ac:dyDescent="0.25">
      <c r="A2087" s="63"/>
      <c r="B2087" s="62"/>
      <c r="C2087" s="63"/>
    </row>
    <row r="2088" spans="1:3" x14ac:dyDescent="0.25">
      <c r="A2088" s="63"/>
      <c r="B2088" s="62"/>
      <c r="C2088" s="63"/>
    </row>
    <row r="2089" spans="1:3" x14ac:dyDescent="0.25">
      <c r="A2089" s="63"/>
      <c r="B2089" s="62"/>
      <c r="C2089" s="63"/>
    </row>
    <row r="2090" spans="1:3" x14ac:dyDescent="0.25">
      <c r="A2090" s="63"/>
      <c r="B2090" s="62"/>
      <c r="C2090" s="63"/>
    </row>
    <row r="2091" spans="1:3" x14ac:dyDescent="0.25">
      <c r="A2091" s="63"/>
      <c r="B2091" s="62"/>
      <c r="C2091" s="63"/>
    </row>
    <row r="2092" spans="1:3" x14ac:dyDescent="0.25">
      <c r="A2092" s="63"/>
      <c r="B2092" s="62"/>
      <c r="C2092" s="63"/>
    </row>
    <row r="2093" spans="1:3" x14ac:dyDescent="0.25">
      <c r="A2093" s="63"/>
      <c r="B2093" s="62"/>
      <c r="C2093" s="63"/>
    </row>
    <row r="2094" spans="1:3" x14ac:dyDescent="0.25">
      <c r="A2094" s="63"/>
      <c r="B2094" s="62"/>
      <c r="C2094" s="63"/>
    </row>
    <row r="2095" spans="1:3" x14ac:dyDescent="0.25">
      <c r="A2095" s="63"/>
      <c r="B2095" s="62"/>
      <c r="C2095" s="63"/>
    </row>
    <row r="2096" spans="1:3" x14ac:dyDescent="0.25">
      <c r="A2096" s="63"/>
      <c r="B2096" s="62"/>
      <c r="C2096" s="63"/>
    </row>
    <row r="2097" spans="1:3" x14ac:dyDescent="0.25">
      <c r="A2097" s="63"/>
      <c r="B2097" s="62"/>
      <c r="C2097" s="63"/>
    </row>
    <row r="2098" spans="1:3" x14ac:dyDescent="0.25">
      <c r="A2098" s="63"/>
      <c r="B2098" s="62"/>
      <c r="C2098" s="63"/>
    </row>
    <row r="2099" spans="1:3" x14ac:dyDescent="0.25">
      <c r="A2099" s="63"/>
      <c r="B2099" s="62"/>
      <c r="C2099" s="63"/>
    </row>
    <row r="2100" spans="1:3" x14ac:dyDescent="0.25">
      <c r="A2100" s="63"/>
      <c r="B2100" s="62"/>
      <c r="C2100" s="63"/>
    </row>
    <row r="2101" spans="1:3" x14ac:dyDescent="0.25">
      <c r="A2101" s="63"/>
      <c r="B2101" s="62"/>
      <c r="C2101" s="63"/>
    </row>
    <row r="2102" spans="1:3" x14ac:dyDescent="0.25">
      <c r="A2102" s="63"/>
      <c r="B2102" s="62"/>
      <c r="C2102" s="63"/>
    </row>
    <row r="2103" spans="1:3" x14ac:dyDescent="0.25">
      <c r="A2103" s="63"/>
      <c r="B2103" s="62"/>
      <c r="C2103" s="63"/>
    </row>
    <row r="2104" spans="1:3" x14ac:dyDescent="0.25">
      <c r="A2104" s="63"/>
      <c r="B2104" s="62"/>
      <c r="C2104" s="63"/>
    </row>
    <row r="2105" spans="1:3" x14ac:dyDescent="0.25">
      <c r="A2105" s="63"/>
      <c r="B2105" s="62"/>
      <c r="C2105" s="63"/>
    </row>
    <row r="2106" spans="1:3" x14ac:dyDescent="0.25">
      <c r="A2106" s="63"/>
      <c r="B2106" s="62"/>
      <c r="C2106" s="63"/>
    </row>
    <row r="2107" spans="1:3" x14ac:dyDescent="0.25">
      <c r="A2107" s="63"/>
      <c r="B2107" s="62"/>
      <c r="C2107" s="63"/>
    </row>
    <row r="2108" spans="1:3" x14ac:dyDescent="0.25">
      <c r="A2108" s="63"/>
      <c r="B2108" s="62"/>
      <c r="C2108" s="63"/>
    </row>
    <row r="2109" spans="1:3" x14ac:dyDescent="0.25">
      <c r="A2109" s="63"/>
      <c r="B2109" s="62"/>
      <c r="C2109" s="63"/>
    </row>
    <row r="2110" spans="1:3" x14ac:dyDescent="0.25">
      <c r="A2110" s="63"/>
      <c r="B2110" s="62"/>
      <c r="C2110" s="63"/>
    </row>
    <row r="2111" spans="1:3" x14ac:dyDescent="0.25">
      <c r="A2111" s="63"/>
      <c r="B2111" s="62"/>
      <c r="C2111" s="63"/>
    </row>
    <row r="2112" spans="1:3" x14ac:dyDescent="0.25">
      <c r="A2112" s="63"/>
      <c r="B2112" s="62"/>
      <c r="C2112" s="63"/>
    </row>
    <row r="2113" spans="1:3" x14ac:dyDescent="0.25">
      <c r="A2113" s="63"/>
      <c r="B2113" s="62"/>
      <c r="C2113" s="63"/>
    </row>
    <row r="2114" spans="1:3" x14ac:dyDescent="0.25">
      <c r="A2114" s="63"/>
      <c r="B2114" s="62"/>
      <c r="C2114" s="63"/>
    </row>
    <row r="2115" spans="1:3" x14ac:dyDescent="0.25">
      <c r="A2115" s="63"/>
      <c r="B2115" s="62"/>
      <c r="C2115" s="63"/>
    </row>
    <row r="2116" spans="1:3" x14ac:dyDescent="0.25">
      <c r="A2116" s="63"/>
      <c r="B2116" s="62"/>
      <c r="C2116" s="63"/>
    </row>
    <row r="2117" spans="1:3" x14ac:dyDescent="0.25">
      <c r="A2117" s="63"/>
      <c r="B2117" s="62"/>
      <c r="C2117" s="63"/>
    </row>
    <row r="2118" spans="1:3" x14ac:dyDescent="0.25">
      <c r="A2118" s="63"/>
      <c r="B2118" s="62"/>
      <c r="C2118" s="63"/>
    </row>
    <row r="2119" spans="1:3" x14ac:dyDescent="0.25">
      <c r="A2119" s="63"/>
      <c r="B2119" s="62"/>
      <c r="C2119" s="63"/>
    </row>
    <row r="2120" spans="1:3" x14ac:dyDescent="0.25">
      <c r="A2120" s="63"/>
      <c r="B2120" s="62"/>
      <c r="C2120" s="63"/>
    </row>
    <row r="2121" spans="1:3" x14ac:dyDescent="0.25">
      <c r="A2121" s="63"/>
      <c r="B2121" s="62"/>
      <c r="C2121" s="63"/>
    </row>
    <row r="2122" spans="1:3" x14ac:dyDescent="0.25">
      <c r="A2122" s="63"/>
      <c r="B2122" s="62"/>
      <c r="C2122" s="63"/>
    </row>
    <row r="2123" spans="1:3" x14ac:dyDescent="0.25">
      <c r="A2123" s="4"/>
      <c r="B2123" s="50"/>
      <c r="C2123" s="4"/>
    </row>
    <row r="2124" spans="1:3" x14ac:dyDescent="0.25">
      <c r="A2124" s="4"/>
      <c r="B2124" s="50"/>
      <c r="C2124" s="4"/>
    </row>
    <row r="2125" spans="1:3" x14ac:dyDescent="0.25">
      <c r="A2125" s="4"/>
      <c r="B2125" s="50"/>
      <c r="C2125" s="4"/>
    </row>
    <row r="2126" spans="1:3" x14ac:dyDescent="0.25">
      <c r="A2126" s="4"/>
      <c r="B2126" s="50"/>
      <c r="C2126" s="4"/>
    </row>
    <row r="2127" spans="1:3" x14ac:dyDescent="0.25">
      <c r="A2127" s="4"/>
      <c r="B2127" s="50"/>
      <c r="C2127" s="4"/>
    </row>
    <row r="2128" spans="1:3" x14ac:dyDescent="0.25">
      <c r="A2128" s="4"/>
      <c r="B2128" s="50"/>
      <c r="C2128" s="4"/>
    </row>
    <row r="2129" spans="1:3" x14ac:dyDescent="0.25">
      <c r="A2129" s="4"/>
      <c r="B2129" s="50"/>
      <c r="C2129" s="4"/>
    </row>
    <row r="2130" spans="1:3" x14ac:dyDescent="0.25">
      <c r="A2130" s="4"/>
      <c r="B2130" s="50"/>
      <c r="C2130" s="4"/>
    </row>
    <row r="2131" spans="1:3" x14ac:dyDescent="0.25">
      <c r="A2131" s="4"/>
      <c r="B2131" s="50"/>
      <c r="C2131" s="4"/>
    </row>
    <row r="2132" spans="1:3" x14ac:dyDescent="0.25">
      <c r="A2132" s="4"/>
      <c r="B2132" s="50"/>
      <c r="C2132" s="4"/>
    </row>
    <row r="2133" spans="1:3" x14ac:dyDescent="0.25">
      <c r="A2133" s="4"/>
      <c r="B2133" s="50"/>
      <c r="C2133" s="4"/>
    </row>
    <row r="2134" spans="1:3" x14ac:dyDescent="0.25">
      <c r="A2134" s="4"/>
      <c r="B2134" s="50"/>
      <c r="C2134" s="4"/>
    </row>
    <row r="2135" spans="1:3" x14ac:dyDescent="0.25">
      <c r="A2135" s="4"/>
      <c r="B2135" s="50"/>
      <c r="C2135" s="4"/>
    </row>
    <row r="2136" spans="1:3" x14ac:dyDescent="0.25">
      <c r="A2136" s="4"/>
      <c r="B2136" s="50"/>
      <c r="C2136" s="4"/>
    </row>
    <row r="2137" spans="1:3" x14ac:dyDescent="0.25">
      <c r="A2137" s="4"/>
      <c r="B2137" s="50"/>
      <c r="C2137" s="4"/>
    </row>
    <row r="2138" spans="1:3" x14ac:dyDescent="0.25">
      <c r="A2138" s="4"/>
      <c r="B2138" s="50"/>
      <c r="C2138" s="4"/>
    </row>
    <row r="2139" spans="1:3" x14ac:dyDescent="0.25">
      <c r="A2139" s="4"/>
      <c r="B2139" s="50"/>
      <c r="C2139" s="4"/>
    </row>
    <row r="2140" spans="1:3" x14ac:dyDescent="0.25">
      <c r="A2140" s="4"/>
      <c r="B2140" s="50"/>
      <c r="C2140" s="4"/>
    </row>
    <row r="2141" spans="1:3" x14ac:dyDescent="0.25">
      <c r="A2141" s="4"/>
      <c r="B2141" s="50"/>
      <c r="C2141" s="4"/>
    </row>
    <row r="2142" spans="1:3" x14ac:dyDescent="0.25">
      <c r="A2142" s="4"/>
      <c r="B2142" s="50"/>
      <c r="C2142" s="4"/>
    </row>
    <row r="2143" spans="1:3" x14ac:dyDescent="0.25">
      <c r="A2143" s="4"/>
      <c r="B2143" s="50"/>
      <c r="C2143" s="4"/>
    </row>
    <row r="2144" spans="1:3" x14ac:dyDescent="0.25">
      <c r="A2144" s="4"/>
      <c r="B2144" s="50"/>
      <c r="C2144" s="4"/>
    </row>
    <row r="2145" spans="1:3" x14ac:dyDescent="0.25">
      <c r="A2145" s="4"/>
      <c r="B2145" s="50"/>
      <c r="C2145" s="4"/>
    </row>
    <row r="2146" spans="1:3" x14ac:dyDescent="0.25">
      <c r="A2146" s="4"/>
      <c r="B2146" s="50"/>
      <c r="C2146" s="4"/>
    </row>
    <row r="2147" spans="1:3" x14ac:dyDescent="0.25">
      <c r="A2147" s="4"/>
      <c r="B2147" s="50"/>
      <c r="C2147" s="4"/>
    </row>
    <row r="2148" spans="1:3" x14ac:dyDescent="0.25">
      <c r="A2148" s="4"/>
      <c r="B2148" s="50"/>
      <c r="C2148" s="4"/>
    </row>
    <row r="2149" spans="1:3" x14ac:dyDescent="0.25">
      <c r="A2149" s="4"/>
      <c r="B2149" s="50"/>
      <c r="C2149" s="4"/>
    </row>
    <row r="2150" spans="1:3" x14ac:dyDescent="0.25">
      <c r="A2150" s="4"/>
      <c r="B2150" s="50"/>
      <c r="C2150" s="4"/>
    </row>
    <row r="2151" spans="1:3" x14ac:dyDescent="0.25">
      <c r="A2151" s="4"/>
      <c r="B2151" s="50"/>
      <c r="C2151" s="4"/>
    </row>
    <row r="2152" spans="1:3" x14ac:dyDescent="0.25">
      <c r="A2152" s="4"/>
      <c r="B2152" s="50"/>
      <c r="C2152" s="4"/>
    </row>
    <row r="2153" spans="1:3" x14ac:dyDescent="0.25">
      <c r="A2153" s="4"/>
      <c r="B2153" s="50"/>
      <c r="C2153" s="4"/>
    </row>
    <row r="2154" spans="1:3" x14ac:dyDescent="0.25">
      <c r="A2154" s="4"/>
      <c r="B2154" s="50"/>
      <c r="C2154" s="4"/>
    </row>
    <row r="2155" spans="1:3" x14ac:dyDescent="0.25">
      <c r="A2155" s="4"/>
      <c r="B2155" s="50"/>
      <c r="C2155" s="4"/>
    </row>
    <row r="2156" spans="1:3" x14ac:dyDescent="0.25">
      <c r="A2156" s="4"/>
      <c r="B2156" s="50"/>
      <c r="C2156" s="4"/>
    </row>
    <row r="2157" spans="1:3" x14ac:dyDescent="0.25">
      <c r="A2157" s="4"/>
      <c r="B2157" s="50"/>
      <c r="C2157" s="4"/>
    </row>
    <row r="2158" spans="1:3" x14ac:dyDescent="0.25">
      <c r="A2158" s="4"/>
      <c r="B2158" s="50"/>
      <c r="C2158" s="4"/>
    </row>
    <row r="2159" spans="1:3" x14ac:dyDescent="0.25">
      <c r="A2159" s="4"/>
      <c r="B2159" s="50"/>
      <c r="C2159" s="4"/>
    </row>
    <row r="2160" spans="1:3" x14ac:dyDescent="0.25">
      <c r="A2160" s="4"/>
      <c r="B2160" s="50"/>
      <c r="C2160" s="4"/>
    </row>
    <row r="2161" spans="1:3" x14ac:dyDescent="0.25">
      <c r="A2161" s="4"/>
      <c r="B2161" s="50"/>
      <c r="C2161" s="4"/>
    </row>
    <row r="2162" spans="1:3" x14ac:dyDescent="0.25">
      <c r="A2162" s="4"/>
      <c r="B2162" s="50"/>
      <c r="C2162" s="4"/>
    </row>
    <row r="2163" spans="1:3" x14ac:dyDescent="0.25">
      <c r="A2163" s="4"/>
      <c r="B2163" s="50"/>
      <c r="C2163" s="4"/>
    </row>
    <row r="2164" spans="1:3" x14ac:dyDescent="0.25">
      <c r="A2164" s="4"/>
      <c r="B2164" s="50"/>
      <c r="C2164" s="4"/>
    </row>
    <row r="2165" spans="1:3" x14ac:dyDescent="0.25">
      <c r="A2165" s="4"/>
      <c r="B2165" s="50"/>
      <c r="C2165" s="4"/>
    </row>
    <row r="2166" spans="1:3" x14ac:dyDescent="0.25">
      <c r="A2166" s="4"/>
      <c r="B2166" s="50"/>
      <c r="C2166" s="4"/>
    </row>
    <row r="2167" spans="1:3" x14ac:dyDescent="0.25">
      <c r="A2167" s="4"/>
      <c r="B2167" s="50"/>
      <c r="C2167" s="4"/>
    </row>
    <row r="2168" spans="1:3" x14ac:dyDescent="0.25">
      <c r="A2168" s="4"/>
      <c r="B2168" s="50"/>
      <c r="C2168" s="4"/>
    </row>
    <row r="2169" spans="1:3" x14ac:dyDescent="0.25">
      <c r="A2169" s="4"/>
      <c r="B2169" s="50"/>
      <c r="C2169" s="4"/>
    </row>
    <row r="2170" spans="1:3" x14ac:dyDescent="0.25">
      <c r="A2170" s="4"/>
      <c r="B2170" s="50"/>
      <c r="C2170" s="4"/>
    </row>
    <row r="2171" spans="1:3" x14ac:dyDescent="0.25">
      <c r="A2171" s="4"/>
      <c r="B2171" s="50"/>
      <c r="C2171" s="4"/>
    </row>
    <row r="2172" spans="1:3" x14ac:dyDescent="0.25">
      <c r="A2172" s="4"/>
      <c r="B2172" s="50"/>
      <c r="C2172" s="4"/>
    </row>
    <row r="2173" spans="1:3" x14ac:dyDescent="0.25">
      <c r="A2173" s="4"/>
      <c r="B2173" s="50"/>
      <c r="C2173" s="4"/>
    </row>
    <row r="2174" spans="1:3" x14ac:dyDescent="0.25">
      <c r="A2174" s="4"/>
      <c r="B2174" s="50"/>
      <c r="C2174" s="4"/>
    </row>
    <row r="2175" spans="1:3" x14ac:dyDescent="0.25">
      <c r="A2175" s="4"/>
      <c r="B2175" s="50"/>
      <c r="C2175" s="4"/>
    </row>
    <row r="2176" spans="1:3" x14ac:dyDescent="0.25">
      <c r="A2176" s="4"/>
      <c r="B2176" s="50"/>
      <c r="C2176" s="4"/>
    </row>
    <row r="2177" spans="1:3" x14ac:dyDescent="0.25">
      <c r="A2177" s="4"/>
      <c r="B2177" s="50"/>
      <c r="C2177" s="4"/>
    </row>
    <row r="2178" spans="1:3" x14ac:dyDescent="0.25">
      <c r="A2178" s="4"/>
      <c r="B2178" s="50"/>
      <c r="C2178" s="4"/>
    </row>
    <row r="2179" spans="1:3" x14ac:dyDescent="0.25">
      <c r="A2179" s="4"/>
      <c r="B2179" s="50"/>
      <c r="C2179" s="4"/>
    </row>
    <row r="2180" spans="1:3" x14ac:dyDescent="0.25">
      <c r="A2180" s="4"/>
      <c r="B2180" s="50"/>
      <c r="C2180" s="4"/>
    </row>
    <row r="2181" spans="1:3" x14ac:dyDescent="0.25">
      <c r="A2181" s="4"/>
      <c r="B2181" s="50"/>
      <c r="C2181" s="4"/>
    </row>
    <row r="2182" spans="1:3" x14ac:dyDescent="0.25">
      <c r="A2182" s="4"/>
      <c r="B2182" s="50"/>
      <c r="C2182" s="4"/>
    </row>
    <row r="2183" spans="1:3" x14ac:dyDescent="0.25">
      <c r="A2183" s="4"/>
      <c r="B2183" s="50"/>
      <c r="C2183" s="4"/>
    </row>
    <row r="2184" spans="1:3" x14ac:dyDescent="0.25">
      <c r="A2184" s="4"/>
      <c r="B2184" s="50"/>
      <c r="C2184" s="4"/>
    </row>
    <row r="2185" spans="1:3" x14ac:dyDescent="0.25">
      <c r="A2185" s="4"/>
      <c r="B2185" s="50"/>
      <c r="C2185" s="4"/>
    </row>
    <row r="2186" spans="1:3" x14ac:dyDescent="0.25">
      <c r="A2186" s="4"/>
      <c r="B2186" s="50"/>
      <c r="C2186" s="4"/>
    </row>
    <row r="2187" spans="1:3" x14ac:dyDescent="0.25">
      <c r="A2187" s="4"/>
      <c r="B2187" s="50"/>
      <c r="C2187" s="4"/>
    </row>
    <row r="2188" spans="1:3" x14ac:dyDescent="0.25">
      <c r="A2188" s="4"/>
      <c r="B2188" s="50"/>
      <c r="C2188" s="4"/>
    </row>
    <row r="2189" spans="1:3" x14ac:dyDescent="0.25">
      <c r="A2189" s="4"/>
      <c r="B2189" s="50"/>
      <c r="C2189" s="4"/>
    </row>
    <row r="2190" spans="1:3" x14ac:dyDescent="0.25">
      <c r="A2190" s="4"/>
      <c r="B2190" s="50"/>
      <c r="C2190" s="4"/>
    </row>
    <row r="2191" spans="1:3" x14ac:dyDescent="0.25">
      <c r="A2191" s="4"/>
      <c r="B2191" s="50"/>
      <c r="C2191" s="4"/>
    </row>
    <row r="2192" spans="1:3" x14ac:dyDescent="0.25">
      <c r="A2192" s="4"/>
      <c r="B2192" s="50"/>
      <c r="C2192" s="4"/>
    </row>
    <row r="2193" spans="1:3" x14ac:dyDescent="0.25">
      <c r="A2193" s="4"/>
      <c r="B2193" s="50"/>
      <c r="C2193" s="4"/>
    </row>
    <row r="2194" spans="1:3" x14ac:dyDescent="0.25">
      <c r="A2194" s="4"/>
      <c r="B2194" s="50"/>
      <c r="C2194" s="4"/>
    </row>
    <row r="2195" spans="1:3" x14ac:dyDescent="0.25">
      <c r="A2195" s="4"/>
      <c r="B2195" s="50"/>
      <c r="C2195" s="4"/>
    </row>
    <row r="2196" spans="1:3" x14ac:dyDescent="0.25">
      <c r="A2196" s="4"/>
      <c r="B2196" s="50"/>
      <c r="C2196" s="4"/>
    </row>
    <row r="2197" spans="1:3" x14ac:dyDescent="0.25">
      <c r="A2197" s="4"/>
      <c r="B2197" s="50"/>
      <c r="C2197" s="4"/>
    </row>
    <row r="2198" spans="1:3" x14ac:dyDescent="0.25">
      <c r="A2198" s="4"/>
      <c r="B2198" s="50"/>
      <c r="C2198" s="4"/>
    </row>
    <row r="2199" spans="1:3" x14ac:dyDescent="0.25">
      <c r="A2199" s="4"/>
      <c r="B2199" s="50"/>
      <c r="C2199" s="4"/>
    </row>
    <row r="2200" spans="1:3" x14ac:dyDescent="0.25">
      <c r="A2200" s="4"/>
      <c r="B2200" s="50"/>
      <c r="C2200" s="4"/>
    </row>
    <row r="2201" spans="1:3" x14ac:dyDescent="0.25">
      <c r="A2201" s="4"/>
      <c r="B2201" s="50"/>
      <c r="C2201" s="4"/>
    </row>
    <row r="2202" spans="1:3" x14ac:dyDescent="0.25">
      <c r="A2202" s="4"/>
      <c r="B2202" s="50"/>
      <c r="C2202" s="4"/>
    </row>
    <row r="2203" spans="1:3" x14ac:dyDescent="0.25">
      <c r="A2203" s="4"/>
      <c r="B2203" s="50"/>
      <c r="C2203" s="4"/>
    </row>
    <row r="2204" spans="1:3" x14ac:dyDescent="0.25">
      <c r="A2204" s="4"/>
      <c r="B2204" s="50"/>
      <c r="C2204" s="4"/>
    </row>
    <row r="2205" spans="1:3" x14ac:dyDescent="0.25">
      <c r="A2205" s="4"/>
      <c r="B2205" s="50"/>
      <c r="C2205" s="4"/>
    </row>
    <row r="2206" spans="1:3" x14ac:dyDescent="0.25">
      <c r="A2206" s="4"/>
      <c r="B2206" s="50"/>
      <c r="C2206" s="4"/>
    </row>
    <row r="2207" spans="1:3" x14ac:dyDescent="0.25">
      <c r="A2207" s="4"/>
      <c r="B2207" s="50"/>
      <c r="C2207" s="4"/>
    </row>
    <row r="2208" spans="1:3" x14ac:dyDescent="0.25">
      <c r="A2208" s="4"/>
      <c r="B2208" s="50"/>
      <c r="C2208" s="4"/>
    </row>
    <row r="2209" spans="1:3" x14ac:dyDescent="0.25">
      <c r="A2209" s="4"/>
      <c r="B2209" s="50"/>
      <c r="C2209" s="4"/>
    </row>
    <row r="2210" spans="1:3" x14ac:dyDescent="0.25">
      <c r="A2210" s="4"/>
      <c r="B2210" s="50"/>
      <c r="C2210" s="4"/>
    </row>
    <row r="2211" spans="1:3" x14ac:dyDescent="0.25">
      <c r="A2211" s="4"/>
      <c r="B2211" s="50"/>
      <c r="C2211" s="4"/>
    </row>
    <row r="2212" spans="1:3" x14ac:dyDescent="0.25">
      <c r="A2212" s="4"/>
      <c r="B2212" s="50"/>
      <c r="C2212" s="4"/>
    </row>
    <row r="2213" spans="1:3" x14ac:dyDescent="0.25">
      <c r="A2213" s="4"/>
      <c r="B2213" s="50"/>
      <c r="C2213" s="4"/>
    </row>
    <row r="2214" spans="1:3" x14ac:dyDescent="0.25">
      <c r="A2214" s="4"/>
      <c r="B2214" s="50"/>
      <c r="C2214" s="4"/>
    </row>
    <row r="2215" spans="1:3" x14ac:dyDescent="0.25">
      <c r="A2215" s="4"/>
      <c r="B2215" s="50"/>
      <c r="C2215" s="4"/>
    </row>
    <row r="2216" spans="1:3" x14ac:dyDescent="0.25">
      <c r="A2216" s="4"/>
      <c r="B2216" s="50"/>
      <c r="C2216" s="4"/>
    </row>
    <row r="2217" spans="1:3" x14ac:dyDescent="0.25">
      <c r="A2217" s="4"/>
      <c r="B2217" s="50"/>
      <c r="C2217" s="4"/>
    </row>
    <row r="2218" spans="1:3" x14ac:dyDescent="0.25">
      <c r="A2218" s="4"/>
      <c r="B2218" s="50"/>
      <c r="C2218" s="4"/>
    </row>
    <row r="2219" spans="1:3" x14ac:dyDescent="0.25">
      <c r="A2219" s="4"/>
      <c r="B2219" s="50"/>
      <c r="C2219" s="4"/>
    </row>
    <row r="2220" spans="1:3" x14ac:dyDescent="0.25">
      <c r="A2220" s="4"/>
      <c r="B2220" s="50"/>
      <c r="C2220" s="4"/>
    </row>
    <row r="2221" spans="1:3" x14ac:dyDescent="0.25">
      <c r="A2221" s="4"/>
      <c r="B2221" s="50"/>
      <c r="C2221" s="4"/>
    </row>
    <row r="2222" spans="1:3" x14ac:dyDescent="0.25">
      <c r="A2222" s="4"/>
      <c r="B2222" s="50"/>
      <c r="C2222" s="4"/>
    </row>
    <row r="2223" spans="1:3" x14ac:dyDescent="0.25">
      <c r="A2223" s="4"/>
      <c r="B2223" s="50"/>
      <c r="C2223" s="4"/>
    </row>
    <row r="2224" spans="1:3" x14ac:dyDescent="0.25">
      <c r="A2224" s="4"/>
      <c r="B2224" s="50"/>
      <c r="C2224" s="4"/>
    </row>
    <row r="2225" spans="1:3" x14ac:dyDescent="0.25">
      <c r="A2225" s="4"/>
      <c r="B2225" s="50"/>
      <c r="C2225" s="4"/>
    </row>
    <row r="2226" spans="1:3" x14ac:dyDescent="0.25">
      <c r="A2226" s="4"/>
      <c r="B2226" s="50"/>
      <c r="C2226" s="4"/>
    </row>
    <row r="2227" spans="1:3" x14ac:dyDescent="0.25">
      <c r="A2227" s="4"/>
      <c r="B2227" s="50"/>
      <c r="C2227" s="4"/>
    </row>
    <row r="2228" spans="1:3" x14ac:dyDescent="0.25">
      <c r="A2228" s="4"/>
      <c r="B2228" s="50"/>
      <c r="C2228" s="4"/>
    </row>
    <row r="2229" spans="1:3" x14ac:dyDescent="0.25">
      <c r="A2229" s="4"/>
      <c r="B2229" s="50"/>
      <c r="C2229" s="4"/>
    </row>
    <row r="2230" spans="1:3" x14ac:dyDescent="0.25">
      <c r="A2230" s="4"/>
      <c r="B2230" s="50"/>
      <c r="C2230" s="4"/>
    </row>
    <row r="2231" spans="1:3" x14ac:dyDescent="0.25">
      <c r="A2231" s="4"/>
      <c r="B2231" s="50"/>
      <c r="C2231" s="4"/>
    </row>
    <row r="2232" spans="1:3" x14ac:dyDescent="0.25">
      <c r="A2232" s="4"/>
      <c r="B2232" s="50"/>
      <c r="C2232" s="4"/>
    </row>
    <row r="2233" spans="1:3" x14ac:dyDescent="0.25">
      <c r="A2233" s="4"/>
      <c r="B2233" s="50"/>
      <c r="C2233" s="4"/>
    </row>
    <row r="2234" spans="1:3" x14ac:dyDescent="0.25">
      <c r="A2234" s="4"/>
      <c r="B2234" s="50"/>
      <c r="C2234" s="4"/>
    </row>
    <row r="2235" spans="1:3" x14ac:dyDescent="0.25">
      <c r="A2235" s="4"/>
      <c r="B2235" s="50"/>
      <c r="C2235" s="4"/>
    </row>
    <row r="2236" spans="1:3" x14ac:dyDescent="0.25">
      <c r="A2236" s="4"/>
      <c r="B2236" s="50"/>
      <c r="C2236" s="4"/>
    </row>
    <row r="2237" spans="1:3" x14ac:dyDescent="0.25">
      <c r="A2237" s="4"/>
      <c r="B2237" s="50"/>
      <c r="C2237" s="4"/>
    </row>
    <row r="2238" spans="1:3" x14ac:dyDescent="0.25">
      <c r="A2238" s="4"/>
      <c r="B2238" s="50"/>
      <c r="C2238" s="4"/>
    </row>
    <row r="2239" spans="1:3" x14ac:dyDescent="0.25">
      <c r="A2239" s="4"/>
      <c r="B2239" s="50"/>
      <c r="C2239" s="4"/>
    </row>
    <row r="2240" spans="1:3" x14ac:dyDescent="0.25">
      <c r="A2240" s="4"/>
      <c r="B2240" s="50"/>
      <c r="C2240" s="4"/>
    </row>
    <row r="2241" spans="1:3" x14ac:dyDescent="0.25">
      <c r="A2241" s="4"/>
      <c r="B2241" s="50"/>
      <c r="C2241" s="4"/>
    </row>
    <row r="2242" spans="1:3" x14ac:dyDescent="0.25">
      <c r="A2242" s="4"/>
      <c r="B2242" s="50"/>
      <c r="C2242" s="4"/>
    </row>
    <row r="2243" spans="1:3" x14ac:dyDescent="0.25">
      <c r="A2243" s="4"/>
      <c r="B2243" s="50"/>
      <c r="C2243" s="4"/>
    </row>
    <row r="2244" spans="1:3" x14ac:dyDescent="0.25">
      <c r="A2244" s="4"/>
      <c r="B2244" s="50"/>
      <c r="C2244" s="4"/>
    </row>
    <row r="2245" spans="1:3" x14ac:dyDescent="0.25">
      <c r="A2245" s="4"/>
      <c r="B2245" s="50"/>
      <c r="C2245" s="4"/>
    </row>
    <row r="2246" spans="1:3" x14ac:dyDescent="0.25">
      <c r="A2246" s="4"/>
      <c r="B2246" s="50"/>
      <c r="C2246" s="4"/>
    </row>
    <row r="2247" spans="1:3" x14ac:dyDescent="0.25">
      <c r="A2247" s="4"/>
      <c r="B2247" s="50"/>
      <c r="C2247" s="4"/>
    </row>
    <row r="2248" spans="1:3" x14ac:dyDescent="0.25">
      <c r="A2248" s="4"/>
      <c r="B2248" s="50"/>
      <c r="C2248" s="4"/>
    </row>
    <row r="2249" spans="1:3" x14ac:dyDescent="0.25">
      <c r="A2249" s="4"/>
      <c r="B2249" s="50"/>
      <c r="C2249" s="4"/>
    </row>
    <row r="2250" spans="1:3" x14ac:dyDescent="0.25">
      <c r="A2250" s="4"/>
      <c r="B2250" s="50"/>
      <c r="C2250" s="4"/>
    </row>
    <row r="2251" spans="1:3" x14ac:dyDescent="0.25">
      <c r="A2251" s="4"/>
      <c r="B2251" s="50"/>
      <c r="C2251" s="4"/>
    </row>
    <row r="2252" spans="1:3" x14ac:dyDescent="0.25">
      <c r="A2252" s="4"/>
      <c r="B2252" s="50"/>
      <c r="C2252" s="4"/>
    </row>
    <row r="2253" spans="1:3" x14ac:dyDescent="0.25">
      <c r="A2253" s="4"/>
      <c r="B2253" s="50"/>
      <c r="C2253" s="4"/>
    </row>
    <row r="2254" spans="1:3" x14ac:dyDescent="0.25">
      <c r="A2254" s="4"/>
      <c r="B2254" s="50"/>
      <c r="C2254" s="4"/>
    </row>
    <row r="2255" spans="1:3" x14ac:dyDescent="0.25">
      <c r="A2255" s="4"/>
      <c r="B2255" s="50"/>
      <c r="C2255" s="4"/>
    </row>
    <row r="2256" spans="1:3" x14ac:dyDescent="0.25">
      <c r="A2256" s="4"/>
      <c r="B2256" s="50"/>
      <c r="C2256" s="4"/>
    </row>
    <row r="2257" spans="1:3" x14ac:dyDescent="0.25">
      <c r="A2257" s="4"/>
      <c r="B2257" s="50"/>
      <c r="C2257" s="4"/>
    </row>
    <row r="2258" spans="1:3" x14ac:dyDescent="0.25">
      <c r="A2258" s="4"/>
      <c r="B2258" s="50"/>
      <c r="C2258" s="4"/>
    </row>
    <row r="2259" spans="1:3" x14ac:dyDescent="0.25">
      <c r="A2259" s="4"/>
      <c r="B2259" s="50"/>
      <c r="C2259" s="4"/>
    </row>
    <row r="2260" spans="1:3" x14ac:dyDescent="0.25">
      <c r="A2260" s="4"/>
      <c r="B2260" s="50"/>
      <c r="C2260" s="4"/>
    </row>
    <row r="2261" spans="1:3" x14ac:dyDescent="0.25">
      <c r="A2261" s="4"/>
      <c r="B2261" s="50"/>
      <c r="C2261" s="4"/>
    </row>
    <row r="2262" spans="1:3" x14ac:dyDescent="0.25">
      <c r="A2262" s="4"/>
      <c r="B2262" s="50"/>
      <c r="C2262" s="4"/>
    </row>
    <row r="2263" spans="1:3" x14ac:dyDescent="0.25">
      <c r="A2263" s="4"/>
      <c r="B2263" s="50"/>
      <c r="C2263" s="4"/>
    </row>
    <row r="2264" spans="1:3" x14ac:dyDescent="0.25">
      <c r="A2264" s="4"/>
      <c r="B2264" s="50"/>
      <c r="C2264" s="4"/>
    </row>
    <row r="2265" spans="1:3" x14ac:dyDescent="0.25">
      <c r="A2265" s="4"/>
      <c r="B2265" s="50"/>
      <c r="C2265" s="4"/>
    </row>
    <row r="2266" spans="1:3" x14ac:dyDescent="0.25">
      <c r="A2266" s="4"/>
      <c r="B2266" s="50"/>
      <c r="C2266" s="4"/>
    </row>
    <row r="2267" spans="1:3" x14ac:dyDescent="0.25">
      <c r="A2267" s="4"/>
      <c r="B2267" s="50"/>
      <c r="C2267" s="4"/>
    </row>
    <row r="2268" spans="1:3" x14ac:dyDescent="0.25">
      <c r="A2268" s="4"/>
      <c r="B2268" s="50"/>
      <c r="C2268" s="4"/>
    </row>
    <row r="2269" spans="1:3" x14ac:dyDescent="0.25">
      <c r="A2269" s="4"/>
      <c r="B2269" s="50"/>
      <c r="C2269" s="4"/>
    </row>
    <row r="2270" spans="1:3" x14ac:dyDescent="0.25">
      <c r="A2270" s="4"/>
      <c r="B2270" s="50"/>
      <c r="C2270" s="4"/>
    </row>
    <row r="2271" spans="1:3" x14ac:dyDescent="0.25">
      <c r="A2271" s="4"/>
      <c r="B2271" s="50"/>
      <c r="C2271" s="4"/>
    </row>
    <row r="2272" spans="1:3" x14ac:dyDescent="0.25">
      <c r="A2272" s="4"/>
      <c r="B2272" s="50"/>
      <c r="C2272" s="4"/>
    </row>
    <row r="2273" spans="1:3" x14ac:dyDescent="0.25">
      <c r="A2273" s="4"/>
      <c r="B2273" s="50"/>
      <c r="C2273" s="4"/>
    </row>
    <row r="2274" spans="1:3" x14ac:dyDescent="0.25">
      <c r="A2274" s="4"/>
      <c r="B2274" s="50"/>
      <c r="C2274" s="4"/>
    </row>
    <row r="2275" spans="1:3" x14ac:dyDescent="0.25">
      <c r="A2275" s="4"/>
      <c r="B2275" s="50"/>
      <c r="C2275" s="4"/>
    </row>
    <row r="2276" spans="1:3" x14ac:dyDescent="0.25">
      <c r="A2276" s="4"/>
      <c r="B2276" s="50"/>
      <c r="C2276" s="4"/>
    </row>
    <row r="2277" spans="1:3" x14ac:dyDescent="0.25">
      <c r="A2277" s="4"/>
      <c r="B2277" s="50"/>
      <c r="C2277" s="4"/>
    </row>
    <row r="2278" spans="1:3" x14ac:dyDescent="0.25">
      <c r="A2278" s="4"/>
      <c r="B2278" s="50"/>
      <c r="C2278" s="4"/>
    </row>
    <row r="2279" spans="1:3" x14ac:dyDescent="0.25">
      <c r="A2279" s="4"/>
      <c r="B2279" s="50"/>
      <c r="C2279" s="4"/>
    </row>
    <row r="2280" spans="1:3" x14ac:dyDescent="0.25">
      <c r="A2280" s="4"/>
      <c r="B2280" s="50"/>
      <c r="C2280" s="4"/>
    </row>
    <row r="2281" spans="1:3" x14ac:dyDescent="0.25">
      <c r="A2281" s="4"/>
      <c r="B2281" s="50"/>
      <c r="C2281" s="4"/>
    </row>
    <row r="2282" spans="1:3" x14ac:dyDescent="0.25">
      <c r="A2282" s="4"/>
      <c r="B2282" s="50"/>
      <c r="C2282" s="4"/>
    </row>
    <row r="2283" spans="1:3" x14ac:dyDescent="0.25">
      <c r="A2283" s="4"/>
      <c r="B2283" s="50"/>
      <c r="C2283" s="4"/>
    </row>
    <row r="2284" spans="1:3" x14ac:dyDescent="0.25">
      <c r="A2284" s="4"/>
      <c r="B2284" s="50"/>
      <c r="C2284" s="4"/>
    </row>
    <row r="2285" spans="1:3" x14ac:dyDescent="0.25">
      <c r="A2285" s="4"/>
      <c r="B2285" s="50"/>
      <c r="C2285" s="4"/>
    </row>
    <row r="2286" spans="1:3" x14ac:dyDescent="0.25">
      <c r="A2286" s="4"/>
      <c r="B2286" s="50"/>
      <c r="C2286" s="4"/>
    </row>
    <row r="2287" spans="1:3" x14ac:dyDescent="0.25">
      <c r="A2287" s="4"/>
      <c r="B2287" s="50"/>
      <c r="C2287" s="4"/>
    </row>
    <row r="2288" spans="1:3" x14ac:dyDescent="0.25">
      <c r="A2288" s="4"/>
      <c r="B2288" s="50"/>
      <c r="C2288" s="4"/>
    </row>
    <row r="2289" spans="1:3" x14ac:dyDescent="0.25">
      <c r="A2289" s="4"/>
      <c r="B2289" s="50"/>
      <c r="C2289" s="4"/>
    </row>
    <row r="2290" spans="1:3" x14ac:dyDescent="0.25">
      <c r="A2290" s="4"/>
      <c r="B2290" s="50"/>
      <c r="C2290" s="4"/>
    </row>
    <row r="2291" spans="1:3" x14ac:dyDescent="0.25">
      <c r="A2291" s="4"/>
      <c r="B2291" s="50"/>
      <c r="C2291" s="4"/>
    </row>
    <row r="2292" spans="1:3" x14ac:dyDescent="0.25">
      <c r="A2292" s="4"/>
      <c r="B2292" s="50"/>
      <c r="C2292" s="4"/>
    </row>
    <row r="2293" spans="1:3" x14ac:dyDescent="0.25">
      <c r="A2293" s="4"/>
      <c r="B2293" s="50"/>
      <c r="C2293" s="4"/>
    </row>
    <row r="2294" spans="1:3" x14ac:dyDescent="0.25">
      <c r="A2294" s="4"/>
      <c r="B2294" s="50"/>
      <c r="C2294" s="4"/>
    </row>
    <row r="2295" spans="1:3" x14ac:dyDescent="0.25">
      <c r="A2295" s="4"/>
      <c r="B2295" s="50"/>
      <c r="C2295" s="4"/>
    </row>
    <row r="2296" spans="1:3" x14ac:dyDescent="0.25">
      <c r="A2296" s="4"/>
      <c r="B2296" s="50"/>
      <c r="C2296" s="4"/>
    </row>
    <row r="2297" spans="1:3" x14ac:dyDescent="0.25">
      <c r="A2297" s="4"/>
      <c r="B2297" s="50"/>
      <c r="C2297" s="4"/>
    </row>
    <row r="2298" spans="1:3" x14ac:dyDescent="0.25">
      <c r="A2298" s="4"/>
      <c r="B2298" s="50"/>
      <c r="C2298" s="4"/>
    </row>
    <row r="2299" spans="1:3" x14ac:dyDescent="0.25">
      <c r="A2299" s="4"/>
      <c r="B2299" s="50"/>
      <c r="C2299" s="4"/>
    </row>
    <row r="2300" spans="1:3" x14ac:dyDescent="0.25">
      <c r="A2300" s="4"/>
      <c r="B2300" s="50"/>
      <c r="C2300" s="4"/>
    </row>
    <row r="2301" spans="1:3" x14ac:dyDescent="0.25">
      <c r="A2301" s="4"/>
      <c r="B2301" s="50"/>
      <c r="C2301" s="4"/>
    </row>
    <row r="2302" spans="1:3" x14ac:dyDescent="0.25">
      <c r="A2302" s="4"/>
      <c r="B2302" s="50"/>
      <c r="C2302" s="4"/>
    </row>
    <row r="2303" spans="1:3" x14ac:dyDescent="0.25">
      <c r="A2303" s="4"/>
      <c r="B2303" s="50"/>
      <c r="C2303" s="4"/>
    </row>
    <row r="2304" spans="1:3" x14ac:dyDescent="0.25">
      <c r="A2304" s="4"/>
      <c r="B2304" s="50"/>
      <c r="C2304" s="4"/>
    </row>
    <row r="2305" spans="1:3" x14ac:dyDescent="0.25">
      <c r="A2305" s="4"/>
      <c r="B2305" s="50"/>
      <c r="C2305" s="4"/>
    </row>
    <row r="2306" spans="1:3" x14ac:dyDescent="0.25">
      <c r="A2306" s="4"/>
      <c r="B2306" s="50"/>
      <c r="C2306" s="4"/>
    </row>
    <row r="2307" spans="1:3" x14ac:dyDescent="0.25">
      <c r="A2307" s="4"/>
      <c r="B2307" s="50"/>
      <c r="C2307" s="4"/>
    </row>
    <row r="2308" spans="1:3" x14ac:dyDescent="0.25">
      <c r="A2308" s="4"/>
      <c r="B2308" s="50"/>
      <c r="C2308" s="4"/>
    </row>
    <row r="2309" spans="1:3" x14ac:dyDescent="0.25">
      <c r="A2309" s="4"/>
      <c r="B2309" s="50"/>
      <c r="C2309" s="4"/>
    </row>
    <row r="2310" spans="1:3" x14ac:dyDescent="0.25">
      <c r="A2310" s="4"/>
      <c r="B2310" s="50"/>
      <c r="C2310" s="4"/>
    </row>
    <row r="2311" spans="1:3" x14ac:dyDescent="0.25">
      <c r="A2311" s="4"/>
      <c r="B2311" s="50"/>
      <c r="C2311" s="4"/>
    </row>
    <row r="2312" spans="1:3" x14ac:dyDescent="0.25">
      <c r="A2312" s="4"/>
      <c r="B2312" s="50"/>
      <c r="C2312" s="4"/>
    </row>
    <row r="2313" spans="1:3" x14ac:dyDescent="0.25">
      <c r="A2313" s="4"/>
      <c r="B2313" s="50"/>
      <c r="C2313" s="4"/>
    </row>
    <row r="2314" spans="1:3" x14ac:dyDescent="0.25">
      <c r="A2314" s="4"/>
      <c r="B2314" s="50"/>
      <c r="C2314" s="4"/>
    </row>
    <row r="2315" spans="1:3" x14ac:dyDescent="0.25">
      <c r="A2315" s="4"/>
      <c r="B2315" s="50"/>
      <c r="C2315" s="4"/>
    </row>
    <row r="2316" spans="1:3" x14ac:dyDescent="0.25">
      <c r="A2316" s="4"/>
      <c r="B2316" s="50"/>
      <c r="C2316" s="4"/>
    </row>
    <row r="2317" spans="1:3" x14ac:dyDescent="0.25">
      <c r="A2317" s="4"/>
      <c r="B2317" s="50"/>
      <c r="C2317" s="4"/>
    </row>
    <row r="2318" spans="1:3" x14ac:dyDescent="0.25">
      <c r="A2318" s="4"/>
      <c r="B2318" s="50"/>
      <c r="C2318" s="4"/>
    </row>
    <row r="2319" spans="1:3" x14ac:dyDescent="0.25">
      <c r="A2319" s="4"/>
      <c r="B2319" s="50"/>
      <c r="C2319" s="4"/>
    </row>
    <row r="2320" spans="1:3" x14ac:dyDescent="0.25">
      <c r="A2320" s="4"/>
      <c r="B2320" s="50"/>
      <c r="C2320" s="4"/>
    </row>
    <row r="2321" spans="1:3" x14ac:dyDescent="0.25">
      <c r="A2321" s="4"/>
      <c r="B2321" s="50"/>
      <c r="C2321" s="4"/>
    </row>
    <row r="2322" spans="1:3" x14ac:dyDescent="0.25">
      <c r="A2322" s="4"/>
      <c r="B2322" s="50"/>
      <c r="C2322" s="4"/>
    </row>
    <row r="2323" spans="1:3" x14ac:dyDescent="0.25">
      <c r="A2323" s="4"/>
      <c r="B2323" s="50"/>
      <c r="C2323" s="4"/>
    </row>
    <row r="2324" spans="1:3" x14ac:dyDescent="0.25">
      <c r="A2324" s="4"/>
      <c r="B2324" s="50"/>
      <c r="C2324" s="4"/>
    </row>
    <row r="2325" spans="1:3" x14ac:dyDescent="0.25">
      <c r="A2325" s="4"/>
      <c r="B2325" s="50"/>
      <c r="C2325" s="4"/>
    </row>
    <row r="2326" spans="1:3" x14ac:dyDescent="0.25">
      <c r="A2326" s="4"/>
      <c r="B2326" s="50"/>
      <c r="C2326" s="4"/>
    </row>
    <row r="2327" spans="1:3" x14ac:dyDescent="0.25">
      <c r="A2327" s="4"/>
      <c r="B2327" s="50"/>
      <c r="C2327" s="4"/>
    </row>
    <row r="2328" spans="1:3" x14ac:dyDescent="0.25">
      <c r="A2328" s="4"/>
      <c r="B2328" s="50"/>
      <c r="C2328" s="4"/>
    </row>
    <row r="2329" spans="1:3" x14ac:dyDescent="0.25">
      <c r="A2329" s="4"/>
      <c r="B2329" s="50"/>
      <c r="C2329" s="4"/>
    </row>
    <row r="2330" spans="1:3" x14ac:dyDescent="0.25">
      <c r="A2330" s="4"/>
      <c r="B2330" s="50"/>
      <c r="C2330" s="4"/>
    </row>
    <row r="2331" spans="1:3" x14ac:dyDescent="0.25">
      <c r="A2331" s="4"/>
      <c r="B2331" s="50"/>
      <c r="C2331" s="4"/>
    </row>
    <row r="2332" spans="1:3" x14ac:dyDescent="0.25">
      <c r="A2332" s="4"/>
      <c r="B2332" s="50"/>
      <c r="C2332" s="4"/>
    </row>
    <row r="2333" spans="1:3" x14ac:dyDescent="0.25">
      <c r="A2333" s="4"/>
      <c r="B2333" s="50"/>
      <c r="C2333" s="4"/>
    </row>
    <row r="2334" spans="1:3" x14ac:dyDescent="0.25">
      <c r="A2334" s="4"/>
      <c r="B2334" s="50"/>
      <c r="C2334" s="4"/>
    </row>
    <row r="2335" spans="1:3" x14ac:dyDescent="0.25">
      <c r="A2335" s="4"/>
      <c r="B2335" s="50"/>
      <c r="C2335" s="4"/>
    </row>
    <row r="2336" spans="1:3" x14ac:dyDescent="0.25">
      <c r="A2336" s="4"/>
      <c r="B2336" s="50"/>
      <c r="C2336" s="4"/>
    </row>
    <row r="2337" spans="1:3" x14ac:dyDescent="0.25">
      <c r="A2337" s="4"/>
      <c r="B2337" s="50"/>
      <c r="C2337" s="4"/>
    </row>
    <row r="2338" spans="1:3" x14ac:dyDescent="0.25">
      <c r="A2338" s="4"/>
      <c r="B2338" s="50"/>
      <c r="C2338" s="4"/>
    </row>
    <row r="2339" spans="1:3" x14ac:dyDescent="0.25">
      <c r="A2339" s="4"/>
      <c r="B2339" s="50"/>
      <c r="C2339" s="4"/>
    </row>
    <row r="2340" spans="1:3" x14ac:dyDescent="0.25">
      <c r="A2340" s="4"/>
      <c r="B2340" s="50"/>
      <c r="C2340" s="4"/>
    </row>
    <row r="2341" spans="1:3" x14ac:dyDescent="0.25">
      <c r="A2341" s="4"/>
      <c r="B2341" s="50"/>
      <c r="C2341" s="4"/>
    </row>
    <row r="2342" spans="1:3" x14ac:dyDescent="0.25">
      <c r="A2342" s="4"/>
      <c r="B2342" s="50"/>
      <c r="C2342" s="4"/>
    </row>
    <row r="2343" spans="1:3" x14ac:dyDescent="0.25">
      <c r="A2343" s="4"/>
      <c r="B2343" s="50"/>
      <c r="C2343" s="4"/>
    </row>
    <row r="2344" spans="1:3" x14ac:dyDescent="0.25">
      <c r="A2344" s="4"/>
      <c r="B2344" s="50"/>
      <c r="C2344" s="4"/>
    </row>
    <row r="2345" spans="1:3" x14ac:dyDescent="0.25">
      <c r="A2345" s="4"/>
      <c r="B2345" s="50"/>
      <c r="C2345" s="4"/>
    </row>
    <row r="2346" spans="1:3" x14ac:dyDescent="0.25">
      <c r="A2346" s="4"/>
      <c r="B2346" s="50"/>
      <c r="C2346" s="4"/>
    </row>
    <row r="2347" spans="1:3" x14ac:dyDescent="0.25">
      <c r="A2347" s="4"/>
      <c r="B2347" s="50"/>
      <c r="C2347" s="4"/>
    </row>
    <row r="2348" spans="1:3" x14ac:dyDescent="0.25">
      <c r="A2348" s="4"/>
      <c r="B2348" s="50"/>
      <c r="C2348" s="4"/>
    </row>
    <row r="2349" spans="1:3" x14ac:dyDescent="0.25">
      <c r="A2349" s="4"/>
      <c r="B2349" s="50"/>
      <c r="C2349" s="4"/>
    </row>
    <row r="2350" spans="1:3" x14ac:dyDescent="0.25">
      <c r="A2350" s="4"/>
      <c r="B2350" s="50"/>
      <c r="C2350" s="4"/>
    </row>
    <row r="2351" spans="1:3" x14ac:dyDescent="0.25">
      <c r="A2351" s="4"/>
      <c r="B2351" s="50"/>
      <c r="C2351" s="4"/>
    </row>
    <row r="2352" spans="1:3" x14ac:dyDescent="0.25">
      <c r="A2352" s="4"/>
      <c r="B2352" s="50"/>
      <c r="C2352" s="4"/>
    </row>
    <row r="2353" spans="1:3" x14ac:dyDescent="0.25">
      <c r="A2353" s="4"/>
      <c r="B2353" s="50"/>
      <c r="C2353" s="4"/>
    </row>
    <row r="2354" spans="1:3" x14ac:dyDescent="0.25">
      <c r="A2354" s="4"/>
      <c r="B2354" s="50"/>
      <c r="C2354" s="4"/>
    </row>
    <row r="2355" spans="1:3" x14ac:dyDescent="0.25">
      <c r="A2355" s="4"/>
      <c r="B2355" s="50"/>
      <c r="C2355" s="4"/>
    </row>
    <row r="2356" spans="1:3" x14ac:dyDescent="0.25">
      <c r="A2356" s="4"/>
      <c r="B2356" s="50"/>
      <c r="C2356" s="4"/>
    </row>
    <row r="2357" spans="1:3" x14ac:dyDescent="0.25">
      <c r="A2357" s="4"/>
      <c r="B2357" s="50"/>
      <c r="C2357" s="4"/>
    </row>
    <row r="2358" spans="1:3" x14ac:dyDescent="0.25">
      <c r="A2358" s="4"/>
      <c r="B2358" s="50"/>
      <c r="C2358" s="4"/>
    </row>
    <row r="2359" spans="1:3" x14ac:dyDescent="0.25">
      <c r="A2359" s="4"/>
      <c r="B2359" s="50"/>
      <c r="C2359" s="4"/>
    </row>
    <row r="2360" spans="1:3" x14ac:dyDescent="0.25">
      <c r="A2360" s="4"/>
      <c r="B2360" s="50"/>
      <c r="C2360" s="4"/>
    </row>
    <row r="2361" spans="1:3" x14ac:dyDescent="0.25">
      <c r="A2361" s="4"/>
      <c r="B2361" s="50"/>
      <c r="C2361" s="4"/>
    </row>
    <row r="2362" spans="1:3" x14ac:dyDescent="0.25">
      <c r="A2362" s="4"/>
      <c r="B2362" s="50"/>
      <c r="C2362" s="4"/>
    </row>
    <row r="2363" spans="1:3" x14ac:dyDescent="0.25">
      <c r="A2363" s="4"/>
      <c r="B2363" s="50"/>
      <c r="C2363" s="4"/>
    </row>
    <row r="2364" spans="1:3" x14ac:dyDescent="0.25">
      <c r="A2364" s="4"/>
      <c r="B2364" s="50"/>
      <c r="C2364" s="4"/>
    </row>
    <row r="2365" spans="1:3" x14ac:dyDescent="0.25">
      <c r="A2365" s="4"/>
      <c r="B2365" s="50"/>
      <c r="C2365" s="4"/>
    </row>
    <row r="2366" spans="1:3" x14ac:dyDescent="0.25">
      <c r="A2366" s="4"/>
      <c r="B2366" s="50"/>
      <c r="C2366" s="4"/>
    </row>
    <row r="2367" spans="1:3" x14ac:dyDescent="0.25">
      <c r="A2367" s="4"/>
      <c r="B2367" s="50"/>
      <c r="C2367" s="4"/>
    </row>
    <row r="2368" spans="1:3" x14ac:dyDescent="0.25">
      <c r="A2368" s="4"/>
      <c r="B2368" s="50"/>
      <c r="C2368" s="4"/>
    </row>
    <row r="2369" spans="1:3" x14ac:dyDescent="0.25">
      <c r="A2369" s="4"/>
      <c r="B2369" s="50"/>
      <c r="C2369" s="4"/>
    </row>
    <row r="2370" spans="1:3" x14ac:dyDescent="0.25">
      <c r="A2370" s="4"/>
      <c r="B2370" s="50"/>
      <c r="C2370" s="4"/>
    </row>
    <row r="2371" spans="1:3" x14ac:dyDescent="0.25">
      <c r="A2371" s="4"/>
      <c r="B2371" s="50"/>
      <c r="C2371" s="4"/>
    </row>
    <row r="2372" spans="1:3" x14ac:dyDescent="0.25">
      <c r="A2372" s="4"/>
      <c r="B2372" s="50"/>
      <c r="C2372" s="4"/>
    </row>
    <row r="2373" spans="1:3" x14ac:dyDescent="0.25">
      <c r="A2373" s="4"/>
      <c r="B2373" s="50"/>
      <c r="C2373" s="4"/>
    </row>
    <row r="2374" spans="1:3" x14ac:dyDescent="0.25">
      <c r="A2374" s="4"/>
      <c r="B2374" s="50"/>
      <c r="C2374" s="4"/>
    </row>
    <row r="2375" spans="1:3" x14ac:dyDescent="0.25">
      <c r="A2375" s="4"/>
      <c r="B2375" s="50"/>
      <c r="C2375" s="4"/>
    </row>
    <row r="2376" spans="1:3" x14ac:dyDescent="0.25">
      <c r="A2376" s="4"/>
      <c r="B2376" s="50"/>
      <c r="C2376" s="4"/>
    </row>
    <row r="2377" spans="1:3" x14ac:dyDescent="0.25">
      <c r="A2377" s="4"/>
      <c r="B2377" s="50"/>
      <c r="C2377" s="4"/>
    </row>
    <row r="2378" spans="1:3" x14ac:dyDescent="0.25">
      <c r="A2378" s="4"/>
      <c r="B2378" s="50"/>
      <c r="C2378" s="4"/>
    </row>
    <row r="2379" spans="1:3" x14ac:dyDescent="0.25">
      <c r="A2379" s="4"/>
      <c r="B2379" s="50"/>
      <c r="C2379" s="4"/>
    </row>
    <row r="2380" spans="1:3" x14ac:dyDescent="0.25">
      <c r="A2380" s="4"/>
      <c r="B2380" s="50"/>
      <c r="C2380" s="4"/>
    </row>
    <row r="2381" spans="1:3" x14ac:dyDescent="0.25">
      <c r="A2381" s="4"/>
      <c r="B2381" s="50"/>
      <c r="C2381" s="4"/>
    </row>
    <row r="2382" spans="1:3" x14ac:dyDescent="0.25">
      <c r="A2382" s="4"/>
      <c r="B2382" s="50"/>
      <c r="C2382" s="4"/>
    </row>
    <row r="2383" spans="1:3" x14ac:dyDescent="0.25">
      <c r="A2383" s="4"/>
      <c r="B2383" s="50"/>
      <c r="C2383" s="4"/>
    </row>
    <row r="2384" spans="1:3" x14ac:dyDescent="0.25">
      <c r="A2384" s="4"/>
      <c r="B2384" s="50"/>
      <c r="C2384" s="4"/>
    </row>
    <row r="2385" spans="1:3" x14ac:dyDescent="0.25">
      <c r="A2385" s="4"/>
      <c r="B2385" s="50"/>
      <c r="C2385" s="4"/>
    </row>
    <row r="2386" spans="1:3" x14ac:dyDescent="0.25">
      <c r="A2386" s="4"/>
      <c r="B2386" s="50"/>
      <c r="C2386" s="4"/>
    </row>
    <row r="2387" spans="1:3" x14ac:dyDescent="0.25">
      <c r="A2387" s="4"/>
      <c r="B2387" s="50"/>
      <c r="C2387" s="4"/>
    </row>
    <row r="2388" spans="1:3" x14ac:dyDescent="0.25">
      <c r="A2388" s="4"/>
      <c r="B2388" s="50"/>
      <c r="C2388" s="4"/>
    </row>
    <row r="2389" spans="1:3" x14ac:dyDescent="0.25">
      <c r="A2389" s="4"/>
      <c r="B2389" s="50"/>
      <c r="C2389" s="4"/>
    </row>
    <row r="2390" spans="1:3" x14ac:dyDescent="0.25">
      <c r="A2390" s="4"/>
      <c r="B2390" s="50"/>
      <c r="C2390" s="4"/>
    </row>
    <row r="2391" spans="1:3" x14ac:dyDescent="0.25">
      <c r="A2391" s="4"/>
      <c r="B2391" s="50"/>
      <c r="C2391" s="4"/>
    </row>
    <row r="2392" spans="1:3" x14ac:dyDescent="0.25">
      <c r="A2392" s="4"/>
      <c r="B2392" s="50"/>
      <c r="C2392" s="4"/>
    </row>
    <row r="2393" spans="1:3" x14ac:dyDescent="0.25">
      <c r="A2393" s="4"/>
      <c r="B2393" s="50"/>
      <c r="C2393" s="4"/>
    </row>
    <row r="2394" spans="1:3" x14ac:dyDescent="0.25">
      <c r="A2394" s="4"/>
      <c r="B2394" s="50"/>
      <c r="C2394" s="4"/>
    </row>
    <row r="2395" spans="1:3" x14ac:dyDescent="0.25">
      <c r="A2395" s="4"/>
      <c r="B2395" s="50"/>
      <c r="C2395" s="4"/>
    </row>
    <row r="2396" spans="1:3" x14ac:dyDescent="0.25">
      <c r="A2396" s="4"/>
      <c r="B2396" s="50"/>
      <c r="C2396" s="4"/>
    </row>
    <row r="2397" spans="1:3" x14ac:dyDescent="0.25">
      <c r="A2397" s="4"/>
      <c r="B2397" s="50"/>
      <c r="C2397" s="4"/>
    </row>
    <row r="2398" spans="1:3" x14ac:dyDescent="0.25">
      <c r="A2398" s="4"/>
      <c r="B2398" s="50"/>
      <c r="C2398" s="4"/>
    </row>
    <row r="2399" spans="1:3" x14ac:dyDescent="0.25">
      <c r="A2399" s="4"/>
      <c r="B2399" s="50"/>
      <c r="C2399" s="4"/>
    </row>
    <row r="2400" spans="1:3" x14ac:dyDescent="0.25">
      <c r="A2400" s="4"/>
      <c r="B2400" s="50"/>
      <c r="C2400" s="4"/>
    </row>
    <row r="2401" spans="1:3" x14ac:dyDescent="0.25">
      <c r="A2401" s="4"/>
      <c r="B2401" s="50"/>
      <c r="C2401" s="4"/>
    </row>
    <row r="2402" spans="1:3" x14ac:dyDescent="0.25">
      <c r="A2402" s="4"/>
      <c r="B2402" s="50"/>
      <c r="C2402" s="4"/>
    </row>
    <row r="2403" spans="1:3" x14ac:dyDescent="0.25">
      <c r="A2403" s="4"/>
      <c r="B2403" s="50"/>
      <c r="C2403" s="4"/>
    </row>
    <row r="2404" spans="1:3" x14ac:dyDescent="0.25">
      <c r="A2404" s="4"/>
      <c r="B2404" s="50"/>
      <c r="C2404" s="4"/>
    </row>
    <row r="2405" spans="1:3" x14ac:dyDescent="0.25">
      <c r="A2405" s="4"/>
      <c r="B2405" s="50"/>
      <c r="C2405" s="4"/>
    </row>
    <row r="2406" spans="1:3" x14ac:dyDescent="0.25">
      <c r="A2406" s="4"/>
      <c r="B2406" s="50"/>
      <c r="C2406" s="4"/>
    </row>
    <row r="2407" spans="1:3" x14ac:dyDescent="0.25">
      <c r="A2407" s="4"/>
      <c r="B2407" s="50"/>
      <c r="C2407" s="4"/>
    </row>
    <row r="2408" spans="1:3" x14ac:dyDescent="0.25">
      <c r="A2408" s="4"/>
      <c r="B2408" s="50"/>
      <c r="C2408" s="4"/>
    </row>
    <row r="2409" spans="1:3" x14ac:dyDescent="0.25">
      <c r="A2409" s="4"/>
      <c r="B2409" s="50"/>
      <c r="C2409" s="4"/>
    </row>
    <row r="2410" spans="1:3" x14ac:dyDescent="0.25">
      <c r="A2410" s="4"/>
      <c r="B2410" s="50"/>
      <c r="C2410" s="4"/>
    </row>
    <row r="2411" spans="1:3" x14ac:dyDescent="0.25">
      <c r="A2411" s="4"/>
      <c r="B2411" s="50"/>
      <c r="C2411" s="4"/>
    </row>
    <row r="2412" spans="1:3" x14ac:dyDescent="0.25">
      <c r="A2412" s="4"/>
      <c r="B2412" s="50"/>
      <c r="C2412" s="4"/>
    </row>
    <row r="2413" spans="1:3" x14ac:dyDescent="0.25">
      <c r="A2413" s="4"/>
      <c r="B2413" s="50"/>
      <c r="C2413" s="4"/>
    </row>
    <row r="2414" spans="1:3" x14ac:dyDescent="0.25">
      <c r="A2414" s="4"/>
      <c r="B2414" s="50"/>
      <c r="C2414" s="4"/>
    </row>
    <row r="2415" spans="1:3" x14ac:dyDescent="0.25">
      <c r="A2415" s="4"/>
      <c r="B2415" s="50"/>
      <c r="C2415" s="4"/>
    </row>
    <row r="2416" spans="1:3" x14ac:dyDescent="0.25">
      <c r="A2416" s="4"/>
      <c r="B2416" s="50"/>
      <c r="C2416" s="4"/>
    </row>
    <row r="2417" spans="1:3" x14ac:dyDescent="0.25">
      <c r="A2417" s="4"/>
      <c r="B2417" s="50"/>
      <c r="C2417" s="4"/>
    </row>
    <row r="2418" spans="1:3" x14ac:dyDescent="0.25">
      <c r="A2418" s="4"/>
      <c r="B2418" s="50"/>
      <c r="C2418" s="4"/>
    </row>
    <row r="2419" spans="1:3" x14ac:dyDescent="0.25">
      <c r="A2419" s="4"/>
      <c r="B2419" s="50"/>
      <c r="C2419" s="4"/>
    </row>
    <row r="2420" spans="1:3" x14ac:dyDescent="0.25">
      <c r="A2420" s="4"/>
      <c r="B2420" s="50"/>
      <c r="C2420" s="4"/>
    </row>
    <row r="2421" spans="1:3" x14ac:dyDescent="0.25">
      <c r="A2421" s="4"/>
      <c r="B2421" s="50"/>
      <c r="C2421" s="4"/>
    </row>
    <row r="2422" spans="1:3" x14ac:dyDescent="0.25">
      <c r="A2422" s="4"/>
      <c r="B2422" s="50"/>
      <c r="C2422" s="4"/>
    </row>
    <row r="2423" spans="1:3" x14ac:dyDescent="0.25">
      <c r="A2423" s="4"/>
      <c r="B2423" s="50"/>
      <c r="C2423" s="4"/>
    </row>
    <row r="2424" spans="1:3" x14ac:dyDescent="0.25">
      <c r="A2424" s="4"/>
      <c r="B2424" s="50"/>
      <c r="C2424" s="4"/>
    </row>
    <row r="2425" spans="1:3" x14ac:dyDescent="0.25">
      <c r="A2425" s="4"/>
      <c r="B2425" s="50"/>
      <c r="C2425" s="4"/>
    </row>
    <row r="2426" spans="1:3" x14ac:dyDescent="0.25">
      <c r="A2426" s="4"/>
      <c r="B2426" s="50"/>
      <c r="C2426" s="4"/>
    </row>
    <row r="2427" spans="1:3" x14ac:dyDescent="0.25">
      <c r="A2427" s="4"/>
      <c r="B2427" s="50"/>
      <c r="C2427" s="4"/>
    </row>
    <row r="2428" spans="1:3" x14ac:dyDescent="0.25">
      <c r="A2428" s="4"/>
      <c r="B2428" s="50"/>
      <c r="C2428" s="4"/>
    </row>
    <row r="2429" spans="1:3" x14ac:dyDescent="0.25">
      <c r="A2429" s="4"/>
      <c r="B2429" s="50"/>
      <c r="C2429" s="4"/>
    </row>
    <row r="2430" spans="1:3" x14ac:dyDescent="0.25">
      <c r="A2430" s="4"/>
      <c r="B2430" s="50"/>
      <c r="C2430" s="4"/>
    </row>
    <row r="2431" spans="1:3" x14ac:dyDescent="0.25">
      <c r="A2431" s="4"/>
      <c r="B2431" s="50"/>
      <c r="C2431" s="4"/>
    </row>
    <row r="2432" spans="1:3" x14ac:dyDescent="0.25">
      <c r="A2432" s="4"/>
      <c r="B2432" s="50"/>
      <c r="C2432" s="4"/>
    </row>
    <row r="2433" spans="1:3" x14ac:dyDescent="0.25">
      <c r="A2433" s="4"/>
      <c r="B2433" s="50"/>
      <c r="C2433" s="4"/>
    </row>
    <row r="2434" spans="1:3" x14ac:dyDescent="0.25">
      <c r="A2434" s="4"/>
      <c r="B2434" s="50"/>
      <c r="C2434" s="4"/>
    </row>
    <row r="2435" spans="1:3" x14ac:dyDescent="0.25">
      <c r="A2435" s="4"/>
      <c r="B2435" s="50"/>
      <c r="C2435" s="4"/>
    </row>
    <row r="2436" spans="1:3" x14ac:dyDescent="0.25">
      <c r="A2436" s="4"/>
      <c r="B2436" s="50"/>
      <c r="C2436" s="4"/>
    </row>
    <row r="2437" spans="1:3" x14ac:dyDescent="0.25">
      <c r="A2437" s="4"/>
      <c r="B2437" s="50"/>
      <c r="C2437" s="4"/>
    </row>
    <row r="2438" spans="1:3" x14ac:dyDescent="0.25">
      <c r="A2438" s="4"/>
      <c r="B2438" s="50"/>
      <c r="C2438" s="4"/>
    </row>
    <row r="2439" spans="1:3" x14ac:dyDescent="0.25">
      <c r="A2439" s="4"/>
      <c r="B2439" s="50"/>
      <c r="C2439" s="4"/>
    </row>
    <row r="2440" spans="1:3" x14ac:dyDescent="0.25">
      <c r="A2440" s="4"/>
      <c r="B2440" s="50"/>
      <c r="C2440" s="4"/>
    </row>
    <row r="2441" spans="1:3" x14ac:dyDescent="0.25">
      <c r="A2441" s="4"/>
      <c r="B2441" s="50"/>
      <c r="C2441" s="4"/>
    </row>
    <row r="2442" spans="1:3" x14ac:dyDescent="0.25">
      <c r="A2442" s="4"/>
      <c r="B2442" s="50"/>
      <c r="C2442" s="4"/>
    </row>
    <row r="2443" spans="1:3" x14ac:dyDescent="0.25">
      <c r="A2443" s="4"/>
      <c r="B2443" s="50"/>
      <c r="C2443" s="4"/>
    </row>
    <row r="2444" spans="1:3" x14ac:dyDescent="0.25">
      <c r="A2444" s="4"/>
      <c r="B2444" s="50"/>
      <c r="C2444" s="4"/>
    </row>
    <row r="2445" spans="1:3" x14ac:dyDescent="0.25">
      <c r="A2445" s="4"/>
      <c r="B2445" s="50"/>
      <c r="C2445" s="4"/>
    </row>
    <row r="2446" spans="1:3" x14ac:dyDescent="0.25">
      <c r="A2446" s="4"/>
      <c r="B2446" s="50"/>
      <c r="C2446" s="4"/>
    </row>
    <row r="2447" spans="1:3" x14ac:dyDescent="0.25">
      <c r="A2447" s="4"/>
      <c r="B2447" s="50"/>
      <c r="C2447" s="4"/>
    </row>
    <row r="2448" spans="1:3" x14ac:dyDescent="0.25">
      <c r="A2448" s="4"/>
      <c r="B2448" s="50"/>
      <c r="C2448" s="4"/>
    </row>
    <row r="2449" spans="1:3" x14ac:dyDescent="0.25">
      <c r="A2449" s="4"/>
      <c r="B2449" s="50"/>
      <c r="C2449" s="4"/>
    </row>
    <row r="2450" spans="1:3" x14ac:dyDescent="0.25">
      <c r="A2450" s="4"/>
      <c r="B2450" s="50"/>
      <c r="C2450" s="4"/>
    </row>
    <row r="2451" spans="1:3" x14ac:dyDescent="0.25">
      <c r="A2451" s="4"/>
      <c r="B2451" s="50"/>
      <c r="C2451" s="4"/>
    </row>
    <row r="2452" spans="1:3" x14ac:dyDescent="0.25">
      <c r="A2452" s="4"/>
      <c r="B2452" s="50"/>
      <c r="C2452" s="4"/>
    </row>
    <row r="2453" spans="1:3" x14ac:dyDescent="0.25">
      <c r="A2453" s="4"/>
      <c r="B2453" s="50"/>
      <c r="C2453" s="4"/>
    </row>
    <row r="2454" spans="1:3" x14ac:dyDescent="0.25">
      <c r="A2454" s="4"/>
      <c r="B2454" s="50"/>
      <c r="C2454" s="4"/>
    </row>
    <row r="2455" spans="1:3" x14ac:dyDescent="0.25">
      <c r="A2455" s="4"/>
      <c r="B2455" s="50"/>
      <c r="C2455" s="4"/>
    </row>
    <row r="2456" spans="1:3" x14ac:dyDescent="0.25">
      <c r="A2456" s="4"/>
      <c r="B2456" s="50"/>
      <c r="C2456" s="4"/>
    </row>
    <row r="2457" spans="1:3" x14ac:dyDescent="0.25">
      <c r="A2457" s="4"/>
      <c r="B2457" s="50"/>
      <c r="C2457" s="4"/>
    </row>
    <row r="2458" spans="1:3" x14ac:dyDescent="0.25">
      <c r="A2458" s="4"/>
      <c r="B2458" s="50"/>
      <c r="C2458" s="4"/>
    </row>
    <row r="2459" spans="1:3" x14ac:dyDescent="0.25">
      <c r="A2459" s="4"/>
      <c r="B2459" s="50"/>
      <c r="C2459" s="4"/>
    </row>
    <row r="2460" spans="1:3" x14ac:dyDescent="0.25">
      <c r="A2460" s="4"/>
      <c r="B2460" s="50"/>
      <c r="C2460" s="4"/>
    </row>
    <row r="2461" spans="1:3" x14ac:dyDescent="0.25">
      <c r="A2461" s="4"/>
      <c r="B2461" s="50"/>
      <c r="C2461" s="4"/>
    </row>
    <row r="2462" spans="1:3" x14ac:dyDescent="0.25">
      <c r="A2462" s="4"/>
      <c r="B2462" s="50"/>
      <c r="C2462" s="4"/>
    </row>
    <row r="2463" spans="1:3" x14ac:dyDescent="0.25">
      <c r="A2463" s="4"/>
      <c r="B2463" s="50"/>
      <c r="C2463" s="4"/>
    </row>
    <row r="2464" spans="1:3" x14ac:dyDescent="0.25">
      <c r="A2464" s="4"/>
      <c r="B2464" s="50"/>
      <c r="C2464" s="4"/>
    </row>
    <row r="2465" spans="1:3" x14ac:dyDescent="0.25">
      <c r="A2465" s="4"/>
      <c r="B2465" s="50"/>
      <c r="C2465" s="4"/>
    </row>
    <row r="2466" spans="1:3" x14ac:dyDescent="0.25">
      <c r="A2466" s="4"/>
      <c r="B2466" s="50"/>
      <c r="C2466" s="4"/>
    </row>
    <row r="2467" spans="1:3" x14ac:dyDescent="0.25">
      <c r="A2467" s="4"/>
      <c r="B2467" s="50"/>
      <c r="C2467" s="4"/>
    </row>
    <row r="2468" spans="1:3" x14ac:dyDescent="0.25">
      <c r="A2468" s="4"/>
      <c r="B2468" s="50"/>
      <c r="C2468" s="4"/>
    </row>
    <row r="2469" spans="1:3" x14ac:dyDescent="0.25">
      <c r="A2469" s="4"/>
      <c r="B2469" s="50"/>
      <c r="C2469" s="4"/>
    </row>
    <row r="2470" spans="1:3" x14ac:dyDescent="0.25">
      <c r="A2470" s="4"/>
      <c r="B2470" s="50"/>
      <c r="C2470" s="4"/>
    </row>
    <row r="2471" spans="1:3" x14ac:dyDescent="0.25">
      <c r="A2471" s="4"/>
      <c r="B2471" s="50"/>
      <c r="C2471" s="4"/>
    </row>
    <row r="2472" spans="1:3" x14ac:dyDescent="0.25">
      <c r="A2472" s="4"/>
      <c r="B2472" s="50"/>
      <c r="C2472" s="4"/>
    </row>
    <row r="2473" spans="1:3" x14ac:dyDescent="0.25">
      <c r="A2473" s="4"/>
      <c r="B2473" s="50"/>
      <c r="C2473" s="4"/>
    </row>
    <row r="2474" spans="1:3" x14ac:dyDescent="0.25">
      <c r="A2474" s="4"/>
      <c r="B2474" s="50"/>
      <c r="C2474" s="4"/>
    </row>
    <row r="2475" spans="1:3" x14ac:dyDescent="0.25">
      <c r="A2475" s="4"/>
      <c r="B2475" s="50"/>
      <c r="C2475" s="4"/>
    </row>
    <row r="2476" spans="1:3" x14ac:dyDescent="0.25">
      <c r="A2476" s="4"/>
      <c r="B2476" s="50"/>
      <c r="C2476" s="4"/>
    </row>
    <row r="2477" spans="1:3" x14ac:dyDescent="0.25">
      <c r="A2477" s="4"/>
      <c r="B2477" s="50"/>
      <c r="C2477" s="4"/>
    </row>
    <row r="2478" spans="1:3" x14ac:dyDescent="0.25">
      <c r="A2478" s="4"/>
      <c r="B2478" s="50"/>
      <c r="C2478" s="4"/>
    </row>
    <row r="2479" spans="1:3" x14ac:dyDescent="0.25">
      <c r="A2479" s="4"/>
      <c r="B2479" s="50"/>
      <c r="C2479" s="4"/>
    </row>
    <row r="2480" spans="1:3" x14ac:dyDescent="0.25">
      <c r="A2480" s="4"/>
      <c r="B2480" s="50"/>
      <c r="C2480" s="4"/>
    </row>
    <row r="2481" spans="1:3" x14ac:dyDescent="0.25">
      <c r="A2481" s="4"/>
      <c r="B2481" s="50"/>
      <c r="C2481" s="4"/>
    </row>
    <row r="2482" spans="1:3" x14ac:dyDescent="0.25">
      <c r="A2482" s="4"/>
      <c r="B2482" s="50"/>
      <c r="C2482" s="4"/>
    </row>
    <row r="2483" spans="1:3" x14ac:dyDescent="0.25">
      <c r="A2483" s="4"/>
      <c r="B2483" s="50"/>
      <c r="C2483" s="4"/>
    </row>
    <row r="2484" spans="1:3" x14ac:dyDescent="0.25">
      <c r="A2484" s="4"/>
      <c r="B2484" s="50"/>
      <c r="C2484" s="4"/>
    </row>
    <row r="2485" spans="1:3" x14ac:dyDescent="0.25">
      <c r="A2485" s="4"/>
      <c r="B2485" s="50"/>
      <c r="C2485" s="4"/>
    </row>
    <row r="2486" spans="1:3" x14ac:dyDescent="0.25">
      <c r="A2486" s="4"/>
      <c r="B2486" s="50"/>
      <c r="C2486" s="4"/>
    </row>
    <row r="2487" spans="1:3" x14ac:dyDescent="0.25">
      <c r="A2487" s="4"/>
      <c r="B2487" s="50"/>
      <c r="C2487" s="4"/>
    </row>
    <row r="2488" spans="1:3" x14ac:dyDescent="0.25">
      <c r="A2488" s="4"/>
      <c r="B2488" s="50"/>
      <c r="C2488" s="4"/>
    </row>
    <row r="2489" spans="1:3" x14ac:dyDescent="0.25">
      <c r="A2489" s="4"/>
      <c r="B2489" s="50"/>
      <c r="C2489" s="4"/>
    </row>
    <row r="2490" spans="1:3" x14ac:dyDescent="0.25">
      <c r="A2490" s="4"/>
      <c r="B2490" s="50"/>
      <c r="C2490" s="4"/>
    </row>
    <row r="2491" spans="1:3" x14ac:dyDescent="0.25">
      <c r="A2491" s="4"/>
      <c r="B2491" s="50"/>
      <c r="C2491" s="4"/>
    </row>
    <row r="2492" spans="1:3" x14ac:dyDescent="0.25">
      <c r="A2492" s="4"/>
      <c r="B2492" s="50"/>
      <c r="C2492" s="4"/>
    </row>
    <row r="2493" spans="1:3" x14ac:dyDescent="0.25">
      <c r="A2493" s="4"/>
      <c r="B2493" s="50"/>
      <c r="C2493" s="4"/>
    </row>
    <row r="2494" spans="1:3" x14ac:dyDescent="0.25">
      <c r="A2494" s="4"/>
      <c r="B2494" s="50"/>
      <c r="C2494" s="4"/>
    </row>
    <row r="2495" spans="1:3" x14ac:dyDescent="0.25">
      <c r="A2495" s="4"/>
      <c r="B2495" s="50"/>
      <c r="C2495" s="4"/>
    </row>
    <row r="2496" spans="1:3" x14ac:dyDescent="0.25">
      <c r="A2496" s="4"/>
      <c r="B2496" s="50"/>
      <c r="C2496" s="4"/>
    </row>
    <row r="2497" spans="1:3" x14ac:dyDescent="0.25">
      <c r="A2497" s="4"/>
      <c r="B2497" s="50"/>
      <c r="C2497" s="4"/>
    </row>
    <row r="2498" spans="1:3" x14ac:dyDescent="0.25">
      <c r="A2498" s="4"/>
      <c r="B2498" s="50"/>
      <c r="C2498" s="4"/>
    </row>
    <row r="2499" spans="1:3" x14ac:dyDescent="0.25">
      <c r="A2499" s="4"/>
      <c r="B2499" s="50"/>
      <c r="C2499" s="4"/>
    </row>
    <row r="2500" spans="1:3" x14ac:dyDescent="0.25">
      <c r="A2500" s="4"/>
      <c r="B2500" s="50"/>
      <c r="C2500" s="4"/>
    </row>
    <row r="2501" spans="1:3" x14ac:dyDescent="0.25">
      <c r="A2501" s="4"/>
      <c r="B2501" s="50"/>
      <c r="C2501" s="4"/>
    </row>
    <row r="2502" spans="1:3" x14ac:dyDescent="0.25">
      <c r="A2502" s="4"/>
      <c r="B2502" s="50"/>
      <c r="C2502" s="4"/>
    </row>
    <row r="2503" spans="1:3" x14ac:dyDescent="0.25">
      <c r="A2503" s="4"/>
      <c r="B2503" s="50"/>
      <c r="C2503" s="4"/>
    </row>
    <row r="2504" spans="1:3" x14ac:dyDescent="0.25">
      <c r="A2504" s="4"/>
      <c r="B2504" s="50"/>
      <c r="C2504" s="4"/>
    </row>
    <row r="2505" spans="1:3" x14ac:dyDescent="0.25">
      <c r="A2505" s="4"/>
      <c r="B2505" s="50"/>
      <c r="C2505" s="4"/>
    </row>
    <row r="2506" spans="1:3" x14ac:dyDescent="0.25">
      <c r="A2506" s="4"/>
      <c r="B2506" s="50"/>
      <c r="C2506" s="4"/>
    </row>
    <row r="2507" spans="1:3" x14ac:dyDescent="0.25">
      <c r="A2507" s="4"/>
      <c r="B2507" s="50"/>
      <c r="C2507" s="4"/>
    </row>
    <row r="2508" spans="1:3" x14ac:dyDescent="0.25">
      <c r="A2508" s="4"/>
      <c r="B2508" s="50"/>
      <c r="C2508" s="4"/>
    </row>
    <row r="2509" spans="1:3" x14ac:dyDescent="0.25">
      <c r="A2509" s="4"/>
      <c r="B2509" s="50"/>
      <c r="C2509" s="4"/>
    </row>
    <row r="2510" spans="1:3" x14ac:dyDescent="0.25">
      <c r="A2510" s="4"/>
      <c r="B2510" s="50"/>
      <c r="C2510" s="4"/>
    </row>
    <row r="2511" spans="1:3" x14ac:dyDescent="0.25">
      <c r="A2511" s="4"/>
      <c r="B2511" s="50"/>
      <c r="C2511" s="4"/>
    </row>
    <row r="2512" spans="1:3" x14ac:dyDescent="0.25">
      <c r="A2512" s="4"/>
      <c r="B2512" s="50"/>
      <c r="C2512" s="4"/>
    </row>
    <row r="2513" spans="1:3" x14ac:dyDescent="0.25">
      <c r="A2513" s="4"/>
      <c r="B2513" s="50"/>
      <c r="C2513" s="4"/>
    </row>
    <row r="2514" spans="1:3" x14ac:dyDescent="0.25">
      <c r="A2514" s="4"/>
      <c r="B2514" s="50"/>
      <c r="C2514" s="4"/>
    </row>
    <row r="2515" spans="1:3" x14ac:dyDescent="0.25">
      <c r="A2515" s="4"/>
      <c r="B2515" s="50"/>
      <c r="C2515" s="4"/>
    </row>
    <row r="2516" spans="1:3" x14ac:dyDescent="0.25">
      <c r="A2516" s="4"/>
      <c r="B2516" s="50"/>
      <c r="C2516" s="4"/>
    </row>
    <row r="2517" spans="1:3" x14ac:dyDescent="0.25">
      <c r="A2517" s="4"/>
      <c r="B2517" s="50"/>
      <c r="C2517" s="4"/>
    </row>
    <row r="2518" spans="1:3" x14ac:dyDescent="0.25">
      <c r="A2518" s="4"/>
      <c r="B2518" s="50"/>
      <c r="C2518" s="4"/>
    </row>
    <row r="2519" spans="1:3" x14ac:dyDescent="0.25">
      <c r="A2519" s="4"/>
      <c r="B2519" s="50"/>
      <c r="C2519" s="4"/>
    </row>
    <row r="2520" spans="1:3" x14ac:dyDescent="0.25">
      <c r="A2520" s="4"/>
      <c r="B2520" s="50"/>
      <c r="C2520" s="4"/>
    </row>
    <row r="2521" spans="1:3" x14ac:dyDescent="0.25">
      <c r="A2521" s="4"/>
      <c r="B2521" s="50"/>
      <c r="C2521" s="4"/>
    </row>
    <row r="2522" spans="1:3" x14ac:dyDescent="0.25">
      <c r="A2522" s="4"/>
      <c r="B2522" s="50"/>
      <c r="C2522" s="4"/>
    </row>
    <row r="2523" spans="1:3" x14ac:dyDescent="0.25">
      <c r="A2523" s="4"/>
      <c r="B2523" s="50"/>
      <c r="C2523" s="4"/>
    </row>
    <row r="2524" spans="1:3" x14ac:dyDescent="0.25">
      <c r="A2524" s="4"/>
      <c r="B2524" s="50"/>
      <c r="C2524" s="4"/>
    </row>
    <row r="2525" spans="1:3" x14ac:dyDescent="0.25">
      <c r="A2525" s="4"/>
      <c r="B2525" s="50"/>
      <c r="C2525" s="4"/>
    </row>
    <row r="2526" spans="1:3" x14ac:dyDescent="0.25">
      <c r="A2526" s="4"/>
      <c r="B2526" s="50"/>
      <c r="C2526" s="4"/>
    </row>
    <row r="2527" spans="1:3" x14ac:dyDescent="0.25">
      <c r="A2527" s="4"/>
      <c r="B2527" s="50"/>
      <c r="C2527" s="4"/>
    </row>
    <row r="2528" spans="1:3" x14ac:dyDescent="0.25">
      <c r="A2528" s="4"/>
      <c r="B2528" s="50"/>
      <c r="C2528" s="4"/>
    </row>
    <row r="2529" spans="1:3" x14ac:dyDescent="0.25">
      <c r="A2529" s="4"/>
      <c r="B2529" s="50"/>
      <c r="C2529" s="4"/>
    </row>
    <row r="2530" spans="1:3" x14ac:dyDescent="0.25">
      <c r="A2530" s="4"/>
      <c r="B2530" s="50"/>
      <c r="C2530" s="4"/>
    </row>
    <row r="2531" spans="1:3" x14ac:dyDescent="0.25">
      <c r="A2531" s="4"/>
      <c r="B2531" s="50"/>
      <c r="C2531" s="4"/>
    </row>
    <row r="2532" spans="1:3" x14ac:dyDescent="0.25">
      <c r="A2532" s="4"/>
      <c r="B2532" s="50"/>
      <c r="C2532" s="4"/>
    </row>
    <row r="2533" spans="1:3" x14ac:dyDescent="0.25">
      <c r="A2533" s="4"/>
      <c r="B2533" s="50"/>
      <c r="C2533" s="4"/>
    </row>
    <row r="2534" spans="1:3" x14ac:dyDescent="0.25">
      <c r="A2534" s="4"/>
      <c r="B2534" s="50"/>
      <c r="C2534" s="4"/>
    </row>
    <row r="2535" spans="1:3" x14ac:dyDescent="0.25">
      <c r="A2535" s="4"/>
      <c r="B2535" s="50"/>
      <c r="C2535" s="4"/>
    </row>
    <row r="2536" spans="1:3" x14ac:dyDescent="0.25">
      <c r="A2536" s="4"/>
      <c r="B2536" s="50"/>
      <c r="C2536" s="4"/>
    </row>
    <row r="2537" spans="1:3" x14ac:dyDescent="0.25">
      <c r="A2537" s="4"/>
      <c r="B2537" s="50"/>
      <c r="C2537" s="4"/>
    </row>
    <row r="2538" spans="1:3" x14ac:dyDescent="0.25">
      <c r="A2538" s="4"/>
      <c r="B2538" s="50"/>
      <c r="C2538" s="4"/>
    </row>
    <row r="2539" spans="1:3" x14ac:dyDescent="0.25">
      <c r="A2539" s="4"/>
      <c r="B2539" s="50"/>
      <c r="C2539" s="4"/>
    </row>
    <row r="2540" spans="1:3" x14ac:dyDescent="0.25">
      <c r="A2540" s="4"/>
      <c r="B2540" s="50"/>
      <c r="C2540" s="4"/>
    </row>
    <row r="2541" spans="1:3" x14ac:dyDescent="0.25">
      <c r="A2541" s="4"/>
      <c r="B2541" s="50"/>
      <c r="C2541" s="4"/>
    </row>
    <row r="2542" spans="1:3" x14ac:dyDescent="0.25">
      <c r="A2542" s="4"/>
      <c r="B2542" s="50"/>
      <c r="C2542" s="4"/>
    </row>
    <row r="2543" spans="1:3" x14ac:dyDescent="0.25">
      <c r="A2543" s="4"/>
      <c r="B2543" s="50"/>
      <c r="C2543" s="4"/>
    </row>
    <row r="2544" spans="1:3" x14ac:dyDescent="0.25">
      <c r="A2544" s="4"/>
      <c r="B2544" s="50"/>
      <c r="C2544" s="4"/>
    </row>
    <row r="2545" spans="1:3" x14ac:dyDescent="0.25">
      <c r="A2545" s="4"/>
      <c r="B2545" s="50"/>
      <c r="C2545" s="4"/>
    </row>
    <row r="2546" spans="1:3" x14ac:dyDescent="0.25">
      <c r="A2546" s="4"/>
      <c r="B2546" s="50"/>
      <c r="C2546" s="4"/>
    </row>
    <row r="2547" spans="1:3" x14ac:dyDescent="0.25">
      <c r="A2547" s="4"/>
      <c r="B2547" s="50"/>
      <c r="C2547" s="4"/>
    </row>
    <row r="2548" spans="1:3" x14ac:dyDescent="0.25">
      <c r="A2548" s="4"/>
      <c r="B2548" s="50"/>
      <c r="C2548" s="4"/>
    </row>
    <row r="2549" spans="1:3" x14ac:dyDescent="0.25">
      <c r="A2549" s="4"/>
      <c r="B2549" s="50"/>
      <c r="C2549" s="4"/>
    </row>
    <row r="2550" spans="1:3" x14ac:dyDescent="0.25">
      <c r="A2550" s="4"/>
      <c r="B2550" s="50"/>
      <c r="C2550" s="4"/>
    </row>
    <row r="2551" spans="1:3" x14ac:dyDescent="0.25">
      <c r="A2551" s="4"/>
      <c r="B2551" s="50"/>
      <c r="C2551" s="4"/>
    </row>
    <row r="2552" spans="1:3" x14ac:dyDescent="0.25">
      <c r="A2552" s="4"/>
      <c r="B2552" s="50"/>
      <c r="C2552" s="4"/>
    </row>
    <row r="2553" spans="1:3" x14ac:dyDescent="0.25">
      <c r="A2553" s="4"/>
      <c r="B2553" s="50"/>
      <c r="C2553" s="4"/>
    </row>
    <row r="2554" spans="1:3" x14ac:dyDescent="0.25">
      <c r="A2554" s="4"/>
      <c r="B2554" s="50"/>
      <c r="C2554" s="4"/>
    </row>
    <row r="2555" spans="1:3" x14ac:dyDescent="0.25">
      <c r="A2555" s="4"/>
      <c r="B2555" s="50"/>
      <c r="C2555" s="4"/>
    </row>
    <row r="2556" spans="1:3" x14ac:dyDescent="0.25">
      <c r="A2556" s="4"/>
      <c r="B2556" s="50"/>
      <c r="C2556" s="4"/>
    </row>
    <row r="2557" spans="1:3" x14ac:dyDescent="0.25">
      <c r="A2557" s="4"/>
      <c r="B2557" s="50"/>
      <c r="C2557" s="4"/>
    </row>
    <row r="2558" spans="1:3" x14ac:dyDescent="0.25">
      <c r="A2558" s="4"/>
      <c r="B2558" s="50"/>
      <c r="C2558" s="4"/>
    </row>
    <row r="2559" spans="1:3" x14ac:dyDescent="0.25">
      <c r="A2559" s="4"/>
      <c r="B2559" s="50"/>
      <c r="C2559" s="4"/>
    </row>
    <row r="2560" spans="1:3" x14ac:dyDescent="0.25">
      <c r="A2560" s="4"/>
      <c r="B2560" s="50"/>
      <c r="C2560" s="4"/>
    </row>
    <row r="2561" spans="1:3" x14ac:dyDescent="0.25">
      <c r="A2561" s="4"/>
      <c r="B2561" s="50"/>
      <c r="C2561" s="4"/>
    </row>
    <row r="2562" spans="1:3" x14ac:dyDescent="0.25">
      <c r="A2562" s="4"/>
      <c r="B2562" s="50"/>
      <c r="C2562" s="4"/>
    </row>
    <row r="2563" spans="1:3" x14ac:dyDescent="0.25">
      <c r="A2563" s="4"/>
      <c r="B2563" s="50"/>
      <c r="C2563" s="4"/>
    </row>
    <row r="2564" spans="1:3" x14ac:dyDescent="0.25">
      <c r="A2564" s="4"/>
      <c r="B2564" s="50"/>
      <c r="C2564" s="4"/>
    </row>
    <row r="2565" spans="1:3" x14ac:dyDescent="0.25">
      <c r="A2565" s="4"/>
      <c r="B2565" s="50"/>
      <c r="C2565" s="4"/>
    </row>
    <row r="2566" spans="1:3" x14ac:dyDescent="0.25">
      <c r="A2566" s="4"/>
      <c r="B2566" s="50"/>
      <c r="C2566" s="4"/>
    </row>
    <row r="2567" spans="1:3" x14ac:dyDescent="0.25">
      <c r="A2567" s="4"/>
      <c r="B2567" s="50"/>
      <c r="C2567" s="4"/>
    </row>
    <row r="2568" spans="1:3" x14ac:dyDescent="0.25">
      <c r="A2568" s="4"/>
      <c r="B2568" s="50"/>
      <c r="C2568" s="4"/>
    </row>
    <row r="2569" spans="1:3" x14ac:dyDescent="0.25">
      <c r="A2569" s="4"/>
      <c r="B2569" s="50"/>
      <c r="C2569" s="4"/>
    </row>
    <row r="2570" spans="1:3" x14ac:dyDescent="0.25">
      <c r="A2570" s="4"/>
      <c r="B2570" s="50"/>
      <c r="C2570" s="4"/>
    </row>
    <row r="2571" spans="1:3" x14ac:dyDescent="0.25">
      <c r="A2571" s="4"/>
      <c r="B2571" s="50"/>
      <c r="C2571" s="4"/>
    </row>
    <row r="2572" spans="1:3" x14ac:dyDescent="0.25">
      <c r="A2572" s="4"/>
      <c r="B2572" s="50"/>
      <c r="C2572" s="4"/>
    </row>
    <row r="2573" spans="1:3" x14ac:dyDescent="0.25">
      <c r="A2573" s="4"/>
      <c r="B2573" s="50"/>
      <c r="C2573" s="4"/>
    </row>
    <row r="2574" spans="1:3" x14ac:dyDescent="0.25">
      <c r="A2574" s="4"/>
      <c r="B2574" s="50"/>
      <c r="C2574" s="4"/>
    </row>
    <row r="2575" spans="1:3" x14ac:dyDescent="0.25">
      <c r="A2575" s="4"/>
      <c r="B2575" s="50"/>
      <c r="C2575" s="4"/>
    </row>
    <row r="2576" spans="1:3" x14ac:dyDescent="0.25">
      <c r="A2576" s="4"/>
      <c r="B2576" s="50"/>
      <c r="C2576" s="4"/>
    </row>
    <row r="2577" spans="1:3" x14ac:dyDescent="0.25">
      <c r="A2577" s="4"/>
      <c r="B2577" s="50"/>
      <c r="C2577" s="4"/>
    </row>
    <row r="2578" spans="1:3" x14ac:dyDescent="0.25">
      <c r="A2578" s="4"/>
      <c r="B2578" s="50"/>
      <c r="C2578" s="4"/>
    </row>
    <row r="2579" spans="1:3" x14ac:dyDescent="0.25">
      <c r="A2579" s="4"/>
      <c r="B2579" s="50"/>
      <c r="C2579" s="4"/>
    </row>
    <row r="2580" spans="1:3" x14ac:dyDescent="0.25">
      <c r="A2580" s="4"/>
      <c r="B2580" s="50"/>
      <c r="C2580" s="4"/>
    </row>
    <row r="2581" spans="1:3" x14ac:dyDescent="0.25">
      <c r="A2581" s="4"/>
      <c r="B2581" s="50"/>
      <c r="C2581" s="4"/>
    </row>
    <row r="2582" spans="1:3" x14ac:dyDescent="0.25">
      <c r="A2582" s="4"/>
      <c r="B2582" s="50"/>
      <c r="C2582" s="4"/>
    </row>
    <row r="2583" spans="1:3" x14ac:dyDescent="0.25">
      <c r="A2583" s="4"/>
      <c r="B2583" s="50"/>
      <c r="C2583" s="4"/>
    </row>
    <row r="2584" spans="1:3" x14ac:dyDescent="0.25">
      <c r="A2584" s="4"/>
      <c r="B2584" s="50"/>
      <c r="C2584" s="4"/>
    </row>
    <row r="2585" spans="1:3" x14ac:dyDescent="0.25">
      <c r="A2585" s="4"/>
      <c r="B2585" s="50"/>
      <c r="C2585" s="4"/>
    </row>
    <row r="2586" spans="1:3" x14ac:dyDescent="0.25">
      <c r="A2586" s="4"/>
      <c r="B2586" s="50"/>
      <c r="C2586" s="4"/>
    </row>
    <row r="2587" spans="1:3" x14ac:dyDescent="0.25">
      <c r="A2587" s="4"/>
      <c r="B2587" s="50"/>
      <c r="C2587" s="4"/>
    </row>
    <row r="2588" spans="1:3" x14ac:dyDescent="0.25">
      <c r="A2588" s="4"/>
      <c r="B2588" s="50"/>
      <c r="C2588" s="4"/>
    </row>
    <row r="2589" spans="1:3" x14ac:dyDescent="0.25">
      <c r="A2589" s="4"/>
      <c r="B2589" s="50"/>
      <c r="C2589" s="4"/>
    </row>
    <row r="2590" spans="1:3" x14ac:dyDescent="0.25">
      <c r="A2590" s="4"/>
      <c r="B2590" s="50"/>
      <c r="C2590" s="4"/>
    </row>
    <row r="2591" spans="1:3" x14ac:dyDescent="0.25">
      <c r="A2591" s="4"/>
      <c r="B2591" s="50"/>
      <c r="C2591" s="4"/>
    </row>
    <row r="2592" spans="1:3" x14ac:dyDescent="0.25">
      <c r="A2592" s="4"/>
      <c r="B2592" s="50"/>
      <c r="C2592" s="4"/>
    </row>
    <row r="2593" spans="1:3" x14ac:dyDescent="0.25">
      <c r="A2593" s="4"/>
      <c r="B2593" s="50"/>
      <c r="C2593" s="4"/>
    </row>
    <row r="2594" spans="1:3" x14ac:dyDescent="0.25">
      <c r="A2594" s="4"/>
      <c r="B2594" s="50"/>
      <c r="C2594" s="4"/>
    </row>
    <row r="2595" spans="1:3" x14ac:dyDescent="0.25">
      <c r="A2595" s="4"/>
      <c r="B2595" s="50"/>
      <c r="C2595" s="4"/>
    </row>
    <row r="2596" spans="1:3" x14ac:dyDescent="0.25">
      <c r="A2596" s="4"/>
      <c r="B2596" s="50"/>
      <c r="C2596" s="4"/>
    </row>
    <row r="2597" spans="1:3" x14ac:dyDescent="0.25">
      <c r="A2597" s="4"/>
      <c r="B2597" s="50"/>
      <c r="C2597" s="4"/>
    </row>
    <row r="2598" spans="1:3" x14ac:dyDescent="0.25">
      <c r="A2598" s="4"/>
      <c r="B2598" s="50"/>
      <c r="C2598" s="4"/>
    </row>
    <row r="2599" spans="1:3" x14ac:dyDescent="0.25">
      <c r="A2599" s="4"/>
      <c r="B2599" s="50"/>
      <c r="C2599" s="4"/>
    </row>
    <row r="2600" spans="1:3" x14ac:dyDescent="0.25">
      <c r="A2600" s="4"/>
      <c r="B2600" s="50"/>
      <c r="C2600" s="4"/>
    </row>
    <row r="2601" spans="1:3" x14ac:dyDescent="0.25">
      <c r="A2601" s="4"/>
      <c r="B2601" s="50"/>
      <c r="C2601" s="4"/>
    </row>
    <row r="2602" spans="1:3" x14ac:dyDescent="0.25">
      <c r="A2602" s="4"/>
      <c r="B2602" s="50"/>
      <c r="C2602" s="4"/>
    </row>
    <row r="2603" spans="1:3" x14ac:dyDescent="0.25">
      <c r="A2603" s="4"/>
      <c r="B2603" s="50"/>
      <c r="C2603" s="4"/>
    </row>
    <row r="2604" spans="1:3" x14ac:dyDescent="0.25">
      <c r="A2604" s="4"/>
      <c r="B2604" s="50"/>
      <c r="C2604" s="4"/>
    </row>
    <row r="2605" spans="1:3" x14ac:dyDescent="0.25">
      <c r="A2605" s="4"/>
      <c r="B2605" s="50"/>
      <c r="C2605" s="4"/>
    </row>
    <row r="2606" spans="1:3" x14ac:dyDescent="0.25">
      <c r="A2606" s="4"/>
      <c r="B2606" s="50"/>
      <c r="C2606" s="4"/>
    </row>
    <row r="2607" spans="1:3" x14ac:dyDescent="0.25">
      <c r="A2607" s="4"/>
      <c r="B2607" s="50"/>
      <c r="C2607" s="4"/>
    </row>
    <row r="2608" spans="1:3" x14ac:dyDescent="0.25">
      <c r="A2608" s="4"/>
      <c r="B2608" s="50"/>
      <c r="C2608" s="4"/>
    </row>
    <row r="2609" spans="1:3" x14ac:dyDescent="0.25">
      <c r="A2609" s="4"/>
      <c r="B2609" s="50"/>
      <c r="C2609" s="4"/>
    </row>
    <row r="2610" spans="1:3" x14ac:dyDescent="0.25">
      <c r="A2610" s="4"/>
      <c r="B2610" s="50"/>
      <c r="C2610" s="4"/>
    </row>
    <row r="2611" spans="1:3" x14ac:dyDescent="0.25">
      <c r="A2611" s="4"/>
      <c r="B2611" s="50"/>
      <c r="C2611" s="4"/>
    </row>
    <row r="2612" spans="1:3" x14ac:dyDescent="0.25">
      <c r="A2612" s="4"/>
      <c r="B2612" s="50"/>
      <c r="C2612" s="4"/>
    </row>
    <row r="2613" spans="1:3" x14ac:dyDescent="0.25">
      <c r="A2613" s="4"/>
      <c r="B2613" s="50"/>
      <c r="C2613" s="4"/>
    </row>
    <row r="2614" spans="1:3" x14ac:dyDescent="0.25">
      <c r="A2614" s="4"/>
      <c r="B2614" s="50"/>
      <c r="C2614" s="4"/>
    </row>
    <row r="2615" spans="1:3" x14ac:dyDescent="0.25">
      <c r="A2615" s="4"/>
      <c r="B2615" s="50"/>
      <c r="C2615" s="4"/>
    </row>
    <row r="2616" spans="1:3" x14ac:dyDescent="0.25">
      <c r="A2616" s="4"/>
      <c r="B2616" s="50"/>
      <c r="C2616" s="4"/>
    </row>
    <row r="2617" spans="1:3" x14ac:dyDescent="0.25">
      <c r="A2617" s="4"/>
      <c r="B2617" s="50"/>
      <c r="C2617" s="4"/>
    </row>
    <row r="2618" spans="1:3" x14ac:dyDescent="0.25">
      <c r="A2618" s="4"/>
      <c r="B2618" s="50"/>
      <c r="C2618" s="4"/>
    </row>
    <row r="2619" spans="1:3" x14ac:dyDescent="0.25">
      <c r="A2619" s="4"/>
      <c r="B2619" s="50"/>
      <c r="C2619" s="4"/>
    </row>
    <row r="2620" spans="1:3" x14ac:dyDescent="0.25">
      <c r="A2620" s="4"/>
      <c r="B2620" s="50"/>
      <c r="C2620" s="4"/>
    </row>
    <row r="2621" spans="1:3" x14ac:dyDescent="0.25">
      <c r="A2621" s="4"/>
      <c r="B2621" s="50"/>
      <c r="C2621" s="4"/>
    </row>
    <row r="2622" spans="1:3" x14ac:dyDescent="0.25">
      <c r="A2622" s="4"/>
      <c r="B2622" s="50"/>
      <c r="C2622" s="4"/>
    </row>
    <row r="2623" spans="1:3" x14ac:dyDescent="0.25">
      <c r="A2623" s="4"/>
      <c r="B2623" s="50"/>
      <c r="C2623" s="4"/>
    </row>
    <row r="2624" spans="1:3" x14ac:dyDescent="0.25">
      <c r="A2624" s="4"/>
      <c r="B2624" s="50"/>
      <c r="C2624" s="4"/>
    </row>
    <row r="2625" spans="1:3" x14ac:dyDescent="0.25">
      <c r="A2625" s="4"/>
      <c r="B2625" s="50"/>
      <c r="C2625" s="4"/>
    </row>
    <row r="2626" spans="1:3" x14ac:dyDescent="0.25">
      <c r="A2626" s="4"/>
      <c r="B2626" s="50"/>
      <c r="C2626" s="4"/>
    </row>
    <row r="2627" spans="1:3" x14ac:dyDescent="0.25">
      <c r="A2627" s="4"/>
      <c r="B2627" s="50"/>
      <c r="C2627" s="4"/>
    </row>
    <row r="2628" spans="1:3" x14ac:dyDescent="0.25">
      <c r="A2628" s="4"/>
      <c r="B2628" s="50"/>
      <c r="C2628" s="4"/>
    </row>
    <row r="2629" spans="1:3" x14ac:dyDescent="0.25">
      <c r="A2629" s="4"/>
      <c r="B2629" s="50"/>
      <c r="C2629" s="4"/>
    </row>
    <row r="2630" spans="1:3" x14ac:dyDescent="0.25">
      <c r="A2630" s="4"/>
      <c r="B2630" s="50"/>
      <c r="C2630" s="4"/>
    </row>
    <row r="2631" spans="1:3" x14ac:dyDescent="0.25">
      <c r="A2631" s="4"/>
      <c r="B2631" s="50"/>
      <c r="C2631" s="4"/>
    </row>
    <row r="2632" spans="1:3" x14ac:dyDescent="0.25">
      <c r="A2632" s="4"/>
      <c r="B2632" s="50"/>
      <c r="C2632" s="4"/>
    </row>
    <row r="2633" spans="1:3" x14ac:dyDescent="0.25">
      <c r="A2633" s="4"/>
      <c r="B2633" s="50"/>
      <c r="C2633" s="4"/>
    </row>
    <row r="2634" spans="1:3" x14ac:dyDescent="0.25">
      <c r="A2634" s="4"/>
      <c r="B2634" s="50"/>
      <c r="C2634" s="4"/>
    </row>
    <row r="2635" spans="1:3" x14ac:dyDescent="0.25">
      <c r="A2635" s="4"/>
      <c r="B2635" s="50"/>
      <c r="C2635" s="4"/>
    </row>
    <row r="2636" spans="1:3" x14ac:dyDescent="0.25">
      <c r="A2636" s="4"/>
      <c r="B2636" s="50"/>
      <c r="C2636" s="4"/>
    </row>
    <row r="2637" spans="1:3" x14ac:dyDescent="0.25">
      <c r="A2637" s="4"/>
      <c r="B2637" s="50"/>
      <c r="C2637" s="4"/>
    </row>
    <row r="2638" spans="1:3" x14ac:dyDescent="0.25">
      <c r="A2638" s="4"/>
      <c r="B2638" s="50"/>
      <c r="C2638" s="4"/>
    </row>
    <row r="2639" spans="1:3" x14ac:dyDescent="0.25">
      <c r="A2639" s="4"/>
      <c r="B2639" s="50"/>
      <c r="C2639" s="4"/>
    </row>
    <row r="2640" spans="1:3" x14ac:dyDescent="0.25">
      <c r="A2640" s="4"/>
      <c r="B2640" s="50"/>
      <c r="C2640" s="4"/>
    </row>
    <row r="2641" spans="1:3" x14ac:dyDescent="0.25">
      <c r="A2641" s="4"/>
      <c r="B2641" s="50"/>
      <c r="C2641" s="4"/>
    </row>
    <row r="2642" spans="1:3" x14ac:dyDescent="0.25">
      <c r="A2642" s="4"/>
      <c r="B2642" s="50"/>
      <c r="C2642" s="4"/>
    </row>
    <row r="2643" spans="1:3" x14ac:dyDescent="0.25">
      <c r="A2643" s="4"/>
      <c r="B2643" s="50"/>
      <c r="C2643" s="4"/>
    </row>
    <row r="2644" spans="1:3" x14ac:dyDescent="0.25">
      <c r="A2644" s="4"/>
      <c r="B2644" s="50"/>
      <c r="C2644" s="4"/>
    </row>
    <row r="2645" spans="1:3" x14ac:dyDescent="0.25">
      <c r="A2645" s="4"/>
      <c r="B2645" s="50"/>
      <c r="C2645" s="4"/>
    </row>
    <row r="2646" spans="1:3" x14ac:dyDescent="0.25">
      <c r="A2646" s="4"/>
      <c r="B2646" s="50"/>
      <c r="C2646" s="4"/>
    </row>
    <row r="2647" spans="1:3" x14ac:dyDescent="0.25">
      <c r="A2647" s="4"/>
      <c r="B2647" s="50"/>
      <c r="C2647" s="4"/>
    </row>
    <row r="2648" spans="1:3" x14ac:dyDescent="0.25">
      <c r="A2648" s="4"/>
      <c r="B2648" s="50"/>
      <c r="C2648" s="4"/>
    </row>
    <row r="2649" spans="1:3" x14ac:dyDescent="0.25">
      <c r="A2649" s="4"/>
      <c r="B2649" s="50"/>
      <c r="C2649" s="4"/>
    </row>
    <row r="2650" spans="1:3" x14ac:dyDescent="0.25">
      <c r="A2650" s="4"/>
      <c r="B2650" s="50"/>
      <c r="C2650" s="4"/>
    </row>
    <row r="2651" spans="1:3" x14ac:dyDescent="0.25">
      <c r="B2651" s="11"/>
    </row>
    <row r="2652" spans="1:3" x14ac:dyDescent="0.25">
      <c r="B2652" s="11"/>
    </row>
    <row r="2653" spans="1:3" x14ac:dyDescent="0.25">
      <c r="B2653" s="11"/>
    </row>
    <row r="2654" spans="1:3" x14ac:dyDescent="0.25">
      <c r="B2654" s="11"/>
    </row>
    <row r="2655" spans="1:3" x14ac:dyDescent="0.25">
      <c r="B2655" s="11"/>
    </row>
    <row r="2656" spans="1:3" x14ac:dyDescent="0.25">
      <c r="B2656" s="11"/>
    </row>
    <row r="2657" spans="2:2" x14ac:dyDescent="0.25">
      <c r="B2657" s="11"/>
    </row>
    <row r="2658" spans="2:2" x14ac:dyDescent="0.25">
      <c r="B2658" s="11"/>
    </row>
    <row r="2659" spans="2:2" x14ac:dyDescent="0.25">
      <c r="B2659" s="11"/>
    </row>
    <row r="2660" spans="2:2" x14ac:dyDescent="0.25">
      <c r="B2660" s="11"/>
    </row>
    <row r="2661" spans="2:2" x14ac:dyDescent="0.25">
      <c r="B2661" s="11"/>
    </row>
    <row r="2662" spans="2:2" x14ac:dyDescent="0.25">
      <c r="B2662" s="11"/>
    </row>
    <row r="2663" spans="2:2" x14ac:dyDescent="0.25">
      <c r="B2663" s="11"/>
    </row>
    <row r="2664" spans="2:2" x14ac:dyDescent="0.25">
      <c r="B2664" s="11"/>
    </row>
    <row r="2665" spans="2:2" x14ac:dyDescent="0.25">
      <c r="B2665" s="11"/>
    </row>
    <row r="2666" spans="2:2" x14ac:dyDescent="0.25">
      <c r="B2666" s="11"/>
    </row>
    <row r="2667" spans="2:2" x14ac:dyDescent="0.25">
      <c r="B2667" s="11"/>
    </row>
    <row r="2668" spans="2:2" x14ac:dyDescent="0.25">
      <c r="B2668" s="11"/>
    </row>
    <row r="2669" spans="2:2" x14ac:dyDescent="0.25">
      <c r="B2669" s="11"/>
    </row>
    <row r="2670" spans="2:2" x14ac:dyDescent="0.25">
      <c r="B2670" s="11"/>
    </row>
    <row r="2671" spans="2:2" x14ac:dyDescent="0.25">
      <c r="B2671" s="11"/>
    </row>
    <row r="2672" spans="2:2" x14ac:dyDescent="0.25">
      <c r="B2672" s="11"/>
    </row>
    <row r="2673" spans="2:2" x14ac:dyDescent="0.25">
      <c r="B2673" s="11"/>
    </row>
    <row r="2674" spans="2:2" x14ac:dyDescent="0.25">
      <c r="B2674" s="11"/>
    </row>
    <row r="2675" spans="2:2" x14ac:dyDescent="0.25">
      <c r="B2675" s="11"/>
    </row>
    <row r="2676" spans="2:2" x14ac:dyDescent="0.25">
      <c r="B2676" s="11"/>
    </row>
    <row r="2677" spans="2:2" x14ac:dyDescent="0.25">
      <c r="B2677" s="11"/>
    </row>
    <row r="2678" spans="2:2" x14ac:dyDescent="0.25">
      <c r="B2678" s="11"/>
    </row>
    <row r="2679" spans="2:2" x14ac:dyDescent="0.25">
      <c r="B2679" s="11"/>
    </row>
    <row r="2680" spans="2:2" x14ac:dyDescent="0.25">
      <c r="B2680" s="11"/>
    </row>
    <row r="2681" spans="2:2" x14ac:dyDescent="0.25">
      <c r="B2681" s="11"/>
    </row>
    <row r="2682" spans="2:2" x14ac:dyDescent="0.25">
      <c r="B2682" s="11"/>
    </row>
    <row r="2683" spans="2:2" x14ac:dyDescent="0.25">
      <c r="B2683" s="11"/>
    </row>
    <row r="2684" spans="2:2" x14ac:dyDescent="0.25">
      <c r="B2684" s="11"/>
    </row>
    <row r="2685" spans="2:2" x14ac:dyDescent="0.25">
      <c r="B2685" s="11"/>
    </row>
    <row r="2686" spans="2:2" x14ac:dyDescent="0.25">
      <c r="B2686" s="11"/>
    </row>
    <row r="2687" spans="2:2" x14ac:dyDescent="0.25">
      <c r="B2687" s="11"/>
    </row>
    <row r="2688" spans="2:2" x14ac:dyDescent="0.25">
      <c r="B2688" s="11"/>
    </row>
    <row r="2689" spans="2:2" x14ac:dyDescent="0.25">
      <c r="B2689" s="11"/>
    </row>
    <row r="2690" spans="2:2" x14ac:dyDescent="0.25">
      <c r="B2690" s="11"/>
    </row>
    <row r="2691" spans="2:2" x14ac:dyDescent="0.25">
      <c r="B2691" s="11"/>
    </row>
    <row r="2692" spans="2:2" x14ac:dyDescent="0.25">
      <c r="B2692" s="11"/>
    </row>
    <row r="2693" spans="2:2" x14ac:dyDescent="0.25">
      <c r="B2693" s="11"/>
    </row>
    <row r="2694" spans="2:2" x14ac:dyDescent="0.25">
      <c r="B2694" s="11"/>
    </row>
    <row r="2695" spans="2:2" x14ac:dyDescent="0.25">
      <c r="B2695" s="11"/>
    </row>
    <row r="2696" spans="2:2" x14ac:dyDescent="0.25">
      <c r="B2696" s="11"/>
    </row>
    <row r="2697" spans="2:2" x14ac:dyDescent="0.25">
      <c r="B2697" s="11"/>
    </row>
    <row r="2698" spans="2:2" x14ac:dyDescent="0.25">
      <c r="B2698" s="11"/>
    </row>
    <row r="2699" spans="2:2" x14ac:dyDescent="0.25">
      <c r="B2699" s="11"/>
    </row>
    <row r="2700" spans="2:2" x14ac:dyDescent="0.25">
      <c r="B2700" s="11"/>
    </row>
    <row r="2701" spans="2:2" x14ac:dyDescent="0.25">
      <c r="B2701" s="11"/>
    </row>
    <row r="2702" spans="2:2" x14ac:dyDescent="0.25">
      <c r="B2702" s="11"/>
    </row>
    <row r="2703" spans="2:2" x14ac:dyDescent="0.25">
      <c r="B2703" s="11"/>
    </row>
    <row r="2704" spans="2:2" x14ac:dyDescent="0.25">
      <c r="B2704" s="11"/>
    </row>
    <row r="2705" spans="2:2" x14ac:dyDescent="0.25">
      <c r="B2705" s="11"/>
    </row>
    <row r="2706" spans="2:2" x14ac:dyDescent="0.25">
      <c r="B2706" s="11"/>
    </row>
    <row r="2707" spans="2:2" x14ac:dyDescent="0.25">
      <c r="B2707" s="11"/>
    </row>
    <row r="2708" spans="2:2" x14ac:dyDescent="0.25">
      <c r="B2708" s="11"/>
    </row>
    <row r="2709" spans="2:2" x14ac:dyDescent="0.25">
      <c r="B2709" s="11"/>
    </row>
    <row r="2710" spans="2:2" x14ac:dyDescent="0.25">
      <c r="B2710" s="11"/>
    </row>
    <row r="2711" spans="2:2" x14ac:dyDescent="0.25">
      <c r="B2711" s="11"/>
    </row>
    <row r="2712" spans="2:2" x14ac:dyDescent="0.25">
      <c r="B2712" s="11"/>
    </row>
    <row r="2713" spans="2:2" x14ac:dyDescent="0.25">
      <c r="B2713" s="11"/>
    </row>
    <row r="2714" spans="2:2" x14ac:dyDescent="0.25">
      <c r="B2714" s="11"/>
    </row>
    <row r="2715" spans="2:2" x14ac:dyDescent="0.25">
      <c r="B2715" s="11"/>
    </row>
    <row r="2716" spans="2:2" x14ac:dyDescent="0.25">
      <c r="B2716" s="11"/>
    </row>
    <row r="2717" spans="2:2" x14ac:dyDescent="0.25">
      <c r="B2717" s="11"/>
    </row>
    <row r="2718" spans="2:2" x14ac:dyDescent="0.25">
      <c r="B2718" s="11"/>
    </row>
    <row r="2719" spans="2:2" x14ac:dyDescent="0.25">
      <c r="B2719" s="11"/>
    </row>
    <row r="2720" spans="2:2" x14ac:dyDescent="0.25">
      <c r="B2720" s="11"/>
    </row>
    <row r="2721" spans="2:2" x14ac:dyDescent="0.25">
      <c r="B2721" s="11"/>
    </row>
    <row r="2722" spans="2:2" x14ac:dyDescent="0.25">
      <c r="B2722" s="11"/>
    </row>
    <row r="2723" spans="2:2" x14ac:dyDescent="0.25">
      <c r="B2723" s="11"/>
    </row>
    <row r="2724" spans="2:2" x14ac:dyDescent="0.25">
      <c r="B2724" s="11"/>
    </row>
    <row r="2725" spans="2:2" x14ac:dyDescent="0.25">
      <c r="B2725" s="11"/>
    </row>
    <row r="2726" spans="2:2" x14ac:dyDescent="0.25">
      <c r="B2726" s="11"/>
    </row>
    <row r="2727" spans="2:2" x14ac:dyDescent="0.25">
      <c r="B2727" s="11"/>
    </row>
    <row r="2728" spans="2:2" x14ac:dyDescent="0.25">
      <c r="B2728" s="11"/>
    </row>
    <row r="2729" spans="2:2" x14ac:dyDescent="0.25">
      <c r="B2729" s="11"/>
    </row>
    <row r="2730" spans="2:2" x14ac:dyDescent="0.25">
      <c r="B2730" s="11"/>
    </row>
    <row r="2731" spans="2:2" x14ac:dyDescent="0.25">
      <c r="B2731" s="11"/>
    </row>
    <row r="2732" spans="2:2" x14ac:dyDescent="0.25">
      <c r="B2732" s="11"/>
    </row>
    <row r="2733" spans="2:2" x14ac:dyDescent="0.25">
      <c r="B2733" s="11"/>
    </row>
    <row r="2734" spans="2:2" x14ac:dyDescent="0.25">
      <c r="B2734" s="11"/>
    </row>
    <row r="2735" spans="2:2" x14ac:dyDescent="0.25">
      <c r="B2735" s="11"/>
    </row>
    <row r="2736" spans="2:2" x14ac:dyDescent="0.25">
      <c r="B2736" s="11"/>
    </row>
    <row r="2737" spans="2:2" x14ac:dyDescent="0.25">
      <c r="B2737" s="11"/>
    </row>
    <row r="2738" spans="2:2" x14ac:dyDescent="0.25">
      <c r="B2738" s="11"/>
    </row>
    <row r="2739" spans="2:2" x14ac:dyDescent="0.25">
      <c r="B2739" s="11"/>
    </row>
    <row r="2740" spans="2:2" x14ac:dyDescent="0.25">
      <c r="B2740" s="11"/>
    </row>
    <row r="2741" spans="2:2" x14ac:dyDescent="0.25">
      <c r="B2741" s="11"/>
    </row>
    <row r="2742" spans="2:2" x14ac:dyDescent="0.25">
      <c r="B2742" s="11"/>
    </row>
    <row r="2743" spans="2:2" x14ac:dyDescent="0.25">
      <c r="B2743" s="11"/>
    </row>
    <row r="2744" spans="2:2" x14ac:dyDescent="0.25">
      <c r="B2744" s="11"/>
    </row>
    <row r="2745" spans="2:2" x14ac:dyDescent="0.25">
      <c r="B2745" s="11"/>
    </row>
    <row r="2746" spans="2:2" x14ac:dyDescent="0.25">
      <c r="B2746" s="11"/>
    </row>
    <row r="2747" spans="2:2" x14ac:dyDescent="0.25">
      <c r="B2747" s="11"/>
    </row>
    <row r="2748" spans="2:2" x14ac:dyDescent="0.25">
      <c r="B2748" s="11"/>
    </row>
    <row r="2749" spans="2:2" x14ac:dyDescent="0.25">
      <c r="B2749" s="11"/>
    </row>
    <row r="2750" spans="2:2" x14ac:dyDescent="0.25">
      <c r="B2750" s="11"/>
    </row>
    <row r="2751" spans="2:2" x14ac:dyDescent="0.25">
      <c r="B2751" s="11"/>
    </row>
    <row r="2752" spans="2:2" x14ac:dyDescent="0.25">
      <c r="B2752" s="11"/>
    </row>
    <row r="2753" spans="2:2" x14ac:dyDescent="0.25">
      <c r="B2753" s="11"/>
    </row>
    <row r="2754" spans="2:2" x14ac:dyDescent="0.25">
      <c r="B2754" s="11"/>
    </row>
    <row r="2755" spans="2:2" x14ac:dyDescent="0.25">
      <c r="B2755" s="11"/>
    </row>
    <row r="2756" spans="2:2" x14ac:dyDescent="0.25">
      <c r="B2756" s="11"/>
    </row>
    <row r="2757" spans="2:2" x14ac:dyDescent="0.25">
      <c r="B2757" s="11"/>
    </row>
    <row r="2758" spans="2:2" x14ac:dyDescent="0.25">
      <c r="B2758" s="11"/>
    </row>
    <row r="2759" spans="2:2" x14ac:dyDescent="0.25">
      <c r="B2759" s="11"/>
    </row>
    <row r="2760" spans="2:2" x14ac:dyDescent="0.25">
      <c r="B2760" s="11"/>
    </row>
    <row r="2761" spans="2:2" x14ac:dyDescent="0.25">
      <c r="B2761" s="11"/>
    </row>
    <row r="2762" spans="2:2" x14ac:dyDescent="0.25">
      <c r="B2762" s="11"/>
    </row>
    <row r="2763" spans="2:2" x14ac:dyDescent="0.25">
      <c r="B2763" s="11"/>
    </row>
    <row r="2764" spans="2:2" x14ac:dyDescent="0.25">
      <c r="B2764" s="11"/>
    </row>
    <row r="2765" spans="2:2" x14ac:dyDescent="0.25">
      <c r="B2765" s="11"/>
    </row>
    <row r="2766" spans="2:2" x14ac:dyDescent="0.25">
      <c r="B2766" s="11"/>
    </row>
    <row r="2767" spans="2:2" x14ac:dyDescent="0.25">
      <c r="B2767" s="11"/>
    </row>
    <row r="2768" spans="2:2" x14ac:dyDescent="0.25">
      <c r="B2768" s="11"/>
    </row>
    <row r="2769" spans="2:2" x14ac:dyDescent="0.25">
      <c r="B2769" s="11"/>
    </row>
    <row r="2770" spans="2:2" x14ac:dyDescent="0.25">
      <c r="B2770" s="11"/>
    </row>
    <row r="2771" spans="2:2" x14ac:dyDescent="0.25">
      <c r="B2771" s="11"/>
    </row>
    <row r="2772" spans="2:2" x14ac:dyDescent="0.25">
      <c r="B2772" s="11"/>
    </row>
    <row r="2773" spans="2:2" x14ac:dyDescent="0.25">
      <c r="B2773" s="11"/>
    </row>
    <row r="2774" spans="2:2" x14ac:dyDescent="0.25">
      <c r="B2774" s="11"/>
    </row>
    <row r="2775" spans="2:2" x14ac:dyDescent="0.25">
      <c r="B2775" s="11"/>
    </row>
    <row r="2776" spans="2:2" x14ac:dyDescent="0.25">
      <c r="B2776" s="11"/>
    </row>
    <row r="2777" spans="2:2" x14ac:dyDescent="0.25">
      <c r="B2777" s="11"/>
    </row>
    <row r="2778" spans="2:2" x14ac:dyDescent="0.25">
      <c r="B2778" s="11"/>
    </row>
    <row r="2779" spans="2:2" x14ac:dyDescent="0.25">
      <c r="B2779" s="11"/>
    </row>
    <row r="2780" spans="2:2" x14ac:dyDescent="0.25">
      <c r="B2780" s="11"/>
    </row>
    <row r="2781" spans="2:2" x14ac:dyDescent="0.25">
      <c r="B2781" s="11"/>
    </row>
    <row r="2782" spans="2:2" x14ac:dyDescent="0.25">
      <c r="B2782" s="11"/>
    </row>
    <row r="2783" spans="2:2" x14ac:dyDescent="0.25">
      <c r="B2783" s="11"/>
    </row>
    <row r="2784" spans="2:2" x14ac:dyDescent="0.25">
      <c r="B2784" s="11"/>
    </row>
    <row r="2785" spans="2:2" x14ac:dyDescent="0.25">
      <c r="B2785" s="11"/>
    </row>
    <row r="2786" spans="2:2" x14ac:dyDescent="0.25">
      <c r="B2786" s="11"/>
    </row>
    <row r="2787" spans="2:2" x14ac:dyDescent="0.25">
      <c r="B2787" s="11"/>
    </row>
    <row r="2788" spans="2:2" x14ac:dyDescent="0.25">
      <c r="B2788" s="11"/>
    </row>
    <row r="2789" spans="2:2" x14ac:dyDescent="0.25">
      <c r="B2789" s="11"/>
    </row>
    <row r="2790" spans="2:2" x14ac:dyDescent="0.25">
      <c r="B2790" s="11"/>
    </row>
    <row r="2791" spans="2:2" x14ac:dyDescent="0.25">
      <c r="B2791" s="11"/>
    </row>
    <row r="2792" spans="2:2" x14ac:dyDescent="0.25">
      <c r="B2792" s="11"/>
    </row>
    <row r="2793" spans="2:2" x14ac:dyDescent="0.25">
      <c r="B2793" s="11"/>
    </row>
    <row r="2794" spans="2:2" x14ac:dyDescent="0.25">
      <c r="B2794" s="11"/>
    </row>
    <row r="2795" spans="2:2" x14ac:dyDescent="0.25">
      <c r="B2795" s="11"/>
    </row>
    <row r="2796" spans="2:2" x14ac:dyDescent="0.25">
      <c r="B2796" s="11"/>
    </row>
    <row r="2797" spans="2:2" x14ac:dyDescent="0.25">
      <c r="B2797" s="11"/>
    </row>
    <row r="2798" spans="2:2" x14ac:dyDescent="0.25">
      <c r="B2798" s="11"/>
    </row>
    <row r="2799" spans="2:2" x14ac:dyDescent="0.25">
      <c r="B2799" s="11"/>
    </row>
    <row r="2800" spans="2:2" x14ac:dyDescent="0.25">
      <c r="B2800" s="11"/>
    </row>
    <row r="2801" spans="2:2" x14ac:dyDescent="0.25">
      <c r="B2801" s="11"/>
    </row>
    <row r="2802" spans="2:2" x14ac:dyDescent="0.25">
      <c r="B2802" s="11"/>
    </row>
    <row r="2803" spans="2:2" x14ac:dyDescent="0.25">
      <c r="B2803" s="11"/>
    </row>
    <row r="2804" spans="2:2" x14ac:dyDescent="0.25">
      <c r="B2804" s="11"/>
    </row>
    <row r="2805" spans="2:2" x14ac:dyDescent="0.25">
      <c r="B2805" s="11"/>
    </row>
    <row r="2806" spans="2:2" x14ac:dyDescent="0.25">
      <c r="B2806" s="11"/>
    </row>
    <row r="2807" spans="2:2" x14ac:dyDescent="0.25">
      <c r="B2807" s="11"/>
    </row>
    <row r="2808" spans="2:2" x14ac:dyDescent="0.25">
      <c r="B2808" s="11"/>
    </row>
    <row r="2809" spans="2:2" x14ac:dyDescent="0.25">
      <c r="B2809" s="11"/>
    </row>
    <row r="2810" spans="2:2" x14ac:dyDescent="0.25">
      <c r="B2810" s="11"/>
    </row>
    <row r="2811" spans="2:2" x14ac:dyDescent="0.25">
      <c r="B2811" s="11"/>
    </row>
    <row r="2812" spans="2:2" x14ac:dyDescent="0.25">
      <c r="B2812" s="11"/>
    </row>
    <row r="2813" spans="2:2" x14ac:dyDescent="0.25">
      <c r="B2813" s="11"/>
    </row>
    <row r="2814" spans="2:2" x14ac:dyDescent="0.25">
      <c r="B2814" s="11"/>
    </row>
    <row r="2815" spans="2:2" x14ac:dyDescent="0.25">
      <c r="B2815" s="11"/>
    </row>
    <row r="2816" spans="2:2" x14ac:dyDescent="0.25">
      <c r="B2816" s="11"/>
    </row>
    <row r="2817" spans="2:2" x14ac:dyDescent="0.25">
      <c r="B2817" s="11"/>
    </row>
    <row r="2818" spans="2:2" x14ac:dyDescent="0.25">
      <c r="B2818" s="11"/>
    </row>
    <row r="2819" spans="2:2" x14ac:dyDescent="0.25">
      <c r="B2819" s="11"/>
    </row>
    <row r="2820" spans="2:2" x14ac:dyDescent="0.25">
      <c r="B2820" s="11"/>
    </row>
    <row r="2821" spans="2:2" x14ac:dyDescent="0.25">
      <c r="B2821" s="11"/>
    </row>
    <row r="2822" spans="2:2" x14ac:dyDescent="0.25">
      <c r="B2822" s="11"/>
    </row>
    <row r="2823" spans="2:2" x14ac:dyDescent="0.25">
      <c r="B2823" s="11"/>
    </row>
    <row r="2824" spans="2:2" x14ac:dyDescent="0.25">
      <c r="B2824" s="11"/>
    </row>
    <row r="2825" spans="2:2" x14ac:dyDescent="0.25">
      <c r="B2825" s="11"/>
    </row>
    <row r="2826" spans="2:2" x14ac:dyDescent="0.25">
      <c r="B2826" s="11"/>
    </row>
    <row r="2827" spans="2:2" x14ac:dyDescent="0.25">
      <c r="B2827" s="11"/>
    </row>
    <row r="2828" spans="2:2" x14ac:dyDescent="0.25">
      <c r="B2828" s="11"/>
    </row>
    <row r="2829" spans="2:2" x14ac:dyDescent="0.25">
      <c r="B2829" s="11"/>
    </row>
    <row r="2830" spans="2:2" x14ac:dyDescent="0.25">
      <c r="B2830" s="11"/>
    </row>
    <row r="2831" spans="2:2" x14ac:dyDescent="0.25">
      <c r="B2831" s="11"/>
    </row>
    <row r="2832" spans="2:2" x14ac:dyDescent="0.25">
      <c r="B2832" s="11"/>
    </row>
    <row r="2833" spans="2:2" x14ac:dyDescent="0.25">
      <c r="B2833" s="11"/>
    </row>
    <row r="2834" spans="2:2" x14ac:dyDescent="0.25">
      <c r="B2834" s="11"/>
    </row>
    <row r="2835" spans="2:2" x14ac:dyDescent="0.25">
      <c r="B2835" s="11"/>
    </row>
    <row r="2836" spans="2:2" x14ac:dyDescent="0.25">
      <c r="B2836" s="11"/>
    </row>
    <row r="2837" spans="2:2" x14ac:dyDescent="0.25">
      <c r="B2837" s="11"/>
    </row>
    <row r="2838" spans="2:2" x14ac:dyDescent="0.25">
      <c r="B2838" s="11"/>
    </row>
    <row r="2839" spans="2:2" x14ac:dyDescent="0.25">
      <c r="B2839" s="11"/>
    </row>
    <row r="2840" spans="2:2" x14ac:dyDescent="0.25">
      <c r="B2840" s="11"/>
    </row>
    <row r="2841" spans="2:2" x14ac:dyDescent="0.25">
      <c r="B2841" s="11"/>
    </row>
    <row r="2842" spans="2:2" x14ac:dyDescent="0.25">
      <c r="B2842" s="11"/>
    </row>
    <row r="2843" spans="2:2" x14ac:dyDescent="0.25">
      <c r="B2843" s="11"/>
    </row>
    <row r="2844" spans="2:2" x14ac:dyDescent="0.25">
      <c r="B2844" s="11"/>
    </row>
    <row r="2845" spans="2:2" x14ac:dyDescent="0.25">
      <c r="B2845" s="11"/>
    </row>
    <row r="2846" spans="2:2" x14ac:dyDescent="0.25">
      <c r="B2846" s="11"/>
    </row>
    <row r="2847" spans="2:2" x14ac:dyDescent="0.25">
      <c r="B2847" s="11"/>
    </row>
    <row r="2848" spans="2:2" x14ac:dyDescent="0.25">
      <c r="B2848" s="11"/>
    </row>
    <row r="2849" spans="2:2" x14ac:dyDescent="0.25">
      <c r="B2849" s="11"/>
    </row>
    <row r="2850" spans="2:2" x14ac:dyDescent="0.25">
      <c r="B2850" s="11"/>
    </row>
    <row r="2851" spans="2:2" x14ac:dyDescent="0.25">
      <c r="B2851" s="11"/>
    </row>
    <row r="2852" spans="2:2" x14ac:dyDescent="0.25">
      <c r="B2852" s="11"/>
    </row>
    <row r="2853" spans="2:2" x14ac:dyDescent="0.25">
      <c r="B2853" s="11"/>
    </row>
    <row r="2854" spans="2:2" x14ac:dyDescent="0.25">
      <c r="B2854" s="11"/>
    </row>
    <row r="2855" spans="2:2" x14ac:dyDescent="0.25">
      <c r="B2855" s="11"/>
    </row>
    <row r="2856" spans="2:2" x14ac:dyDescent="0.25">
      <c r="B2856" s="11"/>
    </row>
    <row r="2857" spans="2:2" x14ac:dyDescent="0.25">
      <c r="B2857" s="11"/>
    </row>
    <row r="2858" spans="2:2" x14ac:dyDescent="0.25">
      <c r="B2858" s="11"/>
    </row>
    <row r="2859" spans="2:2" x14ac:dyDescent="0.25">
      <c r="B2859" s="11"/>
    </row>
    <row r="2860" spans="2:2" x14ac:dyDescent="0.25">
      <c r="B2860" s="11"/>
    </row>
    <row r="2861" spans="2:2" x14ac:dyDescent="0.25">
      <c r="B2861" s="11"/>
    </row>
    <row r="2862" spans="2:2" x14ac:dyDescent="0.25">
      <c r="B2862" s="11"/>
    </row>
    <row r="2863" spans="2:2" x14ac:dyDescent="0.25">
      <c r="B2863" s="11"/>
    </row>
    <row r="2864" spans="2:2" x14ac:dyDescent="0.25">
      <c r="B2864" s="11"/>
    </row>
    <row r="2865" spans="2:2" x14ac:dyDescent="0.25">
      <c r="B2865" s="11"/>
    </row>
    <row r="2866" spans="2:2" x14ac:dyDescent="0.25">
      <c r="B2866" s="11"/>
    </row>
    <row r="2867" spans="2:2" x14ac:dyDescent="0.25">
      <c r="B2867" s="11"/>
    </row>
    <row r="2868" spans="2:2" x14ac:dyDescent="0.25">
      <c r="B2868" s="11"/>
    </row>
    <row r="2869" spans="2:2" x14ac:dyDescent="0.25">
      <c r="B2869" s="11"/>
    </row>
    <row r="2870" spans="2:2" x14ac:dyDescent="0.25">
      <c r="B2870" s="11"/>
    </row>
    <row r="2871" spans="2:2" x14ac:dyDescent="0.25">
      <c r="B2871" s="11"/>
    </row>
    <row r="2872" spans="2:2" x14ac:dyDescent="0.25">
      <c r="B2872" s="11"/>
    </row>
    <row r="2873" spans="2:2" x14ac:dyDescent="0.25">
      <c r="B2873" s="11"/>
    </row>
    <row r="2874" spans="2:2" x14ac:dyDescent="0.25">
      <c r="B2874" s="11"/>
    </row>
    <row r="2875" spans="2:2" x14ac:dyDescent="0.25">
      <c r="B2875" s="11"/>
    </row>
    <row r="2876" spans="2:2" x14ac:dyDescent="0.25">
      <c r="B2876" s="11"/>
    </row>
    <row r="2877" spans="2:2" x14ac:dyDescent="0.25">
      <c r="B2877" s="11"/>
    </row>
    <row r="2878" spans="2:2" x14ac:dyDescent="0.25">
      <c r="B2878" s="11"/>
    </row>
    <row r="2879" spans="2:2" x14ac:dyDescent="0.25">
      <c r="B2879" s="11"/>
    </row>
    <row r="2880" spans="2:2" x14ac:dyDescent="0.25">
      <c r="B2880" s="11"/>
    </row>
    <row r="2881" spans="2:2" x14ac:dyDescent="0.25">
      <c r="B2881" s="11"/>
    </row>
    <row r="2882" spans="2:2" x14ac:dyDescent="0.25">
      <c r="B2882" s="11"/>
    </row>
    <row r="2883" spans="2:2" x14ac:dyDescent="0.25">
      <c r="B2883" s="11"/>
    </row>
    <row r="2884" spans="2:2" x14ac:dyDescent="0.25">
      <c r="B2884" s="11"/>
    </row>
    <row r="2885" spans="2:2" x14ac:dyDescent="0.25">
      <c r="B2885" s="11"/>
    </row>
    <row r="2886" spans="2:2" x14ac:dyDescent="0.25">
      <c r="B2886" s="11"/>
    </row>
    <row r="2887" spans="2:2" x14ac:dyDescent="0.25">
      <c r="B2887" s="11"/>
    </row>
    <row r="2888" spans="2:2" x14ac:dyDescent="0.25">
      <c r="B2888" s="11"/>
    </row>
    <row r="2889" spans="2:2" x14ac:dyDescent="0.25">
      <c r="B2889" s="11"/>
    </row>
    <row r="2890" spans="2:2" x14ac:dyDescent="0.25">
      <c r="B2890" s="11"/>
    </row>
    <row r="2891" spans="2:2" x14ac:dyDescent="0.25">
      <c r="B2891" s="11"/>
    </row>
    <row r="2892" spans="2:2" x14ac:dyDescent="0.25">
      <c r="B2892" s="11"/>
    </row>
    <row r="2893" spans="2:2" x14ac:dyDescent="0.25">
      <c r="B2893" s="11"/>
    </row>
    <row r="2894" spans="2:2" x14ac:dyDescent="0.25">
      <c r="B2894" s="11"/>
    </row>
    <row r="2895" spans="2:2" x14ac:dyDescent="0.25">
      <c r="B2895" s="11"/>
    </row>
    <row r="2896" spans="2:2" x14ac:dyDescent="0.25">
      <c r="B2896" s="11"/>
    </row>
    <row r="2897" spans="2:2" x14ac:dyDescent="0.25">
      <c r="B2897" s="11"/>
    </row>
    <row r="2898" spans="2:2" x14ac:dyDescent="0.25">
      <c r="B2898" s="11"/>
    </row>
    <row r="2899" spans="2:2" x14ac:dyDescent="0.25">
      <c r="B2899" s="11"/>
    </row>
    <row r="2900" spans="2:2" x14ac:dyDescent="0.25">
      <c r="B2900" s="11"/>
    </row>
    <row r="2901" spans="2:2" x14ac:dyDescent="0.25">
      <c r="B2901" s="11"/>
    </row>
    <row r="2902" spans="2:2" x14ac:dyDescent="0.25">
      <c r="B2902" s="11"/>
    </row>
    <row r="2903" spans="2:2" x14ac:dyDescent="0.25">
      <c r="B2903" s="11"/>
    </row>
    <row r="2904" spans="2:2" x14ac:dyDescent="0.25">
      <c r="B2904" s="11"/>
    </row>
    <row r="2905" spans="2:2" x14ac:dyDescent="0.25">
      <c r="B2905" s="11"/>
    </row>
    <row r="2906" spans="2:2" x14ac:dyDescent="0.25">
      <c r="B2906" s="11"/>
    </row>
    <row r="2907" spans="2:2" x14ac:dyDescent="0.25">
      <c r="B2907" s="11"/>
    </row>
    <row r="2908" spans="2:2" x14ac:dyDescent="0.25">
      <c r="B2908" s="11"/>
    </row>
    <row r="2909" spans="2:2" x14ac:dyDescent="0.25">
      <c r="B2909" s="11"/>
    </row>
    <row r="2910" spans="2:2" x14ac:dyDescent="0.25">
      <c r="B2910" s="11"/>
    </row>
    <row r="2911" spans="2:2" x14ac:dyDescent="0.25">
      <c r="B2911" s="11"/>
    </row>
    <row r="2912" spans="2:2" x14ac:dyDescent="0.25">
      <c r="B2912" s="11"/>
    </row>
    <row r="2913" spans="2:2" x14ac:dyDescent="0.25">
      <c r="B2913" s="11"/>
    </row>
    <row r="2914" spans="2:2" x14ac:dyDescent="0.25">
      <c r="B2914" s="11"/>
    </row>
    <row r="2915" spans="2:2" x14ac:dyDescent="0.25">
      <c r="B2915" s="11"/>
    </row>
    <row r="2916" spans="2:2" x14ac:dyDescent="0.25">
      <c r="B2916" s="11"/>
    </row>
    <row r="2917" spans="2:2" x14ac:dyDescent="0.25">
      <c r="B2917" s="11"/>
    </row>
    <row r="2918" spans="2:2" x14ac:dyDescent="0.25">
      <c r="B2918" s="11"/>
    </row>
    <row r="2919" spans="2:2" x14ac:dyDescent="0.25">
      <c r="B2919" s="11"/>
    </row>
    <row r="2920" spans="2:2" x14ac:dyDescent="0.25">
      <c r="B2920" s="11"/>
    </row>
    <row r="2921" spans="2:2" x14ac:dyDescent="0.25">
      <c r="B2921" s="11"/>
    </row>
    <row r="2922" spans="2:2" x14ac:dyDescent="0.25">
      <c r="B2922" s="11"/>
    </row>
    <row r="2923" spans="2:2" x14ac:dyDescent="0.25">
      <c r="B2923" s="11"/>
    </row>
    <row r="2924" spans="2:2" x14ac:dyDescent="0.25">
      <c r="B2924" s="11"/>
    </row>
    <row r="2925" spans="2:2" x14ac:dyDescent="0.25">
      <c r="B2925" s="11"/>
    </row>
    <row r="2926" spans="2:2" x14ac:dyDescent="0.25">
      <c r="B2926" s="11"/>
    </row>
    <row r="2927" spans="2:2" x14ac:dyDescent="0.25">
      <c r="B2927" s="11"/>
    </row>
    <row r="2928" spans="2:2" x14ac:dyDescent="0.25">
      <c r="B2928" s="11"/>
    </row>
    <row r="2929" spans="2:2" x14ac:dyDescent="0.25">
      <c r="B2929" s="11"/>
    </row>
    <row r="2930" spans="2:2" x14ac:dyDescent="0.25">
      <c r="B2930" s="11"/>
    </row>
    <row r="2931" spans="2:2" x14ac:dyDescent="0.25">
      <c r="B2931" s="11"/>
    </row>
    <row r="2932" spans="2:2" x14ac:dyDescent="0.25">
      <c r="B2932" s="11"/>
    </row>
    <row r="2933" spans="2:2" x14ac:dyDescent="0.25">
      <c r="B2933" s="11"/>
    </row>
    <row r="2934" spans="2:2" x14ac:dyDescent="0.25">
      <c r="B2934" s="11"/>
    </row>
    <row r="2935" spans="2:2" x14ac:dyDescent="0.25">
      <c r="B2935" s="11"/>
    </row>
    <row r="2936" spans="2:2" x14ac:dyDescent="0.25">
      <c r="B2936" s="11"/>
    </row>
    <row r="2937" spans="2:2" x14ac:dyDescent="0.25">
      <c r="B2937" s="11"/>
    </row>
    <row r="2938" spans="2:2" x14ac:dyDescent="0.25">
      <c r="B2938" s="11"/>
    </row>
    <row r="2939" spans="2:2" x14ac:dyDescent="0.25">
      <c r="B2939" s="11"/>
    </row>
    <row r="2940" spans="2:2" x14ac:dyDescent="0.25">
      <c r="B2940" s="11"/>
    </row>
    <row r="2941" spans="2:2" x14ac:dyDescent="0.25">
      <c r="B2941" s="11"/>
    </row>
    <row r="2942" spans="2:2" x14ac:dyDescent="0.25">
      <c r="B2942" s="11"/>
    </row>
    <row r="2943" spans="2:2" x14ac:dyDescent="0.25">
      <c r="B2943" s="11"/>
    </row>
    <row r="2944" spans="2:2" x14ac:dyDescent="0.25">
      <c r="B2944" s="11"/>
    </row>
    <row r="2945" spans="1:3" x14ac:dyDescent="0.25">
      <c r="B2945" s="11"/>
    </row>
    <row r="2946" spans="1:3" x14ac:dyDescent="0.25">
      <c r="B2946" s="11"/>
    </row>
    <row r="2947" spans="1:3" x14ac:dyDescent="0.25">
      <c r="B2947" s="11"/>
    </row>
    <row r="2948" spans="1:3" x14ac:dyDescent="0.25">
      <c r="B2948" s="11"/>
    </row>
    <row r="2949" spans="1:3" x14ac:dyDescent="0.25">
      <c r="B2949" s="11"/>
    </row>
    <row r="2950" spans="1:3" x14ac:dyDescent="0.25">
      <c r="B2950" s="11"/>
    </row>
    <row r="2951" spans="1:3" x14ac:dyDescent="0.25">
      <c r="B2951" s="11"/>
    </row>
    <row r="2952" spans="1:3" x14ac:dyDescent="0.25">
      <c r="B2952" s="11"/>
    </row>
    <row r="2953" spans="1:3" x14ac:dyDescent="0.25">
      <c r="B2953" s="11"/>
    </row>
    <row r="2954" spans="1:3" x14ac:dyDescent="0.25">
      <c r="B2954" s="11"/>
    </row>
    <row r="2955" spans="1:3" x14ac:dyDescent="0.25">
      <c r="B2955" s="11"/>
    </row>
    <row r="2956" spans="1:3" x14ac:dyDescent="0.25">
      <c r="B2956" s="11"/>
    </row>
    <row r="2957" spans="1:3" x14ac:dyDescent="0.25">
      <c r="A2957" s="4"/>
      <c r="B2957" s="7"/>
      <c r="C2957" s="4"/>
    </row>
    <row r="2958" spans="1:3" x14ac:dyDescent="0.25">
      <c r="A2958" s="4"/>
      <c r="B2958" s="7"/>
      <c r="C2958" s="4"/>
    </row>
    <row r="2959" spans="1:3" x14ac:dyDescent="0.25">
      <c r="A2959" s="4"/>
      <c r="B2959" s="7"/>
      <c r="C2959" s="4"/>
    </row>
    <row r="2960" spans="1:3" x14ac:dyDescent="0.25">
      <c r="A2960" s="4"/>
      <c r="B2960" s="7"/>
      <c r="C2960" s="4"/>
    </row>
    <row r="2961" spans="1:3" x14ac:dyDescent="0.25">
      <c r="A2961" s="4"/>
      <c r="B2961" s="7"/>
      <c r="C2961" s="4"/>
    </row>
    <row r="2962" spans="1:3" x14ac:dyDescent="0.25">
      <c r="A2962" s="4"/>
      <c r="B2962" s="7"/>
      <c r="C2962" s="4"/>
    </row>
    <row r="2963" spans="1:3" x14ac:dyDescent="0.25">
      <c r="A2963" s="4"/>
      <c r="B2963" s="7"/>
      <c r="C2963" s="4"/>
    </row>
    <row r="2964" spans="1:3" x14ac:dyDescent="0.25">
      <c r="A2964" s="4"/>
      <c r="B2964" s="7"/>
      <c r="C2964" s="4"/>
    </row>
    <row r="2965" spans="1:3" x14ac:dyDescent="0.25">
      <c r="A2965" s="4"/>
      <c r="B2965" s="7"/>
      <c r="C2965" s="4"/>
    </row>
    <row r="2966" spans="1:3" x14ac:dyDescent="0.25">
      <c r="A2966" s="4"/>
      <c r="B2966" s="7"/>
      <c r="C2966" s="4"/>
    </row>
    <row r="2967" spans="1:3" x14ac:dyDescent="0.25">
      <c r="A2967" s="4"/>
      <c r="B2967" s="7"/>
      <c r="C2967" s="4"/>
    </row>
    <row r="2968" spans="1:3" x14ac:dyDescent="0.25">
      <c r="A2968" s="4"/>
      <c r="B2968" s="7"/>
      <c r="C2968" s="4"/>
    </row>
    <row r="2969" spans="1:3" x14ac:dyDescent="0.25">
      <c r="A2969" s="4"/>
      <c r="B2969" s="7"/>
      <c r="C2969" s="4"/>
    </row>
    <row r="2970" spans="1:3" x14ac:dyDescent="0.25">
      <c r="A2970" s="4"/>
      <c r="B2970" s="7"/>
      <c r="C2970" s="4"/>
    </row>
    <row r="2971" spans="1:3" x14ac:dyDescent="0.25">
      <c r="A2971" s="4"/>
      <c r="B2971" s="7"/>
      <c r="C2971" s="4"/>
    </row>
    <row r="2972" spans="1:3" x14ac:dyDescent="0.25">
      <c r="A2972" s="4"/>
      <c r="B2972" s="7"/>
      <c r="C2972" s="4"/>
    </row>
    <row r="2973" spans="1:3" x14ac:dyDescent="0.25">
      <c r="A2973" s="4"/>
      <c r="B2973" s="7"/>
      <c r="C2973" s="4"/>
    </row>
    <row r="2974" spans="1:3" x14ac:dyDescent="0.25">
      <c r="A2974" s="4"/>
      <c r="B2974" s="7"/>
      <c r="C2974" s="4"/>
    </row>
    <row r="2975" spans="1:3" x14ac:dyDescent="0.25">
      <c r="A2975" s="4"/>
      <c r="B2975" s="7"/>
      <c r="C2975" s="4"/>
    </row>
    <row r="2976" spans="1:3" x14ac:dyDescent="0.25">
      <c r="A2976" s="4"/>
      <c r="B2976" s="7"/>
      <c r="C2976" s="4"/>
    </row>
    <row r="2977" spans="1:3" x14ac:dyDescent="0.25">
      <c r="A2977" s="4"/>
      <c r="B2977" s="7"/>
      <c r="C2977" s="4"/>
    </row>
    <row r="2978" spans="1:3" x14ac:dyDescent="0.25">
      <c r="A2978" s="4"/>
      <c r="B2978" s="7"/>
      <c r="C2978" s="4"/>
    </row>
    <row r="2979" spans="1:3" x14ac:dyDescent="0.25">
      <c r="A2979" s="4"/>
      <c r="B2979" s="7"/>
      <c r="C2979" s="4"/>
    </row>
    <row r="2980" spans="1:3" x14ac:dyDescent="0.25">
      <c r="A2980" s="4"/>
      <c r="B2980" s="7"/>
      <c r="C2980" s="4"/>
    </row>
    <row r="2981" spans="1:3" x14ac:dyDescent="0.25">
      <c r="A2981" s="4"/>
      <c r="B2981" s="7"/>
      <c r="C2981" s="4"/>
    </row>
    <row r="2982" spans="1:3" x14ac:dyDescent="0.25">
      <c r="A2982" s="4"/>
      <c r="B2982" s="7"/>
      <c r="C2982" s="4"/>
    </row>
    <row r="2983" spans="1:3" x14ac:dyDescent="0.25">
      <c r="A2983" s="4"/>
      <c r="B2983" s="7"/>
      <c r="C2983" s="4"/>
    </row>
    <row r="2984" spans="1:3" x14ac:dyDescent="0.25">
      <c r="A2984" s="4"/>
      <c r="B2984" s="7"/>
      <c r="C2984" s="4"/>
    </row>
    <row r="2985" spans="1:3" x14ac:dyDescent="0.25">
      <c r="A2985" s="4"/>
      <c r="B2985" s="7"/>
      <c r="C2985" s="4"/>
    </row>
    <row r="2986" spans="1:3" x14ac:dyDescent="0.25">
      <c r="A2986" s="4"/>
      <c r="B2986" s="7"/>
      <c r="C2986" s="4"/>
    </row>
    <row r="2987" spans="1:3" x14ac:dyDescent="0.25">
      <c r="A2987" s="4"/>
      <c r="B2987" s="7"/>
      <c r="C2987" s="4"/>
    </row>
    <row r="2988" spans="1:3" x14ac:dyDescent="0.25">
      <c r="A2988" s="4"/>
      <c r="B2988" s="7"/>
      <c r="C2988" s="4"/>
    </row>
    <row r="2989" spans="1:3" x14ac:dyDescent="0.25">
      <c r="A2989" s="4"/>
      <c r="B2989" s="7"/>
      <c r="C2989" s="4"/>
    </row>
    <row r="2990" spans="1:3" x14ac:dyDescent="0.25">
      <c r="A2990" s="4"/>
      <c r="B2990" s="7"/>
      <c r="C2990" s="4"/>
    </row>
    <row r="2991" spans="1:3" x14ac:dyDescent="0.25">
      <c r="A2991" s="4"/>
      <c r="B2991" s="7"/>
      <c r="C2991" s="4"/>
    </row>
    <row r="2992" spans="1:3" x14ac:dyDescent="0.25">
      <c r="A2992" s="4"/>
      <c r="B2992" s="7"/>
      <c r="C2992" s="4"/>
    </row>
    <row r="2993" spans="1:3" x14ac:dyDescent="0.25">
      <c r="A2993" s="4"/>
      <c r="B2993" s="7"/>
      <c r="C2993" s="4"/>
    </row>
    <row r="2994" spans="1:3" x14ac:dyDescent="0.25">
      <c r="A2994" s="4"/>
      <c r="B2994" s="7"/>
      <c r="C2994" s="4"/>
    </row>
    <row r="2995" spans="1:3" x14ac:dyDescent="0.25">
      <c r="A2995" s="4"/>
      <c r="B2995" s="7"/>
      <c r="C2995" s="4"/>
    </row>
    <row r="2996" spans="1:3" x14ac:dyDescent="0.25">
      <c r="A2996" s="4"/>
      <c r="B2996" s="7"/>
      <c r="C2996" s="4"/>
    </row>
    <row r="2997" spans="1:3" x14ac:dyDescent="0.25">
      <c r="A2997" s="4"/>
      <c r="B2997" s="7"/>
      <c r="C2997" s="4"/>
    </row>
    <row r="2998" spans="1:3" x14ac:dyDescent="0.25">
      <c r="A2998" s="4"/>
      <c r="B2998" s="7"/>
      <c r="C2998" s="4"/>
    </row>
    <row r="2999" spans="1:3" x14ac:dyDescent="0.25">
      <c r="A2999" s="4"/>
      <c r="B2999" s="7"/>
      <c r="C2999" s="4"/>
    </row>
    <row r="3000" spans="1:3" x14ac:dyDescent="0.25">
      <c r="A3000" s="4"/>
      <c r="B3000" s="7"/>
      <c r="C3000" s="4"/>
    </row>
    <row r="3001" spans="1:3" x14ac:dyDescent="0.25">
      <c r="A3001" s="4"/>
      <c r="B3001" s="7"/>
      <c r="C3001" s="4"/>
    </row>
    <row r="3002" spans="1:3" x14ac:dyDescent="0.25">
      <c r="A3002" s="4"/>
      <c r="B3002" s="7"/>
      <c r="C3002" s="4"/>
    </row>
    <row r="3003" spans="1:3" x14ac:dyDescent="0.25">
      <c r="A3003" s="4"/>
      <c r="B3003" s="7"/>
      <c r="C3003" s="4"/>
    </row>
    <row r="3004" spans="1:3" x14ac:dyDescent="0.25">
      <c r="A3004" s="4"/>
      <c r="B3004" s="7"/>
      <c r="C3004" s="4"/>
    </row>
    <row r="3005" spans="1:3" x14ac:dyDescent="0.25">
      <c r="A3005" s="4"/>
      <c r="B3005" s="7"/>
      <c r="C3005" s="4"/>
    </row>
    <row r="3006" spans="1:3" x14ac:dyDescent="0.25">
      <c r="A3006" s="4"/>
      <c r="B3006" s="7"/>
      <c r="C3006" s="4"/>
    </row>
    <row r="3007" spans="1:3" x14ac:dyDescent="0.25">
      <c r="A3007" s="4"/>
      <c r="B3007" s="7"/>
      <c r="C3007" s="4"/>
    </row>
    <row r="3008" spans="1:3" x14ac:dyDescent="0.25">
      <c r="A3008" s="4"/>
      <c r="B3008" s="7"/>
      <c r="C3008" s="4"/>
    </row>
    <row r="3009" spans="1:3" x14ac:dyDescent="0.25">
      <c r="A3009" s="4"/>
      <c r="B3009" s="7"/>
      <c r="C3009" s="4"/>
    </row>
    <row r="3010" spans="1:3" x14ac:dyDescent="0.25">
      <c r="A3010" s="4"/>
      <c r="B3010" s="7"/>
      <c r="C3010" s="4"/>
    </row>
    <row r="3011" spans="1:3" x14ac:dyDescent="0.25">
      <c r="A3011" s="4"/>
      <c r="B3011" s="7"/>
      <c r="C3011" s="4"/>
    </row>
    <row r="3012" spans="1:3" x14ac:dyDescent="0.25">
      <c r="A3012" s="4"/>
      <c r="B3012" s="7"/>
      <c r="C3012" s="4"/>
    </row>
    <row r="3013" spans="1:3" x14ac:dyDescent="0.25">
      <c r="A3013" s="4"/>
      <c r="B3013" s="7"/>
      <c r="C3013" s="4"/>
    </row>
    <row r="3014" spans="1:3" x14ac:dyDescent="0.25">
      <c r="A3014" s="4"/>
      <c r="B3014" s="7"/>
      <c r="C3014" s="4"/>
    </row>
    <row r="3015" spans="1:3" x14ac:dyDescent="0.25">
      <c r="A3015" s="4"/>
      <c r="B3015" s="7"/>
      <c r="C3015" s="4"/>
    </row>
    <row r="3016" spans="1:3" x14ac:dyDescent="0.25">
      <c r="A3016" s="4"/>
      <c r="B3016" s="7"/>
      <c r="C3016" s="4"/>
    </row>
    <row r="3017" spans="1:3" x14ac:dyDescent="0.25">
      <c r="A3017" s="4"/>
      <c r="B3017" s="7"/>
      <c r="C3017" s="4"/>
    </row>
    <row r="3018" spans="1:3" x14ac:dyDescent="0.25">
      <c r="A3018" s="4"/>
      <c r="B3018" s="7"/>
      <c r="C3018" s="4"/>
    </row>
    <row r="3019" spans="1:3" x14ac:dyDescent="0.25">
      <c r="A3019" s="4"/>
      <c r="B3019" s="7"/>
      <c r="C3019" s="4"/>
    </row>
    <row r="3020" spans="1:3" x14ac:dyDescent="0.25">
      <c r="A3020" s="4"/>
      <c r="B3020" s="7"/>
      <c r="C3020" s="4"/>
    </row>
    <row r="3021" spans="1:3" x14ac:dyDescent="0.25">
      <c r="A3021" s="4"/>
      <c r="B3021" s="7"/>
      <c r="C3021" s="4"/>
    </row>
    <row r="3022" spans="1:3" x14ac:dyDescent="0.25">
      <c r="A3022" s="4"/>
      <c r="B3022" s="7"/>
      <c r="C3022" s="4"/>
    </row>
    <row r="3023" spans="1:3" x14ac:dyDescent="0.25">
      <c r="A3023" s="4"/>
      <c r="B3023" s="7"/>
      <c r="C3023" s="4"/>
    </row>
    <row r="3024" spans="1:3" x14ac:dyDescent="0.25">
      <c r="A3024" s="4"/>
      <c r="B3024" s="7"/>
      <c r="C3024" s="4"/>
    </row>
    <row r="3025" spans="1:3" x14ac:dyDescent="0.25">
      <c r="A3025" s="4"/>
      <c r="B3025" s="7"/>
      <c r="C3025" s="4"/>
    </row>
    <row r="3026" spans="1:3" x14ac:dyDescent="0.25">
      <c r="A3026" s="4"/>
      <c r="B3026" s="7"/>
      <c r="C3026" s="4"/>
    </row>
    <row r="3027" spans="1:3" x14ac:dyDescent="0.25">
      <c r="A3027" s="4"/>
      <c r="B3027" s="7"/>
      <c r="C3027" s="4"/>
    </row>
    <row r="3028" spans="1:3" x14ac:dyDescent="0.25">
      <c r="A3028" s="4"/>
      <c r="B3028" s="7"/>
      <c r="C3028" s="4"/>
    </row>
    <row r="3029" spans="1:3" x14ac:dyDescent="0.25">
      <c r="A3029" s="4"/>
      <c r="B3029" s="7"/>
      <c r="C3029" s="4"/>
    </row>
    <row r="3030" spans="1:3" x14ac:dyDescent="0.25">
      <c r="A3030" s="4"/>
      <c r="B3030" s="7"/>
      <c r="C3030" s="4"/>
    </row>
    <row r="3031" spans="1:3" x14ac:dyDescent="0.25">
      <c r="A3031" s="4"/>
      <c r="B3031" s="7"/>
      <c r="C3031" s="4"/>
    </row>
    <row r="3032" spans="1:3" x14ac:dyDescent="0.25">
      <c r="A3032" s="4"/>
      <c r="B3032" s="7"/>
      <c r="C3032" s="4"/>
    </row>
    <row r="3033" spans="1:3" x14ac:dyDescent="0.25">
      <c r="A3033" s="4"/>
      <c r="B3033" s="7"/>
      <c r="C3033" s="4"/>
    </row>
    <row r="3034" spans="1:3" x14ac:dyDescent="0.25">
      <c r="A3034" s="4"/>
      <c r="B3034" s="7"/>
      <c r="C3034" s="4"/>
    </row>
    <row r="3035" spans="1:3" x14ac:dyDescent="0.25">
      <c r="A3035" s="4"/>
      <c r="B3035" s="7"/>
      <c r="C3035" s="4"/>
    </row>
    <row r="3036" spans="1:3" x14ac:dyDescent="0.25">
      <c r="A3036" s="4"/>
      <c r="B3036" s="7"/>
      <c r="C3036" s="4"/>
    </row>
    <row r="3037" spans="1:3" x14ac:dyDescent="0.25">
      <c r="A3037" s="4"/>
      <c r="B3037" s="7"/>
      <c r="C3037" s="4"/>
    </row>
    <row r="3038" spans="1:3" x14ac:dyDescent="0.25">
      <c r="A3038" s="4"/>
      <c r="B3038" s="7"/>
      <c r="C3038" s="4"/>
    </row>
    <row r="3039" spans="1:3" x14ac:dyDescent="0.25">
      <c r="A3039" s="4"/>
      <c r="B3039" s="7"/>
      <c r="C3039" s="4"/>
    </row>
    <row r="3040" spans="1:3" x14ac:dyDescent="0.25">
      <c r="A3040" s="4"/>
      <c r="B3040" s="7"/>
      <c r="C3040" s="4"/>
    </row>
    <row r="3041" spans="1:3" x14ac:dyDescent="0.25">
      <c r="A3041" s="4"/>
      <c r="B3041" s="7"/>
      <c r="C3041" s="4"/>
    </row>
    <row r="3042" spans="1:3" x14ac:dyDescent="0.25">
      <c r="A3042" s="4"/>
      <c r="B3042" s="7"/>
      <c r="C3042" s="4"/>
    </row>
    <row r="3043" spans="1:3" x14ac:dyDescent="0.25">
      <c r="A3043" s="4"/>
      <c r="B3043" s="7"/>
      <c r="C3043" s="4"/>
    </row>
    <row r="3044" spans="1:3" x14ac:dyDescent="0.25">
      <c r="A3044" s="4"/>
      <c r="B3044" s="7"/>
      <c r="C3044" s="4"/>
    </row>
    <row r="3045" spans="1:3" x14ac:dyDescent="0.25">
      <c r="A3045" s="4"/>
      <c r="B3045" s="7"/>
      <c r="C3045" s="4"/>
    </row>
    <row r="3046" spans="1:3" x14ac:dyDescent="0.25">
      <c r="A3046" s="4"/>
      <c r="B3046" s="7"/>
      <c r="C3046" s="4"/>
    </row>
    <row r="3047" spans="1:3" x14ac:dyDescent="0.25">
      <c r="A3047" s="4"/>
      <c r="B3047" s="7"/>
      <c r="C3047" s="4"/>
    </row>
    <row r="3048" spans="1:3" x14ac:dyDescent="0.25">
      <c r="A3048" s="4"/>
      <c r="B3048" s="7"/>
      <c r="C3048" s="4"/>
    </row>
    <row r="3049" spans="1:3" x14ac:dyDescent="0.25">
      <c r="A3049" s="4"/>
      <c r="B3049" s="7"/>
      <c r="C3049" s="4"/>
    </row>
    <row r="3050" spans="1:3" x14ac:dyDescent="0.25">
      <c r="A3050" s="4"/>
      <c r="B3050" s="7"/>
      <c r="C3050" s="4"/>
    </row>
    <row r="3051" spans="1:3" x14ac:dyDescent="0.25">
      <c r="A3051" s="4"/>
      <c r="B3051" s="7"/>
      <c r="C3051" s="4"/>
    </row>
    <row r="3052" spans="1:3" x14ac:dyDescent="0.25">
      <c r="A3052" s="4"/>
      <c r="B3052" s="7"/>
      <c r="C3052" s="4"/>
    </row>
    <row r="3053" spans="1:3" x14ac:dyDescent="0.25">
      <c r="A3053" s="4"/>
      <c r="B3053" s="7"/>
      <c r="C3053" s="4"/>
    </row>
    <row r="3054" spans="1:3" x14ac:dyDescent="0.25">
      <c r="A3054" s="4"/>
      <c r="B3054" s="7"/>
      <c r="C3054" s="4"/>
    </row>
    <row r="3055" spans="1:3" x14ac:dyDescent="0.25">
      <c r="A3055" s="4"/>
      <c r="B3055" s="7"/>
      <c r="C3055" s="4"/>
    </row>
    <row r="3056" spans="1:3" x14ac:dyDescent="0.25">
      <c r="A3056" s="4"/>
      <c r="B3056" s="7"/>
      <c r="C3056" s="4"/>
    </row>
    <row r="3057" spans="1:3" x14ac:dyDescent="0.25">
      <c r="A3057" s="4"/>
      <c r="B3057" s="7"/>
      <c r="C3057" s="4"/>
    </row>
    <row r="3058" spans="1:3" x14ac:dyDescent="0.25">
      <c r="A3058" s="4"/>
      <c r="B3058" s="7"/>
      <c r="C3058" s="4"/>
    </row>
    <row r="3059" spans="1:3" x14ac:dyDescent="0.25">
      <c r="A3059" s="4"/>
      <c r="B3059" s="7"/>
      <c r="C3059" s="4"/>
    </row>
    <row r="3060" spans="1:3" x14ac:dyDescent="0.25">
      <c r="A3060" s="4"/>
      <c r="B3060" s="7"/>
      <c r="C3060" s="4"/>
    </row>
    <row r="3061" spans="1:3" x14ac:dyDescent="0.25">
      <c r="A3061" s="4"/>
      <c r="B3061" s="7"/>
      <c r="C3061" s="4"/>
    </row>
    <row r="3062" spans="1:3" x14ac:dyDescent="0.25">
      <c r="A3062" s="4"/>
      <c r="B3062" s="7"/>
      <c r="C3062" s="4"/>
    </row>
    <row r="3063" spans="1:3" x14ac:dyDescent="0.25">
      <c r="A3063" s="4"/>
      <c r="B3063" s="7"/>
      <c r="C3063" s="4"/>
    </row>
    <row r="3064" spans="1:3" x14ac:dyDescent="0.25">
      <c r="A3064" s="4"/>
      <c r="B3064" s="7"/>
      <c r="C3064" s="4"/>
    </row>
    <row r="3065" spans="1:3" x14ac:dyDescent="0.25">
      <c r="A3065" s="4"/>
      <c r="B3065" s="7"/>
      <c r="C3065" s="4"/>
    </row>
    <row r="3066" spans="1:3" x14ac:dyDescent="0.25">
      <c r="A3066" s="4"/>
      <c r="B3066" s="7"/>
      <c r="C3066" s="4"/>
    </row>
    <row r="3067" spans="1:3" x14ac:dyDescent="0.25">
      <c r="A3067" s="4"/>
      <c r="B3067" s="7"/>
      <c r="C3067" s="4"/>
    </row>
    <row r="3068" spans="1:3" x14ac:dyDescent="0.25">
      <c r="A3068" s="4"/>
      <c r="B3068" s="7"/>
      <c r="C3068" s="4"/>
    </row>
    <row r="3069" spans="1:3" x14ac:dyDescent="0.25">
      <c r="A3069" s="4"/>
      <c r="B3069" s="7"/>
      <c r="C3069" s="4"/>
    </row>
    <row r="3070" spans="1:3" x14ac:dyDescent="0.25">
      <c r="A3070" s="4"/>
      <c r="B3070" s="7"/>
      <c r="C3070" s="4"/>
    </row>
    <row r="3071" spans="1:3" x14ac:dyDescent="0.25">
      <c r="A3071" s="4"/>
      <c r="B3071" s="7"/>
      <c r="C3071" s="4"/>
    </row>
    <row r="3072" spans="1:3" x14ac:dyDescent="0.25">
      <c r="A3072" s="4"/>
      <c r="B3072" s="7"/>
      <c r="C3072" s="4"/>
    </row>
    <row r="3073" spans="1:3" x14ac:dyDescent="0.25">
      <c r="A3073" s="4"/>
      <c r="B3073" s="7"/>
      <c r="C3073" s="4"/>
    </row>
    <row r="3074" spans="1:3" x14ac:dyDescent="0.25">
      <c r="A3074" s="4"/>
      <c r="B3074" s="7"/>
      <c r="C3074" s="4"/>
    </row>
    <row r="3075" spans="1:3" x14ac:dyDescent="0.25">
      <c r="A3075" s="4"/>
      <c r="B3075" s="7"/>
      <c r="C3075" s="4"/>
    </row>
    <row r="3076" spans="1:3" x14ac:dyDescent="0.25">
      <c r="A3076" s="4"/>
      <c r="B3076" s="7"/>
      <c r="C3076" s="4"/>
    </row>
    <row r="3077" spans="1:3" x14ac:dyDescent="0.25">
      <c r="A3077" s="4"/>
      <c r="B3077" s="7"/>
      <c r="C3077" s="4"/>
    </row>
    <row r="3078" spans="1:3" x14ac:dyDescent="0.25">
      <c r="A3078" s="4"/>
      <c r="B3078" s="7"/>
      <c r="C3078" s="4"/>
    </row>
    <row r="3079" spans="1:3" x14ac:dyDescent="0.25">
      <c r="A3079" s="4"/>
      <c r="B3079" s="7"/>
      <c r="C3079" s="4"/>
    </row>
    <row r="3080" spans="1:3" x14ac:dyDescent="0.25">
      <c r="A3080" s="4"/>
      <c r="B3080" s="7"/>
      <c r="C3080" s="4"/>
    </row>
    <row r="3081" spans="1:3" x14ac:dyDescent="0.25">
      <c r="A3081" s="4"/>
      <c r="B3081" s="7"/>
      <c r="C3081" s="4"/>
    </row>
    <row r="3082" spans="1:3" x14ac:dyDescent="0.25">
      <c r="A3082" s="4"/>
      <c r="B3082" s="7"/>
      <c r="C3082" s="4"/>
    </row>
    <row r="3083" spans="1:3" x14ac:dyDescent="0.25">
      <c r="A3083" s="4"/>
      <c r="B3083" s="7"/>
      <c r="C3083" s="4"/>
    </row>
    <row r="3084" spans="1:3" x14ac:dyDescent="0.25">
      <c r="A3084" s="4"/>
      <c r="B3084" s="7"/>
      <c r="C3084" s="4"/>
    </row>
    <row r="3085" spans="1:3" x14ac:dyDescent="0.25">
      <c r="A3085" s="4"/>
      <c r="B3085" s="7"/>
      <c r="C3085" s="4"/>
    </row>
    <row r="3086" spans="1:3" x14ac:dyDescent="0.25">
      <c r="A3086" s="4"/>
      <c r="B3086" s="7"/>
      <c r="C3086" s="4"/>
    </row>
    <row r="3087" spans="1:3" x14ac:dyDescent="0.25">
      <c r="A3087" s="4"/>
      <c r="B3087" s="7"/>
      <c r="C3087" s="4"/>
    </row>
    <row r="3088" spans="1:3" x14ac:dyDescent="0.25">
      <c r="A3088" s="4"/>
      <c r="B3088" s="7"/>
      <c r="C3088" s="4"/>
    </row>
    <row r="3089" spans="1:3" x14ac:dyDescent="0.25">
      <c r="A3089" s="4"/>
      <c r="B3089" s="7"/>
      <c r="C3089" s="4"/>
    </row>
    <row r="3090" spans="1:3" x14ac:dyDescent="0.25">
      <c r="A3090" s="4"/>
      <c r="B3090" s="7"/>
      <c r="C3090" s="4"/>
    </row>
    <row r="3091" spans="1:3" x14ac:dyDescent="0.25">
      <c r="A3091" s="4"/>
      <c r="B3091" s="7"/>
      <c r="C3091" s="4"/>
    </row>
    <row r="3092" spans="1:3" x14ac:dyDescent="0.25">
      <c r="A3092" s="4"/>
      <c r="B3092" s="7"/>
      <c r="C3092" s="4"/>
    </row>
    <row r="3093" spans="1:3" x14ac:dyDescent="0.25">
      <c r="A3093" s="4"/>
      <c r="B3093" s="7"/>
      <c r="C3093" s="4"/>
    </row>
    <row r="3094" spans="1:3" x14ac:dyDescent="0.25">
      <c r="A3094" s="4"/>
      <c r="B3094" s="7"/>
      <c r="C3094" s="4"/>
    </row>
    <row r="3095" spans="1:3" x14ac:dyDescent="0.25">
      <c r="A3095" s="4"/>
      <c r="B3095" s="7"/>
      <c r="C3095" s="4"/>
    </row>
    <row r="3096" spans="1:3" x14ac:dyDescent="0.25">
      <c r="A3096" s="4"/>
      <c r="B3096" s="7"/>
      <c r="C3096" s="4"/>
    </row>
    <row r="3097" spans="1:3" x14ac:dyDescent="0.25">
      <c r="A3097" s="4"/>
      <c r="B3097" s="7"/>
      <c r="C3097" s="4"/>
    </row>
    <row r="3098" spans="1:3" x14ac:dyDescent="0.25">
      <c r="A3098" s="4"/>
      <c r="B3098" s="7"/>
      <c r="C3098" s="4"/>
    </row>
    <row r="3099" spans="1:3" x14ac:dyDescent="0.25">
      <c r="A3099" s="4"/>
      <c r="B3099" s="7"/>
      <c r="C3099" s="4"/>
    </row>
    <row r="3100" spans="1:3" x14ac:dyDescent="0.25">
      <c r="A3100" s="4"/>
      <c r="B3100" s="7"/>
      <c r="C3100" s="4"/>
    </row>
    <row r="3101" spans="1:3" x14ac:dyDescent="0.25">
      <c r="A3101" s="4"/>
      <c r="B3101" s="7"/>
      <c r="C3101" s="4"/>
    </row>
    <row r="3102" spans="1:3" x14ac:dyDescent="0.25">
      <c r="A3102" s="4"/>
      <c r="B3102" s="7"/>
      <c r="C3102" s="4"/>
    </row>
    <row r="3103" spans="1:3" x14ac:dyDescent="0.25">
      <c r="A3103" s="4"/>
      <c r="B3103" s="7"/>
      <c r="C3103" s="4"/>
    </row>
    <row r="3104" spans="1:3" x14ac:dyDescent="0.25">
      <c r="A3104" s="4"/>
      <c r="B3104" s="7"/>
      <c r="C3104" s="4"/>
    </row>
    <row r="3105" spans="1:3" x14ac:dyDescent="0.25">
      <c r="A3105" s="4"/>
      <c r="B3105" s="7"/>
      <c r="C3105" s="4"/>
    </row>
    <row r="3106" spans="1:3" x14ac:dyDescent="0.25">
      <c r="A3106" s="4"/>
      <c r="B3106" s="7"/>
      <c r="C3106" s="4"/>
    </row>
    <row r="3107" spans="1:3" x14ac:dyDescent="0.25">
      <c r="A3107" s="4"/>
      <c r="B3107" s="7"/>
      <c r="C3107" s="4"/>
    </row>
    <row r="3108" spans="1:3" x14ac:dyDescent="0.25">
      <c r="A3108" s="4"/>
      <c r="B3108" s="7"/>
      <c r="C3108" s="4"/>
    </row>
    <row r="3109" spans="1:3" x14ac:dyDescent="0.25">
      <c r="A3109" s="4"/>
      <c r="B3109" s="7"/>
      <c r="C3109" s="4"/>
    </row>
    <row r="3110" spans="1:3" x14ac:dyDescent="0.25">
      <c r="A3110" s="4"/>
      <c r="B3110" s="7"/>
      <c r="C3110" s="4"/>
    </row>
    <row r="3111" spans="1:3" x14ac:dyDescent="0.25">
      <c r="A3111" s="4"/>
      <c r="B3111" s="7"/>
      <c r="C3111" s="4"/>
    </row>
    <row r="3112" spans="1:3" x14ac:dyDescent="0.25">
      <c r="A3112" s="4"/>
      <c r="B3112" s="7"/>
      <c r="C3112" s="4"/>
    </row>
    <row r="3113" spans="1:3" x14ac:dyDescent="0.25">
      <c r="A3113" s="4"/>
      <c r="B3113" s="7"/>
      <c r="C3113" s="4"/>
    </row>
    <row r="3114" spans="1:3" x14ac:dyDescent="0.25">
      <c r="A3114" s="4"/>
      <c r="B3114" s="7"/>
      <c r="C3114" s="4"/>
    </row>
    <row r="3115" spans="1:3" x14ac:dyDescent="0.25">
      <c r="A3115" s="4"/>
      <c r="B3115" s="7"/>
      <c r="C3115" s="4"/>
    </row>
    <row r="3116" spans="1:3" x14ac:dyDescent="0.25">
      <c r="A3116" s="4"/>
      <c r="B3116" s="7"/>
      <c r="C3116" s="4"/>
    </row>
    <row r="3117" spans="1:3" x14ac:dyDescent="0.25">
      <c r="A3117" s="4"/>
      <c r="B3117" s="7"/>
      <c r="C3117" s="4"/>
    </row>
    <row r="3118" spans="1:3" x14ac:dyDescent="0.25">
      <c r="A3118" s="4"/>
      <c r="B3118" s="7"/>
      <c r="C3118" s="4"/>
    </row>
    <row r="3119" spans="1:3" x14ac:dyDescent="0.25">
      <c r="A3119" s="4"/>
      <c r="B3119" s="7"/>
      <c r="C3119" s="4"/>
    </row>
    <row r="3120" spans="1:3" x14ac:dyDescent="0.25">
      <c r="A3120" s="4"/>
      <c r="B3120" s="7"/>
      <c r="C3120" s="4"/>
    </row>
    <row r="3121" spans="1:3" x14ac:dyDescent="0.25">
      <c r="A3121" s="4"/>
      <c r="B3121" s="7"/>
      <c r="C3121" s="4"/>
    </row>
    <row r="3122" spans="1:3" x14ac:dyDescent="0.25">
      <c r="A3122" s="4"/>
      <c r="B3122" s="7"/>
      <c r="C3122" s="4"/>
    </row>
    <row r="3123" spans="1:3" x14ac:dyDescent="0.25">
      <c r="A3123" s="4"/>
      <c r="B3123" s="7"/>
      <c r="C3123" s="4"/>
    </row>
    <row r="3124" spans="1:3" x14ac:dyDescent="0.25">
      <c r="A3124" s="4"/>
      <c r="B3124" s="7"/>
      <c r="C3124" s="4"/>
    </row>
    <row r="3125" spans="1:3" x14ac:dyDescent="0.25">
      <c r="A3125" s="4"/>
      <c r="B3125" s="7"/>
      <c r="C3125" s="4"/>
    </row>
    <row r="3126" spans="1:3" x14ac:dyDescent="0.25">
      <c r="A3126" s="4"/>
      <c r="B3126" s="7"/>
      <c r="C3126" s="4"/>
    </row>
    <row r="3127" spans="1:3" x14ac:dyDescent="0.25">
      <c r="A3127" s="4"/>
      <c r="B3127" s="7"/>
      <c r="C3127" s="4"/>
    </row>
    <row r="3128" spans="1:3" x14ac:dyDescent="0.25">
      <c r="A3128" s="4"/>
      <c r="B3128" s="7"/>
      <c r="C3128" s="4"/>
    </row>
    <row r="3129" spans="1:3" x14ac:dyDescent="0.25">
      <c r="A3129" s="4"/>
      <c r="B3129" s="7"/>
      <c r="C3129" s="4"/>
    </row>
    <row r="3130" spans="1:3" x14ac:dyDescent="0.25">
      <c r="A3130" s="4"/>
      <c r="B3130" s="7"/>
      <c r="C3130" s="4"/>
    </row>
    <row r="3131" spans="1:3" x14ac:dyDescent="0.25">
      <c r="A3131" s="4"/>
      <c r="B3131" s="7"/>
      <c r="C3131" s="4"/>
    </row>
    <row r="3132" spans="1:3" x14ac:dyDescent="0.25">
      <c r="A3132" s="4"/>
      <c r="B3132" s="7"/>
      <c r="C3132" s="4"/>
    </row>
    <row r="3133" spans="1:3" x14ac:dyDescent="0.25">
      <c r="A3133" s="4"/>
      <c r="B3133" s="7"/>
      <c r="C3133" s="4"/>
    </row>
    <row r="3134" spans="1:3" x14ac:dyDescent="0.25">
      <c r="A3134" s="4"/>
      <c r="B3134" s="7"/>
      <c r="C3134" s="4"/>
    </row>
    <row r="3135" spans="1:3" x14ac:dyDescent="0.25">
      <c r="A3135" s="4"/>
      <c r="B3135" s="7"/>
      <c r="C3135" s="4"/>
    </row>
    <row r="3136" spans="1:3" x14ac:dyDescent="0.25">
      <c r="A3136" s="4"/>
      <c r="B3136" s="7"/>
      <c r="C3136" s="4"/>
    </row>
    <row r="3137" spans="1:3" x14ac:dyDescent="0.25">
      <c r="A3137" s="4"/>
      <c r="B3137" s="7"/>
      <c r="C3137" s="4"/>
    </row>
    <row r="3138" spans="1:3" x14ac:dyDescent="0.25">
      <c r="A3138" s="4"/>
      <c r="B3138" s="7"/>
      <c r="C3138" s="4"/>
    </row>
    <row r="3139" spans="1:3" x14ac:dyDescent="0.25">
      <c r="A3139" s="4"/>
      <c r="B3139" s="7"/>
      <c r="C3139" s="4"/>
    </row>
    <row r="3140" spans="1:3" x14ac:dyDescent="0.25">
      <c r="A3140" s="4"/>
      <c r="B3140" s="7"/>
      <c r="C3140" s="4"/>
    </row>
    <row r="3141" spans="1:3" x14ac:dyDescent="0.25">
      <c r="A3141" s="4"/>
      <c r="B3141" s="7"/>
      <c r="C3141" s="4"/>
    </row>
    <row r="3142" spans="1:3" x14ac:dyDescent="0.25">
      <c r="A3142" s="4"/>
      <c r="B3142" s="7"/>
      <c r="C3142" s="4"/>
    </row>
    <row r="3143" spans="1:3" x14ac:dyDescent="0.25">
      <c r="A3143" s="4"/>
      <c r="B3143" s="7"/>
      <c r="C3143" s="4"/>
    </row>
    <row r="3144" spans="1:3" x14ac:dyDescent="0.25">
      <c r="A3144" s="4"/>
      <c r="B3144" s="7"/>
      <c r="C3144" s="4"/>
    </row>
    <row r="3145" spans="1:3" x14ac:dyDescent="0.25">
      <c r="A3145" s="4"/>
      <c r="B3145" s="7"/>
      <c r="C3145" s="4"/>
    </row>
    <row r="3146" spans="1:3" x14ac:dyDescent="0.25">
      <c r="A3146" s="4"/>
      <c r="B3146" s="7"/>
      <c r="C3146" s="4"/>
    </row>
    <row r="3147" spans="1:3" x14ac:dyDescent="0.25">
      <c r="A3147" s="4"/>
      <c r="B3147" s="7"/>
      <c r="C3147" s="4"/>
    </row>
    <row r="3148" spans="1:3" x14ac:dyDescent="0.25">
      <c r="A3148" s="4"/>
      <c r="B3148" s="7"/>
      <c r="C3148" s="4"/>
    </row>
    <row r="3149" spans="1:3" x14ac:dyDescent="0.25">
      <c r="A3149" s="4"/>
      <c r="B3149" s="7"/>
      <c r="C3149" s="4"/>
    </row>
    <row r="3150" spans="1:3" x14ac:dyDescent="0.25">
      <c r="A3150" s="4"/>
      <c r="B3150" s="7"/>
      <c r="C3150" s="4"/>
    </row>
    <row r="3151" spans="1:3" x14ac:dyDescent="0.25">
      <c r="A3151" s="4"/>
      <c r="B3151" s="7"/>
      <c r="C3151" s="4"/>
    </row>
    <row r="3152" spans="1:3" x14ac:dyDescent="0.25">
      <c r="A3152" s="4"/>
      <c r="B3152" s="7"/>
      <c r="C3152" s="4"/>
    </row>
    <row r="3153" spans="1:3" x14ac:dyDescent="0.25">
      <c r="A3153" s="4"/>
      <c r="B3153" s="7"/>
      <c r="C3153" s="4"/>
    </row>
    <row r="3154" spans="1:3" x14ac:dyDescent="0.25">
      <c r="A3154" s="4"/>
      <c r="B3154" s="7"/>
      <c r="C3154" s="4"/>
    </row>
    <row r="3155" spans="1:3" x14ac:dyDescent="0.25">
      <c r="A3155" s="4"/>
      <c r="B3155" s="7"/>
      <c r="C3155" s="4"/>
    </row>
    <row r="3156" spans="1:3" x14ac:dyDescent="0.25">
      <c r="A3156" s="4"/>
      <c r="B3156" s="7"/>
      <c r="C3156" s="4"/>
    </row>
    <row r="3157" spans="1:3" x14ac:dyDescent="0.25">
      <c r="A3157" s="4"/>
      <c r="B3157" s="7"/>
      <c r="C3157" s="4"/>
    </row>
    <row r="3158" spans="1:3" x14ac:dyDescent="0.25">
      <c r="A3158" s="4"/>
      <c r="B3158" s="7"/>
      <c r="C3158" s="4"/>
    </row>
    <row r="3159" spans="1:3" x14ac:dyDescent="0.25">
      <c r="A3159" s="4"/>
      <c r="B3159" s="7"/>
      <c r="C3159" s="4"/>
    </row>
    <row r="3160" spans="1:3" x14ac:dyDescent="0.25">
      <c r="A3160" s="4"/>
      <c r="B3160" s="7"/>
      <c r="C3160" s="4"/>
    </row>
    <row r="3161" spans="1:3" x14ac:dyDescent="0.25">
      <c r="A3161" s="4"/>
      <c r="B3161" s="7"/>
      <c r="C3161" s="4"/>
    </row>
    <row r="3162" spans="1:3" x14ac:dyDescent="0.25">
      <c r="A3162" s="4"/>
      <c r="B3162" s="7"/>
      <c r="C3162" s="4"/>
    </row>
    <row r="3163" spans="1:3" x14ac:dyDescent="0.25">
      <c r="A3163" s="4"/>
      <c r="B3163" s="7"/>
      <c r="C3163" s="4"/>
    </row>
    <row r="3164" spans="1:3" x14ac:dyDescent="0.25">
      <c r="A3164" s="4"/>
      <c r="B3164" s="7"/>
      <c r="C3164" s="4"/>
    </row>
    <row r="3165" spans="1:3" x14ac:dyDescent="0.25">
      <c r="A3165" s="4"/>
      <c r="B3165" s="7"/>
      <c r="C3165" s="4"/>
    </row>
    <row r="3166" spans="1:3" x14ac:dyDescent="0.25">
      <c r="A3166" s="4"/>
      <c r="B3166" s="7"/>
      <c r="C3166" s="4"/>
    </row>
    <row r="3167" spans="1:3" x14ac:dyDescent="0.25">
      <c r="A3167" s="4"/>
      <c r="B3167" s="7"/>
      <c r="C3167" s="4"/>
    </row>
    <row r="3168" spans="1:3" x14ac:dyDescent="0.25">
      <c r="A3168" s="4"/>
      <c r="B3168" s="7"/>
      <c r="C3168" s="4"/>
    </row>
    <row r="3169" spans="1:3" x14ac:dyDescent="0.25">
      <c r="A3169" s="4"/>
      <c r="B3169" s="7"/>
      <c r="C3169" s="4"/>
    </row>
    <row r="3170" spans="1:3" x14ac:dyDescent="0.25">
      <c r="A3170" s="4"/>
      <c r="B3170" s="7"/>
      <c r="C3170" s="4"/>
    </row>
    <row r="3171" spans="1:3" x14ac:dyDescent="0.25">
      <c r="A3171" s="4"/>
      <c r="B3171" s="7"/>
      <c r="C3171" s="4"/>
    </row>
    <row r="3172" spans="1:3" x14ac:dyDescent="0.25">
      <c r="A3172" s="4"/>
      <c r="B3172" s="7"/>
      <c r="C3172" s="4"/>
    </row>
    <row r="3173" spans="1:3" x14ac:dyDescent="0.25">
      <c r="A3173" s="4"/>
      <c r="B3173" s="7"/>
      <c r="C3173" s="4"/>
    </row>
    <row r="3174" spans="1:3" x14ac:dyDescent="0.25">
      <c r="A3174" s="4"/>
      <c r="B3174" s="7"/>
      <c r="C3174" s="4"/>
    </row>
    <row r="3175" spans="1:3" x14ac:dyDescent="0.25">
      <c r="A3175" s="4"/>
      <c r="B3175" s="7"/>
      <c r="C3175" s="4"/>
    </row>
    <row r="3176" spans="1:3" x14ac:dyDescent="0.25">
      <c r="A3176" s="4"/>
      <c r="B3176" s="7"/>
      <c r="C3176" s="4"/>
    </row>
    <row r="3177" spans="1:3" x14ac:dyDescent="0.25">
      <c r="A3177" s="4"/>
      <c r="B3177" s="7"/>
      <c r="C3177" s="4"/>
    </row>
    <row r="3178" spans="1:3" x14ac:dyDescent="0.25">
      <c r="A3178" s="4"/>
      <c r="B3178" s="7"/>
      <c r="C3178" s="4"/>
    </row>
    <row r="3179" spans="1:3" x14ac:dyDescent="0.25">
      <c r="A3179" s="4"/>
      <c r="B3179" s="7"/>
      <c r="C3179" s="4"/>
    </row>
    <row r="3180" spans="1:3" x14ac:dyDescent="0.25">
      <c r="A3180" s="4"/>
      <c r="B3180" s="7"/>
      <c r="C3180" s="4"/>
    </row>
    <row r="3181" spans="1:3" x14ac:dyDescent="0.25">
      <c r="A3181" s="4"/>
      <c r="B3181" s="7"/>
      <c r="C3181" s="4"/>
    </row>
    <row r="3182" spans="1:3" x14ac:dyDescent="0.25">
      <c r="A3182" s="4"/>
      <c r="B3182" s="7"/>
      <c r="C3182" s="4"/>
    </row>
    <row r="3183" spans="1:3" x14ac:dyDescent="0.25">
      <c r="A3183" s="4"/>
      <c r="B3183" s="7"/>
      <c r="C3183" s="4"/>
    </row>
    <row r="3184" spans="1:3" x14ac:dyDescent="0.25">
      <c r="A3184" s="4"/>
      <c r="B3184" s="7"/>
      <c r="C3184" s="4"/>
    </row>
    <row r="3185" spans="1:3" x14ac:dyDescent="0.25">
      <c r="A3185" s="4"/>
      <c r="B3185" s="7"/>
      <c r="C3185" s="4"/>
    </row>
    <row r="3186" spans="1:3" x14ac:dyDescent="0.25">
      <c r="A3186" s="4"/>
      <c r="B3186" s="7"/>
      <c r="C3186" s="4"/>
    </row>
    <row r="3187" spans="1:3" x14ac:dyDescent="0.25">
      <c r="A3187" s="4"/>
      <c r="B3187" s="7"/>
      <c r="C3187" s="4"/>
    </row>
    <row r="3188" spans="1:3" x14ac:dyDescent="0.25">
      <c r="A3188" s="4"/>
      <c r="B3188" s="7"/>
      <c r="C3188" s="4"/>
    </row>
    <row r="3189" spans="1:3" x14ac:dyDescent="0.25">
      <c r="A3189" s="4"/>
      <c r="B3189" s="7"/>
      <c r="C3189" s="4"/>
    </row>
    <row r="3190" spans="1:3" x14ac:dyDescent="0.25">
      <c r="A3190" s="4"/>
      <c r="B3190" s="7"/>
      <c r="C3190" s="4"/>
    </row>
    <row r="3191" spans="1:3" x14ac:dyDescent="0.25">
      <c r="A3191" s="4"/>
      <c r="B3191" s="7"/>
      <c r="C3191" s="4"/>
    </row>
    <row r="3192" spans="1:3" x14ac:dyDescent="0.25">
      <c r="A3192" s="4"/>
      <c r="B3192" s="7"/>
      <c r="C3192" s="4"/>
    </row>
    <row r="3193" spans="1:3" x14ac:dyDescent="0.25">
      <c r="A3193" s="4"/>
      <c r="B3193" s="7"/>
      <c r="C3193" s="4"/>
    </row>
    <row r="3194" spans="1:3" x14ac:dyDescent="0.25">
      <c r="A3194" s="4"/>
      <c r="B3194" s="7"/>
      <c r="C3194" s="4"/>
    </row>
    <row r="3195" spans="1:3" x14ac:dyDescent="0.25">
      <c r="A3195" s="4"/>
      <c r="B3195" s="7"/>
      <c r="C3195" s="4"/>
    </row>
    <row r="3196" spans="1:3" x14ac:dyDescent="0.25">
      <c r="A3196" s="4"/>
      <c r="B3196" s="7"/>
      <c r="C3196" s="4"/>
    </row>
    <row r="3197" spans="1:3" x14ac:dyDescent="0.25">
      <c r="A3197" s="4"/>
      <c r="B3197" s="7"/>
      <c r="C3197" s="4"/>
    </row>
    <row r="3198" spans="1:3" x14ac:dyDescent="0.25">
      <c r="A3198" s="4"/>
      <c r="B3198" s="7"/>
      <c r="C3198" s="4"/>
    </row>
    <row r="3199" spans="1:3" x14ac:dyDescent="0.25">
      <c r="A3199" s="4"/>
      <c r="B3199" s="7"/>
      <c r="C3199" s="4"/>
    </row>
    <row r="3200" spans="1:3" x14ac:dyDescent="0.25">
      <c r="A3200" s="4"/>
      <c r="B3200" s="7"/>
      <c r="C3200" s="4"/>
    </row>
    <row r="3201" spans="1:3" x14ac:dyDescent="0.25">
      <c r="A3201" s="4"/>
      <c r="B3201" s="7"/>
      <c r="C3201" s="4"/>
    </row>
    <row r="3202" spans="1:3" x14ac:dyDescent="0.25">
      <c r="A3202" s="4"/>
      <c r="B3202" s="7"/>
      <c r="C3202" s="4"/>
    </row>
    <row r="3203" spans="1:3" x14ac:dyDescent="0.25">
      <c r="A3203" s="4"/>
      <c r="B3203" s="7"/>
      <c r="C3203" s="4"/>
    </row>
    <row r="3204" spans="1:3" x14ac:dyDescent="0.25">
      <c r="A3204" s="4"/>
      <c r="B3204" s="7"/>
      <c r="C3204" s="4"/>
    </row>
    <row r="3205" spans="1:3" x14ac:dyDescent="0.25">
      <c r="A3205" s="4"/>
      <c r="B3205" s="7"/>
      <c r="C3205" s="4"/>
    </row>
    <row r="3206" spans="1:3" x14ac:dyDescent="0.25">
      <c r="A3206" s="4"/>
      <c r="B3206" s="7"/>
      <c r="C3206" s="4"/>
    </row>
    <row r="3207" spans="1:3" x14ac:dyDescent="0.25">
      <c r="A3207" s="4"/>
      <c r="B3207" s="7"/>
      <c r="C3207" s="4"/>
    </row>
    <row r="3208" spans="1:3" x14ac:dyDescent="0.25">
      <c r="A3208" s="4"/>
      <c r="B3208" s="7"/>
      <c r="C3208" s="4"/>
    </row>
    <row r="3209" spans="1:3" x14ac:dyDescent="0.25">
      <c r="A3209" s="4"/>
      <c r="B3209" s="7"/>
      <c r="C3209" s="4"/>
    </row>
    <row r="3210" spans="1:3" x14ac:dyDescent="0.25">
      <c r="A3210" s="4"/>
      <c r="B3210" s="7"/>
      <c r="C3210" s="4"/>
    </row>
    <row r="3211" spans="1:3" x14ac:dyDescent="0.25">
      <c r="A3211" s="4"/>
      <c r="B3211" s="7"/>
      <c r="C3211" s="4"/>
    </row>
    <row r="3212" spans="1:3" x14ac:dyDescent="0.25">
      <c r="A3212" s="4"/>
      <c r="B3212" s="7"/>
      <c r="C3212" s="4"/>
    </row>
    <row r="3213" spans="1:3" x14ac:dyDescent="0.25">
      <c r="A3213" s="4"/>
      <c r="B3213" s="7"/>
      <c r="C3213" s="4"/>
    </row>
    <row r="3214" spans="1:3" x14ac:dyDescent="0.25">
      <c r="A3214" s="4"/>
      <c r="B3214" s="7"/>
      <c r="C3214" s="4"/>
    </row>
    <row r="3215" spans="1:3" x14ac:dyDescent="0.25">
      <c r="A3215" s="4"/>
      <c r="B3215" s="7"/>
      <c r="C3215" s="4"/>
    </row>
    <row r="3216" spans="1:3" x14ac:dyDescent="0.25">
      <c r="A3216" s="4"/>
      <c r="B3216" s="7"/>
      <c r="C3216" s="4"/>
    </row>
    <row r="3217" spans="1:3" x14ac:dyDescent="0.25">
      <c r="A3217" s="4"/>
      <c r="B3217" s="7"/>
      <c r="C3217" s="4"/>
    </row>
    <row r="3218" spans="1:3" x14ac:dyDescent="0.25">
      <c r="A3218" s="4"/>
      <c r="B3218" s="7"/>
      <c r="C3218" s="4"/>
    </row>
    <row r="3219" spans="1:3" x14ac:dyDescent="0.25">
      <c r="A3219" s="4"/>
      <c r="B3219" s="7"/>
      <c r="C3219" s="4"/>
    </row>
    <row r="3220" spans="1:3" x14ac:dyDescent="0.25">
      <c r="A3220" s="4"/>
      <c r="B3220" s="7"/>
      <c r="C3220" s="4"/>
    </row>
    <row r="3221" spans="1:3" x14ac:dyDescent="0.25">
      <c r="A3221" s="4"/>
      <c r="B3221" s="7"/>
      <c r="C3221" s="4"/>
    </row>
    <row r="3222" spans="1:3" x14ac:dyDescent="0.25">
      <c r="A3222" s="4"/>
      <c r="B3222" s="7"/>
      <c r="C3222" s="4"/>
    </row>
    <row r="3223" spans="1:3" x14ac:dyDescent="0.25">
      <c r="A3223" s="4"/>
      <c r="B3223" s="7"/>
      <c r="C3223" s="4"/>
    </row>
    <row r="3224" spans="1:3" x14ac:dyDescent="0.25">
      <c r="A3224" s="4"/>
      <c r="B3224" s="7"/>
      <c r="C3224" s="4"/>
    </row>
    <row r="3225" spans="1:3" x14ac:dyDescent="0.25">
      <c r="A3225" s="4"/>
      <c r="B3225" s="7"/>
      <c r="C3225" s="4"/>
    </row>
    <row r="3226" spans="1:3" x14ac:dyDescent="0.25">
      <c r="A3226" s="4"/>
      <c r="B3226" s="7"/>
      <c r="C3226" s="4"/>
    </row>
    <row r="3227" spans="1:3" x14ac:dyDescent="0.25">
      <c r="A3227" s="4"/>
      <c r="B3227" s="7"/>
      <c r="C3227" s="4"/>
    </row>
    <row r="3228" spans="1:3" x14ac:dyDescent="0.25">
      <c r="A3228" s="4"/>
      <c r="B3228" s="7"/>
      <c r="C3228" s="4"/>
    </row>
    <row r="3229" spans="1:3" x14ac:dyDescent="0.25">
      <c r="A3229" s="4"/>
      <c r="B3229" s="7"/>
      <c r="C3229" s="4"/>
    </row>
    <row r="3230" spans="1:3" x14ac:dyDescent="0.25">
      <c r="A3230" s="4"/>
      <c r="B3230" s="7"/>
      <c r="C3230" s="4"/>
    </row>
    <row r="3231" spans="1:3" x14ac:dyDescent="0.25">
      <c r="A3231" s="4"/>
      <c r="B3231" s="7"/>
      <c r="C3231" s="4"/>
    </row>
    <row r="3232" spans="1:3" x14ac:dyDescent="0.25">
      <c r="A3232" s="4"/>
      <c r="B3232" s="7"/>
      <c r="C3232" s="4"/>
    </row>
    <row r="3233" spans="1:3" x14ac:dyDescent="0.25">
      <c r="A3233" s="4"/>
      <c r="B3233" s="7"/>
      <c r="C3233" s="4"/>
    </row>
    <row r="3234" spans="1:3" x14ac:dyDescent="0.25">
      <c r="A3234" s="4"/>
      <c r="B3234" s="7"/>
      <c r="C3234" s="4"/>
    </row>
    <row r="3235" spans="1:3" x14ac:dyDescent="0.25">
      <c r="A3235" s="4"/>
      <c r="B3235" s="7"/>
      <c r="C3235" s="4"/>
    </row>
    <row r="3236" spans="1:3" x14ac:dyDescent="0.25">
      <c r="A3236" s="4"/>
      <c r="B3236" s="7"/>
      <c r="C3236" s="4"/>
    </row>
    <row r="3237" spans="1:3" x14ac:dyDescent="0.25">
      <c r="A3237" s="4"/>
      <c r="B3237" s="7"/>
      <c r="C3237" s="4"/>
    </row>
    <row r="3238" spans="1:3" x14ac:dyDescent="0.25">
      <c r="A3238" s="4"/>
      <c r="B3238" s="7"/>
      <c r="C3238" s="4"/>
    </row>
    <row r="3239" spans="1:3" x14ac:dyDescent="0.25">
      <c r="A3239" s="4"/>
      <c r="B3239" s="7"/>
      <c r="C3239" s="4"/>
    </row>
    <row r="3240" spans="1:3" x14ac:dyDescent="0.25">
      <c r="A3240" s="4"/>
      <c r="B3240" s="7"/>
      <c r="C3240" s="4"/>
    </row>
    <row r="3241" spans="1:3" x14ac:dyDescent="0.25">
      <c r="A3241" s="4"/>
      <c r="B3241" s="7"/>
      <c r="C3241" s="4"/>
    </row>
    <row r="3242" spans="1:3" x14ac:dyDescent="0.25">
      <c r="A3242" s="4"/>
      <c r="B3242" s="7"/>
      <c r="C3242" s="4"/>
    </row>
    <row r="3243" spans="1:3" x14ac:dyDescent="0.25">
      <c r="A3243" s="4"/>
      <c r="B3243" s="7"/>
      <c r="C3243" s="4"/>
    </row>
    <row r="3244" spans="1:3" x14ac:dyDescent="0.25">
      <c r="A3244" s="4"/>
      <c r="B3244" s="7"/>
      <c r="C3244" s="4"/>
    </row>
    <row r="3245" spans="1:3" x14ac:dyDescent="0.25">
      <c r="A3245" s="4"/>
      <c r="B3245" s="7"/>
      <c r="C3245" s="4"/>
    </row>
    <row r="3246" spans="1:3" x14ac:dyDescent="0.25">
      <c r="A3246" s="4"/>
      <c r="B3246" s="7"/>
      <c r="C3246" s="4"/>
    </row>
    <row r="3247" spans="1:3" x14ac:dyDescent="0.25">
      <c r="A3247" s="4"/>
      <c r="B3247" s="7"/>
      <c r="C3247" s="4"/>
    </row>
    <row r="3248" spans="1:3" x14ac:dyDescent="0.25">
      <c r="A3248" s="4"/>
      <c r="B3248" s="7"/>
      <c r="C3248" s="4"/>
    </row>
    <row r="3249" spans="1:3" x14ac:dyDescent="0.25">
      <c r="A3249" s="4"/>
      <c r="B3249" s="7"/>
      <c r="C3249" s="4"/>
    </row>
    <row r="3250" spans="1:3" x14ac:dyDescent="0.25">
      <c r="A3250" s="4"/>
      <c r="B3250" s="7"/>
      <c r="C3250" s="4"/>
    </row>
    <row r="3251" spans="1:3" x14ac:dyDescent="0.25">
      <c r="A3251" s="4"/>
      <c r="B3251" s="7"/>
      <c r="C3251" s="4"/>
    </row>
    <row r="3252" spans="1:3" x14ac:dyDescent="0.25">
      <c r="A3252" s="4"/>
      <c r="B3252" s="7"/>
      <c r="C3252" s="4"/>
    </row>
    <row r="3253" spans="1:3" x14ac:dyDescent="0.25">
      <c r="A3253" s="4"/>
      <c r="B3253" s="7"/>
      <c r="C3253" s="4"/>
    </row>
    <row r="3254" spans="1:3" x14ac:dyDescent="0.25">
      <c r="A3254" s="4"/>
      <c r="B3254" s="7"/>
      <c r="C3254" s="4"/>
    </row>
    <row r="3255" spans="1:3" x14ac:dyDescent="0.25">
      <c r="A3255" s="4"/>
      <c r="B3255" s="7"/>
      <c r="C3255" s="4"/>
    </row>
    <row r="3256" spans="1:3" x14ac:dyDescent="0.25">
      <c r="A3256" s="4"/>
      <c r="B3256" s="7"/>
      <c r="C3256" s="4"/>
    </row>
    <row r="3257" spans="1:3" x14ac:dyDescent="0.25">
      <c r="A3257" s="4"/>
      <c r="B3257" s="7"/>
      <c r="C3257" s="4"/>
    </row>
    <row r="3258" spans="1:3" x14ac:dyDescent="0.25">
      <c r="A3258" s="4"/>
      <c r="B3258" s="7"/>
      <c r="C3258" s="4"/>
    </row>
    <row r="3259" spans="1:3" x14ac:dyDescent="0.25">
      <c r="A3259" s="4"/>
      <c r="B3259" s="7"/>
      <c r="C3259" s="4"/>
    </row>
    <row r="3260" spans="1:3" x14ac:dyDescent="0.25">
      <c r="A3260" s="4"/>
      <c r="B3260" s="7"/>
      <c r="C3260" s="4"/>
    </row>
    <row r="3261" spans="1:3" x14ac:dyDescent="0.25">
      <c r="A3261" s="4"/>
      <c r="B3261" s="7"/>
      <c r="C3261" s="4"/>
    </row>
    <row r="3262" spans="1:3" x14ac:dyDescent="0.25">
      <c r="A3262" s="4"/>
      <c r="B3262" s="7"/>
      <c r="C3262" s="4"/>
    </row>
    <row r="3263" spans="1:3" x14ac:dyDescent="0.25">
      <c r="A3263" s="4"/>
      <c r="B3263" s="7"/>
      <c r="C3263" s="4"/>
    </row>
    <row r="3264" spans="1:3" x14ac:dyDescent="0.25">
      <c r="A3264" s="4"/>
      <c r="B3264" s="7"/>
      <c r="C3264" s="4"/>
    </row>
    <row r="3265" spans="1:3" x14ac:dyDescent="0.25">
      <c r="A3265" s="4"/>
      <c r="B3265" s="7"/>
      <c r="C3265" s="4"/>
    </row>
    <row r="3266" spans="1:3" x14ac:dyDescent="0.25">
      <c r="A3266" s="4"/>
      <c r="B3266" s="7"/>
      <c r="C3266" s="4"/>
    </row>
    <row r="3267" spans="1:3" x14ac:dyDescent="0.25">
      <c r="A3267" s="4"/>
      <c r="B3267" s="7"/>
      <c r="C3267" s="4"/>
    </row>
    <row r="3268" spans="1:3" x14ac:dyDescent="0.25">
      <c r="A3268" s="4"/>
      <c r="B3268" s="7"/>
      <c r="C3268" s="4"/>
    </row>
    <row r="3269" spans="1:3" x14ac:dyDescent="0.25">
      <c r="A3269" s="4"/>
      <c r="B3269" s="7"/>
      <c r="C3269" s="4"/>
    </row>
    <row r="3270" spans="1:3" x14ac:dyDescent="0.25">
      <c r="A3270" s="4"/>
      <c r="B3270" s="7"/>
      <c r="C3270" s="4"/>
    </row>
    <row r="3271" spans="1:3" x14ac:dyDescent="0.25">
      <c r="A3271" s="4"/>
      <c r="B3271" s="7"/>
      <c r="C3271" s="4"/>
    </row>
    <row r="3272" spans="1:3" x14ac:dyDescent="0.25">
      <c r="A3272" s="4"/>
      <c r="B3272" s="7"/>
      <c r="C3272" s="4"/>
    </row>
    <row r="3273" spans="1:3" x14ac:dyDescent="0.25">
      <c r="A3273" s="4"/>
      <c r="B3273" s="7"/>
      <c r="C3273" s="4"/>
    </row>
    <row r="3274" spans="1:3" x14ac:dyDescent="0.25">
      <c r="A3274" s="4"/>
      <c r="B3274" s="7"/>
      <c r="C3274" s="4"/>
    </row>
    <row r="3275" spans="1:3" x14ac:dyDescent="0.25">
      <c r="A3275" s="4"/>
      <c r="B3275" s="7"/>
      <c r="C3275" s="4"/>
    </row>
    <row r="3276" spans="1:3" x14ac:dyDescent="0.25">
      <c r="A3276" s="4"/>
      <c r="B3276" s="7"/>
      <c r="C3276" s="4"/>
    </row>
    <row r="3277" spans="1:3" x14ac:dyDescent="0.25">
      <c r="A3277" s="4"/>
      <c r="B3277" s="7"/>
      <c r="C3277" s="4"/>
    </row>
    <row r="3278" spans="1:3" x14ac:dyDescent="0.25">
      <c r="A3278" s="4"/>
      <c r="B3278" s="7"/>
      <c r="C3278" s="4"/>
    </row>
    <row r="3279" spans="1:3" x14ac:dyDescent="0.25">
      <c r="A3279" s="4"/>
      <c r="B3279" s="7"/>
      <c r="C3279" s="4"/>
    </row>
    <row r="3280" spans="1:3" x14ac:dyDescent="0.25">
      <c r="A3280" s="4"/>
      <c r="B3280" s="7"/>
      <c r="C3280" s="4"/>
    </row>
    <row r="3281" spans="1:3" x14ac:dyDescent="0.25">
      <c r="A3281" s="4"/>
      <c r="B3281" s="7"/>
      <c r="C3281" s="4"/>
    </row>
    <row r="3282" spans="1:3" x14ac:dyDescent="0.25">
      <c r="A3282" s="4"/>
      <c r="B3282" s="7"/>
      <c r="C3282" s="4"/>
    </row>
    <row r="3283" spans="1:3" x14ac:dyDescent="0.25">
      <c r="A3283" s="4"/>
      <c r="B3283" s="7"/>
      <c r="C3283" s="4"/>
    </row>
    <row r="3284" spans="1:3" x14ac:dyDescent="0.25">
      <c r="A3284" s="4"/>
      <c r="B3284" s="7"/>
      <c r="C3284" s="4"/>
    </row>
    <row r="3285" spans="1:3" x14ac:dyDescent="0.25">
      <c r="A3285" s="4"/>
      <c r="B3285" s="7"/>
      <c r="C3285" s="4"/>
    </row>
    <row r="3286" spans="1:3" x14ac:dyDescent="0.25">
      <c r="A3286" s="4"/>
      <c r="B3286" s="7"/>
      <c r="C3286" s="4"/>
    </row>
    <row r="3287" spans="1:3" x14ac:dyDescent="0.25">
      <c r="A3287" s="4"/>
      <c r="B3287" s="7"/>
      <c r="C3287" s="4"/>
    </row>
    <row r="3288" spans="1:3" x14ac:dyDescent="0.25">
      <c r="A3288" s="4"/>
      <c r="B3288" s="7"/>
      <c r="C3288" s="4"/>
    </row>
    <row r="3289" spans="1:3" x14ac:dyDescent="0.25">
      <c r="A3289" s="4"/>
      <c r="B3289" s="7"/>
      <c r="C3289" s="4"/>
    </row>
    <row r="3290" spans="1:3" x14ac:dyDescent="0.25">
      <c r="A3290" s="4"/>
      <c r="B3290" s="7"/>
      <c r="C3290" s="4"/>
    </row>
    <row r="3291" spans="1:3" x14ac:dyDescent="0.25">
      <c r="A3291" s="4"/>
      <c r="B3291" s="7"/>
      <c r="C3291" s="4"/>
    </row>
    <row r="3292" spans="1:3" x14ac:dyDescent="0.25">
      <c r="A3292" s="4"/>
      <c r="B3292" s="7"/>
      <c r="C3292" s="4"/>
    </row>
    <row r="3293" spans="1:3" x14ac:dyDescent="0.25">
      <c r="A3293" s="4"/>
      <c r="B3293" s="7"/>
      <c r="C3293" s="4"/>
    </row>
    <row r="3294" spans="1:3" x14ac:dyDescent="0.25">
      <c r="A3294" s="4"/>
      <c r="B3294" s="7"/>
      <c r="C3294" s="4"/>
    </row>
    <row r="3295" spans="1:3" x14ac:dyDescent="0.25">
      <c r="A3295" s="4"/>
      <c r="B3295" s="7"/>
      <c r="C3295" s="4"/>
    </row>
    <row r="3296" spans="1:3" x14ac:dyDescent="0.25">
      <c r="A3296" s="4"/>
      <c r="B3296" s="7"/>
      <c r="C3296" s="4"/>
    </row>
    <row r="3297" spans="1:3" x14ac:dyDescent="0.25">
      <c r="A3297" s="4"/>
      <c r="B3297" s="7"/>
      <c r="C3297" s="4"/>
    </row>
    <row r="3298" spans="1:3" x14ac:dyDescent="0.25">
      <c r="A3298" s="4"/>
      <c r="B3298" s="7"/>
      <c r="C3298" s="4"/>
    </row>
    <row r="3299" spans="1:3" x14ac:dyDescent="0.25">
      <c r="A3299" s="4"/>
      <c r="B3299" s="7"/>
      <c r="C3299" s="4"/>
    </row>
    <row r="3300" spans="1:3" x14ac:dyDescent="0.25">
      <c r="A3300" s="4"/>
      <c r="B3300" s="7"/>
      <c r="C3300" s="4"/>
    </row>
    <row r="3301" spans="1:3" x14ac:dyDescent="0.25">
      <c r="A3301" s="4"/>
      <c r="B3301" s="7"/>
      <c r="C3301" s="4"/>
    </row>
    <row r="3302" spans="1:3" x14ac:dyDescent="0.25">
      <c r="A3302" s="4"/>
      <c r="B3302" s="7"/>
      <c r="C3302" s="4"/>
    </row>
    <row r="3303" spans="1:3" x14ac:dyDescent="0.25">
      <c r="A3303" s="4"/>
      <c r="B3303" s="7"/>
      <c r="C3303" s="4"/>
    </row>
    <row r="3304" spans="1:3" x14ac:dyDescent="0.25">
      <c r="A3304" s="4"/>
      <c r="B3304" s="7"/>
      <c r="C3304" s="4"/>
    </row>
    <row r="3305" spans="1:3" x14ac:dyDescent="0.25">
      <c r="A3305" s="4"/>
      <c r="B3305" s="7"/>
      <c r="C3305" s="4"/>
    </row>
    <row r="3306" spans="1:3" x14ac:dyDescent="0.25">
      <c r="A3306" s="4"/>
      <c r="B3306" s="7"/>
      <c r="C3306" s="4"/>
    </row>
    <row r="3307" spans="1:3" x14ac:dyDescent="0.25">
      <c r="A3307" s="4"/>
      <c r="B3307" s="7"/>
      <c r="C3307" s="4"/>
    </row>
    <row r="3308" spans="1:3" x14ac:dyDescent="0.25">
      <c r="A3308" s="4"/>
      <c r="B3308" s="7"/>
      <c r="C3308" s="4"/>
    </row>
    <row r="3309" spans="1:3" x14ac:dyDescent="0.25">
      <c r="A3309" s="4"/>
      <c r="B3309" s="7"/>
      <c r="C3309" s="4"/>
    </row>
    <row r="3310" spans="1:3" x14ac:dyDescent="0.25">
      <c r="A3310" s="4"/>
      <c r="B3310" s="7"/>
      <c r="C3310" s="4"/>
    </row>
    <row r="3311" spans="1:3" x14ac:dyDescent="0.25">
      <c r="A3311" s="4"/>
      <c r="B3311" s="7"/>
      <c r="C3311" s="4"/>
    </row>
    <row r="3312" spans="1:3" x14ac:dyDescent="0.25">
      <c r="A3312" s="4"/>
      <c r="B3312" s="7"/>
      <c r="C3312" s="4"/>
    </row>
    <row r="3313" spans="1:3" x14ac:dyDescent="0.25">
      <c r="A3313" s="4"/>
      <c r="B3313" s="7"/>
      <c r="C3313" s="4"/>
    </row>
    <row r="3314" spans="1:3" x14ac:dyDescent="0.25">
      <c r="A3314" s="4"/>
      <c r="B3314" s="7"/>
      <c r="C3314" s="4"/>
    </row>
    <row r="3315" spans="1:3" x14ac:dyDescent="0.25">
      <c r="A3315" s="4"/>
      <c r="B3315" s="7"/>
      <c r="C3315" s="4"/>
    </row>
    <row r="3316" spans="1:3" x14ac:dyDescent="0.25">
      <c r="A3316" s="4"/>
      <c r="B3316" s="7"/>
      <c r="C3316" s="4"/>
    </row>
    <row r="3317" spans="1:3" x14ac:dyDescent="0.25">
      <c r="A3317" s="4"/>
      <c r="B3317" s="7"/>
      <c r="C3317" s="4"/>
    </row>
    <row r="3318" spans="1:3" x14ac:dyDescent="0.25">
      <c r="A3318" s="4"/>
      <c r="B3318" s="7"/>
      <c r="C3318" s="4"/>
    </row>
    <row r="3319" spans="1:3" x14ac:dyDescent="0.25">
      <c r="A3319" s="4"/>
      <c r="B3319" s="7"/>
      <c r="C3319" s="4"/>
    </row>
    <row r="3320" spans="1:3" x14ac:dyDescent="0.25">
      <c r="A3320" s="4"/>
      <c r="B3320" s="7"/>
      <c r="C3320" s="4"/>
    </row>
    <row r="3321" spans="1:3" x14ac:dyDescent="0.25">
      <c r="A3321" s="4"/>
      <c r="B3321" s="7"/>
      <c r="C3321" s="4"/>
    </row>
    <row r="3322" spans="1:3" x14ac:dyDescent="0.25">
      <c r="A3322" s="4"/>
      <c r="B3322" s="7"/>
      <c r="C3322" s="4"/>
    </row>
    <row r="3323" spans="1:3" x14ac:dyDescent="0.25">
      <c r="A3323" s="4"/>
      <c r="B3323" s="7"/>
      <c r="C3323" s="4"/>
    </row>
    <row r="3324" spans="1:3" x14ac:dyDescent="0.25">
      <c r="A3324" s="4"/>
      <c r="B3324" s="7"/>
      <c r="C3324" s="4"/>
    </row>
    <row r="3325" spans="1:3" x14ac:dyDescent="0.25">
      <c r="A3325" s="4"/>
      <c r="B3325" s="7"/>
      <c r="C3325" s="4"/>
    </row>
    <row r="3326" spans="1:3" x14ac:dyDescent="0.25">
      <c r="A3326" s="4"/>
      <c r="B3326" s="7"/>
      <c r="C3326" s="4"/>
    </row>
    <row r="3327" spans="1:3" x14ac:dyDescent="0.25">
      <c r="A3327" s="4"/>
      <c r="B3327" s="7"/>
      <c r="C3327" s="4"/>
    </row>
    <row r="3328" spans="1:3" x14ac:dyDescent="0.25">
      <c r="A3328" s="4"/>
      <c r="B3328" s="7"/>
      <c r="C3328" s="4"/>
    </row>
    <row r="3329" spans="1:3" x14ac:dyDescent="0.25">
      <c r="A3329" s="4"/>
      <c r="B3329" s="7"/>
      <c r="C3329" s="4"/>
    </row>
    <row r="3330" spans="1:3" x14ac:dyDescent="0.25">
      <c r="A3330" s="4"/>
      <c r="B3330" s="7"/>
      <c r="C3330" s="4"/>
    </row>
    <row r="3331" spans="1:3" x14ac:dyDescent="0.25">
      <c r="A3331" s="4"/>
      <c r="B3331" s="7"/>
      <c r="C3331" s="4"/>
    </row>
    <row r="3332" spans="1:3" x14ac:dyDescent="0.25">
      <c r="A3332" s="4"/>
      <c r="B3332" s="7"/>
      <c r="C3332" s="4"/>
    </row>
    <row r="3333" spans="1:3" x14ac:dyDescent="0.25">
      <c r="A3333" s="4"/>
      <c r="B3333" s="7"/>
      <c r="C3333" s="4"/>
    </row>
    <row r="3334" spans="1:3" x14ac:dyDescent="0.25">
      <c r="A3334" s="4"/>
      <c r="B3334" s="7"/>
      <c r="C3334" s="4"/>
    </row>
    <row r="3335" spans="1:3" x14ac:dyDescent="0.25">
      <c r="A3335" s="4"/>
      <c r="B3335" s="7"/>
      <c r="C3335" s="4"/>
    </row>
    <row r="3336" spans="1:3" x14ac:dyDescent="0.25">
      <c r="A3336" s="4"/>
      <c r="B3336" s="7"/>
      <c r="C3336" s="4"/>
    </row>
    <row r="3337" spans="1:3" x14ac:dyDescent="0.25">
      <c r="A3337" s="4"/>
      <c r="B3337" s="7"/>
      <c r="C3337" s="4"/>
    </row>
    <row r="3338" spans="1:3" x14ac:dyDescent="0.25">
      <c r="A3338" s="4"/>
      <c r="B3338" s="7"/>
      <c r="C3338" s="4"/>
    </row>
    <row r="3339" spans="1:3" x14ac:dyDescent="0.25">
      <c r="A3339" s="4"/>
      <c r="B3339" s="7"/>
      <c r="C3339" s="4"/>
    </row>
    <row r="3340" spans="1:3" x14ac:dyDescent="0.25">
      <c r="A3340" s="4"/>
      <c r="B3340" s="7"/>
      <c r="C3340" s="4"/>
    </row>
    <row r="3341" spans="1:3" x14ac:dyDescent="0.25">
      <c r="A3341" s="4"/>
      <c r="B3341" s="7"/>
      <c r="C3341" s="4"/>
    </row>
    <row r="3342" spans="1:3" x14ac:dyDescent="0.25">
      <c r="A3342" s="4"/>
      <c r="B3342" s="7"/>
      <c r="C3342" s="4"/>
    </row>
    <row r="3343" spans="1:3" x14ac:dyDescent="0.25">
      <c r="A3343" s="4"/>
      <c r="B3343" s="7"/>
      <c r="C3343" s="4"/>
    </row>
    <row r="3344" spans="1:3" x14ac:dyDescent="0.25">
      <c r="A3344" s="4"/>
      <c r="B3344" s="7"/>
      <c r="C3344" s="4"/>
    </row>
    <row r="3345" spans="1:3" x14ac:dyDescent="0.25">
      <c r="A3345" s="4"/>
      <c r="B3345" s="7"/>
      <c r="C3345" s="4"/>
    </row>
    <row r="3346" spans="1:3" x14ac:dyDescent="0.25">
      <c r="A3346" s="4"/>
      <c r="B3346" s="7"/>
      <c r="C3346" s="4"/>
    </row>
    <row r="3347" spans="1:3" x14ac:dyDescent="0.25">
      <c r="A3347" s="4"/>
      <c r="B3347" s="7"/>
      <c r="C3347" s="4"/>
    </row>
    <row r="3348" spans="1:3" x14ac:dyDescent="0.25">
      <c r="A3348" s="4"/>
      <c r="B3348" s="7"/>
      <c r="C3348" s="4"/>
    </row>
    <row r="3349" spans="1:3" x14ac:dyDescent="0.25">
      <c r="A3349" s="4"/>
      <c r="B3349" s="7"/>
      <c r="C3349" s="4"/>
    </row>
    <row r="3350" spans="1:3" x14ac:dyDescent="0.25">
      <c r="A3350" s="4"/>
      <c r="B3350" s="7"/>
      <c r="C3350" s="4"/>
    </row>
    <row r="3351" spans="1:3" x14ac:dyDescent="0.25">
      <c r="A3351" s="4"/>
      <c r="B3351" s="7"/>
      <c r="C3351" s="4"/>
    </row>
    <row r="3352" spans="1:3" x14ac:dyDescent="0.25">
      <c r="A3352" s="4"/>
      <c r="B3352" s="7"/>
      <c r="C3352" s="4"/>
    </row>
    <row r="3353" spans="1:3" x14ac:dyDescent="0.25">
      <c r="A3353" s="4"/>
      <c r="B3353" s="7"/>
      <c r="C3353" s="4"/>
    </row>
    <row r="3354" spans="1:3" x14ac:dyDescent="0.25">
      <c r="A3354" s="4"/>
      <c r="B3354" s="7"/>
      <c r="C3354" s="4"/>
    </row>
    <row r="3355" spans="1:3" x14ac:dyDescent="0.25">
      <c r="A3355" s="4"/>
      <c r="B3355" s="7"/>
      <c r="C3355" s="4"/>
    </row>
    <row r="3356" spans="1:3" x14ac:dyDescent="0.25">
      <c r="A3356" s="4"/>
      <c r="B3356" s="7"/>
      <c r="C3356" s="4"/>
    </row>
    <row r="3357" spans="1:3" x14ac:dyDescent="0.25">
      <c r="A3357" s="4"/>
      <c r="B3357" s="7"/>
      <c r="C3357" s="4"/>
    </row>
    <row r="3358" spans="1:3" x14ac:dyDescent="0.25">
      <c r="A3358" s="4"/>
      <c r="B3358" s="7"/>
      <c r="C3358" s="4"/>
    </row>
    <row r="3359" spans="1:3" x14ac:dyDescent="0.25">
      <c r="A3359" s="4"/>
      <c r="B3359" s="7"/>
      <c r="C3359" s="4"/>
    </row>
    <row r="3360" spans="1:3" x14ac:dyDescent="0.25">
      <c r="A3360" s="4"/>
      <c r="B3360" s="7"/>
      <c r="C3360" s="4"/>
    </row>
    <row r="3361" spans="1:3" x14ac:dyDescent="0.25">
      <c r="A3361" s="4"/>
      <c r="B3361" s="7"/>
      <c r="C3361" s="4"/>
    </row>
    <row r="3362" spans="1:3" x14ac:dyDescent="0.25">
      <c r="A3362" s="4"/>
      <c r="B3362" s="7"/>
      <c r="C3362" s="4"/>
    </row>
    <row r="3363" spans="1:3" x14ac:dyDescent="0.25">
      <c r="A3363" s="4"/>
      <c r="B3363" s="7"/>
      <c r="C3363" s="4"/>
    </row>
    <row r="3364" spans="1:3" x14ac:dyDescent="0.25">
      <c r="A3364" s="4"/>
      <c r="B3364" s="7"/>
      <c r="C3364" s="4"/>
    </row>
    <row r="3365" spans="1:3" x14ac:dyDescent="0.25">
      <c r="A3365" s="4"/>
      <c r="B3365" s="7"/>
      <c r="C3365" s="4"/>
    </row>
    <row r="3366" spans="1:3" x14ac:dyDescent="0.25">
      <c r="A3366" s="4"/>
      <c r="B3366" s="7"/>
      <c r="C3366" s="4"/>
    </row>
    <row r="3367" spans="1:3" x14ac:dyDescent="0.25">
      <c r="A3367" s="4"/>
      <c r="B3367" s="7"/>
      <c r="C3367" s="4"/>
    </row>
    <row r="3368" spans="1:3" x14ac:dyDescent="0.25">
      <c r="A3368" s="4"/>
      <c r="B3368" s="7"/>
      <c r="C3368" s="4"/>
    </row>
    <row r="3369" spans="1:3" x14ac:dyDescent="0.25">
      <c r="A3369" s="4"/>
      <c r="B3369" s="7"/>
      <c r="C3369" s="4"/>
    </row>
    <row r="3370" spans="1:3" x14ac:dyDescent="0.25">
      <c r="A3370" s="4"/>
      <c r="B3370" s="7"/>
      <c r="C3370" s="4"/>
    </row>
    <row r="3371" spans="1:3" x14ac:dyDescent="0.25">
      <c r="A3371" s="4"/>
      <c r="B3371" s="7"/>
      <c r="C3371" s="4"/>
    </row>
    <row r="3372" spans="1:3" x14ac:dyDescent="0.25">
      <c r="A3372" s="4"/>
      <c r="B3372" s="7"/>
      <c r="C3372" s="4"/>
    </row>
    <row r="3373" spans="1:3" x14ac:dyDescent="0.25">
      <c r="A3373" s="4"/>
      <c r="B3373" s="7"/>
      <c r="C3373" s="4"/>
    </row>
    <row r="3374" spans="1:3" x14ac:dyDescent="0.25">
      <c r="A3374" s="4"/>
      <c r="B3374" s="7"/>
      <c r="C3374" s="4"/>
    </row>
    <row r="3375" spans="1:3" x14ac:dyDescent="0.25">
      <c r="A3375" s="4"/>
      <c r="B3375" s="7"/>
      <c r="C3375" s="4"/>
    </row>
    <row r="3376" spans="1:3" x14ac:dyDescent="0.25">
      <c r="A3376" s="4"/>
      <c r="B3376" s="7"/>
      <c r="C3376" s="4"/>
    </row>
    <row r="3377" spans="1:3" x14ac:dyDescent="0.25">
      <c r="A3377" s="4"/>
      <c r="B3377" s="7"/>
      <c r="C3377" s="4"/>
    </row>
    <row r="3378" spans="1:3" x14ac:dyDescent="0.25">
      <c r="A3378" s="4"/>
      <c r="B3378" s="7"/>
      <c r="C3378" s="4"/>
    </row>
    <row r="3379" spans="1:3" x14ac:dyDescent="0.25">
      <c r="A3379" s="4"/>
      <c r="B3379" s="7"/>
      <c r="C3379" s="4"/>
    </row>
    <row r="3380" spans="1:3" x14ac:dyDescent="0.25">
      <c r="A3380" s="4"/>
      <c r="B3380" s="7"/>
      <c r="C3380" s="4"/>
    </row>
    <row r="3381" spans="1:3" x14ac:dyDescent="0.25">
      <c r="A3381" s="4"/>
      <c r="B3381" s="7"/>
      <c r="C3381" s="4"/>
    </row>
    <row r="3382" spans="1:3" x14ac:dyDescent="0.25">
      <c r="A3382" s="4"/>
      <c r="B3382" s="7"/>
      <c r="C3382" s="4"/>
    </row>
    <row r="3383" spans="1:3" x14ac:dyDescent="0.25">
      <c r="A3383" s="4"/>
      <c r="B3383" s="7"/>
      <c r="C3383" s="4"/>
    </row>
    <row r="3384" spans="1:3" x14ac:dyDescent="0.25">
      <c r="A3384" s="4"/>
      <c r="B3384" s="7"/>
      <c r="C3384" s="4"/>
    </row>
    <row r="3385" spans="1:3" x14ac:dyDescent="0.25">
      <c r="A3385" s="4"/>
      <c r="B3385" s="7"/>
      <c r="C3385" s="4"/>
    </row>
    <row r="3386" spans="1:3" x14ac:dyDescent="0.25">
      <c r="A3386" s="4"/>
      <c r="B3386" s="7"/>
      <c r="C3386" s="4"/>
    </row>
    <row r="3387" spans="1:3" x14ac:dyDescent="0.25">
      <c r="A3387" s="4"/>
      <c r="B3387" s="7"/>
      <c r="C3387" s="4"/>
    </row>
    <row r="3388" spans="1:3" x14ac:dyDescent="0.25">
      <c r="A3388" s="4"/>
      <c r="B3388" s="7"/>
      <c r="C3388" s="4"/>
    </row>
    <row r="3389" spans="1:3" x14ac:dyDescent="0.25">
      <c r="A3389" s="4"/>
      <c r="B3389" s="7"/>
      <c r="C3389" s="4"/>
    </row>
    <row r="3390" spans="1:3" x14ac:dyDescent="0.25">
      <c r="A3390" s="4"/>
      <c r="B3390" s="7"/>
      <c r="C3390" s="4"/>
    </row>
    <row r="3391" spans="1:3" x14ac:dyDescent="0.25">
      <c r="A3391" s="4"/>
      <c r="B3391" s="7"/>
      <c r="C3391" s="4"/>
    </row>
    <row r="3392" spans="1:3" x14ac:dyDescent="0.25">
      <c r="A3392" s="4"/>
      <c r="B3392" s="7"/>
      <c r="C3392" s="4"/>
    </row>
    <row r="3393" spans="1:3" x14ac:dyDescent="0.25">
      <c r="A3393" s="4"/>
      <c r="B3393" s="7"/>
      <c r="C3393" s="4"/>
    </row>
    <row r="3394" spans="1:3" x14ac:dyDescent="0.25">
      <c r="A3394" s="4"/>
      <c r="B3394" s="7"/>
      <c r="C3394" s="4"/>
    </row>
    <row r="3395" spans="1:3" x14ac:dyDescent="0.25">
      <c r="A3395" s="4"/>
      <c r="B3395" s="7"/>
      <c r="C3395" s="4"/>
    </row>
    <row r="3396" spans="1:3" x14ac:dyDescent="0.25">
      <c r="A3396" s="4"/>
      <c r="B3396" s="7"/>
      <c r="C3396" s="4"/>
    </row>
    <row r="3397" spans="1:3" x14ac:dyDescent="0.25">
      <c r="A3397" s="4"/>
      <c r="B3397" s="7"/>
      <c r="C3397" s="4"/>
    </row>
    <row r="3398" spans="1:3" x14ac:dyDescent="0.25">
      <c r="A3398" s="4"/>
      <c r="B3398" s="7"/>
      <c r="C3398" s="4"/>
    </row>
    <row r="3399" spans="1:3" x14ac:dyDescent="0.25">
      <c r="A3399" s="4"/>
      <c r="B3399" s="7"/>
      <c r="C3399" s="4"/>
    </row>
    <row r="3400" spans="1:3" x14ac:dyDescent="0.25">
      <c r="A3400" s="4"/>
      <c r="B3400" s="7"/>
      <c r="C3400" s="4"/>
    </row>
    <row r="3401" spans="1:3" x14ac:dyDescent="0.25">
      <c r="A3401" s="4"/>
      <c r="B3401" s="7"/>
      <c r="C3401" s="4"/>
    </row>
    <row r="3402" spans="1:3" x14ac:dyDescent="0.25">
      <c r="A3402" s="4"/>
      <c r="B3402" s="7"/>
      <c r="C3402" s="4"/>
    </row>
    <row r="3403" spans="1:3" x14ac:dyDescent="0.25">
      <c r="A3403" s="4"/>
      <c r="B3403" s="7"/>
      <c r="C3403" s="4"/>
    </row>
    <row r="3404" spans="1:3" x14ac:dyDescent="0.25">
      <c r="A3404" s="4"/>
      <c r="B3404" s="7"/>
      <c r="C3404" s="4"/>
    </row>
    <row r="3405" spans="1:3" x14ac:dyDescent="0.25">
      <c r="A3405" s="4"/>
      <c r="B3405" s="7"/>
      <c r="C3405" s="4"/>
    </row>
    <row r="3406" spans="1:3" x14ac:dyDescent="0.25">
      <c r="A3406" s="4"/>
      <c r="B3406" s="7"/>
      <c r="C3406" s="4"/>
    </row>
    <row r="3407" spans="1:3" x14ac:dyDescent="0.25">
      <c r="A3407" s="4"/>
      <c r="B3407" s="7"/>
      <c r="C3407" s="4"/>
    </row>
    <row r="3408" spans="1:3" x14ac:dyDescent="0.25">
      <c r="A3408" s="4"/>
      <c r="B3408" s="7"/>
      <c r="C3408" s="4"/>
    </row>
    <row r="3409" spans="1:3" x14ac:dyDescent="0.25">
      <c r="A3409" s="4"/>
      <c r="B3409" s="7"/>
      <c r="C3409" s="4"/>
    </row>
    <row r="3410" spans="1:3" x14ac:dyDescent="0.25">
      <c r="A3410" s="4"/>
      <c r="B3410" s="7"/>
      <c r="C3410" s="4"/>
    </row>
    <row r="3411" spans="1:3" x14ac:dyDescent="0.25">
      <c r="A3411" s="4"/>
      <c r="B3411" s="7"/>
      <c r="C3411" s="4"/>
    </row>
    <row r="3412" spans="1:3" x14ac:dyDescent="0.25">
      <c r="A3412" s="4"/>
      <c r="B3412" s="7"/>
      <c r="C3412" s="4"/>
    </row>
    <row r="3413" spans="1:3" x14ac:dyDescent="0.25">
      <c r="A3413" s="4"/>
      <c r="B3413" s="7"/>
      <c r="C3413" s="4"/>
    </row>
    <row r="3414" spans="1:3" x14ac:dyDescent="0.25">
      <c r="A3414" s="4"/>
      <c r="B3414" s="7"/>
      <c r="C3414" s="4"/>
    </row>
    <row r="3415" spans="1:3" x14ac:dyDescent="0.25">
      <c r="A3415" s="4"/>
      <c r="B3415" s="7"/>
      <c r="C3415" s="4"/>
    </row>
    <row r="3416" spans="1:3" x14ac:dyDescent="0.25">
      <c r="A3416" s="4"/>
      <c r="B3416" s="7"/>
      <c r="C3416" s="4"/>
    </row>
    <row r="3417" spans="1:3" x14ac:dyDescent="0.25">
      <c r="A3417" s="4"/>
      <c r="B3417" s="7"/>
      <c r="C3417" s="4"/>
    </row>
    <row r="3418" spans="1:3" x14ac:dyDescent="0.25">
      <c r="A3418" s="4"/>
      <c r="B3418" s="7"/>
      <c r="C3418" s="4"/>
    </row>
    <row r="3419" spans="1:3" x14ac:dyDescent="0.25">
      <c r="A3419" s="4"/>
      <c r="B3419" s="7"/>
      <c r="C3419" s="4"/>
    </row>
    <row r="3420" spans="1:3" x14ac:dyDescent="0.25">
      <c r="A3420" s="4"/>
      <c r="B3420" s="7"/>
      <c r="C3420" s="4"/>
    </row>
    <row r="3421" spans="1:3" x14ac:dyDescent="0.25">
      <c r="A3421" s="4"/>
      <c r="B3421" s="7"/>
      <c r="C3421" s="4"/>
    </row>
    <row r="3422" spans="1:3" x14ac:dyDescent="0.25">
      <c r="A3422" s="4"/>
      <c r="B3422" s="7"/>
      <c r="C3422" s="4"/>
    </row>
    <row r="3423" spans="1:3" x14ac:dyDescent="0.25">
      <c r="A3423" s="4"/>
      <c r="B3423" s="7"/>
      <c r="C3423" s="4"/>
    </row>
    <row r="3424" spans="1:3" x14ac:dyDescent="0.25">
      <c r="A3424" s="4"/>
      <c r="B3424" s="7"/>
      <c r="C3424" s="4"/>
    </row>
    <row r="3425" spans="1:3" x14ac:dyDescent="0.25">
      <c r="A3425" s="4"/>
      <c r="B3425" s="7"/>
      <c r="C3425" s="4"/>
    </row>
    <row r="3426" spans="1:3" x14ac:dyDescent="0.25">
      <c r="A3426" s="4"/>
      <c r="B3426" s="7"/>
      <c r="C3426" s="4"/>
    </row>
    <row r="3427" spans="1:3" x14ac:dyDescent="0.25">
      <c r="A3427" s="4"/>
      <c r="B3427" s="7"/>
      <c r="C3427" s="4"/>
    </row>
    <row r="3428" spans="1:3" x14ac:dyDescent="0.25">
      <c r="A3428" s="4"/>
      <c r="B3428" s="7"/>
      <c r="C3428" s="4"/>
    </row>
    <row r="3429" spans="1:3" x14ac:dyDescent="0.25">
      <c r="A3429" s="4"/>
      <c r="B3429" s="7"/>
      <c r="C3429" s="4"/>
    </row>
    <row r="3430" spans="1:3" x14ac:dyDescent="0.25">
      <c r="A3430" s="4"/>
      <c r="B3430" s="7"/>
      <c r="C3430" s="4"/>
    </row>
    <row r="3431" spans="1:3" x14ac:dyDescent="0.25">
      <c r="A3431" s="4"/>
      <c r="B3431" s="7"/>
      <c r="C3431" s="4"/>
    </row>
    <row r="3432" spans="1:3" x14ac:dyDescent="0.25">
      <c r="A3432" s="4"/>
      <c r="B3432" s="7"/>
      <c r="C3432" s="4"/>
    </row>
    <row r="3433" spans="1:3" x14ac:dyDescent="0.25">
      <c r="A3433" s="4"/>
      <c r="B3433" s="7"/>
      <c r="C3433" s="4"/>
    </row>
    <row r="3434" spans="1:3" x14ac:dyDescent="0.25">
      <c r="A3434" s="4"/>
      <c r="B3434" s="7"/>
      <c r="C3434" s="4"/>
    </row>
    <row r="3435" spans="1:3" x14ac:dyDescent="0.25">
      <c r="A3435" s="4"/>
      <c r="B3435" s="7"/>
      <c r="C3435" s="4"/>
    </row>
    <row r="3436" spans="1:3" x14ac:dyDescent="0.25">
      <c r="A3436" s="4"/>
      <c r="B3436" s="7"/>
      <c r="C3436" s="4"/>
    </row>
    <row r="3437" spans="1:3" x14ac:dyDescent="0.25">
      <c r="A3437" s="4"/>
      <c r="B3437" s="7"/>
      <c r="C3437" s="4"/>
    </row>
    <row r="3438" spans="1:3" x14ac:dyDescent="0.25">
      <c r="A3438" s="4"/>
      <c r="B3438" s="7"/>
      <c r="C3438" s="4"/>
    </row>
    <row r="3439" spans="1:3" x14ac:dyDescent="0.25">
      <c r="A3439" s="4"/>
      <c r="B3439" s="7"/>
      <c r="C3439" s="4"/>
    </row>
    <row r="3440" spans="1:3" x14ac:dyDescent="0.25">
      <c r="A3440" s="4"/>
      <c r="B3440" s="7"/>
      <c r="C3440" s="4"/>
    </row>
    <row r="3441" spans="1:3" x14ac:dyDescent="0.25">
      <c r="A3441" s="4"/>
      <c r="B3441" s="7"/>
      <c r="C3441" s="4"/>
    </row>
    <row r="3442" spans="1:3" x14ac:dyDescent="0.25">
      <c r="A3442" s="4"/>
      <c r="B3442" s="7"/>
      <c r="C3442" s="4"/>
    </row>
    <row r="3443" spans="1:3" x14ac:dyDescent="0.25">
      <c r="A3443" s="4"/>
      <c r="B3443" s="7"/>
      <c r="C3443" s="4"/>
    </row>
    <row r="3444" spans="1:3" x14ac:dyDescent="0.25">
      <c r="A3444" s="4"/>
      <c r="B3444" s="7"/>
      <c r="C3444" s="4"/>
    </row>
    <row r="3445" spans="1:3" x14ac:dyDescent="0.25">
      <c r="A3445" s="4"/>
      <c r="B3445" s="7"/>
      <c r="C3445" s="4"/>
    </row>
    <row r="3446" spans="1:3" x14ac:dyDescent="0.25">
      <c r="A3446" s="4"/>
      <c r="B3446" s="7"/>
      <c r="C3446" s="4"/>
    </row>
    <row r="3447" spans="1:3" x14ac:dyDescent="0.25">
      <c r="A3447" s="4"/>
      <c r="B3447" s="7"/>
      <c r="C3447" s="4"/>
    </row>
    <row r="3448" spans="1:3" x14ac:dyDescent="0.25">
      <c r="A3448" s="4"/>
      <c r="B3448" s="7"/>
      <c r="C3448" s="4"/>
    </row>
    <row r="3449" spans="1:3" x14ac:dyDescent="0.25">
      <c r="A3449" s="4"/>
      <c r="B3449" s="7"/>
      <c r="C3449" s="4"/>
    </row>
    <row r="3450" spans="1:3" x14ac:dyDescent="0.25">
      <c r="A3450" s="4"/>
      <c r="B3450" s="7"/>
      <c r="C3450" s="4"/>
    </row>
    <row r="3451" spans="1:3" x14ac:dyDescent="0.25">
      <c r="A3451" s="4"/>
      <c r="B3451" s="7"/>
      <c r="C3451" s="4"/>
    </row>
    <row r="3452" spans="1:3" x14ac:dyDescent="0.25">
      <c r="A3452" s="4"/>
      <c r="B3452" s="7"/>
      <c r="C3452" s="4"/>
    </row>
    <row r="3453" spans="1:3" x14ac:dyDescent="0.25">
      <c r="A3453" s="4"/>
      <c r="B3453" s="7"/>
      <c r="C3453" s="4"/>
    </row>
    <row r="3454" spans="1:3" x14ac:dyDescent="0.25">
      <c r="A3454" s="4"/>
      <c r="B3454" s="7"/>
      <c r="C3454" s="4"/>
    </row>
    <row r="3455" spans="1:3" x14ac:dyDescent="0.25">
      <c r="A3455" s="4"/>
      <c r="B3455" s="7"/>
      <c r="C3455" s="4"/>
    </row>
    <row r="3456" spans="1:3" x14ac:dyDescent="0.25">
      <c r="A3456" s="4"/>
      <c r="B3456" s="7"/>
      <c r="C3456" s="4"/>
    </row>
    <row r="3457" spans="1:3" x14ac:dyDescent="0.25">
      <c r="A3457" s="4"/>
      <c r="B3457" s="7"/>
      <c r="C3457" s="4"/>
    </row>
    <row r="3458" spans="1:3" x14ac:dyDescent="0.25">
      <c r="A3458" s="4"/>
      <c r="B3458" s="7"/>
      <c r="C3458" s="4"/>
    </row>
    <row r="3459" spans="1:3" x14ac:dyDescent="0.25">
      <c r="A3459" s="4"/>
      <c r="B3459" s="7"/>
      <c r="C3459" s="4"/>
    </row>
    <row r="3460" spans="1:3" x14ac:dyDescent="0.25">
      <c r="A3460" s="4"/>
      <c r="B3460" s="7"/>
      <c r="C3460" s="4"/>
    </row>
    <row r="3461" spans="1:3" x14ac:dyDescent="0.25">
      <c r="A3461" s="4"/>
      <c r="B3461" s="7"/>
      <c r="C3461" s="4"/>
    </row>
    <row r="3462" spans="1:3" x14ac:dyDescent="0.25">
      <c r="A3462" s="4"/>
      <c r="B3462" s="7"/>
      <c r="C3462" s="4"/>
    </row>
    <row r="3463" spans="1:3" x14ac:dyDescent="0.25">
      <c r="A3463" s="4"/>
      <c r="B3463" s="7"/>
      <c r="C3463" s="4"/>
    </row>
    <row r="3464" spans="1:3" x14ac:dyDescent="0.25">
      <c r="A3464" s="4"/>
      <c r="B3464" s="7"/>
      <c r="C3464" s="4"/>
    </row>
    <row r="3465" spans="1:3" x14ac:dyDescent="0.25">
      <c r="A3465" s="4"/>
      <c r="B3465" s="7"/>
      <c r="C3465" s="4"/>
    </row>
    <row r="3466" spans="1:3" x14ac:dyDescent="0.25">
      <c r="A3466" s="4"/>
      <c r="B3466" s="7"/>
      <c r="C3466" s="4"/>
    </row>
    <row r="3467" spans="1:3" x14ac:dyDescent="0.25">
      <c r="A3467" s="4"/>
      <c r="B3467" s="7"/>
      <c r="C3467" s="4"/>
    </row>
    <row r="3468" spans="1:3" x14ac:dyDescent="0.25">
      <c r="A3468" s="4"/>
      <c r="B3468" s="7"/>
      <c r="C3468" s="4"/>
    </row>
    <row r="3469" spans="1:3" x14ac:dyDescent="0.25">
      <c r="A3469" s="4"/>
      <c r="B3469" s="7"/>
      <c r="C3469" s="4"/>
    </row>
    <row r="3470" spans="1:3" x14ac:dyDescent="0.25">
      <c r="A3470" s="4"/>
      <c r="B3470" s="7"/>
      <c r="C3470" s="4"/>
    </row>
    <row r="3471" spans="1:3" x14ac:dyDescent="0.25">
      <c r="A3471" s="4"/>
      <c r="B3471" s="7"/>
      <c r="C3471" s="4"/>
    </row>
    <row r="3472" spans="1:3" x14ac:dyDescent="0.25">
      <c r="A3472" s="4"/>
      <c r="B3472" s="7"/>
      <c r="C3472" s="4"/>
    </row>
    <row r="3473" spans="1:3" x14ac:dyDescent="0.25">
      <c r="A3473" s="4"/>
      <c r="B3473" s="7"/>
      <c r="C3473" s="4"/>
    </row>
    <row r="3474" spans="1:3" x14ac:dyDescent="0.25">
      <c r="A3474" s="4"/>
      <c r="B3474" s="7"/>
      <c r="C3474" s="4"/>
    </row>
    <row r="3475" spans="1:3" x14ac:dyDescent="0.25">
      <c r="A3475" s="4"/>
      <c r="B3475" s="7"/>
      <c r="C3475" s="4"/>
    </row>
    <row r="3476" spans="1:3" x14ac:dyDescent="0.25">
      <c r="A3476" s="4"/>
      <c r="B3476" s="7"/>
      <c r="C3476" s="4"/>
    </row>
    <row r="3477" spans="1:3" x14ac:dyDescent="0.25">
      <c r="A3477" s="4"/>
      <c r="B3477" s="7"/>
      <c r="C3477" s="4"/>
    </row>
    <row r="3478" spans="1:3" x14ac:dyDescent="0.25">
      <c r="A3478" s="4"/>
      <c r="B3478" s="7"/>
      <c r="C3478" s="4"/>
    </row>
    <row r="3479" spans="1:3" x14ac:dyDescent="0.25">
      <c r="A3479" s="4"/>
      <c r="B3479" s="7"/>
      <c r="C3479" s="4"/>
    </row>
    <row r="3480" spans="1:3" x14ac:dyDescent="0.25">
      <c r="A3480" s="4"/>
      <c r="B3480" s="7"/>
      <c r="C3480" s="4"/>
    </row>
    <row r="3481" spans="1:3" x14ac:dyDescent="0.25">
      <c r="A3481" s="4"/>
      <c r="B3481" s="7"/>
      <c r="C3481" s="4"/>
    </row>
    <row r="3482" spans="1:3" x14ac:dyDescent="0.25">
      <c r="A3482" s="4"/>
      <c r="B3482" s="7"/>
      <c r="C3482" s="4"/>
    </row>
    <row r="3483" spans="1:3" x14ac:dyDescent="0.25">
      <c r="A3483" s="4"/>
      <c r="B3483" s="7"/>
      <c r="C3483" s="4"/>
    </row>
    <row r="3484" spans="1:3" x14ac:dyDescent="0.25">
      <c r="A3484" s="4"/>
      <c r="B3484" s="7"/>
      <c r="C3484" s="4"/>
    </row>
    <row r="3485" spans="1:3" x14ac:dyDescent="0.25">
      <c r="A3485" s="4"/>
      <c r="B3485" s="7"/>
      <c r="C3485" s="4"/>
    </row>
    <row r="3486" spans="1:3" x14ac:dyDescent="0.25">
      <c r="A3486" s="4"/>
      <c r="B3486" s="7"/>
      <c r="C3486" s="4"/>
    </row>
    <row r="3487" spans="1:3" x14ac:dyDescent="0.25">
      <c r="A3487" s="4"/>
      <c r="B3487" s="7"/>
      <c r="C3487" s="4"/>
    </row>
    <row r="3488" spans="1:3" x14ac:dyDescent="0.25">
      <c r="A3488" s="4"/>
      <c r="B3488" s="7"/>
      <c r="C3488" s="4"/>
    </row>
    <row r="3489" spans="1:3" x14ac:dyDescent="0.25">
      <c r="A3489" s="4"/>
      <c r="B3489" s="7"/>
      <c r="C3489" s="4"/>
    </row>
    <row r="3490" spans="1:3" x14ac:dyDescent="0.25">
      <c r="A3490" s="4"/>
      <c r="B3490" s="7"/>
      <c r="C3490" s="4"/>
    </row>
    <row r="3491" spans="1:3" x14ac:dyDescent="0.25">
      <c r="A3491" s="4"/>
      <c r="B3491" s="7"/>
      <c r="C3491" s="4"/>
    </row>
    <row r="3492" spans="1:3" x14ac:dyDescent="0.25">
      <c r="A3492" s="4"/>
      <c r="B3492" s="7"/>
      <c r="C3492" s="4"/>
    </row>
    <row r="3493" spans="1:3" x14ac:dyDescent="0.25">
      <c r="A3493" s="4"/>
      <c r="B3493" s="7"/>
      <c r="C3493" s="4"/>
    </row>
    <row r="3494" spans="1:3" x14ac:dyDescent="0.25">
      <c r="A3494" s="4"/>
      <c r="B3494" s="7"/>
      <c r="C3494" s="4"/>
    </row>
    <row r="3495" spans="1:3" x14ac:dyDescent="0.25">
      <c r="A3495" s="4"/>
      <c r="B3495" s="7"/>
      <c r="C3495" s="4"/>
    </row>
    <row r="3496" spans="1:3" x14ac:dyDescent="0.25">
      <c r="A3496" s="4"/>
      <c r="B3496" s="7"/>
      <c r="C3496" s="4"/>
    </row>
    <row r="3497" spans="1:3" x14ac:dyDescent="0.25">
      <c r="A3497" s="4"/>
      <c r="B3497" s="7"/>
      <c r="C3497" s="4"/>
    </row>
    <row r="3498" spans="1:3" x14ac:dyDescent="0.25">
      <c r="A3498" s="4"/>
      <c r="B3498" s="7"/>
      <c r="C3498" s="4"/>
    </row>
    <row r="3499" spans="1:3" x14ac:dyDescent="0.25">
      <c r="A3499" s="4"/>
      <c r="B3499" s="7"/>
      <c r="C3499" s="4"/>
    </row>
    <row r="3500" spans="1:3" x14ac:dyDescent="0.25">
      <c r="A3500" s="4"/>
      <c r="B3500" s="7"/>
      <c r="C3500" s="4"/>
    </row>
    <row r="3501" spans="1:3" x14ac:dyDescent="0.25">
      <c r="A3501" s="4"/>
      <c r="B3501" s="7"/>
      <c r="C3501" s="4"/>
    </row>
    <row r="3502" spans="1:3" x14ac:dyDescent="0.25">
      <c r="A3502" s="4"/>
      <c r="B3502" s="7"/>
      <c r="C3502" s="4"/>
    </row>
    <row r="3503" spans="1:3" x14ac:dyDescent="0.25">
      <c r="A3503" s="4"/>
      <c r="B3503" s="7"/>
      <c r="C3503" s="4"/>
    </row>
    <row r="3504" spans="1:3" x14ac:dyDescent="0.25">
      <c r="A3504" s="4"/>
      <c r="B3504" s="7"/>
      <c r="C3504" s="4"/>
    </row>
    <row r="3505" spans="1:3" x14ac:dyDescent="0.25">
      <c r="A3505" s="4"/>
      <c r="B3505" s="7"/>
      <c r="C3505" s="4"/>
    </row>
    <row r="3506" spans="1:3" x14ac:dyDescent="0.25">
      <c r="A3506" s="4"/>
      <c r="B3506" s="7"/>
      <c r="C3506" s="4"/>
    </row>
    <row r="3507" spans="1:3" x14ac:dyDescent="0.25">
      <c r="A3507" s="4"/>
      <c r="B3507" s="7"/>
      <c r="C3507" s="4"/>
    </row>
    <row r="3508" spans="1:3" x14ac:dyDescent="0.25">
      <c r="A3508" s="4"/>
      <c r="B3508" s="7"/>
      <c r="C3508" s="4"/>
    </row>
    <row r="3509" spans="1:3" x14ac:dyDescent="0.25">
      <c r="A3509" s="4"/>
      <c r="B3509" s="7"/>
      <c r="C3509" s="4"/>
    </row>
    <row r="3510" spans="1:3" x14ac:dyDescent="0.25">
      <c r="A3510" s="4"/>
      <c r="B3510" s="7"/>
      <c r="C3510" s="4"/>
    </row>
    <row r="3511" spans="1:3" x14ac:dyDescent="0.25">
      <c r="A3511" s="4"/>
      <c r="B3511" s="7"/>
      <c r="C3511" s="4"/>
    </row>
    <row r="3512" spans="1:3" x14ac:dyDescent="0.25">
      <c r="A3512" s="4"/>
      <c r="B3512" s="7"/>
      <c r="C3512" s="4"/>
    </row>
    <row r="3513" spans="1:3" x14ac:dyDescent="0.25">
      <c r="A3513" s="4"/>
      <c r="B3513" s="7"/>
      <c r="C3513" s="4"/>
    </row>
    <row r="3514" spans="1:3" x14ac:dyDescent="0.25">
      <c r="A3514" s="4"/>
      <c r="B3514" s="7"/>
      <c r="C3514" s="4"/>
    </row>
    <row r="3515" spans="1:3" x14ac:dyDescent="0.25">
      <c r="A3515" s="4"/>
      <c r="B3515" s="7"/>
      <c r="C3515" s="4"/>
    </row>
    <row r="3516" spans="1:3" x14ac:dyDescent="0.25">
      <c r="A3516" s="4"/>
      <c r="B3516" s="7"/>
      <c r="C3516" s="4"/>
    </row>
    <row r="3517" spans="1:3" x14ac:dyDescent="0.25">
      <c r="A3517" s="4"/>
      <c r="B3517" s="7"/>
      <c r="C3517" s="4"/>
    </row>
    <row r="3518" spans="1:3" x14ac:dyDescent="0.25">
      <c r="A3518" s="4"/>
      <c r="B3518" s="7"/>
      <c r="C3518" s="4"/>
    </row>
    <row r="3519" spans="1:3" x14ac:dyDescent="0.25">
      <c r="A3519" s="4"/>
      <c r="B3519" s="7"/>
      <c r="C3519" s="4"/>
    </row>
    <row r="3520" spans="1:3" x14ac:dyDescent="0.25">
      <c r="A3520" s="4"/>
      <c r="B3520" s="7"/>
      <c r="C3520" s="4"/>
    </row>
    <row r="3521" spans="1:3" x14ac:dyDescent="0.25">
      <c r="A3521" s="4"/>
      <c r="B3521" s="7"/>
      <c r="C3521" s="4"/>
    </row>
    <row r="3522" spans="1:3" x14ac:dyDescent="0.25">
      <c r="A3522" s="4"/>
      <c r="B3522" s="7"/>
      <c r="C3522" s="4"/>
    </row>
    <row r="3523" spans="1:3" x14ac:dyDescent="0.25">
      <c r="A3523" s="4"/>
      <c r="B3523" s="7"/>
      <c r="C3523" s="4"/>
    </row>
    <row r="3524" spans="1:3" x14ac:dyDescent="0.25">
      <c r="A3524" s="4"/>
      <c r="B3524" s="7"/>
      <c r="C3524" s="4"/>
    </row>
    <row r="3525" spans="1:3" x14ac:dyDescent="0.25">
      <c r="A3525" s="4"/>
      <c r="B3525" s="7"/>
      <c r="C3525" s="4"/>
    </row>
    <row r="3526" spans="1:3" x14ac:dyDescent="0.25">
      <c r="A3526" s="4"/>
      <c r="B3526" s="7"/>
      <c r="C3526" s="4"/>
    </row>
    <row r="3527" spans="1:3" x14ac:dyDescent="0.25">
      <c r="A3527" s="4"/>
      <c r="B3527" s="7"/>
      <c r="C3527" s="4"/>
    </row>
    <row r="3528" spans="1:3" x14ac:dyDescent="0.25">
      <c r="A3528" s="4"/>
      <c r="B3528" s="7"/>
      <c r="C3528" s="4"/>
    </row>
    <row r="3529" spans="1:3" x14ac:dyDescent="0.25">
      <c r="A3529" s="4"/>
      <c r="B3529" s="7"/>
      <c r="C3529" s="4"/>
    </row>
    <row r="3530" spans="1:3" x14ac:dyDescent="0.25">
      <c r="A3530" s="4"/>
      <c r="B3530" s="7"/>
      <c r="C3530" s="4"/>
    </row>
    <row r="3531" spans="1:3" x14ac:dyDescent="0.25">
      <c r="A3531" s="4"/>
      <c r="B3531" s="7"/>
      <c r="C3531" s="4"/>
    </row>
    <row r="3532" spans="1:3" x14ac:dyDescent="0.25">
      <c r="A3532" s="4"/>
      <c r="B3532" s="7"/>
      <c r="C3532" s="4"/>
    </row>
    <row r="3533" spans="1:3" x14ac:dyDescent="0.25">
      <c r="A3533" s="4"/>
      <c r="B3533" s="7"/>
      <c r="C3533" s="4"/>
    </row>
    <row r="3534" spans="1:3" x14ac:dyDescent="0.25">
      <c r="A3534" s="4"/>
      <c r="B3534" s="7"/>
      <c r="C3534" s="4"/>
    </row>
    <row r="3535" spans="1:3" x14ac:dyDescent="0.25">
      <c r="A3535" s="4"/>
      <c r="B3535" s="7"/>
      <c r="C3535" s="4"/>
    </row>
    <row r="3536" spans="1:3" x14ac:dyDescent="0.25">
      <c r="A3536" s="4"/>
      <c r="B3536" s="7"/>
      <c r="C3536" s="4"/>
    </row>
    <row r="3537" spans="1:3" x14ac:dyDescent="0.25">
      <c r="A3537" s="4"/>
      <c r="B3537" s="7"/>
      <c r="C3537" s="4"/>
    </row>
    <row r="3538" spans="1:3" x14ac:dyDescent="0.25">
      <c r="A3538" s="4"/>
      <c r="B3538" s="7"/>
      <c r="C3538" s="4"/>
    </row>
    <row r="3539" spans="1:3" x14ac:dyDescent="0.25">
      <c r="A3539" s="4"/>
      <c r="B3539" s="7"/>
      <c r="C3539" s="4"/>
    </row>
    <row r="3540" spans="1:3" x14ac:dyDescent="0.25">
      <c r="A3540" s="4"/>
      <c r="B3540" s="7"/>
      <c r="C3540" s="4"/>
    </row>
    <row r="3541" spans="1:3" x14ac:dyDescent="0.25">
      <c r="A3541" s="4"/>
      <c r="B3541" s="7"/>
      <c r="C3541" s="4"/>
    </row>
    <row r="3542" spans="1:3" x14ac:dyDescent="0.25">
      <c r="A3542" s="4"/>
      <c r="B3542" s="7"/>
      <c r="C3542" s="4"/>
    </row>
    <row r="3543" spans="1:3" x14ac:dyDescent="0.25">
      <c r="A3543" s="4"/>
      <c r="B3543" s="7"/>
      <c r="C3543" s="4"/>
    </row>
    <row r="3544" spans="1:3" x14ac:dyDescent="0.25">
      <c r="A3544" s="4"/>
      <c r="B3544" s="7"/>
      <c r="C3544" s="4"/>
    </row>
    <row r="3545" spans="1:3" x14ac:dyDescent="0.25">
      <c r="A3545" s="4"/>
      <c r="B3545" s="7"/>
      <c r="C3545" s="4"/>
    </row>
    <row r="3546" spans="1:3" x14ac:dyDescent="0.25">
      <c r="A3546" s="4"/>
      <c r="B3546" s="7"/>
      <c r="C3546" s="4"/>
    </row>
    <row r="3547" spans="1:3" x14ac:dyDescent="0.25">
      <c r="A3547" s="4"/>
      <c r="B3547" s="7"/>
      <c r="C3547" s="4"/>
    </row>
    <row r="3548" spans="1:3" x14ac:dyDescent="0.25">
      <c r="A3548" s="4"/>
      <c r="B3548" s="7"/>
      <c r="C3548" s="4"/>
    </row>
    <row r="3549" spans="1:3" x14ac:dyDescent="0.25">
      <c r="A3549" s="4"/>
      <c r="B3549" s="7"/>
      <c r="C3549" s="4"/>
    </row>
    <row r="3550" spans="1:3" x14ac:dyDescent="0.25">
      <c r="A3550" s="4"/>
      <c r="B3550" s="7"/>
      <c r="C3550" s="4"/>
    </row>
    <row r="3551" spans="1:3" x14ac:dyDescent="0.25">
      <c r="A3551" s="4"/>
      <c r="B3551" s="7"/>
      <c r="C3551" s="4"/>
    </row>
    <row r="3552" spans="1:3" x14ac:dyDescent="0.25">
      <c r="A3552" s="4"/>
      <c r="B3552" s="7"/>
      <c r="C3552" s="4"/>
    </row>
    <row r="3553" spans="1:3" x14ac:dyDescent="0.25">
      <c r="A3553" s="4"/>
      <c r="B3553" s="7"/>
      <c r="C3553" s="4"/>
    </row>
    <row r="3554" spans="1:3" x14ac:dyDescent="0.25">
      <c r="A3554" s="4"/>
      <c r="B3554" s="7"/>
      <c r="C3554" s="4"/>
    </row>
    <row r="3555" spans="1:3" x14ac:dyDescent="0.25">
      <c r="A3555" s="4"/>
      <c r="B3555" s="7"/>
      <c r="C3555" s="4"/>
    </row>
    <row r="3556" spans="1:3" x14ac:dyDescent="0.25">
      <c r="A3556" s="4"/>
      <c r="B3556" s="7"/>
      <c r="C3556" s="4"/>
    </row>
    <row r="3557" spans="1:3" x14ac:dyDescent="0.25">
      <c r="A3557" s="4"/>
      <c r="B3557" s="7"/>
      <c r="C3557" s="4"/>
    </row>
    <row r="3558" spans="1:3" x14ac:dyDescent="0.25">
      <c r="A3558" s="4"/>
      <c r="B3558" s="7"/>
      <c r="C3558" s="4"/>
    </row>
    <row r="3559" spans="1:3" x14ac:dyDescent="0.25">
      <c r="A3559" s="4"/>
      <c r="B3559" s="7"/>
      <c r="C3559" s="4"/>
    </row>
    <row r="3560" spans="1:3" x14ac:dyDescent="0.25">
      <c r="A3560" s="4"/>
      <c r="B3560" s="7"/>
      <c r="C3560" s="4"/>
    </row>
    <row r="3561" spans="1:3" x14ac:dyDescent="0.25">
      <c r="A3561" s="4"/>
      <c r="B3561" s="7"/>
      <c r="C3561" s="4"/>
    </row>
    <row r="3562" spans="1:3" x14ac:dyDescent="0.25">
      <c r="A3562" s="4"/>
      <c r="B3562" s="7"/>
      <c r="C3562" s="4"/>
    </row>
    <row r="3563" spans="1:3" x14ac:dyDescent="0.25">
      <c r="A3563" s="4"/>
      <c r="B3563" s="7"/>
      <c r="C3563" s="4"/>
    </row>
    <row r="3564" spans="1:3" x14ac:dyDescent="0.25">
      <c r="A3564" s="4"/>
      <c r="B3564" s="7"/>
      <c r="C3564" s="4"/>
    </row>
    <row r="3565" spans="1:3" x14ac:dyDescent="0.25">
      <c r="A3565" s="4"/>
      <c r="B3565" s="7"/>
      <c r="C3565" s="4"/>
    </row>
    <row r="3566" spans="1:3" x14ac:dyDescent="0.25">
      <c r="A3566" s="4"/>
      <c r="B3566" s="7"/>
      <c r="C3566" s="4"/>
    </row>
    <row r="3567" spans="1:3" x14ac:dyDescent="0.25">
      <c r="A3567" s="4"/>
      <c r="B3567" s="7"/>
      <c r="C3567" s="4"/>
    </row>
    <row r="3568" spans="1:3" x14ac:dyDescent="0.25">
      <c r="A3568" s="4"/>
      <c r="B3568" s="7"/>
      <c r="C3568" s="4"/>
    </row>
    <row r="3569" spans="1:3" x14ac:dyDescent="0.25">
      <c r="A3569" s="4"/>
      <c r="B3569" s="7"/>
      <c r="C3569" s="4"/>
    </row>
    <row r="3570" spans="1:3" x14ac:dyDescent="0.25">
      <c r="A3570" s="4"/>
      <c r="B3570" s="7"/>
      <c r="C3570" s="4"/>
    </row>
    <row r="3571" spans="1:3" x14ac:dyDescent="0.25">
      <c r="A3571" s="4"/>
      <c r="B3571" s="7"/>
      <c r="C3571" s="4"/>
    </row>
    <row r="3572" spans="1:3" x14ac:dyDescent="0.25">
      <c r="A3572" s="4"/>
      <c r="B3572" s="7"/>
      <c r="C3572" s="4"/>
    </row>
    <row r="3573" spans="1:3" x14ac:dyDescent="0.25">
      <c r="A3573" s="4"/>
      <c r="B3573" s="7"/>
      <c r="C3573" s="4"/>
    </row>
    <row r="3574" spans="1:3" x14ac:dyDescent="0.25">
      <c r="A3574" s="4"/>
      <c r="B3574" s="7"/>
      <c r="C3574" s="4"/>
    </row>
    <row r="3575" spans="1:3" x14ac:dyDescent="0.25">
      <c r="A3575" s="4"/>
      <c r="B3575" s="7"/>
      <c r="C3575" s="4"/>
    </row>
    <row r="3576" spans="1:3" x14ac:dyDescent="0.25">
      <c r="A3576" s="4"/>
      <c r="B3576" s="7"/>
      <c r="C3576" s="4"/>
    </row>
    <row r="3577" spans="1:3" x14ac:dyDescent="0.25">
      <c r="A3577" s="4"/>
      <c r="B3577" s="7"/>
      <c r="C3577" s="4"/>
    </row>
    <row r="3578" spans="1:3" x14ac:dyDescent="0.25">
      <c r="A3578" s="4"/>
      <c r="B3578" s="7"/>
      <c r="C3578" s="4"/>
    </row>
    <row r="3579" spans="1:3" x14ac:dyDescent="0.25">
      <c r="A3579" s="4"/>
      <c r="B3579" s="7"/>
      <c r="C3579" s="4"/>
    </row>
    <row r="3580" spans="1:3" x14ac:dyDescent="0.25">
      <c r="A3580" s="4"/>
      <c r="B3580" s="7"/>
      <c r="C3580" s="4"/>
    </row>
    <row r="3581" spans="1:3" x14ac:dyDescent="0.25">
      <c r="A3581" s="4"/>
      <c r="B3581" s="7"/>
      <c r="C3581" s="4"/>
    </row>
    <row r="3582" spans="1:3" x14ac:dyDescent="0.25">
      <c r="A3582" s="4"/>
      <c r="B3582" s="7"/>
      <c r="C3582" s="4"/>
    </row>
    <row r="3583" spans="1:3" x14ac:dyDescent="0.25">
      <c r="A3583" s="4"/>
      <c r="B3583" s="7"/>
      <c r="C3583" s="4"/>
    </row>
    <row r="3584" spans="1:3" x14ac:dyDescent="0.25">
      <c r="A3584" s="4"/>
      <c r="B3584" s="7"/>
      <c r="C3584" s="4"/>
    </row>
    <row r="3585" spans="1:3" x14ac:dyDescent="0.25">
      <c r="A3585" s="4"/>
      <c r="B3585" s="7"/>
      <c r="C3585" s="4"/>
    </row>
    <row r="3586" spans="1:3" x14ac:dyDescent="0.25">
      <c r="A3586" s="4"/>
      <c r="B3586" s="7"/>
      <c r="C3586" s="4"/>
    </row>
    <row r="3587" spans="1:3" x14ac:dyDescent="0.25">
      <c r="A3587" s="4"/>
      <c r="B3587" s="7"/>
      <c r="C3587" s="4"/>
    </row>
    <row r="3588" spans="1:3" x14ac:dyDescent="0.25">
      <c r="A3588" s="4"/>
      <c r="B3588" s="7"/>
      <c r="C3588" s="4"/>
    </row>
    <row r="3589" spans="1:3" x14ac:dyDescent="0.25">
      <c r="A3589" s="4"/>
      <c r="B3589" s="7"/>
      <c r="C3589" s="4"/>
    </row>
    <row r="3590" spans="1:3" x14ac:dyDescent="0.25">
      <c r="A3590" s="4"/>
      <c r="B3590" s="7"/>
      <c r="C3590" s="4"/>
    </row>
    <row r="3591" spans="1:3" x14ac:dyDescent="0.25">
      <c r="A3591" s="4"/>
      <c r="B3591" s="7"/>
      <c r="C3591" s="4"/>
    </row>
    <row r="3592" spans="1:3" x14ac:dyDescent="0.25">
      <c r="A3592" s="4"/>
      <c r="B3592" s="7"/>
      <c r="C3592" s="4"/>
    </row>
    <row r="3593" spans="1:3" x14ac:dyDescent="0.25">
      <c r="A3593" s="4"/>
      <c r="B3593" s="7"/>
      <c r="C3593" s="4"/>
    </row>
    <row r="3594" spans="1:3" x14ac:dyDescent="0.25">
      <c r="A3594" s="4"/>
      <c r="B3594" s="7"/>
      <c r="C3594" s="4"/>
    </row>
    <row r="3595" spans="1:3" x14ac:dyDescent="0.25">
      <c r="A3595" s="4"/>
      <c r="B3595" s="7"/>
      <c r="C3595" s="4"/>
    </row>
    <row r="3596" spans="1:3" x14ac:dyDescent="0.25">
      <c r="A3596" s="4"/>
      <c r="B3596" s="7"/>
      <c r="C3596" s="4"/>
    </row>
    <row r="3597" spans="1:3" x14ac:dyDescent="0.25">
      <c r="A3597" s="4"/>
      <c r="B3597" s="7"/>
      <c r="C3597" s="4"/>
    </row>
    <row r="3598" spans="1:3" x14ac:dyDescent="0.25">
      <c r="A3598" s="4"/>
      <c r="B3598" s="7"/>
      <c r="C3598" s="4"/>
    </row>
    <row r="3599" spans="1:3" x14ac:dyDescent="0.25">
      <c r="A3599" s="4"/>
      <c r="B3599" s="7"/>
      <c r="C3599" s="4"/>
    </row>
    <row r="3600" spans="1:3" x14ac:dyDescent="0.25">
      <c r="A3600" s="4"/>
      <c r="B3600" s="7"/>
      <c r="C3600" s="4"/>
    </row>
    <row r="3601" spans="1:3" x14ac:dyDescent="0.25">
      <c r="A3601" s="4"/>
      <c r="B3601" s="7"/>
      <c r="C3601" s="4"/>
    </row>
    <row r="3602" spans="1:3" x14ac:dyDescent="0.25">
      <c r="A3602" s="4"/>
      <c r="B3602" s="7"/>
      <c r="C3602" s="4"/>
    </row>
    <row r="3603" spans="1:3" x14ac:dyDescent="0.25">
      <c r="A3603" s="4"/>
      <c r="B3603" s="7"/>
      <c r="C3603" s="4"/>
    </row>
    <row r="3604" spans="1:3" x14ac:dyDescent="0.25">
      <c r="A3604" s="4"/>
      <c r="B3604" s="7"/>
      <c r="C3604" s="4"/>
    </row>
    <row r="3605" spans="1:3" x14ac:dyDescent="0.25">
      <c r="A3605" s="4"/>
      <c r="B3605" s="7"/>
      <c r="C3605" s="4"/>
    </row>
    <row r="3606" spans="1:3" x14ac:dyDescent="0.25">
      <c r="A3606" s="4"/>
      <c r="B3606" s="7"/>
      <c r="C3606" s="4"/>
    </row>
    <row r="3607" spans="1:3" x14ac:dyDescent="0.25">
      <c r="A3607" s="4"/>
      <c r="B3607" s="7"/>
      <c r="C3607" s="4"/>
    </row>
    <row r="3608" spans="1:3" x14ac:dyDescent="0.25">
      <c r="A3608" s="4"/>
      <c r="B3608" s="7"/>
      <c r="C3608" s="4"/>
    </row>
    <row r="3609" spans="1:3" x14ac:dyDescent="0.25">
      <c r="A3609" s="4"/>
      <c r="B3609" s="7"/>
      <c r="C3609" s="4"/>
    </row>
    <row r="3610" spans="1:3" x14ac:dyDescent="0.25">
      <c r="A3610" s="4"/>
      <c r="B3610" s="7"/>
      <c r="C3610" s="4"/>
    </row>
    <row r="3611" spans="1:3" x14ac:dyDescent="0.25">
      <c r="A3611" s="4"/>
      <c r="B3611" s="7"/>
      <c r="C3611" s="4"/>
    </row>
    <row r="3612" spans="1:3" x14ac:dyDescent="0.25">
      <c r="A3612" s="4"/>
      <c r="B3612" s="7"/>
      <c r="C3612" s="4"/>
    </row>
    <row r="3613" spans="1:3" x14ac:dyDescent="0.25">
      <c r="A3613" s="4"/>
      <c r="B3613" s="7"/>
      <c r="C3613" s="4"/>
    </row>
    <row r="3614" spans="1:3" x14ac:dyDescent="0.25">
      <c r="A3614" s="4"/>
      <c r="B3614" s="7"/>
      <c r="C3614" s="4"/>
    </row>
    <row r="3615" spans="1:3" x14ac:dyDescent="0.25">
      <c r="A3615" s="4"/>
      <c r="B3615" s="7"/>
      <c r="C3615" s="4"/>
    </row>
    <row r="3616" spans="1:3" x14ac:dyDescent="0.25">
      <c r="A3616" s="4"/>
      <c r="B3616" s="7"/>
      <c r="C3616" s="4"/>
    </row>
    <row r="3617" spans="1:3" x14ac:dyDescent="0.25">
      <c r="A3617" s="4"/>
      <c r="B3617" s="7"/>
      <c r="C3617" s="4"/>
    </row>
    <row r="3618" spans="1:3" x14ac:dyDescent="0.25">
      <c r="A3618" s="4"/>
      <c r="B3618" s="7"/>
      <c r="C3618" s="4"/>
    </row>
    <row r="3619" spans="1:3" x14ac:dyDescent="0.25">
      <c r="A3619" s="4"/>
      <c r="B3619" s="7"/>
      <c r="C3619" s="4"/>
    </row>
    <row r="3620" spans="1:3" x14ac:dyDescent="0.25">
      <c r="A3620" s="4"/>
      <c r="B3620" s="7"/>
      <c r="C3620" s="4"/>
    </row>
    <row r="3621" spans="1:3" x14ac:dyDescent="0.25">
      <c r="A3621" s="4"/>
      <c r="B3621" s="7"/>
      <c r="C3621" s="4"/>
    </row>
    <row r="3622" spans="1:3" x14ac:dyDescent="0.25">
      <c r="A3622" s="4"/>
      <c r="B3622" s="7"/>
      <c r="C3622" s="4"/>
    </row>
    <row r="3623" spans="1:3" x14ac:dyDescent="0.25">
      <c r="A3623" s="4"/>
      <c r="B3623" s="7"/>
      <c r="C3623" s="4"/>
    </row>
    <row r="3624" spans="1:3" x14ac:dyDescent="0.25">
      <c r="A3624" s="4"/>
      <c r="B3624" s="7"/>
      <c r="C3624" s="4"/>
    </row>
    <row r="3625" spans="1:3" x14ac:dyDescent="0.25">
      <c r="A3625" s="4"/>
      <c r="B3625" s="7"/>
      <c r="C3625" s="4"/>
    </row>
    <row r="3626" spans="1:3" x14ac:dyDescent="0.25">
      <c r="A3626" s="4"/>
      <c r="B3626" s="7"/>
      <c r="C3626" s="4"/>
    </row>
    <row r="3627" spans="1:3" x14ac:dyDescent="0.25">
      <c r="A3627" s="4"/>
      <c r="B3627" s="7"/>
      <c r="C3627" s="4"/>
    </row>
    <row r="3628" spans="1:3" x14ac:dyDescent="0.25">
      <c r="A3628" s="4"/>
      <c r="B3628" s="7"/>
      <c r="C3628" s="4"/>
    </row>
    <row r="3629" spans="1:3" x14ac:dyDescent="0.25">
      <c r="A3629" s="4"/>
      <c r="B3629" s="7"/>
      <c r="C3629" s="4"/>
    </row>
    <row r="3630" spans="1:3" x14ac:dyDescent="0.25">
      <c r="A3630" s="4"/>
      <c r="B3630" s="7"/>
      <c r="C3630" s="4"/>
    </row>
    <row r="3631" spans="1:3" x14ac:dyDescent="0.25">
      <c r="A3631" s="4"/>
      <c r="B3631" s="7"/>
      <c r="C3631" s="4"/>
    </row>
    <row r="3632" spans="1:3" x14ac:dyDescent="0.25">
      <c r="A3632" s="4"/>
      <c r="B3632" s="7"/>
      <c r="C3632" s="4"/>
    </row>
    <row r="3633" spans="1:3" x14ac:dyDescent="0.25">
      <c r="A3633" s="4"/>
      <c r="B3633" s="7"/>
      <c r="C3633" s="4"/>
    </row>
    <row r="3634" spans="1:3" x14ac:dyDescent="0.25">
      <c r="A3634" s="4"/>
      <c r="B3634" s="7"/>
      <c r="C3634" s="4"/>
    </row>
    <row r="3635" spans="1:3" x14ac:dyDescent="0.25">
      <c r="A3635" s="4"/>
      <c r="B3635" s="7"/>
      <c r="C3635" s="4"/>
    </row>
    <row r="3636" spans="1:3" x14ac:dyDescent="0.25">
      <c r="A3636" s="4"/>
      <c r="B3636" s="7"/>
      <c r="C3636" s="4"/>
    </row>
    <row r="3637" spans="1:3" x14ac:dyDescent="0.25">
      <c r="A3637" s="4"/>
      <c r="B3637" s="7"/>
      <c r="C3637" s="4"/>
    </row>
    <row r="3638" spans="1:3" x14ac:dyDescent="0.25">
      <c r="A3638" s="4"/>
      <c r="B3638" s="7"/>
      <c r="C3638" s="4"/>
    </row>
    <row r="3639" spans="1:3" x14ac:dyDescent="0.25">
      <c r="A3639" s="4"/>
      <c r="B3639" s="7"/>
      <c r="C3639" s="4"/>
    </row>
    <row r="3640" spans="1:3" x14ac:dyDescent="0.25">
      <c r="A3640" s="4"/>
      <c r="B3640" s="7"/>
      <c r="C3640" s="4"/>
    </row>
    <row r="3641" spans="1:3" x14ac:dyDescent="0.25">
      <c r="A3641" s="4"/>
      <c r="B3641" s="7"/>
      <c r="C3641" s="4"/>
    </row>
    <row r="3642" spans="1:3" x14ac:dyDescent="0.25">
      <c r="A3642" s="4"/>
      <c r="B3642" s="7"/>
      <c r="C3642" s="4"/>
    </row>
    <row r="3643" spans="1:3" x14ac:dyDescent="0.25">
      <c r="A3643" s="4"/>
      <c r="B3643" s="7"/>
      <c r="C3643" s="4"/>
    </row>
    <row r="3644" spans="1:3" x14ac:dyDescent="0.25">
      <c r="A3644" s="4"/>
      <c r="B3644" s="7"/>
      <c r="C3644" s="4"/>
    </row>
    <row r="3645" spans="1:3" x14ac:dyDescent="0.25">
      <c r="A3645" s="4"/>
      <c r="B3645" s="7"/>
      <c r="C3645" s="4"/>
    </row>
    <row r="3646" spans="1:3" x14ac:dyDescent="0.25">
      <c r="A3646" s="4"/>
      <c r="B3646" s="7"/>
      <c r="C3646" s="4"/>
    </row>
    <row r="3647" spans="1:3" x14ac:dyDescent="0.25">
      <c r="A3647" s="4"/>
      <c r="B3647" s="7"/>
      <c r="C3647" s="4"/>
    </row>
    <row r="3648" spans="1:3" x14ac:dyDescent="0.25">
      <c r="A3648" s="4"/>
      <c r="B3648" s="7"/>
      <c r="C3648" s="4"/>
    </row>
    <row r="3649" spans="1:3" x14ac:dyDescent="0.25">
      <c r="A3649" s="4"/>
      <c r="B3649" s="7"/>
      <c r="C3649" s="4"/>
    </row>
    <row r="3650" spans="1:3" x14ac:dyDescent="0.25">
      <c r="A3650" s="4"/>
      <c r="B3650" s="7"/>
      <c r="C3650" s="4"/>
    </row>
    <row r="3651" spans="1:3" x14ac:dyDescent="0.25">
      <c r="A3651" s="4"/>
      <c r="B3651" s="7"/>
      <c r="C3651" s="4"/>
    </row>
    <row r="3652" spans="1:3" x14ac:dyDescent="0.25">
      <c r="A3652" s="4"/>
      <c r="B3652" s="7"/>
      <c r="C3652" s="4"/>
    </row>
    <row r="3653" spans="1:3" x14ac:dyDescent="0.25">
      <c r="A3653" s="4"/>
      <c r="B3653" s="7"/>
      <c r="C3653" s="4"/>
    </row>
    <row r="3654" spans="1:3" x14ac:dyDescent="0.25">
      <c r="A3654" s="4"/>
      <c r="B3654" s="7"/>
      <c r="C3654" s="4"/>
    </row>
    <row r="3655" spans="1:3" x14ac:dyDescent="0.25">
      <c r="A3655" s="4"/>
      <c r="B3655" s="7"/>
      <c r="C3655" s="4"/>
    </row>
    <row r="3656" spans="1:3" x14ac:dyDescent="0.25">
      <c r="A3656" s="4"/>
      <c r="B3656" s="7"/>
      <c r="C3656" s="4"/>
    </row>
    <row r="3657" spans="1:3" x14ac:dyDescent="0.25">
      <c r="A3657" s="4"/>
      <c r="B3657" s="7"/>
      <c r="C3657" s="4"/>
    </row>
    <row r="3658" spans="1:3" x14ac:dyDescent="0.25">
      <c r="A3658" s="4"/>
      <c r="B3658" s="7"/>
      <c r="C3658" s="4"/>
    </row>
    <row r="3659" spans="1:3" x14ac:dyDescent="0.25">
      <c r="A3659" s="4"/>
      <c r="B3659" s="7"/>
      <c r="C3659" s="4"/>
    </row>
    <row r="3660" spans="1:3" x14ac:dyDescent="0.25">
      <c r="A3660" s="4"/>
      <c r="B3660" s="7"/>
      <c r="C3660" s="4"/>
    </row>
    <row r="3661" spans="1:3" x14ac:dyDescent="0.25">
      <c r="A3661" s="4"/>
      <c r="B3661" s="7"/>
      <c r="C3661" s="4"/>
    </row>
    <row r="3662" spans="1:3" x14ac:dyDescent="0.25">
      <c r="A3662" s="4"/>
      <c r="B3662" s="7"/>
      <c r="C3662" s="4"/>
    </row>
    <row r="3663" spans="1:3" x14ac:dyDescent="0.25">
      <c r="A3663" s="4"/>
      <c r="B3663" s="7"/>
      <c r="C3663" s="4"/>
    </row>
    <row r="3664" spans="1:3" x14ac:dyDescent="0.25">
      <c r="A3664" s="4"/>
      <c r="B3664" s="7"/>
      <c r="C3664" s="4"/>
    </row>
    <row r="3665" spans="1:3" x14ac:dyDescent="0.25">
      <c r="A3665" s="4"/>
      <c r="B3665" s="7"/>
      <c r="C3665" s="4"/>
    </row>
    <row r="3666" spans="1:3" x14ac:dyDescent="0.25">
      <c r="A3666" s="4"/>
      <c r="B3666" s="7"/>
      <c r="C3666" s="4"/>
    </row>
    <row r="3667" spans="1:3" x14ac:dyDescent="0.25">
      <c r="A3667" s="4"/>
      <c r="B3667" s="7"/>
      <c r="C3667" s="4"/>
    </row>
    <row r="3668" spans="1:3" x14ac:dyDescent="0.25">
      <c r="A3668" s="4"/>
      <c r="B3668" s="7"/>
      <c r="C3668" s="4"/>
    </row>
    <row r="3669" spans="1:3" x14ac:dyDescent="0.25">
      <c r="A3669" s="4"/>
      <c r="B3669" s="7"/>
      <c r="C3669" s="4"/>
    </row>
    <row r="3670" spans="1:3" x14ac:dyDescent="0.25">
      <c r="A3670" s="4"/>
      <c r="B3670" s="7"/>
      <c r="C3670" s="4"/>
    </row>
    <row r="3671" spans="1:3" x14ac:dyDescent="0.25">
      <c r="A3671" s="4"/>
      <c r="B3671" s="7"/>
      <c r="C3671" s="4"/>
    </row>
    <row r="3672" spans="1:3" x14ac:dyDescent="0.25">
      <c r="A3672" s="4"/>
      <c r="B3672" s="7"/>
      <c r="C3672" s="4"/>
    </row>
    <row r="3673" spans="1:3" x14ac:dyDescent="0.25">
      <c r="A3673" s="4"/>
      <c r="B3673" s="7"/>
      <c r="C3673" s="4"/>
    </row>
    <row r="3674" spans="1:3" x14ac:dyDescent="0.25">
      <c r="A3674" s="4"/>
      <c r="B3674" s="7"/>
      <c r="C3674" s="4"/>
    </row>
    <row r="3675" spans="1:3" x14ac:dyDescent="0.25">
      <c r="A3675" s="4"/>
      <c r="B3675" s="7"/>
      <c r="C3675" s="4"/>
    </row>
    <row r="3676" spans="1:3" x14ac:dyDescent="0.25">
      <c r="A3676" s="4"/>
      <c r="B3676" s="7"/>
      <c r="C3676" s="4"/>
    </row>
    <row r="3677" spans="1:3" x14ac:dyDescent="0.25">
      <c r="A3677" s="4"/>
      <c r="B3677" s="7"/>
      <c r="C3677" s="4"/>
    </row>
    <row r="3678" spans="1:3" x14ac:dyDescent="0.25">
      <c r="A3678" s="4"/>
      <c r="B3678" s="7"/>
      <c r="C3678" s="4"/>
    </row>
    <row r="3679" spans="1:3" x14ac:dyDescent="0.25">
      <c r="A3679" s="4"/>
      <c r="B3679" s="7"/>
      <c r="C3679" s="4"/>
    </row>
    <row r="3680" spans="1:3" x14ac:dyDescent="0.25">
      <c r="A3680" s="4"/>
      <c r="B3680" s="7"/>
      <c r="C3680" s="4"/>
    </row>
    <row r="3681" spans="1:3" x14ac:dyDescent="0.25">
      <c r="A3681" s="4"/>
      <c r="B3681" s="7"/>
      <c r="C3681" s="4"/>
    </row>
    <row r="3682" spans="1:3" x14ac:dyDescent="0.25">
      <c r="A3682" s="4"/>
      <c r="B3682" s="7"/>
      <c r="C3682" s="4"/>
    </row>
    <row r="3683" spans="1:3" x14ac:dyDescent="0.25">
      <c r="A3683" s="4"/>
      <c r="B3683" s="7"/>
      <c r="C3683" s="4"/>
    </row>
    <row r="3684" spans="1:3" x14ac:dyDescent="0.25">
      <c r="A3684" s="4"/>
      <c r="B3684" s="7"/>
      <c r="C3684" s="4"/>
    </row>
    <row r="3685" spans="1:3" x14ac:dyDescent="0.25">
      <c r="A3685" s="4"/>
      <c r="B3685" s="7"/>
      <c r="C3685" s="4"/>
    </row>
    <row r="3686" spans="1:3" x14ac:dyDescent="0.25">
      <c r="A3686" s="4"/>
      <c r="B3686" s="7"/>
      <c r="C3686" s="4"/>
    </row>
    <row r="3687" spans="1:3" x14ac:dyDescent="0.25">
      <c r="A3687" s="4"/>
      <c r="B3687" s="7"/>
      <c r="C3687" s="4"/>
    </row>
    <row r="3688" spans="1:3" x14ac:dyDescent="0.25">
      <c r="A3688" s="4"/>
      <c r="B3688" s="7"/>
      <c r="C3688" s="4"/>
    </row>
    <row r="3689" spans="1:3" x14ac:dyDescent="0.25">
      <c r="A3689" s="4"/>
      <c r="B3689" s="7"/>
      <c r="C3689" s="4"/>
    </row>
    <row r="3690" spans="1:3" x14ac:dyDescent="0.25">
      <c r="A3690" s="4"/>
      <c r="B3690" s="7"/>
      <c r="C3690" s="4"/>
    </row>
    <row r="3691" spans="1:3" x14ac:dyDescent="0.25">
      <c r="A3691" s="4"/>
      <c r="B3691" s="7"/>
      <c r="C3691" s="4"/>
    </row>
    <row r="3692" spans="1:3" x14ac:dyDescent="0.25">
      <c r="A3692" s="4"/>
      <c r="B3692" s="7"/>
      <c r="C3692" s="4"/>
    </row>
    <row r="3693" spans="1:3" x14ac:dyDescent="0.25">
      <c r="A3693" s="4"/>
      <c r="B3693" s="7"/>
      <c r="C3693" s="4"/>
    </row>
    <row r="3694" spans="1:3" x14ac:dyDescent="0.25">
      <c r="A3694" s="4"/>
      <c r="B3694" s="7"/>
      <c r="C3694" s="4"/>
    </row>
    <row r="3695" spans="1:3" x14ac:dyDescent="0.25">
      <c r="A3695" s="4"/>
      <c r="B3695" s="7"/>
      <c r="C3695" s="4"/>
    </row>
    <row r="3696" spans="1:3" x14ac:dyDescent="0.25">
      <c r="A3696" s="4"/>
      <c r="B3696" s="7"/>
      <c r="C3696" s="4"/>
    </row>
    <row r="3697" spans="1:3" x14ac:dyDescent="0.25">
      <c r="A3697" s="4"/>
      <c r="B3697" s="7"/>
      <c r="C3697" s="4"/>
    </row>
    <row r="3698" spans="1:3" x14ac:dyDescent="0.25">
      <c r="A3698" s="4"/>
      <c r="B3698" s="7"/>
      <c r="C3698" s="4"/>
    </row>
    <row r="3699" spans="1:3" x14ac:dyDescent="0.25">
      <c r="A3699" s="4"/>
      <c r="B3699" s="7"/>
      <c r="C3699" s="4"/>
    </row>
    <row r="3700" spans="1:3" x14ac:dyDescent="0.25">
      <c r="A3700" s="4"/>
      <c r="B3700" s="7"/>
      <c r="C3700" s="4"/>
    </row>
    <row r="3701" spans="1:3" x14ac:dyDescent="0.25">
      <c r="A3701" s="4"/>
      <c r="B3701" s="7"/>
      <c r="C3701" s="4"/>
    </row>
    <row r="3702" spans="1:3" x14ac:dyDescent="0.25">
      <c r="A3702" s="4"/>
      <c r="B3702" s="7"/>
      <c r="C3702" s="4"/>
    </row>
    <row r="3703" spans="1:3" x14ac:dyDescent="0.25">
      <c r="A3703" s="4"/>
      <c r="B3703" s="7"/>
      <c r="C3703" s="4"/>
    </row>
    <row r="3704" spans="1:3" x14ac:dyDescent="0.25">
      <c r="A3704" s="4"/>
      <c r="B3704" s="7"/>
      <c r="C3704" s="4"/>
    </row>
  </sheetData>
  <phoneticPr fontId="25"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C2D5-0654-404B-86CF-6B3CE5467B0A}">
  <sheetPr>
    <tabColor rgb="FF00B0F0"/>
  </sheetPr>
  <dimension ref="A1:F3501"/>
  <sheetViews>
    <sheetView workbookViewId="0">
      <selection activeCell="A2" sqref="A2:F1954"/>
    </sheetView>
  </sheetViews>
  <sheetFormatPr defaultRowHeight="15" x14ac:dyDescent="0.25"/>
  <cols>
    <col min="1" max="1" width="10.5703125" bestFit="1" customWidth="1"/>
    <col min="2" max="2" width="36.42578125" bestFit="1" customWidth="1"/>
    <col min="3" max="3" width="19.5703125" bestFit="1" customWidth="1"/>
    <col min="4" max="4" width="11.85546875" bestFit="1" customWidth="1"/>
    <col min="5" max="5" width="20.85546875" bestFit="1" customWidth="1"/>
    <col min="6" max="6" width="23.42578125" bestFit="1" customWidth="1"/>
  </cols>
  <sheetData>
    <row r="1" spans="1:6" x14ac:dyDescent="0.25">
      <c r="A1" s="6" t="s">
        <v>4501</v>
      </c>
      <c r="B1" s="6" t="s">
        <v>4510</v>
      </c>
      <c r="C1" s="6" t="s">
        <v>20</v>
      </c>
      <c r="D1" s="6" t="s">
        <v>135</v>
      </c>
      <c r="E1" s="6" t="s">
        <v>4511</v>
      </c>
      <c r="F1" s="6" t="s">
        <v>4512</v>
      </c>
    </row>
    <row r="2" spans="1:6" ht="25.5" x14ac:dyDescent="0.25">
      <c r="A2" s="83" t="s">
        <v>5530</v>
      </c>
      <c r="B2" s="83" t="s">
        <v>4530</v>
      </c>
      <c r="C2" s="82">
        <v>46006.041666666664</v>
      </c>
      <c r="D2" s="83" t="s">
        <v>4505</v>
      </c>
      <c r="E2" s="82">
        <v>46001.007245370369</v>
      </c>
      <c r="F2" s="83" t="s">
        <v>4505</v>
      </c>
    </row>
    <row r="3" spans="1:6" ht="25.5" x14ac:dyDescent="0.25">
      <c r="A3" s="83" t="s">
        <v>6627</v>
      </c>
      <c r="B3" s="83" t="s">
        <v>4530</v>
      </c>
      <c r="C3" s="82"/>
      <c r="D3" s="83" t="s">
        <v>4530</v>
      </c>
      <c r="E3" s="82">
        <v>46006.033229166664</v>
      </c>
      <c r="F3" s="83" t="s">
        <v>4505</v>
      </c>
    </row>
    <row r="4" spans="1:6" ht="25.5" x14ac:dyDescent="0.25">
      <c r="A4" s="83" t="s">
        <v>6628</v>
      </c>
      <c r="B4" s="83" t="s">
        <v>4530</v>
      </c>
      <c r="C4" s="82">
        <v>46006</v>
      </c>
      <c r="D4" s="83" t="s">
        <v>167</v>
      </c>
      <c r="E4" s="82">
        <v>46000.965810185182</v>
      </c>
      <c r="F4" s="83" t="s">
        <v>167</v>
      </c>
    </row>
    <row r="5" spans="1:6" ht="25.5" x14ac:dyDescent="0.25">
      <c r="A5" s="83" t="s">
        <v>8773</v>
      </c>
      <c r="B5" s="83" t="s">
        <v>5768</v>
      </c>
      <c r="C5" s="82">
        <v>46001.404699074075</v>
      </c>
      <c r="D5" s="83" t="s">
        <v>4558</v>
      </c>
      <c r="E5" s="82"/>
      <c r="F5" s="83" t="s">
        <v>4530</v>
      </c>
    </row>
    <row r="6" spans="1:6" ht="25.5" x14ac:dyDescent="0.25">
      <c r="A6" s="83" t="s">
        <v>8774</v>
      </c>
      <c r="B6" s="83" t="s">
        <v>5231</v>
      </c>
      <c r="C6" s="82">
        <v>46002.553171296298</v>
      </c>
      <c r="D6" s="83" t="s">
        <v>4505</v>
      </c>
      <c r="E6" s="82"/>
      <c r="F6" s="83" t="s">
        <v>4530</v>
      </c>
    </row>
    <row r="7" spans="1:6" ht="25.5" x14ac:dyDescent="0.25">
      <c r="A7" s="83" t="s">
        <v>8775</v>
      </c>
      <c r="B7" s="83" t="s">
        <v>5229</v>
      </c>
      <c r="C7" s="82">
        <v>46002.556122685186</v>
      </c>
      <c r="D7" s="83" t="s">
        <v>4505</v>
      </c>
      <c r="E7" s="82"/>
      <c r="F7" s="83" t="s">
        <v>4530</v>
      </c>
    </row>
    <row r="8" spans="1:6" ht="25.5" x14ac:dyDescent="0.25">
      <c r="A8" s="83" t="s">
        <v>8776</v>
      </c>
      <c r="B8" s="83" t="s">
        <v>5228</v>
      </c>
      <c r="C8" s="82">
        <v>46002.556458333333</v>
      </c>
      <c r="D8" s="83" t="s">
        <v>4505</v>
      </c>
      <c r="E8" s="82"/>
      <c r="F8" s="83" t="s">
        <v>4530</v>
      </c>
    </row>
    <row r="9" spans="1:6" ht="25.5" x14ac:dyDescent="0.25">
      <c r="A9" s="83" t="s">
        <v>8777</v>
      </c>
      <c r="B9" s="83" t="s">
        <v>5225</v>
      </c>
      <c r="C9" s="82">
        <v>46002.552407407406</v>
      </c>
      <c r="D9" s="83" t="s">
        <v>4505</v>
      </c>
      <c r="E9" s="82"/>
      <c r="F9" s="83" t="s">
        <v>4530</v>
      </c>
    </row>
    <row r="10" spans="1:6" ht="25.5" x14ac:dyDescent="0.25">
      <c r="A10" s="83" t="s">
        <v>8778</v>
      </c>
      <c r="B10" s="83" t="s">
        <v>5154</v>
      </c>
      <c r="C10" s="82">
        <v>46002.551782407405</v>
      </c>
      <c r="D10" s="83" t="s">
        <v>4505</v>
      </c>
      <c r="E10" s="82"/>
      <c r="F10" s="83" t="s">
        <v>4530</v>
      </c>
    </row>
    <row r="11" spans="1:6" ht="25.5" x14ac:dyDescent="0.25">
      <c r="A11" s="83" t="s">
        <v>8779</v>
      </c>
      <c r="B11" s="83" t="s">
        <v>4915</v>
      </c>
      <c r="C11" s="82">
        <v>46002.551122685189</v>
      </c>
      <c r="D11" s="83" t="s">
        <v>4505</v>
      </c>
      <c r="E11" s="82"/>
      <c r="F11" s="83" t="s">
        <v>4530</v>
      </c>
    </row>
    <row r="12" spans="1:6" ht="25.5" x14ac:dyDescent="0.25">
      <c r="A12" s="83" t="s">
        <v>8780</v>
      </c>
      <c r="B12" s="83" t="s">
        <v>4911</v>
      </c>
      <c r="C12" s="82">
        <v>46002.551342592589</v>
      </c>
      <c r="D12" s="83" t="s">
        <v>4505</v>
      </c>
      <c r="E12" s="82"/>
      <c r="F12" s="83" t="s">
        <v>4530</v>
      </c>
    </row>
    <row r="13" spans="1:6" ht="25.5" x14ac:dyDescent="0.25">
      <c r="A13" s="83" t="s">
        <v>8781</v>
      </c>
      <c r="B13" s="83" t="s">
        <v>4859</v>
      </c>
      <c r="C13" s="82">
        <v>46002.543703703705</v>
      </c>
      <c r="D13" s="83" t="s">
        <v>4505</v>
      </c>
      <c r="E13" s="82"/>
      <c r="F13" s="83" t="s">
        <v>4530</v>
      </c>
    </row>
    <row r="14" spans="1:6" ht="25.5" x14ac:dyDescent="0.25">
      <c r="A14" s="83" t="s">
        <v>8782</v>
      </c>
      <c r="B14" s="83" t="s">
        <v>4837</v>
      </c>
      <c r="C14" s="82">
        <v>46002.540023148147</v>
      </c>
      <c r="D14" s="83" t="s">
        <v>4505</v>
      </c>
      <c r="E14" s="82"/>
      <c r="F14" s="83" t="s">
        <v>4530</v>
      </c>
    </row>
    <row r="15" spans="1:6" ht="25.5" x14ac:dyDescent="0.25">
      <c r="A15" s="83" t="s">
        <v>8783</v>
      </c>
      <c r="B15" s="83" t="s">
        <v>4833</v>
      </c>
      <c r="C15" s="82">
        <v>46002.539085648146</v>
      </c>
      <c r="D15" s="83" t="s">
        <v>4505</v>
      </c>
      <c r="E15" s="82"/>
      <c r="F15" s="83" t="s">
        <v>4530</v>
      </c>
    </row>
    <row r="16" spans="1:6" ht="25.5" x14ac:dyDescent="0.25">
      <c r="A16" s="83" t="s">
        <v>8784</v>
      </c>
      <c r="B16" s="83" t="s">
        <v>4831</v>
      </c>
      <c r="C16" s="82">
        <v>46002.543668981481</v>
      </c>
      <c r="D16" s="83" t="s">
        <v>4505</v>
      </c>
      <c r="E16" s="82"/>
      <c r="F16" s="83" t="s">
        <v>4530</v>
      </c>
    </row>
    <row r="17" spans="1:6" ht="25.5" x14ac:dyDescent="0.25">
      <c r="A17" s="83" t="s">
        <v>8785</v>
      </c>
      <c r="B17" s="83" t="s">
        <v>4827</v>
      </c>
      <c r="C17" s="82">
        <v>46002.544594907406</v>
      </c>
      <c r="D17" s="83" t="s">
        <v>4505</v>
      </c>
      <c r="E17" s="82"/>
      <c r="F17" s="83" t="s">
        <v>4530</v>
      </c>
    </row>
    <row r="18" spans="1:6" ht="25.5" x14ac:dyDescent="0.25">
      <c r="A18" s="83" t="s">
        <v>8786</v>
      </c>
      <c r="B18" s="83" t="s">
        <v>4825</v>
      </c>
      <c r="C18" s="82">
        <v>46002.520011574074</v>
      </c>
      <c r="D18" s="83" t="s">
        <v>4505</v>
      </c>
      <c r="E18" s="82"/>
      <c r="F18" s="83" t="s">
        <v>4530</v>
      </c>
    </row>
    <row r="19" spans="1:6" ht="25.5" x14ac:dyDescent="0.25">
      <c r="A19" s="83" t="s">
        <v>8787</v>
      </c>
      <c r="B19" s="83" t="s">
        <v>4824</v>
      </c>
      <c r="C19" s="82">
        <v>46002.527928240743</v>
      </c>
      <c r="D19" s="83" t="s">
        <v>4505</v>
      </c>
      <c r="E19" s="82"/>
      <c r="F19" s="83" t="s">
        <v>4530</v>
      </c>
    </row>
    <row r="20" spans="1:6" ht="25.5" x14ac:dyDescent="0.25">
      <c r="A20" s="83" t="s">
        <v>8788</v>
      </c>
      <c r="B20" s="83" t="s">
        <v>4822</v>
      </c>
      <c r="C20" s="82">
        <v>46002.529039351852</v>
      </c>
      <c r="D20" s="83" t="s">
        <v>4505</v>
      </c>
      <c r="E20" s="82"/>
      <c r="F20" s="83" t="s">
        <v>4530</v>
      </c>
    </row>
    <row r="21" spans="1:6" ht="25.5" x14ac:dyDescent="0.25">
      <c r="A21" s="83" t="s">
        <v>8789</v>
      </c>
      <c r="B21" s="83" t="s">
        <v>4821</v>
      </c>
      <c r="C21" s="82">
        <v>46002.529548611114</v>
      </c>
      <c r="D21" s="83" t="s">
        <v>4505</v>
      </c>
      <c r="E21" s="82"/>
      <c r="F21" s="83" t="s">
        <v>4530</v>
      </c>
    </row>
    <row r="22" spans="1:6" ht="25.5" x14ac:dyDescent="0.25">
      <c r="A22" s="83" t="s">
        <v>8790</v>
      </c>
      <c r="B22" s="83" t="s">
        <v>4820</v>
      </c>
      <c r="C22" s="82">
        <v>46002.533043981479</v>
      </c>
      <c r="D22" s="83" t="s">
        <v>4505</v>
      </c>
      <c r="E22" s="82"/>
      <c r="F22" s="83" t="s">
        <v>4530</v>
      </c>
    </row>
    <row r="23" spans="1:6" ht="25.5" x14ac:dyDescent="0.25">
      <c r="A23" s="83" t="s">
        <v>8791</v>
      </c>
      <c r="B23" s="83" t="s">
        <v>4819</v>
      </c>
      <c r="C23" s="82">
        <v>46002.534814814811</v>
      </c>
      <c r="D23" s="83" t="s">
        <v>4505</v>
      </c>
      <c r="E23" s="82"/>
      <c r="F23" s="83" t="s">
        <v>4530</v>
      </c>
    </row>
    <row r="24" spans="1:6" ht="25.5" x14ac:dyDescent="0.25">
      <c r="A24" s="83" t="s">
        <v>8792</v>
      </c>
      <c r="B24" s="83" t="s">
        <v>4818</v>
      </c>
      <c r="C24" s="82">
        <v>46002.539814814816</v>
      </c>
      <c r="D24" s="83" t="s">
        <v>4505</v>
      </c>
      <c r="E24" s="82"/>
      <c r="F24" s="83" t="s">
        <v>4530</v>
      </c>
    </row>
    <row r="25" spans="1:6" ht="25.5" x14ac:dyDescent="0.25">
      <c r="A25" s="83" t="s">
        <v>8793</v>
      </c>
      <c r="B25" s="83" t="s">
        <v>4804</v>
      </c>
      <c r="C25" s="82">
        <v>46002.550358796296</v>
      </c>
      <c r="D25" s="83" t="s">
        <v>4505</v>
      </c>
      <c r="E25" s="82"/>
      <c r="F25" s="83" t="s">
        <v>4530</v>
      </c>
    </row>
    <row r="26" spans="1:6" ht="25.5" x14ac:dyDescent="0.25">
      <c r="A26" s="83" t="s">
        <v>8794</v>
      </c>
      <c r="B26" s="83" t="s">
        <v>4752</v>
      </c>
      <c r="C26" s="82">
        <v>46002.518634259257</v>
      </c>
      <c r="D26" s="83" t="s">
        <v>4505</v>
      </c>
      <c r="E26" s="82"/>
      <c r="F26" s="83" t="s">
        <v>4530</v>
      </c>
    </row>
    <row r="27" spans="1:6" ht="25.5" x14ac:dyDescent="0.25">
      <c r="A27" s="83" t="s">
        <v>6629</v>
      </c>
      <c r="B27" s="83" t="s">
        <v>4530</v>
      </c>
      <c r="C27" s="82">
        <v>46005.916666666664</v>
      </c>
      <c r="D27" s="83" t="s">
        <v>167</v>
      </c>
      <c r="E27" s="82">
        <v>46000.877245370371</v>
      </c>
      <c r="F27" s="83" t="s">
        <v>167</v>
      </c>
    </row>
    <row r="28" spans="1:6" ht="25.5" x14ac:dyDescent="0.25">
      <c r="A28" s="83" t="s">
        <v>6633</v>
      </c>
      <c r="B28" s="83" t="s">
        <v>4530</v>
      </c>
      <c r="C28" s="82">
        <v>46005.912060185183</v>
      </c>
      <c r="D28" s="83" t="s">
        <v>4504</v>
      </c>
      <c r="E28" s="82">
        <v>46005.912060185183</v>
      </c>
      <c r="F28" s="83" t="s">
        <v>4504</v>
      </c>
    </row>
    <row r="29" spans="1:6" ht="25.5" x14ac:dyDescent="0.25">
      <c r="A29" s="83" t="s">
        <v>6634</v>
      </c>
      <c r="B29" s="83" t="s">
        <v>4530</v>
      </c>
      <c r="C29" s="82"/>
      <c r="D29" s="83" t="s">
        <v>4530</v>
      </c>
      <c r="E29" s="82">
        <v>46005.90792824074</v>
      </c>
      <c r="F29" s="83" t="s">
        <v>4505</v>
      </c>
    </row>
    <row r="30" spans="1:6" ht="25.5" x14ac:dyDescent="0.25">
      <c r="A30" s="83" t="s">
        <v>8795</v>
      </c>
      <c r="B30" s="83" t="s">
        <v>6636</v>
      </c>
      <c r="C30" s="82">
        <v>46005.886863425927</v>
      </c>
      <c r="D30" s="83" t="s">
        <v>381</v>
      </c>
      <c r="E30" s="82"/>
      <c r="F30" s="83" t="s">
        <v>4530</v>
      </c>
    </row>
    <row r="31" spans="1:6" ht="25.5" x14ac:dyDescent="0.25">
      <c r="A31" s="83" t="s">
        <v>6637</v>
      </c>
      <c r="B31" s="83" t="s">
        <v>4530</v>
      </c>
      <c r="C31" s="82">
        <v>46005.875</v>
      </c>
      <c r="D31" s="83" t="s">
        <v>4505</v>
      </c>
      <c r="E31" s="82">
        <v>46000.853703703702</v>
      </c>
      <c r="F31" s="83" t="s">
        <v>4505</v>
      </c>
    </row>
    <row r="32" spans="1:6" ht="25.5" x14ac:dyDescent="0.25">
      <c r="A32" s="83" t="s">
        <v>6639</v>
      </c>
      <c r="B32" s="83" t="s">
        <v>4530</v>
      </c>
      <c r="C32" s="82">
        <v>46005.833333333336</v>
      </c>
      <c r="D32" s="83" t="s">
        <v>4505</v>
      </c>
      <c r="E32" s="82">
        <v>46000.801307870373</v>
      </c>
      <c r="F32" s="83" t="s">
        <v>4505</v>
      </c>
    </row>
    <row r="33" spans="1:6" ht="25.5" x14ac:dyDescent="0.25">
      <c r="A33" s="83" t="s">
        <v>6640</v>
      </c>
      <c r="B33" s="83" t="s">
        <v>4530</v>
      </c>
      <c r="C33" s="82"/>
      <c r="D33" s="83" t="s">
        <v>4530</v>
      </c>
      <c r="E33" s="82">
        <v>46005.822152777779</v>
      </c>
      <c r="F33" s="83" t="s">
        <v>381</v>
      </c>
    </row>
    <row r="34" spans="1:6" ht="25.5" x14ac:dyDescent="0.25">
      <c r="A34" s="83" t="s">
        <v>6641</v>
      </c>
      <c r="B34" s="83" t="s">
        <v>4530</v>
      </c>
      <c r="C34" s="82"/>
      <c r="D34" s="83" t="s">
        <v>4530</v>
      </c>
      <c r="E34" s="82">
        <v>46005.795636574076</v>
      </c>
      <c r="F34" s="83" t="s">
        <v>381</v>
      </c>
    </row>
    <row r="35" spans="1:6" ht="25.5" x14ac:dyDescent="0.25">
      <c r="A35" s="83" t="s">
        <v>4721</v>
      </c>
      <c r="B35" s="83" t="s">
        <v>4530</v>
      </c>
      <c r="C35" s="82">
        <v>46005.791678240741</v>
      </c>
      <c r="D35" s="83" t="s">
        <v>4505</v>
      </c>
      <c r="E35" s="82">
        <v>46000.762974537036</v>
      </c>
      <c r="F35" s="83" t="s">
        <v>4505</v>
      </c>
    </row>
    <row r="36" spans="1:6" ht="25.5" x14ac:dyDescent="0.25">
      <c r="A36" s="83" t="s">
        <v>6642</v>
      </c>
      <c r="B36" s="83" t="s">
        <v>4530</v>
      </c>
      <c r="C36" s="82">
        <v>46005.750081018516</v>
      </c>
      <c r="D36" s="83" t="s">
        <v>7</v>
      </c>
      <c r="E36" s="82">
        <v>46000.721458333333</v>
      </c>
      <c r="F36" s="83" t="s">
        <v>7</v>
      </c>
    </row>
    <row r="37" spans="1:6" ht="25.5" x14ac:dyDescent="0.25">
      <c r="A37" s="83" t="s">
        <v>5252</v>
      </c>
      <c r="B37" s="83" t="s">
        <v>4530</v>
      </c>
      <c r="C37" s="82">
        <v>46005.750069444446</v>
      </c>
      <c r="D37" s="83" t="s">
        <v>4505</v>
      </c>
      <c r="E37" s="82">
        <v>46000.739270833335</v>
      </c>
      <c r="F37" s="83" t="s">
        <v>4505</v>
      </c>
    </row>
    <row r="38" spans="1:6" ht="25.5" x14ac:dyDescent="0.25">
      <c r="A38" s="83" t="s">
        <v>6643</v>
      </c>
      <c r="B38" s="83" t="s">
        <v>4530</v>
      </c>
      <c r="C38" s="82">
        <v>46005.750069444446</v>
      </c>
      <c r="D38" s="83" t="s">
        <v>4536</v>
      </c>
      <c r="E38" s="82">
        <v>46000.723946759259</v>
      </c>
      <c r="F38" s="83" t="s">
        <v>4536</v>
      </c>
    </row>
    <row r="39" spans="1:6" ht="25.5" x14ac:dyDescent="0.25">
      <c r="A39" s="83" t="s">
        <v>6644</v>
      </c>
      <c r="B39" s="83" t="s">
        <v>4530</v>
      </c>
      <c r="C39" s="82">
        <v>46005.750057870369</v>
      </c>
      <c r="D39" s="83" t="s">
        <v>7</v>
      </c>
      <c r="E39" s="82">
        <v>46000.742881944447</v>
      </c>
      <c r="F39" s="83" t="s">
        <v>7</v>
      </c>
    </row>
    <row r="40" spans="1:6" ht="25.5" x14ac:dyDescent="0.25">
      <c r="A40" s="83" t="s">
        <v>4923</v>
      </c>
      <c r="B40" s="83" t="s">
        <v>4530</v>
      </c>
      <c r="C40" s="82">
        <v>46005.7500462963</v>
      </c>
      <c r="D40" s="83" t="s">
        <v>4505</v>
      </c>
      <c r="E40" s="82">
        <v>46000.739849537036</v>
      </c>
      <c r="F40" s="83" t="s">
        <v>4505</v>
      </c>
    </row>
    <row r="41" spans="1:6" ht="25.5" x14ac:dyDescent="0.25">
      <c r="A41" s="83" t="s">
        <v>4652</v>
      </c>
      <c r="B41" s="83" t="s">
        <v>4530</v>
      </c>
      <c r="C41" s="82">
        <v>46005.7500462963</v>
      </c>
      <c r="D41" s="83" t="s">
        <v>4505</v>
      </c>
      <c r="E41" s="82">
        <v>46000.741828703707</v>
      </c>
      <c r="F41" s="83" t="s">
        <v>4505</v>
      </c>
    </row>
    <row r="42" spans="1:6" ht="25.5" x14ac:dyDescent="0.25">
      <c r="A42" s="83" t="s">
        <v>6645</v>
      </c>
      <c r="B42" s="83" t="s">
        <v>4530</v>
      </c>
      <c r="C42" s="82">
        <v>46005.750034722223</v>
      </c>
      <c r="D42" s="83" t="s">
        <v>12</v>
      </c>
      <c r="E42" s="82">
        <v>46000.726886574077</v>
      </c>
      <c r="F42" s="83" t="s">
        <v>12</v>
      </c>
    </row>
    <row r="43" spans="1:6" ht="25.5" x14ac:dyDescent="0.25">
      <c r="A43" s="83" t="s">
        <v>4565</v>
      </c>
      <c r="B43" s="83" t="s">
        <v>4530</v>
      </c>
      <c r="C43" s="82">
        <v>46005.750023148146</v>
      </c>
      <c r="D43" s="83" t="s">
        <v>4505</v>
      </c>
      <c r="E43" s="82">
        <v>46000.708344907405</v>
      </c>
      <c r="F43" s="83" t="s">
        <v>4505</v>
      </c>
    </row>
    <row r="44" spans="1:6" ht="25.5" x14ac:dyDescent="0.25">
      <c r="A44" s="83" t="s">
        <v>4582</v>
      </c>
      <c r="B44" s="83" t="s">
        <v>4530</v>
      </c>
      <c r="C44" s="82">
        <v>46005.750011574077</v>
      </c>
      <c r="D44" s="83" t="s">
        <v>4505</v>
      </c>
      <c r="E44" s="82">
        <v>46000.740706018521</v>
      </c>
      <c r="F44" s="83" t="s">
        <v>4505</v>
      </c>
    </row>
    <row r="45" spans="1:6" ht="25.5" x14ac:dyDescent="0.25">
      <c r="A45" s="83" t="s">
        <v>5861</v>
      </c>
      <c r="B45" s="83" t="s">
        <v>4530</v>
      </c>
      <c r="C45" s="82">
        <v>46005.75</v>
      </c>
      <c r="D45" s="83" t="s">
        <v>4505</v>
      </c>
      <c r="E45" s="82">
        <v>46000.737395833334</v>
      </c>
      <c r="F45" s="83" t="s">
        <v>4505</v>
      </c>
    </row>
    <row r="46" spans="1:6" ht="25.5" x14ac:dyDescent="0.25">
      <c r="A46" s="83" t="s">
        <v>5816</v>
      </c>
      <c r="B46" s="83" t="s">
        <v>4530</v>
      </c>
      <c r="C46" s="82">
        <v>46005.708391203705</v>
      </c>
      <c r="D46" s="83" t="s">
        <v>4536</v>
      </c>
      <c r="E46" s="82">
        <v>46000.67863425926</v>
      </c>
      <c r="F46" s="83" t="s">
        <v>4536</v>
      </c>
    </row>
    <row r="47" spans="1:6" ht="25.5" x14ac:dyDescent="0.25">
      <c r="A47" s="83" t="s">
        <v>8796</v>
      </c>
      <c r="B47" s="83" t="s">
        <v>4530</v>
      </c>
      <c r="C47" s="82">
        <v>46005.708379629628</v>
      </c>
      <c r="D47" s="83" t="s">
        <v>8</v>
      </c>
      <c r="E47" s="82">
        <v>46000.693425925929</v>
      </c>
      <c r="F47" s="83" t="s">
        <v>8</v>
      </c>
    </row>
    <row r="48" spans="1:6" ht="25.5" x14ac:dyDescent="0.25">
      <c r="A48" s="83" t="s">
        <v>6651</v>
      </c>
      <c r="B48" s="83" t="s">
        <v>4530</v>
      </c>
      <c r="C48" s="82">
        <v>46005.708379629628</v>
      </c>
      <c r="D48" s="83" t="s">
        <v>4505</v>
      </c>
      <c r="E48" s="82">
        <v>46000.667291666665</v>
      </c>
      <c r="F48" s="83" t="s">
        <v>4505</v>
      </c>
    </row>
    <row r="49" spans="1:6" ht="25.5" x14ac:dyDescent="0.25">
      <c r="A49" s="83" t="s">
        <v>5058</v>
      </c>
      <c r="B49" s="83" t="s">
        <v>4530</v>
      </c>
      <c r="C49" s="82">
        <v>46005.708368055559</v>
      </c>
      <c r="D49" s="83" t="s">
        <v>4505</v>
      </c>
      <c r="E49" s="82">
        <v>46000.681388888886</v>
      </c>
      <c r="F49" s="83" t="s">
        <v>4505</v>
      </c>
    </row>
    <row r="50" spans="1:6" ht="25.5" x14ac:dyDescent="0.25">
      <c r="A50" s="83" t="s">
        <v>6654</v>
      </c>
      <c r="B50" s="83" t="s">
        <v>4530</v>
      </c>
      <c r="C50" s="82">
        <v>46005.708356481482</v>
      </c>
      <c r="D50" s="83" t="s">
        <v>12</v>
      </c>
      <c r="E50" s="82">
        <v>46000.692824074074</v>
      </c>
      <c r="F50" s="83" t="s">
        <v>12</v>
      </c>
    </row>
    <row r="51" spans="1:6" ht="25.5" x14ac:dyDescent="0.25">
      <c r="A51" s="83" t="s">
        <v>6652</v>
      </c>
      <c r="B51" s="83" t="s">
        <v>4530</v>
      </c>
      <c r="C51" s="82">
        <v>46005.708356481482</v>
      </c>
      <c r="D51" s="83" t="s">
        <v>8</v>
      </c>
      <c r="E51" s="82">
        <v>46000.681377314817</v>
      </c>
      <c r="F51" s="83" t="s">
        <v>8</v>
      </c>
    </row>
    <row r="52" spans="1:6" ht="25.5" x14ac:dyDescent="0.25">
      <c r="A52" s="83" t="s">
        <v>6655</v>
      </c>
      <c r="B52" s="83" t="s">
        <v>4530</v>
      </c>
      <c r="C52" s="82">
        <v>46005.708344907405</v>
      </c>
      <c r="D52" s="83" t="s">
        <v>13</v>
      </c>
      <c r="E52" s="82">
        <v>46000.679664351854</v>
      </c>
      <c r="F52" s="83" t="s">
        <v>13</v>
      </c>
    </row>
    <row r="53" spans="1:6" ht="25.5" x14ac:dyDescent="0.25">
      <c r="A53" s="83" t="s">
        <v>8797</v>
      </c>
      <c r="B53" s="83" t="s">
        <v>4530</v>
      </c>
      <c r="C53" s="82">
        <v>46005.708344907405</v>
      </c>
      <c r="D53" s="83" t="s">
        <v>8</v>
      </c>
      <c r="E53" s="82">
        <v>46000.691087962965</v>
      </c>
      <c r="F53" s="83" t="s">
        <v>8</v>
      </c>
    </row>
    <row r="54" spans="1:6" ht="25.5" x14ac:dyDescent="0.25">
      <c r="A54" s="83" t="s">
        <v>5067</v>
      </c>
      <c r="B54" s="83" t="s">
        <v>4530</v>
      </c>
      <c r="C54" s="82">
        <v>46005.708333333336</v>
      </c>
      <c r="D54" s="83" t="s">
        <v>4505</v>
      </c>
      <c r="E54" s="82">
        <v>46000.701249999998</v>
      </c>
      <c r="F54" s="83" t="s">
        <v>4505</v>
      </c>
    </row>
    <row r="55" spans="1:6" ht="25.5" x14ac:dyDescent="0.25">
      <c r="A55" s="83" t="s">
        <v>6658</v>
      </c>
      <c r="B55" s="83" t="s">
        <v>4530</v>
      </c>
      <c r="C55" s="82">
        <v>46005.66679398148</v>
      </c>
      <c r="D55" s="83" t="s">
        <v>12</v>
      </c>
      <c r="E55" s="82">
        <v>46000.628078703703</v>
      </c>
      <c r="F55" s="83" t="s">
        <v>12</v>
      </c>
    </row>
    <row r="56" spans="1:6" ht="25.5" x14ac:dyDescent="0.25">
      <c r="A56" s="83" t="s">
        <v>6657</v>
      </c>
      <c r="B56" s="83" t="s">
        <v>4530</v>
      </c>
      <c r="C56" s="82">
        <v>46005.66679398148</v>
      </c>
      <c r="D56" s="83" t="s">
        <v>4505</v>
      </c>
      <c r="E56" s="82">
        <v>46000.662951388891</v>
      </c>
      <c r="F56" s="83" t="s">
        <v>4505</v>
      </c>
    </row>
    <row r="57" spans="1:6" ht="25.5" x14ac:dyDescent="0.25">
      <c r="A57" s="83" t="s">
        <v>4835</v>
      </c>
      <c r="B57" s="83" t="s">
        <v>4530</v>
      </c>
      <c r="C57" s="82">
        <v>46005.66678240741</v>
      </c>
      <c r="D57" s="83" t="s">
        <v>4505</v>
      </c>
      <c r="E57" s="82">
        <v>46000.634340277778</v>
      </c>
      <c r="F57" s="83" t="s">
        <v>4505</v>
      </c>
    </row>
    <row r="58" spans="1:6" ht="25.5" x14ac:dyDescent="0.25">
      <c r="A58" s="83" t="s">
        <v>6659</v>
      </c>
      <c r="B58" s="83" t="s">
        <v>4530</v>
      </c>
      <c r="C58" s="82">
        <v>46005.66678240741</v>
      </c>
      <c r="D58" s="83" t="s">
        <v>4505</v>
      </c>
      <c r="E58" s="82">
        <v>46000.661747685182</v>
      </c>
      <c r="F58" s="83" t="s">
        <v>4505</v>
      </c>
    </row>
    <row r="59" spans="1:6" ht="25.5" x14ac:dyDescent="0.25">
      <c r="A59" s="83" t="s">
        <v>5849</v>
      </c>
      <c r="B59" s="83" t="s">
        <v>4530</v>
      </c>
      <c r="C59" s="82">
        <v>46005.666770833333</v>
      </c>
      <c r="D59" s="83" t="s">
        <v>4505</v>
      </c>
      <c r="E59" s="82">
        <v>46000.649756944447</v>
      </c>
      <c r="F59" s="83" t="s">
        <v>4505</v>
      </c>
    </row>
    <row r="60" spans="1:6" ht="25.5" x14ac:dyDescent="0.25">
      <c r="A60" s="83" t="s">
        <v>6660</v>
      </c>
      <c r="B60" s="83" t="s">
        <v>4530</v>
      </c>
      <c r="C60" s="82">
        <v>46005.666770833333</v>
      </c>
      <c r="D60" s="83" t="s">
        <v>13</v>
      </c>
      <c r="E60" s="82">
        <v>46000.647951388892</v>
      </c>
      <c r="F60" s="83" t="s">
        <v>13</v>
      </c>
    </row>
    <row r="61" spans="1:6" ht="25.5" x14ac:dyDescent="0.25">
      <c r="A61" s="83" t="s">
        <v>6661</v>
      </c>
      <c r="B61" s="83" t="s">
        <v>4530</v>
      </c>
      <c r="C61" s="82">
        <v>46005.666759259257</v>
      </c>
      <c r="D61" s="83" t="s">
        <v>4505</v>
      </c>
      <c r="E61" s="82">
        <v>46000.650995370372</v>
      </c>
      <c r="F61" s="83" t="s">
        <v>4505</v>
      </c>
    </row>
    <row r="62" spans="1:6" ht="25.5" x14ac:dyDescent="0.25">
      <c r="A62" s="83" t="s">
        <v>6662</v>
      </c>
      <c r="B62" s="83" t="s">
        <v>4530</v>
      </c>
      <c r="C62" s="82">
        <v>46005.666759259257</v>
      </c>
      <c r="D62" s="83" t="s">
        <v>12</v>
      </c>
      <c r="E62" s="82">
        <v>46000.660879629628</v>
      </c>
      <c r="F62" s="83" t="s">
        <v>12</v>
      </c>
    </row>
    <row r="63" spans="1:6" ht="25.5" x14ac:dyDescent="0.25">
      <c r="A63" s="83" t="s">
        <v>6663</v>
      </c>
      <c r="B63" s="83" t="s">
        <v>4530</v>
      </c>
      <c r="C63" s="82">
        <v>46005.666747685187</v>
      </c>
      <c r="D63" s="83" t="s">
        <v>4505</v>
      </c>
      <c r="E63" s="82">
        <v>46000.62872685185</v>
      </c>
      <c r="F63" s="83" t="s">
        <v>4505</v>
      </c>
    </row>
    <row r="64" spans="1:6" ht="25.5" x14ac:dyDescent="0.25">
      <c r="A64" s="83" t="s">
        <v>4880</v>
      </c>
      <c r="B64" s="83" t="s">
        <v>4530</v>
      </c>
      <c r="C64" s="82">
        <v>46005.666747685187</v>
      </c>
      <c r="D64" s="83" t="s">
        <v>4505</v>
      </c>
      <c r="E64" s="82">
        <v>46000.630659722221</v>
      </c>
      <c r="F64" s="83" t="s">
        <v>4505</v>
      </c>
    </row>
    <row r="65" spans="1:6" ht="25.5" x14ac:dyDescent="0.25">
      <c r="A65" s="83" t="s">
        <v>6664</v>
      </c>
      <c r="B65" s="83" t="s">
        <v>4530</v>
      </c>
      <c r="C65" s="82">
        <v>46005.66673611111</v>
      </c>
      <c r="D65" s="83" t="s">
        <v>12</v>
      </c>
      <c r="E65" s="82">
        <v>46000.640949074077</v>
      </c>
      <c r="F65" s="83" t="s">
        <v>12</v>
      </c>
    </row>
    <row r="66" spans="1:6" ht="25.5" x14ac:dyDescent="0.25">
      <c r="A66" s="83" t="s">
        <v>5277</v>
      </c>
      <c r="B66" s="83" t="s">
        <v>4530</v>
      </c>
      <c r="C66" s="82">
        <v>46005.66673611111</v>
      </c>
      <c r="D66" s="83" t="s">
        <v>4505</v>
      </c>
      <c r="E66" s="82">
        <v>46000.629583333335</v>
      </c>
      <c r="F66" s="83" t="s">
        <v>4505</v>
      </c>
    </row>
    <row r="67" spans="1:6" ht="25.5" x14ac:dyDescent="0.25">
      <c r="A67" s="83" t="s">
        <v>6665</v>
      </c>
      <c r="B67" s="83" t="s">
        <v>4530</v>
      </c>
      <c r="C67" s="82">
        <v>46005.666724537034</v>
      </c>
      <c r="D67" s="83" t="s">
        <v>4505</v>
      </c>
      <c r="E67" s="82">
        <v>46000.634375000001</v>
      </c>
      <c r="F67" s="83" t="s">
        <v>4505</v>
      </c>
    </row>
    <row r="68" spans="1:6" ht="25.5" x14ac:dyDescent="0.25">
      <c r="A68" s="83" t="s">
        <v>6667</v>
      </c>
      <c r="B68" s="83" t="s">
        <v>4530</v>
      </c>
      <c r="C68" s="82">
        <v>46005.666712962964</v>
      </c>
      <c r="D68" s="83" t="s">
        <v>13</v>
      </c>
      <c r="E68" s="82">
        <v>46000.659097222226</v>
      </c>
      <c r="F68" s="83" t="s">
        <v>13</v>
      </c>
    </row>
    <row r="69" spans="1:6" ht="25.5" x14ac:dyDescent="0.25">
      <c r="A69" s="83" t="s">
        <v>6666</v>
      </c>
      <c r="B69" s="83" t="s">
        <v>4530</v>
      </c>
      <c r="C69" s="82">
        <v>46005.666712962964</v>
      </c>
      <c r="D69" s="83" t="s">
        <v>8</v>
      </c>
      <c r="E69" s="82">
        <v>46000.626921296294</v>
      </c>
      <c r="F69" s="83" t="s">
        <v>8</v>
      </c>
    </row>
    <row r="70" spans="1:6" ht="25.5" x14ac:dyDescent="0.25">
      <c r="A70" s="83" t="s">
        <v>5663</v>
      </c>
      <c r="B70" s="83" t="s">
        <v>4530</v>
      </c>
      <c r="C70" s="82">
        <v>46005.666701388887</v>
      </c>
      <c r="D70" s="83" t="s">
        <v>4505</v>
      </c>
      <c r="E70" s="82">
        <v>46000.629108796296</v>
      </c>
      <c r="F70" s="83" t="s">
        <v>4505</v>
      </c>
    </row>
    <row r="71" spans="1:6" ht="25.5" x14ac:dyDescent="0.25">
      <c r="A71" s="83" t="s">
        <v>6669</v>
      </c>
      <c r="B71" s="83" t="s">
        <v>4530</v>
      </c>
      <c r="C71" s="82">
        <v>46005.666689814818</v>
      </c>
      <c r="D71" s="83" t="s">
        <v>12</v>
      </c>
      <c r="E71" s="82">
        <v>46000.661168981482</v>
      </c>
      <c r="F71" s="83" t="s">
        <v>12</v>
      </c>
    </row>
    <row r="72" spans="1:6" ht="25.5" x14ac:dyDescent="0.25">
      <c r="A72" s="83" t="s">
        <v>6668</v>
      </c>
      <c r="B72" s="83" t="s">
        <v>4530</v>
      </c>
      <c r="C72" s="82">
        <v>46005.666689814818</v>
      </c>
      <c r="D72" s="83" t="s">
        <v>8</v>
      </c>
      <c r="E72" s="82">
        <v>46000.657488425924</v>
      </c>
      <c r="F72" s="83" t="s">
        <v>8</v>
      </c>
    </row>
    <row r="73" spans="1:6" ht="25.5" x14ac:dyDescent="0.25">
      <c r="A73" s="83" t="s">
        <v>6670</v>
      </c>
      <c r="B73" s="83" t="s">
        <v>4530</v>
      </c>
      <c r="C73" s="82">
        <v>46005.666678240741</v>
      </c>
      <c r="D73" s="83" t="s">
        <v>13</v>
      </c>
      <c r="E73" s="82">
        <v>46000.628865740742</v>
      </c>
      <c r="F73" s="83" t="s">
        <v>13</v>
      </c>
    </row>
    <row r="74" spans="1:6" ht="25.5" x14ac:dyDescent="0.25">
      <c r="A74" s="83" t="s">
        <v>6671</v>
      </c>
      <c r="B74" s="83" t="s">
        <v>4530</v>
      </c>
      <c r="C74" s="82">
        <v>46005.666666666664</v>
      </c>
      <c r="D74" s="83" t="s">
        <v>4505</v>
      </c>
      <c r="E74" s="82">
        <v>46000.653553240743</v>
      </c>
      <c r="F74" s="83" t="s">
        <v>4505</v>
      </c>
    </row>
    <row r="75" spans="1:6" ht="25.5" x14ac:dyDescent="0.25">
      <c r="A75" s="83" t="s">
        <v>6672</v>
      </c>
      <c r="B75" s="83" t="s">
        <v>4530</v>
      </c>
      <c r="C75" s="82"/>
      <c r="D75" s="83" t="s">
        <v>4530</v>
      </c>
      <c r="E75" s="82">
        <v>46005.662060185183</v>
      </c>
      <c r="F75" s="83" t="s">
        <v>4</v>
      </c>
    </row>
    <row r="76" spans="1:6" ht="25.5" x14ac:dyDescent="0.25">
      <c r="A76" s="83" t="s">
        <v>6674</v>
      </c>
      <c r="B76" s="83" t="s">
        <v>4530</v>
      </c>
      <c r="C76" s="82">
        <v>46005.625127314815</v>
      </c>
      <c r="D76" s="83" t="s">
        <v>7</v>
      </c>
      <c r="E76" s="82">
        <v>46000.618877314817</v>
      </c>
      <c r="F76" s="83" t="s">
        <v>7</v>
      </c>
    </row>
    <row r="77" spans="1:6" ht="25.5" x14ac:dyDescent="0.25">
      <c r="A77" s="83" t="s">
        <v>6675</v>
      </c>
      <c r="B77" s="83" t="s">
        <v>4530</v>
      </c>
      <c r="C77" s="82">
        <v>46005.625115740739</v>
      </c>
      <c r="D77" s="83" t="s">
        <v>4741</v>
      </c>
      <c r="E77" s="82">
        <v>46000.592164351852</v>
      </c>
      <c r="F77" s="83" t="s">
        <v>4741</v>
      </c>
    </row>
    <row r="78" spans="1:6" ht="25.5" x14ac:dyDescent="0.25">
      <c r="A78" s="83" t="s">
        <v>5801</v>
      </c>
      <c r="B78" s="83" t="s">
        <v>4530</v>
      </c>
      <c r="C78" s="82">
        <v>46005.625104166669</v>
      </c>
      <c r="D78" s="83" t="s">
        <v>8798</v>
      </c>
      <c r="E78" s="82">
        <v>46000.59547453704</v>
      </c>
      <c r="F78" s="83" t="s">
        <v>8798</v>
      </c>
    </row>
    <row r="79" spans="1:6" ht="25.5" x14ac:dyDescent="0.25">
      <c r="A79" s="83" t="s">
        <v>4723</v>
      </c>
      <c r="B79" s="83" t="s">
        <v>4530</v>
      </c>
      <c r="C79" s="82">
        <v>46005.625104166669</v>
      </c>
      <c r="D79" s="83" t="s">
        <v>6</v>
      </c>
      <c r="E79" s="82">
        <v>46000.584421296298</v>
      </c>
      <c r="F79" s="83" t="s">
        <v>6</v>
      </c>
    </row>
    <row r="80" spans="1:6" ht="25.5" x14ac:dyDescent="0.25">
      <c r="A80" s="83" t="s">
        <v>6677</v>
      </c>
      <c r="B80" s="83" t="s">
        <v>4530</v>
      </c>
      <c r="C80" s="82">
        <v>46005.625092592592</v>
      </c>
      <c r="D80" s="83" t="s">
        <v>4505</v>
      </c>
      <c r="E80" s="82">
        <v>46000.594293981485</v>
      </c>
      <c r="F80" s="83" t="s">
        <v>4505</v>
      </c>
    </row>
    <row r="81" spans="1:6" ht="25.5" x14ac:dyDescent="0.25">
      <c r="A81" s="83" t="s">
        <v>6676</v>
      </c>
      <c r="B81" s="83" t="s">
        <v>4530</v>
      </c>
      <c r="C81" s="82">
        <v>46005.625092592592</v>
      </c>
      <c r="D81" s="83" t="s">
        <v>4505</v>
      </c>
      <c r="E81" s="82">
        <v>46000.602037037039</v>
      </c>
      <c r="F81" s="83" t="s">
        <v>4505</v>
      </c>
    </row>
    <row r="82" spans="1:6" ht="25.5" x14ac:dyDescent="0.25">
      <c r="A82" s="83" t="s">
        <v>6678</v>
      </c>
      <c r="B82" s="83" t="s">
        <v>4530</v>
      </c>
      <c r="C82" s="82">
        <v>46005.625081018516</v>
      </c>
      <c r="D82" s="83" t="s">
        <v>11</v>
      </c>
      <c r="E82" s="82">
        <v>46000.598541666666</v>
      </c>
      <c r="F82" s="83" t="s">
        <v>11</v>
      </c>
    </row>
    <row r="83" spans="1:6" ht="25.5" x14ac:dyDescent="0.25">
      <c r="A83" s="83" t="s">
        <v>6680</v>
      </c>
      <c r="B83" s="83" t="s">
        <v>4530</v>
      </c>
      <c r="C83" s="82">
        <v>46005.625069444446</v>
      </c>
      <c r="D83" s="83" t="s">
        <v>4739</v>
      </c>
      <c r="E83" s="82">
        <v>46000.604768518519</v>
      </c>
      <c r="F83" s="83" t="s">
        <v>4739</v>
      </c>
    </row>
    <row r="84" spans="1:6" ht="25.5" x14ac:dyDescent="0.25">
      <c r="A84" s="83" t="s">
        <v>6679</v>
      </c>
      <c r="B84" s="83" t="s">
        <v>4530</v>
      </c>
      <c r="C84" s="82">
        <v>46005.625069444446</v>
      </c>
      <c r="D84" s="83" t="s">
        <v>4505</v>
      </c>
      <c r="E84" s="82">
        <v>46000.608865740738</v>
      </c>
      <c r="F84" s="83" t="s">
        <v>4505</v>
      </c>
    </row>
    <row r="85" spans="1:6" ht="25.5" x14ac:dyDescent="0.25">
      <c r="A85" s="83" t="s">
        <v>4725</v>
      </c>
      <c r="B85" s="83" t="s">
        <v>4530</v>
      </c>
      <c r="C85" s="82">
        <v>46005.625057870369</v>
      </c>
      <c r="D85" s="83" t="s">
        <v>6</v>
      </c>
      <c r="E85" s="82">
        <v>46000.585196759261</v>
      </c>
      <c r="F85" s="83" t="s">
        <v>6</v>
      </c>
    </row>
    <row r="86" spans="1:6" ht="25.5" x14ac:dyDescent="0.25">
      <c r="A86" s="83" t="s">
        <v>6681</v>
      </c>
      <c r="B86" s="83" t="s">
        <v>4530</v>
      </c>
      <c r="C86" s="82">
        <v>46005.625057870369</v>
      </c>
      <c r="D86" s="83" t="s">
        <v>11</v>
      </c>
      <c r="E86" s="82">
        <v>46000.591423611113</v>
      </c>
      <c r="F86" s="83" t="s">
        <v>11</v>
      </c>
    </row>
    <row r="87" spans="1:6" ht="25.5" x14ac:dyDescent="0.25">
      <c r="A87" s="83" t="s">
        <v>6682</v>
      </c>
      <c r="B87" s="83" t="s">
        <v>4530</v>
      </c>
      <c r="C87" s="82">
        <v>46005.6250462963</v>
      </c>
      <c r="D87" s="83" t="s">
        <v>4505</v>
      </c>
      <c r="E87" s="82">
        <v>46000.59988425926</v>
      </c>
      <c r="F87" s="83" t="s">
        <v>4505</v>
      </c>
    </row>
    <row r="88" spans="1:6" ht="25.5" x14ac:dyDescent="0.25">
      <c r="A88" s="83" t="s">
        <v>6684</v>
      </c>
      <c r="B88" s="83" t="s">
        <v>4530</v>
      </c>
      <c r="C88" s="82">
        <v>46005.6250462963</v>
      </c>
      <c r="D88" s="83" t="s">
        <v>4536</v>
      </c>
      <c r="E88" s="82">
        <v>46000.614016203705</v>
      </c>
      <c r="F88" s="83" t="s">
        <v>4536</v>
      </c>
    </row>
    <row r="89" spans="1:6" ht="25.5" x14ac:dyDescent="0.25">
      <c r="A89" s="83" t="s">
        <v>6685</v>
      </c>
      <c r="B89" s="83" t="s">
        <v>4530</v>
      </c>
      <c r="C89" s="82">
        <v>46005.625034722223</v>
      </c>
      <c r="D89" s="83" t="s">
        <v>8</v>
      </c>
      <c r="E89" s="82">
        <v>46000.622928240744</v>
      </c>
      <c r="F89" s="83" t="s">
        <v>8</v>
      </c>
    </row>
    <row r="90" spans="1:6" ht="25.5" x14ac:dyDescent="0.25">
      <c r="A90" s="83" t="s">
        <v>5690</v>
      </c>
      <c r="B90" s="83" t="s">
        <v>4530</v>
      </c>
      <c r="C90" s="82">
        <v>46005.625023148146</v>
      </c>
      <c r="D90" s="83" t="s">
        <v>8799</v>
      </c>
      <c r="E90" s="82">
        <v>46000.607928240737</v>
      </c>
      <c r="F90" s="83" t="s">
        <v>8799</v>
      </c>
    </row>
    <row r="91" spans="1:6" ht="25.5" x14ac:dyDescent="0.25">
      <c r="A91" s="83" t="s">
        <v>6686</v>
      </c>
      <c r="B91" s="83" t="s">
        <v>4530</v>
      </c>
      <c r="C91" s="82">
        <v>46005.625011574077</v>
      </c>
      <c r="D91" s="83" t="s">
        <v>4762</v>
      </c>
      <c r="E91" s="82">
        <v>46000.588576388887</v>
      </c>
      <c r="F91" s="83" t="s">
        <v>4762</v>
      </c>
    </row>
    <row r="92" spans="1:6" ht="25.5" x14ac:dyDescent="0.25">
      <c r="A92" s="83" t="s">
        <v>6687</v>
      </c>
      <c r="B92" s="83" t="s">
        <v>4530</v>
      </c>
      <c r="C92" s="82">
        <v>46005.625</v>
      </c>
      <c r="D92" s="83" t="s">
        <v>12</v>
      </c>
      <c r="E92" s="82">
        <v>46000.621087962965</v>
      </c>
      <c r="F92" s="83" t="s">
        <v>12</v>
      </c>
    </row>
    <row r="93" spans="1:6" ht="25.5" x14ac:dyDescent="0.25">
      <c r="A93" s="83" t="s">
        <v>6688</v>
      </c>
      <c r="B93" s="83" t="s">
        <v>4530</v>
      </c>
      <c r="C93" s="82">
        <v>46005.58353009259</v>
      </c>
      <c r="D93" s="83" t="s">
        <v>4505</v>
      </c>
      <c r="E93" s="82">
        <v>46000.569907407407</v>
      </c>
      <c r="F93" s="83" t="s">
        <v>4505</v>
      </c>
    </row>
    <row r="94" spans="1:6" ht="25.5" x14ac:dyDescent="0.25">
      <c r="A94" s="83" t="s">
        <v>5094</v>
      </c>
      <c r="B94" s="83" t="s">
        <v>4530</v>
      </c>
      <c r="C94" s="82">
        <v>46005.58353009259</v>
      </c>
      <c r="D94" s="83" t="s">
        <v>4505</v>
      </c>
      <c r="E94" s="82">
        <v>46000.56832175926</v>
      </c>
      <c r="F94" s="83" t="s">
        <v>4505</v>
      </c>
    </row>
    <row r="95" spans="1:6" ht="25.5" x14ac:dyDescent="0.25">
      <c r="A95" s="83" t="s">
        <v>6689</v>
      </c>
      <c r="B95" s="83" t="s">
        <v>4530</v>
      </c>
      <c r="C95" s="82">
        <v>46005.583518518521</v>
      </c>
      <c r="D95" s="83" t="s">
        <v>8800</v>
      </c>
      <c r="E95" s="82">
        <v>46000.572858796295</v>
      </c>
      <c r="F95" s="83" t="s">
        <v>8800</v>
      </c>
    </row>
    <row r="96" spans="1:6" ht="25.5" x14ac:dyDescent="0.25">
      <c r="A96" s="83" t="s">
        <v>6691</v>
      </c>
      <c r="B96" s="83" t="s">
        <v>4530</v>
      </c>
      <c r="C96" s="82">
        <v>46005.583518518521</v>
      </c>
      <c r="D96" s="83" t="s">
        <v>4505</v>
      </c>
      <c r="E96" s="82">
        <v>46000.57240740741</v>
      </c>
      <c r="F96" s="83" t="s">
        <v>4505</v>
      </c>
    </row>
    <row r="97" spans="1:6" ht="25.5" x14ac:dyDescent="0.25">
      <c r="A97" s="83" t="s">
        <v>6692</v>
      </c>
      <c r="B97" s="83" t="s">
        <v>4530</v>
      </c>
      <c r="C97" s="82">
        <v>46005.583506944444</v>
      </c>
      <c r="D97" s="83" t="s">
        <v>4505</v>
      </c>
      <c r="E97" s="82">
        <v>46000.549502314818</v>
      </c>
      <c r="F97" s="83" t="s">
        <v>4505</v>
      </c>
    </row>
    <row r="98" spans="1:6" ht="25.5" x14ac:dyDescent="0.25">
      <c r="A98" s="83" t="s">
        <v>5217</v>
      </c>
      <c r="B98" s="83" t="s">
        <v>4530</v>
      </c>
      <c r="C98" s="82">
        <v>46005.583495370367</v>
      </c>
      <c r="D98" s="83" t="s">
        <v>4505</v>
      </c>
      <c r="E98" s="82">
        <v>46000.559340277781</v>
      </c>
      <c r="F98" s="83" t="s">
        <v>4505</v>
      </c>
    </row>
    <row r="99" spans="1:6" ht="25.5" x14ac:dyDescent="0.25">
      <c r="A99" s="83" t="s">
        <v>6693</v>
      </c>
      <c r="B99" s="83" t="s">
        <v>4530</v>
      </c>
      <c r="C99" s="82">
        <v>46005.583495370367</v>
      </c>
      <c r="D99" s="83" t="s">
        <v>11</v>
      </c>
      <c r="E99" s="82">
        <v>46000.581435185188</v>
      </c>
      <c r="F99" s="83" t="s">
        <v>11</v>
      </c>
    </row>
    <row r="100" spans="1:6" ht="25.5" x14ac:dyDescent="0.25">
      <c r="A100" s="83" t="s">
        <v>6695</v>
      </c>
      <c r="B100" s="83" t="s">
        <v>4530</v>
      </c>
      <c r="C100" s="82">
        <v>46005.583483796298</v>
      </c>
      <c r="D100" s="83" t="s">
        <v>4555</v>
      </c>
      <c r="E100" s="82">
        <v>46000.552175925928</v>
      </c>
      <c r="F100" s="83" t="s">
        <v>4555</v>
      </c>
    </row>
    <row r="101" spans="1:6" ht="25.5" x14ac:dyDescent="0.25">
      <c r="A101" s="83" t="s">
        <v>6694</v>
      </c>
      <c r="B101" s="83" t="s">
        <v>4530</v>
      </c>
      <c r="C101" s="82">
        <v>46005.583483796298</v>
      </c>
      <c r="D101" s="83" t="s">
        <v>4505</v>
      </c>
      <c r="E101" s="82">
        <v>46000.567152777781</v>
      </c>
      <c r="F101" s="83" t="s">
        <v>4505</v>
      </c>
    </row>
    <row r="102" spans="1:6" ht="25.5" x14ac:dyDescent="0.25">
      <c r="A102" s="83" t="s">
        <v>6696</v>
      </c>
      <c r="B102" s="83" t="s">
        <v>4530</v>
      </c>
      <c r="C102" s="82">
        <v>46005.583472222221</v>
      </c>
      <c r="D102" s="83" t="s">
        <v>13</v>
      </c>
      <c r="E102" s="82">
        <v>46000.55431712963</v>
      </c>
      <c r="F102" s="83" t="s">
        <v>13</v>
      </c>
    </row>
    <row r="103" spans="1:6" ht="25.5" x14ac:dyDescent="0.25">
      <c r="A103" s="83" t="s">
        <v>6585</v>
      </c>
      <c r="B103" s="83" t="s">
        <v>4530</v>
      </c>
      <c r="C103" s="82">
        <v>46005.583472222221</v>
      </c>
      <c r="D103" s="83" t="s">
        <v>6</v>
      </c>
      <c r="E103" s="82">
        <v>46000.582291666666</v>
      </c>
      <c r="F103" s="83" t="s">
        <v>6</v>
      </c>
    </row>
    <row r="104" spans="1:6" ht="25.5" x14ac:dyDescent="0.25">
      <c r="A104" s="83" t="s">
        <v>6697</v>
      </c>
      <c r="B104" s="83" t="s">
        <v>4530</v>
      </c>
      <c r="C104" s="82">
        <v>46005.583460648151</v>
      </c>
      <c r="D104" s="83" t="s">
        <v>4505</v>
      </c>
      <c r="E104" s="82">
        <v>46000.550081018519</v>
      </c>
      <c r="F104" s="83" t="s">
        <v>4505</v>
      </c>
    </row>
    <row r="105" spans="1:6" ht="25.5" x14ac:dyDescent="0.25">
      <c r="A105" s="83" t="s">
        <v>6698</v>
      </c>
      <c r="B105" s="83" t="s">
        <v>4530</v>
      </c>
      <c r="C105" s="82">
        <v>46005.583449074074</v>
      </c>
      <c r="D105" s="83" t="s">
        <v>4505</v>
      </c>
      <c r="E105" s="82">
        <v>46000.551226851851</v>
      </c>
      <c r="F105" s="83" t="s">
        <v>4505</v>
      </c>
    </row>
    <row r="106" spans="1:6" ht="25.5" x14ac:dyDescent="0.25">
      <c r="A106" s="83" t="s">
        <v>6699</v>
      </c>
      <c r="B106" s="83" t="s">
        <v>4530</v>
      </c>
      <c r="C106" s="82">
        <v>46005.583449074074</v>
      </c>
      <c r="D106" s="83" t="s">
        <v>4508</v>
      </c>
      <c r="E106" s="82">
        <v>46000.574652777781</v>
      </c>
      <c r="F106" s="83" t="s">
        <v>4508</v>
      </c>
    </row>
    <row r="107" spans="1:6" ht="25.5" x14ac:dyDescent="0.25">
      <c r="A107" s="83" t="s">
        <v>6700</v>
      </c>
      <c r="B107" s="83" t="s">
        <v>4530</v>
      </c>
      <c r="C107" s="82">
        <v>46005.583437499998</v>
      </c>
      <c r="D107" s="83" t="s">
        <v>4505</v>
      </c>
      <c r="E107" s="82">
        <v>46000.553263888891</v>
      </c>
      <c r="F107" s="83" t="s">
        <v>4505</v>
      </c>
    </row>
    <row r="108" spans="1:6" ht="25.5" x14ac:dyDescent="0.25">
      <c r="A108" s="83" t="s">
        <v>6701</v>
      </c>
      <c r="B108" s="83" t="s">
        <v>4530</v>
      </c>
      <c r="C108" s="82">
        <v>46005.583437499998</v>
      </c>
      <c r="D108" s="83" t="s">
        <v>6</v>
      </c>
      <c r="E108" s="82">
        <v>46000.569293981483</v>
      </c>
      <c r="F108" s="83" t="s">
        <v>6</v>
      </c>
    </row>
    <row r="109" spans="1:6" ht="25.5" x14ac:dyDescent="0.25">
      <c r="A109" s="83" t="s">
        <v>6702</v>
      </c>
      <c r="B109" s="83" t="s">
        <v>4530</v>
      </c>
      <c r="C109" s="82">
        <v>46005.583425925928</v>
      </c>
      <c r="D109" s="83" t="s">
        <v>4505</v>
      </c>
      <c r="E109" s="82">
        <v>46000.550266203703</v>
      </c>
      <c r="F109" s="83" t="s">
        <v>4505</v>
      </c>
    </row>
    <row r="110" spans="1:6" ht="25.5" x14ac:dyDescent="0.25">
      <c r="A110" s="83" t="s">
        <v>6703</v>
      </c>
      <c r="B110" s="83" t="s">
        <v>4530</v>
      </c>
      <c r="C110" s="82">
        <v>46005.583391203705</v>
      </c>
      <c r="D110" s="83" t="s">
        <v>4505</v>
      </c>
      <c r="E110" s="82">
        <v>46000.551006944443</v>
      </c>
      <c r="F110" s="83" t="s">
        <v>4505</v>
      </c>
    </row>
    <row r="111" spans="1:6" ht="25.5" x14ac:dyDescent="0.25">
      <c r="A111" s="83" t="s">
        <v>5919</v>
      </c>
      <c r="B111" s="83" t="s">
        <v>4530</v>
      </c>
      <c r="C111" s="82">
        <v>46005.583379629628</v>
      </c>
      <c r="D111" s="83" t="s">
        <v>4505</v>
      </c>
      <c r="E111" s="82">
        <v>46000.583310185182</v>
      </c>
      <c r="F111" s="83" t="s">
        <v>4505</v>
      </c>
    </row>
    <row r="112" spans="1:6" ht="25.5" x14ac:dyDescent="0.25">
      <c r="A112" s="83" t="s">
        <v>4781</v>
      </c>
      <c r="B112" s="83" t="s">
        <v>4530</v>
      </c>
      <c r="C112" s="82">
        <v>46005.583379629628</v>
      </c>
      <c r="D112" s="83" t="s">
        <v>4505</v>
      </c>
      <c r="E112" s="82">
        <v>46000.558078703703</v>
      </c>
      <c r="F112" s="83" t="s">
        <v>4505</v>
      </c>
    </row>
    <row r="113" spans="1:6" ht="25.5" x14ac:dyDescent="0.25">
      <c r="A113" s="83" t="s">
        <v>6704</v>
      </c>
      <c r="B113" s="83" t="s">
        <v>4530</v>
      </c>
      <c r="C113" s="82">
        <v>46005.583368055559</v>
      </c>
      <c r="D113" s="83" t="s">
        <v>6</v>
      </c>
      <c r="E113" s="82">
        <v>46000.576180555552</v>
      </c>
      <c r="F113" s="83" t="s">
        <v>6</v>
      </c>
    </row>
    <row r="114" spans="1:6" ht="25.5" x14ac:dyDescent="0.25">
      <c r="A114" s="83" t="s">
        <v>6706</v>
      </c>
      <c r="B114" s="83" t="s">
        <v>4530</v>
      </c>
      <c r="C114" s="82">
        <v>46005.583356481482</v>
      </c>
      <c r="D114" s="83" t="s">
        <v>11</v>
      </c>
      <c r="E114" s="82">
        <v>46000.554108796299</v>
      </c>
      <c r="F114" s="83" t="s">
        <v>11</v>
      </c>
    </row>
    <row r="115" spans="1:6" ht="25.5" x14ac:dyDescent="0.25">
      <c r="A115" s="83" t="s">
        <v>6705</v>
      </c>
      <c r="B115" s="83" t="s">
        <v>4530</v>
      </c>
      <c r="C115" s="82">
        <v>46005.583356481482</v>
      </c>
      <c r="D115" s="83" t="s">
        <v>11</v>
      </c>
      <c r="E115" s="82">
        <v>46000.546365740738</v>
      </c>
      <c r="F115" s="83" t="s">
        <v>11</v>
      </c>
    </row>
    <row r="116" spans="1:6" ht="25.5" x14ac:dyDescent="0.25">
      <c r="A116" s="83" t="s">
        <v>6707</v>
      </c>
      <c r="B116" s="83" t="s">
        <v>4530</v>
      </c>
      <c r="C116" s="82">
        <v>46005.583333333336</v>
      </c>
      <c r="D116" s="83" t="s">
        <v>4505</v>
      </c>
      <c r="E116" s="82">
        <v>46000.564733796295</v>
      </c>
      <c r="F116" s="83" t="s">
        <v>4505</v>
      </c>
    </row>
    <row r="117" spans="1:6" ht="25.5" x14ac:dyDescent="0.25">
      <c r="A117" s="83" t="s">
        <v>6709</v>
      </c>
      <c r="B117" s="83" t="s">
        <v>4530</v>
      </c>
      <c r="C117" s="82">
        <v>46005.54178240741</v>
      </c>
      <c r="D117" s="83" t="s">
        <v>11</v>
      </c>
      <c r="E117" s="82">
        <v>46000.510289351849</v>
      </c>
      <c r="F117" s="83" t="s">
        <v>11</v>
      </c>
    </row>
    <row r="118" spans="1:6" ht="25.5" x14ac:dyDescent="0.25">
      <c r="A118" s="83" t="s">
        <v>6708</v>
      </c>
      <c r="B118" s="83" t="s">
        <v>4530</v>
      </c>
      <c r="C118" s="82">
        <v>46005.54178240741</v>
      </c>
      <c r="D118" s="83" t="s">
        <v>4505</v>
      </c>
      <c r="E118" s="82">
        <v>46000.504131944443</v>
      </c>
      <c r="F118" s="83" t="s">
        <v>4505</v>
      </c>
    </row>
    <row r="119" spans="1:6" ht="25.5" x14ac:dyDescent="0.25">
      <c r="A119" s="83" t="s">
        <v>5468</v>
      </c>
      <c r="B119" s="83" t="s">
        <v>4530</v>
      </c>
      <c r="C119" s="82">
        <v>46005.541770833333</v>
      </c>
      <c r="D119" s="83" t="s">
        <v>4505</v>
      </c>
      <c r="E119" s="82">
        <v>46000.511423611111</v>
      </c>
      <c r="F119" s="83" t="s">
        <v>4505</v>
      </c>
    </row>
    <row r="120" spans="1:6" ht="25.5" x14ac:dyDescent="0.25">
      <c r="A120" s="83" t="s">
        <v>6710</v>
      </c>
      <c r="B120" s="83" t="s">
        <v>4530</v>
      </c>
      <c r="C120" s="82">
        <v>46005.541770833333</v>
      </c>
      <c r="D120" s="83" t="s">
        <v>7</v>
      </c>
      <c r="E120" s="82">
        <v>46000.507430555554</v>
      </c>
      <c r="F120" s="83" t="s">
        <v>7</v>
      </c>
    </row>
    <row r="121" spans="1:6" ht="25.5" x14ac:dyDescent="0.25">
      <c r="A121" s="83" t="s">
        <v>5691</v>
      </c>
      <c r="B121" s="83" t="s">
        <v>4530</v>
      </c>
      <c r="C121" s="82">
        <v>46005.541759259257</v>
      </c>
      <c r="D121" s="83" t="s">
        <v>4505</v>
      </c>
      <c r="E121" s="82">
        <v>46000.537569444445</v>
      </c>
      <c r="F121" s="83" t="s">
        <v>4505</v>
      </c>
    </row>
    <row r="122" spans="1:6" ht="25.5" x14ac:dyDescent="0.25">
      <c r="A122" s="83" t="s">
        <v>4567</v>
      </c>
      <c r="B122" s="83" t="s">
        <v>4530</v>
      </c>
      <c r="C122" s="82">
        <v>46005.541759259257</v>
      </c>
      <c r="D122" s="83" t="s">
        <v>4505</v>
      </c>
      <c r="E122" s="82">
        <v>46000.510601851849</v>
      </c>
      <c r="F122" s="83" t="s">
        <v>4505</v>
      </c>
    </row>
    <row r="123" spans="1:6" ht="25.5" x14ac:dyDescent="0.25">
      <c r="A123" s="83" t="s">
        <v>5875</v>
      </c>
      <c r="B123" s="83" t="s">
        <v>4530</v>
      </c>
      <c r="C123" s="82">
        <v>46005.541747685187</v>
      </c>
      <c r="D123" s="83" t="s">
        <v>4505</v>
      </c>
      <c r="E123" s="82">
        <v>46000.504166666666</v>
      </c>
      <c r="F123" s="83" t="s">
        <v>4505</v>
      </c>
    </row>
    <row r="124" spans="1:6" ht="25.5" x14ac:dyDescent="0.25">
      <c r="A124" s="83" t="s">
        <v>5144</v>
      </c>
      <c r="B124" s="83" t="s">
        <v>4530</v>
      </c>
      <c r="C124" s="82">
        <v>46005.54173611111</v>
      </c>
      <c r="D124" s="83" t="s">
        <v>5003</v>
      </c>
      <c r="E124" s="82">
        <v>46000.526354166665</v>
      </c>
      <c r="F124" s="83" t="s">
        <v>5003</v>
      </c>
    </row>
    <row r="125" spans="1:6" ht="25.5" x14ac:dyDescent="0.25">
      <c r="A125" s="83" t="s">
        <v>6711</v>
      </c>
      <c r="B125" s="83" t="s">
        <v>4530</v>
      </c>
      <c r="C125" s="82">
        <v>46005.54173611111</v>
      </c>
      <c r="D125" s="83" t="s">
        <v>4505</v>
      </c>
      <c r="E125" s="82">
        <v>46000.533148148148</v>
      </c>
      <c r="F125" s="83" t="s">
        <v>4505</v>
      </c>
    </row>
    <row r="126" spans="1:6" ht="25.5" x14ac:dyDescent="0.25">
      <c r="A126" s="83" t="s">
        <v>6712</v>
      </c>
      <c r="B126" s="83" t="s">
        <v>4530</v>
      </c>
      <c r="C126" s="82">
        <v>46005.541724537034</v>
      </c>
      <c r="D126" s="83" t="s">
        <v>4505</v>
      </c>
      <c r="E126" s="82">
        <v>46000.500381944446</v>
      </c>
      <c r="F126" s="83" t="s">
        <v>4505</v>
      </c>
    </row>
    <row r="127" spans="1:6" ht="25.5" x14ac:dyDescent="0.25">
      <c r="A127" s="83" t="s">
        <v>6713</v>
      </c>
      <c r="B127" s="83" t="s">
        <v>4530</v>
      </c>
      <c r="C127" s="82">
        <v>46005.541724537034</v>
      </c>
      <c r="D127" s="83" t="s">
        <v>11</v>
      </c>
      <c r="E127" s="82">
        <v>46000.523287037038</v>
      </c>
      <c r="F127" s="83" t="s">
        <v>11</v>
      </c>
    </row>
    <row r="128" spans="1:6" ht="25.5" x14ac:dyDescent="0.25">
      <c r="A128" s="83" t="s">
        <v>4816</v>
      </c>
      <c r="B128" s="83" t="s">
        <v>4530</v>
      </c>
      <c r="C128" s="82">
        <v>46005.541712962964</v>
      </c>
      <c r="D128" s="83" t="s">
        <v>4505</v>
      </c>
      <c r="E128" s="82">
        <v>46000.530127314814</v>
      </c>
      <c r="F128" s="83" t="s">
        <v>4505</v>
      </c>
    </row>
    <row r="129" spans="1:6" ht="25.5" x14ac:dyDescent="0.25">
      <c r="A129" s="83" t="s">
        <v>8801</v>
      </c>
      <c r="B129" s="83" t="s">
        <v>4530</v>
      </c>
      <c r="C129" s="82">
        <v>46005.541712962964</v>
      </c>
      <c r="D129" s="83" t="s">
        <v>5003</v>
      </c>
      <c r="E129" s="82">
        <v>46000.53597222222</v>
      </c>
      <c r="F129" s="83" t="s">
        <v>5003</v>
      </c>
    </row>
    <row r="130" spans="1:6" ht="25.5" x14ac:dyDescent="0.25">
      <c r="A130" s="83" t="s">
        <v>6714</v>
      </c>
      <c r="B130" s="83" t="s">
        <v>4530</v>
      </c>
      <c r="C130" s="82">
        <v>46005.541701388887</v>
      </c>
      <c r="D130" s="83" t="s">
        <v>7</v>
      </c>
      <c r="E130" s="82">
        <v>46000.509791666664</v>
      </c>
      <c r="F130" s="83" t="s">
        <v>7</v>
      </c>
    </row>
    <row r="131" spans="1:6" ht="25.5" x14ac:dyDescent="0.25">
      <c r="A131" s="83" t="s">
        <v>6715</v>
      </c>
      <c r="B131" s="83" t="s">
        <v>4530</v>
      </c>
      <c r="C131" s="82">
        <v>46005.541701388887</v>
      </c>
      <c r="D131" s="83" t="s">
        <v>11</v>
      </c>
      <c r="E131" s="82">
        <v>46000.51662037037</v>
      </c>
      <c r="F131" s="83" t="s">
        <v>11</v>
      </c>
    </row>
    <row r="132" spans="1:6" ht="25.5" x14ac:dyDescent="0.25">
      <c r="A132" s="83" t="s">
        <v>5247</v>
      </c>
      <c r="B132" s="83" t="s">
        <v>4530</v>
      </c>
      <c r="C132" s="82">
        <v>46005.541689814818</v>
      </c>
      <c r="D132" s="83" t="s">
        <v>4505</v>
      </c>
      <c r="E132" s="82">
        <v>46000.537349537037</v>
      </c>
      <c r="F132" s="83" t="s">
        <v>4505</v>
      </c>
    </row>
    <row r="133" spans="1:6" ht="25.5" x14ac:dyDescent="0.25">
      <c r="A133" s="83" t="s">
        <v>5945</v>
      </c>
      <c r="B133" s="83" t="s">
        <v>4530</v>
      </c>
      <c r="C133" s="82">
        <v>46005.541678240741</v>
      </c>
      <c r="D133" s="83" t="s">
        <v>4505</v>
      </c>
      <c r="E133" s="82">
        <v>46000.502685185187</v>
      </c>
      <c r="F133" s="83" t="s">
        <v>4505</v>
      </c>
    </row>
    <row r="134" spans="1:6" ht="25.5" x14ac:dyDescent="0.25">
      <c r="A134" s="83" t="s">
        <v>8802</v>
      </c>
      <c r="B134" s="83" t="s">
        <v>4530</v>
      </c>
      <c r="C134" s="82">
        <v>46005.541678240741</v>
      </c>
      <c r="D134" s="83" t="s">
        <v>5003</v>
      </c>
      <c r="E134" s="82">
        <v>46000.535196759258</v>
      </c>
      <c r="F134" s="83" t="s">
        <v>5003</v>
      </c>
    </row>
    <row r="135" spans="1:6" ht="25.5" x14ac:dyDescent="0.25">
      <c r="A135" s="83" t="s">
        <v>8803</v>
      </c>
      <c r="B135" s="83" t="s">
        <v>6716</v>
      </c>
      <c r="C135" s="82">
        <v>46005.524953703702</v>
      </c>
      <c r="D135" s="83" t="s">
        <v>4505</v>
      </c>
      <c r="E135" s="82"/>
      <c r="F135" s="83" t="s">
        <v>4530</v>
      </c>
    </row>
    <row r="136" spans="1:6" ht="25.5" x14ac:dyDescent="0.25">
      <c r="A136" s="83" t="s">
        <v>8804</v>
      </c>
      <c r="B136" s="83" t="s">
        <v>6718</v>
      </c>
      <c r="C136" s="82">
        <v>46005.517581018517</v>
      </c>
      <c r="D136" s="83" t="s">
        <v>4505</v>
      </c>
      <c r="E136" s="82"/>
      <c r="F136" s="83" t="s">
        <v>4530</v>
      </c>
    </row>
    <row r="137" spans="1:6" ht="25.5" x14ac:dyDescent="0.25">
      <c r="A137" s="83" t="s">
        <v>6722</v>
      </c>
      <c r="B137" s="83" t="s">
        <v>4530</v>
      </c>
      <c r="C137" s="82">
        <v>46005.500185185185</v>
      </c>
      <c r="D137" s="83" t="s">
        <v>4505</v>
      </c>
      <c r="E137" s="82">
        <v>46000.476689814815</v>
      </c>
      <c r="F137" s="83" t="s">
        <v>4505</v>
      </c>
    </row>
    <row r="138" spans="1:6" ht="25.5" x14ac:dyDescent="0.25">
      <c r="A138" s="83" t="s">
        <v>6723</v>
      </c>
      <c r="B138" s="83" t="s">
        <v>4530</v>
      </c>
      <c r="C138" s="82">
        <v>46005.500173611108</v>
      </c>
      <c r="D138" s="83" t="s">
        <v>11</v>
      </c>
      <c r="E138" s="82">
        <v>46000.489606481482</v>
      </c>
      <c r="F138" s="83" t="s">
        <v>11</v>
      </c>
    </row>
    <row r="139" spans="1:6" ht="25.5" x14ac:dyDescent="0.25">
      <c r="A139" s="83" t="s">
        <v>5880</v>
      </c>
      <c r="B139" s="83" t="s">
        <v>4530</v>
      </c>
      <c r="C139" s="82">
        <v>46005.500173611108</v>
      </c>
      <c r="D139" s="83" t="s">
        <v>4505</v>
      </c>
      <c r="E139" s="82">
        <v>46000.481238425928</v>
      </c>
      <c r="F139" s="83" t="s">
        <v>4505</v>
      </c>
    </row>
    <row r="140" spans="1:6" ht="25.5" x14ac:dyDescent="0.25">
      <c r="A140" s="83" t="s">
        <v>6724</v>
      </c>
      <c r="B140" s="83" t="s">
        <v>4530</v>
      </c>
      <c r="C140" s="82">
        <v>46005.500162037039</v>
      </c>
      <c r="D140" s="83" t="s">
        <v>4505</v>
      </c>
      <c r="E140" s="82">
        <v>46000.461562500001</v>
      </c>
      <c r="F140" s="83" t="s">
        <v>4505</v>
      </c>
    </row>
    <row r="141" spans="1:6" ht="25.5" x14ac:dyDescent="0.25">
      <c r="A141" s="83" t="s">
        <v>6725</v>
      </c>
      <c r="B141" s="83" t="s">
        <v>4530</v>
      </c>
      <c r="C141" s="82">
        <v>46005.500162037039</v>
      </c>
      <c r="D141" s="83" t="s">
        <v>11</v>
      </c>
      <c r="E141" s="82">
        <v>46000.468587962961</v>
      </c>
      <c r="F141" s="83" t="s">
        <v>11</v>
      </c>
    </row>
    <row r="142" spans="1:6" ht="25.5" x14ac:dyDescent="0.25">
      <c r="A142" s="83" t="s">
        <v>8805</v>
      </c>
      <c r="B142" s="83" t="s">
        <v>4530</v>
      </c>
      <c r="C142" s="82">
        <v>46005.500150462962</v>
      </c>
      <c r="D142" s="83" t="s">
        <v>4551</v>
      </c>
      <c r="E142" s="82">
        <v>46000.48878472222</v>
      </c>
      <c r="F142" s="83" t="s">
        <v>4551</v>
      </c>
    </row>
    <row r="143" spans="1:6" ht="25.5" x14ac:dyDescent="0.25">
      <c r="A143" s="83" t="s">
        <v>6726</v>
      </c>
      <c r="B143" s="83" t="s">
        <v>4530</v>
      </c>
      <c r="C143" s="82">
        <v>46005.500150462962</v>
      </c>
      <c r="D143" s="83" t="s">
        <v>4505</v>
      </c>
      <c r="E143" s="82">
        <v>46000.478136574071</v>
      </c>
      <c r="F143" s="83" t="s">
        <v>4505</v>
      </c>
    </row>
    <row r="144" spans="1:6" ht="25.5" x14ac:dyDescent="0.25">
      <c r="A144" s="83" t="s">
        <v>4842</v>
      </c>
      <c r="B144" s="83" t="s">
        <v>4530</v>
      </c>
      <c r="C144" s="82">
        <v>46005.500138888892</v>
      </c>
      <c r="D144" s="83" t="s">
        <v>4505</v>
      </c>
      <c r="E144" s="82">
        <v>46000.495324074072</v>
      </c>
      <c r="F144" s="83" t="s">
        <v>4505</v>
      </c>
    </row>
    <row r="145" spans="1:6" ht="25.5" x14ac:dyDescent="0.25">
      <c r="A145" s="83" t="s">
        <v>6727</v>
      </c>
      <c r="B145" s="83" t="s">
        <v>4530</v>
      </c>
      <c r="C145" s="82">
        <v>46005.500138888892</v>
      </c>
      <c r="D145" s="83" t="s">
        <v>6</v>
      </c>
      <c r="E145" s="82">
        <v>46000.495891203704</v>
      </c>
      <c r="F145" s="83" t="s">
        <v>6</v>
      </c>
    </row>
    <row r="146" spans="1:6" ht="25.5" x14ac:dyDescent="0.25">
      <c r="A146" s="83" t="s">
        <v>4990</v>
      </c>
      <c r="B146" s="83" t="s">
        <v>4530</v>
      </c>
      <c r="C146" s="82">
        <v>46005.500127314815</v>
      </c>
      <c r="D146" s="83" t="s">
        <v>4505</v>
      </c>
      <c r="E146" s="82">
        <v>46000.472951388889</v>
      </c>
      <c r="F146" s="83" t="s">
        <v>4505</v>
      </c>
    </row>
    <row r="147" spans="1:6" ht="25.5" x14ac:dyDescent="0.25">
      <c r="A147" s="83" t="s">
        <v>6728</v>
      </c>
      <c r="B147" s="83" t="s">
        <v>4530</v>
      </c>
      <c r="C147" s="82">
        <v>46005.500127314815</v>
      </c>
      <c r="D147" s="83" t="s">
        <v>4739</v>
      </c>
      <c r="E147" s="82">
        <v>46000.48877314815</v>
      </c>
      <c r="F147" s="83" t="s">
        <v>4739</v>
      </c>
    </row>
    <row r="148" spans="1:6" ht="25.5" x14ac:dyDescent="0.25">
      <c r="A148" s="83" t="s">
        <v>5515</v>
      </c>
      <c r="B148" s="83" t="s">
        <v>4530</v>
      </c>
      <c r="C148" s="82">
        <v>46005.500115740739</v>
      </c>
      <c r="D148" s="83" t="s">
        <v>4508</v>
      </c>
      <c r="E148" s="82">
        <v>46000.474212962959</v>
      </c>
      <c r="F148" s="83" t="s">
        <v>4508</v>
      </c>
    </row>
    <row r="149" spans="1:6" ht="25.5" x14ac:dyDescent="0.25">
      <c r="A149" s="83" t="s">
        <v>6729</v>
      </c>
      <c r="B149" s="83" t="s">
        <v>4530</v>
      </c>
      <c r="C149" s="82">
        <v>46005.500115740739</v>
      </c>
      <c r="D149" s="83" t="s">
        <v>4551</v>
      </c>
      <c r="E149" s="82">
        <v>46000.489432870374</v>
      </c>
      <c r="F149" s="83" t="s">
        <v>4551</v>
      </c>
    </row>
    <row r="150" spans="1:6" ht="25.5" x14ac:dyDescent="0.25">
      <c r="A150" s="83" t="s">
        <v>6730</v>
      </c>
      <c r="B150" s="83" t="s">
        <v>4530</v>
      </c>
      <c r="C150" s="82">
        <v>46005.500104166669</v>
      </c>
      <c r="D150" s="83" t="s">
        <v>4505</v>
      </c>
      <c r="E150" s="82">
        <v>46000.478530092594</v>
      </c>
      <c r="F150" s="83" t="s">
        <v>4505</v>
      </c>
    </row>
    <row r="151" spans="1:6" ht="25.5" x14ac:dyDescent="0.25">
      <c r="A151" s="83" t="s">
        <v>6731</v>
      </c>
      <c r="B151" s="83" t="s">
        <v>4530</v>
      </c>
      <c r="C151" s="82">
        <v>46005.500092592592</v>
      </c>
      <c r="D151" s="83" t="s">
        <v>4505</v>
      </c>
      <c r="E151" s="82">
        <v>46000.477268518516</v>
      </c>
      <c r="F151" s="83" t="s">
        <v>4505</v>
      </c>
    </row>
    <row r="152" spans="1:6" ht="25.5" x14ac:dyDescent="0.25">
      <c r="A152" s="83" t="s">
        <v>6732</v>
      </c>
      <c r="B152" s="83" t="s">
        <v>4530</v>
      </c>
      <c r="C152" s="82">
        <v>46005.500092592592</v>
      </c>
      <c r="D152" s="83" t="s">
        <v>4505</v>
      </c>
      <c r="E152" s="82">
        <v>46000.489293981482</v>
      </c>
      <c r="F152" s="83" t="s">
        <v>4505</v>
      </c>
    </row>
    <row r="153" spans="1:6" ht="25.5" x14ac:dyDescent="0.25">
      <c r="A153" s="83" t="s">
        <v>6735</v>
      </c>
      <c r="B153" s="83" t="s">
        <v>4530</v>
      </c>
      <c r="C153" s="82">
        <v>46005.500081018516</v>
      </c>
      <c r="D153" s="83" t="s">
        <v>7</v>
      </c>
      <c r="E153" s="82">
        <v>46000.460023148145</v>
      </c>
      <c r="F153" s="83" t="s">
        <v>7</v>
      </c>
    </row>
    <row r="154" spans="1:6" ht="25.5" x14ac:dyDescent="0.25">
      <c r="A154" s="83" t="s">
        <v>6733</v>
      </c>
      <c r="B154" s="83" t="s">
        <v>4530</v>
      </c>
      <c r="C154" s="82">
        <v>46005.500081018516</v>
      </c>
      <c r="D154" s="83" t="s">
        <v>4551</v>
      </c>
      <c r="E154" s="82">
        <v>46000.489988425928</v>
      </c>
      <c r="F154" s="83" t="s">
        <v>4551</v>
      </c>
    </row>
    <row r="155" spans="1:6" ht="25.5" x14ac:dyDescent="0.25">
      <c r="A155" s="83" t="s">
        <v>6736</v>
      </c>
      <c r="B155" s="83" t="s">
        <v>4530</v>
      </c>
      <c r="C155" s="82">
        <v>46005.5000462963</v>
      </c>
      <c r="D155" s="83" t="s">
        <v>4505</v>
      </c>
      <c r="E155" s="82">
        <v>46000.478356481479</v>
      </c>
      <c r="F155" s="83" t="s">
        <v>4505</v>
      </c>
    </row>
    <row r="156" spans="1:6" ht="25.5" x14ac:dyDescent="0.25">
      <c r="A156" s="83" t="s">
        <v>6737</v>
      </c>
      <c r="B156" s="83" t="s">
        <v>4530</v>
      </c>
      <c r="C156" s="82">
        <v>46005.5000462963</v>
      </c>
      <c r="D156" s="83" t="s">
        <v>4505</v>
      </c>
      <c r="E156" s="82">
        <v>46000.477060185185</v>
      </c>
      <c r="F156" s="83" t="s">
        <v>4505</v>
      </c>
    </row>
    <row r="157" spans="1:6" ht="25.5" x14ac:dyDescent="0.25">
      <c r="A157" s="83" t="s">
        <v>6738</v>
      </c>
      <c r="B157" s="83" t="s">
        <v>4530</v>
      </c>
      <c r="C157" s="82">
        <v>46005.500034722223</v>
      </c>
      <c r="D157" s="83" t="s">
        <v>11</v>
      </c>
      <c r="E157" s="82">
        <v>46000.461319444446</v>
      </c>
      <c r="F157" s="83" t="s">
        <v>11</v>
      </c>
    </row>
    <row r="158" spans="1:6" ht="25.5" x14ac:dyDescent="0.25">
      <c r="A158" s="83" t="s">
        <v>6739</v>
      </c>
      <c r="B158" s="83" t="s">
        <v>4530</v>
      </c>
      <c r="C158" s="82">
        <v>46005.500034722223</v>
      </c>
      <c r="D158" s="83" t="s">
        <v>11</v>
      </c>
      <c r="E158" s="82">
        <v>46000.478391203702</v>
      </c>
      <c r="F158" s="83" t="s">
        <v>11</v>
      </c>
    </row>
    <row r="159" spans="1:6" ht="25.5" x14ac:dyDescent="0.25">
      <c r="A159" s="83" t="s">
        <v>6741</v>
      </c>
      <c r="B159" s="83" t="s">
        <v>4530</v>
      </c>
      <c r="C159" s="82">
        <v>46005.500023148146</v>
      </c>
      <c r="D159" s="83" t="s">
        <v>7</v>
      </c>
      <c r="E159" s="82">
        <v>46000.490891203706</v>
      </c>
      <c r="F159" s="83" t="s">
        <v>7</v>
      </c>
    </row>
    <row r="160" spans="1:6" ht="25.5" x14ac:dyDescent="0.25">
      <c r="A160" s="83" t="s">
        <v>6740</v>
      </c>
      <c r="B160" s="83" t="s">
        <v>4530</v>
      </c>
      <c r="C160" s="82">
        <v>46005.500023148146</v>
      </c>
      <c r="D160" s="83" t="s">
        <v>4505</v>
      </c>
      <c r="E160" s="82">
        <v>46000.490833333337</v>
      </c>
      <c r="F160" s="83" t="s">
        <v>4505</v>
      </c>
    </row>
    <row r="161" spans="1:6" ht="25.5" x14ac:dyDescent="0.25">
      <c r="A161" s="83" t="s">
        <v>6742</v>
      </c>
      <c r="B161" s="83" t="s">
        <v>4530</v>
      </c>
      <c r="C161" s="82">
        <v>46005.500011574077</v>
      </c>
      <c r="D161" s="83" t="s">
        <v>12</v>
      </c>
      <c r="E161" s="82">
        <v>46000.490023148152</v>
      </c>
      <c r="F161" s="83" t="s">
        <v>12</v>
      </c>
    </row>
    <row r="162" spans="1:6" ht="25.5" x14ac:dyDescent="0.25">
      <c r="A162" s="83" t="s">
        <v>6744</v>
      </c>
      <c r="B162" s="83" t="s">
        <v>4530</v>
      </c>
      <c r="C162" s="82">
        <v>46005.5</v>
      </c>
      <c r="D162" s="83" t="s">
        <v>4505</v>
      </c>
      <c r="E162" s="82">
        <v>46000.473993055559</v>
      </c>
      <c r="F162" s="83" t="s">
        <v>4505</v>
      </c>
    </row>
    <row r="163" spans="1:6" ht="25.5" x14ac:dyDescent="0.25">
      <c r="A163" s="83" t="s">
        <v>6743</v>
      </c>
      <c r="B163" s="83" t="s">
        <v>4530</v>
      </c>
      <c r="C163" s="82">
        <v>46005.5</v>
      </c>
      <c r="D163" s="83" t="s">
        <v>4505</v>
      </c>
      <c r="E163" s="82">
        <v>46000.471064814818</v>
      </c>
      <c r="F163" s="83" t="s">
        <v>4505</v>
      </c>
    </row>
    <row r="164" spans="1:6" ht="25.5" x14ac:dyDescent="0.25">
      <c r="A164" s="83" t="s">
        <v>6745</v>
      </c>
      <c r="B164" s="83" t="s">
        <v>4530</v>
      </c>
      <c r="C164" s="82"/>
      <c r="D164" s="83" t="s">
        <v>4530</v>
      </c>
      <c r="E164" s="82">
        <v>46005.497881944444</v>
      </c>
      <c r="F164" s="83" t="s">
        <v>208</v>
      </c>
    </row>
    <row r="165" spans="1:6" ht="25.5" x14ac:dyDescent="0.25">
      <c r="A165" s="83" t="s">
        <v>6746</v>
      </c>
      <c r="B165" s="83" t="s">
        <v>4530</v>
      </c>
      <c r="C165" s="82">
        <v>46005.458472222221</v>
      </c>
      <c r="D165" s="83" t="s">
        <v>4505</v>
      </c>
      <c r="E165" s="82">
        <v>46000.442754629628</v>
      </c>
      <c r="F165" s="83" t="s">
        <v>4505</v>
      </c>
    </row>
    <row r="166" spans="1:6" ht="25.5" x14ac:dyDescent="0.25">
      <c r="A166" s="83" t="s">
        <v>5687</v>
      </c>
      <c r="B166" s="83" t="s">
        <v>4530</v>
      </c>
      <c r="C166" s="82">
        <v>46005.458472222221</v>
      </c>
      <c r="D166" s="83" t="s">
        <v>8</v>
      </c>
      <c r="E166" s="82">
        <v>46000.441944444443</v>
      </c>
      <c r="F166" s="83" t="s">
        <v>8</v>
      </c>
    </row>
    <row r="167" spans="1:6" ht="25.5" x14ac:dyDescent="0.25">
      <c r="A167" s="83" t="s">
        <v>5469</v>
      </c>
      <c r="B167" s="83" t="s">
        <v>4530</v>
      </c>
      <c r="C167" s="82">
        <v>46005.458460648151</v>
      </c>
      <c r="D167" s="83" t="s">
        <v>4505</v>
      </c>
      <c r="E167" s="82">
        <v>46000.423518518517</v>
      </c>
      <c r="F167" s="83" t="s">
        <v>4505</v>
      </c>
    </row>
    <row r="168" spans="1:6" ht="25.5" x14ac:dyDescent="0.25">
      <c r="A168" s="83" t="s">
        <v>6747</v>
      </c>
      <c r="B168" s="83" t="s">
        <v>4530</v>
      </c>
      <c r="C168" s="82">
        <v>46005.458460648151</v>
      </c>
      <c r="D168" s="83" t="s">
        <v>11</v>
      </c>
      <c r="E168" s="82">
        <v>46000.449212962965</v>
      </c>
      <c r="F168" s="83" t="s">
        <v>11</v>
      </c>
    </row>
    <row r="169" spans="1:6" ht="25.5" x14ac:dyDescent="0.25">
      <c r="A169" s="83" t="s">
        <v>6748</v>
      </c>
      <c r="B169" s="83" t="s">
        <v>4530</v>
      </c>
      <c r="C169" s="82">
        <v>46005.458449074074</v>
      </c>
      <c r="D169" s="83" t="s">
        <v>11</v>
      </c>
      <c r="E169" s="82">
        <v>46000.449155092596</v>
      </c>
      <c r="F169" s="83" t="s">
        <v>11</v>
      </c>
    </row>
    <row r="170" spans="1:6" ht="25.5" x14ac:dyDescent="0.25">
      <c r="A170" s="83" t="s">
        <v>6749</v>
      </c>
      <c r="B170" s="83" t="s">
        <v>4530</v>
      </c>
      <c r="C170" s="82">
        <v>46005.458437499998</v>
      </c>
      <c r="D170" s="83" t="s">
        <v>4517</v>
      </c>
      <c r="E170" s="82">
        <v>46000.44059027778</v>
      </c>
      <c r="F170" s="83" t="s">
        <v>4517</v>
      </c>
    </row>
    <row r="171" spans="1:6" ht="25.5" x14ac:dyDescent="0.25">
      <c r="A171" s="83" t="s">
        <v>6750</v>
      </c>
      <c r="B171" s="83" t="s">
        <v>4530</v>
      </c>
      <c r="C171" s="82">
        <v>46005.458437499998</v>
      </c>
      <c r="D171" s="83" t="s">
        <v>4505</v>
      </c>
      <c r="E171" s="82">
        <v>46000.425578703704</v>
      </c>
      <c r="F171" s="83" t="s">
        <v>4505</v>
      </c>
    </row>
    <row r="172" spans="1:6" ht="25.5" x14ac:dyDescent="0.25">
      <c r="A172" s="83" t="s">
        <v>6751</v>
      </c>
      <c r="B172" s="83" t="s">
        <v>4530</v>
      </c>
      <c r="C172" s="82">
        <v>46005.458425925928</v>
      </c>
      <c r="D172" s="83" t="s">
        <v>13</v>
      </c>
      <c r="E172" s="82">
        <v>46000.454305555555</v>
      </c>
      <c r="F172" s="83" t="s">
        <v>13</v>
      </c>
    </row>
    <row r="173" spans="1:6" ht="25.5" x14ac:dyDescent="0.25">
      <c r="A173" s="83" t="s">
        <v>4887</v>
      </c>
      <c r="B173" s="83" t="s">
        <v>4530</v>
      </c>
      <c r="C173" s="82">
        <v>46005.458425925928</v>
      </c>
      <c r="D173" s="83" t="s">
        <v>4505</v>
      </c>
      <c r="E173" s="82">
        <v>46000.455185185187</v>
      </c>
      <c r="F173" s="83" t="s">
        <v>4505</v>
      </c>
    </row>
    <row r="174" spans="1:6" ht="25.5" x14ac:dyDescent="0.25">
      <c r="A174" s="83" t="s">
        <v>6752</v>
      </c>
      <c r="B174" s="83" t="s">
        <v>4530</v>
      </c>
      <c r="C174" s="82">
        <v>46005.458414351851</v>
      </c>
      <c r="D174" s="83" t="s">
        <v>11</v>
      </c>
      <c r="E174" s="82">
        <v>46000.44939814815</v>
      </c>
      <c r="F174" s="83" t="s">
        <v>11</v>
      </c>
    </row>
    <row r="175" spans="1:6" ht="25.5" x14ac:dyDescent="0.25">
      <c r="A175" s="83" t="s">
        <v>6753</v>
      </c>
      <c r="B175" s="83" t="s">
        <v>4530</v>
      </c>
      <c r="C175" s="82">
        <v>46005.458414351851</v>
      </c>
      <c r="D175" s="83" t="s">
        <v>4505</v>
      </c>
      <c r="E175" s="82">
        <v>46000.442280092589</v>
      </c>
      <c r="F175" s="83" t="s">
        <v>4505</v>
      </c>
    </row>
    <row r="176" spans="1:6" ht="25.5" x14ac:dyDescent="0.25">
      <c r="A176" s="83" t="s">
        <v>6755</v>
      </c>
      <c r="B176" s="83" t="s">
        <v>4530</v>
      </c>
      <c r="C176" s="82">
        <v>46005.458402777775</v>
      </c>
      <c r="D176" s="83" t="s">
        <v>4505</v>
      </c>
      <c r="E176" s="82">
        <v>46000.450439814813</v>
      </c>
      <c r="F176" s="83" t="s">
        <v>4505</v>
      </c>
    </row>
    <row r="177" spans="1:6" ht="25.5" x14ac:dyDescent="0.25">
      <c r="A177" s="83" t="s">
        <v>6754</v>
      </c>
      <c r="B177" s="83" t="s">
        <v>4530</v>
      </c>
      <c r="C177" s="82">
        <v>46005.458402777775</v>
      </c>
      <c r="D177" s="83" t="s">
        <v>13</v>
      </c>
      <c r="E177" s="82">
        <v>46000.424340277779</v>
      </c>
      <c r="F177" s="83" t="s">
        <v>13</v>
      </c>
    </row>
    <row r="178" spans="1:6" ht="25.5" x14ac:dyDescent="0.25">
      <c r="A178" s="83" t="s">
        <v>6757</v>
      </c>
      <c r="B178" s="83" t="s">
        <v>4530</v>
      </c>
      <c r="C178" s="82">
        <v>46005.458391203705</v>
      </c>
      <c r="D178" s="83" t="s">
        <v>7</v>
      </c>
      <c r="E178" s="82">
        <v>46000.457488425927</v>
      </c>
      <c r="F178" s="83" t="s">
        <v>7</v>
      </c>
    </row>
    <row r="179" spans="1:6" ht="25.5" x14ac:dyDescent="0.25">
      <c r="A179" s="83" t="s">
        <v>6756</v>
      </c>
      <c r="B179" s="83" t="s">
        <v>4530</v>
      </c>
      <c r="C179" s="82">
        <v>46005.458391203705</v>
      </c>
      <c r="D179" s="83" t="s">
        <v>6</v>
      </c>
      <c r="E179" s="82">
        <v>46000.419282407405</v>
      </c>
      <c r="F179" s="83" t="s">
        <v>6</v>
      </c>
    </row>
    <row r="180" spans="1:6" ht="25.5" x14ac:dyDescent="0.25">
      <c r="A180" s="83" t="s">
        <v>6759</v>
      </c>
      <c r="B180" s="83" t="s">
        <v>4530</v>
      </c>
      <c r="C180" s="82">
        <v>46005.458379629628</v>
      </c>
      <c r="D180" s="83" t="s">
        <v>4505</v>
      </c>
      <c r="E180" s="82">
        <v>46000.452349537038</v>
      </c>
      <c r="F180" s="83" t="s">
        <v>4505</v>
      </c>
    </row>
    <row r="181" spans="1:6" ht="25.5" x14ac:dyDescent="0.25">
      <c r="A181" s="83" t="s">
        <v>6758</v>
      </c>
      <c r="B181" s="83" t="s">
        <v>4530</v>
      </c>
      <c r="C181" s="82">
        <v>46005.458379629628</v>
      </c>
      <c r="D181" s="83" t="s">
        <v>12</v>
      </c>
      <c r="E181" s="82">
        <v>46000.432187500002</v>
      </c>
      <c r="F181" s="83" t="s">
        <v>12</v>
      </c>
    </row>
    <row r="182" spans="1:6" ht="25.5" x14ac:dyDescent="0.25">
      <c r="A182" s="83" t="s">
        <v>6760</v>
      </c>
      <c r="B182" s="83" t="s">
        <v>4530</v>
      </c>
      <c r="C182" s="82">
        <v>46005.458368055559</v>
      </c>
      <c r="D182" s="83" t="s">
        <v>4536</v>
      </c>
      <c r="E182" s="82">
        <v>46000.434421296297</v>
      </c>
      <c r="F182" s="83" t="s">
        <v>4536</v>
      </c>
    </row>
    <row r="183" spans="1:6" ht="25.5" x14ac:dyDescent="0.25">
      <c r="A183" s="83" t="s">
        <v>6761</v>
      </c>
      <c r="B183" s="83" t="s">
        <v>4530</v>
      </c>
      <c r="C183" s="82">
        <v>46005.458356481482</v>
      </c>
      <c r="D183" s="83" t="s">
        <v>6</v>
      </c>
      <c r="E183" s="82">
        <v>46000.426238425927</v>
      </c>
      <c r="F183" s="83" t="s">
        <v>6</v>
      </c>
    </row>
    <row r="184" spans="1:6" ht="25.5" x14ac:dyDescent="0.25">
      <c r="A184" s="83" t="s">
        <v>6762</v>
      </c>
      <c r="B184" s="83" t="s">
        <v>4530</v>
      </c>
      <c r="C184" s="82">
        <v>46005.458356481482</v>
      </c>
      <c r="D184" s="83" t="s">
        <v>12</v>
      </c>
      <c r="E184" s="82">
        <v>46000.446180555555</v>
      </c>
      <c r="F184" s="83" t="s">
        <v>12</v>
      </c>
    </row>
    <row r="185" spans="1:6" ht="25.5" x14ac:dyDescent="0.25">
      <c r="A185" s="83" t="s">
        <v>6763</v>
      </c>
      <c r="B185" s="83" t="s">
        <v>4530</v>
      </c>
      <c r="C185" s="82">
        <v>46005.458344907405</v>
      </c>
      <c r="D185" s="83" t="s">
        <v>4505</v>
      </c>
      <c r="E185" s="82">
        <v>46000.442141203705</v>
      </c>
      <c r="F185" s="83" t="s">
        <v>4505</v>
      </c>
    </row>
    <row r="186" spans="1:6" ht="25.5" x14ac:dyDescent="0.25">
      <c r="A186" s="83" t="s">
        <v>6764</v>
      </c>
      <c r="B186" s="83" t="s">
        <v>4530</v>
      </c>
      <c r="C186" s="82">
        <v>46005.458333333336</v>
      </c>
      <c r="D186" s="83" t="s">
        <v>11</v>
      </c>
      <c r="E186" s="82">
        <v>46000.458055555559</v>
      </c>
      <c r="F186" s="83" t="s">
        <v>11</v>
      </c>
    </row>
    <row r="187" spans="1:6" ht="25.5" x14ac:dyDescent="0.25">
      <c r="A187" s="83" t="s">
        <v>6765</v>
      </c>
      <c r="B187" s="83" t="s">
        <v>4530</v>
      </c>
      <c r="C187" s="82">
        <v>46005.416851851849</v>
      </c>
      <c r="D187" s="83" t="s">
        <v>4505</v>
      </c>
      <c r="E187" s="82">
        <v>46000.411493055559</v>
      </c>
      <c r="F187" s="83" t="s">
        <v>4505</v>
      </c>
    </row>
    <row r="188" spans="1:6" ht="25.5" x14ac:dyDescent="0.25">
      <c r="A188" s="83" t="s">
        <v>5882</v>
      </c>
      <c r="B188" s="83" t="s">
        <v>4530</v>
      </c>
      <c r="C188" s="82">
        <v>46005.41684027778</v>
      </c>
      <c r="D188" s="83" t="s">
        <v>4505</v>
      </c>
      <c r="E188" s="82">
        <v>46000.382905092592</v>
      </c>
      <c r="F188" s="83" t="s">
        <v>4505</v>
      </c>
    </row>
    <row r="189" spans="1:6" ht="25.5" x14ac:dyDescent="0.25">
      <c r="A189" s="83" t="s">
        <v>6766</v>
      </c>
      <c r="B189" s="83" t="s">
        <v>4530</v>
      </c>
      <c r="C189" s="82">
        <v>46005.41684027778</v>
      </c>
      <c r="D189" s="83" t="s">
        <v>4762</v>
      </c>
      <c r="E189" s="82">
        <v>46000.387731481482</v>
      </c>
      <c r="F189" s="83" t="s">
        <v>4762</v>
      </c>
    </row>
    <row r="190" spans="1:6" ht="25.5" x14ac:dyDescent="0.25">
      <c r="A190" s="83" t="s">
        <v>6767</v>
      </c>
      <c r="B190" s="83" t="s">
        <v>4530</v>
      </c>
      <c r="C190" s="82">
        <v>46005.416828703703</v>
      </c>
      <c r="D190" s="83" t="s">
        <v>4505</v>
      </c>
      <c r="E190" s="82">
        <v>46000.382604166669</v>
      </c>
      <c r="F190" s="83" t="s">
        <v>4505</v>
      </c>
    </row>
    <row r="191" spans="1:6" ht="25.5" x14ac:dyDescent="0.25">
      <c r="A191" s="83" t="s">
        <v>5993</v>
      </c>
      <c r="B191" s="83" t="s">
        <v>4530</v>
      </c>
      <c r="C191" s="82">
        <v>46005.416828703703</v>
      </c>
      <c r="D191" s="83" t="s">
        <v>4505</v>
      </c>
      <c r="E191" s="82">
        <v>46000.382141203707</v>
      </c>
      <c r="F191" s="83" t="s">
        <v>4505</v>
      </c>
    </row>
    <row r="192" spans="1:6" ht="25.5" x14ac:dyDescent="0.25">
      <c r="A192" s="83" t="s">
        <v>5165</v>
      </c>
      <c r="B192" s="83" t="s">
        <v>4530</v>
      </c>
      <c r="C192" s="82">
        <v>46005.416817129626</v>
      </c>
      <c r="D192" s="83" t="s">
        <v>4551</v>
      </c>
      <c r="E192" s="82">
        <v>46000.403831018521</v>
      </c>
      <c r="F192" s="83" t="s">
        <v>4551</v>
      </c>
    </row>
    <row r="193" spans="1:6" ht="25.5" x14ac:dyDescent="0.25">
      <c r="A193" s="83" t="s">
        <v>5847</v>
      </c>
      <c r="B193" s="83" t="s">
        <v>4530</v>
      </c>
      <c r="C193" s="82">
        <v>46005.416817129626</v>
      </c>
      <c r="D193" s="83" t="s">
        <v>4533</v>
      </c>
      <c r="E193" s="82">
        <v>46000.394432870373</v>
      </c>
      <c r="F193" s="83" t="s">
        <v>4533</v>
      </c>
    </row>
    <row r="194" spans="1:6" ht="25.5" x14ac:dyDescent="0.25">
      <c r="A194" s="83" t="s">
        <v>6768</v>
      </c>
      <c r="B194" s="83" t="s">
        <v>4530</v>
      </c>
      <c r="C194" s="82">
        <v>46005.416805555556</v>
      </c>
      <c r="D194" s="83" t="s">
        <v>13</v>
      </c>
      <c r="E194" s="82">
        <v>46000.399791666663</v>
      </c>
      <c r="F194" s="83" t="s">
        <v>13</v>
      </c>
    </row>
    <row r="195" spans="1:6" ht="25.5" x14ac:dyDescent="0.25">
      <c r="A195" s="83" t="s">
        <v>4573</v>
      </c>
      <c r="B195" s="83" t="s">
        <v>4530</v>
      </c>
      <c r="C195" s="82">
        <v>46005.41679398148</v>
      </c>
      <c r="D195" s="83" t="s">
        <v>4533</v>
      </c>
      <c r="E195" s="82">
        <v>46000.395787037036</v>
      </c>
      <c r="F195" s="83" t="s">
        <v>4533</v>
      </c>
    </row>
    <row r="196" spans="1:6" ht="25.5" x14ac:dyDescent="0.25">
      <c r="A196" s="83" t="s">
        <v>4719</v>
      </c>
      <c r="B196" s="83" t="s">
        <v>4530</v>
      </c>
      <c r="C196" s="82">
        <v>46005.41679398148</v>
      </c>
      <c r="D196" s="83" t="s">
        <v>4533</v>
      </c>
      <c r="E196" s="82">
        <v>46000.396249999998</v>
      </c>
      <c r="F196" s="83" t="s">
        <v>4533</v>
      </c>
    </row>
    <row r="197" spans="1:6" ht="25.5" x14ac:dyDescent="0.25">
      <c r="A197" s="83" t="s">
        <v>6769</v>
      </c>
      <c r="B197" s="83" t="s">
        <v>4530</v>
      </c>
      <c r="C197" s="82">
        <v>46005.41678240741</v>
      </c>
      <c r="D197" s="83" t="s">
        <v>11</v>
      </c>
      <c r="E197" s="82">
        <v>46000.405092592591</v>
      </c>
      <c r="F197" s="83" t="s">
        <v>11</v>
      </c>
    </row>
    <row r="198" spans="1:6" ht="25.5" x14ac:dyDescent="0.25">
      <c r="A198" s="83" t="s">
        <v>5371</v>
      </c>
      <c r="B198" s="83" t="s">
        <v>4530</v>
      </c>
      <c r="C198" s="82">
        <v>46005.41678240741</v>
      </c>
      <c r="D198" s="83" t="s">
        <v>4533</v>
      </c>
      <c r="E198" s="82">
        <v>46000.40483796296</v>
      </c>
      <c r="F198" s="83" t="s">
        <v>4533</v>
      </c>
    </row>
    <row r="199" spans="1:6" ht="25.5" x14ac:dyDescent="0.25">
      <c r="A199" s="83" t="s">
        <v>5957</v>
      </c>
      <c r="B199" s="83" t="s">
        <v>4530</v>
      </c>
      <c r="C199" s="82">
        <v>46005.416770833333</v>
      </c>
      <c r="D199" s="83" t="s">
        <v>4505</v>
      </c>
      <c r="E199" s="82">
        <v>46000.411203703705</v>
      </c>
      <c r="F199" s="83" t="s">
        <v>4505</v>
      </c>
    </row>
    <row r="200" spans="1:6" ht="25.5" x14ac:dyDescent="0.25">
      <c r="A200" s="83" t="s">
        <v>6772</v>
      </c>
      <c r="B200" s="83" t="s">
        <v>4530</v>
      </c>
      <c r="C200" s="82">
        <v>46005.416759259257</v>
      </c>
      <c r="D200" s="83" t="s">
        <v>13</v>
      </c>
      <c r="E200" s="82">
        <v>46000.388645833336</v>
      </c>
      <c r="F200" s="83" t="s">
        <v>13</v>
      </c>
    </row>
    <row r="201" spans="1:6" ht="25.5" x14ac:dyDescent="0.25">
      <c r="A201" s="83" t="s">
        <v>6770</v>
      </c>
      <c r="B201" s="83" t="s">
        <v>4530</v>
      </c>
      <c r="C201" s="82">
        <v>46005.416759259257</v>
      </c>
      <c r="D201" s="83" t="s">
        <v>4541</v>
      </c>
      <c r="E201" s="82">
        <v>46000.379166666666</v>
      </c>
      <c r="F201" s="83" t="s">
        <v>4541</v>
      </c>
    </row>
    <row r="202" spans="1:6" ht="25.5" x14ac:dyDescent="0.25">
      <c r="A202" s="83" t="s">
        <v>5361</v>
      </c>
      <c r="B202" s="83" t="s">
        <v>4530</v>
      </c>
      <c r="C202" s="82">
        <v>46005.416747685187</v>
      </c>
      <c r="D202" s="83" t="s">
        <v>8</v>
      </c>
      <c r="E202" s="82">
        <v>46000.381435185183</v>
      </c>
      <c r="F202" s="83" t="s">
        <v>8</v>
      </c>
    </row>
    <row r="203" spans="1:6" ht="25.5" x14ac:dyDescent="0.25">
      <c r="A203" s="83" t="s">
        <v>5784</v>
      </c>
      <c r="B203" s="83" t="s">
        <v>4530</v>
      </c>
      <c r="C203" s="82">
        <v>46005.416747685187</v>
      </c>
      <c r="D203" s="83" t="s">
        <v>4551</v>
      </c>
      <c r="E203" s="82">
        <v>46000.394988425927</v>
      </c>
      <c r="F203" s="83" t="s">
        <v>4551</v>
      </c>
    </row>
    <row r="204" spans="1:6" ht="25.5" x14ac:dyDescent="0.25">
      <c r="A204" s="83" t="s">
        <v>6773</v>
      </c>
      <c r="B204" s="83" t="s">
        <v>4530</v>
      </c>
      <c r="C204" s="82">
        <v>46005.41673611111</v>
      </c>
      <c r="D204" s="83" t="s">
        <v>4555</v>
      </c>
      <c r="E204" s="82">
        <v>46000.377199074072</v>
      </c>
      <c r="F204" s="83" t="s">
        <v>4555</v>
      </c>
    </row>
    <row r="205" spans="1:6" ht="25.5" x14ac:dyDescent="0.25">
      <c r="A205" s="83" t="s">
        <v>4727</v>
      </c>
      <c r="B205" s="83" t="s">
        <v>4530</v>
      </c>
      <c r="C205" s="82">
        <v>46005.416724537034</v>
      </c>
      <c r="D205" s="83" t="s">
        <v>4505</v>
      </c>
      <c r="E205" s="82">
        <v>46000.402789351851</v>
      </c>
      <c r="F205" s="83" t="s">
        <v>4505</v>
      </c>
    </row>
    <row r="206" spans="1:6" ht="25.5" x14ac:dyDescent="0.25">
      <c r="A206" s="83" t="s">
        <v>5796</v>
      </c>
      <c r="B206" s="83" t="s">
        <v>4530</v>
      </c>
      <c r="C206" s="82">
        <v>46005.416724537034</v>
      </c>
      <c r="D206" s="83" t="s">
        <v>4505</v>
      </c>
      <c r="E206" s="82">
        <v>46000.410798611112</v>
      </c>
      <c r="F206" s="83" t="s">
        <v>4505</v>
      </c>
    </row>
    <row r="207" spans="1:6" ht="25.5" x14ac:dyDescent="0.25">
      <c r="A207" s="83" t="s">
        <v>5514</v>
      </c>
      <c r="B207" s="83" t="s">
        <v>4530</v>
      </c>
      <c r="C207" s="82">
        <v>46005.416712962964</v>
      </c>
      <c r="D207" s="83" t="s">
        <v>4505</v>
      </c>
      <c r="E207" s="82">
        <v>46000.399953703702</v>
      </c>
      <c r="F207" s="83" t="s">
        <v>4505</v>
      </c>
    </row>
    <row r="208" spans="1:6" ht="25.5" x14ac:dyDescent="0.25">
      <c r="A208" s="83" t="s">
        <v>6774</v>
      </c>
      <c r="B208" s="83" t="s">
        <v>4530</v>
      </c>
      <c r="C208" s="82">
        <v>46005.416701388887</v>
      </c>
      <c r="D208" s="83" t="s">
        <v>4555</v>
      </c>
      <c r="E208" s="82">
        <v>46000.388136574074</v>
      </c>
      <c r="F208" s="83" t="s">
        <v>4555</v>
      </c>
    </row>
    <row r="209" spans="1:6" ht="25.5" x14ac:dyDescent="0.25">
      <c r="A209" s="83" t="s">
        <v>4697</v>
      </c>
      <c r="B209" s="83" t="s">
        <v>4530</v>
      </c>
      <c r="C209" s="82">
        <v>46005.416701388887</v>
      </c>
      <c r="D209" s="83" t="s">
        <v>4533</v>
      </c>
      <c r="E209" s="82">
        <v>46000.395150462966</v>
      </c>
      <c r="F209" s="83" t="s">
        <v>4533</v>
      </c>
    </row>
    <row r="210" spans="1:6" ht="25.5" x14ac:dyDescent="0.25">
      <c r="A210" s="83" t="s">
        <v>6775</v>
      </c>
      <c r="B210" s="83" t="s">
        <v>4530</v>
      </c>
      <c r="C210" s="82">
        <v>46005.416689814818</v>
      </c>
      <c r="D210" s="83" t="s">
        <v>4667</v>
      </c>
      <c r="E210" s="82">
        <v>46000.411805555559</v>
      </c>
      <c r="F210" s="83" t="s">
        <v>4667</v>
      </c>
    </row>
    <row r="211" spans="1:6" ht="25.5" x14ac:dyDescent="0.25">
      <c r="A211" s="83" t="s">
        <v>5759</v>
      </c>
      <c r="B211" s="83" t="s">
        <v>4530</v>
      </c>
      <c r="C211" s="82">
        <v>46005.416678240741</v>
      </c>
      <c r="D211" s="83" t="s">
        <v>4505</v>
      </c>
      <c r="E211" s="82">
        <v>46000.400405092594</v>
      </c>
      <c r="F211" s="83" t="s">
        <v>4505</v>
      </c>
    </row>
    <row r="212" spans="1:6" ht="25.5" x14ac:dyDescent="0.25">
      <c r="A212" s="83" t="s">
        <v>6777</v>
      </c>
      <c r="B212" s="83" t="s">
        <v>4530</v>
      </c>
      <c r="C212" s="82">
        <v>46005.3750462963</v>
      </c>
      <c r="D212" s="83" t="s">
        <v>4739</v>
      </c>
      <c r="E212" s="82">
        <v>46000.337430555555</v>
      </c>
      <c r="F212" s="83" t="s">
        <v>4739</v>
      </c>
    </row>
    <row r="213" spans="1:6" ht="25.5" x14ac:dyDescent="0.25">
      <c r="A213" s="83" t="s">
        <v>6778</v>
      </c>
      <c r="B213" s="83" t="s">
        <v>4530</v>
      </c>
      <c r="C213" s="82">
        <v>46005.375034722223</v>
      </c>
      <c r="D213" s="83" t="s">
        <v>4505</v>
      </c>
      <c r="E213" s="82">
        <v>46000.374780092592</v>
      </c>
      <c r="F213" s="83" t="s">
        <v>4505</v>
      </c>
    </row>
    <row r="214" spans="1:6" ht="25.5" x14ac:dyDescent="0.25">
      <c r="A214" s="83" t="s">
        <v>5793</v>
      </c>
      <c r="B214" s="83" t="s">
        <v>4530</v>
      </c>
      <c r="C214" s="82">
        <v>46005.375034722223</v>
      </c>
      <c r="D214" s="83" t="s">
        <v>4505</v>
      </c>
      <c r="E214" s="82">
        <v>46000.337384259263</v>
      </c>
      <c r="F214" s="83" t="s">
        <v>4505</v>
      </c>
    </row>
    <row r="215" spans="1:6" ht="25.5" x14ac:dyDescent="0.25">
      <c r="A215" s="83" t="s">
        <v>6780</v>
      </c>
      <c r="B215" s="83" t="s">
        <v>4530</v>
      </c>
      <c r="C215" s="82">
        <v>46005.375023148146</v>
      </c>
      <c r="D215" s="83" t="s">
        <v>4541</v>
      </c>
      <c r="E215" s="82">
        <v>46000.345995370371</v>
      </c>
      <c r="F215" s="83" t="s">
        <v>4541</v>
      </c>
    </row>
    <row r="216" spans="1:6" ht="25.5" x14ac:dyDescent="0.25">
      <c r="A216" s="83" t="s">
        <v>6779</v>
      </c>
      <c r="B216" s="83" t="s">
        <v>4530</v>
      </c>
      <c r="C216" s="82">
        <v>46005.375023148146</v>
      </c>
      <c r="D216" s="83" t="s">
        <v>4739</v>
      </c>
      <c r="E216" s="82">
        <v>46000.336122685185</v>
      </c>
      <c r="F216" s="83" t="s">
        <v>4739</v>
      </c>
    </row>
    <row r="217" spans="1:6" ht="25.5" x14ac:dyDescent="0.25">
      <c r="A217" s="83" t="s">
        <v>6781</v>
      </c>
      <c r="B217" s="83" t="s">
        <v>4530</v>
      </c>
      <c r="C217" s="82">
        <v>46005.375011574077</v>
      </c>
      <c r="D217" s="83" t="s">
        <v>11</v>
      </c>
      <c r="E217" s="82">
        <v>46000.369340277779</v>
      </c>
      <c r="F217" s="83" t="s">
        <v>11</v>
      </c>
    </row>
    <row r="218" spans="1:6" ht="25.5" x14ac:dyDescent="0.25">
      <c r="A218" s="83" t="s">
        <v>4989</v>
      </c>
      <c r="B218" s="83" t="s">
        <v>4530</v>
      </c>
      <c r="C218" s="82">
        <v>46005.333437499998</v>
      </c>
      <c r="D218" s="83" t="s">
        <v>4547</v>
      </c>
      <c r="E218" s="82">
        <v>46000.327800925923</v>
      </c>
      <c r="F218" s="83" t="s">
        <v>4547</v>
      </c>
    </row>
    <row r="219" spans="1:6" ht="25.5" x14ac:dyDescent="0.25">
      <c r="A219" s="83" t="s">
        <v>6782</v>
      </c>
      <c r="B219" s="83" t="s">
        <v>4530</v>
      </c>
      <c r="C219" s="82">
        <v>46005.333425925928</v>
      </c>
      <c r="D219" s="83" t="s">
        <v>6</v>
      </c>
      <c r="E219" s="82">
        <v>46000.318043981482</v>
      </c>
      <c r="F219" s="83" t="s">
        <v>6</v>
      </c>
    </row>
    <row r="220" spans="1:6" ht="25.5" x14ac:dyDescent="0.25">
      <c r="A220" s="83" t="s">
        <v>6783</v>
      </c>
      <c r="B220" s="83" t="s">
        <v>4530</v>
      </c>
      <c r="C220" s="82">
        <v>46005.333425925928</v>
      </c>
      <c r="D220" s="83" t="s">
        <v>6</v>
      </c>
      <c r="E220" s="82">
        <v>46000.325219907405</v>
      </c>
      <c r="F220" s="83" t="s">
        <v>6</v>
      </c>
    </row>
    <row r="221" spans="1:6" ht="25.5" x14ac:dyDescent="0.25">
      <c r="A221" s="83" t="s">
        <v>6785</v>
      </c>
      <c r="B221" s="83" t="s">
        <v>4530</v>
      </c>
      <c r="C221" s="82">
        <v>46005.333414351851</v>
      </c>
      <c r="D221" s="83" t="s">
        <v>11</v>
      </c>
      <c r="E221" s="82">
        <v>46000.329629629632</v>
      </c>
      <c r="F221" s="83" t="s">
        <v>11</v>
      </c>
    </row>
    <row r="222" spans="1:6" ht="25.5" x14ac:dyDescent="0.25">
      <c r="A222" s="83" t="s">
        <v>6784</v>
      </c>
      <c r="B222" s="83" t="s">
        <v>4530</v>
      </c>
      <c r="C222" s="82">
        <v>46005.333414351851</v>
      </c>
      <c r="D222" s="83" t="s">
        <v>4517</v>
      </c>
      <c r="E222" s="82">
        <v>46000.29546296296</v>
      </c>
      <c r="F222" s="83" t="s">
        <v>4517</v>
      </c>
    </row>
    <row r="223" spans="1:6" ht="25.5" x14ac:dyDescent="0.25">
      <c r="A223" s="83" t="s">
        <v>6786</v>
      </c>
      <c r="B223" s="83" t="s">
        <v>4530</v>
      </c>
      <c r="C223" s="82">
        <v>46005.333379629628</v>
      </c>
      <c r="D223" s="83" t="s">
        <v>5</v>
      </c>
      <c r="E223" s="82">
        <v>46000.296550925923</v>
      </c>
      <c r="F223" s="83" t="s">
        <v>5</v>
      </c>
    </row>
    <row r="224" spans="1:6" ht="25.5" x14ac:dyDescent="0.25">
      <c r="A224" s="83" t="s">
        <v>5474</v>
      </c>
      <c r="B224" s="83" t="s">
        <v>4530</v>
      </c>
      <c r="C224" s="82">
        <v>46005.333379629628</v>
      </c>
      <c r="D224" s="83" t="s">
        <v>4739</v>
      </c>
      <c r="E224" s="82">
        <v>46000.319050925929</v>
      </c>
      <c r="F224" s="83" t="s">
        <v>4739</v>
      </c>
    </row>
    <row r="225" spans="1:6" ht="25.5" x14ac:dyDescent="0.25">
      <c r="A225" s="83" t="s">
        <v>5443</v>
      </c>
      <c r="B225" s="83" t="s">
        <v>4530</v>
      </c>
      <c r="C225" s="82">
        <v>46005.333368055559</v>
      </c>
      <c r="D225" s="83" t="s">
        <v>4505</v>
      </c>
      <c r="E225" s="82">
        <v>46000.310613425929</v>
      </c>
      <c r="F225" s="83" t="s">
        <v>4505</v>
      </c>
    </row>
    <row r="226" spans="1:6" ht="25.5" x14ac:dyDescent="0.25">
      <c r="A226" s="83" t="s">
        <v>6788</v>
      </c>
      <c r="B226" s="83" t="s">
        <v>4530</v>
      </c>
      <c r="C226" s="82">
        <v>46005.333356481482</v>
      </c>
      <c r="D226" s="83" t="s">
        <v>6</v>
      </c>
      <c r="E226" s="82">
        <v>46000.304560185185</v>
      </c>
      <c r="F226" s="83" t="s">
        <v>6</v>
      </c>
    </row>
    <row r="227" spans="1:6" ht="25.5" x14ac:dyDescent="0.25">
      <c r="A227" s="83" t="s">
        <v>6787</v>
      </c>
      <c r="B227" s="83" t="s">
        <v>4530</v>
      </c>
      <c r="C227" s="82">
        <v>46005.333356481482</v>
      </c>
      <c r="D227" s="83" t="s">
        <v>4555</v>
      </c>
      <c r="E227" s="82">
        <v>46000.305150462962</v>
      </c>
      <c r="F227" s="83" t="s">
        <v>4555</v>
      </c>
    </row>
    <row r="228" spans="1:6" ht="25.5" x14ac:dyDescent="0.25">
      <c r="A228" s="83" t="s">
        <v>6789</v>
      </c>
      <c r="B228" s="83" t="s">
        <v>4530</v>
      </c>
      <c r="C228" s="82">
        <v>46005.333333333336</v>
      </c>
      <c r="D228" s="83" t="s">
        <v>4505</v>
      </c>
      <c r="E228" s="82">
        <v>46000.312025462961</v>
      </c>
      <c r="F228" s="83" t="s">
        <v>4505</v>
      </c>
    </row>
    <row r="229" spans="1:6" ht="25.5" x14ac:dyDescent="0.25">
      <c r="A229" s="83" t="s">
        <v>6791</v>
      </c>
      <c r="B229" s="83" t="s">
        <v>4530</v>
      </c>
      <c r="C229" s="82">
        <v>46005.291689814818</v>
      </c>
      <c r="D229" s="83" t="s">
        <v>4505</v>
      </c>
      <c r="E229" s="82">
        <v>46000.261307870373</v>
      </c>
      <c r="F229" s="83" t="s">
        <v>4505</v>
      </c>
    </row>
    <row r="230" spans="1:6" ht="25.5" x14ac:dyDescent="0.25">
      <c r="A230" s="83" t="s">
        <v>6792</v>
      </c>
      <c r="B230" s="83" t="s">
        <v>4530</v>
      </c>
      <c r="C230" s="82">
        <v>46005.291666666664</v>
      </c>
      <c r="D230" s="83" t="s">
        <v>11</v>
      </c>
      <c r="E230" s="82">
        <v>46000.275231481479</v>
      </c>
      <c r="F230" s="83" t="s">
        <v>11</v>
      </c>
    </row>
    <row r="231" spans="1:6" ht="25.5" x14ac:dyDescent="0.25">
      <c r="A231" s="83" t="s">
        <v>6793</v>
      </c>
      <c r="B231" s="83" t="s">
        <v>4530</v>
      </c>
      <c r="C231" s="82">
        <v>46005.25</v>
      </c>
      <c r="D231" s="83" t="s">
        <v>4505</v>
      </c>
      <c r="E231" s="82">
        <v>46000.246388888889</v>
      </c>
      <c r="F231" s="83" t="s">
        <v>4505</v>
      </c>
    </row>
    <row r="232" spans="1:6" ht="25.5" x14ac:dyDescent="0.25">
      <c r="A232" s="83" t="s">
        <v>6794</v>
      </c>
      <c r="B232" s="83" t="s">
        <v>4530</v>
      </c>
      <c r="C232" s="82"/>
      <c r="D232" s="83" t="s">
        <v>4530</v>
      </c>
      <c r="E232" s="82">
        <v>46005.220520833333</v>
      </c>
      <c r="F232" s="83" t="s">
        <v>1359</v>
      </c>
    </row>
    <row r="233" spans="1:6" ht="25.5" x14ac:dyDescent="0.25">
      <c r="A233" s="83" t="s">
        <v>6795</v>
      </c>
      <c r="B233" s="83" t="s">
        <v>4530</v>
      </c>
      <c r="C233" s="82"/>
      <c r="D233" s="83" t="s">
        <v>4530</v>
      </c>
      <c r="E233" s="82">
        <v>46005.145520833335</v>
      </c>
      <c r="F233" s="83" t="s">
        <v>4505</v>
      </c>
    </row>
    <row r="234" spans="1:6" ht="25.5" x14ac:dyDescent="0.25">
      <c r="A234" s="83" t="s">
        <v>6796</v>
      </c>
      <c r="B234" s="83" t="s">
        <v>4530</v>
      </c>
      <c r="C234" s="82"/>
      <c r="D234" s="83" t="s">
        <v>4530</v>
      </c>
      <c r="E234" s="82">
        <v>46005.143449074072</v>
      </c>
      <c r="F234" s="83" t="s">
        <v>4505</v>
      </c>
    </row>
    <row r="235" spans="1:6" ht="25.5" x14ac:dyDescent="0.25">
      <c r="A235" s="83" t="s">
        <v>6797</v>
      </c>
      <c r="B235" s="83" t="s">
        <v>4530</v>
      </c>
      <c r="C235" s="82">
        <v>46005.125011574077</v>
      </c>
      <c r="D235" s="83" t="s">
        <v>4505</v>
      </c>
      <c r="E235" s="82">
        <v>46000.113136574073</v>
      </c>
      <c r="F235" s="83" t="s">
        <v>4505</v>
      </c>
    </row>
    <row r="236" spans="1:6" ht="25.5" x14ac:dyDescent="0.25">
      <c r="A236" s="83" t="s">
        <v>5232</v>
      </c>
      <c r="B236" s="83" t="s">
        <v>4530</v>
      </c>
      <c r="C236" s="82">
        <v>46004.833344907405</v>
      </c>
      <c r="D236" s="83" t="s">
        <v>4505</v>
      </c>
      <c r="E236" s="82">
        <v>45999.812858796293</v>
      </c>
      <c r="F236" s="83" t="s">
        <v>4505</v>
      </c>
    </row>
    <row r="237" spans="1:6" ht="25.5" x14ac:dyDescent="0.25">
      <c r="A237" s="83" t="s">
        <v>5812</v>
      </c>
      <c r="B237" s="83" t="s">
        <v>4530</v>
      </c>
      <c r="C237" s="82">
        <v>46004.79173611111</v>
      </c>
      <c r="D237" s="83" t="s">
        <v>4505</v>
      </c>
      <c r="E237" s="82">
        <v>45999.761724537035</v>
      </c>
      <c r="F237" s="83" t="s">
        <v>4505</v>
      </c>
    </row>
    <row r="238" spans="1:6" ht="25.5" x14ac:dyDescent="0.25">
      <c r="A238" s="83" t="s">
        <v>5312</v>
      </c>
      <c r="B238" s="83" t="s">
        <v>4530</v>
      </c>
      <c r="C238" s="82">
        <v>46004.791724537034</v>
      </c>
      <c r="D238" s="83" t="s">
        <v>4505</v>
      </c>
      <c r="E238" s="82">
        <v>45999.777002314811</v>
      </c>
      <c r="F238" s="83" t="s">
        <v>4505</v>
      </c>
    </row>
    <row r="239" spans="1:6" ht="25.5" x14ac:dyDescent="0.25">
      <c r="A239" s="83" t="s">
        <v>5174</v>
      </c>
      <c r="B239" s="83" t="s">
        <v>4530</v>
      </c>
      <c r="C239" s="82">
        <v>46004.791712962964</v>
      </c>
      <c r="D239" s="83" t="s">
        <v>4505</v>
      </c>
      <c r="E239" s="82">
        <v>45999.771504629629</v>
      </c>
      <c r="F239" s="83" t="s">
        <v>4505</v>
      </c>
    </row>
    <row r="240" spans="1:6" ht="25.5" x14ac:dyDescent="0.25">
      <c r="A240" s="83" t="s">
        <v>5756</v>
      </c>
      <c r="B240" s="83" t="s">
        <v>4530</v>
      </c>
      <c r="C240" s="82">
        <v>46004.791678240741</v>
      </c>
      <c r="D240" s="83" t="s">
        <v>4505</v>
      </c>
      <c r="E240" s="82">
        <v>45999.775775462964</v>
      </c>
      <c r="F240" s="83" t="s">
        <v>4505</v>
      </c>
    </row>
    <row r="241" spans="1:6" ht="25.5" x14ac:dyDescent="0.25">
      <c r="A241" s="83" t="s">
        <v>6802</v>
      </c>
      <c r="B241" s="83" t="s">
        <v>4530</v>
      </c>
      <c r="C241" s="82">
        <v>46004.791666666664</v>
      </c>
      <c r="D241" s="83" t="s">
        <v>4505</v>
      </c>
      <c r="E241" s="82">
        <v>45999.764236111114</v>
      </c>
      <c r="F241" s="83" t="s">
        <v>4505</v>
      </c>
    </row>
    <row r="242" spans="1:6" ht="25.5" x14ac:dyDescent="0.25">
      <c r="A242" s="83" t="s">
        <v>4973</v>
      </c>
      <c r="B242" s="83" t="s">
        <v>4530</v>
      </c>
      <c r="C242" s="82">
        <v>46004.750092592592</v>
      </c>
      <c r="D242" s="83" t="s">
        <v>4505</v>
      </c>
      <c r="E242" s="82">
        <v>45999.728275462963</v>
      </c>
      <c r="F242" s="83" t="s">
        <v>4505</v>
      </c>
    </row>
    <row r="243" spans="1:6" ht="25.5" x14ac:dyDescent="0.25">
      <c r="A243" s="83" t="s">
        <v>6803</v>
      </c>
      <c r="B243" s="83" t="s">
        <v>4530</v>
      </c>
      <c r="C243" s="82">
        <v>46004.750081018516</v>
      </c>
      <c r="D243" s="83" t="s">
        <v>13</v>
      </c>
      <c r="E243" s="82">
        <v>45999.712210648147</v>
      </c>
      <c r="F243" s="83" t="s">
        <v>13</v>
      </c>
    </row>
    <row r="244" spans="1:6" ht="25.5" x14ac:dyDescent="0.25">
      <c r="A244" s="83" t="s">
        <v>5590</v>
      </c>
      <c r="B244" s="83" t="s">
        <v>4530</v>
      </c>
      <c r="C244" s="82">
        <v>46004.750081018516</v>
      </c>
      <c r="D244" s="83" t="s">
        <v>4505</v>
      </c>
      <c r="E244" s="82">
        <v>45999.735347222224</v>
      </c>
      <c r="F244" s="83" t="s">
        <v>4505</v>
      </c>
    </row>
    <row r="245" spans="1:6" ht="25.5" x14ac:dyDescent="0.25">
      <c r="A245" s="83" t="s">
        <v>5576</v>
      </c>
      <c r="B245" s="83" t="s">
        <v>4530</v>
      </c>
      <c r="C245" s="82">
        <v>46004.7500462963</v>
      </c>
      <c r="D245" s="83" t="s">
        <v>4505</v>
      </c>
      <c r="E245" s="82">
        <v>45999.73574074074</v>
      </c>
      <c r="F245" s="83" t="s">
        <v>4505</v>
      </c>
    </row>
    <row r="246" spans="1:6" ht="25.5" x14ac:dyDescent="0.25">
      <c r="A246" s="83" t="s">
        <v>4764</v>
      </c>
      <c r="B246" s="83" t="s">
        <v>4530</v>
      </c>
      <c r="C246" s="82">
        <v>46004.750034722223</v>
      </c>
      <c r="D246" s="83" t="s">
        <v>4737</v>
      </c>
      <c r="E246" s="82">
        <v>45999.743668981479</v>
      </c>
      <c r="F246" s="83" t="s">
        <v>4737</v>
      </c>
    </row>
    <row r="247" spans="1:6" ht="25.5" x14ac:dyDescent="0.25">
      <c r="A247" s="83" t="s">
        <v>6804</v>
      </c>
      <c r="B247" s="83" t="s">
        <v>4530</v>
      </c>
      <c r="C247" s="82">
        <v>46004.750023148146</v>
      </c>
      <c r="D247" s="83" t="s">
        <v>12</v>
      </c>
      <c r="E247" s="82">
        <v>45999.727511574078</v>
      </c>
      <c r="F247" s="83" t="s">
        <v>12</v>
      </c>
    </row>
    <row r="248" spans="1:6" ht="25.5" x14ac:dyDescent="0.25">
      <c r="A248" s="83" t="s">
        <v>4701</v>
      </c>
      <c r="B248" s="83" t="s">
        <v>4530</v>
      </c>
      <c r="C248" s="82">
        <v>46004.750023148146</v>
      </c>
      <c r="D248" s="83" t="s">
        <v>4505</v>
      </c>
      <c r="E248" s="82">
        <v>45999.722048611111</v>
      </c>
      <c r="F248" s="83" t="s">
        <v>4505</v>
      </c>
    </row>
    <row r="249" spans="1:6" ht="25.5" x14ac:dyDescent="0.25">
      <c r="A249" s="83" t="s">
        <v>6805</v>
      </c>
      <c r="B249" s="83" t="s">
        <v>4530</v>
      </c>
      <c r="C249" s="82">
        <v>46004.750011574077</v>
      </c>
      <c r="D249" s="83" t="s">
        <v>13</v>
      </c>
      <c r="E249" s="82">
        <v>45999.730138888888</v>
      </c>
      <c r="F249" s="83" t="s">
        <v>13</v>
      </c>
    </row>
    <row r="250" spans="1:6" ht="25.5" x14ac:dyDescent="0.25">
      <c r="A250" s="83" t="s">
        <v>5358</v>
      </c>
      <c r="B250" s="83" t="s">
        <v>4530</v>
      </c>
      <c r="C250" s="82">
        <v>46004.708472222221</v>
      </c>
      <c r="D250" s="83" t="s">
        <v>8</v>
      </c>
      <c r="E250" s="82">
        <v>45999.693715277775</v>
      </c>
      <c r="F250" s="83" t="s">
        <v>8</v>
      </c>
    </row>
    <row r="251" spans="1:6" ht="25.5" x14ac:dyDescent="0.25">
      <c r="A251" s="83" t="s">
        <v>6806</v>
      </c>
      <c r="B251" s="83" t="s">
        <v>4530</v>
      </c>
      <c r="C251" s="82">
        <v>46004.708460648151</v>
      </c>
      <c r="D251" s="83" t="s">
        <v>12</v>
      </c>
      <c r="E251" s="82">
        <v>45999.667719907404</v>
      </c>
      <c r="F251" s="83" t="s">
        <v>12</v>
      </c>
    </row>
    <row r="252" spans="1:6" ht="25.5" x14ac:dyDescent="0.25">
      <c r="A252" s="83" t="s">
        <v>6807</v>
      </c>
      <c r="B252" s="83" t="s">
        <v>4530</v>
      </c>
      <c r="C252" s="82">
        <v>46004.708449074074</v>
      </c>
      <c r="D252" s="83" t="s">
        <v>4505</v>
      </c>
      <c r="E252" s="82">
        <v>45999.667175925926</v>
      </c>
      <c r="F252" s="83" t="s">
        <v>4505</v>
      </c>
    </row>
    <row r="253" spans="1:6" ht="25.5" x14ac:dyDescent="0.25">
      <c r="A253" s="83" t="s">
        <v>6808</v>
      </c>
      <c r="B253" s="83" t="s">
        <v>4530</v>
      </c>
      <c r="C253" s="82">
        <v>46004.708449074074</v>
      </c>
      <c r="D253" s="83" t="s">
        <v>12</v>
      </c>
      <c r="E253" s="82">
        <v>45999.696226851855</v>
      </c>
      <c r="F253" s="83" t="s">
        <v>12</v>
      </c>
    </row>
    <row r="254" spans="1:6" ht="25.5" x14ac:dyDescent="0.25">
      <c r="A254" s="83" t="s">
        <v>6809</v>
      </c>
      <c r="B254" s="83" t="s">
        <v>4530</v>
      </c>
      <c r="C254" s="82">
        <v>46004.708437499998</v>
      </c>
      <c r="D254" s="83" t="s">
        <v>12</v>
      </c>
      <c r="E254" s="82">
        <v>45999.677754629629</v>
      </c>
      <c r="F254" s="83" t="s">
        <v>12</v>
      </c>
    </row>
    <row r="255" spans="1:6" ht="25.5" x14ac:dyDescent="0.25">
      <c r="A255" s="83" t="s">
        <v>6810</v>
      </c>
      <c r="B255" s="83" t="s">
        <v>4530</v>
      </c>
      <c r="C255" s="82">
        <v>46004.708425925928</v>
      </c>
      <c r="D255" s="83" t="s">
        <v>4505</v>
      </c>
      <c r="E255" s="82">
        <v>45999.670567129629</v>
      </c>
      <c r="F255" s="83" t="s">
        <v>4505</v>
      </c>
    </row>
    <row r="256" spans="1:6" ht="25.5" x14ac:dyDescent="0.25">
      <c r="A256" s="83" t="s">
        <v>5157</v>
      </c>
      <c r="B256" s="83" t="s">
        <v>4530</v>
      </c>
      <c r="C256" s="82">
        <v>46004.708425925928</v>
      </c>
      <c r="D256" s="83" t="s">
        <v>8</v>
      </c>
      <c r="E256" s="82">
        <v>45999.701550925929</v>
      </c>
      <c r="F256" s="83" t="s">
        <v>8</v>
      </c>
    </row>
    <row r="257" spans="1:6" ht="25.5" x14ac:dyDescent="0.25">
      <c r="A257" s="83" t="s">
        <v>6811</v>
      </c>
      <c r="B257" s="83" t="s">
        <v>4530</v>
      </c>
      <c r="C257" s="82">
        <v>46004.708414351851</v>
      </c>
      <c r="D257" s="83" t="s">
        <v>13</v>
      </c>
      <c r="E257" s="82">
        <v>45999.667222222219</v>
      </c>
      <c r="F257" s="83" t="s">
        <v>13</v>
      </c>
    </row>
    <row r="258" spans="1:6" ht="25.5" x14ac:dyDescent="0.25">
      <c r="A258" s="83" t="s">
        <v>6812</v>
      </c>
      <c r="B258" s="83" t="s">
        <v>4530</v>
      </c>
      <c r="C258" s="82">
        <v>46004.708402777775</v>
      </c>
      <c r="D258" s="83" t="s">
        <v>4505</v>
      </c>
      <c r="E258" s="82">
        <v>45999.677164351851</v>
      </c>
      <c r="F258" s="83" t="s">
        <v>4505</v>
      </c>
    </row>
    <row r="259" spans="1:6" ht="25.5" x14ac:dyDescent="0.25">
      <c r="A259" s="83" t="s">
        <v>5177</v>
      </c>
      <c r="B259" s="83" t="s">
        <v>4530</v>
      </c>
      <c r="C259" s="82">
        <v>46004.708391203705</v>
      </c>
      <c r="D259" s="83" t="s">
        <v>4505</v>
      </c>
      <c r="E259" s="82">
        <v>45999.685300925928</v>
      </c>
      <c r="F259" s="83" t="s">
        <v>4505</v>
      </c>
    </row>
    <row r="260" spans="1:6" ht="25.5" x14ac:dyDescent="0.25">
      <c r="A260" s="83" t="s">
        <v>5757</v>
      </c>
      <c r="B260" s="83" t="s">
        <v>4530</v>
      </c>
      <c r="C260" s="82">
        <v>46004.708391203705</v>
      </c>
      <c r="D260" s="83" t="s">
        <v>8</v>
      </c>
      <c r="E260" s="82">
        <v>45999.699097222219</v>
      </c>
      <c r="F260" s="83" t="s">
        <v>8</v>
      </c>
    </row>
    <row r="261" spans="1:6" ht="25.5" x14ac:dyDescent="0.25">
      <c r="A261" s="83" t="s">
        <v>6813</v>
      </c>
      <c r="B261" s="83" t="s">
        <v>4530</v>
      </c>
      <c r="C261" s="82">
        <v>46004.708379629628</v>
      </c>
      <c r="D261" s="83" t="s">
        <v>4505</v>
      </c>
      <c r="E261" s="82">
        <v>45999.675069444442</v>
      </c>
      <c r="F261" s="83" t="s">
        <v>4505</v>
      </c>
    </row>
    <row r="262" spans="1:6" ht="25.5" x14ac:dyDescent="0.25">
      <c r="A262" s="83" t="s">
        <v>4874</v>
      </c>
      <c r="B262" s="83" t="s">
        <v>4530</v>
      </c>
      <c r="C262" s="82">
        <v>46004.708368055559</v>
      </c>
      <c r="D262" s="83" t="s">
        <v>12</v>
      </c>
      <c r="E262" s="82">
        <v>45999.686192129629</v>
      </c>
      <c r="F262" s="83" t="s">
        <v>12</v>
      </c>
    </row>
    <row r="263" spans="1:6" ht="25.5" x14ac:dyDescent="0.25">
      <c r="A263" s="83" t="s">
        <v>6814</v>
      </c>
      <c r="B263" s="83" t="s">
        <v>4530</v>
      </c>
      <c r="C263" s="82">
        <v>46004.708368055559</v>
      </c>
      <c r="D263" s="83" t="s">
        <v>4505</v>
      </c>
      <c r="E263" s="82">
        <v>45999.694826388892</v>
      </c>
      <c r="F263" s="83" t="s">
        <v>4505</v>
      </c>
    </row>
    <row r="264" spans="1:6" ht="25.5" x14ac:dyDescent="0.25">
      <c r="A264" s="83" t="s">
        <v>6815</v>
      </c>
      <c r="B264" s="83" t="s">
        <v>4530</v>
      </c>
      <c r="C264" s="82">
        <v>46004.708356481482</v>
      </c>
      <c r="D264" s="83" t="s">
        <v>4505</v>
      </c>
      <c r="E264" s="82">
        <v>45999.66915509259</v>
      </c>
      <c r="F264" s="83" t="s">
        <v>4505</v>
      </c>
    </row>
    <row r="265" spans="1:6" ht="25.5" x14ac:dyDescent="0.25">
      <c r="A265" s="83" t="s">
        <v>6816</v>
      </c>
      <c r="B265" s="83" t="s">
        <v>4530</v>
      </c>
      <c r="C265" s="82">
        <v>46004.708344907405</v>
      </c>
      <c r="D265" s="83" t="s">
        <v>4505</v>
      </c>
      <c r="E265" s="82">
        <v>45999.672523148147</v>
      </c>
      <c r="F265" s="83" t="s">
        <v>4505</v>
      </c>
    </row>
    <row r="266" spans="1:6" ht="25.5" x14ac:dyDescent="0.25">
      <c r="A266" s="83" t="s">
        <v>6820</v>
      </c>
      <c r="B266" s="83" t="s">
        <v>4530</v>
      </c>
      <c r="C266" s="82">
        <v>46004.666759259257</v>
      </c>
      <c r="D266" s="83" t="s">
        <v>4505</v>
      </c>
      <c r="E266" s="82">
        <v>45999.644050925926</v>
      </c>
      <c r="F266" s="83" t="s">
        <v>4505</v>
      </c>
    </row>
    <row r="267" spans="1:6" ht="25.5" x14ac:dyDescent="0.25">
      <c r="A267" s="83" t="s">
        <v>6821</v>
      </c>
      <c r="B267" s="83" t="s">
        <v>4530</v>
      </c>
      <c r="C267" s="82">
        <v>46004.666759259257</v>
      </c>
      <c r="D267" s="83" t="s">
        <v>8</v>
      </c>
      <c r="E267" s="82">
        <v>45999.635960648149</v>
      </c>
      <c r="F267" s="83" t="s">
        <v>8</v>
      </c>
    </row>
    <row r="268" spans="1:6" ht="25.5" x14ac:dyDescent="0.25">
      <c r="A268" s="83" t="s">
        <v>4918</v>
      </c>
      <c r="B268" s="83" t="s">
        <v>4530</v>
      </c>
      <c r="C268" s="82">
        <v>46004.666747685187</v>
      </c>
      <c r="D268" s="83" t="s">
        <v>4505</v>
      </c>
      <c r="E268" s="82">
        <v>45999.650648148148</v>
      </c>
      <c r="F268" s="83" t="s">
        <v>4505</v>
      </c>
    </row>
    <row r="269" spans="1:6" ht="25.5" x14ac:dyDescent="0.25">
      <c r="A269" s="83" t="s">
        <v>5826</v>
      </c>
      <c r="B269" s="83" t="s">
        <v>4530</v>
      </c>
      <c r="C269" s="82">
        <v>46004.666747685187</v>
      </c>
      <c r="D269" s="83" t="s">
        <v>4505</v>
      </c>
      <c r="E269" s="82">
        <v>45999.628206018519</v>
      </c>
      <c r="F269" s="83" t="s">
        <v>4505</v>
      </c>
    </row>
    <row r="270" spans="1:6" ht="25.5" x14ac:dyDescent="0.25">
      <c r="A270" s="83" t="s">
        <v>6822</v>
      </c>
      <c r="B270" s="83" t="s">
        <v>4530</v>
      </c>
      <c r="C270" s="82">
        <v>46004.66673611111</v>
      </c>
      <c r="D270" s="83" t="s">
        <v>13</v>
      </c>
      <c r="E270" s="82">
        <v>45999.633506944447</v>
      </c>
      <c r="F270" s="83" t="s">
        <v>13</v>
      </c>
    </row>
    <row r="271" spans="1:6" ht="25.5" x14ac:dyDescent="0.25">
      <c r="A271" s="83" t="s">
        <v>6823</v>
      </c>
      <c r="B271" s="83" t="s">
        <v>4530</v>
      </c>
      <c r="C271" s="82">
        <v>46004.666724537034</v>
      </c>
      <c r="D271" s="83" t="s">
        <v>4541</v>
      </c>
      <c r="E271" s="82">
        <v>45999.655300925922</v>
      </c>
      <c r="F271" s="83" t="s">
        <v>4541</v>
      </c>
    </row>
    <row r="272" spans="1:6" ht="25.5" x14ac:dyDescent="0.25">
      <c r="A272" s="83" t="s">
        <v>6824</v>
      </c>
      <c r="B272" s="83" t="s">
        <v>4530</v>
      </c>
      <c r="C272" s="82">
        <v>46004.666724537034</v>
      </c>
      <c r="D272" s="83" t="s">
        <v>4505</v>
      </c>
      <c r="E272" s="82">
        <v>45999.655127314814</v>
      </c>
      <c r="F272" s="83" t="s">
        <v>4505</v>
      </c>
    </row>
    <row r="273" spans="1:6" ht="25.5" x14ac:dyDescent="0.25">
      <c r="A273" s="83" t="s">
        <v>5596</v>
      </c>
      <c r="B273" s="83" t="s">
        <v>4530</v>
      </c>
      <c r="C273" s="82">
        <v>46004.666712962964</v>
      </c>
      <c r="D273" s="83" t="s">
        <v>4505</v>
      </c>
      <c r="E273" s="82">
        <v>45999.651076388887</v>
      </c>
      <c r="F273" s="83" t="s">
        <v>4505</v>
      </c>
    </row>
    <row r="274" spans="1:6" ht="25.5" x14ac:dyDescent="0.25">
      <c r="A274" s="83" t="s">
        <v>6825</v>
      </c>
      <c r="B274" s="83" t="s">
        <v>4530</v>
      </c>
      <c r="C274" s="82">
        <v>46004.666712962964</v>
      </c>
      <c r="D274" s="83" t="s">
        <v>4505</v>
      </c>
      <c r="E274" s="82">
        <v>45999.657881944448</v>
      </c>
      <c r="F274" s="83" t="s">
        <v>4505</v>
      </c>
    </row>
    <row r="275" spans="1:6" ht="25.5" x14ac:dyDescent="0.25">
      <c r="A275" s="83" t="s">
        <v>6826</v>
      </c>
      <c r="B275" s="83" t="s">
        <v>4530</v>
      </c>
      <c r="C275" s="82">
        <v>46004.666701388887</v>
      </c>
      <c r="D275" s="83" t="s">
        <v>4505</v>
      </c>
      <c r="E275" s="82">
        <v>45999.659143518518</v>
      </c>
      <c r="F275" s="83" t="s">
        <v>4505</v>
      </c>
    </row>
    <row r="276" spans="1:6" ht="25.5" x14ac:dyDescent="0.25">
      <c r="A276" s="83" t="s">
        <v>6828</v>
      </c>
      <c r="B276" s="83" t="s">
        <v>4530</v>
      </c>
      <c r="C276" s="82">
        <v>46004.666689814818</v>
      </c>
      <c r="D276" s="83" t="s">
        <v>8</v>
      </c>
      <c r="E276" s="82">
        <v>45999.648379629631</v>
      </c>
      <c r="F276" s="83" t="s">
        <v>8</v>
      </c>
    </row>
    <row r="277" spans="1:6" ht="25.5" x14ac:dyDescent="0.25">
      <c r="A277" s="83" t="s">
        <v>6827</v>
      </c>
      <c r="B277" s="83" t="s">
        <v>4530</v>
      </c>
      <c r="C277" s="82">
        <v>46004.666689814818</v>
      </c>
      <c r="D277" s="83" t="s">
        <v>4505</v>
      </c>
      <c r="E277" s="82">
        <v>45999.650104166663</v>
      </c>
      <c r="F277" s="83" t="s">
        <v>4505</v>
      </c>
    </row>
    <row r="278" spans="1:6" ht="25.5" x14ac:dyDescent="0.25">
      <c r="A278" s="83" t="s">
        <v>6829</v>
      </c>
      <c r="B278" s="83" t="s">
        <v>4530</v>
      </c>
      <c r="C278" s="82">
        <v>46004.666678240741</v>
      </c>
      <c r="D278" s="83" t="s">
        <v>12</v>
      </c>
      <c r="E278" s="82">
        <v>45999.658356481479</v>
      </c>
      <c r="F278" s="83" t="s">
        <v>12</v>
      </c>
    </row>
    <row r="279" spans="1:6" ht="25.5" x14ac:dyDescent="0.25">
      <c r="A279" s="83" t="s">
        <v>6830</v>
      </c>
      <c r="B279" s="83" t="s">
        <v>4530</v>
      </c>
      <c r="C279" s="82">
        <v>46004.666666666664</v>
      </c>
      <c r="D279" s="83" t="s">
        <v>12</v>
      </c>
      <c r="E279" s="82">
        <v>45999.651087962964</v>
      </c>
      <c r="F279" s="83" t="s">
        <v>12</v>
      </c>
    </row>
    <row r="280" spans="1:6" ht="25.5" x14ac:dyDescent="0.25">
      <c r="A280" s="83" t="s">
        <v>6831</v>
      </c>
      <c r="B280" s="83" t="s">
        <v>4530</v>
      </c>
      <c r="C280" s="82">
        <v>46004.625104166669</v>
      </c>
      <c r="D280" s="83" t="s">
        <v>6</v>
      </c>
      <c r="E280" s="82">
        <v>45999.620451388888</v>
      </c>
      <c r="F280" s="83" t="s">
        <v>6</v>
      </c>
    </row>
    <row r="281" spans="1:6" ht="25.5" x14ac:dyDescent="0.25">
      <c r="A281" s="83" t="s">
        <v>6832</v>
      </c>
      <c r="B281" s="83" t="s">
        <v>4530</v>
      </c>
      <c r="C281" s="82">
        <v>46004.625092592592</v>
      </c>
      <c r="D281" s="83" t="s">
        <v>4505</v>
      </c>
      <c r="E281" s="82">
        <v>45999.612361111111</v>
      </c>
      <c r="F281" s="83" t="s">
        <v>4505</v>
      </c>
    </row>
    <row r="282" spans="1:6" ht="25.5" x14ac:dyDescent="0.25">
      <c r="A282" s="83" t="s">
        <v>6834</v>
      </c>
      <c r="B282" s="83" t="s">
        <v>4530</v>
      </c>
      <c r="C282" s="82">
        <v>46004.625081018516</v>
      </c>
      <c r="D282" s="83" t="s">
        <v>13</v>
      </c>
      <c r="E282" s="82">
        <v>45999.602199074077</v>
      </c>
      <c r="F282" s="83" t="s">
        <v>13</v>
      </c>
    </row>
    <row r="283" spans="1:6" ht="25.5" x14ac:dyDescent="0.25">
      <c r="A283" s="83" t="s">
        <v>6833</v>
      </c>
      <c r="B283" s="83" t="s">
        <v>4530</v>
      </c>
      <c r="C283" s="82">
        <v>46004.625081018516</v>
      </c>
      <c r="D283" s="83" t="s">
        <v>12</v>
      </c>
      <c r="E283" s="82">
        <v>45999.59101851852</v>
      </c>
      <c r="F283" s="83" t="s">
        <v>12</v>
      </c>
    </row>
    <row r="284" spans="1:6" ht="25.5" x14ac:dyDescent="0.25">
      <c r="A284" s="83" t="s">
        <v>6835</v>
      </c>
      <c r="B284" s="83" t="s">
        <v>4530</v>
      </c>
      <c r="C284" s="82">
        <v>46004.625069444446</v>
      </c>
      <c r="D284" s="83" t="s">
        <v>4505</v>
      </c>
      <c r="E284" s="82">
        <v>45999.603692129633</v>
      </c>
      <c r="F284" s="83" t="s">
        <v>4505</v>
      </c>
    </row>
    <row r="285" spans="1:6" ht="25.5" x14ac:dyDescent="0.25">
      <c r="A285" s="83" t="s">
        <v>6836</v>
      </c>
      <c r="B285" s="83" t="s">
        <v>4530</v>
      </c>
      <c r="C285" s="82">
        <v>46004.625057870369</v>
      </c>
      <c r="D285" s="83" t="s">
        <v>12</v>
      </c>
      <c r="E285" s="82">
        <v>45999.607349537036</v>
      </c>
      <c r="F285" s="83" t="s">
        <v>12</v>
      </c>
    </row>
    <row r="286" spans="1:6" ht="25.5" x14ac:dyDescent="0.25">
      <c r="A286" s="83" t="s">
        <v>4932</v>
      </c>
      <c r="B286" s="83" t="s">
        <v>4530</v>
      </c>
      <c r="C286" s="82">
        <v>46004.625057870369</v>
      </c>
      <c r="D286" s="83" t="s">
        <v>4505</v>
      </c>
      <c r="E286" s="82">
        <v>45999.583437499998</v>
      </c>
      <c r="F286" s="83" t="s">
        <v>4505</v>
      </c>
    </row>
    <row r="287" spans="1:6" ht="25.5" x14ac:dyDescent="0.25">
      <c r="A287" s="83" t="s">
        <v>6837</v>
      </c>
      <c r="B287" s="83" t="s">
        <v>4530</v>
      </c>
      <c r="C287" s="82">
        <v>46004.6250462963</v>
      </c>
      <c r="D287" s="83" t="s">
        <v>13</v>
      </c>
      <c r="E287" s="82">
        <v>45999.613125000003</v>
      </c>
      <c r="F287" s="83" t="s">
        <v>13</v>
      </c>
    </row>
    <row r="288" spans="1:6" ht="25.5" x14ac:dyDescent="0.25">
      <c r="A288" s="83" t="s">
        <v>6838</v>
      </c>
      <c r="B288" s="83" t="s">
        <v>4530</v>
      </c>
      <c r="C288" s="82">
        <v>46004.6250462963</v>
      </c>
      <c r="D288" s="83" t="s">
        <v>13</v>
      </c>
      <c r="E288" s="82">
        <v>45999.614976851852</v>
      </c>
      <c r="F288" s="83" t="s">
        <v>13</v>
      </c>
    </row>
    <row r="289" spans="1:6" ht="25.5" x14ac:dyDescent="0.25">
      <c r="A289" s="83" t="s">
        <v>6839</v>
      </c>
      <c r="B289" s="83" t="s">
        <v>4530</v>
      </c>
      <c r="C289" s="82">
        <v>46004.625034722223</v>
      </c>
      <c r="D289" s="83" t="s">
        <v>4536</v>
      </c>
      <c r="E289" s="82">
        <v>45999.605636574073</v>
      </c>
      <c r="F289" s="83" t="s">
        <v>4536</v>
      </c>
    </row>
    <row r="290" spans="1:6" ht="25.5" x14ac:dyDescent="0.25">
      <c r="A290" s="83" t="s">
        <v>6840</v>
      </c>
      <c r="B290" s="83" t="s">
        <v>4530</v>
      </c>
      <c r="C290" s="82">
        <v>46004.625023148146</v>
      </c>
      <c r="D290" s="83" t="s">
        <v>6</v>
      </c>
      <c r="E290" s="82">
        <v>45999.60087962963</v>
      </c>
      <c r="F290" s="83" t="s">
        <v>6</v>
      </c>
    </row>
    <row r="291" spans="1:6" ht="25.5" x14ac:dyDescent="0.25">
      <c r="A291" s="83" t="s">
        <v>6842</v>
      </c>
      <c r="B291" s="83" t="s">
        <v>4530</v>
      </c>
      <c r="C291" s="82">
        <v>46004.625011574077</v>
      </c>
      <c r="D291" s="83" t="s">
        <v>12</v>
      </c>
      <c r="E291" s="82">
        <v>45999.623194444444</v>
      </c>
      <c r="F291" s="83" t="s">
        <v>12</v>
      </c>
    </row>
    <row r="292" spans="1:6" ht="25.5" x14ac:dyDescent="0.25">
      <c r="A292" s="83" t="s">
        <v>6841</v>
      </c>
      <c r="B292" s="83" t="s">
        <v>4530</v>
      </c>
      <c r="C292" s="82">
        <v>46004.625011574077</v>
      </c>
      <c r="D292" s="83" t="s">
        <v>12</v>
      </c>
      <c r="E292" s="82">
        <v>45999.59715277778</v>
      </c>
      <c r="F292" s="83" t="s">
        <v>12</v>
      </c>
    </row>
    <row r="293" spans="1:6" ht="25.5" x14ac:dyDescent="0.25">
      <c r="A293" s="83" t="s">
        <v>5248</v>
      </c>
      <c r="B293" s="83" t="s">
        <v>4530</v>
      </c>
      <c r="C293" s="82">
        <v>46004.625</v>
      </c>
      <c r="D293" s="83" t="s">
        <v>4505</v>
      </c>
      <c r="E293" s="82">
        <v>45999.587118055555</v>
      </c>
      <c r="F293" s="83" t="s">
        <v>4505</v>
      </c>
    </row>
    <row r="294" spans="1:6" ht="25.5" x14ac:dyDescent="0.25">
      <c r="A294" s="83" t="s">
        <v>6844</v>
      </c>
      <c r="B294" s="83" t="s">
        <v>4530</v>
      </c>
      <c r="C294" s="82">
        <v>46004.583506944444</v>
      </c>
      <c r="D294" s="83" t="s">
        <v>4505</v>
      </c>
      <c r="E294" s="82">
        <v>45999.570462962962</v>
      </c>
      <c r="F294" s="83" t="s">
        <v>4505</v>
      </c>
    </row>
    <row r="295" spans="1:6" ht="25.5" x14ac:dyDescent="0.25">
      <c r="A295" s="83" t="s">
        <v>5475</v>
      </c>
      <c r="B295" s="83" t="s">
        <v>4530</v>
      </c>
      <c r="C295" s="82">
        <v>46004.583495370367</v>
      </c>
      <c r="D295" s="83" t="s">
        <v>4505</v>
      </c>
      <c r="E295" s="82">
        <v>45999.575821759259</v>
      </c>
      <c r="F295" s="83" t="s">
        <v>4505</v>
      </c>
    </row>
    <row r="296" spans="1:6" ht="25.5" x14ac:dyDescent="0.25">
      <c r="A296" s="83" t="s">
        <v>4971</v>
      </c>
      <c r="B296" s="83" t="s">
        <v>4530</v>
      </c>
      <c r="C296" s="82">
        <v>46004.583472222221</v>
      </c>
      <c r="D296" s="83" t="s">
        <v>8806</v>
      </c>
      <c r="E296" s="82">
        <v>45999.566076388888</v>
      </c>
      <c r="F296" s="83" t="s">
        <v>8806</v>
      </c>
    </row>
    <row r="297" spans="1:6" ht="25.5" x14ac:dyDescent="0.25">
      <c r="A297" s="83" t="s">
        <v>6845</v>
      </c>
      <c r="B297" s="83" t="s">
        <v>4530</v>
      </c>
      <c r="C297" s="82">
        <v>46004.583472222221</v>
      </c>
      <c r="D297" s="83" t="s">
        <v>6</v>
      </c>
      <c r="E297" s="82">
        <v>45999.58189814815</v>
      </c>
      <c r="F297" s="83" t="s">
        <v>6</v>
      </c>
    </row>
    <row r="298" spans="1:6" ht="25.5" x14ac:dyDescent="0.25">
      <c r="A298" s="83" t="s">
        <v>6846</v>
      </c>
      <c r="B298" s="83" t="s">
        <v>4530</v>
      </c>
      <c r="C298" s="82">
        <v>46004.583460648151</v>
      </c>
      <c r="D298" s="83" t="s">
        <v>5</v>
      </c>
      <c r="E298" s="82">
        <v>45999.581944444442</v>
      </c>
      <c r="F298" s="83" t="s">
        <v>5</v>
      </c>
    </row>
    <row r="299" spans="1:6" ht="25.5" x14ac:dyDescent="0.25">
      <c r="A299" s="83" t="s">
        <v>6847</v>
      </c>
      <c r="B299" s="83" t="s">
        <v>4530</v>
      </c>
      <c r="C299" s="82">
        <v>46004.583460648151</v>
      </c>
      <c r="D299" s="83" t="s">
        <v>5</v>
      </c>
      <c r="E299" s="82">
        <v>45999.582013888888</v>
      </c>
      <c r="F299" s="83" t="s">
        <v>5</v>
      </c>
    </row>
    <row r="300" spans="1:6" ht="25.5" x14ac:dyDescent="0.25">
      <c r="A300" s="83" t="s">
        <v>6848</v>
      </c>
      <c r="B300" s="83" t="s">
        <v>4530</v>
      </c>
      <c r="C300" s="82">
        <v>46004.583449074074</v>
      </c>
      <c r="D300" s="83" t="s">
        <v>4505</v>
      </c>
      <c r="E300" s="82">
        <v>45999.566342592596</v>
      </c>
      <c r="F300" s="83" t="s">
        <v>4505</v>
      </c>
    </row>
    <row r="301" spans="1:6" ht="25.5" x14ac:dyDescent="0.25">
      <c r="A301" s="83" t="s">
        <v>5874</v>
      </c>
      <c r="B301" s="83" t="s">
        <v>4530</v>
      </c>
      <c r="C301" s="82">
        <v>46004.583437499998</v>
      </c>
      <c r="D301" s="83" t="s">
        <v>4667</v>
      </c>
      <c r="E301" s="82">
        <v>45999.575682870367</v>
      </c>
      <c r="F301" s="83" t="s">
        <v>4667</v>
      </c>
    </row>
    <row r="302" spans="1:6" ht="25.5" x14ac:dyDescent="0.25">
      <c r="A302" s="83" t="s">
        <v>6849</v>
      </c>
      <c r="B302" s="83" t="s">
        <v>4530</v>
      </c>
      <c r="C302" s="82">
        <v>46004.583437499998</v>
      </c>
      <c r="D302" s="83" t="s">
        <v>4505</v>
      </c>
      <c r="E302" s="82">
        <v>45999.569467592592</v>
      </c>
      <c r="F302" s="83" t="s">
        <v>4505</v>
      </c>
    </row>
    <row r="303" spans="1:6" ht="25.5" x14ac:dyDescent="0.25">
      <c r="A303" s="83" t="s">
        <v>6851</v>
      </c>
      <c r="B303" s="83" t="s">
        <v>4530</v>
      </c>
      <c r="C303" s="82">
        <v>46004.583425925928</v>
      </c>
      <c r="D303" s="83" t="s">
        <v>4507</v>
      </c>
      <c r="E303" s="82">
        <v>45999.552488425928</v>
      </c>
      <c r="F303" s="83" t="s">
        <v>4507</v>
      </c>
    </row>
    <row r="304" spans="1:6" ht="25.5" x14ac:dyDescent="0.25">
      <c r="A304" s="83" t="s">
        <v>5994</v>
      </c>
      <c r="B304" s="83" t="s">
        <v>4530</v>
      </c>
      <c r="C304" s="82">
        <v>46004.583425925928</v>
      </c>
      <c r="D304" s="83" t="s">
        <v>4505</v>
      </c>
      <c r="E304" s="82">
        <v>45999.565648148149</v>
      </c>
      <c r="F304" s="83" t="s">
        <v>4505</v>
      </c>
    </row>
    <row r="305" spans="1:6" ht="25.5" x14ac:dyDescent="0.25">
      <c r="A305" s="83" t="s">
        <v>6853</v>
      </c>
      <c r="B305" s="83" t="s">
        <v>4530</v>
      </c>
      <c r="C305" s="82">
        <v>46004.583414351851</v>
      </c>
      <c r="D305" s="83" t="s">
        <v>4505</v>
      </c>
      <c r="E305" s="82">
        <v>45999.579768518517</v>
      </c>
      <c r="F305" s="83" t="s">
        <v>4505</v>
      </c>
    </row>
    <row r="306" spans="1:6" ht="25.5" x14ac:dyDescent="0.25">
      <c r="A306" s="83" t="s">
        <v>6854</v>
      </c>
      <c r="B306" s="83" t="s">
        <v>4530</v>
      </c>
      <c r="C306" s="82">
        <v>46004.583414351851</v>
      </c>
      <c r="D306" s="83" t="s">
        <v>12</v>
      </c>
      <c r="E306" s="82">
        <v>45999.579884259256</v>
      </c>
      <c r="F306" s="83" t="s">
        <v>12</v>
      </c>
    </row>
    <row r="307" spans="1:6" ht="25.5" x14ac:dyDescent="0.25">
      <c r="A307" s="83" t="s">
        <v>6855</v>
      </c>
      <c r="B307" s="83" t="s">
        <v>4530</v>
      </c>
      <c r="C307" s="82">
        <v>46004.583402777775</v>
      </c>
      <c r="D307" s="83" t="s">
        <v>5</v>
      </c>
      <c r="E307" s="82">
        <v>45999.582118055558</v>
      </c>
      <c r="F307" s="83" t="s">
        <v>5</v>
      </c>
    </row>
    <row r="308" spans="1:6" ht="25.5" x14ac:dyDescent="0.25">
      <c r="A308" s="83" t="s">
        <v>5715</v>
      </c>
      <c r="B308" s="83" t="s">
        <v>4530</v>
      </c>
      <c r="C308" s="82">
        <v>46004.583391203705</v>
      </c>
      <c r="D308" s="83" t="s">
        <v>4505</v>
      </c>
      <c r="E308" s="82">
        <v>45999.577349537038</v>
      </c>
      <c r="F308" s="83" t="s">
        <v>4505</v>
      </c>
    </row>
    <row r="309" spans="1:6" ht="25.5" x14ac:dyDescent="0.25">
      <c r="A309" s="83" t="s">
        <v>5185</v>
      </c>
      <c r="B309" s="83" t="s">
        <v>4530</v>
      </c>
      <c r="C309" s="82">
        <v>46004.583391203705</v>
      </c>
      <c r="D309" s="83" t="s">
        <v>4505</v>
      </c>
      <c r="E309" s="82">
        <v>45999.570787037039</v>
      </c>
      <c r="F309" s="83" t="s">
        <v>4505</v>
      </c>
    </row>
    <row r="310" spans="1:6" ht="25.5" x14ac:dyDescent="0.25">
      <c r="A310" s="83" t="s">
        <v>6856</v>
      </c>
      <c r="B310" s="83" t="s">
        <v>4530</v>
      </c>
      <c r="C310" s="82">
        <v>46004.583379629628</v>
      </c>
      <c r="D310" s="83" t="s">
        <v>4505</v>
      </c>
      <c r="E310" s="82">
        <v>45999.574363425927</v>
      </c>
      <c r="F310" s="83" t="s">
        <v>4505</v>
      </c>
    </row>
    <row r="311" spans="1:6" ht="25.5" x14ac:dyDescent="0.25">
      <c r="A311" s="83" t="s">
        <v>6857</v>
      </c>
      <c r="B311" s="83" t="s">
        <v>4530</v>
      </c>
      <c r="C311" s="82">
        <v>46004.583379629628</v>
      </c>
      <c r="D311" s="83" t="s">
        <v>13</v>
      </c>
      <c r="E311" s="82">
        <v>45999.551307870373</v>
      </c>
      <c r="F311" s="83" t="s">
        <v>13</v>
      </c>
    </row>
    <row r="312" spans="1:6" ht="25.5" x14ac:dyDescent="0.25">
      <c r="A312" s="83" t="s">
        <v>6858</v>
      </c>
      <c r="B312" s="83" t="s">
        <v>4530</v>
      </c>
      <c r="C312" s="82">
        <v>46004.583368055559</v>
      </c>
      <c r="D312" s="83" t="s">
        <v>5</v>
      </c>
      <c r="E312" s="82">
        <v>45999.582187499997</v>
      </c>
      <c r="F312" s="83" t="s">
        <v>5</v>
      </c>
    </row>
    <row r="313" spans="1:6" ht="25.5" x14ac:dyDescent="0.25">
      <c r="A313" s="83" t="s">
        <v>6859</v>
      </c>
      <c r="B313" s="83" t="s">
        <v>4530</v>
      </c>
      <c r="C313" s="82">
        <v>46004.583356481482</v>
      </c>
      <c r="D313" s="83" t="s">
        <v>4505</v>
      </c>
      <c r="E313" s="82">
        <v>45999.576967592591</v>
      </c>
      <c r="F313" s="83" t="s">
        <v>4505</v>
      </c>
    </row>
    <row r="314" spans="1:6" ht="25.5" x14ac:dyDescent="0.25">
      <c r="A314" s="83" t="s">
        <v>6860</v>
      </c>
      <c r="B314" s="83" t="s">
        <v>4530</v>
      </c>
      <c r="C314" s="82">
        <v>46004.583356481482</v>
      </c>
      <c r="D314" s="83" t="s">
        <v>6</v>
      </c>
      <c r="E314" s="82">
        <v>45999.546666666669</v>
      </c>
      <c r="F314" s="83" t="s">
        <v>6</v>
      </c>
    </row>
    <row r="315" spans="1:6" ht="25.5" x14ac:dyDescent="0.25">
      <c r="A315" s="83" t="s">
        <v>5925</v>
      </c>
      <c r="B315" s="83" t="s">
        <v>4530</v>
      </c>
      <c r="C315" s="82">
        <v>46004.583344907405</v>
      </c>
      <c r="D315" s="83" t="s">
        <v>4505</v>
      </c>
      <c r="E315" s="82">
        <v>45999.552835648145</v>
      </c>
      <c r="F315" s="83" t="s">
        <v>4505</v>
      </c>
    </row>
    <row r="316" spans="1:6" ht="25.5" x14ac:dyDescent="0.25">
      <c r="A316" s="83" t="s">
        <v>4709</v>
      </c>
      <c r="B316" s="83" t="s">
        <v>4530</v>
      </c>
      <c r="C316" s="82">
        <v>46004.583333333336</v>
      </c>
      <c r="D316" s="83" t="s">
        <v>4505</v>
      </c>
      <c r="E316" s="82">
        <v>45999.581678240742</v>
      </c>
      <c r="F316" s="83" t="s">
        <v>4505</v>
      </c>
    </row>
    <row r="317" spans="1:6" ht="25.5" x14ac:dyDescent="0.25">
      <c r="A317" s="83" t="s">
        <v>5614</v>
      </c>
      <c r="B317" s="83" t="s">
        <v>4530</v>
      </c>
      <c r="C317" s="82"/>
      <c r="D317" s="83" t="s">
        <v>4530</v>
      </c>
      <c r="E317" s="82">
        <v>46004.56212962963</v>
      </c>
      <c r="F317" s="83" t="s">
        <v>8807</v>
      </c>
    </row>
    <row r="318" spans="1:6" ht="25.5" x14ac:dyDescent="0.25">
      <c r="A318" s="83" t="s">
        <v>5777</v>
      </c>
      <c r="B318" s="83" t="s">
        <v>4530</v>
      </c>
      <c r="C318" s="82">
        <v>46004.541770833333</v>
      </c>
      <c r="D318" s="83" t="s">
        <v>4505</v>
      </c>
      <c r="E318" s="82">
        <v>45999.511817129627</v>
      </c>
      <c r="F318" s="83" t="s">
        <v>4505</v>
      </c>
    </row>
    <row r="319" spans="1:6" ht="25.5" x14ac:dyDescent="0.25">
      <c r="A319" s="83" t="s">
        <v>6861</v>
      </c>
      <c r="B319" s="83" t="s">
        <v>4530</v>
      </c>
      <c r="C319" s="82">
        <v>46004.541770833333</v>
      </c>
      <c r="D319" s="83" t="s">
        <v>11</v>
      </c>
      <c r="E319" s="82">
        <v>45999.515243055554</v>
      </c>
      <c r="F319" s="83" t="s">
        <v>11</v>
      </c>
    </row>
    <row r="320" spans="1:6" ht="25.5" x14ac:dyDescent="0.25">
      <c r="A320" s="83" t="s">
        <v>6862</v>
      </c>
      <c r="B320" s="83" t="s">
        <v>4530</v>
      </c>
      <c r="C320" s="82">
        <v>46004.541759259257</v>
      </c>
      <c r="D320" s="83" t="s">
        <v>4667</v>
      </c>
      <c r="E320" s="82">
        <v>45999.511087962965</v>
      </c>
      <c r="F320" s="83" t="s">
        <v>4667</v>
      </c>
    </row>
    <row r="321" spans="1:6" ht="25.5" x14ac:dyDescent="0.25">
      <c r="A321" s="83" t="s">
        <v>6864</v>
      </c>
      <c r="B321" s="83" t="s">
        <v>4530</v>
      </c>
      <c r="C321" s="82">
        <v>46004.541759259257</v>
      </c>
      <c r="D321" s="83" t="s">
        <v>13</v>
      </c>
      <c r="E321" s="82">
        <v>45999.530659722222</v>
      </c>
      <c r="F321" s="83" t="s">
        <v>13</v>
      </c>
    </row>
    <row r="322" spans="1:6" ht="25.5" x14ac:dyDescent="0.25">
      <c r="A322" s="83" t="s">
        <v>6865</v>
      </c>
      <c r="B322" s="83" t="s">
        <v>4530</v>
      </c>
      <c r="C322" s="82">
        <v>46004.541747685187</v>
      </c>
      <c r="D322" s="83" t="s">
        <v>4667</v>
      </c>
      <c r="E322" s="82">
        <v>45999.537824074076</v>
      </c>
      <c r="F322" s="83" t="s">
        <v>4667</v>
      </c>
    </row>
    <row r="323" spans="1:6" ht="25.5" x14ac:dyDescent="0.25">
      <c r="A323" s="83" t="s">
        <v>6866</v>
      </c>
      <c r="B323" s="83" t="s">
        <v>4530</v>
      </c>
      <c r="C323" s="82">
        <v>46004.541747685187</v>
      </c>
      <c r="D323" s="83" t="s">
        <v>11</v>
      </c>
      <c r="E323" s="82">
        <v>45999.507106481484</v>
      </c>
      <c r="F323" s="83" t="s">
        <v>11</v>
      </c>
    </row>
    <row r="324" spans="1:6" ht="25.5" x14ac:dyDescent="0.25">
      <c r="A324" s="83" t="s">
        <v>6868</v>
      </c>
      <c r="B324" s="83" t="s">
        <v>4530</v>
      </c>
      <c r="C324" s="82">
        <v>46004.54173611111</v>
      </c>
      <c r="D324" s="83" t="s">
        <v>4505</v>
      </c>
      <c r="E324" s="82">
        <v>45999.541597222225</v>
      </c>
      <c r="F324" s="83" t="s">
        <v>4505</v>
      </c>
    </row>
    <row r="325" spans="1:6" ht="25.5" x14ac:dyDescent="0.25">
      <c r="A325" s="83" t="s">
        <v>5278</v>
      </c>
      <c r="B325" s="83" t="s">
        <v>4530</v>
      </c>
      <c r="C325" s="82">
        <v>46004.541724537034</v>
      </c>
      <c r="D325" s="83" t="s">
        <v>4551</v>
      </c>
      <c r="E325" s="82">
        <v>45999.531550925924</v>
      </c>
      <c r="F325" s="83" t="s">
        <v>4551</v>
      </c>
    </row>
    <row r="326" spans="1:6" ht="25.5" x14ac:dyDescent="0.25">
      <c r="A326" s="83" t="s">
        <v>5723</v>
      </c>
      <c r="B326" s="83" t="s">
        <v>4530</v>
      </c>
      <c r="C326" s="82">
        <v>46004.541724537034</v>
      </c>
      <c r="D326" s="83" t="s">
        <v>4551</v>
      </c>
      <c r="E326" s="82">
        <v>45999.516053240739</v>
      </c>
      <c r="F326" s="83" t="s">
        <v>4551</v>
      </c>
    </row>
    <row r="327" spans="1:6" ht="25.5" x14ac:dyDescent="0.25">
      <c r="A327" s="83" t="s">
        <v>6869</v>
      </c>
      <c r="B327" s="83" t="s">
        <v>4530</v>
      </c>
      <c r="C327" s="82">
        <v>46004.541712962964</v>
      </c>
      <c r="D327" s="83" t="s">
        <v>4537</v>
      </c>
      <c r="E327" s="82">
        <v>45999.539386574077</v>
      </c>
      <c r="F327" s="83" t="s">
        <v>4537</v>
      </c>
    </row>
    <row r="328" spans="1:6" ht="25.5" x14ac:dyDescent="0.25">
      <c r="A328" s="83" t="s">
        <v>5960</v>
      </c>
      <c r="B328" s="83" t="s">
        <v>4530</v>
      </c>
      <c r="C328" s="82">
        <v>46004.541712962964</v>
      </c>
      <c r="D328" s="83" t="s">
        <v>4547</v>
      </c>
      <c r="E328" s="82">
        <v>45999.501909722225</v>
      </c>
      <c r="F328" s="83" t="s">
        <v>4547</v>
      </c>
    </row>
    <row r="329" spans="1:6" ht="25.5" x14ac:dyDescent="0.25">
      <c r="A329" s="83" t="s">
        <v>4858</v>
      </c>
      <c r="B329" s="83" t="s">
        <v>4530</v>
      </c>
      <c r="C329" s="82">
        <v>46004.541701388887</v>
      </c>
      <c r="D329" s="83" t="s">
        <v>4551</v>
      </c>
      <c r="E329" s="82">
        <v>45999.525543981479</v>
      </c>
      <c r="F329" s="83" t="s">
        <v>4551</v>
      </c>
    </row>
    <row r="330" spans="1:6" ht="25.5" x14ac:dyDescent="0.25">
      <c r="A330" s="83" t="s">
        <v>5458</v>
      </c>
      <c r="B330" s="83" t="s">
        <v>4530</v>
      </c>
      <c r="C330" s="82">
        <v>46004.541701388887</v>
      </c>
      <c r="D330" s="83" t="s">
        <v>4505</v>
      </c>
      <c r="E330" s="82">
        <v>45999.539722222224</v>
      </c>
      <c r="F330" s="83" t="s">
        <v>4505</v>
      </c>
    </row>
    <row r="331" spans="1:6" ht="25.5" x14ac:dyDescent="0.25">
      <c r="A331" s="83" t="s">
        <v>5193</v>
      </c>
      <c r="B331" s="83" t="s">
        <v>4530</v>
      </c>
      <c r="C331" s="82">
        <v>46004.541689814818</v>
      </c>
      <c r="D331" s="83" t="s">
        <v>4505</v>
      </c>
      <c r="E331" s="82">
        <v>45999.515763888892</v>
      </c>
      <c r="F331" s="83" t="s">
        <v>4505</v>
      </c>
    </row>
    <row r="332" spans="1:6" ht="25.5" x14ac:dyDescent="0.25">
      <c r="A332" s="83" t="s">
        <v>5675</v>
      </c>
      <c r="B332" s="83" t="s">
        <v>4530</v>
      </c>
      <c r="C332" s="82">
        <v>46004.541689814818</v>
      </c>
      <c r="D332" s="83" t="s">
        <v>4505</v>
      </c>
      <c r="E332" s="82">
        <v>45999.509363425925</v>
      </c>
      <c r="F332" s="83" t="s">
        <v>4505</v>
      </c>
    </row>
    <row r="333" spans="1:6" ht="25.5" x14ac:dyDescent="0.25">
      <c r="A333" s="83" t="s">
        <v>6870</v>
      </c>
      <c r="B333" s="83" t="s">
        <v>4530</v>
      </c>
      <c r="C333" s="82">
        <v>46004.541678240741</v>
      </c>
      <c r="D333" s="83" t="s">
        <v>4505</v>
      </c>
      <c r="E333" s="82">
        <v>45999.540219907409</v>
      </c>
      <c r="F333" s="83" t="s">
        <v>4505</v>
      </c>
    </row>
    <row r="334" spans="1:6" ht="25.5" x14ac:dyDescent="0.25">
      <c r="A334" s="83" t="s">
        <v>5820</v>
      </c>
      <c r="B334" s="83" t="s">
        <v>4530</v>
      </c>
      <c r="C334" s="82">
        <v>46004.541666666664</v>
      </c>
      <c r="D334" s="83" t="s">
        <v>4505</v>
      </c>
      <c r="E334" s="82">
        <v>45999.512465277781</v>
      </c>
      <c r="F334" s="83" t="s">
        <v>4505</v>
      </c>
    </row>
    <row r="335" spans="1:6" ht="25.5" x14ac:dyDescent="0.25">
      <c r="A335" s="83" t="s">
        <v>6871</v>
      </c>
      <c r="B335" s="83" t="s">
        <v>4530</v>
      </c>
      <c r="C335" s="82">
        <v>46004.513136574074</v>
      </c>
      <c r="D335" s="83" t="s">
        <v>4504</v>
      </c>
      <c r="E335" s="82">
        <v>46004.513136574074</v>
      </c>
      <c r="F335" s="83" t="s">
        <v>4504</v>
      </c>
    </row>
    <row r="336" spans="1:6" ht="25.5" x14ac:dyDescent="0.25">
      <c r="A336" s="83" t="s">
        <v>8808</v>
      </c>
      <c r="B336" s="83" t="s">
        <v>6872</v>
      </c>
      <c r="C336" s="82">
        <v>46004.512233796297</v>
      </c>
      <c r="D336" s="83" t="s">
        <v>208</v>
      </c>
      <c r="E336" s="82"/>
      <c r="F336" s="83" t="s">
        <v>4530</v>
      </c>
    </row>
    <row r="337" spans="1:6" ht="25.5" x14ac:dyDescent="0.25">
      <c r="A337" s="83" t="s">
        <v>6874</v>
      </c>
      <c r="B337" s="83" t="s">
        <v>4530</v>
      </c>
      <c r="C337" s="82">
        <v>46004.500104166669</v>
      </c>
      <c r="D337" s="83" t="s">
        <v>13</v>
      </c>
      <c r="E337" s="82">
        <v>45999.474351851852</v>
      </c>
      <c r="F337" s="83" t="s">
        <v>13</v>
      </c>
    </row>
    <row r="338" spans="1:6" ht="25.5" x14ac:dyDescent="0.25">
      <c r="A338" s="83" t="s">
        <v>6875</v>
      </c>
      <c r="B338" s="83" t="s">
        <v>4530</v>
      </c>
      <c r="C338" s="82">
        <v>46004.500092592592</v>
      </c>
      <c r="D338" s="83" t="s">
        <v>13</v>
      </c>
      <c r="E338" s="82">
        <v>45999.493946759256</v>
      </c>
      <c r="F338" s="83" t="s">
        <v>13</v>
      </c>
    </row>
    <row r="339" spans="1:6" ht="25.5" x14ac:dyDescent="0.25">
      <c r="A339" s="83" t="s">
        <v>6877</v>
      </c>
      <c r="B339" s="83" t="s">
        <v>4530</v>
      </c>
      <c r="C339" s="82">
        <v>46004.500081018516</v>
      </c>
      <c r="D339" s="83" t="s">
        <v>11</v>
      </c>
      <c r="E339" s="82">
        <v>45999.494849537034</v>
      </c>
      <c r="F339" s="83" t="s">
        <v>11</v>
      </c>
    </row>
    <row r="340" spans="1:6" ht="25.5" x14ac:dyDescent="0.25">
      <c r="A340" s="83" t="s">
        <v>6876</v>
      </c>
      <c r="B340" s="83" t="s">
        <v>4530</v>
      </c>
      <c r="C340" s="82">
        <v>46004.500081018516</v>
      </c>
      <c r="D340" s="83" t="s">
        <v>12</v>
      </c>
      <c r="E340" s="82">
        <v>45999.48578703704</v>
      </c>
      <c r="F340" s="83" t="s">
        <v>12</v>
      </c>
    </row>
    <row r="341" spans="1:6" ht="25.5" x14ac:dyDescent="0.25">
      <c r="A341" s="83" t="s">
        <v>6879</v>
      </c>
      <c r="B341" s="83" t="s">
        <v>4530</v>
      </c>
      <c r="C341" s="82">
        <v>46004.500069444446</v>
      </c>
      <c r="D341" s="83" t="s">
        <v>12</v>
      </c>
      <c r="E341" s="82">
        <v>45999.495810185188</v>
      </c>
      <c r="F341" s="83" t="s">
        <v>12</v>
      </c>
    </row>
    <row r="342" spans="1:6" ht="25.5" x14ac:dyDescent="0.25">
      <c r="A342" s="83" t="s">
        <v>6878</v>
      </c>
      <c r="B342" s="83" t="s">
        <v>4530</v>
      </c>
      <c r="C342" s="82">
        <v>46004.500069444446</v>
      </c>
      <c r="D342" s="83" t="s">
        <v>8</v>
      </c>
      <c r="E342" s="82">
        <v>45999.472534722219</v>
      </c>
      <c r="F342" s="83" t="s">
        <v>8</v>
      </c>
    </row>
    <row r="343" spans="1:6" ht="25.5" x14ac:dyDescent="0.25">
      <c r="A343" s="83" t="s">
        <v>5267</v>
      </c>
      <c r="B343" s="83" t="s">
        <v>4530</v>
      </c>
      <c r="C343" s="82">
        <v>46004.500057870369</v>
      </c>
      <c r="D343" s="83" t="s">
        <v>4505</v>
      </c>
      <c r="E343" s="82">
        <v>45999.493831018517</v>
      </c>
      <c r="F343" s="83" t="s">
        <v>4505</v>
      </c>
    </row>
    <row r="344" spans="1:6" ht="25.5" x14ac:dyDescent="0.25">
      <c r="A344" s="83" t="s">
        <v>5990</v>
      </c>
      <c r="B344" s="83" t="s">
        <v>4530</v>
      </c>
      <c r="C344" s="82">
        <v>46004.500057870369</v>
      </c>
      <c r="D344" s="83" t="s">
        <v>4505</v>
      </c>
      <c r="E344" s="82">
        <v>45999.463113425925</v>
      </c>
      <c r="F344" s="83" t="s">
        <v>4505</v>
      </c>
    </row>
    <row r="345" spans="1:6" ht="25.5" x14ac:dyDescent="0.25">
      <c r="A345" s="83" t="s">
        <v>6880</v>
      </c>
      <c r="B345" s="83" t="s">
        <v>4530</v>
      </c>
      <c r="C345" s="82">
        <v>46004.5000462963</v>
      </c>
      <c r="D345" s="83" t="s">
        <v>8</v>
      </c>
      <c r="E345" s="82">
        <v>45999.474062499998</v>
      </c>
      <c r="F345" s="83" t="s">
        <v>8</v>
      </c>
    </row>
    <row r="346" spans="1:6" ht="25.5" x14ac:dyDescent="0.25">
      <c r="A346" s="83" t="s">
        <v>4794</v>
      </c>
      <c r="B346" s="83" t="s">
        <v>4530</v>
      </c>
      <c r="C346" s="82">
        <v>46004.5000462963</v>
      </c>
      <c r="D346" s="83" t="s">
        <v>4505</v>
      </c>
      <c r="E346" s="82">
        <v>45999.487708333334</v>
      </c>
      <c r="F346" s="83" t="s">
        <v>4505</v>
      </c>
    </row>
    <row r="347" spans="1:6" ht="25.5" x14ac:dyDescent="0.25">
      <c r="A347" s="83" t="s">
        <v>6881</v>
      </c>
      <c r="B347" s="83" t="s">
        <v>4530</v>
      </c>
      <c r="C347" s="82">
        <v>46004.500034722223</v>
      </c>
      <c r="D347" s="83" t="s">
        <v>12</v>
      </c>
      <c r="E347" s="82">
        <v>45999.458912037036</v>
      </c>
      <c r="F347" s="83" t="s">
        <v>12</v>
      </c>
    </row>
    <row r="348" spans="1:6" ht="25.5" x14ac:dyDescent="0.25">
      <c r="A348" s="83" t="s">
        <v>6883</v>
      </c>
      <c r="B348" s="83" t="s">
        <v>4530</v>
      </c>
      <c r="C348" s="82">
        <v>46004.500023148146</v>
      </c>
      <c r="D348" s="83" t="s">
        <v>12</v>
      </c>
      <c r="E348" s="82">
        <v>45999.48704861111</v>
      </c>
      <c r="F348" s="83" t="s">
        <v>12</v>
      </c>
    </row>
    <row r="349" spans="1:6" ht="25.5" x14ac:dyDescent="0.25">
      <c r="A349" s="83" t="s">
        <v>6882</v>
      </c>
      <c r="B349" s="83" t="s">
        <v>4530</v>
      </c>
      <c r="C349" s="82">
        <v>46004.500023148146</v>
      </c>
      <c r="D349" s="83" t="s">
        <v>13</v>
      </c>
      <c r="E349" s="82">
        <v>45999.473726851851</v>
      </c>
      <c r="F349" s="83" t="s">
        <v>13</v>
      </c>
    </row>
    <row r="350" spans="1:6" ht="25.5" x14ac:dyDescent="0.25">
      <c r="A350" s="83" t="s">
        <v>6884</v>
      </c>
      <c r="B350" s="83" t="s">
        <v>4530</v>
      </c>
      <c r="C350" s="82">
        <v>46004.500011574077</v>
      </c>
      <c r="D350" s="83" t="s">
        <v>13</v>
      </c>
      <c r="E350" s="82">
        <v>45999.472881944443</v>
      </c>
      <c r="F350" s="83" t="s">
        <v>13</v>
      </c>
    </row>
    <row r="351" spans="1:6" ht="25.5" x14ac:dyDescent="0.25">
      <c r="A351" s="83" t="s">
        <v>6885</v>
      </c>
      <c r="B351" s="83" t="s">
        <v>4530</v>
      </c>
      <c r="C351" s="82">
        <v>46004.500011574077</v>
      </c>
      <c r="D351" s="83" t="s">
        <v>6</v>
      </c>
      <c r="E351" s="82">
        <v>45999.498425925929</v>
      </c>
      <c r="F351" s="83" t="s">
        <v>6</v>
      </c>
    </row>
    <row r="352" spans="1:6" ht="25.5" x14ac:dyDescent="0.25">
      <c r="A352" s="83" t="s">
        <v>6886</v>
      </c>
      <c r="B352" s="83" t="s">
        <v>4530</v>
      </c>
      <c r="C352" s="82">
        <v>46004.5</v>
      </c>
      <c r="D352" s="83" t="s">
        <v>11</v>
      </c>
      <c r="E352" s="82">
        <v>45999.473958333336</v>
      </c>
      <c r="F352" s="83" t="s">
        <v>11</v>
      </c>
    </row>
    <row r="353" spans="1:6" ht="25.5" x14ac:dyDescent="0.25">
      <c r="A353" s="83" t="s">
        <v>6889</v>
      </c>
      <c r="B353" s="83" t="s">
        <v>4530</v>
      </c>
      <c r="C353" s="82">
        <v>46004.458460648151</v>
      </c>
      <c r="D353" s="83" t="s">
        <v>11</v>
      </c>
      <c r="E353" s="82">
        <v>45999.447511574072</v>
      </c>
      <c r="F353" s="83" t="s">
        <v>11</v>
      </c>
    </row>
    <row r="354" spans="1:6" ht="25.5" x14ac:dyDescent="0.25">
      <c r="A354" s="83" t="s">
        <v>6891</v>
      </c>
      <c r="B354" s="83" t="s">
        <v>4530</v>
      </c>
      <c r="C354" s="82">
        <v>46004.458449074074</v>
      </c>
      <c r="D354" s="83" t="s">
        <v>4667</v>
      </c>
      <c r="E354" s="82">
        <v>45999.441087962965</v>
      </c>
      <c r="F354" s="83" t="s">
        <v>4667</v>
      </c>
    </row>
    <row r="355" spans="1:6" ht="25.5" x14ac:dyDescent="0.25">
      <c r="A355" s="83" t="s">
        <v>5982</v>
      </c>
      <c r="B355" s="83" t="s">
        <v>4530</v>
      </c>
      <c r="C355" s="82">
        <v>46004.458449074074</v>
      </c>
      <c r="D355" s="83" t="s">
        <v>4505</v>
      </c>
      <c r="E355" s="82">
        <v>45999.429849537039</v>
      </c>
      <c r="F355" s="83" t="s">
        <v>4505</v>
      </c>
    </row>
    <row r="356" spans="1:6" ht="25.5" x14ac:dyDescent="0.25">
      <c r="A356" s="83" t="s">
        <v>6890</v>
      </c>
      <c r="B356" s="83" t="s">
        <v>4530</v>
      </c>
      <c r="C356" s="82">
        <v>46004.458449074074</v>
      </c>
      <c r="D356" s="83" t="s">
        <v>12</v>
      </c>
      <c r="E356" s="82">
        <v>45999.433321759258</v>
      </c>
      <c r="F356" s="83" t="s">
        <v>12</v>
      </c>
    </row>
    <row r="357" spans="1:6" ht="25.5" x14ac:dyDescent="0.25">
      <c r="A357" s="83" t="s">
        <v>6893</v>
      </c>
      <c r="B357" s="83" t="s">
        <v>4530</v>
      </c>
      <c r="C357" s="82">
        <v>46004.458437499998</v>
      </c>
      <c r="D357" s="83" t="s">
        <v>11</v>
      </c>
      <c r="E357" s="82">
        <v>45999.457245370373</v>
      </c>
      <c r="F357" s="83" t="s">
        <v>11</v>
      </c>
    </row>
    <row r="358" spans="1:6" ht="25.5" x14ac:dyDescent="0.25">
      <c r="A358" s="83" t="s">
        <v>6892</v>
      </c>
      <c r="B358" s="83" t="s">
        <v>4530</v>
      </c>
      <c r="C358" s="82">
        <v>46004.458437499998</v>
      </c>
      <c r="D358" s="83" t="s">
        <v>4536</v>
      </c>
      <c r="E358" s="82">
        <v>45999.451423611114</v>
      </c>
      <c r="F358" s="83" t="s">
        <v>4536</v>
      </c>
    </row>
    <row r="359" spans="1:6" ht="25.5" x14ac:dyDescent="0.25">
      <c r="A359" s="83" t="s">
        <v>5972</v>
      </c>
      <c r="B359" s="83" t="s">
        <v>4530</v>
      </c>
      <c r="C359" s="82">
        <v>46004.458425925928</v>
      </c>
      <c r="D359" s="83" t="s">
        <v>4505</v>
      </c>
      <c r="E359" s="82">
        <v>45999.455648148149</v>
      </c>
      <c r="F359" s="83" t="s">
        <v>4505</v>
      </c>
    </row>
    <row r="360" spans="1:6" ht="25.5" x14ac:dyDescent="0.25">
      <c r="A360" s="83" t="s">
        <v>6894</v>
      </c>
      <c r="B360" s="83" t="s">
        <v>4530</v>
      </c>
      <c r="C360" s="82">
        <v>46004.458414351851</v>
      </c>
      <c r="D360" s="83" t="s">
        <v>12</v>
      </c>
      <c r="E360" s="82">
        <v>45999.421041666668</v>
      </c>
      <c r="F360" s="83" t="s">
        <v>12</v>
      </c>
    </row>
    <row r="361" spans="1:6" ht="25.5" x14ac:dyDescent="0.25">
      <c r="A361" s="83" t="s">
        <v>6895</v>
      </c>
      <c r="B361" s="83" t="s">
        <v>4530</v>
      </c>
      <c r="C361" s="82">
        <v>46004.458414351851</v>
      </c>
      <c r="D361" s="83" t="s">
        <v>13</v>
      </c>
      <c r="E361" s="82">
        <v>45999.433194444442</v>
      </c>
      <c r="F361" s="83" t="s">
        <v>13</v>
      </c>
    </row>
    <row r="362" spans="1:6" ht="25.5" x14ac:dyDescent="0.25">
      <c r="A362" s="83" t="s">
        <v>5992</v>
      </c>
      <c r="B362" s="83" t="s">
        <v>4530</v>
      </c>
      <c r="C362" s="82">
        <v>46004.458402777775</v>
      </c>
      <c r="D362" s="83" t="s">
        <v>4536</v>
      </c>
      <c r="E362" s="82">
        <v>45999.447129629632</v>
      </c>
      <c r="F362" s="83" t="s">
        <v>4536</v>
      </c>
    </row>
    <row r="363" spans="1:6" ht="25.5" x14ac:dyDescent="0.25">
      <c r="A363" s="83" t="s">
        <v>5213</v>
      </c>
      <c r="B363" s="83" t="s">
        <v>4530</v>
      </c>
      <c r="C363" s="82">
        <v>46004.458402777775</v>
      </c>
      <c r="D363" s="83" t="s">
        <v>4551</v>
      </c>
      <c r="E363" s="82">
        <v>45999.45789351852</v>
      </c>
      <c r="F363" s="83" t="s">
        <v>4551</v>
      </c>
    </row>
    <row r="364" spans="1:6" ht="25.5" x14ac:dyDescent="0.25">
      <c r="A364" s="83" t="s">
        <v>6896</v>
      </c>
      <c r="B364" s="83" t="s">
        <v>4530</v>
      </c>
      <c r="C364" s="82">
        <v>46004.458391203705</v>
      </c>
      <c r="D364" s="83" t="s">
        <v>4505</v>
      </c>
      <c r="E364" s="82">
        <v>45999.443784722222</v>
      </c>
      <c r="F364" s="83" t="s">
        <v>4505</v>
      </c>
    </row>
    <row r="365" spans="1:6" ht="25.5" x14ac:dyDescent="0.25">
      <c r="A365" s="83" t="s">
        <v>6897</v>
      </c>
      <c r="B365" s="83" t="s">
        <v>4530</v>
      </c>
      <c r="C365" s="82">
        <v>46004.458379629628</v>
      </c>
      <c r="D365" s="83" t="s">
        <v>11</v>
      </c>
      <c r="E365" s="82">
        <v>45999.446585648147</v>
      </c>
      <c r="F365" s="83" t="s">
        <v>11</v>
      </c>
    </row>
    <row r="366" spans="1:6" ht="25.5" x14ac:dyDescent="0.25">
      <c r="A366" s="83" t="s">
        <v>6898</v>
      </c>
      <c r="B366" s="83" t="s">
        <v>4530</v>
      </c>
      <c r="C366" s="82">
        <v>46004.458379629628</v>
      </c>
      <c r="D366" s="83" t="s">
        <v>13</v>
      </c>
      <c r="E366" s="82">
        <v>45999.418946759259</v>
      </c>
      <c r="F366" s="83" t="s">
        <v>13</v>
      </c>
    </row>
    <row r="367" spans="1:6" ht="25.5" x14ac:dyDescent="0.25">
      <c r="A367" s="83" t="s">
        <v>6900</v>
      </c>
      <c r="B367" s="83" t="s">
        <v>4530</v>
      </c>
      <c r="C367" s="82">
        <v>46004.458368055559</v>
      </c>
      <c r="D367" s="83" t="s">
        <v>4505</v>
      </c>
      <c r="E367" s="82">
        <v>45999.443807870368</v>
      </c>
      <c r="F367" s="83" t="s">
        <v>4505</v>
      </c>
    </row>
    <row r="368" spans="1:6" ht="25.5" x14ac:dyDescent="0.25">
      <c r="A368" s="83" t="s">
        <v>6899</v>
      </c>
      <c r="B368" s="83" t="s">
        <v>4530</v>
      </c>
      <c r="C368" s="82">
        <v>46004.458368055559</v>
      </c>
      <c r="D368" s="83" t="s">
        <v>8</v>
      </c>
      <c r="E368" s="82">
        <v>45999.446863425925</v>
      </c>
      <c r="F368" s="83" t="s">
        <v>8</v>
      </c>
    </row>
    <row r="369" spans="1:6" ht="25.5" x14ac:dyDescent="0.25">
      <c r="A369" s="83" t="s">
        <v>6901</v>
      </c>
      <c r="B369" s="83" t="s">
        <v>4530</v>
      </c>
      <c r="C369" s="82">
        <v>46004.458356481482</v>
      </c>
      <c r="D369" s="83" t="s">
        <v>13</v>
      </c>
      <c r="E369" s="82">
        <v>45999.431608796294</v>
      </c>
      <c r="F369" s="83" t="s">
        <v>13</v>
      </c>
    </row>
    <row r="370" spans="1:6" ht="25.5" x14ac:dyDescent="0.25">
      <c r="A370" s="83" t="s">
        <v>6902</v>
      </c>
      <c r="B370" s="83" t="s">
        <v>4530</v>
      </c>
      <c r="C370" s="82">
        <v>46004.458344907405</v>
      </c>
      <c r="D370" s="83" t="s">
        <v>4537</v>
      </c>
      <c r="E370" s="82">
        <v>45999.423634259256</v>
      </c>
      <c r="F370" s="83" t="s">
        <v>4537</v>
      </c>
    </row>
    <row r="371" spans="1:6" ht="25.5" x14ac:dyDescent="0.25">
      <c r="A371" s="83" t="s">
        <v>6903</v>
      </c>
      <c r="B371" s="83" t="s">
        <v>4530</v>
      </c>
      <c r="C371" s="82">
        <v>46004.458333333336</v>
      </c>
      <c r="D371" s="83" t="s">
        <v>4505</v>
      </c>
      <c r="E371" s="82">
        <v>45999.444143518522</v>
      </c>
      <c r="F371" s="83" t="s">
        <v>4505</v>
      </c>
    </row>
    <row r="372" spans="1:6" ht="25.5" x14ac:dyDescent="0.25">
      <c r="A372" s="83" t="s">
        <v>6904</v>
      </c>
      <c r="B372" s="83" t="s">
        <v>4530</v>
      </c>
      <c r="C372" s="82">
        <v>46004.457546296297</v>
      </c>
      <c r="D372" s="83" t="s">
        <v>4504</v>
      </c>
      <c r="E372" s="82">
        <v>46004.457546296297</v>
      </c>
      <c r="F372" s="83" t="s">
        <v>4504</v>
      </c>
    </row>
    <row r="373" spans="1:6" ht="25.5" x14ac:dyDescent="0.25">
      <c r="A373" s="83" t="s">
        <v>5156</v>
      </c>
      <c r="B373" s="83" t="s">
        <v>4530</v>
      </c>
      <c r="C373" s="82">
        <v>46004.416759259257</v>
      </c>
      <c r="D373" s="83" t="s">
        <v>4505</v>
      </c>
      <c r="E373" s="82">
        <v>45999.393217592595</v>
      </c>
      <c r="F373" s="83" t="s">
        <v>4505</v>
      </c>
    </row>
    <row r="374" spans="1:6" ht="25.5" x14ac:dyDescent="0.25">
      <c r="A374" s="83" t="s">
        <v>5836</v>
      </c>
      <c r="B374" s="83" t="s">
        <v>4530</v>
      </c>
      <c r="C374" s="82">
        <v>46004.416747685187</v>
      </c>
      <c r="D374" s="83" t="s">
        <v>4505</v>
      </c>
      <c r="E374" s="82">
        <v>45999.399618055555</v>
      </c>
      <c r="F374" s="83" t="s">
        <v>4505</v>
      </c>
    </row>
    <row r="375" spans="1:6" ht="25.5" x14ac:dyDescent="0.25">
      <c r="A375" s="83" t="s">
        <v>6908</v>
      </c>
      <c r="B375" s="83" t="s">
        <v>4530</v>
      </c>
      <c r="C375" s="82">
        <v>46004.416747685187</v>
      </c>
      <c r="D375" s="83" t="s">
        <v>4541</v>
      </c>
      <c r="E375" s="82">
        <v>45999.405891203707</v>
      </c>
      <c r="F375" s="83" t="s">
        <v>4541</v>
      </c>
    </row>
    <row r="376" spans="1:6" ht="25.5" x14ac:dyDescent="0.25">
      <c r="A376" s="83" t="s">
        <v>6909</v>
      </c>
      <c r="B376" s="83" t="s">
        <v>4530</v>
      </c>
      <c r="C376" s="82">
        <v>46004.41673611111</v>
      </c>
      <c r="D376" s="83" t="s">
        <v>11</v>
      </c>
      <c r="E376" s="82">
        <v>45999.3903125</v>
      </c>
      <c r="F376" s="83" t="s">
        <v>11</v>
      </c>
    </row>
    <row r="377" spans="1:6" ht="25.5" x14ac:dyDescent="0.25">
      <c r="A377" s="83" t="s">
        <v>6910</v>
      </c>
      <c r="B377" s="83" t="s">
        <v>4530</v>
      </c>
      <c r="C377" s="82">
        <v>46004.41673611111</v>
      </c>
      <c r="D377" s="83" t="s">
        <v>4505</v>
      </c>
      <c r="E377" s="82">
        <v>45999.408090277779</v>
      </c>
      <c r="F377" s="83" t="s">
        <v>4505</v>
      </c>
    </row>
    <row r="378" spans="1:6" ht="25.5" x14ac:dyDescent="0.25">
      <c r="A378" s="83" t="s">
        <v>4722</v>
      </c>
      <c r="B378" s="83" t="s">
        <v>4530</v>
      </c>
      <c r="C378" s="82">
        <v>46004.416724537034</v>
      </c>
      <c r="D378" s="83" t="s">
        <v>4505</v>
      </c>
      <c r="E378" s="82">
        <v>45999.381249999999</v>
      </c>
      <c r="F378" s="83" t="s">
        <v>4505</v>
      </c>
    </row>
    <row r="379" spans="1:6" ht="25.5" x14ac:dyDescent="0.25">
      <c r="A379" s="83" t="s">
        <v>5987</v>
      </c>
      <c r="B379" s="83" t="s">
        <v>4530</v>
      </c>
      <c r="C379" s="82">
        <v>46004.416689814818</v>
      </c>
      <c r="D379" s="83" t="s">
        <v>4736</v>
      </c>
      <c r="E379" s="82">
        <v>45999.381284722222</v>
      </c>
      <c r="F379" s="83" t="s">
        <v>4736</v>
      </c>
    </row>
    <row r="380" spans="1:6" ht="25.5" x14ac:dyDescent="0.25">
      <c r="A380" s="83" t="s">
        <v>5379</v>
      </c>
      <c r="B380" s="83" t="s">
        <v>4530</v>
      </c>
      <c r="C380" s="82">
        <v>46004.416678240741</v>
      </c>
      <c r="D380" s="83" t="s">
        <v>4551</v>
      </c>
      <c r="E380" s="82">
        <v>45999.389502314814</v>
      </c>
      <c r="F380" s="83" t="s">
        <v>4551</v>
      </c>
    </row>
    <row r="381" spans="1:6" ht="25.5" x14ac:dyDescent="0.25">
      <c r="A381" s="83" t="s">
        <v>5630</v>
      </c>
      <c r="B381" s="83" t="s">
        <v>4530</v>
      </c>
      <c r="C381" s="82">
        <v>46004.416666666664</v>
      </c>
      <c r="D381" s="83" t="s">
        <v>4518</v>
      </c>
      <c r="E381" s="82">
        <v>45999.415150462963</v>
      </c>
      <c r="F381" s="83" t="s">
        <v>4518</v>
      </c>
    </row>
    <row r="382" spans="1:6" ht="25.5" x14ac:dyDescent="0.25">
      <c r="A382" s="83" t="s">
        <v>5170</v>
      </c>
      <c r="B382" s="83" t="s">
        <v>4530</v>
      </c>
      <c r="C382" s="82">
        <v>46004.375081018516</v>
      </c>
      <c r="D382" s="83" t="s">
        <v>8</v>
      </c>
      <c r="E382" s="82">
        <v>45999.357060185182</v>
      </c>
      <c r="F382" s="83" t="s">
        <v>8</v>
      </c>
    </row>
    <row r="383" spans="1:6" ht="25.5" x14ac:dyDescent="0.25">
      <c r="A383" s="83" t="s">
        <v>6911</v>
      </c>
      <c r="B383" s="83" t="s">
        <v>4530</v>
      </c>
      <c r="C383" s="82">
        <v>46004.375069444446</v>
      </c>
      <c r="D383" s="83" t="s">
        <v>6</v>
      </c>
      <c r="E383" s="82">
        <v>45999.351446759261</v>
      </c>
      <c r="F383" s="83" t="s">
        <v>6</v>
      </c>
    </row>
    <row r="384" spans="1:6" ht="25.5" x14ac:dyDescent="0.25">
      <c r="A384" s="83" t="s">
        <v>5212</v>
      </c>
      <c r="B384" s="83" t="s">
        <v>4530</v>
      </c>
      <c r="C384" s="82">
        <v>46004.375069444446</v>
      </c>
      <c r="D384" s="83" t="s">
        <v>4505</v>
      </c>
      <c r="E384" s="82">
        <v>45999.348321759258</v>
      </c>
      <c r="F384" s="83" t="s">
        <v>4505</v>
      </c>
    </row>
    <row r="385" spans="1:6" ht="25.5" x14ac:dyDescent="0.25">
      <c r="A385" s="83" t="s">
        <v>6912</v>
      </c>
      <c r="B385" s="83" t="s">
        <v>4530</v>
      </c>
      <c r="C385" s="82">
        <v>46004.375057870369</v>
      </c>
      <c r="D385" s="83" t="s">
        <v>8</v>
      </c>
      <c r="E385" s="82">
        <v>45999.371967592589</v>
      </c>
      <c r="F385" s="83" t="s">
        <v>8</v>
      </c>
    </row>
    <row r="386" spans="1:6" ht="25.5" x14ac:dyDescent="0.25">
      <c r="A386" s="83" t="s">
        <v>4662</v>
      </c>
      <c r="B386" s="83" t="s">
        <v>4530</v>
      </c>
      <c r="C386" s="82">
        <v>46004.375057870369</v>
      </c>
      <c r="D386" s="83" t="s">
        <v>4505</v>
      </c>
      <c r="E386" s="82">
        <v>45999.342557870368</v>
      </c>
      <c r="F386" s="83" t="s">
        <v>4505</v>
      </c>
    </row>
    <row r="387" spans="1:6" ht="25.5" x14ac:dyDescent="0.25">
      <c r="A387" s="83" t="s">
        <v>6913</v>
      </c>
      <c r="B387" s="83" t="s">
        <v>4530</v>
      </c>
      <c r="C387" s="82">
        <v>46004.3750462963</v>
      </c>
      <c r="D387" s="83" t="s">
        <v>4505</v>
      </c>
      <c r="E387" s="82">
        <v>45999.359259259261</v>
      </c>
      <c r="F387" s="83" t="s">
        <v>4505</v>
      </c>
    </row>
    <row r="388" spans="1:6" ht="25.5" x14ac:dyDescent="0.25">
      <c r="A388" s="83" t="s">
        <v>6914</v>
      </c>
      <c r="B388" s="83" t="s">
        <v>4530</v>
      </c>
      <c r="C388" s="82">
        <v>46004.375034722223</v>
      </c>
      <c r="D388" s="83" t="s">
        <v>11</v>
      </c>
      <c r="E388" s="82">
        <v>45999.334803240738</v>
      </c>
      <c r="F388" s="83" t="s">
        <v>11</v>
      </c>
    </row>
    <row r="389" spans="1:6" ht="25.5" x14ac:dyDescent="0.25">
      <c r="A389" s="83" t="s">
        <v>5603</v>
      </c>
      <c r="B389" s="83" t="s">
        <v>4530</v>
      </c>
      <c r="C389" s="82">
        <v>46004.375034722223</v>
      </c>
      <c r="D389" s="83" t="s">
        <v>4739</v>
      </c>
      <c r="E389" s="82">
        <v>45999.355439814812</v>
      </c>
      <c r="F389" s="83" t="s">
        <v>4739</v>
      </c>
    </row>
    <row r="390" spans="1:6" ht="25.5" x14ac:dyDescent="0.25">
      <c r="A390" s="83" t="s">
        <v>6915</v>
      </c>
      <c r="B390" s="83" t="s">
        <v>4530</v>
      </c>
      <c r="C390" s="82">
        <v>46004.375023148146</v>
      </c>
      <c r="D390" s="83" t="s">
        <v>11</v>
      </c>
      <c r="E390" s="82">
        <v>45999.337546296294</v>
      </c>
      <c r="F390" s="83" t="s">
        <v>11</v>
      </c>
    </row>
    <row r="391" spans="1:6" ht="25.5" x14ac:dyDescent="0.25">
      <c r="A391" s="83" t="s">
        <v>6916</v>
      </c>
      <c r="B391" s="83" t="s">
        <v>4530</v>
      </c>
      <c r="C391" s="82">
        <v>46004.375011574077</v>
      </c>
      <c r="D391" s="83" t="s">
        <v>6</v>
      </c>
      <c r="E391" s="82">
        <v>45999.340902777774</v>
      </c>
      <c r="F391" s="83" t="s">
        <v>6</v>
      </c>
    </row>
    <row r="392" spans="1:6" ht="25.5" x14ac:dyDescent="0.25">
      <c r="A392" s="83" t="s">
        <v>6917</v>
      </c>
      <c r="B392" s="83" t="s">
        <v>4530</v>
      </c>
      <c r="C392" s="82">
        <v>46004.375</v>
      </c>
      <c r="D392" s="83" t="s">
        <v>11</v>
      </c>
      <c r="E392" s="82">
        <v>45999.344814814816</v>
      </c>
      <c r="F392" s="83" t="s">
        <v>11</v>
      </c>
    </row>
    <row r="393" spans="1:6" ht="25.5" x14ac:dyDescent="0.25">
      <c r="A393" s="83" t="s">
        <v>8809</v>
      </c>
      <c r="B393" s="83" t="s">
        <v>6920</v>
      </c>
      <c r="C393" s="82">
        <v>46004.356099537035</v>
      </c>
      <c r="D393" s="83" t="s">
        <v>257</v>
      </c>
      <c r="E393" s="82"/>
      <c r="F393" s="83" t="s">
        <v>4530</v>
      </c>
    </row>
    <row r="394" spans="1:6" ht="25.5" x14ac:dyDescent="0.25">
      <c r="A394" s="83" t="s">
        <v>6923</v>
      </c>
      <c r="B394" s="83" t="s">
        <v>4530</v>
      </c>
      <c r="C394" s="82">
        <v>46004.333356481482</v>
      </c>
      <c r="D394" s="83" t="s">
        <v>11</v>
      </c>
      <c r="E394" s="82">
        <v>45999.310740740744</v>
      </c>
      <c r="F394" s="83" t="s">
        <v>11</v>
      </c>
    </row>
    <row r="395" spans="1:6" ht="25.5" x14ac:dyDescent="0.25">
      <c r="A395" s="83" t="s">
        <v>6924</v>
      </c>
      <c r="B395" s="83" t="s">
        <v>4530</v>
      </c>
      <c r="C395" s="82">
        <v>46004.333344907405</v>
      </c>
      <c r="D395" s="83" t="s">
        <v>5</v>
      </c>
      <c r="E395" s="82">
        <v>45999.299675925926</v>
      </c>
      <c r="F395" s="83" t="s">
        <v>5</v>
      </c>
    </row>
    <row r="396" spans="1:6" ht="25.5" x14ac:dyDescent="0.25">
      <c r="A396" s="83" t="s">
        <v>6925</v>
      </c>
      <c r="B396" s="83" t="s">
        <v>4530</v>
      </c>
      <c r="C396" s="82">
        <v>46004.333333333336</v>
      </c>
      <c r="D396" s="83" t="s">
        <v>6</v>
      </c>
      <c r="E396" s="82">
        <v>45999.324537037035</v>
      </c>
      <c r="F396" s="83" t="s">
        <v>6</v>
      </c>
    </row>
    <row r="397" spans="1:6" ht="25.5" x14ac:dyDescent="0.25">
      <c r="A397" s="83" t="s">
        <v>6926</v>
      </c>
      <c r="B397" s="83" t="s">
        <v>4530</v>
      </c>
      <c r="C397" s="82">
        <v>46004.31653935185</v>
      </c>
      <c r="D397" s="83" t="s">
        <v>4504</v>
      </c>
      <c r="E397" s="82">
        <v>46004.31653935185</v>
      </c>
      <c r="F397" s="83" t="s">
        <v>4504</v>
      </c>
    </row>
    <row r="398" spans="1:6" ht="25.5" x14ac:dyDescent="0.25">
      <c r="A398" s="83" t="s">
        <v>5980</v>
      </c>
      <c r="B398" s="83" t="s">
        <v>4530</v>
      </c>
      <c r="C398" s="82">
        <v>46004.291724537034</v>
      </c>
      <c r="D398" s="83" t="s">
        <v>5</v>
      </c>
      <c r="E398" s="82">
        <v>45999.254189814812</v>
      </c>
      <c r="F398" s="83" t="s">
        <v>5</v>
      </c>
    </row>
    <row r="399" spans="1:6" ht="25.5" x14ac:dyDescent="0.25">
      <c r="A399" s="83" t="s">
        <v>5989</v>
      </c>
      <c r="B399" s="83" t="s">
        <v>4530</v>
      </c>
      <c r="C399" s="82">
        <v>46004.291712962964</v>
      </c>
      <c r="D399" s="83" t="s">
        <v>5</v>
      </c>
      <c r="E399" s="82">
        <v>45999.2815625</v>
      </c>
      <c r="F399" s="83" t="s">
        <v>5</v>
      </c>
    </row>
    <row r="400" spans="1:6" ht="25.5" x14ac:dyDescent="0.25">
      <c r="A400" s="83" t="s">
        <v>5976</v>
      </c>
      <c r="B400" s="83" t="s">
        <v>4530</v>
      </c>
      <c r="C400" s="82">
        <v>46004.291689814818</v>
      </c>
      <c r="D400" s="83" t="s">
        <v>5</v>
      </c>
      <c r="E400" s="82">
        <v>45999.280891203707</v>
      </c>
      <c r="F400" s="83" t="s">
        <v>5</v>
      </c>
    </row>
    <row r="401" spans="1:6" ht="25.5" x14ac:dyDescent="0.25">
      <c r="A401" s="83" t="s">
        <v>6929</v>
      </c>
      <c r="B401" s="83" t="s">
        <v>4530</v>
      </c>
      <c r="C401" s="82">
        <v>46004.291678240741</v>
      </c>
      <c r="D401" s="83" t="s">
        <v>199</v>
      </c>
      <c r="E401" s="82">
        <v>45999.254479166666</v>
      </c>
      <c r="F401" s="83" t="s">
        <v>199</v>
      </c>
    </row>
    <row r="402" spans="1:6" ht="25.5" x14ac:dyDescent="0.25">
      <c r="A402" s="83" t="s">
        <v>5978</v>
      </c>
      <c r="B402" s="83" t="s">
        <v>4530</v>
      </c>
      <c r="C402" s="82">
        <v>46004.291666666664</v>
      </c>
      <c r="D402" s="83" t="s">
        <v>5</v>
      </c>
      <c r="E402" s="82">
        <v>45999.254074074073</v>
      </c>
      <c r="F402" s="83" t="s">
        <v>5</v>
      </c>
    </row>
    <row r="403" spans="1:6" ht="25.5" x14ac:dyDescent="0.25">
      <c r="A403" s="83" t="s">
        <v>6932</v>
      </c>
      <c r="B403" s="83" t="s">
        <v>4530</v>
      </c>
      <c r="C403" s="82">
        <v>46004.25</v>
      </c>
      <c r="D403" s="83" t="s">
        <v>25</v>
      </c>
      <c r="E403" s="82">
        <v>45999.219976851855</v>
      </c>
      <c r="F403" s="83" t="s">
        <v>25</v>
      </c>
    </row>
    <row r="404" spans="1:6" ht="25.5" x14ac:dyDescent="0.25">
      <c r="A404" s="83" t="s">
        <v>6936</v>
      </c>
      <c r="B404" s="83" t="s">
        <v>4530</v>
      </c>
      <c r="C404" s="82"/>
      <c r="D404" s="83" t="s">
        <v>4530</v>
      </c>
      <c r="E404" s="82">
        <v>46004.239583333336</v>
      </c>
      <c r="F404" s="83" t="s">
        <v>4505</v>
      </c>
    </row>
    <row r="405" spans="1:6" ht="25.5" x14ac:dyDescent="0.25">
      <c r="A405" s="83" t="s">
        <v>6937</v>
      </c>
      <c r="B405" s="83" t="s">
        <v>4530</v>
      </c>
      <c r="C405" s="82">
        <v>46004.232314814813</v>
      </c>
      <c r="D405" s="83" t="s">
        <v>4504</v>
      </c>
      <c r="E405" s="82">
        <v>46004.232314814813</v>
      </c>
      <c r="F405" s="83" t="s">
        <v>4504</v>
      </c>
    </row>
    <row r="406" spans="1:6" ht="25.5" x14ac:dyDescent="0.25">
      <c r="A406" s="83" t="s">
        <v>6938</v>
      </c>
      <c r="B406" s="83" t="s">
        <v>4530</v>
      </c>
      <c r="C406" s="82"/>
      <c r="D406" s="83" t="s">
        <v>4530</v>
      </c>
      <c r="E406" s="82">
        <v>46004.178935185184</v>
      </c>
      <c r="F406" s="83" t="s">
        <v>381</v>
      </c>
    </row>
    <row r="407" spans="1:6" ht="25.5" x14ac:dyDescent="0.25">
      <c r="A407" s="83" t="s">
        <v>6942</v>
      </c>
      <c r="B407" s="83" t="s">
        <v>4530</v>
      </c>
      <c r="C407" s="82"/>
      <c r="D407" s="83" t="s">
        <v>4530</v>
      </c>
      <c r="E407" s="82">
        <v>46004.084409722222</v>
      </c>
      <c r="F407" s="83" t="s">
        <v>4505</v>
      </c>
    </row>
    <row r="408" spans="1:6" ht="25.5" x14ac:dyDescent="0.25">
      <c r="A408" s="83" t="s">
        <v>6943</v>
      </c>
      <c r="B408" s="83" t="s">
        <v>4530</v>
      </c>
      <c r="C408" s="82"/>
      <c r="D408" s="83" t="s">
        <v>4530</v>
      </c>
      <c r="E408" s="82">
        <v>46004.072824074072</v>
      </c>
      <c r="F408" s="83" t="s">
        <v>4505</v>
      </c>
    </row>
    <row r="409" spans="1:6" ht="25.5" x14ac:dyDescent="0.25">
      <c r="A409" s="83" t="s">
        <v>6944</v>
      </c>
      <c r="B409" s="83" t="s">
        <v>4530</v>
      </c>
      <c r="C409" s="82"/>
      <c r="D409" s="83" t="s">
        <v>4530</v>
      </c>
      <c r="E409" s="82">
        <v>46004.067141203705</v>
      </c>
      <c r="F409" s="83" t="s">
        <v>4505</v>
      </c>
    </row>
    <row r="410" spans="1:6" ht="25.5" x14ac:dyDescent="0.25">
      <c r="A410" s="83" t="s">
        <v>6945</v>
      </c>
      <c r="B410" s="83" t="s">
        <v>4530</v>
      </c>
      <c r="C410" s="82"/>
      <c r="D410" s="83" t="s">
        <v>4530</v>
      </c>
      <c r="E410" s="82">
        <v>46004.063113425924</v>
      </c>
      <c r="F410" s="83" t="s">
        <v>4505</v>
      </c>
    </row>
    <row r="411" spans="1:6" ht="25.5" x14ac:dyDescent="0.25">
      <c r="A411" s="83" t="s">
        <v>6946</v>
      </c>
      <c r="B411" s="83" t="s">
        <v>4530</v>
      </c>
      <c r="C411" s="82"/>
      <c r="D411" s="83" t="s">
        <v>4530</v>
      </c>
      <c r="E411" s="82">
        <v>46004.061168981483</v>
      </c>
      <c r="F411" s="83" t="s">
        <v>4505</v>
      </c>
    </row>
    <row r="412" spans="1:6" ht="25.5" x14ac:dyDescent="0.25">
      <c r="A412" s="83" t="s">
        <v>6947</v>
      </c>
      <c r="B412" s="83" t="s">
        <v>4530</v>
      </c>
      <c r="C412" s="82"/>
      <c r="D412" s="83" t="s">
        <v>4530</v>
      </c>
      <c r="E412" s="82">
        <v>46004.058946759258</v>
      </c>
      <c r="F412" s="83" t="s">
        <v>4505</v>
      </c>
    </row>
    <row r="413" spans="1:6" ht="25.5" x14ac:dyDescent="0.25">
      <c r="A413" s="83" t="s">
        <v>6949</v>
      </c>
      <c r="B413" s="83" t="s">
        <v>4530</v>
      </c>
      <c r="C413" s="82"/>
      <c r="D413" s="83" t="s">
        <v>4530</v>
      </c>
      <c r="E413" s="82">
        <v>46004.058333333334</v>
      </c>
      <c r="F413" s="83" t="s">
        <v>4505</v>
      </c>
    </row>
    <row r="414" spans="1:6" ht="25.5" x14ac:dyDescent="0.25">
      <c r="A414" s="83" t="s">
        <v>6950</v>
      </c>
      <c r="B414" s="83" t="s">
        <v>4530</v>
      </c>
      <c r="C414" s="82"/>
      <c r="D414" s="83" t="s">
        <v>4530</v>
      </c>
      <c r="E414" s="82">
        <v>46004.043622685182</v>
      </c>
      <c r="F414" s="83" t="s">
        <v>4505</v>
      </c>
    </row>
    <row r="415" spans="1:6" ht="25.5" x14ac:dyDescent="0.25">
      <c r="A415" s="83" t="s">
        <v>6951</v>
      </c>
      <c r="B415" s="83" t="s">
        <v>4530</v>
      </c>
      <c r="C415" s="82"/>
      <c r="D415" s="83" t="s">
        <v>4530</v>
      </c>
      <c r="E415" s="82">
        <v>46004.043032407404</v>
      </c>
      <c r="F415" s="83" t="s">
        <v>4505</v>
      </c>
    </row>
    <row r="416" spans="1:6" ht="25.5" x14ac:dyDescent="0.25">
      <c r="A416" s="83" t="s">
        <v>6952</v>
      </c>
      <c r="B416" s="83" t="s">
        <v>4530</v>
      </c>
      <c r="C416" s="82"/>
      <c r="D416" s="83" t="s">
        <v>4530</v>
      </c>
      <c r="E416" s="82">
        <v>46004.041354166664</v>
      </c>
      <c r="F416" s="83" t="s">
        <v>4505</v>
      </c>
    </row>
    <row r="417" spans="1:6" ht="25.5" x14ac:dyDescent="0.25">
      <c r="A417" s="83" t="s">
        <v>6953</v>
      </c>
      <c r="B417" s="83" t="s">
        <v>4530</v>
      </c>
      <c r="C417" s="82"/>
      <c r="D417" s="83" t="s">
        <v>4530</v>
      </c>
      <c r="E417" s="82">
        <v>46004.041516203702</v>
      </c>
      <c r="F417" s="83" t="s">
        <v>4505</v>
      </c>
    </row>
    <row r="418" spans="1:6" ht="25.5" x14ac:dyDescent="0.25">
      <c r="A418" s="83" t="s">
        <v>6954</v>
      </c>
      <c r="B418" s="83" t="s">
        <v>4530</v>
      </c>
      <c r="C418" s="82"/>
      <c r="D418" s="83" t="s">
        <v>4530</v>
      </c>
      <c r="E418" s="82">
        <v>46004.041192129633</v>
      </c>
      <c r="F418" s="83" t="s">
        <v>4505</v>
      </c>
    </row>
    <row r="419" spans="1:6" ht="25.5" x14ac:dyDescent="0.25">
      <c r="A419" s="83" t="s">
        <v>6955</v>
      </c>
      <c r="B419" s="83" t="s">
        <v>4530</v>
      </c>
      <c r="C419" s="82"/>
      <c r="D419" s="83" t="s">
        <v>4530</v>
      </c>
      <c r="E419" s="82">
        <v>46003.992835648147</v>
      </c>
      <c r="F419" s="83" t="s">
        <v>4505</v>
      </c>
    </row>
    <row r="420" spans="1:6" ht="25.5" x14ac:dyDescent="0.25">
      <c r="A420" s="83" t="s">
        <v>6958</v>
      </c>
      <c r="B420" s="83" t="s">
        <v>4530</v>
      </c>
      <c r="C420" s="82">
        <v>46003.910624999997</v>
      </c>
      <c r="D420" s="83" t="s">
        <v>4504</v>
      </c>
      <c r="E420" s="82">
        <v>46003.910624999997</v>
      </c>
      <c r="F420" s="83" t="s">
        <v>4504</v>
      </c>
    </row>
    <row r="421" spans="1:6" ht="25.5" x14ac:dyDescent="0.25">
      <c r="A421" s="83" t="s">
        <v>6962</v>
      </c>
      <c r="B421" s="83" t="s">
        <v>4530</v>
      </c>
      <c r="C421" s="82">
        <v>46003.873472222222</v>
      </c>
      <c r="D421" s="83" t="s">
        <v>4504</v>
      </c>
      <c r="E421" s="82">
        <v>46003.873472222222</v>
      </c>
      <c r="F421" s="83" t="s">
        <v>4504</v>
      </c>
    </row>
    <row r="422" spans="1:6" ht="25.5" x14ac:dyDescent="0.25">
      <c r="A422" s="83" t="s">
        <v>6966</v>
      </c>
      <c r="B422" s="83" t="s">
        <v>4530</v>
      </c>
      <c r="C422" s="82"/>
      <c r="D422" s="83" t="s">
        <v>4530</v>
      </c>
      <c r="E422" s="82">
        <v>46003.845682870371</v>
      </c>
      <c r="F422" s="83" t="s">
        <v>4505</v>
      </c>
    </row>
    <row r="423" spans="1:6" ht="25.5" x14ac:dyDescent="0.25">
      <c r="A423" s="83" t="s">
        <v>6967</v>
      </c>
      <c r="B423" s="83" t="s">
        <v>4530</v>
      </c>
      <c r="C423" s="82">
        <v>46003.837523148148</v>
      </c>
      <c r="D423" s="83" t="s">
        <v>4504</v>
      </c>
      <c r="E423" s="82">
        <v>46003.837523148148</v>
      </c>
      <c r="F423" s="83" t="s">
        <v>4504</v>
      </c>
    </row>
    <row r="424" spans="1:6" ht="25.5" x14ac:dyDescent="0.25">
      <c r="A424" s="83" t="s">
        <v>5640</v>
      </c>
      <c r="B424" s="83" t="s">
        <v>4530</v>
      </c>
      <c r="C424" s="82">
        <v>46003.820821759262</v>
      </c>
      <c r="D424" s="83" t="s">
        <v>6621</v>
      </c>
      <c r="E424" s="82">
        <v>46003.820821759262</v>
      </c>
      <c r="F424" s="83" t="s">
        <v>6621</v>
      </c>
    </row>
    <row r="425" spans="1:6" ht="25.5" x14ac:dyDescent="0.25">
      <c r="A425" s="83" t="s">
        <v>8810</v>
      </c>
      <c r="B425" s="83" t="s">
        <v>6974</v>
      </c>
      <c r="C425" s="82">
        <v>46003.781736111108</v>
      </c>
      <c r="D425" s="83" t="s">
        <v>4505</v>
      </c>
      <c r="E425" s="82"/>
      <c r="F425" s="83" t="s">
        <v>4530</v>
      </c>
    </row>
    <row r="426" spans="1:6" ht="25.5" x14ac:dyDescent="0.25">
      <c r="A426" s="83" t="s">
        <v>8811</v>
      </c>
      <c r="B426" s="83" t="s">
        <v>6976</v>
      </c>
      <c r="C426" s="82">
        <v>46003.780590277776</v>
      </c>
      <c r="D426" s="83" t="s">
        <v>4505</v>
      </c>
      <c r="E426" s="82"/>
      <c r="F426" s="83" t="s">
        <v>4530</v>
      </c>
    </row>
    <row r="427" spans="1:6" ht="25.5" x14ac:dyDescent="0.25">
      <c r="A427" s="83" t="s">
        <v>8812</v>
      </c>
      <c r="B427" s="83" t="s">
        <v>6978</v>
      </c>
      <c r="C427" s="82">
        <v>46003.766782407409</v>
      </c>
      <c r="D427" s="83" t="s">
        <v>4505</v>
      </c>
      <c r="E427" s="82"/>
      <c r="F427" s="83" t="s">
        <v>4530</v>
      </c>
    </row>
    <row r="428" spans="1:6" ht="25.5" x14ac:dyDescent="0.25">
      <c r="A428" s="83" t="s">
        <v>8813</v>
      </c>
      <c r="B428" s="83" t="s">
        <v>6981</v>
      </c>
      <c r="C428" s="82">
        <v>46003.765289351853</v>
      </c>
      <c r="D428" s="83" t="s">
        <v>4505</v>
      </c>
      <c r="E428" s="82"/>
      <c r="F428" s="83" t="s">
        <v>4530</v>
      </c>
    </row>
    <row r="429" spans="1:6" ht="25.5" x14ac:dyDescent="0.25">
      <c r="A429" s="83" t="s">
        <v>6993</v>
      </c>
      <c r="B429" s="83" t="s">
        <v>4530</v>
      </c>
      <c r="C429" s="82"/>
      <c r="D429" s="83" t="s">
        <v>4530</v>
      </c>
      <c r="E429" s="82">
        <v>46003.757430555554</v>
      </c>
      <c r="F429" s="83" t="s">
        <v>381</v>
      </c>
    </row>
    <row r="430" spans="1:6" ht="25.5" x14ac:dyDescent="0.25">
      <c r="A430" s="83" t="s">
        <v>6995</v>
      </c>
      <c r="B430" s="83" t="s">
        <v>4530</v>
      </c>
      <c r="C430" s="82"/>
      <c r="D430" s="83" t="s">
        <v>4530</v>
      </c>
      <c r="E430" s="82">
        <v>46003.754699074074</v>
      </c>
      <c r="F430" s="83" t="s">
        <v>4505</v>
      </c>
    </row>
    <row r="431" spans="1:6" ht="25.5" x14ac:dyDescent="0.25">
      <c r="A431" s="83" t="s">
        <v>6996</v>
      </c>
      <c r="B431" s="83" t="s">
        <v>4530</v>
      </c>
      <c r="C431" s="82"/>
      <c r="D431" s="83" t="s">
        <v>4530</v>
      </c>
      <c r="E431" s="82">
        <v>46003.753506944442</v>
      </c>
      <c r="F431" s="83" t="s">
        <v>4505</v>
      </c>
    </row>
    <row r="432" spans="1:6" ht="25.5" x14ac:dyDescent="0.25">
      <c r="A432" s="83" t="s">
        <v>6998</v>
      </c>
      <c r="B432" s="83" t="s">
        <v>4530</v>
      </c>
      <c r="C432" s="82"/>
      <c r="D432" s="83" t="s">
        <v>4530</v>
      </c>
      <c r="E432" s="82">
        <v>46003.752060185187</v>
      </c>
      <c r="F432" s="83" t="s">
        <v>4505</v>
      </c>
    </row>
    <row r="433" spans="1:6" ht="25.5" x14ac:dyDescent="0.25">
      <c r="A433" s="83" t="s">
        <v>8814</v>
      </c>
      <c r="B433" s="83" t="s">
        <v>6999</v>
      </c>
      <c r="C433" s="82">
        <v>46003.752546296295</v>
      </c>
      <c r="D433" s="83" t="s">
        <v>13</v>
      </c>
      <c r="E433" s="82"/>
      <c r="F433" s="83" t="s">
        <v>4530</v>
      </c>
    </row>
    <row r="434" spans="1:6" ht="25.5" x14ac:dyDescent="0.25">
      <c r="A434" s="83" t="s">
        <v>7000</v>
      </c>
      <c r="B434" s="83" t="s">
        <v>4530</v>
      </c>
      <c r="C434" s="82"/>
      <c r="D434" s="83" t="s">
        <v>4530</v>
      </c>
      <c r="E434" s="82">
        <v>46003.751550925925</v>
      </c>
      <c r="F434" s="83" t="s">
        <v>4505</v>
      </c>
    </row>
    <row r="435" spans="1:6" ht="25.5" x14ac:dyDescent="0.25">
      <c r="A435" s="83" t="s">
        <v>8815</v>
      </c>
      <c r="B435" s="83" t="s">
        <v>4945</v>
      </c>
      <c r="C435" s="82">
        <v>46003.746215277781</v>
      </c>
      <c r="D435" s="83" t="s">
        <v>4505</v>
      </c>
      <c r="E435" s="82"/>
      <c r="F435" s="83" t="s">
        <v>4530</v>
      </c>
    </row>
    <row r="436" spans="1:6" ht="25.5" x14ac:dyDescent="0.25">
      <c r="A436" s="83" t="s">
        <v>4649</v>
      </c>
      <c r="B436" s="83" t="s">
        <v>4530</v>
      </c>
      <c r="C436" s="82"/>
      <c r="D436" s="83" t="s">
        <v>4530</v>
      </c>
      <c r="E436" s="82">
        <v>46003.744930555556</v>
      </c>
      <c r="F436" s="83" t="s">
        <v>4505</v>
      </c>
    </row>
    <row r="437" spans="1:6" ht="25.5" x14ac:dyDescent="0.25">
      <c r="A437" s="83" t="s">
        <v>8816</v>
      </c>
      <c r="B437" s="83" t="s">
        <v>7040</v>
      </c>
      <c r="C437" s="82">
        <v>46003.721388888887</v>
      </c>
      <c r="D437" s="83" t="s">
        <v>13</v>
      </c>
      <c r="E437" s="82"/>
      <c r="F437" s="83" t="s">
        <v>4530</v>
      </c>
    </row>
    <row r="438" spans="1:6" ht="25.5" x14ac:dyDescent="0.25">
      <c r="A438" s="83" t="s">
        <v>7043</v>
      </c>
      <c r="B438" s="83" t="s">
        <v>4530</v>
      </c>
      <c r="C438" s="82"/>
      <c r="D438" s="83" t="s">
        <v>4530</v>
      </c>
      <c r="E438" s="82">
        <v>46003.719421296293</v>
      </c>
      <c r="F438" s="83" t="s">
        <v>4505</v>
      </c>
    </row>
    <row r="439" spans="1:6" ht="25.5" x14ac:dyDescent="0.25">
      <c r="A439" s="83" t="s">
        <v>7054</v>
      </c>
      <c r="B439" s="83" t="s">
        <v>4530</v>
      </c>
      <c r="C439" s="82"/>
      <c r="D439" s="83" t="s">
        <v>4530</v>
      </c>
      <c r="E439" s="82">
        <v>46003.713877314818</v>
      </c>
      <c r="F439" s="83" t="s">
        <v>4505</v>
      </c>
    </row>
    <row r="440" spans="1:6" ht="25.5" x14ac:dyDescent="0.25">
      <c r="A440" s="83" t="s">
        <v>7055</v>
      </c>
      <c r="B440" s="83" t="s">
        <v>4530</v>
      </c>
      <c r="C440" s="82"/>
      <c r="D440" s="83" t="s">
        <v>4530</v>
      </c>
      <c r="E440" s="82">
        <v>46003.71371527778</v>
      </c>
      <c r="F440" s="83" t="s">
        <v>4505</v>
      </c>
    </row>
    <row r="441" spans="1:6" ht="25.5" x14ac:dyDescent="0.25">
      <c r="A441" s="83" t="s">
        <v>7056</v>
      </c>
      <c r="B441" s="83" t="s">
        <v>4530</v>
      </c>
      <c r="C441" s="82"/>
      <c r="D441" s="83" t="s">
        <v>4530</v>
      </c>
      <c r="E441" s="82">
        <v>46003.710173611114</v>
      </c>
      <c r="F441" s="83" t="s">
        <v>4505</v>
      </c>
    </row>
    <row r="442" spans="1:6" ht="25.5" x14ac:dyDescent="0.25">
      <c r="A442" s="83" t="s">
        <v>7057</v>
      </c>
      <c r="B442" s="83" t="s">
        <v>4530</v>
      </c>
      <c r="C442" s="82"/>
      <c r="D442" s="83" t="s">
        <v>4530</v>
      </c>
      <c r="E442" s="82">
        <v>46003.709988425922</v>
      </c>
      <c r="F442" s="83" t="s">
        <v>4505</v>
      </c>
    </row>
    <row r="443" spans="1:6" ht="25.5" x14ac:dyDescent="0.25">
      <c r="A443" s="83" t="s">
        <v>8817</v>
      </c>
      <c r="B443" s="83" t="s">
        <v>7058</v>
      </c>
      <c r="C443" s="82">
        <v>46003.581793981481</v>
      </c>
      <c r="D443" s="83" t="s">
        <v>8818</v>
      </c>
      <c r="E443" s="82"/>
      <c r="F443" s="83" t="s">
        <v>4530</v>
      </c>
    </row>
    <row r="444" spans="1:6" ht="25.5" x14ac:dyDescent="0.25">
      <c r="A444" s="83" t="s">
        <v>7061</v>
      </c>
      <c r="B444" s="83" t="s">
        <v>4530</v>
      </c>
      <c r="C444" s="82"/>
      <c r="D444" s="83" t="s">
        <v>4530</v>
      </c>
      <c r="E444" s="82">
        <v>46003.548333333332</v>
      </c>
      <c r="F444" s="83" t="s">
        <v>4667</v>
      </c>
    </row>
    <row r="445" spans="1:6" ht="25.5" x14ac:dyDescent="0.25">
      <c r="A445" s="83" t="s">
        <v>7062</v>
      </c>
      <c r="B445" s="83" t="s">
        <v>4530</v>
      </c>
      <c r="C445" s="82"/>
      <c r="D445" s="83" t="s">
        <v>4530</v>
      </c>
      <c r="E445" s="82">
        <v>46003.702013888891</v>
      </c>
      <c r="F445" s="83" t="s">
        <v>4505</v>
      </c>
    </row>
    <row r="446" spans="1:6" ht="25.5" x14ac:dyDescent="0.25">
      <c r="A446" s="83" t="s">
        <v>8819</v>
      </c>
      <c r="B446" s="83" t="s">
        <v>8820</v>
      </c>
      <c r="C446" s="82">
        <v>46003.701006944444</v>
      </c>
      <c r="D446" s="83" t="s">
        <v>4737</v>
      </c>
      <c r="E446" s="82"/>
      <c r="F446" s="83" t="s">
        <v>4530</v>
      </c>
    </row>
    <row r="447" spans="1:6" ht="25.5" x14ac:dyDescent="0.25">
      <c r="A447" s="83" t="s">
        <v>8821</v>
      </c>
      <c r="B447" s="83" t="s">
        <v>8822</v>
      </c>
      <c r="C447" s="82">
        <v>46003.700995370367</v>
      </c>
      <c r="D447" s="83" t="s">
        <v>4737</v>
      </c>
      <c r="E447" s="82"/>
      <c r="F447" s="83" t="s">
        <v>4530</v>
      </c>
    </row>
    <row r="448" spans="1:6" ht="25.5" x14ac:dyDescent="0.25">
      <c r="A448" s="83" t="s">
        <v>8823</v>
      </c>
      <c r="B448" s="83" t="s">
        <v>8824</v>
      </c>
      <c r="C448" s="82">
        <v>46003.700983796298</v>
      </c>
      <c r="D448" s="83" t="s">
        <v>4737</v>
      </c>
      <c r="E448" s="82"/>
      <c r="F448" s="83" t="s">
        <v>4530</v>
      </c>
    </row>
    <row r="449" spans="1:6" ht="25.5" x14ac:dyDescent="0.25">
      <c r="A449" s="83" t="s">
        <v>8825</v>
      </c>
      <c r="B449" s="83" t="s">
        <v>8826</v>
      </c>
      <c r="C449" s="82">
        <v>46003.700983796298</v>
      </c>
      <c r="D449" s="83" t="s">
        <v>4737</v>
      </c>
      <c r="E449" s="82"/>
      <c r="F449" s="83" t="s">
        <v>4530</v>
      </c>
    </row>
    <row r="450" spans="1:6" ht="25.5" x14ac:dyDescent="0.25">
      <c r="A450" s="83" t="s">
        <v>8827</v>
      </c>
      <c r="B450" s="83" t="s">
        <v>8828</v>
      </c>
      <c r="C450" s="82">
        <v>46003.700983796298</v>
      </c>
      <c r="D450" s="83" t="s">
        <v>4737</v>
      </c>
      <c r="E450" s="82"/>
      <c r="F450" s="83" t="s">
        <v>4530</v>
      </c>
    </row>
    <row r="451" spans="1:6" ht="25.5" x14ac:dyDescent="0.25">
      <c r="A451" s="83" t="s">
        <v>8829</v>
      </c>
      <c r="B451" s="83" t="s">
        <v>8830</v>
      </c>
      <c r="C451" s="82">
        <v>46003.700972222221</v>
      </c>
      <c r="D451" s="83" t="s">
        <v>4737</v>
      </c>
      <c r="E451" s="82"/>
      <c r="F451" s="83" t="s">
        <v>4530</v>
      </c>
    </row>
    <row r="452" spans="1:6" ht="25.5" x14ac:dyDescent="0.25">
      <c r="A452" s="83" t="s">
        <v>8831</v>
      </c>
      <c r="B452" s="83" t="s">
        <v>8832</v>
      </c>
      <c r="C452" s="82">
        <v>46003.700972222221</v>
      </c>
      <c r="D452" s="83" t="s">
        <v>4737</v>
      </c>
      <c r="E452" s="82"/>
      <c r="F452" s="83" t="s">
        <v>4530</v>
      </c>
    </row>
    <row r="453" spans="1:6" ht="25.5" x14ac:dyDescent="0.25">
      <c r="A453" s="83" t="s">
        <v>8833</v>
      </c>
      <c r="B453" s="83" t="s">
        <v>8834</v>
      </c>
      <c r="C453" s="82">
        <v>46003.700960648152</v>
      </c>
      <c r="D453" s="83" t="s">
        <v>4737</v>
      </c>
      <c r="E453" s="82"/>
      <c r="F453" s="83" t="s">
        <v>4530</v>
      </c>
    </row>
    <row r="454" spans="1:6" ht="25.5" x14ac:dyDescent="0.25">
      <c r="A454" s="83" t="s">
        <v>8835</v>
      </c>
      <c r="B454" s="83" t="s">
        <v>8836</v>
      </c>
      <c r="C454" s="82">
        <v>46003.700960648152</v>
      </c>
      <c r="D454" s="83" t="s">
        <v>4737</v>
      </c>
      <c r="E454" s="82"/>
      <c r="F454" s="83" t="s">
        <v>4530</v>
      </c>
    </row>
    <row r="455" spans="1:6" ht="25.5" x14ac:dyDescent="0.25">
      <c r="A455" s="83" t="s">
        <v>8837</v>
      </c>
      <c r="B455" s="83" t="s">
        <v>8838</v>
      </c>
      <c r="C455" s="82">
        <v>46003.700949074075</v>
      </c>
      <c r="D455" s="83" t="s">
        <v>4737</v>
      </c>
      <c r="E455" s="82"/>
      <c r="F455" s="83" t="s">
        <v>4530</v>
      </c>
    </row>
    <row r="456" spans="1:6" ht="25.5" x14ac:dyDescent="0.25">
      <c r="A456" s="83" t="s">
        <v>8839</v>
      </c>
      <c r="B456" s="83" t="s">
        <v>8840</v>
      </c>
      <c r="C456" s="82">
        <v>46003.700949074075</v>
      </c>
      <c r="D456" s="83" t="s">
        <v>4737</v>
      </c>
      <c r="E456" s="82"/>
      <c r="F456" s="83" t="s">
        <v>4530</v>
      </c>
    </row>
    <row r="457" spans="1:6" ht="25.5" x14ac:dyDescent="0.25">
      <c r="A457" s="83" t="s">
        <v>8841</v>
      </c>
      <c r="B457" s="83" t="s">
        <v>8842</v>
      </c>
      <c r="C457" s="82">
        <v>46003.700937499998</v>
      </c>
      <c r="D457" s="83" t="s">
        <v>4737</v>
      </c>
      <c r="E457" s="82"/>
      <c r="F457" s="83" t="s">
        <v>4530</v>
      </c>
    </row>
    <row r="458" spans="1:6" ht="25.5" x14ac:dyDescent="0.25">
      <c r="A458" s="83" t="s">
        <v>8843</v>
      </c>
      <c r="B458" s="83" t="s">
        <v>8844</v>
      </c>
      <c r="C458" s="82">
        <v>46003.700937499998</v>
      </c>
      <c r="D458" s="83" t="s">
        <v>4737</v>
      </c>
      <c r="E458" s="82"/>
      <c r="F458" s="83" t="s">
        <v>4530</v>
      </c>
    </row>
    <row r="459" spans="1:6" ht="25.5" x14ac:dyDescent="0.25">
      <c r="A459" s="83" t="s">
        <v>8845</v>
      </c>
      <c r="B459" s="83" t="s">
        <v>8846</v>
      </c>
      <c r="C459" s="82">
        <v>46003.700925925928</v>
      </c>
      <c r="D459" s="83" t="s">
        <v>4737</v>
      </c>
      <c r="E459" s="82"/>
      <c r="F459" s="83" t="s">
        <v>4530</v>
      </c>
    </row>
    <row r="460" spans="1:6" ht="25.5" x14ac:dyDescent="0.25">
      <c r="A460" s="83" t="s">
        <v>8847</v>
      </c>
      <c r="B460" s="83" t="s">
        <v>8848</v>
      </c>
      <c r="C460" s="82">
        <v>46003.700925925928</v>
      </c>
      <c r="D460" s="83" t="s">
        <v>4737</v>
      </c>
      <c r="E460" s="82"/>
      <c r="F460" s="83" t="s">
        <v>4530</v>
      </c>
    </row>
    <row r="461" spans="1:6" ht="25.5" x14ac:dyDescent="0.25">
      <c r="A461" s="83" t="s">
        <v>8849</v>
      </c>
      <c r="B461" s="83" t="s">
        <v>8850</v>
      </c>
      <c r="C461" s="82">
        <v>46003.700914351852</v>
      </c>
      <c r="D461" s="83" t="s">
        <v>4737</v>
      </c>
      <c r="E461" s="82"/>
      <c r="F461" s="83" t="s">
        <v>4530</v>
      </c>
    </row>
    <row r="462" spans="1:6" ht="25.5" x14ac:dyDescent="0.25">
      <c r="A462" s="83" t="s">
        <v>8851</v>
      </c>
      <c r="B462" s="83" t="s">
        <v>8852</v>
      </c>
      <c r="C462" s="82">
        <v>46003.700902777775</v>
      </c>
      <c r="D462" s="83" t="s">
        <v>4737</v>
      </c>
      <c r="E462" s="82"/>
      <c r="F462" s="83" t="s">
        <v>4530</v>
      </c>
    </row>
    <row r="463" spans="1:6" ht="25.5" x14ac:dyDescent="0.25">
      <c r="A463" s="83" t="s">
        <v>8853</v>
      </c>
      <c r="B463" s="83" t="s">
        <v>8854</v>
      </c>
      <c r="C463" s="82">
        <v>46003.700891203705</v>
      </c>
      <c r="D463" s="83" t="s">
        <v>4737</v>
      </c>
      <c r="E463" s="82"/>
      <c r="F463" s="83" t="s">
        <v>4530</v>
      </c>
    </row>
    <row r="464" spans="1:6" ht="25.5" x14ac:dyDescent="0.25">
      <c r="A464" s="83" t="s">
        <v>8855</v>
      </c>
      <c r="B464" s="83" t="s">
        <v>8856</v>
      </c>
      <c r="C464" s="82">
        <v>46003.700891203705</v>
      </c>
      <c r="D464" s="83" t="s">
        <v>4737</v>
      </c>
      <c r="E464" s="82"/>
      <c r="F464" s="83" t="s">
        <v>4530</v>
      </c>
    </row>
    <row r="465" spans="1:6" ht="25.5" x14ac:dyDescent="0.25">
      <c r="A465" s="83" t="s">
        <v>8857</v>
      </c>
      <c r="B465" s="83" t="s">
        <v>8858</v>
      </c>
      <c r="C465" s="82">
        <v>46003.700879629629</v>
      </c>
      <c r="D465" s="83" t="s">
        <v>4737</v>
      </c>
      <c r="E465" s="82"/>
      <c r="F465" s="83" t="s">
        <v>4530</v>
      </c>
    </row>
    <row r="466" spans="1:6" ht="25.5" x14ac:dyDescent="0.25">
      <c r="A466" s="83" t="s">
        <v>8859</v>
      </c>
      <c r="B466" s="83" t="s">
        <v>8860</v>
      </c>
      <c r="C466" s="82">
        <v>46003.700879629629</v>
      </c>
      <c r="D466" s="83" t="s">
        <v>4737</v>
      </c>
      <c r="E466" s="82"/>
      <c r="F466" s="83" t="s">
        <v>4530</v>
      </c>
    </row>
    <row r="467" spans="1:6" ht="25.5" x14ac:dyDescent="0.25">
      <c r="A467" s="83" t="s">
        <v>8861</v>
      </c>
      <c r="B467" s="83" t="s">
        <v>8862</v>
      </c>
      <c r="C467" s="82">
        <v>46003.700868055559</v>
      </c>
      <c r="D467" s="83" t="s">
        <v>4737</v>
      </c>
      <c r="E467" s="82"/>
      <c r="F467" s="83" t="s">
        <v>4530</v>
      </c>
    </row>
    <row r="468" spans="1:6" ht="25.5" x14ac:dyDescent="0.25">
      <c r="A468" s="83" t="s">
        <v>8863</v>
      </c>
      <c r="B468" s="83" t="s">
        <v>8864</v>
      </c>
      <c r="C468" s="82">
        <v>46003.700868055559</v>
      </c>
      <c r="D468" s="83" t="s">
        <v>4737</v>
      </c>
      <c r="E468" s="82"/>
      <c r="F468" s="83" t="s">
        <v>4530</v>
      </c>
    </row>
    <row r="469" spans="1:6" ht="25.5" x14ac:dyDescent="0.25">
      <c r="A469" s="83" t="s">
        <v>8865</v>
      </c>
      <c r="B469" s="83" t="s">
        <v>8866</v>
      </c>
      <c r="C469" s="82">
        <v>46003.700856481482</v>
      </c>
      <c r="D469" s="83" t="s">
        <v>4737</v>
      </c>
      <c r="E469" s="82"/>
      <c r="F469" s="83" t="s">
        <v>4530</v>
      </c>
    </row>
    <row r="470" spans="1:6" ht="25.5" x14ac:dyDescent="0.25">
      <c r="A470" s="83" t="s">
        <v>8867</v>
      </c>
      <c r="B470" s="83" t="s">
        <v>8868</v>
      </c>
      <c r="C470" s="82">
        <v>46003.700856481482</v>
      </c>
      <c r="D470" s="83" t="s">
        <v>4737</v>
      </c>
      <c r="E470" s="82"/>
      <c r="F470" s="83" t="s">
        <v>4530</v>
      </c>
    </row>
    <row r="471" spans="1:6" ht="25.5" x14ac:dyDescent="0.25">
      <c r="A471" s="83" t="s">
        <v>8869</v>
      </c>
      <c r="B471" s="83" t="s">
        <v>8870</v>
      </c>
      <c r="C471" s="82">
        <v>46003.700844907406</v>
      </c>
      <c r="D471" s="83" t="s">
        <v>4737</v>
      </c>
      <c r="E471" s="82"/>
      <c r="F471" s="83" t="s">
        <v>4530</v>
      </c>
    </row>
    <row r="472" spans="1:6" ht="25.5" x14ac:dyDescent="0.25">
      <c r="A472" s="83" t="s">
        <v>8871</v>
      </c>
      <c r="B472" s="83" t="s">
        <v>8872</v>
      </c>
      <c r="C472" s="82">
        <v>46003.700833333336</v>
      </c>
      <c r="D472" s="83" t="s">
        <v>4737</v>
      </c>
      <c r="E472" s="82"/>
      <c r="F472" s="83" t="s">
        <v>4530</v>
      </c>
    </row>
    <row r="473" spans="1:6" ht="25.5" x14ac:dyDescent="0.25">
      <c r="A473" s="83" t="s">
        <v>8873</v>
      </c>
      <c r="B473" s="83" t="s">
        <v>8874</v>
      </c>
      <c r="C473" s="82">
        <v>46003.700833333336</v>
      </c>
      <c r="D473" s="83" t="s">
        <v>4737</v>
      </c>
      <c r="E473" s="82"/>
      <c r="F473" s="83" t="s">
        <v>4530</v>
      </c>
    </row>
    <row r="474" spans="1:6" ht="25.5" x14ac:dyDescent="0.25">
      <c r="A474" s="83" t="s">
        <v>8875</v>
      </c>
      <c r="B474" s="83" t="s">
        <v>8876</v>
      </c>
      <c r="C474" s="82">
        <v>46003.700821759259</v>
      </c>
      <c r="D474" s="83" t="s">
        <v>4737</v>
      </c>
      <c r="E474" s="82"/>
      <c r="F474" s="83" t="s">
        <v>4530</v>
      </c>
    </row>
    <row r="475" spans="1:6" ht="25.5" x14ac:dyDescent="0.25">
      <c r="A475" s="83" t="s">
        <v>7064</v>
      </c>
      <c r="B475" s="83" t="s">
        <v>4530</v>
      </c>
      <c r="C475" s="82"/>
      <c r="D475" s="83" t="s">
        <v>4530</v>
      </c>
      <c r="E475" s="82">
        <v>46003.700729166667</v>
      </c>
      <c r="F475" s="83" t="s">
        <v>4505</v>
      </c>
    </row>
    <row r="476" spans="1:6" ht="25.5" x14ac:dyDescent="0.25">
      <c r="A476" s="83" t="s">
        <v>8877</v>
      </c>
      <c r="B476" s="83" t="s">
        <v>8878</v>
      </c>
      <c r="C476" s="82">
        <v>46003.700821759259</v>
      </c>
      <c r="D476" s="83" t="s">
        <v>4737</v>
      </c>
      <c r="E476" s="82"/>
      <c r="F476" s="83" t="s">
        <v>4530</v>
      </c>
    </row>
    <row r="477" spans="1:6" ht="25.5" x14ac:dyDescent="0.25">
      <c r="A477" s="83" t="s">
        <v>8879</v>
      </c>
      <c r="B477" s="83" t="s">
        <v>5541</v>
      </c>
      <c r="C477" s="82">
        <v>46003.700810185182</v>
      </c>
      <c r="D477" s="83" t="s">
        <v>4737</v>
      </c>
      <c r="E477" s="82"/>
      <c r="F477" s="83" t="s">
        <v>4530</v>
      </c>
    </row>
    <row r="478" spans="1:6" ht="25.5" x14ac:dyDescent="0.25">
      <c r="A478" s="83" t="s">
        <v>8880</v>
      </c>
      <c r="B478" s="83" t="s">
        <v>7065</v>
      </c>
      <c r="C478" s="82">
        <v>46003.699965277781</v>
      </c>
      <c r="D478" s="83" t="s">
        <v>13</v>
      </c>
      <c r="E478" s="82"/>
      <c r="F478" s="83" t="s">
        <v>4530</v>
      </c>
    </row>
    <row r="479" spans="1:6" ht="25.5" x14ac:dyDescent="0.25">
      <c r="A479" s="83" t="s">
        <v>8881</v>
      </c>
      <c r="B479" s="83" t="s">
        <v>7068</v>
      </c>
      <c r="C479" s="82">
        <v>46003.694606481484</v>
      </c>
      <c r="D479" s="83" t="s">
        <v>13</v>
      </c>
      <c r="E479" s="82"/>
      <c r="F479" s="83" t="s">
        <v>4530</v>
      </c>
    </row>
    <row r="480" spans="1:6" ht="25.5" x14ac:dyDescent="0.25">
      <c r="A480" s="83" t="s">
        <v>8882</v>
      </c>
      <c r="B480" s="83" t="s">
        <v>7070</v>
      </c>
      <c r="C480" s="82">
        <v>46003.691990740743</v>
      </c>
      <c r="D480" s="83" t="s">
        <v>13</v>
      </c>
      <c r="E480" s="82"/>
      <c r="F480" s="83" t="s">
        <v>4530</v>
      </c>
    </row>
    <row r="481" spans="1:6" ht="25.5" x14ac:dyDescent="0.25">
      <c r="A481" s="83" t="s">
        <v>7075</v>
      </c>
      <c r="B481" s="83" t="s">
        <v>4530</v>
      </c>
      <c r="C481" s="82"/>
      <c r="D481" s="83" t="s">
        <v>4530</v>
      </c>
      <c r="E481" s="82">
        <v>46003.683877314812</v>
      </c>
      <c r="F481" s="83" t="s">
        <v>13</v>
      </c>
    </row>
    <row r="482" spans="1:6" ht="25.5" x14ac:dyDescent="0.25">
      <c r="A482" s="83" t="s">
        <v>8883</v>
      </c>
      <c r="B482" s="83" t="s">
        <v>5790</v>
      </c>
      <c r="C482" s="82">
        <v>46003.683576388888</v>
      </c>
      <c r="D482" s="83" t="s">
        <v>4637</v>
      </c>
      <c r="E482" s="82"/>
      <c r="F482" s="83" t="s">
        <v>4530</v>
      </c>
    </row>
    <row r="483" spans="1:6" ht="25.5" x14ac:dyDescent="0.25">
      <c r="A483" s="83" t="s">
        <v>8884</v>
      </c>
      <c r="B483" s="83" t="s">
        <v>7079</v>
      </c>
      <c r="C483" s="82">
        <v>46002.460138888891</v>
      </c>
      <c r="D483" s="83" t="s">
        <v>4559</v>
      </c>
      <c r="E483" s="82"/>
      <c r="F483" s="83" t="s">
        <v>4530</v>
      </c>
    </row>
    <row r="484" spans="1:6" ht="25.5" x14ac:dyDescent="0.25">
      <c r="A484" s="83" t="s">
        <v>5349</v>
      </c>
      <c r="B484" s="83" t="s">
        <v>4530</v>
      </c>
      <c r="C484" s="82"/>
      <c r="D484" s="83" t="s">
        <v>4530</v>
      </c>
      <c r="E484" s="82">
        <v>46003.681446759256</v>
      </c>
      <c r="F484" s="83" t="s">
        <v>8885</v>
      </c>
    </row>
    <row r="485" spans="1:6" ht="25.5" x14ac:dyDescent="0.25">
      <c r="A485" s="83" t="s">
        <v>4770</v>
      </c>
      <c r="B485" s="83" t="s">
        <v>4530</v>
      </c>
      <c r="C485" s="82"/>
      <c r="D485" s="83" t="s">
        <v>4530</v>
      </c>
      <c r="E485" s="82">
        <v>46003.680902777778</v>
      </c>
      <c r="F485" s="83" t="s">
        <v>4505</v>
      </c>
    </row>
    <row r="486" spans="1:6" ht="25.5" x14ac:dyDescent="0.25">
      <c r="A486" s="83" t="s">
        <v>7087</v>
      </c>
      <c r="B486" s="83" t="s">
        <v>4530</v>
      </c>
      <c r="C486" s="82"/>
      <c r="D486" s="83" t="s">
        <v>4530</v>
      </c>
      <c r="E486" s="82">
        <v>46003.675995370373</v>
      </c>
      <c r="F486" s="83" t="s">
        <v>12</v>
      </c>
    </row>
    <row r="487" spans="1:6" ht="25.5" x14ac:dyDescent="0.25">
      <c r="A487" s="83" t="s">
        <v>8886</v>
      </c>
      <c r="B487" s="83" t="s">
        <v>7088</v>
      </c>
      <c r="C487" s="82">
        <v>46003.675879629627</v>
      </c>
      <c r="D487" s="83" t="s">
        <v>8</v>
      </c>
      <c r="E487" s="82"/>
      <c r="F487" s="83" t="s">
        <v>4530</v>
      </c>
    </row>
    <row r="488" spans="1:6" ht="25.5" x14ac:dyDescent="0.25">
      <c r="A488" s="83" t="s">
        <v>8887</v>
      </c>
      <c r="B488" s="83" t="s">
        <v>7089</v>
      </c>
      <c r="C488" s="82">
        <v>46003.675300925926</v>
      </c>
      <c r="D488" s="83" t="s">
        <v>4541</v>
      </c>
      <c r="E488" s="82"/>
      <c r="F488" s="83" t="s">
        <v>4530</v>
      </c>
    </row>
    <row r="489" spans="1:6" ht="25.5" x14ac:dyDescent="0.25">
      <c r="A489" s="83" t="s">
        <v>8888</v>
      </c>
      <c r="B489" s="83" t="s">
        <v>7096</v>
      </c>
      <c r="C489" s="82">
        <v>46003.671122685184</v>
      </c>
      <c r="D489" s="83" t="s">
        <v>4505</v>
      </c>
      <c r="E489" s="82"/>
      <c r="F489" s="83" t="s">
        <v>4530</v>
      </c>
    </row>
    <row r="490" spans="1:6" ht="25.5" x14ac:dyDescent="0.25">
      <c r="A490" s="83" t="s">
        <v>8889</v>
      </c>
      <c r="B490" s="83" t="s">
        <v>7100</v>
      </c>
      <c r="C490" s="82">
        <v>46003.668368055558</v>
      </c>
      <c r="D490" s="83" t="s">
        <v>4541</v>
      </c>
      <c r="E490" s="82"/>
      <c r="F490" s="83" t="s">
        <v>4530</v>
      </c>
    </row>
    <row r="491" spans="1:6" ht="25.5" x14ac:dyDescent="0.25">
      <c r="A491" s="83" t="s">
        <v>7102</v>
      </c>
      <c r="B491" s="83" t="s">
        <v>4530</v>
      </c>
      <c r="C491" s="82"/>
      <c r="D491" s="83" t="s">
        <v>4530</v>
      </c>
      <c r="E491" s="82">
        <v>46003.666296296295</v>
      </c>
      <c r="F491" s="83" t="s">
        <v>12</v>
      </c>
    </row>
    <row r="492" spans="1:6" ht="25.5" x14ac:dyDescent="0.25">
      <c r="A492" s="83" t="s">
        <v>7104</v>
      </c>
      <c r="B492" s="83" t="s">
        <v>4530</v>
      </c>
      <c r="C492" s="82"/>
      <c r="D492" s="83" t="s">
        <v>4530</v>
      </c>
      <c r="E492" s="82">
        <v>46003.665798611109</v>
      </c>
      <c r="F492" s="83" t="s">
        <v>4505</v>
      </c>
    </row>
    <row r="493" spans="1:6" ht="25.5" x14ac:dyDescent="0.25">
      <c r="A493" s="83" t="s">
        <v>8890</v>
      </c>
      <c r="B493" s="83" t="s">
        <v>7105</v>
      </c>
      <c r="C493" s="82">
        <v>46003.665902777779</v>
      </c>
      <c r="D493" s="83" t="s">
        <v>8</v>
      </c>
      <c r="E493" s="82"/>
      <c r="F493" s="83" t="s">
        <v>4530</v>
      </c>
    </row>
    <row r="494" spans="1:6" ht="25.5" x14ac:dyDescent="0.25">
      <c r="A494" s="83" t="s">
        <v>8891</v>
      </c>
      <c r="B494" s="83" t="s">
        <v>4969</v>
      </c>
      <c r="C494" s="82">
        <v>46003.664722222224</v>
      </c>
      <c r="D494" s="83" t="s">
        <v>4541</v>
      </c>
      <c r="E494" s="82"/>
      <c r="F494" s="83" t="s">
        <v>4530</v>
      </c>
    </row>
    <row r="495" spans="1:6" ht="25.5" x14ac:dyDescent="0.25">
      <c r="A495" s="83" t="s">
        <v>7107</v>
      </c>
      <c r="B495" s="83" t="s">
        <v>4530</v>
      </c>
      <c r="C495" s="82">
        <v>46003.661944444444</v>
      </c>
      <c r="D495" s="83" t="s">
        <v>4504</v>
      </c>
      <c r="E495" s="82">
        <v>46003.661944444444</v>
      </c>
      <c r="F495" s="83" t="s">
        <v>4504</v>
      </c>
    </row>
    <row r="496" spans="1:6" ht="25.5" x14ac:dyDescent="0.25">
      <c r="A496" s="83" t="s">
        <v>7111</v>
      </c>
      <c r="B496" s="83" t="s">
        <v>4530</v>
      </c>
      <c r="C496" s="82"/>
      <c r="D496" s="83" t="s">
        <v>4530</v>
      </c>
      <c r="E496" s="82">
        <v>46003.66133101852</v>
      </c>
      <c r="F496" s="83" t="s">
        <v>12</v>
      </c>
    </row>
    <row r="497" spans="1:6" ht="25.5" x14ac:dyDescent="0.25">
      <c r="A497" s="83" t="s">
        <v>5395</v>
      </c>
      <c r="B497" s="83" t="s">
        <v>4530</v>
      </c>
      <c r="C497" s="82"/>
      <c r="D497" s="83" t="s">
        <v>4530</v>
      </c>
      <c r="E497" s="82">
        <v>46003.655162037037</v>
      </c>
      <c r="F497" s="83" t="s">
        <v>4505</v>
      </c>
    </row>
    <row r="498" spans="1:6" ht="25.5" x14ac:dyDescent="0.25">
      <c r="A498" s="83" t="s">
        <v>8892</v>
      </c>
      <c r="B498" s="83" t="s">
        <v>7116</v>
      </c>
      <c r="C498" s="82">
        <v>46003.653969907406</v>
      </c>
      <c r="D498" s="83" t="s">
        <v>12</v>
      </c>
      <c r="E498" s="82"/>
      <c r="F498" s="83" t="s">
        <v>4530</v>
      </c>
    </row>
    <row r="499" spans="1:6" ht="25.5" x14ac:dyDescent="0.25">
      <c r="A499" s="83" t="s">
        <v>8893</v>
      </c>
      <c r="B499" s="83" t="s">
        <v>7117</v>
      </c>
      <c r="C499" s="82">
        <v>46003.65185185185</v>
      </c>
      <c r="D499" s="83" t="s">
        <v>13</v>
      </c>
      <c r="E499" s="82"/>
      <c r="F499" s="83" t="s">
        <v>4530</v>
      </c>
    </row>
    <row r="500" spans="1:6" ht="25.5" x14ac:dyDescent="0.25">
      <c r="A500" s="83" t="s">
        <v>7134</v>
      </c>
      <c r="B500" s="83" t="s">
        <v>4530</v>
      </c>
      <c r="C500" s="82"/>
      <c r="D500" s="83" t="s">
        <v>4530</v>
      </c>
      <c r="E500" s="82">
        <v>46003.640787037039</v>
      </c>
      <c r="F500" s="83" t="s">
        <v>4505</v>
      </c>
    </row>
    <row r="501" spans="1:6" ht="25.5" x14ac:dyDescent="0.25">
      <c r="A501" s="83" t="s">
        <v>5432</v>
      </c>
      <c r="B501" s="83" t="s">
        <v>4530</v>
      </c>
      <c r="C501" s="82"/>
      <c r="D501" s="83" t="s">
        <v>4530</v>
      </c>
      <c r="E501" s="82">
        <v>46003.639837962961</v>
      </c>
      <c r="F501" s="83" t="s">
        <v>4505</v>
      </c>
    </row>
    <row r="502" spans="1:6" ht="25.5" x14ac:dyDescent="0.25">
      <c r="A502" s="83" t="s">
        <v>7135</v>
      </c>
      <c r="B502" s="83" t="s">
        <v>4530</v>
      </c>
      <c r="C502" s="82"/>
      <c r="D502" s="83" t="s">
        <v>4530</v>
      </c>
      <c r="E502" s="82">
        <v>46003.638541666667</v>
      </c>
      <c r="F502" s="83" t="s">
        <v>8894</v>
      </c>
    </row>
    <row r="503" spans="1:6" ht="25.5" x14ac:dyDescent="0.25">
      <c r="A503" s="83" t="s">
        <v>8895</v>
      </c>
      <c r="B503" s="83" t="s">
        <v>5628</v>
      </c>
      <c r="C503" s="82">
        <v>46003.637569444443</v>
      </c>
      <c r="D503" s="83" t="s">
        <v>4537</v>
      </c>
      <c r="E503" s="82"/>
      <c r="F503" s="83" t="s">
        <v>4530</v>
      </c>
    </row>
    <row r="504" spans="1:6" ht="25.5" x14ac:dyDescent="0.25">
      <c r="A504" s="83" t="s">
        <v>7136</v>
      </c>
      <c r="B504" s="83" t="s">
        <v>4530</v>
      </c>
      <c r="C504" s="82"/>
      <c r="D504" s="83" t="s">
        <v>4530</v>
      </c>
      <c r="E504" s="82">
        <v>46003.637395833335</v>
      </c>
      <c r="F504" s="83" t="s">
        <v>8894</v>
      </c>
    </row>
    <row r="505" spans="1:6" ht="25.5" x14ac:dyDescent="0.25">
      <c r="A505" s="83" t="s">
        <v>7139</v>
      </c>
      <c r="B505" s="83" t="s">
        <v>4530</v>
      </c>
      <c r="C505" s="82"/>
      <c r="D505" s="83" t="s">
        <v>4530</v>
      </c>
      <c r="E505" s="82">
        <v>46003.633946759262</v>
      </c>
      <c r="F505" s="83" t="s">
        <v>4505</v>
      </c>
    </row>
    <row r="506" spans="1:6" ht="25.5" x14ac:dyDescent="0.25">
      <c r="A506" s="83" t="s">
        <v>5733</v>
      </c>
      <c r="B506" s="83" t="s">
        <v>4530</v>
      </c>
      <c r="C506" s="82"/>
      <c r="D506" s="83" t="s">
        <v>4530</v>
      </c>
      <c r="E506" s="82">
        <v>46003.635636574072</v>
      </c>
      <c r="F506" s="83" t="s">
        <v>8894</v>
      </c>
    </row>
    <row r="507" spans="1:6" ht="25.5" x14ac:dyDescent="0.25">
      <c r="A507" s="83" t="s">
        <v>8896</v>
      </c>
      <c r="B507" s="83" t="s">
        <v>4530</v>
      </c>
      <c r="C507" s="82"/>
      <c r="D507" s="83" t="s">
        <v>4530</v>
      </c>
      <c r="E507" s="82">
        <v>46003.635092592594</v>
      </c>
      <c r="F507" s="83" t="s">
        <v>8894</v>
      </c>
    </row>
    <row r="508" spans="1:6" ht="25.5" x14ac:dyDescent="0.25">
      <c r="A508" s="83" t="s">
        <v>7143</v>
      </c>
      <c r="B508" s="83" t="s">
        <v>4530</v>
      </c>
      <c r="C508" s="82"/>
      <c r="D508" s="83" t="s">
        <v>4530</v>
      </c>
      <c r="E508" s="82">
        <v>46003.634409722225</v>
      </c>
      <c r="F508" s="83" t="s">
        <v>6</v>
      </c>
    </row>
    <row r="509" spans="1:6" ht="25.5" x14ac:dyDescent="0.25">
      <c r="A509" s="83" t="s">
        <v>7144</v>
      </c>
      <c r="B509" s="83" t="s">
        <v>4530</v>
      </c>
      <c r="C509" s="82"/>
      <c r="D509" s="83" t="s">
        <v>4530</v>
      </c>
      <c r="E509" s="82">
        <v>46003.634166666663</v>
      </c>
      <c r="F509" s="83" t="s">
        <v>4505</v>
      </c>
    </row>
    <row r="510" spans="1:6" ht="25.5" x14ac:dyDescent="0.25">
      <c r="A510" s="83" t="s">
        <v>7145</v>
      </c>
      <c r="B510" s="83" t="s">
        <v>4530</v>
      </c>
      <c r="C510" s="82"/>
      <c r="D510" s="83" t="s">
        <v>4530</v>
      </c>
      <c r="E510" s="82">
        <v>46003.634131944447</v>
      </c>
      <c r="F510" s="83" t="s">
        <v>4505</v>
      </c>
    </row>
    <row r="511" spans="1:6" ht="25.5" x14ac:dyDescent="0.25">
      <c r="A511" s="83" t="s">
        <v>7146</v>
      </c>
      <c r="B511" s="83" t="s">
        <v>4530</v>
      </c>
      <c r="C511" s="82"/>
      <c r="D511" s="83" t="s">
        <v>4530</v>
      </c>
      <c r="E511" s="82">
        <v>46003.634108796294</v>
      </c>
      <c r="F511" s="83" t="s">
        <v>4505</v>
      </c>
    </row>
    <row r="512" spans="1:6" ht="25.5" x14ac:dyDescent="0.25">
      <c r="A512" s="83" t="s">
        <v>7147</v>
      </c>
      <c r="B512" s="83" t="s">
        <v>4530</v>
      </c>
      <c r="C512" s="82"/>
      <c r="D512" s="83" t="s">
        <v>4530</v>
      </c>
      <c r="E512" s="82">
        <v>46003.634131944447</v>
      </c>
      <c r="F512" s="83" t="s">
        <v>8894</v>
      </c>
    </row>
    <row r="513" spans="1:6" ht="25.5" x14ac:dyDescent="0.25">
      <c r="A513" s="83" t="s">
        <v>8897</v>
      </c>
      <c r="B513" s="83" t="s">
        <v>7150</v>
      </c>
      <c r="C513" s="82">
        <v>46003.632627314815</v>
      </c>
      <c r="D513" s="83" t="s">
        <v>12</v>
      </c>
      <c r="E513" s="82"/>
      <c r="F513" s="83" t="s">
        <v>4530</v>
      </c>
    </row>
    <row r="514" spans="1:6" ht="25.5" x14ac:dyDescent="0.25">
      <c r="A514" s="83" t="s">
        <v>7152</v>
      </c>
      <c r="B514" s="83" t="s">
        <v>4530</v>
      </c>
      <c r="C514" s="82"/>
      <c r="D514" s="83" t="s">
        <v>4530</v>
      </c>
      <c r="E514" s="82">
        <v>46003.632118055553</v>
      </c>
      <c r="F514" s="83" t="s">
        <v>4534</v>
      </c>
    </row>
    <row r="515" spans="1:6" ht="25.5" x14ac:dyDescent="0.25">
      <c r="A515" s="83" t="s">
        <v>7157</v>
      </c>
      <c r="B515" s="83" t="s">
        <v>4530</v>
      </c>
      <c r="C515" s="82"/>
      <c r="D515" s="83" t="s">
        <v>4530</v>
      </c>
      <c r="E515" s="82">
        <v>46003.631562499999</v>
      </c>
      <c r="F515" s="83" t="s">
        <v>4534</v>
      </c>
    </row>
    <row r="516" spans="1:6" ht="25.5" x14ac:dyDescent="0.25">
      <c r="A516" s="83" t="s">
        <v>8898</v>
      </c>
      <c r="B516" s="83" t="s">
        <v>7160</v>
      </c>
      <c r="C516" s="82">
        <v>46003.63071759259</v>
      </c>
      <c r="D516" s="83" t="s">
        <v>4541</v>
      </c>
      <c r="E516" s="82"/>
      <c r="F516" s="83" t="s">
        <v>4530</v>
      </c>
    </row>
    <row r="517" spans="1:6" ht="25.5" x14ac:dyDescent="0.25">
      <c r="A517" s="83" t="s">
        <v>8899</v>
      </c>
      <c r="B517" s="83" t="s">
        <v>7161</v>
      </c>
      <c r="C517" s="82">
        <v>46003.630104166667</v>
      </c>
      <c r="D517" s="83" t="s">
        <v>12</v>
      </c>
      <c r="E517" s="82"/>
      <c r="F517" s="83" t="s">
        <v>4530</v>
      </c>
    </row>
    <row r="518" spans="1:6" ht="25.5" x14ac:dyDescent="0.25">
      <c r="A518" s="83" t="s">
        <v>8900</v>
      </c>
      <c r="B518" s="83" t="s">
        <v>7162</v>
      </c>
      <c r="C518" s="82">
        <v>46003.629780092589</v>
      </c>
      <c r="D518" s="83" t="s">
        <v>4513</v>
      </c>
      <c r="E518" s="82"/>
      <c r="F518" s="83" t="s">
        <v>4530</v>
      </c>
    </row>
    <row r="519" spans="1:6" ht="25.5" x14ac:dyDescent="0.25">
      <c r="A519" s="83" t="s">
        <v>8901</v>
      </c>
      <c r="B519" s="83" t="s">
        <v>7163</v>
      </c>
      <c r="C519" s="82">
        <v>46003.628888888888</v>
      </c>
      <c r="D519" s="83" t="s">
        <v>13</v>
      </c>
      <c r="E519" s="82"/>
      <c r="F519" s="83" t="s">
        <v>4530</v>
      </c>
    </row>
    <row r="520" spans="1:6" ht="25.5" x14ac:dyDescent="0.25">
      <c r="A520" s="83" t="s">
        <v>7164</v>
      </c>
      <c r="B520" s="83" t="s">
        <v>4530</v>
      </c>
      <c r="C520" s="82"/>
      <c r="D520" s="83" t="s">
        <v>4530</v>
      </c>
      <c r="E520" s="82">
        <v>46003.627488425926</v>
      </c>
      <c r="F520" s="83" t="s">
        <v>4505</v>
      </c>
    </row>
    <row r="521" spans="1:6" ht="25.5" x14ac:dyDescent="0.25">
      <c r="A521" s="83" t="s">
        <v>8902</v>
      </c>
      <c r="B521" s="83" t="s">
        <v>5612</v>
      </c>
      <c r="C521" s="82">
        <v>46003.628009259257</v>
      </c>
      <c r="D521" s="83" t="s">
        <v>4557</v>
      </c>
      <c r="E521" s="82"/>
      <c r="F521" s="83" t="s">
        <v>4530</v>
      </c>
    </row>
    <row r="522" spans="1:6" ht="25.5" x14ac:dyDescent="0.25">
      <c r="A522" s="83" t="s">
        <v>7166</v>
      </c>
      <c r="B522" s="83" t="s">
        <v>4530</v>
      </c>
      <c r="C522" s="82">
        <v>46003.625127314815</v>
      </c>
      <c r="D522" s="83" t="s">
        <v>4504</v>
      </c>
      <c r="E522" s="82">
        <v>46003.625127314815</v>
      </c>
      <c r="F522" s="83" t="s">
        <v>4504</v>
      </c>
    </row>
    <row r="523" spans="1:6" ht="25.5" x14ac:dyDescent="0.25">
      <c r="A523" s="83" t="s">
        <v>8903</v>
      </c>
      <c r="B523" s="83" t="s">
        <v>7167</v>
      </c>
      <c r="C523" s="82">
        <v>46003.624803240738</v>
      </c>
      <c r="D523" s="83" t="s">
        <v>4505</v>
      </c>
      <c r="E523" s="82"/>
      <c r="F523" s="83" t="s">
        <v>4530</v>
      </c>
    </row>
    <row r="524" spans="1:6" ht="25.5" x14ac:dyDescent="0.25">
      <c r="A524" s="83" t="s">
        <v>7168</v>
      </c>
      <c r="B524" s="83" t="s">
        <v>4530</v>
      </c>
      <c r="C524" s="82"/>
      <c r="D524" s="83" t="s">
        <v>4530</v>
      </c>
      <c r="E524" s="82">
        <v>46003.623159722221</v>
      </c>
      <c r="F524" s="83" t="s">
        <v>12</v>
      </c>
    </row>
    <row r="525" spans="1:6" ht="25.5" x14ac:dyDescent="0.25">
      <c r="A525" s="83" t="s">
        <v>8904</v>
      </c>
      <c r="B525" s="83" t="s">
        <v>8905</v>
      </c>
      <c r="C525" s="82">
        <v>46003.622743055559</v>
      </c>
      <c r="D525" s="83" t="s">
        <v>4505</v>
      </c>
      <c r="E525" s="82"/>
      <c r="F525" s="83" t="s">
        <v>4530</v>
      </c>
    </row>
    <row r="526" spans="1:6" ht="25.5" x14ac:dyDescent="0.25">
      <c r="A526" s="83" t="s">
        <v>8906</v>
      </c>
      <c r="B526" s="83" t="s">
        <v>7171</v>
      </c>
      <c r="C526" s="82">
        <v>46003.622557870367</v>
      </c>
      <c r="D526" s="83" t="s">
        <v>4513</v>
      </c>
      <c r="E526" s="82"/>
      <c r="F526" s="83" t="s">
        <v>4530</v>
      </c>
    </row>
    <row r="527" spans="1:6" ht="25.5" x14ac:dyDescent="0.25">
      <c r="A527" s="83" t="s">
        <v>7174</v>
      </c>
      <c r="B527" s="83" t="s">
        <v>4530</v>
      </c>
      <c r="C527" s="82"/>
      <c r="D527" s="83" t="s">
        <v>4530</v>
      </c>
      <c r="E527" s="82">
        <v>46003.621655092589</v>
      </c>
      <c r="F527" s="83" t="s">
        <v>4505</v>
      </c>
    </row>
    <row r="528" spans="1:6" ht="25.5" x14ac:dyDescent="0.25">
      <c r="A528" s="83" t="s">
        <v>5817</v>
      </c>
      <c r="B528" s="83" t="s">
        <v>4530</v>
      </c>
      <c r="C528" s="82"/>
      <c r="D528" s="83" t="s">
        <v>4530</v>
      </c>
      <c r="E528" s="82">
        <v>46003.619583333333</v>
      </c>
      <c r="F528" s="83" t="s">
        <v>4505</v>
      </c>
    </row>
    <row r="529" spans="1:6" ht="25.5" x14ac:dyDescent="0.25">
      <c r="A529" s="83" t="s">
        <v>8907</v>
      </c>
      <c r="B529" s="83" t="s">
        <v>8908</v>
      </c>
      <c r="C529" s="82">
        <v>46003.619363425925</v>
      </c>
      <c r="D529" s="83" t="s">
        <v>4505</v>
      </c>
      <c r="E529" s="82"/>
      <c r="F529" s="83" t="s">
        <v>4530</v>
      </c>
    </row>
    <row r="530" spans="1:6" ht="25.5" x14ac:dyDescent="0.25">
      <c r="A530" s="83" t="s">
        <v>7176</v>
      </c>
      <c r="B530" s="83" t="s">
        <v>4530</v>
      </c>
      <c r="C530" s="82">
        <v>46003.619340277779</v>
      </c>
      <c r="D530" s="83" t="s">
        <v>4504</v>
      </c>
      <c r="E530" s="82">
        <v>46003.619340277779</v>
      </c>
      <c r="F530" s="83" t="s">
        <v>4504</v>
      </c>
    </row>
    <row r="531" spans="1:6" ht="25.5" x14ac:dyDescent="0.25">
      <c r="A531" s="83" t="s">
        <v>7182</v>
      </c>
      <c r="B531" s="83" t="s">
        <v>4530</v>
      </c>
      <c r="C531" s="82"/>
      <c r="D531" s="83" t="s">
        <v>4530</v>
      </c>
      <c r="E531" s="82">
        <v>46003.613958333335</v>
      </c>
      <c r="F531" s="83" t="s">
        <v>4505</v>
      </c>
    </row>
    <row r="532" spans="1:6" ht="25.5" x14ac:dyDescent="0.25">
      <c r="A532" s="83" t="s">
        <v>8909</v>
      </c>
      <c r="B532" s="83" t="s">
        <v>8910</v>
      </c>
      <c r="C532" s="82">
        <v>46003.613506944443</v>
      </c>
      <c r="D532" s="83" t="s">
        <v>4505</v>
      </c>
      <c r="E532" s="82"/>
      <c r="F532" s="83" t="s">
        <v>4530</v>
      </c>
    </row>
    <row r="533" spans="1:6" ht="25.5" x14ac:dyDescent="0.25">
      <c r="A533" s="83" t="s">
        <v>8911</v>
      </c>
      <c r="B533" s="83" t="s">
        <v>7183</v>
      </c>
      <c r="C533" s="82">
        <v>46003.612696759257</v>
      </c>
      <c r="D533" s="83" t="s">
        <v>4515</v>
      </c>
      <c r="E533" s="82"/>
      <c r="F533" s="83" t="s">
        <v>4530</v>
      </c>
    </row>
    <row r="534" spans="1:6" ht="25.5" x14ac:dyDescent="0.25">
      <c r="A534" s="83" t="s">
        <v>7184</v>
      </c>
      <c r="B534" s="83" t="s">
        <v>4530</v>
      </c>
      <c r="C534" s="82"/>
      <c r="D534" s="83" t="s">
        <v>4530</v>
      </c>
      <c r="E534" s="82">
        <v>46003.611446759256</v>
      </c>
      <c r="F534" s="83" t="s">
        <v>4505</v>
      </c>
    </row>
    <row r="535" spans="1:6" ht="25.5" x14ac:dyDescent="0.25">
      <c r="A535" s="83" t="s">
        <v>8912</v>
      </c>
      <c r="B535" s="83" t="s">
        <v>7192</v>
      </c>
      <c r="C535" s="82">
        <v>46003.607731481483</v>
      </c>
      <c r="D535" s="83" t="s">
        <v>4505</v>
      </c>
      <c r="E535" s="82"/>
      <c r="F535" s="83" t="s">
        <v>4530</v>
      </c>
    </row>
    <row r="536" spans="1:6" ht="25.5" x14ac:dyDescent="0.25">
      <c r="A536" s="83" t="s">
        <v>5389</v>
      </c>
      <c r="B536" s="83" t="s">
        <v>4530</v>
      </c>
      <c r="C536" s="82"/>
      <c r="D536" s="83" t="s">
        <v>4530</v>
      </c>
      <c r="E536" s="82">
        <v>46003.607372685183</v>
      </c>
      <c r="F536" s="83" t="s">
        <v>5001</v>
      </c>
    </row>
    <row r="537" spans="1:6" ht="25.5" x14ac:dyDescent="0.25">
      <c r="A537" s="83" t="s">
        <v>8913</v>
      </c>
      <c r="B537" s="83" t="s">
        <v>7193</v>
      </c>
      <c r="C537" s="82">
        <v>46003.606944444444</v>
      </c>
      <c r="D537" s="83" t="s">
        <v>4558</v>
      </c>
      <c r="E537" s="82"/>
      <c r="F537" s="83" t="s">
        <v>4530</v>
      </c>
    </row>
    <row r="538" spans="1:6" ht="25.5" x14ac:dyDescent="0.25">
      <c r="A538" s="83" t="s">
        <v>8914</v>
      </c>
      <c r="B538" s="83" t="s">
        <v>7198</v>
      </c>
      <c r="C538" s="82">
        <v>46003.605474537035</v>
      </c>
      <c r="D538" s="83" t="s">
        <v>4513</v>
      </c>
      <c r="E538" s="82"/>
      <c r="F538" s="83" t="s">
        <v>4530</v>
      </c>
    </row>
    <row r="539" spans="1:6" ht="25.5" x14ac:dyDescent="0.25">
      <c r="A539" s="83" t="s">
        <v>8915</v>
      </c>
      <c r="B539" s="83" t="s">
        <v>7200</v>
      </c>
      <c r="C539" s="82">
        <v>46003.604259259257</v>
      </c>
      <c r="D539" s="83" t="s">
        <v>13</v>
      </c>
      <c r="E539" s="82"/>
      <c r="F539" s="83" t="s">
        <v>4530</v>
      </c>
    </row>
    <row r="540" spans="1:6" ht="25.5" x14ac:dyDescent="0.25">
      <c r="A540" s="83" t="s">
        <v>8916</v>
      </c>
      <c r="B540" s="83" t="s">
        <v>7201</v>
      </c>
      <c r="C540" s="82">
        <v>46003.604212962964</v>
      </c>
      <c r="D540" s="83" t="s">
        <v>4513</v>
      </c>
      <c r="E540" s="82"/>
      <c r="F540" s="83" t="s">
        <v>4530</v>
      </c>
    </row>
    <row r="541" spans="1:6" ht="25.5" x14ac:dyDescent="0.25">
      <c r="A541" s="83" t="s">
        <v>5896</v>
      </c>
      <c r="B541" s="83" t="s">
        <v>4530</v>
      </c>
      <c r="C541" s="82"/>
      <c r="D541" s="83" t="s">
        <v>4530</v>
      </c>
      <c r="E541" s="82">
        <v>46003.603946759256</v>
      </c>
      <c r="F541" s="83" t="s">
        <v>6616</v>
      </c>
    </row>
    <row r="542" spans="1:6" ht="25.5" x14ac:dyDescent="0.25">
      <c r="A542" s="83" t="s">
        <v>7204</v>
      </c>
      <c r="B542" s="83" t="s">
        <v>4530</v>
      </c>
      <c r="C542" s="82">
        <v>46003.603831018518</v>
      </c>
      <c r="D542" s="83" t="s">
        <v>4504</v>
      </c>
      <c r="E542" s="82">
        <v>46003.603831018518</v>
      </c>
      <c r="F542" s="83" t="s">
        <v>4504</v>
      </c>
    </row>
    <row r="543" spans="1:6" ht="25.5" x14ac:dyDescent="0.25">
      <c r="A543" s="83" t="s">
        <v>7215</v>
      </c>
      <c r="B543" s="83" t="s">
        <v>4530</v>
      </c>
      <c r="C543" s="82"/>
      <c r="D543" s="83" t="s">
        <v>4530</v>
      </c>
      <c r="E543" s="82">
        <v>46003.602650462963</v>
      </c>
      <c r="F543" s="83" t="s">
        <v>4505</v>
      </c>
    </row>
    <row r="544" spans="1:6" ht="25.5" x14ac:dyDescent="0.25">
      <c r="A544" s="83" t="s">
        <v>8917</v>
      </c>
      <c r="B544" s="83" t="s">
        <v>7217</v>
      </c>
      <c r="C544" s="82">
        <v>46003.600289351853</v>
      </c>
      <c r="D544" s="83" t="s">
        <v>4739</v>
      </c>
      <c r="E544" s="82"/>
      <c r="F544" s="83" t="s">
        <v>4530</v>
      </c>
    </row>
    <row r="545" spans="1:6" ht="25.5" x14ac:dyDescent="0.25">
      <c r="A545" s="83" t="s">
        <v>5860</v>
      </c>
      <c r="B545" s="83" t="s">
        <v>4530</v>
      </c>
      <c r="C545" s="82"/>
      <c r="D545" s="83" t="s">
        <v>4530</v>
      </c>
      <c r="E545" s="82">
        <v>46003.600474537037</v>
      </c>
      <c r="F545" s="83" t="s">
        <v>4505</v>
      </c>
    </row>
    <row r="546" spans="1:6" ht="25.5" x14ac:dyDescent="0.25">
      <c r="A546" s="83" t="s">
        <v>7216</v>
      </c>
      <c r="B546" s="83" t="s">
        <v>4530</v>
      </c>
      <c r="C546" s="82"/>
      <c r="D546" s="83" t="s">
        <v>4530</v>
      </c>
      <c r="E546" s="82">
        <v>46003.596493055556</v>
      </c>
      <c r="F546" s="83" t="s">
        <v>4739</v>
      </c>
    </row>
    <row r="547" spans="1:6" ht="25.5" x14ac:dyDescent="0.25">
      <c r="A547" s="83" t="s">
        <v>7220</v>
      </c>
      <c r="B547" s="83" t="s">
        <v>4530</v>
      </c>
      <c r="C547" s="82"/>
      <c r="D547" s="83" t="s">
        <v>4530</v>
      </c>
      <c r="E547" s="82">
        <v>46003.596388888887</v>
      </c>
      <c r="F547" s="83" t="s">
        <v>4505</v>
      </c>
    </row>
    <row r="548" spans="1:6" ht="25.5" x14ac:dyDescent="0.25">
      <c r="A548" s="83" t="s">
        <v>8918</v>
      </c>
      <c r="B548" s="83" t="s">
        <v>7999</v>
      </c>
      <c r="C548" s="82">
        <v>46001.507071759261</v>
      </c>
      <c r="D548" s="83" t="s">
        <v>11</v>
      </c>
      <c r="E548" s="82"/>
      <c r="F548" s="83" t="s">
        <v>4530</v>
      </c>
    </row>
    <row r="549" spans="1:6" ht="25.5" x14ac:dyDescent="0.25">
      <c r="A549" s="83" t="s">
        <v>8919</v>
      </c>
      <c r="B549" s="83" t="s">
        <v>7221</v>
      </c>
      <c r="C549" s="82">
        <v>46003.596203703702</v>
      </c>
      <c r="D549" s="83" t="s">
        <v>4558</v>
      </c>
      <c r="E549" s="82"/>
      <c r="F549" s="83" t="s">
        <v>4530</v>
      </c>
    </row>
    <row r="550" spans="1:6" ht="25.5" x14ac:dyDescent="0.25">
      <c r="A550" s="83" t="s">
        <v>7224</v>
      </c>
      <c r="B550" s="83" t="s">
        <v>4530</v>
      </c>
      <c r="C550" s="82"/>
      <c r="D550" s="83" t="s">
        <v>4530</v>
      </c>
      <c r="E550" s="82">
        <v>46003.594444444447</v>
      </c>
      <c r="F550" s="83" t="s">
        <v>4505</v>
      </c>
    </row>
    <row r="551" spans="1:6" ht="25.5" x14ac:dyDescent="0.25">
      <c r="A551" s="83" t="s">
        <v>8920</v>
      </c>
      <c r="B551" s="83" t="s">
        <v>4791</v>
      </c>
      <c r="C551" s="82">
        <v>46002.659270833334</v>
      </c>
      <c r="D551" s="83" t="s">
        <v>4508</v>
      </c>
      <c r="E551" s="82"/>
      <c r="F551" s="83" t="s">
        <v>4530</v>
      </c>
    </row>
    <row r="552" spans="1:6" ht="25.5" x14ac:dyDescent="0.25">
      <c r="A552" s="83" t="s">
        <v>7227</v>
      </c>
      <c r="B552" s="83" t="s">
        <v>4530</v>
      </c>
      <c r="C552" s="82"/>
      <c r="D552" s="83" t="s">
        <v>4530</v>
      </c>
      <c r="E552" s="82">
        <v>46003.588159722225</v>
      </c>
      <c r="F552" s="83" t="s">
        <v>4505</v>
      </c>
    </row>
    <row r="553" spans="1:6" ht="25.5" x14ac:dyDescent="0.25">
      <c r="A553" s="83" t="s">
        <v>8921</v>
      </c>
      <c r="B553" s="83" t="s">
        <v>7228</v>
      </c>
      <c r="C553" s="82">
        <v>46003.587731481479</v>
      </c>
      <c r="D553" s="83" t="s">
        <v>4541</v>
      </c>
      <c r="E553" s="82"/>
      <c r="F553" s="83" t="s">
        <v>4530</v>
      </c>
    </row>
    <row r="554" spans="1:6" ht="25.5" x14ac:dyDescent="0.25">
      <c r="A554" s="83" t="s">
        <v>8922</v>
      </c>
      <c r="B554" s="83" t="s">
        <v>7231</v>
      </c>
      <c r="C554" s="82">
        <v>46003.587604166663</v>
      </c>
      <c r="D554" s="83" t="s">
        <v>4505</v>
      </c>
      <c r="E554" s="82"/>
      <c r="F554" s="83" t="s">
        <v>4530</v>
      </c>
    </row>
    <row r="555" spans="1:6" ht="25.5" x14ac:dyDescent="0.25">
      <c r="A555" s="83" t="s">
        <v>8923</v>
      </c>
      <c r="B555" s="83" t="s">
        <v>7229</v>
      </c>
      <c r="C555" s="82">
        <v>46003.587708333333</v>
      </c>
      <c r="D555" s="83" t="s">
        <v>4739</v>
      </c>
      <c r="E555" s="82"/>
      <c r="F555" s="83" t="s">
        <v>4530</v>
      </c>
    </row>
    <row r="556" spans="1:6" ht="25.5" x14ac:dyDescent="0.25">
      <c r="A556" s="83" t="s">
        <v>7234</v>
      </c>
      <c r="B556" s="83" t="s">
        <v>4530</v>
      </c>
      <c r="C556" s="82"/>
      <c r="D556" s="83" t="s">
        <v>4530</v>
      </c>
      <c r="E556" s="82">
        <v>46003.586099537039</v>
      </c>
      <c r="F556" s="83" t="s">
        <v>4505</v>
      </c>
    </row>
    <row r="557" spans="1:6" ht="25.5" x14ac:dyDescent="0.25">
      <c r="A557" s="83" t="s">
        <v>8924</v>
      </c>
      <c r="B557" s="83" t="s">
        <v>7235</v>
      </c>
      <c r="C557" s="82">
        <v>46003.586053240739</v>
      </c>
      <c r="D557" s="83" t="s">
        <v>4505</v>
      </c>
      <c r="E557" s="82"/>
      <c r="F557" s="83" t="s">
        <v>4530</v>
      </c>
    </row>
    <row r="558" spans="1:6" ht="25.5" x14ac:dyDescent="0.25">
      <c r="A558" s="83" t="s">
        <v>7236</v>
      </c>
      <c r="B558" s="83" t="s">
        <v>4530</v>
      </c>
      <c r="C558" s="82"/>
      <c r="D558" s="83" t="s">
        <v>4530</v>
      </c>
      <c r="E558" s="82">
        <v>46003.584421296298</v>
      </c>
      <c r="F558" s="83" t="s">
        <v>8</v>
      </c>
    </row>
    <row r="559" spans="1:6" ht="25.5" x14ac:dyDescent="0.25">
      <c r="A559" s="83" t="s">
        <v>4564</v>
      </c>
      <c r="B559" s="83" t="s">
        <v>4530</v>
      </c>
      <c r="C559" s="82"/>
      <c r="D559" s="83" t="s">
        <v>4530</v>
      </c>
      <c r="E559" s="82">
        <v>46003.583067129628</v>
      </c>
      <c r="F559" s="83" t="s">
        <v>4505</v>
      </c>
    </row>
    <row r="560" spans="1:6" ht="25.5" x14ac:dyDescent="0.25">
      <c r="A560" s="83" t="s">
        <v>8925</v>
      </c>
      <c r="B560" s="83" t="s">
        <v>7241</v>
      </c>
      <c r="C560" s="82">
        <v>46003.578356481485</v>
      </c>
      <c r="D560" s="83" t="s">
        <v>8</v>
      </c>
      <c r="E560" s="82"/>
      <c r="F560" s="83" t="s">
        <v>4530</v>
      </c>
    </row>
    <row r="561" spans="1:6" ht="25.5" x14ac:dyDescent="0.25">
      <c r="A561" s="83" t="s">
        <v>7243</v>
      </c>
      <c r="B561" s="83" t="s">
        <v>4530</v>
      </c>
      <c r="C561" s="82"/>
      <c r="D561" s="83" t="s">
        <v>4530</v>
      </c>
      <c r="E561" s="82">
        <v>46003.578113425923</v>
      </c>
      <c r="F561" s="83" t="s">
        <v>11</v>
      </c>
    </row>
    <row r="562" spans="1:6" ht="25.5" x14ac:dyDescent="0.25">
      <c r="A562" s="83" t="s">
        <v>8926</v>
      </c>
      <c r="B562" s="83" t="s">
        <v>5201</v>
      </c>
      <c r="C562" s="82">
        <v>46003.578055555554</v>
      </c>
      <c r="D562" s="83" t="s">
        <v>8927</v>
      </c>
      <c r="E562" s="82"/>
      <c r="F562" s="83" t="s">
        <v>4530</v>
      </c>
    </row>
    <row r="563" spans="1:6" ht="25.5" x14ac:dyDescent="0.25">
      <c r="A563" s="83" t="s">
        <v>7245</v>
      </c>
      <c r="B563" s="83" t="s">
        <v>4530</v>
      </c>
      <c r="C563" s="82"/>
      <c r="D563" s="83" t="s">
        <v>4530</v>
      </c>
      <c r="E563" s="82">
        <v>46003.577719907407</v>
      </c>
      <c r="F563" s="83" t="s">
        <v>4667</v>
      </c>
    </row>
    <row r="564" spans="1:6" ht="25.5" x14ac:dyDescent="0.25">
      <c r="A564" s="83" t="s">
        <v>8928</v>
      </c>
      <c r="B564" s="83" t="s">
        <v>7248</v>
      </c>
      <c r="C564" s="82">
        <v>46003.576747685183</v>
      </c>
      <c r="D564" s="83" t="s">
        <v>8</v>
      </c>
      <c r="E564" s="82"/>
      <c r="F564" s="83" t="s">
        <v>4530</v>
      </c>
    </row>
    <row r="565" spans="1:6" ht="25.5" x14ac:dyDescent="0.25">
      <c r="A565" s="83" t="s">
        <v>8929</v>
      </c>
      <c r="B565" s="83" t="s">
        <v>7249</v>
      </c>
      <c r="C565" s="82">
        <v>46003.574224537035</v>
      </c>
      <c r="D565" s="83" t="s">
        <v>4505</v>
      </c>
      <c r="E565" s="82"/>
      <c r="F565" s="83" t="s">
        <v>4530</v>
      </c>
    </row>
    <row r="566" spans="1:6" ht="25.5" x14ac:dyDescent="0.25">
      <c r="A566" s="83" t="s">
        <v>7252</v>
      </c>
      <c r="B566" s="83" t="s">
        <v>4530</v>
      </c>
      <c r="C566" s="82"/>
      <c r="D566" s="83" t="s">
        <v>4530</v>
      </c>
      <c r="E566" s="82">
        <v>46003.572962962964</v>
      </c>
      <c r="F566" s="83" t="s">
        <v>4505</v>
      </c>
    </row>
    <row r="567" spans="1:6" ht="25.5" x14ac:dyDescent="0.25">
      <c r="A567" s="83" t="s">
        <v>7253</v>
      </c>
      <c r="B567" s="83" t="s">
        <v>4530</v>
      </c>
      <c r="C567" s="82"/>
      <c r="D567" s="83" t="s">
        <v>4530</v>
      </c>
      <c r="E567" s="82">
        <v>46003.57240740741</v>
      </c>
      <c r="F567" s="83" t="s">
        <v>8</v>
      </c>
    </row>
    <row r="568" spans="1:6" ht="25.5" x14ac:dyDescent="0.25">
      <c r="A568" s="83" t="s">
        <v>4581</v>
      </c>
      <c r="B568" s="83" t="s">
        <v>4530</v>
      </c>
      <c r="C568" s="82"/>
      <c r="D568" s="83" t="s">
        <v>4530</v>
      </c>
      <c r="E568" s="82">
        <v>46001.379479166666</v>
      </c>
      <c r="F568" s="83" t="s">
        <v>4505</v>
      </c>
    </row>
    <row r="569" spans="1:6" ht="25.5" x14ac:dyDescent="0.25">
      <c r="A569" s="83" t="s">
        <v>8930</v>
      </c>
      <c r="B569" s="83" t="s">
        <v>7256</v>
      </c>
      <c r="C569" s="82">
        <v>46003.571481481478</v>
      </c>
      <c r="D569" s="83" t="s">
        <v>8</v>
      </c>
      <c r="E569" s="82"/>
      <c r="F569" s="83" t="s">
        <v>4530</v>
      </c>
    </row>
    <row r="570" spans="1:6" ht="25.5" x14ac:dyDescent="0.25">
      <c r="A570" s="83" t="s">
        <v>7257</v>
      </c>
      <c r="B570" s="83" t="s">
        <v>4530</v>
      </c>
      <c r="C570" s="82"/>
      <c r="D570" s="83" t="s">
        <v>4530</v>
      </c>
      <c r="E570" s="82">
        <v>46003.571400462963</v>
      </c>
      <c r="F570" s="83" t="s">
        <v>11</v>
      </c>
    </row>
    <row r="571" spans="1:6" ht="25.5" x14ac:dyDescent="0.25">
      <c r="A571" s="83" t="s">
        <v>7263</v>
      </c>
      <c r="B571" s="83" t="s">
        <v>4530</v>
      </c>
      <c r="C571" s="82"/>
      <c r="D571" s="83" t="s">
        <v>4530</v>
      </c>
      <c r="E571" s="82">
        <v>46003.569155092591</v>
      </c>
      <c r="F571" s="83" t="s">
        <v>4505</v>
      </c>
    </row>
    <row r="572" spans="1:6" ht="25.5" x14ac:dyDescent="0.25">
      <c r="A572" s="83" t="s">
        <v>8931</v>
      </c>
      <c r="B572" s="83" t="s">
        <v>7265</v>
      </c>
      <c r="C572" s="82">
        <v>46003.568356481483</v>
      </c>
      <c r="D572" s="83" t="s">
        <v>4739</v>
      </c>
      <c r="E572" s="82"/>
      <c r="F572" s="83" t="s">
        <v>4530</v>
      </c>
    </row>
    <row r="573" spans="1:6" ht="25.5" x14ac:dyDescent="0.25">
      <c r="A573" s="83" t="s">
        <v>7270</v>
      </c>
      <c r="B573" s="83" t="s">
        <v>4530</v>
      </c>
      <c r="C573" s="82"/>
      <c r="D573" s="83" t="s">
        <v>4530</v>
      </c>
      <c r="E573" s="82">
        <v>46003.567465277774</v>
      </c>
      <c r="F573" s="83" t="s">
        <v>4505</v>
      </c>
    </row>
    <row r="574" spans="1:6" ht="25.5" x14ac:dyDescent="0.25">
      <c r="A574" s="83" t="s">
        <v>7272</v>
      </c>
      <c r="B574" s="83" t="s">
        <v>4530</v>
      </c>
      <c r="C574" s="82"/>
      <c r="D574" s="83" t="s">
        <v>4530</v>
      </c>
      <c r="E574" s="82">
        <v>46003.565509259257</v>
      </c>
      <c r="F574" s="83" t="s">
        <v>8</v>
      </c>
    </row>
    <row r="575" spans="1:6" ht="25.5" x14ac:dyDescent="0.25">
      <c r="A575" s="83" t="s">
        <v>8932</v>
      </c>
      <c r="B575" s="83" t="s">
        <v>7281</v>
      </c>
      <c r="C575" s="82">
        <v>46003.558645833335</v>
      </c>
      <c r="D575" s="83" t="s">
        <v>11</v>
      </c>
      <c r="E575" s="82"/>
      <c r="F575" s="83" t="s">
        <v>4530</v>
      </c>
    </row>
    <row r="576" spans="1:6" ht="25.5" x14ac:dyDescent="0.25">
      <c r="A576" s="83" t="s">
        <v>7284</v>
      </c>
      <c r="B576" s="83" t="s">
        <v>4530</v>
      </c>
      <c r="C576" s="82"/>
      <c r="D576" s="83" t="s">
        <v>4530</v>
      </c>
      <c r="E576" s="82">
        <v>46003.557233796295</v>
      </c>
      <c r="F576" s="83" t="s">
        <v>4537</v>
      </c>
    </row>
    <row r="577" spans="1:6" ht="25.5" x14ac:dyDescent="0.25">
      <c r="A577" s="83" t="s">
        <v>8933</v>
      </c>
      <c r="B577" s="83" t="s">
        <v>7286</v>
      </c>
      <c r="C577" s="82">
        <v>46003.556504629632</v>
      </c>
      <c r="D577" s="83" t="s">
        <v>4541</v>
      </c>
      <c r="E577" s="82"/>
      <c r="F577" s="83" t="s">
        <v>4530</v>
      </c>
    </row>
    <row r="578" spans="1:6" ht="25.5" x14ac:dyDescent="0.25">
      <c r="A578" s="83" t="s">
        <v>5447</v>
      </c>
      <c r="B578" s="83" t="s">
        <v>4530</v>
      </c>
      <c r="C578" s="82"/>
      <c r="D578" s="83" t="s">
        <v>4530</v>
      </c>
      <c r="E578" s="82">
        <v>46003.555335648147</v>
      </c>
      <c r="F578" s="83" t="s">
        <v>4737</v>
      </c>
    </row>
    <row r="579" spans="1:6" ht="25.5" x14ac:dyDescent="0.25">
      <c r="A579" s="83" t="s">
        <v>7287</v>
      </c>
      <c r="B579" s="83" t="s">
        <v>4530</v>
      </c>
      <c r="C579" s="82"/>
      <c r="D579" s="83" t="s">
        <v>4530</v>
      </c>
      <c r="E579" s="82">
        <v>46003.554884259262</v>
      </c>
      <c r="F579" s="83" t="s">
        <v>6</v>
      </c>
    </row>
    <row r="580" spans="1:6" ht="25.5" x14ac:dyDescent="0.25">
      <c r="A580" s="83" t="s">
        <v>8934</v>
      </c>
      <c r="B580" s="83" t="s">
        <v>7288</v>
      </c>
      <c r="C580" s="82">
        <v>46003.553379629629</v>
      </c>
      <c r="D580" s="83" t="s">
        <v>4541</v>
      </c>
      <c r="E580" s="82"/>
      <c r="F580" s="83" t="s">
        <v>4530</v>
      </c>
    </row>
    <row r="581" spans="1:6" ht="25.5" x14ac:dyDescent="0.25">
      <c r="A581" s="83" t="s">
        <v>7292</v>
      </c>
      <c r="B581" s="83" t="s">
        <v>4530</v>
      </c>
      <c r="C581" s="82"/>
      <c r="D581" s="83" t="s">
        <v>4530</v>
      </c>
      <c r="E581" s="82">
        <v>46003.549513888887</v>
      </c>
      <c r="F581" s="83" t="s">
        <v>4505</v>
      </c>
    </row>
    <row r="582" spans="1:6" ht="25.5" x14ac:dyDescent="0.25">
      <c r="A582" s="83" t="s">
        <v>5670</v>
      </c>
      <c r="B582" s="83" t="s">
        <v>4530</v>
      </c>
      <c r="C582" s="82"/>
      <c r="D582" s="83" t="s">
        <v>4530</v>
      </c>
      <c r="E582" s="82">
        <v>46003.547650462962</v>
      </c>
      <c r="F582" s="83" t="s">
        <v>4505</v>
      </c>
    </row>
    <row r="583" spans="1:6" ht="25.5" x14ac:dyDescent="0.25">
      <c r="A583" s="83" t="s">
        <v>7301</v>
      </c>
      <c r="B583" s="83" t="s">
        <v>4530</v>
      </c>
      <c r="C583" s="82"/>
      <c r="D583" s="83" t="s">
        <v>4530</v>
      </c>
      <c r="E583" s="82">
        <v>46003.544293981482</v>
      </c>
      <c r="F583" s="83" t="s">
        <v>5</v>
      </c>
    </row>
    <row r="584" spans="1:6" ht="25.5" x14ac:dyDescent="0.25">
      <c r="A584" s="83" t="s">
        <v>7302</v>
      </c>
      <c r="B584" s="83" t="s">
        <v>4530</v>
      </c>
      <c r="C584" s="82"/>
      <c r="D584" s="83" t="s">
        <v>4530</v>
      </c>
      <c r="E584" s="82">
        <v>46003.542708333334</v>
      </c>
      <c r="F584" s="83" t="s">
        <v>4505</v>
      </c>
    </row>
    <row r="585" spans="1:6" ht="25.5" x14ac:dyDescent="0.25">
      <c r="A585" s="83" t="s">
        <v>8935</v>
      </c>
      <c r="B585" s="83" t="s">
        <v>7303</v>
      </c>
      <c r="C585" s="82">
        <v>46003.542500000003</v>
      </c>
      <c r="D585" s="83" t="s">
        <v>4558</v>
      </c>
      <c r="E585" s="82"/>
      <c r="F585" s="83" t="s">
        <v>4530</v>
      </c>
    </row>
    <row r="586" spans="1:6" ht="25.5" x14ac:dyDescent="0.25">
      <c r="A586" s="83" t="s">
        <v>8936</v>
      </c>
      <c r="B586" s="83" t="s">
        <v>7305</v>
      </c>
      <c r="C586" s="82">
        <v>46003.541226851848</v>
      </c>
      <c r="D586" s="83" t="s">
        <v>11</v>
      </c>
      <c r="E586" s="82"/>
      <c r="F586" s="83" t="s">
        <v>4530</v>
      </c>
    </row>
    <row r="587" spans="1:6" ht="25.5" x14ac:dyDescent="0.25">
      <c r="A587" s="83" t="s">
        <v>7306</v>
      </c>
      <c r="B587" s="83" t="s">
        <v>4530</v>
      </c>
      <c r="C587" s="82"/>
      <c r="D587" s="83" t="s">
        <v>4530</v>
      </c>
      <c r="E587" s="82">
        <v>46003.540231481478</v>
      </c>
      <c r="F587" s="83" t="s">
        <v>4505</v>
      </c>
    </row>
    <row r="588" spans="1:6" ht="25.5" x14ac:dyDescent="0.25">
      <c r="A588" s="83" t="s">
        <v>7307</v>
      </c>
      <c r="B588" s="83" t="s">
        <v>4530</v>
      </c>
      <c r="C588" s="82"/>
      <c r="D588" s="83" t="s">
        <v>4530</v>
      </c>
      <c r="E588" s="82">
        <v>46003.540243055555</v>
      </c>
      <c r="F588" s="83" t="s">
        <v>11</v>
      </c>
    </row>
    <row r="589" spans="1:6" ht="25.5" x14ac:dyDescent="0.25">
      <c r="A589" s="83" t="s">
        <v>7308</v>
      </c>
      <c r="B589" s="83" t="s">
        <v>4530</v>
      </c>
      <c r="C589" s="82"/>
      <c r="D589" s="83" t="s">
        <v>4530</v>
      </c>
      <c r="E589" s="82">
        <v>46003.524733796294</v>
      </c>
      <c r="F589" s="83" t="s">
        <v>12</v>
      </c>
    </row>
    <row r="590" spans="1:6" ht="25.5" x14ac:dyDescent="0.25">
      <c r="A590" s="83" t="s">
        <v>7312</v>
      </c>
      <c r="B590" s="83" t="s">
        <v>4530</v>
      </c>
      <c r="C590" s="82"/>
      <c r="D590" s="83" t="s">
        <v>4530</v>
      </c>
      <c r="E590" s="82">
        <v>46003.53707175926</v>
      </c>
      <c r="F590" s="83" t="s">
        <v>4505</v>
      </c>
    </row>
    <row r="591" spans="1:6" ht="25.5" x14ac:dyDescent="0.25">
      <c r="A591" s="83" t="s">
        <v>7315</v>
      </c>
      <c r="B591" s="83" t="s">
        <v>4530</v>
      </c>
      <c r="C591" s="82"/>
      <c r="D591" s="83" t="s">
        <v>4530</v>
      </c>
      <c r="E591" s="82">
        <v>46003.535567129627</v>
      </c>
      <c r="F591" s="83" t="s">
        <v>4505</v>
      </c>
    </row>
    <row r="592" spans="1:6" ht="25.5" x14ac:dyDescent="0.25">
      <c r="A592" s="83" t="s">
        <v>8937</v>
      </c>
      <c r="B592" s="83" t="s">
        <v>7316</v>
      </c>
      <c r="C592" s="82">
        <v>46003.535937499997</v>
      </c>
      <c r="D592" s="83" t="s">
        <v>4739</v>
      </c>
      <c r="E592" s="82"/>
      <c r="F592" s="83" t="s">
        <v>4530</v>
      </c>
    </row>
    <row r="593" spans="1:6" ht="25.5" x14ac:dyDescent="0.25">
      <c r="A593" s="83" t="s">
        <v>8938</v>
      </c>
      <c r="B593" s="83" t="s">
        <v>7321</v>
      </c>
      <c r="C593" s="82">
        <v>46003.53429398148</v>
      </c>
      <c r="D593" s="83" t="s">
        <v>6</v>
      </c>
      <c r="E593" s="82"/>
      <c r="F593" s="83" t="s">
        <v>4530</v>
      </c>
    </row>
    <row r="594" spans="1:6" ht="25.5" x14ac:dyDescent="0.25">
      <c r="A594" s="83" t="s">
        <v>7322</v>
      </c>
      <c r="B594" s="83" t="s">
        <v>4530</v>
      </c>
      <c r="C594" s="82"/>
      <c r="D594" s="83" t="s">
        <v>4530</v>
      </c>
      <c r="E594" s="82">
        <v>46003.532384259262</v>
      </c>
      <c r="F594" s="83" t="s">
        <v>4505</v>
      </c>
    </row>
    <row r="595" spans="1:6" ht="25.5" x14ac:dyDescent="0.25">
      <c r="A595" s="83" t="s">
        <v>8939</v>
      </c>
      <c r="B595" s="83" t="s">
        <v>6127</v>
      </c>
      <c r="C595" s="82">
        <v>46003.53224537037</v>
      </c>
      <c r="D595" s="83" t="s">
        <v>4505</v>
      </c>
      <c r="E595" s="82"/>
      <c r="F595" s="83" t="s">
        <v>4530</v>
      </c>
    </row>
    <row r="596" spans="1:6" ht="25.5" x14ac:dyDescent="0.25">
      <c r="A596" s="83" t="s">
        <v>8940</v>
      </c>
      <c r="B596" s="83" t="s">
        <v>7324</v>
      </c>
      <c r="C596" s="82">
        <v>46003.530497685184</v>
      </c>
      <c r="D596" s="83" t="s">
        <v>12</v>
      </c>
      <c r="E596" s="82"/>
      <c r="F596" s="83" t="s">
        <v>4530</v>
      </c>
    </row>
    <row r="597" spans="1:6" ht="25.5" x14ac:dyDescent="0.25">
      <c r="A597" s="83" t="s">
        <v>7326</v>
      </c>
      <c r="B597" s="83" t="s">
        <v>4530</v>
      </c>
      <c r="C597" s="82"/>
      <c r="D597" s="83" t="s">
        <v>4530</v>
      </c>
      <c r="E597" s="82">
        <v>46003.528935185182</v>
      </c>
      <c r="F597" s="83" t="s">
        <v>6</v>
      </c>
    </row>
    <row r="598" spans="1:6" ht="25.5" x14ac:dyDescent="0.25">
      <c r="A598" s="83" t="s">
        <v>5859</v>
      </c>
      <c r="B598" s="83" t="s">
        <v>4530</v>
      </c>
      <c r="C598" s="82"/>
      <c r="D598" s="83" t="s">
        <v>4530</v>
      </c>
      <c r="E598" s="82">
        <v>46003.528379629628</v>
      </c>
      <c r="F598" s="83" t="s">
        <v>6</v>
      </c>
    </row>
    <row r="599" spans="1:6" ht="25.5" x14ac:dyDescent="0.25">
      <c r="A599" s="83" t="s">
        <v>8941</v>
      </c>
      <c r="B599" s="83" t="s">
        <v>4674</v>
      </c>
      <c r="C599" s="82">
        <v>46003.52753472222</v>
      </c>
      <c r="D599" s="83" t="s">
        <v>4737</v>
      </c>
      <c r="E599" s="82"/>
      <c r="F599" s="83" t="s">
        <v>4530</v>
      </c>
    </row>
    <row r="600" spans="1:6" ht="25.5" x14ac:dyDescent="0.25">
      <c r="A600" s="83" t="s">
        <v>7330</v>
      </c>
      <c r="B600" s="83" t="s">
        <v>4530</v>
      </c>
      <c r="C600" s="82"/>
      <c r="D600" s="83" t="s">
        <v>4530</v>
      </c>
      <c r="E600" s="82">
        <v>46003.526354166665</v>
      </c>
      <c r="F600" s="83" t="s">
        <v>13</v>
      </c>
    </row>
    <row r="601" spans="1:6" ht="25.5" x14ac:dyDescent="0.25">
      <c r="A601" s="83" t="s">
        <v>7335</v>
      </c>
      <c r="B601" s="83" t="s">
        <v>4530</v>
      </c>
      <c r="C601" s="82"/>
      <c r="D601" s="83" t="s">
        <v>4530</v>
      </c>
      <c r="E601" s="82">
        <v>46002.410717592589</v>
      </c>
      <c r="F601" s="83" t="s">
        <v>4762</v>
      </c>
    </row>
    <row r="602" spans="1:6" ht="25.5" x14ac:dyDescent="0.25">
      <c r="A602" s="83" t="s">
        <v>7336</v>
      </c>
      <c r="B602" s="83" t="s">
        <v>4530</v>
      </c>
      <c r="C602" s="82"/>
      <c r="D602" s="83" t="s">
        <v>4530</v>
      </c>
      <c r="E602" s="82">
        <v>46003.523043981484</v>
      </c>
      <c r="F602" s="83" t="s">
        <v>6</v>
      </c>
    </row>
    <row r="603" spans="1:6" ht="25.5" x14ac:dyDescent="0.25">
      <c r="A603" s="83" t="s">
        <v>7338</v>
      </c>
      <c r="B603" s="83" t="s">
        <v>4530</v>
      </c>
      <c r="C603" s="82"/>
      <c r="D603" s="83" t="s">
        <v>4530</v>
      </c>
      <c r="E603" s="82">
        <v>46003.522974537038</v>
      </c>
      <c r="F603" s="83" t="s">
        <v>4762</v>
      </c>
    </row>
    <row r="604" spans="1:6" ht="25.5" x14ac:dyDescent="0.25">
      <c r="A604" s="83" t="s">
        <v>8942</v>
      </c>
      <c r="B604" s="83" t="s">
        <v>7340</v>
      </c>
      <c r="C604" s="82">
        <v>46003.522268518522</v>
      </c>
      <c r="D604" s="83" t="s">
        <v>4513</v>
      </c>
      <c r="E604" s="82"/>
      <c r="F604" s="83" t="s">
        <v>4530</v>
      </c>
    </row>
    <row r="605" spans="1:6" ht="25.5" x14ac:dyDescent="0.25">
      <c r="A605" s="83" t="s">
        <v>7342</v>
      </c>
      <c r="B605" s="83" t="s">
        <v>4530</v>
      </c>
      <c r="C605" s="82"/>
      <c r="D605" s="83" t="s">
        <v>4530</v>
      </c>
      <c r="E605" s="82">
        <v>46003.521562499998</v>
      </c>
      <c r="F605" s="83" t="s">
        <v>4505</v>
      </c>
    </row>
    <row r="606" spans="1:6" ht="25.5" x14ac:dyDescent="0.25">
      <c r="A606" s="83" t="s">
        <v>7347</v>
      </c>
      <c r="B606" s="83" t="s">
        <v>4530</v>
      </c>
      <c r="C606" s="82"/>
      <c r="D606" s="83" t="s">
        <v>4530</v>
      </c>
      <c r="E606" s="82">
        <v>46003.518831018519</v>
      </c>
      <c r="F606" s="83" t="s">
        <v>4505</v>
      </c>
    </row>
    <row r="607" spans="1:6" ht="25.5" x14ac:dyDescent="0.25">
      <c r="A607" s="83" t="s">
        <v>7349</v>
      </c>
      <c r="B607" s="83" t="s">
        <v>4530</v>
      </c>
      <c r="C607" s="82"/>
      <c r="D607" s="83" t="s">
        <v>4530</v>
      </c>
      <c r="E607" s="82">
        <v>46003.517430555556</v>
      </c>
      <c r="F607" s="83" t="s">
        <v>11</v>
      </c>
    </row>
    <row r="608" spans="1:6" ht="25.5" x14ac:dyDescent="0.25">
      <c r="A608" s="83" t="s">
        <v>5899</v>
      </c>
      <c r="B608" s="83" t="s">
        <v>4530</v>
      </c>
      <c r="C608" s="82"/>
      <c r="D608" s="83" t="s">
        <v>4530</v>
      </c>
      <c r="E608" s="82">
        <v>46003.516412037039</v>
      </c>
      <c r="F608" s="83" t="s">
        <v>4505</v>
      </c>
    </row>
    <row r="609" spans="1:6" ht="25.5" x14ac:dyDescent="0.25">
      <c r="A609" s="83" t="s">
        <v>8943</v>
      </c>
      <c r="B609" s="83" t="s">
        <v>8944</v>
      </c>
      <c r="C609" s="82">
        <v>46003.516145833331</v>
      </c>
      <c r="D609" s="83" t="s">
        <v>4505</v>
      </c>
      <c r="E609" s="82"/>
      <c r="F609" s="83" t="s">
        <v>4530</v>
      </c>
    </row>
    <row r="610" spans="1:6" ht="25.5" x14ac:dyDescent="0.25">
      <c r="A610" s="83" t="s">
        <v>5565</v>
      </c>
      <c r="B610" s="83" t="s">
        <v>4530</v>
      </c>
      <c r="C610" s="82"/>
      <c r="D610" s="83" t="s">
        <v>4530</v>
      </c>
      <c r="E610" s="82">
        <v>46003.515636574077</v>
      </c>
      <c r="F610" s="83" t="s">
        <v>4505</v>
      </c>
    </row>
    <row r="611" spans="1:6" ht="25.5" x14ac:dyDescent="0.25">
      <c r="A611" s="83" t="s">
        <v>7351</v>
      </c>
      <c r="B611" s="83" t="s">
        <v>4530</v>
      </c>
      <c r="C611" s="82"/>
      <c r="D611" s="83" t="s">
        <v>4530</v>
      </c>
      <c r="E611" s="82">
        <v>46003.515069444446</v>
      </c>
      <c r="F611" s="83" t="s">
        <v>4505</v>
      </c>
    </row>
    <row r="612" spans="1:6" ht="25.5" x14ac:dyDescent="0.25">
      <c r="A612" s="83" t="s">
        <v>5893</v>
      </c>
      <c r="B612" s="83" t="s">
        <v>4530</v>
      </c>
      <c r="C612" s="82"/>
      <c r="D612" s="83" t="s">
        <v>4530</v>
      </c>
      <c r="E612" s="82">
        <v>46003.513668981483</v>
      </c>
      <c r="F612" s="83" t="s">
        <v>4505</v>
      </c>
    </row>
    <row r="613" spans="1:6" ht="25.5" x14ac:dyDescent="0.25">
      <c r="A613" s="83" t="s">
        <v>8945</v>
      </c>
      <c r="B613" s="83" t="s">
        <v>7352</v>
      </c>
      <c r="C613" s="82">
        <v>46003.513009259259</v>
      </c>
      <c r="D613" s="83" t="s">
        <v>4558</v>
      </c>
      <c r="E613" s="82"/>
      <c r="F613" s="83" t="s">
        <v>4530</v>
      </c>
    </row>
    <row r="614" spans="1:6" ht="25.5" x14ac:dyDescent="0.25">
      <c r="A614" s="83" t="s">
        <v>7354</v>
      </c>
      <c r="B614" s="83" t="s">
        <v>4530</v>
      </c>
      <c r="C614" s="82"/>
      <c r="D614" s="83" t="s">
        <v>4530</v>
      </c>
      <c r="E614" s="82">
        <v>46003.512118055558</v>
      </c>
      <c r="F614" s="83" t="s">
        <v>4505</v>
      </c>
    </row>
    <row r="615" spans="1:6" ht="25.5" x14ac:dyDescent="0.25">
      <c r="A615" s="83" t="s">
        <v>7355</v>
      </c>
      <c r="B615" s="83" t="s">
        <v>4530</v>
      </c>
      <c r="C615" s="82"/>
      <c r="D615" s="83" t="s">
        <v>4530</v>
      </c>
      <c r="E615" s="82">
        <v>46002.501168981478</v>
      </c>
      <c r="F615" s="83" t="s">
        <v>4555</v>
      </c>
    </row>
    <row r="616" spans="1:6" ht="25.5" x14ac:dyDescent="0.25">
      <c r="A616" s="83" t="s">
        <v>4891</v>
      </c>
      <c r="B616" s="83" t="s">
        <v>4530</v>
      </c>
      <c r="C616" s="82"/>
      <c r="D616" s="83" t="s">
        <v>4530</v>
      </c>
      <c r="E616" s="82">
        <v>46003.511203703703</v>
      </c>
      <c r="F616" s="83" t="s">
        <v>6619</v>
      </c>
    </row>
    <row r="617" spans="1:6" ht="25.5" x14ac:dyDescent="0.25">
      <c r="A617" s="83" t="s">
        <v>8946</v>
      </c>
      <c r="B617" s="83" t="s">
        <v>8947</v>
      </c>
      <c r="C617" s="82">
        <v>46003.509560185186</v>
      </c>
      <c r="D617" s="83" t="s">
        <v>4505</v>
      </c>
      <c r="E617" s="82"/>
      <c r="F617" s="83" t="s">
        <v>4530</v>
      </c>
    </row>
    <row r="618" spans="1:6" ht="25.5" x14ac:dyDescent="0.25">
      <c r="A618" s="83" t="s">
        <v>7361</v>
      </c>
      <c r="B618" s="83" t="s">
        <v>4530</v>
      </c>
      <c r="C618" s="82"/>
      <c r="D618" s="83" t="s">
        <v>4530</v>
      </c>
      <c r="E618" s="82">
        <v>46003.508287037039</v>
      </c>
      <c r="F618" s="83" t="s">
        <v>4505</v>
      </c>
    </row>
    <row r="619" spans="1:6" ht="25.5" x14ac:dyDescent="0.25">
      <c r="A619" s="83" t="s">
        <v>7362</v>
      </c>
      <c r="B619" s="83" t="s">
        <v>4530</v>
      </c>
      <c r="C619" s="82"/>
      <c r="D619" s="83" t="s">
        <v>4530</v>
      </c>
      <c r="E619" s="82">
        <v>46002.425833333335</v>
      </c>
      <c r="F619" s="83" t="s">
        <v>4739</v>
      </c>
    </row>
    <row r="620" spans="1:6" ht="25.5" x14ac:dyDescent="0.25">
      <c r="A620" s="83" t="s">
        <v>8948</v>
      </c>
      <c r="B620" s="83" t="s">
        <v>5454</v>
      </c>
      <c r="C620" s="82">
        <v>46003.504537037035</v>
      </c>
      <c r="D620" s="83" t="s">
        <v>4738</v>
      </c>
      <c r="E620" s="82"/>
      <c r="F620" s="83" t="s">
        <v>4530</v>
      </c>
    </row>
    <row r="621" spans="1:6" ht="25.5" x14ac:dyDescent="0.25">
      <c r="A621" s="83" t="s">
        <v>7370</v>
      </c>
      <c r="B621" s="83" t="s">
        <v>4530</v>
      </c>
      <c r="C621" s="82"/>
      <c r="D621" s="83" t="s">
        <v>4530</v>
      </c>
      <c r="E621" s="82">
        <v>46003.504004629627</v>
      </c>
      <c r="F621" s="83" t="s">
        <v>4505</v>
      </c>
    </row>
    <row r="622" spans="1:6" ht="25.5" x14ac:dyDescent="0.25">
      <c r="A622" s="83" t="s">
        <v>7371</v>
      </c>
      <c r="B622" s="83" t="s">
        <v>4530</v>
      </c>
      <c r="C622" s="82"/>
      <c r="D622" s="83" t="s">
        <v>4530</v>
      </c>
      <c r="E622" s="82">
        <v>46003.503750000003</v>
      </c>
      <c r="F622" s="83" t="s">
        <v>4505</v>
      </c>
    </row>
    <row r="623" spans="1:6" ht="25.5" x14ac:dyDescent="0.25">
      <c r="A623" s="83" t="s">
        <v>7372</v>
      </c>
      <c r="B623" s="83" t="s">
        <v>4530</v>
      </c>
      <c r="C623" s="82"/>
      <c r="D623" s="83" t="s">
        <v>4530</v>
      </c>
      <c r="E623" s="82">
        <v>46003.503171296295</v>
      </c>
      <c r="F623" s="83" t="s">
        <v>4555</v>
      </c>
    </row>
    <row r="624" spans="1:6" ht="25.5" x14ac:dyDescent="0.25">
      <c r="A624" s="83" t="s">
        <v>8949</v>
      </c>
      <c r="B624" s="83" t="s">
        <v>4832</v>
      </c>
      <c r="C624" s="82">
        <v>46003.502893518518</v>
      </c>
      <c r="D624" s="83" t="s">
        <v>4508</v>
      </c>
      <c r="E624" s="82"/>
      <c r="F624" s="83" t="s">
        <v>4530</v>
      </c>
    </row>
    <row r="625" spans="1:6" ht="25.5" x14ac:dyDescent="0.25">
      <c r="A625" s="83" t="s">
        <v>4654</v>
      </c>
      <c r="B625" s="83" t="s">
        <v>4530</v>
      </c>
      <c r="C625" s="82"/>
      <c r="D625" s="83" t="s">
        <v>4530</v>
      </c>
      <c r="E625" s="82">
        <v>46003.502314814818</v>
      </c>
      <c r="F625" s="83" t="s">
        <v>4508</v>
      </c>
    </row>
    <row r="626" spans="1:6" ht="25.5" x14ac:dyDescent="0.25">
      <c r="A626" s="83" t="s">
        <v>8950</v>
      </c>
      <c r="B626" s="83" t="s">
        <v>7378</v>
      </c>
      <c r="C626" s="82">
        <v>46003.498738425929</v>
      </c>
      <c r="D626" s="83" t="s">
        <v>8</v>
      </c>
      <c r="E626" s="82"/>
      <c r="F626" s="83" t="s">
        <v>4530</v>
      </c>
    </row>
    <row r="627" spans="1:6" ht="25.5" x14ac:dyDescent="0.25">
      <c r="A627" s="83" t="s">
        <v>8951</v>
      </c>
      <c r="B627" s="83" t="s">
        <v>7379</v>
      </c>
      <c r="C627" s="82">
        <v>46003.498067129629</v>
      </c>
      <c r="D627" s="83" t="s">
        <v>8</v>
      </c>
      <c r="E627" s="82"/>
      <c r="F627" s="83" t="s">
        <v>4530</v>
      </c>
    </row>
    <row r="628" spans="1:6" ht="25.5" x14ac:dyDescent="0.25">
      <c r="A628" s="83" t="s">
        <v>8952</v>
      </c>
      <c r="B628" s="83" t="s">
        <v>7381</v>
      </c>
      <c r="C628" s="82">
        <v>46003.497106481482</v>
      </c>
      <c r="D628" s="83" t="s">
        <v>8</v>
      </c>
      <c r="E628" s="82"/>
      <c r="F628" s="83" t="s">
        <v>4530</v>
      </c>
    </row>
    <row r="629" spans="1:6" ht="25.5" x14ac:dyDescent="0.25">
      <c r="A629" s="83" t="s">
        <v>8953</v>
      </c>
      <c r="B629" s="83" t="s">
        <v>7386</v>
      </c>
      <c r="C629" s="82">
        <v>46003.480092592596</v>
      </c>
      <c r="D629" s="83" t="s">
        <v>4667</v>
      </c>
      <c r="E629" s="82"/>
      <c r="F629" s="83" t="s">
        <v>4530</v>
      </c>
    </row>
    <row r="630" spans="1:6" ht="25.5" x14ac:dyDescent="0.25">
      <c r="A630" s="83" t="s">
        <v>8954</v>
      </c>
      <c r="B630" s="83" t="s">
        <v>7382</v>
      </c>
      <c r="C630" s="82">
        <v>46003.495196759257</v>
      </c>
      <c r="D630" s="83" t="s">
        <v>8</v>
      </c>
      <c r="E630" s="82"/>
      <c r="F630" s="83" t="s">
        <v>4530</v>
      </c>
    </row>
    <row r="631" spans="1:6" ht="25.5" x14ac:dyDescent="0.25">
      <c r="A631" s="83" t="s">
        <v>8955</v>
      </c>
      <c r="B631" s="83" t="s">
        <v>7383</v>
      </c>
      <c r="C631" s="82">
        <v>46003.494745370372</v>
      </c>
      <c r="D631" s="83" t="s">
        <v>12</v>
      </c>
      <c r="E631" s="82"/>
      <c r="F631" s="83" t="s">
        <v>4530</v>
      </c>
    </row>
    <row r="632" spans="1:6" ht="25.5" x14ac:dyDescent="0.25">
      <c r="A632" s="83" t="s">
        <v>8956</v>
      </c>
      <c r="B632" s="83" t="s">
        <v>7389</v>
      </c>
      <c r="C632" s="82">
        <v>46003.491296296299</v>
      </c>
      <c r="D632" s="83" t="s">
        <v>8</v>
      </c>
      <c r="E632" s="82"/>
      <c r="F632" s="83" t="s">
        <v>4530</v>
      </c>
    </row>
    <row r="633" spans="1:6" ht="25.5" x14ac:dyDescent="0.25">
      <c r="A633" s="83" t="s">
        <v>7390</v>
      </c>
      <c r="B633" s="83" t="s">
        <v>4530</v>
      </c>
      <c r="C633" s="82"/>
      <c r="D633" s="83" t="s">
        <v>4530</v>
      </c>
      <c r="E633" s="82">
        <v>46003.489259259259</v>
      </c>
      <c r="F633" s="83" t="s">
        <v>4762</v>
      </c>
    </row>
    <row r="634" spans="1:6" ht="25.5" x14ac:dyDescent="0.25">
      <c r="A634" s="83" t="s">
        <v>7391</v>
      </c>
      <c r="B634" s="83" t="s">
        <v>4530</v>
      </c>
      <c r="C634" s="82"/>
      <c r="D634" s="83" t="s">
        <v>4530</v>
      </c>
      <c r="E634" s="82">
        <v>46003.487974537034</v>
      </c>
      <c r="F634" s="83" t="s">
        <v>4505</v>
      </c>
    </row>
    <row r="635" spans="1:6" ht="25.5" x14ac:dyDescent="0.25">
      <c r="A635" s="83" t="s">
        <v>5412</v>
      </c>
      <c r="B635" s="83" t="s">
        <v>4530</v>
      </c>
      <c r="C635" s="82"/>
      <c r="D635" s="83" t="s">
        <v>4530</v>
      </c>
      <c r="E635" s="82">
        <v>46003.486516203702</v>
      </c>
      <c r="F635" s="83" t="s">
        <v>4550</v>
      </c>
    </row>
    <row r="636" spans="1:6" ht="25.5" x14ac:dyDescent="0.25">
      <c r="A636" s="83" t="s">
        <v>7392</v>
      </c>
      <c r="B636" s="83" t="s">
        <v>4530</v>
      </c>
      <c r="C636" s="82">
        <v>46003.48646990741</v>
      </c>
      <c r="D636" s="83" t="s">
        <v>4504</v>
      </c>
      <c r="E636" s="82">
        <v>46003.48646990741</v>
      </c>
      <c r="F636" s="83" t="s">
        <v>4504</v>
      </c>
    </row>
    <row r="637" spans="1:6" ht="25.5" x14ac:dyDescent="0.25">
      <c r="A637" s="83" t="s">
        <v>5414</v>
      </c>
      <c r="B637" s="83" t="s">
        <v>4530</v>
      </c>
      <c r="C637" s="82"/>
      <c r="D637" s="83" t="s">
        <v>4530</v>
      </c>
      <c r="E637" s="82">
        <v>46003.486273148148</v>
      </c>
      <c r="F637" s="83" t="s">
        <v>4550</v>
      </c>
    </row>
    <row r="638" spans="1:6" ht="25.5" x14ac:dyDescent="0.25">
      <c r="A638" s="83" t="s">
        <v>7393</v>
      </c>
      <c r="B638" s="83" t="s">
        <v>4530</v>
      </c>
      <c r="C638" s="82"/>
      <c r="D638" s="83" t="s">
        <v>4530</v>
      </c>
      <c r="E638" s="82">
        <v>46003.486215277779</v>
      </c>
      <c r="F638" s="83" t="s">
        <v>12</v>
      </c>
    </row>
    <row r="639" spans="1:6" ht="25.5" x14ac:dyDescent="0.25">
      <c r="A639" s="83" t="s">
        <v>8957</v>
      </c>
      <c r="B639" s="83" t="s">
        <v>7396</v>
      </c>
      <c r="C639" s="82">
        <v>46003.484571759262</v>
      </c>
      <c r="D639" s="83" t="s">
        <v>4546</v>
      </c>
      <c r="E639" s="82"/>
      <c r="F639" s="83" t="s">
        <v>4530</v>
      </c>
    </row>
    <row r="640" spans="1:6" ht="25.5" x14ac:dyDescent="0.25">
      <c r="A640" s="83" t="s">
        <v>7398</v>
      </c>
      <c r="B640" s="83" t="s">
        <v>4530</v>
      </c>
      <c r="C640" s="82"/>
      <c r="D640" s="83" t="s">
        <v>4530</v>
      </c>
      <c r="E640" s="82">
        <v>46003.482546296298</v>
      </c>
      <c r="F640" s="83" t="s">
        <v>4537</v>
      </c>
    </row>
    <row r="641" spans="1:6" ht="25.5" x14ac:dyDescent="0.25">
      <c r="A641" s="83" t="s">
        <v>7401</v>
      </c>
      <c r="B641" s="83" t="s">
        <v>4530</v>
      </c>
      <c r="C641" s="82"/>
      <c r="D641" s="83" t="s">
        <v>4530</v>
      </c>
      <c r="E641" s="82">
        <v>46003.479085648149</v>
      </c>
      <c r="F641" s="83" t="s">
        <v>8</v>
      </c>
    </row>
    <row r="642" spans="1:6" ht="25.5" x14ac:dyDescent="0.25">
      <c r="A642" s="83" t="s">
        <v>7403</v>
      </c>
      <c r="B642" s="83" t="s">
        <v>4530</v>
      </c>
      <c r="C642" s="82"/>
      <c r="D642" s="83" t="s">
        <v>4530</v>
      </c>
      <c r="E642" s="82">
        <v>46003.478819444441</v>
      </c>
      <c r="F642" s="83" t="s">
        <v>4505</v>
      </c>
    </row>
    <row r="643" spans="1:6" ht="25.5" x14ac:dyDescent="0.25">
      <c r="A643" s="83" t="s">
        <v>7404</v>
      </c>
      <c r="B643" s="83" t="s">
        <v>4530</v>
      </c>
      <c r="C643" s="82"/>
      <c r="D643" s="83" t="s">
        <v>4530</v>
      </c>
      <c r="E643" s="82">
        <v>46003.478773148148</v>
      </c>
      <c r="F643" s="83" t="s">
        <v>4505</v>
      </c>
    </row>
    <row r="644" spans="1:6" ht="25.5" x14ac:dyDescent="0.25">
      <c r="A644" s="83" t="s">
        <v>8958</v>
      </c>
      <c r="B644" s="83" t="s">
        <v>7405</v>
      </c>
      <c r="C644" s="82">
        <v>46003.478680555556</v>
      </c>
      <c r="D644" s="83" t="s">
        <v>11</v>
      </c>
      <c r="E644" s="82"/>
      <c r="F644" s="83" t="s">
        <v>4530</v>
      </c>
    </row>
    <row r="645" spans="1:6" ht="25.5" x14ac:dyDescent="0.25">
      <c r="A645" s="83" t="s">
        <v>7406</v>
      </c>
      <c r="B645" s="83" t="s">
        <v>4530</v>
      </c>
      <c r="C645" s="82"/>
      <c r="D645" s="83" t="s">
        <v>4530</v>
      </c>
      <c r="E645" s="82">
        <v>46003.478194444448</v>
      </c>
      <c r="F645" s="83" t="s">
        <v>4505</v>
      </c>
    </row>
    <row r="646" spans="1:6" ht="25.5" x14ac:dyDescent="0.25">
      <c r="A646" s="83" t="s">
        <v>8959</v>
      </c>
      <c r="B646" s="83" t="s">
        <v>7557</v>
      </c>
      <c r="C646" s="82">
        <v>46003.382407407407</v>
      </c>
      <c r="D646" s="83" t="s">
        <v>4541</v>
      </c>
      <c r="E646" s="82"/>
      <c r="F646" s="83" t="s">
        <v>4530</v>
      </c>
    </row>
    <row r="647" spans="1:6" ht="25.5" x14ac:dyDescent="0.25">
      <c r="A647" s="83" t="s">
        <v>5423</v>
      </c>
      <c r="B647" s="83" t="s">
        <v>4530</v>
      </c>
      <c r="C647" s="82"/>
      <c r="D647" s="83" t="s">
        <v>4530</v>
      </c>
      <c r="E647" s="82">
        <v>46003.477037037039</v>
      </c>
      <c r="F647" s="83" t="s">
        <v>4505</v>
      </c>
    </row>
    <row r="648" spans="1:6" ht="25.5" x14ac:dyDescent="0.25">
      <c r="A648" s="83" t="s">
        <v>8960</v>
      </c>
      <c r="B648" s="83" t="s">
        <v>7408</v>
      </c>
      <c r="C648" s="82">
        <v>46003.476481481484</v>
      </c>
      <c r="D648" s="83" t="s">
        <v>12</v>
      </c>
      <c r="E648" s="82"/>
      <c r="F648" s="83" t="s">
        <v>4530</v>
      </c>
    </row>
    <row r="649" spans="1:6" ht="25.5" x14ac:dyDescent="0.25">
      <c r="A649" s="83" t="s">
        <v>7412</v>
      </c>
      <c r="B649" s="83" t="s">
        <v>4530</v>
      </c>
      <c r="C649" s="82"/>
      <c r="D649" s="83" t="s">
        <v>4530</v>
      </c>
      <c r="E649" s="82">
        <v>46003.474780092591</v>
      </c>
      <c r="F649" s="83" t="s">
        <v>11</v>
      </c>
    </row>
    <row r="650" spans="1:6" ht="25.5" x14ac:dyDescent="0.25">
      <c r="A650" s="83" t="s">
        <v>7411</v>
      </c>
      <c r="B650" s="83" t="s">
        <v>4530</v>
      </c>
      <c r="C650" s="82"/>
      <c r="D650" s="83" t="s">
        <v>4530</v>
      </c>
      <c r="E650" s="82">
        <v>46003.474710648145</v>
      </c>
      <c r="F650" s="83" t="s">
        <v>4505</v>
      </c>
    </row>
    <row r="651" spans="1:6" ht="25.5" x14ac:dyDescent="0.25">
      <c r="A651" s="83" t="s">
        <v>7415</v>
      </c>
      <c r="B651" s="83" t="s">
        <v>4530</v>
      </c>
      <c r="C651" s="82"/>
      <c r="D651" s="83" t="s">
        <v>4530</v>
      </c>
      <c r="E651" s="82">
        <v>46003.474560185183</v>
      </c>
      <c r="F651" s="83" t="s">
        <v>8</v>
      </c>
    </row>
    <row r="652" spans="1:6" ht="25.5" x14ac:dyDescent="0.25">
      <c r="A652" s="83" t="s">
        <v>7418</v>
      </c>
      <c r="B652" s="83" t="s">
        <v>4530</v>
      </c>
      <c r="C652" s="82"/>
      <c r="D652" s="83" t="s">
        <v>4530</v>
      </c>
      <c r="E652" s="82">
        <v>46003.47347222222</v>
      </c>
      <c r="F652" s="83" t="s">
        <v>8</v>
      </c>
    </row>
    <row r="653" spans="1:6" ht="25.5" x14ac:dyDescent="0.25">
      <c r="A653" s="83" t="s">
        <v>8961</v>
      </c>
      <c r="B653" s="83" t="s">
        <v>7419</v>
      </c>
      <c r="C653" s="82">
        <v>46003.472060185188</v>
      </c>
      <c r="D653" s="83" t="s">
        <v>4541</v>
      </c>
      <c r="E653" s="82"/>
      <c r="F653" s="83" t="s">
        <v>4530</v>
      </c>
    </row>
    <row r="654" spans="1:6" ht="25.5" x14ac:dyDescent="0.25">
      <c r="A654" s="83" t="s">
        <v>8962</v>
      </c>
      <c r="B654" s="83" t="s">
        <v>7421</v>
      </c>
      <c r="C654" s="82">
        <v>46003.472002314818</v>
      </c>
      <c r="D654" s="83" t="s">
        <v>4505</v>
      </c>
      <c r="E654" s="82"/>
      <c r="F654" s="83" t="s">
        <v>4530</v>
      </c>
    </row>
    <row r="655" spans="1:6" ht="25.5" x14ac:dyDescent="0.25">
      <c r="A655" s="83" t="s">
        <v>7422</v>
      </c>
      <c r="B655" s="83" t="s">
        <v>4530</v>
      </c>
      <c r="C655" s="82"/>
      <c r="D655" s="83" t="s">
        <v>4530</v>
      </c>
      <c r="E655" s="82">
        <v>46003.471678240741</v>
      </c>
      <c r="F655" s="83" t="s">
        <v>13</v>
      </c>
    </row>
    <row r="656" spans="1:6" ht="25.5" x14ac:dyDescent="0.25">
      <c r="A656" s="83" t="s">
        <v>7423</v>
      </c>
      <c r="B656" s="83" t="s">
        <v>4530</v>
      </c>
      <c r="C656" s="82"/>
      <c r="D656" s="83" t="s">
        <v>4530</v>
      </c>
      <c r="E656" s="82">
        <v>46003.470821759256</v>
      </c>
      <c r="F656" s="83" t="s">
        <v>4505</v>
      </c>
    </row>
    <row r="657" spans="1:6" ht="25.5" x14ac:dyDescent="0.25">
      <c r="A657" s="83" t="s">
        <v>8963</v>
      </c>
      <c r="B657" s="83" t="s">
        <v>7424</v>
      </c>
      <c r="C657" s="82">
        <v>46003.470821759256</v>
      </c>
      <c r="D657" s="83" t="s">
        <v>5</v>
      </c>
      <c r="E657" s="82"/>
      <c r="F657" s="83" t="s">
        <v>4530</v>
      </c>
    </row>
    <row r="658" spans="1:6" ht="25.5" x14ac:dyDescent="0.25">
      <c r="A658" s="83" t="s">
        <v>7425</v>
      </c>
      <c r="B658" s="83" t="s">
        <v>4530</v>
      </c>
      <c r="C658" s="82"/>
      <c r="D658" s="83" t="s">
        <v>4530</v>
      </c>
      <c r="E658" s="82">
        <v>46003.469814814816</v>
      </c>
      <c r="F658" s="83" t="s">
        <v>7426</v>
      </c>
    </row>
    <row r="659" spans="1:6" ht="25.5" x14ac:dyDescent="0.25">
      <c r="A659" s="83" t="s">
        <v>8964</v>
      </c>
      <c r="B659" s="83" t="s">
        <v>7438</v>
      </c>
      <c r="C659" s="82">
        <v>46003.466157407405</v>
      </c>
      <c r="D659" s="83" t="s">
        <v>4637</v>
      </c>
      <c r="E659" s="82"/>
      <c r="F659" s="83" t="s">
        <v>4530</v>
      </c>
    </row>
    <row r="660" spans="1:6" ht="25.5" x14ac:dyDescent="0.25">
      <c r="A660" s="83" t="s">
        <v>7442</v>
      </c>
      <c r="B660" s="83" t="s">
        <v>4530</v>
      </c>
      <c r="C660" s="82"/>
      <c r="D660" s="83" t="s">
        <v>4530</v>
      </c>
      <c r="E660" s="82">
        <v>46003.464282407411</v>
      </c>
      <c r="F660" s="83" t="s">
        <v>4505</v>
      </c>
    </row>
    <row r="661" spans="1:6" ht="25.5" x14ac:dyDescent="0.25">
      <c r="A661" s="83" t="s">
        <v>8965</v>
      </c>
      <c r="B661" s="83" t="s">
        <v>7443</v>
      </c>
      <c r="C661" s="82">
        <v>46003.464421296296</v>
      </c>
      <c r="D661" s="83" t="s">
        <v>12</v>
      </c>
      <c r="E661" s="82"/>
      <c r="F661" s="83" t="s">
        <v>4530</v>
      </c>
    </row>
    <row r="662" spans="1:6" ht="25.5" x14ac:dyDescent="0.25">
      <c r="A662" s="83" t="s">
        <v>8966</v>
      </c>
      <c r="B662" s="83" t="s">
        <v>7445</v>
      </c>
      <c r="C662" s="82">
        <v>46003.464224537034</v>
      </c>
      <c r="D662" s="83" t="s">
        <v>4513</v>
      </c>
      <c r="E662" s="82"/>
      <c r="F662" s="83" t="s">
        <v>4530</v>
      </c>
    </row>
    <row r="663" spans="1:6" ht="25.5" x14ac:dyDescent="0.25">
      <c r="A663" s="83" t="s">
        <v>7450</v>
      </c>
      <c r="B663" s="83" t="s">
        <v>4530</v>
      </c>
      <c r="C663" s="82"/>
      <c r="D663" s="83" t="s">
        <v>4530</v>
      </c>
      <c r="E663" s="82">
        <v>46003.462141203701</v>
      </c>
      <c r="F663" s="83" t="s">
        <v>4505</v>
      </c>
    </row>
    <row r="664" spans="1:6" ht="25.5" x14ac:dyDescent="0.25">
      <c r="A664" s="83" t="s">
        <v>8967</v>
      </c>
      <c r="B664" s="83" t="s">
        <v>7451</v>
      </c>
      <c r="C664" s="82">
        <v>46003.459826388891</v>
      </c>
      <c r="D664" s="83" t="s">
        <v>13</v>
      </c>
      <c r="E664" s="82"/>
      <c r="F664" s="83" t="s">
        <v>4530</v>
      </c>
    </row>
    <row r="665" spans="1:6" ht="25.5" x14ac:dyDescent="0.25">
      <c r="A665" s="83" t="s">
        <v>7453</v>
      </c>
      <c r="B665" s="83" t="s">
        <v>4530</v>
      </c>
      <c r="C665" s="82"/>
      <c r="D665" s="83" t="s">
        <v>4530</v>
      </c>
      <c r="E665" s="82">
        <v>46003.459270833337</v>
      </c>
      <c r="F665" s="83" t="s">
        <v>4505</v>
      </c>
    </row>
    <row r="666" spans="1:6" ht="25.5" x14ac:dyDescent="0.25">
      <c r="A666" s="83" t="s">
        <v>7457</v>
      </c>
      <c r="B666" s="83" t="s">
        <v>4530</v>
      </c>
      <c r="C666" s="82"/>
      <c r="D666" s="83" t="s">
        <v>4530</v>
      </c>
      <c r="E666" s="82">
        <v>46003.458101851851</v>
      </c>
      <c r="F666" s="83" t="s">
        <v>13</v>
      </c>
    </row>
    <row r="667" spans="1:6" ht="25.5" x14ac:dyDescent="0.25">
      <c r="A667" s="83" t="s">
        <v>8968</v>
      </c>
      <c r="B667" s="83" t="s">
        <v>5825</v>
      </c>
      <c r="C667" s="82">
        <v>46003.457395833335</v>
      </c>
      <c r="D667" s="83" t="s">
        <v>4999</v>
      </c>
      <c r="E667" s="82"/>
      <c r="F667" s="83" t="s">
        <v>4530</v>
      </c>
    </row>
    <row r="668" spans="1:6" ht="25.5" x14ac:dyDescent="0.25">
      <c r="A668" s="83" t="s">
        <v>8969</v>
      </c>
      <c r="B668" s="83" t="s">
        <v>5030</v>
      </c>
      <c r="C668" s="82">
        <v>46003.453680555554</v>
      </c>
      <c r="D668" s="83" t="s">
        <v>8970</v>
      </c>
      <c r="E668" s="82"/>
      <c r="F668" s="83" t="s">
        <v>4530</v>
      </c>
    </row>
    <row r="669" spans="1:6" ht="25.5" x14ac:dyDescent="0.25">
      <c r="A669" s="83" t="s">
        <v>8971</v>
      </c>
      <c r="B669" s="83" t="s">
        <v>7462</v>
      </c>
      <c r="C669" s="82">
        <v>46003.453055555554</v>
      </c>
      <c r="D669" s="83" t="s">
        <v>4637</v>
      </c>
      <c r="E669" s="82"/>
      <c r="F669" s="83" t="s">
        <v>4530</v>
      </c>
    </row>
    <row r="670" spans="1:6" ht="25.5" x14ac:dyDescent="0.25">
      <c r="A670" s="83" t="s">
        <v>8972</v>
      </c>
      <c r="B670" s="83" t="s">
        <v>8973</v>
      </c>
      <c r="C670" s="82">
        <v>46003.452361111114</v>
      </c>
      <c r="D670" s="83" t="s">
        <v>4509</v>
      </c>
      <c r="E670" s="82"/>
      <c r="F670" s="83" t="s">
        <v>4530</v>
      </c>
    </row>
    <row r="671" spans="1:6" ht="25.5" x14ac:dyDescent="0.25">
      <c r="A671" s="83" t="s">
        <v>8974</v>
      </c>
      <c r="B671" s="83" t="s">
        <v>4813</v>
      </c>
      <c r="C671" s="82">
        <v>46003.45171296296</v>
      </c>
      <c r="D671" s="83" t="s">
        <v>4509</v>
      </c>
      <c r="E671" s="82"/>
      <c r="F671" s="83" t="s">
        <v>4530</v>
      </c>
    </row>
    <row r="672" spans="1:6" ht="25.5" x14ac:dyDescent="0.25">
      <c r="A672" s="83" t="s">
        <v>7465</v>
      </c>
      <c r="B672" s="83" t="s">
        <v>4530</v>
      </c>
      <c r="C672" s="82"/>
      <c r="D672" s="83" t="s">
        <v>4530</v>
      </c>
      <c r="E672" s="82">
        <v>46003.45076388889</v>
      </c>
      <c r="F672" s="83" t="s">
        <v>11</v>
      </c>
    </row>
    <row r="673" spans="1:6" ht="25.5" x14ac:dyDescent="0.25">
      <c r="A673" s="83" t="s">
        <v>8975</v>
      </c>
      <c r="B673" s="83" t="s">
        <v>5471</v>
      </c>
      <c r="C673" s="82">
        <v>46003.449699074074</v>
      </c>
      <c r="D673" s="83" t="s">
        <v>6</v>
      </c>
      <c r="E673" s="82"/>
      <c r="F673" s="83" t="s">
        <v>4530</v>
      </c>
    </row>
    <row r="674" spans="1:6" ht="25.5" x14ac:dyDescent="0.25">
      <c r="A674" s="83" t="s">
        <v>7466</v>
      </c>
      <c r="B674" s="83" t="s">
        <v>4530</v>
      </c>
      <c r="C674" s="82"/>
      <c r="D674" s="83" t="s">
        <v>4530</v>
      </c>
      <c r="E674" s="82">
        <v>46003.449675925927</v>
      </c>
      <c r="F674" s="83" t="s">
        <v>13</v>
      </c>
    </row>
    <row r="675" spans="1:6" ht="25.5" x14ac:dyDescent="0.25">
      <c r="A675" s="83" t="s">
        <v>7472</v>
      </c>
      <c r="B675" s="83" t="s">
        <v>4530</v>
      </c>
      <c r="C675" s="82"/>
      <c r="D675" s="83" t="s">
        <v>4530</v>
      </c>
      <c r="E675" s="82">
        <v>46003.445543981485</v>
      </c>
      <c r="F675" s="83" t="s">
        <v>12</v>
      </c>
    </row>
    <row r="676" spans="1:6" ht="25.5" x14ac:dyDescent="0.25">
      <c r="A676" s="83" t="s">
        <v>7476</v>
      </c>
      <c r="B676" s="83" t="s">
        <v>4530</v>
      </c>
      <c r="C676" s="82"/>
      <c r="D676" s="83" t="s">
        <v>4530</v>
      </c>
      <c r="E676" s="82">
        <v>46003.337245370371</v>
      </c>
      <c r="F676" s="83" t="s">
        <v>4667</v>
      </c>
    </row>
    <row r="677" spans="1:6" ht="25.5" x14ac:dyDescent="0.25">
      <c r="A677" s="83" t="s">
        <v>8976</v>
      </c>
      <c r="B677" s="83" t="s">
        <v>5588</v>
      </c>
      <c r="C677" s="82">
        <v>46003.443599537037</v>
      </c>
      <c r="D677" s="83" t="s">
        <v>8</v>
      </c>
      <c r="E677" s="82"/>
      <c r="F677" s="83" t="s">
        <v>4530</v>
      </c>
    </row>
    <row r="678" spans="1:6" ht="25.5" x14ac:dyDescent="0.25">
      <c r="A678" s="83" t="s">
        <v>7478</v>
      </c>
      <c r="B678" s="83" t="s">
        <v>4530</v>
      </c>
      <c r="C678" s="82"/>
      <c r="D678" s="83" t="s">
        <v>4530</v>
      </c>
      <c r="E678" s="82">
        <v>46003.442106481481</v>
      </c>
      <c r="F678" s="83" t="s">
        <v>8</v>
      </c>
    </row>
    <row r="679" spans="1:6" ht="25.5" x14ac:dyDescent="0.25">
      <c r="A679" s="83" t="s">
        <v>7480</v>
      </c>
      <c r="B679" s="83" t="s">
        <v>4530</v>
      </c>
      <c r="C679" s="82"/>
      <c r="D679" s="83" t="s">
        <v>4530</v>
      </c>
      <c r="E679" s="82">
        <v>46003.441759259258</v>
      </c>
      <c r="F679" s="83" t="s">
        <v>12</v>
      </c>
    </row>
    <row r="680" spans="1:6" ht="25.5" x14ac:dyDescent="0.25">
      <c r="A680" s="83" t="s">
        <v>8977</v>
      </c>
      <c r="B680" s="83" t="s">
        <v>7482</v>
      </c>
      <c r="C680" s="82">
        <v>46003.44085648148</v>
      </c>
      <c r="D680" s="83" t="s">
        <v>4999</v>
      </c>
      <c r="E680" s="82"/>
      <c r="F680" s="83" t="s">
        <v>4530</v>
      </c>
    </row>
    <row r="681" spans="1:6" ht="25.5" x14ac:dyDescent="0.25">
      <c r="A681" s="83" t="s">
        <v>8978</v>
      </c>
      <c r="B681" s="83" t="s">
        <v>5903</v>
      </c>
      <c r="C681" s="82">
        <v>46003.437569444446</v>
      </c>
      <c r="D681" s="83" t="s">
        <v>4505</v>
      </c>
      <c r="E681" s="82"/>
      <c r="F681" s="83" t="s">
        <v>4530</v>
      </c>
    </row>
    <row r="682" spans="1:6" ht="25.5" x14ac:dyDescent="0.25">
      <c r="A682" s="83" t="s">
        <v>8979</v>
      </c>
      <c r="B682" s="83" t="s">
        <v>5903</v>
      </c>
      <c r="C682" s="82">
        <v>46001.690300925926</v>
      </c>
      <c r="D682" s="83" t="s">
        <v>7</v>
      </c>
      <c r="E682" s="82"/>
      <c r="F682" s="83" t="s">
        <v>4530</v>
      </c>
    </row>
    <row r="683" spans="1:6" ht="25.5" x14ac:dyDescent="0.25">
      <c r="A683" s="83" t="s">
        <v>7487</v>
      </c>
      <c r="B683" s="83" t="s">
        <v>4530</v>
      </c>
      <c r="C683" s="82"/>
      <c r="D683" s="83" t="s">
        <v>4530</v>
      </c>
      <c r="E683" s="82">
        <v>46003.435497685183</v>
      </c>
      <c r="F683" s="83" t="s">
        <v>5</v>
      </c>
    </row>
    <row r="684" spans="1:6" ht="25.5" x14ac:dyDescent="0.25">
      <c r="A684" s="83" t="s">
        <v>8980</v>
      </c>
      <c r="B684" s="83" t="s">
        <v>7488</v>
      </c>
      <c r="C684" s="82">
        <v>46003.434421296297</v>
      </c>
      <c r="D684" s="83" t="s">
        <v>5</v>
      </c>
      <c r="E684" s="82"/>
      <c r="F684" s="83" t="s">
        <v>4530</v>
      </c>
    </row>
    <row r="685" spans="1:6" ht="25.5" x14ac:dyDescent="0.25">
      <c r="A685" s="83" t="s">
        <v>7489</v>
      </c>
      <c r="B685" s="83" t="s">
        <v>4530</v>
      </c>
      <c r="C685" s="82"/>
      <c r="D685" s="83" t="s">
        <v>4530</v>
      </c>
      <c r="E685" s="82">
        <v>46003.434363425928</v>
      </c>
      <c r="F685" s="83" t="s">
        <v>13</v>
      </c>
    </row>
    <row r="686" spans="1:6" ht="25.5" x14ac:dyDescent="0.25">
      <c r="A686" s="83" t="s">
        <v>7490</v>
      </c>
      <c r="B686" s="83" t="s">
        <v>4530</v>
      </c>
      <c r="C686" s="82"/>
      <c r="D686" s="83" t="s">
        <v>4530</v>
      </c>
      <c r="E686" s="82">
        <v>46003.433692129627</v>
      </c>
      <c r="F686" s="83" t="s">
        <v>12</v>
      </c>
    </row>
    <row r="687" spans="1:6" ht="25.5" x14ac:dyDescent="0.25">
      <c r="A687" s="83" t="s">
        <v>7492</v>
      </c>
      <c r="B687" s="83" t="s">
        <v>4530</v>
      </c>
      <c r="C687" s="82"/>
      <c r="D687" s="83" t="s">
        <v>4530</v>
      </c>
      <c r="E687" s="82">
        <v>46003.433020833334</v>
      </c>
      <c r="F687" s="83" t="s">
        <v>13</v>
      </c>
    </row>
    <row r="688" spans="1:6" ht="25.5" x14ac:dyDescent="0.25">
      <c r="A688" s="83" t="s">
        <v>7493</v>
      </c>
      <c r="B688" s="83" t="s">
        <v>4530</v>
      </c>
      <c r="C688" s="82"/>
      <c r="D688" s="83" t="s">
        <v>4530</v>
      </c>
      <c r="E688" s="82">
        <v>46003.43241898148</v>
      </c>
      <c r="F688" s="83" t="s">
        <v>4505</v>
      </c>
    </row>
    <row r="689" spans="1:6" ht="25.5" x14ac:dyDescent="0.25">
      <c r="A689" s="83" t="s">
        <v>5573</v>
      </c>
      <c r="B689" s="83" t="s">
        <v>4530</v>
      </c>
      <c r="C689" s="82"/>
      <c r="D689" s="83" t="s">
        <v>4530</v>
      </c>
      <c r="E689" s="82">
        <v>46003.430127314816</v>
      </c>
      <c r="F689" s="83" t="s">
        <v>4505</v>
      </c>
    </row>
    <row r="690" spans="1:6" ht="25.5" x14ac:dyDescent="0.25">
      <c r="A690" s="83" t="s">
        <v>8981</v>
      </c>
      <c r="B690" s="83" t="s">
        <v>7496</v>
      </c>
      <c r="C690" s="82">
        <v>46003.429189814815</v>
      </c>
      <c r="D690" s="83" t="s">
        <v>4541</v>
      </c>
      <c r="E690" s="82"/>
      <c r="F690" s="83" t="s">
        <v>4530</v>
      </c>
    </row>
    <row r="691" spans="1:6" ht="25.5" x14ac:dyDescent="0.25">
      <c r="A691" s="83" t="s">
        <v>8982</v>
      </c>
      <c r="B691" s="83" t="s">
        <v>7499</v>
      </c>
      <c r="C691" s="82">
        <v>46003.424097222225</v>
      </c>
      <c r="D691" s="83" t="s">
        <v>13</v>
      </c>
      <c r="E691" s="82"/>
      <c r="F691" s="83" t="s">
        <v>4530</v>
      </c>
    </row>
    <row r="692" spans="1:6" ht="25.5" x14ac:dyDescent="0.25">
      <c r="A692" s="83" t="s">
        <v>8983</v>
      </c>
      <c r="B692" s="83" t="s">
        <v>6100</v>
      </c>
      <c r="C692" s="82">
        <v>46003.420960648145</v>
      </c>
      <c r="D692" s="83" t="s">
        <v>4505</v>
      </c>
      <c r="E692" s="82"/>
      <c r="F692" s="83" t="s">
        <v>4530</v>
      </c>
    </row>
    <row r="693" spans="1:6" ht="25.5" x14ac:dyDescent="0.25">
      <c r="A693" s="83" t="s">
        <v>7500</v>
      </c>
      <c r="B693" s="83" t="s">
        <v>4530</v>
      </c>
      <c r="C693" s="82"/>
      <c r="D693" s="83" t="s">
        <v>4530</v>
      </c>
      <c r="E693" s="82">
        <v>46003.418819444443</v>
      </c>
      <c r="F693" s="83" t="s">
        <v>4547</v>
      </c>
    </row>
    <row r="694" spans="1:6" ht="25.5" x14ac:dyDescent="0.25">
      <c r="A694" s="83" t="s">
        <v>8984</v>
      </c>
      <c r="B694" s="83" t="s">
        <v>4530</v>
      </c>
      <c r="C694" s="82"/>
      <c r="D694" s="83" t="s">
        <v>4530</v>
      </c>
      <c r="E694" s="82">
        <v>46003.418657407405</v>
      </c>
      <c r="F694" s="83" t="s">
        <v>4743</v>
      </c>
    </row>
    <row r="695" spans="1:6" ht="25.5" x14ac:dyDescent="0.25">
      <c r="A695" s="83" t="s">
        <v>8985</v>
      </c>
      <c r="B695" s="83" t="s">
        <v>7502</v>
      </c>
      <c r="C695" s="82">
        <v>46003.416562500002</v>
      </c>
      <c r="D695" s="83" t="s">
        <v>4624</v>
      </c>
      <c r="E695" s="82"/>
      <c r="F695" s="83" t="s">
        <v>4530</v>
      </c>
    </row>
    <row r="696" spans="1:6" ht="25.5" x14ac:dyDescent="0.25">
      <c r="A696" s="83" t="s">
        <v>8986</v>
      </c>
      <c r="B696" s="83" t="s">
        <v>7504</v>
      </c>
      <c r="C696" s="82">
        <v>46003.415960648148</v>
      </c>
      <c r="D696" s="83" t="s">
        <v>4505</v>
      </c>
      <c r="E696" s="82"/>
      <c r="F696" s="83" t="s">
        <v>4530</v>
      </c>
    </row>
    <row r="697" spans="1:6" ht="25.5" x14ac:dyDescent="0.25">
      <c r="A697" s="83" t="s">
        <v>7508</v>
      </c>
      <c r="B697" s="83" t="s">
        <v>4530</v>
      </c>
      <c r="C697" s="82"/>
      <c r="D697" s="83" t="s">
        <v>4530</v>
      </c>
      <c r="E697" s="82">
        <v>46003.414212962962</v>
      </c>
      <c r="F697" s="83" t="s">
        <v>12</v>
      </c>
    </row>
    <row r="698" spans="1:6" ht="25.5" x14ac:dyDescent="0.25">
      <c r="A698" s="83" t="s">
        <v>8987</v>
      </c>
      <c r="B698" s="83" t="s">
        <v>7509</v>
      </c>
      <c r="C698" s="82">
        <v>46003.413275462961</v>
      </c>
      <c r="D698" s="83" t="s">
        <v>4739</v>
      </c>
      <c r="E698" s="82"/>
      <c r="F698" s="83" t="s">
        <v>4530</v>
      </c>
    </row>
    <row r="699" spans="1:6" ht="25.5" x14ac:dyDescent="0.25">
      <c r="A699" s="83" t="s">
        <v>8988</v>
      </c>
      <c r="B699" s="83" t="s">
        <v>7513</v>
      </c>
      <c r="C699" s="82">
        <v>46003.406875000001</v>
      </c>
      <c r="D699" s="83" t="s">
        <v>4532</v>
      </c>
      <c r="E699" s="82"/>
      <c r="F699" s="83" t="s">
        <v>4530</v>
      </c>
    </row>
    <row r="700" spans="1:6" ht="25.5" x14ac:dyDescent="0.25">
      <c r="A700" s="83" t="s">
        <v>5351</v>
      </c>
      <c r="B700" s="83" t="s">
        <v>4530</v>
      </c>
      <c r="C700" s="82"/>
      <c r="D700" s="83" t="s">
        <v>4530</v>
      </c>
      <c r="E700" s="82">
        <v>46003.405844907407</v>
      </c>
      <c r="F700" s="83" t="s">
        <v>4505</v>
      </c>
    </row>
    <row r="701" spans="1:6" ht="25.5" x14ac:dyDescent="0.25">
      <c r="A701" s="83" t="s">
        <v>8989</v>
      </c>
      <c r="B701" s="83" t="s">
        <v>7516</v>
      </c>
      <c r="C701" s="82">
        <v>46003.403969907406</v>
      </c>
      <c r="D701" s="83" t="s">
        <v>6</v>
      </c>
      <c r="E701" s="82"/>
      <c r="F701" s="83" t="s">
        <v>4530</v>
      </c>
    </row>
    <row r="702" spans="1:6" ht="25.5" x14ac:dyDescent="0.25">
      <c r="A702" s="83" t="s">
        <v>7518</v>
      </c>
      <c r="B702" s="83" t="s">
        <v>4530</v>
      </c>
      <c r="C702" s="82"/>
      <c r="D702" s="83" t="s">
        <v>4530</v>
      </c>
      <c r="E702" s="82">
        <v>46003.403645833336</v>
      </c>
      <c r="F702" s="83" t="s">
        <v>4505</v>
      </c>
    </row>
    <row r="703" spans="1:6" ht="25.5" x14ac:dyDescent="0.25">
      <c r="A703" s="83" t="s">
        <v>7519</v>
      </c>
      <c r="B703" s="83" t="s">
        <v>4530</v>
      </c>
      <c r="C703" s="82"/>
      <c r="D703" s="83" t="s">
        <v>4530</v>
      </c>
      <c r="E703" s="82">
        <v>46003.403483796297</v>
      </c>
      <c r="F703" s="83" t="s">
        <v>6</v>
      </c>
    </row>
    <row r="704" spans="1:6" ht="25.5" x14ac:dyDescent="0.25">
      <c r="A704" s="83" t="s">
        <v>8990</v>
      </c>
      <c r="B704" s="83" t="s">
        <v>5543</v>
      </c>
      <c r="C704" s="82">
        <v>46003.403287037036</v>
      </c>
      <c r="D704" s="83" t="s">
        <v>6618</v>
      </c>
      <c r="E704" s="82"/>
      <c r="F704" s="83" t="s">
        <v>4530</v>
      </c>
    </row>
    <row r="705" spans="1:6" ht="25.5" x14ac:dyDescent="0.25">
      <c r="A705" s="83" t="s">
        <v>7520</v>
      </c>
      <c r="B705" s="83" t="s">
        <v>4530</v>
      </c>
      <c r="C705" s="82"/>
      <c r="D705" s="83" t="s">
        <v>4530</v>
      </c>
      <c r="E705" s="82">
        <v>46003.389363425929</v>
      </c>
      <c r="F705" s="83" t="s">
        <v>6</v>
      </c>
    </row>
    <row r="706" spans="1:6" ht="25.5" x14ac:dyDescent="0.25">
      <c r="A706" s="83" t="s">
        <v>8991</v>
      </c>
      <c r="B706" s="83" t="s">
        <v>7521</v>
      </c>
      <c r="C706" s="82">
        <v>46003.402511574073</v>
      </c>
      <c r="D706" s="83" t="s">
        <v>13</v>
      </c>
      <c r="E706" s="82"/>
      <c r="F706" s="83" t="s">
        <v>4530</v>
      </c>
    </row>
    <row r="707" spans="1:6" ht="25.5" x14ac:dyDescent="0.25">
      <c r="A707" s="83" t="s">
        <v>7523</v>
      </c>
      <c r="B707" s="83" t="s">
        <v>4530</v>
      </c>
      <c r="C707" s="82"/>
      <c r="D707" s="83" t="s">
        <v>4530</v>
      </c>
      <c r="E707" s="82">
        <v>46003.401956018519</v>
      </c>
      <c r="F707" s="83" t="s">
        <v>4505</v>
      </c>
    </row>
    <row r="708" spans="1:6" ht="38.25" x14ac:dyDescent="0.25">
      <c r="A708" s="83" t="s">
        <v>8992</v>
      </c>
      <c r="B708" s="83" t="s">
        <v>6065</v>
      </c>
      <c r="C708" s="82">
        <v>46003.401712962965</v>
      </c>
      <c r="D708" s="83" t="s">
        <v>5730</v>
      </c>
      <c r="E708" s="82"/>
      <c r="F708" s="83" t="s">
        <v>4530</v>
      </c>
    </row>
    <row r="709" spans="1:6" ht="25.5" x14ac:dyDescent="0.25">
      <c r="A709" s="83" t="s">
        <v>7524</v>
      </c>
      <c r="B709" s="83" t="s">
        <v>4530</v>
      </c>
      <c r="C709" s="82"/>
      <c r="D709" s="83" t="s">
        <v>4530</v>
      </c>
      <c r="E709" s="82">
        <v>46003.401712962965</v>
      </c>
      <c r="F709" s="83" t="s">
        <v>12</v>
      </c>
    </row>
    <row r="710" spans="1:6" ht="25.5" x14ac:dyDescent="0.25">
      <c r="A710" s="83" t="s">
        <v>8993</v>
      </c>
      <c r="B710" s="83" t="s">
        <v>5897</v>
      </c>
      <c r="C710" s="82">
        <v>46003.401261574072</v>
      </c>
      <c r="D710" s="83" t="s">
        <v>4505</v>
      </c>
      <c r="E710" s="82"/>
      <c r="F710" s="83" t="s">
        <v>4530</v>
      </c>
    </row>
    <row r="711" spans="1:6" ht="25.5" x14ac:dyDescent="0.25">
      <c r="A711" s="83" t="s">
        <v>7526</v>
      </c>
      <c r="B711" s="83" t="s">
        <v>4530</v>
      </c>
      <c r="C711" s="82"/>
      <c r="D711" s="83" t="s">
        <v>4530</v>
      </c>
      <c r="E711" s="82">
        <v>46003.400960648149</v>
      </c>
      <c r="F711" s="83" t="s">
        <v>4505</v>
      </c>
    </row>
    <row r="712" spans="1:6" ht="25.5" x14ac:dyDescent="0.25">
      <c r="A712" s="83" t="s">
        <v>8994</v>
      </c>
      <c r="B712" s="83" t="s">
        <v>7528</v>
      </c>
      <c r="C712" s="82">
        <v>46003.399907407409</v>
      </c>
      <c r="D712" s="83" t="s">
        <v>4508</v>
      </c>
      <c r="E712" s="82"/>
      <c r="F712" s="83" t="s">
        <v>4530</v>
      </c>
    </row>
    <row r="713" spans="1:6" ht="25.5" x14ac:dyDescent="0.25">
      <c r="A713" s="83" t="s">
        <v>8995</v>
      </c>
      <c r="B713" s="83" t="s">
        <v>7530</v>
      </c>
      <c r="C713" s="82">
        <v>46003.399710648147</v>
      </c>
      <c r="D713" s="83" t="s">
        <v>4508</v>
      </c>
      <c r="E713" s="82"/>
      <c r="F713" s="83" t="s">
        <v>4530</v>
      </c>
    </row>
    <row r="714" spans="1:6" ht="25.5" x14ac:dyDescent="0.25">
      <c r="A714" s="83" t="s">
        <v>4650</v>
      </c>
      <c r="B714" s="83" t="s">
        <v>4530</v>
      </c>
      <c r="C714" s="82"/>
      <c r="D714" s="83" t="s">
        <v>4530</v>
      </c>
      <c r="E714" s="82">
        <v>46003.399421296293</v>
      </c>
      <c r="F714" s="83" t="s">
        <v>4505</v>
      </c>
    </row>
    <row r="715" spans="1:6" ht="25.5" x14ac:dyDescent="0.25">
      <c r="A715" s="83" t="s">
        <v>8996</v>
      </c>
      <c r="B715" s="83" t="s">
        <v>6007</v>
      </c>
      <c r="C715" s="82">
        <v>46003.399108796293</v>
      </c>
      <c r="D715" s="83" t="s">
        <v>4516</v>
      </c>
      <c r="E715" s="82"/>
      <c r="F715" s="83" t="s">
        <v>4530</v>
      </c>
    </row>
    <row r="716" spans="1:6" ht="25.5" x14ac:dyDescent="0.25">
      <c r="A716" s="83" t="s">
        <v>5352</v>
      </c>
      <c r="B716" s="83" t="s">
        <v>4530</v>
      </c>
      <c r="C716" s="82"/>
      <c r="D716" s="83" t="s">
        <v>4530</v>
      </c>
      <c r="E716" s="82">
        <v>46003.398912037039</v>
      </c>
      <c r="F716" s="83" t="s">
        <v>8799</v>
      </c>
    </row>
    <row r="717" spans="1:6" ht="25.5" x14ac:dyDescent="0.25">
      <c r="A717" s="83" t="s">
        <v>8997</v>
      </c>
      <c r="B717" s="83" t="s">
        <v>6007</v>
      </c>
      <c r="C717" s="82">
        <v>46003.397546296299</v>
      </c>
      <c r="D717" s="83" t="s">
        <v>8998</v>
      </c>
      <c r="E717" s="82"/>
      <c r="F717" s="83" t="s">
        <v>4530</v>
      </c>
    </row>
    <row r="718" spans="1:6" ht="25.5" x14ac:dyDescent="0.25">
      <c r="A718" s="83" t="s">
        <v>7539</v>
      </c>
      <c r="B718" s="83" t="s">
        <v>4530</v>
      </c>
      <c r="C718" s="82">
        <v>46003.395856481482</v>
      </c>
      <c r="D718" s="83" t="s">
        <v>4504</v>
      </c>
      <c r="E718" s="82">
        <v>46003.395856481482</v>
      </c>
      <c r="F718" s="83" t="s">
        <v>4504</v>
      </c>
    </row>
    <row r="719" spans="1:6" ht="25.5" x14ac:dyDescent="0.25">
      <c r="A719" s="83" t="s">
        <v>7540</v>
      </c>
      <c r="B719" s="83" t="s">
        <v>4530</v>
      </c>
      <c r="C719" s="82"/>
      <c r="D719" s="83" t="s">
        <v>4530</v>
      </c>
      <c r="E719" s="82">
        <v>46003.391886574071</v>
      </c>
      <c r="F719" s="83" t="s">
        <v>8</v>
      </c>
    </row>
    <row r="720" spans="1:6" ht="25.5" x14ac:dyDescent="0.25">
      <c r="A720" s="83" t="s">
        <v>7541</v>
      </c>
      <c r="B720" s="83" t="s">
        <v>4530</v>
      </c>
      <c r="C720" s="82"/>
      <c r="D720" s="83" t="s">
        <v>4530</v>
      </c>
      <c r="E720" s="82">
        <v>46003.359722222223</v>
      </c>
      <c r="F720" s="83" t="s">
        <v>5</v>
      </c>
    </row>
    <row r="721" spans="1:6" ht="25.5" x14ac:dyDescent="0.25">
      <c r="A721" s="83" t="s">
        <v>7542</v>
      </c>
      <c r="B721" s="83" t="s">
        <v>4530</v>
      </c>
      <c r="C721" s="82"/>
      <c r="D721" s="83" t="s">
        <v>4530</v>
      </c>
      <c r="E721" s="82">
        <v>46003.389467592591</v>
      </c>
      <c r="F721" s="83" t="s">
        <v>6</v>
      </c>
    </row>
    <row r="722" spans="1:6" ht="25.5" x14ac:dyDescent="0.25">
      <c r="A722" s="83" t="s">
        <v>7543</v>
      </c>
      <c r="B722" s="83" t="s">
        <v>4530</v>
      </c>
      <c r="C722" s="82"/>
      <c r="D722" s="83" t="s">
        <v>4530</v>
      </c>
      <c r="E722" s="82">
        <v>46003.384756944448</v>
      </c>
      <c r="F722" s="83" t="s">
        <v>8999</v>
      </c>
    </row>
    <row r="723" spans="1:6" ht="25.5" x14ac:dyDescent="0.25">
      <c r="A723" s="83" t="s">
        <v>7544</v>
      </c>
      <c r="B723" s="83" t="s">
        <v>4530</v>
      </c>
      <c r="C723" s="82"/>
      <c r="D723" s="83" t="s">
        <v>4530</v>
      </c>
      <c r="E723" s="82">
        <v>46002.607789351852</v>
      </c>
      <c r="F723" s="83" t="s">
        <v>12</v>
      </c>
    </row>
    <row r="724" spans="1:6" ht="25.5" x14ac:dyDescent="0.25">
      <c r="A724" s="83" t="s">
        <v>7546</v>
      </c>
      <c r="B724" s="83" t="s">
        <v>4530</v>
      </c>
      <c r="C724" s="82"/>
      <c r="D724" s="83" t="s">
        <v>4530</v>
      </c>
      <c r="E724" s="82">
        <v>46003.388472222221</v>
      </c>
      <c r="F724" s="83" t="s">
        <v>6</v>
      </c>
    </row>
    <row r="725" spans="1:6" ht="25.5" x14ac:dyDescent="0.25">
      <c r="A725" s="83" t="s">
        <v>7547</v>
      </c>
      <c r="B725" s="83" t="s">
        <v>4530</v>
      </c>
      <c r="C725" s="82">
        <v>46003.38821759259</v>
      </c>
      <c r="D725" s="83" t="s">
        <v>4504</v>
      </c>
      <c r="E725" s="82">
        <v>46003.38821759259</v>
      </c>
      <c r="F725" s="83" t="s">
        <v>4504</v>
      </c>
    </row>
    <row r="726" spans="1:6" ht="25.5" x14ac:dyDescent="0.25">
      <c r="A726" s="83" t="s">
        <v>9000</v>
      </c>
      <c r="B726" s="83" t="s">
        <v>7552</v>
      </c>
      <c r="C726" s="82">
        <v>46003.385057870371</v>
      </c>
      <c r="D726" s="83" t="s">
        <v>4541</v>
      </c>
      <c r="E726" s="82"/>
      <c r="F726" s="83" t="s">
        <v>4530</v>
      </c>
    </row>
    <row r="727" spans="1:6" ht="25.5" x14ac:dyDescent="0.25">
      <c r="A727" s="83" t="s">
        <v>7556</v>
      </c>
      <c r="B727" s="83" t="s">
        <v>4530</v>
      </c>
      <c r="C727" s="82">
        <v>46003.383009259262</v>
      </c>
      <c r="D727" s="83" t="s">
        <v>4504</v>
      </c>
      <c r="E727" s="82">
        <v>46003.383009259262</v>
      </c>
      <c r="F727" s="83" t="s">
        <v>4504</v>
      </c>
    </row>
    <row r="728" spans="1:6" ht="25.5" x14ac:dyDescent="0.25">
      <c r="A728" s="83" t="s">
        <v>9001</v>
      </c>
      <c r="B728" s="83" t="s">
        <v>7555</v>
      </c>
      <c r="C728" s="82">
        <v>46003.382974537039</v>
      </c>
      <c r="D728" s="83" t="s">
        <v>11</v>
      </c>
      <c r="E728" s="82"/>
      <c r="F728" s="83" t="s">
        <v>4530</v>
      </c>
    </row>
    <row r="729" spans="1:6" ht="25.5" x14ac:dyDescent="0.25">
      <c r="A729" s="83" t="s">
        <v>9002</v>
      </c>
      <c r="B729" s="83" t="s">
        <v>7559</v>
      </c>
      <c r="C729" s="82">
        <v>46003.382407407407</v>
      </c>
      <c r="D729" s="83" t="s">
        <v>4739</v>
      </c>
      <c r="E729" s="82"/>
      <c r="F729" s="83" t="s">
        <v>4530</v>
      </c>
    </row>
    <row r="730" spans="1:6" ht="25.5" x14ac:dyDescent="0.25">
      <c r="A730" s="83" t="s">
        <v>9003</v>
      </c>
      <c r="B730" s="83" t="s">
        <v>7561</v>
      </c>
      <c r="C730" s="82">
        <v>46003.380185185182</v>
      </c>
      <c r="D730" s="83" t="s">
        <v>11</v>
      </c>
      <c r="E730" s="82"/>
      <c r="F730" s="83" t="s">
        <v>4530</v>
      </c>
    </row>
    <row r="731" spans="1:6" ht="25.5" x14ac:dyDescent="0.25">
      <c r="A731" s="83" t="s">
        <v>7565</v>
      </c>
      <c r="B731" s="83" t="s">
        <v>4530</v>
      </c>
      <c r="C731" s="82"/>
      <c r="D731" s="83" t="s">
        <v>4530</v>
      </c>
      <c r="E731" s="82">
        <v>46003.374212962961</v>
      </c>
      <c r="F731" s="83" t="s">
        <v>4505</v>
      </c>
    </row>
    <row r="732" spans="1:6" ht="25.5" x14ac:dyDescent="0.25">
      <c r="A732" s="83" t="s">
        <v>5206</v>
      </c>
      <c r="B732" s="83" t="s">
        <v>4530</v>
      </c>
      <c r="C732" s="82"/>
      <c r="D732" s="83" t="s">
        <v>4530</v>
      </c>
      <c r="E732" s="82">
        <v>46003.371111111112</v>
      </c>
      <c r="F732" s="83" t="s">
        <v>5003</v>
      </c>
    </row>
    <row r="733" spans="1:6" ht="25.5" x14ac:dyDescent="0.25">
      <c r="A733" s="83" t="s">
        <v>5341</v>
      </c>
      <c r="B733" s="83" t="s">
        <v>4530</v>
      </c>
      <c r="C733" s="82"/>
      <c r="D733" s="83" t="s">
        <v>4530</v>
      </c>
      <c r="E733" s="82">
        <v>46001.340381944443</v>
      </c>
      <c r="F733" s="83" t="s">
        <v>4505</v>
      </c>
    </row>
    <row r="734" spans="1:6" ht="25.5" x14ac:dyDescent="0.25">
      <c r="A734" s="83" t="s">
        <v>9004</v>
      </c>
      <c r="B734" s="83" t="s">
        <v>7572</v>
      </c>
      <c r="C734" s="82">
        <v>46003.36923611111</v>
      </c>
      <c r="D734" s="83" t="s">
        <v>4555</v>
      </c>
      <c r="E734" s="82"/>
      <c r="F734" s="83" t="s">
        <v>4530</v>
      </c>
    </row>
    <row r="735" spans="1:6" ht="25.5" x14ac:dyDescent="0.25">
      <c r="A735" s="83" t="s">
        <v>9005</v>
      </c>
      <c r="B735" s="83" t="s">
        <v>7574</v>
      </c>
      <c r="C735" s="82">
        <v>46003.368726851855</v>
      </c>
      <c r="D735" s="83" t="s">
        <v>4555</v>
      </c>
      <c r="E735" s="82"/>
      <c r="F735" s="83" t="s">
        <v>4530</v>
      </c>
    </row>
    <row r="736" spans="1:6" ht="25.5" x14ac:dyDescent="0.25">
      <c r="A736" s="83" t="s">
        <v>9006</v>
      </c>
      <c r="B736" s="83" t="s">
        <v>7575</v>
      </c>
      <c r="C736" s="82">
        <v>46003.366967592592</v>
      </c>
      <c r="D736" s="83" t="s">
        <v>4513</v>
      </c>
      <c r="E736" s="82"/>
      <c r="F736" s="83" t="s">
        <v>4530</v>
      </c>
    </row>
    <row r="737" spans="1:6" ht="25.5" x14ac:dyDescent="0.25">
      <c r="A737" s="83" t="s">
        <v>9007</v>
      </c>
      <c r="B737" s="83" t="s">
        <v>7578</v>
      </c>
      <c r="C737" s="82">
        <v>46003.366331018522</v>
      </c>
      <c r="D737" s="83" t="s">
        <v>4531</v>
      </c>
      <c r="E737" s="82"/>
      <c r="F737" s="83" t="s">
        <v>4530</v>
      </c>
    </row>
    <row r="738" spans="1:6" ht="25.5" x14ac:dyDescent="0.25">
      <c r="A738" s="83" t="s">
        <v>9008</v>
      </c>
      <c r="B738" s="83" t="s">
        <v>7582</v>
      </c>
      <c r="C738" s="82">
        <v>46003.36309027778</v>
      </c>
      <c r="D738" s="83" t="s">
        <v>4513</v>
      </c>
      <c r="E738" s="82"/>
      <c r="F738" s="83" t="s">
        <v>4530</v>
      </c>
    </row>
    <row r="739" spans="1:6" ht="25.5" x14ac:dyDescent="0.25">
      <c r="A739" s="83" t="s">
        <v>9009</v>
      </c>
      <c r="B739" s="83" t="s">
        <v>7583</v>
      </c>
      <c r="C739" s="82">
        <v>46003.361666666664</v>
      </c>
      <c r="D739" s="83" t="s">
        <v>4739</v>
      </c>
      <c r="E739" s="82"/>
      <c r="F739" s="83" t="s">
        <v>4530</v>
      </c>
    </row>
    <row r="740" spans="1:6" ht="25.5" x14ac:dyDescent="0.25">
      <c r="A740" s="83" t="s">
        <v>9010</v>
      </c>
      <c r="B740" s="83" t="s">
        <v>7585</v>
      </c>
      <c r="C740" s="82">
        <v>46003.359837962962</v>
      </c>
      <c r="D740" s="83" t="s">
        <v>11</v>
      </c>
      <c r="E740" s="82"/>
      <c r="F740" s="83" t="s">
        <v>4530</v>
      </c>
    </row>
    <row r="741" spans="1:6" ht="25.5" x14ac:dyDescent="0.25">
      <c r="A741" s="83" t="s">
        <v>7586</v>
      </c>
      <c r="B741" s="83" t="s">
        <v>4530</v>
      </c>
      <c r="C741" s="82"/>
      <c r="D741" s="83" t="s">
        <v>4530</v>
      </c>
      <c r="E741" s="82">
        <v>46003.359722222223</v>
      </c>
      <c r="F741" s="83" t="s">
        <v>6</v>
      </c>
    </row>
    <row r="742" spans="1:6" ht="25.5" x14ac:dyDescent="0.25">
      <c r="A742" s="83" t="s">
        <v>9011</v>
      </c>
      <c r="B742" s="83" t="s">
        <v>7587</v>
      </c>
      <c r="C742" s="82">
        <v>46003.358240740738</v>
      </c>
      <c r="D742" s="83" t="s">
        <v>11</v>
      </c>
      <c r="E742" s="82"/>
      <c r="F742" s="83" t="s">
        <v>4530</v>
      </c>
    </row>
    <row r="743" spans="1:6" ht="25.5" x14ac:dyDescent="0.25">
      <c r="A743" s="83" t="s">
        <v>9012</v>
      </c>
      <c r="B743" s="83" t="s">
        <v>7588</v>
      </c>
      <c r="C743" s="82">
        <v>46003.356168981481</v>
      </c>
      <c r="D743" s="83" t="s">
        <v>11</v>
      </c>
      <c r="E743" s="82"/>
      <c r="F743" s="83" t="s">
        <v>4530</v>
      </c>
    </row>
    <row r="744" spans="1:6" ht="25.5" x14ac:dyDescent="0.25">
      <c r="A744" s="83" t="s">
        <v>7592</v>
      </c>
      <c r="B744" s="83" t="s">
        <v>4530</v>
      </c>
      <c r="C744" s="82"/>
      <c r="D744" s="83" t="s">
        <v>4530</v>
      </c>
      <c r="E744" s="82">
        <v>46003.352152777778</v>
      </c>
      <c r="F744" s="83" t="s">
        <v>4505</v>
      </c>
    </row>
    <row r="745" spans="1:6" ht="25.5" x14ac:dyDescent="0.25">
      <c r="A745" s="83" t="s">
        <v>5319</v>
      </c>
      <c r="B745" s="83" t="s">
        <v>4530</v>
      </c>
      <c r="C745" s="82"/>
      <c r="D745" s="83" t="s">
        <v>4530</v>
      </c>
      <c r="E745" s="82">
        <v>46003.138136574074</v>
      </c>
      <c r="F745" s="83" t="s">
        <v>5320</v>
      </c>
    </row>
    <row r="746" spans="1:6" ht="25.5" x14ac:dyDescent="0.25">
      <c r="A746" s="83" t="s">
        <v>7597</v>
      </c>
      <c r="B746" s="83" t="s">
        <v>4530</v>
      </c>
      <c r="C746" s="82"/>
      <c r="D746" s="83" t="s">
        <v>4530</v>
      </c>
      <c r="E746" s="82">
        <v>46003.340416666666</v>
      </c>
      <c r="F746" s="83" t="s">
        <v>5</v>
      </c>
    </row>
    <row r="747" spans="1:6" ht="25.5" x14ac:dyDescent="0.25">
      <c r="A747" s="83" t="s">
        <v>7598</v>
      </c>
      <c r="B747" s="83" t="s">
        <v>4530</v>
      </c>
      <c r="C747" s="82"/>
      <c r="D747" s="83" t="s">
        <v>4530</v>
      </c>
      <c r="E747" s="82">
        <v>46003.340185185189</v>
      </c>
      <c r="F747" s="83" t="s">
        <v>11</v>
      </c>
    </row>
    <row r="748" spans="1:6" ht="25.5" x14ac:dyDescent="0.25">
      <c r="A748" s="83" t="s">
        <v>7599</v>
      </c>
      <c r="B748" s="83" t="s">
        <v>4530</v>
      </c>
      <c r="C748" s="82"/>
      <c r="D748" s="83" t="s">
        <v>4530</v>
      </c>
      <c r="E748" s="82">
        <v>46003.337233796294</v>
      </c>
      <c r="F748" s="83" t="s">
        <v>5003</v>
      </c>
    </row>
    <row r="749" spans="1:6" ht="25.5" x14ac:dyDescent="0.25">
      <c r="A749" s="83" t="s">
        <v>4696</v>
      </c>
      <c r="B749" s="83" t="s">
        <v>4530</v>
      </c>
      <c r="C749" s="82"/>
      <c r="D749" s="83" t="s">
        <v>4530</v>
      </c>
      <c r="E749" s="82">
        <v>46003.335023148145</v>
      </c>
      <c r="F749" s="83" t="s">
        <v>4505</v>
      </c>
    </row>
    <row r="750" spans="1:6" ht="38.25" x14ac:dyDescent="0.25">
      <c r="A750" s="83" t="s">
        <v>9013</v>
      </c>
      <c r="B750" s="83" t="s">
        <v>7600</v>
      </c>
      <c r="C750" s="82">
        <v>46003.333391203705</v>
      </c>
      <c r="D750" s="83" t="s">
        <v>5730</v>
      </c>
      <c r="E750" s="82"/>
      <c r="F750" s="83" t="s">
        <v>4530</v>
      </c>
    </row>
    <row r="751" spans="1:6" ht="25.5" x14ac:dyDescent="0.25">
      <c r="A751" s="83" t="s">
        <v>7601</v>
      </c>
      <c r="B751" s="83" t="s">
        <v>4530</v>
      </c>
      <c r="C751" s="82"/>
      <c r="D751" s="83" t="s">
        <v>4530</v>
      </c>
      <c r="E751" s="82">
        <v>46003.332905092589</v>
      </c>
      <c r="F751" s="83" t="s">
        <v>11</v>
      </c>
    </row>
    <row r="752" spans="1:6" ht="38.25" x14ac:dyDescent="0.25">
      <c r="A752" s="83" t="s">
        <v>9014</v>
      </c>
      <c r="B752" s="83" t="s">
        <v>9015</v>
      </c>
      <c r="C752" s="82">
        <v>46003.332395833335</v>
      </c>
      <c r="D752" s="83" t="s">
        <v>5730</v>
      </c>
      <c r="E752" s="82"/>
      <c r="F752" s="83" t="s">
        <v>4530</v>
      </c>
    </row>
    <row r="753" spans="1:6" ht="25.5" x14ac:dyDescent="0.25">
      <c r="A753" s="83" t="s">
        <v>9016</v>
      </c>
      <c r="B753" s="83" t="s">
        <v>7602</v>
      </c>
      <c r="C753" s="82">
        <v>46003.331354166665</v>
      </c>
      <c r="D753" s="83" t="s">
        <v>5</v>
      </c>
      <c r="E753" s="82"/>
      <c r="F753" s="83" t="s">
        <v>4530</v>
      </c>
    </row>
    <row r="754" spans="1:6" ht="25.5" x14ac:dyDescent="0.25">
      <c r="A754" s="83" t="s">
        <v>7603</v>
      </c>
      <c r="B754" s="83" t="s">
        <v>4530</v>
      </c>
      <c r="C754" s="82"/>
      <c r="D754" s="83" t="s">
        <v>4530</v>
      </c>
      <c r="E754" s="82">
        <v>46003.33116898148</v>
      </c>
      <c r="F754" s="83" t="s">
        <v>4555</v>
      </c>
    </row>
    <row r="755" spans="1:6" ht="38.25" x14ac:dyDescent="0.25">
      <c r="A755" s="83" t="s">
        <v>9017</v>
      </c>
      <c r="B755" s="83" t="s">
        <v>7604</v>
      </c>
      <c r="C755" s="82">
        <v>46003.33079861111</v>
      </c>
      <c r="D755" s="83" t="s">
        <v>5730</v>
      </c>
      <c r="E755" s="82"/>
      <c r="F755" s="83" t="s">
        <v>4530</v>
      </c>
    </row>
    <row r="756" spans="1:6" ht="38.25" x14ac:dyDescent="0.25">
      <c r="A756" s="83" t="s">
        <v>9018</v>
      </c>
      <c r="B756" s="83" t="s">
        <v>7606</v>
      </c>
      <c r="C756" s="82">
        <v>46003.33021990741</v>
      </c>
      <c r="D756" s="83" t="s">
        <v>5730</v>
      </c>
      <c r="E756" s="82"/>
      <c r="F756" s="83" t="s">
        <v>4530</v>
      </c>
    </row>
    <row r="757" spans="1:6" ht="25.5" x14ac:dyDescent="0.25">
      <c r="A757" s="83" t="s">
        <v>7608</v>
      </c>
      <c r="B757" s="83" t="s">
        <v>4530</v>
      </c>
      <c r="C757" s="82"/>
      <c r="D757" s="83" t="s">
        <v>4530</v>
      </c>
      <c r="E757" s="82">
        <v>46003.328923611109</v>
      </c>
      <c r="F757" s="83" t="s">
        <v>4505</v>
      </c>
    </row>
    <row r="758" spans="1:6" ht="38.25" x14ac:dyDescent="0.25">
      <c r="A758" s="83" t="s">
        <v>9019</v>
      </c>
      <c r="B758" s="83" t="s">
        <v>7610</v>
      </c>
      <c r="C758" s="82">
        <v>46003.328715277778</v>
      </c>
      <c r="D758" s="83" t="s">
        <v>5730</v>
      </c>
      <c r="E758" s="82"/>
      <c r="F758" s="83" t="s">
        <v>4530</v>
      </c>
    </row>
    <row r="759" spans="1:6" ht="25.5" x14ac:dyDescent="0.25">
      <c r="A759" s="83" t="s">
        <v>9020</v>
      </c>
      <c r="B759" s="83" t="s">
        <v>7616</v>
      </c>
      <c r="C759" s="82">
        <v>46003.324756944443</v>
      </c>
      <c r="D759" s="83" t="s">
        <v>4739</v>
      </c>
      <c r="E759" s="82"/>
      <c r="F759" s="83" t="s">
        <v>4530</v>
      </c>
    </row>
    <row r="760" spans="1:6" ht="25.5" x14ac:dyDescent="0.25">
      <c r="A760" s="83" t="s">
        <v>9021</v>
      </c>
      <c r="B760" s="83" t="s">
        <v>7620</v>
      </c>
      <c r="C760" s="82">
        <v>46003.322557870371</v>
      </c>
      <c r="D760" s="83" t="s">
        <v>11</v>
      </c>
      <c r="E760" s="82"/>
      <c r="F760" s="83" t="s">
        <v>4530</v>
      </c>
    </row>
    <row r="761" spans="1:6" ht="25.5" x14ac:dyDescent="0.25">
      <c r="A761" s="83" t="s">
        <v>7622</v>
      </c>
      <c r="B761" s="83" t="s">
        <v>4530</v>
      </c>
      <c r="C761" s="82"/>
      <c r="D761" s="83" t="s">
        <v>4530</v>
      </c>
      <c r="E761" s="82">
        <v>46003.313993055555</v>
      </c>
      <c r="F761" s="83" t="s">
        <v>5</v>
      </c>
    </row>
    <row r="762" spans="1:6" ht="25.5" x14ac:dyDescent="0.25">
      <c r="A762" s="83" t="s">
        <v>7625</v>
      </c>
      <c r="B762" s="83" t="s">
        <v>4530</v>
      </c>
      <c r="C762" s="82"/>
      <c r="D762" s="83" t="s">
        <v>4530</v>
      </c>
      <c r="E762" s="82">
        <v>46003.30572916667</v>
      </c>
      <c r="F762" s="83" t="s">
        <v>4667</v>
      </c>
    </row>
    <row r="763" spans="1:6" ht="25.5" x14ac:dyDescent="0.25">
      <c r="A763" s="83" t="s">
        <v>7626</v>
      </c>
      <c r="B763" s="83" t="s">
        <v>4530</v>
      </c>
      <c r="C763" s="82"/>
      <c r="D763" s="83" t="s">
        <v>4530</v>
      </c>
      <c r="E763" s="82">
        <v>46003.300381944442</v>
      </c>
      <c r="F763" s="83" t="s">
        <v>4667</v>
      </c>
    </row>
    <row r="764" spans="1:6" ht="25.5" x14ac:dyDescent="0.25">
      <c r="A764" s="83" t="s">
        <v>9022</v>
      </c>
      <c r="B764" s="83" t="s">
        <v>7628</v>
      </c>
      <c r="C764" s="82">
        <v>46003.276493055557</v>
      </c>
      <c r="D764" s="83" t="s">
        <v>11</v>
      </c>
      <c r="E764" s="82"/>
      <c r="F764" s="83" t="s">
        <v>4530</v>
      </c>
    </row>
    <row r="765" spans="1:6" ht="25.5" x14ac:dyDescent="0.25">
      <c r="A765" s="83" t="s">
        <v>9023</v>
      </c>
      <c r="B765" s="83" t="s">
        <v>7631</v>
      </c>
      <c r="C765" s="82">
        <v>46003.256539351853</v>
      </c>
      <c r="D765" s="83" t="s">
        <v>11</v>
      </c>
      <c r="E765" s="82"/>
      <c r="F765" s="83" t="s">
        <v>4530</v>
      </c>
    </row>
    <row r="766" spans="1:6" ht="25.5" x14ac:dyDescent="0.25">
      <c r="A766" s="83" t="s">
        <v>7634</v>
      </c>
      <c r="B766" s="83" t="s">
        <v>4530</v>
      </c>
      <c r="C766" s="82"/>
      <c r="D766" s="83" t="s">
        <v>4530</v>
      </c>
      <c r="E766" s="82">
        <v>46003.245810185188</v>
      </c>
      <c r="F766" s="83" t="s">
        <v>338</v>
      </c>
    </row>
    <row r="767" spans="1:6" ht="25.5" x14ac:dyDescent="0.25">
      <c r="A767" s="83" t="s">
        <v>7635</v>
      </c>
      <c r="B767" s="83" t="s">
        <v>4530</v>
      </c>
      <c r="C767" s="82">
        <v>46003.226840277777</v>
      </c>
      <c r="D767" s="83" t="s">
        <v>4504</v>
      </c>
      <c r="E767" s="82">
        <v>46003.226840277777</v>
      </c>
      <c r="F767" s="83" t="s">
        <v>4504</v>
      </c>
    </row>
    <row r="768" spans="1:6" ht="25.5" x14ac:dyDescent="0.25">
      <c r="A768" s="83" t="s">
        <v>7636</v>
      </c>
      <c r="B768" s="83" t="s">
        <v>4530</v>
      </c>
      <c r="C768" s="82"/>
      <c r="D768" s="83" t="s">
        <v>4530</v>
      </c>
      <c r="E768" s="82">
        <v>46003.225682870368</v>
      </c>
      <c r="F768" s="83" t="s">
        <v>381</v>
      </c>
    </row>
    <row r="769" spans="1:6" ht="25.5" x14ac:dyDescent="0.25">
      <c r="A769" s="83" t="s">
        <v>7647</v>
      </c>
      <c r="B769" s="83" t="s">
        <v>4530</v>
      </c>
      <c r="C769" s="82"/>
      <c r="D769" s="83" t="s">
        <v>4530</v>
      </c>
      <c r="E769" s="82">
        <v>46003.143796296295</v>
      </c>
      <c r="F769" s="83" t="s">
        <v>4505</v>
      </c>
    </row>
    <row r="770" spans="1:6" ht="25.5" x14ac:dyDescent="0.25">
      <c r="A770" s="83" t="s">
        <v>7648</v>
      </c>
      <c r="B770" s="83" t="s">
        <v>4530</v>
      </c>
      <c r="C770" s="82"/>
      <c r="D770" s="83" t="s">
        <v>4530</v>
      </c>
      <c r="E770" s="82">
        <v>46002.600127314814</v>
      </c>
      <c r="F770" s="83" t="s">
        <v>4505</v>
      </c>
    </row>
    <row r="771" spans="1:6" ht="25.5" x14ac:dyDescent="0.25">
      <c r="A771" s="83" t="s">
        <v>9024</v>
      </c>
      <c r="B771" s="83" t="s">
        <v>7649</v>
      </c>
      <c r="C771" s="82">
        <v>46002.959467592591</v>
      </c>
      <c r="D771" s="83" t="s">
        <v>4505</v>
      </c>
      <c r="E771" s="82"/>
      <c r="F771" s="83" t="s">
        <v>4530</v>
      </c>
    </row>
    <row r="772" spans="1:6" ht="25.5" x14ac:dyDescent="0.25">
      <c r="A772" s="83" t="s">
        <v>7651</v>
      </c>
      <c r="B772" s="83" t="s">
        <v>4530</v>
      </c>
      <c r="C772" s="82"/>
      <c r="D772" s="83" t="s">
        <v>4530</v>
      </c>
      <c r="E772" s="82">
        <v>46002.920405092591</v>
      </c>
      <c r="F772" s="83" t="s">
        <v>4505</v>
      </c>
    </row>
    <row r="773" spans="1:6" ht="25.5" x14ac:dyDescent="0.25">
      <c r="A773" s="83" t="s">
        <v>7650</v>
      </c>
      <c r="B773" s="83" t="s">
        <v>4530</v>
      </c>
      <c r="C773" s="82"/>
      <c r="D773" s="83" t="s">
        <v>4530</v>
      </c>
      <c r="E773" s="82">
        <v>46002.920543981483</v>
      </c>
      <c r="F773" s="83" t="s">
        <v>4505</v>
      </c>
    </row>
    <row r="774" spans="1:6" ht="25.5" x14ac:dyDescent="0.25">
      <c r="A774" s="83" t="s">
        <v>7652</v>
      </c>
      <c r="B774" s="83" t="s">
        <v>4530</v>
      </c>
      <c r="C774" s="82"/>
      <c r="D774" s="83" t="s">
        <v>4530</v>
      </c>
      <c r="E774" s="82">
        <v>46002.910682870373</v>
      </c>
      <c r="F774" s="83" t="s">
        <v>4505</v>
      </c>
    </row>
    <row r="775" spans="1:6" ht="25.5" x14ac:dyDescent="0.25">
      <c r="A775" s="83" t="s">
        <v>9025</v>
      </c>
      <c r="B775" s="83" t="s">
        <v>7653</v>
      </c>
      <c r="C775" s="82">
        <v>46002.868437500001</v>
      </c>
      <c r="D775" s="83" t="s">
        <v>381</v>
      </c>
      <c r="E775" s="82"/>
      <c r="F775" s="83" t="s">
        <v>4530</v>
      </c>
    </row>
    <row r="776" spans="1:6" ht="25.5" x14ac:dyDescent="0.25">
      <c r="A776" s="83" t="s">
        <v>7654</v>
      </c>
      <c r="B776" s="83" t="s">
        <v>4530</v>
      </c>
      <c r="C776" s="82"/>
      <c r="D776" s="83" t="s">
        <v>4530</v>
      </c>
      <c r="E776" s="82">
        <v>46002.866122685184</v>
      </c>
      <c r="F776" s="83" t="s">
        <v>4505</v>
      </c>
    </row>
    <row r="777" spans="1:6" ht="25.5" x14ac:dyDescent="0.25">
      <c r="A777" s="83" t="s">
        <v>7655</v>
      </c>
      <c r="B777" s="83" t="s">
        <v>4530</v>
      </c>
      <c r="C777" s="82">
        <v>46002.856238425928</v>
      </c>
      <c r="D777" s="83" t="s">
        <v>4504</v>
      </c>
      <c r="E777" s="82">
        <v>46002.856238425928</v>
      </c>
      <c r="F777" s="83" t="s">
        <v>4504</v>
      </c>
    </row>
    <row r="778" spans="1:6" ht="25.5" x14ac:dyDescent="0.25">
      <c r="A778" s="83" t="s">
        <v>9026</v>
      </c>
      <c r="B778" s="83" t="s">
        <v>7657</v>
      </c>
      <c r="C778" s="82">
        <v>46002.848749999997</v>
      </c>
      <c r="D778" s="83" t="s">
        <v>4546</v>
      </c>
      <c r="E778" s="82"/>
      <c r="F778" s="83" t="s">
        <v>4530</v>
      </c>
    </row>
    <row r="779" spans="1:6" ht="25.5" x14ac:dyDescent="0.25">
      <c r="A779" s="83" t="s">
        <v>9027</v>
      </c>
      <c r="B779" s="83" t="s">
        <v>7659</v>
      </c>
      <c r="C779" s="82">
        <v>46002.841284722221</v>
      </c>
      <c r="D779" s="83" t="s">
        <v>4505</v>
      </c>
      <c r="E779" s="82"/>
      <c r="F779" s="83" t="s">
        <v>4530</v>
      </c>
    </row>
    <row r="780" spans="1:6" ht="25.5" x14ac:dyDescent="0.25">
      <c r="A780" s="83" t="s">
        <v>7660</v>
      </c>
      <c r="B780" s="83" t="s">
        <v>4530</v>
      </c>
      <c r="C780" s="82"/>
      <c r="D780" s="83" t="s">
        <v>4530</v>
      </c>
      <c r="E780" s="82">
        <v>46002.834537037037</v>
      </c>
      <c r="F780" s="83" t="s">
        <v>381</v>
      </c>
    </row>
    <row r="781" spans="1:6" ht="25.5" x14ac:dyDescent="0.25">
      <c r="A781" s="83" t="s">
        <v>7661</v>
      </c>
      <c r="B781" s="83" t="s">
        <v>4530</v>
      </c>
      <c r="C781" s="82"/>
      <c r="D781" s="83" t="s">
        <v>4530</v>
      </c>
      <c r="E781" s="82">
        <v>46002.809270833335</v>
      </c>
      <c r="F781" s="83" t="s">
        <v>4505</v>
      </c>
    </row>
    <row r="782" spans="1:6" ht="25.5" x14ac:dyDescent="0.25">
      <c r="A782" s="83" t="s">
        <v>7662</v>
      </c>
      <c r="B782" s="83" t="s">
        <v>4530</v>
      </c>
      <c r="C782" s="82"/>
      <c r="D782" s="83" t="s">
        <v>4530</v>
      </c>
      <c r="E782" s="82">
        <v>46002.79614583333</v>
      </c>
      <c r="F782" s="83" t="s">
        <v>4505</v>
      </c>
    </row>
    <row r="783" spans="1:6" ht="25.5" x14ac:dyDescent="0.25">
      <c r="A783" s="83" t="s">
        <v>9028</v>
      </c>
      <c r="B783" s="83" t="s">
        <v>7663</v>
      </c>
      <c r="C783" s="82">
        <v>46002.792164351849</v>
      </c>
      <c r="D783" s="83" t="s">
        <v>4505</v>
      </c>
      <c r="E783" s="82"/>
      <c r="F783" s="83" t="s">
        <v>4530</v>
      </c>
    </row>
    <row r="784" spans="1:6" ht="25.5" x14ac:dyDescent="0.25">
      <c r="A784" s="83" t="s">
        <v>7665</v>
      </c>
      <c r="B784" s="83" t="s">
        <v>4530</v>
      </c>
      <c r="C784" s="82"/>
      <c r="D784" s="83" t="s">
        <v>4530</v>
      </c>
      <c r="E784" s="82">
        <v>46002.761932870373</v>
      </c>
      <c r="F784" s="83" t="s">
        <v>4505</v>
      </c>
    </row>
    <row r="785" spans="1:6" ht="25.5" x14ac:dyDescent="0.25">
      <c r="A785" s="83" t="s">
        <v>5926</v>
      </c>
      <c r="B785" s="83" t="s">
        <v>4530</v>
      </c>
      <c r="C785" s="82"/>
      <c r="D785" s="83" t="s">
        <v>4530</v>
      </c>
      <c r="E785" s="82">
        <v>46002.759282407409</v>
      </c>
      <c r="F785" s="83" t="s">
        <v>4505</v>
      </c>
    </row>
    <row r="786" spans="1:6" ht="25.5" x14ac:dyDescent="0.25">
      <c r="A786" s="83" t="s">
        <v>7668</v>
      </c>
      <c r="B786" s="83" t="s">
        <v>4530</v>
      </c>
      <c r="C786" s="82"/>
      <c r="D786" s="83" t="s">
        <v>4530</v>
      </c>
      <c r="E786" s="82">
        <v>46002.746435185189</v>
      </c>
      <c r="F786" s="83" t="s">
        <v>4505</v>
      </c>
    </row>
    <row r="787" spans="1:6" ht="25.5" x14ac:dyDescent="0.25">
      <c r="A787" s="83" t="s">
        <v>9029</v>
      </c>
      <c r="B787" s="83" t="s">
        <v>7669</v>
      </c>
      <c r="C787" s="82">
        <v>46002.744351851848</v>
      </c>
      <c r="D787" s="83" t="s">
        <v>7</v>
      </c>
      <c r="E787" s="82"/>
      <c r="F787" s="83" t="s">
        <v>4530</v>
      </c>
    </row>
    <row r="788" spans="1:6" ht="25.5" x14ac:dyDescent="0.25">
      <c r="A788" s="83" t="s">
        <v>9030</v>
      </c>
      <c r="B788" s="83" t="s">
        <v>5913</v>
      </c>
      <c r="C788" s="82">
        <v>46002.739374999997</v>
      </c>
      <c r="D788" s="83" t="s">
        <v>4505</v>
      </c>
      <c r="E788" s="82"/>
      <c r="F788" s="83" t="s">
        <v>4530</v>
      </c>
    </row>
    <row r="789" spans="1:6" ht="25.5" x14ac:dyDescent="0.25">
      <c r="A789" s="83" t="s">
        <v>9031</v>
      </c>
      <c r="B789" s="83" t="s">
        <v>7671</v>
      </c>
      <c r="C789" s="82">
        <v>46002.33630787037</v>
      </c>
      <c r="D789" s="83" t="s">
        <v>4509</v>
      </c>
      <c r="E789" s="82"/>
      <c r="F789" s="83" t="s">
        <v>4530</v>
      </c>
    </row>
    <row r="790" spans="1:6" ht="25.5" x14ac:dyDescent="0.25">
      <c r="A790" s="83" t="s">
        <v>9032</v>
      </c>
      <c r="B790" s="83" t="s">
        <v>7671</v>
      </c>
      <c r="C790" s="82">
        <v>46002.738541666666</v>
      </c>
      <c r="D790" s="83" t="s">
        <v>7</v>
      </c>
      <c r="E790" s="82"/>
      <c r="F790" s="83" t="s">
        <v>4530</v>
      </c>
    </row>
    <row r="791" spans="1:6" ht="25.5" x14ac:dyDescent="0.25">
      <c r="A791" s="83" t="s">
        <v>7672</v>
      </c>
      <c r="B791" s="83" t="s">
        <v>4530</v>
      </c>
      <c r="C791" s="82"/>
      <c r="D791" s="83" t="s">
        <v>4530</v>
      </c>
      <c r="E791" s="82">
        <v>46002.73574074074</v>
      </c>
      <c r="F791" s="83" t="s">
        <v>4505</v>
      </c>
    </row>
    <row r="792" spans="1:6" ht="25.5" x14ac:dyDescent="0.25">
      <c r="A792" s="83" t="s">
        <v>7673</v>
      </c>
      <c r="B792" s="83" t="s">
        <v>4530</v>
      </c>
      <c r="C792" s="82"/>
      <c r="D792" s="83" t="s">
        <v>4530</v>
      </c>
      <c r="E792" s="82">
        <v>46002.73238425926</v>
      </c>
      <c r="F792" s="83" t="s">
        <v>4505</v>
      </c>
    </row>
    <row r="793" spans="1:6" ht="25.5" x14ac:dyDescent="0.25">
      <c r="A793" s="83" t="s">
        <v>7676</v>
      </c>
      <c r="B793" s="83" t="s">
        <v>4530</v>
      </c>
      <c r="C793" s="82"/>
      <c r="D793" s="83" t="s">
        <v>4530</v>
      </c>
      <c r="E793" s="82">
        <v>46002.719108796293</v>
      </c>
      <c r="F793" s="83" t="s">
        <v>7</v>
      </c>
    </row>
    <row r="794" spans="1:6" ht="25.5" x14ac:dyDescent="0.25">
      <c r="A794" s="83" t="s">
        <v>9033</v>
      </c>
      <c r="B794" s="83" t="s">
        <v>7677</v>
      </c>
      <c r="C794" s="82">
        <v>46002.716145833336</v>
      </c>
      <c r="D794" s="83" t="s">
        <v>7</v>
      </c>
      <c r="E794" s="82"/>
      <c r="F794" s="83" t="s">
        <v>4530</v>
      </c>
    </row>
    <row r="795" spans="1:6" ht="25.5" x14ac:dyDescent="0.25">
      <c r="A795" s="83" t="s">
        <v>7678</v>
      </c>
      <c r="B795" s="83" t="s">
        <v>4530</v>
      </c>
      <c r="C795" s="82"/>
      <c r="D795" s="83" t="s">
        <v>4530</v>
      </c>
      <c r="E795" s="82">
        <v>46002.709872685184</v>
      </c>
      <c r="F795" s="83" t="s">
        <v>12</v>
      </c>
    </row>
    <row r="796" spans="1:6" ht="25.5" x14ac:dyDescent="0.25">
      <c r="A796" s="83" t="s">
        <v>9034</v>
      </c>
      <c r="B796" s="83" t="s">
        <v>9035</v>
      </c>
      <c r="C796" s="82">
        <v>46002.696643518517</v>
      </c>
      <c r="D796" s="83" t="s">
        <v>9036</v>
      </c>
      <c r="E796" s="82"/>
      <c r="F796" s="83" t="s">
        <v>4530</v>
      </c>
    </row>
    <row r="797" spans="1:6" ht="25.5" x14ac:dyDescent="0.25">
      <c r="A797" s="83" t="s">
        <v>7681</v>
      </c>
      <c r="B797" s="83" t="s">
        <v>4530</v>
      </c>
      <c r="C797" s="82"/>
      <c r="D797" s="83" t="s">
        <v>4530</v>
      </c>
      <c r="E797" s="82">
        <v>46002.682152777779</v>
      </c>
      <c r="F797" s="83" t="s">
        <v>13</v>
      </c>
    </row>
    <row r="798" spans="1:6" ht="25.5" x14ac:dyDescent="0.25">
      <c r="A798" s="83" t="s">
        <v>9037</v>
      </c>
      <c r="B798" s="83" t="s">
        <v>7682</v>
      </c>
      <c r="C798" s="82">
        <v>46002.694826388892</v>
      </c>
      <c r="D798" s="83" t="s">
        <v>4541</v>
      </c>
      <c r="E798" s="82"/>
      <c r="F798" s="83" t="s">
        <v>4530</v>
      </c>
    </row>
    <row r="799" spans="1:6" ht="25.5" x14ac:dyDescent="0.25">
      <c r="A799" s="83" t="s">
        <v>7684</v>
      </c>
      <c r="B799" s="83" t="s">
        <v>4530</v>
      </c>
      <c r="C799" s="82"/>
      <c r="D799" s="83" t="s">
        <v>4530</v>
      </c>
      <c r="E799" s="82">
        <v>46002.693738425929</v>
      </c>
      <c r="F799" s="83" t="s">
        <v>4505</v>
      </c>
    </row>
    <row r="800" spans="1:6" ht="25.5" x14ac:dyDescent="0.25">
      <c r="A800" s="83" t="s">
        <v>7685</v>
      </c>
      <c r="B800" s="83" t="s">
        <v>4530</v>
      </c>
      <c r="C800" s="82"/>
      <c r="D800" s="83" t="s">
        <v>4530</v>
      </c>
      <c r="E800" s="82">
        <v>46002.628194444442</v>
      </c>
      <c r="F800" s="83" t="s">
        <v>7686</v>
      </c>
    </row>
    <row r="801" spans="1:6" ht="25.5" x14ac:dyDescent="0.25">
      <c r="A801" s="83" t="s">
        <v>7687</v>
      </c>
      <c r="B801" s="83" t="s">
        <v>4530</v>
      </c>
      <c r="C801" s="82"/>
      <c r="D801" s="83" t="s">
        <v>4530</v>
      </c>
      <c r="E801" s="82">
        <v>46002.691435185188</v>
      </c>
      <c r="F801" s="83" t="s">
        <v>4505</v>
      </c>
    </row>
    <row r="802" spans="1:6" ht="25.5" x14ac:dyDescent="0.25">
      <c r="A802" s="83" t="s">
        <v>7688</v>
      </c>
      <c r="B802" s="83" t="s">
        <v>4530</v>
      </c>
      <c r="C802" s="82"/>
      <c r="D802" s="83" t="s">
        <v>4530</v>
      </c>
      <c r="E802" s="82">
        <v>46002.686412037037</v>
      </c>
      <c r="F802" s="83" t="s">
        <v>4505</v>
      </c>
    </row>
    <row r="803" spans="1:6" ht="25.5" x14ac:dyDescent="0.25">
      <c r="A803" s="83" t="s">
        <v>9038</v>
      </c>
      <c r="B803" s="83" t="s">
        <v>5083</v>
      </c>
      <c r="C803" s="82">
        <v>46002.686273148145</v>
      </c>
      <c r="D803" s="83" t="s">
        <v>4509</v>
      </c>
      <c r="E803" s="82"/>
      <c r="F803" s="83" t="s">
        <v>4530</v>
      </c>
    </row>
    <row r="804" spans="1:6" ht="25.5" x14ac:dyDescent="0.25">
      <c r="A804" s="83" t="s">
        <v>7690</v>
      </c>
      <c r="B804" s="83" t="s">
        <v>4530</v>
      </c>
      <c r="C804" s="82"/>
      <c r="D804" s="83" t="s">
        <v>4530</v>
      </c>
      <c r="E804" s="82">
        <v>46002.68513888889</v>
      </c>
      <c r="F804" s="83" t="s">
        <v>4505</v>
      </c>
    </row>
    <row r="805" spans="1:6" ht="25.5" x14ac:dyDescent="0.25">
      <c r="A805" s="83" t="s">
        <v>7694</v>
      </c>
      <c r="B805" s="83" t="s">
        <v>4530</v>
      </c>
      <c r="C805" s="82"/>
      <c r="D805" s="83" t="s">
        <v>4530</v>
      </c>
      <c r="E805" s="82">
        <v>46002.68074074074</v>
      </c>
      <c r="F805" s="83" t="s">
        <v>4505</v>
      </c>
    </row>
    <row r="806" spans="1:6" ht="25.5" x14ac:dyDescent="0.25">
      <c r="A806" s="83" t="s">
        <v>7695</v>
      </c>
      <c r="B806" s="83" t="s">
        <v>4530</v>
      </c>
      <c r="C806" s="82"/>
      <c r="D806" s="83" t="s">
        <v>4530</v>
      </c>
      <c r="E806" s="82">
        <v>46002.679513888892</v>
      </c>
      <c r="F806" s="83" t="s">
        <v>4505</v>
      </c>
    </row>
    <row r="807" spans="1:6" ht="25.5" x14ac:dyDescent="0.25">
      <c r="A807" s="83" t="s">
        <v>9039</v>
      </c>
      <c r="B807" s="83" t="s">
        <v>7697</v>
      </c>
      <c r="C807" s="82">
        <v>46002.664004629631</v>
      </c>
      <c r="D807" s="83" t="s">
        <v>4508</v>
      </c>
      <c r="E807" s="82"/>
      <c r="F807" s="83" t="s">
        <v>4530</v>
      </c>
    </row>
    <row r="808" spans="1:6" ht="25.5" x14ac:dyDescent="0.25">
      <c r="A808" s="83" t="s">
        <v>9040</v>
      </c>
      <c r="B808" s="83" t="s">
        <v>7698</v>
      </c>
      <c r="C808" s="82">
        <v>46002.660879629628</v>
      </c>
      <c r="D808" s="83" t="s">
        <v>4541</v>
      </c>
      <c r="E808" s="82"/>
      <c r="F808" s="83" t="s">
        <v>4530</v>
      </c>
    </row>
    <row r="809" spans="1:6" ht="25.5" x14ac:dyDescent="0.25">
      <c r="A809" s="83" t="s">
        <v>9041</v>
      </c>
      <c r="B809" s="83" t="s">
        <v>5922</v>
      </c>
      <c r="C809" s="82">
        <v>46002.659756944442</v>
      </c>
      <c r="D809" s="83" t="s">
        <v>4558</v>
      </c>
      <c r="E809" s="82"/>
      <c r="F809" s="83" t="s">
        <v>4530</v>
      </c>
    </row>
    <row r="810" spans="1:6" ht="25.5" x14ac:dyDescent="0.25">
      <c r="A810" s="83" t="s">
        <v>7699</v>
      </c>
      <c r="B810" s="83" t="s">
        <v>4530</v>
      </c>
      <c r="C810" s="82"/>
      <c r="D810" s="83" t="s">
        <v>4530</v>
      </c>
      <c r="E810" s="82">
        <v>46002.658483796295</v>
      </c>
      <c r="F810" s="83" t="s">
        <v>12</v>
      </c>
    </row>
    <row r="811" spans="1:6" ht="25.5" x14ac:dyDescent="0.25">
      <c r="A811" s="83" t="s">
        <v>7700</v>
      </c>
      <c r="B811" s="83" t="s">
        <v>4530</v>
      </c>
      <c r="C811" s="82"/>
      <c r="D811" s="83" t="s">
        <v>4530</v>
      </c>
      <c r="E811" s="82">
        <v>46002.657766203702</v>
      </c>
      <c r="F811" s="83" t="s">
        <v>4542</v>
      </c>
    </row>
    <row r="812" spans="1:6" ht="25.5" x14ac:dyDescent="0.25">
      <c r="A812" s="83" t="s">
        <v>7701</v>
      </c>
      <c r="B812" s="83" t="s">
        <v>4530</v>
      </c>
      <c r="C812" s="82"/>
      <c r="D812" s="83" t="s">
        <v>4530</v>
      </c>
      <c r="E812" s="82">
        <v>46002.656967592593</v>
      </c>
      <c r="F812" s="83" t="s">
        <v>4505</v>
      </c>
    </row>
    <row r="813" spans="1:6" ht="25.5" x14ac:dyDescent="0.25">
      <c r="A813" s="83" t="s">
        <v>7702</v>
      </c>
      <c r="B813" s="83" t="s">
        <v>4530</v>
      </c>
      <c r="C813" s="82"/>
      <c r="D813" s="83" t="s">
        <v>4530</v>
      </c>
      <c r="E813" s="82">
        <v>46002.656064814815</v>
      </c>
      <c r="F813" s="83" t="s">
        <v>4505</v>
      </c>
    </row>
    <row r="814" spans="1:6" ht="25.5" x14ac:dyDescent="0.25">
      <c r="A814" s="83" t="s">
        <v>7704</v>
      </c>
      <c r="B814" s="83" t="s">
        <v>4530</v>
      </c>
      <c r="C814" s="82"/>
      <c r="D814" s="83" t="s">
        <v>4530</v>
      </c>
      <c r="E814" s="82">
        <v>46002.65552083333</v>
      </c>
      <c r="F814" s="83" t="s">
        <v>4505</v>
      </c>
    </row>
    <row r="815" spans="1:6" ht="25.5" x14ac:dyDescent="0.25">
      <c r="A815" s="83" t="s">
        <v>9042</v>
      </c>
      <c r="B815" s="83" t="s">
        <v>4587</v>
      </c>
      <c r="C815" s="82">
        <v>46002.654756944445</v>
      </c>
      <c r="D815" s="83" t="s">
        <v>4508</v>
      </c>
      <c r="E815" s="82"/>
      <c r="F815" s="83" t="s">
        <v>4530</v>
      </c>
    </row>
    <row r="816" spans="1:6" ht="25.5" x14ac:dyDescent="0.25">
      <c r="A816" s="83" t="s">
        <v>7705</v>
      </c>
      <c r="B816" s="83" t="s">
        <v>4530</v>
      </c>
      <c r="C816" s="82"/>
      <c r="D816" s="83" t="s">
        <v>4530</v>
      </c>
      <c r="E816" s="82">
        <v>46002.654583333337</v>
      </c>
      <c r="F816" s="83" t="s">
        <v>4505</v>
      </c>
    </row>
    <row r="817" spans="1:6" ht="25.5" x14ac:dyDescent="0.25">
      <c r="A817" s="83" t="s">
        <v>7706</v>
      </c>
      <c r="B817" s="83" t="s">
        <v>4530</v>
      </c>
      <c r="C817" s="82"/>
      <c r="D817" s="83" t="s">
        <v>4530</v>
      </c>
      <c r="E817" s="82">
        <v>46002.654340277775</v>
      </c>
      <c r="F817" s="83" t="s">
        <v>13</v>
      </c>
    </row>
    <row r="818" spans="1:6" ht="25.5" x14ac:dyDescent="0.25">
      <c r="A818" s="83" t="s">
        <v>7707</v>
      </c>
      <c r="B818" s="83" t="s">
        <v>4530</v>
      </c>
      <c r="C818" s="82"/>
      <c r="D818" s="83" t="s">
        <v>4530</v>
      </c>
      <c r="E818" s="82">
        <v>46002.653611111113</v>
      </c>
      <c r="F818" s="83" t="s">
        <v>7</v>
      </c>
    </row>
    <row r="819" spans="1:6" ht="25.5" x14ac:dyDescent="0.25">
      <c r="A819" s="83" t="s">
        <v>7710</v>
      </c>
      <c r="B819" s="83" t="s">
        <v>4530</v>
      </c>
      <c r="C819" s="82">
        <v>46002.652881944443</v>
      </c>
      <c r="D819" s="83" t="s">
        <v>4504</v>
      </c>
      <c r="E819" s="82">
        <v>46002.652881944443</v>
      </c>
      <c r="F819" s="83" t="s">
        <v>4504</v>
      </c>
    </row>
    <row r="820" spans="1:6" ht="25.5" x14ac:dyDescent="0.25">
      <c r="A820" s="83" t="s">
        <v>7711</v>
      </c>
      <c r="B820" s="83" t="s">
        <v>4530</v>
      </c>
      <c r="C820" s="82"/>
      <c r="D820" s="83" t="s">
        <v>4530</v>
      </c>
      <c r="E820" s="82">
        <v>46002.652106481481</v>
      </c>
      <c r="F820" s="83" t="s">
        <v>7</v>
      </c>
    </row>
    <row r="821" spans="1:6" ht="25.5" x14ac:dyDescent="0.25">
      <c r="A821" s="83" t="s">
        <v>9043</v>
      </c>
      <c r="B821" s="83" t="s">
        <v>9044</v>
      </c>
      <c r="C821" s="82">
        <v>46002.647974537038</v>
      </c>
      <c r="D821" s="83" t="s">
        <v>9045</v>
      </c>
      <c r="E821" s="82"/>
      <c r="F821" s="83" t="s">
        <v>4530</v>
      </c>
    </row>
    <row r="822" spans="1:6" ht="25.5" x14ac:dyDescent="0.25">
      <c r="A822" s="83" t="s">
        <v>7715</v>
      </c>
      <c r="B822" s="83" t="s">
        <v>4530</v>
      </c>
      <c r="C822" s="82"/>
      <c r="D822" s="83" t="s">
        <v>4530</v>
      </c>
      <c r="E822" s="82">
        <v>46002.643136574072</v>
      </c>
      <c r="F822" s="83" t="s">
        <v>4505</v>
      </c>
    </row>
    <row r="823" spans="1:6" ht="25.5" x14ac:dyDescent="0.25">
      <c r="A823" s="83" t="s">
        <v>7716</v>
      </c>
      <c r="B823" s="83" t="s">
        <v>4530</v>
      </c>
      <c r="C823" s="82"/>
      <c r="D823" s="83" t="s">
        <v>4530</v>
      </c>
      <c r="E823" s="82">
        <v>46002.642395833333</v>
      </c>
      <c r="F823" s="83" t="s">
        <v>13</v>
      </c>
    </row>
    <row r="824" spans="1:6" ht="25.5" x14ac:dyDescent="0.25">
      <c r="A824" s="83" t="s">
        <v>7718</v>
      </c>
      <c r="B824" s="83" t="s">
        <v>4530</v>
      </c>
      <c r="C824" s="82"/>
      <c r="D824" s="83" t="s">
        <v>4530</v>
      </c>
      <c r="E824" s="82">
        <v>46002.418206018519</v>
      </c>
      <c r="F824" s="83" t="s">
        <v>12</v>
      </c>
    </row>
    <row r="825" spans="1:6" ht="25.5" x14ac:dyDescent="0.25">
      <c r="A825" s="83" t="s">
        <v>9046</v>
      </c>
      <c r="B825" s="83" t="s">
        <v>7719</v>
      </c>
      <c r="C825" s="82">
        <v>46002.638599537036</v>
      </c>
      <c r="D825" s="83" t="s">
        <v>4541</v>
      </c>
      <c r="E825" s="82"/>
      <c r="F825" s="83" t="s">
        <v>4530</v>
      </c>
    </row>
    <row r="826" spans="1:6" ht="25.5" x14ac:dyDescent="0.25">
      <c r="A826" s="83" t="s">
        <v>9047</v>
      </c>
      <c r="B826" s="83" t="s">
        <v>5661</v>
      </c>
      <c r="C826" s="82">
        <v>46002.638599537036</v>
      </c>
      <c r="D826" s="83" t="s">
        <v>4508</v>
      </c>
      <c r="E826" s="82"/>
      <c r="F826" s="83" t="s">
        <v>4530</v>
      </c>
    </row>
    <row r="827" spans="1:6" ht="25.5" x14ac:dyDescent="0.25">
      <c r="A827" s="83" t="s">
        <v>7722</v>
      </c>
      <c r="B827" s="83" t="s">
        <v>4530</v>
      </c>
      <c r="C827" s="82"/>
      <c r="D827" s="83" t="s">
        <v>4530</v>
      </c>
      <c r="E827" s="82">
        <v>46002.636932870373</v>
      </c>
      <c r="F827" s="83" t="s">
        <v>4505</v>
      </c>
    </row>
    <row r="828" spans="1:6" ht="25.5" x14ac:dyDescent="0.25">
      <c r="A828" s="83" t="s">
        <v>7723</v>
      </c>
      <c r="B828" s="83" t="s">
        <v>4530</v>
      </c>
      <c r="C828" s="82"/>
      <c r="D828" s="83" t="s">
        <v>4530</v>
      </c>
      <c r="E828" s="82">
        <v>46002.636990740742</v>
      </c>
      <c r="F828" s="83" t="s">
        <v>13</v>
      </c>
    </row>
    <row r="829" spans="1:6" ht="25.5" x14ac:dyDescent="0.25">
      <c r="A829" s="83" t="s">
        <v>7726</v>
      </c>
      <c r="B829" s="83" t="s">
        <v>4530</v>
      </c>
      <c r="C829" s="82"/>
      <c r="D829" s="83" t="s">
        <v>4530</v>
      </c>
      <c r="E829" s="82">
        <v>46002.634166666663</v>
      </c>
      <c r="F829" s="83" t="s">
        <v>4508</v>
      </c>
    </row>
    <row r="830" spans="1:6" ht="25.5" x14ac:dyDescent="0.25">
      <c r="A830" s="83" t="s">
        <v>4779</v>
      </c>
      <c r="B830" s="83" t="s">
        <v>4530</v>
      </c>
      <c r="C830" s="82"/>
      <c r="D830" s="83" t="s">
        <v>4530</v>
      </c>
      <c r="E830" s="82">
        <v>46002.633657407408</v>
      </c>
      <c r="F830" s="83" t="s">
        <v>4505</v>
      </c>
    </row>
    <row r="831" spans="1:6" ht="25.5" x14ac:dyDescent="0.25">
      <c r="A831" s="83" t="s">
        <v>5985</v>
      </c>
      <c r="B831" s="83" t="s">
        <v>4530</v>
      </c>
      <c r="C831" s="82"/>
      <c r="D831" s="83" t="s">
        <v>4530</v>
      </c>
      <c r="E831" s="82">
        <v>46002.633368055554</v>
      </c>
      <c r="F831" s="83" t="s">
        <v>4505</v>
      </c>
    </row>
    <row r="832" spans="1:6" ht="25.5" x14ac:dyDescent="0.25">
      <c r="A832" s="83" t="s">
        <v>9048</v>
      </c>
      <c r="B832" s="83" t="s">
        <v>7727</v>
      </c>
      <c r="C832" s="82">
        <v>46002.632731481484</v>
      </c>
      <c r="D832" s="83" t="s">
        <v>4505</v>
      </c>
      <c r="E832" s="82"/>
      <c r="F832" s="83" t="s">
        <v>4530</v>
      </c>
    </row>
    <row r="833" spans="1:6" ht="25.5" x14ac:dyDescent="0.25">
      <c r="A833" s="83" t="s">
        <v>9049</v>
      </c>
      <c r="B833" s="83" t="s">
        <v>7730</v>
      </c>
      <c r="C833" s="82">
        <v>46002.630381944444</v>
      </c>
      <c r="D833" s="83" t="s">
        <v>4508</v>
      </c>
      <c r="E833" s="82"/>
      <c r="F833" s="83" t="s">
        <v>4530</v>
      </c>
    </row>
    <row r="834" spans="1:6" ht="25.5" x14ac:dyDescent="0.25">
      <c r="A834" s="83" t="s">
        <v>9050</v>
      </c>
      <c r="B834" s="83" t="s">
        <v>7731</v>
      </c>
      <c r="C834" s="82">
        <v>46002.63003472222</v>
      </c>
      <c r="D834" s="83" t="s">
        <v>4508</v>
      </c>
      <c r="E834" s="82"/>
      <c r="F834" s="83" t="s">
        <v>4530</v>
      </c>
    </row>
    <row r="835" spans="1:6" ht="25.5" x14ac:dyDescent="0.25">
      <c r="A835" s="83" t="s">
        <v>9051</v>
      </c>
      <c r="B835" s="83" t="s">
        <v>7732</v>
      </c>
      <c r="C835" s="82">
        <v>46002.629756944443</v>
      </c>
      <c r="D835" s="83" t="s">
        <v>4508</v>
      </c>
      <c r="E835" s="82"/>
      <c r="F835" s="83" t="s">
        <v>4530</v>
      </c>
    </row>
    <row r="836" spans="1:6" ht="25.5" x14ac:dyDescent="0.25">
      <c r="A836" s="83" t="s">
        <v>9052</v>
      </c>
      <c r="B836" s="83" t="s">
        <v>7734</v>
      </c>
      <c r="C836" s="82">
        <v>46002.629004629627</v>
      </c>
      <c r="D836" s="83" t="s">
        <v>8</v>
      </c>
      <c r="E836" s="82"/>
      <c r="F836" s="83" t="s">
        <v>4530</v>
      </c>
    </row>
    <row r="837" spans="1:6" ht="25.5" x14ac:dyDescent="0.25">
      <c r="A837" s="83" t="s">
        <v>9053</v>
      </c>
      <c r="B837" s="83" t="s">
        <v>7737</v>
      </c>
      <c r="C837" s="82">
        <v>46002.628101851849</v>
      </c>
      <c r="D837" s="83" t="s">
        <v>8</v>
      </c>
      <c r="E837" s="82"/>
      <c r="F837" s="83" t="s">
        <v>4530</v>
      </c>
    </row>
    <row r="838" spans="1:6" ht="25.5" x14ac:dyDescent="0.25">
      <c r="A838" s="83" t="s">
        <v>7739</v>
      </c>
      <c r="B838" s="83" t="s">
        <v>4530</v>
      </c>
      <c r="C838" s="82"/>
      <c r="D838" s="83" t="s">
        <v>4530</v>
      </c>
      <c r="E838" s="82">
        <v>46002.627881944441</v>
      </c>
      <c r="F838" s="83" t="s">
        <v>4739</v>
      </c>
    </row>
    <row r="839" spans="1:6" ht="25.5" x14ac:dyDescent="0.25">
      <c r="A839" s="83" t="s">
        <v>9054</v>
      </c>
      <c r="B839" s="83" t="s">
        <v>7740</v>
      </c>
      <c r="C839" s="82">
        <v>46002.627534722225</v>
      </c>
      <c r="D839" s="83" t="s">
        <v>4508</v>
      </c>
      <c r="E839" s="82"/>
      <c r="F839" s="83" t="s">
        <v>4530</v>
      </c>
    </row>
    <row r="840" spans="1:6" ht="25.5" x14ac:dyDescent="0.25">
      <c r="A840" s="83" t="s">
        <v>9055</v>
      </c>
      <c r="B840" s="83" t="s">
        <v>7742</v>
      </c>
      <c r="C840" s="82">
        <v>46002.627187500002</v>
      </c>
      <c r="D840" s="83" t="s">
        <v>8</v>
      </c>
      <c r="E840" s="82"/>
      <c r="F840" s="83" t="s">
        <v>4530</v>
      </c>
    </row>
    <row r="841" spans="1:6" ht="25.5" x14ac:dyDescent="0.25">
      <c r="A841" s="83" t="s">
        <v>7743</v>
      </c>
      <c r="B841" s="83" t="s">
        <v>4530</v>
      </c>
      <c r="C841" s="82"/>
      <c r="D841" s="83" t="s">
        <v>4530</v>
      </c>
      <c r="E841" s="82">
        <v>46002.62672453704</v>
      </c>
      <c r="F841" s="83" t="s">
        <v>4762</v>
      </c>
    </row>
    <row r="842" spans="1:6" ht="25.5" x14ac:dyDescent="0.25">
      <c r="A842" s="83" t="s">
        <v>7744</v>
      </c>
      <c r="B842" s="83" t="s">
        <v>4530</v>
      </c>
      <c r="C842" s="82"/>
      <c r="D842" s="83" t="s">
        <v>4530</v>
      </c>
      <c r="E842" s="82">
        <v>46002.624421296299</v>
      </c>
      <c r="F842" s="83" t="s">
        <v>4</v>
      </c>
    </row>
    <row r="843" spans="1:6" ht="25.5" x14ac:dyDescent="0.25">
      <c r="A843" s="83" t="s">
        <v>7746</v>
      </c>
      <c r="B843" s="83" t="s">
        <v>4530</v>
      </c>
      <c r="C843" s="82"/>
      <c r="D843" s="83" t="s">
        <v>4530</v>
      </c>
      <c r="E843" s="82">
        <v>46002.622407407405</v>
      </c>
      <c r="F843" s="83" t="s">
        <v>12</v>
      </c>
    </row>
    <row r="844" spans="1:6" ht="25.5" x14ac:dyDescent="0.25">
      <c r="A844" s="83" t="s">
        <v>7747</v>
      </c>
      <c r="B844" s="83" t="s">
        <v>4530</v>
      </c>
      <c r="C844" s="82"/>
      <c r="D844" s="83" t="s">
        <v>4530</v>
      </c>
      <c r="E844" s="82">
        <v>46002.621759259258</v>
      </c>
      <c r="F844" s="83" t="s">
        <v>12</v>
      </c>
    </row>
    <row r="845" spans="1:6" ht="25.5" x14ac:dyDescent="0.25">
      <c r="A845" s="83" t="s">
        <v>7748</v>
      </c>
      <c r="B845" s="83" t="s">
        <v>4530</v>
      </c>
      <c r="C845" s="82"/>
      <c r="D845" s="83" t="s">
        <v>4530</v>
      </c>
      <c r="E845" s="82">
        <v>46002.620324074072</v>
      </c>
      <c r="F845" s="83" t="s">
        <v>4505</v>
      </c>
    </row>
    <row r="846" spans="1:6" ht="25.5" x14ac:dyDescent="0.25">
      <c r="A846" s="83" t="s">
        <v>7749</v>
      </c>
      <c r="B846" s="83" t="s">
        <v>4530</v>
      </c>
      <c r="C846" s="82"/>
      <c r="D846" s="83" t="s">
        <v>4530</v>
      </c>
      <c r="E846" s="82">
        <v>46002.619699074072</v>
      </c>
      <c r="F846" s="83" t="s">
        <v>4505</v>
      </c>
    </row>
    <row r="847" spans="1:6" ht="25.5" x14ac:dyDescent="0.25">
      <c r="A847" s="83" t="s">
        <v>7750</v>
      </c>
      <c r="B847" s="83" t="s">
        <v>4530</v>
      </c>
      <c r="C847" s="82"/>
      <c r="D847" s="83" t="s">
        <v>4530</v>
      </c>
      <c r="E847" s="82">
        <v>46002.619421296295</v>
      </c>
      <c r="F847" s="83" t="s">
        <v>4505</v>
      </c>
    </row>
    <row r="848" spans="1:6" ht="25.5" x14ac:dyDescent="0.25">
      <c r="A848" s="83" t="s">
        <v>9056</v>
      </c>
      <c r="B848" s="83" t="s">
        <v>7751</v>
      </c>
      <c r="C848" s="82">
        <v>46002.619317129633</v>
      </c>
      <c r="D848" s="83" t="s">
        <v>6621</v>
      </c>
      <c r="E848" s="82"/>
      <c r="F848" s="83" t="s">
        <v>4530</v>
      </c>
    </row>
    <row r="849" spans="1:6" ht="25.5" x14ac:dyDescent="0.25">
      <c r="A849" s="83" t="s">
        <v>9057</v>
      </c>
      <c r="B849" s="83" t="s">
        <v>7752</v>
      </c>
      <c r="C849" s="82">
        <v>46002.619004629632</v>
      </c>
      <c r="D849" s="83" t="s">
        <v>6621</v>
      </c>
      <c r="E849" s="82"/>
      <c r="F849" s="83" t="s">
        <v>4530</v>
      </c>
    </row>
    <row r="850" spans="1:6" ht="25.5" x14ac:dyDescent="0.25">
      <c r="A850" s="83" t="s">
        <v>7753</v>
      </c>
      <c r="B850" s="83" t="s">
        <v>4530</v>
      </c>
      <c r="C850" s="82"/>
      <c r="D850" s="83" t="s">
        <v>4530</v>
      </c>
      <c r="E850" s="82">
        <v>46002.618275462963</v>
      </c>
      <c r="F850" s="83" t="s">
        <v>4505</v>
      </c>
    </row>
    <row r="851" spans="1:6" ht="25.5" x14ac:dyDescent="0.25">
      <c r="A851" s="83" t="s">
        <v>9058</v>
      </c>
      <c r="B851" s="83" t="s">
        <v>5854</v>
      </c>
      <c r="C851" s="82">
        <v>46002.618032407408</v>
      </c>
      <c r="D851" s="83" t="s">
        <v>12</v>
      </c>
      <c r="E851" s="82"/>
      <c r="F851" s="83" t="s">
        <v>4530</v>
      </c>
    </row>
    <row r="852" spans="1:6" ht="25.5" x14ac:dyDescent="0.25">
      <c r="A852" s="83" t="s">
        <v>9059</v>
      </c>
      <c r="B852" s="83" t="s">
        <v>5462</v>
      </c>
      <c r="C852" s="82">
        <v>46002.617800925924</v>
      </c>
      <c r="D852" s="83" t="s">
        <v>4505</v>
      </c>
      <c r="E852" s="82"/>
      <c r="F852" s="83" t="s">
        <v>4530</v>
      </c>
    </row>
    <row r="853" spans="1:6" ht="25.5" x14ac:dyDescent="0.25">
      <c r="A853" s="83" t="s">
        <v>7754</v>
      </c>
      <c r="B853" s="83" t="s">
        <v>4530</v>
      </c>
      <c r="C853" s="82"/>
      <c r="D853" s="83" t="s">
        <v>4530</v>
      </c>
      <c r="E853" s="82">
        <v>46002.617719907408</v>
      </c>
      <c r="F853" s="83" t="s">
        <v>4667</v>
      </c>
    </row>
    <row r="854" spans="1:6" ht="25.5" x14ac:dyDescent="0.25">
      <c r="A854" s="83" t="s">
        <v>7756</v>
      </c>
      <c r="B854" s="83" t="s">
        <v>4530</v>
      </c>
      <c r="C854" s="82"/>
      <c r="D854" s="83" t="s">
        <v>4530</v>
      </c>
      <c r="E854" s="82">
        <v>46002.616701388892</v>
      </c>
      <c r="F854" s="83" t="s">
        <v>4505</v>
      </c>
    </row>
    <row r="855" spans="1:6" ht="25.5" x14ac:dyDescent="0.25">
      <c r="A855" s="83" t="s">
        <v>9060</v>
      </c>
      <c r="B855" s="83" t="s">
        <v>9061</v>
      </c>
      <c r="C855" s="82">
        <v>46002.615601851852</v>
      </c>
      <c r="D855" s="83" t="s">
        <v>4505</v>
      </c>
      <c r="E855" s="82"/>
      <c r="F855" s="83" t="s">
        <v>4530</v>
      </c>
    </row>
    <row r="856" spans="1:6" ht="25.5" x14ac:dyDescent="0.25">
      <c r="A856" s="83" t="s">
        <v>7757</v>
      </c>
      <c r="B856" s="83" t="s">
        <v>4530</v>
      </c>
      <c r="C856" s="82"/>
      <c r="D856" s="83" t="s">
        <v>4530</v>
      </c>
      <c r="E856" s="82">
        <v>46002.615219907406</v>
      </c>
      <c r="F856" s="83" t="s">
        <v>6</v>
      </c>
    </row>
    <row r="857" spans="1:6" ht="25.5" x14ac:dyDescent="0.25">
      <c r="A857" s="83" t="s">
        <v>7758</v>
      </c>
      <c r="B857" s="83" t="s">
        <v>4530</v>
      </c>
      <c r="C857" s="82"/>
      <c r="D857" s="83" t="s">
        <v>4530</v>
      </c>
      <c r="E857" s="82">
        <v>46002.614745370367</v>
      </c>
      <c r="F857" s="83" t="s">
        <v>4505</v>
      </c>
    </row>
    <row r="858" spans="1:6" ht="25.5" x14ac:dyDescent="0.25">
      <c r="A858" s="83" t="s">
        <v>9062</v>
      </c>
      <c r="B858" s="83" t="s">
        <v>7760</v>
      </c>
      <c r="C858" s="82">
        <v>46002.613564814812</v>
      </c>
      <c r="D858" s="83" t="s">
        <v>4541</v>
      </c>
      <c r="E858" s="82"/>
      <c r="F858" s="83" t="s">
        <v>4530</v>
      </c>
    </row>
    <row r="859" spans="1:6" ht="25.5" x14ac:dyDescent="0.25">
      <c r="A859" s="83" t="s">
        <v>9063</v>
      </c>
      <c r="B859" s="83" t="s">
        <v>5862</v>
      </c>
      <c r="C859" s="82">
        <v>46002.613171296296</v>
      </c>
      <c r="D859" s="83" t="s">
        <v>4505</v>
      </c>
      <c r="E859" s="82"/>
      <c r="F859" s="83" t="s">
        <v>4530</v>
      </c>
    </row>
    <row r="860" spans="1:6" ht="25.5" x14ac:dyDescent="0.25">
      <c r="A860" s="83" t="s">
        <v>7762</v>
      </c>
      <c r="B860" s="83" t="s">
        <v>4530</v>
      </c>
      <c r="C860" s="82"/>
      <c r="D860" s="83" t="s">
        <v>4530</v>
      </c>
      <c r="E860" s="82">
        <v>46002.613113425927</v>
      </c>
      <c r="F860" s="83" t="s">
        <v>4505</v>
      </c>
    </row>
    <row r="861" spans="1:6" ht="25.5" x14ac:dyDescent="0.25">
      <c r="A861" s="83" t="s">
        <v>9064</v>
      </c>
      <c r="B861" s="83" t="s">
        <v>5316</v>
      </c>
      <c r="C861" s="82">
        <v>46002.612372685187</v>
      </c>
      <c r="D861" s="83" t="s">
        <v>4505</v>
      </c>
      <c r="E861" s="82"/>
      <c r="F861" s="83" t="s">
        <v>4530</v>
      </c>
    </row>
    <row r="862" spans="1:6" ht="25.5" x14ac:dyDescent="0.25">
      <c r="A862" s="83" t="s">
        <v>7765</v>
      </c>
      <c r="B862" s="83" t="s">
        <v>4530</v>
      </c>
      <c r="C862" s="82"/>
      <c r="D862" s="83" t="s">
        <v>4530</v>
      </c>
      <c r="E862" s="82">
        <v>46002.611493055556</v>
      </c>
      <c r="F862" s="83" t="s">
        <v>8</v>
      </c>
    </row>
    <row r="863" spans="1:6" ht="25.5" x14ac:dyDescent="0.25">
      <c r="A863" s="83" t="s">
        <v>9065</v>
      </c>
      <c r="B863" s="83" t="s">
        <v>7766</v>
      </c>
      <c r="C863" s="82">
        <v>46002.611446759256</v>
      </c>
      <c r="D863" s="83" t="s">
        <v>4505</v>
      </c>
      <c r="E863" s="82"/>
      <c r="F863" s="83" t="s">
        <v>4530</v>
      </c>
    </row>
    <row r="864" spans="1:6" ht="25.5" x14ac:dyDescent="0.25">
      <c r="A864" s="83" t="s">
        <v>7768</v>
      </c>
      <c r="B864" s="83" t="s">
        <v>4530</v>
      </c>
      <c r="C864" s="82"/>
      <c r="D864" s="83" t="s">
        <v>4530</v>
      </c>
      <c r="E864" s="82">
        <v>46002.611273148148</v>
      </c>
      <c r="F864" s="83" t="s">
        <v>4505</v>
      </c>
    </row>
    <row r="865" spans="1:6" ht="25.5" x14ac:dyDescent="0.25">
      <c r="A865" s="83" t="s">
        <v>9066</v>
      </c>
      <c r="B865" s="83" t="s">
        <v>7769</v>
      </c>
      <c r="C865" s="82">
        <v>46002.609756944446</v>
      </c>
      <c r="D865" s="83" t="s">
        <v>4505</v>
      </c>
      <c r="E865" s="82"/>
      <c r="F865" s="83" t="s">
        <v>4530</v>
      </c>
    </row>
    <row r="866" spans="1:6" ht="25.5" x14ac:dyDescent="0.25">
      <c r="A866" s="83" t="s">
        <v>7771</v>
      </c>
      <c r="B866" s="83" t="s">
        <v>4530</v>
      </c>
      <c r="C866" s="82"/>
      <c r="D866" s="83" t="s">
        <v>4530</v>
      </c>
      <c r="E866" s="82">
        <v>46002.609560185185</v>
      </c>
      <c r="F866" s="83" t="s">
        <v>4505</v>
      </c>
    </row>
    <row r="867" spans="1:6" ht="25.5" x14ac:dyDescent="0.25">
      <c r="A867" s="83" t="s">
        <v>7772</v>
      </c>
      <c r="B867" s="83" t="s">
        <v>4530</v>
      </c>
      <c r="C867" s="82"/>
      <c r="D867" s="83" t="s">
        <v>4530</v>
      </c>
      <c r="E867" s="82">
        <v>46002.609143518515</v>
      </c>
      <c r="F867" s="83" t="s">
        <v>4505</v>
      </c>
    </row>
    <row r="868" spans="1:6" ht="25.5" x14ac:dyDescent="0.25">
      <c r="A868" s="83" t="s">
        <v>9067</v>
      </c>
      <c r="B868" s="83" t="s">
        <v>7773</v>
      </c>
      <c r="C868" s="82">
        <v>46002.60837962963</v>
      </c>
      <c r="D868" s="83" t="s">
        <v>4505</v>
      </c>
      <c r="E868" s="82"/>
      <c r="F868" s="83" t="s">
        <v>4530</v>
      </c>
    </row>
    <row r="869" spans="1:6" ht="25.5" x14ac:dyDescent="0.25">
      <c r="A869" s="83" t="s">
        <v>7775</v>
      </c>
      <c r="B869" s="83" t="s">
        <v>4530</v>
      </c>
      <c r="C869" s="82"/>
      <c r="D869" s="83" t="s">
        <v>4530</v>
      </c>
      <c r="E869" s="82">
        <v>46002.606909722221</v>
      </c>
      <c r="F869" s="83" t="s">
        <v>4505</v>
      </c>
    </row>
    <row r="870" spans="1:6" ht="25.5" x14ac:dyDescent="0.25">
      <c r="A870" s="83" t="s">
        <v>7777</v>
      </c>
      <c r="B870" s="83" t="s">
        <v>4530</v>
      </c>
      <c r="C870" s="82"/>
      <c r="D870" s="83" t="s">
        <v>4530</v>
      </c>
      <c r="E870" s="82">
        <v>46002.604085648149</v>
      </c>
      <c r="F870" s="83" t="s">
        <v>4505</v>
      </c>
    </row>
    <row r="871" spans="1:6" ht="25.5" x14ac:dyDescent="0.25">
      <c r="A871" s="83" t="s">
        <v>7778</v>
      </c>
      <c r="B871" s="83" t="s">
        <v>4530</v>
      </c>
      <c r="C871" s="82"/>
      <c r="D871" s="83" t="s">
        <v>4530</v>
      </c>
      <c r="E871" s="82">
        <v>46002.604131944441</v>
      </c>
      <c r="F871" s="83" t="s">
        <v>12</v>
      </c>
    </row>
    <row r="872" spans="1:6" ht="25.5" x14ac:dyDescent="0.25">
      <c r="A872" s="83" t="s">
        <v>9068</v>
      </c>
      <c r="B872" s="83" t="s">
        <v>9069</v>
      </c>
      <c r="C872" s="82">
        <v>46002.603773148148</v>
      </c>
      <c r="D872" s="83" t="s">
        <v>4505</v>
      </c>
      <c r="E872" s="82"/>
      <c r="F872" s="83" t="s">
        <v>4530</v>
      </c>
    </row>
    <row r="873" spans="1:6" ht="25.5" x14ac:dyDescent="0.25">
      <c r="A873" s="83" t="s">
        <v>7779</v>
      </c>
      <c r="B873" s="83" t="s">
        <v>4530</v>
      </c>
      <c r="C873" s="82"/>
      <c r="D873" s="83" t="s">
        <v>4530</v>
      </c>
      <c r="E873" s="82">
        <v>46002.603703703702</v>
      </c>
      <c r="F873" s="83" t="s">
        <v>4505</v>
      </c>
    </row>
    <row r="874" spans="1:6" ht="25.5" x14ac:dyDescent="0.25">
      <c r="A874" s="83" t="s">
        <v>9070</v>
      </c>
      <c r="B874" s="83" t="s">
        <v>5537</v>
      </c>
      <c r="C874" s="82">
        <v>46001.750543981485</v>
      </c>
      <c r="D874" s="83" t="s">
        <v>12</v>
      </c>
      <c r="E874" s="82"/>
      <c r="F874" s="83" t="s">
        <v>4530</v>
      </c>
    </row>
    <row r="875" spans="1:6" ht="25.5" x14ac:dyDescent="0.25">
      <c r="A875" s="83" t="s">
        <v>9071</v>
      </c>
      <c r="B875" s="83" t="s">
        <v>7780</v>
      </c>
      <c r="C875" s="82">
        <v>46002.602129629631</v>
      </c>
      <c r="D875" s="83" t="s">
        <v>4505</v>
      </c>
      <c r="E875" s="82"/>
      <c r="F875" s="83" t="s">
        <v>4530</v>
      </c>
    </row>
    <row r="876" spans="1:6" ht="25.5" x14ac:dyDescent="0.25">
      <c r="A876" s="83" t="s">
        <v>7781</v>
      </c>
      <c r="B876" s="83" t="s">
        <v>4530</v>
      </c>
      <c r="C876" s="82"/>
      <c r="D876" s="83" t="s">
        <v>4530</v>
      </c>
      <c r="E876" s="82">
        <v>46002.60087962963</v>
      </c>
      <c r="F876" s="83" t="s">
        <v>4505</v>
      </c>
    </row>
    <row r="877" spans="1:6" ht="25.5" x14ac:dyDescent="0.25">
      <c r="A877" s="83" t="s">
        <v>7782</v>
      </c>
      <c r="B877" s="83" t="s">
        <v>4530</v>
      </c>
      <c r="C877" s="82"/>
      <c r="D877" s="83" t="s">
        <v>4530</v>
      </c>
      <c r="E877" s="82">
        <v>46002.600127314814</v>
      </c>
      <c r="F877" s="83" t="s">
        <v>4505</v>
      </c>
    </row>
    <row r="878" spans="1:6" ht="25.5" x14ac:dyDescent="0.25">
      <c r="A878" s="83" t="s">
        <v>7783</v>
      </c>
      <c r="B878" s="83" t="s">
        <v>4530</v>
      </c>
      <c r="C878" s="82"/>
      <c r="D878" s="83" t="s">
        <v>4530</v>
      </c>
      <c r="E878" s="82">
        <v>46002.599398148152</v>
      </c>
      <c r="F878" s="83" t="s">
        <v>4505</v>
      </c>
    </row>
    <row r="879" spans="1:6" ht="25.5" x14ac:dyDescent="0.25">
      <c r="A879" s="83" t="s">
        <v>7785</v>
      </c>
      <c r="B879" s="83" t="s">
        <v>4530</v>
      </c>
      <c r="C879" s="82">
        <v>46002.597210648149</v>
      </c>
      <c r="D879" s="83" t="s">
        <v>4504</v>
      </c>
      <c r="E879" s="82">
        <v>46002.597210648149</v>
      </c>
      <c r="F879" s="83" t="s">
        <v>4504</v>
      </c>
    </row>
    <row r="880" spans="1:6" ht="25.5" x14ac:dyDescent="0.25">
      <c r="A880" s="83" t="s">
        <v>9072</v>
      </c>
      <c r="B880" s="83" t="s">
        <v>7786</v>
      </c>
      <c r="C880" s="82">
        <v>46002.595972222225</v>
      </c>
      <c r="D880" s="83" t="s">
        <v>12</v>
      </c>
      <c r="E880" s="82"/>
      <c r="F880" s="83" t="s">
        <v>4530</v>
      </c>
    </row>
    <row r="881" spans="1:6" ht="25.5" x14ac:dyDescent="0.25">
      <c r="A881" s="83" t="s">
        <v>9073</v>
      </c>
      <c r="B881" s="83" t="s">
        <v>7787</v>
      </c>
      <c r="C881" s="82">
        <v>46002.59574074074</v>
      </c>
      <c r="D881" s="83" t="s">
        <v>12</v>
      </c>
      <c r="E881" s="82"/>
      <c r="F881" s="83" t="s">
        <v>4530</v>
      </c>
    </row>
    <row r="882" spans="1:6" ht="25.5" x14ac:dyDescent="0.25">
      <c r="A882" s="83" t="s">
        <v>7788</v>
      </c>
      <c r="B882" s="83" t="s">
        <v>4530</v>
      </c>
      <c r="C882" s="82"/>
      <c r="D882" s="83" t="s">
        <v>4530</v>
      </c>
      <c r="E882" s="82">
        <v>46002.386666666665</v>
      </c>
      <c r="F882" s="83" t="s">
        <v>11</v>
      </c>
    </row>
    <row r="883" spans="1:6" ht="25.5" x14ac:dyDescent="0.25">
      <c r="A883" s="83" t="s">
        <v>4695</v>
      </c>
      <c r="B883" s="83" t="s">
        <v>4530</v>
      </c>
      <c r="C883" s="82"/>
      <c r="D883" s="83" t="s">
        <v>4530</v>
      </c>
      <c r="E883" s="82">
        <v>46002.592453703706</v>
      </c>
      <c r="F883" s="83" t="s">
        <v>4505</v>
      </c>
    </row>
    <row r="884" spans="1:6" ht="25.5" x14ac:dyDescent="0.25">
      <c r="A884" s="83" t="s">
        <v>7789</v>
      </c>
      <c r="B884" s="83" t="s">
        <v>4530</v>
      </c>
      <c r="C884" s="82"/>
      <c r="D884" s="83" t="s">
        <v>4530</v>
      </c>
      <c r="E884" s="82">
        <v>46002.589884259258</v>
      </c>
      <c r="F884" s="83" t="s">
        <v>8</v>
      </c>
    </row>
    <row r="885" spans="1:6" ht="25.5" x14ac:dyDescent="0.25">
      <c r="A885" s="83" t="s">
        <v>7791</v>
      </c>
      <c r="B885" s="83" t="s">
        <v>4530</v>
      </c>
      <c r="C885" s="82"/>
      <c r="D885" s="83" t="s">
        <v>4530</v>
      </c>
      <c r="E885" s="82">
        <v>46002.587546296294</v>
      </c>
      <c r="F885" s="83" t="s">
        <v>13</v>
      </c>
    </row>
    <row r="886" spans="1:6" ht="25.5" x14ac:dyDescent="0.25">
      <c r="A886" s="83" t="s">
        <v>7792</v>
      </c>
      <c r="B886" s="83" t="s">
        <v>4530</v>
      </c>
      <c r="C886" s="82"/>
      <c r="D886" s="83" t="s">
        <v>4530</v>
      </c>
      <c r="E886" s="82">
        <v>46002.418124999997</v>
      </c>
      <c r="F886" s="83" t="s">
        <v>12</v>
      </c>
    </row>
    <row r="887" spans="1:6" ht="25.5" x14ac:dyDescent="0.25">
      <c r="A887" s="83" t="s">
        <v>9074</v>
      </c>
      <c r="B887" s="83" t="s">
        <v>7793</v>
      </c>
      <c r="C887" s="82">
        <v>46002.583773148152</v>
      </c>
      <c r="D887" s="83" t="s">
        <v>4518</v>
      </c>
      <c r="E887" s="82"/>
      <c r="F887" s="83" t="s">
        <v>4530</v>
      </c>
    </row>
    <row r="888" spans="1:6" ht="25.5" x14ac:dyDescent="0.25">
      <c r="A888" s="83" t="s">
        <v>7795</v>
      </c>
      <c r="B888" s="83" t="s">
        <v>4530</v>
      </c>
      <c r="C888" s="82"/>
      <c r="D888" s="83" t="s">
        <v>4530</v>
      </c>
      <c r="E888" s="82">
        <v>46002.583599537036</v>
      </c>
      <c r="F888" s="83" t="s">
        <v>4505</v>
      </c>
    </row>
    <row r="889" spans="1:6" ht="25.5" x14ac:dyDescent="0.25">
      <c r="A889" s="83" t="s">
        <v>9075</v>
      </c>
      <c r="B889" s="83" t="s">
        <v>4604</v>
      </c>
      <c r="C889" s="82">
        <v>46002.581041666665</v>
      </c>
      <c r="D889" s="83" t="s">
        <v>4505</v>
      </c>
      <c r="E889" s="82"/>
      <c r="F889" s="83" t="s">
        <v>4530</v>
      </c>
    </row>
    <row r="890" spans="1:6" ht="25.5" x14ac:dyDescent="0.25">
      <c r="A890" s="83" t="s">
        <v>7796</v>
      </c>
      <c r="B890" s="83" t="s">
        <v>4530</v>
      </c>
      <c r="C890" s="82"/>
      <c r="D890" s="83" t="s">
        <v>4530</v>
      </c>
      <c r="E890" s="82">
        <v>46002.578831018516</v>
      </c>
      <c r="F890" s="83" t="s">
        <v>9076</v>
      </c>
    </row>
    <row r="891" spans="1:6" ht="25.5" x14ac:dyDescent="0.25">
      <c r="A891" s="83" t="s">
        <v>7797</v>
      </c>
      <c r="B891" s="83" t="s">
        <v>4530</v>
      </c>
      <c r="C891" s="82"/>
      <c r="D891" s="83" t="s">
        <v>4530</v>
      </c>
      <c r="E891" s="82">
        <v>46002.580821759257</v>
      </c>
      <c r="F891" s="83" t="s">
        <v>4505</v>
      </c>
    </row>
    <row r="892" spans="1:6" ht="25.5" x14ac:dyDescent="0.25">
      <c r="A892" s="83" t="s">
        <v>7800</v>
      </c>
      <c r="B892" s="83" t="s">
        <v>4530</v>
      </c>
      <c r="C892" s="82"/>
      <c r="D892" s="83" t="s">
        <v>4530</v>
      </c>
      <c r="E892" s="82">
        <v>46002.580520833333</v>
      </c>
      <c r="F892" s="83" t="s">
        <v>8</v>
      </c>
    </row>
    <row r="893" spans="1:6" ht="25.5" x14ac:dyDescent="0.25">
      <c r="A893" s="83" t="s">
        <v>7801</v>
      </c>
      <c r="B893" s="83" t="s">
        <v>4530</v>
      </c>
      <c r="C893" s="82"/>
      <c r="D893" s="83" t="s">
        <v>4530</v>
      </c>
      <c r="E893" s="82">
        <v>46002.577187499999</v>
      </c>
      <c r="F893" s="83" t="s">
        <v>4505</v>
      </c>
    </row>
    <row r="894" spans="1:6" ht="25.5" x14ac:dyDescent="0.25">
      <c r="A894" s="83" t="s">
        <v>5403</v>
      </c>
      <c r="B894" s="83" t="s">
        <v>4530</v>
      </c>
      <c r="C894" s="82"/>
      <c r="D894" s="83" t="s">
        <v>4530</v>
      </c>
      <c r="E894" s="82">
        <v>46002.568888888891</v>
      </c>
      <c r="F894" s="83" t="s">
        <v>8799</v>
      </c>
    </row>
    <row r="895" spans="1:6" ht="25.5" x14ac:dyDescent="0.25">
      <c r="A895" s="83" t="s">
        <v>7805</v>
      </c>
      <c r="B895" s="83" t="s">
        <v>4530</v>
      </c>
      <c r="C895" s="82"/>
      <c r="D895" s="83" t="s">
        <v>4530</v>
      </c>
      <c r="E895" s="82">
        <v>46002.568668981483</v>
      </c>
      <c r="F895" s="83" t="s">
        <v>8</v>
      </c>
    </row>
    <row r="896" spans="1:6" ht="25.5" x14ac:dyDescent="0.25">
      <c r="A896" s="83" t="s">
        <v>7806</v>
      </c>
      <c r="B896" s="83" t="s">
        <v>4530</v>
      </c>
      <c r="C896" s="82"/>
      <c r="D896" s="83" t="s">
        <v>4530</v>
      </c>
      <c r="E896" s="82">
        <v>46002.566145833334</v>
      </c>
      <c r="F896" s="83" t="s">
        <v>4667</v>
      </c>
    </row>
    <row r="897" spans="1:6" ht="25.5" x14ac:dyDescent="0.25">
      <c r="A897" s="83" t="s">
        <v>9077</v>
      </c>
      <c r="B897" s="83" t="s">
        <v>5868</v>
      </c>
      <c r="C897" s="82">
        <v>46002.564641203702</v>
      </c>
      <c r="D897" s="83" t="s">
        <v>4505</v>
      </c>
      <c r="E897" s="82"/>
      <c r="F897" s="83" t="s">
        <v>4530</v>
      </c>
    </row>
    <row r="898" spans="1:6" ht="25.5" x14ac:dyDescent="0.25">
      <c r="A898" s="83" t="s">
        <v>5694</v>
      </c>
      <c r="B898" s="83" t="s">
        <v>4530</v>
      </c>
      <c r="C898" s="82"/>
      <c r="D898" s="83" t="s">
        <v>4530</v>
      </c>
      <c r="E898" s="82">
        <v>46002.561840277776</v>
      </c>
      <c r="F898" s="83" t="s">
        <v>4505</v>
      </c>
    </row>
    <row r="899" spans="1:6" ht="25.5" x14ac:dyDescent="0.25">
      <c r="A899" s="83" t="s">
        <v>9078</v>
      </c>
      <c r="B899" s="83" t="s">
        <v>9079</v>
      </c>
      <c r="C899" s="82">
        <v>46002.561365740738</v>
      </c>
      <c r="D899" s="83" t="s">
        <v>9080</v>
      </c>
      <c r="E899" s="82"/>
      <c r="F899" s="83" t="s">
        <v>4530</v>
      </c>
    </row>
    <row r="900" spans="1:6" ht="25.5" x14ac:dyDescent="0.25">
      <c r="A900" s="83" t="s">
        <v>7807</v>
      </c>
      <c r="B900" s="83" t="s">
        <v>4530</v>
      </c>
      <c r="C900" s="82"/>
      <c r="D900" s="83" t="s">
        <v>4530</v>
      </c>
      <c r="E900" s="82">
        <v>46002.559351851851</v>
      </c>
      <c r="F900" s="83" t="s">
        <v>6</v>
      </c>
    </row>
    <row r="901" spans="1:6" ht="25.5" x14ac:dyDescent="0.25">
      <c r="A901" s="83" t="s">
        <v>7808</v>
      </c>
      <c r="B901" s="83" t="s">
        <v>4530</v>
      </c>
      <c r="C901" s="82"/>
      <c r="D901" s="83" t="s">
        <v>4530</v>
      </c>
      <c r="E901" s="82">
        <v>46002.558935185189</v>
      </c>
      <c r="F901" s="83" t="s">
        <v>4505</v>
      </c>
    </row>
    <row r="902" spans="1:6" ht="25.5" x14ac:dyDescent="0.25">
      <c r="A902" s="83" t="s">
        <v>9081</v>
      </c>
      <c r="B902" s="83" t="s">
        <v>7813</v>
      </c>
      <c r="C902" s="82">
        <v>46002.551469907405</v>
      </c>
      <c r="D902" s="83" t="s">
        <v>4516</v>
      </c>
      <c r="E902" s="82"/>
      <c r="F902" s="83" t="s">
        <v>4530</v>
      </c>
    </row>
    <row r="903" spans="1:6" ht="25.5" x14ac:dyDescent="0.25">
      <c r="A903" s="83" t="s">
        <v>7817</v>
      </c>
      <c r="B903" s="83" t="s">
        <v>4530</v>
      </c>
      <c r="C903" s="82"/>
      <c r="D903" s="83" t="s">
        <v>4530</v>
      </c>
      <c r="E903" s="82">
        <v>46002.548101851855</v>
      </c>
      <c r="F903" s="83" t="s">
        <v>13</v>
      </c>
    </row>
    <row r="904" spans="1:6" ht="25.5" x14ac:dyDescent="0.25">
      <c r="A904" s="83" t="s">
        <v>7822</v>
      </c>
      <c r="B904" s="83" t="s">
        <v>4530</v>
      </c>
      <c r="C904" s="82"/>
      <c r="D904" s="83" t="s">
        <v>4530</v>
      </c>
      <c r="E904" s="82">
        <v>46002.546053240738</v>
      </c>
      <c r="F904" s="83" t="s">
        <v>7</v>
      </c>
    </row>
    <row r="905" spans="1:6" ht="25.5" x14ac:dyDescent="0.25">
      <c r="A905" s="83" t="s">
        <v>9082</v>
      </c>
      <c r="B905" s="83" t="s">
        <v>7823</v>
      </c>
      <c r="C905" s="82">
        <v>46002.510578703703</v>
      </c>
      <c r="D905" s="83" t="s">
        <v>11</v>
      </c>
      <c r="E905" s="82"/>
      <c r="F905" s="83" t="s">
        <v>4530</v>
      </c>
    </row>
    <row r="906" spans="1:6" ht="25.5" x14ac:dyDescent="0.25">
      <c r="A906" s="83" t="s">
        <v>7825</v>
      </c>
      <c r="B906" s="83" t="s">
        <v>4530</v>
      </c>
      <c r="C906" s="82"/>
      <c r="D906" s="83" t="s">
        <v>4530</v>
      </c>
      <c r="E906" s="82">
        <v>46002.545717592591</v>
      </c>
      <c r="F906" s="83" t="s">
        <v>4505</v>
      </c>
    </row>
    <row r="907" spans="1:6" ht="25.5" x14ac:dyDescent="0.25">
      <c r="A907" s="83" t="s">
        <v>4919</v>
      </c>
      <c r="B907" s="83" t="s">
        <v>4530</v>
      </c>
      <c r="C907" s="82"/>
      <c r="D907" s="83" t="s">
        <v>4530</v>
      </c>
      <c r="E907" s="82">
        <v>46002.545300925929</v>
      </c>
      <c r="F907" s="83" t="s">
        <v>4505</v>
      </c>
    </row>
    <row r="908" spans="1:6" ht="25.5" x14ac:dyDescent="0.25">
      <c r="A908" s="83" t="s">
        <v>5660</v>
      </c>
      <c r="B908" s="83" t="s">
        <v>4530</v>
      </c>
      <c r="C908" s="82"/>
      <c r="D908" s="83" t="s">
        <v>4530</v>
      </c>
      <c r="E908" s="82">
        <v>46002.542523148149</v>
      </c>
      <c r="F908" s="83" t="s">
        <v>4552</v>
      </c>
    </row>
    <row r="909" spans="1:6" ht="25.5" x14ac:dyDescent="0.25">
      <c r="A909" s="83" t="s">
        <v>9083</v>
      </c>
      <c r="B909" s="83" t="s">
        <v>9084</v>
      </c>
      <c r="C909" s="82">
        <v>46002.471307870372</v>
      </c>
      <c r="D909" s="83" t="s">
        <v>4559</v>
      </c>
      <c r="E909" s="82"/>
      <c r="F909" s="83" t="s">
        <v>4530</v>
      </c>
    </row>
    <row r="910" spans="1:6" ht="25.5" x14ac:dyDescent="0.25">
      <c r="A910" s="83" t="s">
        <v>7828</v>
      </c>
      <c r="B910" s="83" t="s">
        <v>4530</v>
      </c>
      <c r="C910" s="82"/>
      <c r="D910" s="83" t="s">
        <v>4530</v>
      </c>
      <c r="E910" s="82">
        <v>46002.54215277778</v>
      </c>
      <c r="F910" s="83" t="s">
        <v>4552</v>
      </c>
    </row>
    <row r="911" spans="1:6" ht="25.5" x14ac:dyDescent="0.25">
      <c r="A911" s="83" t="s">
        <v>7829</v>
      </c>
      <c r="B911" s="83" t="s">
        <v>4530</v>
      </c>
      <c r="C911" s="82"/>
      <c r="D911" s="83" t="s">
        <v>4530</v>
      </c>
      <c r="E911" s="82">
        <v>46002.541932870372</v>
      </c>
      <c r="F911" s="83" t="s">
        <v>4552</v>
      </c>
    </row>
    <row r="912" spans="1:6" ht="25.5" x14ac:dyDescent="0.25">
      <c r="A912" s="83" t="s">
        <v>7830</v>
      </c>
      <c r="B912" s="83" t="s">
        <v>4530</v>
      </c>
      <c r="C912" s="82"/>
      <c r="D912" s="83" t="s">
        <v>4530</v>
      </c>
      <c r="E912" s="82">
        <v>46002.541655092595</v>
      </c>
      <c r="F912" s="83" t="s">
        <v>4552</v>
      </c>
    </row>
    <row r="913" spans="1:6" ht="25.5" x14ac:dyDescent="0.25">
      <c r="A913" s="83" t="s">
        <v>7831</v>
      </c>
      <c r="B913" s="83" t="s">
        <v>4530</v>
      </c>
      <c r="C913" s="82"/>
      <c r="D913" s="83" t="s">
        <v>4530</v>
      </c>
      <c r="E913" s="82">
        <v>46002.54142361111</v>
      </c>
      <c r="F913" s="83" t="s">
        <v>4552</v>
      </c>
    </row>
    <row r="914" spans="1:6" ht="25.5" x14ac:dyDescent="0.25">
      <c r="A914" s="83" t="s">
        <v>7832</v>
      </c>
      <c r="B914" s="83" t="s">
        <v>4530</v>
      </c>
      <c r="C914" s="82"/>
      <c r="D914" s="83" t="s">
        <v>4530</v>
      </c>
      <c r="E914" s="82">
        <v>46002.540983796294</v>
      </c>
      <c r="F914" s="83" t="s">
        <v>4552</v>
      </c>
    </row>
    <row r="915" spans="1:6" ht="25.5" x14ac:dyDescent="0.25">
      <c r="A915" s="83" t="s">
        <v>9085</v>
      </c>
      <c r="B915" s="83" t="s">
        <v>4675</v>
      </c>
      <c r="C915" s="82">
        <v>46002.540879629632</v>
      </c>
      <c r="D915" s="83" t="s">
        <v>4505</v>
      </c>
      <c r="E915" s="82"/>
      <c r="F915" s="83" t="s">
        <v>4530</v>
      </c>
    </row>
    <row r="916" spans="1:6" ht="25.5" x14ac:dyDescent="0.25">
      <c r="A916" s="83" t="s">
        <v>9086</v>
      </c>
      <c r="B916" s="83" t="s">
        <v>5347</v>
      </c>
      <c r="C916" s="82">
        <v>46000.644548611112</v>
      </c>
      <c r="D916" s="83" t="s">
        <v>4539</v>
      </c>
      <c r="E916" s="82"/>
      <c r="F916" s="83" t="s">
        <v>4530</v>
      </c>
    </row>
    <row r="917" spans="1:6" ht="25.5" x14ac:dyDescent="0.25">
      <c r="A917" s="83" t="s">
        <v>9087</v>
      </c>
      <c r="B917" s="83" t="s">
        <v>7834</v>
      </c>
      <c r="C917" s="82">
        <v>46002.536354166667</v>
      </c>
      <c r="D917" s="83" t="s">
        <v>4739</v>
      </c>
      <c r="E917" s="82"/>
      <c r="F917" s="83" t="s">
        <v>4530</v>
      </c>
    </row>
    <row r="918" spans="1:6" ht="25.5" x14ac:dyDescent="0.25">
      <c r="A918" s="83" t="s">
        <v>9088</v>
      </c>
      <c r="B918" s="83" t="s">
        <v>7839</v>
      </c>
      <c r="C918" s="82">
        <v>46002.532199074078</v>
      </c>
      <c r="D918" s="83" t="s">
        <v>11</v>
      </c>
      <c r="E918" s="82"/>
      <c r="F918" s="83" t="s">
        <v>4530</v>
      </c>
    </row>
    <row r="919" spans="1:6" ht="25.5" x14ac:dyDescent="0.25">
      <c r="A919" s="83" t="s">
        <v>7840</v>
      </c>
      <c r="B919" s="83" t="s">
        <v>4530</v>
      </c>
      <c r="C919" s="82"/>
      <c r="D919" s="83" t="s">
        <v>4530</v>
      </c>
      <c r="E919" s="82">
        <v>46002.531365740739</v>
      </c>
      <c r="F919" s="83" t="s">
        <v>4505</v>
      </c>
    </row>
    <row r="920" spans="1:6" ht="25.5" x14ac:dyDescent="0.25">
      <c r="A920" s="83" t="s">
        <v>7845</v>
      </c>
      <c r="B920" s="83" t="s">
        <v>4530</v>
      </c>
      <c r="C920" s="82"/>
      <c r="D920" s="83" t="s">
        <v>4530</v>
      </c>
      <c r="E920" s="82">
        <v>46002.52888888889</v>
      </c>
      <c r="F920" s="83" t="s">
        <v>4541</v>
      </c>
    </row>
    <row r="921" spans="1:6" ht="25.5" x14ac:dyDescent="0.25">
      <c r="A921" s="83" t="s">
        <v>7846</v>
      </c>
      <c r="B921" s="83" t="s">
        <v>4530</v>
      </c>
      <c r="C921" s="82"/>
      <c r="D921" s="83" t="s">
        <v>4530</v>
      </c>
      <c r="E921" s="82">
        <v>46002.528738425928</v>
      </c>
      <c r="F921" s="83" t="s">
        <v>6</v>
      </c>
    </row>
    <row r="922" spans="1:6" ht="25.5" x14ac:dyDescent="0.25">
      <c r="A922" s="83" t="s">
        <v>9089</v>
      </c>
      <c r="B922" s="83" t="s">
        <v>7847</v>
      </c>
      <c r="C922" s="82">
        <v>46002.527337962965</v>
      </c>
      <c r="D922" s="83" t="s">
        <v>4518</v>
      </c>
      <c r="E922" s="82"/>
      <c r="F922" s="83" t="s">
        <v>4530</v>
      </c>
    </row>
    <row r="923" spans="1:6" ht="25.5" x14ac:dyDescent="0.25">
      <c r="A923" s="83" t="s">
        <v>9090</v>
      </c>
      <c r="B923" s="83" t="s">
        <v>4780</v>
      </c>
      <c r="C923" s="82">
        <v>46002.526620370372</v>
      </c>
      <c r="D923" s="83" t="s">
        <v>6619</v>
      </c>
      <c r="E923" s="82"/>
      <c r="F923" s="83" t="s">
        <v>4530</v>
      </c>
    </row>
    <row r="924" spans="1:6" ht="25.5" x14ac:dyDescent="0.25">
      <c r="A924" s="83" t="s">
        <v>4706</v>
      </c>
      <c r="B924" s="83" t="s">
        <v>4530</v>
      </c>
      <c r="C924" s="82"/>
      <c r="D924" s="83" t="s">
        <v>4530</v>
      </c>
      <c r="E924" s="82">
        <v>46002.525590277779</v>
      </c>
      <c r="F924" s="83" t="s">
        <v>4505</v>
      </c>
    </row>
    <row r="925" spans="1:6" ht="25.5" x14ac:dyDescent="0.25">
      <c r="A925" s="83" t="s">
        <v>7848</v>
      </c>
      <c r="B925" s="83" t="s">
        <v>4530</v>
      </c>
      <c r="C925" s="82"/>
      <c r="D925" s="83" t="s">
        <v>4530</v>
      </c>
      <c r="E925" s="82">
        <v>46002.524467592593</v>
      </c>
      <c r="F925" s="83" t="s">
        <v>4505</v>
      </c>
    </row>
    <row r="926" spans="1:6" ht="25.5" x14ac:dyDescent="0.25">
      <c r="A926" s="83" t="s">
        <v>7850</v>
      </c>
      <c r="B926" s="83" t="s">
        <v>4530</v>
      </c>
      <c r="C926" s="82"/>
      <c r="D926" s="83" t="s">
        <v>4530</v>
      </c>
      <c r="E926" s="82">
        <v>46002.5237037037</v>
      </c>
      <c r="F926" s="83" t="s">
        <v>4505</v>
      </c>
    </row>
    <row r="927" spans="1:6" ht="25.5" x14ac:dyDescent="0.25">
      <c r="A927" s="83" t="s">
        <v>7849</v>
      </c>
      <c r="B927" s="83" t="s">
        <v>4530</v>
      </c>
      <c r="C927" s="82"/>
      <c r="D927" s="83" t="s">
        <v>4530</v>
      </c>
      <c r="E927" s="82">
        <v>46002.523796296293</v>
      </c>
      <c r="F927" s="83" t="s">
        <v>4505</v>
      </c>
    </row>
    <row r="928" spans="1:6" ht="25.5" x14ac:dyDescent="0.25">
      <c r="A928" s="83" t="s">
        <v>9091</v>
      </c>
      <c r="B928" s="83" t="s">
        <v>7852</v>
      </c>
      <c r="C928" s="82">
        <v>46002.52175925926</v>
      </c>
      <c r="D928" s="83" t="s">
        <v>11</v>
      </c>
      <c r="E928" s="82"/>
      <c r="F928" s="83" t="s">
        <v>4530</v>
      </c>
    </row>
    <row r="929" spans="1:6" ht="25.5" x14ac:dyDescent="0.25">
      <c r="A929" s="83" t="s">
        <v>7853</v>
      </c>
      <c r="B929" s="83" t="s">
        <v>4530</v>
      </c>
      <c r="C929" s="82"/>
      <c r="D929" s="83" t="s">
        <v>4530</v>
      </c>
      <c r="E929" s="82">
        <v>46002.517199074071</v>
      </c>
      <c r="F929" s="83" t="s">
        <v>4505</v>
      </c>
    </row>
    <row r="930" spans="1:6" ht="25.5" x14ac:dyDescent="0.25">
      <c r="A930" s="83" t="s">
        <v>5114</v>
      </c>
      <c r="B930" s="83" t="s">
        <v>4530</v>
      </c>
      <c r="C930" s="82"/>
      <c r="D930" s="83" t="s">
        <v>4530</v>
      </c>
      <c r="E930" s="82">
        <v>46002.515833333331</v>
      </c>
      <c r="F930" s="83" t="s">
        <v>4505</v>
      </c>
    </row>
    <row r="931" spans="1:6" ht="25.5" x14ac:dyDescent="0.25">
      <c r="A931" s="83" t="s">
        <v>9092</v>
      </c>
      <c r="B931" s="83" t="s">
        <v>5080</v>
      </c>
      <c r="C931" s="82">
        <v>46002.513449074075</v>
      </c>
      <c r="D931" s="83" t="s">
        <v>4509</v>
      </c>
      <c r="E931" s="82"/>
      <c r="F931" s="83" t="s">
        <v>4530</v>
      </c>
    </row>
    <row r="932" spans="1:6" ht="25.5" x14ac:dyDescent="0.25">
      <c r="A932" s="83" t="s">
        <v>7854</v>
      </c>
      <c r="B932" s="83" t="s">
        <v>4530</v>
      </c>
      <c r="C932" s="82"/>
      <c r="D932" s="83" t="s">
        <v>4530</v>
      </c>
      <c r="E932" s="82">
        <v>46002.513032407405</v>
      </c>
      <c r="F932" s="83" t="s">
        <v>4505</v>
      </c>
    </row>
    <row r="933" spans="1:6" ht="25.5" x14ac:dyDescent="0.25">
      <c r="A933" s="83" t="s">
        <v>9093</v>
      </c>
      <c r="B933" s="83" t="s">
        <v>5086</v>
      </c>
      <c r="C933" s="82">
        <v>46002.512569444443</v>
      </c>
      <c r="D933" s="83" t="s">
        <v>4509</v>
      </c>
      <c r="E933" s="82"/>
      <c r="F933" s="83" t="s">
        <v>4530</v>
      </c>
    </row>
    <row r="934" spans="1:6" ht="25.5" x14ac:dyDescent="0.25">
      <c r="A934" s="83" t="s">
        <v>7855</v>
      </c>
      <c r="B934" s="83" t="s">
        <v>4530</v>
      </c>
      <c r="C934" s="82"/>
      <c r="D934" s="83" t="s">
        <v>4530</v>
      </c>
      <c r="E934" s="82">
        <v>46002.512037037035</v>
      </c>
      <c r="F934" s="83" t="s">
        <v>11</v>
      </c>
    </row>
    <row r="935" spans="1:6" ht="25.5" x14ac:dyDescent="0.25">
      <c r="A935" s="83" t="s">
        <v>9094</v>
      </c>
      <c r="B935" s="83" t="s">
        <v>7857</v>
      </c>
      <c r="C935" s="82">
        <v>46002.510914351849</v>
      </c>
      <c r="D935" s="83" t="s">
        <v>4667</v>
      </c>
      <c r="E935" s="82"/>
      <c r="F935" s="83" t="s">
        <v>4530</v>
      </c>
    </row>
    <row r="936" spans="1:6" ht="25.5" x14ac:dyDescent="0.25">
      <c r="A936" s="83" t="s">
        <v>7859</v>
      </c>
      <c r="B936" s="83" t="s">
        <v>4530</v>
      </c>
      <c r="C936" s="82"/>
      <c r="D936" s="83" t="s">
        <v>4530</v>
      </c>
      <c r="E936" s="82">
        <v>46002.509062500001</v>
      </c>
      <c r="F936" s="83" t="s">
        <v>4505</v>
      </c>
    </row>
    <row r="937" spans="1:6" ht="25.5" x14ac:dyDescent="0.25">
      <c r="A937" s="83" t="s">
        <v>7860</v>
      </c>
      <c r="B937" s="83" t="s">
        <v>4530</v>
      </c>
      <c r="C937" s="82"/>
      <c r="D937" s="83" t="s">
        <v>4530</v>
      </c>
      <c r="E937" s="82">
        <v>46002.50849537037</v>
      </c>
      <c r="F937" s="83" t="s">
        <v>4505</v>
      </c>
    </row>
    <row r="938" spans="1:6" ht="25.5" x14ac:dyDescent="0.25">
      <c r="A938" s="83" t="s">
        <v>7861</v>
      </c>
      <c r="B938" s="83" t="s">
        <v>4530</v>
      </c>
      <c r="C938" s="82"/>
      <c r="D938" s="83" t="s">
        <v>4530</v>
      </c>
      <c r="E938" s="82">
        <v>46002.507870370369</v>
      </c>
      <c r="F938" s="83" t="s">
        <v>4505</v>
      </c>
    </row>
    <row r="939" spans="1:6" ht="25.5" x14ac:dyDescent="0.25">
      <c r="A939" s="83" t="s">
        <v>9095</v>
      </c>
      <c r="B939" s="83" t="s">
        <v>7862</v>
      </c>
      <c r="C939" s="82">
        <v>46002.507743055554</v>
      </c>
      <c r="D939" s="83" t="s">
        <v>4505</v>
      </c>
      <c r="E939" s="82"/>
      <c r="F939" s="83" t="s">
        <v>4530</v>
      </c>
    </row>
    <row r="940" spans="1:6" ht="25.5" x14ac:dyDescent="0.25">
      <c r="A940" s="83" t="s">
        <v>9096</v>
      </c>
      <c r="B940" s="83" t="s">
        <v>5973</v>
      </c>
      <c r="C940" s="82">
        <v>46002.507187499999</v>
      </c>
      <c r="D940" s="83" t="s">
        <v>11</v>
      </c>
      <c r="E940" s="82"/>
      <c r="F940" s="83" t="s">
        <v>4530</v>
      </c>
    </row>
    <row r="941" spans="1:6" ht="25.5" x14ac:dyDescent="0.25">
      <c r="A941" s="83" t="s">
        <v>4895</v>
      </c>
      <c r="B941" s="83" t="s">
        <v>4530</v>
      </c>
      <c r="C941" s="82"/>
      <c r="D941" s="83" t="s">
        <v>4530</v>
      </c>
      <c r="E941" s="82">
        <v>46002.50677083333</v>
      </c>
      <c r="F941" s="83" t="s">
        <v>4505</v>
      </c>
    </row>
    <row r="942" spans="1:6" ht="25.5" x14ac:dyDescent="0.25">
      <c r="A942" s="83" t="s">
        <v>9097</v>
      </c>
      <c r="B942" s="83" t="s">
        <v>7863</v>
      </c>
      <c r="C942" s="82">
        <v>46002.506701388891</v>
      </c>
      <c r="D942" s="83" t="s">
        <v>4509</v>
      </c>
      <c r="E942" s="82"/>
      <c r="F942" s="83" t="s">
        <v>4530</v>
      </c>
    </row>
    <row r="943" spans="1:6" ht="25.5" x14ac:dyDescent="0.25">
      <c r="A943" s="83" t="s">
        <v>4726</v>
      </c>
      <c r="B943" s="83" t="s">
        <v>4530</v>
      </c>
      <c r="C943" s="82"/>
      <c r="D943" s="83" t="s">
        <v>4530</v>
      </c>
      <c r="E943" s="82">
        <v>46002.506620370368</v>
      </c>
      <c r="F943" s="83" t="s">
        <v>4505</v>
      </c>
    </row>
    <row r="944" spans="1:6" ht="25.5" x14ac:dyDescent="0.25">
      <c r="A944" s="83" t="s">
        <v>7864</v>
      </c>
      <c r="B944" s="83" t="s">
        <v>4530</v>
      </c>
      <c r="C944" s="82"/>
      <c r="D944" s="83" t="s">
        <v>4530</v>
      </c>
      <c r="E944" s="82">
        <v>46002.505879629629</v>
      </c>
      <c r="F944" s="83" t="s">
        <v>4505</v>
      </c>
    </row>
    <row r="945" spans="1:6" ht="25.5" x14ac:dyDescent="0.25">
      <c r="A945" s="83" t="s">
        <v>7865</v>
      </c>
      <c r="B945" s="83" t="s">
        <v>4530</v>
      </c>
      <c r="C945" s="82"/>
      <c r="D945" s="83" t="s">
        <v>4530</v>
      </c>
      <c r="E945" s="82">
        <v>46002.505208333336</v>
      </c>
      <c r="F945" s="83" t="s">
        <v>6</v>
      </c>
    </row>
    <row r="946" spans="1:6" ht="25.5" x14ac:dyDescent="0.25">
      <c r="A946" s="83" t="s">
        <v>7867</v>
      </c>
      <c r="B946" s="83" t="s">
        <v>4530</v>
      </c>
      <c r="C946" s="82"/>
      <c r="D946" s="83" t="s">
        <v>4530</v>
      </c>
      <c r="E946" s="82">
        <v>46002.503263888888</v>
      </c>
      <c r="F946" s="83" t="s">
        <v>4505</v>
      </c>
    </row>
    <row r="947" spans="1:6" ht="25.5" x14ac:dyDescent="0.25">
      <c r="A947" s="83" t="s">
        <v>7868</v>
      </c>
      <c r="B947" s="83" t="s">
        <v>4530</v>
      </c>
      <c r="C947" s="82"/>
      <c r="D947" s="83" t="s">
        <v>4530</v>
      </c>
      <c r="E947" s="82">
        <v>46002.502500000002</v>
      </c>
      <c r="F947" s="83" t="s">
        <v>4505</v>
      </c>
    </row>
    <row r="948" spans="1:6" ht="25.5" x14ac:dyDescent="0.25">
      <c r="A948" s="83" t="s">
        <v>7869</v>
      </c>
      <c r="B948" s="83" t="s">
        <v>4530</v>
      </c>
      <c r="C948" s="82"/>
      <c r="D948" s="83" t="s">
        <v>4530</v>
      </c>
      <c r="E948" s="82">
        <v>46002.464861111112</v>
      </c>
      <c r="F948" s="83" t="s">
        <v>12</v>
      </c>
    </row>
    <row r="949" spans="1:6" ht="25.5" x14ac:dyDescent="0.25">
      <c r="A949" s="83" t="s">
        <v>9098</v>
      </c>
      <c r="B949" s="83" t="s">
        <v>7871</v>
      </c>
      <c r="C949" s="82">
        <v>46002.499386574076</v>
      </c>
      <c r="D949" s="83" t="s">
        <v>4509</v>
      </c>
      <c r="E949" s="82"/>
      <c r="F949" s="83" t="s">
        <v>4530</v>
      </c>
    </row>
    <row r="950" spans="1:6" ht="25.5" x14ac:dyDescent="0.25">
      <c r="A950" s="83" t="s">
        <v>9099</v>
      </c>
      <c r="B950" s="83" t="s">
        <v>7873</v>
      </c>
      <c r="C950" s="82">
        <v>46002.498831018522</v>
      </c>
      <c r="D950" s="83" t="s">
        <v>4509</v>
      </c>
      <c r="E950" s="82"/>
      <c r="F950" s="83" t="s">
        <v>4530</v>
      </c>
    </row>
    <row r="951" spans="1:6" ht="25.5" x14ac:dyDescent="0.25">
      <c r="A951" s="83" t="s">
        <v>9100</v>
      </c>
      <c r="B951" s="83" t="s">
        <v>9101</v>
      </c>
      <c r="C951" s="82">
        <v>46002.49858796296</v>
      </c>
      <c r="D951" s="83" t="s">
        <v>8927</v>
      </c>
      <c r="E951" s="82"/>
      <c r="F951" s="83" t="s">
        <v>4530</v>
      </c>
    </row>
    <row r="952" spans="1:6" ht="25.5" x14ac:dyDescent="0.25">
      <c r="A952" s="83" t="s">
        <v>9102</v>
      </c>
      <c r="B952" s="83" t="s">
        <v>5313</v>
      </c>
      <c r="C952" s="82">
        <v>46002.49827546296</v>
      </c>
      <c r="D952" s="83" t="s">
        <v>8927</v>
      </c>
      <c r="E952" s="82"/>
      <c r="F952" s="83" t="s">
        <v>4530</v>
      </c>
    </row>
    <row r="953" spans="1:6" ht="25.5" x14ac:dyDescent="0.25">
      <c r="A953" s="83" t="s">
        <v>9103</v>
      </c>
      <c r="B953" s="83" t="s">
        <v>7875</v>
      </c>
      <c r="C953" s="82">
        <v>46002.497754629629</v>
      </c>
      <c r="D953" s="83" t="s">
        <v>9104</v>
      </c>
      <c r="E953" s="82"/>
      <c r="F953" s="83" t="s">
        <v>4530</v>
      </c>
    </row>
    <row r="954" spans="1:6" ht="25.5" x14ac:dyDescent="0.25">
      <c r="A954" s="83" t="s">
        <v>9105</v>
      </c>
      <c r="B954" s="83" t="s">
        <v>7877</v>
      </c>
      <c r="C954" s="82">
        <v>46002.496342592596</v>
      </c>
      <c r="D954" s="83" t="s">
        <v>8927</v>
      </c>
      <c r="E954" s="82"/>
      <c r="F954" s="83" t="s">
        <v>4530</v>
      </c>
    </row>
    <row r="955" spans="1:6" ht="25.5" x14ac:dyDescent="0.25">
      <c r="A955" s="83" t="s">
        <v>7881</v>
      </c>
      <c r="B955" s="83" t="s">
        <v>4530</v>
      </c>
      <c r="C955" s="82"/>
      <c r="D955" s="83" t="s">
        <v>4530</v>
      </c>
      <c r="E955" s="82">
        <v>46002.491620370369</v>
      </c>
      <c r="F955" s="83" t="s">
        <v>4505</v>
      </c>
    </row>
    <row r="956" spans="1:6" ht="25.5" x14ac:dyDescent="0.25">
      <c r="A956" s="83" t="s">
        <v>7882</v>
      </c>
      <c r="B956" s="83" t="s">
        <v>4530</v>
      </c>
      <c r="C956" s="82"/>
      <c r="D956" s="83" t="s">
        <v>4530</v>
      </c>
      <c r="E956" s="82">
        <v>46002.491527777776</v>
      </c>
      <c r="F956" s="83" t="s">
        <v>4505</v>
      </c>
    </row>
    <row r="957" spans="1:6" ht="25.5" x14ac:dyDescent="0.25">
      <c r="A957" s="83" t="s">
        <v>7883</v>
      </c>
      <c r="B957" s="83" t="s">
        <v>4530</v>
      </c>
      <c r="C957" s="82"/>
      <c r="D957" s="83" t="s">
        <v>4530</v>
      </c>
      <c r="E957" s="82">
        <v>46002.491284722222</v>
      </c>
      <c r="F957" s="83" t="s">
        <v>4505</v>
      </c>
    </row>
    <row r="958" spans="1:6" ht="25.5" x14ac:dyDescent="0.25">
      <c r="A958" s="83" t="s">
        <v>9106</v>
      </c>
      <c r="B958" s="83" t="s">
        <v>7884</v>
      </c>
      <c r="C958" s="82">
        <v>46002.490833333337</v>
      </c>
      <c r="D958" s="83" t="s">
        <v>4509</v>
      </c>
      <c r="E958" s="82"/>
      <c r="F958" s="83" t="s">
        <v>4530</v>
      </c>
    </row>
    <row r="959" spans="1:6" ht="25.5" x14ac:dyDescent="0.25">
      <c r="A959" s="83" t="s">
        <v>5128</v>
      </c>
      <c r="B959" s="83" t="s">
        <v>4530</v>
      </c>
      <c r="C959" s="82"/>
      <c r="D959" s="83" t="s">
        <v>4530</v>
      </c>
      <c r="E959" s="82">
        <v>46002.490162037036</v>
      </c>
      <c r="F959" s="83" t="s">
        <v>4547</v>
      </c>
    </row>
    <row r="960" spans="1:6" ht="25.5" x14ac:dyDescent="0.25">
      <c r="A960" s="83" t="s">
        <v>7886</v>
      </c>
      <c r="B960" s="83" t="s">
        <v>4530</v>
      </c>
      <c r="C960" s="82"/>
      <c r="D960" s="83" t="s">
        <v>4530</v>
      </c>
      <c r="E960" s="82">
        <v>46002.489988425928</v>
      </c>
      <c r="F960" s="83" t="s">
        <v>4739</v>
      </c>
    </row>
    <row r="961" spans="1:6" ht="25.5" x14ac:dyDescent="0.25">
      <c r="A961" s="83" t="s">
        <v>7888</v>
      </c>
      <c r="B961" s="83" t="s">
        <v>4530</v>
      </c>
      <c r="C961" s="82"/>
      <c r="D961" s="83" t="s">
        <v>4530</v>
      </c>
      <c r="E961" s="82">
        <v>46002.488912037035</v>
      </c>
      <c r="F961" s="83" t="s">
        <v>4505</v>
      </c>
    </row>
    <row r="962" spans="1:6" ht="25.5" x14ac:dyDescent="0.25">
      <c r="A962" s="83" t="s">
        <v>9107</v>
      </c>
      <c r="B962" s="83" t="s">
        <v>5308</v>
      </c>
      <c r="C962" s="82">
        <v>46002.488310185188</v>
      </c>
      <c r="D962" s="83" t="s">
        <v>4505</v>
      </c>
      <c r="E962" s="82"/>
      <c r="F962" s="83" t="s">
        <v>4530</v>
      </c>
    </row>
    <row r="963" spans="1:6" ht="25.5" x14ac:dyDescent="0.25">
      <c r="A963" s="83" t="s">
        <v>7889</v>
      </c>
      <c r="B963" s="83" t="s">
        <v>4530</v>
      </c>
      <c r="C963" s="82"/>
      <c r="D963" s="83" t="s">
        <v>4530</v>
      </c>
      <c r="E963" s="82">
        <v>46002.487939814811</v>
      </c>
      <c r="F963" s="83" t="s">
        <v>4505</v>
      </c>
    </row>
    <row r="964" spans="1:6" ht="25.5" x14ac:dyDescent="0.25">
      <c r="A964" s="83" t="s">
        <v>5643</v>
      </c>
      <c r="B964" s="83" t="s">
        <v>4530</v>
      </c>
      <c r="C964" s="82"/>
      <c r="D964" s="83" t="s">
        <v>4530</v>
      </c>
      <c r="E964" s="82">
        <v>46002.486990740741</v>
      </c>
      <c r="F964" s="83" t="s">
        <v>4545</v>
      </c>
    </row>
    <row r="965" spans="1:6" ht="25.5" x14ac:dyDescent="0.25">
      <c r="A965" s="83" t="s">
        <v>7890</v>
      </c>
      <c r="B965" s="83" t="s">
        <v>4530</v>
      </c>
      <c r="C965" s="82"/>
      <c r="D965" s="83" t="s">
        <v>4530</v>
      </c>
      <c r="E965" s="82">
        <v>46002.486388888887</v>
      </c>
      <c r="F965" s="83" t="s">
        <v>4505</v>
      </c>
    </row>
    <row r="966" spans="1:6" ht="25.5" x14ac:dyDescent="0.25">
      <c r="A966" s="83" t="s">
        <v>5611</v>
      </c>
      <c r="B966" s="83" t="s">
        <v>4530</v>
      </c>
      <c r="C966" s="82"/>
      <c r="D966" s="83" t="s">
        <v>4530</v>
      </c>
      <c r="E966" s="82">
        <v>46002.486238425925</v>
      </c>
      <c r="F966" s="83" t="s">
        <v>11</v>
      </c>
    </row>
    <row r="967" spans="1:6" ht="25.5" x14ac:dyDescent="0.25">
      <c r="A967" s="83" t="s">
        <v>9108</v>
      </c>
      <c r="B967" s="83" t="s">
        <v>5446</v>
      </c>
      <c r="C967" s="82">
        <v>46002.484270833331</v>
      </c>
      <c r="D967" s="83" t="s">
        <v>4505</v>
      </c>
      <c r="E967" s="82"/>
      <c r="F967" s="83" t="s">
        <v>4530</v>
      </c>
    </row>
    <row r="968" spans="1:6" ht="25.5" x14ac:dyDescent="0.25">
      <c r="A968" s="83" t="s">
        <v>7892</v>
      </c>
      <c r="B968" s="83" t="s">
        <v>4530</v>
      </c>
      <c r="C968" s="82"/>
      <c r="D968" s="83" t="s">
        <v>4530</v>
      </c>
      <c r="E968" s="82">
        <v>46002.483657407407</v>
      </c>
      <c r="F968" s="83" t="s">
        <v>4667</v>
      </c>
    </row>
    <row r="969" spans="1:6" ht="25.5" x14ac:dyDescent="0.25">
      <c r="A969" s="83" t="s">
        <v>9109</v>
      </c>
      <c r="B969" s="83" t="s">
        <v>5644</v>
      </c>
      <c r="C969" s="82">
        <v>46002.483263888891</v>
      </c>
      <c r="D969" s="83" t="s">
        <v>4505</v>
      </c>
      <c r="E969" s="82"/>
      <c r="F969" s="83" t="s">
        <v>4530</v>
      </c>
    </row>
    <row r="970" spans="1:6" ht="25.5" x14ac:dyDescent="0.25">
      <c r="A970" s="83" t="s">
        <v>7895</v>
      </c>
      <c r="B970" s="83" t="s">
        <v>4530</v>
      </c>
      <c r="C970" s="82"/>
      <c r="D970" s="83" t="s">
        <v>4530</v>
      </c>
      <c r="E970" s="82">
        <v>46002.482118055559</v>
      </c>
      <c r="F970" s="83" t="s">
        <v>4505</v>
      </c>
    </row>
    <row r="971" spans="1:6" ht="25.5" x14ac:dyDescent="0.25">
      <c r="A971" s="83" t="s">
        <v>7896</v>
      </c>
      <c r="B971" s="83" t="s">
        <v>4530</v>
      </c>
      <c r="C971" s="82"/>
      <c r="D971" s="83" t="s">
        <v>4530</v>
      </c>
      <c r="E971" s="82">
        <v>46002.481412037036</v>
      </c>
      <c r="F971" s="83" t="s">
        <v>11</v>
      </c>
    </row>
    <row r="972" spans="1:6" ht="25.5" x14ac:dyDescent="0.25">
      <c r="A972" s="83" t="s">
        <v>9110</v>
      </c>
      <c r="B972" s="83" t="s">
        <v>5262</v>
      </c>
      <c r="C972" s="82">
        <v>46002.479062500002</v>
      </c>
      <c r="D972" s="83" t="s">
        <v>4507</v>
      </c>
      <c r="E972" s="82"/>
      <c r="F972" s="83" t="s">
        <v>4530</v>
      </c>
    </row>
    <row r="973" spans="1:6" ht="25.5" x14ac:dyDescent="0.25">
      <c r="A973" s="83" t="s">
        <v>9111</v>
      </c>
      <c r="B973" s="83" t="s">
        <v>7898</v>
      </c>
      <c r="C973" s="82">
        <v>46002.476377314815</v>
      </c>
      <c r="D973" s="83" t="s">
        <v>11</v>
      </c>
      <c r="E973" s="82"/>
      <c r="F973" s="83" t="s">
        <v>4530</v>
      </c>
    </row>
    <row r="974" spans="1:6" ht="25.5" x14ac:dyDescent="0.25">
      <c r="A974" s="83" t="s">
        <v>7900</v>
      </c>
      <c r="B974" s="83" t="s">
        <v>4530</v>
      </c>
      <c r="C974" s="82"/>
      <c r="D974" s="83" t="s">
        <v>4530</v>
      </c>
      <c r="E974" s="82">
        <v>46002.475254629629</v>
      </c>
      <c r="F974" s="83" t="s">
        <v>4739</v>
      </c>
    </row>
    <row r="975" spans="1:6" ht="25.5" x14ac:dyDescent="0.25">
      <c r="A975" s="83" t="s">
        <v>5678</v>
      </c>
      <c r="B975" s="83" t="s">
        <v>4530</v>
      </c>
      <c r="C975" s="82"/>
      <c r="D975" s="83" t="s">
        <v>4530</v>
      </c>
      <c r="E975" s="82">
        <v>46002.474328703705</v>
      </c>
      <c r="F975" s="83" t="s">
        <v>9112</v>
      </c>
    </row>
    <row r="976" spans="1:6" ht="38.25" x14ac:dyDescent="0.25">
      <c r="A976" s="83" t="s">
        <v>9113</v>
      </c>
      <c r="B976" s="83" t="s">
        <v>9114</v>
      </c>
      <c r="C976" s="82">
        <v>46000.582870370374</v>
      </c>
      <c r="D976" s="83" t="s">
        <v>5730</v>
      </c>
      <c r="E976" s="82"/>
      <c r="F976" s="83" t="s">
        <v>4530</v>
      </c>
    </row>
    <row r="977" spans="1:6" ht="25.5" x14ac:dyDescent="0.25">
      <c r="A977" s="83" t="s">
        <v>7902</v>
      </c>
      <c r="B977" s="83" t="s">
        <v>4530</v>
      </c>
      <c r="C977" s="82"/>
      <c r="D977" s="83" t="s">
        <v>4530</v>
      </c>
      <c r="E977" s="82">
        <v>46002.472199074073</v>
      </c>
      <c r="F977" s="83" t="s">
        <v>4541</v>
      </c>
    </row>
    <row r="978" spans="1:6" ht="25.5" x14ac:dyDescent="0.25">
      <c r="A978" s="83" t="s">
        <v>7903</v>
      </c>
      <c r="B978" s="83" t="s">
        <v>4530</v>
      </c>
      <c r="C978" s="82">
        <v>46002.471851851849</v>
      </c>
      <c r="D978" s="83" t="s">
        <v>4504</v>
      </c>
      <c r="E978" s="82">
        <v>46002.471851851849</v>
      </c>
      <c r="F978" s="83" t="s">
        <v>4504</v>
      </c>
    </row>
    <row r="979" spans="1:6" ht="25.5" x14ac:dyDescent="0.25">
      <c r="A979" s="83" t="s">
        <v>7904</v>
      </c>
      <c r="B979" s="83" t="s">
        <v>4530</v>
      </c>
      <c r="C979" s="82"/>
      <c r="D979" s="83" t="s">
        <v>4530</v>
      </c>
      <c r="E979" s="82">
        <v>46002.471805555557</v>
      </c>
      <c r="F979" s="83" t="s">
        <v>7</v>
      </c>
    </row>
    <row r="980" spans="1:6" ht="25.5" x14ac:dyDescent="0.25">
      <c r="A980" s="83" t="s">
        <v>7905</v>
      </c>
      <c r="B980" s="83" t="s">
        <v>4530</v>
      </c>
      <c r="C980" s="82"/>
      <c r="D980" s="83" t="s">
        <v>4530</v>
      </c>
      <c r="E980" s="82">
        <v>46002.470416666663</v>
      </c>
      <c r="F980" s="83" t="s">
        <v>11</v>
      </c>
    </row>
    <row r="981" spans="1:6" ht="25.5" x14ac:dyDescent="0.25">
      <c r="A981" s="83" t="s">
        <v>9115</v>
      </c>
      <c r="B981" s="83" t="s">
        <v>7908</v>
      </c>
      <c r="C981" s="82">
        <v>46002.468993055554</v>
      </c>
      <c r="D981" s="83" t="s">
        <v>11</v>
      </c>
      <c r="E981" s="82"/>
      <c r="F981" s="83" t="s">
        <v>4530</v>
      </c>
    </row>
    <row r="982" spans="1:6" ht="25.5" x14ac:dyDescent="0.25">
      <c r="A982" s="83" t="s">
        <v>7909</v>
      </c>
      <c r="B982" s="83" t="s">
        <v>4530</v>
      </c>
      <c r="C982" s="82"/>
      <c r="D982" s="83" t="s">
        <v>4530</v>
      </c>
      <c r="E982" s="82">
        <v>46002.467986111114</v>
      </c>
      <c r="F982" s="83" t="s">
        <v>4505</v>
      </c>
    </row>
    <row r="983" spans="1:6" ht="25.5" x14ac:dyDescent="0.25">
      <c r="A983" s="83" t="s">
        <v>9116</v>
      </c>
      <c r="B983" s="83" t="s">
        <v>9117</v>
      </c>
      <c r="C983" s="82">
        <v>46002.467719907407</v>
      </c>
      <c r="D983" s="83" t="s">
        <v>4559</v>
      </c>
      <c r="E983" s="82"/>
      <c r="F983" s="83" t="s">
        <v>4530</v>
      </c>
    </row>
    <row r="984" spans="1:6" ht="25.5" x14ac:dyDescent="0.25">
      <c r="A984" s="83" t="s">
        <v>9118</v>
      </c>
      <c r="B984" s="83" t="s">
        <v>9119</v>
      </c>
      <c r="C984" s="82">
        <v>46002.46634259259</v>
      </c>
      <c r="D984" s="83" t="s">
        <v>4505</v>
      </c>
      <c r="E984" s="82"/>
      <c r="F984" s="83" t="s">
        <v>4530</v>
      </c>
    </row>
    <row r="985" spans="1:6" ht="25.5" x14ac:dyDescent="0.25">
      <c r="A985" s="83" t="s">
        <v>7911</v>
      </c>
      <c r="B985" s="83" t="s">
        <v>4530</v>
      </c>
      <c r="C985" s="82">
        <v>46002.46502314815</v>
      </c>
      <c r="D985" s="83" t="s">
        <v>4504</v>
      </c>
      <c r="E985" s="82">
        <v>46002.46502314815</v>
      </c>
      <c r="F985" s="83" t="s">
        <v>4504</v>
      </c>
    </row>
    <row r="986" spans="1:6" ht="25.5" x14ac:dyDescent="0.25">
      <c r="A986" s="83" t="s">
        <v>7912</v>
      </c>
      <c r="B986" s="83" t="s">
        <v>4530</v>
      </c>
      <c r="C986" s="82"/>
      <c r="D986" s="83" t="s">
        <v>4530</v>
      </c>
      <c r="E986" s="82">
        <v>46002.464907407404</v>
      </c>
      <c r="F986" s="83" t="s">
        <v>12</v>
      </c>
    </row>
    <row r="987" spans="1:6" ht="25.5" x14ac:dyDescent="0.25">
      <c r="A987" s="83" t="s">
        <v>7913</v>
      </c>
      <c r="B987" s="83" t="s">
        <v>4530</v>
      </c>
      <c r="C987" s="82"/>
      <c r="D987" s="83" t="s">
        <v>4530</v>
      </c>
      <c r="E987" s="82">
        <v>46002.418043981481</v>
      </c>
      <c r="F987" s="83" t="s">
        <v>12</v>
      </c>
    </row>
    <row r="988" spans="1:6" ht="25.5" x14ac:dyDescent="0.25">
      <c r="A988" s="83" t="s">
        <v>7914</v>
      </c>
      <c r="B988" s="83" t="s">
        <v>4530</v>
      </c>
      <c r="C988" s="82"/>
      <c r="D988" s="83" t="s">
        <v>4530</v>
      </c>
      <c r="E988" s="82">
        <v>46002.464201388888</v>
      </c>
      <c r="F988" s="83" t="s">
        <v>4667</v>
      </c>
    </row>
    <row r="989" spans="1:6" ht="25.5" x14ac:dyDescent="0.25">
      <c r="A989" s="83" t="s">
        <v>9120</v>
      </c>
      <c r="B989" s="83" t="s">
        <v>7916</v>
      </c>
      <c r="C989" s="82">
        <v>46002.46365740741</v>
      </c>
      <c r="D989" s="83" t="s">
        <v>4505</v>
      </c>
      <c r="E989" s="82"/>
      <c r="F989" s="83" t="s">
        <v>4530</v>
      </c>
    </row>
    <row r="990" spans="1:6" ht="25.5" x14ac:dyDescent="0.25">
      <c r="A990" s="83" t="s">
        <v>5409</v>
      </c>
      <c r="B990" s="83" t="s">
        <v>4530</v>
      </c>
      <c r="C990" s="82"/>
      <c r="D990" s="83" t="s">
        <v>4530</v>
      </c>
      <c r="E990" s="82">
        <v>46002.46334490741</v>
      </c>
      <c r="F990" s="83" t="s">
        <v>4505</v>
      </c>
    </row>
    <row r="991" spans="1:6" ht="25.5" x14ac:dyDescent="0.25">
      <c r="A991" s="83" t="s">
        <v>7924</v>
      </c>
      <c r="B991" s="83" t="s">
        <v>4530</v>
      </c>
      <c r="C991" s="82"/>
      <c r="D991" s="83" t="s">
        <v>4530</v>
      </c>
      <c r="E991" s="82">
        <v>46002.459664351853</v>
      </c>
      <c r="F991" s="83" t="s">
        <v>11</v>
      </c>
    </row>
    <row r="992" spans="1:6" ht="25.5" x14ac:dyDescent="0.25">
      <c r="A992" s="83" t="s">
        <v>9121</v>
      </c>
      <c r="B992" s="83" t="s">
        <v>7925</v>
      </c>
      <c r="C992" s="82">
        <v>46002.459340277775</v>
      </c>
      <c r="D992" s="83" t="s">
        <v>4559</v>
      </c>
      <c r="E992" s="82"/>
      <c r="F992" s="83" t="s">
        <v>4530</v>
      </c>
    </row>
    <row r="993" spans="1:6" ht="25.5" x14ac:dyDescent="0.25">
      <c r="A993" s="83" t="s">
        <v>9122</v>
      </c>
      <c r="B993" s="83" t="s">
        <v>7926</v>
      </c>
      <c r="C993" s="82">
        <v>46002.458680555559</v>
      </c>
      <c r="D993" s="83" t="s">
        <v>4513</v>
      </c>
      <c r="E993" s="82"/>
      <c r="F993" s="83" t="s">
        <v>4530</v>
      </c>
    </row>
    <row r="994" spans="1:6" ht="25.5" x14ac:dyDescent="0.25">
      <c r="A994" s="83" t="s">
        <v>7929</v>
      </c>
      <c r="B994" s="83" t="s">
        <v>4530</v>
      </c>
      <c r="C994" s="82">
        <v>46002.458229166667</v>
      </c>
      <c r="D994" s="83" t="s">
        <v>4504</v>
      </c>
      <c r="E994" s="82">
        <v>46002.458229166667</v>
      </c>
      <c r="F994" s="83" t="s">
        <v>4504</v>
      </c>
    </row>
    <row r="995" spans="1:6" ht="25.5" x14ac:dyDescent="0.25">
      <c r="A995" s="83" t="s">
        <v>7930</v>
      </c>
      <c r="B995" s="83" t="s">
        <v>4530</v>
      </c>
      <c r="C995" s="82"/>
      <c r="D995" s="83" t="s">
        <v>4530</v>
      </c>
      <c r="E995" s="82">
        <v>46002.458020833335</v>
      </c>
      <c r="F995" s="83" t="s">
        <v>4539</v>
      </c>
    </row>
    <row r="996" spans="1:6" ht="25.5" x14ac:dyDescent="0.25">
      <c r="A996" s="83" t="s">
        <v>7931</v>
      </c>
      <c r="B996" s="83" t="s">
        <v>4530</v>
      </c>
      <c r="C996" s="82"/>
      <c r="D996" s="83" t="s">
        <v>4530</v>
      </c>
      <c r="E996" s="82">
        <v>46002.457939814813</v>
      </c>
      <c r="F996" s="83" t="s">
        <v>7</v>
      </c>
    </row>
    <row r="997" spans="1:6" ht="25.5" x14ac:dyDescent="0.25">
      <c r="A997" s="83" t="s">
        <v>9123</v>
      </c>
      <c r="B997" s="83" t="s">
        <v>6088</v>
      </c>
      <c r="C997" s="82">
        <v>46002.456689814811</v>
      </c>
      <c r="D997" s="83" t="s">
        <v>9124</v>
      </c>
      <c r="E997" s="82"/>
      <c r="F997" s="83" t="s">
        <v>4530</v>
      </c>
    </row>
    <row r="998" spans="1:6" ht="25.5" x14ac:dyDescent="0.25">
      <c r="A998" s="83" t="s">
        <v>9125</v>
      </c>
      <c r="B998" s="83" t="s">
        <v>9126</v>
      </c>
      <c r="C998" s="82">
        <v>46002.456412037034</v>
      </c>
      <c r="D998" s="83" t="s">
        <v>4505</v>
      </c>
      <c r="E998" s="82"/>
      <c r="F998" s="83" t="s">
        <v>4530</v>
      </c>
    </row>
    <row r="999" spans="1:6" ht="25.5" x14ac:dyDescent="0.25">
      <c r="A999" s="83" t="s">
        <v>7932</v>
      </c>
      <c r="B999" s="83" t="s">
        <v>4530</v>
      </c>
      <c r="C999" s="82"/>
      <c r="D999" s="83" t="s">
        <v>4530</v>
      </c>
      <c r="E999" s="82">
        <v>46002.455069444448</v>
      </c>
      <c r="F999" s="83" t="s">
        <v>4</v>
      </c>
    </row>
    <row r="1000" spans="1:6" ht="25.5" x14ac:dyDescent="0.25">
      <c r="A1000" s="83" t="s">
        <v>9127</v>
      </c>
      <c r="B1000" s="83" t="s">
        <v>7933</v>
      </c>
      <c r="C1000" s="82">
        <v>46002.454976851855</v>
      </c>
      <c r="D1000" s="83" t="s">
        <v>4505</v>
      </c>
      <c r="E1000" s="82"/>
      <c r="F1000" s="83" t="s">
        <v>4530</v>
      </c>
    </row>
    <row r="1001" spans="1:6" ht="25.5" x14ac:dyDescent="0.25">
      <c r="A1001" s="83" t="s">
        <v>7934</v>
      </c>
      <c r="B1001" s="83" t="s">
        <v>4530</v>
      </c>
      <c r="C1001" s="82"/>
      <c r="D1001" s="83" t="s">
        <v>4530</v>
      </c>
      <c r="E1001" s="82">
        <v>46002.452916666669</v>
      </c>
      <c r="F1001" s="83" t="s">
        <v>11</v>
      </c>
    </row>
    <row r="1002" spans="1:6" ht="25.5" x14ac:dyDescent="0.25">
      <c r="A1002" s="83" t="s">
        <v>9128</v>
      </c>
      <c r="B1002" s="83" t="s">
        <v>5902</v>
      </c>
      <c r="C1002" s="82">
        <v>46002.450474537036</v>
      </c>
      <c r="D1002" s="83" t="s">
        <v>4505</v>
      </c>
      <c r="E1002" s="82"/>
      <c r="F1002" s="83" t="s">
        <v>4530</v>
      </c>
    </row>
    <row r="1003" spans="1:6" ht="25.5" x14ac:dyDescent="0.25">
      <c r="A1003" s="83" t="s">
        <v>7937</v>
      </c>
      <c r="B1003" s="83" t="s">
        <v>4530</v>
      </c>
      <c r="C1003" s="82"/>
      <c r="D1003" s="83" t="s">
        <v>4530</v>
      </c>
      <c r="E1003" s="82">
        <v>46002.438587962963</v>
      </c>
      <c r="F1003" s="83" t="s">
        <v>12</v>
      </c>
    </row>
    <row r="1004" spans="1:6" ht="25.5" x14ac:dyDescent="0.25">
      <c r="A1004" s="83" t="s">
        <v>9129</v>
      </c>
      <c r="B1004" s="83" t="s">
        <v>9130</v>
      </c>
      <c r="C1004" s="82">
        <v>46002.447048611109</v>
      </c>
      <c r="D1004" s="83" t="s">
        <v>4508</v>
      </c>
      <c r="E1004" s="82"/>
      <c r="F1004" s="83" t="s">
        <v>4530</v>
      </c>
    </row>
    <row r="1005" spans="1:6" ht="25.5" x14ac:dyDescent="0.25">
      <c r="A1005" s="83" t="s">
        <v>7940</v>
      </c>
      <c r="B1005" s="83" t="s">
        <v>4530</v>
      </c>
      <c r="C1005" s="82"/>
      <c r="D1005" s="83" t="s">
        <v>4530</v>
      </c>
      <c r="E1005" s="82">
        <v>46002.446446759262</v>
      </c>
      <c r="F1005" s="83" t="s">
        <v>12</v>
      </c>
    </row>
    <row r="1006" spans="1:6" ht="25.5" x14ac:dyDescent="0.25">
      <c r="A1006" s="83" t="s">
        <v>9131</v>
      </c>
      <c r="B1006" s="83" t="s">
        <v>7941</v>
      </c>
      <c r="C1006" s="82">
        <v>46002.445370370369</v>
      </c>
      <c r="D1006" s="83" t="s">
        <v>5</v>
      </c>
      <c r="E1006" s="82"/>
      <c r="F1006" s="83" t="s">
        <v>4530</v>
      </c>
    </row>
    <row r="1007" spans="1:6" ht="25.5" x14ac:dyDescent="0.25">
      <c r="A1007" s="83" t="s">
        <v>7942</v>
      </c>
      <c r="B1007" s="83" t="s">
        <v>4530</v>
      </c>
      <c r="C1007" s="82">
        <v>46002.444664351853</v>
      </c>
      <c r="D1007" s="83" t="s">
        <v>4504</v>
      </c>
      <c r="E1007" s="82">
        <v>46002.444664351853</v>
      </c>
      <c r="F1007" s="83" t="s">
        <v>4504</v>
      </c>
    </row>
    <row r="1008" spans="1:6" ht="25.5" x14ac:dyDescent="0.25">
      <c r="A1008" s="83" t="s">
        <v>7945</v>
      </c>
      <c r="B1008" s="83" t="s">
        <v>4530</v>
      </c>
      <c r="C1008" s="82"/>
      <c r="D1008" s="83" t="s">
        <v>4530</v>
      </c>
      <c r="E1008" s="82">
        <v>46002.443599537037</v>
      </c>
      <c r="F1008" s="83" t="s">
        <v>4539</v>
      </c>
    </row>
    <row r="1009" spans="1:6" ht="25.5" x14ac:dyDescent="0.25">
      <c r="A1009" s="83" t="s">
        <v>5742</v>
      </c>
      <c r="B1009" s="83" t="s">
        <v>4530</v>
      </c>
      <c r="C1009" s="82"/>
      <c r="D1009" s="83" t="s">
        <v>4530</v>
      </c>
      <c r="E1009" s="82">
        <v>46002.442824074074</v>
      </c>
      <c r="F1009" s="83" t="s">
        <v>4505</v>
      </c>
    </row>
    <row r="1010" spans="1:6" ht="25.5" x14ac:dyDescent="0.25">
      <c r="A1010" s="83" t="s">
        <v>9132</v>
      </c>
      <c r="B1010" s="83" t="s">
        <v>7947</v>
      </c>
      <c r="C1010" s="82">
        <v>46002.442696759259</v>
      </c>
      <c r="D1010" s="83" t="s">
        <v>5</v>
      </c>
      <c r="E1010" s="82"/>
      <c r="F1010" s="83" t="s">
        <v>4530</v>
      </c>
    </row>
    <row r="1011" spans="1:6" ht="25.5" x14ac:dyDescent="0.25">
      <c r="A1011" s="83" t="s">
        <v>9133</v>
      </c>
      <c r="B1011" s="83" t="s">
        <v>7948</v>
      </c>
      <c r="C1011" s="82">
        <v>46002.442372685182</v>
      </c>
      <c r="D1011" s="83" t="s">
        <v>4539</v>
      </c>
      <c r="E1011" s="82"/>
      <c r="F1011" s="83" t="s">
        <v>4530</v>
      </c>
    </row>
    <row r="1012" spans="1:6" ht="25.5" x14ac:dyDescent="0.25">
      <c r="A1012" s="83" t="s">
        <v>7949</v>
      </c>
      <c r="B1012" s="83" t="s">
        <v>4530</v>
      </c>
      <c r="C1012" s="82"/>
      <c r="D1012" s="83" t="s">
        <v>4530</v>
      </c>
      <c r="E1012" s="82">
        <v>46002.43855324074</v>
      </c>
      <c r="F1012" s="83" t="s">
        <v>12</v>
      </c>
    </row>
    <row r="1013" spans="1:6" ht="25.5" x14ac:dyDescent="0.25">
      <c r="A1013" s="83" t="s">
        <v>9134</v>
      </c>
      <c r="B1013" s="83" t="s">
        <v>7950</v>
      </c>
      <c r="C1013" s="82">
        <v>46002.441782407404</v>
      </c>
      <c r="D1013" s="83" t="s">
        <v>5</v>
      </c>
      <c r="E1013" s="82"/>
      <c r="F1013" s="83" t="s">
        <v>4530</v>
      </c>
    </row>
    <row r="1014" spans="1:6" ht="25.5" x14ac:dyDescent="0.25">
      <c r="A1014" s="83" t="s">
        <v>9135</v>
      </c>
      <c r="B1014" s="83" t="s">
        <v>7953</v>
      </c>
      <c r="C1014" s="82">
        <v>46002.441504629627</v>
      </c>
      <c r="D1014" s="83" t="s">
        <v>7</v>
      </c>
      <c r="E1014" s="82"/>
      <c r="F1014" s="83" t="s">
        <v>4530</v>
      </c>
    </row>
    <row r="1015" spans="1:6" ht="25.5" x14ac:dyDescent="0.25">
      <c r="A1015" s="83" t="s">
        <v>9136</v>
      </c>
      <c r="B1015" s="83" t="s">
        <v>7955</v>
      </c>
      <c r="C1015" s="82">
        <v>46002.441342592596</v>
      </c>
      <c r="D1015" s="83" t="s">
        <v>8</v>
      </c>
      <c r="E1015" s="82"/>
      <c r="F1015" s="83" t="s">
        <v>4530</v>
      </c>
    </row>
    <row r="1016" spans="1:6" ht="25.5" x14ac:dyDescent="0.25">
      <c r="A1016" s="83" t="s">
        <v>7956</v>
      </c>
      <c r="B1016" s="83" t="s">
        <v>4530</v>
      </c>
      <c r="C1016" s="82"/>
      <c r="D1016" s="83" t="s">
        <v>4530</v>
      </c>
      <c r="E1016" s="82">
        <v>46002.441041666665</v>
      </c>
      <c r="F1016" s="83" t="s">
        <v>6</v>
      </c>
    </row>
    <row r="1017" spans="1:6" ht="25.5" x14ac:dyDescent="0.25">
      <c r="A1017" s="83" t="s">
        <v>9137</v>
      </c>
      <c r="B1017" s="83" t="s">
        <v>7957</v>
      </c>
      <c r="C1017" s="82">
        <v>46002.440011574072</v>
      </c>
      <c r="D1017" s="83" t="s">
        <v>4505</v>
      </c>
      <c r="E1017" s="82"/>
      <c r="F1017" s="83" t="s">
        <v>4530</v>
      </c>
    </row>
    <row r="1018" spans="1:6" ht="25.5" x14ac:dyDescent="0.25">
      <c r="A1018" s="83" t="s">
        <v>7958</v>
      </c>
      <c r="B1018" s="83" t="s">
        <v>4530</v>
      </c>
      <c r="C1018" s="82"/>
      <c r="D1018" s="83" t="s">
        <v>4530</v>
      </c>
      <c r="E1018" s="82">
        <v>46002.438668981478</v>
      </c>
      <c r="F1018" s="83" t="s">
        <v>12</v>
      </c>
    </row>
    <row r="1019" spans="1:6" ht="25.5" x14ac:dyDescent="0.25">
      <c r="A1019" s="83" t="s">
        <v>7959</v>
      </c>
      <c r="B1019" s="83" t="s">
        <v>4530</v>
      </c>
      <c r="C1019" s="82"/>
      <c r="D1019" s="83" t="s">
        <v>4530</v>
      </c>
      <c r="E1019" s="82">
        <v>46002.438634259262</v>
      </c>
      <c r="F1019" s="83" t="s">
        <v>12</v>
      </c>
    </row>
    <row r="1020" spans="1:6" ht="25.5" x14ac:dyDescent="0.25">
      <c r="A1020" s="83" t="s">
        <v>9138</v>
      </c>
      <c r="B1020" s="83" t="s">
        <v>5766</v>
      </c>
      <c r="C1020" s="82">
        <v>46002.438136574077</v>
      </c>
      <c r="D1020" s="83" t="s">
        <v>8</v>
      </c>
      <c r="E1020" s="82"/>
      <c r="F1020" s="83" t="s">
        <v>4530</v>
      </c>
    </row>
    <row r="1021" spans="1:6" ht="25.5" x14ac:dyDescent="0.25">
      <c r="A1021" s="83" t="s">
        <v>9139</v>
      </c>
      <c r="B1021" s="83" t="s">
        <v>7961</v>
      </c>
      <c r="C1021" s="82">
        <v>46002.436932870369</v>
      </c>
      <c r="D1021" s="83" t="s">
        <v>8</v>
      </c>
      <c r="E1021" s="82"/>
      <c r="F1021" s="83" t="s">
        <v>4530</v>
      </c>
    </row>
    <row r="1022" spans="1:6" ht="25.5" x14ac:dyDescent="0.25">
      <c r="A1022" s="83" t="s">
        <v>7962</v>
      </c>
      <c r="B1022" s="83" t="s">
        <v>4530</v>
      </c>
      <c r="C1022" s="82"/>
      <c r="D1022" s="83" t="s">
        <v>4530</v>
      </c>
      <c r="E1022" s="82">
        <v>46002.436932870369</v>
      </c>
      <c r="F1022" s="83" t="s">
        <v>6</v>
      </c>
    </row>
    <row r="1023" spans="1:6" ht="25.5" x14ac:dyDescent="0.25">
      <c r="A1023" s="83" t="s">
        <v>7963</v>
      </c>
      <c r="B1023" s="83" t="s">
        <v>4530</v>
      </c>
      <c r="C1023" s="82"/>
      <c r="D1023" s="83" t="s">
        <v>4530</v>
      </c>
      <c r="E1023" s="82">
        <v>46002.436782407407</v>
      </c>
      <c r="F1023" s="83" t="s">
        <v>13</v>
      </c>
    </row>
    <row r="1024" spans="1:6" ht="25.5" x14ac:dyDescent="0.25">
      <c r="A1024" s="83" t="s">
        <v>5841</v>
      </c>
      <c r="B1024" s="83" t="s">
        <v>4530</v>
      </c>
      <c r="C1024" s="82"/>
      <c r="D1024" s="83" t="s">
        <v>4530</v>
      </c>
      <c r="E1024" s="82">
        <v>46002.436157407406</v>
      </c>
      <c r="F1024" s="83" t="s">
        <v>4505</v>
      </c>
    </row>
    <row r="1025" spans="1:6" ht="25.5" x14ac:dyDescent="0.25">
      <c r="A1025" s="83" t="s">
        <v>7965</v>
      </c>
      <c r="B1025" s="83" t="s">
        <v>4530</v>
      </c>
      <c r="C1025" s="82"/>
      <c r="D1025" s="83" t="s">
        <v>4530</v>
      </c>
      <c r="E1025" s="82">
        <v>46002.434189814812</v>
      </c>
      <c r="F1025" s="83" t="s">
        <v>12</v>
      </c>
    </row>
    <row r="1026" spans="1:6" ht="25.5" x14ac:dyDescent="0.25">
      <c r="A1026" s="83" t="s">
        <v>7966</v>
      </c>
      <c r="B1026" s="83" t="s">
        <v>4530</v>
      </c>
      <c r="C1026" s="82"/>
      <c r="D1026" s="83" t="s">
        <v>4530</v>
      </c>
      <c r="E1026" s="82">
        <v>46002.433946759258</v>
      </c>
      <c r="F1026" s="83" t="s">
        <v>4505</v>
      </c>
    </row>
    <row r="1027" spans="1:6" ht="25.5" x14ac:dyDescent="0.25">
      <c r="A1027" s="83" t="s">
        <v>7967</v>
      </c>
      <c r="B1027" s="83" t="s">
        <v>4530</v>
      </c>
      <c r="C1027" s="82"/>
      <c r="D1027" s="83" t="s">
        <v>4530</v>
      </c>
      <c r="E1027" s="82">
        <v>46002.432916666665</v>
      </c>
      <c r="F1027" s="83" t="s">
        <v>7</v>
      </c>
    </row>
    <row r="1028" spans="1:6" ht="25.5" x14ac:dyDescent="0.25">
      <c r="A1028" s="83" t="s">
        <v>9140</v>
      </c>
      <c r="B1028" s="83" t="s">
        <v>7968</v>
      </c>
      <c r="C1028" s="82">
        <v>46002.433310185188</v>
      </c>
      <c r="D1028" s="83" t="s">
        <v>5</v>
      </c>
      <c r="E1028" s="82"/>
      <c r="F1028" s="83" t="s">
        <v>4530</v>
      </c>
    </row>
    <row r="1029" spans="1:6" ht="25.5" x14ac:dyDescent="0.25">
      <c r="A1029" s="83" t="s">
        <v>7971</v>
      </c>
      <c r="B1029" s="83" t="s">
        <v>4530</v>
      </c>
      <c r="C1029" s="82"/>
      <c r="D1029" s="83" t="s">
        <v>4530</v>
      </c>
      <c r="E1029" s="82">
        <v>46002.432488425926</v>
      </c>
      <c r="F1029" s="83" t="s">
        <v>5</v>
      </c>
    </row>
    <row r="1030" spans="1:6" ht="25.5" x14ac:dyDescent="0.25">
      <c r="A1030" s="83" t="s">
        <v>9141</v>
      </c>
      <c r="B1030" s="83" t="s">
        <v>7972</v>
      </c>
      <c r="C1030" s="82">
        <v>46002.431944444441</v>
      </c>
      <c r="D1030" s="83" t="s">
        <v>4505</v>
      </c>
      <c r="E1030" s="82"/>
      <c r="F1030" s="83" t="s">
        <v>4530</v>
      </c>
    </row>
    <row r="1031" spans="1:6" ht="25.5" x14ac:dyDescent="0.25">
      <c r="A1031" s="83" t="s">
        <v>9142</v>
      </c>
      <c r="B1031" s="83" t="s">
        <v>7975</v>
      </c>
      <c r="C1031" s="82">
        <v>46002.428240740737</v>
      </c>
      <c r="D1031" s="83" t="s">
        <v>4584</v>
      </c>
      <c r="E1031" s="82"/>
      <c r="F1031" s="83" t="s">
        <v>4530</v>
      </c>
    </row>
    <row r="1032" spans="1:6" ht="25.5" x14ac:dyDescent="0.25">
      <c r="A1032" s="83" t="s">
        <v>7977</v>
      </c>
      <c r="B1032" s="83" t="s">
        <v>4530</v>
      </c>
      <c r="C1032" s="82">
        <v>46002.424525462964</v>
      </c>
      <c r="D1032" s="83" t="s">
        <v>4504</v>
      </c>
      <c r="E1032" s="82">
        <v>46002.424525462964</v>
      </c>
      <c r="F1032" s="83" t="s">
        <v>4504</v>
      </c>
    </row>
    <row r="1033" spans="1:6" ht="25.5" x14ac:dyDescent="0.25">
      <c r="A1033" s="83" t="s">
        <v>7978</v>
      </c>
      <c r="B1033" s="83" t="s">
        <v>4530</v>
      </c>
      <c r="C1033" s="82"/>
      <c r="D1033" s="83" t="s">
        <v>4530</v>
      </c>
      <c r="E1033" s="82">
        <v>46002.424178240741</v>
      </c>
      <c r="F1033" s="83" t="s">
        <v>5</v>
      </c>
    </row>
    <row r="1034" spans="1:6" ht="25.5" x14ac:dyDescent="0.25">
      <c r="A1034" s="83" t="s">
        <v>9143</v>
      </c>
      <c r="B1034" s="83" t="s">
        <v>9144</v>
      </c>
      <c r="C1034" s="82">
        <v>46002.418807870374</v>
      </c>
      <c r="D1034" s="83" t="s">
        <v>5</v>
      </c>
      <c r="E1034" s="82"/>
      <c r="F1034" s="83" t="s">
        <v>4530</v>
      </c>
    </row>
    <row r="1035" spans="1:6" ht="25.5" x14ac:dyDescent="0.25">
      <c r="A1035" s="83" t="s">
        <v>7983</v>
      </c>
      <c r="B1035" s="83" t="s">
        <v>4530</v>
      </c>
      <c r="C1035" s="82"/>
      <c r="D1035" s="83" t="s">
        <v>4530</v>
      </c>
      <c r="E1035" s="82">
        <v>46002.417881944442</v>
      </c>
      <c r="F1035" s="83" t="s">
        <v>12</v>
      </c>
    </row>
    <row r="1036" spans="1:6" ht="25.5" x14ac:dyDescent="0.25">
      <c r="A1036" s="83" t="s">
        <v>7984</v>
      </c>
      <c r="B1036" s="83" t="s">
        <v>4530</v>
      </c>
      <c r="C1036" s="82"/>
      <c r="D1036" s="83" t="s">
        <v>4530</v>
      </c>
      <c r="E1036" s="82">
        <v>46002.41778935185</v>
      </c>
      <c r="F1036" s="83" t="s">
        <v>7</v>
      </c>
    </row>
    <row r="1037" spans="1:6" ht="25.5" x14ac:dyDescent="0.25">
      <c r="A1037" s="83" t="s">
        <v>9145</v>
      </c>
      <c r="B1037" s="83" t="s">
        <v>9146</v>
      </c>
      <c r="C1037" s="82">
        <v>46002.41746527778</v>
      </c>
      <c r="D1037" s="83" t="s">
        <v>5</v>
      </c>
      <c r="E1037" s="82"/>
      <c r="F1037" s="83" t="s">
        <v>4530</v>
      </c>
    </row>
    <row r="1038" spans="1:6" ht="25.5" x14ac:dyDescent="0.25">
      <c r="A1038" s="83" t="s">
        <v>7985</v>
      </c>
      <c r="B1038" s="83" t="s">
        <v>4530</v>
      </c>
      <c r="C1038" s="82"/>
      <c r="D1038" s="83" t="s">
        <v>4530</v>
      </c>
      <c r="E1038" s="82">
        <v>46002.417303240742</v>
      </c>
      <c r="F1038" s="83" t="s">
        <v>12</v>
      </c>
    </row>
    <row r="1039" spans="1:6" ht="25.5" x14ac:dyDescent="0.25">
      <c r="A1039" s="83" t="s">
        <v>7986</v>
      </c>
      <c r="B1039" s="83" t="s">
        <v>4530</v>
      </c>
      <c r="C1039" s="82"/>
      <c r="D1039" s="83" t="s">
        <v>4530</v>
      </c>
      <c r="E1039" s="82">
        <v>46002.417210648149</v>
      </c>
      <c r="F1039" s="83" t="s">
        <v>12</v>
      </c>
    </row>
    <row r="1040" spans="1:6" ht="25.5" x14ac:dyDescent="0.25">
      <c r="A1040" s="83" t="s">
        <v>7987</v>
      </c>
      <c r="B1040" s="83" t="s">
        <v>4530</v>
      </c>
      <c r="C1040" s="82"/>
      <c r="D1040" s="83" t="s">
        <v>4530</v>
      </c>
      <c r="E1040" s="82">
        <v>46002.416990740741</v>
      </c>
      <c r="F1040" s="83" t="s">
        <v>12</v>
      </c>
    </row>
    <row r="1041" spans="1:6" ht="25.5" x14ac:dyDescent="0.25">
      <c r="A1041" s="83" t="s">
        <v>9147</v>
      </c>
      <c r="B1041" s="83" t="s">
        <v>7988</v>
      </c>
      <c r="C1041" s="82">
        <v>46002.415868055556</v>
      </c>
      <c r="D1041" s="83" t="s">
        <v>5</v>
      </c>
      <c r="E1041" s="82"/>
      <c r="F1041" s="83" t="s">
        <v>4530</v>
      </c>
    </row>
    <row r="1042" spans="1:6" ht="25.5" x14ac:dyDescent="0.25">
      <c r="A1042" s="83" t="s">
        <v>7990</v>
      </c>
      <c r="B1042" s="83" t="s">
        <v>4530</v>
      </c>
      <c r="C1042" s="82"/>
      <c r="D1042" s="83" t="s">
        <v>4530</v>
      </c>
      <c r="E1042" s="82">
        <v>46002.415405092594</v>
      </c>
      <c r="F1042" s="83" t="s">
        <v>4762</v>
      </c>
    </row>
    <row r="1043" spans="1:6" ht="25.5" x14ac:dyDescent="0.25">
      <c r="A1043" s="83" t="s">
        <v>9148</v>
      </c>
      <c r="B1043" s="83" t="s">
        <v>9149</v>
      </c>
      <c r="C1043" s="82">
        <v>46002.415092592593</v>
      </c>
      <c r="D1043" s="83" t="s">
        <v>9112</v>
      </c>
      <c r="E1043" s="82"/>
      <c r="F1043" s="83" t="s">
        <v>4530</v>
      </c>
    </row>
    <row r="1044" spans="1:6" ht="25.5" x14ac:dyDescent="0.25">
      <c r="A1044" s="83" t="s">
        <v>5483</v>
      </c>
      <c r="B1044" s="83" t="s">
        <v>4530</v>
      </c>
      <c r="C1044" s="82"/>
      <c r="D1044" s="83" t="s">
        <v>4530</v>
      </c>
      <c r="E1044" s="82">
        <v>46002.410613425927</v>
      </c>
      <c r="F1044" s="83" t="s">
        <v>4505</v>
      </c>
    </row>
    <row r="1045" spans="1:6" ht="25.5" x14ac:dyDescent="0.25">
      <c r="A1045" s="83" t="s">
        <v>7992</v>
      </c>
      <c r="B1045" s="83" t="s">
        <v>4530</v>
      </c>
      <c r="C1045" s="82"/>
      <c r="D1045" s="83" t="s">
        <v>4530</v>
      </c>
      <c r="E1045" s="82">
        <v>46002.409988425927</v>
      </c>
      <c r="F1045" s="83" t="s">
        <v>6</v>
      </c>
    </row>
    <row r="1046" spans="1:6" ht="25.5" x14ac:dyDescent="0.25">
      <c r="A1046" s="83" t="s">
        <v>9150</v>
      </c>
      <c r="B1046" s="83" t="s">
        <v>7993</v>
      </c>
      <c r="C1046" s="82">
        <v>46002.409953703704</v>
      </c>
      <c r="D1046" s="83" t="s">
        <v>5</v>
      </c>
      <c r="E1046" s="82"/>
      <c r="F1046" s="83" t="s">
        <v>4530</v>
      </c>
    </row>
    <row r="1047" spans="1:6" ht="25.5" x14ac:dyDescent="0.25">
      <c r="A1047" s="83" t="s">
        <v>9151</v>
      </c>
      <c r="B1047" s="83" t="s">
        <v>7994</v>
      </c>
      <c r="C1047" s="82">
        <v>46002.409895833334</v>
      </c>
      <c r="D1047" s="83" t="s">
        <v>5</v>
      </c>
      <c r="E1047" s="82"/>
      <c r="F1047" s="83" t="s">
        <v>4530</v>
      </c>
    </row>
    <row r="1048" spans="1:6" ht="25.5" x14ac:dyDescent="0.25">
      <c r="A1048" s="83" t="s">
        <v>9152</v>
      </c>
      <c r="B1048" s="83" t="s">
        <v>7995</v>
      </c>
      <c r="C1048" s="82">
        <v>46002.40898148148</v>
      </c>
      <c r="D1048" s="83" t="s">
        <v>4508</v>
      </c>
      <c r="E1048" s="82"/>
      <c r="F1048" s="83" t="s">
        <v>4530</v>
      </c>
    </row>
    <row r="1049" spans="1:6" ht="25.5" x14ac:dyDescent="0.25">
      <c r="A1049" s="83" t="s">
        <v>7997</v>
      </c>
      <c r="B1049" s="83" t="s">
        <v>4530</v>
      </c>
      <c r="C1049" s="82"/>
      <c r="D1049" s="83" t="s">
        <v>4530</v>
      </c>
      <c r="E1049" s="82">
        <v>46002.407754629632</v>
      </c>
      <c r="F1049" s="83" t="s">
        <v>4505</v>
      </c>
    </row>
    <row r="1050" spans="1:6" ht="25.5" x14ac:dyDescent="0.25">
      <c r="A1050" s="83" t="s">
        <v>7998</v>
      </c>
      <c r="B1050" s="83" t="s">
        <v>4530</v>
      </c>
      <c r="C1050" s="82"/>
      <c r="D1050" s="83" t="s">
        <v>4530</v>
      </c>
      <c r="E1050" s="82">
        <v>46002.408043981479</v>
      </c>
      <c r="F1050" s="83" t="s">
        <v>4505</v>
      </c>
    </row>
    <row r="1051" spans="1:6" ht="25.5" x14ac:dyDescent="0.25">
      <c r="A1051" s="83" t="s">
        <v>8001</v>
      </c>
      <c r="B1051" s="83" t="s">
        <v>4530</v>
      </c>
      <c r="C1051" s="82"/>
      <c r="D1051" s="83" t="s">
        <v>4530</v>
      </c>
      <c r="E1051" s="82">
        <v>46002.402719907404</v>
      </c>
      <c r="F1051" s="83" t="s">
        <v>11</v>
      </c>
    </row>
    <row r="1052" spans="1:6" ht="25.5" x14ac:dyDescent="0.25">
      <c r="A1052" s="83" t="s">
        <v>9153</v>
      </c>
      <c r="B1052" s="83" t="s">
        <v>8002</v>
      </c>
      <c r="C1052" s="82">
        <v>46002.401365740741</v>
      </c>
      <c r="D1052" s="83" t="s">
        <v>4508</v>
      </c>
      <c r="E1052" s="82"/>
      <c r="F1052" s="83" t="s">
        <v>4530</v>
      </c>
    </row>
    <row r="1053" spans="1:6" ht="25.5" x14ac:dyDescent="0.25">
      <c r="A1053" s="83" t="s">
        <v>9154</v>
      </c>
      <c r="B1053" s="83" t="s">
        <v>5487</v>
      </c>
      <c r="C1053" s="82">
        <v>46002.399131944447</v>
      </c>
      <c r="D1053" s="83" t="s">
        <v>4739</v>
      </c>
      <c r="E1053" s="82"/>
      <c r="F1053" s="83" t="s">
        <v>4530</v>
      </c>
    </row>
    <row r="1054" spans="1:6" ht="25.5" x14ac:dyDescent="0.25">
      <c r="A1054" s="83" t="s">
        <v>8005</v>
      </c>
      <c r="B1054" s="83" t="s">
        <v>4530</v>
      </c>
      <c r="C1054" s="82"/>
      <c r="D1054" s="83" t="s">
        <v>4530</v>
      </c>
      <c r="E1054" s="82">
        <v>46002.396041666667</v>
      </c>
      <c r="F1054" s="83" t="s">
        <v>6</v>
      </c>
    </row>
    <row r="1055" spans="1:6" ht="25.5" x14ac:dyDescent="0.25">
      <c r="A1055" s="83" t="s">
        <v>9155</v>
      </c>
      <c r="B1055" s="83" t="s">
        <v>8006</v>
      </c>
      <c r="C1055" s="82">
        <v>46002.393506944441</v>
      </c>
      <c r="D1055" s="83" t="s">
        <v>11</v>
      </c>
      <c r="E1055" s="82"/>
      <c r="F1055" s="83" t="s">
        <v>4530</v>
      </c>
    </row>
    <row r="1056" spans="1:6" ht="25.5" x14ac:dyDescent="0.25">
      <c r="A1056" s="83" t="s">
        <v>8007</v>
      </c>
      <c r="B1056" s="83" t="s">
        <v>4530</v>
      </c>
      <c r="C1056" s="82">
        <v>46002.393043981479</v>
      </c>
      <c r="D1056" s="83" t="s">
        <v>4504</v>
      </c>
      <c r="E1056" s="82">
        <v>46002.393043981479</v>
      </c>
      <c r="F1056" s="83" t="s">
        <v>4504</v>
      </c>
    </row>
    <row r="1057" spans="1:6" ht="38.25" x14ac:dyDescent="0.25">
      <c r="A1057" s="83" t="s">
        <v>9156</v>
      </c>
      <c r="B1057" s="83" t="s">
        <v>8032</v>
      </c>
      <c r="C1057" s="82">
        <v>46002.374085648145</v>
      </c>
      <c r="D1057" s="83" t="s">
        <v>4549</v>
      </c>
      <c r="E1057" s="82"/>
      <c r="F1057" s="83" t="s">
        <v>4530</v>
      </c>
    </row>
    <row r="1058" spans="1:6" ht="25.5" x14ac:dyDescent="0.25">
      <c r="A1058" s="83" t="s">
        <v>5442</v>
      </c>
      <c r="B1058" s="83" t="s">
        <v>4530</v>
      </c>
      <c r="C1058" s="82"/>
      <c r="D1058" s="83" t="s">
        <v>4530</v>
      </c>
      <c r="E1058" s="82">
        <v>46002.391921296294</v>
      </c>
      <c r="F1058" s="83" t="s">
        <v>8</v>
      </c>
    </row>
    <row r="1059" spans="1:6" ht="25.5" x14ac:dyDescent="0.25">
      <c r="A1059" s="83" t="s">
        <v>5589</v>
      </c>
      <c r="B1059" s="83" t="s">
        <v>4530</v>
      </c>
      <c r="C1059" s="82"/>
      <c r="D1059" s="83" t="s">
        <v>4530</v>
      </c>
      <c r="E1059" s="82">
        <v>46002.390648148146</v>
      </c>
      <c r="F1059" s="83" t="s">
        <v>4505</v>
      </c>
    </row>
    <row r="1060" spans="1:6" ht="25.5" x14ac:dyDescent="0.25">
      <c r="A1060" s="83" t="s">
        <v>8010</v>
      </c>
      <c r="B1060" s="83" t="s">
        <v>4530</v>
      </c>
      <c r="C1060" s="82"/>
      <c r="D1060" s="83" t="s">
        <v>4530</v>
      </c>
      <c r="E1060" s="82">
        <v>46002.388182870367</v>
      </c>
      <c r="F1060" s="83" t="s">
        <v>11</v>
      </c>
    </row>
    <row r="1061" spans="1:6" ht="25.5" x14ac:dyDescent="0.25">
      <c r="A1061" s="83" t="s">
        <v>8011</v>
      </c>
      <c r="B1061" s="83" t="s">
        <v>4530</v>
      </c>
      <c r="C1061" s="82"/>
      <c r="D1061" s="83" t="s">
        <v>4530</v>
      </c>
      <c r="E1061" s="82">
        <v>46002.384143518517</v>
      </c>
      <c r="F1061" s="83" t="s">
        <v>4541</v>
      </c>
    </row>
    <row r="1062" spans="1:6" ht="25.5" x14ac:dyDescent="0.25">
      <c r="A1062" s="83" t="s">
        <v>8012</v>
      </c>
      <c r="B1062" s="83" t="s">
        <v>4530</v>
      </c>
      <c r="C1062" s="82"/>
      <c r="D1062" s="83" t="s">
        <v>4530</v>
      </c>
      <c r="E1062" s="82">
        <v>46002.383761574078</v>
      </c>
      <c r="F1062" s="83" t="s">
        <v>11</v>
      </c>
    </row>
    <row r="1063" spans="1:6" ht="25.5" x14ac:dyDescent="0.25">
      <c r="A1063" s="83" t="s">
        <v>9157</v>
      </c>
      <c r="B1063" s="83" t="s">
        <v>6053</v>
      </c>
      <c r="C1063" s="82">
        <v>46002.383113425924</v>
      </c>
      <c r="D1063" s="83" t="s">
        <v>4505</v>
      </c>
      <c r="E1063" s="82"/>
      <c r="F1063" s="83" t="s">
        <v>4530</v>
      </c>
    </row>
    <row r="1064" spans="1:6" ht="25.5" x14ac:dyDescent="0.25">
      <c r="A1064" s="83" t="s">
        <v>5975</v>
      </c>
      <c r="B1064" s="83" t="s">
        <v>4530</v>
      </c>
      <c r="C1064" s="82"/>
      <c r="D1064" s="83" t="s">
        <v>4530</v>
      </c>
      <c r="E1064" s="82">
        <v>46002.38082175926</v>
      </c>
      <c r="F1064" s="83" t="s">
        <v>4514</v>
      </c>
    </row>
    <row r="1065" spans="1:6" ht="25.5" x14ac:dyDescent="0.25">
      <c r="A1065" s="83" t="s">
        <v>9158</v>
      </c>
      <c r="B1065" s="83" t="s">
        <v>9159</v>
      </c>
      <c r="C1065" s="82">
        <v>46002.38008101852</v>
      </c>
      <c r="D1065" s="83" t="s">
        <v>8506</v>
      </c>
      <c r="E1065" s="82"/>
      <c r="F1065" s="83" t="s">
        <v>4530</v>
      </c>
    </row>
    <row r="1066" spans="1:6" ht="25.5" x14ac:dyDescent="0.25">
      <c r="A1066" s="83" t="s">
        <v>9160</v>
      </c>
      <c r="B1066" s="83" t="s">
        <v>8015</v>
      </c>
      <c r="C1066" s="82">
        <v>46002.37945601852</v>
      </c>
      <c r="D1066" s="83" t="s">
        <v>4508</v>
      </c>
      <c r="E1066" s="82"/>
      <c r="F1066" s="83" t="s">
        <v>4530</v>
      </c>
    </row>
    <row r="1067" spans="1:6" ht="25.5" x14ac:dyDescent="0.25">
      <c r="A1067" s="83" t="s">
        <v>9161</v>
      </c>
      <c r="B1067" s="83" t="s">
        <v>8016</v>
      </c>
      <c r="C1067" s="82">
        <v>46002.379004629627</v>
      </c>
      <c r="D1067" s="83" t="s">
        <v>4508</v>
      </c>
      <c r="E1067" s="82"/>
      <c r="F1067" s="83" t="s">
        <v>4530</v>
      </c>
    </row>
    <row r="1068" spans="1:6" ht="25.5" x14ac:dyDescent="0.25">
      <c r="A1068" s="83" t="s">
        <v>9162</v>
      </c>
      <c r="B1068" s="83" t="s">
        <v>8017</v>
      </c>
      <c r="C1068" s="82">
        <v>46002.378750000003</v>
      </c>
      <c r="D1068" s="83" t="s">
        <v>11</v>
      </c>
      <c r="E1068" s="82"/>
      <c r="F1068" s="83" t="s">
        <v>4530</v>
      </c>
    </row>
    <row r="1069" spans="1:6" ht="25.5" x14ac:dyDescent="0.25">
      <c r="A1069" s="83" t="s">
        <v>9163</v>
      </c>
      <c r="B1069" s="83" t="s">
        <v>8019</v>
      </c>
      <c r="C1069" s="82">
        <v>46002.378541666665</v>
      </c>
      <c r="D1069" s="83" t="s">
        <v>4508</v>
      </c>
      <c r="E1069" s="82"/>
      <c r="F1069" s="83" t="s">
        <v>4530</v>
      </c>
    </row>
    <row r="1070" spans="1:6" ht="25.5" x14ac:dyDescent="0.25">
      <c r="A1070" s="83" t="s">
        <v>9164</v>
      </c>
      <c r="B1070" s="83" t="s">
        <v>8020</v>
      </c>
      <c r="C1070" s="82">
        <v>46002.378368055557</v>
      </c>
      <c r="D1070" s="83" t="s">
        <v>4505</v>
      </c>
      <c r="E1070" s="82"/>
      <c r="F1070" s="83" t="s">
        <v>4530</v>
      </c>
    </row>
    <row r="1071" spans="1:6" ht="25.5" x14ac:dyDescent="0.25">
      <c r="A1071" s="83" t="s">
        <v>9165</v>
      </c>
      <c r="B1071" s="83" t="s">
        <v>8020</v>
      </c>
      <c r="C1071" s="82">
        <v>46000.521458333336</v>
      </c>
      <c r="D1071" s="83" t="s">
        <v>4541</v>
      </c>
      <c r="E1071" s="82"/>
      <c r="F1071" s="83" t="s">
        <v>4530</v>
      </c>
    </row>
    <row r="1072" spans="1:6" ht="38.25" x14ac:dyDescent="0.25">
      <c r="A1072" s="83" t="s">
        <v>9166</v>
      </c>
      <c r="B1072" s="83" t="s">
        <v>8021</v>
      </c>
      <c r="C1072" s="82">
        <v>46002.378159722219</v>
      </c>
      <c r="D1072" s="83" t="s">
        <v>4549</v>
      </c>
      <c r="E1072" s="82"/>
      <c r="F1072" s="83" t="s">
        <v>4530</v>
      </c>
    </row>
    <row r="1073" spans="1:6" ht="25.5" x14ac:dyDescent="0.25">
      <c r="A1073" s="83" t="s">
        <v>9167</v>
      </c>
      <c r="B1073" s="83" t="s">
        <v>8022</v>
      </c>
      <c r="C1073" s="82">
        <v>46002.377916666665</v>
      </c>
      <c r="D1073" s="83" t="s">
        <v>4508</v>
      </c>
      <c r="E1073" s="82"/>
      <c r="F1073" s="83" t="s">
        <v>4530</v>
      </c>
    </row>
    <row r="1074" spans="1:6" ht="25.5" x14ac:dyDescent="0.25">
      <c r="A1074" s="83" t="s">
        <v>9168</v>
      </c>
      <c r="B1074" s="83" t="s">
        <v>8023</v>
      </c>
      <c r="C1074" s="82">
        <v>46002.377488425926</v>
      </c>
      <c r="D1074" s="83" t="s">
        <v>4508</v>
      </c>
      <c r="E1074" s="82"/>
      <c r="F1074" s="83" t="s">
        <v>4530</v>
      </c>
    </row>
    <row r="1075" spans="1:6" ht="25.5" x14ac:dyDescent="0.25">
      <c r="A1075" s="83" t="s">
        <v>9169</v>
      </c>
      <c r="B1075" s="83" t="s">
        <v>8024</v>
      </c>
      <c r="C1075" s="82">
        <v>46002.376851851855</v>
      </c>
      <c r="D1075" s="83" t="s">
        <v>4508</v>
      </c>
      <c r="E1075" s="82"/>
      <c r="F1075" s="83" t="s">
        <v>4530</v>
      </c>
    </row>
    <row r="1076" spans="1:6" ht="25.5" x14ac:dyDescent="0.25">
      <c r="A1076" s="83" t="s">
        <v>9170</v>
      </c>
      <c r="B1076" s="83" t="s">
        <v>8025</v>
      </c>
      <c r="C1076" s="82">
        <v>46002.376388888886</v>
      </c>
      <c r="D1076" s="83" t="s">
        <v>4508</v>
      </c>
      <c r="E1076" s="82"/>
      <c r="F1076" s="83" t="s">
        <v>4530</v>
      </c>
    </row>
    <row r="1077" spans="1:6" ht="25.5" x14ac:dyDescent="0.25">
      <c r="A1077" s="83" t="s">
        <v>8026</v>
      </c>
      <c r="B1077" s="83" t="s">
        <v>4530</v>
      </c>
      <c r="C1077" s="82"/>
      <c r="D1077" s="83" t="s">
        <v>4530</v>
      </c>
      <c r="E1077" s="82">
        <v>46002.376331018517</v>
      </c>
      <c r="F1077" s="83" t="s">
        <v>4736</v>
      </c>
    </row>
    <row r="1078" spans="1:6" ht="25.5" x14ac:dyDescent="0.25">
      <c r="A1078" s="83" t="s">
        <v>8027</v>
      </c>
      <c r="B1078" s="83" t="s">
        <v>4530</v>
      </c>
      <c r="C1078" s="82"/>
      <c r="D1078" s="83" t="s">
        <v>4530</v>
      </c>
      <c r="E1078" s="82">
        <v>46002.376018518517</v>
      </c>
      <c r="F1078" s="83" t="s">
        <v>11</v>
      </c>
    </row>
    <row r="1079" spans="1:6" ht="25.5" x14ac:dyDescent="0.25">
      <c r="A1079" s="83" t="s">
        <v>9171</v>
      </c>
      <c r="B1079" s="83" t="s">
        <v>8028</v>
      </c>
      <c r="C1079" s="82">
        <v>46002.375856481478</v>
      </c>
      <c r="D1079" s="83" t="s">
        <v>4508</v>
      </c>
      <c r="E1079" s="82"/>
      <c r="F1079" s="83" t="s">
        <v>4530</v>
      </c>
    </row>
    <row r="1080" spans="1:6" ht="25.5" x14ac:dyDescent="0.25">
      <c r="A1080" s="83" t="s">
        <v>9172</v>
      </c>
      <c r="B1080" s="83" t="s">
        <v>8029</v>
      </c>
      <c r="C1080" s="82">
        <v>46002.375324074077</v>
      </c>
      <c r="D1080" s="83" t="s">
        <v>4508</v>
      </c>
      <c r="E1080" s="82"/>
      <c r="F1080" s="83" t="s">
        <v>4530</v>
      </c>
    </row>
    <row r="1081" spans="1:6" ht="25.5" x14ac:dyDescent="0.25">
      <c r="A1081" s="83" t="s">
        <v>9173</v>
      </c>
      <c r="B1081" s="83" t="s">
        <v>8030</v>
      </c>
      <c r="C1081" s="82">
        <v>46002.374826388892</v>
      </c>
      <c r="D1081" s="83" t="s">
        <v>4508</v>
      </c>
      <c r="E1081" s="82"/>
      <c r="F1081" s="83" t="s">
        <v>4530</v>
      </c>
    </row>
    <row r="1082" spans="1:6" ht="25.5" x14ac:dyDescent="0.25">
      <c r="A1082" s="83" t="s">
        <v>9174</v>
      </c>
      <c r="B1082" s="83" t="s">
        <v>8031</v>
      </c>
      <c r="C1082" s="82">
        <v>46002.374351851853</v>
      </c>
      <c r="D1082" s="83" t="s">
        <v>4508</v>
      </c>
      <c r="E1082" s="82"/>
      <c r="F1082" s="83" t="s">
        <v>4530</v>
      </c>
    </row>
    <row r="1083" spans="1:6" ht="25.5" x14ac:dyDescent="0.25">
      <c r="A1083" s="83" t="s">
        <v>9175</v>
      </c>
      <c r="B1083" s="83" t="s">
        <v>8033</v>
      </c>
      <c r="C1083" s="82">
        <v>46002.373831018522</v>
      </c>
      <c r="D1083" s="83" t="s">
        <v>4508</v>
      </c>
      <c r="E1083" s="82"/>
      <c r="F1083" s="83" t="s">
        <v>4530</v>
      </c>
    </row>
    <row r="1084" spans="1:6" ht="25.5" x14ac:dyDescent="0.25">
      <c r="A1084" s="83" t="s">
        <v>8034</v>
      </c>
      <c r="B1084" s="83" t="s">
        <v>4530</v>
      </c>
      <c r="C1084" s="82"/>
      <c r="D1084" s="83" t="s">
        <v>4530</v>
      </c>
      <c r="E1084" s="82">
        <v>46002.373680555553</v>
      </c>
      <c r="F1084" s="83" t="s">
        <v>4555</v>
      </c>
    </row>
    <row r="1085" spans="1:6" ht="25.5" x14ac:dyDescent="0.25">
      <c r="A1085" s="83" t="s">
        <v>9176</v>
      </c>
      <c r="B1085" s="83" t="s">
        <v>8035</v>
      </c>
      <c r="C1085" s="82">
        <v>46002.373344907406</v>
      </c>
      <c r="D1085" s="83" t="s">
        <v>4508</v>
      </c>
      <c r="E1085" s="82"/>
      <c r="F1085" s="83" t="s">
        <v>4530</v>
      </c>
    </row>
    <row r="1086" spans="1:6" ht="25.5" x14ac:dyDescent="0.25">
      <c r="A1086" s="83" t="s">
        <v>9177</v>
      </c>
      <c r="B1086" s="83" t="s">
        <v>8036</v>
      </c>
      <c r="C1086" s="82">
        <v>46002.372789351852</v>
      </c>
      <c r="D1086" s="83" t="s">
        <v>4508</v>
      </c>
      <c r="E1086" s="82"/>
      <c r="F1086" s="83" t="s">
        <v>4530</v>
      </c>
    </row>
    <row r="1087" spans="1:6" ht="25.5" x14ac:dyDescent="0.25">
      <c r="A1087" s="83" t="s">
        <v>8037</v>
      </c>
      <c r="B1087" s="83" t="s">
        <v>4530</v>
      </c>
      <c r="C1087" s="82">
        <v>46002.372557870367</v>
      </c>
      <c r="D1087" s="83" t="s">
        <v>4504</v>
      </c>
      <c r="E1087" s="82">
        <v>46002.372557870367</v>
      </c>
      <c r="F1087" s="83" t="s">
        <v>4504</v>
      </c>
    </row>
    <row r="1088" spans="1:6" ht="25.5" x14ac:dyDescent="0.25">
      <c r="A1088" s="83" t="s">
        <v>9178</v>
      </c>
      <c r="B1088" s="83" t="s">
        <v>8038</v>
      </c>
      <c r="C1088" s="82">
        <v>46002.37228009259</v>
      </c>
      <c r="D1088" s="83" t="s">
        <v>4508</v>
      </c>
      <c r="E1088" s="82"/>
      <c r="F1088" s="83" t="s">
        <v>4530</v>
      </c>
    </row>
    <row r="1089" spans="1:6" ht="25.5" x14ac:dyDescent="0.25">
      <c r="A1089" s="83" t="s">
        <v>9179</v>
      </c>
      <c r="B1089" s="83" t="s">
        <v>8039</v>
      </c>
      <c r="C1089" s="82">
        <v>46002.371712962966</v>
      </c>
      <c r="D1089" s="83" t="s">
        <v>4508</v>
      </c>
      <c r="E1089" s="82"/>
      <c r="F1089" s="83" t="s">
        <v>4530</v>
      </c>
    </row>
    <row r="1090" spans="1:6" ht="25.5" x14ac:dyDescent="0.25">
      <c r="A1090" s="83" t="s">
        <v>8040</v>
      </c>
      <c r="B1090" s="83" t="s">
        <v>4530</v>
      </c>
      <c r="C1090" s="82"/>
      <c r="D1090" s="83" t="s">
        <v>4530</v>
      </c>
      <c r="E1090" s="82">
        <v>46002.371423611112</v>
      </c>
      <c r="F1090" s="83" t="s">
        <v>6</v>
      </c>
    </row>
    <row r="1091" spans="1:6" ht="25.5" x14ac:dyDescent="0.25">
      <c r="A1091" s="83" t="s">
        <v>9180</v>
      </c>
      <c r="B1091" s="83" t="s">
        <v>8041</v>
      </c>
      <c r="C1091" s="82">
        <v>46002.37128472222</v>
      </c>
      <c r="D1091" s="83" t="s">
        <v>4508</v>
      </c>
      <c r="E1091" s="82"/>
      <c r="F1091" s="83" t="s">
        <v>4530</v>
      </c>
    </row>
    <row r="1092" spans="1:6" ht="25.5" x14ac:dyDescent="0.25">
      <c r="A1092" s="83" t="s">
        <v>9181</v>
      </c>
      <c r="B1092" s="83" t="s">
        <v>8042</v>
      </c>
      <c r="C1092" s="82">
        <v>46002.370798611111</v>
      </c>
      <c r="D1092" s="83" t="s">
        <v>4508</v>
      </c>
      <c r="E1092" s="82"/>
      <c r="F1092" s="83" t="s">
        <v>4530</v>
      </c>
    </row>
    <row r="1093" spans="1:6" ht="25.5" x14ac:dyDescent="0.25">
      <c r="A1093" s="83" t="s">
        <v>8043</v>
      </c>
      <c r="B1093" s="83" t="s">
        <v>4530</v>
      </c>
      <c r="C1093" s="82"/>
      <c r="D1093" s="83" t="s">
        <v>4530</v>
      </c>
      <c r="E1093" s="82">
        <v>46002.370347222219</v>
      </c>
      <c r="F1093" s="83" t="s">
        <v>4555</v>
      </c>
    </row>
    <row r="1094" spans="1:6" ht="25.5" x14ac:dyDescent="0.25">
      <c r="A1094" s="83" t="s">
        <v>9182</v>
      </c>
      <c r="B1094" s="83" t="s">
        <v>8044</v>
      </c>
      <c r="C1094" s="82">
        <v>46002.37023148148</v>
      </c>
      <c r="D1094" s="83" t="s">
        <v>4508</v>
      </c>
      <c r="E1094" s="82"/>
      <c r="F1094" s="83" t="s">
        <v>4530</v>
      </c>
    </row>
    <row r="1095" spans="1:6" ht="25.5" x14ac:dyDescent="0.25">
      <c r="A1095" s="83" t="s">
        <v>8045</v>
      </c>
      <c r="B1095" s="83" t="s">
        <v>4530</v>
      </c>
      <c r="C1095" s="82"/>
      <c r="D1095" s="83" t="s">
        <v>4530</v>
      </c>
      <c r="E1095" s="82">
        <v>46002.369756944441</v>
      </c>
      <c r="F1095" s="83" t="s">
        <v>11</v>
      </c>
    </row>
    <row r="1096" spans="1:6" ht="25.5" x14ac:dyDescent="0.25">
      <c r="A1096" s="83" t="s">
        <v>8046</v>
      </c>
      <c r="B1096" s="83" t="s">
        <v>4530</v>
      </c>
      <c r="C1096" s="82"/>
      <c r="D1096" s="83" t="s">
        <v>4530</v>
      </c>
      <c r="E1096" s="82">
        <v>46002.368437500001</v>
      </c>
      <c r="F1096" s="83" t="s">
        <v>4508</v>
      </c>
    </row>
    <row r="1097" spans="1:6" ht="25.5" x14ac:dyDescent="0.25">
      <c r="A1097" s="83" t="s">
        <v>8047</v>
      </c>
      <c r="B1097" s="83" t="s">
        <v>4530</v>
      </c>
      <c r="C1097" s="82"/>
      <c r="D1097" s="83" t="s">
        <v>4530</v>
      </c>
      <c r="E1097" s="82">
        <v>46002.36173611111</v>
      </c>
      <c r="F1097" s="83" t="s">
        <v>11</v>
      </c>
    </row>
    <row r="1098" spans="1:6" ht="25.5" x14ac:dyDescent="0.25">
      <c r="A1098" s="83" t="s">
        <v>9183</v>
      </c>
      <c r="B1098" s="83" t="s">
        <v>4976</v>
      </c>
      <c r="C1098" s="82">
        <v>46002.361307870371</v>
      </c>
      <c r="D1098" s="83" t="s">
        <v>5</v>
      </c>
      <c r="E1098" s="82"/>
      <c r="F1098" s="83" t="s">
        <v>4530</v>
      </c>
    </row>
    <row r="1099" spans="1:6" ht="25.5" x14ac:dyDescent="0.25">
      <c r="A1099" s="83" t="s">
        <v>4929</v>
      </c>
      <c r="B1099" s="83" t="s">
        <v>4530</v>
      </c>
      <c r="C1099" s="82"/>
      <c r="D1099" s="83" t="s">
        <v>4530</v>
      </c>
      <c r="E1099" s="82">
        <v>46002.360798611109</v>
      </c>
      <c r="F1099" s="83" t="s">
        <v>4505</v>
      </c>
    </row>
    <row r="1100" spans="1:6" ht="25.5" x14ac:dyDescent="0.25">
      <c r="A1100" s="83" t="s">
        <v>9184</v>
      </c>
      <c r="B1100" s="83" t="s">
        <v>8048</v>
      </c>
      <c r="C1100" s="82">
        <v>46002.360682870371</v>
      </c>
      <c r="D1100" s="83" t="s">
        <v>4505</v>
      </c>
      <c r="E1100" s="82"/>
      <c r="F1100" s="83" t="s">
        <v>4530</v>
      </c>
    </row>
    <row r="1101" spans="1:6" ht="25.5" x14ac:dyDescent="0.25">
      <c r="A1101" s="83" t="s">
        <v>9185</v>
      </c>
      <c r="B1101" s="83" t="s">
        <v>8050</v>
      </c>
      <c r="C1101" s="82">
        <v>46002.358506944445</v>
      </c>
      <c r="D1101" s="83" t="s">
        <v>11</v>
      </c>
      <c r="E1101" s="82"/>
      <c r="F1101" s="83" t="s">
        <v>4530</v>
      </c>
    </row>
    <row r="1102" spans="1:6" ht="25.5" x14ac:dyDescent="0.25">
      <c r="A1102" s="83" t="s">
        <v>5110</v>
      </c>
      <c r="B1102" s="83" t="s">
        <v>4530</v>
      </c>
      <c r="C1102" s="82"/>
      <c r="D1102" s="83" t="s">
        <v>4530</v>
      </c>
      <c r="E1102" s="82">
        <v>46002.357928240737</v>
      </c>
      <c r="F1102" s="83" t="s">
        <v>6</v>
      </c>
    </row>
    <row r="1103" spans="1:6" ht="25.5" x14ac:dyDescent="0.25">
      <c r="A1103" s="83" t="s">
        <v>8051</v>
      </c>
      <c r="B1103" s="83" t="s">
        <v>4530</v>
      </c>
      <c r="C1103" s="82"/>
      <c r="D1103" s="83" t="s">
        <v>4530</v>
      </c>
      <c r="E1103" s="82">
        <v>46002.356944444444</v>
      </c>
      <c r="F1103" s="83" t="s">
        <v>11</v>
      </c>
    </row>
    <row r="1104" spans="1:6" ht="25.5" x14ac:dyDescent="0.25">
      <c r="A1104" s="83" t="s">
        <v>9186</v>
      </c>
      <c r="B1104" s="83" t="s">
        <v>4690</v>
      </c>
      <c r="C1104" s="82">
        <v>46002.356423611112</v>
      </c>
      <c r="D1104" s="83" t="s">
        <v>5</v>
      </c>
      <c r="E1104" s="82"/>
      <c r="F1104" s="83" t="s">
        <v>4530</v>
      </c>
    </row>
    <row r="1105" spans="1:6" ht="25.5" x14ac:dyDescent="0.25">
      <c r="A1105" s="83" t="s">
        <v>9187</v>
      </c>
      <c r="B1105" s="83" t="s">
        <v>5607</v>
      </c>
      <c r="C1105" s="82">
        <v>46002.355902777781</v>
      </c>
      <c r="D1105" s="83" t="s">
        <v>4739</v>
      </c>
      <c r="E1105" s="82"/>
      <c r="F1105" s="83" t="s">
        <v>4530</v>
      </c>
    </row>
    <row r="1106" spans="1:6" ht="25.5" x14ac:dyDescent="0.25">
      <c r="A1106" s="83" t="s">
        <v>8052</v>
      </c>
      <c r="B1106" s="83" t="s">
        <v>4530</v>
      </c>
      <c r="C1106" s="82"/>
      <c r="D1106" s="83" t="s">
        <v>4530</v>
      </c>
      <c r="E1106" s="82">
        <v>46002.355636574073</v>
      </c>
      <c r="F1106" s="83" t="s">
        <v>6</v>
      </c>
    </row>
    <row r="1107" spans="1:6" ht="25.5" x14ac:dyDescent="0.25">
      <c r="A1107" s="83" t="s">
        <v>8053</v>
      </c>
      <c r="B1107" s="83" t="s">
        <v>4530</v>
      </c>
      <c r="C1107" s="82"/>
      <c r="D1107" s="83" t="s">
        <v>4530</v>
      </c>
      <c r="E1107" s="82">
        <v>46001.688206018516</v>
      </c>
      <c r="F1107" s="83" t="s">
        <v>4538</v>
      </c>
    </row>
    <row r="1108" spans="1:6" ht="25.5" x14ac:dyDescent="0.25">
      <c r="A1108" s="83" t="s">
        <v>8055</v>
      </c>
      <c r="B1108" s="83" t="s">
        <v>4530</v>
      </c>
      <c r="C1108" s="82"/>
      <c r="D1108" s="83" t="s">
        <v>4530</v>
      </c>
      <c r="E1108" s="82">
        <v>46001.695</v>
      </c>
      <c r="F1108" s="83" t="s">
        <v>12</v>
      </c>
    </row>
    <row r="1109" spans="1:6" ht="25.5" x14ac:dyDescent="0.25">
      <c r="A1109" s="83" t="s">
        <v>9188</v>
      </c>
      <c r="B1109" s="83" t="s">
        <v>9189</v>
      </c>
      <c r="C1109" s="82">
        <v>46002.348055555558</v>
      </c>
      <c r="D1109" s="83" t="s">
        <v>9190</v>
      </c>
      <c r="E1109" s="82"/>
      <c r="F1109" s="83" t="s">
        <v>4530</v>
      </c>
    </row>
    <row r="1110" spans="1:6" ht="25.5" x14ac:dyDescent="0.25">
      <c r="A1110" s="83" t="s">
        <v>9191</v>
      </c>
      <c r="B1110" s="83" t="s">
        <v>5097</v>
      </c>
      <c r="C1110" s="82">
        <v>46002.346666666665</v>
      </c>
      <c r="D1110" s="83" t="s">
        <v>4509</v>
      </c>
      <c r="E1110" s="82"/>
      <c r="F1110" s="83" t="s">
        <v>4530</v>
      </c>
    </row>
    <row r="1111" spans="1:6" ht="25.5" x14ac:dyDescent="0.25">
      <c r="A1111" s="83" t="s">
        <v>5996</v>
      </c>
      <c r="B1111" s="83" t="s">
        <v>4530</v>
      </c>
      <c r="C1111" s="82"/>
      <c r="D1111" s="83" t="s">
        <v>4530</v>
      </c>
      <c r="E1111" s="82">
        <v>46002.345995370371</v>
      </c>
      <c r="F1111" s="83" t="s">
        <v>11</v>
      </c>
    </row>
    <row r="1112" spans="1:6" ht="25.5" x14ac:dyDescent="0.25">
      <c r="A1112" s="83" t="s">
        <v>8057</v>
      </c>
      <c r="B1112" s="83" t="s">
        <v>4530</v>
      </c>
      <c r="C1112" s="82"/>
      <c r="D1112" s="83" t="s">
        <v>4530</v>
      </c>
      <c r="E1112" s="82">
        <v>46001.369143518517</v>
      </c>
      <c r="F1112" s="83" t="s">
        <v>4505</v>
      </c>
    </row>
    <row r="1113" spans="1:6" ht="25.5" x14ac:dyDescent="0.25">
      <c r="A1113" s="83" t="s">
        <v>9192</v>
      </c>
      <c r="B1113" s="83" t="s">
        <v>8058</v>
      </c>
      <c r="C1113" s="82">
        <v>46002.340624999997</v>
      </c>
      <c r="D1113" s="83" t="s">
        <v>11</v>
      </c>
      <c r="E1113" s="82"/>
      <c r="F1113" s="83" t="s">
        <v>4530</v>
      </c>
    </row>
    <row r="1114" spans="1:6" ht="25.5" x14ac:dyDescent="0.25">
      <c r="A1114" s="83" t="s">
        <v>8059</v>
      </c>
      <c r="B1114" s="83" t="s">
        <v>4530</v>
      </c>
      <c r="C1114" s="82"/>
      <c r="D1114" s="83" t="s">
        <v>4530</v>
      </c>
      <c r="E1114" s="82">
        <v>46002.338506944441</v>
      </c>
      <c r="F1114" s="83" t="s">
        <v>4505</v>
      </c>
    </row>
    <row r="1115" spans="1:6" ht="25.5" x14ac:dyDescent="0.25">
      <c r="A1115" s="83" t="s">
        <v>9193</v>
      </c>
      <c r="B1115" s="83" t="s">
        <v>8060</v>
      </c>
      <c r="C1115" s="82">
        <v>46002.339803240742</v>
      </c>
      <c r="D1115" s="83" t="s">
        <v>11</v>
      </c>
      <c r="E1115" s="82"/>
      <c r="F1115" s="83" t="s">
        <v>4530</v>
      </c>
    </row>
    <row r="1116" spans="1:6" ht="25.5" x14ac:dyDescent="0.25">
      <c r="A1116" s="83" t="s">
        <v>9194</v>
      </c>
      <c r="B1116" s="83" t="s">
        <v>8061</v>
      </c>
      <c r="C1116" s="82">
        <v>46002.338240740741</v>
      </c>
      <c r="D1116" s="83" t="s">
        <v>4554</v>
      </c>
      <c r="E1116" s="82"/>
      <c r="F1116" s="83" t="s">
        <v>4530</v>
      </c>
    </row>
    <row r="1117" spans="1:6" ht="25.5" x14ac:dyDescent="0.25">
      <c r="A1117" s="83" t="s">
        <v>9195</v>
      </c>
      <c r="B1117" s="83" t="s">
        <v>8062</v>
      </c>
      <c r="C1117" s="82">
        <v>46002.337800925925</v>
      </c>
      <c r="D1117" s="83" t="s">
        <v>4513</v>
      </c>
      <c r="E1117" s="82"/>
      <c r="F1117" s="83" t="s">
        <v>4530</v>
      </c>
    </row>
    <row r="1118" spans="1:6" ht="25.5" x14ac:dyDescent="0.25">
      <c r="A1118" s="83" t="s">
        <v>9196</v>
      </c>
      <c r="B1118" s="83" t="s">
        <v>6067</v>
      </c>
      <c r="C1118" s="82">
        <v>46002.337708333333</v>
      </c>
      <c r="D1118" s="83" t="s">
        <v>7923</v>
      </c>
      <c r="E1118" s="82"/>
      <c r="F1118" s="83" t="s">
        <v>4530</v>
      </c>
    </row>
    <row r="1119" spans="1:6" ht="25.5" x14ac:dyDescent="0.25">
      <c r="A1119" s="83" t="s">
        <v>9197</v>
      </c>
      <c r="B1119" s="83" t="s">
        <v>6128</v>
      </c>
      <c r="C1119" s="82">
        <v>46002.337557870371</v>
      </c>
      <c r="D1119" s="83" t="s">
        <v>7923</v>
      </c>
      <c r="E1119" s="82"/>
      <c r="F1119" s="83" t="s">
        <v>4530</v>
      </c>
    </row>
    <row r="1120" spans="1:6" ht="25.5" x14ac:dyDescent="0.25">
      <c r="A1120" s="83" t="s">
        <v>9198</v>
      </c>
      <c r="B1120" s="83" t="s">
        <v>8063</v>
      </c>
      <c r="C1120" s="82">
        <v>46002.336412037039</v>
      </c>
      <c r="D1120" s="83" t="s">
        <v>11</v>
      </c>
      <c r="E1120" s="82"/>
      <c r="F1120" s="83" t="s">
        <v>4530</v>
      </c>
    </row>
    <row r="1121" spans="1:6" ht="25.5" x14ac:dyDescent="0.25">
      <c r="A1121" s="83" t="s">
        <v>8064</v>
      </c>
      <c r="B1121" s="83" t="s">
        <v>4530</v>
      </c>
      <c r="C1121" s="82"/>
      <c r="D1121" s="83" t="s">
        <v>4530</v>
      </c>
      <c r="E1121" s="82">
        <v>46002.336215277777</v>
      </c>
      <c r="F1121" s="83" t="s">
        <v>4667</v>
      </c>
    </row>
    <row r="1122" spans="1:6" ht="25.5" x14ac:dyDescent="0.25">
      <c r="A1122" s="83" t="s">
        <v>9199</v>
      </c>
      <c r="B1122" s="83" t="s">
        <v>4962</v>
      </c>
      <c r="C1122" s="82">
        <v>46001.755902777775</v>
      </c>
      <c r="D1122" s="83" t="s">
        <v>4505</v>
      </c>
      <c r="E1122" s="82"/>
      <c r="F1122" s="83" t="s">
        <v>4530</v>
      </c>
    </row>
    <row r="1123" spans="1:6" ht="25.5" x14ac:dyDescent="0.25">
      <c r="A1123" s="83" t="s">
        <v>9200</v>
      </c>
      <c r="B1123" s="83" t="s">
        <v>4961</v>
      </c>
      <c r="C1123" s="82">
        <v>46001.756111111114</v>
      </c>
      <c r="D1123" s="83" t="s">
        <v>4505</v>
      </c>
      <c r="E1123" s="82"/>
      <c r="F1123" s="83" t="s">
        <v>4530</v>
      </c>
    </row>
    <row r="1124" spans="1:6" ht="25.5" x14ac:dyDescent="0.25">
      <c r="A1124" s="83" t="s">
        <v>9201</v>
      </c>
      <c r="B1124" s="83" t="s">
        <v>8066</v>
      </c>
      <c r="C1124" s="82">
        <v>46001.557268518518</v>
      </c>
      <c r="D1124" s="83" t="s">
        <v>4509</v>
      </c>
      <c r="E1124" s="82"/>
      <c r="F1124" s="83" t="s">
        <v>4530</v>
      </c>
    </row>
    <row r="1125" spans="1:6" ht="25.5" x14ac:dyDescent="0.25">
      <c r="A1125" s="83" t="s">
        <v>9202</v>
      </c>
      <c r="B1125" s="83" t="s">
        <v>8066</v>
      </c>
      <c r="C1125" s="82">
        <v>46002.331516203703</v>
      </c>
      <c r="D1125" s="83" t="s">
        <v>11</v>
      </c>
      <c r="E1125" s="82"/>
      <c r="F1125" s="83" t="s">
        <v>4530</v>
      </c>
    </row>
    <row r="1126" spans="1:6" ht="25.5" x14ac:dyDescent="0.25">
      <c r="A1126" s="83" t="s">
        <v>9203</v>
      </c>
      <c r="B1126" s="83" t="s">
        <v>8067</v>
      </c>
      <c r="C1126" s="82">
        <v>46002.331157407411</v>
      </c>
      <c r="D1126" s="83" t="s">
        <v>4739</v>
      </c>
      <c r="E1126" s="82"/>
      <c r="F1126" s="83" t="s">
        <v>4530</v>
      </c>
    </row>
    <row r="1127" spans="1:6" ht="25.5" x14ac:dyDescent="0.25">
      <c r="A1127" s="83" t="s">
        <v>9204</v>
      </c>
      <c r="B1127" s="83" t="s">
        <v>6048</v>
      </c>
      <c r="C1127" s="82">
        <v>46002.324953703705</v>
      </c>
      <c r="D1127" s="83" t="s">
        <v>4516</v>
      </c>
      <c r="E1127" s="82"/>
      <c r="F1127" s="83" t="s">
        <v>4530</v>
      </c>
    </row>
    <row r="1128" spans="1:6" ht="25.5" x14ac:dyDescent="0.25">
      <c r="A1128" s="83" t="s">
        <v>8068</v>
      </c>
      <c r="B1128" s="83" t="s">
        <v>4530</v>
      </c>
      <c r="C1128" s="82"/>
      <c r="D1128" s="83" t="s">
        <v>4530</v>
      </c>
      <c r="E1128" s="82">
        <v>46002.327175925922</v>
      </c>
      <c r="F1128" s="83" t="s">
        <v>6</v>
      </c>
    </row>
    <row r="1129" spans="1:6" ht="25.5" x14ac:dyDescent="0.25">
      <c r="A1129" s="83" t="s">
        <v>8069</v>
      </c>
      <c r="B1129" s="83" t="s">
        <v>4530</v>
      </c>
      <c r="C1129" s="82"/>
      <c r="D1129" s="83" t="s">
        <v>4530</v>
      </c>
      <c r="E1129" s="82">
        <v>46002.326886574076</v>
      </c>
      <c r="F1129" s="83" t="s">
        <v>6</v>
      </c>
    </row>
    <row r="1130" spans="1:6" ht="25.5" x14ac:dyDescent="0.25">
      <c r="A1130" s="83" t="s">
        <v>9205</v>
      </c>
      <c r="B1130" s="83" t="s">
        <v>8070</v>
      </c>
      <c r="C1130" s="82">
        <v>46002.326342592591</v>
      </c>
      <c r="D1130" s="83" t="s">
        <v>4513</v>
      </c>
      <c r="E1130" s="82"/>
      <c r="F1130" s="83" t="s">
        <v>4530</v>
      </c>
    </row>
    <row r="1131" spans="1:6" ht="25.5" x14ac:dyDescent="0.25">
      <c r="A1131" s="83" t="s">
        <v>9206</v>
      </c>
      <c r="B1131" s="83" t="s">
        <v>8071</v>
      </c>
      <c r="C1131" s="82">
        <v>46002.323750000003</v>
      </c>
      <c r="D1131" s="83" t="s">
        <v>4513</v>
      </c>
      <c r="E1131" s="82"/>
      <c r="F1131" s="83" t="s">
        <v>4530</v>
      </c>
    </row>
    <row r="1132" spans="1:6" ht="25.5" x14ac:dyDescent="0.25">
      <c r="A1132" s="83" t="s">
        <v>5981</v>
      </c>
      <c r="B1132" s="83" t="s">
        <v>4530</v>
      </c>
      <c r="C1132" s="82"/>
      <c r="D1132" s="83" t="s">
        <v>4530</v>
      </c>
      <c r="E1132" s="82">
        <v>46002.32271990741</v>
      </c>
      <c r="F1132" s="83" t="s">
        <v>4505</v>
      </c>
    </row>
    <row r="1133" spans="1:6" ht="25.5" x14ac:dyDescent="0.25">
      <c r="A1133" s="83" t="s">
        <v>8072</v>
      </c>
      <c r="B1133" s="83" t="s">
        <v>4530</v>
      </c>
      <c r="C1133" s="82"/>
      <c r="D1133" s="83" t="s">
        <v>4530</v>
      </c>
      <c r="E1133" s="82">
        <v>46001.696712962963</v>
      </c>
      <c r="F1133" s="83" t="s">
        <v>12</v>
      </c>
    </row>
    <row r="1134" spans="1:6" ht="25.5" x14ac:dyDescent="0.25">
      <c r="A1134" s="83" t="s">
        <v>9207</v>
      </c>
      <c r="B1134" s="83" t="s">
        <v>5918</v>
      </c>
      <c r="C1134" s="82">
        <v>46002.315706018519</v>
      </c>
      <c r="D1134" s="83" t="s">
        <v>5</v>
      </c>
      <c r="E1134" s="82"/>
      <c r="F1134" s="83" t="s">
        <v>4530</v>
      </c>
    </row>
    <row r="1135" spans="1:6" ht="25.5" x14ac:dyDescent="0.25">
      <c r="A1135" s="83" t="s">
        <v>8075</v>
      </c>
      <c r="B1135" s="83" t="s">
        <v>4530</v>
      </c>
      <c r="C1135" s="82"/>
      <c r="D1135" s="83" t="s">
        <v>4530</v>
      </c>
      <c r="E1135" s="82">
        <v>46002.315497685187</v>
      </c>
      <c r="F1135" s="83" t="s">
        <v>11</v>
      </c>
    </row>
    <row r="1136" spans="1:6" ht="25.5" x14ac:dyDescent="0.25">
      <c r="A1136" s="83" t="s">
        <v>8076</v>
      </c>
      <c r="B1136" s="83" t="s">
        <v>4530</v>
      </c>
      <c r="C1136" s="82">
        <v>46002.314687500002</v>
      </c>
      <c r="D1136" s="83" t="s">
        <v>4504</v>
      </c>
      <c r="E1136" s="82">
        <v>46002.314687500002</v>
      </c>
      <c r="F1136" s="83" t="s">
        <v>4504</v>
      </c>
    </row>
    <row r="1137" spans="1:6" ht="25.5" x14ac:dyDescent="0.25">
      <c r="A1137" s="83" t="s">
        <v>5773</v>
      </c>
      <c r="B1137" s="83" t="s">
        <v>4530</v>
      </c>
      <c r="C1137" s="82"/>
      <c r="D1137" s="83" t="s">
        <v>4530</v>
      </c>
      <c r="E1137" s="82">
        <v>46002.311516203707</v>
      </c>
      <c r="F1137" s="83" t="s">
        <v>5</v>
      </c>
    </row>
    <row r="1138" spans="1:6" ht="25.5" x14ac:dyDescent="0.25">
      <c r="A1138" s="83" t="s">
        <v>9208</v>
      </c>
      <c r="B1138" s="83" t="s">
        <v>5158</v>
      </c>
      <c r="C1138" s="82">
        <v>46002.311469907407</v>
      </c>
      <c r="D1138" s="83" t="s">
        <v>11</v>
      </c>
      <c r="E1138" s="82"/>
      <c r="F1138" s="83" t="s">
        <v>4530</v>
      </c>
    </row>
    <row r="1139" spans="1:6" ht="25.5" x14ac:dyDescent="0.25">
      <c r="A1139" s="83" t="s">
        <v>9209</v>
      </c>
      <c r="B1139" s="83" t="s">
        <v>8077</v>
      </c>
      <c r="C1139" s="82">
        <v>46002.311018518521</v>
      </c>
      <c r="D1139" s="83" t="s">
        <v>11</v>
      </c>
      <c r="E1139" s="82"/>
      <c r="F1139" s="83" t="s">
        <v>4530</v>
      </c>
    </row>
    <row r="1140" spans="1:6" ht="25.5" x14ac:dyDescent="0.25">
      <c r="A1140" s="83" t="s">
        <v>8078</v>
      </c>
      <c r="B1140" s="83" t="s">
        <v>4530</v>
      </c>
      <c r="C1140" s="82"/>
      <c r="D1140" s="83" t="s">
        <v>4530</v>
      </c>
      <c r="E1140" s="82">
        <v>46002.31</v>
      </c>
      <c r="F1140" s="83" t="s">
        <v>5</v>
      </c>
    </row>
    <row r="1141" spans="1:6" ht="25.5" x14ac:dyDescent="0.25">
      <c r="A1141" s="83" t="s">
        <v>8079</v>
      </c>
      <c r="B1141" s="83" t="s">
        <v>4530</v>
      </c>
      <c r="C1141" s="82"/>
      <c r="D1141" s="83" t="s">
        <v>4530</v>
      </c>
      <c r="E1141" s="82">
        <v>46001.405694444446</v>
      </c>
      <c r="F1141" s="83" t="s">
        <v>12</v>
      </c>
    </row>
    <row r="1142" spans="1:6" ht="25.5" x14ac:dyDescent="0.25">
      <c r="A1142" s="83" t="s">
        <v>9210</v>
      </c>
      <c r="B1142" s="83" t="s">
        <v>8080</v>
      </c>
      <c r="C1142" s="82">
        <v>46002.309247685182</v>
      </c>
      <c r="D1142" s="83" t="s">
        <v>11</v>
      </c>
      <c r="E1142" s="82"/>
      <c r="F1142" s="83" t="s">
        <v>4530</v>
      </c>
    </row>
    <row r="1143" spans="1:6" ht="25.5" x14ac:dyDescent="0.25">
      <c r="A1143" s="83" t="s">
        <v>8081</v>
      </c>
      <c r="B1143" s="83" t="s">
        <v>4530</v>
      </c>
      <c r="C1143" s="82"/>
      <c r="D1143" s="83" t="s">
        <v>4530</v>
      </c>
      <c r="E1143" s="82">
        <v>46002.307523148149</v>
      </c>
      <c r="F1143" s="83" t="s">
        <v>6</v>
      </c>
    </row>
    <row r="1144" spans="1:6" ht="25.5" x14ac:dyDescent="0.25">
      <c r="A1144" s="83" t="s">
        <v>8083</v>
      </c>
      <c r="B1144" s="83" t="s">
        <v>4530</v>
      </c>
      <c r="C1144" s="82">
        <v>46002.301249999997</v>
      </c>
      <c r="D1144" s="83" t="s">
        <v>4504</v>
      </c>
      <c r="E1144" s="82">
        <v>46002.301249999997</v>
      </c>
      <c r="F1144" s="83" t="s">
        <v>4504</v>
      </c>
    </row>
    <row r="1145" spans="1:6" ht="25.5" x14ac:dyDescent="0.25">
      <c r="A1145" s="83" t="s">
        <v>9211</v>
      </c>
      <c r="B1145" s="83" t="s">
        <v>5172</v>
      </c>
      <c r="C1145" s="82">
        <v>46002.301238425927</v>
      </c>
      <c r="D1145" s="83" t="s">
        <v>5</v>
      </c>
      <c r="E1145" s="82"/>
      <c r="F1145" s="83" t="s">
        <v>4530</v>
      </c>
    </row>
    <row r="1146" spans="1:6" ht="25.5" x14ac:dyDescent="0.25">
      <c r="A1146" s="83" t="s">
        <v>8084</v>
      </c>
      <c r="B1146" s="83" t="s">
        <v>4530</v>
      </c>
      <c r="C1146" s="82"/>
      <c r="D1146" s="83" t="s">
        <v>4530</v>
      </c>
      <c r="E1146" s="82">
        <v>46002.299166666664</v>
      </c>
      <c r="F1146" s="83" t="s">
        <v>4555</v>
      </c>
    </row>
    <row r="1147" spans="1:6" ht="25.5" x14ac:dyDescent="0.25">
      <c r="A1147" s="83" t="s">
        <v>8085</v>
      </c>
      <c r="B1147" s="83" t="s">
        <v>4530</v>
      </c>
      <c r="C1147" s="82"/>
      <c r="D1147" s="83" t="s">
        <v>4530</v>
      </c>
      <c r="E1147" s="82">
        <v>46002.294918981483</v>
      </c>
      <c r="F1147" s="83" t="s">
        <v>11</v>
      </c>
    </row>
    <row r="1148" spans="1:6" ht="25.5" x14ac:dyDescent="0.25">
      <c r="A1148" s="83" t="s">
        <v>8088</v>
      </c>
      <c r="B1148" s="83" t="s">
        <v>4530</v>
      </c>
      <c r="C1148" s="82"/>
      <c r="D1148" s="83" t="s">
        <v>4530</v>
      </c>
      <c r="E1148" s="82">
        <v>46002.285833333335</v>
      </c>
      <c r="F1148" s="83" t="s">
        <v>11</v>
      </c>
    </row>
    <row r="1149" spans="1:6" ht="25.5" x14ac:dyDescent="0.25">
      <c r="A1149" s="83" t="s">
        <v>9212</v>
      </c>
      <c r="B1149" s="83" t="s">
        <v>8089</v>
      </c>
      <c r="C1149" s="82">
        <v>46001.455636574072</v>
      </c>
      <c r="D1149" s="83" t="s">
        <v>4505</v>
      </c>
      <c r="E1149" s="82"/>
      <c r="F1149" s="83" t="s">
        <v>4530</v>
      </c>
    </row>
    <row r="1150" spans="1:6" ht="25.5" x14ac:dyDescent="0.25">
      <c r="A1150" s="83" t="s">
        <v>8090</v>
      </c>
      <c r="B1150" s="83" t="s">
        <v>4530</v>
      </c>
      <c r="C1150" s="82"/>
      <c r="D1150" s="83" t="s">
        <v>4530</v>
      </c>
      <c r="E1150" s="82">
        <v>46002.279293981483</v>
      </c>
      <c r="F1150" s="83" t="s">
        <v>11</v>
      </c>
    </row>
    <row r="1151" spans="1:6" ht="25.5" x14ac:dyDescent="0.25">
      <c r="A1151" s="83" t="s">
        <v>8092</v>
      </c>
      <c r="B1151" s="83" t="s">
        <v>4530</v>
      </c>
      <c r="C1151" s="82">
        <v>46002.277881944443</v>
      </c>
      <c r="D1151" s="83" t="s">
        <v>4504</v>
      </c>
      <c r="E1151" s="82">
        <v>46002.277881944443</v>
      </c>
      <c r="F1151" s="83" t="s">
        <v>4504</v>
      </c>
    </row>
    <row r="1152" spans="1:6" ht="25.5" x14ac:dyDescent="0.25">
      <c r="A1152" s="83" t="s">
        <v>8093</v>
      </c>
      <c r="B1152" s="83" t="s">
        <v>4530</v>
      </c>
      <c r="C1152" s="82"/>
      <c r="D1152" s="83" t="s">
        <v>4530</v>
      </c>
      <c r="E1152" s="82">
        <v>46002.275810185187</v>
      </c>
      <c r="F1152" s="83" t="s">
        <v>4555</v>
      </c>
    </row>
    <row r="1153" spans="1:6" ht="25.5" x14ac:dyDescent="0.25">
      <c r="A1153" s="83" t="s">
        <v>8094</v>
      </c>
      <c r="B1153" s="83" t="s">
        <v>4530</v>
      </c>
      <c r="C1153" s="82"/>
      <c r="D1153" s="83" t="s">
        <v>4530</v>
      </c>
      <c r="E1153" s="82">
        <v>46002.265810185185</v>
      </c>
      <c r="F1153" s="83" t="s">
        <v>11</v>
      </c>
    </row>
    <row r="1154" spans="1:6" ht="25.5" x14ac:dyDescent="0.25">
      <c r="A1154" s="83" t="s">
        <v>9213</v>
      </c>
      <c r="B1154" s="83" t="s">
        <v>8095</v>
      </c>
      <c r="C1154" s="82">
        <v>46002.263784722221</v>
      </c>
      <c r="D1154" s="83" t="s">
        <v>11</v>
      </c>
      <c r="E1154" s="82"/>
      <c r="F1154" s="83" t="s">
        <v>4530</v>
      </c>
    </row>
    <row r="1155" spans="1:6" ht="25.5" x14ac:dyDescent="0.25">
      <c r="A1155" s="83" t="s">
        <v>9214</v>
      </c>
      <c r="B1155" s="83" t="s">
        <v>4883</v>
      </c>
      <c r="C1155" s="82">
        <v>46002.256412037037</v>
      </c>
      <c r="D1155" s="83" t="s">
        <v>11</v>
      </c>
      <c r="E1155" s="82"/>
      <c r="F1155" s="83" t="s">
        <v>4530</v>
      </c>
    </row>
    <row r="1156" spans="1:6" ht="25.5" x14ac:dyDescent="0.25">
      <c r="A1156" s="83" t="s">
        <v>8096</v>
      </c>
      <c r="B1156" s="83" t="s">
        <v>4530</v>
      </c>
      <c r="C1156" s="82"/>
      <c r="D1156" s="83" t="s">
        <v>4530</v>
      </c>
      <c r="E1156" s="82">
        <v>46002.254328703704</v>
      </c>
      <c r="F1156" s="83" t="s">
        <v>11</v>
      </c>
    </row>
    <row r="1157" spans="1:6" ht="25.5" x14ac:dyDescent="0.25">
      <c r="A1157" s="83" t="s">
        <v>8099</v>
      </c>
      <c r="B1157" s="83" t="s">
        <v>4530</v>
      </c>
      <c r="C1157" s="82"/>
      <c r="D1157" s="83" t="s">
        <v>4530</v>
      </c>
      <c r="E1157" s="82">
        <v>46002.233298611114</v>
      </c>
      <c r="F1157" s="83" t="s">
        <v>199</v>
      </c>
    </row>
    <row r="1158" spans="1:6" ht="25.5" x14ac:dyDescent="0.25">
      <c r="A1158" s="83" t="s">
        <v>8100</v>
      </c>
      <c r="B1158" s="83" t="s">
        <v>4530</v>
      </c>
      <c r="C1158" s="82">
        <v>46002.229155092595</v>
      </c>
      <c r="D1158" s="83" t="s">
        <v>4504</v>
      </c>
      <c r="E1158" s="82">
        <v>46002.229155092595</v>
      </c>
      <c r="F1158" s="83" t="s">
        <v>4504</v>
      </c>
    </row>
    <row r="1159" spans="1:6" ht="25.5" x14ac:dyDescent="0.25">
      <c r="A1159" s="83" t="s">
        <v>9215</v>
      </c>
      <c r="B1159" s="83" t="s">
        <v>8101</v>
      </c>
      <c r="C1159" s="82">
        <v>46002.210370370369</v>
      </c>
      <c r="D1159" s="83" t="s">
        <v>338</v>
      </c>
      <c r="E1159" s="82"/>
      <c r="F1159" s="83" t="s">
        <v>4530</v>
      </c>
    </row>
    <row r="1160" spans="1:6" ht="25.5" x14ac:dyDescent="0.25">
      <c r="A1160" s="83" t="s">
        <v>8102</v>
      </c>
      <c r="B1160" s="83" t="s">
        <v>4530</v>
      </c>
      <c r="C1160" s="82"/>
      <c r="D1160" s="83" t="s">
        <v>4530</v>
      </c>
      <c r="E1160" s="82">
        <v>46002.180486111109</v>
      </c>
      <c r="F1160" s="83" t="s">
        <v>199</v>
      </c>
    </row>
    <row r="1161" spans="1:6" ht="25.5" x14ac:dyDescent="0.25">
      <c r="A1161" s="83" t="s">
        <v>8103</v>
      </c>
      <c r="B1161" s="83" t="s">
        <v>4530</v>
      </c>
      <c r="C1161" s="82"/>
      <c r="D1161" s="83" t="s">
        <v>4530</v>
      </c>
      <c r="E1161" s="82">
        <v>46002.155590277776</v>
      </c>
      <c r="F1161" s="83" t="s">
        <v>4505</v>
      </c>
    </row>
    <row r="1162" spans="1:6" ht="25.5" x14ac:dyDescent="0.25">
      <c r="A1162" s="83" t="s">
        <v>8104</v>
      </c>
      <c r="B1162" s="83" t="s">
        <v>4530</v>
      </c>
      <c r="C1162" s="82"/>
      <c r="D1162" s="83" t="s">
        <v>4530</v>
      </c>
      <c r="E1162" s="82">
        <v>46002.0934837963</v>
      </c>
      <c r="F1162" s="83" t="s">
        <v>4505</v>
      </c>
    </row>
    <row r="1163" spans="1:6" ht="25.5" x14ac:dyDescent="0.25">
      <c r="A1163" s="83" t="s">
        <v>8106</v>
      </c>
      <c r="B1163" s="83" t="s">
        <v>4530</v>
      </c>
      <c r="C1163" s="82">
        <v>46002.053715277776</v>
      </c>
      <c r="D1163" s="83" t="s">
        <v>4504</v>
      </c>
      <c r="E1163" s="82">
        <v>46002.053715277776</v>
      </c>
      <c r="F1163" s="83" t="s">
        <v>4504</v>
      </c>
    </row>
    <row r="1164" spans="1:6" ht="25.5" x14ac:dyDescent="0.25">
      <c r="A1164" s="83" t="s">
        <v>8107</v>
      </c>
      <c r="B1164" s="83" t="s">
        <v>4530</v>
      </c>
      <c r="C1164" s="82">
        <v>46002.053703703707</v>
      </c>
      <c r="D1164" s="83" t="s">
        <v>4504</v>
      </c>
      <c r="E1164" s="82">
        <v>46002.053703703707</v>
      </c>
      <c r="F1164" s="83" t="s">
        <v>4504</v>
      </c>
    </row>
    <row r="1165" spans="1:6" ht="25.5" x14ac:dyDescent="0.25">
      <c r="A1165" s="83" t="s">
        <v>8109</v>
      </c>
      <c r="B1165" s="83" t="s">
        <v>4530</v>
      </c>
      <c r="C1165" s="82">
        <v>46002.05369212963</v>
      </c>
      <c r="D1165" s="83" t="s">
        <v>4504</v>
      </c>
      <c r="E1165" s="82">
        <v>46002.05369212963</v>
      </c>
      <c r="F1165" s="83" t="s">
        <v>4504</v>
      </c>
    </row>
    <row r="1166" spans="1:6" ht="25.5" x14ac:dyDescent="0.25">
      <c r="A1166" s="83" t="s">
        <v>8108</v>
      </c>
      <c r="B1166" s="83" t="s">
        <v>4530</v>
      </c>
      <c r="C1166" s="82">
        <v>46002.05369212963</v>
      </c>
      <c r="D1166" s="83" t="s">
        <v>4504</v>
      </c>
      <c r="E1166" s="82">
        <v>46002.05369212963</v>
      </c>
      <c r="F1166" s="83" t="s">
        <v>4504</v>
      </c>
    </row>
    <row r="1167" spans="1:6" ht="25.5" x14ac:dyDescent="0.25">
      <c r="A1167" s="83" t="s">
        <v>8110</v>
      </c>
      <c r="B1167" s="83" t="s">
        <v>4530</v>
      </c>
      <c r="C1167" s="82"/>
      <c r="D1167" s="83" t="s">
        <v>4530</v>
      </c>
      <c r="E1167" s="82">
        <v>46001.885995370372</v>
      </c>
      <c r="F1167" s="83" t="s">
        <v>4505</v>
      </c>
    </row>
    <row r="1168" spans="1:6" ht="25.5" x14ac:dyDescent="0.25">
      <c r="A1168" s="83" t="s">
        <v>9216</v>
      </c>
      <c r="B1168" s="83" t="s">
        <v>8111</v>
      </c>
      <c r="C1168" s="82">
        <v>46001.885150462964</v>
      </c>
      <c r="D1168" s="83" t="s">
        <v>4505</v>
      </c>
      <c r="E1168" s="82"/>
      <c r="F1168" s="83" t="s">
        <v>4530</v>
      </c>
    </row>
    <row r="1169" spans="1:6" ht="25.5" x14ac:dyDescent="0.25">
      <c r="A1169" s="83" t="s">
        <v>9217</v>
      </c>
      <c r="B1169" s="83" t="s">
        <v>8113</v>
      </c>
      <c r="C1169" s="82">
        <v>46001.882939814815</v>
      </c>
      <c r="D1169" s="83" t="s">
        <v>4505</v>
      </c>
      <c r="E1169" s="82"/>
      <c r="F1169" s="83" t="s">
        <v>4530</v>
      </c>
    </row>
    <row r="1170" spans="1:6" ht="25.5" x14ac:dyDescent="0.25">
      <c r="A1170" s="83" t="s">
        <v>9218</v>
      </c>
      <c r="B1170" s="83" t="s">
        <v>8114</v>
      </c>
      <c r="C1170" s="82">
        <v>46001.881273148145</v>
      </c>
      <c r="D1170" s="83" t="s">
        <v>4505</v>
      </c>
      <c r="E1170" s="82"/>
      <c r="F1170" s="83" t="s">
        <v>4530</v>
      </c>
    </row>
    <row r="1171" spans="1:6" ht="25.5" x14ac:dyDescent="0.25">
      <c r="A1171" s="83" t="s">
        <v>9219</v>
      </c>
      <c r="B1171" s="83" t="s">
        <v>8115</v>
      </c>
      <c r="C1171" s="82">
        <v>46001.877743055556</v>
      </c>
      <c r="D1171" s="83" t="s">
        <v>4505</v>
      </c>
      <c r="E1171" s="82"/>
      <c r="F1171" s="83" t="s">
        <v>4530</v>
      </c>
    </row>
    <row r="1172" spans="1:6" ht="25.5" x14ac:dyDescent="0.25">
      <c r="A1172" s="83" t="s">
        <v>8116</v>
      </c>
      <c r="B1172" s="83" t="s">
        <v>4530</v>
      </c>
      <c r="C1172" s="82"/>
      <c r="D1172" s="83" t="s">
        <v>4530</v>
      </c>
      <c r="E1172" s="82">
        <v>46001.872303240743</v>
      </c>
      <c r="F1172" s="83" t="s">
        <v>199</v>
      </c>
    </row>
    <row r="1173" spans="1:6" ht="25.5" x14ac:dyDescent="0.25">
      <c r="A1173" s="83" t="s">
        <v>8117</v>
      </c>
      <c r="B1173" s="83" t="s">
        <v>4530</v>
      </c>
      <c r="C1173" s="82"/>
      <c r="D1173" s="83" t="s">
        <v>4530</v>
      </c>
      <c r="E1173" s="82">
        <v>46001.860393518517</v>
      </c>
      <c r="F1173" s="83" t="s">
        <v>4505</v>
      </c>
    </row>
    <row r="1174" spans="1:6" ht="25.5" x14ac:dyDescent="0.25">
      <c r="A1174" s="83" t="s">
        <v>9220</v>
      </c>
      <c r="B1174" s="83" t="s">
        <v>8118</v>
      </c>
      <c r="C1174" s="82">
        <v>46001.859780092593</v>
      </c>
      <c r="D1174" s="83" t="s">
        <v>4505</v>
      </c>
      <c r="E1174" s="82"/>
      <c r="F1174" s="83" t="s">
        <v>4530</v>
      </c>
    </row>
    <row r="1175" spans="1:6" ht="25.5" x14ac:dyDescent="0.25">
      <c r="A1175" s="83" t="s">
        <v>9221</v>
      </c>
      <c r="B1175" s="83" t="s">
        <v>8119</v>
      </c>
      <c r="C1175" s="82">
        <v>46001.847187500003</v>
      </c>
      <c r="D1175" s="83" t="s">
        <v>25</v>
      </c>
      <c r="E1175" s="82"/>
      <c r="F1175" s="83" t="s">
        <v>4530</v>
      </c>
    </row>
    <row r="1176" spans="1:6" ht="25.5" x14ac:dyDescent="0.25">
      <c r="A1176" s="83" t="s">
        <v>9222</v>
      </c>
      <c r="B1176" s="83" t="s">
        <v>8120</v>
      </c>
      <c r="C1176" s="82">
        <v>46001.796759259261</v>
      </c>
      <c r="D1176" s="83" t="s">
        <v>4505</v>
      </c>
      <c r="E1176" s="82"/>
      <c r="F1176" s="83" t="s">
        <v>4530</v>
      </c>
    </row>
    <row r="1177" spans="1:6" ht="25.5" x14ac:dyDescent="0.25">
      <c r="A1177" s="83" t="s">
        <v>8122</v>
      </c>
      <c r="B1177" s="83" t="s">
        <v>4530</v>
      </c>
      <c r="C1177" s="82"/>
      <c r="D1177" s="83" t="s">
        <v>4530</v>
      </c>
      <c r="E1177" s="82">
        <v>46001.787037037036</v>
      </c>
      <c r="F1177" s="83" t="s">
        <v>4505</v>
      </c>
    </row>
    <row r="1178" spans="1:6" ht="25.5" x14ac:dyDescent="0.25">
      <c r="A1178" s="83" t="s">
        <v>5584</v>
      </c>
      <c r="B1178" s="83" t="s">
        <v>4530</v>
      </c>
      <c r="C1178" s="82"/>
      <c r="D1178" s="83" t="s">
        <v>4530</v>
      </c>
      <c r="E1178" s="82">
        <v>46001.771064814813</v>
      </c>
      <c r="F1178" s="83" t="s">
        <v>4505</v>
      </c>
    </row>
    <row r="1179" spans="1:6" ht="25.5" x14ac:dyDescent="0.25">
      <c r="A1179" s="83" t="s">
        <v>9223</v>
      </c>
      <c r="B1179" s="83" t="s">
        <v>4530</v>
      </c>
      <c r="C1179" s="82"/>
      <c r="D1179" s="83" t="s">
        <v>4530</v>
      </c>
      <c r="E1179" s="82">
        <v>46001.764965277776</v>
      </c>
      <c r="F1179" s="83" t="s">
        <v>4505</v>
      </c>
    </row>
    <row r="1180" spans="1:6" ht="25.5" x14ac:dyDescent="0.25">
      <c r="A1180" s="83" t="s">
        <v>5234</v>
      </c>
      <c r="B1180" s="83" t="s">
        <v>4530</v>
      </c>
      <c r="C1180" s="82"/>
      <c r="D1180" s="83" t="s">
        <v>4530</v>
      </c>
      <c r="E1180" s="82">
        <v>46001.751944444448</v>
      </c>
      <c r="F1180" s="83" t="s">
        <v>4505</v>
      </c>
    </row>
    <row r="1181" spans="1:6" ht="25.5" x14ac:dyDescent="0.25">
      <c r="A1181" s="83" t="s">
        <v>5326</v>
      </c>
      <c r="B1181" s="83" t="s">
        <v>4530</v>
      </c>
      <c r="C1181" s="82"/>
      <c r="D1181" s="83" t="s">
        <v>4530</v>
      </c>
      <c r="E1181" s="82">
        <v>46001.747812499998</v>
      </c>
      <c r="F1181" s="83" t="s">
        <v>4505</v>
      </c>
    </row>
    <row r="1182" spans="1:6" ht="25.5" x14ac:dyDescent="0.25">
      <c r="A1182" s="83" t="s">
        <v>8124</v>
      </c>
      <c r="B1182" s="83" t="s">
        <v>4530</v>
      </c>
      <c r="C1182" s="82"/>
      <c r="D1182" s="83" t="s">
        <v>4530</v>
      </c>
      <c r="E1182" s="82">
        <v>46001.74695601852</v>
      </c>
      <c r="F1182" s="83" t="s">
        <v>12</v>
      </c>
    </row>
    <row r="1183" spans="1:6" ht="25.5" x14ac:dyDescent="0.25">
      <c r="A1183" s="83" t="s">
        <v>8125</v>
      </c>
      <c r="B1183" s="83" t="s">
        <v>4530</v>
      </c>
      <c r="C1183" s="82"/>
      <c r="D1183" s="83" t="s">
        <v>4530</v>
      </c>
      <c r="E1183" s="82">
        <v>46001.746203703704</v>
      </c>
      <c r="F1183" s="83" t="s">
        <v>4505</v>
      </c>
    </row>
    <row r="1184" spans="1:6" ht="25.5" x14ac:dyDescent="0.25">
      <c r="A1184" s="83" t="s">
        <v>8126</v>
      </c>
      <c r="B1184" s="83" t="s">
        <v>4530</v>
      </c>
      <c r="C1184" s="82"/>
      <c r="D1184" s="83" t="s">
        <v>4530</v>
      </c>
      <c r="E1184" s="82">
        <v>46001.744849537034</v>
      </c>
      <c r="F1184" s="83" t="s">
        <v>4505</v>
      </c>
    </row>
    <row r="1185" spans="1:6" ht="25.5" x14ac:dyDescent="0.25">
      <c r="A1185" s="83" t="s">
        <v>8127</v>
      </c>
      <c r="B1185" s="83" t="s">
        <v>4530</v>
      </c>
      <c r="C1185" s="82"/>
      <c r="D1185" s="83" t="s">
        <v>4530</v>
      </c>
      <c r="E1185" s="82">
        <v>46001.743530092594</v>
      </c>
      <c r="F1185" s="83" t="s">
        <v>4505</v>
      </c>
    </row>
    <row r="1186" spans="1:6" ht="25.5" x14ac:dyDescent="0.25">
      <c r="A1186" s="83" t="s">
        <v>8128</v>
      </c>
      <c r="B1186" s="83" t="s">
        <v>4530</v>
      </c>
      <c r="C1186" s="82"/>
      <c r="D1186" s="83" t="s">
        <v>4530</v>
      </c>
      <c r="E1186" s="82">
        <v>46001.742037037038</v>
      </c>
      <c r="F1186" s="83" t="s">
        <v>4505</v>
      </c>
    </row>
    <row r="1187" spans="1:6" ht="25.5" x14ac:dyDescent="0.25">
      <c r="A1187" s="83" t="s">
        <v>8131</v>
      </c>
      <c r="B1187" s="83" t="s">
        <v>4530</v>
      </c>
      <c r="C1187" s="82"/>
      <c r="D1187" s="83" t="s">
        <v>4530</v>
      </c>
      <c r="E1187" s="82">
        <v>46001.741168981483</v>
      </c>
      <c r="F1187" s="83" t="s">
        <v>4505</v>
      </c>
    </row>
    <row r="1188" spans="1:6" ht="25.5" x14ac:dyDescent="0.25">
      <c r="A1188" s="83" t="s">
        <v>8132</v>
      </c>
      <c r="B1188" s="83" t="s">
        <v>4530</v>
      </c>
      <c r="C1188" s="82"/>
      <c r="D1188" s="83" t="s">
        <v>4530</v>
      </c>
      <c r="E1188" s="82">
        <v>46001.608715277776</v>
      </c>
      <c r="F1188" s="83" t="s">
        <v>4505</v>
      </c>
    </row>
    <row r="1189" spans="1:6" ht="25.5" x14ac:dyDescent="0.25">
      <c r="A1189" s="83" t="s">
        <v>9224</v>
      </c>
      <c r="B1189" s="83" t="s">
        <v>8133</v>
      </c>
      <c r="C1189" s="82">
        <v>46001.732569444444</v>
      </c>
      <c r="D1189" s="83" t="s">
        <v>12</v>
      </c>
      <c r="E1189" s="82"/>
      <c r="F1189" s="83" t="s">
        <v>4530</v>
      </c>
    </row>
    <row r="1190" spans="1:6" ht="25.5" x14ac:dyDescent="0.25">
      <c r="A1190" s="83" t="s">
        <v>8134</v>
      </c>
      <c r="B1190" s="83" t="s">
        <v>4530</v>
      </c>
      <c r="C1190" s="82"/>
      <c r="D1190" s="83" t="s">
        <v>4530</v>
      </c>
      <c r="E1190" s="82">
        <v>46001.715312499997</v>
      </c>
      <c r="F1190" s="83" t="s">
        <v>12</v>
      </c>
    </row>
    <row r="1191" spans="1:6" ht="25.5" x14ac:dyDescent="0.25">
      <c r="A1191" s="83" t="s">
        <v>8137</v>
      </c>
      <c r="B1191" s="83" t="s">
        <v>4530</v>
      </c>
      <c r="C1191" s="82"/>
      <c r="D1191" s="83" t="s">
        <v>4530</v>
      </c>
      <c r="E1191" s="82">
        <v>46001.723726851851</v>
      </c>
      <c r="F1191" s="83" t="s">
        <v>4505</v>
      </c>
    </row>
    <row r="1192" spans="1:6" ht="25.5" x14ac:dyDescent="0.25">
      <c r="A1192" s="83" t="s">
        <v>9225</v>
      </c>
      <c r="B1192" s="83" t="s">
        <v>4903</v>
      </c>
      <c r="C1192" s="82">
        <v>46001.720520833333</v>
      </c>
      <c r="D1192" s="83" t="s">
        <v>4505</v>
      </c>
      <c r="E1192" s="82"/>
      <c r="F1192" s="83" t="s">
        <v>4530</v>
      </c>
    </row>
    <row r="1193" spans="1:6" ht="25.5" x14ac:dyDescent="0.25">
      <c r="A1193" s="83" t="s">
        <v>5850</v>
      </c>
      <c r="B1193" s="83" t="s">
        <v>4530</v>
      </c>
      <c r="C1193" s="82"/>
      <c r="D1193" s="83" t="s">
        <v>4530</v>
      </c>
      <c r="E1193" s="82">
        <v>46001.717199074075</v>
      </c>
      <c r="F1193" s="83" t="s">
        <v>4505</v>
      </c>
    </row>
    <row r="1194" spans="1:6" ht="25.5" x14ac:dyDescent="0.25">
      <c r="A1194" s="83" t="s">
        <v>8138</v>
      </c>
      <c r="B1194" s="83" t="s">
        <v>4530</v>
      </c>
      <c r="C1194" s="82"/>
      <c r="D1194" s="83" t="s">
        <v>4530</v>
      </c>
      <c r="E1194" s="82">
        <v>46001.699664351851</v>
      </c>
      <c r="F1194" s="83" t="s">
        <v>4537</v>
      </c>
    </row>
    <row r="1195" spans="1:6" ht="25.5" x14ac:dyDescent="0.25">
      <c r="A1195" s="83" t="s">
        <v>9226</v>
      </c>
      <c r="B1195" s="83" t="s">
        <v>8139</v>
      </c>
      <c r="C1195" s="82">
        <v>46001.714131944442</v>
      </c>
      <c r="D1195" s="83" t="s">
        <v>4538</v>
      </c>
      <c r="E1195" s="82"/>
      <c r="F1195" s="83" t="s">
        <v>4530</v>
      </c>
    </row>
    <row r="1196" spans="1:6" ht="25.5" x14ac:dyDescent="0.25">
      <c r="A1196" s="83" t="s">
        <v>8141</v>
      </c>
      <c r="B1196" s="83" t="s">
        <v>4530</v>
      </c>
      <c r="C1196" s="82"/>
      <c r="D1196" s="83" t="s">
        <v>4530</v>
      </c>
      <c r="E1196" s="82">
        <v>46001.713935185187</v>
      </c>
      <c r="F1196" s="83" t="s">
        <v>4505</v>
      </c>
    </row>
    <row r="1197" spans="1:6" ht="25.5" x14ac:dyDescent="0.25">
      <c r="A1197" s="83" t="s">
        <v>5776</v>
      </c>
      <c r="B1197" s="83" t="s">
        <v>4530</v>
      </c>
      <c r="C1197" s="82"/>
      <c r="D1197" s="83" t="s">
        <v>4530</v>
      </c>
      <c r="E1197" s="82">
        <v>46001.712731481479</v>
      </c>
      <c r="F1197" s="83" t="s">
        <v>4505</v>
      </c>
    </row>
    <row r="1198" spans="1:6" ht="25.5" x14ac:dyDescent="0.25">
      <c r="A1198" s="83" t="s">
        <v>9227</v>
      </c>
      <c r="B1198" s="83" t="s">
        <v>8142</v>
      </c>
      <c r="C1198" s="82">
        <v>46001.711516203701</v>
      </c>
      <c r="D1198" s="83" t="s">
        <v>7</v>
      </c>
      <c r="E1198" s="82"/>
      <c r="F1198" s="83" t="s">
        <v>4530</v>
      </c>
    </row>
    <row r="1199" spans="1:6" ht="25.5" x14ac:dyDescent="0.25">
      <c r="A1199" s="83" t="s">
        <v>4846</v>
      </c>
      <c r="B1199" s="83" t="s">
        <v>4530</v>
      </c>
      <c r="C1199" s="82"/>
      <c r="D1199" s="83" t="s">
        <v>4530</v>
      </c>
      <c r="E1199" s="82">
        <v>46001.710393518515</v>
      </c>
      <c r="F1199" s="83" t="s">
        <v>4505</v>
      </c>
    </row>
    <row r="1200" spans="1:6" ht="25.5" x14ac:dyDescent="0.25">
      <c r="A1200" s="83" t="s">
        <v>8143</v>
      </c>
      <c r="B1200" s="83" t="s">
        <v>4530</v>
      </c>
      <c r="C1200" s="82"/>
      <c r="D1200" s="83" t="s">
        <v>4530</v>
      </c>
      <c r="E1200" s="82">
        <v>46001.708703703705</v>
      </c>
      <c r="F1200" s="83" t="s">
        <v>4505</v>
      </c>
    </row>
    <row r="1201" spans="1:6" ht="25.5" x14ac:dyDescent="0.25">
      <c r="A1201" s="83" t="s">
        <v>9228</v>
      </c>
      <c r="B1201" s="83" t="s">
        <v>8144</v>
      </c>
      <c r="C1201" s="82">
        <v>46000.672349537039</v>
      </c>
      <c r="D1201" s="83" t="s">
        <v>8</v>
      </c>
      <c r="E1201" s="82"/>
      <c r="F1201" s="83" t="s">
        <v>4530</v>
      </c>
    </row>
    <row r="1202" spans="1:6" ht="25.5" x14ac:dyDescent="0.25">
      <c r="A1202" s="83" t="s">
        <v>8145</v>
      </c>
      <c r="B1202" s="83" t="s">
        <v>4530</v>
      </c>
      <c r="C1202" s="82"/>
      <c r="D1202" s="83" t="s">
        <v>4530</v>
      </c>
      <c r="E1202" s="82">
        <v>46001.698541666665</v>
      </c>
      <c r="F1202" s="83" t="s">
        <v>7</v>
      </c>
    </row>
    <row r="1203" spans="1:6" ht="25.5" x14ac:dyDescent="0.25">
      <c r="A1203" s="83" t="s">
        <v>8146</v>
      </c>
      <c r="B1203" s="83" t="s">
        <v>4530</v>
      </c>
      <c r="C1203" s="82"/>
      <c r="D1203" s="83" t="s">
        <v>4530</v>
      </c>
      <c r="E1203" s="82">
        <v>46001.695150462961</v>
      </c>
      <c r="F1203" s="83" t="s">
        <v>12</v>
      </c>
    </row>
    <row r="1204" spans="1:6" ht="25.5" x14ac:dyDescent="0.25">
      <c r="A1204" s="83" t="s">
        <v>8147</v>
      </c>
      <c r="B1204" s="83" t="s">
        <v>4530</v>
      </c>
      <c r="C1204" s="82"/>
      <c r="D1204" s="83" t="s">
        <v>4530</v>
      </c>
      <c r="E1204" s="82">
        <v>46001.694861111115</v>
      </c>
      <c r="F1204" s="83" t="s">
        <v>12</v>
      </c>
    </row>
    <row r="1205" spans="1:6" ht="25.5" x14ac:dyDescent="0.25">
      <c r="A1205" s="83" t="s">
        <v>9229</v>
      </c>
      <c r="B1205" s="83" t="s">
        <v>5268</v>
      </c>
      <c r="C1205" s="82">
        <v>46001.694652777776</v>
      </c>
      <c r="D1205" s="83" t="s">
        <v>12</v>
      </c>
      <c r="E1205" s="82"/>
      <c r="F1205" s="83" t="s">
        <v>4530</v>
      </c>
    </row>
    <row r="1206" spans="1:6" ht="25.5" x14ac:dyDescent="0.25">
      <c r="A1206" s="83" t="s">
        <v>8149</v>
      </c>
      <c r="B1206" s="83" t="s">
        <v>4530</v>
      </c>
      <c r="C1206" s="82"/>
      <c r="D1206" s="83" t="s">
        <v>4530</v>
      </c>
      <c r="E1206" s="82">
        <v>46001.692615740743</v>
      </c>
      <c r="F1206" s="83" t="s">
        <v>7</v>
      </c>
    </row>
    <row r="1207" spans="1:6" ht="25.5" x14ac:dyDescent="0.25">
      <c r="A1207" s="83" t="s">
        <v>8150</v>
      </c>
      <c r="B1207" s="83" t="s">
        <v>4530</v>
      </c>
      <c r="C1207" s="82"/>
      <c r="D1207" s="83" t="s">
        <v>4530</v>
      </c>
      <c r="E1207" s="82">
        <v>46001.690300925926</v>
      </c>
      <c r="F1207" s="83" t="s">
        <v>13</v>
      </c>
    </row>
    <row r="1208" spans="1:6" ht="25.5" x14ac:dyDescent="0.25">
      <c r="A1208" s="83" t="s">
        <v>9230</v>
      </c>
      <c r="B1208" s="83" t="s">
        <v>8152</v>
      </c>
      <c r="C1208" s="82">
        <v>46001.684641203705</v>
      </c>
      <c r="D1208" s="83" t="s">
        <v>4513</v>
      </c>
      <c r="E1208" s="82"/>
      <c r="F1208" s="83" t="s">
        <v>4530</v>
      </c>
    </row>
    <row r="1209" spans="1:6" ht="25.5" x14ac:dyDescent="0.25">
      <c r="A1209" s="83" t="s">
        <v>9231</v>
      </c>
      <c r="B1209" s="83" t="s">
        <v>8153</v>
      </c>
      <c r="C1209" s="82">
        <v>46001.682986111111</v>
      </c>
      <c r="D1209" s="83" t="s">
        <v>4513</v>
      </c>
      <c r="E1209" s="82"/>
      <c r="F1209" s="83" t="s">
        <v>4530</v>
      </c>
    </row>
    <row r="1210" spans="1:6" ht="25.5" x14ac:dyDescent="0.25">
      <c r="A1210" s="83" t="s">
        <v>8154</v>
      </c>
      <c r="B1210" s="83" t="s">
        <v>4530</v>
      </c>
      <c r="C1210" s="82"/>
      <c r="D1210" s="83" t="s">
        <v>4530</v>
      </c>
      <c r="E1210" s="82">
        <v>46001.68236111111</v>
      </c>
      <c r="F1210" s="83" t="s">
        <v>12</v>
      </c>
    </row>
    <row r="1211" spans="1:6" ht="25.5" x14ac:dyDescent="0.25">
      <c r="A1211" s="83" t="s">
        <v>8157</v>
      </c>
      <c r="B1211" s="83" t="s">
        <v>4530</v>
      </c>
      <c r="C1211" s="82"/>
      <c r="D1211" s="83" t="s">
        <v>4530</v>
      </c>
      <c r="E1211" s="82">
        <v>46001.578414351854</v>
      </c>
      <c r="F1211" s="83" t="s">
        <v>12</v>
      </c>
    </row>
    <row r="1212" spans="1:6" ht="25.5" x14ac:dyDescent="0.25">
      <c r="A1212" s="83" t="s">
        <v>9232</v>
      </c>
      <c r="B1212" s="83" t="s">
        <v>5456</v>
      </c>
      <c r="C1212" s="82">
        <v>45999.873437499999</v>
      </c>
      <c r="D1212" s="83" t="s">
        <v>9233</v>
      </c>
      <c r="E1212" s="82"/>
      <c r="F1212" s="83" t="s">
        <v>4530</v>
      </c>
    </row>
    <row r="1213" spans="1:6" ht="25.5" x14ac:dyDescent="0.25">
      <c r="A1213" s="83" t="s">
        <v>9234</v>
      </c>
      <c r="B1213" s="83" t="s">
        <v>8161</v>
      </c>
      <c r="C1213" s="82">
        <v>46001.674212962964</v>
      </c>
      <c r="D1213" s="83" t="s">
        <v>4505</v>
      </c>
      <c r="E1213" s="82"/>
      <c r="F1213" s="83" t="s">
        <v>4530</v>
      </c>
    </row>
    <row r="1214" spans="1:6" ht="25.5" x14ac:dyDescent="0.25">
      <c r="A1214" s="83" t="s">
        <v>9235</v>
      </c>
      <c r="B1214" s="83" t="s">
        <v>5479</v>
      </c>
      <c r="C1214" s="82">
        <v>46001.671944444446</v>
      </c>
      <c r="D1214" s="83" t="s">
        <v>4505</v>
      </c>
      <c r="E1214" s="82"/>
      <c r="F1214" s="83" t="s">
        <v>4530</v>
      </c>
    </row>
    <row r="1215" spans="1:6" ht="25.5" x14ac:dyDescent="0.25">
      <c r="A1215" s="83" t="s">
        <v>8162</v>
      </c>
      <c r="B1215" s="83" t="s">
        <v>4530</v>
      </c>
      <c r="C1215" s="82"/>
      <c r="D1215" s="83" t="s">
        <v>4530</v>
      </c>
      <c r="E1215" s="82">
        <v>46001.669629629629</v>
      </c>
      <c r="F1215" s="83" t="s">
        <v>4505</v>
      </c>
    </row>
    <row r="1216" spans="1:6" ht="25.5" x14ac:dyDescent="0.25">
      <c r="A1216" s="83" t="s">
        <v>9236</v>
      </c>
      <c r="B1216" s="83" t="s">
        <v>8163</v>
      </c>
      <c r="C1216" s="82">
        <v>46001.66574074074</v>
      </c>
      <c r="D1216" s="83" t="s">
        <v>4546</v>
      </c>
      <c r="E1216" s="82"/>
      <c r="F1216" s="83" t="s">
        <v>4530</v>
      </c>
    </row>
    <row r="1217" spans="1:6" ht="25.5" x14ac:dyDescent="0.25">
      <c r="A1217" s="83" t="s">
        <v>9237</v>
      </c>
      <c r="B1217" s="83" t="s">
        <v>8165</v>
      </c>
      <c r="C1217" s="82">
        <v>46001.665150462963</v>
      </c>
      <c r="D1217" s="83" t="s">
        <v>4505</v>
      </c>
      <c r="E1217" s="82"/>
      <c r="F1217" s="83" t="s">
        <v>4530</v>
      </c>
    </row>
    <row r="1218" spans="1:6" ht="25.5" x14ac:dyDescent="0.25">
      <c r="A1218" s="83" t="s">
        <v>9238</v>
      </c>
      <c r="B1218" s="83" t="s">
        <v>8167</v>
      </c>
      <c r="C1218" s="82">
        <v>46001.663912037038</v>
      </c>
      <c r="D1218" s="83" t="s">
        <v>5345</v>
      </c>
      <c r="E1218" s="82"/>
      <c r="F1218" s="83" t="s">
        <v>4530</v>
      </c>
    </row>
    <row r="1219" spans="1:6" ht="25.5" x14ac:dyDescent="0.25">
      <c r="A1219" s="83" t="s">
        <v>5091</v>
      </c>
      <c r="B1219" s="83" t="s">
        <v>4530</v>
      </c>
      <c r="C1219" s="82"/>
      <c r="D1219" s="83" t="s">
        <v>4530</v>
      </c>
      <c r="E1219" s="82">
        <v>46001.662893518522</v>
      </c>
      <c r="F1219" s="83" t="s">
        <v>4505</v>
      </c>
    </row>
    <row r="1220" spans="1:6" ht="25.5" x14ac:dyDescent="0.25">
      <c r="A1220" s="83" t="s">
        <v>9239</v>
      </c>
      <c r="B1220" s="83" t="s">
        <v>8170</v>
      </c>
      <c r="C1220" s="82">
        <v>46001.660543981481</v>
      </c>
      <c r="D1220" s="83" t="s">
        <v>4538</v>
      </c>
      <c r="E1220" s="82"/>
      <c r="F1220" s="83" t="s">
        <v>4530</v>
      </c>
    </row>
    <row r="1221" spans="1:6" ht="25.5" x14ac:dyDescent="0.25">
      <c r="A1221" s="83" t="s">
        <v>8171</v>
      </c>
      <c r="B1221" s="83" t="s">
        <v>4530</v>
      </c>
      <c r="C1221" s="82"/>
      <c r="D1221" s="83" t="s">
        <v>4530</v>
      </c>
      <c r="E1221" s="82">
        <v>46001.659722222219</v>
      </c>
      <c r="F1221" s="83" t="s">
        <v>4505</v>
      </c>
    </row>
    <row r="1222" spans="1:6" ht="25.5" x14ac:dyDescent="0.25">
      <c r="A1222" s="83" t="s">
        <v>9240</v>
      </c>
      <c r="B1222" s="83" t="s">
        <v>8174</v>
      </c>
      <c r="C1222" s="82">
        <v>46001.654178240744</v>
      </c>
      <c r="D1222" s="83" t="s">
        <v>4538</v>
      </c>
      <c r="E1222" s="82"/>
      <c r="F1222" s="83" t="s">
        <v>4530</v>
      </c>
    </row>
    <row r="1223" spans="1:6" ht="25.5" x14ac:dyDescent="0.25">
      <c r="A1223" s="83" t="s">
        <v>9241</v>
      </c>
      <c r="B1223" s="83" t="s">
        <v>5629</v>
      </c>
      <c r="C1223" s="82">
        <v>46001.652928240743</v>
      </c>
      <c r="D1223" s="83" t="s">
        <v>4505</v>
      </c>
      <c r="E1223" s="82"/>
      <c r="F1223" s="83" t="s">
        <v>4530</v>
      </c>
    </row>
    <row r="1224" spans="1:6" ht="25.5" x14ac:dyDescent="0.25">
      <c r="A1224" s="83" t="s">
        <v>9242</v>
      </c>
      <c r="B1224" s="83" t="s">
        <v>5848</v>
      </c>
      <c r="C1224" s="82">
        <v>46001.651770833334</v>
      </c>
      <c r="D1224" s="83" t="s">
        <v>4557</v>
      </c>
      <c r="E1224" s="82"/>
      <c r="F1224" s="83" t="s">
        <v>4530</v>
      </c>
    </row>
    <row r="1225" spans="1:6" ht="25.5" x14ac:dyDescent="0.25">
      <c r="A1225" s="83" t="s">
        <v>9243</v>
      </c>
      <c r="B1225" s="83" t="s">
        <v>8175</v>
      </c>
      <c r="C1225" s="82">
        <v>46001.651435185187</v>
      </c>
      <c r="D1225" s="83" t="s">
        <v>4541</v>
      </c>
      <c r="E1225" s="82"/>
      <c r="F1225" s="83" t="s">
        <v>4530</v>
      </c>
    </row>
    <row r="1226" spans="1:6" ht="25.5" x14ac:dyDescent="0.25">
      <c r="A1226" s="83" t="s">
        <v>8176</v>
      </c>
      <c r="B1226" s="83" t="s">
        <v>4530</v>
      </c>
      <c r="C1226" s="82"/>
      <c r="D1226" s="83" t="s">
        <v>4530</v>
      </c>
      <c r="E1226" s="82">
        <v>46001.644861111112</v>
      </c>
      <c r="F1226" s="83" t="s">
        <v>4505</v>
      </c>
    </row>
    <row r="1227" spans="1:6" ht="25.5" x14ac:dyDescent="0.25">
      <c r="A1227" s="83" t="s">
        <v>8177</v>
      </c>
      <c r="B1227" s="83" t="s">
        <v>4530</v>
      </c>
      <c r="C1227" s="82"/>
      <c r="D1227" s="83" t="s">
        <v>4530</v>
      </c>
      <c r="E1227" s="82">
        <v>46001.646516203706</v>
      </c>
      <c r="F1227" s="83" t="s">
        <v>4505</v>
      </c>
    </row>
    <row r="1228" spans="1:6" ht="25.5" x14ac:dyDescent="0.25">
      <c r="A1228" s="83" t="s">
        <v>8179</v>
      </c>
      <c r="B1228" s="83" t="s">
        <v>4530</v>
      </c>
      <c r="C1228" s="82"/>
      <c r="D1228" s="83" t="s">
        <v>4530</v>
      </c>
      <c r="E1228" s="82">
        <v>46001.644976851851</v>
      </c>
      <c r="F1228" s="83" t="s">
        <v>5003</v>
      </c>
    </row>
    <row r="1229" spans="1:6" ht="25.5" x14ac:dyDescent="0.25">
      <c r="A1229" s="83" t="s">
        <v>8180</v>
      </c>
      <c r="B1229" s="83" t="s">
        <v>4530</v>
      </c>
      <c r="C1229" s="82"/>
      <c r="D1229" s="83" t="s">
        <v>4530</v>
      </c>
      <c r="E1229" s="82">
        <v>46001.644791666666</v>
      </c>
      <c r="F1229" s="83" t="s">
        <v>4505</v>
      </c>
    </row>
    <row r="1230" spans="1:6" ht="25.5" x14ac:dyDescent="0.25">
      <c r="A1230" s="83" t="s">
        <v>8181</v>
      </c>
      <c r="B1230" s="83" t="s">
        <v>4530</v>
      </c>
      <c r="C1230" s="82"/>
      <c r="D1230" s="83" t="s">
        <v>4530</v>
      </c>
      <c r="E1230" s="82">
        <v>46001.640775462962</v>
      </c>
      <c r="F1230" s="83" t="s">
        <v>4505</v>
      </c>
    </row>
    <row r="1231" spans="1:6" ht="25.5" x14ac:dyDescent="0.25">
      <c r="A1231" s="83" t="s">
        <v>8182</v>
      </c>
      <c r="B1231" s="83" t="s">
        <v>4530</v>
      </c>
      <c r="C1231" s="82"/>
      <c r="D1231" s="83" t="s">
        <v>4530</v>
      </c>
      <c r="E1231" s="82">
        <v>46001.64298611111</v>
      </c>
      <c r="F1231" s="83" t="s">
        <v>4762</v>
      </c>
    </row>
    <row r="1232" spans="1:6" ht="25.5" x14ac:dyDescent="0.25">
      <c r="A1232" s="83" t="s">
        <v>5073</v>
      </c>
      <c r="B1232" s="83" t="s">
        <v>4530</v>
      </c>
      <c r="C1232" s="82"/>
      <c r="D1232" s="83" t="s">
        <v>4530</v>
      </c>
      <c r="E1232" s="82">
        <v>46001.639351851853</v>
      </c>
      <c r="F1232" s="83" t="s">
        <v>4505</v>
      </c>
    </row>
    <row r="1233" spans="1:6" ht="25.5" x14ac:dyDescent="0.25">
      <c r="A1233" s="83" t="s">
        <v>9244</v>
      </c>
      <c r="B1233" s="83" t="s">
        <v>8183</v>
      </c>
      <c r="C1233" s="82">
        <v>46001.637314814812</v>
      </c>
      <c r="D1233" s="83" t="s">
        <v>4513</v>
      </c>
      <c r="E1233" s="82"/>
      <c r="F1233" s="83" t="s">
        <v>4530</v>
      </c>
    </row>
    <row r="1234" spans="1:6" ht="25.5" x14ac:dyDescent="0.25">
      <c r="A1234" s="83" t="s">
        <v>8184</v>
      </c>
      <c r="B1234" s="83" t="s">
        <v>4530</v>
      </c>
      <c r="C1234" s="82"/>
      <c r="D1234" s="83" t="s">
        <v>4530</v>
      </c>
      <c r="E1234" s="82">
        <v>46001.636678240742</v>
      </c>
      <c r="F1234" s="83" t="s">
        <v>4505</v>
      </c>
    </row>
    <row r="1235" spans="1:6" ht="25.5" x14ac:dyDescent="0.25">
      <c r="A1235" s="83" t="s">
        <v>9245</v>
      </c>
      <c r="B1235" s="83" t="s">
        <v>8185</v>
      </c>
      <c r="C1235" s="82">
        <v>46001.636597222219</v>
      </c>
      <c r="D1235" s="83" t="s">
        <v>4924</v>
      </c>
      <c r="E1235" s="82"/>
      <c r="F1235" s="83" t="s">
        <v>4530</v>
      </c>
    </row>
    <row r="1236" spans="1:6" ht="25.5" x14ac:dyDescent="0.25">
      <c r="A1236" s="83" t="s">
        <v>9246</v>
      </c>
      <c r="B1236" s="83" t="s">
        <v>8186</v>
      </c>
      <c r="C1236" s="82">
        <v>46001.636435185188</v>
      </c>
      <c r="D1236" s="83" t="s">
        <v>7</v>
      </c>
      <c r="E1236" s="82"/>
      <c r="F1236" s="83" t="s">
        <v>4530</v>
      </c>
    </row>
    <row r="1237" spans="1:6" ht="25.5" x14ac:dyDescent="0.25">
      <c r="A1237" s="83" t="s">
        <v>5771</v>
      </c>
      <c r="B1237" s="83" t="s">
        <v>4530</v>
      </c>
      <c r="C1237" s="82"/>
      <c r="D1237" s="83" t="s">
        <v>4530</v>
      </c>
      <c r="E1237" s="82">
        <v>46001.634606481479</v>
      </c>
      <c r="F1237" s="83" t="s">
        <v>4505</v>
      </c>
    </row>
    <row r="1238" spans="1:6" ht="25.5" x14ac:dyDescent="0.25">
      <c r="A1238" s="83" t="s">
        <v>8187</v>
      </c>
      <c r="B1238" s="83" t="s">
        <v>4530</v>
      </c>
      <c r="C1238" s="82"/>
      <c r="D1238" s="83" t="s">
        <v>4530</v>
      </c>
      <c r="E1238" s="82">
        <v>46001.631585648145</v>
      </c>
      <c r="F1238" s="83" t="s">
        <v>12</v>
      </c>
    </row>
    <row r="1239" spans="1:6" ht="25.5" x14ac:dyDescent="0.25">
      <c r="A1239" s="83" t="s">
        <v>9247</v>
      </c>
      <c r="B1239" s="83" t="s">
        <v>8189</v>
      </c>
      <c r="C1239" s="82">
        <v>46001.630289351851</v>
      </c>
      <c r="D1239" s="83" t="s">
        <v>7</v>
      </c>
      <c r="E1239" s="82"/>
      <c r="F1239" s="83" t="s">
        <v>4530</v>
      </c>
    </row>
    <row r="1240" spans="1:6" ht="25.5" x14ac:dyDescent="0.25">
      <c r="A1240" s="83" t="s">
        <v>8190</v>
      </c>
      <c r="B1240" s="83" t="s">
        <v>4530</v>
      </c>
      <c r="C1240" s="82"/>
      <c r="D1240" s="83" t="s">
        <v>4530</v>
      </c>
      <c r="E1240" s="82">
        <v>46001.629930555559</v>
      </c>
      <c r="F1240" s="83" t="s">
        <v>7</v>
      </c>
    </row>
    <row r="1241" spans="1:6" ht="25.5" x14ac:dyDescent="0.25">
      <c r="A1241" s="83" t="s">
        <v>8191</v>
      </c>
      <c r="B1241" s="83" t="s">
        <v>4530</v>
      </c>
      <c r="C1241" s="82"/>
      <c r="D1241" s="83" t="s">
        <v>4530</v>
      </c>
      <c r="E1241" s="82">
        <v>46001.628993055558</v>
      </c>
      <c r="F1241" s="83" t="s">
        <v>4547</v>
      </c>
    </row>
    <row r="1242" spans="1:6" ht="25.5" x14ac:dyDescent="0.25">
      <c r="A1242" s="83" t="s">
        <v>9248</v>
      </c>
      <c r="B1242" s="83" t="s">
        <v>5531</v>
      </c>
      <c r="C1242" s="82">
        <v>46001.622847222221</v>
      </c>
      <c r="D1242" s="83" t="s">
        <v>4505</v>
      </c>
      <c r="E1242" s="82"/>
      <c r="F1242" s="83" t="s">
        <v>4530</v>
      </c>
    </row>
    <row r="1243" spans="1:6" ht="25.5" x14ac:dyDescent="0.25">
      <c r="A1243" s="83" t="s">
        <v>8192</v>
      </c>
      <c r="B1243" s="83" t="s">
        <v>4530</v>
      </c>
      <c r="C1243" s="82"/>
      <c r="D1243" s="83" t="s">
        <v>4530</v>
      </c>
      <c r="E1243" s="82">
        <v>46001.43650462963</v>
      </c>
      <c r="F1243" s="83" t="s">
        <v>12</v>
      </c>
    </row>
    <row r="1244" spans="1:6" ht="25.5" x14ac:dyDescent="0.25">
      <c r="A1244" s="83" t="s">
        <v>8193</v>
      </c>
      <c r="B1244" s="83" t="s">
        <v>4530</v>
      </c>
      <c r="C1244" s="82"/>
      <c r="D1244" s="83" t="s">
        <v>4530</v>
      </c>
      <c r="E1244" s="82">
        <v>46001.620648148149</v>
      </c>
      <c r="F1244" s="83" t="s">
        <v>12</v>
      </c>
    </row>
    <row r="1245" spans="1:6" ht="25.5" x14ac:dyDescent="0.25">
      <c r="A1245" s="83" t="s">
        <v>9249</v>
      </c>
      <c r="B1245" s="83" t="s">
        <v>8195</v>
      </c>
      <c r="C1245" s="82">
        <v>46001.620439814818</v>
      </c>
      <c r="D1245" s="83" t="s">
        <v>4737</v>
      </c>
      <c r="E1245" s="82"/>
      <c r="F1245" s="83" t="s">
        <v>4530</v>
      </c>
    </row>
    <row r="1246" spans="1:6" ht="25.5" x14ac:dyDescent="0.25">
      <c r="A1246" s="83" t="s">
        <v>9250</v>
      </c>
      <c r="B1246" s="83" t="s">
        <v>8196</v>
      </c>
      <c r="C1246" s="82">
        <v>46001.619421296295</v>
      </c>
      <c r="D1246" s="83" t="s">
        <v>4739</v>
      </c>
      <c r="E1246" s="82"/>
      <c r="F1246" s="83" t="s">
        <v>4530</v>
      </c>
    </row>
    <row r="1247" spans="1:6" ht="25.5" x14ac:dyDescent="0.25">
      <c r="A1247" s="83" t="s">
        <v>9251</v>
      </c>
      <c r="B1247" s="83" t="s">
        <v>8197</v>
      </c>
      <c r="C1247" s="82">
        <v>46001.616979166669</v>
      </c>
      <c r="D1247" s="83" t="s">
        <v>4513</v>
      </c>
      <c r="E1247" s="82"/>
      <c r="F1247" s="83" t="s">
        <v>4530</v>
      </c>
    </row>
    <row r="1248" spans="1:6" ht="25.5" x14ac:dyDescent="0.25">
      <c r="A1248" s="83" t="s">
        <v>8198</v>
      </c>
      <c r="B1248" s="83" t="s">
        <v>4530</v>
      </c>
      <c r="C1248" s="82"/>
      <c r="D1248" s="83" t="s">
        <v>4530</v>
      </c>
      <c r="E1248" s="82">
        <v>46001.616099537037</v>
      </c>
      <c r="F1248" s="83" t="s">
        <v>6</v>
      </c>
    </row>
    <row r="1249" spans="1:6" ht="25.5" x14ac:dyDescent="0.25">
      <c r="A1249" s="83" t="s">
        <v>8199</v>
      </c>
      <c r="B1249" s="83" t="s">
        <v>4530</v>
      </c>
      <c r="C1249" s="82"/>
      <c r="D1249" s="83" t="s">
        <v>4530</v>
      </c>
      <c r="E1249" s="82">
        <v>46001.611689814818</v>
      </c>
      <c r="F1249" s="83" t="s">
        <v>4505</v>
      </c>
    </row>
    <row r="1250" spans="1:6" ht="25.5" x14ac:dyDescent="0.25">
      <c r="A1250" s="83" t="s">
        <v>4571</v>
      </c>
      <c r="B1250" s="83" t="s">
        <v>4530</v>
      </c>
      <c r="C1250" s="82"/>
      <c r="D1250" s="83" t="s">
        <v>4530</v>
      </c>
      <c r="E1250" s="82">
        <v>46001.611597222225</v>
      </c>
      <c r="F1250" s="83" t="s">
        <v>4505</v>
      </c>
    </row>
    <row r="1251" spans="1:6" ht="25.5" x14ac:dyDescent="0.25">
      <c r="A1251" s="83" t="s">
        <v>9252</v>
      </c>
      <c r="B1251" s="83" t="s">
        <v>8200</v>
      </c>
      <c r="C1251" s="82">
        <v>46001.611574074072</v>
      </c>
      <c r="D1251" s="83" t="s">
        <v>4546</v>
      </c>
      <c r="E1251" s="82"/>
      <c r="F1251" s="83" t="s">
        <v>4530</v>
      </c>
    </row>
    <row r="1252" spans="1:6" ht="25.5" x14ac:dyDescent="0.25">
      <c r="A1252" s="83" t="s">
        <v>9253</v>
      </c>
      <c r="B1252" s="83" t="s">
        <v>4875</v>
      </c>
      <c r="C1252" s="82">
        <v>46001.610995370371</v>
      </c>
      <c r="D1252" s="83" t="s">
        <v>12</v>
      </c>
      <c r="E1252" s="82"/>
      <c r="F1252" s="83" t="s">
        <v>4530</v>
      </c>
    </row>
    <row r="1253" spans="1:6" ht="25.5" x14ac:dyDescent="0.25">
      <c r="A1253" s="83" t="s">
        <v>9254</v>
      </c>
      <c r="B1253" s="83" t="s">
        <v>8201</v>
      </c>
      <c r="C1253" s="82">
        <v>46001.610868055555</v>
      </c>
      <c r="D1253" s="83" t="s">
        <v>4505</v>
      </c>
      <c r="E1253" s="82"/>
      <c r="F1253" s="83" t="s">
        <v>4530</v>
      </c>
    </row>
    <row r="1254" spans="1:6" ht="25.5" x14ac:dyDescent="0.25">
      <c r="A1254" s="83" t="s">
        <v>9255</v>
      </c>
      <c r="B1254" s="83" t="s">
        <v>8203</v>
      </c>
      <c r="C1254" s="82">
        <v>46001.610555555555</v>
      </c>
      <c r="D1254" s="83" t="s">
        <v>4667</v>
      </c>
      <c r="E1254" s="82"/>
      <c r="F1254" s="83" t="s">
        <v>4530</v>
      </c>
    </row>
    <row r="1255" spans="1:6" ht="25.5" x14ac:dyDescent="0.25">
      <c r="A1255" s="83" t="s">
        <v>8205</v>
      </c>
      <c r="B1255" s="83" t="s">
        <v>4530</v>
      </c>
      <c r="C1255" s="82">
        <v>46001.61041666667</v>
      </c>
      <c r="D1255" s="83" t="s">
        <v>4504</v>
      </c>
      <c r="E1255" s="82">
        <v>46001.61041666667</v>
      </c>
      <c r="F1255" s="83" t="s">
        <v>4504</v>
      </c>
    </row>
    <row r="1256" spans="1:6" ht="25.5" x14ac:dyDescent="0.25">
      <c r="A1256" s="83" t="s">
        <v>8206</v>
      </c>
      <c r="B1256" s="83" t="s">
        <v>4530</v>
      </c>
      <c r="C1256" s="82">
        <v>46001.610405092593</v>
      </c>
      <c r="D1256" s="83" t="s">
        <v>4504</v>
      </c>
      <c r="E1256" s="82">
        <v>46001.610405092593</v>
      </c>
      <c r="F1256" s="83" t="s">
        <v>4504</v>
      </c>
    </row>
    <row r="1257" spans="1:6" ht="25.5" x14ac:dyDescent="0.25">
      <c r="A1257" s="83" t="s">
        <v>9256</v>
      </c>
      <c r="B1257" s="83" t="s">
        <v>8207</v>
      </c>
      <c r="C1257" s="82">
        <v>46001.610312500001</v>
      </c>
      <c r="D1257" s="83" t="s">
        <v>4505</v>
      </c>
      <c r="E1257" s="82"/>
      <c r="F1257" s="83" t="s">
        <v>4530</v>
      </c>
    </row>
    <row r="1258" spans="1:6" ht="25.5" x14ac:dyDescent="0.25">
      <c r="A1258" s="83" t="s">
        <v>9257</v>
      </c>
      <c r="B1258" s="83" t="s">
        <v>8208</v>
      </c>
      <c r="C1258" s="82">
        <v>46001.609988425924</v>
      </c>
      <c r="D1258" s="83" t="s">
        <v>4505</v>
      </c>
      <c r="E1258" s="82"/>
      <c r="F1258" s="83" t="s">
        <v>4530</v>
      </c>
    </row>
    <row r="1259" spans="1:6" ht="25.5" x14ac:dyDescent="0.25">
      <c r="A1259" s="83" t="s">
        <v>5952</v>
      </c>
      <c r="B1259" s="83" t="s">
        <v>4530</v>
      </c>
      <c r="C1259" s="82"/>
      <c r="D1259" s="83" t="s">
        <v>4530</v>
      </c>
      <c r="E1259" s="82">
        <v>46001.604710648149</v>
      </c>
      <c r="F1259" s="83" t="s">
        <v>4505</v>
      </c>
    </row>
    <row r="1260" spans="1:6" ht="25.5" x14ac:dyDescent="0.25">
      <c r="A1260" s="83" t="s">
        <v>8210</v>
      </c>
      <c r="B1260" s="83" t="s">
        <v>4530</v>
      </c>
      <c r="C1260" s="82">
        <v>46001.603587962964</v>
      </c>
      <c r="D1260" s="83" t="s">
        <v>4504</v>
      </c>
      <c r="E1260" s="82">
        <v>46001.603587962964</v>
      </c>
      <c r="F1260" s="83" t="s">
        <v>4504</v>
      </c>
    </row>
    <row r="1261" spans="1:6" ht="25.5" x14ac:dyDescent="0.25">
      <c r="A1261" s="83" t="s">
        <v>8211</v>
      </c>
      <c r="B1261" s="83" t="s">
        <v>4530</v>
      </c>
      <c r="C1261" s="82"/>
      <c r="D1261" s="83" t="s">
        <v>4530</v>
      </c>
      <c r="E1261" s="82">
        <v>46001.588217592594</v>
      </c>
      <c r="F1261" s="83" t="s">
        <v>8212</v>
      </c>
    </row>
    <row r="1262" spans="1:6" ht="25.5" x14ac:dyDescent="0.25">
      <c r="A1262" s="83" t="s">
        <v>5911</v>
      </c>
      <c r="B1262" s="83" t="s">
        <v>4530</v>
      </c>
      <c r="C1262" s="82"/>
      <c r="D1262" s="83" t="s">
        <v>4530</v>
      </c>
      <c r="E1262" s="82">
        <v>46001.600231481483</v>
      </c>
      <c r="F1262" s="83" t="s">
        <v>4505</v>
      </c>
    </row>
    <row r="1263" spans="1:6" ht="25.5" x14ac:dyDescent="0.25">
      <c r="A1263" s="83" t="s">
        <v>9258</v>
      </c>
      <c r="B1263" s="83" t="s">
        <v>5024</v>
      </c>
      <c r="C1263" s="82">
        <v>46001.599328703705</v>
      </c>
      <c r="D1263" s="83" t="s">
        <v>4505</v>
      </c>
      <c r="E1263" s="82"/>
      <c r="F1263" s="83" t="s">
        <v>4530</v>
      </c>
    </row>
    <row r="1264" spans="1:6" ht="25.5" x14ac:dyDescent="0.25">
      <c r="A1264" s="83" t="s">
        <v>9259</v>
      </c>
      <c r="B1264" s="83" t="s">
        <v>8215</v>
      </c>
      <c r="C1264" s="82">
        <v>46001.59883101852</v>
      </c>
      <c r="D1264" s="83" t="s">
        <v>12</v>
      </c>
      <c r="E1264" s="82"/>
      <c r="F1264" s="83" t="s">
        <v>4530</v>
      </c>
    </row>
    <row r="1265" spans="1:6" ht="25.5" x14ac:dyDescent="0.25">
      <c r="A1265" s="83" t="s">
        <v>9260</v>
      </c>
      <c r="B1265" s="83" t="s">
        <v>8216</v>
      </c>
      <c r="C1265" s="82">
        <v>46001.598263888889</v>
      </c>
      <c r="D1265" s="83" t="s">
        <v>4515</v>
      </c>
      <c r="E1265" s="82"/>
      <c r="F1265" s="83" t="s">
        <v>4530</v>
      </c>
    </row>
    <row r="1266" spans="1:6" ht="25.5" x14ac:dyDescent="0.25">
      <c r="A1266" s="83" t="s">
        <v>8218</v>
      </c>
      <c r="B1266" s="83" t="s">
        <v>4530</v>
      </c>
      <c r="C1266" s="82"/>
      <c r="D1266" s="83" t="s">
        <v>4530</v>
      </c>
      <c r="E1266" s="82">
        <v>46001.597951388889</v>
      </c>
      <c r="F1266" s="83" t="s">
        <v>11</v>
      </c>
    </row>
    <row r="1267" spans="1:6" ht="25.5" x14ac:dyDescent="0.25">
      <c r="A1267" s="83" t="s">
        <v>5894</v>
      </c>
      <c r="B1267" s="83" t="s">
        <v>4530</v>
      </c>
      <c r="C1267" s="82"/>
      <c r="D1267" s="83" t="s">
        <v>4530</v>
      </c>
      <c r="E1267" s="82">
        <v>46001.596087962964</v>
      </c>
      <c r="F1267" s="83" t="s">
        <v>4505</v>
      </c>
    </row>
    <row r="1268" spans="1:6" ht="25.5" x14ac:dyDescent="0.25">
      <c r="A1268" s="83" t="s">
        <v>8219</v>
      </c>
      <c r="B1268" s="83" t="s">
        <v>4530</v>
      </c>
      <c r="C1268" s="82"/>
      <c r="D1268" s="83" t="s">
        <v>4530</v>
      </c>
      <c r="E1268" s="82">
        <v>46001.595312500001</v>
      </c>
      <c r="F1268" s="83" t="s">
        <v>13</v>
      </c>
    </row>
    <row r="1269" spans="1:6" ht="25.5" x14ac:dyDescent="0.25">
      <c r="A1269" s="83" t="s">
        <v>8220</v>
      </c>
      <c r="B1269" s="83" t="s">
        <v>4530</v>
      </c>
      <c r="C1269" s="82"/>
      <c r="D1269" s="83" t="s">
        <v>4530</v>
      </c>
      <c r="E1269" s="82">
        <v>46001.593171296299</v>
      </c>
      <c r="F1269" s="83" t="s">
        <v>4505</v>
      </c>
    </row>
    <row r="1270" spans="1:6" ht="25.5" x14ac:dyDescent="0.25">
      <c r="A1270" s="83" t="s">
        <v>8221</v>
      </c>
      <c r="B1270" s="83" t="s">
        <v>4530</v>
      </c>
      <c r="C1270" s="82"/>
      <c r="D1270" s="83" t="s">
        <v>4530</v>
      </c>
      <c r="E1270" s="82">
        <v>46001.593101851853</v>
      </c>
      <c r="F1270" s="83" t="s">
        <v>11</v>
      </c>
    </row>
    <row r="1271" spans="1:6" ht="25.5" x14ac:dyDescent="0.25">
      <c r="A1271" s="83" t="s">
        <v>8222</v>
      </c>
      <c r="B1271" s="83" t="s">
        <v>4530</v>
      </c>
      <c r="C1271" s="82"/>
      <c r="D1271" s="83" t="s">
        <v>4530</v>
      </c>
      <c r="E1271" s="82">
        <v>46001.590902777774</v>
      </c>
      <c r="F1271" s="83" t="s">
        <v>4505</v>
      </c>
    </row>
    <row r="1272" spans="1:6" ht="25.5" x14ac:dyDescent="0.25">
      <c r="A1272" s="83" t="s">
        <v>9261</v>
      </c>
      <c r="B1272" s="83" t="s">
        <v>8223</v>
      </c>
      <c r="C1272" s="82">
        <v>46001.591817129629</v>
      </c>
      <c r="D1272" s="83" t="s">
        <v>4505</v>
      </c>
      <c r="E1272" s="82"/>
      <c r="F1272" s="83" t="s">
        <v>4530</v>
      </c>
    </row>
    <row r="1273" spans="1:6" ht="25.5" x14ac:dyDescent="0.25">
      <c r="A1273" s="83" t="s">
        <v>8224</v>
      </c>
      <c r="B1273" s="83" t="s">
        <v>4530</v>
      </c>
      <c r="C1273" s="82"/>
      <c r="D1273" s="83" t="s">
        <v>4530</v>
      </c>
      <c r="E1273" s="82">
        <v>46001.590486111112</v>
      </c>
      <c r="F1273" s="83" t="s">
        <v>4505</v>
      </c>
    </row>
    <row r="1274" spans="1:6" ht="25.5" x14ac:dyDescent="0.25">
      <c r="A1274" s="83" t="s">
        <v>9262</v>
      </c>
      <c r="B1274" s="83" t="s">
        <v>8225</v>
      </c>
      <c r="C1274" s="82">
        <v>46001.590428240743</v>
      </c>
      <c r="D1274" s="83" t="s">
        <v>4558</v>
      </c>
      <c r="E1274" s="82"/>
      <c r="F1274" s="83" t="s">
        <v>4530</v>
      </c>
    </row>
    <row r="1275" spans="1:6" ht="25.5" x14ac:dyDescent="0.25">
      <c r="A1275" s="83" t="s">
        <v>9263</v>
      </c>
      <c r="B1275" s="83" t="s">
        <v>8226</v>
      </c>
      <c r="C1275" s="82">
        <v>46001.589618055557</v>
      </c>
      <c r="D1275" s="83" t="s">
        <v>4505</v>
      </c>
      <c r="E1275" s="82"/>
      <c r="F1275" s="83" t="s">
        <v>4530</v>
      </c>
    </row>
    <row r="1276" spans="1:6" ht="25.5" x14ac:dyDescent="0.25">
      <c r="A1276" s="83" t="s">
        <v>5571</v>
      </c>
      <c r="B1276" s="83" t="s">
        <v>4530</v>
      </c>
      <c r="C1276" s="82"/>
      <c r="D1276" s="83" t="s">
        <v>4530</v>
      </c>
      <c r="E1276" s="82">
        <v>46001.588530092595</v>
      </c>
      <c r="F1276" s="83" t="s">
        <v>4505</v>
      </c>
    </row>
    <row r="1277" spans="1:6" ht="25.5" x14ac:dyDescent="0.25">
      <c r="A1277" s="83" t="s">
        <v>8227</v>
      </c>
      <c r="B1277" s="83" t="s">
        <v>4530</v>
      </c>
      <c r="C1277" s="82"/>
      <c r="D1277" s="83" t="s">
        <v>4530</v>
      </c>
      <c r="E1277" s="82">
        <v>46001.587743055556</v>
      </c>
      <c r="F1277" s="83" t="s">
        <v>12</v>
      </c>
    </row>
    <row r="1278" spans="1:6" ht="25.5" x14ac:dyDescent="0.25">
      <c r="A1278" s="83" t="s">
        <v>9264</v>
      </c>
      <c r="B1278" s="83" t="s">
        <v>8228</v>
      </c>
      <c r="C1278" s="82">
        <v>46001.587048611109</v>
      </c>
      <c r="D1278" s="83" t="s">
        <v>4505</v>
      </c>
      <c r="E1278" s="82"/>
      <c r="F1278" s="83" t="s">
        <v>4530</v>
      </c>
    </row>
    <row r="1279" spans="1:6" ht="25.5" x14ac:dyDescent="0.25">
      <c r="A1279" s="83" t="s">
        <v>9265</v>
      </c>
      <c r="B1279" s="83" t="s">
        <v>8229</v>
      </c>
      <c r="C1279" s="82">
        <v>46001.586817129632</v>
      </c>
      <c r="D1279" s="83" t="s">
        <v>8927</v>
      </c>
      <c r="E1279" s="82"/>
      <c r="F1279" s="83" t="s">
        <v>4530</v>
      </c>
    </row>
    <row r="1280" spans="1:6" ht="25.5" x14ac:dyDescent="0.25">
      <c r="A1280" s="83" t="s">
        <v>9266</v>
      </c>
      <c r="B1280" s="83" t="s">
        <v>8232</v>
      </c>
      <c r="C1280" s="82">
        <v>46001.58630787037</v>
      </c>
      <c r="D1280" s="83" t="s">
        <v>4555</v>
      </c>
      <c r="E1280" s="82"/>
      <c r="F1280" s="83" t="s">
        <v>4530</v>
      </c>
    </row>
    <row r="1281" spans="1:6" ht="25.5" x14ac:dyDescent="0.25">
      <c r="A1281" s="83" t="s">
        <v>8234</v>
      </c>
      <c r="B1281" s="83" t="s">
        <v>4530</v>
      </c>
      <c r="C1281" s="82"/>
      <c r="D1281" s="83" t="s">
        <v>4530</v>
      </c>
      <c r="E1281" s="82">
        <v>46001.585185185184</v>
      </c>
      <c r="F1281" s="83" t="s">
        <v>13</v>
      </c>
    </row>
    <row r="1282" spans="1:6" ht="25.5" x14ac:dyDescent="0.25">
      <c r="A1282" s="83" t="s">
        <v>8235</v>
      </c>
      <c r="B1282" s="83" t="s">
        <v>4530</v>
      </c>
      <c r="C1282" s="82"/>
      <c r="D1282" s="83" t="s">
        <v>4530</v>
      </c>
      <c r="E1282" s="82">
        <v>46001.583287037036</v>
      </c>
      <c r="F1282" s="83" t="s">
        <v>4505</v>
      </c>
    </row>
    <row r="1283" spans="1:6" ht="25.5" x14ac:dyDescent="0.25">
      <c r="A1283" s="83" t="s">
        <v>9267</v>
      </c>
      <c r="B1283" s="83" t="s">
        <v>8236</v>
      </c>
      <c r="C1283" s="82">
        <v>46001.583449074074</v>
      </c>
      <c r="D1283" s="83" t="s">
        <v>4505</v>
      </c>
      <c r="E1283" s="82"/>
      <c r="F1283" s="83" t="s">
        <v>4530</v>
      </c>
    </row>
    <row r="1284" spans="1:6" ht="25.5" x14ac:dyDescent="0.25">
      <c r="A1284" s="83" t="s">
        <v>8237</v>
      </c>
      <c r="B1284" s="83" t="s">
        <v>4530</v>
      </c>
      <c r="C1284" s="82">
        <v>46001.582743055558</v>
      </c>
      <c r="D1284" s="83" t="s">
        <v>4504</v>
      </c>
      <c r="E1284" s="82">
        <v>46001.582743055558</v>
      </c>
      <c r="F1284" s="83" t="s">
        <v>4504</v>
      </c>
    </row>
    <row r="1285" spans="1:6" ht="25.5" x14ac:dyDescent="0.25">
      <c r="A1285" s="83" t="s">
        <v>8238</v>
      </c>
      <c r="B1285" s="83" t="s">
        <v>4530</v>
      </c>
      <c r="C1285" s="82"/>
      <c r="D1285" s="83" t="s">
        <v>4530</v>
      </c>
      <c r="E1285" s="82">
        <v>46001.582245370373</v>
      </c>
      <c r="F1285" s="83" t="s">
        <v>4538</v>
      </c>
    </row>
    <row r="1286" spans="1:6" ht="25.5" x14ac:dyDescent="0.25">
      <c r="A1286" s="83" t="s">
        <v>9268</v>
      </c>
      <c r="B1286" s="83" t="s">
        <v>5254</v>
      </c>
      <c r="C1286" s="82">
        <v>45999.500543981485</v>
      </c>
      <c r="D1286" s="83" t="s">
        <v>4739</v>
      </c>
      <c r="E1286" s="82"/>
      <c r="F1286" s="83" t="s">
        <v>4530</v>
      </c>
    </row>
    <row r="1287" spans="1:6" ht="25.5" x14ac:dyDescent="0.25">
      <c r="A1287" s="83" t="s">
        <v>9269</v>
      </c>
      <c r="B1287" s="83" t="s">
        <v>8239</v>
      </c>
      <c r="C1287" s="82">
        <v>46001.581284722219</v>
      </c>
      <c r="D1287" s="83" t="s">
        <v>4554</v>
      </c>
      <c r="E1287" s="82"/>
      <c r="F1287" s="83" t="s">
        <v>4530</v>
      </c>
    </row>
    <row r="1288" spans="1:6" ht="25.5" x14ac:dyDescent="0.25">
      <c r="A1288" s="83" t="s">
        <v>8240</v>
      </c>
      <c r="B1288" s="83" t="s">
        <v>4530</v>
      </c>
      <c r="C1288" s="82"/>
      <c r="D1288" s="83" t="s">
        <v>4530</v>
      </c>
      <c r="E1288" s="82">
        <v>46001.580995370372</v>
      </c>
      <c r="F1288" s="83" t="s">
        <v>4505</v>
      </c>
    </row>
    <row r="1289" spans="1:6" ht="25.5" x14ac:dyDescent="0.25">
      <c r="A1289" s="83" t="s">
        <v>9270</v>
      </c>
      <c r="B1289" s="83" t="s">
        <v>9271</v>
      </c>
      <c r="C1289" s="82">
        <v>46001.580949074072</v>
      </c>
      <c r="D1289" s="83" t="s">
        <v>4545</v>
      </c>
      <c r="E1289" s="82"/>
      <c r="F1289" s="83" t="s">
        <v>4530</v>
      </c>
    </row>
    <row r="1290" spans="1:6" ht="25.5" x14ac:dyDescent="0.25">
      <c r="A1290" s="83" t="s">
        <v>9272</v>
      </c>
      <c r="B1290" s="83" t="s">
        <v>8226</v>
      </c>
      <c r="C1290" s="82">
        <v>46000.468634259261</v>
      </c>
      <c r="D1290" s="83" t="s">
        <v>4762</v>
      </c>
      <c r="E1290" s="82"/>
      <c r="F1290" s="83" t="s">
        <v>4530</v>
      </c>
    </row>
    <row r="1291" spans="1:6" ht="25.5" x14ac:dyDescent="0.25">
      <c r="A1291" s="83" t="s">
        <v>9273</v>
      </c>
      <c r="B1291" s="83" t="s">
        <v>5629</v>
      </c>
      <c r="C1291" s="82">
        <v>45999.710092592592</v>
      </c>
      <c r="D1291" s="83" t="s">
        <v>12</v>
      </c>
      <c r="E1291" s="82"/>
      <c r="F1291" s="83" t="s">
        <v>4530</v>
      </c>
    </row>
    <row r="1292" spans="1:6" ht="25.5" x14ac:dyDescent="0.25">
      <c r="A1292" s="83" t="s">
        <v>9274</v>
      </c>
      <c r="B1292" s="83" t="s">
        <v>8244</v>
      </c>
      <c r="C1292" s="82">
        <v>46001.579930555556</v>
      </c>
      <c r="D1292" s="83" t="s">
        <v>4505</v>
      </c>
      <c r="E1292" s="82"/>
      <c r="F1292" s="83" t="s">
        <v>4530</v>
      </c>
    </row>
    <row r="1293" spans="1:6" ht="25.5" x14ac:dyDescent="0.25">
      <c r="A1293" s="83" t="s">
        <v>8246</v>
      </c>
      <c r="B1293" s="83" t="s">
        <v>4530</v>
      </c>
      <c r="C1293" s="82"/>
      <c r="D1293" s="83" t="s">
        <v>4530</v>
      </c>
      <c r="E1293" s="82">
        <v>46001.579247685186</v>
      </c>
      <c r="F1293" s="83" t="s">
        <v>4505</v>
      </c>
    </row>
    <row r="1294" spans="1:6" ht="25.5" x14ac:dyDescent="0.25">
      <c r="A1294" s="83" t="s">
        <v>8248</v>
      </c>
      <c r="B1294" s="83" t="s">
        <v>4530</v>
      </c>
      <c r="C1294" s="82"/>
      <c r="D1294" s="83" t="s">
        <v>4530</v>
      </c>
      <c r="E1294" s="82">
        <v>46001.578506944446</v>
      </c>
      <c r="F1294" s="83" t="s">
        <v>12</v>
      </c>
    </row>
    <row r="1295" spans="1:6" ht="25.5" x14ac:dyDescent="0.25">
      <c r="A1295" s="83" t="s">
        <v>9275</v>
      </c>
      <c r="B1295" s="83" t="s">
        <v>8249</v>
      </c>
      <c r="C1295" s="82">
        <v>46001.577476851853</v>
      </c>
      <c r="D1295" s="83" t="s">
        <v>4505</v>
      </c>
      <c r="E1295" s="82"/>
      <c r="F1295" s="83" t="s">
        <v>4530</v>
      </c>
    </row>
    <row r="1296" spans="1:6" ht="25.5" x14ac:dyDescent="0.25">
      <c r="A1296" s="83" t="s">
        <v>8250</v>
      </c>
      <c r="B1296" s="83" t="s">
        <v>4530</v>
      </c>
      <c r="C1296" s="82"/>
      <c r="D1296" s="83" t="s">
        <v>4530</v>
      </c>
      <c r="E1296" s="82">
        <v>46001.576342592591</v>
      </c>
      <c r="F1296" s="83" t="s">
        <v>4505</v>
      </c>
    </row>
    <row r="1297" spans="1:6" ht="25.5" x14ac:dyDescent="0.25">
      <c r="A1297" s="83" t="s">
        <v>5887</v>
      </c>
      <c r="B1297" s="83" t="s">
        <v>4530</v>
      </c>
      <c r="C1297" s="82"/>
      <c r="D1297" s="83" t="s">
        <v>4530</v>
      </c>
      <c r="E1297" s="82">
        <v>46001.576423611114</v>
      </c>
      <c r="F1297" s="83" t="s">
        <v>4505</v>
      </c>
    </row>
    <row r="1298" spans="1:6" ht="25.5" x14ac:dyDescent="0.25">
      <c r="A1298" s="83" t="s">
        <v>8251</v>
      </c>
      <c r="B1298" s="83" t="s">
        <v>4530</v>
      </c>
      <c r="C1298" s="82"/>
      <c r="D1298" s="83" t="s">
        <v>4530</v>
      </c>
      <c r="E1298" s="82">
        <v>46001.576331018521</v>
      </c>
      <c r="F1298" s="83" t="s">
        <v>4505</v>
      </c>
    </row>
    <row r="1299" spans="1:6" ht="25.5" x14ac:dyDescent="0.25">
      <c r="A1299" s="83" t="s">
        <v>8252</v>
      </c>
      <c r="B1299" s="83" t="s">
        <v>4530</v>
      </c>
      <c r="C1299" s="82"/>
      <c r="D1299" s="83" t="s">
        <v>4530</v>
      </c>
      <c r="E1299" s="82">
        <v>46001.576157407406</v>
      </c>
      <c r="F1299" s="83" t="s">
        <v>4505</v>
      </c>
    </row>
    <row r="1300" spans="1:6" ht="25.5" x14ac:dyDescent="0.25">
      <c r="A1300" s="83" t="s">
        <v>9276</v>
      </c>
      <c r="B1300" s="83" t="s">
        <v>8253</v>
      </c>
      <c r="C1300" s="82">
        <v>46001.576099537036</v>
      </c>
      <c r="D1300" s="83" t="s">
        <v>13</v>
      </c>
      <c r="E1300" s="82"/>
      <c r="F1300" s="83" t="s">
        <v>4530</v>
      </c>
    </row>
    <row r="1301" spans="1:6" ht="25.5" x14ac:dyDescent="0.25">
      <c r="A1301" s="83" t="s">
        <v>8254</v>
      </c>
      <c r="B1301" s="83" t="s">
        <v>4530</v>
      </c>
      <c r="C1301" s="82"/>
      <c r="D1301" s="83" t="s">
        <v>4530</v>
      </c>
      <c r="E1301" s="82">
        <v>46001.574479166666</v>
      </c>
      <c r="F1301" s="83" t="s">
        <v>11</v>
      </c>
    </row>
    <row r="1302" spans="1:6" ht="25.5" x14ac:dyDescent="0.25">
      <c r="A1302" s="83" t="s">
        <v>9277</v>
      </c>
      <c r="B1302" s="83" t="s">
        <v>8256</v>
      </c>
      <c r="C1302" s="82">
        <v>46001.572106481479</v>
      </c>
      <c r="D1302" s="83" t="s">
        <v>4513</v>
      </c>
      <c r="E1302" s="82"/>
      <c r="F1302" s="83" t="s">
        <v>4530</v>
      </c>
    </row>
    <row r="1303" spans="1:6" ht="25.5" x14ac:dyDescent="0.25">
      <c r="A1303" s="83" t="s">
        <v>9278</v>
      </c>
      <c r="B1303" s="83" t="s">
        <v>8257</v>
      </c>
      <c r="C1303" s="82">
        <v>46001.571956018517</v>
      </c>
      <c r="D1303" s="83" t="s">
        <v>4505</v>
      </c>
      <c r="E1303" s="82"/>
      <c r="F1303" s="83" t="s">
        <v>4530</v>
      </c>
    </row>
    <row r="1304" spans="1:6" ht="25.5" x14ac:dyDescent="0.25">
      <c r="A1304" s="83" t="s">
        <v>9279</v>
      </c>
      <c r="B1304" s="83" t="s">
        <v>5368</v>
      </c>
      <c r="C1304" s="82">
        <v>46001.57167824074</v>
      </c>
      <c r="D1304" s="83" t="s">
        <v>4505</v>
      </c>
      <c r="E1304" s="82"/>
      <c r="F1304" s="83" t="s">
        <v>4530</v>
      </c>
    </row>
    <row r="1305" spans="1:6" ht="25.5" x14ac:dyDescent="0.25">
      <c r="A1305" s="83" t="s">
        <v>9280</v>
      </c>
      <c r="B1305" s="83" t="s">
        <v>5365</v>
      </c>
      <c r="C1305" s="82">
        <v>46001.571469907409</v>
      </c>
      <c r="D1305" s="83" t="s">
        <v>4505</v>
      </c>
      <c r="E1305" s="82"/>
      <c r="F1305" s="83" t="s">
        <v>4530</v>
      </c>
    </row>
    <row r="1306" spans="1:6" ht="25.5" x14ac:dyDescent="0.25">
      <c r="A1306" s="83" t="s">
        <v>9281</v>
      </c>
      <c r="B1306" s="83" t="s">
        <v>5366</v>
      </c>
      <c r="C1306" s="82">
        <v>46001.571423611109</v>
      </c>
      <c r="D1306" s="83" t="s">
        <v>4505</v>
      </c>
      <c r="E1306" s="82"/>
      <c r="F1306" s="83" t="s">
        <v>4530</v>
      </c>
    </row>
    <row r="1307" spans="1:6" ht="25.5" x14ac:dyDescent="0.25">
      <c r="A1307" s="83" t="s">
        <v>8258</v>
      </c>
      <c r="B1307" s="83" t="s">
        <v>4530</v>
      </c>
      <c r="C1307" s="82"/>
      <c r="D1307" s="83" t="s">
        <v>4530</v>
      </c>
      <c r="E1307" s="82">
        <v>46001.561249999999</v>
      </c>
      <c r="F1307" s="83" t="s">
        <v>4505</v>
      </c>
    </row>
    <row r="1308" spans="1:6" ht="25.5" x14ac:dyDescent="0.25">
      <c r="A1308" s="83" t="s">
        <v>9282</v>
      </c>
      <c r="B1308" s="83" t="s">
        <v>5118</v>
      </c>
      <c r="C1308" s="82">
        <v>46001.570925925924</v>
      </c>
      <c r="D1308" s="83" t="s">
        <v>4505</v>
      </c>
      <c r="E1308" s="82"/>
      <c r="F1308" s="83" t="s">
        <v>4530</v>
      </c>
    </row>
    <row r="1309" spans="1:6" ht="25.5" x14ac:dyDescent="0.25">
      <c r="A1309" s="83" t="s">
        <v>9283</v>
      </c>
      <c r="B1309" s="83" t="s">
        <v>5367</v>
      </c>
      <c r="C1309" s="82">
        <v>46001.570925925924</v>
      </c>
      <c r="D1309" s="83" t="s">
        <v>4505</v>
      </c>
      <c r="E1309" s="82"/>
      <c r="F1309" s="83" t="s">
        <v>4530</v>
      </c>
    </row>
    <row r="1310" spans="1:6" ht="25.5" x14ac:dyDescent="0.25">
      <c r="A1310" s="83" t="s">
        <v>9284</v>
      </c>
      <c r="B1310" s="83" t="s">
        <v>5370</v>
      </c>
      <c r="C1310" s="82">
        <v>46001.570902777778</v>
      </c>
      <c r="D1310" s="83" t="s">
        <v>4505</v>
      </c>
      <c r="E1310" s="82"/>
      <c r="F1310" s="83" t="s">
        <v>4530</v>
      </c>
    </row>
    <row r="1311" spans="1:6" ht="25.5" x14ac:dyDescent="0.25">
      <c r="A1311" s="83" t="s">
        <v>8259</v>
      </c>
      <c r="B1311" s="83" t="s">
        <v>4530</v>
      </c>
      <c r="C1311" s="82"/>
      <c r="D1311" s="83" t="s">
        <v>4530</v>
      </c>
      <c r="E1311" s="82">
        <v>46001.570821759262</v>
      </c>
      <c r="F1311" s="83" t="s">
        <v>13</v>
      </c>
    </row>
    <row r="1312" spans="1:6" ht="25.5" x14ac:dyDescent="0.25">
      <c r="A1312" s="83" t="s">
        <v>9285</v>
      </c>
      <c r="B1312" s="83" t="s">
        <v>5363</v>
      </c>
      <c r="C1312" s="82">
        <v>46001.570162037038</v>
      </c>
      <c r="D1312" s="83" t="s">
        <v>4505</v>
      </c>
      <c r="E1312" s="82"/>
      <c r="F1312" s="83" t="s">
        <v>4530</v>
      </c>
    </row>
    <row r="1313" spans="1:6" ht="25.5" x14ac:dyDescent="0.25">
      <c r="A1313" s="83" t="s">
        <v>8260</v>
      </c>
      <c r="B1313" s="83" t="s">
        <v>4530</v>
      </c>
      <c r="C1313" s="82"/>
      <c r="D1313" s="83" t="s">
        <v>4530</v>
      </c>
      <c r="E1313" s="82">
        <v>46001.567604166667</v>
      </c>
      <c r="F1313" s="83" t="s">
        <v>4505</v>
      </c>
    </row>
    <row r="1314" spans="1:6" ht="25.5" x14ac:dyDescent="0.25">
      <c r="A1314" s="83" t="s">
        <v>8261</v>
      </c>
      <c r="B1314" s="83" t="s">
        <v>4530</v>
      </c>
      <c r="C1314" s="82"/>
      <c r="D1314" s="83" t="s">
        <v>4530</v>
      </c>
      <c r="E1314" s="82">
        <v>46001.565659722219</v>
      </c>
      <c r="F1314" s="83" t="s">
        <v>9286</v>
      </c>
    </row>
    <row r="1315" spans="1:6" ht="25.5" x14ac:dyDescent="0.25">
      <c r="A1315" s="83" t="s">
        <v>9287</v>
      </c>
      <c r="B1315" s="83" t="s">
        <v>8263</v>
      </c>
      <c r="C1315" s="82">
        <v>46001.56355324074</v>
      </c>
      <c r="D1315" s="83" t="s">
        <v>4505</v>
      </c>
      <c r="E1315" s="82"/>
      <c r="F1315" s="83" t="s">
        <v>4530</v>
      </c>
    </row>
    <row r="1316" spans="1:6" ht="25.5" x14ac:dyDescent="0.25">
      <c r="A1316" s="83" t="s">
        <v>8264</v>
      </c>
      <c r="B1316" s="83" t="s">
        <v>4530</v>
      </c>
      <c r="C1316" s="82"/>
      <c r="D1316" s="83" t="s">
        <v>4530</v>
      </c>
      <c r="E1316" s="82">
        <v>46001.563333333332</v>
      </c>
      <c r="F1316" s="83" t="s">
        <v>7</v>
      </c>
    </row>
    <row r="1317" spans="1:6" ht="25.5" x14ac:dyDescent="0.25">
      <c r="A1317" s="83" t="s">
        <v>9288</v>
      </c>
      <c r="B1317" s="83" t="s">
        <v>4853</v>
      </c>
      <c r="C1317" s="82">
        <v>46001.562164351853</v>
      </c>
      <c r="D1317" s="83" t="s">
        <v>4505</v>
      </c>
      <c r="E1317" s="82"/>
      <c r="F1317" s="83" t="s">
        <v>4530</v>
      </c>
    </row>
    <row r="1318" spans="1:6" ht="25.5" x14ac:dyDescent="0.25">
      <c r="A1318" s="83" t="s">
        <v>8267</v>
      </c>
      <c r="B1318" s="83" t="s">
        <v>4530</v>
      </c>
      <c r="C1318" s="82"/>
      <c r="D1318" s="83" t="s">
        <v>4530</v>
      </c>
      <c r="E1318" s="82">
        <v>46001.55972222222</v>
      </c>
      <c r="F1318" s="83" t="s">
        <v>4505</v>
      </c>
    </row>
    <row r="1319" spans="1:6" ht="25.5" x14ac:dyDescent="0.25">
      <c r="A1319" s="83" t="s">
        <v>9289</v>
      </c>
      <c r="B1319" s="83" t="s">
        <v>4563</v>
      </c>
      <c r="C1319" s="82">
        <v>46001.558958333335</v>
      </c>
      <c r="D1319" s="83" t="s">
        <v>4505</v>
      </c>
      <c r="E1319" s="82"/>
      <c r="F1319" s="83" t="s">
        <v>4530</v>
      </c>
    </row>
    <row r="1320" spans="1:6" ht="25.5" x14ac:dyDescent="0.25">
      <c r="A1320" s="83" t="s">
        <v>9290</v>
      </c>
      <c r="B1320" s="83" t="s">
        <v>8268</v>
      </c>
      <c r="C1320" s="82">
        <v>46001.558136574073</v>
      </c>
      <c r="D1320" s="83" t="s">
        <v>4505</v>
      </c>
      <c r="E1320" s="82"/>
      <c r="F1320" s="83" t="s">
        <v>4530</v>
      </c>
    </row>
    <row r="1321" spans="1:6" ht="25.5" x14ac:dyDescent="0.25">
      <c r="A1321" s="83" t="s">
        <v>8269</v>
      </c>
      <c r="B1321" s="83" t="s">
        <v>4530</v>
      </c>
      <c r="C1321" s="82"/>
      <c r="D1321" s="83" t="s">
        <v>4530</v>
      </c>
      <c r="E1321" s="82">
        <v>46001.555879629632</v>
      </c>
      <c r="F1321" s="83" t="s">
        <v>11</v>
      </c>
    </row>
    <row r="1322" spans="1:6" ht="25.5" x14ac:dyDescent="0.25">
      <c r="A1322" s="83" t="s">
        <v>8270</v>
      </c>
      <c r="B1322" s="83" t="s">
        <v>4530</v>
      </c>
      <c r="C1322" s="82"/>
      <c r="D1322" s="83" t="s">
        <v>4530</v>
      </c>
      <c r="E1322" s="82">
        <v>46001.554768518516</v>
      </c>
      <c r="F1322" s="83" t="s">
        <v>4762</v>
      </c>
    </row>
    <row r="1323" spans="1:6" ht="25.5" x14ac:dyDescent="0.25">
      <c r="A1323" s="83" t="s">
        <v>9291</v>
      </c>
      <c r="B1323" s="83" t="s">
        <v>8271</v>
      </c>
      <c r="C1323" s="82">
        <v>46001.554201388892</v>
      </c>
      <c r="D1323" s="83" t="s">
        <v>4505</v>
      </c>
      <c r="E1323" s="82"/>
      <c r="F1323" s="83" t="s">
        <v>4530</v>
      </c>
    </row>
    <row r="1324" spans="1:6" ht="25.5" x14ac:dyDescent="0.25">
      <c r="A1324" s="83" t="s">
        <v>5955</v>
      </c>
      <c r="B1324" s="83" t="s">
        <v>4530</v>
      </c>
      <c r="C1324" s="82"/>
      <c r="D1324" s="83" t="s">
        <v>4530</v>
      </c>
      <c r="E1324" s="82">
        <v>46001.554050925923</v>
      </c>
      <c r="F1324" s="83" t="s">
        <v>4509</v>
      </c>
    </row>
    <row r="1325" spans="1:6" ht="25.5" x14ac:dyDescent="0.25">
      <c r="A1325" s="83" t="s">
        <v>9292</v>
      </c>
      <c r="B1325" s="83" t="s">
        <v>8272</v>
      </c>
      <c r="C1325" s="82">
        <v>46001.553391203706</v>
      </c>
      <c r="D1325" s="83" t="s">
        <v>4541</v>
      </c>
      <c r="E1325" s="82"/>
      <c r="F1325" s="83" t="s">
        <v>4530</v>
      </c>
    </row>
    <row r="1326" spans="1:6" ht="25.5" x14ac:dyDescent="0.25">
      <c r="A1326" s="83" t="s">
        <v>5275</v>
      </c>
      <c r="B1326" s="83" t="s">
        <v>4530</v>
      </c>
      <c r="C1326" s="82"/>
      <c r="D1326" s="83" t="s">
        <v>4530</v>
      </c>
      <c r="E1326" s="82">
        <v>46001.549421296295</v>
      </c>
      <c r="F1326" s="83" t="s">
        <v>4509</v>
      </c>
    </row>
    <row r="1327" spans="1:6" ht="25.5" x14ac:dyDescent="0.25">
      <c r="A1327" s="83" t="s">
        <v>8273</v>
      </c>
      <c r="B1327" s="83" t="s">
        <v>4530</v>
      </c>
      <c r="C1327" s="82"/>
      <c r="D1327" s="83" t="s">
        <v>4530</v>
      </c>
      <c r="E1327" s="82">
        <v>46001.545925925922</v>
      </c>
      <c r="F1327" s="83" t="s">
        <v>9293</v>
      </c>
    </row>
    <row r="1328" spans="1:6" ht="25.5" x14ac:dyDescent="0.25">
      <c r="A1328" s="83" t="s">
        <v>5783</v>
      </c>
      <c r="B1328" s="83" t="s">
        <v>4530</v>
      </c>
      <c r="C1328" s="82"/>
      <c r="D1328" s="83" t="s">
        <v>4530</v>
      </c>
      <c r="E1328" s="82">
        <v>46001.542743055557</v>
      </c>
      <c r="F1328" s="83" t="s">
        <v>4505</v>
      </c>
    </row>
    <row r="1329" spans="1:6" ht="25.5" x14ac:dyDescent="0.25">
      <c r="A1329" s="83" t="s">
        <v>9294</v>
      </c>
      <c r="B1329" s="83" t="s">
        <v>8276</v>
      </c>
      <c r="C1329" s="82">
        <v>46001.539212962962</v>
      </c>
      <c r="D1329" s="83" t="s">
        <v>4505</v>
      </c>
      <c r="E1329" s="82"/>
      <c r="F1329" s="83" t="s">
        <v>4530</v>
      </c>
    </row>
    <row r="1330" spans="1:6" ht="25.5" x14ac:dyDescent="0.25">
      <c r="A1330" s="83" t="s">
        <v>8277</v>
      </c>
      <c r="B1330" s="83" t="s">
        <v>4530</v>
      </c>
      <c r="C1330" s="82">
        <v>46001.53802083333</v>
      </c>
      <c r="D1330" s="83" t="s">
        <v>4504</v>
      </c>
      <c r="E1330" s="82">
        <v>46001.53802083333</v>
      </c>
      <c r="F1330" s="83" t="s">
        <v>4504</v>
      </c>
    </row>
    <row r="1331" spans="1:6" ht="25.5" x14ac:dyDescent="0.25">
      <c r="A1331" s="83" t="s">
        <v>8278</v>
      </c>
      <c r="B1331" s="83" t="s">
        <v>4530</v>
      </c>
      <c r="C1331" s="82"/>
      <c r="D1331" s="83" t="s">
        <v>4530</v>
      </c>
      <c r="E1331" s="82">
        <v>46001.537673611114</v>
      </c>
      <c r="F1331" s="83" t="s">
        <v>13</v>
      </c>
    </row>
    <row r="1332" spans="1:6" ht="25.5" x14ac:dyDescent="0.25">
      <c r="A1332" s="83" t="s">
        <v>9295</v>
      </c>
      <c r="B1332" s="83" t="s">
        <v>8279</v>
      </c>
      <c r="C1332" s="82">
        <v>46001.38957175926</v>
      </c>
      <c r="D1332" s="83" t="s">
        <v>4739</v>
      </c>
      <c r="E1332" s="82"/>
      <c r="F1332" s="83" t="s">
        <v>4530</v>
      </c>
    </row>
    <row r="1333" spans="1:6" ht="25.5" x14ac:dyDescent="0.25">
      <c r="A1333" s="83" t="s">
        <v>9296</v>
      </c>
      <c r="B1333" s="83" t="s">
        <v>4933</v>
      </c>
      <c r="C1333" s="82">
        <v>46001.536504629628</v>
      </c>
      <c r="D1333" s="83" t="s">
        <v>4737</v>
      </c>
      <c r="E1333" s="82"/>
      <c r="F1333" s="83" t="s">
        <v>4530</v>
      </c>
    </row>
    <row r="1334" spans="1:6" ht="25.5" x14ac:dyDescent="0.25">
      <c r="A1334" s="83" t="s">
        <v>8280</v>
      </c>
      <c r="B1334" s="83" t="s">
        <v>4530</v>
      </c>
      <c r="C1334" s="82"/>
      <c r="D1334" s="83" t="s">
        <v>4530</v>
      </c>
      <c r="E1334" s="82">
        <v>46001.536053240743</v>
      </c>
      <c r="F1334" s="83" t="s">
        <v>7</v>
      </c>
    </row>
    <row r="1335" spans="1:6" ht="25.5" x14ac:dyDescent="0.25">
      <c r="A1335" s="83" t="s">
        <v>9297</v>
      </c>
      <c r="B1335" s="83" t="s">
        <v>5481</v>
      </c>
      <c r="C1335" s="82">
        <v>46001.535173611112</v>
      </c>
      <c r="D1335" s="83" t="s">
        <v>4737</v>
      </c>
      <c r="E1335" s="82"/>
      <c r="F1335" s="83" t="s">
        <v>4530</v>
      </c>
    </row>
    <row r="1336" spans="1:6" ht="25.5" x14ac:dyDescent="0.25">
      <c r="A1336" s="83" t="s">
        <v>9298</v>
      </c>
      <c r="B1336" s="83" t="s">
        <v>4680</v>
      </c>
      <c r="C1336" s="82">
        <v>46001.534363425926</v>
      </c>
      <c r="D1336" s="83" t="s">
        <v>4737</v>
      </c>
      <c r="E1336" s="82"/>
      <c r="F1336" s="83" t="s">
        <v>4530</v>
      </c>
    </row>
    <row r="1337" spans="1:6" ht="25.5" x14ac:dyDescent="0.25">
      <c r="A1337" s="83" t="s">
        <v>9299</v>
      </c>
      <c r="B1337" s="83" t="s">
        <v>8283</v>
      </c>
      <c r="C1337" s="82">
        <v>46001.534351851849</v>
      </c>
      <c r="D1337" s="83" t="s">
        <v>4541</v>
      </c>
      <c r="E1337" s="82"/>
      <c r="F1337" s="83" t="s">
        <v>4530</v>
      </c>
    </row>
    <row r="1338" spans="1:6" ht="25.5" x14ac:dyDescent="0.25">
      <c r="A1338" s="83" t="s">
        <v>9300</v>
      </c>
      <c r="B1338" s="83" t="s">
        <v>4912</v>
      </c>
      <c r="C1338" s="82">
        <v>46001.533425925925</v>
      </c>
      <c r="D1338" s="83" t="s">
        <v>4737</v>
      </c>
      <c r="E1338" s="82"/>
      <c r="F1338" s="83" t="s">
        <v>4530</v>
      </c>
    </row>
    <row r="1339" spans="1:6" ht="25.5" x14ac:dyDescent="0.25">
      <c r="A1339" s="83" t="s">
        <v>9301</v>
      </c>
      <c r="B1339" s="83" t="s">
        <v>8284</v>
      </c>
      <c r="C1339" s="82">
        <v>46001.533275462964</v>
      </c>
      <c r="D1339" s="83" t="s">
        <v>11</v>
      </c>
      <c r="E1339" s="82"/>
      <c r="F1339" s="83" t="s">
        <v>4530</v>
      </c>
    </row>
    <row r="1340" spans="1:6" ht="25.5" x14ac:dyDescent="0.25">
      <c r="A1340" s="83" t="s">
        <v>8285</v>
      </c>
      <c r="B1340" s="83" t="s">
        <v>4530</v>
      </c>
      <c r="C1340" s="82"/>
      <c r="D1340" s="83" t="s">
        <v>4530</v>
      </c>
      <c r="E1340" s="82">
        <v>46001.532870370371</v>
      </c>
      <c r="F1340" s="83" t="s">
        <v>4505</v>
      </c>
    </row>
    <row r="1341" spans="1:6" ht="25.5" x14ac:dyDescent="0.25">
      <c r="A1341" s="83" t="s">
        <v>5211</v>
      </c>
      <c r="B1341" s="83" t="s">
        <v>4530</v>
      </c>
      <c r="C1341" s="82"/>
      <c r="D1341" s="83" t="s">
        <v>4530</v>
      </c>
      <c r="E1341" s="82">
        <v>46001.531585648147</v>
      </c>
      <c r="F1341" s="83" t="s">
        <v>4505</v>
      </c>
    </row>
    <row r="1342" spans="1:6" ht="25.5" x14ac:dyDescent="0.25">
      <c r="A1342" s="83" t="s">
        <v>9302</v>
      </c>
      <c r="B1342" s="83" t="s">
        <v>4672</v>
      </c>
      <c r="C1342" s="82">
        <v>46001.530868055554</v>
      </c>
      <c r="D1342" s="83" t="s">
        <v>4516</v>
      </c>
      <c r="E1342" s="82"/>
      <c r="F1342" s="83" t="s">
        <v>4530</v>
      </c>
    </row>
    <row r="1343" spans="1:6" ht="25.5" x14ac:dyDescent="0.25">
      <c r="A1343" s="83" t="s">
        <v>8286</v>
      </c>
      <c r="B1343" s="83" t="s">
        <v>4530</v>
      </c>
      <c r="C1343" s="82"/>
      <c r="D1343" s="83" t="s">
        <v>4530</v>
      </c>
      <c r="E1343" s="82">
        <v>46001.529895833337</v>
      </c>
      <c r="F1343" s="83" t="s">
        <v>7</v>
      </c>
    </row>
    <row r="1344" spans="1:6" ht="25.5" x14ac:dyDescent="0.25">
      <c r="A1344" s="83" t="s">
        <v>9303</v>
      </c>
      <c r="B1344" s="83" t="s">
        <v>4747</v>
      </c>
      <c r="C1344" s="82">
        <v>46001.526932870373</v>
      </c>
      <c r="D1344" s="83" t="s">
        <v>4505</v>
      </c>
      <c r="E1344" s="82"/>
      <c r="F1344" s="83" t="s">
        <v>4530</v>
      </c>
    </row>
    <row r="1345" spans="1:6" ht="25.5" x14ac:dyDescent="0.25">
      <c r="A1345" s="83" t="s">
        <v>9304</v>
      </c>
      <c r="B1345" s="83" t="s">
        <v>8289</v>
      </c>
      <c r="C1345" s="82">
        <v>46001.524155092593</v>
      </c>
      <c r="D1345" s="83" t="s">
        <v>4541</v>
      </c>
      <c r="E1345" s="82"/>
      <c r="F1345" s="83" t="s">
        <v>4530</v>
      </c>
    </row>
    <row r="1346" spans="1:6" ht="25.5" x14ac:dyDescent="0.25">
      <c r="A1346" s="83" t="s">
        <v>4938</v>
      </c>
      <c r="B1346" s="83" t="s">
        <v>4530</v>
      </c>
      <c r="C1346" s="82"/>
      <c r="D1346" s="83" t="s">
        <v>4530</v>
      </c>
      <c r="E1346" s="82">
        <v>46001.522812499999</v>
      </c>
      <c r="F1346" s="83" t="s">
        <v>4505</v>
      </c>
    </row>
    <row r="1347" spans="1:6" ht="25.5" x14ac:dyDescent="0.25">
      <c r="A1347" s="83" t="s">
        <v>4948</v>
      </c>
      <c r="B1347" s="83" t="s">
        <v>4530</v>
      </c>
      <c r="C1347" s="82"/>
      <c r="D1347" s="83" t="s">
        <v>4530</v>
      </c>
      <c r="E1347" s="82">
        <v>46001.522766203707</v>
      </c>
      <c r="F1347" s="83" t="s">
        <v>4505</v>
      </c>
    </row>
    <row r="1348" spans="1:6" ht="25.5" x14ac:dyDescent="0.25">
      <c r="A1348" s="83" t="s">
        <v>8290</v>
      </c>
      <c r="B1348" s="83" t="s">
        <v>4530</v>
      </c>
      <c r="C1348" s="82"/>
      <c r="D1348" s="83" t="s">
        <v>4530</v>
      </c>
      <c r="E1348" s="82">
        <v>46001.521493055552</v>
      </c>
      <c r="F1348" s="83" t="s">
        <v>4505</v>
      </c>
    </row>
    <row r="1349" spans="1:6" ht="25.5" x14ac:dyDescent="0.25">
      <c r="A1349" s="83" t="s">
        <v>8293</v>
      </c>
      <c r="B1349" s="83" t="s">
        <v>4530</v>
      </c>
      <c r="C1349" s="82"/>
      <c r="D1349" s="83" t="s">
        <v>4530</v>
      </c>
      <c r="E1349" s="82">
        <v>46001.52</v>
      </c>
      <c r="F1349" s="83" t="s">
        <v>11</v>
      </c>
    </row>
    <row r="1350" spans="1:6" ht="25.5" x14ac:dyDescent="0.25">
      <c r="A1350" s="83" t="s">
        <v>8294</v>
      </c>
      <c r="B1350" s="83" t="s">
        <v>4530</v>
      </c>
      <c r="C1350" s="82"/>
      <c r="D1350" s="83" t="s">
        <v>4530</v>
      </c>
      <c r="E1350" s="82">
        <v>46001.517453703702</v>
      </c>
      <c r="F1350" s="83" t="s">
        <v>4505</v>
      </c>
    </row>
    <row r="1351" spans="1:6" ht="25.5" x14ac:dyDescent="0.25">
      <c r="A1351" s="83" t="s">
        <v>9305</v>
      </c>
      <c r="B1351" s="83" t="s">
        <v>5829</v>
      </c>
      <c r="C1351" s="82">
        <v>46001.5155787037</v>
      </c>
      <c r="D1351" s="83" t="s">
        <v>4505</v>
      </c>
      <c r="E1351" s="82"/>
      <c r="F1351" s="83" t="s">
        <v>4530</v>
      </c>
    </row>
    <row r="1352" spans="1:6" ht="25.5" x14ac:dyDescent="0.25">
      <c r="A1352" s="83" t="s">
        <v>8295</v>
      </c>
      <c r="B1352" s="83" t="s">
        <v>4530</v>
      </c>
      <c r="C1352" s="82"/>
      <c r="D1352" s="83" t="s">
        <v>4530</v>
      </c>
      <c r="E1352" s="82">
        <v>46001.514618055553</v>
      </c>
      <c r="F1352" s="83" t="s">
        <v>4505</v>
      </c>
    </row>
    <row r="1353" spans="1:6" ht="25.5" x14ac:dyDescent="0.25">
      <c r="A1353" s="83" t="s">
        <v>9306</v>
      </c>
      <c r="B1353" s="83" t="s">
        <v>4678</v>
      </c>
      <c r="C1353" s="82">
        <v>46001.514490740738</v>
      </c>
      <c r="D1353" s="83" t="s">
        <v>4505</v>
      </c>
      <c r="E1353" s="82"/>
      <c r="F1353" s="83" t="s">
        <v>4530</v>
      </c>
    </row>
    <row r="1354" spans="1:6" ht="25.5" x14ac:dyDescent="0.25">
      <c r="A1354" s="83" t="s">
        <v>8296</v>
      </c>
      <c r="B1354" s="83" t="s">
        <v>4530</v>
      </c>
      <c r="C1354" s="82">
        <v>46001.514328703706</v>
      </c>
      <c r="D1354" s="83" t="s">
        <v>4504</v>
      </c>
      <c r="E1354" s="82">
        <v>46001.514328703706</v>
      </c>
      <c r="F1354" s="83" t="s">
        <v>4504</v>
      </c>
    </row>
    <row r="1355" spans="1:6" ht="25.5" x14ac:dyDescent="0.25">
      <c r="A1355" s="83" t="s">
        <v>4956</v>
      </c>
      <c r="B1355" s="83" t="s">
        <v>4530</v>
      </c>
      <c r="C1355" s="82"/>
      <c r="D1355" s="83" t="s">
        <v>4530</v>
      </c>
      <c r="E1355" s="82">
        <v>46001.511747685188</v>
      </c>
      <c r="F1355" s="83" t="s">
        <v>4505</v>
      </c>
    </row>
    <row r="1356" spans="1:6" ht="25.5" x14ac:dyDescent="0.25">
      <c r="A1356" s="83" t="s">
        <v>9307</v>
      </c>
      <c r="B1356" s="83" t="s">
        <v>8298</v>
      </c>
      <c r="C1356" s="82">
        <v>46001.511736111112</v>
      </c>
      <c r="D1356" s="83" t="s">
        <v>4541</v>
      </c>
      <c r="E1356" s="82"/>
      <c r="F1356" s="83" t="s">
        <v>4530</v>
      </c>
    </row>
    <row r="1357" spans="1:6" ht="25.5" x14ac:dyDescent="0.25">
      <c r="A1357" s="83" t="s">
        <v>9308</v>
      </c>
      <c r="B1357" s="83" t="s">
        <v>8299</v>
      </c>
      <c r="C1357" s="82">
        <v>46001.51116898148</v>
      </c>
      <c r="D1357" s="83" t="s">
        <v>4505</v>
      </c>
      <c r="E1357" s="82"/>
      <c r="F1357" s="83" t="s">
        <v>4530</v>
      </c>
    </row>
    <row r="1358" spans="1:6" ht="25.5" x14ac:dyDescent="0.25">
      <c r="A1358" s="83" t="s">
        <v>9309</v>
      </c>
      <c r="B1358" s="83" t="s">
        <v>4589</v>
      </c>
      <c r="C1358" s="82">
        <v>46001.509236111109</v>
      </c>
      <c r="D1358" s="83" t="s">
        <v>4505</v>
      </c>
      <c r="E1358" s="82"/>
      <c r="F1358" s="83" t="s">
        <v>4530</v>
      </c>
    </row>
    <row r="1359" spans="1:6" ht="25.5" x14ac:dyDescent="0.25">
      <c r="A1359" s="83" t="s">
        <v>8300</v>
      </c>
      <c r="B1359" s="83" t="s">
        <v>4530</v>
      </c>
      <c r="C1359" s="82"/>
      <c r="D1359" s="83" t="s">
        <v>4530</v>
      </c>
      <c r="E1359" s="82">
        <v>46001.509039351855</v>
      </c>
      <c r="F1359" s="83" t="s">
        <v>4505</v>
      </c>
    </row>
    <row r="1360" spans="1:6" ht="25.5" x14ac:dyDescent="0.25">
      <c r="A1360" s="83" t="s">
        <v>8301</v>
      </c>
      <c r="B1360" s="83" t="s">
        <v>4530</v>
      </c>
      <c r="C1360" s="82"/>
      <c r="D1360" s="83" t="s">
        <v>4530</v>
      </c>
      <c r="E1360" s="82">
        <v>46001.495486111111</v>
      </c>
      <c r="F1360" s="83" t="s">
        <v>4555</v>
      </c>
    </row>
    <row r="1361" spans="1:6" ht="25.5" x14ac:dyDescent="0.25">
      <c r="A1361" s="83" t="s">
        <v>8302</v>
      </c>
      <c r="B1361" s="83" t="s">
        <v>4530</v>
      </c>
      <c r="C1361" s="82"/>
      <c r="D1361" s="83" t="s">
        <v>4530</v>
      </c>
      <c r="E1361" s="82">
        <v>46001.501388888886</v>
      </c>
      <c r="F1361" s="83" t="s">
        <v>8799</v>
      </c>
    </row>
    <row r="1362" spans="1:6" ht="25.5" x14ac:dyDescent="0.25">
      <c r="A1362" s="83" t="s">
        <v>8303</v>
      </c>
      <c r="B1362" s="83" t="s">
        <v>4530</v>
      </c>
      <c r="C1362" s="82"/>
      <c r="D1362" s="83" t="s">
        <v>4530</v>
      </c>
      <c r="E1362" s="82">
        <v>46001.500416666669</v>
      </c>
      <c r="F1362" s="83" t="s">
        <v>12</v>
      </c>
    </row>
    <row r="1363" spans="1:6" ht="25.5" x14ac:dyDescent="0.25">
      <c r="A1363" s="83" t="s">
        <v>9310</v>
      </c>
      <c r="B1363" s="83" t="s">
        <v>4530</v>
      </c>
      <c r="C1363" s="82"/>
      <c r="D1363" s="83" t="s">
        <v>4530</v>
      </c>
      <c r="E1363" s="82">
        <v>46001.496562499997</v>
      </c>
      <c r="F1363" s="83" t="s">
        <v>4505</v>
      </c>
    </row>
    <row r="1364" spans="1:6" ht="25.5" x14ac:dyDescent="0.25">
      <c r="A1364" s="83" t="s">
        <v>8304</v>
      </c>
      <c r="B1364" s="83" t="s">
        <v>4530</v>
      </c>
      <c r="C1364" s="82"/>
      <c r="D1364" s="83" t="s">
        <v>4530</v>
      </c>
      <c r="E1364" s="82">
        <v>46001.496770833335</v>
      </c>
      <c r="F1364" s="83" t="s">
        <v>4505</v>
      </c>
    </row>
    <row r="1365" spans="1:6" ht="25.5" x14ac:dyDescent="0.25">
      <c r="A1365" s="83" t="s">
        <v>8305</v>
      </c>
      <c r="B1365" s="83" t="s">
        <v>4530</v>
      </c>
      <c r="C1365" s="82"/>
      <c r="D1365" s="83" t="s">
        <v>4530</v>
      </c>
      <c r="E1365" s="82">
        <v>46001.496354166666</v>
      </c>
      <c r="F1365" s="83" t="s">
        <v>4505</v>
      </c>
    </row>
    <row r="1366" spans="1:6" ht="25.5" x14ac:dyDescent="0.25">
      <c r="A1366" s="83" t="s">
        <v>8307</v>
      </c>
      <c r="B1366" s="83" t="s">
        <v>4530</v>
      </c>
      <c r="C1366" s="82"/>
      <c r="D1366" s="83" t="s">
        <v>4530</v>
      </c>
      <c r="E1366" s="82">
        <v>46001.495868055557</v>
      </c>
      <c r="F1366" s="83" t="s">
        <v>4762</v>
      </c>
    </row>
    <row r="1367" spans="1:6" ht="25.5" x14ac:dyDescent="0.25">
      <c r="A1367" s="83" t="s">
        <v>9311</v>
      </c>
      <c r="B1367" s="83" t="s">
        <v>8308</v>
      </c>
      <c r="C1367" s="82">
        <v>46001.494988425926</v>
      </c>
      <c r="D1367" s="83" t="s">
        <v>6</v>
      </c>
      <c r="E1367" s="82"/>
      <c r="F1367" s="83" t="s">
        <v>4530</v>
      </c>
    </row>
    <row r="1368" spans="1:6" ht="25.5" x14ac:dyDescent="0.25">
      <c r="A1368" s="83" t="s">
        <v>8311</v>
      </c>
      <c r="B1368" s="83" t="s">
        <v>4530</v>
      </c>
      <c r="C1368" s="82"/>
      <c r="D1368" s="83" t="s">
        <v>4530</v>
      </c>
      <c r="E1368" s="82">
        <v>46001.488182870373</v>
      </c>
      <c r="F1368" s="83" t="s">
        <v>4547</v>
      </c>
    </row>
    <row r="1369" spans="1:6" ht="25.5" x14ac:dyDescent="0.25">
      <c r="A1369" s="83" t="s">
        <v>9312</v>
      </c>
      <c r="B1369" s="83" t="s">
        <v>4980</v>
      </c>
      <c r="C1369" s="82">
        <v>46001.487523148149</v>
      </c>
      <c r="D1369" s="83" t="s">
        <v>4505</v>
      </c>
      <c r="E1369" s="82"/>
      <c r="F1369" s="83" t="s">
        <v>4530</v>
      </c>
    </row>
    <row r="1370" spans="1:6" ht="25.5" x14ac:dyDescent="0.25">
      <c r="A1370" s="83" t="s">
        <v>8312</v>
      </c>
      <c r="B1370" s="83" t="s">
        <v>4530</v>
      </c>
      <c r="C1370" s="82"/>
      <c r="D1370" s="83" t="s">
        <v>4530</v>
      </c>
      <c r="E1370" s="82">
        <v>46001.487442129626</v>
      </c>
      <c r="F1370" s="83" t="s">
        <v>4505</v>
      </c>
    </row>
    <row r="1371" spans="1:6" ht="38.25" x14ac:dyDescent="0.25">
      <c r="A1371" s="83" t="s">
        <v>9313</v>
      </c>
      <c r="B1371" s="83" t="s">
        <v>8314</v>
      </c>
      <c r="C1371" s="82">
        <v>46001.48609953704</v>
      </c>
      <c r="D1371" s="83" t="s">
        <v>4549</v>
      </c>
      <c r="E1371" s="82"/>
      <c r="F1371" s="83" t="s">
        <v>4530</v>
      </c>
    </row>
    <row r="1372" spans="1:6" ht="25.5" x14ac:dyDescent="0.25">
      <c r="A1372" s="83" t="s">
        <v>8315</v>
      </c>
      <c r="B1372" s="83" t="s">
        <v>4530</v>
      </c>
      <c r="C1372" s="82"/>
      <c r="D1372" s="83" t="s">
        <v>4530</v>
      </c>
      <c r="E1372" s="82">
        <v>46001.483564814815</v>
      </c>
      <c r="F1372" s="83" t="s">
        <v>4555</v>
      </c>
    </row>
    <row r="1373" spans="1:6" ht="25.5" x14ac:dyDescent="0.25">
      <c r="A1373" s="83" t="s">
        <v>9314</v>
      </c>
      <c r="B1373" s="83" t="s">
        <v>8316</v>
      </c>
      <c r="C1373" s="82">
        <v>46001.482569444444</v>
      </c>
      <c r="D1373" s="83" t="s">
        <v>4505</v>
      </c>
      <c r="E1373" s="82"/>
      <c r="F1373" s="83" t="s">
        <v>4530</v>
      </c>
    </row>
    <row r="1374" spans="1:6" ht="25.5" x14ac:dyDescent="0.25">
      <c r="A1374" s="83" t="s">
        <v>8317</v>
      </c>
      <c r="B1374" s="83" t="s">
        <v>4530</v>
      </c>
      <c r="C1374" s="82"/>
      <c r="D1374" s="83" t="s">
        <v>4530</v>
      </c>
      <c r="E1374" s="82">
        <v>46001.481666666667</v>
      </c>
      <c r="F1374" s="83" t="s">
        <v>11</v>
      </c>
    </row>
    <row r="1375" spans="1:6" ht="25.5" x14ac:dyDescent="0.25">
      <c r="A1375" s="83" t="s">
        <v>9315</v>
      </c>
      <c r="B1375" s="83" t="s">
        <v>8318</v>
      </c>
      <c r="C1375" s="82">
        <v>46001.481539351851</v>
      </c>
      <c r="D1375" s="83" t="s">
        <v>4541</v>
      </c>
      <c r="E1375" s="82"/>
      <c r="F1375" s="83" t="s">
        <v>4530</v>
      </c>
    </row>
    <row r="1376" spans="1:6" ht="25.5" x14ac:dyDescent="0.25">
      <c r="A1376" s="83" t="s">
        <v>8320</v>
      </c>
      <c r="B1376" s="83" t="s">
        <v>4530</v>
      </c>
      <c r="C1376" s="82"/>
      <c r="D1376" s="83" t="s">
        <v>4530</v>
      </c>
      <c r="E1376" s="82">
        <v>46001.48060185185</v>
      </c>
      <c r="F1376" s="83" t="s">
        <v>12</v>
      </c>
    </row>
    <row r="1377" spans="1:6" ht="25.5" x14ac:dyDescent="0.25">
      <c r="A1377" s="83" t="s">
        <v>8322</v>
      </c>
      <c r="B1377" s="83" t="s">
        <v>4530</v>
      </c>
      <c r="C1377" s="82"/>
      <c r="D1377" s="83" t="s">
        <v>4530</v>
      </c>
      <c r="E1377" s="82">
        <v>46001.478831018518</v>
      </c>
      <c r="F1377" s="83" t="s">
        <v>13</v>
      </c>
    </row>
    <row r="1378" spans="1:6" ht="25.5" x14ac:dyDescent="0.25">
      <c r="A1378" s="83" t="s">
        <v>8323</v>
      </c>
      <c r="B1378" s="83" t="s">
        <v>4530</v>
      </c>
      <c r="C1378" s="82"/>
      <c r="D1378" s="83" t="s">
        <v>4530</v>
      </c>
      <c r="E1378" s="82">
        <v>46001.478356481479</v>
      </c>
      <c r="F1378" s="83" t="s">
        <v>12</v>
      </c>
    </row>
    <row r="1379" spans="1:6" ht="25.5" x14ac:dyDescent="0.25">
      <c r="A1379" s="83" t="s">
        <v>8325</v>
      </c>
      <c r="B1379" s="83" t="s">
        <v>4530</v>
      </c>
      <c r="C1379" s="82">
        <v>46001.475972222222</v>
      </c>
      <c r="D1379" s="83" t="s">
        <v>4504</v>
      </c>
      <c r="E1379" s="82">
        <v>46001.475972222222</v>
      </c>
      <c r="F1379" s="83" t="s">
        <v>4504</v>
      </c>
    </row>
    <row r="1380" spans="1:6" ht="25.5" x14ac:dyDescent="0.25">
      <c r="A1380" s="83" t="s">
        <v>4576</v>
      </c>
      <c r="B1380" s="83" t="s">
        <v>4530</v>
      </c>
      <c r="C1380" s="82"/>
      <c r="D1380" s="83" t="s">
        <v>4530</v>
      </c>
      <c r="E1380" s="82">
        <v>46001.475717592592</v>
      </c>
      <c r="F1380" s="83" t="s">
        <v>4550</v>
      </c>
    </row>
    <row r="1381" spans="1:6" ht="25.5" x14ac:dyDescent="0.25">
      <c r="A1381" s="83" t="s">
        <v>9316</v>
      </c>
      <c r="B1381" s="83" t="s">
        <v>8326</v>
      </c>
      <c r="C1381" s="82">
        <v>46001.47556712963</v>
      </c>
      <c r="D1381" s="83" t="s">
        <v>4505</v>
      </c>
      <c r="E1381" s="82"/>
      <c r="F1381" s="83" t="s">
        <v>4530</v>
      </c>
    </row>
    <row r="1382" spans="1:6" ht="25.5" x14ac:dyDescent="0.25">
      <c r="A1382" s="83" t="s">
        <v>8327</v>
      </c>
      <c r="B1382" s="83" t="s">
        <v>4530</v>
      </c>
      <c r="C1382" s="82"/>
      <c r="D1382" s="83" t="s">
        <v>4530</v>
      </c>
      <c r="E1382" s="82">
        <v>46001.474629629629</v>
      </c>
      <c r="F1382" s="83" t="s">
        <v>4505</v>
      </c>
    </row>
    <row r="1383" spans="1:6" ht="25.5" x14ac:dyDescent="0.25">
      <c r="A1383" s="83" t="s">
        <v>8328</v>
      </c>
      <c r="B1383" s="83" t="s">
        <v>4530</v>
      </c>
      <c r="C1383" s="82"/>
      <c r="D1383" s="83" t="s">
        <v>4530</v>
      </c>
      <c r="E1383" s="82">
        <v>46001.472974537035</v>
      </c>
      <c r="F1383" s="83" t="s">
        <v>4505</v>
      </c>
    </row>
    <row r="1384" spans="1:6" ht="25.5" x14ac:dyDescent="0.25">
      <c r="A1384" s="83" t="s">
        <v>4705</v>
      </c>
      <c r="B1384" s="83" t="s">
        <v>4530</v>
      </c>
      <c r="C1384" s="82"/>
      <c r="D1384" s="83" t="s">
        <v>4530</v>
      </c>
      <c r="E1384" s="82">
        <v>46001.473136574074</v>
      </c>
      <c r="F1384" s="83" t="s">
        <v>4505</v>
      </c>
    </row>
    <row r="1385" spans="1:6" ht="25.5" x14ac:dyDescent="0.25">
      <c r="A1385" s="83" t="s">
        <v>9317</v>
      </c>
      <c r="B1385" s="83" t="s">
        <v>8333</v>
      </c>
      <c r="C1385" s="82">
        <v>46001.47215277778</v>
      </c>
      <c r="D1385" s="83" t="s">
        <v>4509</v>
      </c>
      <c r="E1385" s="82"/>
      <c r="F1385" s="83" t="s">
        <v>4530</v>
      </c>
    </row>
    <row r="1386" spans="1:6" ht="25.5" x14ac:dyDescent="0.25">
      <c r="A1386" s="83" t="s">
        <v>9318</v>
      </c>
      <c r="B1386" s="83" t="s">
        <v>6019</v>
      </c>
      <c r="C1386" s="82">
        <v>46001.468124999999</v>
      </c>
      <c r="D1386" s="83" t="s">
        <v>4639</v>
      </c>
      <c r="E1386" s="82"/>
      <c r="F1386" s="83" t="s">
        <v>4530</v>
      </c>
    </row>
    <row r="1387" spans="1:6" ht="25.5" x14ac:dyDescent="0.25">
      <c r="A1387" s="83" t="s">
        <v>8335</v>
      </c>
      <c r="B1387" s="83" t="s">
        <v>4530</v>
      </c>
      <c r="C1387" s="82"/>
      <c r="D1387" s="83" t="s">
        <v>4530</v>
      </c>
      <c r="E1387" s="82">
        <v>46001.467118055552</v>
      </c>
      <c r="F1387" s="83" t="s">
        <v>12</v>
      </c>
    </row>
    <row r="1388" spans="1:6" ht="25.5" x14ac:dyDescent="0.25">
      <c r="A1388" s="83" t="s">
        <v>8337</v>
      </c>
      <c r="B1388" s="83" t="s">
        <v>4530</v>
      </c>
      <c r="C1388" s="82"/>
      <c r="D1388" s="83" t="s">
        <v>4530</v>
      </c>
      <c r="E1388" s="82">
        <v>46001.46675925926</v>
      </c>
      <c r="F1388" s="83" t="s">
        <v>11</v>
      </c>
    </row>
    <row r="1389" spans="1:6" ht="25.5" x14ac:dyDescent="0.25">
      <c r="A1389" s="83" t="s">
        <v>8339</v>
      </c>
      <c r="B1389" s="83" t="s">
        <v>4530</v>
      </c>
      <c r="C1389" s="82"/>
      <c r="D1389" s="83" t="s">
        <v>4530</v>
      </c>
      <c r="E1389" s="82">
        <v>46001.466041666667</v>
      </c>
      <c r="F1389" s="83" t="s">
        <v>4508</v>
      </c>
    </row>
    <row r="1390" spans="1:6" ht="25.5" x14ac:dyDescent="0.25">
      <c r="A1390" s="83" t="s">
        <v>4711</v>
      </c>
      <c r="B1390" s="83" t="s">
        <v>4530</v>
      </c>
      <c r="C1390" s="82"/>
      <c r="D1390" s="83" t="s">
        <v>4530</v>
      </c>
      <c r="E1390" s="82">
        <v>46001.465752314813</v>
      </c>
      <c r="F1390" s="83" t="s">
        <v>4505</v>
      </c>
    </row>
    <row r="1391" spans="1:6" ht="25.5" x14ac:dyDescent="0.25">
      <c r="A1391" s="83" t="s">
        <v>8340</v>
      </c>
      <c r="B1391" s="83" t="s">
        <v>4530</v>
      </c>
      <c r="C1391" s="82"/>
      <c r="D1391" s="83" t="s">
        <v>4530</v>
      </c>
      <c r="E1391" s="82">
        <v>46001.465185185189</v>
      </c>
      <c r="F1391" s="83" t="s">
        <v>4537</v>
      </c>
    </row>
    <row r="1392" spans="1:6" ht="25.5" x14ac:dyDescent="0.25">
      <c r="A1392" s="83" t="s">
        <v>9319</v>
      </c>
      <c r="B1392" s="83" t="s">
        <v>8341</v>
      </c>
      <c r="C1392" s="82">
        <v>46001.464629629627</v>
      </c>
      <c r="D1392" s="83" t="s">
        <v>4554</v>
      </c>
      <c r="E1392" s="82"/>
      <c r="F1392" s="83" t="s">
        <v>4530</v>
      </c>
    </row>
    <row r="1393" spans="1:6" ht="25.5" x14ac:dyDescent="0.25">
      <c r="A1393" s="83" t="s">
        <v>8342</v>
      </c>
      <c r="B1393" s="83" t="s">
        <v>4530</v>
      </c>
      <c r="C1393" s="82"/>
      <c r="D1393" s="83" t="s">
        <v>4530</v>
      </c>
      <c r="E1393" s="82">
        <v>46001.464467592596</v>
      </c>
      <c r="F1393" s="83" t="s">
        <v>4505</v>
      </c>
    </row>
    <row r="1394" spans="1:6" ht="25.5" x14ac:dyDescent="0.25">
      <c r="A1394" s="83" t="s">
        <v>9320</v>
      </c>
      <c r="B1394" s="83" t="s">
        <v>4669</v>
      </c>
      <c r="C1394" s="82">
        <v>46001.463553240741</v>
      </c>
      <c r="D1394" s="83" t="s">
        <v>4508</v>
      </c>
      <c r="E1394" s="82"/>
      <c r="F1394" s="83" t="s">
        <v>4530</v>
      </c>
    </row>
    <row r="1395" spans="1:6" ht="25.5" x14ac:dyDescent="0.25">
      <c r="A1395" s="83" t="s">
        <v>9321</v>
      </c>
      <c r="B1395" s="83" t="s">
        <v>8343</v>
      </c>
      <c r="C1395" s="82">
        <v>46001.461122685185</v>
      </c>
      <c r="D1395" s="83" t="s">
        <v>4505</v>
      </c>
      <c r="E1395" s="82"/>
      <c r="F1395" s="83" t="s">
        <v>4530</v>
      </c>
    </row>
    <row r="1396" spans="1:6" ht="25.5" x14ac:dyDescent="0.25">
      <c r="A1396" s="83" t="s">
        <v>8344</v>
      </c>
      <c r="B1396" s="83" t="s">
        <v>4530</v>
      </c>
      <c r="C1396" s="82"/>
      <c r="D1396" s="83" t="s">
        <v>4530</v>
      </c>
      <c r="E1396" s="82">
        <v>46001.460914351854</v>
      </c>
      <c r="F1396" s="83" t="s">
        <v>7</v>
      </c>
    </row>
    <row r="1397" spans="1:6" ht="25.5" x14ac:dyDescent="0.25">
      <c r="A1397" s="83" t="s">
        <v>9322</v>
      </c>
      <c r="B1397" s="83" t="s">
        <v>8346</v>
      </c>
      <c r="C1397" s="82">
        <v>46001.456296296295</v>
      </c>
      <c r="D1397" s="83" t="s">
        <v>4505</v>
      </c>
      <c r="E1397" s="82"/>
      <c r="F1397" s="83" t="s">
        <v>4530</v>
      </c>
    </row>
    <row r="1398" spans="1:6" ht="25.5" x14ac:dyDescent="0.25">
      <c r="A1398" s="83" t="s">
        <v>9323</v>
      </c>
      <c r="B1398" s="83" t="s">
        <v>8348</v>
      </c>
      <c r="C1398" s="82">
        <v>46001.455891203703</v>
      </c>
      <c r="D1398" s="83" t="s">
        <v>4505</v>
      </c>
      <c r="E1398" s="82"/>
      <c r="F1398" s="83" t="s">
        <v>4530</v>
      </c>
    </row>
    <row r="1399" spans="1:6" ht="25.5" x14ac:dyDescent="0.25">
      <c r="A1399" s="83" t="s">
        <v>9324</v>
      </c>
      <c r="B1399" s="83" t="s">
        <v>8350</v>
      </c>
      <c r="C1399" s="82">
        <v>46001.455509259256</v>
      </c>
      <c r="D1399" s="83" t="s">
        <v>4505</v>
      </c>
      <c r="E1399" s="82"/>
      <c r="F1399" s="83" t="s">
        <v>4530</v>
      </c>
    </row>
    <row r="1400" spans="1:6" ht="25.5" x14ac:dyDescent="0.25">
      <c r="A1400" s="83" t="s">
        <v>9325</v>
      </c>
      <c r="B1400" s="83" t="s">
        <v>8351</v>
      </c>
      <c r="C1400" s="82">
        <v>46001.455370370371</v>
      </c>
      <c r="D1400" s="83" t="s">
        <v>4505</v>
      </c>
      <c r="E1400" s="82"/>
      <c r="F1400" s="83" t="s">
        <v>4530</v>
      </c>
    </row>
    <row r="1401" spans="1:6" ht="25.5" x14ac:dyDescent="0.25">
      <c r="A1401" s="83" t="s">
        <v>8352</v>
      </c>
      <c r="B1401" s="83" t="s">
        <v>4530</v>
      </c>
      <c r="C1401" s="82"/>
      <c r="D1401" s="83" t="s">
        <v>4530</v>
      </c>
      <c r="E1401" s="82">
        <v>46001.455347222225</v>
      </c>
      <c r="F1401" s="83" t="s">
        <v>13</v>
      </c>
    </row>
    <row r="1402" spans="1:6" ht="25.5" x14ac:dyDescent="0.25">
      <c r="A1402" s="83" t="s">
        <v>8353</v>
      </c>
      <c r="B1402" s="83" t="s">
        <v>4530</v>
      </c>
      <c r="C1402" s="82">
        <v>46001.454456018517</v>
      </c>
      <c r="D1402" s="83" t="s">
        <v>4504</v>
      </c>
      <c r="E1402" s="82">
        <v>46001.454456018517</v>
      </c>
      <c r="F1402" s="83" t="s">
        <v>4504</v>
      </c>
    </row>
    <row r="1403" spans="1:6" ht="25.5" x14ac:dyDescent="0.25">
      <c r="A1403" s="83" t="s">
        <v>8354</v>
      </c>
      <c r="B1403" s="83" t="s">
        <v>4530</v>
      </c>
      <c r="C1403" s="82"/>
      <c r="D1403" s="83" t="s">
        <v>4530</v>
      </c>
      <c r="E1403" s="82">
        <v>46001.45349537037</v>
      </c>
      <c r="F1403" s="83" t="s">
        <v>4505</v>
      </c>
    </row>
    <row r="1404" spans="1:6" ht="25.5" x14ac:dyDescent="0.25">
      <c r="A1404" s="83" t="s">
        <v>5833</v>
      </c>
      <c r="B1404" s="83" t="s">
        <v>4530</v>
      </c>
      <c r="C1404" s="82"/>
      <c r="D1404" s="83" t="s">
        <v>4530</v>
      </c>
      <c r="E1404" s="82">
        <v>46001.449143518519</v>
      </c>
      <c r="F1404" s="83" t="s">
        <v>4505</v>
      </c>
    </row>
    <row r="1405" spans="1:6" ht="25.5" x14ac:dyDescent="0.25">
      <c r="A1405" s="83" t="s">
        <v>8357</v>
      </c>
      <c r="B1405" s="83" t="s">
        <v>4530</v>
      </c>
      <c r="C1405" s="82"/>
      <c r="D1405" s="83" t="s">
        <v>4530</v>
      </c>
      <c r="E1405" s="82">
        <v>46001.448912037034</v>
      </c>
      <c r="F1405" s="83" t="s">
        <v>4537</v>
      </c>
    </row>
    <row r="1406" spans="1:6" ht="25.5" x14ac:dyDescent="0.25">
      <c r="A1406" s="83" t="s">
        <v>5912</v>
      </c>
      <c r="B1406" s="83" t="s">
        <v>4530</v>
      </c>
      <c r="C1406" s="82"/>
      <c r="D1406" s="83" t="s">
        <v>4530</v>
      </c>
      <c r="E1406" s="82">
        <v>46001.447546296295</v>
      </c>
      <c r="F1406" s="83" t="s">
        <v>4505</v>
      </c>
    </row>
    <row r="1407" spans="1:6" ht="25.5" x14ac:dyDescent="0.25">
      <c r="A1407" s="83" t="s">
        <v>9326</v>
      </c>
      <c r="B1407" s="83" t="s">
        <v>4673</v>
      </c>
      <c r="C1407" s="82">
        <v>46001.442499999997</v>
      </c>
      <c r="D1407" s="83" t="s">
        <v>4516</v>
      </c>
      <c r="E1407" s="82"/>
      <c r="F1407" s="83" t="s">
        <v>4530</v>
      </c>
    </row>
    <row r="1408" spans="1:6" ht="25.5" x14ac:dyDescent="0.25">
      <c r="A1408" s="83" t="s">
        <v>9327</v>
      </c>
      <c r="B1408" s="83" t="s">
        <v>8361</v>
      </c>
      <c r="C1408" s="82">
        <v>46001.43822916667</v>
      </c>
      <c r="D1408" s="83" t="s">
        <v>4541</v>
      </c>
      <c r="E1408" s="82"/>
      <c r="F1408" s="83" t="s">
        <v>4530</v>
      </c>
    </row>
    <row r="1409" spans="1:6" ht="25.5" x14ac:dyDescent="0.25">
      <c r="A1409" s="83" t="s">
        <v>9328</v>
      </c>
      <c r="B1409" s="83" t="s">
        <v>8360</v>
      </c>
      <c r="C1409" s="82">
        <v>46001.43822916667</v>
      </c>
      <c r="D1409" s="83" t="s">
        <v>4739</v>
      </c>
      <c r="E1409" s="82"/>
      <c r="F1409" s="83" t="s">
        <v>4530</v>
      </c>
    </row>
    <row r="1410" spans="1:6" ht="25.5" x14ac:dyDescent="0.25">
      <c r="A1410" s="83" t="s">
        <v>8362</v>
      </c>
      <c r="B1410" s="83" t="s">
        <v>4530</v>
      </c>
      <c r="C1410" s="82"/>
      <c r="D1410" s="83" t="s">
        <v>4530</v>
      </c>
      <c r="E1410" s="82">
        <v>46001.4374537037</v>
      </c>
      <c r="F1410" s="83" t="s">
        <v>12</v>
      </c>
    </row>
    <row r="1411" spans="1:6" ht="25.5" x14ac:dyDescent="0.25">
      <c r="A1411" s="83" t="s">
        <v>8363</v>
      </c>
      <c r="B1411" s="83" t="s">
        <v>4530</v>
      </c>
      <c r="C1411" s="82">
        <v>46001.436631944445</v>
      </c>
      <c r="D1411" s="83" t="s">
        <v>4504</v>
      </c>
      <c r="E1411" s="82">
        <v>46001.436631944445</v>
      </c>
      <c r="F1411" s="83" t="s">
        <v>4504</v>
      </c>
    </row>
    <row r="1412" spans="1:6" ht="25.5" x14ac:dyDescent="0.25">
      <c r="A1412" s="83" t="s">
        <v>8364</v>
      </c>
      <c r="B1412" s="83" t="s">
        <v>4530</v>
      </c>
      <c r="C1412" s="82"/>
      <c r="D1412" s="83" t="s">
        <v>4530</v>
      </c>
      <c r="E1412" s="82">
        <v>46001.43540509259</v>
      </c>
      <c r="F1412" s="83" t="s">
        <v>6</v>
      </c>
    </row>
    <row r="1413" spans="1:6" ht="25.5" x14ac:dyDescent="0.25">
      <c r="A1413" s="83" t="s">
        <v>8365</v>
      </c>
      <c r="B1413" s="83" t="s">
        <v>4530</v>
      </c>
      <c r="C1413" s="82"/>
      <c r="D1413" s="83" t="s">
        <v>4530</v>
      </c>
      <c r="E1413" s="82">
        <v>46001.434166666666</v>
      </c>
      <c r="F1413" s="83" t="s">
        <v>12</v>
      </c>
    </row>
    <row r="1414" spans="1:6" ht="25.5" x14ac:dyDescent="0.25">
      <c r="A1414" s="83" t="s">
        <v>8367</v>
      </c>
      <c r="B1414" s="83" t="s">
        <v>4530</v>
      </c>
      <c r="C1414" s="82"/>
      <c r="D1414" s="83" t="s">
        <v>4530</v>
      </c>
      <c r="E1414" s="82">
        <v>46001.416331018518</v>
      </c>
      <c r="F1414" s="83" t="s">
        <v>9329</v>
      </c>
    </row>
    <row r="1415" spans="1:6" ht="25.5" x14ac:dyDescent="0.25">
      <c r="A1415" s="83" t="s">
        <v>8368</v>
      </c>
      <c r="B1415" s="83" t="s">
        <v>4530</v>
      </c>
      <c r="C1415" s="82"/>
      <c r="D1415" s="83" t="s">
        <v>4530</v>
      </c>
      <c r="E1415" s="82">
        <v>46001.409618055557</v>
      </c>
      <c r="F1415" s="83" t="s">
        <v>12</v>
      </c>
    </row>
    <row r="1416" spans="1:6" ht="25.5" x14ac:dyDescent="0.25">
      <c r="A1416" s="83" t="s">
        <v>8369</v>
      </c>
      <c r="B1416" s="83" t="s">
        <v>4530</v>
      </c>
      <c r="C1416" s="82"/>
      <c r="D1416" s="83" t="s">
        <v>4530</v>
      </c>
      <c r="E1416" s="82">
        <v>46001.407395833332</v>
      </c>
      <c r="F1416" s="83" t="s">
        <v>12</v>
      </c>
    </row>
    <row r="1417" spans="1:6" ht="25.5" x14ac:dyDescent="0.25">
      <c r="A1417" s="83" t="s">
        <v>9330</v>
      </c>
      <c r="B1417" s="83" t="s">
        <v>8370</v>
      </c>
      <c r="C1417" s="82">
        <v>46001.431643518517</v>
      </c>
      <c r="D1417" s="83" t="s">
        <v>4513</v>
      </c>
      <c r="E1417" s="82"/>
      <c r="F1417" s="83" t="s">
        <v>4530</v>
      </c>
    </row>
    <row r="1418" spans="1:6" ht="25.5" x14ac:dyDescent="0.25">
      <c r="A1418" s="83" t="s">
        <v>9331</v>
      </c>
      <c r="B1418" s="83" t="s">
        <v>8372</v>
      </c>
      <c r="C1418" s="82">
        <v>46001.429479166669</v>
      </c>
      <c r="D1418" s="83" t="s">
        <v>7</v>
      </c>
      <c r="E1418" s="82"/>
      <c r="F1418" s="83" t="s">
        <v>4530</v>
      </c>
    </row>
    <row r="1419" spans="1:6" ht="25.5" x14ac:dyDescent="0.25">
      <c r="A1419" s="83" t="s">
        <v>9332</v>
      </c>
      <c r="B1419" s="83" t="s">
        <v>8373</v>
      </c>
      <c r="C1419" s="82">
        <v>46001.429166666669</v>
      </c>
      <c r="D1419" s="83" t="s">
        <v>12</v>
      </c>
      <c r="E1419" s="82"/>
      <c r="F1419" s="83" t="s">
        <v>4530</v>
      </c>
    </row>
    <row r="1420" spans="1:6" ht="25.5" x14ac:dyDescent="0.25">
      <c r="A1420" s="83" t="s">
        <v>8374</v>
      </c>
      <c r="B1420" s="83" t="s">
        <v>4530</v>
      </c>
      <c r="C1420" s="82"/>
      <c r="D1420" s="83" t="s">
        <v>4530</v>
      </c>
      <c r="E1420" s="82">
        <v>46001.422974537039</v>
      </c>
      <c r="F1420" s="83" t="s">
        <v>4555</v>
      </c>
    </row>
    <row r="1421" spans="1:6" ht="25.5" x14ac:dyDescent="0.25">
      <c r="A1421" s="83" t="s">
        <v>8375</v>
      </c>
      <c r="B1421" s="83" t="s">
        <v>4530</v>
      </c>
      <c r="C1421" s="82"/>
      <c r="D1421" s="83" t="s">
        <v>4530</v>
      </c>
      <c r="E1421" s="82">
        <v>46001.425127314818</v>
      </c>
      <c r="F1421" s="83" t="s">
        <v>12</v>
      </c>
    </row>
    <row r="1422" spans="1:6" ht="25.5" x14ac:dyDescent="0.25">
      <c r="A1422" s="83" t="s">
        <v>8376</v>
      </c>
      <c r="B1422" s="83" t="s">
        <v>4530</v>
      </c>
      <c r="C1422" s="82"/>
      <c r="D1422" s="83" t="s">
        <v>4530</v>
      </c>
      <c r="E1422" s="82">
        <v>46001.42454861111</v>
      </c>
      <c r="F1422" s="83" t="s">
        <v>6</v>
      </c>
    </row>
    <row r="1423" spans="1:6" ht="25.5" x14ac:dyDescent="0.25">
      <c r="A1423" s="83" t="s">
        <v>8378</v>
      </c>
      <c r="B1423" s="83" t="s">
        <v>4530</v>
      </c>
      <c r="C1423" s="82"/>
      <c r="D1423" s="83" t="s">
        <v>4530</v>
      </c>
      <c r="E1423" s="82">
        <v>46001.421585648146</v>
      </c>
      <c r="F1423" s="83" t="s">
        <v>6</v>
      </c>
    </row>
    <row r="1424" spans="1:6" ht="25.5" x14ac:dyDescent="0.25">
      <c r="A1424" s="83" t="s">
        <v>8379</v>
      </c>
      <c r="B1424" s="83" t="s">
        <v>4530</v>
      </c>
      <c r="C1424" s="82"/>
      <c r="D1424" s="83" t="s">
        <v>4530</v>
      </c>
      <c r="E1424" s="82">
        <v>46001.420289351852</v>
      </c>
      <c r="F1424" s="83" t="s">
        <v>6</v>
      </c>
    </row>
    <row r="1425" spans="1:6" ht="25.5" x14ac:dyDescent="0.25">
      <c r="A1425" s="83" t="s">
        <v>8381</v>
      </c>
      <c r="B1425" s="83" t="s">
        <v>4530</v>
      </c>
      <c r="C1425" s="82"/>
      <c r="D1425" s="83" t="s">
        <v>4530</v>
      </c>
      <c r="E1425" s="82">
        <v>46001.41982638889</v>
      </c>
      <c r="F1425" s="83" t="s">
        <v>6617</v>
      </c>
    </row>
    <row r="1426" spans="1:6" ht="25.5" x14ac:dyDescent="0.25">
      <c r="A1426" s="83" t="s">
        <v>8382</v>
      </c>
      <c r="B1426" s="83" t="s">
        <v>4530</v>
      </c>
      <c r="C1426" s="82"/>
      <c r="D1426" s="83" t="s">
        <v>4530</v>
      </c>
      <c r="E1426" s="82">
        <v>46001.419456018521</v>
      </c>
      <c r="F1426" s="83" t="s">
        <v>6</v>
      </c>
    </row>
    <row r="1427" spans="1:6" ht="25.5" x14ac:dyDescent="0.25">
      <c r="A1427" s="83" t="s">
        <v>9333</v>
      </c>
      <c r="B1427" s="83" t="s">
        <v>5949</v>
      </c>
      <c r="C1427" s="82">
        <v>46001.417766203704</v>
      </c>
      <c r="D1427" s="83" t="s">
        <v>4762</v>
      </c>
      <c r="E1427" s="82"/>
      <c r="F1427" s="83" t="s">
        <v>4530</v>
      </c>
    </row>
    <row r="1428" spans="1:6" ht="25.5" x14ac:dyDescent="0.25">
      <c r="A1428" s="83" t="s">
        <v>8383</v>
      </c>
      <c r="B1428" s="83" t="s">
        <v>4530</v>
      </c>
      <c r="C1428" s="82"/>
      <c r="D1428" s="83" t="s">
        <v>4530</v>
      </c>
      <c r="E1428" s="82">
        <v>46001.417175925926</v>
      </c>
      <c r="F1428" s="83" t="s">
        <v>12</v>
      </c>
    </row>
    <row r="1429" spans="1:6" ht="25.5" x14ac:dyDescent="0.25">
      <c r="A1429" s="83" t="s">
        <v>8384</v>
      </c>
      <c r="B1429" s="83" t="s">
        <v>4530</v>
      </c>
      <c r="C1429" s="82"/>
      <c r="D1429" s="83" t="s">
        <v>4530</v>
      </c>
      <c r="E1429" s="82">
        <v>46001.416875000003</v>
      </c>
      <c r="F1429" s="83" t="s">
        <v>7</v>
      </c>
    </row>
    <row r="1430" spans="1:6" ht="25.5" x14ac:dyDescent="0.25">
      <c r="A1430" s="83" t="s">
        <v>8387</v>
      </c>
      <c r="B1430" s="83" t="s">
        <v>4530</v>
      </c>
      <c r="C1430" s="82"/>
      <c r="D1430" s="83" t="s">
        <v>4530</v>
      </c>
      <c r="E1430" s="82">
        <v>46001.412766203706</v>
      </c>
      <c r="F1430" s="83" t="s">
        <v>7</v>
      </c>
    </row>
    <row r="1431" spans="1:6" ht="25.5" x14ac:dyDescent="0.25">
      <c r="A1431" s="83" t="s">
        <v>9334</v>
      </c>
      <c r="B1431" s="83" t="s">
        <v>8388</v>
      </c>
      <c r="C1431" s="82">
        <v>46001.411585648151</v>
      </c>
      <c r="D1431" s="83" t="s">
        <v>4508</v>
      </c>
      <c r="E1431" s="82"/>
      <c r="F1431" s="83" t="s">
        <v>4530</v>
      </c>
    </row>
    <row r="1432" spans="1:6" ht="25.5" x14ac:dyDescent="0.25">
      <c r="A1432" s="83" t="s">
        <v>8389</v>
      </c>
      <c r="B1432" s="83" t="s">
        <v>4530</v>
      </c>
      <c r="C1432" s="82"/>
      <c r="D1432" s="83" t="s">
        <v>4530</v>
      </c>
      <c r="E1432" s="82">
        <v>46001.41134259259</v>
      </c>
      <c r="F1432" s="83" t="s">
        <v>4505</v>
      </c>
    </row>
    <row r="1433" spans="1:6" ht="25.5" x14ac:dyDescent="0.25">
      <c r="A1433" s="83" t="s">
        <v>9335</v>
      </c>
      <c r="B1433" s="83" t="s">
        <v>8390</v>
      </c>
      <c r="C1433" s="82">
        <v>46001.411076388889</v>
      </c>
      <c r="D1433" s="83" t="s">
        <v>4508</v>
      </c>
      <c r="E1433" s="82"/>
      <c r="F1433" s="83" t="s">
        <v>4530</v>
      </c>
    </row>
    <row r="1434" spans="1:6" ht="25.5" x14ac:dyDescent="0.25">
      <c r="A1434" s="83" t="s">
        <v>8392</v>
      </c>
      <c r="B1434" s="83" t="s">
        <v>4530</v>
      </c>
      <c r="C1434" s="82"/>
      <c r="D1434" s="83" t="s">
        <v>4530</v>
      </c>
      <c r="E1434" s="82">
        <v>46001.410798611112</v>
      </c>
      <c r="F1434" s="83" t="s">
        <v>4505</v>
      </c>
    </row>
    <row r="1435" spans="1:6" ht="25.5" x14ac:dyDescent="0.25">
      <c r="A1435" s="83" t="s">
        <v>9336</v>
      </c>
      <c r="B1435" s="83" t="s">
        <v>8401</v>
      </c>
      <c r="C1435" s="82">
        <v>46001.407361111109</v>
      </c>
      <c r="D1435" s="83" t="s">
        <v>4508</v>
      </c>
      <c r="E1435" s="82"/>
      <c r="F1435" s="83" t="s">
        <v>4530</v>
      </c>
    </row>
    <row r="1436" spans="1:6" ht="25.5" x14ac:dyDescent="0.25">
      <c r="A1436" s="83" t="s">
        <v>8402</v>
      </c>
      <c r="B1436" s="83" t="s">
        <v>4530</v>
      </c>
      <c r="C1436" s="82"/>
      <c r="D1436" s="83" t="s">
        <v>4530</v>
      </c>
      <c r="E1436" s="82">
        <v>46001.407175925924</v>
      </c>
      <c r="F1436" s="83" t="s">
        <v>12</v>
      </c>
    </row>
    <row r="1437" spans="1:6" ht="25.5" x14ac:dyDescent="0.25">
      <c r="A1437" s="83" t="s">
        <v>9337</v>
      </c>
      <c r="B1437" s="83" t="s">
        <v>8403</v>
      </c>
      <c r="C1437" s="82">
        <v>46001.406817129631</v>
      </c>
      <c r="D1437" s="83" t="s">
        <v>4508</v>
      </c>
      <c r="E1437" s="82"/>
      <c r="F1437" s="83" t="s">
        <v>4530</v>
      </c>
    </row>
    <row r="1438" spans="1:6" ht="25.5" x14ac:dyDescent="0.25">
      <c r="A1438" s="83" t="s">
        <v>9338</v>
      </c>
      <c r="B1438" s="83" t="s">
        <v>8404</v>
      </c>
      <c r="C1438" s="82">
        <v>46001.406574074077</v>
      </c>
      <c r="D1438" s="83" t="s">
        <v>4538</v>
      </c>
      <c r="E1438" s="82"/>
      <c r="F1438" s="83" t="s">
        <v>4530</v>
      </c>
    </row>
    <row r="1439" spans="1:6" ht="25.5" x14ac:dyDescent="0.25">
      <c r="A1439" s="83" t="s">
        <v>4580</v>
      </c>
      <c r="B1439" s="83" t="s">
        <v>4530</v>
      </c>
      <c r="C1439" s="82"/>
      <c r="D1439" s="83" t="s">
        <v>4530</v>
      </c>
      <c r="E1439" s="82">
        <v>46001.379293981481</v>
      </c>
      <c r="F1439" s="83" t="s">
        <v>4505</v>
      </c>
    </row>
    <row r="1440" spans="1:6" ht="25.5" x14ac:dyDescent="0.25">
      <c r="A1440" s="83" t="s">
        <v>9339</v>
      </c>
      <c r="B1440" s="83" t="s">
        <v>8405</v>
      </c>
      <c r="C1440" s="82">
        <v>46001.405659722222</v>
      </c>
      <c r="D1440" s="83" t="s">
        <v>4508</v>
      </c>
      <c r="E1440" s="82"/>
      <c r="F1440" s="83" t="s">
        <v>4530</v>
      </c>
    </row>
    <row r="1441" spans="1:6" ht="25.5" x14ac:dyDescent="0.25">
      <c r="A1441" s="83" t="s">
        <v>9340</v>
      </c>
      <c r="B1441" s="83" t="s">
        <v>8406</v>
      </c>
      <c r="C1441" s="82">
        <v>46001.405324074076</v>
      </c>
      <c r="D1441" s="83" t="s">
        <v>12</v>
      </c>
      <c r="E1441" s="82"/>
      <c r="F1441" s="83" t="s">
        <v>4530</v>
      </c>
    </row>
    <row r="1442" spans="1:6" ht="25.5" x14ac:dyDescent="0.25">
      <c r="A1442" s="83" t="s">
        <v>9341</v>
      </c>
      <c r="B1442" s="83" t="s">
        <v>8408</v>
      </c>
      <c r="C1442" s="82">
        <v>46001.404895833337</v>
      </c>
      <c r="D1442" s="83" t="s">
        <v>4505</v>
      </c>
      <c r="E1442" s="82"/>
      <c r="F1442" s="83" t="s">
        <v>4530</v>
      </c>
    </row>
    <row r="1443" spans="1:6" ht="25.5" x14ac:dyDescent="0.25">
      <c r="A1443" s="83" t="s">
        <v>9342</v>
      </c>
      <c r="B1443" s="83" t="s">
        <v>8410</v>
      </c>
      <c r="C1443" s="82">
        <v>46001.404062499998</v>
      </c>
      <c r="D1443" s="83" t="s">
        <v>4508</v>
      </c>
      <c r="E1443" s="82"/>
      <c r="F1443" s="83" t="s">
        <v>4530</v>
      </c>
    </row>
    <row r="1444" spans="1:6" ht="25.5" x14ac:dyDescent="0.25">
      <c r="A1444" s="83" t="s">
        <v>8412</v>
      </c>
      <c r="B1444" s="83" t="s">
        <v>4530</v>
      </c>
      <c r="C1444" s="82"/>
      <c r="D1444" s="83" t="s">
        <v>4530</v>
      </c>
      <c r="E1444" s="82">
        <v>46001.403032407405</v>
      </c>
      <c r="F1444" s="83" t="s">
        <v>4516</v>
      </c>
    </row>
    <row r="1445" spans="1:6" ht="25.5" x14ac:dyDescent="0.25">
      <c r="A1445" s="83" t="s">
        <v>9343</v>
      </c>
      <c r="B1445" s="83" t="s">
        <v>8413</v>
      </c>
      <c r="C1445" s="82">
        <v>46001.402905092589</v>
      </c>
      <c r="D1445" s="83" t="s">
        <v>4505</v>
      </c>
      <c r="E1445" s="82"/>
      <c r="F1445" s="83" t="s">
        <v>4530</v>
      </c>
    </row>
    <row r="1446" spans="1:6" ht="25.5" x14ac:dyDescent="0.25">
      <c r="A1446" s="83" t="s">
        <v>5632</v>
      </c>
      <c r="B1446" s="83" t="s">
        <v>4530</v>
      </c>
      <c r="C1446" s="82"/>
      <c r="D1446" s="83" t="s">
        <v>4530</v>
      </c>
      <c r="E1446" s="82">
        <v>46001.402025462965</v>
      </c>
      <c r="F1446" s="83" t="s">
        <v>5003</v>
      </c>
    </row>
    <row r="1447" spans="1:6" ht="25.5" x14ac:dyDescent="0.25">
      <c r="A1447" s="83" t="s">
        <v>8416</v>
      </c>
      <c r="B1447" s="83" t="s">
        <v>4530</v>
      </c>
      <c r="C1447" s="82"/>
      <c r="D1447" s="83" t="s">
        <v>4530</v>
      </c>
      <c r="E1447" s="82">
        <v>46001.401250000003</v>
      </c>
      <c r="F1447" s="83" t="s">
        <v>11</v>
      </c>
    </row>
    <row r="1448" spans="1:6" ht="25.5" x14ac:dyDescent="0.25">
      <c r="A1448" s="83" t="s">
        <v>4731</v>
      </c>
      <c r="B1448" s="83" t="s">
        <v>4530</v>
      </c>
      <c r="C1448" s="82"/>
      <c r="D1448" s="83" t="s">
        <v>4530</v>
      </c>
      <c r="E1448" s="82">
        <v>46001.3984375</v>
      </c>
      <c r="F1448" s="83" t="s">
        <v>4505</v>
      </c>
    </row>
    <row r="1449" spans="1:6" ht="25.5" x14ac:dyDescent="0.25">
      <c r="A1449" s="83" t="s">
        <v>9344</v>
      </c>
      <c r="B1449" s="83" t="s">
        <v>4988</v>
      </c>
      <c r="C1449" s="82">
        <v>46001.398530092592</v>
      </c>
      <c r="D1449" s="83" t="s">
        <v>4505</v>
      </c>
      <c r="E1449" s="82"/>
      <c r="F1449" s="83" t="s">
        <v>4530</v>
      </c>
    </row>
    <row r="1450" spans="1:6" ht="25.5" x14ac:dyDescent="0.25">
      <c r="A1450" s="83" t="s">
        <v>9345</v>
      </c>
      <c r="B1450" s="83" t="s">
        <v>5655</v>
      </c>
      <c r="C1450" s="82">
        <v>46001.397557870368</v>
      </c>
      <c r="D1450" s="83" t="s">
        <v>4558</v>
      </c>
      <c r="E1450" s="82"/>
      <c r="F1450" s="83" t="s">
        <v>4530</v>
      </c>
    </row>
    <row r="1451" spans="1:6" ht="25.5" x14ac:dyDescent="0.25">
      <c r="A1451" s="83" t="s">
        <v>9346</v>
      </c>
      <c r="B1451" s="83" t="s">
        <v>8417</v>
      </c>
      <c r="C1451" s="82">
        <v>46001.39702546296</v>
      </c>
      <c r="D1451" s="83" t="s">
        <v>4505</v>
      </c>
      <c r="E1451" s="82"/>
      <c r="F1451" s="83" t="s">
        <v>4530</v>
      </c>
    </row>
    <row r="1452" spans="1:6" ht="25.5" x14ac:dyDescent="0.25">
      <c r="A1452" s="83" t="s">
        <v>9347</v>
      </c>
      <c r="B1452" s="83" t="s">
        <v>5184</v>
      </c>
      <c r="C1452" s="82">
        <v>46001.396168981482</v>
      </c>
      <c r="D1452" s="83" t="s">
        <v>4505</v>
      </c>
      <c r="E1452" s="82"/>
      <c r="F1452" s="83" t="s">
        <v>4530</v>
      </c>
    </row>
    <row r="1453" spans="1:6" ht="25.5" x14ac:dyDescent="0.25">
      <c r="A1453" s="83" t="s">
        <v>9348</v>
      </c>
      <c r="B1453" s="83" t="s">
        <v>5194</v>
      </c>
      <c r="C1453" s="82">
        <v>46001.396041666667</v>
      </c>
      <c r="D1453" s="83" t="s">
        <v>4505</v>
      </c>
      <c r="E1453" s="82"/>
      <c r="F1453" s="83" t="s">
        <v>4530</v>
      </c>
    </row>
    <row r="1454" spans="1:6" ht="25.5" x14ac:dyDescent="0.25">
      <c r="A1454" s="83" t="s">
        <v>9349</v>
      </c>
      <c r="B1454" s="83" t="s">
        <v>6057</v>
      </c>
      <c r="C1454" s="82">
        <v>46001.394212962965</v>
      </c>
      <c r="D1454" s="83" t="s">
        <v>4505</v>
      </c>
      <c r="E1454" s="82"/>
      <c r="F1454" s="83" t="s">
        <v>4530</v>
      </c>
    </row>
    <row r="1455" spans="1:6" ht="25.5" x14ac:dyDescent="0.25">
      <c r="A1455" s="83" t="s">
        <v>9350</v>
      </c>
      <c r="B1455" s="83" t="s">
        <v>8418</v>
      </c>
      <c r="C1455" s="82">
        <v>46001.394166666665</v>
      </c>
      <c r="D1455" s="83" t="s">
        <v>4508</v>
      </c>
      <c r="E1455" s="82"/>
      <c r="F1455" s="83" t="s">
        <v>4530</v>
      </c>
    </row>
    <row r="1456" spans="1:6" ht="25.5" x14ac:dyDescent="0.25">
      <c r="A1456" s="83" t="s">
        <v>9351</v>
      </c>
      <c r="B1456" s="83" t="s">
        <v>8419</v>
      </c>
      <c r="C1456" s="82">
        <v>46001.393541666665</v>
      </c>
      <c r="D1456" s="83" t="s">
        <v>4508</v>
      </c>
      <c r="E1456" s="82"/>
      <c r="F1456" s="83" t="s">
        <v>4530</v>
      </c>
    </row>
    <row r="1457" spans="1:6" ht="25.5" x14ac:dyDescent="0.25">
      <c r="A1457" s="83" t="s">
        <v>8420</v>
      </c>
      <c r="B1457" s="83" t="s">
        <v>4530</v>
      </c>
      <c r="C1457" s="82"/>
      <c r="D1457" s="83" t="s">
        <v>4530</v>
      </c>
      <c r="E1457" s="82">
        <v>46001.392905092594</v>
      </c>
      <c r="F1457" s="83" t="s">
        <v>4505</v>
      </c>
    </row>
    <row r="1458" spans="1:6" ht="25.5" x14ac:dyDescent="0.25">
      <c r="A1458" s="83" t="s">
        <v>8422</v>
      </c>
      <c r="B1458" s="83" t="s">
        <v>4530</v>
      </c>
      <c r="C1458" s="82"/>
      <c r="D1458" s="83" t="s">
        <v>4530</v>
      </c>
      <c r="E1458" s="82">
        <v>46001.392523148148</v>
      </c>
      <c r="F1458" s="83" t="s">
        <v>13</v>
      </c>
    </row>
    <row r="1459" spans="1:6" ht="25.5" x14ac:dyDescent="0.25">
      <c r="A1459" s="83" t="s">
        <v>8423</v>
      </c>
      <c r="B1459" s="83" t="s">
        <v>4530</v>
      </c>
      <c r="C1459" s="82"/>
      <c r="D1459" s="83" t="s">
        <v>4530</v>
      </c>
      <c r="E1459" s="82">
        <v>46001.392280092594</v>
      </c>
      <c r="F1459" s="83" t="s">
        <v>4505</v>
      </c>
    </row>
    <row r="1460" spans="1:6" ht="25.5" x14ac:dyDescent="0.25">
      <c r="A1460" s="83" t="s">
        <v>5364</v>
      </c>
      <c r="B1460" s="83" t="s">
        <v>4530</v>
      </c>
      <c r="C1460" s="82"/>
      <c r="D1460" s="83" t="s">
        <v>4530</v>
      </c>
      <c r="E1460" s="82">
        <v>46001.390810185185</v>
      </c>
      <c r="F1460" s="83" t="s">
        <v>4505</v>
      </c>
    </row>
    <row r="1461" spans="1:6" ht="25.5" x14ac:dyDescent="0.25">
      <c r="A1461" s="83" t="s">
        <v>5195</v>
      </c>
      <c r="B1461" s="83" t="s">
        <v>4530</v>
      </c>
      <c r="C1461" s="82"/>
      <c r="D1461" s="83" t="s">
        <v>4530</v>
      </c>
      <c r="E1461" s="82">
        <v>46001.388553240744</v>
      </c>
      <c r="F1461" s="83" t="s">
        <v>4505</v>
      </c>
    </row>
    <row r="1462" spans="1:6" ht="25.5" x14ac:dyDescent="0.25">
      <c r="A1462" s="83" t="s">
        <v>9352</v>
      </c>
      <c r="B1462" s="83" t="s">
        <v>5227</v>
      </c>
      <c r="C1462" s="82">
        <v>46001.385925925926</v>
      </c>
      <c r="D1462" s="83" t="s">
        <v>4505</v>
      </c>
      <c r="E1462" s="82"/>
      <c r="F1462" s="83" t="s">
        <v>4530</v>
      </c>
    </row>
    <row r="1463" spans="1:6" ht="25.5" x14ac:dyDescent="0.25">
      <c r="A1463" s="83" t="s">
        <v>8426</v>
      </c>
      <c r="B1463" s="83" t="s">
        <v>4530</v>
      </c>
      <c r="C1463" s="82"/>
      <c r="D1463" s="83" t="s">
        <v>4530</v>
      </c>
      <c r="E1463" s="82">
        <v>46001.385775462964</v>
      </c>
      <c r="F1463" s="83" t="s">
        <v>11</v>
      </c>
    </row>
    <row r="1464" spans="1:6" ht="25.5" x14ac:dyDescent="0.25">
      <c r="A1464" s="83" t="s">
        <v>9353</v>
      </c>
      <c r="B1464" s="83" t="s">
        <v>4947</v>
      </c>
      <c r="C1464" s="82">
        <v>46001.384143518517</v>
      </c>
      <c r="D1464" s="83" t="s">
        <v>4505</v>
      </c>
      <c r="E1464" s="82"/>
      <c r="F1464" s="83" t="s">
        <v>4530</v>
      </c>
    </row>
    <row r="1465" spans="1:6" ht="25.5" x14ac:dyDescent="0.25">
      <c r="A1465" s="83" t="s">
        <v>9354</v>
      </c>
      <c r="B1465" s="83" t="s">
        <v>4965</v>
      </c>
      <c r="C1465" s="82">
        <v>46001.382268518515</v>
      </c>
      <c r="D1465" s="83" t="s">
        <v>4505</v>
      </c>
      <c r="E1465" s="82"/>
      <c r="F1465" s="83" t="s">
        <v>4530</v>
      </c>
    </row>
    <row r="1466" spans="1:6" ht="25.5" x14ac:dyDescent="0.25">
      <c r="A1466" s="83" t="s">
        <v>9355</v>
      </c>
      <c r="B1466" s="83" t="s">
        <v>4954</v>
      </c>
      <c r="C1466" s="82">
        <v>46001.381724537037</v>
      </c>
      <c r="D1466" s="83" t="s">
        <v>4505</v>
      </c>
      <c r="E1466" s="82"/>
      <c r="F1466" s="83" t="s">
        <v>4530</v>
      </c>
    </row>
    <row r="1467" spans="1:6" ht="25.5" x14ac:dyDescent="0.25">
      <c r="A1467" s="83" t="s">
        <v>4583</v>
      </c>
      <c r="B1467" s="83" t="s">
        <v>4530</v>
      </c>
      <c r="C1467" s="82"/>
      <c r="D1467" s="83" t="s">
        <v>4530</v>
      </c>
      <c r="E1467" s="82">
        <v>46001.379988425928</v>
      </c>
      <c r="F1467" s="83" t="s">
        <v>4505</v>
      </c>
    </row>
    <row r="1468" spans="1:6" ht="25.5" x14ac:dyDescent="0.25">
      <c r="A1468" s="83" t="s">
        <v>8429</v>
      </c>
      <c r="B1468" s="83" t="s">
        <v>4530</v>
      </c>
      <c r="C1468" s="82"/>
      <c r="D1468" s="83" t="s">
        <v>4530</v>
      </c>
      <c r="E1468" s="82">
        <v>46001.379675925928</v>
      </c>
      <c r="F1468" s="83" t="s">
        <v>4555</v>
      </c>
    </row>
    <row r="1469" spans="1:6" ht="25.5" x14ac:dyDescent="0.25">
      <c r="A1469" s="83" t="s">
        <v>4641</v>
      </c>
      <c r="B1469" s="83" t="s">
        <v>4530</v>
      </c>
      <c r="C1469" s="82"/>
      <c r="D1469" s="83" t="s">
        <v>4530</v>
      </c>
      <c r="E1469" s="82">
        <v>46001.378981481481</v>
      </c>
      <c r="F1469" s="83" t="s">
        <v>4505</v>
      </c>
    </row>
    <row r="1470" spans="1:6" ht="38.25" x14ac:dyDescent="0.25">
      <c r="A1470" s="83" t="s">
        <v>9356</v>
      </c>
      <c r="B1470" s="83" t="s">
        <v>9357</v>
      </c>
      <c r="C1470" s="82">
        <v>46001.374189814815</v>
      </c>
      <c r="D1470" s="83" t="s">
        <v>5730</v>
      </c>
      <c r="E1470" s="82"/>
      <c r="F1470" s="83" t="s">
        <v>4530</v>
      </c>
    </row>
    <row r="1471" spans="1:6" ht="25.5" x14ac:dyDescent="0.25">
      <c r="A1471" s="83" t="s">
        <v>9358</v>
      </c>
      <c r="B1471" s="83" t="s">
        <v>5542</v>
      </c>
      <c r="C1471" s="82">
        <v>46001.372974537036</v>
      </c>
      <c r="D1471" s="83" t="s">
        <v>4558</v>
      </c>
      <c r="E1471" s="82"/>
      <c r="F1471" s="83" t="s">
        <v>4530</v>
      </c>
    </row>
    <row r="1472" spans="1:6" ht="25.5" x14ac:dyDescent="0.25">
      <c r="A1472" s="83" t="s">
        <v>4730</v>
      </c>
      <c r="B1472" s="83" t="s">
        <v>4530</v>
      </c>
      <c r="C1472" s="82"/>
      <c r="D1472" s="83" t="s">
        <v>4530</v>
      </c>
      <c r="E1472" s="82">
        <v>46001.364108796297</v>
      </c>
      <c r="F1472" s="83" t="s">
        <v>9293</v>
      </c>
    </row>
    <row r="1473" spans="1:6" ht="25.5" x14ac:dyDescent="0.25">
      <c r="A1473" s="83" t="s">
        <v>8433</v>
      </c>
      <c r="B1473" s="83" t="s">
        <v>4530</v>
      </c>
      <c r="C1473" s="82"/>
      <c r="D1473" s="83" t="s">
        <v>4530</v>
      </c>
      <c r="E1473" s="82">
        <v>46001.363506944443</v>
      </c>
      <c r="F1473" s="83" t="s">
        <v>13</v>
      </c>
    </row>
    <row r="1474" spans="1:6" ht="25.5" x14ac:dyDescent="0.25">
      <c r="A1474" s="83" t="s">
        <v>9359</v>
      </c>
      <c r="B1474" s="83" t="s">
        <v>8434</v>
      </c>
      <c r="C1474" s="82">
        <v>46001.363217592596</v>
      </c>
      <c r="D1474" s="83" t="s">
        <v>4531</v>
      </c>
      <c r="E1474" s="82"/>
      <c r="F1474" s="83" t="s">
        <v>4530</v>
      </c>
    </row>
    <row r="1475" spans="1:6" ht="25.5" x14ac:dyDescent="0.25">
      <c r="A1475" s="83" t="s">
        <v>9360</v>
      </c>
      <c r="B1475" s="83" t="s">
        <v>8435</v>
      </c>
      <c r="C1475" s="82">
        <v>46001.362488425926</v>
      </c>
      <c r="D1475" s="83" t="s">
        <v>4531</v>
      </c>
      <c r="E1475" s="82"/>
      <c r="F1475" s="83" t="s">
        <v>4530</v>
      </c>
    </row>
    <row r="1476" spans="1:6" ht="25.5" x14ac:dyDescent="0.25">
      <c r="A1476" s="83" t="s">
        <v>5101</v>
      </c>
      <c r="B1476" s="83" t="s">
        <v>4530</v>
      </c>
      <c r="C1476" s="82"/>
      <c r="D1476" s="83" t="s">
        <v>4530</v>
      </c>
      <c r="E1476" s="82">
        <v>46001.352407407408</v>
      </c>
      <c r="F1476" s="83" t="s">
        <v>5003</v>
      </c>
    </row>
    <row r="1477" spans="1:6" ht="25.5" x14ac:dyDescent="0.25">
      <c r="A1477" s="83" t="s">
        <v>8436</v>
      </c>
      <c r="B1477" s="83" t="s">
        <v>4530</v>
      </c>
      <c r="C1477" s="82"/>
      <c r="D1477" s="83" t="s">
        <v>4530</v>
      </c>
      <c r="E1477" s="82">
        <v>46001.352118055554</v>
      </c>
      <c r="F1477" s="83" t="s">
        <v>11</v>
      </c>
    </row>
    <row r="1478" spans="1:6" ht="25.5" x14ac:dyDescent="0.25">
      <c r="A1478" s="83" t="s">
        <v>8437</v>
      </c>
      <c r="B1478" s="83" t="s">
        <v>4530</v>
      </c>
      <c r="C1478" s="82">
        <v>46001.351724537039</v>
      </c>
      <c r="D1478" s="83" t="s">
        <v>4504</v>
      </c>
      <c r="E1478" s="82">
        <v>46001.351724537039</v>
      </c>
      <c r="F1478" s="83" t="s">
        <v>4504</v>
      </c>
    </row>
    <row r="1479" spans="1:6" ht="25.5" x14ac:dyDescent="0.25">
      <c r="A1479" s="83" t="s">
        <v>8438</v>
      </c>
      <c r="B1479" s="83" t="s">
        <v>4530</v>
      </c>
      <c r="C1479" s="82"/>
      <c r="D1479" s="83" t="s">
        <v>4530</v>
      </c>
      <c r="E1479" s="82">
        <v>46001.351539351854</v>
      </c>
      <c r="F1479" s="83" t="s">
        <v>13</v>
      </c>
    </row>
    <row r="1480" spans="1:6" ht="25.5" x14ac:dyDescent="0.25">
      <c r="A1480" s="83" t="s">
        <v>8439</v>
      </c>
      <c r="B1480" s="83" t="s">
        <v>4530</v>
      </c>
      <c r="C1480" s="82"/>
      <c r="D1480" s="83" t="s">
        <v>4530</v>
      </c>
      <c r="E1480" s="82">
        <v>46001.349259259259</v>
      </c>
      <c r="F1480" s="83" t="s">
        <v>4555</v>
      </c>
    </row>
    <row r="1481" spans="1:6" ht="25.5" x14ac:dyDescent="0.25">
      <c r="A1481" s="83" t="s">
        <v>8440</v>
      </c>
      <c r="B1481" s="83" t="s">
        <v>4530</v>
      </c>
      <c r="C1481" s="82"/>
      <c r="D1481" s="83" t="s">
        <v>4530</v>
      </c>
      <c r="E1481" s="82">
        <v>46001.347858796296</v>
      </c>
      <c r="F1481" s="83" t="s">
        <v>11</v>
      </c>
    </row>
    <row r="1482" spans="1:6" ht="25.5" x14ac:dyDescent="0.25">
      <c r="A1482" s="83" t="s">
        <v>9361</v>
      </c>
      <c r="B1482" s="83" t="s">
        <v>8441</v>
      </c>
      <c r="C1482" s="82">
        <v>46001.347083333334</v>
      </c>
      <c r="D1482" s="83" t="s">
        <v>4517</v>
      </c>
      <c r="E1482" s="82"/>
      <c r="F1482" s="83" t="s">
        <v>4530</v>
      </c>
    </row>
    <row r="1483" spans="1:6" ht="25.5" x14ac:dyDescent="0.25">
      <c r="A1483" s="83" t="s">
        <v>9362</v>
      </c>
      <c r="B1483" s="83" t="s">
        <v>4912</v>
      </c>
      <c r="C1483" s="82">
        <v>45999.891145833331</v>
      </c>
      <c r="D1483" s="83" t="s">
        <v>9233</v>
      </c>
      <c r="E1483" s="82"/>
      <c r="F1483" s="83" t="s">
        <v>4530</v>
      </c>
    </row>
    <row r="1484" spans="1:6" ht="25.5" x14ac:dyDescent="0.25">
      <c r="A1484" s="83" t="s">
        <v>9363</v>
      </c>
      <c r="B1484" s="83" t="s">
        <v>8443</v>
      </c>
      <c r="C1484" s="82">
        <v>46001.342974537038</v>
      </c>
      <c r="D1484" s="83" t="s">
        <v>6</v>
      </c>
      <c r="E1484" s="82"/>
      <c r="F1484" s="83" t="s">
        <v>4530</v>
      </c>
    </row>
    <row r="1485" spans="1:6" ht="25.5" x14ac:dyDescent="0.25">
      <c r="A1485" s="83" t="s">
        <v>9364</v>
      </c>
      <c r="B1485" s="83" t="s">
        <v>8445</v>
      </c>
      <c r="C1485" s="82">
        <v>46001.342916666668</v>
      </c>
      <c r="D1485" s="83" t="s">
        <v>6</v>
      </c>
      <c r="E1485" s="82"/>
      <c r="F1485" s="83" t="s">
        <v>4530</v>
      </c>
    </row>
    <row r="1486" spans="1:6" ht="25.5" x14ac:dyDescent="0.25">
      <c r="A1486" s="83" t="s">
        <v>5764</v>
      </c>
      <c r="B1486" s="83" t="s">
        <v>4530</v>
      </c>
      <c r="C1486" s="82"/>
      <c r="D1486" s="83" t="s">
        <v>4530</v>
      </c>
      <c r="E1486" s="82">
        <v>46001.341944444444</v>
      </c>
      <c r="F1486" s="83" t="s">
        <v>4505</v>
      </c>
    </row>
    <row r="1487" spans="1:6" ht="25.5" x14ac:dyDescent="0.25">
      <c r="A1487" s="83" t="s">
        <v>5504</v>
      </c>
      <c r="B1487" s="83" t="s">
        <v>4530</v>
      </c>
      <c r="C1487" s="82"/>
      <c r="D1487" s="83" t="s">
        <v>4530</v>
      </c>
      <c r="E1487" s="82">
        <v>46001.341284722221</v>
      </c>
      <c r="F1487" s="83" t="s">
        <v>4505</v>
      </c>
    </row>
    <row r="1488" spans="1:6" ht="25.5" x14ac:dyDescent="0.25">
      <c r="A1488" s="83" t="s">
        <v>9365</v>
      </c>
      <c r="B1488" s="83" t="s">
        <v>5451</v>
      </c>
      <c r="C1488" s="82">
        <v>46001.338495370372</v>
      </c>
      <c r="D1488" s="83" t="s">
        <v>11</v>
      </c>
      <c r="E1488" s="82"/>
      <c r="F1488" s="83" t="s">
        <v>4530</v>
      </c>
    </row>
    <row r="1489" spans="1:6" ht="25.5" x14ac:dyDescent="0.25">
      <c r="A1489" s="83" t="s">
        <v>9366</v>
      </c>
      <c r="B1489" s="83" t="s">
        <v>8446</v>
      </c>
      <c r="C1489" s="82">
        <v>46001.338159722225</v>
      </c>
      <c r="D1489" s="83" t="s">
        <v>11</v>
      </c>
      <c r="E1489" s="82"/>
      <c r="F1489" s="83" t="s">
        <v>4530</v>
      </c>
    </row>
    <row r="1490" spans="1:6" ht="25.5" x14ac:dyDescent="0.25">
      <c r="A1490" s="83" t="s">
        <v>8447</v>
      </c>
      <c r="B1490" s="83" t="s">
        <v>4530</v>
      </c>
      <c r="C1490" s="82">
        <v>46001.336747685185</v>
      </c>
      <c r="D1490" s="83" t="s">
        <v>4504</v>
      </c>
      <c r="E1490" s="82">
        <v>46001.336747685185</v>
      </c>
      <c r="F1490" s="83" t="s">
        <v>4504</v>
      </c>
    </row>
    <row r="1491" spans="1:6" ht="25.5" x14ac:dyDescent="0.25">
      <c r="A1491" s="83" t="s">
        <v>5476</v>
      </c>
      <c r="B1491" s="83" t="s">
        <v>4530</v>
      </c>
      <c r="C1491" s="82"/>
      <c r="D1491" s="83" t="s">
        <v>4530</v>
      </c>
      <c r="E1491" s="82">
        <v>46001.335150462961</v>
      </c>
      <c r="F1491" s="83" t="s">
        <v>4667</v>
      </c>
    </row>
    <row r="1492" spans="1:6" ht="25.5" x14ac:dyDescent="0.25">
      <c r="A1492" s="83" t="s">
        <v>5455</v>
      </c>
      <c r="B1492" s="83" t="s">
        <v>4530</v>
      </c>
      <c r="C1492" s="82"/>
      <c r="D1492" s="83" t="s">
        <v>4530</v>
      </c>
      <c r="E1492" s="82">
        <v>46001.33488425926</v>
      </c>
      <c r="F1492" s="83" t="s">
        <v>4505</v>
      </c>
    </row>
    <row r="1493" spans="1:6" ht="25.5" x14ac:dyDescent="0.25">
      <c r="A1493" s="83" t="s">
        <v>8448</v>
      </c>
      <c r="B1493" s="83" t="s">
        <v>4530</v>
      </c>
      <c r="C1493" s="82"/>
      <c r="D1493" s="83" t="s">
        <v>4530</v>
      </c>
      <c r="E1493" s="82">
        <v>46001.332372685189</v>
      </c>
      <c r="F1493" s="83" t="s">
        <v>6</v>
      </c>
    </row>
    <row r="1494" spans="1:6" ht="25.5" x14ac:dyDescent="0.25">
      <c r="A1494" s="83" t="s">
        <v>8449</v>
      </c>
      <c r="B1494" s="83" t="s">
        <v>4530</v>
      </c>
      <c r="C1494" s="82"/>
      <c r="D1494" s="83" t="s">
        <v>4530</v>
      </c>
      <c r="E1494" s="82">
        <v>46001.331655092596</v>
      </c>
      <c r="F1494" s="83" t="s">
        <v>4555</v>
      </c>
    </row>
    <row r="1495" spans="1:6" ht="25.5" x14ac:dyDescent="0.25">
      <c r="A1495" s="83" t="s">
        <v>8450</v>
      </c>
      <c r="B1495" s="83" t="s">
        <v>4530</v>
      </c>
      <c r="C1495" s="82"/>
      <c r="D1495" s="83" t="s">
        <v>4530</v>
      </c>
      <c r="E1495" s="82">
        <v>46001.331157407411</v>
      </c>
      <c r="F1495" s="83" t="s">
        <v>11</v>
      </c>
    </row>
    <row r="1496" spans="1:6" ht="38.25" x14ac:dyDescent="0.25">
      <c r="A1496" s="83" t="s">
        <v>9367</v>
      </c>
      <c r="B1496" s="83" t="s">
        <v>5662</v>
      </c>
      <c r="C1496" s="82">
        <v>46001.33021990741</v>
      </c>
      <c r="D1496" s="83" t="s">
        <v>4549</v>
      </c>
      <c r="E1496" s="82"/>
      <c r="F1496" s="83" t="s">
        <v>4530</v>
      </c>
    </row>
    <row r="1497" spans="1:6" ht="25.5" x14ac:dyDescent="0.25">
      <c r="A1497" s="83" t="s">
        <v>8451</v>
      </c>
      <c r="B1497" s="83" t="s">
        <v>4530</v>
      </c>
      <c r="C1497" s="82"/>
      <c r="D1497" s="83" t="s">
        <v>4530</v>
      </c>
      <c r="E1497" s="82">
        <v>46001.329606481479</v>
      </c>
      <c r="F1497" s="83" t="s">
        <v>4739</v>
      </c>
    </row>
    <row r="1498" spans="1:6" ht="25.5" x14ac:dyDescent="0.25">
      <c r="A1498" s="83" t="s">
        <v>5343</v>
      </c>
      <c r="B1498" s="83" t="s">
        <v>4530</v>
      </c>
      <c r="C1498" s="82"/>
      <c r="D1498" s="83" t="s">
        <v>4530</v>
      </c>
      <c r="E1498" s="82">
        <v>46001.321435185186</v>
      </c>
      <c r="F1498" s="83" t="s">
        <v>4667</v>
      </c>
    </row>
    <row r="1499" spans="1:6" ht="25.5" x14ac:dyDescent="0.25">
      <c r="A1499" s="83" t="s">
        <v>8452</v>
      </c>
      <c r="B1499" s="83" t="s">
        <v>4530</v>
      </c>
      <c r="C1499" s="82">
        <v>46001.319363425922</v>
      </c>
      <c r="D1499" s="83" t="s">
        <v>4504</v>
      </c>
      <c r="E1499" s="82">
        <v>46001.319363425922</v>
      </c>
      <c r="F1499" s="83" t="s">
        <v>4504</v>
      </c>
    </row>
    <row r="1500" spans="1:6" ht="25.5" x14ac:dyDescent="0.25">
      <c r="A1500" s="83" t="s">
        <v>9368</v>
      </c>
      <c r="B1500" s="83" t="s">
        <v>5249</v>
      </c>
      <c r="C1500" s="82">
        <v>46001.318379629629</v>
      </c>
      <c r="D1500" s="83" t="s">
        <v>4739</v>
      </c>
      <c r="E1500" s="82"/>
      <c r="F1500" s="83" t="s">
        <v>4530</v>
      </c>
    </row>
    <row r="1501" spans="1:6" ht="25.5" x14ac:dyDescent="0.25">
      <c r="A1501" s="83" t="s">
        <v>5280</v>
      </c>
      <c r="B1501" s="83" t="s">
        <v>4530</v>
      </c>
      <c r="C1501" s="82"/>
      <c r="D1501" s="83" t="s">
        <v>4530</v>
      </c>
      <c r="E1501" s="82">
        <v>46001.316921296297</v>
      </c>
      <c r="F1501" s="83" t="s">
        <v>4667</v>
      </c>
    </row>
    <row r="1502" spans="1:6" ht="25.5" x14ac:dyDescent="0.25">
      <c r="A1502" s="83" t="s">
        <v>8453</v>
      </c>
      <c r="B1502" s="83" t="s">
        <v>4530</v>
      </c>
      <c r="C1502" s="82">
        <v>46001.314756944441</v>
      </c>
      <c r="D1502" s="83" t="s">
        <v>4504</v>
      </c>
      <c r="E1502" s="82">
        <v>46001.314756944441</v>
      </c>
      <c r="F1502" s="83" t="s">
        <v>4504</v>
      </c>
    </row>
    <row r="1503" spans="1:6" ht="25.5" x14ac:dyDescent="0.25">
      <c r="A1503" s="83" t="s">
        <v>8454</v>
      </c>
      <c r="B1503" s="83" t="s">
        <v>4530</v>
      </c>
      <c r="C1503" s="82"/>
      <c r="D1503" s="83" t="s">
        <v>4530</v>
      </c>
      <c r="E1503" s="82">
        <v>46001.307106481479</v>
      </c>
      <c r="F1503" s="83" t="s">
        <v>4547</v>
      </c>
    </row>
    <row r="1504" spans="1:6" ht="25.5" x14ac:dyDescent="0.25">
      <c r="A1504" s="83" t="s">
        <v>8455</v>
      </c>
      <c r="B1504" s="83" t="s">
        <v>4530</v>
      </c>
      <c r="C1504" s="82"/>
      <c r="D1504" s="83" t="s">
        <v>4530</v>
      </c>
      <c r="E1504" s="82">
        <v>46001.306203703702</v>
      </c>
      <c r="F1504" s="83" t="s">
        <v>11</v>
      </c>
    </row>
    <row r="1505" spans="1:6" ht="25.5" x14ac:dyDescent="0.25">
      <c r="A1505" s="83" t="s">
        <v>8456</v>
      </c>
      <c r="B1505" s="83" t="s">
        <v>4530</v>
      </c>
      <c r="C1505" s="82"/>
      <c r="D1505" s="83" t="s">
        <v>4530</v>
      </c>
      <c r="E1505" s="82">
        <v>46001.299687500003</v>
      </c>
      <c r="F1505" s="83" t="s">
        <v>4555</v>
      </c>
    </row>
    <row r="1506" spans="1:6" ht="25.5" x14ac:dyDescent="0.25">
      <c r="A1506" s="83" t="s">
        <v>9369</v>
      </c>
      <c r="B1506" s="83" t="s">
        <v>6096</v>
      </c>
      <c r="C1506" s="82">
        <v>46001.297199074077</v>
      </c>
      <c r="D1506" s="83" t="s">
        <v>4517</v>
      </c>
      <c r="E1506" s="82"/>
      <c r="F1506" s="83" t="s">
        <v>4530</v>
      </c>
    </row>
    <row r="1507" spans="1:6" ht="25.5" x14ac:dyDescent="0.25">
      <c r="A1507" s="83" t="s">
        <v>9370</v>
      </c>
      <c r="B1507" s="83" t="s">
        <v>8457</v>
      </c>
      <c r="C1507" s="82">
        <v>46001.296898148146</v>
      </c>
      <c r="D1507" s="83" t="s">
        <v>4517</v>
      </c>
      <c r="E1507" s="82"/>
      <c r="F1507" s="83" t="s">
        <v>4530</v>
      </c>
    </row>
    <row r="1508" spans="1:6" ht="25.5" x14ac:dyDescent="0.25">
      <c r="A1508" s="83" t="s">
        <v>8458</v>
      </c>
      <c r="B1508" s="83" t="s">
        <v>4530</v>
      </c>
      <c r="C1508" s="82">
        <v>46001.294317129628</v>
      </c>
      <c r="D1508" s="83" t="s">
        <v>4504</v>
      </c>
      <c r="E1508" s="82">
        <v>46001.294317129628</v>
      </c>
      <c r="F1508" s="83" t="s">
        <v>4504</v>
      </c>
    </row>
    <row r="1509" spans="1:6" ht="25.5" x14ac:dyDescent="0.25">
      <c r="A1509" s="83" t="s">
        <v>8459</v>
      </c>
      <c r="B1509" s="83" t="s">
        <v>4530</v>
      </c>
      <c r="C1509" s="82"/>
      <c r="D1509" s="83" t="s">
        <v>4530</v>
      </c>
      <c r="E1509" s="82">
        <v>46001.29315972222</v>
      </c>
      <c r="F1509" s="83" t="s">
        <v>11</v>
      </c>
    </row>
    <row r="1510" spans="1:6" ht="25.5" x14ac:dyDescent="0.25">
      <c r="A1510" s="83" t="s">
        <v>8460</v>
      </c>
      <c r="B1510" s="83" t="s">
        <v>4530</v>
      </c>
      <c r="C1510" s="82"/>
      <c r="D1510" s="83" t="s">
        <v>4530</v>
      </c>
      <c r="E1510" s="82">
        <v>46001.285219907404</v>
      </c>
      <c r="F1510" s="83" t="s">
        <v>11</v>
      </c>
    </row>
    <row r="1511" spans="1:6" ht="25.5" x14ac:dyDescent="0.25">
      <c r="A1511" s="83" t="s">
        <v>8461</v>
      </c>
      <c r="B1511" s="83" t="s">
        <v>4530</v>
      </c>
      <c r="C1511" s="82"/>
      <c r="D1511" s="83" t="s">
        <v>4530</v>
      </c>
      <c r="E1511" s="82">
        <v>46001.281655092593</v>
      </c>
      <c r="F1511" s="83" t="s">
        <v>9371</v>
      </c>
    </row>
    <row r="1512" spans="1:6" ht="25.5" x14ac:dyDescent="0.25">
      <c r="A1512" s="83" t="s">
        <v>8463</v>
      </c>
      <c r="B1512" s="83" t="s">
        <v>4530</v>
      </c>
      <c r="C1512" s="82"/>
      <c r="D1512" s="83" t="s">
        <v>4530</v>
      </c>
      <c r="E1512" s="82">
        <v>46001.275752314818</v>
      </c>
      <c r="F1512" s="83" t="s">
        <v>4505</v>
      </c>
    </row>
    <row r="1513" spans="1:6" ht="25.5" x14ac:dyDescent="0.25">
      <c r="A1513" s="83" t="s">
        <v>9372</v>
      </c>
      <c r="B1513" s="83" t="s">
        <v>8464</v>
      </c>
      <c r="C1513" s="82">
        <v>46001.270752314813</v>
      </c>
      <c r="D1513" s="83" t="s">
        <v>4555</v>
      </c>
      <c r="E1513" s="82"/>
      <c r="F1513" s="83" t="s">
        <v>4530</v>
      </c>
    </row>
    <row r="1514" spans="1:6" ht="25.5" x14ac:dyDescent="0.25">
      <c r="A1514" s="83" t="s">
        <v>8465</v>
      </c>
      <c r="B1514" s="83" t="s">
        <v>4530</v>
      </c>
      <c r="C1514" s="82"/>
      <c r="D1514" s="83" t="s">
        <v>4530</v>
      </c>
      <c r="E1514" s="82">
        <v>46001.266909722224</v>
      </c>
      <c r="F1514" s="83" t="s">
        <v>4555</v>
      </c>
    </row>
    <row r="1515" spans="1:6" ht="25.5" x14ac:dyDescent="0.25">
      <c r="A1515" s="83" t="s">
        <v>9373</v>
      </c>
      <c r="B1515" s="83" t="s">
        <v>9374</v>
      </c>
      <c r="C1515" s="82">
        <v>46001.264675925922</v>
      </c>
      <c r="D1515" s="83" t="s">
        <v>4554</v>
      </c>
      <c r="E1515" s="82"/>
      <c r="F1515" s="83" t="s">
        <v>4530</v>
      </c>
    </row>
    <row r="1516" spans="1:6" ht="25.5" x14ac:dyDescent="0.25">
      <c r="A1516" s="83" t="s">
        <v>8466</v>
      </c>
      <c r="B1516" s="83" t="s">
        <v>4530</v>
      </c>
      <c r="C1516" s="82">
        <v>46001.26363425926</v>
      </c>
      <c r="D1516" s="83" t="s">
        <v>4504</v>
      </c>
      <c r="E1516" s="82">
        <v>46001.26363425926</v>
      </c>
      <c r="F1516" s="83" t="s">
        <v>4504</v>
      </c>
    </row>
    <row r="1517" spans="1:6" ht="25.5" x14ac:dyDescent="0.25">
      <c r="A1517" s="83" t="s">
        <v>8467</v>
      </c>
      <c r="B1517" s="83" t="s">
        <v>4530</v>
      </c>
      <c r="C1517" s="82"/>
      <c r="D1517" s="83" t="s">
        <v>4530</v>
      </c>
      <c r="E1517" s="82">
        <v>46001.263518518521</v>
      </c>
      <c r="F1517" s="83" t="s">
        <v>11</v>
      </c>
    </row>
    <row r="1518" spans="1:6" ht="25.5" x14ac:dyDescent="0.25">
      <c r="A1518" s="83" t="s">
        <v>9375</v>
      </c>
      <c r="B1518" s="83" t="s">
        <v>5592</v>
      </c>
      <c r="C1518" s="82">
        <v>46001.256921296299</v>
      </c>
      <c r="D1518" s="83" t="s">
        <v>4554</v>
      </c>
      <c r="E1518" s="82"/>
      <c r="F1518" s="83" t="s">
        <v>4530</v>
      </c>
    </row>
    <row r="1519" spans="1:6" ht="25.5" x14ac:dyDescent="0.25">
      <c r="A1519" s="83" t="s">
        <v>8468</v>
      </c>
      <c r="B1519" s="83" t="s">
        <v>4530</v>
      </c>
      <c r="C1519" s="82">
        <v>46001.252986111111</v>
      </c>
      <c r="D1519" s="83" t="s">
        <v>4504</v>
      </c>
      <c r="E1519" s="82">
        <v>46001.252986111111</v>
      </c>
      <c r="F1519" s="83" t="s">
        <v>4504</v>
      </c>
    </row>
    <row r="1520" spans="1:6" ht="25.5" x14ac:dyDescent="0.25">
      <c r="A1520" s="83" t="s">
        <v>8469</v>
      </c>
      <c r="B1520" s="83" t="s">
        <v>4530</v>
      </c>
      <c r="C1520" s="82"/>
      <c r="D1520" s="83" t="s">
        <v>4530</v>
      </c>
      <c r="E1520" s="82">
        <v>46001.243125000001</v>
      </c>
      <c r="F1520" s="83" t="s">
        <v>199</v>
      </c>
    </row>
    <row r="1521" spans="1:6" ht="25.5" x14ac:dyDescent="0.25">
      <c r="A1521" s="83" t="s">
        <v>8470</v>
      </c>
      <c r="B1521" s="83" t="s">
        <v>4530</v>
      </c>
      <c r="C1521" s="82"/>
      <c r="D1521" s="83" t="s">
        <v>4530</v>
      </c>
      <c r="E1521" s="82">
        <v>46001.237916666665</v>
      </c>
      <c r="F1521" s="83" t="s">
        <v>4505</v>
      </c>
    </row>
    <row r="1522" spans="1:6" ht="25.5" x14ac:dyDescent="0.25">
      <c r="A1522" s="83" t="s">
        <v>9376</v>
      </c>
      <c r="B1522" s="83" t="s">
        <v>8471</v>
      </c>
      <c r="C1522" s="82">
        <v>46001.237812500003</v>
      </c>
      <c r="D1522" s="83" t="s">
        <v>199</v>
      </c>
      <c r="E1522" s="82"/>
      <c r="F1522" s="83" t="s">
        <v>4530</v>
      </c>
    </row>
    <row r="1523" spans="1:6" ht="25.5" x14ac:dyDescent="0.25">
      <c r="A1523" s="83" t="s">
        <v>8472</v>
      </c>
      <c r="B1523" s="83" t="s">
        <v>4530</v>
      </c>
      <c r="C1523" s="82"/>
      <c r="D1523" s="83" t="s">
        <v>4530</v>
      </c>
      <c r="E1523" s="82">
        <v>46001.167604166665</v>
      </c>
      <c r="F1523" s="83" t="s">
        <v>167</v>
      </c>
    </row>
    <row r="1524" spans="1:6" ht="25.5" x14ac:dyDescent="0.25">
      <c r="A1524" s="83" t="s">
        <v>6625</v>
      </c>
      <c r="B1524" s="83" t="s">
        <v>4530</v>
      </c>
      <c r="C1524" s="82">
        <v>46006.041678240741</v>
      </c>
      <c r="D1524" s="83" t="s">
        <v>4505</v>
      </c>
      <c r="E1524" s="82">
        <v>46001.003668981481</v>
      </c>
      <c r="F1524" s="83" t="s">
        <v>4505</v>
      </c>
    </row>
    <row r="1525" spans="1:6" ht="25.5" x14ac:dyDescent="0.25">
      <c r="A1525" s="83" t="s">
        <v>9377</v>
      </c>
      <c r="B1525" s="83" t="s">
        <v>8473</v>
      </c>
      <c r="C1525" s="82">
        <v>46000.874409722222</v>
      </c>
      <c r="D1525" s="83" t="s">
        <v>167</v>
      </c>
      <c r="E1525" s="82"/>
      <c r="F1525" s="83" t="s">
        <v>4530</v>
      </c>
    </row>
    <row r="1526" spans="1:6" ht="25.5" x14ac:dyDescent="0.25">
      <c r="A1526" s="83" t="s">
        <v>9378</v>
      </c>
      <c r="B1526" s="83" t="s">
        <v>8474</v>
      </c>
      <c r="C1526" s="82">
        <v>46000.873449074075</v>
      </c>
      <c r="D1526" s="83" t="s">
        <v>167</v>
      </c>
      <c r="E1526" s="82"/>
      <c r="F1526" s="83" t="s">
        <v>4530</v>
      </c>
    </row>
    <row r="1527" spans="1:6" ht="25.5" x14ac:dyDescent="0.25">
      <c r="A1527" s="83" t="s">
        <v>9379</v>
      </c>
      <c r="B1527" s="83" t="s">
        <v>8475</v>
      </c>
      <c r="C1527" s="82">
        <v>46000.843275462961</v>
      </c>
      <c r="D1527" s="83" t="s">
        <v>4515</v>
      </c>
      <c r="E1527" s="82"/>
      <c r="F1527" s="83" t="s">
        <v>4530</v>
      </c>
    </row>
    <row r="1528" spans="1:6" ht="25.5" x14ac:dyDescent="0.25">
      <c r="A1528" s="83" t="s">
        <v>9380</v>
      </c>
      <c r="B1528" s="83" t="s">
        <v>5472</v>
      </c>
      <c r="C1528" s="82">
        <v>46000.786435185182</v>
      </c>
      <c r="D1528" s="83" t="s">
        <v>4505</v>
      </c>
      <c r="E1528" s="82"/>
      <c r="F1528" s="83" t="s">
        <v>4530</v>
      </c>
    </row>
    <row r="1529" spans="1:6" ht="25.5" x14ac:dyDescent="0.25">
      <c r="A1529" s="83" t="s">
        <v>9381</v>
      </c>
      <c r="B1529" s="83" t="s">
        <v>8476</v>
      </c>
      <c r="C1529" s="82">
        <v>46000.736238425925</v>
      </c>
      <c r="D1529" s="83" t="s">
        <v>4505</v>
      </c>
      <c r="E1529" s="82"/>
      <c r="F1529" s="83" t="s">
        <v>4530</v>
      </c>
    </row>
    <row r="1530" spans="1:6" ht="25.5" x14ac:dyDescent="0.25">
      <c r="A1530" s="83" t="s">
        <v>9382</v>
      </c>
      <c r="B1530" s="83" t="s">
        <v>9383</v>
      </c>
      <c r="C1530" s="82">
        <v>46000.728946759256</v>
      </c>
      <c r="D1530" s="83" t="s">
        <v>9384</v>
      </c>
      <c r="E1530" s="82"/>
      <c r="F1530" s="83" t="s">
        <v>4530</v>
      </c>
    </row>
    <row r="1531" spans="1:6" ht="25.5" x14ac:dyDescent="0.25">
      <c r="A1531" s="83" t="s">
        <v>9385</v>
      </c>
      <c r="B1531" s="83" t="s">
        <v>7277</v>
      </c>
      <c r="C1531" s="82">
        <v>46000.727893518517</v>
      </c>
      <c r="D1531" s="83" t="s">
        <v>9384</v>
      </c>
      <c r="E1531" s="82"/>
      <c r="F1531" s="83" t="s">
        <v>4530</v>
      </c>
    </row>
    <row r="1532" spans="1:6" ht="25.5" x14ac:dyDescent="0.25">
      <c r="A1532" s="83" t="s">
        <v>9386</v>
      </c>
      <c r="B1532" s="83" t="s">
        <v>7278</v>
      </c>
      <c r="C1532" s="82">
        <v>46000.7265625</v>
      </c>
      <c r="D1532" s="83" t="s">
        <v>9384</v>
      </c>
      <c r="E1532" s="82"/>
      <c r="F1532" s="83" t="s">
        <v>4530</v>
      </c>
    </row>
    <row r="1533" spans="1:6" ht="25.5" x14ac:dyDescent="0.25">
      <c r="A1533" s="83" t="s">
        <v>9387</v>
      </c>
      <c r="B1533" s="83" t="s">
        <v>5714</v>
      </c>
      <c r="C1533" s="82">
        <v>46000.724780092591</v>
      </c>
      <c r="D1533" s="83" t="s">
        <v>9384</v>
      </c>
      <c r="E1533" s="82"/>
      <c r="F1533" s="83" t="s">
        <v>4530</v>
      </c>
    </row>
    <row r="1534" spans="1:6" ht="25.5" x14ac:dyDescent="0.25">
      <c r="A1534" s="83" t="s">
        <v>9388</v>
      </c>
      <c r="B1534" s="83" t="s">
        <v>8477</v>
      </c>
      <c r="C1534" s="82">
        <v>46000.716666666667</v>
      </c>
      <c r="D1534" s="83" t="s">
        <v>12</v>
      </c>
      <c r="E1534" s="82"/>
      <c r="F1534" s="83" t="s">
        <v>4530</v>
      </c>
    </row>
    <row r="1535" spans="1:6" ht="25.5" x14ac:dyDescent="0.25">
      <c r="A1535" s="83" t="s">
        <v>9389</v>
      </c>
      <c r="B1535" s="83" t="s">
        <v>8479</v>
      </c>
      <c r="C1535" s="82">
        <v>46000.705034722225</v>
      </c>
      <c r="D1535" s="83" t="s">
        <v>4508</v>
      </c>
      <c r="E1535" s="82"/>
      <c r="F1535" s="83" t="s">
        <v>4530</v>
      </c>
    </row>
    <row r="1536" spans="1:6" ht="25.5" x14ac:dyDescent="0.25">
      <c r="A1536" s="83" t="s">
        <v>9390</v>
      </c>
      <c r="B1536" s="83" t="s">
        <v>8480</v>
      </c>
      <c r="C1536" s="82">
        <v>46000.704976851855</v>
      </c>
      <c r="D1536" s="83" t="s">
        <v>4</v>
      </c>
      <c r="E1536" s="82"/>
      <c r="F1536" s="83" t="s">
        <v>4530</v>
      </c>
    </row>
    <row r="1537" spans="1:6" ht="25.5" x14ac:dyDescent="0.25">
      <c r="A1537" s="83" t="s">
        <v>9391</v>
      </c>
      <c r="B1537" s="83" t="s">
        <v>8481</v>
      </c>
      <c r="C1537" s="82">
        <v>46000.703900462962</v>
      </c>
      <c r="D1537" s="83" t="s">
        <v>4508</v>
      </c>
      <c r="E1537" s="82"/>
      <c r="F1537" s="83" t="s">
        <v>4530</v>
      </c>
    </row>
    <row r="1538" spans="1:6" ht="25.5" x14ac:dyDescent="0.25">
      <c r="A1538" s="83" t="s">
        <v>9392</v>
      </c>
      <c r="B1538" s="83" t="s">
        <v>9393</v>
      </c>
      <c r="C1538" s="82">
        <v>46000.700914351852</v>
      </c>
      <c r="D1538" s="83" t="s">
        <v>9384</v>
      </c>
      <c r="E1538" s="82"/>
      <c r="F1538" s="83" t="s">
        <v>4530</v>
      </c>
    </row>
    <row r="1539" spans="1:6" ht="38.25" x14ac:dyDescent="0.25">
      <c r="A1539" s="83" t="s">
        <v>9394</v>
      </c>
      <c r="B1539" s="83" t="s">
        <v>6047</v>
      </c>
      <c r="C1539" s="82">
        <v>46000.683113425926</v>
      </c>
      <c r="D1539" s="83" t="s">
        <v>5730</v>
      </c>
      <c r="E1539" s="82"/>
      <c r="F1539" s="83" t="s">
        <v>4530</v>
      </c>
    </row>
    <row r="1540" spans="1:6" ht="25.5" x14ac:dyDescent="0.25">
      <c r="A1540" s="83" t="s">
        <v>9395</v>
      </c>
      <c r="B1540" s="83" t="s">
        <v>8485</v>
      </c>
      <c r="C1540" s="82">
        <v>46000.680717592593</v>
      </c>
      <c r="D1540" s="83" t="s">
        <v>4536</v>
      </c>
      <c r="E1540" s="82"/>
      <c r="F1540" s="83" t="s">
        <v>4530</v>
      </c>
    </row>
    <row r="1541" spans="1:6" ht="25.5" x14ac:dyDescent="0.25">
      <c r="A1541" s="83" t="s">
        <v>9396</v>
      </c>
      <c r="B1541" s="83" t="s">
        <v>8486</v>
      </c>
      <c r="C1541" s="82">
        <v>46000.677453703705</v>
      </c>
      <c r="D1541" s="83" t="s">
        <v>7</v>
      </c>
      <c r="E1541" s="82"/>
      <c r="F1541" s="83" t="s">
        <v>4530</v>
      </c>
    </row>
    <row r="1542" spans="1:6" ht="25.5" x14ac:dyDescent="0.25">
      <c r="A1542" s="83" t="s">
        <v>9397</v>
      </c>
      <c r="B1542" s="83" t="s">
        <v>8489</v>
      </c>
      <c r="C1542" s="82">
        <v>46000.665636574071</v>
      </c>
      <c r="D1542" s="83" t="s">
        <v>4541</v>
      </c>
      <c r="E1542" s="82"/>
      <c r="F1542" s="83" t="s">
        <v>4530</v>
      </c>
    </row>
    <row r="1543" spans="1:6" ht="25.5" x14ac:dyDescent="0.25">
      <c r="A1543" s="83" t="s">
        <v>9398</v>
      </c>
      <c r="B1543" s="83" t="s">
        <v>8491</v>
      </c>
      <c r="C1543" s="82">
        <v>46000.664259259262</v>
      </c>
      <c r="D1543" s="83" t="s">
        <v>4541</v>
      </c>
      <c r="E1543" s="82"/>
      <c r="F1543" s="83" t="s">
        <v>4530</v>
      </c>
    </row>
    <row r="1544" spans="1:6" ht="25.5" x14ac:dyDescent="0.25">
      <c r="A1544" s="83" t="s">
        <v>9399</v>
      </c>
      <c r="B1544" s="83" t="s">
        <v>8493</v>
      </c>
      <c r="C1544" s="82">
        <v>46000.662962962961</v>
      </c>
      <c r="D1544" s="83" t="s">
        <v>4541</v>
      </c>
      <c r="E1544" s="82"/>
      <c r="F1544" s="83" t="s">
        <v>4530</v>
      </c>
    </row>
    <row r="1545" spans="1:6" ht="25.5" x14ac:dyDescent="0.25">
      <c r="A1545" s="83" t="s">
        <v>9400</v>
      </c>
      <c r="B1545" s="83" t="s">
        <v>8495</v>
      </c>
      <c r="C1545" s="82">
        <v>46000.660740740743</v>
      </c>
      <c r="D1545" s="83" t="s">
        <v>8</v>
      </c>
      <c r="E1545" s="82"/>
      <c r="F1545" s="83" t="s">
        <v>4530</v>
      </c>
    </row>
    <row r="1546" spans="1:6" ht="25.5" x14ac:dyDescent="0.25">
      <c r="A1546" s="83" t="s">
        <v>9401</v>
      </c>
      <c r="B1546" s="83" t="s">
        <v>5027</v>
      </c>
      <c r="C1546" s="82">
        <v>46000.657384259262</v>
      </c>
      <c r="D1546" s="83" t="s">
        <v>9402</v>
      </c>
      <c r="E1546" s="82"/>
      <c r="F1546" s="83" t="s">
        <v>4530</v>
      </c>
    </row>
    <row r="1547" spans="1:6" ht="25.5" x14ac:dyDescent="0.25">
      <c r="A1547" s="83" t="s">
        <v>9403</v>
      </c>
      <c r="B1547" s="83" t="s">
        <v>8496</v>
      </c>
      <c r="C1547" s="82">
        <v>46000.639664351853</v>
      </c>
      <c r="D1547" s="83" t="s">
        <v>12</v>
      </c>
      <c r="E1547" s="82"/>
      <c r="F1547" s="83" t="s">
        <v>4530</v>
      </c>
    </row>
    <row r="1548" spans="1:6" ht="25.5" x14ac:dyDescent="0.25">
      <c r="A1548" s="83" t="s">
        <v>9404</v>
      </c>
      <c r="B1548" s="83" t="s">
        <v>8497</v>
      </c>
      <c r="C1548" s="82">
        <v>46000.636423611111</v>
      </c>
      <c r="D1548" s="83" t="s">
        <v>4546</v>
      </c>
      <c r="E1548" s="82"/>
      <c r="F1548" s="83" t="s">
        <v>4530</v>
      </c>
    </row>
    <row r="1549" spans="1:6" ht="25.5" x14ac:dyDescent="0.25">
      <c r="A1549" s="83" t="s">
        <v>9405</v>
      </c>
      <c r="B1549" s="83" t="s">
        <v>9406</v>
      </c>
      <c r="C1549" s="82">
        <v>46000.635949074072</v>
      </c>
      <c r="D1549" s="83" t="s">
        <v>4546</v>
      </c>
      <c r="E1549" s="82"/>
      <c r="F1549" s="83" t="s">
        <v>4530</v>
      </c>
    </row>
    <row r="1550" spans="1:6" ht="25.5" x14ac:dyDescent="0.25">
      <c r="A1550" s="83" t="s">
        <v>9407</v>
      </c>
      <c r="B1550" s="83" t="s">
        <v>5055</v>
      </c>
      <c r="C1550" s="82">
        <v>46000.634131944447</v>
      </c>
      <c r="D1550" s="83" t="s">
        <v>4505</v>
      </c>
      <c r="E1550" s="82"/>
      <c r="F1550" s="83" t="s">
        <v>4530</v>
      </c>
    </row>
    <row r="1551" spans="1:6" ht="25.5" x14ac:dyDescent="0.25">
      <c r="A1551" s="83" t="s">
        <v>9408</v>
      </c>
      <c r="B1551" s="83" t="s">
        <v>8499</v>
      </c>
      <c r="C1551" s="82">
        <v>46000.632523148146</v>
      </c>
      <c r="D1551" s="83" t="s">
        <v>8</v>
      </c>
      <c r="E1551" s="82"/>
      <c r="F1551" s="83" t="s">
        <v>4530</v>
      </c>
    </row>
    <row r="1552" spans="1:6" ht="25.5" x14ac:dyDescent="0.25">
      <c r="A1552" s="83" t="s">
        <v>9409</v>
      </c>
      <c r="B1552" s="83" t="s">
        <v>8501</v>
      </c>
      <c r="C1552" s="82">
        <v>46000.631689814814</v>
      </c>
      <c r="D1552" s="83" t="s">
        <v>8</v>
      </c>
      <c r="E1552" s="82"/>
      <c r="F1552" s="83" t="s">
        <v>4530</v>
      </c>
    </row>
    <row r="1553" spans="1:6" ht="25.5" x14ac:dyDescent="0.25">
      <c r="A1553" s="83" t="s">
        <v>9410</v>
      </c>
      <c r="B1553" s="83" t="s">
        <v>8502</v>
      </c>
      <c r="C1553" s="82">
        <v>46000.629814814813</v>
      </c>
      <c r="D1553" s="83" t="s">
        <v>12</v>
      </c>
      <c r="E1553" s="82"/>
      <c r="F1553" s="83" t="s">
        <v>4530</v>
      </c>
    </row>
    <row r="1554" spans="1:6" ht="25.5" x14ac:dyDescent="0.25">
      <c r="A1554" s="83" t="s">
        <v>9411</v>
      </c>
      <c r="B1554" s="83" t="s">
        <v>9412</v>
      </c>
      <c r="C1554" s="82">
        <v>46000.629062499997</v>
      </c>
      <c r="D1554" s="83" t="s">
        <v>12</v>
      </c>
      <c r="E1554" s="82"/>
      <c r="F1554" s="83" t="s">
        <v>4530</v>
      </c>
    </row>
    <row r="1555" spans="1:6" ht="25.5" x14ac:dyDescent="0.25">
      <c r="A1555" s="83" t="s">
        <v>9413</v>
      </c>
      <c r="B1555" s="83" t="s">
        <v>5943</v>
      </c>
      <c r="C1555" s="82">
        <v>46000.627245370371</v>
      </c>
      <c r="D1555" s="83" t="s">
        <v>4532</v>
      </c>
      <c r="E1555" s="82"/>
      <c r="F1555" s="83" t="s">
        <v>4530</v>
      </c>
    </row>
    <row r="1556" spans="1:6" ht="25.5" x14ac:dyDescent="0.25">
      <c r="A1556" s="83" t="s">
        <v>9414</v>
      </c>
      <c r="B1556" s="83" t="s">
        <v>8504</v>
      </c>
      <c r="C1556" s="82">
        <v>46000.625972222224</v>
      </c>
      <c r="D1556" s="83" t="s">
        <v>12</v>
      </c>
      <c r="E1556" s="82"/>
      <c r="F1556" s="83" t="s">
        <v>4530</v>
      </c>
    </row>
    <row r="1557" spans="1:6" ht="25.5" x14ac:dyDescent="0.25">
      <c r="A1557" s="83" t="s">
        <v>9415</v>
      </c>
      <c r="B1557" s="83" t="s">
        <v>6131</v>
      </c>
      <c r="C1557" s="82">
        <v>46000.615428240744</v>
      </c>
      <c r="D1557" s="83" t="s">
        <v>4548</v>
      </c>
      <c r="E1557" s="82"/>
      <c r="F1557" s="83" t="s">
        <v>4530</v>
      </c>
    </row>
    <row r="1558" spans="1:6" ht="25.5" x14ac:dyDescent="0.25">
      <c r="A1558" s="83" t="s">
        <v>9416</v>
      </c>
      <c r="B1558" s="83" t="s">
        <v>5910</v>
      </c>
      <c r="C1558" s="82">
        <v>46000.611400462964</v>
      </c>
      <c r="D1558" s="83" t="s">
        <v>12</v>
      </c>
      <c r="E1558" s="82"/>
      <c r="F1558" s="83" t="s">
        <v>4530</v>
      </c>
    </row>
    <row r="1559" spans="1:6" ht="25.5" x14ac:dyDescent="0.25">
      <c r="A1559" s="83" t="s">
        <v>9417</v>
      </c>
      <c r="B1559" s="83" t="s">
        <v>8509</v>
      </c>
      <c r="C1559" s="82">
        <v>46000.610613425924</v>
      </c>
      <c r="D1559" s="83" t="s">
        <v>4762</v>
      </c>
      <c r="E1559" s="82"/>
      <c r="F1559" s="83" t="s">
        <v>4530</v>
      </c>
    </row>
    <row r="1560" spans="1:6" ht="25.5" x14ac:dyDescent="0.25">
      <c r="A1560" s="83" t="s">
        <v>8510</v>
      </c>
      <c r="B1560" s="83" t="s">
        <v>4530</v>
      </c>
      <c r="C1560" s="82">
        <v>46000.606585648151</v>
      </c>
      <c r="D1560" s="83" t="s">
        <v>4504</v>
      </c>
      <c r="E1560" s="82">
        <v>46000.606585648151</v>
      </c>
      <c r="F1560" s="83" t="s">
        <v>4504</v>
      </c>
    </row>
    <row r="1561" spans="1:6" ht="25.5" x14ac:dyDescent="0.25">
      <c r="A1561" s="83" t="s">
        <v>9418</v>
      </c>
      <c r="B1561" s="83" t="s">
        <v>5511</v>
      </c>
      <c r="C1561" s="82">
        <v>46000.394293981481</v>
      </c>
      <c r="D1561" s="83" t="s">
        <v>4532</v>
      </c>
      <c r="E1561" s="82"/>
      <c r="F1561" s="83" t="s">
        <v>4530</v>
      </c>
    </row>
    <row r="1562" spans="1:6" ht="25.5" x14ac:dyDescent="0.25">
      <c r="A1562" s="83" t="s">
        <v>9419</v>
      </c>
      <c r="B1562" s="83" t="s">
        <v>8514</v>
      </c>
      <c r="C1562" s="82">
        <v>46000.599594907406</v>
      </c>
      <c r="D1562" s="83" t="s">
        <v>8</v>
      </c>
      <c r="E1562" s="82"/>
      <c r="F1562" s="83" t="s">
        <v>4530</v>
      </c>
    </row>
    <row r="1563" spans="1:6" ht="25.5" x14ac:dyDescent="0.25">
      <c r="A1563" s="83" t="s">
        <v>9420</v>
      </c>
      <c r="B1563" s="83" t="s">
        <v>4920</v>
      </c>
      <c r="C1563" s="82">
        <v>46000.597511574073</v>
      </c>
      <c r="D1563" s="83" t="s">
        <v>4505</v>
      </c>
      <c r="E1563" s="82"/>
      <c r="F1563" s="83" t="s">
        <v>4530</v>
      </c>
    </row>
    <row r="1564" spans="1:6" ht="25.5" x14ac:dyDescent="0.25">
      <c r="A1564" s="83" t="s">
        <v>9421</v>
      </c>
      <c r="B1564" s="83" t="s">
        <v>5216</v>
      </c>
      <c r="C1564" s="82">
        <v>46000.597268518519</v>
      </c>
      <c r="D1564" s="83" t="s">
        <v>4746</v>
      </c>
      <c r="E1564" s="82"/>
      <c r="F1564" s="83" t="s">
        <v>4530</v>
      </c>
    </row>
    <row r="1565" spans="1:6" ht="25.5" x14ac:dyDescent="0.25">
      <c r="A1565" s="83" t="s">
        <v>8518</v>
      </c>
      <c r="B1565" s="83" t="s">
        <v>4530</v>
      </c>
      <c r="C1565" s="82">
        <v>46000.595682870371</v>
      </c>
      <c r="D1565" s="83" t="s">
        <v>4504</v>
      </c>
      <c r="E1565" s="82">
        <v>46000.595682870371</v>
      </c>
      <c r="F1565" s="83" t="s">
        <v>4504</v>
      </c>
    </row>
    <row r="1566" spans="1:6" ht="25.5" x14ac:dyDescent="0.25">
      <c r="A1566" s="83" t="s">
        <v>9422</v>
      </c>
      <c r="B1566" s="83" t="s">
        <v>8519</v>
      </c>
      <c r="C1566" s="82">
        <v>46000.595208333332</v>
      </c>
      <c r="D1566" s="83" t="s">
        <v>8</v>
      </c>
      <c r="E1566" s="82"/>
      <c r="F1566" s="83" t="s">
        <v>4530</v>
      </c>
    </row>
    <row r="1567" spans="1:6" ht="25.5" x14ac:dyDescent="0.25">
      <c r="A1567" s="83" t="s">
        <v>9423</v>
      </c>
      <c r="B1567" s="83" t="s">
        <v>5070</v>
      </c>
      <c r="C1567" s="82">
        <v>46000.594664351855</v>
      </c>
      <c r="D1567" s="83" t="s">
        <v>4517</v>
      </c>
      <c r="E1567" s="82"/>
      <c r="F1567" s="83" t="s">
        <v>4530</v>
      </c>
    </row>
    <row r="1568" spans="1:6" ht="25.5" x14ac:dyDescent="0.25">
      <c r="A1568" s="83" t="s">
        <v>9424</v>
      </c>
      <c r="B1568" s="83" t="s">
        <v>5550</v>
      </c>
      <c r="C1568" s="82">
        <v>46000.592233796298</v>
      </c>
      <c r="D1568" s="83" t="s">
        <v>4558</v>
      </c>
      <c r="E1568" s="82"/>
      <c r="F1568" s="83" t="s">
        <v>4530</v>
      </c>
    </row>
    <row r="1569" spans="1:6" ht="25.5" x14ac:dyDescent="0.25">
      <c r="A1569" s="83" t="s">
        <v>9425</v>
      </c>
      <c r="B1569" s="83" t="s">
        <v>8520</v>
      </c>
      <c r="C1569" s="82">
        <v>46000.591863425929</v>
      </c>
      <c r="D1569" s="83" t="s">
        <v>4541</v>
      </c>
      <c r="E1569" s="82"/>
      <c r="F1569" s="83" t="s">
        <v>4530</v>
      </c>
    </row>
    <row r="1570" spans="1:6" ht="25.5" x14ac:dyDescent="0.25">
      <c r="A1570" s="83" t="s">
        <v>9426</v>
      </c>
      <c r="B1570" s="83" t="s">
        <v>8521</v>
      </c>
      <c r="C1570" s="82">
        <v>46000.58935185185</v>
      </c>
      <c r="D1570" s="83" t="s">
        <v>12</v>
      </c>
      <c r="E1570" s="82"/>
      <c r="F1570" s="83" t="s">
        <v>4530</v>
      </c>
    </row>
    <row r="1571" spans="1:6" ht="25.5" x14ac:dyDescent="0.25">
      <c r="A1571" s="83" t="s">
        <v>8523</v>
      </c>
      <c r="B1571" s="83" t="s">
        <v>4530</v>
      </c>
      <c r="C1571" s="82">
        <v>46000.587719907409</v>
      </c>
      <c r="D1571" s="83" t="s">
        <v>4504</v>
      </c>
      <c r="E1571" s="82">
        <v>46000.587719907409</v>
      </c>
      <c r="F1571" s="83" t="s">
        <v>4504</v>
      </c>
    </row>
    <row r="1572" spans="1:6" ht="25.5" x14ac:dyDescent="0.25">
      <c r="A1572" s="83" t="s">
        <v>9427</v>
      </c>
      <c r="B1572" s="83" t="s">
        <v>8526</v>
      </c>
      <c r="C1572" s="82">
        <v>46000.585231481484</v>
      </c>
      <c r="D1572" s="83" t="s">
        <v>11</v>
      </c>
      <c r="E1572" s="82"/>
      <c r="F1572" s="83" t="s">
        <v>4530</v>
      </c>
    </row>
    <row r="1573" spans="1:6" ht="25.5" x14ac:dyDescent="0.25">
      <c r="A1573" s="83" t="s">
        <v>9428</v>
      </c>
      <c r="B1573" s="83" t="s">
        <v>8528</v>
      </c>
      <c r="C1573" s="82">
        <v>46000.584988425922</v>
      </c>
      <c r="D1573" s="83" t="s">
        <v>4513</v>
      </c>
      <c r="E1573" s="82"/>
      <c r="F1573" s="83" t="s">
        <v>4530</v>
      </c>
    </row>
    <row r="1574" spans="1:6" ht="25.5" x14ac:dyDescent="0.25">
      <c r="A1574" s="83" t="s">
        <v>8529</v>
      </c>
      <c r="B1574" s="83" t="s">
        <v>4530</v>
      </c>
      <c r="C1574" s="82">
        <v>46000.583449074074</v>
      </c>
      <c r="D1574" s="83" t="s">
        <v>4504</v>
      </c>
      <c r="E1574" s="82">
        <v>46000.583449074074</v>
      </c>
      <c r="F1574" s="83" t="s">
        <v>4504</v>
      </c>
    </row>
    <row r="1575" spans="1:6" ht="25.5" x14ac:dyDescent="0.25">
      <c r="A1575" s="83" t="s">
        <v>9429</v>
      </c>
      <c r="B1575" s="83" t="s">
        <v>8530</v>
      </c>
      <c r="C1575" s="82">
        <v>46000.582835648151</v>
      </c>
      <c r="D1575" s="83" t="s">
        <v>4517</v>
      </c>
      <c r="E1575" s="82"/>
      <c r="F1575" s="83" t="s">
        <v>4530</v>
      </c>
    </row>
    <row r="1576" spans="1:6" ht="25.5" x14ac:dyDescent="0.25">
      <c r="A1576" s="83" t="s">
        <v>9430</v>
      </c>
      <c r="B1576" s="83" t="s">
        <v>8531</v>
      </c>
      <c r="C1576" s="82">
        <v>46000.582303240742</v>
      </c>
      <c r="D1576" s="83" t="s">
        <v>11</v>
      </c>
      <c r="E1576" s="82"/>
      <c r="F1576" s="83" t="s">
        <v>4530</v>
      </c>
    </row>
    <row r="1577" spans="1:6" ht="25.5" x14ac:dyDescent="0.25">
      <c r="A1577" s="83" t="s">
        <v>9431</v>
      </c>
      <c r="B1577" s="83" t="s">
        <v>8533</v>
      </c>
      <c r="C1577" s="82">
        <v>46000.581331018519</v>
      </c>
      <c r="D1577" s="83" t="s">
        <v>4513</v>
      </c>
      <c r="E1577" s="82"/>
      <c r="F1577" s="83" t="s">
        <v>4530</v>
      </c>
    </row>
    <row r="1578" spans="1:6" ht="25.5" x14ac:dyDescent="0.25">
      <c r="A1578" s="83" t="s">
        <v>9432</v>
      </c>
      <c r="B1578" s="83" t="s">
        <v>8534</v>
      </c>
      <c r="C1578" s="82">
        <v>46000.577997685185</v>
      </c>
      <c r="D1578" s="83" t="s">
        <v>4532</v>
      </c>
      <c r="E1578" s="82"/>
      <c r="F1578" s="83" t="s">
        <v>4530</v>
      </c>
    </row>
    <row r="1579" spans="1:6" ht="25.5" x14ac:dyDescent="0.25">
      <c r="A1579" s="83" t="s">
        <v>9433</v>
      </c>
      <c r="B1579" s="83" t="s">
        <v>9434</v>
      </c>
      <c r="C1579" s="82">
        <v>46000.575462962966</v>
      </c>
      <c r="D1579" s="83" t="s">
        <v>8</v>
      </c>
      <c r="E1579" s="82"/>
      <c r="F1579" s="83" t="s">
        <v>4530</v>
      </c>
    </row>
    <row r="1580" spans="1:6" ht="25.5" x14ac:dyDescent="0.25">
      <c r="A1580" s="83" t="s">
        <v>9435</v>
      </c>
      <c r="B1580" s="83" t="s">
        <v>5251</v>
      </c>
      <c r="C1580" s="82">
        <v>46000.572604166664</v>
      </c>
      <c r="D1580" s="83" t="s">
        <v>4955</v>
      </c>
      <c r="E1580" s="82"/>
      <c r="F1580" s="83" t="s">
        <v>4530</v>
      </c>
    </row>
    <row r="1581" spans="1:6" ht="25.5" x14ac:dyDescent="0.25">
      <c r="A1581" s="83" t="s">
        <v>9436</v>
      </c>
      <c r="B1581" s="83" t="s">
        <v>5251</v>
      </c>
      <c r="C1581" s="82">
        <v>46000.569618055553</v>
      </c>
      <c r="D1581" s="83" t="s">
        <v>4955</v>
      </c>
      <c r="E1581" s="82"/>
      <c r="F1581" s="83" t="s">
        <v>4530</v>
      </c>
    </row>
    <row r="1582" spans="1:6" ht="25.5" x14ac:dyDescent="0.25">
      <c r="A1582" s="83" t="s">
        <v>9437</v>
      </c>
      <c r="B1582" s="83" t="s">
        <v>4982</v>
      </c>
      <c r="C1582" s="82">
        <v>46000.56689814815</v>
      </c>
      <c r="D1582" s="83" t="s">
        <v>4536</v>
      </c>
      <c r="E1582" s="82"/>
      <c r="F1582" s="83" t="s">
        <v>4530</v>
      </c>
    </row>
    <row r="1583" spans="1:6" ht="25.5" x14ac:dyDescent="0.25">
      <c r="A1583" s="83" t="s">
        <v>9438</v>
      </c>
      <c r="B1583" s="83" t="s">
        <v>4562</v>
      </c>
      <c r="C1583" s="82">
        <v>46000.564780092594</v>
      </c>
      <c r="D1583" s="83" t="s">
        <v>4505</v>
      </c>
      <c r="E1583" s="82"/>
      <c r="F1583" s="83" t="s">
        <v>4530</v>
      </c>
    </row>
    <row r="1584" spans="1:6" ht="25.5" x14ac:dyDescent="0.25">
      <c r="A1584" s="83" t="s">
        <v>9439</v>
      </c>
      <c r="B1584" s="83" t="s">
        <v>9440</v>
      </c>
      <c r="C1584" s="82">
        <v>46000.563946759263</v>
      </c>
      <c r="D1584" s="83" t="s">
        <v>4505</v>
      </c>
      <c r="E1584" s="82"/>
      <c r="F1584" s="83" t="s">
        <v>4530</v>
      </c>
    </row>
    <row r="1585" spans="1:6" ht="25.5" x14ac:dyDescent="0.25">
      <c r="A1585" s="83" t="s">
        <v>9441</v>
      </c>
      <c r="B1585" s="83" t="s">
        <v>5111</v>
      </c>
      <c r="C1585" s="82">
        <v>46000.563148148147</v>
      </c>
      <c r="D1585" s="83" t="s">
        <v>5</v>
      </c>
      <c r="E1585" s="82"/>
      <c r="F1585" s="83" t="s">
        <v>4530</v>
      </c>
    </row>
    <row r="1586" spans="1:6" ht="25.5" x14ac:dyDescent="0.25">
      <c r="A1586" s="83" t="s">
        <v>9442</v>
      </c>
      <c r="B1586" s="83" t="s">
        <v>8535</v>
      </c>
      <c r="C1586" s="82">
        <v>46000.563043981485</v>
      </c>
      <c r="D1586" s="83" t="s">
        <v>8</v>
      </c>
      <c r="E1586" s="82"/>
      <c r="F1586" s="83" t="s">
        <v>4530</v>
      </c>
    </row>
    <row r="1587" spans="1:6" ht="25.5" x14ac:dyDescent="0.25">
      <c r="A1587" s="83" t="s">
        <v>9443</v>
      </c>
      <c r="B1587" s="83" t="s">
        <v>8537</v>
      </c>
      <c r="C1587" s="82">
        <v>46000.562951388885</v>
      </c>
      <c r="D1587" s="83" t="s">
        <v>8</v>
      </c>
      <c r="E1587" s="82"/>
      <c r="F1587" s="83" t="s">
        <v>4530</v>
      </c>
    </row>
    <row r="1588" spans="1:6" ht="25.5" x14ac:dyDescent="0.25">
      <c r="A1588" s="83" t="s">
        <v>9444</v>
      </c>
      <c r="B1588" s="83" t="s">
        <v>5219</v>
      </c>
      <c r="C1588" s="82">
        <v>46000.561435185184</v>
      </c>
      <c r="D1588" s="83" t="s">
        <v>4508</v>
      </c>
      <c r="E1588" s="82"/>
      <c r="F1588" s="83" t="s">
        <v>4530</v>
      </c>
    </row>
    <row r="1589" spans="1:6" ht="25.5" x14ac:dyDescent="0.25">
      <c r="A1589" s="83" t="s">
        <v>8539</v>
      </c>
      <c r="B1589" s="83" t="s">
        <v>4530</v>
      </c>
      <c r="C1589" s="82">
        <v>46000.560358796298</v>
      </c>
      <c r="D1589" s="83" t="s">
        <v>4504</v>
      </c>
      <c r="E1589" s="82">
        <v>46000.560358796298</v>
      </c>
      <c r="F1589" s="83" t="s">
        <v>4504</v>
      </c>
    </row>
    <row r="1590" spans="1:6" ht="25.5" x14ac:dyDescent="0.25">
      <c r="A1590" s="83" t="s">
        <v>9445</v>
      </c>
      <c r="B1590" s="83" t="s">
        <v>9446</v>
      </c>
      <c r="C1590" s="82">
        <v>46000.557673611111</v>
      </c>
      <c r="D1590" s="83" t="s">
        <v>6621</v>
      </c>
      <c r="E1590" s="82"/>
      <c r="F1590" s="83" t="s">
        <v>4530</v>
      </c>
    </row>
    <row r="1591" spans="1:6" ht="25.5" x14ac:dyDescent="0.25">
      <c r="A1591" s="83" t="s">
        <v>9447</v>
      </c>
      <c r="B1591" s="83" t="s">
        <v>8542</v>
      </c>
      <c r="C1591" s="82">
        <v>46000.555474537039</v>
      </c>
      <c r="D1591" s="83" t="s">
        <v>4541</v>
      </c>
      <c r="E1591" s="82"/>
      <c r="F1591" s="83" t="s">
        <v>4530</v>
      </c>
    </row>
    <row r="1592" spans="1:6" ht="25.5" x14ac:dyDescent="0.25">
      <c r="A1592" s="83" t="s">
        <v>9448</v>
      </c>
      <c r="B1592" s="83" t="s">
        <v>8543</v>
      </c>
      <c r="C1592" s="82">
        <v>46000.554027777776</v>
      </c>
      <c r="D1592" s="83" t="s">
        <v>7</v>
      </c>
      <c r="E1592" s="82"/>
      <c r="F1592" s="83" t="s">
        <v>4530</v>
      </c>
    </row>
    <row r="1593" spans="1:6" ht="25.5" x14ac:dyDescent="0.25">
      <c r="A1593" s="83" t="s">
        <v>9449</v>
      </c>
      <c r="B1593" s="83" t="s">
        <v>8544</v>
      </c>
      <c r="C1593" s="82">
        <v>46000.553194444445</v>
      </c>
      <c r="D1593" s="83" t="s">
        <v>4505</v>
      </c>
      <c r="E1593" s="82"/>
      <c r="F1593" s="83" t="s">
        <v>4530</v>
      </c>
    </row>
    <row r="1594" spans="1:6" ht="25.5" x14ac:dyDescent="0.25">
      <c r="A1594" s="83" t="s">
        <v>9450</v>
      </c>
      <c r="B1594" s="83" t="s">
        <v>8546</v>
      </c>
      <c r="C1594" s="82">
        <v>46000.550717592596</v>
      </c>
      <c r="D1594" s="83" t="s">
        <v>4536</v>
      </c>
      <c r="E1594" s="82"/>
      <c r="F1594" s="83" t="s">
        <v>4530</v>
      </c>
    </row>
    <row r="1595" spans="1:6" ht="25.5" x14ac:dyDescent="0.25">
      <c r="A1595" s="83" t="s">
        <v>9451</v>
      </c>
      <c r="B1595" s="83" t="s">
        <v>9452</v>
      </c>
      <c r="C1595" s="82">
        <v>46000.544710648152</v>
      </c>
      <c r="D1595" s="83" t="s">
        <v>6621</v>
      </c>
      <c r="E1595" s="82"/>
      <c r="F1595" s="83" t="s">
        <v>4530</v>
      </c>
    </row>
    <row r="1596" spans="1:6" ht="25.5" x14ac:dyDescent="0.25">
      <c r="A1596" s="83" t="s">
        <v>9453</v>
      </c>
      <c r="B1596" s="83" t="s">
        <v>8548</v>
      </c>
      <c r="C1596" s="82">
        <v>46000.542187500003</v>
      </c>
      <c r="D1596" s="83" t="s">
        <v>4533</v>
      </c>
      <c r="E1596" s="82"/>
      <c r="F1596" s="83" t="s">
        <v>4530</v>
      </c>
    </row>
    <row r="1597" spans="1:6" ht="25.5" x14ac:dyDescent="0.25">
      <c r="A1597" s="83" t="s">
        <v>9454</v>
      </c>
      <c r="B1597" s="83" t="s">
        <v>8549</v>
      </c>
      <c r="C1597" s="82">
        <v>46000.539652777778</v>
      </c>
      <c r="D1597" s="83" t="s">
        <v>6</v>
      </c>
      <c r="E1597" s="82"/>
      <c r="F1597" s="83" t="s">
        <v>4530</v>
      </c>
    </row>
    <row r="1598" spans="1:6" ht="25.5" x14ac:dyDescent="0.25">
      <c r="A1598" s="83" t="s">
        <v>9455</v>
      </c>
      <c r="B1598" s="83" t="s">
        <v>5855</v>
      </c>
      <c r="C1598" s="82">
        <v>46000.538182870368</v>
      </c>
      <c r="D1598" s="83" t="s">
        <v>6621</v>
      </c>
      <c r="E1598" s="82"/>
      <c r="F1598" s="83" t="s">
        <v>4530</v>
      </c>
    </row>
    <row r="1599" spans="1:6" ht="25.5" x14ac:dyDescent="0.25">
      <c r="A1599" s="83" t="s">
        <v>8551</v>
      </c>
      <c r="B1599" s="83" t="s">
        <v>4530</v>
      </c>
      <c r="C1599" s="82">
        <v>46000.528877314813</v>
      </c>
      <c r="D1599" s="83" t="s">
        <v>4504</v>
      </c>
      <c r="E1599" s="82">
        <v>46000.528877314813</v>
      </c>
      <c r="F1599" s="83" t="s">
        <v>4504</v>
      </c>
    </row>
    <row r="1600" spans="1:6" ht="25.5" x14ac:dyDescent="0.25">
      <c r="A1600" s="83" t="s">
        <v>8552</v>
      </c>
      <c r="B1600" s="83" t="s">
        <v>4530</v>
      </c>
      <c r="C1600" s="82">
        <v>46000.525706018518</v>
      </c>
      <c r="D1600" s="83" t="s">
        <v>4504</v>
      </c>
      <c r="E1600" s="82">
        <v>46000.525706018518</v>
      </c>
      <c r="F1600" s="83" t="s">
        <v>4504</v>
      </c>
    </row>
    <row r="1601" spans="1:6" ht="25.5" x14ac:dyDescent="0.25">
      <c r="A1601" s="83" t="s">
        <v>9456</v>
      </c>
      <c r="B1601" s="83" t="s">
        <v>8553</v>
      </c>
      <c r="C1601" s="82">
        <v>46000.525358796294</v>
      </c>
      <c r="D1601" s="83" t="s">
        <v>4505</v>
      </c>
      <c r="E1601" s="82"/>
      <c r="F1601" s="83" t="s">
        <v>4530</v>
      </c>
    </row>
    <row r="1602" spans="1:6" ht="25.5" x14ac:dyDescent="0.25">
      <c r="A1602" s="83" t="s">
        <v>9457</v>
      </c>
      <c r="B1602" s="83" t="s">
        <v>8554</v>
      </c>
      <c r="C1602" s="82">
        <v>46000.525277777779</v>
      </c>
      <c r="D1602" s="83" t="s">
        <v>11</v>
      </c>
      <c r="E1602" s="82"/>
      <c r="F1602" s="83" t="s">
        <v>4530</v>
      </c>
    </row>
    <row r="1603" spans="1:6" ht="25.5" x14ac:dyDescent="0.25">
      <c r="A1603" s="83" t="s">
        <v>9458</v>
      </c>
      <c r="B1603" s="83" t="s">
        <v>5274</v>
      </c>
      <c r="C1603" s="82">
        <v>46000.524409722224</v>
      </c>
      <c r="D1603" s="83" t="s">
        <v>4508</v>
      </c>
      <c r="E1603" s="82"/>
      <c r="F1603" s="83" t="s">
        <v>4530</v>
      </c>
    </row>
    <row r="1604" spans="1:6" ht="25.5" x14ac:dyDescent="0.25">
      <c r="A1604" s="83" t="s">
        <v>9459</v>
      </c>
      <c r="B1604" s="83" t="s">
        <v>8556</v>
      </c>
      <c r="C1604" s="82">
        <v>46000.518020833333</v>
      </c>
      <c r="D1604" s="83" t="s">
        <v>11</v>
      </c>
      <c r="E1604" s="82"/>
      <c r="F1604" s="83" t="s">
        <v>4530</v>
      </c>
    </row>
    <row r="1605" spans="1:6" ht="25.5" x14ac:dyDescent="0.25">
      <c r="A1605" s="83" t="s">
        <v>9460</v>
      </c>
      <c r="B1605" s="83" t="s">
        <v>4977</v>
      </c>
      <c r="C1605" s="82">
        <v>46000.517824074072</v>
      </c>
      <c r="D1605" s="83" t="s">
        <v>4505</v>
      </c>
      <c r="E1605" s="82"/>
      <c r="F1605" s="83" t="s">
        <v>4530</v>
      </c>
    </row>
    <row r="1606" spans="1:6" ht="25.5" x14ac:dyDescent="0.25">
      <c r="A1606" s="83" t="s">
        <v>9461</v>
      </c>
      <c r="B1606" s="83" t="s">
        <v>8557</v>
      </c>
      <c r="C1606" s="82">
        <v>46000.515439814815</v>
      </c>
      <c r="D1606" s="83" t="s">
        <v>4513</v>
      </c>
      <c r="E1606" s="82"/>
      <c r="F1606" s="83" t="s">
        <v>4530</v>
      </c>
    </row>
    <row r="1607" spans="1:6" ht="25.5" x14ac:dyDescent="0.25">
      <c r="A1607" s="83" t="s">
        <v>9462</v>
      </c>
      <c r="B1607" s="83" t="s">
        <v>8558</v>
      </c>
      <c r="C1607" s="82">
        <v>46000.514849537038</v>
      </c>
      <c r="D1607" s="83" t="s">
        <v>11</v>
      </c>
      <c r="E1607" s="82"/>
      <c r="F1607" s="83" t="s">
        <v>4530</v>
      </c>
    </row>
    <row r="1608" spans="1:6" ht="25.5" x14ac:dyDescent="0.25">
      <c r="A1608" s="83" t="s">
        <v>9463</v>
      </c>
      <c r="B1608" s="83" t="s">
        <v>8559</v>
      </c>
      <c r="C1608" s="82">
        <v>46000.514421296299</v>
      </c>
      <c r="D1608" s="83" t="s">
        <v>6</v>
      </c>
      <c r="E1608" s="82"/>
      <c r="F1608" s="83" t="s">
        <v>4530</v>
      </c>
    </row>
    <row r="1609" spans="1:6" ht="25.5" x14ac:dyDescent="0.25">
      <c r="A1609" s="83" t="s">
        <v>9464</v>
      </c>
      <c r="B1609" s="83" t="s">
        <v>6106</v>
      </c>
      <c r="C1609" s="82">
        <v>46000.500659722224</v>
      </c>
      <c r="D1609" s="83" t="s">
        <v>6621</v>
      </c>
      <c r="E1609" s="82"/>
      <c r="F1609" s="83" t="s">
        <v>4530</v>
      </c>
    </row>
    <row r="1610" spans="1:6" ht="25.5" x14ac:dyDescent="0.25">
      <c r="A1610" s="83" t="s">
        <v>9465</v>
      </c>
      <c r="B1610" s="83" t="s">
        <v>8560</v>
      </c>
      <c r="C1610" s="82">
        <v>46000.500555555554</v>
      </c>
      <c r="D1610" s="83" t="s">
        <v>4555</v>
      </c>
      <c r="E1610" s="82"/>
      <c r="F1610" s="83" t="s">
        <v>4530</v>
      </c>
    </row>
    <row r="1611" spans="1:6" ht="25.5" x14ac:dyDescent="0.25">
      <c r="A1611" s="83" t="s">
        <v>9466</v>
      </c>
      <c r="B1611" s="83" t="s">
        <v>8561</v>
      </c>
      <c r="C1611" s="82">
        <v>46000.492789351854</v>
      </c>
      <c r="D1611" s="83" t="s">
        <v>11</v>
      </c>
      <c r="E1611" s="82"/>
      <c r="F1611" s="83" t="s">
        <v>4530</v>
      </c>
    </row>
    <row r="1612" spans="1:6" ht="25.5" x14ac:dyDescent="0.25">
      <c r="A1612" s="83" t="s">
        <v>9467</v>
      </c>
      <c r="B1612" s="83" t="s">
        <v>4677</v>
      </c>
      <c r="C1612" s="82">
        <v>46000.491446759261</v>
      </c>
      <c r="D1612" s="83" t="s">
        <v>12</v>
      </c>
      <c r="E1612" s="82"/>
      <c r="F1612" s="83" t="s">
        <v>4530</v>
      </c>
    </row>
    <row r="1613" spans="1:6" ht="25.5" x14ac:dyDescent="0.25">
      <c r="A1613" s="83" t="s">
        <v>9468</v>
      </c>
      <c r="B1613" s="83" t="s">
        <v>8562</v>
      </c>
      <c r="C1613" s="82">
        <v>46000.487986111111</v>
      </c>
      <c r="D1613" s="83" t="s">
        <v>6</v>
      </c>
      <c r="E1613" s="82"/>
      <c r="F1613" s="83" t="s">
        <v>4530</v>
      </c>
    </row>
    <row r="1614" spans="1:6" ht="25.5" x14ac:dyDescent="0.25">
      <c r="A1614" s="83" t="s">
        <v>9469</v>
      </c>
      <c r="B1614" s="83" t="s">
        <v>8563</v>
      </c>
      <c r="C1614" s="82">
        <v>46000.485208333332</v>
      </c>
      <c r="D1614" s="83" t="s">
        <v>12</v>
      </c>
      <c r="E1614" s="82"/>
      <c r="F1614" s="83" t="s">
        <v>4530</v>
      </c>
    </row>
    <row r="1615" spans="1:6" ht="25.5" x14ac:dyDescent="0.25">
      <c r="A1615" s="83" t="s">
        <v>9470</v>
      </c>
      <c r="B1615" s="83" t="s">
        <v>5750</v>
      </c>
      <c r="C1615" s="82">
        <v>46000.480474537035</v>
      </c>
      <c r="D1615" s="83" t="s">
        <v>4505</v>
      </c>
      <c r="E1615" s="82"/>
      <c r="F1615" s="83" t="s">
        <v>4530</v>
      </c>
    </row>
    <row r="1616" spans="1:6" ht="25.5" x14ac:dyDescent="0.25">
      <c r="A1616" s="83" t="s">
        <v>9471</v>
      </c>
      <c r="B1616" s="83" t="s">
        <v>5029</v>
      </c>
      <c r="C1616" s="82">
        <v>46000.480185185188</v>
      </c>
      <c r="D1616" s="83" t="s">
        <v>4505</v>
      </c>
      <c r="E1616" s="82"/>
      <c r="F1616" s="83" t="s">
        <v>4530</v>
      </c>
    </row>
    <row r="1617" spans="1:6" ht="25.5" x14ac:dyDescent="0.25">
      <c r="A1617" s="83" t="s">
        <v>9472</v>
      </c>
      <c r="B1617" s="83" t="s">
        <v>8564</v>
      </c>
      <c r="C1617" s="82">
        <v>46000.477777777778</v>
      </c>
      <c r="D1617" s="83" t="s">
        <v>4513</v>
      </c>
      <c r="E1617" s="82"/>
      <c r="F1617" s="83" t="s">
        <v>4530</v>
      </c>
    </row>
    <row r="1618" spans="1:6" ht="25.5" x14ac:dyDescent="0.25">
      <c r="A1618" s="83" t="s">
        <v>9473</v>
      </c>
      <c r="B1618" s="83" t="s">
        <v>5226</v>
      </c>
      <c r="C1618" s="82">
        <v>46000.475358796299</v>
      </c>
      <c r="D1618" s="83" t="s">
        <v>4955</v>
      </c>
      <c r="E1618" s="82"/>
      <c r="F1618" s="83" t="s">
        <v>4530</v>
      </c>
    </row>
    <row r="1619" spans="1:6" ht="25.5" x14ac:dyDescent="0.25">
      <c r="A1619" s="83" t="s">
        <v>8565</v>
      </c>
      <c r="B1619" s="83" t="s">
        <v>4530</v>
      </c>
      <c r="C1619" s="82">
        <v>46000.472592592596</v>
      </c>
      <c r="D1619" s="83" t="s">
        <v>4504</v>
      </c>
      <c r="E1619" s="82">
        <v>46000.472592592596</v>
      </c>
      <c r="F1619" s="83" t="s">
        <v>4504</v>
      </c>
    </row>
    <row r="1620" spans="1:6" ht="25.5" x14ac:dyDescent="0.25">
      <c r="A1620" s="83" t="s">
        <v>9474</v>
      </c>
      <c r="B1620" s="83" t="s">
        <v>8566</v>
      </c>
      <c r="C1620" s="82">
        <v>46000.468275462961</v>
      </c>
      <c r="D1620" s="83" t="s">
        <v>4739</v>
      </c>
      <c r="E1620" s="82"/>
      <c r="F1620" s="83" t="s">
        <v>4530</v>
      </c>
    </row>
    <row r="1621" spans="1:6" ht="25.5" x14ac:dyDescent="0.25">
      <c r="A1621" s="83" t="s">
        <v>9475</v>
      </c>
      <c r="B1621" s="83" t="s">
        <v>8568</v>
      </c>
      <c r="C1621" s="82">
        <v>46000.465752314813</v>
      </c>
      <c r="D1621" s="83" t="s">
        <v>4513</v>
      </c>
      <c r="E1621" s="82"/>
      <c r="F1621" s="83" t="s">
        <v>4530</v>
      </c>
    </row>
    <row r="1622" spans="1:6" ht="25.5" x14ac:dyDescent="0.25">
      <c r="A1622" s="83" t="s">
        <v>9476</v>
      </c>
      <c r="B1622" s="83" t="s">
        <v>9477</v>
      </c>
      <c r="C1622" s="82">
        <v>46000.464745370373</v>
      </c>
      <c r="D1622" s="83" t="s">
        <v>4536</v>
      </c>
      <c r="E1622" s="82"/>
      <c r="F1622" s="83" t="s">
        <v>4530</v>
      </c>
    </row>
    <row r="1623" spans="1:6" ht="25.5" x14ac:dyDescent="0.25">
      <c r="A1623" s="83" t="s">
        <v>9478</v>
      </c>
      <c r="B1623" s="83" t="s">
        <v>5709</v>
      </c>
      <c r="C1623" s="82">
        <v>46000.462511574071</v>
      </c>
      <c r="D1623" s="83" t="s">
        <v>4955</v>
      </c>
      <c r="E1623" s="82"/>
      <c r="F1623" s="83" t="s">
        <v>4530</v>
      </c>
    </row>
    <row r="1624" spans="1:6" ht="25.5" x14ac:dyDescent="0.25">
      <c r="A1624" s="83" t="s">
        <v>8569</v>
      </c>
      <c r="B1624" s="83" t="s">
        <v>4530</v>
      </c>
      <c r="C1624" s="82">
        <v>46000.460405092592</v>
      </c>
      <c r="D1624" s="83" t="s">
        <v>4504</v>
      </c>
      <c r="E1624" s="82">
        <v>46000.460405092592</v>
      </c>
      <c r="F1624" s="83" t="s">
        <v>4504</v>
      </c>
    </row>
    <row r="1625" spans="1:6" ht="25.5" x14ac:dyDescent="0.25">
      <c r="A1625" s="83" t="s">
        <v>9479</v>
      </c>
      <c r="B1625" s="83" t="s">
        <v>5667</v>
      </c>
      <c r="C1625" s="82">
        <v>46000.460115740738</v>
      </c>
      <c r="D1625" s="83" t="s">
        <v>4505</v>
      </c>
      <c r="E1625" s="82"/>
      <c r="F1625" s="83" t="s">
        <v>4530</v>
      </c>
    </row>
    <row r="1626" spans="1:6" ht="25.5" x14ac:dyDescent="0.25">
      <c r="A1626" s="83" t="s">
        <v>9480</v>
      </c>
      <c r="B1626" s="83" t="s">
        <v>8570</v>
      </c>
      <c r="C1626" s="82">
        <v>46000.455127314817</v>
      </c>
      <c r="D1626" s="83" t="s">
        <v>11</v>
      </c>
      <c r="E1626" s="82"/>
      <c r="F1626" s="83" t="s">
        <v>4530</v>
      </c>
    </row>
    <row r="1627" spans="1:6" ht="25.5" x14ac:dyDescent="0.25">
      <c r="A1627" s="83" t="s">
        <v>9481</v>
      </c>
      <c r="B1627" s="83" t="s">
        <v>8572</v>
      </c>
      <c r="C1627" s="82">
        <v>46000.452939814815</v>
      </c>
      <c r="D1627" s="83" t="s">
        <v>11</v>
      </c>
      <c r="E1627" s="82"/>
      <c r="F1627" s="83" t="s">
        <v>4530</v>
      </c>
    </row>
    <row r="1628" spans="1:6" ht="25.5" x14ac:dyDescent="0.25">
      <c r="A1628" s="83" t="s">
        <v>9482</v>
      </c>
      <c r="B1628" s="83" t="s">
        <v>8573</v>
      </c>
      <c r="C1628" s="82">
        <v>46000.451990740738</v>
      </c>
      <c r="D1628" s="83" t="s">
        <v>11</v>
      </c>
      <c r="E1628" s="82"/>
      <c r="F1628" s="83" t="s">
        <v>4530</v>
      </c>
    </row>
    <row r="1629" spans="1:6" ht="25.5" x14ac:dyDescent="0.25">
      <c r="A1629" s="83" t="s">
        <v>9483</v>
      </c>
      <c r="B1629" s="83" t="s">
        <v>8574</v>
      </c>
      <c r="C1629" s="82">
        <v>46000.450937499998</v>
      </c>
      <c r="D1629" s="83" t="s">
        <v>4541</v>
      </c>
      <c r="E1629" s="82"/>
      <c r="F1629" s="83" t="s">
        <v>4530</v>
      </c>
    </row>
    <row r="1630" spans="1:6" ht="25.5" x14ac:dyDescent="0.25">
      <c r="A1630" s="83" t="s">
        <v>9484</v>
      </c>
      <c r="B1630" s="83" t="s">
        <v>8575</v>
      </c>
      <c r="C1630" s="82">
        <v>46000.446793981479</v>
      </c>
      <c r="D1630" s="83" t="s">
        <v>4536</v>
      </c>
      <c r="E1630" s="82"/>
      <c r="F1630" s="83" t="s">
        <v>4530</v>
      </c>
    </row>
    <row r="1631" spans="1:6" ht="25.5" x14ac:dyDescent="0.25">
      <c r="A1631" s="83" t="s">
        <v>9485</v>
      </c>
      <c r="B1631" s="83" t="s">
        <v>5939</v>
      </c>
      <c r="C1631" s="82">
        <v>46000.445115740738</v>
      </c>
      <c r="D1631" s="83" t="s">
        <v>4541</v>
      </c>
      <c r="E1631" s="82"/>
      <c r="F1631" s="83" t="s">
        <v>4530</v>
      </c>
    </row>
    <row r="1632" spans="1:6" ht="25.5" x14ac:dyDescent="0.25">
      <c r="A1632" s="83" t="s">
        <v>9486</v>
      </c>
      <c r="B1632" s="83" t="s">
        <v>5906</v>
      </c>
      <c r="C1632" s="82">
        <v>45999.523946759262</v>
      </c>
      <c r="D1632" s="83" t="s">
        <v>4505</v>
      </c>
      <c r="E1632" s="82"/>
      <c r="F1632" s="83" t="s">
        <v>4530</v>
      </c>
    </row>
    <row r="1633" spans="1:6" ht="25.5" x14ac:dyDescent="0.25">
      <c r="A1633" s="83" t="s">
        <v>9487</v>
      </c>
      <c r="B1633" s="83" t="s">
        <v>4828</v>
      </c>
      <c r="C1633" s="82">
        <v>46000.441620370373</v>
      </c>
      <c r="D1633" s="83" t="s">
        <v>4536</v>
      </c>
      <c r="E1633" s="82"/>
      <c r="F1633" s="83" t="s">
        <v>4530</v>
      </c>
    </row>
    <row r="1634" spans="1:6" ht="25.5" x14ac:dyDescent="0.25">
      <c r="A1634" s="83" t="s">
        <v>9488</v>
      </c>
      <c r="B1634" s="83" t="s">
        <v>8578</v>
      </c>
      <c r="C1634" s="82">
        <v>46000.43310185185</v>
      </c>
      <c r="D1634" s="83" t="s">
        <v>4513</v>
      </c>
      <c r="E1634" s="82"/>
      <c r="F1634" s="83" t="s">
        <v>4530</v>
      </c>
    </row>
    <row r="1635" spans="1:6" ht="25.5" x14ac:dyDescent="0.25">
      <c r="A1635" s="83" t="s">
        <v>9489</v>
      </c>
      <c r="B1635" s="83" t="s">
        <v>8580</v>
      </c>
      <c r="C1635" s="82">
        <v>46000.430266203701</v>
      </c>
      <c r="D1635" s="83" t="s">
        <v>13</v>
      </c>
      <c r="E1635" s="82"/>
      <c r="F1635" s="83" t="s">
        <v>4530</v>
      </c>
    </row>
    <row r="1636" spans="1:6" ht="25.5" x14ac:dyDescent="0.25">
      <c r="A1636" s="83" t="s">
        <v>9490</v>
      </c>
      <c r="B1636" s="83" t="s">
        <v>8582</v>
      </c>
      <c r="C1636" s="82">
        <v>46000.429548611108</v>
      </c>
      <c r="D1636" s="83" t="s">
        <v>4513</v>
      </c>
      <c r="E1636" s="82"/>
      <c r="F1636" s="83" t="s">
        <v>4530</v>
      </c>
    </row>
    <row r="1637" spans="1:6" ht="25.5" x14ac:dyDescent="0.25">
      <c r="A1637" s="83" t="s">
        <v>9491</v>
      </c>
      <c r="B1637" s="83" t="s">
        <v>6107</v>
      </c>
      <c r="C1637" s="82">
        <v>46000.417094907411</v>
      </c>
      <c r="D1637" s="83" t="s">
        <v>4505</v>
      </c>
      <c r="E1637" s="82"/>
      <c r="F1637" s="83" t="s">
        <v>4530</v>
      </c>
    </row>
    <row r="1638" spans="1:6" ht="25.5" x14ac:dyDescent="0.25">
      <c r="A1638" s="83" t="s">
        <v>9492</v>
      </c>
      <c r="B1638" s="83" t="s">
        <v>8585</v>
      </c>
      <c r="C1638" s="82">
        <v>46000.416678240741</v>
      </c>
      <c r="D1638" s="83" t="s">
        <v>7</v>
      </c>
      <c r="E1638" s="82"/>
      <c r="F1638" s="83" t="s">
        <v>4530</v>
      </c>
    </row>
    <row r="1639" spans="1:6" ht="25.5" x14ac:dyDescent="0.25">
      <c r="A1639" s="83" t="s">
        <v>8588</v>
      </c>
      <c r="B1639" s="83" t="s">
        <v>4530</v>
      </c>
      <c r="C1639" s="82">
        <v>46000.413414351853</v>
      </c>
      <c r="D1639" s="83" t="s">
        <v>4504</v>
      </c>
      <c r="E1639" s="82">
        <v>46000.413414351853</v>
      </c>
      <c r="F1639" s="83" t="s">
        <v>4504</v>
      </c>
    </row>
    <row r="1640" spans="1:6" ht="25.5" x14ac:dyDescent="0.25">
      <c r="A1640" s="83" t="s">
        <v>8589</v>
      </c>
      <c r="B1640" s="83" t="s">
        <v>4530</v>
      </c>
      <c r="C1640" s="82">
        <v>46000.410578703704</v>
      </c>
      <c r="D1640" s="83" t="s">
        <v>4504</v>
      </c>
      <c r="E1640" s="82">
        <v>46000.410578703704</v>
      </c>
      <c r="F1640" s="83" t="s">
        <v>4504</v>
      </c>
    </row>
    <row r="1641" spans="1:6" ht="25.5" x14ac:dyDescent="0.25">
      <c r="A1641" s="83" t="s">
        <v>9493</v>
      </c>
      <c r="B1641" s="83" t="s">
        <v>8590</v>
      </c>
      <c r="C1641" s="82">
        <v>46000.409432870372</v>
      </c>
      <c r="D1641" s="83" t="s">
        <v>6</v>
      </c>
      <c r="E1641" s="82"/>
      <c r="F1641" s="83" t="s">
        <v>4530</v>
      </c>
    </row>
    <row r="1642" spans="1:6" ht="25.5" x14ac:dyDescent="0.25">
      <c r="A1642" s="83" t="s">
        <v>9494</v>
      </c>
      <c r="B1642" s="83" t="s">
        <v>8591</v>
      </c>
      <c r="C1642" s="82">
        <v>46000.407777777778</v>
      </c>
      <c r="D1642" s="83" t="s">
        <v>4508</v>
      </c>
      <c r="E1642" s="82"/>
      <c r="F1642" s="83" t="s">
        <v>4530</v>
      </c>
    </row>
    <row r="1643" spans="1:6" ht="25.5" x14ac:dyDescent="0.25">
      <c r="A1643" s="83" t="s">
        <v>8592</v>
      </c>
      <c r="B1643" s="83" t="s">
        <v>4530</v>
      </c>
      <c r="C1643" s="82">
        <v>46000.406122685185</v>
      </c>
      <c r="D1643" s="83" t="s">
        <v>4504</v>
      </c>
      <c r="E1643" s="82">
        <v>46000.406122685185</v>
      </c>
      <c r="F1643" s="83" t="s">
        <v>4504</v>
      </c>
    </row>
    <row r="1644" spans="1:6" ht="25.5" x14ac:dyDescent="0.25">
      <c r="A1644" s="83" t="s">
        <v>9495</v>
      </c>
      <c r="B1644" s="83" t="s">
        <v>5131</v>
      </c>
      <c r="C1644" s="82">
        <v>46000.397199074076</v>
      </c>
      <c r="D1644" s="83" t="s">
        <v>4762</v>
      </c>
      <c r="E1644" s="82"/>
      <c r="F1644" s="83" t="s">
        <v>4530</v>
      </c>
    </row>
    <row r="1645" spans="1:6" ht="25.5" x14ac:dyDescent="0.25">
      <c r="A1645" s="83" t="s">
        <v>8593</v>
      </c>
      <c r="B1645" s="83" t="s">
        <v>4530</v>
      </c>
      <c r="C1645" s="82">
        <v>46000.394618055558</v>
      </c>
      <c r="D1645" s="83" t="s">
        <v>4504</v>
      </c>
      <c r="E1645" s="82">
        <v>46000.394618055558</v>
      </c>
      <c r="F1645" s="83" t="s">
        <v>4504</v>
      </c>
    </row>
    <row r="1646" spans="1:6" ht="25.5" x14ac:dyDescent="0.25">
      <c r="A1646" s="83" t="s">
        <v>9496</v>
      </c>
      <c r="B1646" s="83" t="s">
        <v>4684</v>
      </c>
      <c r="C1646" s="82">
        <v>46000.392523148148</v>
      </c>
      <c r="D1646" s="83" t="s">
        <v>11</v>
      </c>
      <c r="E1646" s="82"/>
      <c r="F1646" s="83" t="s">
        <v>4530</v>
      </c>
    </row>
    <row r="1647" spans="1:6" ht="25.5" x14ac:dyDescent="0.25">
      <c r="A1647" s="83" t="s">
        <v>8594</v>
      </c>
      <c r="B1647" s="83" t="s">
        <v>4530</v>
      </c>
      <c r="C1647" s="82">
        <v>46000.391608796293</v>
      </c>
      <c r="D1647" s="83" t="s">
        <v>4504</v>
      </c>
      <c r="E1647" s="82">
        <v>46000.391608796293</v>
      </c>
      <c r="F1647" s="83" t="s">
        <v>4504</v>
      </c>
    </row>
    <row r="1648" spans="1:6" ht="25.5" x14ac:dyDescent="0.25">
      <c r="A1648" s="83" t="s">
        <v>9497</v>
      </c>
      <c r="B1648" s="83" t="s">
        <v>8595</v>
      </c>
      <c r="C1648" s="82">
        <v>46000.390162037038</v>
      </c>
      <c r="D1648" s="83" t="s">
        <v>6</v>
      </c>
      <c r="E1648" s="82"/>
      <c r="F1648" s="83" t="s">
        <v>4530</v>
      </c>
    </row>
    <row r="1649" spans="1:6" ht="25.5" x14ac:dyDescent="0.25">
      <c r="A1649" s="83" t="s">
        <v>9498</v>
      </c>
      <c r="B1649" s="83" t="s">
        <v>8596</v>
      </c>
      <c r="C1649" s="82">
        <v>46000.381122685183</v>
      </c>
      <c r="D1649" s="83" t="s">
        <v>4532</v>
      </c>
      <c r="E1649" s="82"/>
      <c r="F1649" s="83" t="s">
        <v>4530</v>
      </c>
    </row>
    <row r="1650" spans="1:6" ht="25.5" x14ac:dyDescent="0.25">
      <c r="A1650" s="83" t="s">
        <v>9499</v>
      </c>
      <c r="B1650" s="83" t="s">
        <v>8597</v>
      </c>
      <c r="C1650" s="82">
        <v>46000.380266203705</v>
      </c>
      <c r="D1650" s="83" t="s">
        <v>4</v>
      </c>
      <c r="E1650" s="82"/>
      <c r="F1650" s="83" t="s">
        <v>4530</v>
      </c>
    </row>
    <row r="1651" spans="1:6" ht="25.5" x14ac:dyDescent="0.25">
      <c r="A1651" s="83" t="s">
        <v>9500</v>
      </c>
      <c r="B1651" s="83" t="s">
        <v>8598</v>
      </c>
      <c r="C1651" s="82">
        <v>46000.376377314817</v>
      </c>
      <c r="D1651" s="83" t="s">
        <v>6</v>
      </c>
      <c r="E1651" s="82"/>
      <c r="F1651" s="83" t="s">
        <v>4530</v>
      </c>
    </row>
    <row r="1652" spans="1:6" ht="25.5" x14ac:dyDescent="0.25">
      <c r="A1652" s="83" t="s">
        <v>9501</v>
      </c>
      <c r="B1652" s="83" t="s">
        <v>8599</v>
      </c>
      <c r="C1652" s="82">
        <v>46000.36996527778</v>
      </c>
      <c r="D1652" s="83" t="s">
        <v>13</v>
      </c>
      <c r="E1652" s="82"/>
      <c r="F1652" s="83" t="s">
        <v>4530</v>
      </c>
    </row>
    <row r="1653" spans="1:6" ht="25.5" x14ac:dyDescent="0.25">
      <c r="A1653" s="83" t="s">
        <v>8600</v>
      </c>
      <c r="B1653" s="83" t="s">
        <v>4530</v>
      </c>
      <c r="C1653" s="82">
        <v>46000.369270833333</v>
      </c>
      <c r="D1653" s="83" t="s">
        <v>4504</v>
      </c>
      <c r="E1653" s="82">
        <v>46000.369270833333</v>
      </c>
      <c r="F1653" s="83" t="s">
        <v>4504</v>
      </c>
    </row>
    <row r="1654" spans="1:6" ht="25.5" x14ac:dyDescent="0.25">
      <c r="A1654" s="83" t="s">
        <v>9502</v>
      </c>
      <c r="B1654" s="83" t="s">
        <v>8601</v>
      </c>
      <c r="C1654" s="82">
        <v>46000.365173611113</v>
      </c>
      <c r="D1654" s="83" t="s">
        <v>6</v>
      </c>
      <c r="E1654" s="82"/>
      <c r="F1654" s="83" t="s">
        <v>4530</v>
      </c>
    </row>
    <row r="1655" spans="1:6" ht="25.5" x14ac:dyDescent="0.25">
      <c r="A1655" s="83" t="s">
        <v>9503</v>
      </c>
      <c r="B1655" s="83" t="s">
        <v>5020</v>
      </c>
      <c r="C1655" s="82">
        <v>46000.35701388889</v>
      </c>
      <c r="D1655" s="83" t="s">
        <v>7923</v>
      </c>
      <c r="E1655" s="82"/>
      <c r="F1655" s="83" t="s">
        <v>4530</v>
      </c>
    </row>
    <row r="1656" spans="1:6" ht="25.5" x14ac:dyDescent="0.25">
      <c r="A1656" s="83" t="s">
        <v>8602</v>
      </c>
      <c r="B1656" s="83" t="s">
        <v>4530</v>
      </c>
      <c r="C1656" s="82">
        <v>46000.353807870371</v>
      </c>
      <c r="D1656" s="83" t="s">
        <v>4504</v>
      </c>
      <c r="E1656" s="82">
        <v>46000.353807870371</v>
      </c>
      <c r="F1656" s="83" t="s">
        <v>4504</v>
      </c>
    </row>
    <row r="1657" spans="1:6" ht="25.5" x14ac:dyDescent="0.25">
      <c r="A1657" s="83" t="s">
        <v>8603</v>
      </c>
      <c r="B1657" s="83" t="s">
        <v>4530</v>
      </c>
      <c r="C1657" s="82">
        <v>46000.353101851855</v>
      </c>
      <c r="D1657" s="83" t="s">
        <v>4504</v>
      </c>
      <c r="E1657" s="82">
        <v>46000.353101851855</v>
      </c>
      <c r="F1657" s="83" t="s">
        <v>4504</v>
      </c>
    </row>
    <row r="1658" spans="1:6" ht="25.5" x14ac:dyDescent="0.25">
      <c r="A1658" s="83" t="s">
        <v>9504</v>
      </c>
      <c r="B1658" s="83" t="s">
        <v>8606</v>
      </c>
      <c r="C1658" s="82">
        <v>46000.330775462964</v>
      </c>
      <c r="D1658" s="83" t="s">
        <v>4739</v>
      </c>
      <c r="E1658" s="82"/>
      <c r="F1658" s="83" t="s">
        <v>4530</v>
      </c>
    </row>
    <row r="1659" spans="1:6" ht="25.5" x14ac:dyDescent="0.25">
      <c r="A1659" s="83" t="s">
        <v>9505</v>
      </c>
      <c r="B1659" s="83" t="s">
        <v>5641</v>
      </c>
      <c r="C1659" s="82">
        <v>45999.872997685183</v>
      </c>
      <c r="D1659" s="83" t="s">
        <v>9233</v>
      </c>
      <c r="E1659" s="82"/>
      <c r="F1659" s="83" t="s">
        <v>4530</v>
      </c>
    </row>
    <row r="1660" spans="1:6" ht="25.5" x14ac:dyDescent="0.25">
      <c r="A1660" s="83" t="s">
        <v>9506</v>
      </c>
      <c r="B1660" s="83" t="s">
        <v>8607</v>
      </c>
      <c r="C1660" s="82">
        <v>46000.326203703706</v>
      </c>
      <c r="D1660" s="83" t="s">
        <v>4513</v>
      </c>
      <c r="E1660" s="82"/>
      <c r="F1660" s="83" t="s">
        <v>4530</v>
      </c>
    </row>
    <row r="1661" spans="1:6" ht="25.5" x14ac:dyDescent="0.25">
      <c r="A1661" s="83" t="s">
        <v>9507</v>
      </c>
      <c r="B1661" s="83" t="s">
        <v>5270</v>
      </c>
      <c r="C1661" s="82">
        <v>46000.320787037039</v>
      </c>
      <c r="D1661" s="83" t="s">
        <v>4739</v>
      </c>
      <c r="E1661" s="82"/>
      <c r="F1661" s="83" t="s">
        <v>4530</v>
      </c>
    </row>
    <row r="1662" spans="1:6" ht="25.5" x14ac:dyDescent="0.25">
      <c r="A1662" s="83" t="s">
        <v>8608</v>
      </c>
      <c r="B1662" s="83" t="s">
        <v>4530</v>
      </c>
      <c r="C1662" s="82">
        <v>46000.316412037035</v>
      </c>
      <c r="D1662" s="83" t="s">
        <v>4504</v>
      </c>
      <c r="E1662" s="82">
        <v>46000.316412037035</v>
      </c>
      <c r="F1662" s="83" t="s">
        <v>4504</v>
      </c>
    </row>
    <row r="1663" spans="1:6" ht="25.5" x14ac:dyDescent="0.25">
      <c r="A1663" s="83" t="s">
        <v>9508</v>
      </c>
      <c r="B1663" s="83" t="s">
        <v>9509</v>
      </c>
      <c r="C1663" s="82">
        <v>46000.308865740742</v>
      </c>
      <c r="D1663" s="83" t="s">
        <v>4505</v>
      </c>
      <c r="E1663" s="82"/>
      <c r="F1663" s="83" t="s">
        <v>4530</v>
      </c>
    </row>
    <row r="1664" spans="1:6" ht="25.5" x14ac:dyDescent="0.25">
      <c r="A1664" s="83" t="s">
        <v>8609</v>
      </c>
      <c r="B1664" s="83" t="s">
        <v>4530</v>
      </c>
      <c r="C1664" s="82">
        <v>46000.305381944447</v>
      </c>
      <c r="D1664" s="83" t="s">
        <v>4504</v>
      </c>
      <c r="E1664" s="82">
        <v>46000.305381944447</v>
      </c>
      <c r="F1664" s="83" t="s">
        <v>4504</v>
      </c>
    </row>
    <row r="1665" spans="1:6" ht="25.5" x14ac:dyDescent="0.25">
      <c r="A1665" s="83" t="s">
        <v>8610</v>
      </c>
      <c r="B1665" s="83" t="s">
        <v>4530</v>
      </c>
      <c r="C1665" s="82">
        <v>46000.3046875</v>
      </c>
      <c r="D1665" s="83" t="s">
        <v>4504</v>
      </c>
      <c r="E1665" s="82">
        <v>46000.3046875</v>
      </c>
      <c r="F1665" s="83" t="s">
        <v>4504</v>
      </c>
    </row>
    <row r="1666" spans="1:6" ht="25.5" x14ac:dyDescent="0.25">
      <c r="A1666" s="83" t="s">
        <v>8611</v>
      </c>
      <c r="B1666" s="83" t="s">
        <v>4530</v>
      </c>
      <c r="C1666" s="82">
        <v>46000.287326388891</v>
      </c>
      <c r="D1666" s="83" t="s">
        <v>4504</v>
      </c>
      <c r="E1666" s="82">
        <v>46000.287326388891</v>
      </c>
      <c r="F1666" s="83" t="s">
        <v>4504</v>
      </c>
    </row>
    <row r="1667" spans="1:6" ht="25.5" x14ac:dyDescent="0.25">
      <c r="A1667" s="83" t="s">
        <v>9510</v>
      </c>
      <c r="B1667" s="83" t="s">
        <v>8612</v>
      </c>
      <c r="C1667" s="82">
        <v>46000.283136574071</v>
      </c>
      <c r="D1667" s="83" t="s">
        <v>4554</v>
      </c>
      <c r="E1667" s="82"/>
      <c r="F1667" s="83" t="s">
        <v>4530</v>
      </c>
    </row>
    <row r="1668" spans="1:6" ht="25.5" x14ac:dyDescent="0.25">
      <c r="A1668" s="83" t="s">
        <v>9511</v>
      </c>
      <c r="B1668" s="83" t="s">
        <v>8613</v>
      </c>
      <c r="C1668" s="82">
        <v>46000.276261574072</v>
      </c>
      <c r="D1668" s="83" t="s">
        <v>4516</v>
      </c>
      <c r="E1668" s="82"/>
      <c r="F1668" s="83" t="s">
        <v>4530</v>
      </c>
    </row>
    <row r="1669" spans="1:6" ht="25.5" x14ac:dyDescent="0.25">
      <c r="A1669" s="83" t="s">
        <v>9512</v>
      </c>
      <c r="B1669" s="83" t="s">
        <v>8614</v>
      </c>
      <c r="C1669" s="82">
        <v>46000.274548611109</v>
      </c>
      <c r="D1669" s="83" t="s">
        <v>4516</v>
      </c>
      <c r="E1669" s="82"/>
      <c r="F1669" s="83" t="s">
        <v>4530</v>
      </c>
    </row>
    <row r="1670" spans="1:6" ht="25.5" x14ac:dyDescent="0.25">
      <c r="A1670" s="83" t="s">
        <v>9513</v>
      </c>
      <c r="B1670" s="83" t="s">
        <v>8615</v>
      </c>
      <c r="C1670" s="82">
        <v>46000.271284722221</v>
      </c>
      <c r="D1670" s="83" t="s">
        <v>4555</v>
      </c>
      <c r="E1670" s="82"/>
      <c r="F1670" s="83" t="s">
        <v>4530</v>
      </c>
    </row>
    <row r="1671" spans="1:6" ht="25.5" x14ac:dyDescent="0.25">
      <c r="A1671" s="83" t="s">
        <v>9514</v>
      </c>
      <c r="B1671" s="83" t="s">
        <v>4668</v>
      </c>
      <c r="C1671" s="82">
        <v>45999.969328703701</v>
      </c>
      <c r="D1671" s="83" t="s">
        <v>9233</v>
      </c>
      <c r="E1671" s="82"/>
      <c r="F1671" s="83" t="s">
        <v>4530</v>
      </c>
    </row>
    <row r="1672" spans="1:6" ht="25.5" x14ac:dyDescent="0.25">
      <c r="A1672" s="83" t="s">
        <v>8616</v>
      </c>
      <c r="B1672" s="83" t="s">
        <v>4530</v>
      </c>
      <c r="C1672" s="82">
        <v>45999.954340277778</v>
      </c>
      <c r="D1672" s="83" t="s">
        <v>4504</v>
      </c>
      <c r="E1672" s="82">
        <v>45999.954340277778</v>
      </c>
      <c r="F1672" s="83" t="s">
        <v>4504</v>
      </c>
    </row>
    <row r="1673" spans="1:6" ht="25.5" x14ac:dyDescent="0.25">
      <c r="A1673" s="83" t="s">
        <v>9515</v>
      </c>
      <c r="B1673" s="83" t="s">
        <v>9516</v>
      </c>
      <c r="C1673" s="82">
        <v>45999.950914351852</v>
      </c>
      <c r="D1673" s="83" t="s">
        <v>9233</v>
      </c>
      <c r="E1673" s="82"/>
      <c r="F1673" s="83" t="s">
        <v>4530</v>
      </c>
    </row>
    <row r="1674" spans="1:6" ht="25.5" x14ac:dyDescent="0.25">
      <c r="A1674" s="83" t="s">
        <v>9517</v>
      </c>
      <c r="B1674" s="83" t="s">
        <v>9518</v>
      </c>
      <c r="C1674" s="82">
        <v>45999.95039351852</v>
      </c>
      <c r="D1674" s="83" t="s">
        <v>9233</v>
      </c>
      <c r="E1674" s="82"/>
      <c r="F1674" s="83" t="s">
        <v>4530</v>
      </c>
    </row>
    <row r="1675" spans="1:6" ht="25.5" x14ac:dyDescent="0.25">
      <c r="A1675" s="83" t="s">
        <v>9519</v>
      </c>
      <c r="B1675" s="83" t="s">
        <v>9520</v>
      </c>
      <c r="C1675" s="82">
        <v>45999.949837962966</v>
      </c>
      <c r="D1675" s="83" t="s">
        <v>9233</v>
      </c>
      <c r="E1675" s="82"/>
      <c r="F1675" s="83" t="s">
        <v>4530</v>
      </c>
    </row>
    <row r="1676" spans="1:6" ht="25.5" x14ac:dyDescent="0.25">
      <c r="A1676" s="83" t="s">
        <v>9521</v>
      </c>
      <c r="B1676" s="83" t="s">
        <v>9522</v>
      </c>
      <c r="C1676" s="82">
        <v>45999.949456018519</v>
      </c>
      <c r="D1676" s="83" t="s">
        <v>9233</v>
      </c>
      <c r="E1676" s="82"/>
      <c r="F1676" s="83" t="s">
        <v>4530</v>
      </c>
    </row>
    <row r="1677" spans="1:6" ht="25.5" x14ac:dyDescent="0.25">
      <c r="A1677" s="83" t="s">
        <v>9523</v>
      </c>
      <c r="B1677" s="83" t="s">
        <v>9524</v>
      </c>
      <c r="C1677" s="82">
        <v>45999.949178240742</v>
      </c>
      <c r="D1677" s="83" t="s">
        <v>9233</v>
      </c>
      <c r="E1677" s="82"/>
      <c r="F1677" s="83" t="s">
        <v>4530</v>
      </c>
    </row>
    <row r="1678" spans="1:6" ht="25.5" x14ac:dyDescent="0.25">
      <c r="A1678" s="83" t="s">
        <v>9525</v>
      </c>
      <c r="B1678" s="83" t="s">
        <v>9526</v>
      </c>
      <c r="C1678" s="82">
        <v>45999.948935185188</v>
      </c>
      <c r="D1678" s="83" t="s">
        <v>9233</v>
      </c>
      <c r="E1678" s="82"/>
      <c r="F1678" s="83" t="s">
        <v>4530</v>
      </c>
    </row>
    <row r="1679" spans="1:6" ht="25.5" x14ac:dyDescent="0.25">
      <c r="A1679" s="83" t="s">
        <v>9527</v>
      </c>
      <c r="B1679" s="83" t="s">
        <v>4775</v>
      </c>
      <c r="C1679" s="82">
        <v>45999.915092592593</v>
      </c>
      <c r="D1679" s="83" t="s">
        <v>4505</v>
      </c>
      <c r="E1679" s="82"/>
      <c r="F1679" s="83" t="s">
        <v>4530</v>
      </c>
    </row>
    <row r="1680" spans="1:6" ht="25.5" x14ac:dyDescent="0.25">
      <c r="A1680" s="83" t="s">
        <v>9528</v>
      </c>
      <c r="B1680" s="83" t="s">
        <v>4674</v>
      </c>
      <c r="C1680" s="82">
        <v>45999.895277777781</v>
      </c>
      <c r="D1680" s="83" t="s">
        <v>9233</v>
      </c>
      <c r="E1680" s="82"/>
      <c r="F1680" s="83" t="s">
        <v>4530</v>
      </c>
    </row>
    <row r="1681" spans="1:6" ht="25.5" x14ac:dyDescent="0.25">
      <c r="A1681" s="83" t="s">
        <v>9529</v>
      </c>
      <c r="B1681" s="83" t="s">
        <v>4785</v>
      </c>
      <c r="C1681" s="82">
        <v>45999.89439814815</v>
      </c>
      <c r="D1681" s="83" t="s">
        <v>9233</v>
      </c>
      <c r="E1681" s="82"/>
      <c r="F1681" s="83" t="s">
        <v>4530</v>
      </c>
    </row>
    <row r="1682" spans="1:6" ht="25.5" x14ac:dyDescent="0.25">
      <c r="A1682" s="83" t="s">
        <v>9530</v>
      </c>
      <c r="B1682" s="83" t="s">
        <v>9531</v>
      </c>
      <c r="C1682" s="82">
        <v>45999.893136574072</v>
      </c>
      <c r="D1682" s="83" t="s">
        <v>9233</v>
      </c>
      <c r="E1682" s="82"/>
      <c r="F1682" s="83" t="s">
        <v>4530</v>
      </c>
    </row>
    <row r="1683" spans="1:6" ht="25.5" x14ac:dyDescent="0.25">
      <c r="A1683" s="83" t="s">
        <v>8617</v>
      </c>
      <c r="B1683" s="83" t="s">
        <v>4530</v>
      </c>
      <c r="C1683" s="82">
        <v>45999.891261574077</v>
      </c>
      <c r="D1683" s="83" t="s">
        <v>4504</v>
      </c>
      <c r="E1683" s="82">
        <v>45999.891261574077</v>
      </c>
      <c r="F1683" s="83" t="s">
        <v>4504</v>
      </c>
    </row>
    <row r="1684" spans="1:6" ht="25.5" x14ac:dyDescent="0.25">
      <c r="A1684" s="83" t="s">
        <v>9532</v>
      </c>
      <c r="B1684" s="83" t="s">
        <v>5498</v>
      </c>
      <c r="C1684" s="82">
        <v>45999.873807870368</v>
      </c>
      <c r="D1684" s="83" t="s">
        <v>9233</v>
      </c>
      <c r="E1684" s="82"/>
      <c r="F1684" s="83" t="s">
        <v>4530</v>
      </c>
    </row>
    <row r="1685" spans="1:6" ht="25.5" x14ac:dyDescent="0.25">
      <c r="A1685" s="83" t="s">
        <v>8618</v>
      </c>
      <c r="B1685" s="83" t="s">
        <v>4530</v>
      </c>
      <c r="C1685" s="82">
        <v>45999.861203703702</v>
      </c>
      <c r="D1685" s="83" t="s">
        <v>4504</v>
      </c>
      <c r="E1685" s="82">
        <v>45999.861203703702</v>
      </c>
      <c r="F1685" s="83" t="s">
        <v>4504</v>
      </c>
    </row>
    <row r="1686" spans="1:6" ht="25.5" x14ac:dyDescent="0.25">
      <c r="A1686" s="83" t="s">
        <v>8620</v>
      </c>
      <c r="B1686" s="83" t="s">
        <v>4530</v>
      </c>
      <c r="C1686" s="82">
        <v>45999.853981481479</v>
      </c>
      <c r="D1686" s="83" t="s">
        <v>4504</v>
      </c>
      <c r="E1686" s="82">
        <v>45999.853981481479</v>
      </c>
      <c r="F1686" s="83" t="s">
        <v>4504</v>
      </c>
    </row>
    <row r="1687" spans="1:6" ht="25.5" x14ac:dyDescent="0.25">
      <c r="A1687" s="83" t="s">
        <v>8621</v>
      </c>
      <c r="B1687" s="83" t="s">
        <v>4530</v>
      </c>
      <c r="C1687" s="82">
        <v>45999.852025462962</v>
      </c>
      <c r="D1687" s="83" t="s">
        <v>4504</v>
      </c>
      <c r="E1687" s="82">
        <v>45999.852025462962</v>
      </c>
      <c r="F1687" s="83" t="s">
        <v>4504</v>
      </c>
    </row>
    <row r="1688" spans="1:6" ht="25.5" x14ac:dyDescent="0.25">
      <c r="A1688" s="83" t="s">
        <v>9533</v>
      </c>
      <c r="B1688" s="83" t="s">
        <v>5762</v>
      </c>
      <c r="C1688" s="82">
        <v>45999.842291666668</v>
      </c>
      <c r="D1688" s="83" t="s">
        <v>4505</v>
      </c>
      <c r="E1688" s="82"/>
      <c r="F1688" s="83" t="s">
        <v>4530</v>
      </c>
    </row>
    <row r="1689" spans="1:6" ht="25.5" x14ac:dyDescent="0.25">
      <c r="A1689" s="83" t="s">
        <v>9534</v>
      </c>
      <c r="B1689" s="83" t="s">
        <v>8622</v>
      </c>
      <c r="C1689" s="82">
        <v>45999.76730324074</v>
      </c>
      <c r="D1689" s="83" t="s">
        <v>4505</v>
      </c>
      <c r="E1689" s="82"/>
      <c r="F1689" s="83" t="s">
        <v>4530</v>
      </c>
    </row>
    <row r="1690" spans="1:6" ht="25.5" x14ac:dyDescent="0.25">
      <c r="A1690" s="83" t="s">
        <v>8623</v>
      </c>
      <c r="B1690" s="83" t="s">
        <v>4530</v>
      </c>
      <c r="C1690" s="82">
        <v>45999.744317129633</v>
      </c>
      <c r="D1690" s="83" t="s">
        <v>4504</v>
      </c>
      <c r="E1690" s="82">
        <v>45999.744317129633</v>
      </c>
      <c r="F1690" s="83" t="s">
        <v>4504</v>
      </c>
    </row>
    <row r="1691" spans="1:6" ht="25.5" x14ac:dyDescent="0.25">
      <c r="A1691" s="83" t="s">
        <v>4860</v>
      </c>
      <c r="B1691" s="83" t="s">
        <v>4530</v>
      </c>
      <c r="C1691" s="82">
        <v>45999.740891203706</v>
      </c>
      <c r="D1691" s="83" t="s">
        <v>4737</v>
      </c>
      <c r="E1691" s="82">
        <v>45999.740891203706</v>
      </c>
      <c r="F1691" s="83" t="s">
        <v>4737</v>
      </c>
    </row>
    <row r="1692" spans="1:6" ht="25.5" x14ac:dyDescent="0.25">
      <c r="A1692" s="83" t="s">
        <v>9535</v>
      </c>
      <c r="B1692" s="83" t="s">
        <v>9536</v>
      </c>
      <c r="C1692" s="82">
        <v>45999.728368055556</v>
      </c>
      <c r="D1692" s="83" t="s">
        <v>5000</v>
      </c>
      <c r="E1692" s="82"/>
      <c r="F1692" s="83" t="s">
        <v>4530</v>
      </c>
    </row>
    <row r="1693" spans="1:6" ht="25.5" x14ac:dyDescent="0.25">
      <c r="A1693" s="83" t="s">
        <v>9537</v>
      </c>
      <c r="B1693" s="83" t="s">
        <v>9538</v>
      </c>
      <c r="C1693" s="82">
        <v>45999.723969907405</v>
      </c>
      <c r="D1693" s="83" t="s">
        <v>5000</v>
      </c>
      <c r="E1693" s="82"/>
      <c r="F1693" s="83" t="s">
        <v>4530</v>
      </c>
    </row>
    <row r="1694" spans="1:6" ht="25.5" x14ac:dyDescent="0.25">
      <c r="A1694" s="83" t="s">
        <v>9539</v>
      </c>
      <c r="B1694" s="83" t="s">
        <v>5155</v>
      </c>
      <c r="C1694" s="82">
        <v>45999.721817129626</v>
      </c>
      <c r="D1694" s="83" t="s">
        <v>12</v>
      </c>
      <c r="E1694" s="82"/>
      <c r="F1694" s="83" t="s">
        <v>4530</v>
      </c>
    </row>
    <row r="1695" spans="1:6" ht="25.5" x14ac:dyDescent="0.25">
      <c r="A1695" s="83" t="s">
        <v>9540</v>
      </c>
      <c r="B1695" s="83" t="s">
        <v>9541</v>
      </c>
      <c r="C1695" s="82">
        <v>45999.713553240741</v>
      </c>
      <c r="D1695" s="83" t="s">
        <v>4505</v>
      </c>
      <c r="E1695" s="82"/>
      <c r="F1695" s="83" t="s">
        <v>4530</v>
      </c>
    </row>
    <row r="1696" spans="1:6" ht="25.5" x14ac:dyDescent="0.25">
      <c r="A1696" s="83" t="s">
        <v>9542</v>
      </c>
      <c r="B1696" s="83" t="s">
        <v>9543</v>
      </c>
      <c r="C1696" s="82">
        <v>45999.713356481479</v>
      </c>
      <c r="D1696" s="83" t="s">
        <v>5000</v>
      </c>
      <c r="E1696" s="82"/>
      <c r="F1696" s="83" t="s">
        <v>4530</v>
      </c>
    </row>
    <row r="1697" spans="1:6" ht="25.5" x14ac:dyDescent="0.25">
      <c r="A1697" s="83" t="s">
        <v>9544</v>
      </c>
      <c r="B1697" s="83" t="s">
        <v>9545</v>
      </c>
      <c r="C1697" s="82">
        <v>45999.71261574074</v>
      </c>
      <c r="D1697" s="83" t="s">
        <v>5000</v>
      </c>
      <c r="E1697" s="82"/>
      <c r="F1697" s="83" t="s">
        <v>4530</v>
      </c>
    </row>
    <row r="1698" spans="1:6" ht="25.5" x14ac:dyDescent="0.25">
      <c r="A1698" s="83" t="s">
        <v>9546</v>
      </c>
      <c r="B1698" s="83" t="s">
        <v>9547</v>
      </c>
      <c r="C1698" s="82">
        <v>45999.710532407407</v>
      </c>
      <c r="D1698" s="83" t="s">
        <v>4505</v>
      </c>
      <c r="E1698" s="82"/>
      <c r="F1698" s="83" t="s">
        <v>4530</v>
      </c>
    </row>
    <row r="1699" spans="1:6" ht="25.5" x14ac:dyDescent="0.25">
      <c r="A1699" s="83" t="s">
        <v>9548</v>
      </c>
      <c r="B1699" s="83" t="s">
        <v>5203</v>
      </c>
      <c r="C1699" s="82">
        <v>45999.710034722222</v>
      </c>
      <c r="D1699" s="83" t="s">
        <v>4509</v>
      </c>
      <c r="E1699" s="82"/>
      <c r="F1699" s="83" t="s">
        <v>4530</v>
      </c>
    </row>
    <row r="1700" spans="1:6" ht="25.5" x14ac:dyDescent="0.25">
      <c r="A1700" s="83" t="s">
        <v>9549</v>
      </c>
      <c r="B1700" s="83" t="s">
        <v>9550</v>
      </c>
      <c r="C1700" s="82">
        <v>45999.709675925929</v>
      </c>
      <c r="D1700" s="83" t="s">
        <v>4505</v>
      </c>
      <c r="E1700" s="82"/>
      <c r="F1700" s="83" t="s">
        <v>4530</v>
      </c>
    </row>
    <row r="1701" spans="1:6" ht="25.5" x14ac:dyDescent="0.25">
      <c r="A1701" s="83" t="s">
        <v>9551</v>
      </c>
      <c r="B1701" s="83" t="s">
        <v>9552</v>
      </c>
      <c r="C1701" s="82">
        <v>45999.709201388891</v>
      </c>
      <c r="D1701" s="83" t="s">
        <v>5000</v>
      </c>
      <c r="E1701" s="82"/>
      <c r="F1701" s="83" t="s">
        <v>4530</v>
      </c>
    </row>
    <row r="1702" spans="1:6" ht="25.5" x14ac:dyDescent="0.25">
      <c r="A1702" s="83" t="s">
        <v>9553</v>
      </c>
      <c r="B1702" s="83" t="s">
        <v>9554</v>
      </c>
      <c r="C1702" s="82">
        <v>45999.708483796298</v>
      </c>
      <c r="D1702" s="83" t="s">
        <v>5000</v>
      </c>
      <c r="E1702" s="82"/>
      <c r="F1702" s="83" t="s">
        <v>4530</v>
      </c>
    </row>
    <row r="1703" spans="1:6" ht="25.5" x14ac:dyDescent="0.25">
      <c r="A1703" s="83" t="s">
        <v>8624</v>
      </c>
      <c r="B1703" s="83" t="s">
        <v>4530</v>
      </c>
      <c r="C1703" s="82">
        <v>45999.707962962966</v>
      </c>
      <c r="D1703" s="83" t="s">
        <v>4504</v>
      </c>
      <c r="E1703" s="82">
        <v>45999.707962962966</v>
      </c>
      <c r="F1703" s="83" t="s">
        <v>4504</v>
      </c>
    </row>
    <row r="1704" spans="1:6" ht="25.5" x14ac:dyDescent="0.25">
      <c r="A1704" s="83" t="s">
        <v>9555</v>
      </c>
      <c r="B1704" s="83" t="s">
        <v>9556</v>
      </c>
      <c r="C1704" s="82">
        <v>45999.707152777781</v>
      </c>
      <c r="D1704" s="83" t="s">
        <v>4505</v>
      </c>
      <c r="E1704" s="82"/>
      <c r="F1704" s="83" t="s">
        <v>4530</v>
      </c>
    </row>
    <row r="1705" spans="1:6" ht="25.5" x14ac:dyDescent="0.25">
      <c r="A1705" s="83" t="s">
        <v>9557</v>
      </c>
      <c r="B1705" s="83" t="s">
        <v>5063</v>
      </c>
      <c r="C1705" s="82">
        <v>45999.706747685188</v>
      </c>
      <c r="D1705" s="83" t="s">
        <v>4505</v>
      </c>
      <c r="E1705" s="82"/>
      <c r="F1705" s="83" t="s">
        <v>4530</v>
      </c>
    </row>
    <row r="1706" spans="1:6" ht="25.5" x14ac:dyDescent="0.25">
      <c r="A1706" s="83" t="s">
        <v>9558</v>
      </c>
      <c r="B1706" s="83" t="s">
        <v>9559</v>
      </c>
      <c r="C1706" s="82">
        <v>45999.70616898148</v>
      </c>
      <c r="D1706" s="83" t="s">
        <v>4505</v>
      </c>
      <c r="E1706" s="82"/>
      <c r="F1706" s="83" t="s">
        <v>4530</v>
      </c>
    </row>
    <row r="1707" spans="1:6" ht="25.5" x14ac:dyDescent="0.25">
      <c r="A1707" s="83" t="s">
        <v>9560</v>
      </c>
      <c r="B1707" s="83" t="s">
        <v>4986</v>
      </c>
      <c r="C1707" s="82">
        <v>45999.705104166664</v>
      </c>
      <c r="D1707" s="83" t="s">
        <v>4505</v>
      </c>
      <c r="E1707" s="82"/>
      <c r="F1707" s="83" t="s">
        <v>4530</v>
      </c>
    </row>
    <row r="1708" spans="1:6" ht="25.5" x14ac:dyDescent="0.25">
      <c r="A1708" s="83" t="s">
        <v>9561</v>
      </c>
      <c r="B1708" s="83" t="s">
        <v>6117</v>
      </c>
      <c r="C1708" s="82">
        <v>45999.704143518517</v>
      </c>
      <c r="D1708" s="83" t="s">
        <v>4505</v>
      </c>
      <c r="E1708" s="82"/>
      <c r="F1708" s="83" t="s">
        <v>4530</v>
      </c>
    </row>
    <row r="1709" spans="1:6" ht="25.5" x14ac:dyDescent="0.25">
      <c r="A1709" s="83" t="s">
        <v>9562</v>
      </c>
      <c r="B1709" s="83" t="s">
        <v>5334</v>
      </c>
      <c r="C1709" s="82">
        <v>45999.7028587963</v>
      </c>
      <c r="D1709" s="83" t="s">
        <v>4505</v>
      </c>
      <c r="E1709" s="82"/>
      <c r="F1709" s="83" t="s">
        <v>4530</v>
      </c>
    </row>
    <row r="1710" spans="1:6" ht="25.5" x14ac:dyDescent="0.25">
      <c r="A1710" s="83" t="s">
        <v>9563</v>
      </c>
      <c r="B1710" s="83" t="s">
        <v>8625</v>
      </c>
      <c r="C1710" s="82">
        <v>45999.701006944444</v>
      </c>
      <c r="D1710" s="83" t="s">
        <v>4536</v>
      </c>
      <c r="E1710" s="82"/>
      <c r="F1710" s="83" t="s">
        <v>4530</v>
      </c>
    </row>
    <row r="1711" spans="1:6" ht="25.5" x14ac:dyDescent="0.25">
      <c r="A1711" s="83" t="s">
        <v>9564</v>
      </c>
      <c r="B1711" s="83" t="s">
        <v>8626</v>
      </c>
      <c r="C1711" s="82">
        <v>45999.700520833336</v>
      </c>
      <c r="D1711" s="83" t="s">
        <v>4505</v>
      </c>
      <c r="E1711" s="82"/>
      <c r="F1711" s="83" t="s">
        <v>4530</v>
      </c>
    </row>
    <row r="1712" spans="1:6" ht="25.5" x14ac:dyDescent="0.25">
      <c r="A1712" s="83" t="s">
        <v>9565</v>
      </c>
      <c r="B1712" s="83" t="s">
        <v>6114</v>
      </c>
      <c r="C1712" s="82">
        <v>45999.699340277781</v>
      </c>
      <c r="D1712" s="83" t="s">
        <v>4505</v>
      </c>
      <c r="E1712" s="82"/>
      <c r="F1712" s="83" t="s">
        <v>4530</v>
      </c>
    </row>
    <row r="1713" spans="1:6" ht="25.5" x14ac:dyDescent="0.25">
      <c r="A1713" s="83" t="s">
        <v>9566</v>
      </c>
      <c r="B1713" s="83" t="s">
        <v>5381</v>
      </c>
      <c r="C1713" s="82">
        <v>45999.696469907409</v>
      </c>
      <c r="D1713" s="83" t="s">
        <v>4505</v>
      </c>
      <c r="E1713" s="82"/>
      <c r="F1713" s="83" t="s">
        <v>4530</v>
      </c>
    </row>
    <row r="1714" spans="1:6" ht="25.5" x14ac:dyDescent="0.25">
      <c r="A1714" s="83" t="s">
        <v>9567</v>
      </c>
      <c r="B1714" s="83" t="s">
        <v>4906</v>
      </c>
      <c r="C1714" s="82">
        <v>45999.695659722223</v>
      </c>
      <c r="D1714" s="83" t="s">
        <v>4505</v>
      </c>
      <c r="E1714" s="82"/>
      <c r="F1714" s="83" t="s">
        <v>4530</v>
      </c>
    </row>
    <row r="1715" spans="1:6" ht="25.5" x14ac:dyDescent="0.25">
      <c r="A1715" s="83" t="s">
        <v>9568</v>
      </c>
      <c r="B1715" s="83" t="s">
        <v>4907</v>
      </c>
      <c r="C1715" s="82">
        <v>45999.694479166668</v>
      </c>
      <c r="D1715" s="83" t="s">
        <v>4505</v>
      </c>
      <c r="E1715" s="82"/>
      <c r="F1715" s="83" t="s">
        <v>4530</v>
      </c>
    </row>
    <row r="1716" spans="1:6" ht="25.5" x14ac:dyDescent="0.25">
      <c r="A1716" s="83" t="s">
        <v>9569</v>
      </c>
      <c r="B1716" s="83" t="s">
        <v>8632</v>
      </c>
      <c r="C1716" s="82">
        <v>45999.677546296298</v>
      </c>
      <c r="D1716" s="83" t="s">
        <v>8</v>
      </c>
      <c r="E1716" s="82"/>
      <c r="F1716" s="83" t="s">
        <v>4530</v>
      </c>
    </row>
    <row r="1717" spans="1:6" ht="25.5" x14ac:dyDescent="0.25">
      <c r="A1717" s="83" t="s">
        <v>9570</v>
      </c>
      <c r="B1717" s="83" t="s">
        <v>5792</v>
      </c>
      <c r="C1717" s="82">
        <v>45999.687627314815</v>
      </c>
      <c r="D1717" s="83" t="s">
        <v>4536</v>
      </c>
      <c r="E1717" s="82"/>
      <c r="F1717" s="83" t="s">
        <v>4530</v>
      </c>
    </row>
    <row r="1718" spans="1:6" ht="25.5" x14ac:dyDescent="0.25">
      <c r="A1718" s="83" t="s">
        <v>9571</v>
      </c>
      <c r="B1718" s="83" t="s">
        <v>4908</v>
      </c>
      <c r="C1718" s="82">
        <v>45999.685833333337</v>
      </c>
      <c r="D1718" s="83" t="s">
        <v>4505</v>
      </c>
      <c r="E1718" s="82"/>
      <c r="F1718" s="83" t="s">
        <v>4530</v>
      </c>
    </row>
    <row r="1719" spans="1:6" ht="25.5" x14ac:dyDescent="0.25">
      <c r="A1719" s="83" t="s">
        <v>9572</v>
      </c>
      <c r="B1719" s="83" t="s">
        <v>8629</v>
      </c>
      <c r="C1719" s="82">
        <v>45999.681655092594</v>
      </c>
      <c r="D1719" s="83" t="s">
        <v>4536</v>
      </c>
      <c r="E1719" s="82"/>
      <c r="F1719" s="83" t="s">
        <v>4530</v>
      </c>
    </row>
    <row r="1720" spans="1:6" ht="25.5" x14ac:dyDescent="0.25">
      <c r="A1720" s="83" t="s">
        <v>9573</v>
      </c>
      <c r="B1720" s="83" t="s">
        <v>6124</v>
      </c>
      <c r="C1720" s="82">
        <v>45999.681770833333</v>
      </c>
      <c r="D1720" s="83" t="s">
        <v>4505</v>
      </c>
      <c r="E1720" s="82"/>
      <c r="F1720" s="83" t="s">
        <v>4530</v>
      </c>
    </row>
    <row r="1721" spans="1:6" ht="25.5" x14ac:dyDescent="0.25">
      <c r="A1721" s="83" t="s">
        <v>8630</v>
      </c>
      <c r="B1721" s="83" t="s">
        <v>4530</v>
      </c>
      <c r="C1721" s="82">
        <v>45999.680509259262</v>
      </c>
      <c r="D1721" s="83" t="s">
        <v>4504</v>
      </c>
      <c r="E1721" s="82">
        <v>45999.680509259262</v>
      </c>
      <c r="F1721" s="83" t="s">
        <v>4504</v>
      </c>
    </row>
    <row r="1722" spans="1:6" ht="25.5" x14ac:dyDescent="0.25">
      <c r="A1722" s="83" t="s">
        <v>9574</v>
      </c>
      <c r="B1722" s="83" t="s">
        <v>6146</v>
      </c>
      <c r="C1722" s="82">
        <v>45999.678240740737</v>
      </c>
      <c r="D1722" s="83" t="s">
        <v>4505</v>
      </c>
      <c r="E1722" s="82"/>
      <c r="F1722" s="83" t="s">
        <v>4530</v>
      </c>
    </row>
    <row r="1723" spans="1:6" ht="25.5" x14ac:dyDescent="0.25">
      <c r="A1723" s="83" t="s">
        <v>9575</v>
      </c>
      <c r="B1723" s="83" t="s">
        <v>8631</v>
      </c>
      <c r="C1723" s="82">
        <v>45999.67796296296</v>
      </c>
      <c r="D1723" s="83" t="s">
        <v>8</v>
      </c>
      <c r="E1723" s="82"/>
      <c r="F1723" s="83" t="s">
        <v>4530</v>
      </c>
    </row>
    <row r="1724" spans="1:6" ht="38.25" x14ac:dyDescent="0.25">
      <c r="A1724" s="83" t="s">
        <v>9576</v>
      </c>
      <c r="B1724" s="83" t="s">
        <v>5534</v>
      </c>
      <c r="C1724" s="82">
        <v>45999.677476851852</v>
      </c>
      <c r="D1724" s="83" t="s">
        <v>4549</v>
      </c>
      <c r="E1724" s="82"/>
      <c r="F1724" s="83" t="s">
        <v>4530</v>
      </c>
    </row>
    <row r="1725" spans="1:6" ht="25.5" x14ac:dyDescent="0.25">
      <c r="A1725" s="83" t="s">
        <v>9577</v>
      </c>
      <c r="B1725" s="83" t="s">
        <v>8633</v>
      </c>
      <c r="C1725" s="82">
        <v>45999.676874999997</v>
      </c>
      <c r="D1725" s="83" t="s">
        <v>4536</v>
      </c>
      <c r="E1725" s="82"/>
      <c r="F1725" s="83" t="s">
        <v>4530</v>
      </c>
    </row>
    <row r="1726" spans="1:6" ht="25.5" x14ac:dyDescent="0.25">
      <c r="A1726" s="83" t="s">
        <v>9578</v>
      </c>
      <c r="B1726" s="83" t="s">
        <v>4671</v>
      </c>
      <c r="C1726" s="82">
        <v>45999.676157407404</v>
      </c>
      <c r="D1726" s="83" t="s">
        <v>4505</v>
      </c>
      <c r="E1726" s="82"/>
      <c r="F1726" s="83" t="s">
        <v>4530</v>
      </c>
    </row>
    <row r="1727" spans="1:6" ht="25.5" x14ac:dyDescent="0.25">
      <c r="A1727" s="83" t="s">
        <v>9579</v>
      </c>
      <c r="B1727" s="83" t="s">
        <v>8635</v>
      </c>
      <c r="C1727" s="82">
        <v>45999.675335648149</v>
      </c>
      <c r="D1727" s="83" t="s">
        <v>4518</v>
      </c>
      <c r="E1727" s="82"/>
      <c r="F1727" s="83" t="s">
        <v>4530</v>
      </c>
    </row>
    <row r="1728" spans="1:6" ht="25.5" x14ac:dyDescent="0.25">
      <c r="A1728" s="83" t="s">
        <v>9580</v>
      </c>
      <c r="B1728" s="83" t="s">
        <v>4670</v>
      </c>
      <c r="C1728" s="82">
        <v>45999.673877314817</v>
      </c>
      <c r="D1728" s="83" t="s">
        <v>4505</v>
      </c>
      <c r="E1728" s="82"/>
      <c r="F1728" s="83" t="s">
        <v>4530</v>
      </c>
    </row>
    <row r="1729" spans="1:6" ht="25.5" x14ac:dyDescent="0.25">
      <c r="A1729" s="83" t="s">
        <v>9581</v>
      </c>
      <c r="B1729" s="83" t="s">
        <v>8636</v>
      </c>
      <c r="C1729" s="82">
        <v>45999.672465277778</v>
      </c>
      <c r="D1729" s="83" t="s">
        <v>13</v>
      </c>
      <c r="E1729" s="82"/>
      <c r="F1729" s="83" t="s">
        <v>4530</v>
      </c>
    </row>
    <row r="1730" spans="1:6" ht="25.5" x14ac:dyDescent="0.25">
      <c r="A1730" s="83" t="s">
        <v>9582</v>
      </c>
      <c r="B1730" s="83" t="s">
        <v>8637</v>
      </c>
      <c r="C1730" s="82">
        <v>45999.670520833337</v>
      </c>
      <c r="D1730" s="83" t="s">
        <v>4536</v>
      </c>
      <c r="E1730" s="82"/>
      <c r="F1730" s="83" t="s">
        <v>4530</v>
      </c>
    </row>
    <row r="1731" spans="1:6" ht="25.5" x14ac:dyDescent="0.25">
      <c r="A1731" s="83" t="s">
        <v>9583</v>
      </c>
      <c r="B1731" s="83" t="s">
        <v>6075</v>
      </c>
      <c r="C1731" s="82">
        <v>45999.662928240738</v>
      </c>
      <c r="D1731" s="83" t="s">
        <v>4505</v>
      </c>
      <c r="E1731" s="82"/>
      <c r="F1731" s="83" t="s">
        <v>4530</v>
      </c>
    </row>
    <row r="1732" spans="1:6" ht="38.25" x14ac:dyDescent="0.25">
      <c r="A1732" s="83" t="s">
        <v>9584</v>
      </c>
      <c r="B1732" s="83" t="s">
        <v>5399</v>
      </c>
      <c r="C1732" s="82">
        <v>45999.661932870367</v>
      </c>
      <c r="D1732" s="83" t="s">
        <v>4549</v>
      </c>
      <c r="E1732" s="82"/>
      <c r="F1732" s="83" t="s">
        <v>4530</v>
      </c>
    </row>
    <row r="1733" spans="1:6" ht="25.5" x14ac:dyDescent="0.25">
      <c r="A1733" s="83" t="s">
        <v>9585</v>
      </c>
      <c r="B1733" s="83" t="s">
        <v>5562</v>
      </c>
      <c r="C1733" s="82">
        <v>45999.661145833335</v>
      </c>
      <c r="D1733" s="83" t="s">
        <v>4558</v>
      </c>
      <c r="E1733" s="82"/>
      <c r="F1733" s="83" t="s">
        <v>4530</v>
      </c>
    </row>
    <row r="1734" spans="1:6" ht="38.25" x14ac:dyDescent="0.25">
      <c r="A1734" s="83" t="s">
        <v>9586</v>
      </c>
      <c r="B1734" s="83" t="s">
        <v>5306</v>
      </c>
      <c r="C1734" s="82">
        <v>45999.659062500003</v>
      </c>
      <c r="D1734" s="83" t="s">
        <v>4549</v>
      </c>
      <c r="E1734" s="82"/>
      <c r="F1734" s="83" t="s">
        <v>4530</v>
      </c>
    </row>
    <row r="1735" spans="1:6" ht="25.5" x14ac:dyDescent="0.25">
      <c r="A1735" s="83" t="s">
        <v>9587</v>
      </c>
      <c r="B1735" s="83" t="s">
        <v>9588</v>
      </c>
      <c r="C1735" s="82">
        <v>45999.658819444441</v>
      </c>
      <c r="D1735" s="83" t="s">
        <v>4505</v>
      </c>
      <c r="E1735" s="82"/>
      <c r="F1735" s="83" t="s">
        <v>4530</v>
      </c>
    </row>
    <row r="1736" spans="1:6" ht="25.5" x14ac:dyDescent="0.25">
      <c r="A1736" s="83" t="s">
        <v>9589</v>
      </c>
      <c r="B1736" s="83" t="s">
        <v>8638</v>
      </c>
      <c r="C1736" s="82">
        <v>45999.657916666663</v>
      </c>
      <c r="D1736" s="83" t="s">
        <v>12</v>
      </c>
      <c r="E1736" s="82"/>
      <c r="F1736" s="83" t="s">
        <v>4530</v>
      </c>
    </row>
    <row r="1737" spans="1:6" ht="25.5" x14ac:dyDescent="0.25">
      <c r="A1737" s="83" t="s">
        <v>9590</v>
      </c>
      <c r="B1737" s="83" t="s">
        <v>6144</v>
      </c>
      <c r="C1737" s="82">
        <v>45999.653333333335</v>
      </c>
      <c r="D1737" s="83" t="s">
        <v>4505</v>
      </c>
      <c r="E1737" s="82"/>
      <c r="F1737" s="83" t="s">
        <v>4530</v>
      </c>
    </row>
    <row r="1738" spans="1:6" ht="25.5" x14ac:dyDescent="0.25">
      <c r="A1738" s="83" t="s">
        <v>9591</v>
      </c>
      <c r="B1738" s="83" t="s">
        <v>5256</v>
      </c>
      <c r="C1738" s="82">
        <v>45999.651932870373</v>
      </c>
      <c r="D1738" s="83" t="s">
        <v>4505</v>
      </c>
      <c r="E1738" s="82"/>
      <c r="F1738" s="83" t="s">
        <v>4530</v>
      </c>
    </row>
    <row r="1739" spans="1:6" ht="25.5" x14ac:dyDescent="0.25">
      <c r="A1739" s="83" t="s">
        <v>9592</v>
      </c>
      <c r="B1739" s="83" t="s">
        <v>4689</v>
      </c>
      <c r="C1739" s="82">
        <v>45999.649363425924</v>
      </c>
      <c r="D1739" s="83" t="s">
        <v>4505</v>
      </c>
      <c r="E1739" s="82"/>
      <c r="F1739" s="83" t="s">
        <v>4530</v>
      </c>
    </row>
    <row r="1740" spans="1:6" ht="25.5" x14ac:dyDescent="0.25">
      <c r="A1740" s="83" t="s">
        <v>9593</v>
      </c>
      <c r="B1740" s="83" t="s">
        <v>6084</v>
      </c>
      <c r="C1740" s="82">
        <v>45999.645520833335</v>
      </c>
      <c r="D1740" s="83" t="s">
        <v>4505</v>
      </c>
      <c r="E1740" s="82"/>
      <c r="F1740" s="83" t="s">
        <v>4530</v>
      </c>
    </row>
    <row r="1741" spans="1:6" ht="25.5" x14ac:dyDescent="0.25">
      <c r="A1741" s="83" t="s">
        <v>9594</v>
      </c>
      <c r="B1741" s="83" t="s">
        <v>4974</v>
      </c>
      <c r="C1741" s="82">
        <v>45999.642233796294</v>
      </c>
      <c r="D1741" s="83" t="s">
        <v>4505</v>
      </c>
      <c r="E1741" s="82"/>
      <c r="F1741" s="83" t="s">
        <v>4530</v>
      </c>
    </row>
    <row r="1742" spans="1:6" ht="25.5" x14ac:dyDescent="0.25">
      <c r="A1742" s="83" t="s">
        <v>8639</v>
      </c>
      <c r="B1742" s="83" t="s">
        <v>4530</v>
      </c>
      <c r="C1742" s="82">
        <v>45999.642071759263</v>
      </c>
      <c r="D1742" s="83" t="s">
        <v>4504</v>
      </c>
      <c r="E1742" s="82">
        <v>45999.642071759263</v>
      </c>
      <c r="F1742" s="83" t="s">
        <v>4504</v>
      </c>
    </row>
    <row r="1743" spans="1:6" ht="25.5" x14ac:dyDescent="0.25">
      <c r="A1743" s="83" t="s">
        <v>9595</v>
      </c>
      <c r="B1743" s="83" t="s">
        <v>4975</v>
      </c>
      <c r="C1743" s="82">
        <v>45999.641168981485</v>
      </c>
      <c r="D1743" s="83" t="s">
        <v>4505</v>
      </c>
      <c r="E1743" s="82"/>
      <c r="F1743" s="83" t="s">
        <v>4530</v>
      </c>
    </row>
    <row r="1744" spans="1:6" ht="25.5" x14ac:dyDescent="0.25">
      <c r="A1744" s="83" t="s">
        <v>9596</v>
      </c>
      <c r="B1744" s="83" t="s">
        <v>4862</v>
      </c>
      <c r="C1744" s="82">
        <v>45999.640370370369</v>
      </c>
      <c r="D1744" s="83" t="s">
        <v>4558</v>
      </c>
      <c r="E1744" s="82"/>
      <c r="F1744" s="83" t="s">
        <v>4530</v>
      </c>
    </row>
    <row r="1745" spans="1:6" ht="25.5" x14ac:dyDescent="0.25">
      <c r="A1745" s="83" t="s">
        <v>9597</v>
      </c>
      <c r="B1745" s="83" t="s">
        <v>8640</v>
      </c>
      <c r="C1745" s="82">
        <v>45999.638842592591</v>
      </c>
      <c r="D1745" s="83" t="s">
        <v>4505</v>
      </c>
      <c r="E1745" s="82"/>
      <c r="F1745" s="83" t="s">
        <v>4530</v>
      </c>
    </row>
    <row r="1746" spans="1:6" ht="25.5" x14ac:dyDescent="0.25">
      <c r="A1746" s="83" t="s">
        <v>9598</v>
      </c>
      <c r="B1746" s="83" t="s">
        <v>8641</v>
      </c>
      <c r="C1746" s="82">
        <v>45999.638472222221</v>
      </c>
      <c r="D1746" s="83" t="s">
        <v>4505</v>
      </c>
      <c r="E1746" s="82"/>
      <c r="F1746" s="83" t="s">
        <v>4530</v>
      </c>
    </row>
    <row r="1747" spans="1:6" ht="25.5" x14ac:dyDescent="0.25">
      <c r="A1747" s="83" t="s">
        <v>9599</v>
      </c>
      <c r="B1747" s="83" t="s">
        <v>8642</v>
      </c>
      <c r="C1747" s="82">
        <v>45999.63690972222</v>
      </c>
      <c r="D1747" s="83" t="s">
        <v>4505</v>
      </c>
      <c r="E1747" s="82"/>
      <c r="F1747" s="83" t="s">
        <v>4530</v>
      </c>
    </row>
    <row r="1748" spans="1:6" ht="25.5" x14ac:dyDescent="0.25">
      <c r="A1748" s="83" t="s">
        <v>9600</v>
      </c>
      <c r="B1748" s="83" t="s">
        <v>5509</v>
      </c>
      <c r="C1748" s="82">
        <v>45999.633194444446</v>
      </c>
      <c r="D1748" s="83" t="s">
        <v>4558</v>
      </c>
      <c r="E1748" s="82"/>
      <c r="F1748" s="83" t="s">
        <v>4530</v>
      </c>
    </row>
    <row r="1749" spans="1:6" ht="25.5" x14ac:dyDescent="0.25">
      <c r="A1749" s="83" t="s">
        <v>9601</v>
      </c>
      <c r="B1749" s="83" t="s">
        <v>8643</v>
      </c>
      <c r="C1749" s="82">
        <v>45999.632418981484</v>
      </c>
      <c r="D1749" s="83" t="s">
        <v>4536</v>
      </c>
      <c r="E1749" s="82"/>
      <c r="F1749" s="83" t="s">
        <v>4530</v>
      </c>
    </row>
    <row r="1750" spans="1:6" ht="25.5" x14ac:dyDescent="0.25">
      <c r="A1750" s="83" t="s">
        <v>9602</v>
      </c>
      <c r="B1750" s="83" t="s">
        <v>8644</v>
      </c>
      <c r="C1750" s="82">
        <v>45999.627627314818</v>
      </c>
      <c r="D1750" s="83" t="s">
        <v>4518</v>
      </c>
      <c r="E1750" s="82"/>
      <c r="F1750" s="83" t="s">
        <v>4530</v>
      </c>
    </row>
    <row r="1751" spans="1:6" ht="25.5" x14ac:dyDescent="0.25">
      <c r="A1751" s="83" t="s">
        <v>9603</v>
      </c>
      <c r="B1751" s="83" t="s">
        <v>6072</v>
      </c>
      <c r="C1751" s="82">
        <v>45999.625347222223</v>
      </c>
      <c r="D1751" s="83" t="s">
        <v>4505</v>
      </c>
      <c r="E1751" s="82"/>
      <c r="F1751" s="83" t="s">
        <v>4530</v>
      </c>
    </row>
    <row r="1752" spans="1:6" ht="25.5" x14ac:dyDescent="0.25">
      <c r="A1752" s="83" t="s">
        <v>9604</v>
      </c>
      <c r="B1752" s="83" t="s">
        <v>6082</v>
      </c>
      <c r="C1752" s="82">
        <v>45999.624525462961</v>
      </c>
      <c r="D1752" s="83" t="s">
        <v>4505</v>
      </c>
      <c r="E1752" s="82"/>
      <c r="F1752" s="83" t="s">
        <v>4530</v>
      </c>
    </row>
    <row r="1753" spans="1:6" ht="25.5" x14ac:dyDescent="0.25">
      <c r="A1753" s="83" t="s">
        <v>9605</v>
      </c>
      <c r="B1753" s="83" t="s">
        <v>6149</v>
      </c>
      <c r="C1753" s="82">
        <v>45999.622488425928</v>
      </c>
      <c r="D1753" s="83" t="s">
        <v>4505</v>
      </c>
      <c r="E1753" s="82"/>
      <c r="F1753" s="83" t="s">
        <v>4530</v>
      </c>
    </row>
    <row r="1754" spans="1:6" ht="25.5" x14ac:dyDescent="0.25">
      <c r="A1754" s="83" t="s">
        <v>9606</v>
      </c>
      <c r="B1754" s="83" t="s">
        <v>4777</v>
      </c>
      <c r="C1754" s="82">
        <v>45999.621168981481</v>
      </c>
      <c r="D1754" s="83" t="s">
        <v>4505</v>
      </c>
      <c r="E1754" s="82"/>
      <c r="F1754" s="83" t="s">
        <v>4530</v>
      </c>
    </row>
    <row r="1755" spans="1:6" ht="25.5" x14ac:dyDescent="0.25">
      <c r="A1755" s="83" t="s">
        <v>9607</v>
      </c>
      <c r="B1755" s="83" t="s">
        <v>5377</v>
      </c>
      <c r="C1755" s="82">
        <v>45999.618356481478</v>
      </c>
      <c r="D1755" s="83" t="s">
        <v>4505</v>
      </c>
      <c r="E1755" s="82"/>
      <c r="F1755" s="83" t="s">
        <v>4530</v>
      </c>
    </row>
    <row r="1756" spans="1:6" ht="25.5" x14ac:dyDescent="0.25">
      <c r="A1756" s="83" t="s">
        <v>9608</v>
      </c>
      <c r="B1756" s="83" t="s">
        <v>5026</v>
      </c>
      <c r="C1756" s="82">
        <v>45999.616724537038</v>
      </c>
      <c r="D1756" s="83" t="s">
        <v>4505</v>
      </c>
      <c r="E1756" s="82"/>
      <c r="F1756" s="83" t="s">
        <v>4530</v>
      </c>
    </row>
    <row r="1757" spans="1:6" ht="25.5" x14ac:dyDescent="0.25">
      <c r="A1757" s="83" t="s">
        <v>9609</v>
      </c>
      <c r="B1757" s="83" t="s">
        <v>5376</v>
      </c>
      <c r="C1757" s="82">
        <v>45999.616331018522</v>
      </c>
      <c r="D1757" s="83" t="s">
        <v>4505</v>
      </c>
      <c r="E1757" s="82"/>
      <c r="F1757" s="83" t="s">
        <v>4530</v>
      </c>
    </row>
    <row r="1758" spans="1:6" ht="25.5" x14ac:dyDescent="0.25">
      <c r="A1758" s="83" t="s">
        <v>9610</v>
      </c>
      <c r="B1758" s="83" t="s">
        <v>5374</v>
      </c>
      <c r="C1758" s="82">
        <v>45999.615370370368</v>
      </c>
      <c r="D1758" s="83" t="s">
        <v>4505</v>
      </c>
      <c r="E1758" s="82"/>
      <c r="F1758" s="83" t="s">
        <v>4530</v>
      </c>
    </row>
    <row r="1759" spans="1:6" ht="25.5" x14ac:dyDescent="0.25">
      <c r="A1759" s="83" t="s">
        <v>8647</v>
      </c>
      <c r="B1759" s="83" t="s">
        <v>4530</v>
      </c>
      <c r="C1759" s="82">
        <v>45999.611342592594</v>
      </c>
      <c r="D1759" s="83" t="s">
        <v>4504</v>
      </c>
      <c r="E1759" s="82">
        <v>45999.611342592594</v>
      </c>
      <c r="F1759" s="83" t="s">
        <v>4504</v>
      </c>
    </row>
    <row r="1760" spans="1:6" ht="25.5" x14ac:dyDescent="0.25">
      <c r="A1760" s="83" t="s">
        <v>9611</v>
      </c>
      <c r="B1760" s="83" t="s">
        <v>8648</v>
      </c>
      <c r="C1760" s="82">
        <v>45999.608611111114</v>
      </c>
      <c r="D1760" s="83" t="s">
        <v>4513</v>
      </c>
      <c r="E1760" s="82"/>
      <c r="F1760" s="83" t="s">
        <v>4530</v>
      </c>
    </row>
    <row r="1761" spans="1:6" ht="25.5" x14ac:dyDescent="0.25">
      <c r="A1761" s="83" t="s">
        <v>9612</v>
      </c>
      <c r="B1761" s="83" t="s">
        <v>5636</v>
      </c>
      <c r="C1761" s="82">
        <v>45999.602199074077</v>
      </c>
      <c r="D1761" s="83" t="s">
        <v>8</v>
      </c>
      <c r="E1761" s="82"/>
      <c r="F1761" s="83" t="s">
        <v>4530</v>
      </c>
    </row>
    <row r="1762" spans="1:6" ht="25.5" x14ac:dyDescent="0.25">
      <c r="A1762" s="83" t="s">
        <v>9613</v>
      </c>
      <c r="B1762" s="83" t="s">
        <v>5890</v>
      </c>
      <c r="C1762" s="82">
        <v>45999.602152777778</v>
      </c>
      <c r="D1762" s="83" t="s">
        <v>8</v>
      </c>
      <c r="E1762" s="82"/>
      <c r="F1762" s="83" t="s">
        <v>4530</v>
      </c>
    </row>
    <row r="1763" spans="1:6" ht="25.5" x14ac:dyDescent="0.25">
      <c r="A1763" s="83" t="s">
        <v>9614</v>
      </c>
      <c r="B1763" s="83" t="s">
        <v>5892</v>
      </c>
      <c r="C1763" s="82">
        <v>45999.602141203701</v>
      </c>
      <c r="D1763" s="83" t="s">
        <v>8</v>
      </c>
      <c r="E1763" s="82"/>
      <c r="F1763" s="83" t="s">
        <v>4530</v>
      </c>
    </row>
    <row r="1764" spans="1:6" ht="25.5" x14ac:dyDescent="0.25">
      <c r="A1764" s="83" t="s">
        <v>9615</v>
      </c>
      <c r="B1764" s="83" t="s">
        <v>8649</v>
      </c>
      <c r="C1764" s="82">
        <v>45999.602129629631</v>
      </c>
      <c r="D1764" s="83" t="s">
        <v>8</v>
      </c>
      <c r="E1764" s="82"/>
      <c r="F1764" s="83" t="s">
        <v>4530</v>
      </c>
    </row>
    <row r="1765" spans="1:6" ht="25.5" x14ac:dyDescent="0.25">
      <c r="A1765" s="83" t="s">
        <v>9616</v>
      </c>
      <c r="B1765" s="83" t="s">
        <v>4972</v>
      </c>
      <c r="C1765" s="82">
        <v>45999.59746527778</v>
      </c>
      <c r="D1765" s="83" t="s">
        <v>4737</v>
      </c>
      <c r="E1765" s="82"/>
      <c r="F1765" s="83" t="s">
        <v>4530</v>
      </c>
    </row>
    <row r="1766" spans="1:6" ht="25.5" x14ac:dyDescent="0.25">
      <c r="A1766" s="83" t="s">
        <v>9617</v>
      </c>
      <c r="B1766" s="83" t="s">
        <v>9618</v>
      </c>
      <c r="C1766" s="82">
        <v>45999.596400462964</v>
      </c>
      <c r="D1766" s="83" t="s">
        <v>4737</v>
      </c>
      <c r="E1766" s="82"/>
      <c r="F1766" s="83" t="s">
        <v>4530</v>
      </c>
    </row>
    <row r="1767" spans="1:6" ht="25.5" x14ac:dyDescent="0.25">
      <c r="A1767" s="83" t="s">
        <v>9619</v>
      </c>
      <c r="B1767" s="83" t="s">
        <v>4803</v>
      </c>
      <c r="C1767" s="82">
        <v>45999.595312500001</v>
      </c>
      <c r="D1767" s="83" t="s">
        <v>4737</v>
      </c>
      <c r="E1767" s="82"/>
      <c r="F1767" s="83" t="s">
        <v>4530</v>
      </c>
    </row>
    <row r="1768" spans="1:6" ht="25.5" x14ac:dyDescent="0.25">
      <c r="A1768" s="83" t="s">
        <v>9620</v>
      </c>
      <c r="B1768" s="83" t="s">
        <v>4800</v>
      </c>
      <c r="C1768" s="82">
        <v>45999.594768518517</v>
      </c>
      <c r="D1768" s="83" t="s">
        <v>4737</v>
      </c>
      <c r="E1768" s="82"/>
      <c r="F1768" s="83" t="s">
        <v>4530</v>
      </c>
    </row>
    <row r="1769" spans="1:6" ht="25.5" x14ac:dyDescent="0.25">
      <c r="A1769" s="83" t="s">
        <v>9621</v>
      </c>
      <c r="B1769" s="83" t="s">
        <v>4802</v>
      </c>
      <c r="C1769" s="82">
        <v>45999.594687500001</v>
      </c>
      <c r="D1769" s="83" t="s">
        <v>4737</v>
      </c>
      <c r="E1769" s="82"/>
      <c r="F1769" s="83" t="s">
        <v>4530</v>
      </c>
    </row>
    <row r="1770" spans="1:6" ht="25.5" x14ac:dyDescent="0.25">
      <c r="A1770" s="83" t="s">
        <v>9622</v>
      </c>
      <c r="B1770" s="83" t="s">
        <v>5891</v>
      </c>
      <c r="C1770" s="82">
        <v>45999.592048611114</v>
      </c>
      <c r="D1770" s="83" t="s">
        <v>4737</v>
      </c>
      <c r="E1770" s="82"/>
      <c r="F1770" s="83" t="s">
        <v>4530</v>
      </c>
    </row>
    <row r="1771" spans="1:6" ht="25.5" x14ac:dyDescent="0.25">
      <c r="A1771" s="83" t="s">
        <v>9623</v>
      </c>
      <c r="B1771" s="83" t="s">
        <v>8652</v>
      </c>
      <c r="C1771" s="82">
        <v>45999.591793981483</v>
      </c>
      <c r="D1771" s="83" t="s">
        <v>4554</v>
      </c>
      <c r="E1771" s="82"/>
      <c r="F1771" s="83" t="s">
        <v>4530</v>
      </c>
    </row>
    <row r="1772" spans="1:6" ht="25.5" x14ac:dyDescent="0.25">
      <c r="A1772" s="83" t="s">
        <v>9624</v>
      </c>
      <c r="B1772" s="83" t="s">
        <v>5078</v>
      </c>
      <c r="C1772" s="82">
        <v>45999.587476851855</v>
      </c>
      <c r="D1772" s="83" t="s">
        <v>4509</v>
      </c>
      <c r="E1772" s="82"/>
      <c r="F1772" s="83" t="s">
        <v>4530</v>
      </c>
    </row>
    <row r="1773" spans="1:6" ht="25.5" x14ac:dyDescent="0.25">
      <c r="A1773" s="83" t="s">
        <v>9625</v>
      </c>
      <c r="B1773" s="83" t="s">
        <v>8655</v>
      </c>
      <c r="C1773" s="82">
        <v>45999.584155092591</v>
      </c>
      <c r="D1773" s="83" t="s">
        <v>4505</v>
      </c>
      <c r="E1773" s="82"/>
      <c r="F1773" s="83" t="s">
        <v>4530</v>
      </c>
    </row>
    <row r="1774" spans="1:6" ht="25.5" x14ac:dyDescent="0.25">
      <c r="A1774" s="83" t="s">
        <v>8657</v>
      </c>
      <c r="B1774" s="83" t="s">
        <v>4530</v>
      </c>
      <c r="C1774" s="82">
        <v>45999.583321759259</v>
      </c>
      <c r="D1774" s="83" t="s">
        <v>4504</v>
      </c>
      <c r="E1774" s="82">
        <v>45999.583321759259</v>
      </c>
      <c r="F1774" s="83" t="s">
        <v>4504</v>
      </c>
    </row>
    <row r="1775" spans="1:6" ht="25.5" x14ac:dyDescent="0.25">
      <c r="A1775" s="83" t="s">
        <v>9626</v>
      </c>
      <c r="B1775" s="83" t="s">
        <v>5348</v>
      </c>
      <c r="C1775" s="82">
        <v>45999.578530092593</v>
      </c>
      <c r="D1775" s="83" t="s">
        <v>4505</v>
      </c>
      <c r="E1775" s="82"/>
      <c r="F1775" s="83" t="s">
        <v>4530</v>
      </c>
    </row>
    <row r="1776" spans="1:6" ht="25.5" x14ac:dyDescent="0.25">
      <c r="A1776" s="83" t="s">
        <v>9627</v>
      </c>
      <c r="B1776" s="83" t="s">
        <v>5169</v>
      </c>
      <c r="C1776" s="82">
        <v>45999.57576388889</v>
      </c>
      <c r="D1776" s="83" t="s">
        <v>4508</v>
      </c>
      <c r="E1776" s="82"/>
      <c r="F1776" s="83" t="s">
        <v>4530</v>
      </c>
    </row>
    <row r="1777" spans="1:6" ht="25.5" x14ac:dyDescent="0.25">
      <c r="A1777" s="83" t="s">
        <v>9628</v>
      </c>
      <c r="B1777" s="83" t="s">
        <v>5713</v>
      </c>
      <c r="C1777" s="82">
        <v>45999.575370370374</v>
      </c>
      <c r="D1777" s="83" t="s">
        <v>4508</v>
      </c>
      <c r="E1777" s="82"/>
      <c r="F1777" s="83" t="s">
        <v>4530</v>
      </c>
    </row>
    <row r="1778" spans="1:6" ht="25.5" x14ac:dyDescent="0.25">
      <c r="A1778" s="83" t="s">
        <v>8658</v>
      </c>
      <c r="B1778" s="83" t="s">
        <v>4530</v>
      </c>
      <c r="C1778" s="82">
        <v>45999.575057870374</v>
      </c>
      <c r="D1778" s="83" t="s">
        <v>4504</v>
      </c>
      <c r="E1778" s="82">
        <v>45999.575057870374</v>
      </c>
      <c r="F1778" s="83" t="s">
        <v>4504</v>
      </c>
    </row>
    <row r="1779" spans="1:6" ht="25.5" x14ac:dyDescent="0.25">
      <c r="A1779" s="83" t="s">
        <v>9629</v>
      </c>
      <c r="B1779" s="83" t="s">
        <v>5315</v>
      </c>
      <c r="C1779" s="82">
        <v>45999.566018518519</v>
      </c>
      <c r="D1779" s="83" t="s">
        <v>4558</v>
      </c>
      <c r="E1779" s="82"/>
      <c r="F1779" s="83" t="s">
        <v>4530</v>
      </c>
    </row>
    <row r="1780" spans="1:6" ht="25.5" x14ac:dyDescent="0.25">
      <c r="A1780" s="83" t="s">
        <v>9630</v>
      </c>
      <c r="B1780" s="83" t="s">
        <v>8659</v>
      </c>
      <c r="C1780" s="82">
        <v>45999.565532407411</v>
      </c>
      <c r="D1780" s="83" t="s">
        <v>6</v>
      </c>
      <c r="E1780" s="82"/>
      <c r="F1780" s="83" t="s">
        <v>4530</v>
      </c>
    </row>
    <row r="1781" spans="1:6" ht="25.5" x14ac:dyDescent="0.25">
      <c r="A1781" s="83" t="s">
        <v>9631</v>
      </c>
      <c r="B1781" s="83" t="s">
        <v>8660</v>
      </c>
      <c r="C1781" s="82">
        <v>45999.564930555556</v>
      </c>
      <c r="D1781" s="83" t="s">
        <v>4532</v>
      </c>
      <c r="E1781" s="82"/>
      <c r="F1781" s="83" t="s">
        <v>4530</v>
      </c>
    </row>
    <row r="1782" spans="1:6" ht="25.5" x14ac:dyDescent="0.25">
      <c r="A1782" s="83" t="s">
        <v>9632</v>
      </c>
      <c r="B1782" s="83" t="s">
        <v>8661</v>
      </c>
      <c r="C1782" s="82">
        <v>45999.564097222225</v>
      </c>
      <c r="D1782" s="83" t="s">
        <v>4762</v>
      </c>
      <c r="E1782" s="82"/>
      <c r="F1782" s="83" t="s">
        <v>4530</v>
      </c>
    </row>
    <row r="1783" spans="1:6" ht="25.5" x14ac:dyDescent="0.25">
      <c r="A1783" s="83" t="s">
        <v>9633</v>
      </c>
      <c r="B1783" s="83" t="s">
        <v>5744</v>
      </c>
      <c r="C1783" s="82">
        <v>45999.562754629631</v>
      </c>
      <c r="D1783" s="83" t="s">
        <v>4536</v>
      </c>
      <c r="E1783" s="82"/>
      <c r="F1783" s="83" t="s">
        <v>4530</v>
      </c>
    </row>
    <row r="1784" spans="1:6" ht="25.5" x14ac:dyDescent="0.25">
      <c r="A1784" s="83" t="s">
        <v>9634</v>
      </c>
      <c r="B1784" s="83" t="s">
        <v>8662</v>
      </c>
      <c r="C1784" s="82">
        <v>45999.562106481484</v>
      </c>
      <c r="D1784" s="83" t="s">
        <v>11</v>
      </c>
      <c r="E1784" s="82"/>
      <c r="F1784" s="83" t="s">
        <v>4530</v>
      </c>
    </row>
    <row r="1785" spans="1:6" ht="25.5" x14ac:dyDescent="0.25">
      <c r="A1785" s="83" t="s">
        <v>9635</v>
      </c>
      <c r="B1785" s="83" t="s">
        <v>8663</v>
      </c>
      <c r="C1785" s="82">
        <v>45999.558946759258</v>
      </c>
      <c r="D1785" s="83" t="s">
        <v>4505</v>
      </c>
      <c r="E1785" s="82"/>
      <c r="F1785" s="83" t="s">
        <v>4530</v>
      </c>
    </row>
    <row r="1786" spans="1:6" ht="25.5" x14ac:dyDescent="0.25">
      <c r="A1786" s="83" t="s">
        <v>9636</v>
      </c>
      <c r="B1786" s="83" t="s">
        <v>6037</v>
      </c>
      <c r="C1786" s="82">
        <v>45999.557337962964</v>
      </c>
      <c r="D1786" s="83" t="s">
        <v>4505</v>
      </c>
      <c r="E1786" s="82"/>
      <c r="F1786" s="83" t="s">
        <v>4530</v>
      </c>
    </row>
    <row r="1787" spans="1:6" ht="25.5" x14ac:dyDescent="0.25">
      <c r="A1787" s="83" t="s">
        <v>9637</v>
      </c>
      <c r="B1787" s="83" t="s">
        <v>6035</v>
      </c>
      <c r="C1787" s="82">
        <v>45999.556481481479</v>
      </c>
      <c r="D1787" s="83" t="s">
        <v>4505</v>
      </c>
      <c r="E1787" s="82"/>
      <c r="F1787" s="83" t="s">
        <v>4530</v>
      </c>
    </row>
    <row r="1788" spans="1:6" ht="25.5" x14ac:dyDescent="0.25">
      <c r="A1788" s="83" t="s">
        <v>9638</v>
      </c>
      <c r="B1788" s="83" t="s">
        <v>5243</v>
      </c>
      <c r="C1788" s="82">
        <v>45999.555590277778</v>
      </c>
      <c r="D1788" s="83" t="s">
        <v>4505</v>
      </c>
      <c r="E1788" s="82"/>
      <c r="F1788" s="83" t="s">
        <v>4530</v>
      </c>
    </row>
    <row r="1789" spans="1:6" ht="25.5" x14ac:dyDescent="0.25">
      <c r="A1789" s="83" t="s">
        <v>9639</v>
      </c>
      <c r="B1789" s="83" t="s">
        <v>5125</v>
      </c>
      <c r="C1789" s="82">
        <v>45999.554479166669</v>
      </c>
      <c r="D1789" s="83" t="s">
        <v>4505</v>
      </c>
      <c r="E1789" s="82"/>
      <c r="F1789" s="83" t="s">
        <v>4530</v>
      </c>
    </row>
    <row r="1790" spans="1:6" ht="25.5" x14ac:dyDescent="0.25">
      <c r="A1790" s="83" t="s">
        <v>9640</v>
      </c>
      <c r="B1790" s="83" t="s">
        <v>8666</v>
      </c>
      <c r="C1790" s="82">
        <v>45999.554155092592</v>
      </c>
      <c r="D1790" s="83" t="s">
        <v>4739</v>
      </c>
      <c r="E1790" s="82"/>
      <c r="F1790" s="83" t="s">
        <v>4530</v>
      </c>
    </row>
    <row r="1791" spans="1:6" ht="25.5" x14ac:dyDescent="0.25">
      <c r="A1791" s="83" t="s">
        <v>9641</v>
      </c>
      <c r="B1791" s="83" t="s">
        <v>4599</v>
      </c>
      <c r="C1791" s="82">
        <v>45999.553553240738</v>
      </c>
      <c r="D1791" s="83" t="s">
        <v>4505</v>
      </c>
      <c r="E1791" s="82"/>
      <c r="F1791" s="83" t="s">
        <v>4530</v>
      </c>
    </row>
    <row r="1792" spans="1:6" ht="25.5" x14ac:dyDescent="0.25">
      <c r="A1792" s="83" t="s">
        <v>9642</v>
      </c>
      <c r="B1792" s="83" t="s">
        <v>5545</v>
      </c>
      <c r="C1792" s="82">
        <v>45999.546782407408</v>
      </c>
      <c r="D1792" s="83" t="s">
        <v>4558</v>
      </c>
      <c r="E1792" s="82"/>
      <c r="F1792" s="83" t="s">
        <v>4530</v>
      </c>
    </row>
    <row r="1793" spans="1:6" ht="25.5" x14ac:dyDescent="0.25">
      <c r="A1793" s="83" t="s">
        <v>9643</v>
      </c>
      <c r="B1793" s="83" t="s">
        <v>8669</v>
      </c>
      <c r="C1793" s="82">
        <v>45999.544861111113</v>
      </c>
      <c r="D1793" s="83" t="s">
        <v>5002</v>
      </c>
      <c r="E1793" s="82"/>
      <c r="F1793" s="83" t="s">
        <v>4530</v>
      </c>
    </row>
    <row r="1794" spans="1:6" ht="25.5" x14ac:dyDescent="0.25">
      <c r="A1794" s="83" t="s">
        <v>9644</v>
      </c>
      <c r="B1794" s="83" t="s">
        <v>5258</v>
      </c>
      <c r="C1794" s="82">
        <v>45999.543796296297</v>
      </c>
      <c r="D1794" s="83" t="s">
        <v>4505</v>
      </c>
      <c r="E1794" s="82"/>
      <c r="F1794" s="83" t="s">
        <v>4530</v>
      </c>
    </row>
    <row r="1795" spans="1:6" ht="25.5" x14ac:dyDescent="0.25">
      <c r="A1795" s="83" t="s">
        <v>9645</v>
      </c>
      <c r="B1795" s="83" t="s">
        <v>4681</v>
      </c>
      <c r="C1795" s="82">
        <v>45999.542372685188</v>
      </c>
      <c r="D1795" s="83" t="s">
        <v>4505</v>
      </c>
      <c r="E1795" s="82"/>
      <c r="F1795" s="83" t="s">
        <v>4530</v>
      </c>
    </row>
    <row r="1796" spans="1:6" ht="25.5" x14ac:dyDescent="0.25">
      <c r="A1796" s="83" t="s">
        <v>9646</v>
      </c>
      <c r="B1796" s="83" t="s">
        <v>4917</v>
      </c>
      <c r="C1796" s="82">
        <v>45999.541261574072</v>
      </c>
      <c r="D1796" s="83" t="s">
        <v>4505</v>
      </c>
      <c r="E1796" s="82"/>
      <c r="F1796" s="83" t="s">
        <v>4530</v>
      </c>
    </row>
    <row r="1797" spans="1:6" ht="25.5" x14ac:dyDescent="0.25">
      <c r="A1797" s="83" t="s">
        <v>9647</v>
      </c>
      <c r="B1797" s="83" t="s">
        <v>4944</v>
      </c>
      <c r="C1797" s="82">
        <v>45999.537789351853</v>
      </c>
      <c r="D1797" s="83" t="s">
        <v>4505</v>
      </c>
      <c r="E1797" s="82"/>
      <c r="F1797" s="83" t="s">
        <v>4530</v>
      </c>
    </row>
    <row r="1798" spans="1:6" ht="25.5" x14ac:dyDescent="0.25">
      <c r="A1798" s="83" t="s">
        <v>9648</v>
      </c>
      <c r="B1798" s="83" t="s">
        <v>5546</v>
      </c>
      <c r="C1798" s="82">
        <v>45999.53634259259</v>
      </c>
      <c r="D1798" s="83" t="s">
        <v>4558</v>
      </c>
      <c r="E1798" s="82"/>
      <c r="F1798" s="83" t="s">
        <v>4530</v>
      </c>
    </row>
    <row r="1799" spans="1:6" ht="25.5" x14ac:dyDescent="0.25">
      <c r="A1799" s="83" t="s">
        <v>9649</v>
      </c>
      <c r="B1799" s="83" t="s">
        <v>8670</v>
      </c>
      <c r="C1799" s="82">
        <v>45999.536319444444</v>
      </c>
      <c r="D1799" s="83" t="s">
        <v>4536</v>
      </c>
      <c r="E1799" s="82"/>
      <c r="F1799" s="83" t="s">
        <v>4530</v>
      </c>
    </row>
    <row r="1800" spans="1:6" ht="25.5" x14ac:dyDescent="0.25">
      <c r="A1800" s="83" t="s">
        <v>9650</v>
      </c>
      <c r="B1800" s="83" t="s">
        <v>5071</v>
      </c>
      <c r="C1800" s="82">
        <v>45999.534317129626</v>
      </c>
      <c r="D1800" s="83" t="s">
        <v>4505</v>
      </c>
      <c r="E1800" s="82"/>
      <c r="F1800" s="83" t="s">
        <v>4530</v>
      </c>
    </row>
    <row r="1801" spans="1:6" ht="25.5" x14ac:dyDescent="0.25">
      <c r="A1801" s="83" t="s">
        <v>9651</v>
      </c>
      <c r="B1801" s="83" t="s">
        <v>4979</v>
      </c>
      <c r="C1801" s="82">
        <v>45999.533275462964</v>
      </c>
      <c r="D1801" s="83" t="s">
        <v>4505</v>
      </c>
      <c r="E1801" s="82"/>
      <c r="F1801" s="83" t="s">
        <v>4530</v>
      </c>
    </row>
    <row r="1802" spans="1:6" ht="25.5" x14ac:dyDescent="0.25">
      <c r="A1802" s="83" t="s">
        <v>9652</v>
      </c>
      <c r="B1802" s="83" t="s">
        <v>8671</v>
      </c>
      <c r="C1802" s="82">
        <v>45999.528460648151</v>
      </c>
      <c r="D1802" s="83" t="s">
        <v>4739</v>
      </c>
      <c r="E1802" s="82"/>
      <c r="F1802" s="83" t="s">
        <v>4530</v>
      </c>
    </row>
    <row r="1803" spans="1:6" ht="25.5" x14ac:dyDescent="0.25">
      <c r="A1803" s="83" t="s">
        <v>9653</v>
      </c>
      <c r="B1803" s="83" t="s">
        <v>8672</v>
      </c>
      <c r="C1803" s="82">
        <v>45999.526990740742</v>
      </c>
      <c r="D1803" s="83" t="s">
        <v>4513</v>
      </c>
      <c r="E1803" s="82"/>
      <c r="F1803" s="83" t="s">
        <v>4530</v>
      </c>
    </row>
    <row r="1804" spans="1:6" ht="25.5" x14ac:dyDescent="0.25">
      <c r="A1804" s="83" t="s">
        <v>9654</v>
      </c>
      <c r="B1804" s="83" t="s">
        <v>8673</v>
      </c>
      <c r="C1804" s="82">
        <v>45999.526585648149</v>
      </c>
      <c r="D1804" s="83" t="s">
        <v>12</v>
      </c>
      <c r="E1804" s="82"/>
      <c r="F1804" s="83" t="s">
        <v>4530</v>
      </c>
    </row>
    <row r="1805" spans="1:6" ht="25.5" x14ac:dyDescent="0.25">
      <c r="A1805" s="83" t="s">
        <v>9655</v>
      </c>
      <c r="B1805" s="83" t="s">
        <v>8674</v>
      </c>
      <c r="C1805" s="82">
        <v>45999.52447916667</v>
      </c>
      <c r="D1805" s="83" t="s">
        <v>4513</v>
      </c>
      <c r="E1805" s="82"/>
      <c r="F1805" s="83" t="s">
        <v>4530</v>
      </c>
    </row>
    <row r="1806" spans="1:6" ht="25.5" x14ac:dyDescent="0.25">
      <c r="A1806" s="83" t="s">
        <v>8675</v>
      </c>
      <c r="B1806" s="83" t="s">
        <v>4530</v>
      </c>
      <c r="C1806" s="82">
        <v>45999.523668981485</v>
      </c>
      <c r="D1806" s="83" t="s">
        <v>4504</v>
      </c>
      <c r="E1806" s="82">
        <v>45999.523668981485</v>
      </c>
      <c r="F1806" s="83" t="s">
        <v>4504</v>
      </c>
    </row>
    <row r="1807" spans="1:6" ht="25.5" x14ac:dyDescent="0.25">
      <c r="A1807" s="83" t="s">
        <v>9656</v>
      </c>
      <c r="B1807" s="83" t="s">
        <v>8676</v>
      </c>
      <c r="C1807" s="82">
        <v>45999.523194444446</v>
      </c>
      <c r="D1807" s="83" t="s">
        <v>4513</v>
      </c>
      <c r="E1807" s="82"/>
      <c r="F1807" s="83" t="s">
        <v>4530</v>
      </c>
    </row>
    <row r="1808" spans="1:6" ht="25.5" x14ac:dyDescent="0.25">
      <c r="A1808" s="83" t="s">
        <v>9657</v>
      </c>
      <c r="B1808" s="83" t="s">
        <v>5760</v>
      </c>
      <c r="C1808" s="82">
        <v>45999.522499999999</v>
      </c>
      <c r="D1808" s="83" t="s">
        <v>4508</v>
      </c>
      <c r="E1808" s="82"/>
      <c r="F1808" s="83" t="s">
        <v>4530</v>
      </c>
    </row>
    <row r="1809" spans="1:6" ht="25.5" x14ac:dyDescent="0.25">
      <c r="A1809" s="83" t="s">
        <v>8677</v>
      </c>
      <c r="B1809" s="83" t="s">
        <v>4530</v>
      </c>
      <c r="C1809" s="82">
        <v>45999.52207175926</v>
      </c>
      <c r="D1809" s="83" t="s">
        <v>4504</v>
      </c>
      <c r="E1809" s="82">
        <v>45999.52207175926</v>
      </c>
      <c r="F1809" s="83" t="s">
        <v>4504</v>
      </c>
    </row>
    <row r="1810" spans="1:6" ht="25.5" x14ac:dyDescent="0.25">
      <c r="A1810" s="83" t="s">
        <v>9658</v>
      </c>
      <c r="B1810" s="83" t="s">
        <v>8679</v>
      </c>
      <c r="C1810" s="82">
        <v>45999.521782407406</v>
      </c>
      <c r="D1810" s="83" t="s">
        <v>4505</v>
      </c>
      <c r="E1810" s="82"/>
      <c r="F1810" s="83" t="s">
        <v>4530</v>
      </c>
    </row>
    <row r="1811" spans="1:6" ht="25.5" x14ac:dyDescent="0.25">
      <c r="A1811" s="83" t="s">
        <v>9659</v>
      </c>
      <c r="B1811" s="83" t="s">
        <v>8680</v>
      </c>
      <c r="C1811" s="82">
        <v>45999.521666666667</v>
      </c>
      <c r="D1811" s="83" t="s">
        <v>12</v>
      </c>
      <c r="E1811" s="82"/>
      <c r="F1811" s="83" t="s">
        <v>4530</v>
      </c>
    </row>
    <row r="1812" spans="1:6" ht="25.5" x14ac:dyDescent="0.25">
      <c r="A1812" s="83" t="s">
        <v>9660</v>
      </c>
      <c r="B1812" s="83" t="s">
        <v>6095</v>
      </c>
      <c r="C1812" s="82">
        <v>45999.521157407406</v>
      </c>
      <c r="D1812" s="83" t="s">
        <v>4508</v>
      </c>
      <c r="E1812" s="82"/>
      <c r="F1812" s="83" t="s">
        <v>4530</v>
      </c>
    </row>
    <row r="1813" spans="1:6" ht="25.5" x14ac:dyDescent="0.25">
      <c r="A1813" s="83" t="s">
        <v>9661</v>
      </c>
      <c r="B1813" s="83" t="s">
        <v>4676</v>
      </c>
      <c r="C1813" s="82">
        <v>45999.519525462965</v>
      </c>
      <c r="D1813" s="83" t="s">
        <v>4505</v>
      </c>
      <c r="E1813" s="82"/>
      <c r="F1813" s="83" t="s">
        <v>4530</v>
      </c>
    </row>
    <row r="1814" spans="1:6" ht="25.5" x14ac:dyDescent="0.25">
      <c r="A1814" s="83" t="s">
        <v>9662</v>
      </c>
      <c r="B1814" s="83" t="s">
        <v>5406</v>
      </c>
      <c r="C1814" s="82">
        <v>45999.517881944441</v>
      </c>
      <c r="D1814" s="83" t="s">
        <v>4505</v>
      </c>
      <c r="E1814" s="82"/>
      <c r="F1814" s="83" t="s">
        <v>4530</v>
      </c>
    </row>
    <row r="1815" spans="1:6" ht="25.5" x14ac:dyDescent="0.25">
      <c r="A1815" s="83" t="s">
        <v>9663</v>
      </c>
      <c r="B1815" s="83" t="s">
        <v>8682</v>
      </c>
      <c r="C1815" s="82">
        <v>45999.514652777776</v>
      </c>
      <c r="D1815" s="83" t="s">
        <v>6</v>
      </c>
      <c r="E1815" s="82"/>
      <c r="F1815" s="83" t="s">
        <v>4530</v>
      </c>
    </row>
    <row r="1816" spans="1:6" ht="25.5" x14ac:dyDescent="0.25">
      <c r="A1816" s="83" t="s">
        <v>8683</v>
      </c>
      <c r="B1816" s="83" t="s">
        <v>4530</v>
      </c>
      <c r="C1816" s="82">
        <v>45999.513749999998</v>
      </c>
      <c r="D1816" s="83" t="s">
        <v>4504</v>
      </c>
      <c r="E1816" s="82">
        <v>45999.513749999998</v>
      </c>
      <c r="F1816" s="83" t="s">
        <v>4504</v>
      </c>
    </row>
    <row r="1817" spans="1:6" ht="25.5" x14ac:dyDescent="0.25">
      <c r="A1817" s="83" t="s">
        <v>8684</v>
      </c>
      <c r="B1817" s="83" t="s">
        <v>4530</v>
      </c>
      <c r="C1817" s="82">
        <v>45999.505995370368</v>
      </c>
      <c r="D1817" s="83" t="s">
        <v>4504</v>
      </c>
      <c r="E1817" s="82">
        <v>45999.505995370368</v>
      </c>
      <c r="F1817" s="83" t="s">
        <v>4504</v>
      </c>
    </row>
    <row r="1818" spans="1:6" ht="25.5" x14ac:dyDescent="0.25">
      <c r="A1818" s="83" t="s">
        <v>9664</v>
      </c>
      <c r="B1818" s="83" t="s">
        <v>5657</v>
      </c>
      <c r="C1818" s="82">
        <v>45999.498101851852</v>
      </c>
      <c r="D1818" s="83" t="s">
        <v>12</v>
      </c>
      <c r="E1818" s="82"/>
      <c r="F1818" s="83" t="s">
        <v>4530</v>
      </c>
    </row>
    <row r="1819" spans="1:6" ht="25.5" x14ac:dyDescent="0.25">
      <c r="A1819" s="83" t="s">
        <v>9665</v>
      </c>
      <c r="B1819" s="83" t="s">
        <v>5181</v>
      </c>
      <c r="C1819" s="82">
        <v>45999.497060185182</v>
      </c>
      <c r="D1819" s="83" t="s">
        <v>4505</v>
      </c>
      <c r="E1819" s="82"/>
      <c r="F1819" s="83" t="s">
        <v>4530</v>
      </c>
    </row>
    <row r="1820" spans="1:6" ht="25.5" x14ac:dyDescent="0.25">
      <c r="A1820" s="83" t="s">
        <v>9666</v>
      </c>
      <c r="B1820" s="83" t="s">
        <v>8685</v>
      </c>
      <c r="C1820" s="82">
        <v>45999.497048611112</v>
      </c>
      <c r="D1820" s="83" t="s">
        <v>13</v>
      </c>
      <c r="E1820" s="82"/>
      <c r="F1820" s="83" t="s">
        <v>4530</v>
      </c>
    </row>
    <row r="1821" spans="1:6" ht="25.5" x14ac:dyDescent="0.25">
      <c r="A1821" s="83" t="s">
        <v>9667</v>
      </c>
      <c r="B1821" s="83" t="s">
        <v>5866</v>
      </c>
      <c r="C1821" s="82">
        <v>45999.496840277781</v>
      </c>
      <c r="D1821" s="83" t="s">
        <v>4999</v>
      </c>
      <c r="E1821" s="82"/>
      <c r="F1821" s="83" t="s">
        <v>4530</v>
      </c>
    </row>
    <row r="1822" spans="1:6" ht="25.5" x14ac:dyDescent="0.25">
      <c r="A1822" s="83" t="s">
        <v>9668</v>
      </c>
      <c r="B1822" s="83" t="s">
        <v>6016</v>
      </c>
      <c r="C1822" s="82">
        <v>45999.495972222219</v>
      </c>
      <c r="D1822" s="83" t="s">
        <v>4505</v>
      </c>
      <c r="E1822" s="82"/>
      <c r="F1822" s="83" t="s">
        <v>4530</v>
      </c>
    </row>
    <row r="1823" spans="1:6" ht="25.5" x14ac:dyDescent="0.25">
      <c r="A1823" s="83" t="s">
        <v>9669</v>
      </c>
      <c r="B1823" s="83" t="s">
        <v>8686</v>
      </c>
      <c r="C1823" s="82">
        <v>45999.494351851848</v>
      </c>
      <c r="D1823" s="83" t="s">
        <v>8</v>
      </c>
      <c r="E1823" s="82"/>
      <c r="F1823" s="83" t="s">
        <v>4530</v>
      </c>
    </row>
    <row r="1824" spans="1:6" ht="25.5" x14ac:dyDescent="0.25">
      <c r="A1824" s="83" t="s">
        <v>9670</v>
      </c>
      <c r="B1824" s="83" t="s">
        <v>8687</v>
      </c>
      <c r="C1824" s="82">
        <v>45999.494351851848</v>
      </c>
      <c r="D1824" s="83" t="s">
        <v>8</v>
      </c>
      <c r="E1824" s="82"/>
      <c r="F1824" s="83" t="s">
        <v>4530</v>
      </c>
    </row>
    <row r="1825" spans="1:6" ht="25.5" x14ac:dyDescent="0.25">
      <c r="A1825" s="83" t="s">
        <v>9671</v>
      </c>
      <c r="B1825" s="83" t="s">
        <v>8688</v>
      </c>
      <c r="C1825" s="82">
        <v>45999.494340277779</v>
      </c>
      <c r="D1825" s="83" t="s">
        <v>8</v>
      </c>
      <c r="E1825" s="82"/>
      <c r="F1825" s="83" t="s">
        <v>4530</v>
      </c>
    </row>
    <row r="1826" spans="1:6" ht="25.5" x14ac:dyDescent="0.25">
      <c r="A1826" s="83" t="s">
        <v>9672</v>
      </c>
      <c r="B1826" s="83" t="s">
        <v>8690</v>
      </c>
      <c r="C1826" s="82">
        <v>45999.494328703702</v>
      </c>
      <c r="D1826" s="83" t="s">
        <v>8</v>
      </c>
      <c r="E1826" s="82"/>
      <c r="F1826" s="83" t="s">
        <v>4530</v>
      </c>
    </row>
    <row r="1827" spans="1:6" ht="25.5" x14ac:dyDescent="0.25">
      <c r="A1827" s="83" t="s">
        <v>9673</v>
      </c>
      <c r="B1827" s="83" t="s">
        <v>8689</v>
      </c>
      <c r="C1827" s="82">
        <v>45999.494328703702</v>
      </c>
      <c r="D1827" s="83" t="s">
        <v>8</v>
      </c>
      <c r="E1827" s="82"/>
      <c r="F1827" s="83" t="s">
        <v>4530</v>
      </c>
    </row>
    <row r="1828" spans="1:6" ht="25.5" x14ac:dyDescent="0.25">
      <c r="A1828" s="83" t="s">
        <v>9674</v>
      </c>
      <c r="B1828" s="83" t="s">
        <v>8691</v>
      </c>
      <c r="C1828" s="82">
        <v>45999.494317129633</v>
      </c>
      <c r="D1828" s="83" t="s">
        <v>8</v>
      </c>
      <c r="E1828" s="82"/>
      <c r="F1828" s="83" t="s">
        <v>4530</v>
      </c>
    </row>
    <row r="1829" spans="1:6" ht="25.5" x14ac:dyDescent="0.25">
      <c r="A1829" s="83" t="s">
        <v>9675</v>
      </c>
      <c r="B1829" s="83" t="s">
        <v>8692</v>
      </c>
      <c r="C1829" s="82">
        <v>45999.494305555556</v>
      </c>
      <c r="D1829" s="83" t="s">
        <v>8</v>
      </c>
      <c r="E1829" s="82"/>
      <c r="F1829" s="83" t="s">
        <v>4530</v>
      </c>
    </row>
    <row r="1830" spans="1:6" ht="25.5" x14ac:dyDescent="0.25">
      <c r="A1830" s="83" t="s">
        <v>9676</v>
      </c>
      <c r="B1830" s="83" t="s">
        <v>8693</v>
      </c>
      <c r="C1830" s="82">
        <v>45999.494189814817</v>
      </c>
      <c r="D1830" s="83" t="s">
        <v>8</v>
      </c>
      <c r="E1830" s="82"/>
      <c r="F1830" s="83" t="s">
        <v>4530</v>
      </c>
    </row>
    <row r="1831" spans="1:6" ht="25.5" x14ac:dyDescent="0.25">
      <c r="A1831" s="83" t="s">
        <v>9677</v>
      </c>
      <c r="B1831" s="83" t="s">
        <v>8694</v>
      </c>
      <c r="C1831" s="82">
        <v>45999.494155092594</v>
      </c>
      <c r="D1831" s="83" t="s">
        <v>8</v>
      </c>
      <c r="E1831" s="82"/>
      <c r="F1831" s="83" t="s">
        <v>4530</v>
      </c>
    </row>
    <row r="1832" spans="1:6" ht="25.5" x14ac:dyDescent="0.25">
      <c r="A1832" s="83" t="s">
        <v>9678</v>
      </c>
      <c r="B1832" s="83" t="s">
        <v>8696</v>
      </c>
      <c r="C1832" s="82">
        <v>45999.494143518517</v>
      </c>
      <c r="D1832" s="83" t="s">
        <v>8</v>
      </c>
      <c r="E1832" s="82"/>
      <c r="F1832" s="83" t="s">
        <v>4530</v>
      </c>
    </row>
    <row r="1833" spans="1:6" ht="25.5" x14ac:dyDescent="0.25">
      <c r="A1833" s="83" t="s">
        <v>9679</v>
      </c>
      <c r="B1833" s="83" t="s">
        <v>8695</v>
      </c>
      <c r="C1833" s="82">
        <v>45999.494143518517</v>
      </c>
      <c r="D1833" s="83" t="s">
        <v>8</v>
      </c>
      <c r="E1833" s="82"/>
      <c r="F1833" s="83" t="s">
        <v>4530</v>
      </c>
    </row>
    <row r="1834" spans="1:6" ht="25.5" x14ac:dyDescent="0.25">
      <c r="A1834" s="83" t="s">
        <v>9680</v>
      </c>
      <c r="B1834" s="83" t="s">
        <v>8697</v>
      </c>
      <c r="C1834" s="82">
        <v>45999.494120370371</v>
      </c>
      <c r="D1834" s="83" t="s">
        <v>8</v>
      </c>
      <c r="E1834" s="82"/>
      <c r="F1834" s="83" t="s">
        <v>4530</v>
      </c>
    </row>
    <row r="1835" spans="1:6" ht="25.5" x14ac:dyDescent="0.25">
      <c r="A1835" s="83" t="s">
        <v>9681</v>
      </c>
      <c r="B1835" s="83" t="s">
        <v>5167</v>
      </c>
      <c r="C1835" s="82">
        <v>45999.493923611109</v>
      </c>
      <c r="D1835" s="83" t="s">
        <v>4505</v>
      </c>
      <c r="E1835" s="82"/>
      <c r="F1835" s="83" t="s">
        <v>4530</v>
      </c>
    </row>
    <row r="1836" spans="1:6" ht="25.5" x14ac:dyDescent="0.25">
      <c r="A1836" s="83" t="s">
        <v>9682</v>
      </c>
      <c r="B1836" s="83" t="s">
        <v>9683</v>
      </c>
      <c r="C1836" s="82">
        <v>45999.493437500001</v>
      </c>
      <c r="D1836" s="83" t="s">
        <v>4505</v>
      </c>
      <c r="E1836" s="82"/>
      <c r="F1836" s="83" t="s">
        <v>4530</v>
      </c>
    </row>
    <row r="1837" spans="1:6" ht="25.5" x14ac:dyDescent="0.25">
      <c r="A1837" s="83" t="s">
        <v>9684</v>
      </c>
      <c r="B1837" s="83" t="s">
        <v>4848</v>
      </c>
      <c r="C1837" s="82">
        <v>45999.492569444446</v>
      </c>
      <c r="D1837" s="83" t="s">
        <v>4505</v>
      </c>
      <c r="E1837" s="82"/>
      <c r="F1837" s="83" t="s">
        <v>4530</v>
      </c>
    </row>
    <row r="1838" spans="1:6" ht="25.5" x14ac:dyDescent="0.25">
      <c r="A1838" s="83" t="s">
        <v>9685</v>
      </c>
      <c r="B1838" s="83" t="s">
        <v>8698</v>
      </c>
      <c r="C1838" s="82">
        <v>45999.491342592592</v>
      </c>
      <c r="D1838" s="83" t="s">
        <v>4505</v>
      </c>
      <c r="E1838" s="82"/>
      <c r="F1838" s="83" t="s">
        <v>4530</v>
      </c>
    </row>
    <row r="1839" spans="1:6" ht="25.5" x14ac:dyDescent="0.25">
      <c r="A1839" s="83" t="s">
        <v>9686</v>
      </c>
      <c r="B1839" s="83" t="s">
        <v>6005</v>
      </c>
      <c r="C1839" s="82">
        <v>45999.490914351853</v>
      </c>
      <c r="D1839" s="83" t="s">
        <v>4505</v>
      </c>
      <c r="E1839" s="82"/>
      <c r="F1839" s="83" t="s">
        <v>4530</v>
      </c>
    </row>
    <row r="1840" spans="1:6" ht="25.5" x14ac:dyDescent="0.25">
      <c r="A1840" s="83" t="s">
        <v>9687</v>
      </c>
      <c r="B1840" s="83" t="s">
        <v>9688</v>
      </c>
      <c r="C1840" s="82">
        <v>45999.490613425929</v>
      </c>
      <c r="D1840" s="83" t="s">
        <v>4505</v>
      </c>
      <c r="E1840" s="82"/>
      <c r="F1840" s="83" t="s">
        <v>4530</v>
      </c>
    </row>
    <row r="1841" spans="1:6" ht="25.5" x14ac:dyDescent="0.25">
      <c r="A1841" s="83" t="s">
        <v>9689</v>
      </c>
      <c r="B1841" s="83" t="s">
        <v>4851</v>
      </c>
      <c r="C1841" s="82">
        <v>45999.48982638889</v>
      </c>
      <c r="D1841" s="83" t="s">
        <v>4505</v>
      </c>
      <c r="E1841" s="82"/>
      <c r="F1841" s="83" t="s">
        <v>4530</v>
      </c>
    </row>
    <row r="1842" spans="1:6" ht="25.5" x14ac:dyDescent="0.25">
      <c r="A1842" s="83" t="s">
        <v>9690</v>
      </c>
      <c r="B1842" s="83" t="s">
        <v>5048</v>
      </c>
      <c r="C1842" s="82">
        <v>45999.488680555558</v>
      </c>
      <c r="D1842" s="83" t="s">
        <v>4505</v>
      </c>
      <c r="E1842" s="82"/>
      <c r="F1842" s="83" t="s">
        <v>4530</v>
      </c>
    </row>
    <row r="1843" spans="1:6" ht="25.5" x14ac:dyDescent="0.25">
      <c r="A1843" s="83" t="s">
        <v>9691</v>
      </c>
      <c r="B1843" s="83" t="s">
        <v>8700</v>
      </c>
      <c r="C1843" s="82">
        <v>45999.488263888888</v>
      </c>
      <c r="D1843" s="83" t="s">
        <v>11</v>
      </c>
      <c r="E1843" s="82"/>
      <c r="F1843" s="83" t="s">
        <v>4530</v>
      </c>
    </row>
    <row r="1844" spans="1:6" ht="25.5" x14ac:dyDescent="0.25">
      <c r="A1844" s="83" t="s">
        <v>9692</v>
      </c>
      <c r="B1844" s="83" t="s">
        <v>5045</v>
      </c>
      <c r="C1844" s="82">
        <v>45999.487800925926</v>
      </c>
      <c r="D1844" s="83" t="s">
        <v>4505</v>
      </c>
      <c r="E1844" s="82"/>
      <c r="F1844" s="83" t="s">
        <v>4530</v>
      </c>
    </row>
    <row r="1845" spans="1:6" ht="25.5" x14ac:dyDescent="0.25">
      <c r="A1845" s="83" t="s">
        <v>9693</v>
      </c>
      <c r="B1845" s="83" t="s">
        <v>8701</v>
      </c>
      <c r="C1845" s="82">
        <v>45999.487673611111</v>
      </c>
      <c r="D1845" s="83" t="s">
        <v>11</v>
      </c>
      <c r="E1845" s="82"/>
      <c r="F1845" s="83" t="s">
        <v>4530</v>
      </c>
    </row>
    <row r="1846" spans="1:6" ht="25.5" x14ac:dyDescent="0.25">
      <c r="A1846" s="83" t="s">
        <v>9694</v>
      </c>
      <c r="B1846" s="83" t="s">
        <v>8702</v>
      </c>
      <c r="C1846" s="82">
        <v>45999.487430555557</v>
      </c>
      <c r="D1846" s="83" t="s">
        <v>11</v>
      </c>
      <c r="E1846" s="82"/>
      <c r="F1846" s="83" t="s">
        <v>4530</v>
      </c>
    </row>
    <row r="1847" spans="1:6" ht="25.5" x14ac:dyDescent="0.25">
      <c r="A1847" s="83" t="s">
        <v>9695</v>
      </c>
      <c r="B1847" s="83" t="s">
        <v>5047</v>
      </c>
      <c r="C1847" s="82">
        <v>45999.486909722225</v>
      </c>
      <c r="D1847" s="83" t="s">
        <v>4505</v>
      </c>
      <c r="E1847" s="82"/>
      <c r="F1847" s="83" t="s">
        <v>4530</v>
      </c>
    </row>
    <row r="1848" spans="1:6" ht="25.5" x14ac:dyDescent="0.25">
      <c r="A1848" s="83" t="s">
        <v>9696</v>
      </c>
      <c r="B1848" s="83" t="s">
        <v>5046</v>
      </c>
      <c r="C1848" s="82">
        <v>45999.486041666663</v>
      </c>
      <c r="D1848" s="83" t="s">
        <v>4505</v>
      </c>
      <c r="E1848" s="82"/>
      <c r="F1848" s="83" t="s">
        <v>4530</v>
      </c>
    </row>
    <row r="1849" spans="1:6" ht="25.5" x14ac:dyDescent="0.25">
      <c r="A1849" s="83" t="s">
        <v>9697</v>
      </c>
      <c r="B1849" s="83" t="s">
        <v>9698</v>
      </c>
      <c r="C1849" s="82">
        <v>45999.485138888886</v>
      </c>
      <c r="D1849" s="83" t="s">
        <v>4505</v>
      </c>
      <c r="E1849" s="82"/>
      <c r="F1849" s="83" t="s">
        <v>4530</v>
      </c>
    </row>
    <row r="1850" spans="1:6" ht="25.5" x14ac:dyDescent="0.25">
      <c r="A1850" s="83" t="s">
        <v>9699</v>
      </c>
      <c r="B1850" s="83" t="s">
        <v>9700</v>
      </c>
      <c r="C1850" s="82">
        <v>45999.483946759261</v>
      </c>
      <c r="D1850" s="83" t="s">
        <v>4505</v>
      </c>
      <c r="E1850" s="82"/>
      <c r="F1850" s="83" t="s">
        <v>4530</v>
      </c>
    </row>
    <row r="1851" spans="1:6" ht="25.5" x14ac:dyDescent="0.25">
      <c r="A1851" s="83" t="s">
        <v>9701</v>
      </c>
      <c r="B1851" s="83" t="s">
        <v>5688</v>
      </c>
      <c r="C1851" s="82">
        <v>45999.483819444446</v>
      </c>
      <c r="D1851" s="83" t="s">
        <v>4505</v>
      </c>
      <c r="E1851" s="82"/>
      <c r="F1851" s="83" t="s">
        <v>4530</v>
      </c>
    </row>
    <row r="1852" spans="1:6" ht="25.5" x14ac:dyDescent="0.25">
      <c r="A1852" s="83" t="s">
        <v>9702</v>
      </c>
      <c r="B1852" s="83" t="s">
        <v>8703</v>
      </c>
      <c r="C1852" s="82">
        <v>45999.478993055556</v>
      </c>
      <c r="D1852" s="83" t="s">
        <v>11</v>
      </c>
      <c r="E1852" s="82"/>
      <c r="F1852" s="83" t="s">
        <v>4530</v>
      </c>
    </row>
    <row r="1853" spans="1:6" ht="25.5" x14ac:dyDescent="0.25">
      <c r="A1853" s="83" t="s">
        <v>9703</v>
      </c>
      <c r="B1853" s="83" t="s">
        <v>4682</v>
      </c>
      <c r="C1853" s="82">
        <v>45999.473703703705</v>
      </c>
      <c r="D1853" s="83" t="s">
        <v>4505</v>
      </c>
      <c r="E1853" s="82"/>
      <c r="F1853" s="83" t="s">
        <v>4530</v>
      </c>
    </row>
    <row r="1854" spans="1:6" ht="25.5" x14ac:dyDescent="0.25">
      <c r="A1854" s="83" t="s">
        <v>9704</v>
      </c>
      <c r="B1854" s="83" t="s">
        <v>8704</v>
      </c>
      <c r="C1854" s="82">
        <v>45999.472546296296</v>
      </c>
      <c r="D1854" s="83" t="s">
        <v>11</v>
      </c>
      <c r="E1854" s="82"/>
      <c r="F1854" s="83" t="s">
        <v>4530</v>
      </c>
    </row>
    <row r="1855" spans="1:6" ht="25.5" x14ac:dyDescent="0.25">
      <c r="A1855" s="83" t="s">
        <v>9705</v>
      </c>
      <c r="B1855" s="83" t="s">
        <v>9706</v>
      </c>
      <c r="C1855" s="82">
        <v>45999.472418981481</v>
      </c>
      <c r="D1855" s="83" t="s">
        <v>4505</v>
      </c>
      <c r="E1855" s="82"/>
      <c r="F1855" s="83" t="s">
        <v>4530</v>
      </c>
    </row>
    <row r="1856" spans="1:6" ht="25.5" x14ac:dyDescent="0.25">
      <c r="A1856" s="83" t="s">
        <v>9707</v>
      </c>
      <c r="B1856" s="83" t="s">
        <v>4823</v>
      </c>
      <c r="C1856" s="82">
        <v>45999.471053240741</v>
      </c>
      <c r="D1856" s="83" t="s">
        <v>4505</v>
      </c>
      <c r="E1856" s="82"/>
      <c r="F1856" s="83" t="s">
        <v>4530</v>
      </c>
    </row>
    <row r="1857" spans="1:6" ht="25.5" x14ac:dyDescent="0.25">
      <c r="A1857" s="83" t="s">
        <v>9708</v>
      </c>
      <c r="B1857" s="83" t="s">
        <v>9709</v>
      </c>
      <c r="C1857" s="82">
        <v>45999.469537037039</v>
      </c>
      <c r="D1857" s="83" t="s">
        <v>4505</v>
      </c>
      <c r="E1857" s="82"/>
      <c r="F1857" s="83" t="s">
        <v>4530</v>
      </c>
    </row>
    <row r="1858" spans="1:6" ht="25.5" x14ac:dyDescent="0.25">
      <c r="A1858" s="83" t="s">
        <v>9710</v>
      </c>
      <c r="B1858" s="83" t="s">
        <v>9711</v>
      </c>
      <c r="C1858" s="82">
        <v>45999.468587962961</v>
      </c>
      <c r="D1858" s="83" t="s">
        <v>4505</v>
      </c>
      <c r="E1858" s="82"/>
      <c r="F1858" s="83" t="s">
        <v>4530</v>
      </c>
    </row>
    <row r="1859" spans="1:6" ht="25.5" x14ac:dyDescent="0.25">
      <c r="A1859" s="83" t="s">
        <v>9712</v>
      </c>
      <c r="B1859" s="83" t="s">
        <v>5755</v>
      </c>
      <c r="C1859" s="82">
        <v>45999.468252314815</v>
      </c>
      <c r="D1859" s="83" t="s">
        <v>4508</v>
      </c>
      <c r="E1859" s="82"/>
      <c r="F1859" s="83" t="s">
        <v>4530</v>
      </c>
    </row>
    <row r="1860" spans="1:6" ht="25.5" x14ac:dyDescent="0.25">
      <c r="A1860" s="83" t="s">
        <v>8707</v>
      </c>
      <c r="B1860" s="83" t="s">
        <v>4530</v>
      </c>
      <c r="C1860" s="82">
        <v>45999.466249999998</v>
      </c>
      <c r="D1860" s="83" t="s">
        <v>4504</v>
      </c>
      <c r="E1860" s="82">
        <v>45999.466249999998</v>
      </c>
      <c r="F1860" s="83" t="s">
        <v>4504</v>
      </c>
    </row>
    <row r="1861" spans="1:6" ht="25.5" x14ac:dyDescent="0.25">
      <c r="A1861" s="83" t="s">
        <v>9713</v>
      </c>
      <c r="B1861" s="83" t="s">
        <v>9714</v>
      </c>
      <c r="C1861" s="82">
        <v>45999.463900462964</v>
      </c>
      <c r="D1861" s="83" t="s">
        <v>4505</v>
      </c>
      <c r="E1861" s="82"/>
      <c r="F1861" s="83" t="s">
        <v>4530</v>
      </c>
    </row>
    <row r="1862" spans="1:6" ht="25.5" x14ac:dyDescent="0.25">
      <c r="A1862" s="83" t="s">
        <v>9715</v>
      </c>
      <c r="B1862" s="83" t="s">
        <v>8709</v>
      </c>
      <c r="C1862" s="82">
        <v>45999.460289351853</v>
      </c>
      <c r="D1862" s="83" t="s">
        <v>4515</v>
      </c>
      <c r="E1862" s="82"/>
      <c r="F1862" s="83" t="s">
        <v>4530</v>
      </c>
    </row>
    <row r="1863" spans="1:6" ht="25.5" x14ac:dyDescent="0.25">
      <c r="A1863" s="83" t="s">
        <v>9716</v>
      </c>
      <c r="B1863" s="83" t="s">
        <v>9717</v>
      </c>
      <c r="C1863" s="82">
        <v>45999.458032407405</v>
      </c>
      <c r="D1863" s="83" t="s">
        <v>4505</v>
      </c>
      <c r="E1863" s="82"/>
      <c r="F1863" s="83" t="s">
        <v>4530</v>
      </c>
    </row>
    <row r="1864" spans="1:6" ht="25.5" x14ac:dyDescent="0.25">
      <c r="A1864" s="83" t="s">
        <v>9718</v>
      </c>
      <c r="B1864" s="83" t="s">
        <v>8713</v>
      </c>
      <c r="C1864" s="82">
        <v>45999.456574074073</v>
      </c>
      <c r="D1864" s="83" t="s">
        <v>4513</v>
      </c>
      <c r="E1864" s="82"/>
      <c r="F1864" s="83" t="s">
        <v>4530</v>
      </c>
    </row>
    <row r="1865" spans="1:6" ht="25.5" x14ac:dyDescent="0.25">
      <c r="A1865" s="83" t="s">
        <v>9719</v>
      </c>
      <c r="B1865" s="83" t="s">
        <v>9720</v>
      </c>
      <c r="C1865" s="82">
        <v>45999.456516203703</v>
      </c>
      <c r="D1865" s="83" t="s">
        <v>4505</v>
      </c>
      <c r="E1865" s="82"/>
      <c r="F1865" s="83" t="s">
        <v>4530</v>
      </c>
    </row>
    <row r="1866" spans="1:6" ht="25.5" x14ac:dyDescent="0.25">
      <c r="A1866" s="83" t="s">
        <v>9721</v>
      </c>
      <c r="B1866" s="83" t="s">
        <v>9722</v>
      </c>
      <c r="C1866" s="82">
        <v>45999.455208333333</v>
      </c>
      <c r="D1866" s="83" t="s">
        <v>4505</v>
      </c>
      <c r="E1866" s="82"/>
      <c r="F1866" s="83" t="s">
        <v>4530</v>
      </c>
    </row>
    <row r="1867" spans="1:6" ht="25.5" x14ac:dyDescent="0.25">
      <c r="A1867" s="83" t="s">
        <v>9723</v>
      </c>
      <c r="B1867" s="83" t="s">
        <v>8714</v>
      </c>
      <c r="C1867" s="82">
        <v>45999.454351851855</v>
      </c>
      <c r="D1867" s="83" t="s">
        <v>4739</v>
      </c>
      <c r="E1867" s="82"/>
      <c r="F1867" s="83" t="s">
        <v>4530</v>
      </c>
    </row>
    <row r="1868" spans="1:6" ht="25.5" x14ac:dyDescent="0.25">
      <c r="A1868" s="83" t="s">
        <v>9724</v>
      </c>
      <c r="B1868" s="83" t="s">
        <v>9725</v>
      </c>
      <c r="C1868" s="82">
        <v>45999.452546296299</v>
      </c>
      <c r="D1868" s="83" t="s">
        <v>4505</v>
      </c>
      <c r="E1868" s="82"/>
      <c r="F1868" s="83" t="s">
        <v>4530</v>
      </c>
    </row>
    <row r="1869" spans="1:6" ht="25.5" x14ac:dyDescent="0.25">
      <c r="A1869" s="83" t="s">
        <v>9726</v>
      </c>
      <c r="B1869" s="83" t="s">
        <v>9727</v>
      </c>
      <c r="C1869" s="82">
        <v>45999.450671296298</v>
      </c>
      <c r="D1869" s="83" t="s">
        <v>4505</v>
      </c>
      <c r="E1869" s="82"/>
      <c r="F1869" s="83" t="s">
        <v>4530</v>
      </c>
    </row>
    <row r="1870" spans="1:6" ht="25.5" x14ac:dyDescent="0.25">
      <c r="A1870" s="83" t="s">
        <v>9728</v>
      </c>
      <c r="B1870" s="83" t="s">
        <v>9729</v>
      </c>
      <c r="C1870" s="82">
        <v>45999.449594907404</v>
      </c>
      <c r="D1870" s="83" t="s">
        <v>4505</v>
      </c>
      <c r="E1870" s="82"/>
      <c r="F1870" s="83" t="s">
        <v>4530</v>
      </c>
    </row>
    <row r="1871" spans="1:6" ht="25.5" x14ac:dyDescent="0.25">
      <c r="A1871" s="83" t="s">
        <v>9730</v>
      </c>
      <c r="B1871" s="83" t="s">
        <v>9731</v>
      </c>
      <c r="C1871" s="82">
        <v>45999.447280092594</v>
      </c>
      <c r="D1871" s="83" t="s">
        <v>4505</v>
      </c>
      <c r="E1871" s="82"/>
      <c r="F1871" s="83" t="s">
        <v>4530</v>
      </c>
    </row>
    <row r="1872" spans="1:6" ht="25.5" x14ac:dyDescent="0.25">
      <c r="A1872" s="83" t="s">
        <v>9732</v>
      </c>
      <c r="B1872" s="83" t="s">
        <v>8718</v>
      </c>
      <c r="C1872" s="82">
        <v>45999.44226851852</v>
      </c>
      <c r="D1872" s="83" t="s">
        <v>4548</v>
      </c>
      <c r="E1872" s="82"/>
      <c r="F1872" s="83" t="s">
        <v>4530</v>
      </c>
    </row>
    <row r="1873" spans="1:6" ht="25.5" x14ac:dyDescent="0.25">
      <c r="A1873" s="83" t="s">
        <v>9733</v>
      </c>
      <c r="B1873" s="83" t="s">
        <v>8719</v>
      </c>
      <c r="C1873" s="82">
        <v>45999.441747685189</v>
      </c>
      <c r="D1873" s="83" t="s">
        <v>13</v>
      </c>
      <c r="E1873" s="82"/>
      <c r="F1873" s="83" t="s">
        <v>4530</v>
      </c>
    </row>
    <row r="1874" spans="1:6" ht="25.5" x14ac:dyDescent="0.25">
      <c r="A1874" s="83" t="s">
        <v>9734</v>
      </c>
      <c r="B1874" s="83" t="s">
        <v>9735</v>
      </c>
      <c r="C1874" s="82">
        <v>45999.441747685189</v>
      </c>
      <c r="D1874" s="83" t="s">
        <v>4505</v>
      </c>
      <c r="E1874" s="82"/>
      <c r="F1874" s="83" t="s">
        <v>4530</v>
      </c>
    </row>
    <row r="1875" spans="1:6" ht="25.5" x14ac:dyDescent="0.25">
      <c r="A1875" s="83" t="s">
        <v>9736</v>
      </c>
      <c r="B1875" s="83" t="s">
        <v>4688</v>
      </c>
      <c r="C1875" s="82">
        <v>45999.440706018519</v>
      </c>
      <c r="D1875" s="83" t="s">
        <v>4505</v>
      </c>
      <c r="E1875" s="82"/>
      <c r="F1875" s="83" t="s">
        <v>4530</v>
      </c>
    </row>
    <row r="1876" spans="1:6" ht="25.5" x14ac:dyDescent="0.25">
      <c r="A1876" s="83" t="s">
        <v>9737</v>
      </c>
      <c r="B1876" s="83" t="s">
        <v>5803</v>
      </c>
      <c r="C1876" s="82">
        <v>45999.440462962964</v>
      </c>
      <c r="D1876" s="83" t="s">
        <v>4508</v>
      </c>
      <c r="E1876" s="82"/>
      <c r="F1876" s="83" t="s">
        <v>4530</v>
      </c>
    </row>
    <row r="1877" spans="1:6" ht="25.5" x14ac:dyDescent="0.25">
      <c r="A1877" s="83" t="s">
        <v>9738</v>
      </c>
      <c r="B1877" s="83" t="s">
        <v>5119</v>
      </c>
      <c r="C1877" s="82">
        <v>45999.439560185187</v>
      </c>
      <c r="D1877" s="83" t="s">
        <v>4508</v>
      </c>
      <c r="E1877" s="82"/>
      <c r="F1877" s="83" t="s">
        <v>4530</v>
      </c>
    </row>
    <row r="1878" spans="1:6" ht="25.5" x14ac:dyDescent="0.25">
      <c r="A1878" s="83" t="s">
        <v>8720</v>
      </c>
      <c r="B1878" s="83" t="s">
        <v>4530</v>
      </c>
      <c r="C1878" s="82">
        <v>45999.439004629632</v>
      </c>
      <c r="D1878" s="83" t="s">
        <v>4504</v>
      </c>
      <c r="E1878" s="82">
        <v>45999.439004629632</v>
      </c>
      <c r="F1878" s="83" t="s">
        <v>4504</v>
      </c>
    </row>
    <row r="1879" spans="1:6" ht="25.5" x14ac:dyDescent="0.25">
      <c r="A1879" s="83" t="s">
        <v>9739</v>
      </c>
      <c r="B1879" s="83" t="s">
        <v>4687</v>
      </c>
      <c r="C1879" s="82">
        <v>45999.438275462962</v>
      </c>
      <c r="D1879" s="83" t="s">
        <v>4508</v>
      </c>
      <c r="E1879" s="82"/>
      <c r="F1879" s="83" t="s">
        <v>4530</v>
      </c>
    </row>
    <row r="1880" spans="1:6" ht="25.5" x14ac:dyDescent="0.25">
      <c r="A1880" s="83" t="s">
        <v>9740</v>
      </c>
      <c r="B1880" s="83" t="s">
        <v>4691</v>
      </c>
      <c r="C1880" s="82">
        <v>45999.437557870369</v>
      </c>
      <c r="D1880" s="83" t="s">
        <v>4505</v>
      </c>
      <c r="E1880" s="82"/>
      <c r="F1880" s="83" t="s">
        <v>4530</v>
      </c>
    </row>
    <row r="1881" spans="1:6" ht="25.5" x14ac:dyDescent="0.25">
      <c r="A1881" s="83" t="s">
        <v>9741</v>
      </c>
      <c r="B1881" s="83" t="s">
        <v>4886</v>
      </c>
      <c r="C1881" s="82">
        <v>45999.434907407405</v>
      </c>
      <c r="D1881" s="83" t="s">
        <v>4508</v>
      </c>
      <c r="E1881" s="82"/>
      <c r="F1881" s="83" t="s">
        <v>4530</v>
      </c>
    </row>
    <row r="1882" spans="1:6" ht="25.5" x14ac:dyDescent="0.25">
      <c r="A1882" s="83" t="s">
        <v>9742</v>
      </c>
      <c r="B1882" s="83" t="s">
        <v>8721</v>
      </c>
      <c r="C1882" s="82">
        <v>45999.434247685182</v>
      </c>
      <c r="D1882" s="83" t="s">
        <v>8</v>
      </c>
      <c r="E1882" s="82"/>
      <c r="F1882" s="83" t="s">
        <v>4530</v>
      </c>
    </row>
    <row r="1883" spans="1:6" ht="25.5" x14ac:dyDescent="0.25">
      <c r="A1883" s="83" t="s">
        <v>9743</v>
      </c>
      <c r="B1883" s="83" t="s">
        <v>5513</v>
      </c>
      <c r="C1883" s="82">
        <v>45999.434120370373</v>
      </c>
      <c r="D1883" s="83" t="s">
        <v>4508</v>
      </c>
      <c r="E1883" s="82"/>
      <c r="F1883" s="83" t="s">
        <v>4530</v>
      </c>
    </row>
    <row r="1884" spans="1:6" ht="25.5" x14ac:dyDescent="0.25">
      <c r="A1884" s="83" t="s">
        <v>9744</v>
      </c>
      <c r="B1884" s="83" t="s">
        <v>5333</v>
      </c>
      <c r="C1884" s="82">
        <v>45999.433206018519</v>
      </c>
      <c r="D1884" s="83" t="s">
        <v>4508</v>
      </c>
      <c r="E1884" s="82"/>
      <c r="F1884" s="83" t="s">
        <v>4530</v>
      </c>
    </row>
    <row r="1885" spans="1:6" ht="25.5" x14ac:dyDescent="0.25">
      <c r="A1885" s="83" t="s">
        <v>9745</v>
      </c>
      <c r="B1885" s="83" t="s">
        <v>5305</v>
      </c>
      <c r="C1885" s="82">
        <v>45999.432245370372</v>
      </c>
      <c r="D1885" s="83" t="s">
        <v>4508</v>
      </c>
      <c r="E1885" s="82"/>
      <c r="F1885" s="83" t="s">
        <v>4530</v>
      </c>
    </row>
    <row r="1886" spans="1:6" ht="25.5" x14ac:dyDescent="0.25">
      <c r="A1886" s="83" t="s">
        <v>9746</v>
      </c>
      <c r="B1886" s="83" t="s">
        <v>9747</v>
      </c>
      <c r="C1886" s="82">
        <v>45999.431909722225</v>
      </c>
      <c r="D1886" s="83" t="s">
        <v>4505</v>
      </c>
      <c r="E1886" s="82"/>
      <c r="F1886" s="83" t="s">
        <v>4530</v>
      </c>
    </row>
    <row r="1887" spans="1:6" ht="25.5" x14ac:dyDescent="0.25">
      <c r="A1887" s="83" t="s">
        <v>9748</v>
      </c>
      <c r="B1887" s="83" t="s">
        <v>8722</v>
      </c>
      <c r="C1887" s="82">
        <v>45999.431574074071</v>
      </c>
      <c r="D1887" s="83" t="s">
        <v>6</v>
      </c>
      <c r="E1887" s="82"/>
      <c r="F1887" s="83" t="s">
        <v>4530</v>
      </c>
    </row>
    <row r="1888" spans="1:6" ht="25.5" x14ac:dyDescent="0.25">
      <c r="A1888" s="83" t="s">
        <v>9749</v>
      </c>
      <c r="B1888" s="83" t="s">
        <v>9750</v>
      </c>
      <c r="C1888" s="82">
        <v>45999.428622685184</v>
      </c>
      <c r="D1888" s="83" t="s">
        <v>4505</v>
      </c>
      <c r="E1888" s="82"/>
      <c r="F1888" s="83" t="s">
        <v>4530</v>
      </c>
    </row>
    <row r="1889" spans="1:6" ht="25.5" x14ac:dyDescent="0.25">
      <c r="A1889" s="83" t="s">
        <v>9751</v>
      </c>
      <c r="B1889" s="83" t="s">
        <v>9752</v>
      </c>
      <c r="C1889" s="82">
        <v>45999.426805555559</v>
      </c>
      <c r="D1889" s="83" t="s">
        <v>4505</v>
      </c>
      <c r="E1889" s="82"/>
      <c r="F1889" s="83" t="s">
        <v>4530</v>
      </c>
    </row>
    <row r="1890" spans="1:6" ht="25.5" x14ac:dyDescent="0.25">
      <c r="A1890" s="83" t="s">
        <v>9753</v>
      </c>
      <c r="B1890" s="83" t="s">
        <v>9754</v>
      </c>
      <c r="C1890" s="82">
        <v>45999.425081018519</v>
      </c>
      <c r="D1890" s="83" t="s">
        <v>4505</v>
      </c>
      <c r="E1890" s="82"/>
      <c r="F1890" s="83" t="s">
        <v>4530</v>
      </c>
    </row>
    <row r="1891" spans="1:6" ht="25.5" x14ac:dyDescent="0.25">
      <c r="A1891" s="83" t="s">
        <v>9755</v>
      </c>
      <c r="B1891" s="83" t="s">
        <v>9756</v>
      </c>
      <c r="C1891" s="82">
        <v>45999.424768518518</v>
      </c>
      <c r="D1891" s="83" t="s">
        <v>4505</v>
      </c>
      <c r="E1891" s="82"/>
      <c r="F1891" s="83" t="s">
        <v>4530</v>
      </c>
    </row>
    <row r="1892" spans="1:6" ht="25.5" x14ac:dyDescent="0.25">
      <c r="A1892" s="83" t="s">
        <v>9757</v>
      </c>
      <c r="B1892" s="83" t="s">
        <v>8723</v>
      </c>
      <c r="C1892" s="82">
        <v>45999.424502314818</v>
      </c>
      <c r="D1892" s="83" t="s">
        <v>5</v>
      </c>
      <c r="E1892" s="82"/>
      <c r="F1892" s="83" t="s">
        <v>4530</v>
      </c>
    </row>
    <row r="1893" spans="1:6" ht="25.5" x14ac:dyDescent="0.25">
      <c r="A1893" s="83" t="s">
        <v>9758</v>
      </c>
      <c r="B1893" s="83" t="s">
        <v>9759</v>
      </c>
      <c r="C1893" s="82">
        <v>45999.423807870371</v>
      </c>
      <c r="D1893" s="83" t="s">
        <v>4505</v>
      </c>
      <c r="E1893" s="82"/>
      <c r="F1893" s="83" t="s">
        <v>4530</v>
      </c>
    </row>
    <row r="1894" spans="1:6" ht="25.5" x14ac:dyDescent="0.25">
      <c r="A1894" s="83" t="s">
        <v>9760</v>
      </c>
      <c r="B1894" s="83" t="s">
        <v>5622</v>
      </c>
      <c r="C1894" s="82">
        <v>45999.422592592593</v>
      </c>
      <c r="D1894" s="83" t="s">
        <v>4513</v>
      </c>
      <c r="E1894" s="82"/>
      <c r="F1894" s="83" t="s">
        <v>4530</v>
      </c>
    </row>
    <row r="1895" spans="1:6" ht="25.5" x14ac:dyDescent="0.25">
      <c r="A1895" s="83" t="s">
        <v>9761</v>
      </c>
      <c r="B1895" s="83" t="s">
        <v>9762</v>
      </c>
      <c r="C1895" s="82">
        <v>45999.417037037034</v>
      </c>
      <c r="D1895" s="83" t="s">
        <v>4505</v>
      </c>
      <c r="E1895" s="82"/>
      <c r="F1895" s="83" t="s">
        <v>4530</v>
      </c>
    </row>
    <row r="1896" spans="1:6" ht="25.5" x14ac:dyDescent="0.25">
      <c r="A1896" s="83" t="s">
        <v>9763</v>
      </c>
      <c r="B1896" s="83" t="s">
        <v>9764</v>
      </c>
      <c r="C1896" s="82">
        <v>45999.415995370371</v>
      </c>
      <c r="D1896" s="83" t="s">
        <v>4505</v>
      </c>
      <c r="E1896" s="82"/>
      <c r="F1896" s="83" t="s">
        <v>4530</v>
      </c>
    </row>
    <row r="1897" spans="1:6" ht="25.5" x14ac:dyDescent="0.25">
      <c r="A1897" s="83" t="s">
        <v>9765</v>
      </c>
      <c r="B1897" s="83" t="s">
        <v>8724</v>
      </c>
      <c r="C1897" s="82">
        <v>45999.415717592594</v>
      </c>
      <c r="D1897" s="83" t="s">
        <v>6</v>
      </c>
      <c r="E1897" s="82"/>
      <c r="F1897" s="83" t="s">
        <v>4530</v>
      </c>
    </row>
    <row r="1898" spans="1:6" ht="25.5" x14ac:dyDescent="0.25">
      <c r="A1898" s="83" t="s">
        <v>8725</v>
      </c>
      <c r="B1898" s="83" t="s">
        <v>4530</v>
      </c>
      <c r="C1898" s="82">
        <v>45999.411886574075</v>
      </c>
      <c r="D1898" s="83" t="s">
        <v>4504</v>
      </c>
      <c r="E1898" s="82">
        <v>45999.411886574075</v>
      </c>
      <c r="F1898" s="83" t="s">
        <v>4504</v>
      </c>
    </row>
    <row r="1899" spans="1:6" ht="25.5" x14ac:dyDescent="0.25">
      <c r="A1899" s="83" t="s">
        <v>8726</v>
      </c>
      <c r="B1899" s="83" t="s">
        <v>4530</v>
      </c>
      <c r="C1899" s="82">
        <v>45999.409884259258</v>
      </c>
      <c r="D1899" s="83" t="s">
        <v>4504</v>
      </c>
      <c r="E1899" s="82">
        <v>45999.409884259258</v>
      </c>
      <c r="F1899" s="83" t="s">
        <v>4504</v>
      </c>
    </row>
    <row r="1900" spans="1:6" ht="25.5" x14ac:dyDescent="0.25">
      <c r="A1900" s="83" t="s">
        <v>9766</v>
      </c>
      <c r="B1900" s="83" t="s">
        <v>5684</v>
      </c>
      <c r="C1900" s="82">
        <v>45999.404768518521</v>
      </c>
      <c r="D1900" s="83" t="s">
        <v>4544</v>
      </c>
      <c r="E1900" s="82"/>
      <c r="F1900" s="83" t="s">
        <v>4530</v>
      </c>
    </row>
    <row r="1901" spans="1:6" ht="25.5" x14ac:dyDescent="0.25">
      <c r="A1901" s="83" t="s">
        <v>9767</v>
      </c>
      <c r="B1901" s="83" t="s">
        <v>8727</v>
      </c>
      <c r="C1901" s="82">
        <v>45999.400625000002</v>
      </c>
      <c r="D1901" s="83" t="s">
        <v>4746</v>
      </c>
      <c r="E1901" s="82"/>
      <c r="F1901" s="83" t="s">
        <v>4530</v>
      </c>
    </row>
    <row r="1902" spans="1:6" ht="25.5" x14ac:dyDescent="0.25">
      <c r="A1902" s="83" t="s">
        <v>9768</v>
      </c>
      <c r="B1902" s="83" t="s">
        <v>8729</v>
      </c>
      <c r="C1902" s="82">
        <v>45999.399270833332</v>
      </c>
      <c r="D1902" s="83" t="s">
        <v>5</v>
      </c>
      <c r="E1902" s="82"/>
      <c r="F1902" s="83" t="s">
        <v>4530</v>
      </c>
    </row>
    <row r="1903" spans="1:6" ht="25.5" x14ac:dyDescent="0.25">
      <c r="A1903" s="83" t="s">
        <v>9769</v>
      </c>
      <c r="B1903" s="83" t="s">
        <v>4877</v>
      </c>
      <c r="C1903" s="82">
        <v>45999.396724537037</v>
      </c>
      <c r="D1903" s="83" t="s">
        <v>4505</v>
      </c>
      <c r="E1903" s="82"/>
      <c r="F1903" s="83" t="s">
        <v>4530</v>
      </c>
    </row>
    <row r="1904" spans="1:6" ht="25.5" x14ac:dyDescent="0.25">
      <c r="A1904" s="83" t="s">
        <v>9770</v>
      </c>
      <c r="B1904" s="83" t="s">
        <v>8730</v>
      </c>
      <c r="C1904" s="82">
        <v>45999.391770833332</v>
      </c>
      <c r="D1904" s="83" t="s">
        <v>8</v>
      </c>
      <c r="E1904" s="82"/>
      <c r="F1904" s="83" t="s">
        <v>4530</v>
      </c>
    </row>
    <row r="1905" spans="1:6" ht="25.5" x14ac:dyDescent="0.25">
      <c r="A1905" s="83" t="s">
        <v>9771</v>
      </c>
      <c r="B1905" s="83" t="s">
        <v>5074</v>
      </c>
      <c r="C1905" s="82">
        <v>45999.38994212963</v>
      </c>
      <c r="D1905" s="83" t="s">
        <v>4505</v>
      </c>
      <c r="E1905" s="82"/>
      <c r="F1905" s="83" t="s">
        <v>4530</v>
      </c>
    </row>
    <row r="1906" spans="1:6" ht="25.5" x14ac:dyDescent="0.25">
      <c r="A1906" s="83" t="s">
        <v>8731</v>
      </c>
      <c r="B1906" s="83" t="s">
        <v>4530</v>
      </c>
      <c r="C1906" s="82">
        <v>45999.386747685188</v>
      </c>
      <c r="D1906" s="83" t="s">
        <v>4504</v>
      </c>
      <c r="E1906" s="82">
        <v>45999.386747685188</v>
      </c>
      <c r="F1906" s="83" t="s">
        <v>4504</v>
      </c>
    </row>
    <row r="1907" spans="1:6" ht="25.5" x14ac:dyDescent="0.25">
      <c r="A1907" s="83" t="s">
        <v>9772</v>
      </c>
      <c r="B1907" s="83" t="s">
        <v>5075</v>
      </c>
      <c r="C1907" s="82">
        <v>45999.382847222223</v>
      </c>
      <c r="D1907" s="83" t="s">
        <v>4505</v>
      </c>
      <c r="E1907" s="82"/>
      <c r="F1907" s="83" t="s">
        <v>4530</v>
      </c>
    </row>
    <row r="1908" spans="1:6" ht="25.5" x14ac:dyDescent="0.25">
      <c r="A1908" s="83" t="s">
        <v>8732</v>
      </c>
      <c r="B1908" s="83" t="s">
        <v>4530</v>
      </c>
      <c r="C1908" s="82">
        <v>45999.381469907406</v>
      </c>
      <c r="D1908" s="83" t="s">
        <v>4504</v>
      </c>
      <c r="E1908" s="82">
        <v>45999.381469907406</v>
      </c>
      <c r="F1908" s="83" t="s">
        <v>4504</v>
      </c>
    </row>
    <row r="1909" spans="1:6" ht="25.5" x14ac:dyDescent="0.25">
      <c r="A1909" s="83" t="s">
        <v>9773</v>
      </c>
      <c r="B1909" s="83" t="s">
        <v>5837</v>
      </c>
      <c r="C1909" s="82">
        <v>45999.381157407406</v>
      </c>
      <c r="D1909" s="83" t="s">
        <v>4746</v>
      </c>
      <c r="E1909" s="82"/>
      <c r="F1909" s="83" t="s">
        <v>4530</v>
      </c>
    </row>
    <row r="1910" spans="1:6" ht="25.5" x14ac:dyDescent="0.25">
      <c r="A1910" s="83" t="s">
        <v>8733</v>
      </c>
      <c r="B1910" s="83" t="s">
        <v>4530</v>
      </c>
      <c r="C1910" s="82">
        <v>45999.379490740743</v>
      </c>
      <c r="D1910" s="83" t="s">
        <v>4504</v>
      </c>
      <c r="E1910" s="82">
        <v>45999.379490740743</v>
      </c>
      <c r="F1910" s="83" t="s">
        <v>4504</v>
      </c>
    </row>
    <row r="1911" spans="1:6" ht="25.5" x14ac:dyDescent="0.25">
      <c r="A1911" s="83" t="s">
        <v>8734</v>
      </c>
      <c r="B1911" s="83" t="s">
        <v>4530</v>
      </c>
      <c r="C1911" s="82">
        <v>45999.378692129627</v>
      </c>
      <c r="D1911" s="83" t="s">
        <v>4504</v>
      </c>
      <c r="E1911" s="82">
        <v>45999.378692129627</v>
      </c>
      <c r="F1911" s="83" t="s">
        <v>4504</v>
      </c>
    </row>
    <row r="1912" spans="1:6" ht="25.5" x14ac:dyDescent="0.25">
      <c r="A1912" s="83" t="s">
        <v>8735</v>
      </c>
      <c r="B1912" s="83" t="s">
        <v>4530</v>
      </c>
      <c r="C1912" s="82">
        <v>45999.374745370369</v>
      </c>
      <c r="D1912" s="83" t="s">
        <v>4504</v>
      </c>
      <c r="E1912" s="82">
        <v>45999.374745370369</v>
      </c>
      <c r="F1912" s="83" t="s">
        <v>4504</v>
      </c>
    </row>
    <row r="1913" spans="1:6" ht="25.5" x14ac:dyDescent="0.25">
      <c r="A1913" s="83" t="s">
        <v>9774</v>
      </c>
      <c r="B1913" s="83" t="s">
        <v>5786</v>
      </c>
      <c r="C1913" s="82">
        <v>45999.37363425926</v>
      </c>
      <c r="D1913" s="83" t="s">
        <v>4541</v>
      </c>
      <c r="E1913" s="82"/>
      <c r="F1913" s="83" t="s">
        <v>4530</v>
      </c>
    </row>
    <row r="1914" spans="1:6" ht="25.5" x14ac:dyDescent="0.25">
      <c r="A1914" s="83" t="s">
        <v>9775</v>
      </c>
      <c r="B1914" s="83" t="s">
        <v>8736</v>
      </c>
      <c r="C1914" s="82">
        <v>45999.371331018519</v>
      </c>
      <c r="D1914" s="83" t="s">
        <v>8</v>
      </c>
      <c r="E1914" s="82"/>
      <c r="F1914" s="83" t="s">
        <v>4530</v>
      </c>
    </row>
    <row r="1915" spans="1:6" ht="25.5" x14ac:dyDescent="0.25">
      <c r="A1915" s="83" t="s">
        <v>9776</v>
      </c>
      <c r="B1915" s="83" t="s">
        <v>8737</v>
      </c>
      <c r="C1915" s="82">
        <v>45999.371041666665</v>
      </c>
      <c r="D1915" s="83" t="s">
        <v>8</v>
      </c>
      <c r="E1915" s="82"/>
      <c r="F1915" s="83" t="s">
        <v>4530</v>
      </c>
    </row>
    <row r="1916" spans="1:6" ht="25.5" x14ac:dyDescent="0.25">
      <c r="A1916" s="83" t="s">
        <v>9777</v>
      </c>
      <c r="B1916" s="83" t="s">
        <v>8738</v>
      </c>
      <c r="C1916" s="82">
        <v>45999.371018518519</v>
      </c>
      <c r="D1916" s="83" t="s">
        <v>8</v>
      </c>
      <c r="E1916" s="82"/>
      <c r="F1916" s="83" t="s">
        <v>4530</v>
      </c>
    </row>
    <row r="1917" spans="1:6" ht="25.5" x14ac:dyDescent="0.25">
      <c r="A1917" s="83" t="s">
        <v>9778</v>
      </c>
      <c r="B1917" s="83" t="s">
        <v>8739</v>
      </c>
      <c r="C1917" s="82">
        <v>45999.366782407407</v>
      </c>
      <c r="D1917" s="83" t="s">
        <v>11</v>
      </c>
      <c r="E1917" s="82"/>
      <c r="F1917" s="83" t="s">
        <v>4530</v>
      </c>
    </row>
    <row r="1918" spans="1:6" ht="25.5" x14ac:dyDescent="0.25">
      <c r="A1918" s="83" t="s">
        <v>9779</v>
      </c>
      <c r="B1918" s="83" t="s">
        <v>8740</v>
      </c>
      <c r="C1918" s="82">
        <v>45999.364606481482</v>
      </c>
      <c r="D1918" s="83" t="s">
        <v>5</v>
      </c>
      <c r="E1918" s="82"/>
      <c r="F1918" s="83" t="s">
        <v>4530</v>
      </c>
    </row>
    <row r="1919" spans="1:6" ht="25.5" x14ac:dyDescent="0.25">
      <c r="A1919" s="83" t="s">
        <v>9780</v>
      </c>
      <c r="B1919" s="83" t="s">
        <v>4845</v>
      </c>
      <c r="C1919" s="82">
        <v>45999.363125000003</v>
      </c>
      <c r="D1919" s="83" t="s">
        <v>4505</v>
      </c>
      <c r="E1919" s="82"/>
      <c r="F1919" s="83" t="s">
        <v>4530</v>
      </c>
    </row>
    <row r="1920" spans="1:6" ht="25.5" x14ac:dyDescent="0.25">
      <c r="A1920" s="83" t="s">
        <v>9781</v>
      </c>
      <c r="B1920" s="83" t="s">
        <v>8741</v>
      </c>
      <c r="C1920" s="82">
        <v>45999.361215277779</v>
      </c>
      <c r="D1920" s="83" t="s">
        <v>11</v>
      </c>
      <c r="E1920" s="82"/>
      <c r="F1920" s="83" t="s">
        <v>4530</v>
      </c>
    </row>
    <row r="1921" spans="1:6" ht="25.5" x14ac:dyDescent="0.25">
      <c r="A1921" s="83" t="s">
        <v>8742</v>
      </c>
      <c r="B1921" s="83" t="s">
        <v>4530</v>
      </c>
      <c r="C1921" s="82">
        <v>45999.359942129631</v>
      </c>
      <c r="D1921" s="83" t="s">
        <v>4504</v>
      </c>
      <c r="E1921" s="82">
        <v>45999.359942129631</v>
      </c>
      <c r="F1921" s="83" t="s">
        <v>4504</v>
      </c>
    </row>
    <row r="1922" spans="1:6" ht="25.5" x14ac:dyDescent="0.25">
      <c r="A1922" s="83" t="s">
        <v>8743</v>
      </c>
      <c r="B1922" s="83" t="s">
        <v>4530</v>
      </c>
      <c r="C1922" s="82">
        <v>45999.359930555554</v>
      </c>
      <c r="D1922" s="83" t="s">
        <v>4504</v>
      </c>
      <c r="E1922" s="82">
        <v>45999.359930555554</v>
      </c>
      <c r="F1922" s="83" t="s">
        <v>4504</v>
      </c>
    </row>
    <row r="1923" spans="1:6" ht="25.5" x14ac:dyDescent="0.25">
      <c r="A1923" s="83" t="s">
        <v>8744</v>
      </c>
      <c r="B1923" s="83" t="s">
        <v>4530</v>
      </c>
      <c r="C1923" s="82">
        <v>45999.358194444445</v>
      </c>
      <c r="D1923" s="83" t="s">
        <v>4504</v>
      </c>
      <c r="E1923" s="82">
        <v>45999.358194444445</v>
      </c>
      <c r="F1923" s="83" t="s">
        <v>4504</v>
      </c>
    </row>
    <row r="1924" spans="1:6" ht="25.5" x14ac:dyDescent="0.25">
      <c r="A1924" s="83" t="s">
        <v>9782</v>
      </c>
      <c r="B1924" s="83" t="s">
        <v>8745</v>
      </c>
      <c r="C1924" s="82">
        <v>45999.356388888889</v>
      </c>
      <c r="D1924" s="83" t="s">
        <v>11</v>
      </c>
      <c r="E1924" s="82"/>
      <c r="F1924" s="83" t="s">
        <v>4530</v>
      </c>
    </row>
    <row r="1925" spans="1:6" ht="25.5" x14ac:dyDescent="0.25">
      <c r="A1925" s="83" t="s">
        <v>8747</v>
      </c>
      <c r="B1925" s="83" t="s">
        <v>4530</v>
      </c>
      <c r="C1925" s="82">
        <v>45999.352835648147</v>
      </c>
      <c r="D1925" s="83" t="s">
        <v>4504</v>
      </c>
      <c r="E1925" s="82">
        <v>45999.352835648147</v>
      </c>
      <c r="F1925" s="83" t="s">
        <v>4504</v>
      </c>
    </row>
    <row r="1926" spans="1:6" ht="25.5" x14ac:dyDescent="0.25">
      <c r="A1926" s="83" t="s">
        <v>8748</v>
      </c>
      <c r="B1926" s="83" t="s">
        <v>4530</v>
      </c>
      <c r="C1926" s="82">
        <v>45999.351493055554</v>
      </c>
      <c r="D1926" s="83" t="s">
        <v>4504</v>
      </c>
      <c r="E1926" s="82">
        <v>45999.351493055554</v>
      </c>
      <c r="F1926" s="83" t="s">
        <v>4504</v>
      </c>
    </row>
    <row r="1927" spans="1:6" ht="25.5" x14ac:dyDescent="0.25">
      <c r="A1927" s="83" t="s">
        <v>9783</v>
      </c>
      <c r="B1927" s="83" t="s">
        <v>8749</v>
      </c>
      <c r="C1927" s="82">
        <v>45999.347210648149</v>
      </c>
      <c r="D1927" s="83" t="s">
        <v>11</v>
      </c>
      <c r="E1927" s="82"/>
      <c r="F1927" s="83" t="s">
        <v>4530</v>
      </c>
    </row>
    <row r="1928" spans="1:6" ht="25.5" x14ac:dyDescent="0.25">
      <c r="A1928" s="83" t="s">
        <v>8750</v>
      </c>
      <c r="B1928" s="83" t="s">
        <v>4530</v>
      </c>
      <c r="C1928" s="82">
        <v>45999.344965277778</v>
      </c>
      <c r="D1928" s="83" t="s">
        <v>4504</v>
      </c>
      <c r="E1928" s="82">
        <v>45999.344965277778</v>
      </c>
      <c r="F1928" s="83" t="s">
        <v>4504</v>
      </c>
    </row>
    <row r="1929" spans="1:6" ht="25.5" x14ac:dyDescent="0.25">
      <c r="A1929" s="83" t="s">
        <v>9784</v>
      </c>
      <c r="B1929" s="83" t="s">
        <v>4991</v>
      </c>
      <c r="C1929" s="82">
        <v>45999.343611111108</v>
      </c>
      <c r="D1929" s="83" t="s">
        <v>4554</v>
      </c>
      <c r="E1929" s="82"/>
      <c r="F1929" s="83" t="s">
        <v>4530</v>
      </c>
    </row>
    <row r="1930" spans="1:6" ht="25.5" x14ac:dyDescent="0.25">
      <c r="A1930" s="83" t="s">
        <v>9785</v>
      </c>
      <c r="B1930" s="83" t="s">
        <v>8751</v>
      </c>
      <c r="C1930" s="82">
        <v>45999.343182870369</v>
      </c>
      <c r="D1930" s="83" t="s">
        <v>5</v>
      </c>
      <c r="E1930" s="82"/>
      <c r="F1930" s="83" t="s">
        <v>4530</v>
      </c>
    </row>
    <row r="1931" spans="1:6" ht="25.5" x14ac:dyDescent="0.25">
      <c r="A1931" s="83" t="s">
        <v>8752</v>
      </c>
      <c r="B1931" s="83" t="s">
        <v>4530</v>
      </c>
      <c r="C1931" s="82">
        <v>45999.340567129628</v>
      </c>
      <c r="D1931" s="83" t="s">
        <v>4504</v>
      </c>
      <c r="E1931" s="82">
        <v>45999.340567129628</v>
      </c>
      <c r="F1931" s="83" t="s">
        <v>4504</v>
      </c>
    </row>
    <row r="1932" spans="1:6" ht="25.5" x14ac:dyDescent="0.25">
      <c r="A1932" s="83" t="s">
        <v>8753</v>
      </c>
      <c r="B1932" s="83" t="s">
        <v>4530</v>
      </c>
      <c r="C1932" s="82">
        <v>45999.335057870368</v>
      </c>
      <c r="D1932" s="83" t="s">
        <v>4504</v>
      </c>
      <c r="E1932" s="82">
        <v>45999.335057870368</v>
      </c>
      <c r="F1932" s="83" t="s">
        <v>4504</v>
      </c>
    </row>
    <row r="1933" spans="1:6" ht="25.5" x14ac:dyDescent="0.25">
      <c r="A1933" s="83" t="s">
        <v>8754</v>
      </c>
      <c r="B1933" s="83" t="s">
        <v>4530</v>
      </c>
      <c r="C1933" s="82">
        <v>45999.332280092596</v>
      </c>
      <c r="D1933" s="83" t="s">
        <v>4504</v>
      </c>
      <c r="E1933" s="82">
        <v>45999.332280092596</v>
      </c>
      <c r="F1933" s="83" t="s">
        <v>4504</v>
      </c>
    </row>
    <row r="1934" spans="1:6" ht="25.5" x14ac:dyDescent="0.25">
      <c r="A1934" s="83" t="s">
        <v>9786</v>
      </c>
      <c r="B1934" s="83" t="s">
        <v>4788</v>
      </c>
      <c r="C1934" s="82">
        <v>45999.331006944441</v>
      </c>
      <c r="D1934" s="83" t="s">
        <v>4999</v>
      </c>
      <c r="E1934" s="82"/>
      <c r="F1934" s="83" t="s">
        <v>4530</v>
      </c>
    </row>
    <row r="1935" spans="1:6" ht="25.5" x14ac:dyDescent="0.25">
      <c r="A1935" s="83" t="s">
        <v>8755</v>
      </c>
      <c r="B1935" s="83" t="s">
        <v>4530</v>
      </c>
      <c r="C1935" s="82">
        <v>45999.329039351855</v>
      </c>
      <c r="D1935" s="83" t="s">
        <v>4504</v>
      </c>
      <c r="E1935" s="82">
        <v>45999.329039351855</v>
      </c>
      <c r="F1935" s="83" t="s">
        <v>4504</v>
      </c>
    </row>
    <row r="1936" spans="1:6" ht="25.5" x14ac:dyDescent="0.25">
      <c r="A1936" s="83" t="s">
        <v>9787</v>
      </c>
      <c r="B1936" s="83" t="s">
        <v>8756</v>
      </c>
      <c r="C1936" s="82">
        <v>45999.325300925928</v>
      </c>
      <c r="D1936" s="83" t="s">
        <v>6</v>
      </c>
      <c r="E1936" s="82"/>
      <c r="F1936" s="83" t="s">
        <v>4530</v>
      </c>
    </row>
    <row r="1937" spans="1:6" ht="25.5" x14ac:dyDescent="0.25">
      <c r="A1937" s="83" t="s">
        <v>8757</v>
      </c>
      <c r="B1937" s="83" t="s">
        <v>4530</v>
      </c>
      <c r="C1937" s="82">
        <v>45999.325046296297</v>
      </c>
      <c r="D1937" s="83" t="s">
        <v>4504</v>
      </c>
      <c r="E1937" s="82">
        <v>45999.325046296297</v>
      </c>
      <c r="F1937" s="83" t="s">
        <v>4504</v>
      </c>
    </row>
    <row r="1938" spans="1:6" ht="25.5" x14ac:dyDescent="0.25">
      <c r="A1938" s="83" t="s">
        <v>8758</v>
      </c>
      <c r="B1938" s="83" t="s">
        <v>4530</v>
      </c>
      <c r="C1938" s="82">
        <v>45999.324988425928</v>
      </c>
      <c r="D1938" s="83" t="s">
        <v>4504</v>
      </c>
      <c r="E1938" s="82">
        <v>45999.324988425928</v>
      </c>
      <c r="F1938" s="83" t="s">
        <v>4504</v>
      </c>
    </row>
    <row r="1939" spans="1:6" ht="25.5" x14ac:dyDescent="0.25">
      <c r="A1939" s="83" t="s">
        <v>9788</v>
      </c>
      <c r="B1939" s="83" t="s">
        <v>5633</v>
      </c>
      <c r="C1939" s="82">
        <v>45999.323877314811</v>
      </c>
      <c r="D1939" s="83" t="s">
        <v>4505</v>
      </c>
      <c r="E1939" s="82"/>
      <c r="F1939" s="83" t="s">
        <v>4530</v>
      </c>
    </row>
    <row r="1940" spans="1:6" ht="25.5" x14ac:dyDescent="0.25">
      <c r="A1940" s="83" t="s">
        <v>9789</v>
      </c>
      <c r="B1940" s="83" t="s">
        <v>8759</v>
      </c>
      <c r="C1940" s="82">
        <v>45999.323333333334</v>
      </c>
      <c r="D1940" s="83" t="s">
        <v>5</v>
      </c>
      <c r="E1940" s="82"/>
      <c r="F1940" s="83" t="s">
        <v>4530</v>
      </c>
    </row>
    <row r="1941" spans="1:6" ht="25.5" x14ac:dyDescent="0.25">
      <c r="A1941" s="83" t="s">
        <v>8760</v>
      </c>
      <c r="B1941" s="83" t="s">
        <v>4530</v>
      </c>
      <c r="C1941" s="82">
        <v>45999.321504629632</v>
      </c>
      <c r="D1941" s="83" t="s">
        <v>4504</v>
      </c>
      <c r="E1941" s="82">
        <v>45999.321504629632</v>
      </c>
      <c r="F1941" s="83" t="s">
        <v>4504</v>
      </c>
    </row>
    <row r="1942" spans="1:6" ht="25.5" x14ac:dyDescent="0.25">
      <c r="A1942" s="83" t="s">
        <v>8761</v>
      </c>
      <c r="B1942" s="83" t="s">
        <v>4530</v>
      </c>
      <c r="C1942" s="82">
        <v>45999.318796296298</v>
      </c>
      <c r="D1942" s="83" t="s">
        <v>4504</v>
      </c>
      <c r="E1942" s="82">
        <v>45999.318796296298</v>
      </c>
      <c r="F1942" s="83" t="s">
        <v>4504</v>
      </c>
    </row>
    <row r="1943" spans="1:6" ht="25.5" x14ac:dyDescent="0.25">
      <c r="A1943" s="83" t="s">
        <v>8762</v>
      </c>
      <c r="B1943" s="83" t="s">
        <v>4530</v>
      </c>
      <c r="C1943" s="82">
        <v>45999.314872685187</v>
      </c>
      <c r="D1943" s="83" t="s">
        <v>4504</v>
      </c>
      <c r="E1943" s="82">
        <v>45999.314872685187</v>
      </c>
      <c r="F1943" s="83" t="s">
        <v>4504</v>
      </c>
    </row>
    <row r="1944" spans="1:6" ht="25.5" x14ac:dyDescent="0.25">
      <c r="A1944" s="83" t="s">
        <v>9790</v>
      </c>
      <c r="B1944" s="83" t="s">
        <v>8763</v>
      </c>
      <c r="C1944" s="82">
        <v>45999.298483796294</v>
      </c>
      <c r="D1944" s="83" t="s">
        <v>5</v>
      </c>
      <c r="E1944" s="82"/>
      <c r="F1944" s="83" t="s">
        <v>4530</v>
      </c>
    </row>
    <row r="1945" spans="1:6" ht="25.5" x14ac:dyDescent="0.25">
      <c r="A1945" s="83" t="s">
        <v>8764</v>
      </c>
      <c r="B1945" s="83" t="s">
        <v>4530</v>
      </c>
      <c r="C1945" s="82">
        <v>45999.292557870373</v>
      </c>
      <c r="D1945" s="83" t="s">
        <v>4504</v>
      </c>
      <c r="E1945" s="82">
        <v>45999.292557870373</v>
      </c>
      <c r="F1945" s="83" t="s">
        <v>4504</v>
      </c>
    </row>
    <row r="1946" spans="1:6" ht="25.5" x14ac:dyDescent="0.25">
      <c r="A1946" s="83" t="s">
        <v>8765</v>
      </c>
      <c r="B1946" s="83" t="s">
        <v>4530</v>
      </c>
      <c r="C1946" s="82">
        <v>45999.287824074076</v>
      </c>
      <c r="D1946" s="83" t="s">
        <v>4504</v>
      </c>
      <c r="E1946" s="82">
        <v>45999.287824074076</v>
      </c>
      <c r="F1946" s="83" t="s">
        <v>4504</v>
      </c>
    </row>
    <row r="1947" spans="1:6" ht="25.5" x14ac:dyDescent="0.25">
      <c r="A1947" s="83" t="s">
        <v>8766</v>
      </c>
      <c r="B1947" s="83" t="s">
        <v>4530</v>
      </c>
      <c r="C1947" s="82">
        <v>45999.276898148149</v>
      </c>
      <c r="D1947" s="83" t="s">
        <v>4504</v>
      </c>
      <c r="E1947" s="82">
        <v>45999.276898148149</v>
      </c>
      <c r="F1947" s="83" t="s">
        <v>4504</v>
      </c>
    </row>
    <row r="1948" spans="1:6" ht="25.5" x14ac:dyDescent="0.25">
      <c r="A1948" s="83" t="s">
        <v>8767</v>
      </c>
      <c r="B1948" s="83" t="s">
        <v>4530</v>
      </c>
      <c r="C1948" s="82">
        <v>45999.25885416667</v>
      </c>
      <c r="D1948" s="83" t="s">
        <v>4504</v>
      </c>
      <c r="E1948" s="82">
        <v>45999.25885416667</v>
      </c>
      <c r="F1948" s="83" t="s">
        <v>4504</v>
      </c>
    </row>
    <row r="1949" spans="1:6" ht="25.5" x14ac:dyDescent="0.25">
      <c r="A1949" s="83" t="s">
        <v>8768</v>
      </c>
      <c r="B1949" s="83" t="s">
        <v>4530</v>
      </c>
      <c r="C1949" s="82">
        <v>45999.24015046296</v>
      </c>
      <c r="D1949" s="83" t="s">
        <v>4504</v>
      </c>
      <c r="E1949" s="82">
        <v>45999.24015046296</v>
      </c>
      <c r="F1949" s="83" t="s">
        <v>4504</v>
      </c>
    </row>
    <row r="1950" spans="1:6" ht="25.5" x14ac:dyDescent="0.25">
      <c r="A1950" s="83" t="s">
        <v>8769</v>
      </c>
      <c r="B1950" s="83" t="s">
        <v>4530</v>
      </c>
      <c r="C1950" s="82">
        <v>45999.234710648147</v>
      </c>
      <c r="D1950" s="83" t="s">
        <v>4504</v>
      </c>
      <c r="E1950" s="82">
        <v>45999.234710648147</v>
      </c>
      <c r="F1950" s="83" t="s">
        <v>4504</v>
      </c>
    </row>
    <row r="1951" spans="1:6" ht="25.5" x14ac:dyDescent="0.25">
      <c r="A1951" s="83" t="s">
        <v>8770</v>
      </c>
      <c r="B1951" s="83" t="s">
        <v>4530</v>
      </c>
      <c r="C1951" s="82">
        <v>45999.231689814813</v>
      </c>
      <c r="D1951" s="83" t="s">
        <v>4504</v>
      </c>
      <c r="E1951" s="82">
        <v>45999.231689814813</v>
      </c>
      <c r="F1951" s="83" t="s">
        <v>4504</v>
      </c>
    </row>
    <row r="1952" spans="1:6" ht="25.5" x14ac:dyDescent="0.25">
      <c r="A1952" s="83" t="s">
        <v>8771</v>
      </c>
      <c r="B1952" s="83" t="s">
        <v>4530</v>
      </c>
      <c r="C1952" s="82">
        <v>45999.214062500003</v>
      </c>
      <c r="D1952" s="83" t="s">
        <v>4504</v>
      </c>
      <c r="E1952" s="82">
        <v>45999.214062500003</v>
      </c>
      <c r="F1952" s="83" t="s">
        <v>4504</v>
      </c>
    </row>
    <row r="1953" spans="1:6" ht="25.5" x14ac:dyDescent="0.25">
      <c r="A1953" s="83" t="s">
        <v>8772</v>
      </c>
      <c r="B1953" s="83" t="s">
        <v>4530</v>
      </c>
      <c r="C1953" s="82">
        <v>45999.176087962966</v>
      </c>
      <c r="D1953" s="83" t="s">
        <v>4504</v>
      </c>
      <c r="E1953" s="82">
        <v>45999.176087962966</v>
      </c>
      <c r="F1953" s="83" t="s">
        <v>4504</v>
      </c>
    </row>
    <row r="1954" spans="1:6" ht="25.5" x14ac:dyDescent="0.25">
      <c r="A1954" s="83" t="s">
        <v>9791</v>
      </c>
      <c r="B1954" s="83" t="s">
        <v>5223</v>
      </c>
      <c r="C1954" s="82">
        <v>45999.088993055557</v>
      </c>
      <c r="D1954" s="83" t="s">
        <v>6616</v>
      </c>
      <c r="E1954" s="82"/>
      <c r="F1954" s="83" t="s">
        <v>4530</v>
      </c>
    </row>
    <row r="1955" spans="1:6" x14ac:dyDescent="0.25">
      <c r="A1955" s="61"/>
      <c r="B1955" s="61"/>
      <c r="C1955" s="60"/>
      <c r="D1955" s="61"/>
      <c r="E1955" s="60"/>
      <c r="F1955" s="61"/>
    </row>
    <row r="1956" spans="1:6" x14ac:dyDescent="0.25">
      <c r="A1956" s="61"/>
      <c r="B1956" s="61"/>
      <c r="C1956" s="60"/>
      <c r="D1956" s="61"/>
      <c r="E1956" s="60"/>
      <c r="F1956" s="61"/>
    </row>
    <row r="1957" spans="1:6" x14ac:dyDescent="0.25">
      <c r="A1957" s="61"/>
      <c r="B1957" s="61"/>
      <c r="C1957" s="60"/>
      <c r="D1957" s="61"/>
      <c r="E1957" s="60"/>
      <c r="F1957" s="61"/>
    </row>
    <row r="1958" spans="1:6" x14ac:dyDescent="0.25">
      <c r="A1958" s="61"/>
      <c r="B1958" s="61"/>
      <c r="C1958" s="60"/>
      <c r="D1958" s="61"/>
      <c r="E1958" s="60"/>
      <c r="F1958" s="61"/>
    </row>
    <row r="1959" spans="1:6" x14ac:dyDescent="0.25">
      <c r="A1959" s="61"/>
      <c r="B1959" s="61"/>
      <c r="C1959" s="60"/>
      <c r="D1959" s="61"/>
      <c r="E1959" s="60"/>
      <c r="F1959" s="61"/>
    </row>
    <row r="1960" spans="1:6" x14ac:dyDescent="0.25">
      <c r="A1960" s="61"/>
      <c r="B1960" s="61"/>
      <c r="C1960" s="60"/>
      <c r="D1960" s="61"/>
      <c r="E1960" s="60"/>
      <c r="F1960" s="61"/>
    </row>
    <row r="1961" spans="1:6" x14ac:dyDescent="0.25">
      <c r="A1961" s="61"/>
      <c r="B1961" s="61"/>
      <c r="C1961" s="60"/>
      <c r="D1961" s="61"/>
      <c r="E1961" s="60"/>
      <c r="F1961" s="61"/>
    </row>
    <row r="1962" spans="1:6" x14ac:dyDescent="0.25">
      <c r="A1962" s="61"/>
      <c r="B1962" s="61"/>
      <c r="C1962" s="60"/>
      <c r="D1962" s="61"/>
      <c r="E1962" s="60"/>
      <c r="F1962" s="61"/>
    </row>
    <row r="1963" spans="1:6" x14ac:dyDescent="0.25">
      <c r="A1963" s="61"/>
      <c r="B1963" s="61"/>
      <c r="C1963" s="60"/>
      <c r="D1963" s="61"/>
      <c r="E1963" s="60"/>
      <c r="F1963" s="61"/>
    </row>
    <row r="1964" spans="1:6" x14ac:dyDescent="0.25">
      <c r="A1964" s="61"/>
      <c r="B1964" s="61"/>
      <c r="C1964" s="60"/>
      <c r="D1964" s="61"/>
      <c r="E1964" s="60"/>
      <c r="F1964" s="61"/>
    </row>
    <row r="1965" spans="1:6" x14ac:dyDescent="0.25">
      <c r="A1965" s="61"/>
      <c r="B1965" s="61"/>
      <c r="C1965" s="60"/>
      <c r="D1965" s="61"/>
      <c r="E1965" s="60"/>
      <c r="F1965" s="61"/>
    </row>
    <row r="1966" spans="1:6" x14ac:dyDescent="0.25">
      <c r="A1966" s="61"/>
      <c r="B1966" s="61"/>
      <c r="C1966" s="60"/>
      <c r="D1966" s="61"/>
      <c r="E1966" s="60"/>
      <c r="F1966" s="61"/>
    </row>
    <row r="1967" spans="1:6" x14ac:dyDescent="0.25">
      <c r="A1967" s="61"/>
      <c r="B1967" s="61"/>
      <c r="C1967" s="60"/>
      <c r="D1967" s="61"/>
      <c r="E1967" s="60"/>
      <c r="F1967" s="61"/>
    </row>
    <row r="1968" spans="1:6" x14ac:dyDescent="0.25">
      <c r="A1968" s="61"/>
      <c r="B1968" s="61"/>
      <c r="C1968" s="60"/>
      <c r="D1968" s="61"/>
      <c r="E1968" s="60"/>
      <c r="F1968" s="61"/>
    </row>
    <row r="1969" spans="1:6" x14ac:dyDescent="0.25">
      <c r="A1969" s="61"/>
      <c r="B1969" s="61"/>
      <c r="C1969" s="60"/>
      <c r="D1969" s="61"/>
      <c r="E1969" s="60"/>
      <c r="F1969" s="61"/>
    </row>
    <row r="1970" spans="1:6" x14ac:dyDescent="0.25">
      <c r="A1970" s="61"/>
      <c r="B1970" s="61"/>
      <c r="C1970" s="60"/>
      <c r="D1970" s="61"/>
      <c r="E1970" s="60"/>
      <c r="F1970" s="61"/>
    </row>
    <row r="1971" spans="1:6" x14ac:dyDescent="0.25">
      <c r="A1971" s="61"/>
      <c r="B1971" s="61"/>
      <c r="C1971" s="60"/>
      <c r="D1971" s="61"/>
      <c r="E1971" s="60"/>
      <c r="F1971" s="61"/>
    </row>
    <row r="1972" spans="1:6" x14ac:dyDescent="0.25">
      <c r="A1972" s="61"/>
      <c r="B1972" s="61"/>
      <c r="C1972" s="60"/>
      <c r="D1972" s="61"/>
      <c r="E1972" s="60"/>
      <c r="F1972" s="61"/>
    </row>
    <row r="1973" spans="1:6" x14ac:dyDescent="0.25">
      <c r="A1973" s="61"/>
      <c r="B1973" s="61"/>
      <c r="C1973" s="60"/>
      <c r="D1973" s="61"/>
      <c r="E1973" s="60"/>
      <c r="F1973" s="61"/>
    </row>
    <row r="1974" spans="1:6" x14ac:dyDescent="0.25">
      <c r="A1974" s="61"/>
      <c r="B1974" s="61"/>
      <c r="C1974" s="60"/>
      <c r="D1974" s="61"/>
      <c r="E1974" s="60"/>
      <c r="F1974" s="61"/>
    </row>
    <row r="1975" spans="1:6" x14ac:dyDescent="0.25">
      <c r="A1975" s="61"/>
      <c r="B1975" s="61"/>
      <c r="C1975" s="60"/>
      <c r="D1975" s="61"/>
      <c r="E1975" s="60"/>
      <c r="F1975" s="61"/>
    </row>
    <row r="1976" spans="1:6" x14ac:dyDescent="0.25">
      <c r="A1976" s="61"/>
      <c r="B1976" s="61"/>
      <c r="C1976" s="60"/>
      <c r="D1976" s="61"/>
      <c r="E1976" s="60"/>
      <c r="F1976" s="61"/>
    </row>
    <row r="1977" spans="1:6" x14ac:dyDescent="0.25">
      <c r="A1977" s="61"/>
      <c r="B1977" s="61"/>
      <c r="C1977" s="60"/>
      <c r="D1977" s="61"/>
      <c r="E1977" s="60"/>
      <c r="F1977" s="61"/>
    </row>
    <row r="1978" spans="1:6" x14ac:dyDescent="0.25">
      <c r="A1978" s="61"/>
      <c r="B1978" s="61"/>
      <c r="C1978" s="60"/>
      <c r="D1978" s="61"/>
      <c r="E1978" s="60"/>
      <c r="F1978" s="61"/>
    </row>
    <row r="1979" spans="1:6" x14ac:dyDescent="0.25">
      <c r="A1979" s="61"/>
      <c r="B1979" s="61"/>
      <c r="C1979" s="60"/>
      <c r="D1979" s="61"/>
      <c r="E1979" s="60"/>
      <c r="F1979" s="61"/>
    </row>
    <row r="1980" spans="1:6" x14ac:dyDescent="0.25">
      <c r="A1980" s="61"/>
      <c r="B1980" s="61"/>
      <c r="C1980" s="60"/>
      <c r="D1980" s="61"/>
      <c r="E1980" s="60"/>
      <c r="F1980" s="61"/>
    </row>
    <row r="1981" spans="1:6" x14ac:dyDescent="0.25">
      <c r="A1981" s="61"/>
      <c r="B1981" s="61"/>
      <c r="C1981" s="60"/>
      <c r="D1981" s="61"/>
      <c r="E1981" s="60"/>
      <c r="F1981" s="61"/>
    </row>
    <row r="1982" spans="1:6" x14ac:dyDescent="0.25">
      <c r="A1982" s="61"/>
      <c r="B1982" s="61"/>
      <c r="C1982" s="60"/>
      <c r="D1982" s="61"/>
      <c r="E1982" s="60"/>
      <c r="F1982" s="61"/>
    </row>
    <row r="1983" spans="1:6" x14ac:dyDescent="0.25">
      <c r="A1983" s="61"/>
      <c r="B1983" s="61"/>
      <c r="C1983" s="60"/>
      <c r="D1983" s="61"/>
      <c r="E1983" s="60"/>
      <c r="F1983" s="61"/>
    </row>
    <row r="1984" spans="1:6" x14ac:dyDescent="0.25">
      <c r="A1984" s="61"/>
      <c r="B1984" s="61"/>
      <c r="C1984" s="60"/>
      <c r="D1984" s="61"/>
      <c r="E1984" s="60"/>
      <c r="F1984" s="61"/>
    </row>
    <row r="1985" spans="1:6" x14ac:dyDescent="0.25">
      <c r="A1985" s="61"/>
      <c r="B1985" s="61"/>
      <c r="C1985" s="60"/>
      <c r="D1985" s="61"/>
      <c r="E1985" s="60"/>
      <c r="F1985" s="61"/>
    </row>
    <row r="1986" spans="1:6" x14ac:dyDescent="0.25">
      <c r="A1986" s="61"/>
      <c r="B1986" s="61"/>
      <c r="C1986" s="60"/>
      <c r="D1986" s="61"/>
      <c r="E1986" s="60"/>
      <c r="F1986" s="61"/>
    </row>
    <row r="1987" spans="1:6" x14ac:dyDescent="0.25">
      <c r="A1987" s="61"/>
      <c r="B1987" s="61"/>
      <c r="C1987" s="60"/>
      <c r="D1987" s="61"/>
      <c r="E1987" s="60"/>
      <c r="F1987" s="61"/>
    </row>
    <row r="1988" spans="1:6" x14ac:dyDescent="0.25">
      <c r="A1988" s="61"/>
      <c r="B1988" s="61"/>
      <c r="C1988" s="60"/>
      <c r="D1988" s="61"/>
      <c r="E1988" s="60"/>
      <c r="F1988" s="61"/>
    </row>
    <row r="1989" spans="1:6" x14ac:dyDescent="0.25">
      <c r="A1989" s="61"/>
      <c r="B1989" s="61"/>
      <c r="C1989" s="60"/>
      <c r="D1989" s="61"/>
      <c r="E1989" s="60"/>
      <c r="F1989" s="61"/>
    </row>
    <row r="1990" spans="1:6" x14ac:dyDescent="0.25">
      <c r="A1990" s="61"/>
      <c r="B1990" s="61"/>
      <c r="C1990" s="60"/>
      <c r="D1990" s="61"/>
      <c r="E1990" s="60"/>
      <c r="F1990" s="61"/>
    </row>
    <row r="1991" spans="1:6" x14ac:dyDescent="0.25">
      <c r="A1991" s="61"/>
      <c r="B1991" s="61"/>
      <c r="C1991" s="60"/>
      <c r="D1991" s="61"/>
      <c r="E1991" s="60"/>
      <c r="F1991" s="61"/>
    </row>
    <row r="1992" spans="1:6" x14ac:dyDescent="0.25">
      <c r="A1992" s="61"/>
      <c r="B1992" s="61"/>
      <c r="C1992" s="60"/>
      <c r="D1992" s="61"/>
      <c r="E1992" s="60"/>
      <c r="F1992" s="61"/>
    </row>
    <row r="1993" spans="1:6" x14ac:dyDescent="0.25">
      <c r="A1993" s="61"/>
      <c r="B1993" s="61"/>
      <c r="C1993" s="60"/>
      <c r="D1993" s="61"/>
      <c r="E1993" s="60"/>
      <c r="F1993" s="61"/>
    </row>
    <row r="1994" spans="1:6" x14ac:dyDescent="0.25">
      <c r="A1994" s="61"/>
      <c r="B1994" s="61"/>
      <c r="C1994" s="60"/>
      <c r="D1994" s="61"/>
      <c r="E1994" s="60"/>
      <c r="F1994" s="61"/>
    </row>
    <row r="1995" spans="1:6" x14ac:dyDescent="0.25">
      <c r="A1995" s="61"/>
      <c r="B1995" s="61"/>
      <c r="C1995" s="60"/>
      <c r="D1995" s="61"/>
      <c r="E1995" s="60"/>
      <c r="F1995" s="61"/>
    </row>
    <row r="1996" spans="1:6" x14ac:dyDescent="0.25">
      <c r="A1996" s="61"/>
      <c r="B1996" s="61"/>
      <c r="C1996" s="60"/>
      <c r="D1996" s="61"/>
      <c r="E1996" s="60"/>
      <c r="F1996" s="61"/>
    </row>
    <row r="1997" spans="1:6" x14ac:dyDescent="0.25">
      <c r="A1997" s="61"/>
      <c r="B1997" s="61"/>
      <c r="C1997" s="60"/>
      <c r="D1997" s="61"/>
      <c r="E1997" s="60"/>
      <c r="F1997" s="61"/>
    </row>
    <row r="1998" spans="1:6" x14ac:dyDescent="0.25">
      <c r="A1998" s="61"/>
      <c r="B1998" s="61"/>
      <c r="C1998" s="60"/>
      <c r="D1998" s="61"/>
      <c r="E1998" s="60"/>
      <c r="F1998" s="61"/>
    </row>
    <row r="1999" spans="1:6" x14ac:dyDescent="0.25">
      <c r="A1999" s="61"/>
      <c r="B1999" s="61"/>
      <c r="C1999" s="60"/>
      <c r="D1999" s="61"/>
      <c r="E1999" s="60"/>
      <c r="F1999" s="61"/>
    </row>
    <row r="2000" spans="1:6" x14ac:dyDescent="0.25">
      <c r="A2000" s="61"/>
      <c r="B2000" s="61"/>
      <c r="C2000" s="60"/>
      <c r="D2000" s="61"/>
      <c r="E2000" s="60"/>
      <c r="F2000" s="61"/>
    </row>
    <row r="2001" spans="1:6" x14ac:dyDescent="0.25">
      <c r="A2001" s="61"/>
      <c r="B2001" s="61"/>
      <c r="C2001" s="60"/>
      <c r="D2001" s="61"/>
      <c r="E2001" s="60"/>
      <c r="F2001" s="61"/>
    </row>
    <row r="2002" spans="1:6" x14ac:dyDescent="0.25">
      <c r="A2002" s="61"/>
      <c r="B2002" s="61"/>
      <c r="C2002" s="60"/>
      <c r="D2002" s="61"/>
      <c r="E2002" s="60"/>
      <c r="F2002" s="61"/>
    </row>
    <row r="2003" spans="1:6" x14ac:dyDescent="0.25">
      <c r="A2003" s="61"/>
      <c r="B2003" s="61"/>
      <c r="C2003" s="60"/>
      <c r="D2003" s="61"/>
      <c r="E2003" s="60"/>
      <c r="F2003" s="61"/>
    </row>
    <row r="2004" spans="1:6" x14ac:dyDescent="0.25">
      <c r="A2004" s="61"/>
      <c r="B2004" s="61"/>
      <c r="C2004" s="60"/>
      <c r="D2004" s="61"/>
      <c r="E2004" s="60"/>
      <c r="F2004" s="61"/>
    </row>
    <row r="2005" spans="1:6" x14ac:dyDescent="0.25">
      <c r="A2005" s="61"/>
      <c r="B2005" s="61"/>
      <c r="C2005" s="60"/>
      <c r="D2005" s="61"/>
      <c r="E2005" s="60"/>
      <c r="F2005" s="61"/>
    </row>
    <row r="2006" spans="1:6" x14ac:dyDescent="0.25">
      <c r="A2006" s="61"/>
      <c r="B2006" s="61"/>
      <c r="C2006" s="60"/>
      <c r="D2006" s="61"/>
      <c r="E2006" s="60"/>
      <c r="F2006" s="61"/>
    </row>
    <row r="2007" spans="1:6" x14ac:dyDescent="0.25">
      <c r="A2007" s="61"/>
      <c r="B2007" s="61"/>
      <c r="C2007" s="60"/>
      <c r="D2007" s="61"/>
      <c r="E2007" s="60"/>
      <c r="F2007" s="61"/>
    </row>
    <row r="2008" spans="1:6" x14ac:dyDescent="0.25">
      <c r="A2008" s="61"/>
      <c r="B2008" s="61"/>
      <c r="C2008" s="60"/>
      <c r="D2008" s="61"/>
      <c r="E2008" s="60"/>
      <c r="F2008" s="61"/>
    </row>
    <row r="2009" spans="1:6" x14ac:dyDescent="0.25">
      <c r="A2009" s="61"/>
      <c r="B2009" s="61"/>
      <c r="C2009" s="60"/>
      <c r="D2009" s="61"/>
      <c r="E2009" s="60"/>
      <c r="F2009" s="61"/>
    </row>
    <row r="2010" spans="1:6" x14ac:dyDescent="0.25">
      <c r="A2010" s="61"/>
      <c r="B2010" s="61"/>
      <c r="C2010" s="60"/>
      <c r="D2010" s="61"/>
      <c r="E2010" s="60"/>
      <c r="F2010" s="61"/>
    </row>
    <row r="2011" spans="1:6" x14ac:dyDescent="0.25">
      <c r="A2011" s="61"/>
      <c r="B2011" s="61"/>
      <c r="C2011" s="60"/>
      <c r="D2011" s="61"/>
      <c r="E2011" s="60"/>
      <c r="F2011" s="61"/>
    </row>
    <row r="2012" spans="1:6" x14ac:dyDescent="0.25">
      <c r="A2012" s="61"/>
      <c r="B2012" s="61"/>
      <c r="C2012" s="60"/>
      <c r="D2012" s="61"/>
      <c r="E2012" s="60"/>
      <c r="F2012" s="61"/>
    </row>
    <row r="2013" spans="1:6" x14ac:dyDescent="0.25">
      <c r="A2013" s="61"/>
      <c r="B2013" s="61"/>
      <c r="C2013" s="60"/>
      <c r="D2013" s="61"/>
      <c r="E2013" s="60"/>
      <c r="F2013" s="61"/>
    </row>
    <row r="2014" spans="1:6" x14ac:dyDescent="0.25">
      <c r="A2014" s="61"/>
      <c r="B2014" s="61"/>
      <c r="C2014" s="60"/>
      <c r="D2014" s="61"/>
      <c r="E2014" s="60"/>
      <c r="F2014" s="61"/>
    </row>
    <row r="2015" spans="1:6" x14ac:dyDescent="0.25">
      <c r="A2015" s="61"/>
      <c r="B2015" s="61"/>
      <c r="C2015" s="60"/>
      <c r="D2015" s="61"/>
      <c r="E2015" s="60"/>
      <c r="F2015" s="61"/>
    </row>
    <row r="2016" spans="1:6" x14ac:dyDescent="0.25">
      <c r="A2016" s="61"/>
      <c r="B2016" s="61"/>
      <c r="C2016" s="60"/>
      <c r="D2016" s="61"/>
      <c r="E2016" s="60"/>
      <c r="F2016" s="61"/>
    </row>
    <row r="2017" spans="1:6" x14ac:dyDescent="0.25">
      <c r="A2017" s="61"/>
      <c r="B2017" s="61"/>
      <c r="C2017" s="60"/>
      <c r="D2017" s="61"/>
      <c r="E2017" s="60"/>
      <c r="F2017" s="61"/>
    </row>
    <row r="2018" spans="1:6" x14ac:dyDescent="0.25">
      <c r="A2018" s="61"/>
      <c r="B2018" s="61"/>
      <c r="C2018" s="60"/>
      <c r="D2018" s="61"/>
      <c r="E2018" s="60"/>
      <c r="F2018" s="61"/>
    </row>
    <row r="2019" spans="1:6" x14ac:dyDescent="0.25">
      <c r="A2019" s="61"/>
      <c r="B2019" s="61"/>
      <c r="C2019" s="60"/>
      <c r="D2019" s="61"/>
      <c r="E2019" s="60"/>
      <c r="F2019" s="61"/>
    </row>
    <row r="2020" spans="1:6" x14ac:dyDescent="0.25">
      <c r="A2020" s="61"/>
      <c r="B2020" s="61"/>
      <c r="C2020" s="60"/>
      <c r="D2020" s="61"/>
      <c r="E2020" s="60"/>
      <c r="F2020" s="61"/>
    </row>
    <row r="2021" spans="1:6" x14ac:dyDescent="0.25">
      <c r="A2021" s="61"/>
      <c r="B2021" s="61"/>
      <c r="C2021" s="60"/>
      <c r="D2021" s="61"/>
      <c r="E2021" s="60"/>
      <c r="F2021" s="61"/>
    </row>
    <row r="2022" spans="1:6" x14ac:dyDescent="0.25">
      <c r="A2022" s="61"/>
      <c r="B2022" s="61"/>
      <c r="C2022" s="60"/>
      <c r="D2022" s="61"/>
      <c r="E2022" s="60"/>
      <c r="F2022" s="61"/>
    </row>
    <row r="2023" spans="1:6" x14ac:dyDescent="0.25">
      <c r="A2023" s="61"/>
      <c r="B2023" s="61"/>
      <c r="C2023" s="60"/>
      <c r="D2023" s="61"/>
      <c r="E2023" s="60"/>
      <c r="F2023" s="61"/>
    </row>
    <row r="2024" spans="1:6" x14ac:dyDescent="0.25">
      <c r="A2024" s="61"/>
      <c r="B2024" s="61"/>
      <c r="C2024" s="60"/>
      <c r="D2024" s="61"/>
      <c r="E2024" s="60"/>
      <c r="F2024" s="61"/>
    </row>
    <row r="2025" spans="1:6" x14ac:dyDescent="0.25">
      <c r="A2025" s="61"/>
      <c r="B2025" s="61"/>
      <c r="C2025" s="60"/>
      <c r="D2025" s="61"/>
      <c r="E2025" s="60"/>
      <c r="F2025" s="61"/>
    </row>
    <row r="2026" spans="1:6" x14ac:dyDescent="0.25">
      <c r="A2026" s="61"/>
      <c r="B2026" s="61"/>
      <c r="C2026" s="60"/>
      <c r="D2026" s="61"/>
      <c r="E2026" s="60"/>
      <c r="F2026" s="61"/>
    </row>
    <row r="2027" spans="1:6" x14ac:dyDescent="0.25">
      <c r="A2027" s="61"/>
      <c r="B2027" s="61"/>
      <c r="C2027" s="60"/>
      <c r="D2027" s="61"/>
      <c r="E2027" s="60"/>
      <c r="F2027" s="61"/>
    </row>
    <row r="2028" spans="1:6" x14ac:dyDescent="0.25">
      <c r="A2028" s="61"/>
      <c r="B2028" s="61"/>
      <c r="C2028" s="60"/>
      <c r="D2028" s="61"/>
      <c r="E2028" s="60"/>
      <c r="F2028" s="61"/>
    </row>
    <row r="2029" spans="1:6" x14ac:dyDescent="0.25">
      <c r="A2029" s="61"/>
      <c r="B2029" s="61"/>
      <c r="C2029" s="60"/>
      <c r="D2029" s="61"/>
      <c r="E2029" s="60"/>
      <c r="F2029" s="61"/>
    </row>
    <row r="2030" spans="1:6" x14ac:dyDescent="0.25">
      <c r="A2030" s="61"/>
      <c r="B2030" s="61"/>
      <c r="C2030" s="60"/>
      <c r="D2030" s="61"/>
      <c r="E2030" s="60"/>
      <c r="F2030" s="61"/>
    </row>
    <row r="2031" spans="1:6" x14ac:dyDescent="0.25">
      <c r="A2031" s="61"/>
      <c r="B2031" s="61"/>
      <c r="C2031" s="60"/>
      <c r="D2031" s="61"/>
      <c r="E2031" s="60"/>
      <c r="F2031" s="61"/>
    </row>
    <row r="2032" spans="1:6" x14ac:dyDescent="0.25">
      <c r="A2032" s="61"/>
      <c r="B2032" s="61"/>
      <c r="C2032" s="60"/>
      <c r="D2032" s="61"/>
      <c r="E2032" s="60"/>
      <c r="F2032" s="61"/>
    </row>
    <row r="2033" spans="1:6" x14ac:dyDescent="0.25">
      <c r="A2033" s="61"/>
      <c r="B2033" s="61"/>
      <c r="C2033" s="60"/>
      <c r="D2033" s="61"/>
      <c r="E2033" s="60"/>
      <c r="F2033" s="61"/>
    </row>
    <row r="2034" spans="1:6" x14ac:dyDescent="0.25">
      <c r="A2034" s="61"/>
      <c r="B2034" s="61"/>
      <c r="C2034" s="60"/>
      <c r="D2034" s="61"/>
      <c r="E2034" s="60"/>
      <c r="F2034" s="61"/>
    </row>
    <row r="2035" spans="1:6" x14ac:dyDescent="0.25">
      <c r="A2035" s="61"/>
      <c r="B2035" s="61"/>
      <c r="C2035" s="60"/>
      <c r="D2035" s="61"/>
      <c r="E2035" s="60"/>
      <c r="F2035" s="61"/>
    </row>
    <row r="2036" spans="1:6" x14ac:dyDescent="0.25">
      <c r="A2036" s="61"/>
      <c r="B2036" s="61"/>
      <c r="C2036" s="60"/>
      <c r="D2036" s="61"/>
      <c r="E2036" s="60"/>
      <c r="F2036" s="61"/>
    </row>
    <row r="2037" spans="1:6" x14ac:dyDescent="0.25">
      <c r="A2037" s="61"/>
      <c r="B2037" s="61"/>
      <c r="C2037" s="60"/>
      <c r="D2037" s="61"/>
      <c r="E2037" s="60"/>
      <c r="F2037" s="61"/>
    </row>
    <row r="2038" spans="1:6" x14ac:dyDescent="0.25">
      <c r="A2038" s="61"/>
      <c r="B2038" s="61"/>
      <c r="C2038" s="60"/>
      <c r="D2038" s="61"/>
      <c r="E2038" s="60"/>
      <c r="F2038" s="61"/>
    </row>
    <row r="2039" spans="1:6" x14ac:dyDescent="0.25">
      <c r="A2039" s="61"/>
      <c r="B2039" s="61"/>
      <c r="C2039" s="60"/>
      <c r="D2039" s="61"/>
      <c r="E2039" s="60"/>
      <c r="F2039" s="61"/>
    </row>
    <row r="2040" spans="1:6" x14ac:dyDescent="0.25">
      <c r="A2040" s="61"/>
      <c r="B2040" s="61"/>
      <c r="C2040" s="60"/>
      <c r="D2040" s="61"/>
      <c r="E2040" s="60"/>
      <c r="F2040" s="61"/>
    </row>
    <row r="2041" spans="1:6" x14ac:dyDescent="0.25">
      <c r="A2041" s="61"/>
      <c r="B2041" s="61"/>
      <c r="C2041" s="60"/>
      <c r="D2041" s="61"/>
      <c r="E2041" s="60"/>
      <c r="F2041" s="61"/>
    </row>
    <row r="2042" spans="1:6" x14ac:dyDescent="0.25">
      <c r="A2042" s="61"/>
      <c r="B2042" s="61"/>
      <c r="C2042" s="60"/>
      <c r="D2042" s="61"/>
      <c r="E2042" s="60"/>
      <c r="F2042" s="61"/>
    </row>
    <row r="2043" spans="1:6" x14ac:dyDescent="0.25">
      <c r="A2043" s="61"/>
      <c r="B2043" s="61"/>
      <c r="C2043" s="60"/>
      <c r="D2043" s="61"/>
      <c r="E2043" s="60"/>
      <c r="F2043" s="61"/>
    </row>
    <row r="2044" spans="1:6" x14ac:dyDescent="0.25">
      <c r="A2044" s="61"/>
      <c r="B2044" s="61"/>
      <c r="C2044" s="60"/>
      <c r="D2044" s="61"/>
      <c r="E2044" s="60"/>
      <c r="F2044" s="61"/>
    </row>
    <row r="2045" spans="1:6" x14ac:dyDescent="0.25">
      <c r="A2045" s="61"/>
      <c r="B2045" s="61"/>
      <c r="C2045" s="60"/>
      <c r="D2045" s="61"/>
      <c r="E2045" s="60"/>
      <c r="F2045" s="61"/>
    </row>
    <row r="2046" spans="1:6" x14ac:dyDescent="0.25">
      <c r="A2046" s="61"/>
      <c r="B2046" s="61"/>
      <c r="C2046" s="60"/>
      <c r="D2046" s="61"/>
      <c r="E2046" s="60"/>
      <c r="F2046" s="61"/>
    </row>
    <row r="2047" spans="1:6" x14ac:dyDescent="0.25">
      <c r="A2047" s="61"/>
      <c r="B2047" s="61"/>
      <c r="C2047" s="60"/>
      <c r="D2047" s="61"/>
      <c r="E2047" s="60"/>
      <c r="F2047" s="61"/>
    </row>
    <row r="2048" spans="1:6" x14ac:dyDescent="0.25">
      <c r="A2048" s="61"/>
      <c r="B2048" s="61"/>
      <c r="C2048" s="60"/>
      <c r="D2048" s="61"/>
      <c r="E2048" s="60"/>
      <c r="F2048" s="61"/>
    </row>
    <row r="2049" spans="1:6" x14ac:dyDescent="0.25">
      <c r="A2049" s="61"/>
      <c r="B2049" s="61"/>
      <c r="C2049" s="60"/>
      <c r="D2049" s="61"/>
      <c r="E2049" s="60"/>
      <c r="F2049" s="61"/>
    </row>
    <row r="2050" spans="1:6" x14ac:dyDescent="0.25">
      <c r="A2050" s="61"/>
      <c r="B2050" s="61"/>
      <c r="C2050" s="60"/>
      <c r="D2050" s="61"/>
      <c r="E2050" s="60"/>
      <c r="F2050" s="61"/>
    </row>
    <row r="2051" spans="1:6" x14ac:dyDescent="0.25">
      <c r="A2051" s="61"/>
      <c r="B2051" s="61"/>
      <c r="C2051" s="60"/>
      <c r="D2051" s="61"/>
      <c r="E2051" s="60"/>
      <c r="F2051" s="61"/>
    </row>
    <row r="2052" spans="1:6" x14ac:dyDescent="0.25">
      <c r="A2052" s="61"/>
      <c r="B2052" s="61"/>
      <c r="C2052" s="60"/>
      <c r="D2052" s="61"/>
      <c r="E2052" s="60"/>
      <c r="F2052" s="61"/>
    </row>
    <row r="2053" spans="1:6" x14ac:dyDescent="0.25">
      <c r="A2053" s="61"/>
      <c r="B2053" s="61"/>
      <c r="C2053" s="60"/>
      <c r="D2053" s="61"/>
      <c r="E2053" s="60"/>
      <c r="F2053" s="61"/>
    </row>
    <row r="2054" spans="1:6" x14ac:dyDescent="0.25">
      <c r="A2054" s="61"/>
      <c r="B2054" s="61"/>
      <c r="C2054" s="60"/>
      <c r="D2054" s="61"/>
      <c r="E2054" s="60"/>
      <c r="F2054" s="61"/>
    </row>
    <row r="2055" spans="1:6" x14ac:dyDescent="0.25">
      <c r="A2055" s="61"/>
      <c r="B2055" s="61"/>
      <c r="C2055" s="60"/>
      <c r="D2055" s="61"/>
      <c r="E2055" s="60"/>
      <c r="F2055" s="61"/>
    </row>
    <row r="2056" spans="1:6" x14ac:dyDescent="0.25">
      <c r="A2056" s="61"/>
      <c r="B2056" s="61"/>
      <c r="C2056" s="60"/>
      <c r="D2056" s="61"/>
      <c r="E2056" s="60"/>
      <c r="F2056" s="61"/>
    </row>
    <row r="2057" spans="1:6" x14ac:dyDescent="0.25">
      <c r="A2057" s="61"/>
      <c r="B2057" s="61"/>
      <c r="C2057" s="60"/>
      <c r="D2057" s="61"/>
      <c r="E2057" s="60"/>
      <c r="F2057" s="61"/>
    </row>
    <row r="2058" spans="1:6" x14ac:dyDescent="0.25">
      <c r="A2058" s="61"/>
      <c r="B2058" s="61"/>
      <c r="C2058" s="60"/>
      <c r="D2058" s="61"/>
      <c r="E2058" s="60"/>
      <c r="F2058" s="61"/>
    </row>
    <row r="2059" spans="1:6" x14ac:dyDescent="0.25">
      <c r="A2059" s="61"/>
      <c r="B2059" s="61"/>
      <c r="C2059" s="60"/>
      <c r="D2059" s="61"/>
      <c r="E2059" s="60"/>
      <c r="F2059" s="61"/>
    </row>
    <row r="2060" spans="1:6" x14ac:dyDescent="0.25">
      <c r="A2060" s="61"/>
      <c r="B2060" s="61"/>
      <c r="C2060" s="60"/>
      <c r="D2060" s="61"/>
      <c r="E2060" s="60"/>
      <c r="F2060" s="61"/>
    </row>
    <row r="2061" spans="1:6" x14ac:dyDescent="0.25">
      <c r="A2061" s="61"/>
      <c r="B2061" s="61"/>
      <c r="C2061" s="60"/>
      <c r="D2061" s="61"/>
      <c r="E2061" s="60"/>
      <c r="F2061" s="61"/>
    </row>
    <row r="2062" spans="1:6" x14ac:dyDescent="0.25">
      <c r="A2062" s="61"/>
      <c r="B2062" s="61"/>
      <c r="C2062" s="60"/>
      <c r="D2062" s="61"/>
      <c r="E2062" s="60"/>
      <c r="F2062" s="61"/>
    </row>
    <row r="2063" spans="1:6" x14ac:dyDescent="0.25">
      <c r="A2063" s="61"/>
      <c r="B2063" s="61"/>
      <c r="C2063" s="60"/>
      <c r="D2063" s="61"/>
      <c r="E2063" s="60"/>
      <c r="F2063" s="61"/>
    </row>
    <row r="2064" spans="1:6" x14ac:dyDescent="0.25">
      <c r="A2064" s="61"/>
      <c r="B2064" s="61"/>
      <c r="C2064" s="60"/>
      <c r="D2064" s="61"/>
      <c r="E2064" s="60"/>
      <c r="F2064" s="61"/>
    </row>
    <row r="2065" spans="1:6" x14ac:dyDescent="0.25">
      <c r="A2065" s="61"/>
      <c r="B2065" s="61"/>
      <c r="C2065" s="60"/>
      <c r="D2065" s="61"/>
      <c r="E2065" s="60"/>
      <c r="F2065" s="61"/>
    </row>
    <row r="2066" spans="1:6" x14ac:dyDescent="0.25">
      <c r="A2066" s="61"/>
      <c r="B2066" s="61"/>
      <c r="C2066" s="60"/>
      <c r="D2066" s="61"/>
      <c r="E2066" s="60"/>
      <c r="F2066" s="61"/>
    </row>
    <row r="2067" spans="1:6" x14ac:dyDescent="0.25">
      <c r="A2067" s="61"/>
      <c r="B2067" s="61"/>
      <c r="C2067" s="60"/>
      <c r="D2067" s="61"/>
      <c r="E2067" s="60"/>
      <c r="F2067" s="61"/>
    </row>
    <row r="2068" spans="1:6" x14ac:dyDescent="0.25">
      <c r="A2068" s="61"/>
      <c r="B2068" s="61"/>
      <c r="C2068" s="60"/>
      <c r="D2068" s="61"/>
      <c r="E2068" s="60"/>
      <c r="F2068" s="61"/>
    </row>
    <row r="2069" spans="1:6" x14ac:dyDescent="0.25">
      <c r="A2069" s="61"/>
      <c r="B2069" s="61"/>
      <c r="C2069" s="60"/>
      <c r="D2069" s="61"/>
      <c r="E2069" s="60"/>
      <c r="F2069" s="61"/>
    </row>
    <row r="2070" spans="1:6" x14ac:dyDescent="0.25">
      <c r="A2070" s="61"/>
      <c r="B2070" s="61"/>
      <c r="C2070" s="60"/>
      <c r="D2070" s="61"/>
      <c r="E2070" s="60"/>
      <c r="F2070" s="61"/>
    </row>
    <row r="2071" spans="1:6" x14ac:dyDescent="0.25">
      <c r="A2071" s="61"/>
      <c r="B2071" s="61"/>
      <c r="C2071" s="60"/>
      <c r="D2071" s="61"/>
      <c r="E2071" s="60"/>
      <c r="F2071" s="61"/>
    </row>
    <row r="2072" spans="1:6" x14ac:dyDescent="0.25">
      <c r="A2072" s="61"/>
      <c r="B2072" s="61"/>
      <c r="C2072" s="60"/>
      <c r="D2072" s="61"/>
      <c r="E2072" s="60"/>
      <c r="F2072" s="61"/>
    </row>
    <row r="2073" spans="1:6" x14ac:dyDescent="0.25">
      <c r="A2073" s="61"/>
      <c r="B2073" s="61"/>
      <c r="C2073" s="60"/>
      <c r="D2073" s="61"/>
      <c r="E2073" s="60"/>
      <c r="F2073" s="61"/>
    </row>
    <row r="2074" spans="1:6" x14ac:dyDescent="0.25">
      <c r="A2074" s="61"/>
      <c r="B2074" s="61"/>
      <c r="C2074" s="60"/>
      <c r="D2074" s="61"/>
      <c r="E2074" s="60"/>
      <c r="F2074" s="61"/>
    </row>
    <row r="2075" spans="1:6" x14ac:dyDescent="0.25">
      <c r="A2075" s="61"/>
      <c r="B2075" s="61"/>
      <c r="C2075" s="60"/>
      <c r="D2075" s="61"/>
      <c r="E2075" s="60"/>
      <c r="F2075" s="61"/>
    </row>
    <row r="2076" spans="1:6" x14ac:dyDescent="0.25">
      <c r="A2076" s="61"/>
      <c r="B2076" s="61"/>
      <c r="C2076" s="60"/>
      <c r="D2076" s="61"/>
      <c r="E2076" s="60"/>
      <c r="F2076" s="61"/>
    </row>
    <row r="2077" spans="1:6" x14ac:dyDescent="0.25">
      <c r="A2077" s="61"/>
      <c r="B2077" s="61"/>
      <c r="C2077" s="60"/>
      <c r="D2077" s="61"/>
      <c r="E2077" s="60"/>
      <c r="F2077" s="61"/>
    </row>
    <row r="2078" spans="1:6" x14ac:dyDescent="0.25">
      <c r="A2078" s="61"/>
      <c r="B2078" s="61"/>
      <c r="C2078" s="60"/>
      <c r="D2078" s="61"/>
      <c r="E2078" s="60"/>
      <c r="F2078" s="61"/>
    </row>
    <row r="2079" spans="1:6" x14ac:dyDescent="0.25">
      <c r="A2079" s="61"/>
      <c r="B2079" s="61"/>
      <c r="C2079" s="60"/>
      <c r="D2079" s="61"/>
      <c r="E2079" s="60"/>
      <c r="F2079" s="61"/>
    </row>
    <row r="2080" spans="1:6" x14ac:dyDescent="0.25">
      <c r="A2080" s="61"/>
      <c r="B2080" s="61"/>
      <c r="C2080" s="60"/>
      <c r="D2080" s="61"/>
      <c r="E2080" s="60"/>
      <c r="F2080" s="61"/>
    </row>
    <row r="2081" spans="1:6" x14ac:dyDescent="0.25">
      <c r="A2081" s="61"/>
      <c r="B2081" s="61"/>
      <c r="C2081" s="60"/>
      <c r="D2081" s="61"/>
      <c r="E2081" s="60"/>
      <c r="F2081" s="61"/>
    </row>
    <row r="2082" spans="1:6" x14ac:dyDescent="0.25">
      <c r="A2082" s="61"/>
      <c r="B2082" s="61"/>
      <c r="C2082" s="60"/>
      <c r="D2082" s="61"/>
      <c r="E2082" s="60"/>
      <c r="F2082" s="61"/>
    </row>
    <row r="2083" spans="1:6" x14ac:dyDescent="0.25">
      <c r="A2083" s="61"/>
      <c r="B2083" s="61"/>
      <c r="C2083" s="60"/>
      <c r="D2083" s="61"/>
      <c r="E2083" s="60"/>
      <c r="F2083" s="61"/>
    </row>
    <row r="2084" spans="1:6" x14ac:dyDescent="0.25">
      <c r="A2084" s="61"/>
      <c r="B2084" s="61"/>
      <c r="C2084" s="60"/>
      <c r="D2084" s="61"/>
      <c r="E2084" s="60"/>
      <c r="F2084" s="61"/>
    </row>
    <row r="2085" spans="1:6" x14ac:dyDescent="0.25">
      <c r="A2085" s="61"/>
      <c r="B2085" s="61"/>
      <c r="C2085" s="60"/>
      <c r="D2085" s="61"/>
      <c r="E2085" s="60"/>
      <c r="F2085" s="61"/>
    </row>
    <row r="2086" spans="1:6" x14ac:dyDescent="0.25">
      <c r="A2086" s="61"/>
      <c r="B2086" s="61"/>
      <c r="C2086" s="60"/>
      <c r="D2086" s="61"/>
      <c r="E2086" s="60"/>
      <c r="F2086" s="61"/>
    </row>
    <row r="2087" spans="1:6" x14ac:dyDescent="0.25">
      <c r="A2087" s="61"/>
      <c r="B2087" s="61"/>
      <c r="C2087" s="60"/>
      <c r="D2087" s="61"/>
      <c r="E2087" s="60"/>
      <c r="F2087" s="61"/>
    </row>
    <row r="2088" spans="1:6" x14ac:dyDescent="0.25">
      <c r="A2088" s="61"/>
      <c r="B2088" s="61"/>
      <c r="C2088" s="60"/>
      <c r="D2088" s="61"/>
      <c r="E2088" s="60"/>
      <c r="F2088" s="61"/>
    </row>
    <row r="2089" spans="1:6" x14ac:dyDescent="0.25">
      <c r="A2089" s="61"/>
      <c r="B2089" s="61"/>
      <c r="C2089" s="60"/>
      <c r="D2089" s="61"/>
      <c r="E2089" s="60"/>
      <c r="F2089" s="61"/>
    </row>
    <row r="2090" spans="1:6" x14ac:dyDescent="0.25">
      <c r="A2090" s="61"/>
      <c r="B2090" s="61"/>
      <c r="C2090" s="60"/>
      <c r="D2090" s="61"/>
      <c r="E2090" s="60"/>
      <c r="F2090" s="61"/>
    </row>
    <row r="2091" spans="1:6" x14ac:dyDescent="0.25">
      <c r="A2091" s="61"/>
      <c r="B2091" s="61"/>
      <c r="C2091" s="60"/>
      <c r="D2091" s="61"/>
      <c r="E2091" s="60"/>
      <c r="F2091" s="61"/>
    </row>
    <row r="2092" spans="1:6" x14ac:dyDescent="0.25">
      <c r="A2092" s="61"/>
      <c r="B2092" s="61"/>
      <c r="C2092" s="60"/>
      <c r="D2092" s="61"/>
      <c r="E2092" s="60"/>
      <c r="F2092" s="61"/>
    </row>
    <row r="2093" spans="1:6" x14ac:dyDescent="0.25">
      <c r="A2093" s="61"/>
      <c r="B2093" s="61"/>
      <c r="C2093" s="60"/>
      <c r="D2093" s="61"/>
      <c r="E2093" s="60"/>
      <c r="F2093" s="61"/>
    </row>
    <row r="2094" spans="1:6" x14ac:dyDescent="0.25">
      <c r="A2094" s="61"/>
      <c r="B2094" s="61"/>
      <c r="C2094" s="60"/>
      <c r="D2094" s="61"/>
      <c r="E2094" s="60"/>
      <c r="F2094" s="61"/>
    </row>
    <row r="2095" spans="1:6" x14ac:dyDescent="0.25">
      <c r="A2095" s="61"/>
      <c r="B2095" s="61"/>
      <c r="C2095" s="60"/>
      <c r="D2095" s="61"/>
      <c r="E2095" s="60"/>
      <c r="F2095" s="61"/>
    </row>
    <row r="2096" spans="1:6" x14ac:dyDescent="0.25">
      <c r="A2096" s="61"/>
      <c r="B2096" s="61"/>
      <c r="C2096" s="60"/>
      <c r="D2096" s="61"/>
      <c r="E2096" s="60"/>
      <c r="F2096" s="61"/>
    </row>
    <row r="2097" spans="1:6" x14ac:dyDescent="0.25">
      <c r="A2097" s="61"/>
      <c r="B2097" s="61"/>
      <c r="C2097" s="60"/>
      <c r="D2097" s="61"/>
      <c r="E2097" s="60"/>
      <c r="F2097" s="61"/>
    </row>
    <row r="2098" spans="1:6" x14ac:dyDescent="0.25">
      <c r="A2098" s="61"/>
      <c r="B2098" s="61"/>
      <c r="C2098" s="60"/>
      <c r="D2098" s="61"/>
      <c r="E2098" s="60"/>
      <c r="F2098" s="61"/>
    </row>
    <row r="2099" spans="1:6" x14ac:dyDescent="0.25">
      <c r="A2099" s="61"/>
      <c r="B2099" s="61"/>
      <c r="C2099" s="60"/>
      <c r="D2099" s="61"/>
      <c r="E2099" s="60"/>
      <c r="F2099" s="61"/>
    </row>
    <row r="2100" spans="1:6" x14ac:dyDescent="0.25">
      <c r="A2100" s="61"/>
      <c r="B2100" s="61"/>
      <c r="C2100" s="60"/>
      <c r="D2100" s="61"/>
      <c r="E2100" s="60"/>
      <c r="F2100" s="61"/>
    </row>
    <row r="2101" spans="1:6" x14ac:dyDescent="0.25">
      <c r="A2101" s="61"/>
      <c r="B2101" s="61"/>
      <c r="C2101" s="60"/>
      <c r="D2101" s="61"/>
      <c r="E2101" s="60"/>
      <c r="F2101" s="61"/>
    </row>
    <row r="2102" spans="1:6" x14ac:dyDescent="0.25">
      <c r="A2102" s="61"/>
      <c r="B2102" s="61"/>
      <c r="C2102" s="60"/>
      <c r="D2102" s="61"/>
      <c r="E2102" s="60"/>
      <c r="F2102" s="61"/>
    </row>
    <row r="2103" spans="1:6" x14ac:dyDescent="0.25">
      <c r="A2103" s="61"/>
      <c r="B2103" s="61"/>
      <c r="C2103" s="60"/>
      <c r="D2103" s="61"/>
      <c r="E2103" s="60"/>
      <c r="F2103" s="61"/>
    </row>
    <row r="2104" spans="1:6" x14ac:dyDescent="0.25">
      <c r="A2104" s="61"/>
      <c r="B2104" s="61"/>
      <c r="C2104" s="60"/>
      <c r="D2104" s="61"/>
      <c r="E2104" s="60"/>
      <c r="F2104" s="61"/>
    </row>
    <row r="2105" spans="1:6" x14ac:dyDescent="0.25">
      <c r="A2105" s="61"/>
      <c r="B2105" s="61"/>
      <c r="C2105" s="60"/>
      <c r="D2105" s="61"/>
      <c r="E2105" s="60"/>
      <c r="F2105" s="61"/>
    </row>
    <row r="2106" spans="1:6" x14ac:dyDescent="0.25">
      <c r="A2106" s="61"/>
      <c r="B2106" s="61"/>
      <c r="C2106" s="60"/>
      <c r="D2106" s="61"/>
      <c r="E2106" s="60"/>
      <c r="F2106" s="61"/>
    </row>
    <row r="2107" spans="1:6" x14ac:dyDescent="0.25">
      <c r="A2107" s="61"/>
      <c r="B2107" s="61"/>
      <c r="C2107" s="60"/>
      <c r="D2107" s="61"/>
      <c r="E2107" s="60"/>
      <c r="F2107" s="61"/>
    </row>
    <row r="2108" spans="1:6" x14ac:dyDescent="0.25">
      <c r="A2108" s="61"/>
      <c r="B2108" s="61"/>
      <c r="C2108" s="60"/>
      <c r="D2108" s="61"/>
      <c r="E2108" s="60"/>
      <c r="F2108" s="61"/>
    </row>
    <row r="2109" spans="1:6" x14ac:dyDescent="0.25">
      <c r="A2109" s="61"/>
      <c r="B2109" s="61"/>
      <c r="C2109" s="60"/>
      <c r="D2109" s="61"/>
      <c r="E2109" s="60"/>
      <c r="F2109" s="61"/>
    </row>
    <row r="2110" spans="1:6" x14ac:dyDescent="0.25">
      <c r="A2110" s="61"/>
      <c r="B2110" s="61"/>
      <c r="C2110" s="60"/>
      <c r="D2110" s="61"/>
      <c r="E2110" s="60"/>
      <c r="F2110" s="61"/>
    </row>
    <row r="2111" spans="1:6" x14ac:dyDescent="0.25">
      <c r="A2111" s="61"/>
      <c r="B2111" s="61"/>
      <c r="C2111" s="60"/>
      <c r="D2111" s="61"/>
      <c r="E2111" s="60"/>
      <c r="F2111" s="61"/>
    </row>
    <row r="2112" spans="1:6" x14ac:dyDescent="0.25">
      <c r="A2112" s="61"/>
      <c r="B2112" s="61"/>
      <c r="C2112" s="60"/>
      <c r="D2112" s="61"/>
      <c r="E2112" s="60"/>
      <c r="F2112" s="61"/>
    </row>
    <row r="2113" spans="1:6" x14ac:dyDescent="0.25">
      <c r="A2113" s="61"/>
      <c r="B2113" s="61"/>
      <c r="C2113" s="60"/>
      <c r="D2113" s="61"/>
      <c r="E2113" s="60"/>
      <c r="F2113" s="61"/>
    </row>
    <row r="2114" spans="1:6" x14ac:dyDescent="0.25">
      <c r="A2114" s="61"/>
      <c r="B2114" s="61"/>
      <c r="C2114" s="60"/>
      <c r="D2114" s="61"/>
      <c r="E2114" s="60"/>
      <c r="F2114" s="61"/>
    </row>
    <row r="2115" spans="1:6" x14ac:dyDescent="0.25">
      <c r="A2115" s="61"/>
      <c r="B2115" s="61"/>
      <c r="C2115" s="60"/>
      <c r="D2115" s="61"/>
      <c r="E2115" s="60"/>
      <c r="F2115" s="61"/>
    </row>
    <row r="2116" spans="1:6" x14ac:dyDescent="0.25">
      <c r="A2116" s="61"/>
      <c r="B2116" s="61"/>
      <c r="C2116" s="60"/>
      <c r="D2116" s="61"/>
      <c r="E2116" s="60"/>
      <c r="F2116" s="61"/>
    </row>
    <row r="2117" spans="1:6" x14ac:dyDescent="0.25">
      <c r="A2117" s="61"/>
      <c r="B2117" s="61"/>
      <c r="C2117" s="60"/>
      <c r="D2117" s="61"/>
      <c r="E2117" s="60"/>
      <c r="F2117" s="61"/>
    </row>
    <row r="2118" spans="1:6" x14ac:dyDescent="0.25">
      <c r="A2118" s="61"/>
      <c r="B2118" s="61"/>
      <c r="C2118" s="60"/>
      <c r="D2118" s="61"/>
      <c r="E2118" s="60"/>
      <c r="F2118" s="61"/>
    </row>
    <row r="2119" spans="1:6" x14ac:dyDescent="0.25">
      <c r="A2119" s="61"/>
      <c r="B2119" s="61"/>
      <c r="C2119" s="60"/>
      <c r="D2119" s="61"/>
      <c r="E2119" s="60"/>
      <c r="F2119" s="61"/>
    </row>
    <row r="2120" spans="1:6" x14ac:dyDescent="0.25">
      <c r="A2120" s="61"/>
      <c r="B2120" s="61"/>
      <c r="C2120" s="60"/>
      <c r="D2120" s="61"/>
      <c r="E2120" s="60"/>
      <c r="F2120" s="61"/>
    </row>
    <row r="2121" spans="1:6" x14ac:dyDescent="0.25">
      <c r="A2121" s="61"/>
      <c r="B2121" s="61"/>
      <c r="C2121" s="60"/>
      <c r="D2121" s="61"/>
      <c r="E2121" s="60"/>
      <c r="F2121" s="61"/>
    </row>
    <row r="2122" spans="1:6" x14ac:dyDescent="0.25">
      <c r="A2122" s="61"/>
      <c r="B2122" s="61"/>
      <c r="C2122" s="60"/>
      <c r="D2122" s="61"/>
      <c r="E2122" s="60"/>
      <c r="F2122" s="61"/>
    </row>
    <row r="2123" spans="1:6" x14ac:dyDescent="0.25">
      <c r="A2123" s="61"/>
      <c r="B2123" s="61"/>
      <c r="C2123" s="60"/>
      <c r="D2123" s="61"/>
      <c r="E2123" s="60"/>
      <c r="F2123" s="61"/>
    </row>
    <row r="2124" spans="1:6" x14ac:dyDescent="0.25">
      <c r="A2124" s="61"/>
      <c r="B2124" s="61"/>
      <c r="C2124" s="60"/>
      <c r="D2124" s="61"/>
      <c r="E2124" s="60"/>
      <c r="F2124" s="61"/>
    </row>
    <row r="2125" spans="1:6" x14ac:dyDescent="0.25">
      <c r="A2125" s="61"/>
      <c r="B2125" s="61"/>
      <c r="C2125" s="60"/>
      <c r="D2125" s="61"/>
      <c r="E2125" s="60"/>
      <c r="F2125" s="61"/>
    </row>
    <row r="2126" spans="1:6" x14ac:dyDescent="0.25">
      <c r="A2126" s="61"/>
      <c r="B2126" s="61"/>
      <c r="C2126" s="60"/>
      <c r="D2126" s="61"/>
      <c r="E2126" s="60"/>
      <c r="F2126" s="61"/>
    </row>
    <row r="2127" spans="1:6" x14ac:dyDescent="0.25">
      <c r="A2127" s="61"/>
      <c r="B2127" s="61"/>
      <c r="C2127" s="60"/>
      <c r="D2127" s="61"/>
      <c r="E2127" s="60"/>
      <c r="F2127" s="61"/>
    </row>
    <row r="2128" spans="1:6" x14ac:dyDescent="0.25">
      <c r="A2128" s="61"/>
      <c r="B2128" s="61"/>
      <c r="C2128" s="60"/>
      <c r="D2128" s="61"/>
      <c r="E2128" s="60"/>
      <c r="F2128" s="61"/>
    </row>
    <row r="2129" spans="1:6" x14ac:dyDescent="0.25">
      <c r="A2129" s="61"/>
      <c r="B2129" s="61"/>
      <c r="C2129" s="60"/>
      <c r="D2129" s="61"/>
      <c r="E2129" s="60"/>
      <c r="F2129" s="61"/>
    </row>
    <row r="2130" spans="1:6" x14ac:dyDescent="0.25">
      <c r="A2130" s="61"/>
      <c r="B2130" s="61"/>
      <c r="C2130" s="60"/>
      <c r="D2130" s="61"/>
      <c r="E2130" s="60"/>
      <c r="F2130" s="61"/>
    </row>
    <row r="2131" spans="1:6" x14ac:dyDescent="0.25">
      <c r="A2131" s="61"/>
      <c r="B2131" s="61"/>
      <c r="C2131" s="60"/>
      <c r="D2131" s="61"/>
      <c r="E2131" s="60"/>
      <c r="F2131" s="61"/>
    </row>
    <row r="2132" spans="1:6" x14ac:dyDescent="0.25">
      <c r="A2132" s="61"/>
      <c r="B2132" s="61"/>
      <c r="C2132" s="60"/>
      <c r="D2132" s="61"/>
      <c r="E2132" s="60"/>
      <c r="F2132" s="61"/>
    </row>
    <row r="2133" spans="1:6" x14ac:dyDescent="0.25">
      <c r="A2133" s="61"/>
      <c r="B2133" s="61"/>
      <c r="C2133" s="60"/>
      <c r="D2133" s="61"/>
      <c r="E2133" s="60"/>
      <c r="F2133" s="61"/>
    </row>
    <row r="2134" spans="1:6" x14ac:dyDescent="0.25">
      <c r="A2134" s="61"/>
      <c r="B2134" s="61"/>
      <c r="C2134" s="60"/>
      <c r="D2134" s="61"/>
      <c r="E2134" s="60"/>
      <c r="F2134" s="61"/>
    </row>
    <row r="2135" spans="1:6" x14ac:dyDescent="0.25">
      <c r="A2135" s="61"/>
      <c r="B2135" s="61"/>
      <c r="C2135" s="60"/>
      <c r="D2135" s="61"/>
      <c r="E2135" s="60"/>
      <c r="F2135" s="61"/>
    </row>
    <row r="2136" spans="1:6" x14ac:dyDescent="0.25">
      <c r="A2136" s="61"/>
      <c r="B2136" s="61"/>
      <c r="C2136" s="60"/>
      <c r="D2136" s="61"/>
      <c r="E2136" s="60"/>
      <c r="F2136" s="61"/>
    </row>
    <row r="2137" spans="1:6" x14ac:dyDescent="0.25">
      <c r="A2137" s="61"/>
      <c r="B2137" s="61"/>
      <c r="C2137" s="60"/>
      <c r="D2137" s="61"/>
      <c r="E2137" s="60"/>
      <c r="F2137" s="61"/>
    </row>
    <row r="2138" spans="1:6" x14ac:dyDescent="0.25">
      <c r="A2138" s="61"/>
      <c r="B2138" s="61"/>
      <c r="C2138" s="60"/>
      <c r="D2138" s="61"/>
      <c r="E2138" s="60"/>
      <c r="F2138" s="61"/>
    </row>
    <row r="2139" spans="1:6" x14ac:dyDescent="0.25">
      <c r="A2139" s="61"/>
      <c r="B2139" s="61"/>
      <c r="C2139" s="60"/>
      <c r="D2139" s="61"/>
      <c r="E2139" s="60"/>
      <c r="F2139" s="61"/>
    </row>
    <row r="2140" spans="1:6" x14ac:dyDescent="0.25">
      <c r="A2140" s="61"/>
      <c r="B2140" s="61"/>
      <c r="C2140" s="60"/>
      <c r="D2140" s="61"/>
      <c r="E2140" s="60"/>
      <c r="F2140" s="61"/>
    </row>
    <row r="2141" spans="1:6" x14ac:dyDescent="0.25">
      <c r="A2141" s="61"/>
      <c r="B2141" s="61"/>
      <c r="C2141" s="60"/>
      <c r="D2141" s="61"/>
      <c r="E2141" s="60"/>
      <c r="F2141" s="61"/>
    </row>
    <row r="2142" spans="1:6" x14ac:dyDescent="0.25">
      <c r="A2142" s="61"/>
      <c r="B2142" s="61"/>
      <c r="C2142" s="60"/>
      <c r="D2142" s="61"/>
      <c r="E2142" s="60"/>
      <c r="F2142" s="61"/>
    </row>
    <row r="2143" spans="1:6" x14ac:dyDescent="0.25">
      <c r="A2143" s="61"/>
      <c r="B2143" s="61"/>
      <c r="C2143" s="60"/>
      <c r="D2143" s="61"/>
      <c r="E2143" s="60"/>
      <c r="F2143" s="61"/>
    </row>
    <row r="2144" spans="1:6" x14ac:dyDescent="0.25">
      <c r="A2144" s="61"/>
      <c r="B2144" s="61"/>
      <c r="C2144" s="60"/>
      <c r="D2144" s="61"/>
      <c r="E2144" s="60"/>
      <c r="F2144" s="61"/>
    </row>
    <row r="2145" spans="1:6" x14ac:dyDescent="0.25">
      <c r="A2145" s="61"/>
      <c r="B2145" s="61"/>
      <c r="C2145" s="60"/>
      <c r="D2145" s="61"/>
      <c r="E2145" s="60"/>
      <c r="F2145" s="61"/>
    </row>
    <row r="2146" spans="1:6" x14ac:dyDescent="0.25">
      <c r="A2146" s="61"/>
      <c r="B2146" s="61"/>
      <c r="C2146" s="60"/>
      <c r="D2146" s="61"/>
      <c r="E2146" s="60"/>
      <c r="F2146" s="61"/>
    </row>
    <row r="2147" spans="1:6" x14ac:dyDescent="0.25">
      <c r="A2147" s="61"/>
      <c r="B2147" s="61"/>
      <c r="C2147" s="60"/>
      <c r="D2147" s="61"/>
      <c r="E2147" s="60"/>
      <c r="F2147" s="61"/>
    </row>
    <row r="2148" spans="1:6" x14ac:dyDescent="0.25">
      <c r="A2148" s="61"/>
      <c r="B2148" s="61"/>
      <c r="C2148" s="60"/>
      <c r="D2148" s="61"/>
      <c r="E2148" s="60"/>
      <c r="F2148" s="61"/>
    </row>
    <row r="2149" spans="1:6" x14ac:dyDescent="0.25">
      <c r="A2149" s="61"/>
      <c r="B2149" s="61"/>
      <c r="C2149" s="60"/>
      <c r="D2149" s="61"/>
      <c r="E2149" s="60"/>
      <c r="F2149" s="61"/>
    </row>
    <row r="2150" spans="1:6" x14ac:dyDescent="0.25">
      <c r="A2150" s="61"/>
      <c r="B2150" s="61"/>
      <c r="C2150" s="60"/>
      <c r="D2150" s="61"/>
      <c r="E2150" s="60"/>
      <c r="F2150" s="61"/>
    </row>
    <row r="2151" spans="1:6" x14ac:dyDescent="0.25">
      <c r="A2151" s="61"/>
      <c r="B2151" s="61"/>
      <c r="C2151" s="60"/>
      <c r="D2151" s="61"/>
      <c r="E2151" s="60"/>
      <c r="F2151" s="61"/>
    </row>
    <row r="2152" spans="1:6" x14ac:dyDescent="0.25">
      <c r="A2152" s="61"/>
      <c r="B2152" s="61"/>
      <c r="C2152" s="60"/>
      <c r="D2152" s="61"/>
      <c r="E2152" s="60"/>
      <c r="F2152" s="61"/>
    </row>
    <row r="2153" spans="1:6" x14ac:dyDescent="0.25">
      <c r="A2153" s="61"/>
      <c r="B2153" s="61"/>
      <c r="C2153" s="60"/>
      <c r="D2153" s="61"/>
      <c r="E2153" s="60"/>
      <c r="F2153" s="61"/>
    </row>
    <row r="2154" spans="1:6" x14ac:dyDescent="0.25">
      <c r="A2154" s="61"/>
      <c r="B2154" s="61"/>
      <c r="C2154" s="60"/>
      <c r="D2154" s="61"/>
      <c r="E2154" s="60"/>
      <c r="F2154" s="61"/>
    </row>
    <row r="2155" spans="1:6" x14ac:dyDescent="0.25">
      <c r="A2155" s="61"/>
      <c r="B2155" s="61"/>
      <c r="C2155" s="60"/>
      <c r="D2155" s="61"/>
      <c r="E2155" s="60"/>
      <c r="F2155" s="61"/>
    </row>
    <row r="2156" spans="1:6" x14ac:dyDescent="0.25">
      <c r="A2156" s="61"/>
      <c r="B2156" s="61"/>
      <c r="C2156" s="60"/>
      <c r="D2156" s="61"/>
      <c r="E2156" s="60"/>
      <c r="F2156" s="61"/>
    </row>
    <row r="2157" spans="1:6" x14ac:dyDescent="0.25">
      <c r="A2157" s="61"/>
      <c r="B2157" s="61"/>
      <c r="C2157" s="60"/>
      <c r="D2157" s="61"/>
      <c r="E2157" s="60"/>
      <c r="F2157" s="61"/>
    </row>
    <row r="2158" spans="1:6" x14ac:dyDescent="0.25">
      <c r="A2158" s="61"/>
      <c r="B2158" s="61"/>
      <c r="C2158" s="60"/>
      <c r="D2158" s="61"/>
      <c r="E2158" s="60"/>
      <c r="F2158" s="61"/>
    </row>
    <row r="2159" spans="1:6" x14ac:dyDescent="0.25">
      <c r="A2159" s="61"/>
      <c r="B2159" s="61"/>
      <c r="C2159" s="60"/>
      <c r="D2159" s="61"/>
      <c r="E2159" s="60"/>
      <c r="F2159" s="61"/>
    </row>
    <row r="2160" spans="1:6" x14ac:dyDescent="0.25">
      <c r="A2160" s="61"/>
      <c r="B2160" s="61"/>
      <c r="C2160" s="60"/>
      <c r="D2160" s="61"/>
      <c r="E2160" s="60"/>
      <c r="F2160" s="61"/>
    </row>
    <row r="2161" spans="1:6" x14ac:dyDescent="0.25">
      <c r="A2161" s="61"/>
      <c r="B2161" s="61"/>
      <c r="C2161" s="60"/>
      <c r="D2161" s="61"/>
      <c r="E2161" s="60"/>
      <c r="F2161" s="61"/>
    </row>
    <row r="2162" spans="1:6" x14ac:dyDescent="0.25">
      <c r="A2162" s="61"/>
      <c r="B2162" s="61"/>
      <c r="C2162" s="60"/>
      <c r="D2162" s="61"/>
      <c r="E2162" s="60"/>
      <c r="F2162" s="61"/>
    </row>
    <row r="2163" spans="1:6" x14ac:dyDescent="0.25">
      <c r="A2163" s="61"/>
      <c r="B2163" s="61"/>
      <c r="C2163" s="60"/>
      <c r="D2163" s="61"/>
      <c r="E2163" s="60"/>
      <c r="F2163" s="61"/>
    </row>
    <row r="2164" spans="1:6" x14ac:dyDescent="0.25">
      <c r="A2164" s="61"/>
      <c r="B2164" s="61"/>
      <c r="C2164" s="60"/>
      <c r="D2164" s="61"/>
      <c r="E2164" s="60"/>
      <c r="F2164" s="61"/>
    </row>
    <row r="2165" spans="1:6" x14ac:dyDescent="0.25">
      <c r="A2165" s="61"/>
      <c r="B2165" s="61"/>
      <c r="C2165" s="60"/>
      <c r="D2165" s="61"/>
      <c r="E2165" s="60"/>
      <c r="F2165" s="61"/>
    </row>
    <row r="2166" spans="1:6" x14ac:dyDescent="0.25">
      <c r="A2166" s="61"/>
      <c r="B2166" s="61"/>
      <c r="C2166" s="60"/>
      <c r="D2166" s="61"/>
      <c r="E2166" s="60"/>
      <c r="F2166" s="61"/>
    </row>
    <row r="2167" spans="1:6" x14ac:dyDescent="0.25">
      <c r="A2167" s="61"/>
      <c r="B2167" s="61"/>
      <c r="C2167" s="60"/>
      <c r="D2167" s="61"/>
      <c r="E2167" s="60"/>
      <c r="F2167" s="61"/>
    </row>
    <row r="2168" spans="1:6" x14ac:dyDescent="0.25">
      <c r="A2168" s="61"/>
      <c r="B2168" s="61"/>
      <c r="C2168" s="60"/>
      <c r="D2168" s="61"/>
      <c r="E2168" s="60"/>
      <c r="F2168" s="61"/>
    </row>
    <row r="2169" spans="1:6" x14ac:dyDescent="0.25">
      <c r="A2169" s="61"/>
      <c r="B2169" s="61"/>
      <c r="C2169" s="60"/>
      <c r="D2169" s="61"/>
      <c r="E2169" s="60"/>
      <c r="F2169" s="61"/>
    </row>
    <row r="2170" spans="1:6" x14ac:dyDescent="0.25">
      <c r="A2170" s="61"/>
      <c r="B2170" s="61"/>
      <c r="C2170" s="60"/>
      <c r="D2170" s="61"/>
      <c r="E2170" s="60"/>
      <c r="F2170" s="61"/>
    </row>
    <row r="2171" spans="1:6" x14ac:dyDescent="0.25">
      <c r="A2171" s="61"/>
      <c r="B2171" s="61"/>
      <c r="C2171" s="60"/>
      <c r="D2171" s="61"/>
      <c r="E2171" s="60"/>
      <c r="F2171" s="61"/>
    </row>
    <row r="2172" spans="1:6" x14ac:dyDescent="0.25">
      <c r="A2172" s="61"/>
      <c r="B2172" s="61"/>
      <c r="C2172" s="60"/>
      <c r="D2172" s="61"/>
      <c r="E2172" s="60"/>
      <c r="F2172" s="61"/>
    </row>
    <row r="2173" spans="1:6" x14ac:dyDescent="0.25">
      <c r="A2173" s="61"/>
      <c r="B2173" s="61"/>
      <c r="C2173" s="60"/>
      <c r="D2173" s="61"/>
      <c r="E2173" s="60"/>
      <c r="F2173" s="61"/>
    </row>
    <row r="2174" spans="1:6" x14ac:dyDescent="0.25">
      <c r="A2174" s="61"/>
      <c r="B2174" s="61"/>
      <c r="C2174" s="60"/>
      <c r="D2174" s="61"/>
      <c r="E2174" s="60"/>
      <c r="F2174" s="61"/>
    </row>
    <row r="2175" spans="1:6" x14ac:dyDescent="0.25">
      <c r="A2175" s="61"/>
      <c r="B2175" s="61"/>
      <c r="C2175" s="60"/>
      <c r="D2175" s="61"/>
      <c r="E2175" s="60"/>
      <c r="F2175" s="61"/>
    </row>
    <row r="2176" spans="1:6" x14ac:dyDescent="0.25">
      <c r="A2176" s="61"/>
      <c r="B2176" s="61"/>
      <c r="C2176" s="60"/>
      <c r="D2176" s="61"/>
      <c r="E2176" s="60"/>
      <c r="F2176" s="61"/>
    </row>
    <row r="2177" spans="1:6" x14ac:dyDescent="0.25">
      <c r="A2177" s="61"/>
      <c r="B2177" s="61"/>
      <c r="C2177" s="60"/>
      <c r="D2177" s="61"/>
      <c r="E2177" s="60"/>
      <c r="F2177" s="61"/>
    </row>
    <row r="2178" spans="1:6" x14ac:dyDescent="0.25">
      <c r="A2178" s="61"/>
      <c r="B2178" s="61"/>
      <c r="C2178" s="60"/>
      <c r="D2178" s="61"/>
      <c r="E2178" s="60"/>
      <c r="F2178" s="61"/>
    </row>
    <row r="2179" spans="1:6" x14ac:dyDescent="0.25">
      <c r="A2179" s="61"/>
      <c r="B2179" s="61"/>
      <c r="C2179" s="60"/>
      <c r="D2179" s="61"/>
      <c r="E2179" s="60"/>
      <c r="F2179" s="61"/>
    </row>
    <row r="2180" spans="1:6" x14ac:dyDescent="0.25">
      <c r="A2180" s="61"/>
      <c r="B2180" s="61"/>
      <c r="C2180" s="60"/>
      <c r="D2180" s="61"/>
      <c r="E2180" s="60"/>
      <c r="F2180" s="61"/>
    </row>
    <row r="2181" spans="1:6" x14ac:dyDescent="0.25">
      <c r="A2181" s="61"/>
      <c r="B2181" s="61"/>
      <c r="C2181" s="60"/>
      <c r="D2181" s="61"/>
      <c r="E2181" s="60"/>
      <c r="F2181" s="61"/>
    </row>
    <row r="2182" spans="1:6" x14ac:dyDescent="0.25">
      <c r="A2182" s="61"/>
      <c r="B2182" s="61"/>
      <c r="C2182" s="60"/>
      <c r="D2182" s="61"/>
      <c r="E2182" s="60"/>
      <c r="F2182" s="61"/>
    </row>
    <row r="2183" spans="1:6" x14ac:dyDescent="0.25">
      <c r="A2183" s="61"/>
      <c r="B2183" s="61"/>
      <c r="C2183" s="60"/>
      <c r="D2183" s="61"/>
      <c r="E2183" s="60"/>
      <c r="F2183" s="61"/>
    </row>
    <row r="2184" spans="1:6" x14ac:dyDescent="0.25">
      <c r="A2184" s="61"/>
      <c r="B2184" s="61"/>
      <c r="C2184" s="60"/>
      <c r="D2184" s="61"/>
      <c r="E2184" s="60"/>
      <c r="F2184" s="61"/>
    </row>
    <row r="2185" spans="1:6" x14ac:dyDescent="0.25">
      <c r="A2185" s="61"/>
      <c r="B2185" s="61"/>
      <c r="C2185" s="60"/>
      <c r="D2185" s="61"/>
      <c r="E2185" s="60"/>
      <c r="F2185" s="61"/>
    </row>
    <row r="2186" spans="1:6" x14ac:dyDescent="0.25">
      <c r="A2186" s="61"/>
      <c r="B2186" s="61"/>
      <c r="C2186" s="60"/>
      <c r="D2186" s="61"/>
      <c r="E2186" s="60"/>
      <c r="F2186" s="61"/>
    </row>
    <row r="2187" spans="1:6" x14ac:dyDescent="0.25">
      <c r="A2187" s="61"/>
      <c r="B2187" s="61"/>
      <c r="C2187" s="60"/>
      <c r="D2187" s="61"/>
      <c r="E2187" s="60"/>
      <c r="F2187" s="61"/>
    </row>
    <row r="2188" spans="1:6" x14ac:dyDescent="0.25">
      <c r="A2188" s="61"/>
      <c r="B2188" s="61"/>
      <c r="C2188" s="60"/>
      <c r="D2188" s="61"/>
      <c r="E2188" s="60"/>
      <c r="F2188" s="61"/>
    </row>
    <row r="2189" spans="1:6" x14ac:dyDescent="0.25">
      <c r="A2189" s="61"/>
      <c r="B2189" s="61"/>
      <c r="C2189" s="60"/>
      <c r="D2189" s="61"/>
      <c r="E2189" s="60"/>
      <c r="F2189" s="61"/>
    </row>
    <row r="2190" spans="1:6" x14ac:dyDescent="0.25">
      <c r="A2190" s="61"/>
      <c r="B2190" s="61"/>
      <c r="C2190" s="60"/>
      <c r="D2190" s="61"/>
      <c r="E2190" s="60"/>
      <c r="F2190" s="61"/>
    </row>
    <row r="2191" spans="1:6" x14ac:dyDescent="0.25">
      <c r="A2191" s="61"/>
      <c r="B2191" s="61"/>
      <c r="C2191" s="60"/>
      <c r="D2191" s="61"/>
      <c r="E2191" s="60"/>
      <c r="F2191" s="61"/>
    </row>
    <row r="2192" spans="1:6" x14ac:dyDescent="0.25">
      <c r="A2192" s="61"/>
      <c r="B2192" s="61"/>
      <c r="C2192" s="60"/>
      <c r="D2192" s="61"/>
      <c r="E2192" s="60"/>
      <c r="F2192" s="61"/>
    </row>
    <row r="2193" spans="1:6" x14ac:dyDescent="0.25">
      <c r="A2193" s="61"/>
      <c r="B2193" s="61"/>
      <c r="C2193" s="60"/>
      <c r="D2193" s="61"/>
      <c r="E2193" s="60"/>
      <c r="F2193" s="61"/>
    </row>
    <row r="2194" spans="1:6" x14ac:dyDescent="0.25">
      <c r="A2194" s="61"/>
      <c r="B2194" s="61"/>
      <c r="C2194" s="60"/>
      <c r="D2194" s="61"/>
      <c r="E2194" s="60"/>
      <c r="F2194" s="61"/>
    </row>
    <row r="2195" spans="1:6" x14ac:dyDescent="0.25">
      <c r="A2195" s="61"/>
      <c r="B2195" s="61"/>
      <c r="C2195" s="60"/>
      <c r="D2195" s="61"/>
      <c r="E2195" s="60"/>
      <c r="F2195" s="61"/>
    </row>
    <row r="2196" spans="1:6" x14ac:dyDescent="0.25">
      <c r="A2196" s="61"/>
      <c r="B2196" s="61"/>
      <c r="C2196" s="60"/>
      <c r="D2196" s="61"/>
      <c r="E2196" s="60"/>
      <c r="F2196" s="61"/>
    </row>
    <row r="2197" spans="1:6" x14ac:dyDescent="0.25">
      <c r="A2197" s="61"/>
      <c r="B2197" s="61"/>
      <c r="C2197" s="60"/>
      <c r="D2197" s="61"/>
      <c r="E2197" s="60"/>
      <c r="F2197" s="61"/>
    </row>
    <row r="2198" spans="1:6" x14ac:dyDescent="0.25">
      <c r="A2198" s="61"/>
      <c r="B2198" s="61"/>
      <c r="C2198" s="60"/>
      <c r="D2198" s="61"/>
      <c r="E2198" s="60"/>
      <c r="F2198" s="61"/>
    </row>
    <row r="2199" spans="1:6" x14ac:dyDescent="0.25">
      <c r="A2199" s="61"/>
      <c r="B2199" s="61"/>
      <c r="C2199" s="60"/>
      <c r="D2199" s="61"/>
      <c r="E2199" s="60"/>
      <c r="F2199" s="61"/>
    </row>
    <row r="2200" spans="1:6" x14ac:dyDescent="0.25">
      <c r="A2200" s="61"/>
      <c r="B2200" s="61"/>
      <c r="C2200" s="60"/>
      <c r="D2200" s="61"/>
      <c r="E2200" s="60"/>
      <c r="F2200" s="61"/>
    </row>
    <row r="2201" spans="1:6" x14ac:dyDescent="0.25">
      <c r="A2201" s="61"/>
      <c r="B2201" s="61"/>
      <c r="C2201" s="60"/>
      <c r="D2201" s="61"/>
      <c r="E2201" s="60"/>
      <c r="F2201" s="61"/>
    </row>
    <row r="2202" spans="1:6" x14ac:dyDescent="0.25">
      <c r="A2202" s="61"/>
      <c r="B2202" s="61"/>
      <c r="C2202" s="60"/>
      <c r="D2202" s="61"/>
      <c r="E2202" s="60"/>
      <c r="F2202" s="61"/>
    </row>
    <row r="2203" spans="1:6" x14ac:dyDescent="0.25">
      <c r="A2203" s="61"/>
      <c r="B2203" s="61"/>
      <c r="C2203" s="60"/>
      <c r="D2203" s="61"/>
      <c r="E2203" s="60"/>
      <c r="F2203" s="61"/>
    </row>
    <row r="2204" spans="1:6" x14ac:dyDescent="0.25">
      <c r="A2204" s="61"/>
      <c r="B2204" s="61"/>
      <c r="C2204" s="60"/>
      <c r="D2204" s="61"/>
      <c r="E2204" s="60"/>
      <c r="F2204" s="61"/>
    </row>
    <row r="2205" spans="1:6" x14ac:dyDescent="0.25">
      <c r="A2205" s="61"/>
      <c r="B2205" s="61"/>
      <c r="C2205" s="60"/>
      <c r="D2205" s="61"/>
      <c r="E2205" s="60"/>
      <c r="F2205" s="61"/>
    </row>
    <row r="2206" spans="1:6" x14ac:dyDescent="0.25">
      <c r="A2206" s="61"/>
      <c r="B2206" s="61"/>
      <c r="C2206" s="60"/>
      <c r="D2206" s="61"/>
      <c r="E2206" s="60"/>
      <c r="F2206" s="61"/>
    </row>
    <row r="2207" spans="1:6" x14ac:dyDescent="0.25">
      <c r="A2207" s="61"/>
      <c r="B2207" s="61"/>
      <c r="C2207" s="60"/>
      <c r="D2207" s="61"/>
      <c r="E2207" s="60"/>
      <c r="F2207" s="61"/>
    </row>
    <row r="2208" spans="1:6" x14ac:dyDescent="0.25">
      <c r="A2208" s="61"/>
      <c r="B2208" s="61"/>
      <c r="C2208" s="60"/>
      <c r="D2208" s="61"/>
      <c r="E2208" s="60"/>
      <c r="F2208" s="61"/>
    </row>
    <row r="2209" spans="1:6" x14ac:dyDescent="0.25">
      <c r="A2209" s="61"/>
      <c r="B2209" s="61"/>
      <c r="C2209" s="60"/>
      <c r="D2209" s="61"/>
      <c r="E2209" s="60"/>
      <c r="F2209" s="61"/>
    </row>
    <row r="2210" spans="1:6" x14ac:dyDescent="0.25">
      <c r="A2210" s="61"/>
      <c r="B2210" s="61"/>
      <c r="C2210" s="60"/>
      <c r="D2210" s="61"/>
      <c r="E2210" s="60"/>
      <c r="F2210" s="61"/>
    </row>
    <row r="2211" spans="1:6" x14ac:dyDescent="0.25">
      <c r="A2211" s="61"/>
      <c r="B2211" s="61"/>
      <c r="C2211" s="60"/>
      <c r="D2211" s="61"/>
      <c r="E2211" s="60"/>
      <c r="F2211" s="61"/>
    </row>
    <row r="2212" spans="1:6" x14ac:dyDescent="0.25">
      <c r="A2212" s="61"/>
      <c r="B2212" s="61"/>
      <c r="C2212" s="60"/>
      <c r="D2212" s="61"/>
      <c r="E2212" s="60"/>
      <c r="F2212" s="61"/>
    </row>
    <row r="2213" spans="1:6" x14ac:dyDescent="0.25">
      <c r="A2213" s="61"/>
      <c r="B2213" s="61"/>
      <c r="C2213" s="60"/>
      <c r="D2213" s="61"/>
      <c r="E2213" s="60"/>
      <c r="F2213" s="61"/>
    </row>
    <row r="2214" spans="1:6" x14ac:dyDescent="0.25">
      <c r="A2214" s="61"/>
      <c r="B2214" s="61"/>
      <c r="C2214" s="60"/>
      <c r="D2214" s="61"/>
      <c r="E2214" s="60"/>
      <c r="F2214" s="61"/>
    </row>
    <row r="2215" spans="1:6" x14ac:dyDescent="0.25">
      <c r="A2215" s="61"/>
      <c r="B2215" s="61"/>
      <c r="C2215" s="60"/>
      <c r="D2215" s="61"/>
      <c r="E2215" s="60"/>
      <c r="F2215" s="61"/>
    </row>
    <row r="2216" spans="1:6" x14ac:dyDescent="0.25">
      <c r="A2216" s="61"/>
      <c r="B2216" s="61"/>
      <c r="C2216" s="60"/>
      <c r="D2216" s="61"/>
      <c r="E2216" s="60"/>
      <c r="F2216" s="61"/>
    </row>
    <row r="2217" spans="1:6" x14ac:dyDescent="0.25">
      <c r="A2217" s="61"/>
      <c r="B2217" s="61"/>
      <c r="C2217" s="60"/>
      <c r="D2217" s="61"/>
      <c r="E2217" s="60"/>
      <c r="F2217" s="61"/>
    </row>
    <row r="2218" spans="1:6" x14ac:dyDescent="0.25">
      <c r="A2218" s="61"/>
      <c r="B2218" s="61"/>
      <c r="C2218" s="60"/>
      <c r="D2218" s="61"/>
      <c r="E2218" s="60"/>
      <c r="F2218" s="61"/>
    </row>
    <row r="2219" spans="1:6" x14ac:dyDescent="0.25">
      <c r="A2219" s="61"/>
      <c r="B2219" s="61"/>
      <c r="C2219" s="60"/>
      <c r="D2219" s="61"/>
      <c r="E2219" s="60"/>
      <c r="F2219" s="61"/>
    </row>
    <row r="2220" spans="1:6" x14ac:dyDescent="0.25">
      <c r="A2220" s="61"/>
      <c r="B2220" s="61"/>
      <c r="C2220" s="60"/>
      <c r="D2220" s="61"/>
      <c r="E2220" s="60"/>
      <c r="F2220" s="61"/>
    </row>
    <row r="2221" spans="1:6" x14ac:dyDescent="0.25">
      <c r="A2221" s="61"/>
      <c r="B2221" s="61"/>
      <c r="C2221" s="60"/>
      <c r="D2221" s="61"/>
      <c r="E2221" s="60"/>
      <c r="F2221" s="61"/>
    </row>
    <row r="2222" spans="1:6" x14ac:dyDescent="0.25">
      <c r="A2222" s="61"/>
      <c r="B2222" s="61"/>
      <c r="C2222" s="60"/>
      <c r="D2222" s="61"/>
      <c r="E2222" s="60"/>
      <c r="F2222" s="61"/>
    </row>
    <row r="2223" spans="1:6" x14ac:dyDescent="0.25">
      <c r="A2223" s="61"/>
      <c r="B2223" s="61"/>
      <c r="C2223" s="60"/>
      <c r="D2223" s="61"/>
      <c r="E2223" s="60"/>
      <c r="F2223" s="61"/>
    </row>
    <row r="2224" spans="1:6" x14ac:dyDescent="0.25">
      <c r="A2224" s="61"/>
      <c r="B2224" s="61"/>
      <c r="C2224" s="60"/>
      <c r="D2224" s="61"/>
      <c r="E2224" s="60"/>
      <c r="F2224" s="61"/>
    </row>
    <row r="2225" spans="1:6" x14ac:dyDescent="0.25">
      <c r="A2225" s="61"/>
      <c r="B2225" s="61"/>
      <c r="C2225" s="60"/>
      <c r="D2225" s="61"/>
      <c r="E2225" s="60"/>
      <c r="F2225" s="61"/>
    </row>
    <row r="2226" spans="1:6" x14ac:dyDescent="0.25">
      <c r="A2226" s="61"/>
      <c r="B2226" s="61"/>
      <c r="C2226" s="60"/>
      <c r="D2226" s="61"/>
      <c r="E2226" s="60"/>
      <c r="F2226" s="61"/>
    </row>
    <row r="2227" spans="1:6" x14ac:dyDescent="0.25">
      <c r="A2227" s="61"/>
      <c r="B2227" s="61"/>
      <c r="C2227" s="60"/>
      <c r="D2227" s="61"/>
      <c r="E2227" s="60"/>
      <c r="F2227" s="61"/>
    </row>
    <row r="2228" spans="1:6" x14ac:dyDescent="0.25">
      <c r="A2228" s="61"/>
      <c r="B2228" s="61"/>
      <c r="C2228" s="60"/>
      <c r="D2228" s="61"/>
      <c r="E2228" s="60"/>
      <c r="F2228" s="61"/>
    </row>
    <row r="2229" spans="1:6" x14ac:dyDescent="0.25">
      <c r="A2229" s="61"/>
      <c r="B2229" s="61"/>
      <c r="C2229" s="60"/>
      <c r="D2229" s="61"/>
      <c r="E2229" s="60"/>
      <c r="F2229" s="61"/>
    </row>
    <row r="2230" spans="1:6" x14ac:dyDescent="0.25">
      <c r="A2230" s="61"/>
      <c r="B2230" s="61"/>
      <c r="C2230" s="60"/>
      <c r="D2230" s="61"/>
      <c r="E2230" s="60"/>
      <c r="F2230" s="61"/>
    </row>
    <row r="2231" spans="1:6" x14ac:dyDescent="0.25">
      <c r="A2231" s="61"/>
      <c r="B2231" s="61"/>
      <c r="C2231" s="60"/>
      <c r="D2231" s="61"/>
      <c r="E2231" s="60"/>
      <c r="F2231" s="61"/>
    </row>
    <row r="2232" spans="1:6" x14ac:dyDescent="0.25">
      <c r="A2232" s="61"/>
      <c r="B2232" s="61"/>
      <c r="C2232" s="60"/>
      <c r="D2232" s="61"/>
      <c r="E2232" s="60"/>
      <c r="F2232" s="61"/>
    </row>
    <row r="2233" spans="1:6" x14ac:dyDescent="0.25">
      <c r="A2233" s="61"/>
      <c r="B2233" s="61"/>
      <c r="C2233" s="60"/>
      <c r="D2233" s="61"/>
      <c r="E2233" s="60"/>
      <c r="F2233" s="61"/>
    </row>
    <row r="2234" spans="1:6" x14ac:dyDescent="0.25">
      <c r="A2234" s="61"/>
      <c r="B2234" s="61"/>
      <c r="C2234" s="60"/>
      <c r="D2234" s="61"/>
      <c r="E2234" s="60"/>
      <c r="F2234" s="61"/>
    </row>
    <row r="2235" spans="1:6" x14ac:dyDescent="0.25">
      <c r="A2235" s="61"/>
      <c r="B2235" s="61"/>
      <c r="C2235" s="60"/>
      <c r="D2235" s="61"/>
      <c r="E2235" s="60"/>
      <c r="F2235" s="61"/>
    </row>
    <row r="2236" spans="1:6" x14ac:dyDescent="0.25">
      <c r="A2236" s="61"/>
      <c r="B2236" s="61"/>
      <c r="C2236" s="60"/>
      <c r="D2236" s="61"/>
      <c r="E2236" s="60"/>
      <c r="F2236" s="61"/>
    </row>
    <row r="2237" spans="1:6" x14ac:dyDescent="0.25">
      <c r="A2237" s="61"/>
      <c r="B2237" s="61"/>
      <c r="C2237" s="60"/>
      <c r="D2237" s="61"/>
      <c r="E2237" s="60"/>
      <c r="F2237" s="61"/>
    </row>
    <row r="2238" spans="1:6" x14ac:dyDescent="0.25">
      <c r="A2238" s="61"/>
      <c r="B2238" s="61"/>
      <c r="C2238" s="60"/>
      <c r="D2238" s="61"/>
      <c r="E2238" s="60"/>
      <c r="F2238" s="61"/>
    </row>
    <row r="2239" spans="1:6" x14ac:dyDescent="0.25">
      <c r="A2239" s="61"/>
      <c r="B2239" s="61"/>
      <c r="C2239" s="60"/>
      <c r="D2239" s="61"/>
      <c r="E2239" s="60"/>
      <c r="F2239" s="61"/>
    </row>
    <row r="2240" spans="1:6" x14ac:dyDescent="0.25">
      <c r="A2240" s="61"/>
      <c r="B2240" s="61"/>
      <c r="C2240" s="60"/>
      <c r="D2240" s="61"/>
      <c r="E2240" s="60"/>
      <c r="F2240" s="61"/>
    </row>
    <row r="2241" spans="1:6" x14ac:dyDescent="0.25">
      <c r="A2241" s="61"/>
      <c r="B2241" s="61"/>
      <c r="C2241" s="60"/>
      <c r="D2241" s="61"/>
      <c r="E2241" s="60"/>
      <c r="F2241" s="61"/>
    </row>
    <row r="2242" spans="1:6" x14ac:dyDescent="0.25">
      <c r="A2242" s="61"/>
      <c r="B2242" s="61"/>
      <c r="C2242" s="60"/>
      <c r="D2242" s="61"/>
      <c r="E2242" s="60"/>
      <c r="F2242" s="61"/>
    </row>
    <row r="2243" spans="1:6" x14ac:dyDescent="0.25">
      <c r="A2243" s="61"/>
      <c r="B2243" s="61"/>
      <c r="C2243" s="60"/>
      <c r="D2243" s="61"/>
      <c r="E2243" s="60"/>
      <c r="F2243" s="61"/>
    </row>
    <row r="2244" spans="1:6" x14ac:dyDescent="0.25">
      <c r="A2244" s="61"/>
      <c r="B2244" s="61"/>
      <c r="C2244" s="60"/>
      <c r="D2244" s="61"/>
      <c r="E2244" s="60"/>
      <c r="F2244" s="61"/>
    </row>
    <row r="2245" spans="1:6" x14ac:dyDescent="0.25">
      <c r="A2245" s="61"/>
      <c r="B2245" s="61"/>
      <c r="C2245" s="60"/>
      <c r="D2245" s="61"/>
      <c r="E2245" s="60"/>
      <c r="F2245" s="61"/>
    </row>
    <row r="2246" spans="1:6" x14ac:dyDescent="0.25">
      <c r="A2246" s="61"/>
      <c r="B2246" s="61"/>
      <c r="C2246" s="60"/>
      <c r="D2246" s="61"/>
      <c r="E2246" s="60"/>
      <c r="F2246" s="61"/>
    </row>
    <row r="2247" spans="1:6" x14ac:dyDescent="0.25">
      <c r="A2247" s="61"/>
      <c r="B2247" s="61"/>
      <c r="C2247" s="60"/>
      <c r="D2247" s="61"/>
      <c r="E2247" s="60"/>
      <c r="F2247" s="61"/>
    </row>
    <row r="2248" spans="1:6" x14ac:dyDescent="0.25">
      <c r="A2248" s="61"/>
      <c r="B2248" s="61"/>
      <c r="C2248" s="60"/>
      <c r="D2248" s="61"/>
      <c r="E2248" s="60"/>
      <c r="F2248" s="61"/>
    </row>
    <row r="2249" spans="1:6" x14ac:dyDescent="0.25">
      <c r="A2249" s="61"/>
      <c r="B2249" s="61"/>
      <c r="C2249" s="60"/>
      <c r="D2249" s="61"/>
      <c r="E2249" s="60"/>
      <c r="F2249" s="61"/>
    </row>
    <row r="2250" spans="1:6" x14ac:dyDescent="0.25">
      <c r="A2250" s="61"/>
      <c r="B2250" s="61"/>
      <c r="C2250" s="60"/>
      <c r="D2250" s="61"/>
      <c r="E2250" s="60"/>
      <c r="F2250" s="61"/>
    </row>
    <row r="2251" spans="1:6" x14ac:dyDescent="0.25">
      <c r="A2251" s="61"/>
      <c r="B2251" s="61"/>
      <c r="C2251" s="60"/>
      <c r="D2251" s="61"/>
      <c r="E2251" s="60"/>
      <c r="F2251" s="61"/>
    </row>
    <row r="2252" spans="1:6" x14ac:dyDescent="0.25">
      <c r="A2252" s="61"/>
      <c r="B2252" s="61"/>
      <c r="C2252" s="60"/>
      <c r="D2252" s="61"/>
      <c r="E2252" s="60"/>
      <c r="F2252" s="61"/>
    </row>
    <row r="2253" spans="1:6" x14ac:dyDescent="0.25">
      <c r="A2253" s="61"/>
      <c r="B2253" s="61"/>
      <c r="C2253" s="60"/>
      <c r="D2253" s="61"/>
      <c r="E2253" s="60"/>
      <c r="F2253" s="61"/>
    </row>
    <row r="2254" spans="1:6" x14ac:dyDescent="0.25">
      <c r="A2254" s="61"/>
      <c r="B2254" s="61"/>
      <c r="C2254" s="60"/>
      <c r="D2254" s="61"/>
      <c r="E2254" s="60"/>
      <c r="F2254" s="61"/>
    </row>
    <row r="2255" spans="1:6" x14ac:dyDescent="0.25">
      <c r="A2255" s="61"/>
      <c r="B2255" s="61"/>
      <c r="C2255" s="60"/>
      <c r="D2255" s="61"/>
      <c r="E2255" s="60"/>
      <c r="F2255" s="61"/>
    </row>
    <row r="2256" spans="1:6" x14ac:dyDescent="0.25">
      <c r="A2256" s="61"/>
      <c r="B2256" s="61"/>
      <c r="C2256" s="60"/>
      <c r="D2256" s="61"/>
      <c r="E2256" s="60"/>
      <c r="F2256" s="61"/>
    </row>
    <row r="2257" spans="1:6" x14ac:dyDescent="0.25">
      <c r="A2257" s="61"/>
      <c r="B2257" s="61"/>
      <c r="C2257" s="60"/>
      <c r="D2257" s="61"/>
      <c r="E2257" s="60"/>
      <c r="F2257" s="61"/>
    </row>
    <row r="2258" spans="1:6" x14ac:dyDescent="0.25">
      <c r="A2258" s="61"/>
      <c r="B2258" s="61"/>
      <c r="C2258" s="60"/>
      <c r="D2258" s="61"/>
      <c r="E2258" s="60"/>
      <c r="F2258" s="61"/>
    </row>
    <row r="2259" spans="1:6" x14ac:dyDescent="0.25">
      <c r="A2259" s="61"/>
      <c r="B2259" s="61"/>
      <c r="C2259" s="60"/>
      <c r="D2259" s="61"/>
      <c r="E2259" s="60"/>
      <c r="F2259" s="61"/>
    </row>
    <row r="2260" spans="1:6" x14ac:dyDescent="0.25">
      <c r="A2260" s="61"/>
      <c r="B2260" s="61"/>
      <c r="C2260" s="60"/>
      <c r="D2260" s="61"/>
      <c r="E2260" s="60"/>
      <c r="F2260" s="61"/>
    </row>
    <row r="2261" spans="1:6" x14ac:dyDescent="0.25">
      <c r="A2261" s="61"/>
      <c r="B2261" s="61"/>
      <c r="C2261" s="60"/>
      <c r="D2261" s="61"/>
      <c r="E2261" s="60"/>
      <c r="F2261" s="61"/>
    </row>
    <row r="2262" spans="1:6" x14ac:dyDescent="0.25">
      <c r="A2262" s="61"/>
      <c r="B2262" s="61"/>
      <c r="C2262" s="60"/>
      <c r="D2262" s="61"/>
      <c r="E2262" s="60"/>
      <c r="F2262" s="61"/>
    </row>
    <row r="2263" spans="1:6" x14ac:dyDescent="0.25">
      <c r="A2263" s="61"/>
      <c r="B2263" s="61"/>
      <c r="C2263" s="60"/>
      <c r="D2263" s="61"/>
      <c r="E2263" s="60"/>
      <c r="F2263" s="61"/>
    </row>
    <row r="2264" spans="1:6" x14ac:dyDescent="0.25">
      <c r="A2264" s="61"/>
      <c r="B2264" s="61"/>
      <c r="C2264" s="60"/>
      <c r="D2264" s="61"/>
      <c r="E2264" s="60"/>
      <c r="F2264" s="61"/>
    </row>
    <row r="2265" spans="1:6" x14ac:dyDescent="0.25">
      <c r="A2265" s="61"/>
      <c r="B2265" s="61"/>
      <c r="C2265" s="60"/>
      <c r="D2265" s="61"/>
      <c r="E2265" s="60"/>
      <c r="F2265" s="61"/>
    </row>
    <row r="2266" spans="1:6" x14ac:dyDescent="0.25">
      <c r="A2266" s="61"/>
      <c r="B2266" s="61"/>
      <c r="C2266" s="60"/>
      <c r="D2266" s="61"/>
      <c r="E2266" s="60"/>
      <c r="F2266" s="61"/>
    </row>
    <row r="2267" spans="1:6" x14ac:dyDescent="0.25">
      <c r="A2267" s="61"/>
      <c r="B2267" s="61"/>
      <c r="C2267" s="60"/>
      <c r="D2267" s="61"/>
      <c r="E2267" s="60"/>
      <c r="F2267" s="61"/>
    </row>
    <row r="2268" spans="1:6" x14ac:dyDescent="0.25">
      <c r="A2268" s="61"/>
      <c r="B2268" s="61"/>
      <c r="C2268" s="60"/>
      <c r="D2268" s="61"/>
      <c r="E2268" s="60"/>
      <c r="F2268" s="61"/>
    </row>
    <row r="2269" spans="1:6" x14ac:dyDescent="0.25">
      <c r="A2269" s="61"/>
      <c r="B2269" s="61"/>
      <c r="C2269" s="60"/>
      <c r="D2269" s="61"/>
      <c r="E2269" s="60"/>
      <c r="F2269" s="61"/>
    </row>
    <row r="2270" spans="1:6" x14ac:dyDescent="0.25">
      <c r="A2270" s="61"/>
      <c r="B2270" s="61"/>
      <c r="C2270" s="60"/>
      <c r="D2270" s="61"/>
      <c r="E2270" s="60"/>
      <c r="F2270" s="61"/>
    </row>
    <row r="2271" spans="1:6" x14ac:dyDescent="0.25">
      <c r="A2271" s="61"/>
      <c r="B2271" s="61"/>
      <c r="C2271" s="60"/>
      <c r="D2271" s="61"/>
      <c r="E2271" s="60"/>
      <c r="F2271" s="61"/>
    </row>
    <row r="2272" spans="1:6" x14ac:dyDescent="0.25">
      <c r="A2272" s="61"/>
      <c r="B2272" s="61"/>
      <c r="C2272" s="60"/>
      <c r="D2272" s="61"/>
      <c r="E2272" s="60"/>
      <c r="F2272" s="61"/>
    </row>
    <row r="2273" spans="1:6" x14ac:dyDescent="0.25">
      <c r="A2273" s="61"/>
      <c r="B2273" s="61"/>
      <c r="C2273" s="60"/>
      <c r="D2273" s="61"/>
      <c r="E2273" s="60"/>
      <c r="F2273" s="61"/>
    </row>
    <row r="2274" spans="1:6" x14ac:dyDescent="0.25">
      <c r="A2274" s="61"/>
      <c r="B2274" s="61"/>
      <c r="C2274" s="60"/>
      <c r="D2274" s="61"/>
      <c r="E2274" s="60"/>
      <c r="F2274" s="61"/>
    </row>
    <row r="2275" spans="1:6" x14ac:dyDescent="0.25">
      <c r="A2275" s="61"/>
      <c r="B2275" s="61"/>
      <c r="C2275" s="60"/>
      <c r="D2275" s="61"/>
      <c r="E2275" s="60"/>
      <c r="F2275" s="61"/>
    </row>
    <row r="2276" spans="1:6" x14ac:dyDescent="0.25">
      <c r="A2276" s="61"/>
      <c r="B2276" s="61"/>
      <c r="C2276" s="60"/>
      <c r="D2276" s="61"/>
      <c r="E2276" s="60"/>
      <c r="F2276" s="61"/>
    </row>
    <row r="2277" spans="1:6" x14ac:dyDescent="0.25">
      <c r="A2277" s="61"/>
      <c r="B2277" s="61"/>
      <c r="C2277" s="60"/>
      <c r="D2277" s="61"/>
      <c r="E2277" s="60"/>
      <c r="F2277" s="61"/>
    </row>
    <row r="2278" spans="1:6" x14ac:dyDescent="0.25">
      <c r="A2278" s="61"/>
      <c r="B2278" s="61"/>
      <c r="C2278" s="60"/>
      <c r="D2278" s="61"/>
      <c r="E2278" s="60"/>
      <c r="F2278" s="61"/>
    </row>
    <row r="2279" spans="1:6" x14ac:dyDescent="0.25">
      <c r="A2279" s="61"/>
      <c r="B2279" s="61"/>
      <c r="C2279" s="60"/>
      <c r="D2279" s="61"/>
      <c r="E2279" s="60"/>
      <c r="F2279" s="61"/>
    </row>
    <row r="2280" spans="1:6" x14ac:dyDescent="0.25">
      <c r="A2280" s="61"/>
      <c r="B2280" s="61"/>
      <c r="C2280" s="60"/>
      <c r="D2280" s="61"/>
      <c r="E2280" s="60"/>
      <c r="F2280" s="61"/>
    </row>
    <row r="2281" spans="1:6" x14ac:dyDescent="0.25">
      <c r="A2281" s="61"/>
      <c r="B2281" s="61"/>
      <c r="C2281" s="60"/>
      <c r="D2281" s="61"/>
      <c r="E2281" s="60"/>
      <c r="F2281" s="61"/>
    </row>
    <row r="2282" spans="1:6" x14ac:dyDescent="0.25">
      <c r="A2282" s="61"/>
      <c r="B2282" s="61"/>
      <c r="C2282" s="60"/>
      <c r="D2282" s="61"/>
      <c r="E2282" s="60"/>
      <c r="F2282" s="61"/>
    </row>
    <row r="2283" spans="1:6" x14ac:dyDescent="0.25">
      <c r="A2283" s="61"/>
      <c r="B2283" s="61"/>
      <c r="C2283" s="60"/>
      <c r="D2283" s="61"/>
      <c r="E2283" s="60"/>
      <c r="F2283" s="61"/>
    </row>
    <row r="2284" spans="1:6" x14ac:dyDescent="0.25">
      <c r="A2284" s="61"/>
      <c r="B2284" s="61"/>
      <c r="C2284" s="60"/>
      <c r="D2284" s="61"/>
      <c r="E2284" s="60"/>
      <c r="F2284" s="61"/>
    </row>
    <row r="2285" spans="1:6" x14ac:dyDescent="0.25">
      <c r="A2285" s="61"/>
      <c r="B2285" s="61"/>
      <c r="C2285" s="60"/>
      <c r="D2285" s="61"/>
      <c r="E2285" s="60"/>
      <c r="F2285" s="61"/>
    </row>
    <row r="2286" spans="1:6" x14ac:dyDescent="0.25">
      <c r="A2286" s="61"/>
      <c r="B2286" s="61"/>
      <c r="C2286" s="60"/>
      <c r="D2286" s="61"/>
      <c r="E2286" s="60"/>
      <c r="F2286" s="61"/>
    </row>
    <row r="2287" spans="1:6" x14ac:dyDescent="0.25">
      <c r="A2287" s="61"/>
      <c r="B2287" s="61"/>
      <c r="C2287" s="60"/>
      <c r="D2287" s="61"/>
      <c r="E2287" s="60"/>
      <c r="F2287" s="61"/>
    </row>
    <row r="2288" spans="1:6" x14ac:dyDescent="0.25">
      <c r="A2288" s="61"/>
      <c r="B2288" s="61"/>
      <c r="C2288" s="60"/>
      <c r="D2288" s="61"/>
      <c r="E2288" s="60"/>
      <c r="F2288" s="61"/>
    </row>
    <row r="2289" spans="1:6" x14ac:dyDescent="0.25">
      <c r="A2289" s="61"/>
      <c r="B2289" s="61"/>
      <c r="C2289" s="60"/>
      <c r="D2289" s="61"/>
      <c r="E2289" s="60"/>
      <c r="F2289" s="61"/>
    </row>
    <row r="2290" spans="1:6" x14ac:dyDescent="0.25">
      <c r="A2290" s="61"/>
      <c r="B2290" s="61"/>
      <c r="C2290" s="60"/>
      <c r="D2290" s="61"/>
      <c r="E2290" s="60"/>
      <c r="F2290" s="61"/>
    </row>
    <row r="2291" spans="1:6" x14ac:dyDescent="0.25">
      <c r="A2291" s="61"/>
      <c r="B2291" s="61"/>
      <c r="C2291" s="60"/>
      <c r="D2291" s="61"/>
      <c r="E2291" s="60"/>
      <c r="F2291" s="61"/>
    </row>
    <row r="2292" spans="1:6" x14ac:dyDescent="0.25">
      <c r="A2292" s="61"/>
      <c r="B2292" s="61"/>
      <c r="C2292" s="60"/>
      <c r="D2292" s="61"/>
      <c r="E2292" s="60"/>
      <c r="F2292" s="61"/>
    </row>
    <row r="2293" spans="1:6" x14ac:dyDescent="0.25">
      <c r="A2293" s="61"/>
      <c r="B2293" s="61"/>
      <c r="C2293" s="60"/>
      <c r="D2293" s="61"/>
      <c r="E2293" s="60"/>
      <c r="F2293" s="61"/>
    </row>
    <row r="2294" spans="1:6" x14ac:dyDescent="0.25">
      <c r="A2294" s="61"/>
      <c r="B2294" s="61"/>
      <c r="C2294" s="60"/>
      <c r="D2294" s="61"/>
      <c r="E2294" s="60"/>
      <c r="F2294" s="61"/>
    </row>
    <row r="2295" spans="1:6" x14ac:dyDescent="0.25">
      <c r="A2295" s="61"/>
      <c r="B2295" s="61"/>
      <c r="C2295" s="60"/>
      <c r="D2295" s="61"/>
      <c r="E2295" s="60"/>
      <c r="F2295" s="61"/>
    </row>
    <row r="2296" spans="1:6" x14ac:dyDescent="0.25">
      <c r="A2296" s="61"/>
      <c r="B2296" s="61"/>
      <c r="C2296" s="60"/>
      <c r="D2296" s="61"/>
      <c r="E2296" s="60"/>
      <c r="F2296" s="61"/>
    </row>
    <row r="2297" spans="1:6" x14ac:dyDescent="0.25">
      <c r="A2297" s="61"/>
      <c r="B2297" s="61"/>
      <c r="C2297" s="60"/>
      <c r="D2297" s="61"/>
      <c r="E2297" s="60"/>
      <c r="F2297" s="61"/>
    </row>
    <row r="2298" spans="1:6" x14ac:dyDescent="0.25">
      <c r="A2298" s="61"/>
      <c r="B2298" s="61"/>
      <c r="C2298" s="60"/>
      <c r="D2298" s="61"/>
      <c r="E2298" s="60"/>
      <c r="F2298" s="61"/>
    </row>
    <row r="2299" spans="1:6" x14ac:dyDescent="0.25">
      <c r="A2299" s="61"/>
      <c r="B2299" s="61"/>
      <c r="C2299" s="60"/>
      <c r="D2299" s="61"/>
      <c r="E2299" s="60"/>
      <c r="F2299" s="61"/>
    </row>
    <row r="2300" spans="1:6" x14ac:dyDescent="0.25">
      <c r="A2300" s="61"/>
      <c r="B2300" s="61"/>
      <c r="C2300" s="60"/>
      <c r="D2300" s="61"/>
      <c r="E2300" s="60"/>
      <c r="F2300" s="61"/>
    </row>
    <row r="2301" spans="1:6" x14ac:dyDescent="0.25">
      <c r="A2301" s="61"/>
      <c r="B2301" s="61"/>
      <c r="C2301" s="60"/>
      <c r="D2301" s="61"/>
      <c r="E2301" s="60"/>
      <c r="F2301" s="61"/>
    </row>
    <row r="2302" spans="1:6" x14ac:dyDescent="0.25">
      <c r="A2302" s="61"/>
      <c r="B2302" s="61"/>
      <c r="C2302" s="60"/>
      <c r="D2302" s="61"/>
      <c r="E2302" s="60"/>
      <c r="F2302" s="61"/>
    </row>
    <row r="2303" spans="1:6" x14ac:dyDescent="0.25">
      <c r="A2303" s="61"/>
      <c r="B2303" s="61"/>
      <c r="C2303" s="60"/>
      <c r="D2303" s="61"/>
      <c r="E2303" s="60"/>
      <c r="F2303" s="61"/>
    </row>
    <row r="2304" spans="1:6" x14ac:dyDescent="0.25">
      <c r="A2304" s="61"/>
      <c r="B2304" s="61"/>
      <c r="C2304" s="60"/>
      <c r="D2304" s="61"/>
      <c r="E2304" s="60"/>
      <c r="F2304" s="61"/>
    </row>
    <row r="2305" spans="1:6" x14ac:dyDescent="0.25">
      <c r="A2305" s="61"/>
      <c r="B2305" s="61"/>
      <c r="C2305" s="60"/>
      <c r="D2305" s="61"/>
      <c r="E2305" s="60"/>
      <c r="F2305" s="61"/>
    </row>
    <row r="2306" spans="1:6" x14ac:dyDescent="0.25">
      <c r="A2306" s="61"/>
      <c r="B2306" s="61"/>
      <c r="C2306" s="60"/>
      <c r="D2306" s="61"/>
      <c r="E2306" s="60"/>
      <c r="F2306" s="61"/>
    </row>
    <row r="2307" spans="1:6" x14ac:dyDescent="0.25">
      <c r="A2307" s="61"/>
      <c r="B2307" s="61"/>
      <c r="C2307" s="60"/>
      <c r="D2307" s="61"/>
      <c r="E2307" s="60"/>
      <c r="F2307" s="61"/>
    </row>
    <row r="2308" spans="1:6" x14ac:dyDescent="0.25">
      <c r="A2308" s="61"/>
      <c r="B2308" s="61"/>
      <c r="C2308" s="60"/>
      <c r="D2308" s="61"/>
      <c r="E2308" s="60"/>
      <c r="F2308" s="61"/>
    </row>
    <row r="2309" spans="1:6" x14ac:dyDescent="0.25">
      <c r="A2309" s="61"/>
      <c r="B2309" s="61"/>
      <c r="C2309" s="60"/>
      <c r="D2309" s="61"/>
      <c r="E2309" s="60"/>
      <c r="F2309" s="61"/>
    </row>
    <row r="2310" spans="1:6" x14ac:dyDescent="0.25">
      <c r="A2310" s="61"/>
      <c r="B2310" s="61"/>
      <c r="C2310" s="60"/>
      <c r="D2310" s="61"/>
      <c r="E2310" s="60"/>
      <c r="F2310" s="61"/>
    </row>
    <row r="2311" spans="1:6" x14ac:dyDescent="0.25">
      <c r="A2311" s="61"/>
      <c r="B2311" s="61"/>
      <c r="C2311" s="60"/>
      <c r="D2311" s="61"/>
      <c r="E2311" s="60"/>
      <c r="F2311" s="61"/>
    </row>
    <row r="2312" spans="1:6" x14ac:dyDescent="0.25">
      <c r="A2312" s="61"/>
      <c r="B2312" s="61"/>
      <c r="C2312" s="60"/>
      <c r="D2312" s="61"/>
      <c r="E2312" s="60"/>
      <c r="F2312" s="61"/>
    </row>
    <row r="2313" spans="1:6" x14ac:dyDescent="0.25">
      <c r="A2313" s="61"/>
      <c r="B2313" s="61"/>
      <c r="C2313" s="60"/>
      <c r="D2313" s="61"/>
      <c r="E2313" s="60"/>
      <c r="F2313" s="61"/>
    </row>
    <row r="2314" spans="1:6" x14ac:dyDescent="0.25">
      <c r="A2314" s="61"/>
      <c r="B2314" s="61"/>
      <c r="C2314" s="60"/>
      <c r="D2314" s="61"/>
      <c r="E2314" s="60"/>
      <c r="F2314" s="61"/>
    </row>
    <row r="2315" spans="1:6" x14ac:dyDescent="0.25">
      <c r="A2315" s="61"/>
      <c r="B2315" s="61"/>
      <c r="C2315" s="60"/>
      <c r="D2315" s="61"/>
      <c r="E2315" s="60"/>
      <c r="F2315" s="61"/>
    </row>
    <row r="2316" spans="1:6" x14ac:dyDescent="0.25">
      <c r="A2316" s="61"/>
      <c r="B2316" s="61"/>
      <c r="C2316" s="60"/>
      <c r="D2316" s="61"/>
      <c r="E2316" s="60"/>
      <c r="F2316" s="61"/>
    </row>
    <row r="2317" spans="1:6" x14ac:dyDescent="0.25">
      <c r="A2317" s="61"/>
      <c r="B2317" s="61"/>
      <c r="C2317" s="60"/>
      <c r="D2317" s="61"/>
      <c r="E2317" s="60"/>
      <c r="F2317" s="61"/>
    </row>
    <row r="2318" spans="1:6" x14ac:dyDescent="0.25">
      <c r="A2318" s="61"/>
      <c r="B2318" s="61"/>
      <c r="C2318" s="60"/>
      <c r="D2318" s="61"/>
      <c r="E2318" s="60"/>
      <c r="F2318" s="61"/>
    </row>
    <row r="2319" spans="1:6" x14ac:dyDescent="0.25">
      <c r="A2319" s="61"/>
      <c r="B2319" s="61"/>
      <c r="C2319" s="60"/>
      <c r="D2319" s="61"/>
      <c r="E2319" s="60"/>
      <c r="F2319" s="61"/>
    </row>
    <row r="2320" spans="1:6" x14ac:dyDescent="0.25">
      <c r="A2320" s="61"/>
      <c r="B2320" s="61"/>
      <c r="C2320" s="60"/>
      <c r="D2320" s="61"/>
      <c r="E2320" s="60"/>
      <c r="F2320" s="61"/>
    </row>
    <row r="2321" spans="1:6" x14ac:dyDescent="0.25">
      <c r="A2321" s="61"/>
      <c r="B2321" s="61"/>
      <c r="C2321" s="60"/>
      <c r="D2321" s="61"/>
      <c r="E2321" s="60"/>
      <c r="F2321" s="61"/>
    </row>
    <row r="2322" spans="1:6" x14ac:dyDescent="0.25">
      <c r="A2322" s="61"/>
      <c r="B2322" s="61"/>
      <c r="C2322" s="60"/>
      <c r="D2322" s="61"/>
      <c r="E2322" s="60"/>
      <c r="F2322" s="61"/>
    </row>
    <row r="2323" spans="1:6" x14ac:dyDescent="0.25">
      <c r="A2323" s="61"/>
      <c r="B2323" s="61"/>
      <c r="C2323" s="60"/>
      <c r="D2323" s="61"/>
      <c r="E2323" s="60"/>
      <c r="F2323" s="61"/>
    </row>
    <row r="2324" spans="1:6" x14ac:dyDescent="0.25">
      <c r="A2324" s="61"/>
      <c r="B2324" s="61"/>
      <c r="C2324" s="60"/>
      <c r="D2324" s="61"/>
      <c r="E2324" s="60"/>
      <c r="F2324" s="61"/>
    </row>
    <row r="2325" spans="1:6" x14ac:dyDescent="0.25">
      <c r="A2325" s="61"/>
      <c r="B2325" s="61"/>
      <c r="C2325" s="60"/>
      <c r="D2325" s="61"/>
      <c r="E2325" s="60"/>
      <c r="F2325" s="61"/>
    </row>
    <row r="2326" spans="1:6" x14ac:dyDescent="0.25">
      <c r="A2326" s="61"/>
      <c r="B2326" s="61"/>
      <c r="C2326" s="60"/>
      <c r="D2326" s="61"/>
      <c r="E2326" s="60"/>
      <c r="F2326" s="61"/>
    </row>
    <row r="2327" spans="1:6" x14ac:dyDescent="0.25">
      <c r="A2327" s="61"/>
      <c r="B2327" s="61"/>
      <c r="C2327" s="60"/>
      <c r="D2327" s="61"/>
      <c r="E2327" s="60"/>
      <c r="F2327" s="61"/>
    </row>
    <row r="2328" spans="1:6" x14ac:dyDescent="0.25">
      <c r="A2328" s="61"/>
      <c r="B2328" s="61"/>
      <c r="C2328" s="60"/>
      <c r="D2328" s="61"/>
      <c r="E2328" s="60"/>
      <c r="F2328" s="61"/>
    </row>
    <row r="2329" spans="1:6" x14ac:dyDescent="0.25">
      <c r="A2329" s="61"/>
      <c r="B2329" s="61"/>
      <c r="C2329" s="60"/>
      <c r="D2329" s="61"/>
      <c r="E2329" s="60"/>
      <c r="F2329" s="61"/>
    </row>
    <row r="2330" spans="1:6" x14ac:dyDescent="0.25">
      <c r="A2330" s="61"/>
      <c r="B2330" s="61"/>
      <c r="C2330" s="60"/>
      <c r="D2330" s="61"/>
      <c r="E2330" s="60"/>
      <c r="F2330" s="61"/>
    </row>
    <row r="2331" spans="1:6" x14ac:dyDescent="0.25">
      <c r="A2331" s="61"/>
      <c r="B2331" s="61"/>
      <c r="C2331" s="60"/>
      <c r="D2331" s="61"/>
      <c r="E2331" s="60"/>
      <c r="F2331" s="61"/>
    </row>
    <row r="2332" spans="1:6" x14ac:dyDescent="0.25">
      <c r="A2332" s="61"/>
      <c r="B2332" s="61"/>
      <c r="C2332" s="60"/>
      <c r="D2332" s="61"/>
      <c r="E2332" s="60"/>
      <c r="F2332" s="61"/>
    </row>
    <row r="2333" spans="1:6" x14ac:dyDescent="0.25">
      <c r="A2333" s="61"/>
      <c r="B2333" s="61"/>
      <c r="C2333" s="60"/>
      <c r="D2333" s="61"/>
      <c r="E2333" s="60"/>
      <c r="F2333" s="61"/>
    </row>
    <row r="2334" spans="1:6" x14ac:dyDescent="0.25">
      <c r="A2334" s="61"/>
      <c r="B2334" s="61"/>
      <c r="C2334" s="60"/>
      <c r="D2334" s="61"/>
      <c r="E2334" s="60"/>
      <c r="F2334" s="61"/>
    </row>
    <row r="2335" spans="1:6" x14ac:dyDescent="0.25">
      <c r="A2335" s="61"/>
      <c r="B2335" s="61"/>
      <c r="C2335" s="60"/>
      <c r="D2335" s="61"/>
      <c r="E2335" s="60"/>
      <c r="F2335" s="61"/>
    </row>
    <row r="2336" spans="1:6" x14ac:dyDescent="0.25">
      <c r="A2336" s="61"/>
      <c r="B2336" s="61"/>
      <c r="C2336" s="60"/>
      <c r="D2336" s="61"/>
      <c r="E2336" s="60"/>
      <c r="F2336" s="61"/>
    </row>
    <row r="2337" spans="1:6" x14ac:dyDescent="0.25">
      <c r="A2337" s="61"/>
      <c r="B2337" s="61"/>
      <c r="C2337" s="60"/>
      <c r="D2337" s="61"/>
      <c r="E2337" s="60"/>
      <c r="F2337" s="61"/>
    </row>
    <row r="2338" spans="1:6" x14ac:dyDescent="0.25">
      <c r="A2338" s="61"/>
      <c r="B2338" s="61"/>
      <c r="C2338" s="60"/>
      <c r="D2338" s="61"/>
      <c r="E2338" s="60"/>
      <c r="F2338" s="61"/>
    </row>
    <row r="2339" spans="1:6" x14ac:dyDescent="0.25">
      <c r="A2339" s="61"/>
      <c r="B2339" s="61"/>
      <c r="C2339" s="60"/>
      <c r="D2339" s="61"/>
      <c r="E2339" s="60"/>
      <c r="F2339" s="61"/>
    </row>
    <row r="2340" spans="1:6" x14ac:dyDescent="0.25">
      <c r="A2340" s="61"/>
      <c r="B2340" s="61"/>
      <c r="C2340" s="60"/>
      <c r="D2340" s="61"/>
      <c r="E2340" s="60"/>
      <c r="F2340" s="61"/>
    </row>
    <row r="2341" spans="1:6" x14ac:dyDescent="0.25">
      <c r="A2341" s="4"/>
      <c r="B2341" s="4"/>
      <c r="C2341" s="50"/>
      <c r="D2341" s="4"/>
      <c r="E2341" s="50"/>
      <c r="F2341" s="4"/>
    </row>
    <row r="2342" spans="1:6" x14ac:dyDescent="0.25">
      <c r="A2342" s="4"/>
      <c r="B2342" s="4"/>
      <c r="C2342" s="50"/>
      <c r="D2342" s="4"/>
      <c r="E2342" s="50"/>
      <c r="F2342" s="4"/>
    </row>
    <row r="2343" spans="1:6" x14ac:dyDescent="0.25">
      <c r="A2343" s="4"/>
      <c r="B2343" s="4"/>
      <c r="C2343" s="50"/>
      <c r="D2343" s="4"/>
      <c r="E2343" s="50"/>
      <c r="F2343" s="4"/>
    </row>
    <row r="2344" spans="1:6" x14ac:dyDescent="0.25">
      <c r="A2344" s="4"/>
      <c r="B2344" s="4"/>
      <c r="C2344" s="50"/>
      <c r="D2344" s="4"/>
      <c r="E2344" s="50"/>
      <c r="F2344" s="4"/>
    </row>
    <row r="2345" spans="1:6" x14ac:dyDescent="0.25">
      <c r="A2345" s="4"/>
      <c r="B2345" s="4"/>
      <c r="C2345" s="50"/>
      <c r="D2345" s="4"/>
      <c r="E2345" s="50"/>
      <c r="F2345" s="4"/>
    </row>
    <row r="2346" spans="1:6" x14ac:dyDescent="0.25">
      <c r="A2346" s="4"/>
      <c r="B2346" s="4"/>
      <c r="C2346" s="50"/>
      <c r="D2346" s="4"/>
      <c r="E2346" s="50"/>
      <c r="F2346" s="4"/>
    </row>
    <row r="2347" spans="1:6" x14ac:dyDescent="0.25">
      <c r="A2347" s="4"/>
      <c r="B2347" s="4"/>
      <c r="C2347" s="50"/>
      <c r="D2347" s="4"/>
      <c r="E2347" s="50"/>
      <c r="F2347" s="4"/>
    </row>
    <row r="2348" spans="1:6" x14ac:dyDescent="0.25">
      <c r="A2348" s="4"/>
      <c r="B2348" s="4"/>
      <c r="C2348" s="50"/>
      <c r="D2348" s="4"/>
      <c r="E2348" s="50"/>
      <c r="F2348" s="4"/>
    </row>
    <row r="2349" spans="1:6" x14ac:dyDescent="0.25">
      <c r="A2349" s="4"/>
      <c r="B2349" s="4"/>
      <c r="C2349" s="50"/>
      <c r="D2349" s="4"/>
      <c r="E2349" s="50"/>
      <c r="F2349" s="4"/>
    </row>
    <row r="2350" spans="1:6" x14ac:dyDescent="0.25">
      <c r="A2350" s="4"/>
      <c r="B2350" s="4"/>
      <c r="C2350" s="50"/>
      <c r="D2350" s="4"/>
      <c r="E2350" s="50"/>
      <c r="F2350" s="4"/>
    </row>
    <row r="2351" spans="1:6" x14ac:dyDescent="0.25">
      <c r="A2351" s="4"/>
      <c r="B2351" s="4"/>
      <c r="C2351" s="50"/>
      <c r="D2351" s="4"/>
      <c r="E2351" s="50"/>
      <c r="F2351" s="4"/>
    </row>
    <row r="2352" spans="1:6" x14ac:dyDescent="0.25">
      <c r="A2352" s="4"/>
      <c r="B2352" s="4"/>
      <c r="C2352" s="50"/>
      <c r="D2352" s="4"/>
      <c r="E2352" s="50"/>
      <c r="F2352" s="4"/>
    </row>
    <row r="2353" spans="1:6" x14ac:dyDescent="0.25">
      <c r="A2353" s="4"/>
      <c r="B2353" s="4"/>
      <c r="C2353" s="50"/>
      <c r="D2353" s="4"/>
      <c r="E2353" s="50"/>
      <c r="F2353" s="4"/>
    </row>
    <row r="2354" spans="1:6" x14ac:dyDescent="0.25">
      <c r="A2354" s="4"/>
      <c r="B2354" s="4"/>
      <c r="C2354" s="50"/>
      <c r="D2354" s="4"/>
      <c r="E2354" s="50"/>
      <c r="F2354" s="4"/>
    </row>
    <row r="2355" spans="1:6" x14ac:dyDescent="0.25">
      <c r="A2355" s="4"/>
      <c r="B2355" s="4"/>
      <c r="C2355" s="50"/>
      <c r="D2355" s="4"/>
      <c r="E2355" s="50"/>
      <c r="F2355" s="4"/>
    </row>
    <row r="2356" spans="1:6" x14ac:dyDescent="0.25">
      <c r="A2356" s="4"/>
      <c r="B2356" s="4"/>
      <c r="C2356" s="50"/>
      <c r="D2356" s="4"/>
      <c r="E2356" s="50"/>
      <c r="F2356" s="4"/>
    </row>
    <row r="2357" spans="1:6" x14ac:dyDescent="0.25">
      <c r="A2357" s="4"/>
      <c r="B2357" s="4"/>
      <c r="C2357" s="50"/>
      <c r="D2357" s="4"/>
      <c r="E2357" s="50"/>
      <c r="F2357" s="4"/>
    </row>
    <row r="2358" spans="1:6" x14ac:dyDescent="0.25">
      <c r="A2358" s="4"/>
      <c r="B2358" s="4"/>
      <c r="C2358" s="50"/>
      <c r="D2358" s="4"/>
      <c r="E2358" s="50"/>
      <c r="F2358" s="4"/>
    </row>
    <row r="2359" spans="1:6" x14ac:dyDescent="0.25">
      <c r="A2359" s="4"/>
      <c r="B2359" s="4"/>
      <c r="C2359" s="50"/>
      <c r="D2359" s="4"/>
      <c r="E2359" s="50"/>
      <c r="F2359" s="4"/>
    </row>
    <row r="2360" spans="1:6" x14ac:dyDescent="0.25">
      <c r="A2360" s="4"/>
      <c r="B2360" s="4"/>
      <c r="C2360" s="50"/>
      <c r="D2360" s="4"/>
      <c r="E2360" s="50"/>
      <c r="F2360" s="4"/>
    </row>
    <row r="2361" spans="1:6" x14ac:dyDescent="0.25">
      <c r="A2361" s="4"/>
      <c r="B2361" s="4"/>
      <c r="C2361" s="50"/>
      <c r="D2361" s="4"/>
      <c r="E2361" s="50"/>
      <c r="F2361" s="4"/>
    </row>
    <row r="2362" spans="1:6" x14ac:dyDescent="0.25">
      <c r="A2362" s="4"/>
      <c r="B2362" s="4"/>
      <c r="C2362" s="50"/>
      <c r="D2362" s="4"/>
      <c r="E2362" s="50"/>
      <c r="F2362" s="4"/>
    </row>
    <row r="2363" spans="1:6" x14ac:dyDescent="0.25">
      <c r="A2363" s="4"/>
      <c r="B2363" s="4"/>
      <c r="C2363" s="50"/>
      <c r="D2363" s="4"/>
      <c r="E2363" s="50"/>
      <c r="F2363" s="4"/>
    </row>
    <row r="2364" spans="1:6" x14ac:dyDescent="0.25">
      <c r="A2364" s="4"/>
      <c r="B2364" s="4"/>
      <c r="C2364" s="50"/>
      <c r="D2364" s="4"/>
      <c r="E2364" s="50"/>
      <c r="F2364" s="4"/>
    </row>
    <row r="2365" spans="1:6" x14ac:dyDescent="0.25">
      <c r="A2365" s="4"/>
      <c r="B2365" s="4"/>
      <c r="C2365" s="50"/>
      <c r="D2365" s="4"/>
      <c r="E2365" s="50"/>
      <c r="F2365" s="4"/>
    </row>
    <row r="2366" spans="1:6" x14ac:dyDescent="0.25">
      <c r="A2366" s="4"/>
      <c r="B2366" s="4"/>
      <c r="C2366" s="50"/>
      <c r="D2366" s="4"/>
      <c r="E2366" s="50"/>
      <c r="F2366" s="4"/>
    </row>
    <row r="2367" spans="1:6" x14ac:dyDescent="0.25">
      <c r="A2367" s="4"/>
      <c r="B2367" s="4"/>
      <c r="C2367" s="50"/>
      <c r="D2367" s="4"/>
      <c r="E2367" s="50"/>
      <c r="F2367" s="4"/>
    </row>
    <row r="2368" spans="1:6" x14ac:dyDescent="0.25">
      <c r="A2368" s="4"/>
      <c r="B2368" s="4"/>
      <c r="C2368" s="50"/>
      <c r="D2368" s="4"/>
      <c r="E2368" s="50"/>
      <c r="F2368" s="4"/>
    </row>
    <row r="2369" spans="1:6" x14ac:dyDescent="0.25">
      <c r="A2369" s="4"/>
      <c r="B2369" s="4"/>
      <c r="C2369" s="50"/>
      <c r="D2369" s="4"/>
      <c r="E2369" s="50"/>
      <c r="F2369" s="4"/>
    </row>
    <row r="2370" spans="1:6" x14ac:dyDescent="0.25">
      <c r="A2370" s="4"/>
      <c r="B2370" s="4"/>
      <c r="C2370" s="50"/>
      <c r="D2370" s="4"/>
      <c r="E2370" s="50"/>
      <c r="F2370" s="4"/>
    </row>
    <row r="2371" spans="1:6" x14ac:dyDescent="0.25">
      <c r="A2371" s="4"/>
      <c r="B2371" s="4"/>
      <c r="C2371" s="50"/>
      <c r="D2371" s="4"/>
      <c r="E2371" s="50"/>
      <c r="F2371" s="4"/>
    </row>
    <row r="2372" spans="1:6" x14ac:dyDescent="0.25">
      <c r="A2372" s="4"/>
      <c r="B2372" s="4"/>
      <c r="C2372" s="50"/>
      <c r="D2372" s="4"/>
      <c r="E2372" s="50"/>
      <c r="F2372" s="4"/>
    </row>
    <row r="2373" spans="1:6" x14ac:dyDescent="0.25">
      <c r="A2373" s="4"/>
      <c r="B2373" s="4"/>
      <c r="C2373" s="50"/>
      <c r="D2373" s="4"/>
      <c r="E2373" s="50"/>
      <c r="F2373" s="4"/>
    </row>
    <row r="2374" spans="1:6" x14ac:dyDescent="0.25">
      <c r="A2374" s="4"/>
      <c r="B2374" s="4"/>
      <c r="C2374" s="50"/>
      <c r="D2374" s="4"/>
      <c r="E2374" s="50"/>
      <c r="F2374" s="4"/>
    </row>
    <row r="2375" spans="1:6" x14ac:dyDescent="0.25">
      <c r="A2375" s="4"/>
      <c r="B2375" s="4"/>
      <c r="C2375" s="50"/>
      <c r="D2375" s="4"/>
      <c r="E2375" s="50"/>
      <c r="F2375" s="4"/>
    </row>
    <row r="2376" spans="1:6" x14ac:dyDescent="0.25">
      <c r="A2376" s="4"/>
      <c r="B2376" s="4"/>
      <c r="C2376" s="50"/>
      <c r="D2376" s="4"/>
      <c r="E2376" s="50"/>
      <c r="F2376" s="4"/>
    </row>
    <row r="2377" spans="1:6" x14ac:dyDescent="0.25">
      <c r="A2377" s="4"/>
      <c r="B2377" s="4"/>
      <c r="C2377" s="50"/>
      <c r="D2377" s="4"/>
      <c r="E2377" s="50"/>
      <c r="F2377" s="4"/>
    </row>
    <row r="2378" spans="1:6" x14ac:dyDescent="0.25">
      <c r="A2378" s="4"/>
      <c r="B2378" s="4"/>
      <c r="C2378" s="50"/>
      <c r="D2378" s="4"/>
      <c r="E2378" s="50"/>
      <c r="F2378" s="4"/>
    </row>
    <row r="2379" spans="1:6" x14ac:dyDescent="0.25">
      <c r="A2379" s="4"/>
      <c r="B2379" s="4"/>
      <c r="C2379" s="50"/>
      <c r="D2379" s="4"/>
      <c r="E2379" s="50"/>
      <c r="F2379" s="4"/>
    </row>
    <row r="2380" spans="1:6" x14ac:dyDescent="0.25">
      <c r="A2380" s="4"/>
      <c r="B2380" s="4"/>
      <c r="C2380" s="50"/>
      <c r="D2380" s="4"/>
      <c r="E2380" s="50"/>
      <c r="F2380" s="4"/>
    </row>
    <row r="2381" spans="1:6" x14ac:dyDescent="0.25">
      <c r="A2381" s="4"/>
      <c r="B2381" s="4"/>
      <c r="C2381" s="50"/>
      <c r="D2381" s="4"/>
      <c r="E2381" s="50"/>
      <c r="F2381" s="4"/>
    </row>
    <row r="2382" spans="1:6" x14ac:dyDescent="0.25">
      <c r="A2382" s="4"/>
      <c r="B2382" s="4"/>
      <c r="C2382" s="50"/>
      <c r="D2382" s="4"/>
      <c r="E2382" s="50"/>
      <c r="F2382" s="4"/>
    </row>
    <row r="2383" spans="1:6" x14ac:dyDescent="0.25">
      <c r="A2383" s="4"/>
      <c r="B2383" s="4"/>
      <c r="C2383" s="50"/>
      <c r="D2383" s="4"/>
      <c r="E2383" s="50"/>
      <c r="F2383" s="4"/>
    </row>
    <row r="2384" spans="1:6" x14ac:dyDescent="0.25">
      <c r="A2384" s="4"/>
      <c r="B2384" s="4"/>
      <c r="C2384" s="50"/>
      <c r="D2384" s="4"/>
      <c r="E2384" s="50"/>
      <c r="F2384" s="4"/>
    </row>
    <row r="2385" spans="1:6" x14ac:dyDescent="0.25">
      <c r="A2385" s="4"/>
      <c r="B2385" s="4"/>
      <c r="C2385" s="50"/>
      <c r="D2385" s="4"/>
      <c r="E2385" s="50"/>
      <c r="F2385" s="4"/>
    </row>
    <row r="2386" spans="1:6" x14ac:dyDescent="0.25">
      <c r="A2386" s="4"/>
      <c r="B2386" s="4"/>
      <c r="C2386" s="50"/>
      <c r="D2386" s="4"/>
      <c r="E2386" s="50"/>
      <c r="F2386" s="4"/>
    </row>
    <row r="2387" spans="1:6" x14ac:dyDescent="0.25">
      <c r="A2387" s="4"/>
      <c r="B2387" s="4"/>
      <c r="C2387" s="50"/>
      <c r="D2387" s="4"/>
      <c r="E2387" s="50"/>
      <c r="F2387" s="4"/>
    </row>
    <row r="2388" spans="1:6" x14ac:dyDescent="0.25">
      <c r="A2388" s="4"/>
      <c r="B2388" s="4"/>
      <c r="C2388" s="50"/>
      <c r="D2388" s="4"/>
      <c r="E2388" s="50"/>
      <c r="F2388" s="4"/>
    </row>
    <row r="2389" spans="1:6" x14ac:dyDescent="0.25">
      <c r="A2389" s="4"/>
      <c r="B2389" s="4"/>
      <c r="C2389" s="50"/>
      <c r="D2389" s="4"/>
      <c r="E2389" s="50"/>
      <c r="F2389" s="4"/>
    </row>
    <row r="2390" spans="1:6" x14ac:dyDescent="0.25">
      <c r="A2390" s="4"/>
      <c r="B2390" s="4"/>
      <c r="C2390" s="50"/>
      <c r="D2390" s="4"/>
      <c r="E2390" s="50"/>
      <c r="F2390" s="4"/>
    </row>
    <row r="2391" spans="1:6" x14ac:dyDescent="0.25">
      <c r="A2391" s="4"/>
      <c r="B2391" s="4"/>
      <c r="C2391" s="50"/>
      <c r="D2391" s="4"/>
      <c r="E2391" s="50"/>
      <c r="F2391" s="4"/>
    </row>
    <row r="2392" spans="1:6" x14ac:dyDescent="0.25">
      <c r="A2392" s="4"/>
      <c r="B2392" s="4"/>
      <c r="C2392" s="50"/>
      <c r="D2392" s="4"/>
      <c r="E2392" s="50"/>
      <c r="F2392" s="4"/>
    </row>
    <row r="2393" spans="1:6" x14ac:dyDescent="0.25">
      <c r="A2393" s="4"/>
      <c r="B2393" s="4"/>
      <c r="C2393" s="50"/>
      <c r="D2393" s="4"/>
      <c r="E2393" s="50"/>
      <c r="F2393" s="4"/>
    </row>
    <row r="2394" spans="1:6" x14ac:dyDescent="0.25">
      <c r="A2394" s="4"/>
      <c r="B2394" s="4"/>
      <c r="C2394" s="50"/>
      <c r="D2394" s="4"/>
      <c r="E2394" s="50"/>
      <c r="F2394" s="4"/>
    </row>
    <row r="2395" spans="1:6" x14ac:dyDescent="0.25">
      <c r="A2395" s="4"/>
      <c r="B2395" s="4"/>
      <c r="C2395" s="50"/>
      <c r="D2395" s="4"/>
      <c r="E2395" s="50"/>
      <c r="F2395" s="4"/>
    </row>
    <row r="2396" spans="1:6" x14ac:dyDescent="0.25">
      <c r="A2396" s="4"/>
      <c r="B2396" s="4"/>
      <c r="C2396" s="50"/>
      <c r="D2396" s="4"/>
      <c r="E2396" s="50"/>
      <c r="F2396" s="4"/>
    </row>
    <row r="2397" spans="1:6" x14ac:dyDescent="0.25">
      <c r="A2397" s="4"/>
      <c r="B2397" s="4"/>
      <c r="C2397" s="50"/>
      <c r="D2397" s="4"/>
      <c r="E2397" s="50"/>
      <c r="F2397" s="4"/>
    </row>
    <row r="2398" spans="1:6" x14ac:dyDescent="0.25">
      <c r="A2398" s="4"/>
      <c r="B2398" s="4"/>
      <c r="C2398" s="50"/>
      <c r="D2398" s="4"/>
      <c r="E2398" s="50"/>
      <c r="F2398" s="4"/>
    </row>
    <row r="2399" spans="1:6" x14ac:dyDescent="0.25">
      <c r="A2399" s="4"/>
      <c r="B2399" s="4"/>
      <c r="C2399" s="50"/>
      <c r="D2399" s="4"/>
      <c r="E2399" s="50"/>
      <c r="F2399" s="4"/>
    </row>
    <row r="2400" spans="1:6" x14ac:dyDescent="0.25">
      <c r="A2400" s="4"/>
      <c r="B2400" s="4"/>
      <c r="C2400" s="50"/>
      <c r="D2400" s="4"/>
      <c r="E2400" s="50"/>
      <c r="F2400" s="4"/>
    </row>
    <row r="2401" spans="1:6" x14ac:dyDescent="0.25">
      <c r="A2401" s="4"/>
      <c r="B2401" s="4"/>
      <c r="C2401" s="50"/>
      <c r="D2401" s="4"/>
      <c r="E2401" s="50"/>
      <c r="F2401" s="4"/>
    </row>
    <row r="2402" spans="1:6" x14ac:dyDescent="0.25">
      <c r="A2402" s="4"/>
      <c r="B2402" s="4"/>
      <c r="C2402" s="50"/>
      <c r="D2402" s="4"/>
      <c r="E2402" s="50"/>
      <c r="F2402" s="4"/>
    </row>
    <row r="2403" spans="1:6" x14ac:dyDescent="0.25">
      <c r="A2403" s="4"/>
      <c r="B2403" s="4"/>
      <c r="C2403" s="50"/>
      <c r="D2403" s="4"/>
      <c r="E2403" s="50"/>
      <c r="F2403" s="4"/>
    </row>
    <row r="2404" spans="1:6" x14ac:dyDescent="0.25">
      <c r="A2404" s="4"/>
      <c r="B2404" s="4"/>
      <c r="C2404" s="50"/>
      <c r="D2404" s="4"/>
      <c r="E2404" s="50"/>
      <c r="F2404" s="4"/>
    </row>
    <row r="2405" spans="1:6" x14ac:dyDescent="0.25">
      <c r="A2405" s="4"/>
      <c r="B2405" s="4"/>
      <c r="C2405" s="50"/>
      <c r="D2405" s="4"/>
      <c r="E2405" s="50"/>
      <c r="F2405" s="4"/>
    </row>
    <row r="2406" spans="1:6" x14ac:dyDescent="0.25">
      <c r="A2406" s="4"/>
      <c r="B2406" s="4"/>
      <c r="C2406" s="50"/>
      <c r="D2406" s="4"/>
      <c r="E2406" s="50"/>
      <c r="F2406" s="4"/>
    </row>
    <row r="2407" spans="1:6" x14ac:dyDescent="0.25">
      <c r="A2407" s="4"/>
      <c r="B2407" s="4"/>
      <c r="C2407" s="50"/>
      <c r="D2407" s="4"/>
      <c r="E2407" s="50"/>
      <c r="F2407" s="4"/>
    </row>
    <row r="2408" spans="1:6" x14ac:dyDescent="0.25">
      <c r="A2408" s="4"/>
      <c r="B2408" s="4"/>
      <c r="C2408" s="50"/>
      <c r="D2408" s="4"/>
      <c r="E2408" s="50"/>
      <c r="F2408" s="4"/>
    </row>
    <row r="2409" spans="1:6" x14ac:dyDescent="0.25">
      <c r="A2409" s="4"/>
      <c r="B2409" s="4"/>
      <c r="C2409" s="50"/>
      <c r="D2409" s="4"/>
      <c r="E2409" s="50"/>
      <c r="F2409" s="4"/>
    </row>
    <row r="2410" spans="1:6" x14ac:dyDescent="0.25">
      <c r="A2410" s="4"/>
      <c r="B2410" s="4"/>
      <c r="C2410" s="50"/>
      <c r="D2410" s="4"/>
      <c r="E2410" s="50"/>
      <c r="F2410" s="4"/>
    </row>
    <row r="2411" spans="1:6" x14ac:dyDescent="0.25">
      <c r="A2411" s="4"/>
      <c r="B2411" s="4"/>
      <c r="C2411" s="50"/>
      <c r="D2411" s="4"/>
      <c r="E2411" s="50"/>
      <c r="F2411" s="4"/>
    </row>
    <row r="2412" spans="1:6" x14ac:dyDescent="0.25">
      <c r="A2412" s="4"/>
      <c r="B2412" s="4"/>
      <c r="C2412" s="50"/>
      <c r="D2412" s="4"/>
      <c r="E2412" s="50"/>
      <c r="F2412" s="4"/>
    </row>
    <row r="2413" spans="1:6" x14ac:dyDescent="0.25">
      <c r="A2413" s="4"/>
      <c r="B2413" s="4"/>
      <c r="C2413" s="50"/>
      <c r="D2413" s="4"/>
      <c r="E2413" s="50"/>
      <c r="F2413" s="4"/>
    </row>
    <row r="2414" spans="1:6" x14ac:dyDescent="0.25">
      <c r="A2414" s="4"/>
      <c r="B2414" s="4"/>
      <c r="C2414" s="50"/>
      <c r="D2414" s="4"/>
      <c r="E2414" s="50"/>
      <c r="F2414" s="4"/>
    </row>
    <row r="2415" spans="1:6" x14ac:dyDescent="0.25">
      <c r="A2415" s="4"/>
      <c r="B2415" s="4"/>
      <c r="C2415" s="50"/>
      <c r="D2415" s="4"/>
      <c r="E2415" s="50"/>
      <c r="F2415" s="4"/>
    </row>
    <row r="2416" spans="1:6" x14ac:dyDescent="0.25">
      <c r="A2416" s="4"/>
      <c r="B2416" s="4"/>
      <c r="C2416" s="50"/>
      <c r="D2416" s="4"/>
      <c r="E2416" s="50"/>
      <c r="F2416" s="4"/>
    </row>
    <row r="2417" spans="1:6" x14ac:dyDescent="0.25">
      <c r="A2417" s="4"/>
      <c r="B2417" s="4"/>
      <c r="C2417" s="50"/>
      <c r="D2417" s="4"/>
      <c r="E2417" s="50"/>
      <c r="F2417" s="4"/>
    </row>
    <row r="2418" spans="1:6" x14ac:dyDescent="0.25">
      <c r="A2418" s="4"/>
      <c r="B2418" s="4"/>
      <c r="C2418" s="50"/>
      <c r="D2418" s="4"/>
      <c r="E2418" s="50"/>
      <c r="F2418" s="4"/>
    </row>
    <row r="2419" spans="1:6" x14ac:dyDescent="0.25">
      <c r="A2419" s="4"/>
      <c r="B2419" s="4"/>
      <c r="C2419" s="50"/>
      <c r="D2419" s="4"/>
      <c r="E2419" s="50"/>
      <c r="F2419" s="4"/>
    </row>
    <row r="2420" spans="1:6" x14ac:dyDescent="0.25">
      <c r="A2420" s="4"/>
      <c r="B2420" s="4"/>
      <c r="C2420" s="50"/>
      <c r="D2420" s="4"/>
      <c r="E2420" s="50"/>
      <c r="F2420" s="4"/>
    </row>
    <row r="2421" spans="1:6" x14ac:dyDescent="0.25">
      <c r="A2421" s="4"/>
      <c r="B2421" s="4"/>
      <c r="C2421" s="50"/>
      <c r="D2421" s="4"/>
      <c r="E2421" s="50"/>
      <c r="F2421" s="4"/>
    </row>
    <row r="2422" spans="1:6" x14ac:dyDescent="0.25">
      <c r="A2422" s="4"/>
      <c r="B2422" s="4"/>
      <c r="C2422" s="50"/>
      <c r="D2422" s="4"/>
      <c r="E2422" s="50"/>
      <c r="F2422" s="4"/>
    </row>
    <row r="2423" spans="1:6" x14ac:dyDescent="0.25">
      <c r="A2423" s="4"/>
      <c r="B2423" s="4"/>
      <c r="C2423" s="50"/>
      <c r="D2423" s="4"/>
      <c r="E2423" s="50"/>
      <c r="F2423" s="4"/>
    </row>
    <row r="2424" spans="1:6" x14ac:dyDescent="0.25">
      <c r="A2424" s="4"/>
      <c r="B2424" s="4"/>
      <c r="C2424" s="50"/>
      <c r="D2424" s="4"/>
      <c r="E2424" s="50"/>
      <c r="F2424" s="4"/>
    </row>
    <row r="2425" spans="1:6" x14ac:dyDescent="0.25">
      <c r="A2425" s="4"/>
      <c r="B2425" s="4"/>
      <c r="C2425" s="50"/>
      <c r="D2425" s="4"/>
      <c r="E2425" s="50"/>
      <c r="F2425" s="4"/>
    </row>
    <row r="2426" spans="1:6" x14ac:dyDescent="0.25">
      <c r="A2426" s="4"/>
      <c r="B2426" s="4"/>
      <c r="C2426" s="50"/>
      <c r="D2426" s="4"/>
      <c r="E2426" s="50"/>
      <c r="F2426" s="4"/>
    </row>
    <row r="2427" spans="1:6" x14ac:dyDescent="0.25">
      <c r="A2427" s="4"/>
      <c r="B2427" s="4"/>
      <c r="C2427" s="50"/>
      <c r="D2427" s="4"/>
      <c r="E2427" s="50"/>
      <c r="F2427" s="4"/>
    </row>
    <row r="2428" spans="1:6" x14ac:dyDescent="0.25">
      <c r="A2428" s="4"/>
      <c r="B2428" s="4"/>
      <c r="C2428" s="50"/>
      <c r="D2428" s="4"/>
      <c r="E2428" s="50"/>
      <c r="F2428" s="4"/>
    </row>
    <row r="2429" spans="1:6" x14ac:dyDescent="0.25">
      <c r="A2429" s="4"/>
      <c r="B2429" s="4"/>
      <c r="C2429" s="50"/>
      <c r="D2429" s="4"/>
      <c r="E2429" s="50"/>
      <c r="F2429" s="4"/>
    </row>
    <row r="2430" spans="1:6" x14ac:dyDescent="0.25">
      <c r="A2430" s="4"/>
      <c r="B2430" s="4"/>
      <c r="C2430" s="50"/>
      <c r="D2430" s="4"/>
      <c r="E2430" s="50"/>
      <c r="F2430" s="4"/>
    </row>
    <row r="2431" spans="1:6" x14ac:dyDescent="0.25">
      <c r="A2431" s="4"/>
      <c r="B2431" s="4"/>
      <c r="C2431" s="50"/>
      <c r="D2431" s="4"/>
      <c r="E2431" s="50"/>
      <c r="F2431" s="4"/>
    </row>
    <row r="2432" spans="1:6" x14ac:dyDescent="0.25">
      <c r="A2432" s="4"/>
      <c r="B2432" s="4"/>
      <c r="C2432" s="50"/>
      <c r="D2432" s="4"/>
      <c r="E2432" s="50"/>
      <c r="F2432" s="4"/>
    </row>
    <row r="2433" spans="1:6" x14ac:dyDescent="0.25">
      <c r="A2433" s="4"/>
      <c r="B2433" s="4"/>
      <c r="C2433" s="50"/>
      <c r="D2433" s="4"/>
      <c r="E2433" s="50"/>
      <c r="F2433" s="4"/>
    </row>
    <row r="2434" spans="1:6" x14ac:dyDescent="0.25">
      <c r="A2434" s="4"/>
      <c r="B2434" s="4"/>
      <c r="C2434" s="50"/>
      <c r="D2434" s="4"/>
      <c r="E2434" s="50"/>
      <c r="F2434" s="4"/>
    </row>
    <row r="2435" spans="1:6" x14ac:dyDescent="0.25">
      <c r="A2435" s="4"/>
      <c r="B2435" s="4"/>
      <c r="C2435" s="50"/>
      <c r="D2435" s="4"/>
      <c r="E2435" s="50"/>
      <c r="F2435" s="4"/>
    </row>
    <row r="2436" spans="1:6" x14ac:dyDescent="0.25">
      <c r="A2436" s="4"/>
      <c r="B2436" s="4"/>
      <c r="C2436" s="50"/>
      <c r="D2436" s="4"/>
      <c r="E2436" s="50"/>
      <c r="F2436" s="4"/>
    </row>
    <row r="2437" spans="1:6" x14ac:dyDescent="0.25">
      <c r="A2437" s="4"/>
      <c r="B2437" s="4"/>
      <c r="C2437" s="50"/>
      <c r="D2437" s="4"/>
      <c r="E2437" s="50"/>
      <c r="F2437" s="4"/>
    </row>
    <row r="2438" spans="1:6" x14ac:dyDescent="0.25">
      <c r="A2438" s="4"/>
      <c r="B2438" s="4"/>
      <c r="C2438" s="50"/>
      <c r="D2438" s="4"/>
      <c r="E2438" s="50"/>
      <c r="F2438" s="4"/>
    </row>
    <row r="2439" spans="1:6" x14ac:dyDescent="0.25">
      <c r="A2439" s="4"/>
      <c r="B2439" s="4"/>
      <c r="C2439" s="50"/>
      <c r="D2439" s="4"/>
      <c r="E2439" s="50"/>
      <c r="F2439" s="4"/>
    </row>
    <row r="2440" spans="1:6" x14ac:dyDescent="0.25">
      <c r="A2440" s="4"/>
      <c r="B2440" s="4"/>
      <c r="C2440" s="50"/>
      <c r="D2440" s="4"/>
      <c r="E2440" s="50"/>
      <c r="F2440" s="4"/>
    </row>
    <row r="2441" spans="1:6" x14ac:dyDescent="0.25">
      <c r="A2441" s="4"/>
      <c r="B2441" s="4"/>
      <c r="C2441" s="50"/>
      <c r="D2441" s="4"/>
      <c r="E2441" s="50"/>
      <c r="F2441" s="4"/>
    </row>
    <row r="2442" spans="1:6" x14ac:dyDescent="0.25">
      <c r="A2442" s="4"/>
      <c r="B2442" s="4"/>
      <c r="C2442" s="50"/>
      <c r="D2442" s="4"/>
      <c r="E2442" s="50"/>
      <c r="F2442" s="4"/>
    </row>
    <row r="2443" spans="1:6" x14ac:dyDescent="0.25">
      <c r="A2443" s="4"/>
      <c r="B2443" s="4"/>
      <c r="C2443" s="50"/>
      <c r="D2443" s="4"/>
      <c r="E2443" s="50"/>
      <c r="F2443" s="4"/>
    </row>
    <row r="2444" spans="1:6" x14ac:dyDescent="0.25">
      <c r="A2444" s="4"/>
      <c r="B2444" s="4"/>
      <c r="C2444" s="50"/>
      <c r="D2444" s="4"/>
      <c r="E2444" s="50"/>
      <c r="F2444" s="4"/>
    </row>
    <row r="2445" spans="1:6" x14ac:dyDescent="0.25">
      <c r="A2445" s="4"/>
      <c r="B2445" s="4"/>
      <c r="C2445" s="50"/>
      <c r="D2445" s="4"/>
      <c r="E2445" s="50"/>
      <c r="F2445" s="4"/>
    </row>
    <row r="2446" spans="1:6" x14ac:dyDescent="0.25">
      <c r="A2446" s="4"/>
      <c r="B2446" s="4"/>
      <c r="C2446" s="50"/>
      <c r="D2446" s="4"/>
      <c r="E2446" s="50"/>
      <c r="F2446" s="4"/>
    </row>
    <row r="2447" spans="1:6" x14ac:dyDescent="0.25">
      <c r="A2447" s="4"/>
      <c r="B2447" s="4"/>
      <c r="C2447" s="50"/>
      <c r="D2447" s="4"/>
      <c r="E2447" s="50"/>
      <c r="F2447" s="4"/>
    </row>
    <row r="2448" spans="1:6" x14ac:dyDescent="0.25">
      <c r="A2448" s="4"/>
      <c r="B2448" s="4"/>
      <c r="C2448" s="50"/>
      <c r="D2448" s="4"/>
      <c r="E2448" s="50"/>
      <c r="F2448" s="4"/>
    </row>
    <row r="2449" spans="1:6" x14ac:dyDescent="0.25">
      <c r="A2449" s="4"/>
      <c r="B2449" s="4"/>
      <c r="C2449" s="50"/>
      <c r="D2449" s="4"/>
      <c r="E2449" s="50"/>
      <c r="F2449" s="4"/>
    </row>
    <row r="2450" spans="1:6" x14ac:dyDescent="0.25">
      <c r="A2450" s="4"/>
      <c r="B2450" s="4"/>
      <c r="C2450" s="50"/>
      <c r="D2450" s="4"/>
      <c r="E2450" s="50"/>
      <c r="F2450" s="4"/>
    </row>
    <row r="2451" spans="1:6" x14ac:dyDescent="0.25">
      <c r="A2451" s="4"/>
      <c r="B2451" s="4"/>
      <c r="C2451" s="50"/>
      <c r="D2451" s="4"/>
      <c r="E2451" s="50"/>
      <c r="F2451" s="4"/>
    </row>
    <row r="2452" spans="1:6" x14ac:dyDescent="0.25">
      <c r="A2452" s="4"/>
      <c r="B2452" s="4"/>
      <c r="C2452" s="50"/>
      <c r="D2452" s="4"/>
      <c r="E2452" s="50"/>
      <c r="F2452" s="4"/>
    </row>
    <row r="2453" spans="1:6" x14ac:dyDescent="0.25">
      <c r="A2453" s="4"/>
      <c r="B2453" s="4"/>
      <c r="C2453" s="50"/>
      <c r="D2453" s="4"/>
      <c r="E2453" s="50"/>
      <c r="F2453" s="4"/>
    </row>
    <row r="2454" spans="1:6" x14ac:dyDescent="0.25">
      <c r="A2454" s="4"/>
      <c r="B2454" s="4"/>
      <c r="C2454" s="50"/>
      <c r="D2454" s="4"/>
      <c r="E2454" s="50"/>
      <c r="F2454" s="4"/>
    </row>
    <row r="2455" spans="1:6" x14ac:dyDescent="0.25">
      <c r="A2455" s="4"/>
      <c r="B2455" s="4"/>
      <c r="C2455" s="50"/>
      <c r="D2455" s="4"/>
      <c r="E2455" s="50"/>
      <c r="F2455" s="4"/>
    </row>
    <row r="2456" spans="1:6" x14ac:dyDescent="0.25">
      <c r="A2456" s="4"/>
      <c r="B2456" s="4"/>
      <c r="C2456" s="50"/>
      <c r="D2456" s="4"/>
      <c r="E2456" s="50"/>
      <c r="F2456" s="4"/>
    </row>
    <row r="2457" spans="1:6" x14ac:dyDescent="0.25">
      <c r="A2457" s="4"/>
      <c r="B2457" s="4"/>
      <c r="C2457" s="50"/>
      <c r="D2457" s="4"/>
      <c r="E2457" s="50"/>
      <c r="F2457" s="4"/>
    </row>
    <row r="2458" spans="1:6" x14ac:dyDescent="0.25">
      <c r="A2458" s="4"/>
      <c r="B2458" s="4"/>
      <c r="C2458" s="50"/>
      <c r="D2458" s="4"/>
      <c r="E2458" s="50"/>
      <c r="F2458" s="4"/>
    </row>
    <row r="2459" spans="1:6" x14ac:dyDescent="0.25">
      <c r="A2459" s="4"/>
      <c r="B2459" s="4"/>
      <c r="C2459" s="50"/>
      <c r="D2459" s="4"/>
      <c r="E2459" s="50"/>
      <c r="F2459" s="4"/>
    </row>
    <row r="2460" spans="1:6" x14ac:dyDescent="0.25">
      <c r="A2460" s="4"/>
      <c r="B2460" s="4"/>
      <c r="C2460" s="50"/>
      <c r="D2460" s="4"/>
      <c r="E2460" s="50"/>
      <c r="F2460" s="4"/>
    </row>
    <row r="2461" spans="1:6" x14ac:dyDescent="0.25">
      <c r="A2461" s="4"/>
      <c r="B2461" s="4"/>
      <c r="C2461" s="50"/>
      <c r="D2461" s="4"/>
      <c r="E2461" s="50"/>
      <c r="F2461" s="4"/>
    </row>
    <row r="2462" spans="1:6" x14ac:dyDescent="0.25">
      <c r="A2462" s="4"/>
      <c r="B2462" s="4"/>
      <c r="C2462" s="50"/>
      <c r="D2462" s="4"/>
      <c r="E2462" s="50"/>
      <c r="F2462" s="4"/>
    </row>
    <row r="2463" spans="1:6" x14ac:dyDescent="0.25">
      <c r="A2463" s="4"/>
      <c r="B2463" s="4"/>
      <c r="C2463" s="50"/>
      <c r="D2463" s="4"/>
      <c r="E2463" s="50"/>
      <c r="F2463" s="4"/>
    </row>
    <row r="2464" spans="1:6" x14ac:dyDescent="0.25">
      <c r="A2464" s="4"/>
      <c r="B2464" s="4"/>
      <c r="C2464" s="50"/>
      <c r="D2464" s="4"/>
      <c r="E2464" s="50"/>
      <c r="F2464" s="4"/>
    </row>
    <row r="2465" spans="1:6" x14ac:dyDescent="0.25">
      <c r="A2465" s="4"/>
      <c r="B2465" s="4"/>
      <c r="C2465" s="50"/>
      <c r="D2465" s="4"/>
      <c r="E2465" s="50"/>
      <c r="F2465" s="4"/>
    </row>
    <row r="2466" spans="1:6" x14ac:dyDescent="0.25">
      <c r="A2466" s="4"/>
      <c r="B2466" s="4"/>
      <c r="C2466" s="50"/>
      <c r="D2466" s="4"/>
      <c r="E2466" s="50"/>
      <c r="F2466" s="4"/>
    </row>
    <row r="2467" spans="1:6" x14ac:dyDescent="0.25">
      <c r="A2467" s="4"/>
      <c r="B2467" s="4"/>
      <c r="C2467" s="50"/>
      <c r="D2467" s="4"/>
      <c r="E2467" s="50"/>
      <c r="F2467" s="4"/>
    </row>
    <row r="2468" spans="1:6" x14ac:dyDescent="0.25">
      <c r="A2468" s="4"/>
      <c r="B2468" s="4"/>
      <c r="C2468" s="50"/>
      <c r="D2468" s="4"/>
      <c r="E2468" s="50"/>
      <c r="F2468" s="4"/>
    </row>
    <row r="2469" spans="1:6" x14ac:dyDescent="0.25">
      <c r="A2469" s="4"/>
      <c r="B2469" s="4"/>
      <c r="C2469" s="50"/>
      <c r="D2469" s="4"/>
      <c r="E2469" s="50"/>
      <c r="F2469" s="4"/>
    </row>
    <row r="2470" spans="1:6" x14ac:dyDescent="0.25">
      <c r="A2470" s="4"/>
      <c r="B2470" s="4"/>
      <c r="C2470" s="50"/>
      <c r="D2470" s="4"/>
      <c r="E2470" s="50"/>
      <c r="F2470" s="4"/>
    </row>
    <row r="2471" spans="1:6" x14ac:dyDescent="0.25">
      <c r="A2471" s="4"/>
      <c r="B2471" s="4"/>
      <c r="C2471" s="50"/>
      <c r="D2471" s="4"/>
      <c r="E2471" s="50"/>
      <c r="F2471" s="4"/>
    </row>
    <row r="2472" spans="1:6" x14ac:dyDescent="0.25">
      <c r="A2472" s="4"/>
      <c r="B2472" s="4"/>
      <c r="C2472" s="50"/>
      <c r="D2472" s="4"/>
      <c r="E2472" s="50"/>
      <c r="F2472" s="4"/>
    </row>
    <row r="2473" spans="1:6" x14ac:dyDescent="0.25">
      <c r="A2473" s="4"/>
      <c r="B2473" s="4"/>
      <c r="C2473" s="50"/>
      <c r="D2473" s="4"/>
      <c r="E2473" s="50"/>
      <c r="F2473" s="4"/>
    </row>
    <row r="2474" spans="1:6" x14ac:dyDescent="0.25">
      <c r="A2474" s="4"/>
      <c r="B2474" s="4"/>
      <c r="C2474" s="50"/>
      <c r="D2474" s="4"/>
      <c r="E2474" s="50"/>
      <c r="F2474" s="4"/>
    </row>
    <row r="2475" spans="1:6" x14ac:dyDescent="0.25">
      <c r="A2475" s="4"/>
      <c r="B2475" s="4"/>
      <c r="C2475" s="50"/>
      <c r="D2475" s="4"/>
      <c r="E2475" s="50"/>
      <c r="F2475" s="4"/>
    </row>
    <row r="2476" spans="1:6" x14ac:dyDescent="0.25">
      <c r="A2476" s="4"/>
      <c r="B2476" s="4"/>
      <c r="C2476" s="50"/>
      <c r="D2476" s="4"/>
      <c r="E2476" s="50"/>
      <c r="F2476" s="4"/>
    </row>
    <row r="2477" spans="1:6" x14ac:dyDescent="0.25">
      <c r="A2477" s="4"/>
      <c r="B2477" s="4"/>
      <c r="C2477" s="50"/>
      <c r="D2477" s="4"/>
      <c r="E2477" s="50"/>
      <c r="F2477" s="4"/>
    </row>
    <row r="2478" spans="1:6" x14ac:dyDescent="0.25">
      <c r="A2478" s="4"/>
      <c r="B2478" s="4"/>
      <c r="C2478" s="50"/>
      <c r="D2478" s="4"/>
      <c r="E2478" s="50"/>
      <c r="F2478" s="4"/>
    </row>
    <row r="2479" spans="1:6" x14ac:dyDescent="0.25">
      <c r="A2479" s="4"/>
      <c r="B2479" s="4"/>
      <c r="C2479" s="50"/>
      <c r="D2479" s="4"/>
      <c r="E2479" s="50"/>
      <c r="F2479" s="4"/>
    </row>
    <row r="2480" spans="1:6" x14ac:dyDescent="0.25">
      <c r="A2480" s="4"/>
      <c r="B2480" s="4"/>
      <c r="C2480" s="50"/>
      <c r="D2480" s="4"/>
      <c r="E2480" s="50"/>
      <c r="F2480" s="4"/>
    </row>
    <row r="2481" spans="1:6" x14ac:dyDescent="0.25">
      <c r="A2481" s="4"/>
      <c r="B2481" s="4"/>
      <c r="C2481" s="50"/>
      <c r="D2481" s="4"/>
      <c r="E2481" s="50"/>
      <c r="F2481" s="4"/>
    </row>
    <row r="2482" spans="1:6" x14ac:dyDescent="0.25">
      <c r="A2482" s="4"/>
      <c r="B2482" s="4"/>
      <c r="C2482" s="50"/>
      <c r="D2482" s="4"/>
      <c r="E2482" s="50"/>
      <c r="F2482" s="4"/>
    </row>
    <row r="2483" spans="1:6" x14ac:dyDescent="0.25">
      <c r="A2483" s="4"/>
      <c r="B2483" s="4"/>
      <c r="C2483" s="50"/>
      <c r="D2483" s="4"/>
      <c r="E2483" s="50"/>
      <c r="F2483" s="4"/>
    </row>
    <row r="2484" spans="1:6" x14ac:dyDescent="0.25">
      <c r="A2484" s="4"/>
      <c r="B2484" s="4"/>
      <c r="C2484" s="50"/>
      <c r="D2484" s="4"/>
      <c r="E2484" s="50"/>
      <c r="F2484" s="4"/>
    </row>
    <row r="2485" spans="1:6" x14ac:dyDescent="0.25">
      <c r="A2485" s="4"/>
      <c r="B2485" s="4"/>
      <c r="C2485" s="50"/>
      <c r="D2485" s="4"/>
      <c r="E2485" s="50"/>
      <c r="F2485" s="4"/>
    </row>
    <row r="2486" spans="1:6" x14ac:dyDescent="0.25">
      <c r="A2486" s="4"/>
      <c r="B2486" s="4"/>
      <c r="C2486" s="50"/>
      <c r="D2486" s="4"/>
      <c r="E2486" s="50"/>
      <c r="F2486" s="4"/>
    </row>
    <row r="2487" spans="1:6" x14ac:dyDescent="0.25">
      <c r="A2487" s="4"/>
      <c r="B2487" s="4"/>
      <c r="C2487" s="50"/>
      <c r="D2487" s="4"/>
      <c r="E2487" s="50"/>
      <c r="F2487" s="4"/>
    </row>
    <row r="2488" spans="1:6" x14ac:dyDescent="0.25">
      <c r="A2488" s="4"/>
      <c r="B2488" s="4"/>
      <c r="C2488" s="50"/>
      <c r="D2488" s="4"/>
      <c r="E2488" s="50"/>
      <c r="F2488" s="4"/>
    </row>
    <row r="2489" spans="1:6" x14ac:dyDescent="0.25">
      <c r="A2489" s="4"/>
      <c r="B2489" s="4"/>
      <c r="C2489" s="50"/>
      <c r="D2489" s="4"/>
      <c r="E2489" s="50"/>
      <c r="F2489" s="4"/>
    </row>
    <row r="2490" spans="1:6" x14ac:dyDescent="0.25">
      <c r="A2490" s="4"/>
      <c r="B2490" s="4"/>
      <c r="C2490" s="50"/>
      <c r="D2490" s="4"/>
      <c r="E2490" s="50"/>
      <c r="F2490" s="4"/>
    </row>
    <row r="2491" spans="1:6" x14ac:dyDescent="0.25">
      <c r="A2491" s="4"/>
      <c r="B2491" s="4"/>
      <c r="C2491" s="50"/>
      <c r="D2491" s="4"/>
      <c r="E2491" s="50"/>
      <c r="F2491" s="4"/>
    </row>
    <row r="2492" spans="1:6" x14ac:dyDescent="0.25">
      <c r="A2492" s="4"/>
      <c r="B2492" s="4"/>
      <c r="C2492" s="50"/>
      <c r="D2492" s="4"/>
      <c r="E2492" s="50"/>
      <c r="F2492" s="4"/>
    </row>
    <row r="2493" spans="1:6" x14ac:dyDescent="0.25">
      <c r="A2493" s="4"/>
      <c r="B2493" s="4"/>
      <c r="C2493" s="50"/>
      <c r="D2493" s="4"/>
      <c r="E2493" s="50"/>
      <c r="F2493" s="4"/>
    </row>
    <row r="2494" spans="1:6" x14ac:dyDescent="0.25">
      <c r="A2494" s="4"/>
      <c r="B2494" s="4"/>
      <c r="C2494" s="50"/>
      <c r="D2494" s="4"/>
      <c r="E2494" s="50"/>
      <c r="F2494" s="4"/>
    </row>
    <row r="2495" spans="1:6" x14ac:dyDescent="0.25">
      <c r="A2495" s="4"/>
      <c r="B2495" s="4"/>
      <c r="C2495" s="50"/>
      <c r="D2495" s="4"/>
      <c r="E2495" s="50"/>
      <c r="F2495" s="4"/>
    </row>
    <row r="2496" spans="1:6" x14ac:dyDescent="0.25">
      <c r="A2496" s="4"/>
      <c r="B2496" s="4"/>
      <c r="C2496" s="50"/>
      <c r="D2496" s="4"/>
      <c r="E2496" s="50"/>
      <c r="F2496" s="4"/>
    </row>
    <row r="2497" spans="1:6" x14ac:dyDescent="0.25">
      <c r="A2497" s="4"/>
      <c r="B2497" s="4"/>
      <c r="C2497" s="50"/>
      <c r="D2497" s="4"/>
      <c r="E2497" s="50"/>
      <c r="F2497" s="4"/>
    </row>
    <row r="2498" spans="1:6" x14ac:dyDescent="0.25">
      <c r="A2498" s="4"/>
      <c r="B2498" s="4"/>
      <c r="C2498" s="50"/>
      <c r="D2498" s="4"/>
      <c r="E2498" s="50"/>
      <c r="F2498" s="4"/>
    </row>
    <row r="2499" spans="1:6" x14ac:dyDescent="0.25">
      <c r="A2499" s="4"/>
      <c r="B2499" s="4"/>
      <c r="C2499" s="50"/>
      <c r="D2499" s="4"/>
      <c r="E2499" s="50"/>
      <c r="F2499" s="4"/>
    </row>
    <row r="2500" spans="1:6" x14ac:dyDescent="0.25">
      <c r="A2500" s="4"/>
      <c r="B2500" s="4"/>
      <c r="C2500" s="50"/>
      <c r="D2500" s="4"/>
      <c r="E2500" s="50"/>
      <c r="F2500" s="4"/>
    </row>
    <row r="2501" spans="1:6" x14ac:dyDescent="0.25">
      <c r="A2501" s="4"/>
      <c r="B2501" s="4"/>
      <c r="C2501" s="50"/>
      <c r="D2501" s="4"/>
      <c r="E2501" s="50"/>
      <c r="F2501" s="4"/>
    </row>
    <row r="2502" spans="1:6" x14ac:dyDescent="0.25">
      <c r="A2502" s="4"/>
      <c r="B2502" s="4"/>
      <c r="C2502" s="50"/>
      <c r="D2502" s="4"/>
      <c r="E2502" s="50"/>
      <c r="F2502" s="4"/>
    </row>
    <row r="2503" spans="1:6" x14ac:dyDescent="0.25">
      <c r="A2503" s="4"/>
      <c r="B2503" s="4"/>
      <c r="C2503" s="50"/>
      <c r="D2503" s="4"/>
      <c r="E2503" s="50"/>
      <c r="F2503" s="4"/>
    </row>
    <row r="2504" spans="1:6" x14ac:dyDescent="0.25">
      <c r="A2504" s="4"/>
      <c r="B2504" s="4"/>
      <c r="C2504" s="50"/>
      <c r="D2504" s="4"/>
      <c r="E2504" s="50"/>
      <c r="F2504" s="4"/>
    </row>
    <row r="2505" spans="1:6" x14ac:dyDescent="0.25">
      <c r="A2505" s="4"/>
      <c r="B2505" s="4"/>
      <c r="C2505" s="50"/>
      <c r="D2505" s="4"/>
      <c r="E2505" s="50"/>
      <c r="F2505" s="4"/>
    </row>
    <row r="2506" spans="1:6" x14ac:dyDescent="0.25">
      <c r="A2506" s="4"/>
      <c r="B2506" s="4"/>
      <c r="C2506" s="50"/>
      <c r="D2506" s="4"/>
      <c r="E2506" s="50"/>
      <c r="F2506" s="4"/>
    </row>
    <row r="2507" spans="1:6" x14ac:dyDescent="0.25">
      <c r="A2507" s="4"/>
      <c r="B2507" s="4"/>
      <c r="C2507" s="50"/>
      <c r="D2507" s="4"/>
      <c r="E2507" s="50"/>
      <c r="F2507" s="4"/>
    </row>
    <row r="2508" spans="1:6" x14ac:dyDescent="0.25">
      <c r="A2508" s="4"/>
      <c r="B2508" s="4"/>
      <c r="C2508" s="50"/>
      <c r="D2508" s="4"/>
      <c r="E2508" s="50"/>
      <c r="F2508" s="4"/>
    </row>
    <row r="2509" spans="1:6" x14ac:dyDescent="0.25">
      <c r="A2509" s="4"/>
      <c r="B2509" s="4"/>
      <c r="C2509" s="50"/>
      <c r="D2509" s="4"/>
      <c r="E2509" s="50"/>
      <c r="F2509" s="4"/>
    </row>
    <row r="2510" spans="1:6" x14ac:dyDescent="0.25">
      <c r="A2510" s="4"/>
      <c r="B2510" s="4"/>
      <c r="C2510" s="50"/>
      <c r="D2510" s="4"/>
      <c r="E2510" s="50"/>
      <c r="F2510" s="4"/>
    </row>
    <row r="2511" spans="1:6" x14ac:dyDescent="0.25">
      <c r="A2511" s="4"/>
      <c r="B2511" s="4"/>
      <c r="C2511" s="50"/>
      <c r="D2511" s="4"/>
      <c r="E2511" s="50"/>
      <c r="F2511" s="4"/>
    </row>
    <row r="2512" spans="1:6" x14ac:dyDescent="0.25">
      <c r="A2512" s="4"/>
      <c r="B2512" s="4"/>
      <c r="C2512" s="50"/>
      <c r="D2512" s="4"/>
      <c r="E2512" s="50"/>
      <c r="F2512" s="4"/>
    </row>
    <row r="2513" spans="1:6" x14ac:dyDescent="0.25">
      <c r="A2513" s="4"/>
      <c r="B2513" s="4"/>
      <c r="C2513" s="50"/>
      <c r="D2513" s="4"/>
      <c r="E2513" s="50"/>
      <c r="F2513" s="4"/>
    </row>
    <row r="2514" spans="1:6" x14ac:dyDescent="0.25">
      <c r="A2514" s="4"/>
      <c r="B2514" s="4"/>
      <c r="C2514" s="50"/>
      <c r="D2514" s="4"/>
      <c r="E2514" s="50"/>
      <c r="F2514" s="4"/>
    </row>
    <row r="2515" spans="1:6" x14ac:dyDescent="0.25">
      <c r="A2515" s="4"/>
      <c r="B2515" s="4"/>
      <c r="C2515" s="50"/>
      <c r="D2515" s="4"/>
      <c r="E2515" s="50"/>
      <c r="F2515" s="4"/>
    </row>
    <row r="2516" spans="1:6" x14ac:dyDescent="0.25">
      <c r="A2516" s="4"/>
      <c r="B2516" s="4"/>
      <c r="C2516" s="50"/>
      <c r="D2516" s="4"/>
      <c r="E2516" s="50"/>
      <c r="F2516" s="4"/>
    </row>
    <row r="2517" spans="1:6" x14ac:dyDescent="0.25">
      <c r="A2517" s="4"/>
      <c r="B2517" s="4"/>
      <c r="C2517" s="50"/>
      <c r="D2517" s="4"/>
      <c r="E2517" s="50"/>
      <c r="F2517" s="4"/>
    </row>
    <row r="2518" spans="1:6" x14ac:dyDescent="0.25">
      <c r="A2518" s="4"/>
      <c r="B2518" s="4"/>
      <c r="C2518" s="50"/>
      <c r="D2518" s="4"/>
      <c r="E2518" s="50"/>
      <c r="F2518" s="4"/>
    </row>
    <row r="2519" spans="1:6" x14ac:dyDescent="0.25">
      <c r="A2519" s="4"/>
      <c r="B2519" s="4"/>
      <c r="C2519" s="50"/>
      <c r="D2519" s="4"/>
      <c r="E2519" s="50"/>
      <c r="F2519" s="4"/>
    </row>
    <row r="2520" spans="1:6" x14ac:dyDescent="0.25">
      <c r="A2520" s="4"/>
      <c r="B2520" s="4"/>
      <c r="C2520" s="50"/>
      <c r="D2520" s="4"/>
      <c r="E2520" s="50"/>
      <c r="F2520" s="4"/>
    </row>
    <row r="2521" spans="1:6" x14ac:dyDescent="0.25">
      <c r="A2521" s="4"/>
      <c r="B2521" s="4"/>
      <c r="C2521" s="50"/>
      <c r="D2521" s="4"/>
      <c r="E2521" s="50"/>
      <c r="F2521" s="4"/>
    </row>
    <row r="2522" spans="1:6" x14ac:dyDescent="0.25">
      <c r="A2522" s="4"/>
      <c r="B2522" s="4"/>
      <c r="C2522" s="50"/>
      <c r="D2522" s="4"/>
      <c r="E2522" s="50"/>
      <c r="F2522" s="4"/>
    </row>
    <row r="2523" spans="1:6" x14ac:dyDescent="0.25">
      <c r="A2523" s="4"/>
      <c r="B2523" s="4"/>
      <c r="C2523" s="50"/>
      <c r="D2523" s="4"/>
      <c r="E2523" s="50"/>
      <c r="F2523" s="4"/>
    </row>
    <row r="2524" spans="1:6" x14ac:dyDescent="0.25">
      <c r="A2524" s="4"/>
      <c r="B2524" s="4"/>
      <c r="C2524" s="50"/>
      <c r="D2524" s="4"/>
      <c r="E2524" s="50"/>
      <c r="F2524" s="4"/>
    </row>
    <row r="2525" spans="1:6" x14ac:dyDescent="0.25">
      <c r="A2525" s="4"/>
      <c r="B2525" s="4"/>
      <c r="C2525" s="50"/>
      <c r="D2525" s="4"/>
      <c r="E2525" s="50"/>
      <c r="F2525" s="4"/>
    </row>
    <row r="2526" spans="1:6" x14ac:dyDescent="0.25">
      <c r="A2526" s="4"/>
      <c r="B2526" s="4"/>
      <c r="C2526" s="50"/>
      <c r="D2526" s="4"/>
      <c r="E2526" s="50"/>
      <c r="F2526" s="4"/>
    </row>
    <row r="2527" spans="1:6" x14ac:dyDescent="0.25">
      <c r="A2527" s="4"/>
      <c r="B2527" s="4"/>
      <c r="C2527" s="50"/>
      <c r="D2527" s="4"/>
      <c r="E2527" s="50"/>
      <c r="F2527" s="4"/>
    </row>
    <row r="2528" spans="1:6" x14ac:dyDescent="0.25">
      <c r="A2528" s="4"/>
      <c r="B2528" s="4"/>
      <c r="C2528" s="50"/>
      <c r="D2528" s="4"/>
      <c r="E2528" s="50"/>
      <c r="F2528" s="4"/>
    </row>
    <row r="2529" spans="1:6" x14ac:dyDescent="0.25">
      <c r="A2529" s="4"/>
      <c r="B2529" s="4"/>
      <c r="C2529" s="50"/>
      <c r="D2529" s="4"/>
      <c r="E2529" s="50"/>
      <c r="F2529" s="4"/>
    </row>
    <row r="2530" spans="1:6" x14ac:dyDescent="0.25">
      <c r="A2530" s="4"/>
      <c r="B2530" s="4"/>
      <c r="C2530" s="50"/>
      <c r="D2530" s="4"/>
      <c r="E2530" s="50"/>
      <c r="F2530" s="4"/>
    </row>
    <row r="2531" spans="1:6" x14ac:dyDescent="0.25">
      <c r="A2531" s="4"/>
      <c r="B2531" s="4"/>
      <c r="C2531" s="50"/>
      <c r="D2531" s="4"/>
      <c r="E2531" s="50"/>
      <c r="F2531" s="4"/>
    </row>
    <row r="2532" spans="1:6" x14ac:dyDescent="0.25">
      <c r="A2532" s="4"/>
      <c r="B2532" s="4"/>
      <c r="C2532" s="50"/>
      <c r="D2532" s="4"/>
      <c r="E2532" s="50"/>
      <c r="F2532" s="4"/>
    </row>
    <row r="2533" spans="1:6" x14ac:dyDescent="0.25">
      <c r="A2533" s="4"/>
      <c r="B2533" s="4"/>
      <c r="C2533" s="50"/>
      <c r="D2533" s="4"/>
      <c r="E2533" s="50"/>
      <c r="F2533" s="4"/>
    </row>
    <row r="2534" spans="1:6" x14ac:dyDescent="0.25">
      <c r="A2534" s="4"/>
      <c r="B2534" s="4"/>
      <c r="C2534" s="50"/>
      <c r="D2534" s="4"/>
      <c r="E2534" s="50"/>
      <c r="F2534" s="4"/>
    </row>
    <row r="2535" spans="1:6" x14ac:dyDescent="0.25">
      <c r="A2535" s="4"/>
      <c r="B2535" s="4"/>
      <c r="C2535" s="50"/>
      <c r="D2535" s="4"/>
      <c r="E2535" s="50"/>
      <c r="F2535" s="4"/>
    </row>
    <row r="2536" spans="1:6" x14ac:dyDescent="0.25">
      <c r="A2536" s="4"/>
      <c r="B2536" s="4"/>
      <c r="C2536" s="50"/>
      <c r="D2536" s="4"/>
      <c r="E2536" s="50"/>
      <c r="F2536" s="4"/>
    </row>
    <row r="2537" spans="1:6" x14ac:dyDescent="0.25">
      <c r="A2537" s="47"/>
      <c r="B2537" s="47"/>
      <c r="C2537" s="51"/>
      <c r="D2537" s="47"/>
      <c r="E2537" s="51"/>
      <c r="F2537" s="47"/>
    </row>
    <row r="2538" spans="1:6" x14ac:dyDescent="0.25">
      <c r="A2538" s="47"/>
      <c r="B2538" s="47"/>
      <c r="C2538" s="51"/>
      <c r="D2538" s="47"/>
      <c r="E2538" s="51"/>
      <c r="F2538" s="47"/>
    </row>
    <row r="2539" spans="1:6" x14ac:dyDescent="0.25">
      <c r="A2539" s="47"/>
      <c r="B2539" s="47"/>
      <c r="C2539" s="51"/>
      <c r="D2539" s="47"/>
      <c r="E2539" s="51"/>
      <c r="F2539" s="47"/>
    </row>
    <row r="2540" spans="1:6" x14ac:dyDescent="0.25">
      <c r="A2540" s="47"/>
      <c r="B2540" s="47"/>
      <c r="C2540" s="51"/>
      <c r="D2540" s="47"/>
      <c r="E2540" s="51"/>
      <c r="F2540" s="47"/>
    </row>
    <row r="2541" spans="1:6" x14ac:dyDescent="0.25">
      <c r="A2541" s="47"/>
      <c r="B2541" s="47"/>
      <c r="C2541" s="51"/>
      <c r="D2541" s="47"/>
      <c r="E2541" s="51"/>
      <c r="F2541" s="47"/>
    </row>
    <row r="2542" spans="1:6" x14ac:dyDescent="0.25">
      <c r="A2542" s="47"/>
      <c r="B2542" s="47"/>
      <c r="C2542" s="51"/>
      <c r="D2542" s="47"/>
      <c r="E2542" s="51"/>
      <c r="F2542" s="47"/>
    </row>
    <row r="2543" spans="1:6" x14ac:dyDescent="0.25">
      <c r="A2543" s="47"/>
      <c r="B2543" s="47"/>
      <c r="C2543" s="51"/>
      <c r="D2543" s="47"/>
      <c r="E2543" s="51"/>
      <c r="F2543" s="47"/>
    </row>
    <row r="2544" spans="1:6" x14ac:dyDescent="0.25">
      <c r="A2544" s="47"/>
      <c r="B2544" s="47"/>
      <c r="C2544" s="51"/>
      <c r="D2544" s="47"/>
      <c r="E2544" s="51"/>
      <c r="F2544" s="47"/>
    </row>
    <row r="2545" spans="1:6" x14ac:dyDescent="0.25">
      <c r="A2545" s="47"/>
      <c r="B2545" s="47"/>
      <c r="C2545" s="51"/>
      <c r="D2545" s="47"/>
      <c r="E2545" s="51"/>
      <c r="F2545" s="47"/>
    </row>
    <row r="2546" spans="1:6" x14ac:dyDescent="0.25">
      <c r="A2546" s="47"/>
      <c r="B2546" s="47"/>
      <c r="C2546" s="51"/>
      <c r="D2546" s="47"/>
      <c r="E2546" s="51"/>
      <c r="F2546" s="47"/>
    </row>
    <row r="2547" spans="1:6" x14ac:dyDescent="0.25">
      <c r="A2547" s="47"/>
      <c r="B2547" s="47"/>
      <c r="C2547" s="51"/>
      <c r="D2547" s="47"/>
      <c r="E2547" s="51"/>
      <c r="F2547" s="47"/>
    </row>
    <row r="2548" spans="1:6" x14ac:dyDescent="0.25">
      <c r="E2548" s="11"/>
    </row>
    <row r="2549" spans="1:6" x14ac:dyDescent="0.25">
      <c r="E2549" s="11"/>
    </row>
    <row r="2550" spans="1:6" x14ac:dyDescent="0.25">
      <c r="E2550" s="11"/>
    </row>
    <row r="2551" spans="1:6" x14ac:dyDescent="0.25">
      <c r="E2551" s="11"/>
    </row>
    <row r="2552" spans="1:6" x14ac:dyDescent="0.25">
      <c r="C2552" s="11"/>
      <c r="E2552" s="11"/>
    </row>
    <row r="2553" spans="1:6" x14ac:dyDescent="0.25">
      <c r="E2553" s="11"/>
    </row>
    <row r="2554" spans="1:6" x14ac:dyDescent="0.25">
      <c r="C2554" s="11"/>
    </row>
    <row r="2555" spans="1:6" x14ac:dyDescent="0.25">
      <c r="C2555" s="11"/>
    </row>
    <row r="2556" spans="1:6" x14ac:dyDescent="0.25">
      <c r="E2556" s="11"/>
    </row>
    <row r="2557" spans="1:6" x14ac:dyDescent="0.25">
      <c r="C2557" s="11"/>
    </row>
    <row r="2558" spans="1:6" x14ac:dyDescent="0.25">
      <c r="E2558" s="11"/>
    </row>
    <row r="2559" spans="1:6" x14ac:dyDescent="0.25">
      <c r="C2559" s="11"/>
    </row>
    <row r="2560" spans="1:6" x14ac:dyDescent="0.25">
      <c r="C2560" s="11"/>
    </row>
    <row r="2561" spans="3:5" x14ac:dyDescent="0.25">
      <c r="E2561" s="11"/>
    </row>
    <row r="2562" spans="3:5" x14ac:dyDescent="0.25">
      <c r="C2562" s="11"/>
    </row>
    <row r="2563" spans="3:5" x14ac:dyDescent="0.25">
      <c r="E2563" s="11"/>
    </row>
    <row r="2564" spans="3:5" x14ac:dyDescent="0.25">
      <c r="C2564" s="11"/>
      <c r="E2564" s="11"/>
    </row>
    <row r="2565" spans="3:5" x14ac:dyDescent="0.25">
      <c r="E2565" s="11"/>
    </row>
    <row r="2566" spans="3:5" x14ac:dyDescent="0.25">
      <c r="C2566" s="11"/>
    </row>
    <row r="2567" spans="3:5" x14ac:dyDescent="0.25">
      <c r="E2567" s="11"/>
    </row>
    <row r="2568" spans="3:5" x14ac:dyDescent="0.25">
      <c r="E2568" s="11"/>
    </row>
    <row r="2569" spans="3:5" x14ac:dyDescent="0.25">
      <c r="E2569" s="11"/>
    </row>
    <row r="2570" spans="3:5" x14ac:dyDescent="0.25">
      <c r="C2570" s="11"/>
    </row>
    <row r="2571" spans="3:5" x14ac:dyDescent="0.25">
      <c r="E2571" s="11"/>
    </row>
    <row r="2572" spans="3:5" x14ac:dyDescent="0.25">
      <c r="E2572" s="11"/>
    </row>
    <row r="2573" spans="3:5" x14ac:dyDescent="0.25">
      <c r="E2573" s="11"/>
    </row>
    <row r="2574" spans="3:5" x14ac:dyDescent="0.25">
      <c r="C2574" s="11"/>
    </row>
    <row r="2575" spans="3:5" x14ac:dyDescent="0.25">
      <c r="C2575" s="11"/>
    </row>
    <row r="2576" spans="3:5" x14ac:dyDescent="0.25">
      <c r="C2576" s="11"/>
    </row>
    <row r="2577" spans="3:5" x14ac:dyDescent="0.25">
      <c r="C2577" s="11"/>
    </row>
    <row r="2578" spans="3:5" x14ac:dyDescent="0.25">
      <c r="C2578" s="11"/>
    </row>
    <row r="2579" spans="3:5" x14ac:dyDescent="0.25">
      <c r="C2579" s="11"/>
      <c r="E2579" s="11"/>
    </row>
    <row r="2580" spans="3:5" x14ac:dyDescent="0.25">
      <c r="C2580" s="11"/>
      <c r="E2580" s="11"/>
    </row>
    <row r="2581" spans="3:5" x14ac:dyDescent="0.25">
      <c r="E2581" s="11"/>
    </row>
    <row r="2582" spans="3:5" x14ac:dyDescent="0.25">
      <c r="C2582" s="11"/>
      <c r="E2582" s="11"/>
    </row>
    <row r="2583" spans="3:5" x14ac:dyDescent="0.25">
      <c r="C2583" s="11"/>
    </row>
    <row r="2584" spans="3:5" x14ac:dyDescent="0.25">
      <c r="E2584" s="11"/>
    </row>
    <row r="2585" spans="3:5" x14ac:dyDescent="0.25">
      <c r="E2585" s="11"/>
    </row>
    <row r="2586" spans="3:5" x14ac:dyDescent="0.25">
      <c r="E2586" s="11"/>
    </row>
    <row r="2587" spans="3:5" x14ac:dyDescent="0.25">
      <c r="E2587" s="11"/>
    </row>
    <row r="2588" spans="3:5" x14ac:dyDescent="0.25">
      <c r="C2588" s="11"/>
    </row>
    <row r="2589" spans="3:5" x14ac:dyDescent="0.25">
      <c r="C2589" s="11"/>
    </row>
    <row r="2590" spans="3:5" x14ac:dyDescent="0.25">
      <c r="E2590" s="11"/>
    </row>
    <row r="2591" spans="3:5" x14ac:dyDescent="0.25">
      <c r="E2591" s="11"/>
    </row>
    <row r="2592" spans="3:5" x14ac:dyDescent="0.25">
      <c r="E2592" s="11"/>
    </row>
    <row r="2593" spans="3:5" x14ac:dyDescent="0.25">
      <c r="E2593" s="11"/>
    </row>
    <row r="2594" spans="3:5" x14ac:dyDescent="0.25">
      <c r="C2594" s="11"/>
    </row>
    <row r="2595" spans="3:5" x14ac:dyDescent="0.25">
      <c r="C2595" s="11"/>
    </row>
    <row r="2596" spans="3:5" x14ac:dyDescent="0.25">
      <c r="E2596" s="11"/>
    </row>
    <row r="2597" spans="3:5" x14ac:dyDescent="0.25">
      <c r="E2597" s="11"/>
    </row>
    <row r="2598" spans="3:5" x14ac:dyDescent="0.25">
      <c r="C2598" s="11"/>
    </row>
    <row r="2599" spans="3:5" x14ac:dyDescent="0.25">
      <c r="E2599" s="11"/>
    </row>
    <row r="2600" spans="3:5" x14ac:dyDescent="0.25">
      <c r="C2600" s="11"/>
      <c r="E2600" s="11"/>
    </row>
    <row r="2601" spans="3:5" x14ac:dyDescent="0.25">
      <c r="E2601" s="11"/>
    </row>
    <row r="2602" spans="3:5" x14ac:dyDescent="0.25">
      <c r="E2602" s="11"/>
    </row>
    <row r="2603" spans="3:5" x14ac:dyDescent="0.25">
      <c r="E2603" s="11"/>
    </row>
    <row r="2604" spans="3:5" x14ac:dyDescent="0.25">
      <c r="E2604" s="11"/>
    </row>
    <row r="2605" spans="3:5" x14ac:dyDescent="0.25">
      <c r="E2605" s="11"/>
    </row>
    <row r="2606" spans="3:5" x14ac:dyDescent="0.25">
      <c r="E2606" s="11"/>
    </row>
    <row r="2607" spans="3:5" x14ac:dyDescent="0.25">
      <c r="E2607" s="11"/>
    </row>
    <row r="2608" spans="3:5" x14ac:dyDescent="0.25">
      <c r="E2608" s="11"/>
    </row>
    <row r="2609" spans="3:5" x14ac:dyDescent="0.25">
      <c r="E2609" s="11"/>
    </row>
    <row r="2610" spans="3:5" x14ac:dyDescent="0.25">
      <c r="C2610" s="11"/>
    </row>
    <row r="2611" spans="3:5" x14ac:dyDescent="0.25">
      <c r="E2611" s="11"/>
    </row>
    <row r="2612" spans="3:5" x14ac:dyDescent="0.25">
      <c r="C2612" s="11"/>
    </row>
    <row r="2613" spans="3:5" x14ac:dyDescent="0.25">
      <c r="E2613" s="11"/>
    </row>
    <row r="2614" spans="3:5" x14ac:dyDescent="0.25">
      <c r="C2614" s="11"/>
    </row>
    <row r="2615" spans="3:5" x14ac:dyDescent="0.25">
      <c r="E2615" s="11"/>
    </row>
    <row r="2616" spans="3:5" x14ac:dyDescent="0.25">
      <c r="E2616" s="11"/>
    </row>
    <row r="2617" spans="3:5" x14ac:dyDescent="0.25">
      <c r="E2617" s="11"/>
    </row>
    <row r="2618" spans="3:5" x14ac:dyDescent="0.25">
      <c r="E2618" s="11"/>
    </row>
    <row r="2619" spans="3:5" x14ac:dyDescent="0.25">
      <c r="C2619" s="11"/>
    </row>
    <row r="2620" spans="3:5" x14ac:dyDescent="0.25">
      <c r="E2620" s="11"/>
    </row>
    <row r="2621" spans="3:5" x14ac:dyDescent="0.25">
      <c r="E2621" s="11"/>
    </row>
    <row r="2622" spans="3:5" x14ac:dyDescent="0.25">
      <c r="C2622" s="11"/>
    </row>
    <row r="2623" spans="3:5" x14ac:dyDescent="0.25">
      <c r="E2623" s="11"/>
    </row>
    <row r="2624" spans="3:5" x14ac:dyDescent="0.25">
      <c r="E2624" s="11"/>
    </row>
    <row r="2625" spans="3:5" x14ac:dyDescent="0.25">
      <c r="E2625" s="11"/>
    </row>
    <row r="2626" spans="3:5" x14ac:dyDescent="0.25">
      <c r="E2626" s="11"/>
    </row>
    <row r="2627" spans="3:5" x14ac:dyDescent="0.25">
      <c r="E2627" s="11"/>
    </row>
    <row r="2628" spans="3:5" x14ac:dyDescent="0.25">
      <c r="C2628" s="11"/>
    </row>
    <row r="2629" spans="3:5" x14ac:dyDescent="0.25">
      <c r="E2629" s="11"/>
    </row>
    <row r="2630" spans="3:5" x14ac:dyDescent="0.25">
      <c r="C2630" s="11"/>
    </row>
    <row r="2631" spans="3:5" x14ac:dyDescent="0.25">
      <c r="E2631" s="11"/>
    </row>
    <row r="2632" spans="3:5" x14ac:dyDescent="0.25">
      <c r="C2632" s="11"/>
      <c r="E2632" s="11"/>
    </row>
    <row r="2633" spans="3:5" x14ac:dyDescent="0.25">
      <c r="E2633" s="11"/>
    </row>
    <row r="2634" spans="3:5" x14ac:dyDescent="0.25">
      <c r="E2634" s="11"/>
    </row>
    <row r="2635" spans="3:5" x14ac:dyDescent="0.25">
      <c r="E2635" s="11"/>
    </row>
    <row r="2636" spans="3:5" x14ac:dyDescent="0.25">
      <c r="E2636" s="11"/>
    </row>
    <row r="2637" spans="3:5" x14ac:dyDescent="0.25">
      <c r="E2637" s="11"/>
    </row>
    <row r="2638" spans="3:5" x14ac:dyDescent="0.25">
      <c r="C2638" s="11"/>
    </row>
    <row r="2639" spans="3:5" x14ac:dyDescent="0.25">
      <c r="E2639" s="11"/>
    </row>
    <row r="2640" spans="3:5" x14ac:dyDescent="0.25">
      <c r="C2640" s="11"/>
    </row>
    <row r="2641" spans="3:5" x14ac:dyDescent="0.25">
      <c r="E2641" s="11"/>
    </row>
    <row r="2642" spans="3:5" x14ac:dyDescent="0.25">
      <c r="E2642" s="11"/>
    </row>
    <row r="2643" spans="3:5" x14ac:dyDescent="0.25">
      <c r="C2643" s="11"/>
    </row>
    <row r="2644" spans="3:5" x14ac:dyDescent="0.25">
      <c r="E2644" s="11"/>
    </row>
    <row r="2645" spans="3:5" x14ac:dyDescent="0.25">
      <c r="E2645" s="11"/>
    </row>
    <row r="2646" spans="3:5" x14ac:dyDescent="0.25">
      <c r="E2646" s="11"/>
    </row>
    <row r="2647" spans="3:5" x14ac:dyDescent="0.25">
      <c r="C2647" s="11"/>
    </row>
    <row r="2648" spans="3:5" x14ac:dyDescent="0.25">
      <c r="E2648" s="11"/>
    </row>
    <row r="2649" spans="3:5" x14ac:dyDescent="0.25">
      <c r="C2649" s="11"/>
    </row>
    <row r="2650" spans="3:5" x14ac:dyDescent="0.25">
      <c r="E2650" s="11"/>
    </row>
    <row r="2651" spans="3:5" x14ac:dyDescent="0.25">
      <c r="C2651" s="11"/>
    </row>
    <row r="2652" spans="3:5" x14ac:dyDescent="0.25">
      <c r="E2652" s="11"/>
    </row>
    <row r="2653" spans="3:5" x14ac:dyDescent="0.25">
      <c r="C2653" s="11"/>
    </row>
    <row r="2654" spans="3:5" x14ac:dyDescent="0.25">
      <c r="E2654" s="11"/>
    </row>
    <row r="2655" spans="3:5" x14ac:dyDescent="0.25">
      <c r="E2655" s="11"/>
    </row>
    <row r="2656" spans="3:5" x14ac:dyDescent="0.25">
      <c r="E2656" s="11"/>
    </row>
    <row r="2657" spans="3:5" x14ac:dyDescent="0.25">
      <c r="E2657" s="11"/>
    </row>
    <row r="2658" spans="3:5" x14ac:dyDescent="0.25">
      <c r="E2658" s="11"/>
    </row>
    <row r="2659" spans="3:5" x14ac:dyDescent="0.25">
      <c r="E2659" s="11"/>
    </row>
    <row r="2660" spans="3:5" x14ac:dyDescent="0.25">
      <c r="E2660" s="11"/>
    </row>
    <row r="2661" spans="3:5" x14ac:dyDescent="0.25">
      <c r="C2661" s="11"/>
      <c r="E2661" s="11"/>
    </row>
    <row r="2662" spans="3:5" x14ac:dyDescent="0.25">
      <c r="E2662" s="11"/>
    </row>
    <row r="2663" spans="3:5" x14ac:dyDescent="0.25">
      <c r="E2663" s="11"/>
    </row>
    <row r="2664" spans="3:5" x14ac:dyDescent="0.25">
      <c r="C2664" s="11"/>
    </row>
    <row r="2665" spans="3:5" x14ac:dyDescent="0.25">
      <c r="C2665" s="11"/>
    </row>
    <row r="2666" spans="3:5" x14ac:dyDescent="0.25">
      <c r="C2666" s="11"/>
    </row>
    <row r="2667" spans="3:5" x14ac:dyDescent="0.25">
      <c r="E2667" s="11"/>
    </row>
    <row r="2668" spans="3:5" x14ac:dyDescent="0.25">
      <c r="E2668" s="11"/>
    </row>
    <row r="2669" spans="3:5" x14ac:dyDescent="0.25">
      <c r="E2669" s="11"/>
    </row>
    <row r="2670" spans="3:5" x14ac:dyDescent="0.25">
      <c r="E2670" s="11"/>
    </row>
    <row r="2671" spans="3:5" x14ac:dyDescent="0.25">
      <c r="E2671" s="11"/>
    </row>
    <row r="2672" spans="3:5" x14ac:dyDescent="0.25">
      <c r="E2672" s="11"/>
    </row>
    <row r="2673" spans="3:5" x14ac:dyDescent="0.25">
      <c r="E2673" s="11"/>
    </row>
    <row r="2674" spans="3:5" x14ac:dyDescent="0.25">
      <c r="E2674" s="11"/>
    </row>
    <row r="2675" spans="3:5" x14ac:dyDescent="0.25">
      <c r="E2675" s="11"/>
    </row>
    <row r="2676" spans="3:5" x14ac:dyDescent="0.25">
      <c r="E2676" s="11"/>
    </row>
    <row r="2677" spans="3:5" x14ac:dyDescent="0.25">
      <c r="C2677" s="11"/>
    </row>
    <row r="2678" spans="3:5" x14ac:dyDescent="0.25">
      <c r="E2678" s="11"/>
    </row>
    <row r="2679" spans="3:5" x14ac:dyDescent="0.25">
      <c r="C2679" s="11"/>
    </row>
    <row r="2680" spans="3:5" x14ac:dyDescent="0.25">
      <c r="E2680" s="11"/>
    </row>
    <row r="2681" spans="3:5" x14ac:dyDescent="0.25">
      <c r="E2681" s="11"/>
    </row>
    <row r="2682" spans="3:5" x14ac:dyDescent="0.25">
      <c r="E2682" s="11"/>
    </row>
    <row r="2683" spans="3:5" x14ac:dyDescent="0.25">
      <c r="C2683" s="11"/>
      <c r="E2683" s="11"/>
    </row>
    <row r="2684" spans="3:5" x14ac:dyDescent="0.25">
      <c r="C2684" s="11"/>
    </row>
    <row r="2685" spans="3:5" x14ac:dyDescent="0.25">
      <c r="C2685" s="11"/>
    </row>
    <row r="2686" spans="3:5" x14ac:dyDescent="0.25">
      <c r="E2686" s="11"/>
    </row>
    <row r="2687" spans="3:5" x14ac:dyDescent="0.25">
      <c r="E2687" s="11"/>
    </row>
    <row r="2688" spans="3:5" x14ac:dyDescent="0.25">
      <c r="C2688" s="11"/>
    </row>
    <row r="2689" spans="3:5" x14ac:dyDescent="0.25">
      <c r="C2689" s="11"/>
    </row>
    <row r="2690" spans="3:5" x14ac:dyDescent="0.25">
      <c r="C2690" s="11"/>
    </row>
    <row r="2691" spans="3:5" x14ac:dyDescent="0.25">
      <c r="C2691" s="11"/>
      <c r="E2691" s="11"/>
    </row>
    <row r="2692" spans="3:5" x14ac:dyDescent="0.25">
      <c r="E2692" s="11"/>
    </row>
    <row r="2693" spans="3:5" x14ac:dyDescent="0.25">
      <c r="E2693" s="11"/>
    </row>
    <row r="2694" spans="3:5" x14ac:dyDescent="0.25">
      <c r="E2694" s="11"/>
    </row>
    <row r="2695" spans="3:5" x14ac:dyDescent="0.25">
      <c r="E2695" s="11"/>
    </row>
    <row r="2696" spans="3:5" x14ac:dyDescent="0.25">
      <c r="E2696" s="11"/>
    </row>
    <row r="2697" spans="3:5" x14ac:dyDescent="0.25">
      <c r="C2697" s="11"/>
    </row>
    <row r="2698" spans="3:5" x14ac:dyDescent="0.25">
      <c r="E2698" s="11"/>
    </row>
    <row r="2699" spans="3:5" x14ac:dyDescent="0.25">
      <c r="C2699" s="11"/>
    </row>
    <row r="2700" spans="3:5" x14ac:dyDescent="0.25">
      <c r="C2700" s="11"/>
      <c r="E2700" s="11"/>
    </row>
    <row r="2701" spans="3:5" x14ac:dyDescent="0.25">
      <c r="E2701" s="11"/>
    </row>
    <row r="2702" spans="3:5" x14ac:dyDescent="0.25">
      <c r="C2702" s="11"/>
    </row>
    <row r="2703" spans="3:5" x14ac:dyDescent="0.25">
      <c r="E2703" s="11"/>
    </row>
    <row r="2704" spans="3:5" x14ac:dyDescent="0.25">
      <c r="C2704" s="11"/>
    </row>
    <row r="2705" spans="3:5" x14ac:dyDescent="0.25">
      <c r="E2705" s="11"/>
    </row>
    <row r="2706" spans="3:5" x14ac:dyDescent="0.25">
      <c r="E2706" s="11"/>
    </row>
    <row r="2707" spans="3:5" x14ac:dyDescent="0.25">
      <c r="E2707" s="11"/>
    </row>
    <row r="2708" spans="3:5" x14ac:dyDescent="0.25">
      <c r="E2708" s="11"/>
    </row>
    <row r="2709" spans="3:5" x14ac:dyDescent="0.25">
      <c r="E2709" s="11"/>
    </row>
    <row r="2710" spans="3:5" x14ac:dyDescent="0.25">
      <c r="C2710" s="11"/>
    </row>
    <row r="2711" spans="3:5" x14ac:dyDescent="0.25">
      <c r="E2711" s="11"/>
    </row>
    <row r="2712" spans="3:5" x14ac:dyDescent="0.25">
      <c r="E2712" s="11"/>
    </row>
    <row r="2713" spans="3:5" x14ac:dyDescent="0.25">
      <c r="C2713" s="11"/>
    </row>
    <row r="2714" spans="3:5" x14ac:dyDescent="0.25">
      <c r="E2714" s="11"/>
    </row>
    <row r="2715" spans="3:5" x14ac:dyDescent="0.25">
      <c r="E2715" s="11"/>
    </row>
    <row r="2716" spans="3:5" x14ac:dyDescent="0.25">
      <c r="E2716" s="11"/>
    </row>
    <row r="2717" spans="3:5" x14ac:dyDescent="0.25">
      <c r="E2717" s="11"/>
    </row>
    <row r="2718" spans="3:5" x14ac:dyDescent="0.25">
      <c r="E2718" s="11"/>
    </row>
    <row r="2719" spans="3:5" x14ac:dyDescent="0.25">
      <c r="C2719" s="11"/>
    </row>
    <row r="2720" spans="3:5" x14ac:dyDescent="0.25">
      <c r="E2720" s="11"/>
    </row>
    <row r="2721" spans="3:5" x14ac:dyDescent="0.25">
      <c r="E2721" s="11"/>
    </row>
    <row r="2722" spans="3:5" x14ac:dyDescent="0.25">
      <c r="E2722" s="11"/>
    </row>
    <row r="2723" spans="3:5" x14ac:dyDescent="0.25">
      <c r="E2723" s="11"/>
    </row>
    <row r="2724" spans="3:5" x14ac:dyDescent="0.25">
      <c r="C2724" s="11"/>
    </row>
    <row r="2725" spans="3:5" x14ac:dyDescent="0.25">
      <c r="E2725" s="11"/>
    </row>
    <row r="2726" spans="3:5" x14ac:dyDescent="0.25">
      <c r="E2726" s="11"/>
    </row>
    <row r="2727" spans="3:5" x14ac:dyDescent="0.25">
      <c r="C2727" s="11"/>
    </row>
    <row r="2728" spans="3:5" x14ac:dyDescent="0.25">
      <c r="E2728" s="11"/>
    </row>
    <row r="2729" spans="3:5" x14ac:dyDescent="0.25">
      <c r="C2729" s="11"/>
    </row>
    <row r="2730" spans="3:5" x14ac:dyDescent="0.25">
      <c r="C2730" s="11"/>
      <c r="E2730" s="11"/>
    </row>
    <row r="2731" spans="3:5" x14ac:dyDescent="0.25">
      <c r="E2731" s="11"/>
    </row>
    <row r="2732" spans="3:5" x14ac:dyDescent="0.25">
      <c r="E2732" s="11"/>
    </row>
    <row r="2733" spans="3:5" x14ac:dyDescent="0.25">
      <c r="C2733" s="11"/>
      <c r="E2733" s="11"/>
    </row>
    <row r="2734" spans="3:5" x14ac:dyDescent="0.25">
      <c r="C2734" s="11"/>
    </row>
    <row r="2735" spans="3:5" x14ac:dyDescent="0.25">
      <c r="E2735" s="11"/>
    </row>
    <row r="2736" spans="3:5" x14ac:dyDescent="0.25">
      <c r="E2736" s="11"/>
    </row>
    <row r="2737" spans="3:5" x14ac:dyDescent="0.25">
      <c r="E2737" s="11"/>
    </row>
    <row r="2738" spans="3:5" x14ac:dyDescent="0.25">
      <c r="E2738" s="11"/>
    </row>
    <row r="2739" spans="3:5" x14ac:dyDescent="0.25">
      <c r="E2739" s="11"/>
    </row>
    <row r="2740" spans="3:5" x14ac:dyDescent="0.25">
      <c r="C2740" s="11"/>
    </row>
    <row r="2741" spans="3:5" x14ac:dyDescent="0.25">
      <c r="C2741" s="11"/>
    </row>
    <row r="2742" spans="3:5" x14ac:dyDescent="0.25">
      <c r="E2742" s="11"/>
    </row>
    <row r="2743" spans="3:5" x14ac:dyDescent="0.25">
      <c r="C2743" s="11"/>
    </row>
    <row r="2744" spans="3:5" x14ac:dyDescent="0.25">
      <c r="E2744" s="11"/>
    </row>
    <row r="2745" spans="3:5" x14ac:dyDescent="0.25">
      <c r="C2745" s="11"/>
    </row>
    <row r="2746" spans="3:5" x14ac:dyDescent="0.25">
      <c r="E2746" s="11"/>
    </row>
    <row r="2747" spans="3:5" x14ac:dyDescent="0.25">
      <c r="C2747" s="11"/>
      <c r="E2747" s="11"/>
    </row>
    <row r="2748" spans="3:5" x14ac:dyDescent="0.25">
      <c r="E2748" s="11"/>
    </row>
    <row r="2749" spans="3:5" x14ac:dyDescent="0.25">
      <c r="E2749" s="11"/>
    </row>
    <row r="2750" spans="3:5" x14ac:dyDescent="0.25">
      <c r="E2750" s="11"/>
    </row>
    <row r="2751" spans="3:5" x14ac:dyDescent="0.25">
      <c r="E2751" s="11"/>
    </row>
    <row r="2752" spans="3:5" x14ac:dyDescent="0.25">
      <c r="C2752" s="11"/>
    </row>
    <row r="2753" spans="3:5" x14ac:dyDescent="0.25">
      <c r="E2753" s="11"/>
    </row>
    <row r="2754" spans="3:5" x14ac:dyDescent="0.25">
      <c r="C2754" s="11"/>
      <c r="E2754" s="11"/>
    </row>
    <row r="2755" spans="3:5" x14ac:dyDescent="0.25">
      <c r="C2755" s="11"/>
    </row>
    <row r="2756" spans="3:5" x14ac:dyDescent="0.25">
      <c r="C2756" s="11"/>
    </row>
    <row r="2757" spans="3:5" x14ac:dyDescent="0.25">
      <c r="C2757" s="11"/>
    </row>
    <row r="2758" spans="3:5" x14ac:dyDescent="0.25">
      <c r="C2758" s="11"/>
      <c r="E2758" s="11"/>
    </row>
    <row r="2759" spans="3:5" x14ac:dyDescent="0.25">
      <c r="E2759" s="11"/>
    </row>
    <row r="2760" spans="3:5" x14ac:dyDescent="0.25">
      <c r="E2760" s="11"/>
    </row>
    <row r="2761" spans="3:5" x14ac:dyDescent="0.25">
      <c r="E2761" s="11"/>
    </row>
    <row r="2762" spans="3:5" x14ac:dyDescent="0.25">
      <c r="C2762" s="11"/>
    </row>
    <row r="2763" spans="3:5" x14ac:dyDescent="0.25">
      <c r="C2763" s="11"/>
    </row>
    <row r="2764" spans="3:5" x14ac:dyDescent="0.25">
      <c r="C2764" s="11"/>
    </row>
    <row r="2765" spans="3:5" x14ac:dyDescent="0.25">
      <c r="E2765" s="11"/>
    </row>
    <row r="2766" spans="3:5" x14ac:dyDescent="0.25">
      <c r="C2766" s="11"/>
      <c r="E2766" s="11"/>
    </row>
    <row r="2767" spans="3:5" x14ac:dyDescent="0.25">
      <c r="E2767" s="11"/>
    </row>
    <row r="2768" spans="3:5" x14ac:dyDescent="0.25">
      <c r="C2768" s="11"/>
    </row>
    <row r="2769" spans="3:5" x14ac:dyDescent="0.25">
      <c r="C2769" s="11"/>
    </row>
    <row r="2770" spans="3:5" x14ac:dyDescent="0.25">
      <c r="C2770" s="11"/>
    </row>
    <row r="2771" spans="3:5" x14ac:dyDescent="0.25">
      <c r="C2771" s="11"/>
    </row>
    <row r="2772" spans="3:5" x14ac:dyDescent="0.25">
      <c r="E2772" s="11"/>
    </row>
    <row r="2773" spans="3:5" x14ac:dyDescent="0.25">
      <c r="E2773" s="11"/>
    </row>
    <row r="2774" spans="3:5" x14ac:dyDescent="0.25">
      <c r="C2774" s="11"/>
    </row>
    <row r="2775" spans="3:5" x14ac:dyDescent="0.25">
      <c r="E2775" s="11"/>
    </row>
    <row r="2776" spans="3:5" x14ac:dyDescent="0.25">
      <c r="C2776" s="11"/>
    </row>
    <row r="2777" spans="3:5" x14ac:dyDescent="0.25">
      <c r="C2777" s="11"/>
    </row>
    <row r="2778" spans="3:5" x14ac:dyDescent="0.25">
      <c r="E2778" s="11"/>
    </row>
    <row r="2779" spans="3:5" x14ac:dyDescent="0.25">
      <c r="E2779" s="11"/>
    </row>
    <row r="2780" spans="3:5" x14ac:dyDescent="0.25">
      <c r="C2780" s="11"/>
    </row>
    <row r="2781" spans="3:5" x14ac:dyDescent="0.25">
      <c r="C2781" s="11"/>
    </row>
    <row r="2782" spans="3:5" x14ac:dyDescent="0.25">
      <c r="E2782" s="11"/>
    </row>
    <row r="2783" spans="3:5" x14ac:dyDescent="0.25">
      <c r="E2783" s="11"/>
    </row>
    <row r="2784" spans="3:5" x14ac:dyDescent="0.25">
      <c r="E2784" s="11"/>
    </row>
    <row r="2785" spans="3:5" x14ac:dyDescent="0.25">
      <c r="C2785" s="11"/>
    </row>
    <row r="2786" spans="3:5" x14ac:dyDescent="0.25">
      <c r="E2786" s="11"/>
    </row>
    <row r="2787" spans="3:5" x14ac:dyDescent="0.25">
      <c r="E2787" s="11"/>
    </row>
    <row r="2788" spans="3:5" x14ac:dyDescent="0.25">
      <c r="E2788" s="11"/>
    </row>
    <row r="2789" spans="3:5" x14ac:dyDescent="0.25">
      <c r="E2789" s="11"/>
    </row>
    <row r="2790" spans="3:5" x14ac:dyDescent="0.25">
      <c r="E2790" s="11"/>
    </row>
    <row r="2791" spans="3:5" x14ac:dyDescent="0.25">
      <c r="E2791" s="11"/>
    </row>
    <row r="2792" spans="3:5" x14ac:dyDescent="0.25">
      <c r="E2792" s="11"/>
    </row>
    <row r="2793" spans="3:5" x14ac:dyDescent="0.25">
      <c r="E2793" s="11"/>
    </row>
    <row r="2794" spans="3:5" x14ac:dyDescent="0.25">
      <c r="E2794" s="11"/>
    </row>
    <row r="2795" spans="3:5" x14ac:dyDescent="0.25">
      <c r="C2795" s="11"/>
    </row>
    <row r="2796" spans="3:5" x14ac:dyDescent="0.25">
      <c r="E2796" s="11"/>
    </row>
    <row r="2797" spans="3:5" x14ac:dyDescent="0.25">
      <c r="C2797" s="11"/>
    </row>
    <row r="2798" spans="3:5" x14ac:dyDescent="0.25">
      <c r="E2798" s="11"/>
    </row>
    <row r="2799" spans="3:5" x14ac:dyDescent="0.25">
      <c r="C2799" s="11"/>
      <c r="E2799" s="11"/>
    </row>
    <row r="2800" spans="3:5" x14ac:dyDescent="0.25">
      <c r="E2800" s="11"/>
    </row>
    <row r="2801" spans="3:5" x14ac:dyDescent="0.25">
      <c r="E2801" s="11"/>
    </row>
    <row r="2802" spans="3:5" x14ac:dyDescent="0.25">
      <c r="C2802" s="11"/>
      <c r="E2802" s="11"/>
    </row>
    <row r="2803" spans="3:5" x14ac:dyDescent="0.25">
      <c r="E2803" s="11"/>
    </row>
    <row r="2804" spans="3:5" x14ac:dyDescent="0.25">
      <c r="C2804" s="11"/>
    </row>
    <row r="2805" spans="3:5" x14ac:dyDescent="0.25">
      <c r="E2805" s="11"/>
    </row>
    <row r="2806" spans="3:5" x14ac:dyDescent="0.25">
      <c r="E2806" s="11"/>
    </row>
    <row r="2807" spans="3:5" x14ac:dyDescent="0.25">
      <c r="C2807" s="11"/>
      <c r="E2807" s="11"/>
    </row>
    <row r="2808" spans="3:5" x14ac:dyDescent="0.25">
      <c r="C2808" s="11"/>
      <c r="E2808" s="11"/>
    </row>
    <row r="2809" spans="3:5" x14ac:dyDescent="0.25">
      <c r="E2809" s="11"/>
    </row>
    <row r="2810" spans="3:5" x14ac:dyDescent="0.25">
      <c r="E2810" s="11"/>
    </row>
    <row r="2811" spans="3:5" x14ac:dyDescent="0.25">
      <c r="E2811" s="11"/>
    </row>
    <row r="2812" spans="3:5" x14ac:dyDescent="0.25">
      <c r="C2812" s="11"/>
    </row>
    <row r="2813" spans="3:5" x14ac:dyDescent="0.25">
      <c r="C2813" s="11"/>
    </row>
    <row r="2814" spans="3:5" x14ac:dyDescent="0.25">
      <c r="C2814" s="11"/>
      <c r="E2814" s="11"/>
    </row>
    <row r="2815" spans="3:5" x14ac:dyDescent="0.25">
      <c r="C2815" s="11"/>
      <c r="E2815" s="11"/>
    </row>
    <row r="2816" spans="3:5" x14ac:dyDescent="0.25">
      <c r="C2816" s="11"/>
    </row>
    <row r="2817" spans="3:5" x14ac:dyDescent="0.25">
      <c r="C2817" s="11"/>
    </row>
    <row r="2818" spans="3:5" x14ac:dyDescent="0.25">
      <c r="C2818" s="11"/>
    </row>
    <row r="2819" spans="3:5" x14ac:dyDescent="0.25">
      <c r="E2819" s="11"/>
    </row>
    <row r="2820" spans="3:5" x14ac:dyDescent="0.25">
      <c r="E2820" s="11"/>
    </row>
    <row r="2821" spans="3:5" x14ac:dyDescent="0.25">
      <c r="C2821" s="11"/>
    </row>
    <row r="2822" spans="3:5" x14ac:dyDescent="0.25">
      <c r="E2822" s="11"/>
    </row>
    <row r="2823" spans="3:5" x14ac:dyDescent="0.25">
      <c r="C2823" s="11"/>
    </row>
    <row r="2824" spans="3:5" x14ac:dyDescent="0.25">
      <c r="C2824" s="11"/>
    </row>
    <row r="2825" spans="3:5" x14ac:dyDescent="0.25">
      <c r="E2825" s="11"/>
    </row>
    <row r="2826" spans="3:5" x14ac:dyDescent="0.25">
      <c r="E2826" s="11"/>
    </row>
    <row r="2827" spans="3:5" x14ac:dyDescent="0.25">
      <c r="E2827" s="11"/>
    </row>
    <row r="2828" spans="3:5" x14ac:dyDescent="0.25">
      <c r="C2828" s="11"/>
    </row>
    <row r="2829" spans="3:5" x14ac:dyDescent="0.25">
      <c r="E2829" s="11"/>
    </row>
    <row r="2830" spans="3:5" x14ac:dyDescent="0.25">
      <c r="E2830" s="11"/>
    </row>
    <row r="2831" spans="3:5" x14ac:dyDescent="0.25">
      <c r="C2831" s="11"/>
      <c r="E2831" s="11"/>
    </row>
    <row r="2832" spans="3:5" x14ac:dyDescent="0.25">
      <c r="C2832" s="11"/>
    </row>
    <row r="2833" spans="3:5" x14ac:dyDescent="0.25">
      <c r="E2833" s="11"/>
    </row>
    <row r="2834" spans="3:5" x14ac:dyDescent="0.25">
      <c r="E2834" s="11"/>
    </row>
    <row r="2835" spans="3:5" x14ac:dyDescent="0.25">
      <c r="C2835" s="11"/>
      <c r="E2835" s="11"/>
    </row>
    <row r="2836" spans="3:5" x14ac:dyDescent="0.25">
      <c r="C2836" s="11"/>
    </row>
    <row r="2837" spans="3:5" x14ac:dyDescent="0.25">
      <c r="E2837" s="11"/>
    </row>
    <row r="2838" spans="3:5" x14ac:dyDescent="0.25">
      <c r="C2838" s="11"/>
      <c r="E2838" s="11"/>
    </row>
    <row r="2839" spans="3:5" x14ac:dyDescent="0.25">
      <c r="C2839" s="11"/>
    </row>
    <row r="2840" spans="3:5" x14ac:dyDescent="0.25">
      <c r="C2840" s="11"/>
    </row>
    <row r="2841" spans="3:5" x14ac:dyDescent="0.25">
      <c r="C2841" s="11"/>
    </row>
    <row r="2842" spans="3:5" x14ac:dyDescent="0.25">
      <c r="C2842" s="11"/>
    </row>
    <row r="2843" spans="3:5" x14ac:dyDescent="0.25">
      <c r="C2843" s="11"/>
      <c r="E2843" s="11"/>
    </row>
    <row r="2844" spans="3:5" x14ac:dyDescent="0.25">
      <c r="E2844" s="11"/>
    </row>
    <row r="2845" spans="3:5" x14ac:dyDescent="0.25">
      <c r="E2845" s="11"/>
    </row>
    <row r="2846" spans="3:5" x14ac:dyDescent="0.25">
      <c r="E2846" s="11"/>
    </row>
    <row r="2847" spans="3:5" x14ac:dyDescent="0.25">
      <c r="E2847" s="11"/>
    </row>
    <row r="2848" spans="3:5" x14ac:dyDescent="0.25">
      <c r="E2848" s="11"/>
    </row>
    <row r="2849" spans="3:5" x14ac:dyDescent="0.25">
      <c r="E2849" s="11"/>
    </row>
    <row r="2850" spans="3:5" x14ac:dyDescent="0.25">
      <c r="C2850" s="11"/>
    </row>
    <row r="2851" spans="3:5" x14ac:dyDescent="0.25">
      <c r="E2851" s="11"/>
    </row>
    <row r="2852" spans="3:5" x14ac:dyDescent="0.25">
      <c r="E2852" s="11"/>
    </row>
    <row r="2853" spans="3:5" x14ac:dyDescent="0.25">
      <c r="E2853" s="11"/>
    </row>
    <row r="2854" spans="3:5" x14ac:dyDescent="0.25">
      <c r="E2854" s="11"/>
    </row>
    <row r="2855" spans="3:5" x14ac:dyDescent="0.25">
      <c r="E2855" s="11"/>
    </row>
    <row r="2856" spans="3:5" x14ac:dyDescent="0.25">
      <c r="C2856" s="11"/>
    </row>
    <row r="2857" spans="3:5" x14ac:dyDescent="0.25">
      <c r="C2857" s="11"/>
    </row>
    <row r="2858" spans="3:5" x14ac:dyDescent="0.25">
      <c r="E2858" s="11"/>
    </row>
    <row r="2859" spans="3:5" x14ac:dyDescent="0.25">
      <c r="E2859" s="11"/>
    </row>
    <row r="2860" spans="3:5" x14ac:dyDescent="0.25">
      <c r="E2860" s="11"/>
    </row>
    <row r="2861" spans="3:5" x14ac:dyDescent="0.25">
      <c r="E2861" s="11"/>
    </row>
    <row r="2862" spans="3:5" x14ac:dyDescent="0.25">
      <c r="C2862" s="11"/>
    </row>
    <row r="2863" spans="3:5" x14ac:dyDescent="0.25">
      <c r="E2863" s="11"/>
    </row>
    <row r="2864" spans="3:5" x14ac:dyDescent="0.25">
      <c r="E2864" s="11"/>
    </row>
    <row r="2865" spans="3:5" x14ac:dyDescent="0.25">
      <c r="C2865" s="11"/>
    </row>
    <row r="2866" spans="3:5" x14ac:dyDescent="0.25">
      <c r="E2866" s="11"/>
    </row>
    <row r="2867" spans="3:5" x14ac:dyDescent="0.25">
      <c r="C2867" s="11"/>
    </row>
    <row r="2868" spans="3:5" x14ac:dyDescent="0.25">
      <c r="E2868" s="11"/>
    </row>
    <row r="2869" spans="3:5" x14ac:dyDescent="0.25">
      <c r="E2869" s="11"/>
    </row>
    <row r="2870" spans="3:5" x14ac:dyDescent="0.25">
      <c r="C2870" s="11"/>
    </row>
    <row r="2871" spans="3:5" x14ac:dyDescent="0.25">
      <c r="C2871" s="11"/>
      <c r="E2871" s="11"/>
    </row>
    <row r="2872" spans="3:5" x14ac:dyDescent="0.25">
      <c r="E2872" s="11"/>
    </row>
    <row r="2873" spans="3:5" x14ac:dyDescent="0.25">
      <c r="C2873" s="11"/>
    </row>
    <row r="2874" spans="3:5" x14ac:dyDescent="0.25">
      <c r="E2874" s="11"/>
    </row>
    <row r="2875" spans="3:5" x14ac:dyDescent="0.25">
      <c r="C2875" s="11"/>
      <c r="E2875" s="11"/>
    </row>
    <row r="2876" spans="3:5" x14ac:dyDescent="0.25">
      <c r="E2876" s="11"/>
    </row>
    <row r="2877" spans="3:5" x14ac:dyDescent="0.25">
      <c r="C2877" s="11"/>
    </row>
    <row r="2878" spans="3:5" x14ac:dyDescent="0.25">
      <c r="E2878" s="11"/>
    </row>
    <row r="2879" spans="3:5" x14ac:dyDescent="0.25">
      <c r="C2879" s="11"/>
      <c r="E2879" s="11"/>
    </row>
    <row r="2880" spans="3:5" x14ac:dyDescent="0.25">
      <c r="E2880" s="11"/>
    </row>
    <row r="2881" spans="3:5" x14ac:dyDescent="0.25">
      <c r="C2881" s="11"/>
    </row>
    <row r="2882" spans="3:5" x14ac:dyDescent="0.25">
      <c r="C2882" s="11"/>
      <c r="E2882" s="11"/>
    </row>
    <row r="2883" spans="3:5" x14ac:dyDescent="0.25">
      <c r="C2883" s="11"/>
      <c r="E2883" s="11"/>
    </row>
    <row r="2884" spans="3:5" x14ac:dyDescent="0.25">
      <c r="E2884" s="11"/>
    </row>
    <row r="2885" spans="3:5" x14ac:dyDescent="0.25">
      <c r="E2885" s="11"/>
    </row>
    <row r="2886" spans="3:5" x14ac:dyDescent="0.25">
      <c r="C2886" s="11"/>
    </row>
    <row r="2887" spans="3:5" x14ac:dyDescent="0.25">
      <c r="E2887" s="11"/>
    </row>
    <row r="2888" spans="3:5" x14ac:dyDescent="0.25">
      <c r="C2888" s="11"/>
    </row>
    <row r="2889" spans="3:5" x14ac:dyDescent="0.25">
      <c r="E2889" s="11"/>
    </row>
    <row r="2890" spans="3:5" x14ac:dyDescent="0.25">
      <c r="C2890" s="11"/>
      <c r="E2890" s="11"/>
    </row>
    <row r="2891" spans="3:5" x14ac:dyDescent="0.25">
      <c r="C2891" s="11"/>
    </row>
    <row r="2892" spans="3:5" x14ac:dyDescent="0.25">
      <c r="E2892" s="11"/>
    </row>
    <row r="2893" spans="3:5" x14ac:dyDescent="0.25">
      <c r="C2893" s="11"/>
    </row>
    <row r="2894" spans="3:5" x14ac:dyDescent="0.25">
      <c r="C2894" s="11"/>
      <c r="E2894" s="11"/>
    </row>
    <row r="2895" spans="3:5" x14ac:dyDescent="0.25">
      <c r="C2895" s="11"/>
      <c r="E2895" s="11"/>
    </row>
    <row r="2896" spans="3:5" x14ac:dyDescent="0.25">
      <c r="E2896" s="11"/>
    </row>
    <row r="2897" spans="3:5" x14ac:dyDescent="0.25">
      <c r="C2897" s="11"/>
    </row>
    <row r="2898" spans="3:5" x14ac:dyDescent="0.25">
      <c r="E2898" s="11"/>
    </row>
    <row r="2899" spans="3:5" x14ac:dyDescent="0.25">
      <c r="C2899" s="11"/>
    </row>
    <row r="2900" spans="3:5" x14ac:dyDescent="0.25">
      <c r="C2900" s="11"/>
    </row>
    <row r="2901" spans="3:5" x14ac:dyDescent="0.25">
      <c r="C2901" s="11"/>
    </row>
    <row r="2902" spans="3:5" x14ac:dyDescent="0.25">
      <c r="C2902" s="11"/>
    </row>
    <row r="2903" spans="3:5" x14ac:dyDescent="0.25">
      <c r="C2903" s="11"/>
    </row>
    <row r="2904" spans="3:5" x14ac:dyDescent="0.25">
      <c r="C2904" s="11"/>
      <c r="E2904" s="11"/>
    </row>
    <row r="2905" spans="3:5" x14ac:dyDescent="0.25">
      <c r="C2905" s="11"/>
      <c r="E2905" s="11"/>
    </row>
    <row r="2906" spans="3:5" x14ac:dyDescent="0.25">
      <c r="E2906" s="11"/>
    </row>
    <row r="2907" spans="3:5" x14ac:dyDescent="0.25">
      <c r="E2907" s="11"/>
    </row>
    <row r="2908" spans="3:5" x14ac:dyDescent="0.25">
      <c r="E2908" s="11"/>
    </row>
    <row r="2909" spans="3:5" x14ac:dyDescent="0.25">
      <c r="E2909" s="11"/>
    </row>
    <row r="2910" spans="3:5" x14ac:dyDescent="0.25">
      <c r="E2910" s="11"/>
    </row>
    <row r="2911" spans="3:5" x14ac:dyDescent="0.25">
      <c r="E2911" s="11"/>
    </row>
    <row r="2912" spans="3:5" x14ac:dyDescent="0.25">
      <c r="C2912" s="11"/>
      <c r="E2912" s="11"/>
    </row>
    <row r="2913" spans="1:6" x14ac:dyDescent="0.25">
      <c r="E2913" s="11"/>
    </row>
    <row r="2914" spans="1:6" x14ac:dyDescent="0.25">
      <c r="C2914" s="11"/>
    </row>
    <row r="2915" spans="1:6" x14ac:dyDescent="0.25">
      <c r="C2915" s="11"/>
      <c r="E2915" s="11"/>
    </row>
    <row r="2916" spans="1:6" x14ac:dyDescent="0.25">
      <c r="E2916" s="11"/>
    </row>
    <row r="2917" spans="1:6" x14ac:dyDescent="0.25">
      <c r="E2917" s="11"/>
    </row>
    <row r="2918" spans="1:6" x14ac:dyDescent="0.25">
      <c r="C2918" s="11"/>
    </row>
    <row r="2919" spans="1:6" x14ac:dyDescent="0.25">
      <c r="C2919" s="11"/>
      <c r="E2919" s="11"/>
    </row>
    <row r="2920" spans="1:6" x14ac:dyDescent="0.25">
      <c r="E2920" s="11"/>
    </row>
    <row r="2921" spans="1:6" x14ac:dyDescent="0.25">
      <c r="E2921" s="11"/>
    </row>
    <row r="2922" spans="1:6" x14ac:dyDescent="0.25">
      <c r="C2922" s="11"/>
    </row>
    <row r="2923" spans="1:6" x14ac:dyDescent="0.25">
      <c r="C2923" s="11"/>
    </row>
    <row r="2924" spans="1:6" x14ac:dyDescent="0.25">
      <c r="A2924" s="4"/>
      <c r="B2924" s="4"/>
      <c r="C2924" s="50"/>
      <c r="D2924" s="4"/>
      <c r="E2924" s="50"/>
      <c r="F2924" s="4"/>
    </row>
    <row r="2925" spans="1:6" x14ac:dyDescent="0.25">
      <c r="A2925" s="4"/>
      <c r="B2925" s="4"/>
      <c r="C2925" s="50"/>
      <c r="D2925" s="4"/>
      <c r="E2925" s="50"/>
      <c r="F2925" s="4"/>
    </row>
    <row r="2926" spans="1:6" x14ac:dyDescent="0.25">
      <c r="A2926" s="4"/>
      <c r="B2926" s="4"/>
      <c r="C2926" s="50"/>
      <c r="D2926" s="4"/>
      <c r="E2926" s="50"/>
      <c r="F2926" s="4"/>
    </row>
    <row r="2927" spans="1:6" x14ac:dyDescent="0.25">
      <c r="A2927" s="4"/>
      <c r="B2927" s="4"/>
      <c r="C2927" s="50"/>
      <c r="D2927" s="4"/>
      <c r="E2927" s="50"/>
      <c r="F2927" s="4"/>
    </row>
    <row r="2928" spans="1:6" x14ac:dyDescent="0.25">
      <c r="A2928" s="28"/>
      <c r="B2928" s="28"/>
      <c r="C2928" s="29"/>
      <c r="D2928" s="28"/>
      <c r="E2928" s="29"/>
      <c r="F2928" s="28"/>
    </row>
    <row r="2929" spans="1:6" x14ac:dyDescent="0.25">
      <c r="A2929" s="28"/>
      <c r="B2929" s="28"/>
      <c r="C2929" s="29"/>
      <c r="D2929" s="28"/>
      <c r="E2929" s="29"/>
      <c r="F2929" s="28"/>
    </row>
    <row r="2930" spans="1:6" x14ac:dyDescent="0.25">
      <c r="A2930" s="28"/>
      <c r="B2930" s="28"/>
      <c r="C2930" s="29"/>
      <c r="D2930" s="28"/>
      <c r="E2930" s="29"/>
      <c r="F2930" s="28"/>
    </row>
    <row r="2931" spans="1:6" x14ac:dyDescent="0.25">
      <c r="A2931" s="28"/>
      <c r="B2931" s="28"/>
      <c r="C2931" s="29"/>
      <c r="D2931" s="28"/>
      <c r="E2931" s="29"/>
      <c r="F2931" s="28"/>
    </row>
    <row r="2932" spans="1:6" x14ac:dyDescent="0.25">
      <c r="A2932" s="28"/>
      <c r="B2932" s="28"/>
      <c r="C2932" s="29"/>
      <c r="D2932" s="28"/>
      <c r="E2932" s="29"/>
      <c r="F2932" s="28"/>
    </row>
    <row r="2933" spans="1:6" x14ac:dyDescent="0.25">
      <c r="A2933" s="28"/>
      <c r="B2933" s="28"/>
      <c r="C2933" s="29"/>
      <c r="D2933" s="28"/>
      <c r="E2933" s="29"/>
      <c r="F2933" s="28"/>
    </row>
    <row r="2934" spans="1:6" x14ac:dyDescent="0.25">
      <c r="A2934" s="28"/>
      <c r="B2934" s="28"/>
      <c r="C2934" s="29"/>
      <c r="D2934" s="28"/>
      <c r="E2934" s="29"/>
      <c r="F2934" s="28"/>
    </row>
    <row r="2935" spans="1:6" x14ac:dyDescent="0.25">
      <c r="A2935" s="28"/>
      <c r="B2935" s="28"/>
      <c r="C2935" s="29"/>
      <c r="D2935" s="28"/>
      <c r="E2935" s="29"/>
      <c r="F2935" s="28"/>
    </row>
    <row r="2936" spans="1:6" x14ac:dyDescent="0.25">
      <c r="A2936" s="28"/>
      <c r="B2936" s="28"/>
      <c r="C2936" s="29"/>
      <c r="D2936" s="28"/>
      <c r="E2936" s="29"/>
      <c r="F2936" s="28"/>
    </row>
    <row r="2937" spans="1:6" x14ac:dyDescent="0.25">
      <c r="A2937" s="28"/>
      <c r="B2937" s="28"/>
      <c r="C2937" s="29"/>
      <c r="D2937" s="28"/>
      <c r="E2937" s="29"/>
      <c r="F2937" s="28"/>
    </row>
    <row r="2938" spans="1:6" x14ac:dyDescent="0.25">
      <c r="A2938" s="28"/>
      <c r="B2938" s="28"/>
      <c r="C2938" s="29"/>
      <c r="D2938" s="28"/>
      <c r="E2938" s="29"/>
      <c r="F2938" s="28"/>
    </row>
    <row r="2939" spans="1:6" x14ac:dyDescent="0.25">
      <c r="A2939" s="28"/>
      <c r="B2939" s="28"/>
      <c r="C2939" s="29"/>
      <c r="D2939" s="28"/>
      <c r="E2939" s="29"/>
      <c r="F2939" s="28"/>
    </row>
    <row r="2940" spans="1:6" x14ac:dyDescent="0.25">
      <c r="A2940" s="28"/>
      <c r="B2940" s="28"/>
      <c r="C2940" s="29"/>
      <c r="D2940" s="28"/>
      <c r="E2940" s="29"/>
      <c r="F2940" s="28"/>
    </row>
    <row r="2941" spans="1:6" x14ac:dyDescent="0.25">
      <c r="A2941" s="28"/>
      <c r="B2941" s="28"/>
      <c r="C2941" s="29"/>
      <c r="D2941" s="28"/>
      <c r="E2941" s="29"/>
      <c r="F2941" s="28"/>
    </row>
    <row r="2942" spans="1:6" x14ac:dyDescent="0.25">
      <c r="A2942" s="28"/>
      <c r="B2942" s="28"/>
      <c r="C2942" s="29"/>
      <c r="D2942" s="28"/>
      <c r="E2942" s="29"/>
      <c r="F2942" s="28"/>
    </row>
    <row r="2943" spans="1:6" x14ac:dyDescent="0.25">
      <c r="A2943" s="28"/>
      <c r="B2943" s="28"/>
      <c r="C2943" s="29"/>
      <c r="D2943" s="28"/>
      <c r="E2943" s="29"/>
      <c r="F2943" s="28"/>
    </row>
    <row r="2944" spans="1:6" x14ac:dyDescent="0.25">
      <c r="A2944" s="28"/>
      <c r="B2944" s="28"/>
      <c r="C2944" s="29"/>
      <c r="D2944" s="28"/>
      <c r="E2944" s="29"/>
      <c r="F2944" s="28"/>
    </row>
    <row r="2945" spans="1:6" x14ac:dyDescent="0.25">
      <c r="A2945" s="28"/>
      <c r="B2945" s="28"/>
      <c r="C2945" s="29"/>
      <c r="D2945" s="28"/>
      <c r="E2945" s="29"/>
      <c r="F2945" s="28"/>
    </row>
    <row r="2946" spans="1:6" x14ac:dyDescent="0.25">
      <c r="A2946" s="28"/>
      <c r="B2946" s="28"/>
      <c r="C2946" s="29"/>
      <c r="D2946" s="28"/>
      <c r="E2946" s="29"/>
      <c r="F2946" s="28"/>
    </row>
    <row r="2947" spans="1:6" x14ac:dyDescent="0.25">
      <c r="A2947" s="28"/>
      <c r="B2947" s="28"/>
      <c r="C2947" s="29"/>
      <c r="D2947" s="28"/>
      <c r="E2947" s="29"/>
      <c r="F2947" s="28"/>
    </row>
    <row r="2948" spans="1:6" x14ac:dyDescent="0.25">
      <c r="A2948" s="28"/>
      <c r="B2948" s="28"/>
      <c r="C2948" s="29"/>
      <c r="D2948" s="28"/>
      <c r="E2948" s="29"/>
      <c r="F2948" s="28"/>
    </row>
    <row r="2949" spans="1:6" x14ac:dyDescent="0.25">
      <c r="A2949" s="28"/>
      <c r="B2949" s="28"/>
      <c r="C2949" s="29"/>
      <c r="D2949" s="28"/>
      <c r="E2949" s="29"/>
      <c r="F2949" s="28"/>
    </row>
    <row r="2950" spans="1:6" x14ac:dyDescent="0.25">
      <c r="A2950" s="28"/>
      <c r="B2950" s="28"/>
      <c r="C2950" s="29"/>
      <c r="D2950" s="28"/>
      <c r="E2950" s="29"/>
      <c r="F2950" s="28"/>
    </row>
    <row r="2951" spans="1:6" x14ac:dyDescent="0.25">
      <c r="A2951" s="28"/>
      <c r="B2951" s="28"/>
      <c r="C2951" s="29"/>
      <c r="D2951" s="28"/>
      <c r="E2951" s="29"/>
      <c r="F2951" s="28"/>
    </row>
    <row r="2952" spans="1:6" x14ac:dyDescent="0.25">
      <c r="A2952" s="28"/>
      <c r="B2952" s="28"/>
      <c r="C2952" s="29"/>
      <c r="D2952" s="28"/>
      <c r="E2952" s="29"/>
      <c r="F2952" s="28"/>
    </row>
    <row r="2953" spans="1:6" x14ac:dyDescent="0.25">
      <c r="A2953" s="28"/>
      <c r="B2953" s="28"/>
      <c r="C2953" s="29"/>
      <c r="D2953" s="28"/>
      <c r="E2953" s="29"/>
      <c r="F2953" s="28"/>
    </row>
    <row r="2954" spans="1:6" x14ac:dyDescent="0.25">
      <c r="A2954" s="28"/>
      <c r="B2954" s="28"/>
      <c r="C2954" s="29"/>
      <c r="D2954" s="28"/>
      <c r="E2954" s="29"/>
      <c r="F2954" s="28"/>
    </row>
    <row r="2955" spans="1:6" x14ac:dyDescent="0.25">
      <c r="A2955" s="28"/>
      <c r="B2955" s="28"/>
      <c r="C2955" s="29"/>
      <c r="D2955" s="28"/>
      <c r="E2955" s="29"/>
      <c r="F2955" s="28"/>
    </row>
    <row r="2956" spans="1:6" x14ac:dyDescent="0.25">
      <c r="A2956" s="28"/>
      <c r="B2956" s="28"/>
      <c r="C2956" s="29"/>
      <c r="D2956" s="28"/>
      <c r="E2956" s="29"/>
      <c r="F2956" s="28"/>
    </row>
    <row r="2957" spans="1:6" x14ac:dyDescent="0.25">
      <c r="A2957" s="28"/>
      <c r="B2957" s="28"/>
      <c r="C2957" s="29"/>
      <c r="D2957" s="28"/>
      <c r="E2957" s="29"/>
      <c r="F2957" s="28"/>
    </row>
    <row r="2958" spans="1:6" x14ac:dyDescent="0.25">
      <c r="A2958" s="28"/>
      <c r="B2958" s="28"/>
      <c r="C2958" s="29"/>
      <c r="D2958" s="28"/>
      <c r="E2958" s="29"/>
      <c r="F2958" s="28"/>
    </row>
    <row r="2959" spans="1:6" x14ac:dyDescent="0.25">
      <c r="A2959" s="28"/>
      <c r="B2959" s="28"/>
      <c r="C2959" s="29"/>
      <c r="D2959" s="28"/>
      <c r="E2959" s="29"/>
      <c r="F2959" s="28"/>
    </row>
    <row r="2960" spans="1:6" x14ac:dyDescent="0.25">
      <c r="A2960" s="28"/>
      <c r="B2960" s="28"/>
      <c r="C2960" s="29"/>
      <c r="D2960" s="28"/>
      <c r="E2960" s="29"/>
      <c r="F2960" s="28"/>
    </row>
    <row r="2961" spans="1:6" x14ac:dyDescent="0.25">
      <c r="A2961" s="28"/>
      <c r="B2961" s="28"/>
      <c r="C2961" s="29"/>
      <c r="D2961" s="28"/>
      <c r="E2961" s="29"/>
      <c r="F2961" s="28"/>
    </row>
    <row r="2962" spans="1:6" x14ac:dyDescent="0.25">
      <c r="A2962" s="28"/>
      <c r="B2962" s="28"/>
      <c r="C2962" s="29"/>
      <c r="D2962" s="28"/>
      <c r="E2962" s="29"/>
      <c r="F2962" s="28"/>
    </row>
    <row r="2963" spans="1:6" x14ac:dyDescent="0.25">
      <c r="A2963" s="28"/>
      <c r="B2963" s="28"/>
      <c r="C2963" s="29"/>
      <c r="D2963" s="28"/>
      <c r="E2963" s="29"/>
      <c r="F2963" s="28"/>
    </row>
    <row r="2964" spans="1:6" x14ac:dyDescent="0.25">
      <c r="A2964" s="28"/>
      <c r="B2964" s="28"/>
      <c r="C2964" s="29"/>
      <c r="D2964" s="28"/>
      <c r="E2964" s="29"/>
      <c r="F2964" s="28"/>
    </row>
    <row r="2965" spans="1:6" x14ac:dyDescent="0.25">
      <c r="A2965" s="28"/>
      <c r="B2965" s="28"/>
      <c r="C2965" s="29"/>
      <c r="D2965" s="28"/>
      <c r="E2965" s="29"/>
      <c r="F2965" s="28"/>
    </row>
    <row r="2966" spans="1:6" x14ac:dyDescent="0.25">
      <c r="A2966" s="28"/>
      <c r="B2966" s="28"/>
      <c r="C2966" s="29"/>
      <c r="D2966" s="28"/>
      <c r="E2966" s="29"/>
      <c r="F2966" s="28"/>
    </row>
    <row r="2967" spans="1:6" x14ac:dyDescent="0.25">
      <c r="A2967" s="28"/>
      <c r="B2967" s="28"/>
      <c r="C2967" s="29"/>
      <c r="D2967" s="28"/>
      <c r="E2967" s="29"/>
      <c r="F2967" s="28"/>
    </row>
    <row r="2968" spans="1:6" x14ac:dyDescent="0.25">
      <c r="A2968" s="28"/>
      <c r="B2968" s="28"/>
      <c r="C2968" s="29"/>
      <c r="D2968" s="28"/>
      <c r="E2968" s="29"/>
      <c r="F2968" s="28"/>
    </row>
    <row r="2969" spans="1:6" x14ac:dyDescent="0.25">
      <c r="A2969" s="28"/>
      <c r="B2969" s="28"/>
      <c r="C2969" s="29"/>
      <c r="D2969" s="28"/>
      <c r="E2969" s="29"/>
      <c r="F2969" s="28"/>
    </row>
    <row r="2970" spans="1:6" x14ac:dyDescent="0.25">
      <c r="A2970" s="28"/>
      <c r="B2970" s="28"/>
      <c r="C2970" s="29"/>
      <c r="D2970" s="28"/>
      <c r="E2970" s="29"/>
      <c r="F2970" s="28"/>
    </row>
    <row r="2971" spans="1:6" x14ac:dyDescent="0.25">
      <c r="A2971" s="28"/>
      <c r="B2971" s="28"/>
      <c r="C2971" s="29"/>
      <c r="D2971" s="28"/>
      <c r="E2971" s="29"/>
      <c r="F2971" s="28"/>
    </row>
    <row r="2972" spans="1:6" x14ac:dyDescent="0.25">
      <c r="A2972" s="9"/>
      <c r="B2972" s="9"/>
      <c r="C2972" s="8"/>
      <c r="D2972" s="9"/>
      <c r="E2972" s="8"/>
      <c r="F2972" s="9"/>
    </row>
    <row r="2973" spans="1:6" x14ac:dyDescent="0.25">
      <c r="A2973" s="9"/>
      <c r="B2973" s="9"/>
      <c r="C2973" s="8"/>
      <c r="D2973" s="9"/>
      <c r="E2973" s="8"/>
      <c r="F2973" s="9"/>
    </row>
    <row r="2974" spans="1:6" x14ac:dyDescent="0.25">
      <c r="A2974" s="9"/>
      <c r="B2974" s="9"/>
      <c r="C2974" s="8"/>
      <c r="D2974" s="9"/>
      <c r="E2974" s="8"/>
      <c r="F2974" s="9"/>
    </row>
    <row r="2975" spans="1:6" x14ac:dyDescent="0.25">
      <c r="A2975" s="9"/>
      <c r="B2975" s="9"/>
      <c r="C2975" s="8"/>
      <c r="D2975" s="9"/>
      <c r="E2975" s="8"/>
      <c r="F2975" s="9"/>
    </row>
    <row r="2976" spans="1:6" x14ac:dyDescent="0.25">
      <c r="A2976" s="9"/>
      <c r="B2976" s="9"/>
      <c r="C2976" s="8"/>
      <c r="D2976" s="9"/>
      <c r="E2976" s="8"/>
      <c r="F2976" s="9"/>
    </row>
    <row r="2977" spans="1:6" x14ac:dyDescent="0.25">
      <c r="A2977" s="9"/>
      <c r="B2977" s="9"/>
      <c r="C2977" s="8"/>
      <c r="D2977" s="9"/>
      <c r="E2977" s="8"/>
      <c r="F2977" s="9"/>
    </row>
    <row r="2978" spans="1:6" x14ac:dyDescent="0.25">
      <c r="A2978" s="9"/>
      <c r="B2978" s="9"/>
      <c r="C2978" s="8"/>
      <c r="D2978" s="9"/>
      <c r="E2978" s="8"/>
      <c r="F2978" s="9"/>
    </row>
    <row r="2979" spans="1:6" x14ac:dyDescent="0.25">
      <c r="A2979" s="9"/>
      <c r="B2979" s="9"/>
      <c r="C2979" s="8"/>
      <c r="D2979" s="9"/>
      <c r="E2979" s="8"/>
      <c r="F2979" s="9"/>
    </row>
    <row r="2980" spans="1:6" x14ac:dyDescent="0.25">
      <c r="A2980" s="9"/>
      <c r="B2980" s="9"/>
      <c r="C2980" s="8"/>
      <c r="D2980" s="9"/>
      <c r="E2980" s="8"/>
      <c r="F2980" s="9"/>
    </row>
    <row r="2981" spans="1:6" x14ac:dyDescent="0.25">
      <c r="A2981" s="9"/>
      <c r="B2981" s="9"/>
      <c r="C2981" s="8"/>
      <c r="D2981" s="9"/>
      <c r="E2981" s="8"/>
      <c r="F2981" s="9"/>
    </row>
    <row r="2982" spans="1:6" x14ac:dyDescent="0.25">
      <c r="A2982" s="9"/>
      <c r="B2982" s="9"/>
      <c r="C2982" s="8"/>
      <c r="D2982" s="9"/>
      <c r="E2982" s="8"/>
      <c r="F2982" s="9"/>
    </row>
    <row r="2983" spans="1:6" x14ac:dyDescent="0.25">
      <c r="A2983" s="9"/>
      <c r="B2983" s="9"/>
      <c r="C2983" s="8"/>
      <c r="D2983" s="9"/>
      <c r="E2983" s="8"/>
      <c r="F2983" s="9"/>
    </row>
    <row r="2984" spans="1:6" x14ac:dyDescent="0.25">
      <c r="A2984" s="9"/>
      <c r="B2984" s="9"/>
      <c r="C2984" s="8"/>
      <c r="D2984" s="9"/>
      <c r="E2984" s="8"/>
      <c r="F2984" s="9"/>
    </row>
    <row r="2985" spans="1:6" x14ac:dyDescent="0.25">
      <c r="A2985" s="9"/>
      <c r="B2985" s="9"/>
      <c r="C2985" s="8"/>
      <c r="D2985" s="9"/>
      <c r="E2985" s="8"/>
      <c r="F2985" s="9"/>
    </row>
    <row r="2986" spans="1:6" x14ac:dyDescent="0.25">
      <c r="A2986" s="9"/>
      <c r="B2986" s="9"/>
      <c r="C2986" s="8"/>
      <c r="D2986" s="9"/>
      <c r="E2986" s="8"/>
      <c r="F2986" s="9"/>
    </row>
    <row r="2987" spans="1:6" x14ac:dyDescent="0.25">
      <c r="A2987" s="9"/>
      <c r="B2987" s="9"/>
      <c r="C2987" s="8"/>
      <c r="D2987" s="9"/>
      <c r="E2987" s="8"/>
      <c r="F2987" s="9"/>
    </row>
    <row r="2988" spans="1:6" x14ac:dyDescent="0.25">
      <c r="A2988" s="9"/>
      <c r="B2988" s="9"/>
      <c r="C2988" s="8"/>
      <c r="D2988" s="9"/>
      <c r="E2988" s="8"/>
      <c r="F2988" s="9"/>
    </row>
    <row r="2989" spans="1:6" x14ac:dyDescent="0.25">
      <c r="A2989" s="9"/>
      <c r="B2989" s="9"/>
      <c r="C2989" s="8"/>
      <c r="D2989" s="9"/>
      <c r="E2989" s="8"/>
      <c r="F2989" s="9"/>
    </row>
    <row r="2990" spans="1:6" x14ac:dyDescent="0.25">
      <c r="A2990" s="9"/>
      <c r="B2990" s="9"/>
      <c r="C2990" s="8"/>
      <c r="D2990" s="9"/>
      <c r="E2990" s="8"/>
      <c r="F2990" s="9"/>
    </row>
    <row r="2991" spans="1:6" x14ac:dyDescent="0.25">
      <c r="A2991" s="9"/>
      <c r="B2991" s="9"/>
      <c r="C2991" s="8"/>
      <c r="D2991" s="9"/>
      <c r="E2991" s="8"/>
      <c r="F2991" s="9"/>
    </row>
    <row r="2992" spans="1:6" x14ac:dyDescent="0.25">
      <c r="A2992" s="9"/>
      <c r="B2992" s="9"/>
      <c r="C2992" s="8"/>
      <c r="D2992" s="9"/>
      <c r="E2992" s="8"/>
      <c r="F2992" s="9"/>
    </row>
    <row r="2993" spans="1:6" x14ac:dyDescent="0.25">
      <c r="A2993" s="9"/>
      <c r="B2993" s="9"/>
      <c r="C2993" s="8"/>
      <c r="D2993" s="9"/>
      <c r="E2993" s="8"/>
      <c r="F2993" s="9"/>
    </row>
    <row r="2994" spans="1:6" x14ac:dyDescent="0.25">
      <c r="A2994" s="9"/>
      <c r="B2994" s="9"/>
      <c r="C2994" s="8"/>
      <c r="D2994" s="9"/>
      <c r="E2994" s="8"/>
      <c r="F2994" s="9"/>
    </row>
    <row r="2995" spans="1:6" x14ac:dyDescent="0.25">
      <c r="A2995" s="9"/>
      <c r="B2995" s="9"/>
      <c r="C2995" s="8"/>
      <c r="D2995" s="9"/>
      <c r="E2995" s="8"/>
      <c r="F2995" s="9"/>
    </row>
    <row r="2996" spans="1:6" x14ac:dyDescent="0.25">
      <c r="A2996" s="9"/>
      <c r="B2996" s="9"/>
      <c r="C2996" s="8"/>
      <c r="D2996" s="9"/>
      <c r="E2996" s="8"/>
      <c r="F2996" s="9"/>
    </row>
    <row r="2997" spans="1:6" x14ac:dyDescent="0.25">
      <c r="A2997" s="9"/>
      <c r="B2997" s="9"/>
      <c r="C2997" s="8"/>
      <c r="D2997" s="9"/>
      <c r="E2997" s="8"/>
      <c r="F2997" s="9"/>
    </row>
    <row r="2998" spans="1:6" x14ac:dyDescent="0.25">
      <c r="A2998" s="9"/>
      <c r="B2998" s="9"/>
      <c r="C2998" s="8"/>
      <c r="D2998" s="9"/>
      <c r="E2998" s="8"/>
      <c r="F2998" s="9"/>
    </row>
    <row r="2999" spans="1:6" x14ac:dyDescent="0.25">
      <c r="A2999" s="9"/>
      <c r="B2999" s="9"/>
      <c r="C2999" s="8"/>
      <c r="D2999" s="9"/>
      <c r="E2999" s="8"/>
      <c r="F2999" s="9"/>
    </row>
    <row r="3000" spans="1:6" x14ac:dyDescent="0.25">
      <c r="A3000" s="9"/>
      <c r="B3000" s="9"/>
      <c r="C3000" s="8"/>
      <c r="D3000" s="9"/>
      <c r="E3000" s="8"/>
      <c r="F3000" s="9"/>
    </row>
    <row r="3001" spans="1:6" x14ac:dyDescent="0.25">
      <c r="A3001" s="9"/>
      <c r="B3001" s="9"/>
      <c r="C3001" s="8"/>
      <c r="D3001" s="9"/>
      <c r="E3001" s="8"/>
      <c r="F3001" s="9"/>
    </row>
    <row r="3002" spans="1:6" x14ac:dyDescent="0.25">
      <c r="A3002" s="9"/>
      <c r="B3002" s="9"/>
      <c r="C3002" s="8"/>
      <c r="D3002" s="9"/>
      <c r="E3002" s="8"/>
      <c r="F3002" s="9"/>
    </row>
    <row r="3003" spans="1:6" x14ac:dyDescent="0.25">
      <c r="A3003" s="9"/>
      <c r="B3003" s="9"/>
      <c r="C3003" s="8"/>
      <c r="D3003" s="9"/>
      <c r="E3003" s="8"/>
      <c r="F3003" s="9"/>
    </row>
    <row r="3004" spans="1:6" x14ac:dyDescent="0.25">
      <c r="A3004" s="9"/>
      <c r="B3004" s="9"/>
      <c r="C3004" s="8"/>
      <c r="D3004" s="9"/>
      <c r="E3004" s="8"/>
      <c r="F3004" s="9"/>
    </row>
    <row r="3005" spans="1:6" x14ac:dyDescent="0.25">
      <c r="A3005" s="9"/>
      <c r="B3005" s="9"/>
      <c r="C3005" s="8"/>
      <c r="D3005" s="9"/>
      <c r="E3005" s="8"/>
      <c r="F3005" s="9"/>
    </row>
    <row r="3006" spans="1:6" x14ac:dyDescent="0.25">
      <c r="A3006" s="9"/>
      <c r="B3006" s="9"/>
      <c r="C3006" s="8"/>
      <c r="D3006" s="9"/>
      <c r="E3006" s="8"/>
      <c r="F3006" s="9"/>
    </row>
    <row r="3007" spans="1:6" x14ac:dyDescent="0.25">
      <c r="A3007" s="9"/>
      <c r="B3007" s="9"/>
      <c r="C3007" s="8"/>
      <c r="D3007" s="9"/>
      <c r="E3007" s="8"/>
      <c r="F3007" s="9"/>
    </row>
    <row r="3008" spans="1:6" x14ac:dyDescent="0.25">
      <c r="A3008" s="9"/>
      <c r="B3008" s="9"/>
      <c r="C3008" s="8"/>
      <c r="D3008" s="9"/>
      <c r="E3008" s="8"/>
      <c r="F3008" s="9"/>
    </row>
    <row r="3009" spans="1:6" x14ac:dyDescent="0.25">
      <c r="A3009" s="9"/>
      <c r="B3009" s="9"/>
      <c r="C3009" s="8"/>
      <c r="D3009" s="9"/>
      <c r="E3009" s="8"/>
      <c r="F3009" s="9"/>
    </row>
    <row r="3010" spans="1:6" x14ac:dyDescent="0.25">
      <c r="A3010" s="9"/>
      <c r="B3010" s="9"/>
      <c r="C3010" s="8"/>
      <c r="D3010" s="9"/>
      <c r="E3010" s="8"/>
      <c r="F3010" s="9"/>
    </row>
    <row r="3011" spans="1:6" x14ac:dyDescent="0.25">
      <c r="A3011" s="9"/>
      <c r="B3011" s="9"/>
      <c r="C3011" s="8"/>
      <c r="D3011" s="9"/>
      <c r="E3011" s="8"/>
      <c r="F3011" s="9"/>
    </row>
    <row r="3012" spans="1:6" x14ac:dyDescent="0.25">
      <c r="A3012" s="9"/>
      <c r="B3012" s="9"/>
      <c r="C3012" s="8"/>
      <c r="D3012" s="9"/>
      <c r="E3012" s="8"/>
      <c r="F3012" s="9"/>
    </row>
    <row r="3013" spans="1:6" x14ac:dyDescent="0.25">
      <c r="A3013" s="9"/>
      <c r="B3013" s="9"/>
      <c r="C3013" s="8"/>
      <c r="D3013" s="9"/>
      <c r="E3013" s="8"/>
      <c r="F3013" s="9"/>
    </row>
    <row r="3014" spans="1:6" x14ac:dyDescent="0.25">
      <c r="A3014" s="9"/>
      <c r="B3014" s="9"/>
      <c r="C3014" s="8"/>
      <c r="D3014" s="9"/>
      <c r="E3014" s="8"/>
      <c r="F3014" s="9"/>
    </row>
    <row r="3015" spans="1:6" x14ac:dyDescent="0.25">
      <c r="A3015" s="9"/>
      <c r="B3015" s="9"/>
      <c r="C3015" s="8"/>
      <c r="D3015" s="9"/>
      <c r="E3015" s="8"/>
      <c r="F3015" s="9"/>
    </row>
    <row r="3016" spans="1:6" x14ac:dyDescent="0.25">
      <c r="A3016" s="9"/>
      <c r="B3016" s="9"/>
      <c r="C3016" s="8"/>
      <c r="D3016" s="9"/>
      <c r="E3016" s="8"/>
      <c r="F3016" s="9"/>
    </row>
    <row r="3017" spans="1:6" x14ac:dyDescent="0.25">
      <c r="A3017" s="9"/>
      <c r="B3017" s="9"/>
      <c r="C3017" s="8"/>
      <c r="D3017" s="9"/>
      <c r="E3017" s="8"/>
      <c r="F3017" s="9"/>
    </row>
    <row r="3018" spans="1:6" x14ac:dyDescent="0.25">
      <c r="A3018" s="9"/>
      <c r="B3018" s="9"/>
      <c r="C3018" s="8"/>
      <c r="D3018" s="9"/>
      <c r="E3018" s="8"/>
      <c r="F3018" s="9"/>
    </row>
    <row r="3019" spans="1:6" x14ac:dyDescent="0.25">
      <c r="A3019" s="9"/>
      <c r="B3019" s="9"/>
      <c r="C3019" s="8"/>
      <c r="D3019" s="9"/>
      <c r="E3019" s="8"/>
      <c r="F3019" s="9"/>
    </row>
    <row r="3020" spans="1:6" x14ac:dyDescent="0.25">
      <c r="A3020" s="9"/>
      <c r="B3020" s="9"/>
      <c r="C3020" s="8"/>
      <c r="D3020" s="9"/>
      <c r="E3020" s="8"/>
      <c r="F3020" s="9"/>
    </row>
    <row r="3021" spans="1:6" x14ac:dyDescent="0.25">
      <c r="A3021" s="9"/>
      <c r="B3021" s="9"/>
      <c r="C3021" s="8"/>
      <c r="D3021" s="9"/>
      <c r="E3021" s="8"/>
      <c r="F3021" s="9"/>
    </row>
    <row r="3022" spans="1:6" x14ac:dyDescent="0.25">
      <c r="A3022" s="9"/>
      <c r="B3022" s="9"/>
      <c r="C3022" s="8"/>
      <c r="D3022" s="9"/>
      <c r="E3022" s="8"/>
      <c r="F3022" s="9"/>
    </row>
    <row r="3023" spans="1:6" x14ac:dyDescent="0.25">
      <c r="A3023" s="9"/>
      <c r="B3023" s="9"/>
      <c r="C3023" s="8"/>
      <c r="D3023" s="9"/>
      <c r="E3023" s="8"/>
      <c r="F3023" s="9"/>
    </row>
    <row r="3024" spans="1:6" x14ac:dyDescent="0.25">
      <c r="A3024" s="9"/>
      <c r="B3024" s="9"/>
      <c r="C3024" s="8"/>
      <c r="D3024" s="9"/>
      <c r="E3024" s="8"/>
      <c r="F3024" s="9"/>
    </row>
    <row r="3025" spans="1:6" x14ac:dyDescent="0.25">
      <c r="A3025" s="9"/>
      <c r="B3025" s="9"/>
      <c r="C3025" s="8"/>
      <c r="D3025" s="9"/>
      <c r="E3025" s="8"/>
      <c r="F3025" s="9"/>
    </row>
    <row r="3026" spans="1:6" x14ac:dyDescent="0.25">
      <c r="A3026" s="9"/>
      <c r="B3026" s="9"/>
      <c r="C3026" s="8"/>
      <c r="D3026" s="9"/>
      <c r="E3026" s="8"/>
      <c r="F3026" s="9"/>
    </row>
    <row r="3027" spans="1:6" x14ac:dyDescent="0.25">
      <c r="A3027" s="9"/>
      <c r="B3027" s="9"/>
      <c r="C3027" s="8"/>
      <c r="D3027" s="9"/>
      <c r="E3027" s="8"/>
      <c r="F3027" s="9"/>
    </row>
    <row r="3028" spans="1:6" x14ac:dyDescent="0.25">
      <c r="A3028" s="9"/>
      <c r="B3028" s="9"/>
      <c r="C3028" s="8"/>
      <c r="D3028" s="9"/>
      <c r="E3028" s="8"/>
      <c r="F3028" s="9"/>
    </row>
    <row r="3029" spans="1:6" x14ac:dyDescent="0.25">
      <c r="A3029" s="9"/>
      <c r="B3029" s="9"/>
      <c r="C3029" s="8"/>
      <c r="D3029" s="9"/>
      <c r="E3029" s="8"/>
      <c r="F3029" s="9"/>
    </row>
    <row r="3030" spans="1:6" x14ac:dyDescent="0.25">
      <c r="A3030" s="9"/>
      <c r="B3030" s="9"/>
      <c r="C3030" s="8"/>
      <c r="D3030" s="9"/>
      <c r="E3030" s="8"/>
      <c r="F3030" s="9"/>
    </row>
    <row r="3031" spans="1:6" x14ac:dyDescent="0.25">
      <c r="A3031" s="9"/>
      <c r="B3031" s="9"/>
      <c r="C3031" s="8"/>
      <c r="D3031" s="9"/>
      <c r="E3031" s="8"/>
      <c r="F3031" s="9"/>
    </row>
    <row r="3032" spans="1:6" x14ac:dyDescent="0.25">
      <c r="A3032" s="9"/>
      <c r="B3032" s="9"/>
      <c r="C3032" s="8"/>
      <c r="D3032" s="9"/>
      <c r="E3032" s="8"/>
      <c r="F3032" s="9"/>
    </row>
    <row r="3033" spans="1:6" x14ac:dyDescent="0.25">
      <c r="A3033" s="9"/>
      <c r="B3033" s="9"/>
      <c r="C3033" s="8"/>
      <c r="D3033" s="9"/>
      <c r="E3033" s="8"/>
      <c r="F3033" s="9"/>
    </row>
    <row r="3034" spans="1:6" x14ac:dyDescent="0.25">
      <c r="A3034" s="9"/>
      <c r="B3034" s="9"/>
      <c r="C3034" s="8"/>
      <c r="D3034" s="9"/>
      <c r="E3034" s="8"/>
      <c r="F3034" s="9"/>
    </row>
    <row r="3035" spans="1:6" x14ac:dyDescent="0.25">
      <c r="A3035" s="9"/>
      <c r="B3035" s="9"/>
      <c r="C3035" s="8"/>
      <c r="D3035" s="9"/>
      <c r="E3035" s="8"/>
      <c r="F3035" s="9"/>
    </row>
    <row r="3036" spans="1:6" x14ac:dyDescent="0.25">
      <c r="A3036" s="9"/>
      <c r="B3036" s="9"/>
      <c r="C3036" s="8"/>
      <c r="D3036" s="9"/>
      <c r="E3036" s="8"/>
      <c r="F3036" s="9"/>
    </row>
    <row r="3037" spans="1:6" x14ac:dyDescent="0.25">
      <c r="A3037" s="9"/>
      <c r="B3037" s="9"/>
      <c r="C3037" s="8"/>
      <c r="D3037" s="9"/>
      <c r="E3037" s="8"/>
      <c r="F3037" s="9"/>
    </row>
    <row r="3038" spans="1:6" x14ac:dyDescent="0.25">
      <c r="A3038" s="9"/>
      <c r="B3038" s="9"/>
      <c r="C3038" s="8"/>
      <c r="D3038" s="9"/>
      <c r="E3038" s="8"/>
      <c r="F3038" s="9"/>
    </row>
    <row r="3039" spans="1:6" x14ac:dyDescent="0.25">
      <c r="A3039" s="9"/>
      <c r="B3039" s="9"/>
      <c r="C3039" s="8"/>
      <c r="D3039" s="9"/>
      <c r="E3039" s="8"/>
      <c r="F3039" s="9"/>
    </row>
    <row r="3040" spans="1:6" x14ac:dyDescent="0.25">
      <c r="A3040" s="9"/>
      <c r="B3040" s="9"/>
      <c r="C3040" s="8"/>
      <c r="D3040" s="9"/>
      <c r="E3040" s="8"/>
      <c r="F3040" s="9"/>
    </row>
    <row r="3041" spans="1:6" x14ac:dyDescent="0.25">
      <c r="A3041" s="9"/>
      <c r="B3041" s="9"/>
      <c r="C3041" s="8"/>
      <c r="D3041" s="9"/>
      <c r="E3041" s="8"/>
      <c r="F3041" s="9"/>
    </row>
    <row r="3042" spans="1:6" x14ac:dyDescent="0.25">
      <c r="A3042" s="9"/>
      <c r="B3042" s="9"/>
      <c r="C3042" s="8"/>
      <c r="D3042" s="9"/>
      <c r="E3042" s="8"/>
      <c r="F3042" s="9"/>
    </row>
    <row r="3043" spans="1:6" x14ac:dyDescent="0.25">
      <c r="A3043" s="9"/>
      <c r="B3043" s="9"/>
      <c r="C3043" s="8"/>
      <c r="D3043" s="9"/>
      <c r="E3043" s="8"/>
      <c r="F3043" s="9"/>
    </row>
    <row r="3044" spans="1:6" x14ac:dyDescent="0.25">
      <c r="A3044" s="9"/>
      <c r="B3044" s="9"/>
      <c r="C3044" s="8"/>
      <c r="D3044" s="9"/>
      <c r="E3044" s="8"/>
      <c r="F3044" s="9"/>
    </row>
    <row r="3045" spans="1:6" x14ac:dyDescent="0.25">
      <c r="A3045" s="9"/>
      <c r="B3045" s="9"/>
      <c r="C3045" s="8"/>
      <c r="D3045" s="9"/>
      <c r="E3045" s="8"/>
      <c r="F3045" s="9"/>
    </row>
    <row r="3046" spans="1:6" x14ac:dyDescent="0.25">
      <c r="A3046" s="9"/>
      <c r="B3046" s="9"/>
      <c r="C3046" s="8"/>
      <c r="D3046" s="9"/>
      <c r="E3046" s="8"/>
      <c r="F3046" s="9"/>
    </row>
    <row r="3047" spans="1:6" x14ac:dyDescent="0.25">
      <c r="A3047" s="9"/>
      <c r="B3047" s="9"/>
      <c r="C3047" s="8"/>
      <c r="D3047" s="9"/>
      <c r="E3047" s="8"/>
      <c r="F3047" s="9"/>
    </row>
    <row r="3048" spans="1:6" x14ac:dyDescent="0.25">
      <c r="A3048" s="9"/>
      <c r="B3048" s="9"/>
      <c r="C3048" s="8"/>
      <c r="D3048" s="9"/>
      <c r="E3048" s="8"/>
      <c r="F3048" s="9"/>
    </row>
    <row r="3049" spans="1:6" x14ac:dyDescent="0.25">
      <c r="A3049" s="9"/>
      <c r="B3049" s="9"/>
      <c r="C3049" s="8"/>
      <c r="D3049" s="9"/>
      <c r="E3049" s="8"/>
      <c r="F3049" s="9"/>
    </row>
    <row r="3050" spans="1:6" x14ac:dyDescent="0.25">
      <c r="A3050" s="9"/>
      <c r="B3050" s="9"/>
      <c r="C3050" s="8"/>
      <c r="D3050" s="9"/>
      <c r="E3050" s="8"/>
      <c r="F3050" s="9"/>
    </row>
    <row r="3051" spans="1:6" x14ac:dyDescent="0.25">
      <c r="A3051" s="9"/>
      <c r="B3051" s="9"/>
      <c r="C3051" s="8"/>
      <c r="D3051" s="9"/>
      <c r="E3051" s="8"/>
      <c r="F3051" s="9"/>
    </row>
    <row r="3052" spans="1:6" x14ac:dyDescent="0.25">
      <c r="A3052" s="9"/>
      <c r="B3052" s="9"/>
      <c r="C3052" s="8"/>
      <c r="D3052" s="9"/>
      <c r="E3052" s="8"/>
      <c r="F3052" s="9"/>
    </row>
    <row r="3053" spans="1:6" x14ac:dyDescent="0.25">
      <c r="A3053" s="9"/>
      <c r="B3053" s="9"/>
      <c r="C3053" s="8"/>
      <c r="D3053" s="9"/>
      <c r="E3053" s="8"/>
      <c r="F3053" s="9"/>
    </row>
    <row r="3054" spans="1:6" x14ac:dyDescent="0.25">
      <c r="A3054" s="9"/>
      <c r="B3054" s="9"/>
      <c r="C3054" s="8"/>
      <c r="D3054" s="9"/>
      <c r="E3054" s="8"/>
      <c r="F3054" s="9"/>
    </row>
    <row r="3055" spans="1:6" x14ac:dyDescent="0.25">
      <c r="A3055" s="9"/>
      <c r="B3055" s="9"/>
      <c r="C3055" s="8"/>
      <c r="D3055" s="9"/>
      <c r="E3055" s="8"/>
      <c r="F3055" s="9"/>
    </row>
    <row r="3056" spans="1:6" x14ac:dyDescent="0.25">
      <c r="A3056" s="9"/>
      <c r="B3056" s="9"/>
      <c r="C3056" s="8"/>
      <c r="D3056" s="9"/>
      <c r="E3056" s="8"/>
      <c r="F3056" s="9"/>
    </row>
    <row r="3057" spans="1:6" x14ac:dyDescent="0.25">
      <c r="A3057" s="9"/>
      <c r="B3057" s="9"/>
      <c r="C3057" s="8"/>
      <c r="D3057" s="9"/>
      <c r="E3057" s="8"/>
      <c r="F3057" s="9"/>
    </row>
    <row r="3058" spans="1:6" x14ac:dyDescent="0.25">
      <c r="A3058" s="9"/>
      <c r="B3058" s="9"/>
      <c r="C3058" s="8"/>
      <c r="D3058" s="9"/>
      <c r="E3058" s="8"/>
      <c r="F3058" s="9"/>
    </row>
    <row r="3059" spans="1:6" x14ac:dyDescent="0.25">
      <c r="A3059" s="9"/>
      <c r="B3059" s="9"/>
      <c r="C3059" s="8"/>
      <c r="D3059" s="9"/>
      <c r="E3059" s="8"/>
      <c r="F3059" s="9"/>
    </row>
    <row r="3060" spans="1:6" x14ac:dyDescent="0.25">
      <c r="A3060" s="9"/>
      <c r="B3060" s="9"/>
      <c r="C3060" s="8"/>
      <c r="D3060" s="9"/>
      <c r="E3060" s="8"/>
      <c r="F3060" s="9"/>
    </row>
    <row r="3061" spans="1:6" x14ac:dyDescent="0.25">
      <c r="A3061" s="9"/>
      <c r="B3061" s="9"/>
      <c r="C3061" s="8"/>
      <c r="D3061" s="9"/>
      <c r="E3061" s="8"/>
      <c r="F3061" s="9"/>
    </row>
    <row r="3062" spans="1:6" x14ac:dyDescent="0.25">
      <c r="A3062" s="9"/>
      <c r="B3062" s="9"/>
      <c r="C3062" s="8"/>
      <c r="D3062" s="9"/>
      <c r="E3062" s="8"/>
      <c r="F3062" s="9"/>
    </row>
    <row r="3063" spans="1:6" x14ac:dyDescent="0.25">
      <c r="A3063" s="9"/>
      <c r="B3063" s="9"/>
      <c r="C3063" s="8"/>
      <c r="D3063" s="9"/>
      <c r="E3063" s="8"/>
      <c r="F3063" s="9"/>
    </row>
    <row r="3064" spans="1:6" x14ac:dyDescent="0.25">
      <c r="A3064" s="9"/>
      <c r="B3064" s="9"/>
      <c r="C3064" s="8"/>
      <c r="D3064" s="9"/>
      <c r="E3064" s="8"/>
      <c r="F3064" s="9"/>
    </row>
    <row r="3065" spans="1:6" x14ac:dyDescent="0.25">
      <c r="A3065" s="9"/>
      <c r="B3065" s="9"/>
      <c r="C3065" s="8"/>
      <c r="D3065" s="9"/>
      <c r="E3065" s="8"/>
      <c r="F3065" s="9"/>
    </row>
    <row r="3066" spans="1:6" x14ac:dyDescent="0.25">
      <c r="A3066" s="9"/>
      <c r="B3066" s="9"/>
      <c r="C3066" s="8"/>
      <c r="D3066" s="9"/>
      <c r="E3066" s="8"/>
      <c r="F3066" s="9"/>
    </row>
    <row r="3067" spans="1:6" x14ac:dyDescent="0.25">
      <c r="A3067" s="9"/>
      <c r="B3067" s="9"/>
      <c r="C3067" s="8"/>
      <c r="D3067" s="9"/>
      <c r="E3067" s="8"/>
      <c r="F3067" s="9"/>
    </row>
    <row r="3068" spans="1:6" x14ac:dyDescent="0.25">
      <c r="A3068" s="9"/>
      <c r="B3068" s="9"/>
      <c r="C3068" s="8"/>
      <c r="D3068" s="9"/>
      <c r="E3068" s="8"/>
      <c r="F3068" s="9"/>
    </row>
    <row r="3069" spans="1:6" x14ac:dyDescent="0.25">
      <c r="A3069" s="9"/>
      <c r="B3069" s="9"/>
      <c r="C3069" s="8"/>
      <c r="D3069" s="9"/>
      <c r="E3069" s="8"/>
      <c r="F3069" s="9"/>
    </row>
    <row r="3070" spans="1:6" x14ac:dyDescent="0.25">
      <c r="A3070" s="9"/>
      <c r="B3070" s="9"/>
      <c r="C3070" s="8"/>
      <c r="D3070" s="9"/>
      <c r="E3070" s="8"/>
      <c r="F3070" s="9"/>
    </row>
    <row r="3071" spans="1:6" x14ac:dyDescent="0.25">
      <c r="A3071" s="9"/>
      <c r="B3071" s="9"/>
      <c r="C3071" s="8"/>
      <c r="D3071" s="9"/>
      <c r="E3071" s="8"/>
      <c r="F3071" s="9"/>
    </row>
    <row r="3072" spans="1:6" x14ac:dyDescent="0.25">
      <c r="A3072" s="9"/>
      <c r="B3072" s="9"/>
      <c r="C3072" s="8"/>
      <c r="D3072" s="9"/>
      <c r="E3072" s="8"/>
      <c r="F3072" s="9"/>
    </row>
    <row r="3073" spans="1:6" x14ac:dyDescent="0.25">
      <c r="A3073" s="9"/>
      <c r="B3073" s="9"/>
      <c r="C3073" s="8"/>
      <c r="D3073" s="9"/>
      <c r="E3073" s="8"/>
      <c r="F3073" s="9"/>
    </row>
    <row r="3074" spans="1:6" x14ac:dyDescent="0.25">
      <c r="A3074" s="9"/>
      <c r="B3074" s="9"/>
      <c r="C3074" s="8"/>
      <c r="D3074" s="9"/>
      <c r="E3074" s="8"/>
      <c r="F3074" s="9"/>
    </row>
    <row r="3075" spans="1:6" x14ac:dyDescent="0.25">
      <c r="A3075" s="9"/>
      <c r="B3075" s="9"/>
      <c r="C3075" s="8"/>
      <c r="D3075" s="9"/>
      <c r="E3075" s="8"/>
      <c r="F3075" s="9"/>
    </row>
    <row r="3076" spans="1:6" x14ac:dyDescent="0.25">
      <c r="A3076" s="9"/>
      <c r="B3076" s="9"/>
      <c r="C3076" s="8"/>
      <c r="D3076" s="9"/>
      <c r="E3076" s="8"/>
      <c r="F3076" s="9"/>
    </row>
    <row r="3077" spans="1:6" x14ac:dyDescent="0.25">
      <c r="A3077" s="9"/>
      <c r="B3077" s="9"/>
      <c r="C3077" s="8"/>
      <c r="D3077" s="9"/>
      <c r="E3077" s="8"/>
      <c r="F3077" s="9"/>
    </row>
    <row r="3078" spans="1:6" x14ac:dyDescent="0.25">
      <c r="A3078" s="9"/>
      <c r="B3078" s="9"/>
      <c r="C3078" s="8"/>
      <c r="D3078" s="9"/>
      <c r="E3078" s="8"/>
      <c r="F3078" s="9"/>
    </row>
    <row r="3079" spans="1:6" x14ac:dyDescent="0.25">
      <c r="A3079" s="9"/>
      <c r="B3079" s="9"/>
      <c r="C3079" s="8"/>
      <c r="D3079" s="9"/>
      <c r="E3079" s="8"/>
      <c r="F3079" s="9"/>
    </row>
    <row r="3080" spans="1:6" x14ac:dyDescent="0.25">
      <c r="A3080" s="9"/>
      <c r="B3080" s="9"/>
      <c r="C3080" s="8"/>
      <c r="D3080" s="9"/>
      <c r="E3080" s="8"/>
      <c r="F3080" s="9"/>
    </row>
    <row r="3081" spans="1:6" x14ac:dyDescent="0.25">
      <c r="A3081" s="9"/>
      <c r="B3081" s="9"/>
      <c r="C3081" s="8"/>
      <c r="D3081" s="9"/>
      <c r="E3081" s="8"/>
      <c r="F3081" s="9"/>
    </row>
    <row r="3082" spans="1:6" x14ac:dyDescent="0.25">
      <c r="A3082" s="9"/>
      <c r="B3082" s="9"/>
      <c r="C3082" s="8"/>
      <c r="D3082" s="9"/>
      <c r="E3082" s="8"/>
      <c r="F3082" s="9"/>
    </row>
    <row r="3083" spans="1:6" x14ac:dyDescent="0.25">
      <c r="A3083" s="9"/>
      <c r="B3083" s="9"/>
      <c r="C3083" s="8"/>
      <c r="D3083" s="9"/>
      <c r="E3083" s="8"/>
      <c r="F3083" s="9"/>
    </row>
    <row r="3084" spans="1:6" x14ac:dyDescent="0.25">
      <c r="A3084" s="9"/>
      <c r="B3084" s="9"/>
      <c r="C3084" s="8"/>
      <c r="D3084" s="9"/>
      <c r="E3084" s="8"/>
      <c r="F3084" s="9"/>
    </row>
    <row r="3085" spans="1:6" x14ac:dyDescent="0.25">
      <c r="A3085" s="9"/>
      <c r="B3085" s="9"/>
      <c r="C3085" s="8"/>
      <c r="D3085" s="9"/>
      <c r="E3085" s="8"/>
      <c r="F3085" s="9"/>
    </row>
    <row r="3086" spans="1:6" x14ac:dyDescent="0.25">
      <c r="A3086" s="9"/>
      <c r="B3086" s="9"/>
      <c r="C3086" s="8"/>
      <c r="D3086" s="9"/>
      <c r="E3086" s="8"/>
      <c r="F3086" s="9"/>
    </row>
    <row r="3087" spans="1:6" x14ac:dyDescent="0.25">
      <c r="A3087" s="9"/>
      <c r="B3087" s="9"/>
      <c r="C3087" s="8"/>
      <c r="D3087" s="9"/>
      <c r="E3087" s="8"/>
      <c r="F3087" s="9"/>
    </row>
    <row r="3088" spans="1:6" x14ac:dyDescent="0.25">
      <c r="A3088" s="9"/>
      <c r="B3088" s="9"/>
      <c r="C3088" s="8"/>
      <c r="D3088" s="9"/>
      <c r="E3088" s="8"/>
      <c r="F3088" s="9"/>
    </row>
    <row r="3089" spans="1:6" x14ac:dyDescent="0.25">
      <c r="A3089" s="9"/>
      <c r="B3089" s="9"/>
      <c r="C3089" s="8"/>
      <c r="D3089" s="9"/>
      <c r="E3089" s="8"/>
      <c r="F3089" s="9"/>
    </row>
    <row r="3090" spans="1:6" x14ac:dyDescent="0.25">
      <c r="A3090" s="9"/>
      <c r="B3090" s="9"/>
      <c r="C3090" s="8"/>
      <c r="D3090" s="9"/>
      <c r="E3090" s="8"/>
      <c r="F3090" s="9"/>
    </row>
    <row r="3091" spans="1:6" x14ac:dyDescent="0.25">
      <c r="A3091" s="9"/>
      <c r="B3091" s="9"/>
      <c r="C3091" s="8"/>
      <c r="D3091" s="9"/>
      <c r="E3091" s="8"/>
      <c r="F3091" s="9"/>
    </row>
    <row r="3092" spans="1:6" x14ac:dyDescent="0.25">
      <c r="A3092" s="9"/>
      <c r="B3092" s="9"/>
      <c r="C3092" s="8"/>
      <c r="D3092" s="9"/>
      <c r="E3092" s="8"/>
      <c r="F3092" s="9"/>
    </row>
    <row r="3093" spans="1:6" x14ac:dyDescent="0.25">
      <c r="A3093" s="9"/>
      <c r="B3093" s="9"/>
      <c r="C3093" s="8"/>
      <c r="D3093" s="9"/>
      <c r="E3093" s="8"/>
      <c r="F3093" s="9"/>
    </row>
    <row r="3094" spans="1:6" x14ac:dyDescent="0.25">
      <c r="A3094" s="9"/>
      <c r="B3094" s="9"/>
      <c r="C3094" s="8"/>
      <c r="D3094" s="9"/>
      <c r="E3094" s="8"/>
      <c r="F3094" s="9"/>
    </row>
    <row r="3095" spans="1:6" x14ac:dyDescent="0.25">
      <c r="A3095" s="9"/>
      <c r="B3095" s="9"/>
      <c r="C3095" s="8"/>
      <c r="D3095" s="9"/>
      <c r="E3095" s="8"/>
      <c r="F3095" s="9"/>
    </row>
    <row r="3096" spans="1:6" x14ac:dyDescent="0.25">
      <c r="A3096" s="9"/>
      <c r="B3096" s="9"/>
      <c r="C3096" s="8"/>
      <c r="D3096" s="9"/>
      <c r="E3096" s="8"/>
      <c r="F3096" s="9"/>
    </row>
    <row r="3097" spans="1:6" x14ac:dyDescent="0.25">
      <c r="A3097" s="9"/>
      <c r="B3097" s="9"/>
      <c r="C3097" s="8"/>
      <c r="D3097" s="9"/>
      <c r="E3097" s="8"/>
      <c r="F3097" s="9"/>
    </row>
    <row r="3098" spans="1:6" x14ac:dyDescent="0.25">
      <c r="A3098" s="9"/>
      <c r="B3098" s="9"/>
      <c r="C3098" s="8"/>
      <c r="D3098" s="9"/>
      <c r="E3098" s="8"/>
      <c r="F3098" s="9"/>
    </row>
    <row r="3099" spans="1:6" x14ac:dyDescent="0.25">
      <c r="A3099" s="9"/>
      <c r="B3099" s="9"/>
      <c r="C3099" s="8"/>
      <c r="D3099" s="9"/>
      <c r="E3099" s="8"/>
      <c r="F3099" s="9"/>
    </row>
    <row r="3100" spans="1:6" x14ac:dyDescent="0.25">
      <c r="A3100" s="9"/>
      <c r="B3100" s="9"/>
      <c r="C3100" s="8"/>
      <c r="D3100" s="9"/>
      <c r="E3100" s="8"/>
      <c r="F3100" s="9"/>
    </row>
    <row r="3101" spans="1:6" x14ac:dyDescent="0.25">
      <c r="A3101" s="9"/>
      <c r="B3101" s="9"/>
      <c r="C3101" s="8"/>
      <c r="D3101" s="9"/>
      <c r="E3101" s="8"/>
      <c r="F3101" s="9"/>
    </row>
    <row r="3102" spans="1:6" x14ac:dyDescent="0.25">
      <c r="A3102" s="9"/>
      <c r="B3102" s="9"/>
      <c r="C3102" s="8"/>
      <c r="D3102" s="9"/>
      <c r="E3102" s="8"/>
      <c r="F3102" s="9"/>
    </row>
    <row r="3103" spans="1:6" x14ac:dyDescent="0.25">
      <c r="A3103" s="37"/>
      <c r="B3103" s="37"/>
      <c r="C3103" s="38"/>
      <c r="D3103" s="37"/>
      <c r="E3103" s="38"/>
      <c r="F3103" s="37"/>
    </row>
    <row r="3104" spans="1:6" x14ac:dyDescent="0.25">
      <c r="A3104" s="37"/>
      <c r="B3104" s="37"/>
      <c r="C3104" s="38"/>
      <c r="D3104" s="37"/>
      <c r="E3104" s="38"/>
      <c r="F3104" s="37"/>
    </row>
    <row r="3105" spans="1:6" x14ac:dyDescent="0.25">
      <c r="A3105" s="37"/>
      <c r="B3105" s="37"/>
      <c r="C3105" s="38"/>
      <c r="D3105" s="37"/>
      <c r="E3105" s="38"/>
      <c r="F3105" s="37"/>
    </row>
    <row r="3106" spans="1:6" x14ac:dyDescent="0.25">
      <c r="A3106" s="37"/>
      <c r="B3106" s="37"/>
      <c r="C3106" s="38"/>
      <c r="D3106" s="37"/>
      <c r="E3106" s="38"/>
      <c r="F3106" s="37"/>
    </row>
    <row r="3107" spans="1:6" x14ac:dyDescent="0.25">
      <c r="A3107" s="37"/>
      <c r="B3107" s="37"/>
      <c r="C3107" s="38"/>
      <c r="D3107" s="37"/>
      <c r="E3107" s="38"/>
      <c r="F3107" s="37"/>
    </row>
    <row r="3108" spans="1:6" x14ac:dyDescent="0.25">
      <c r="A3108" s="37"/>
      <c r="B3108" s="37"/>
      <c r="C3108" s="38"/>
      <c r="D3108" s="37"/>
      <c r="E3108" s="38"/>
      <c r="F3108" s="37"/>
    </row>
    <row r="3109" spans="1:6" x14ac:dyDescent="0.25">
      <c r="A3109" s="37"/>
      <c r="B3109" s="37"/>
      <c r="C3109" s="38"/>
      <c r="D3109" s="37"/>
      <c r="E3109" s="38"/>
      <c r="F3109" s="37"/>
    </row>
    <row r="3110" spans="1:6" x14ac:dyDescent="0.25">
      <c r="A3110" s="37"/>
      <c r="B3110" s="37"/>
      <c r="C3110" s="38"/>
      <c r="D3110" s="37"/>
      <c r="E3110" s="38"/>
      <c r="F3110" s="37"/>
    </row>
    <row r="3111" spans="1:6" x14ac:dyDescent="0.25">
      <c r="A3111" s="37"/>
      <c r="B3111" s="37"/>
      <c r="C3111" s="38"/>
      <c r="D3111" s="37"/>
      <c r="E3111" s="38"/>
      <c r="F3111" s="37"/>
    </row>
    <row r="3112" spans="1:6" x14ac:dyDescent="0.25">
      <c r="A3112" s="37"/>
      <c r="B3112" s="37"/>
      <c r="C3112" s="38"/>
      <c r="D3112" s="37"/>
      <c r="E3112" s="38"/>
      <c r="F3112" s="37"/>
    </row>
    <row r="3113" spans="1:6" x14ac:dyDescent="0.25">
      <c r="A3113" s="37"/>
      <c r="B3113" s="37"/>
      <c r="C3113" s="38"/>
      <c r="D3113" s="37"/>
      <c r="E3113" s="38"/>
      <c r="F3113" s="37"/>
    </row>
    <row r="3114" spans="1:6" x14ac:dyDescent="0.25">
      <c r="A3114" s="37"/>
      <c r="B3114" s="37"/>
      <c r="C3114" s="38"/>
      <c r="D3114" s="37"/>
      <c r="E3114" s="38"/>
      <c r="F3114" s="37"/>
    </row>
    <row r="3115" spans="1:6" x14ac:dyDescent="0.25">
      <c r="A3115" s="37"/>
      <c r="B3115" s="37"/>
      <c r="C3115" s="38"/>
      <c r="D3115" s="37"/>
      <c r="E3115" s="38"/>
      <c r="F3115" s="37"/>
    </row>
    <row r="3116" spans="1:6" x14ac:dyDescent="0.25">
      <c r="A3116" s="37"/>
      <c r="B3116" s="37"/>
      <c r="C3116" s="38"/>
      <c r="D3116" s="37"/>
      <c r="E3116" s="38"/>
      <c r="F3116" s="37"/>
    </row>
    <row r="3117" spans="1:6" x14ac:dyDescent="0.25">
      <c r="A3117" s="37"/>
      <c r="B3117" s="37"/>
      <c r="C3117" s="38"/>
      <c r="D3117" s="37"/>
      <c r="E3117" s="38"/>
      <c r="F3117" s="37"/>
    </row>
    <row r="3118" spans="1:6" x14ac:dyDescent="0.25">
      <c r="A3118" s="37"/>
      <c r="B3118" s="37"/>
      <c r="C3118" s="38"/>
      <c r="D3118" s="37"/>
      <c r="E3118" s="38"/>
      <c r="F3118" s="37"/>
    </row>
    <row r="3119" spans="1:6" x14ac:dyDescent="0.25">
      <c r="A3119" s="37"/>
      <c r="B3119" s="37"/>
      <c r="C3119" s="38"/>
      <c r="D3119" s="37"/>
      <c r="E3119" s="38"/>
      <c r="F3119" s="37"/>
    </row>
    <row r="3120" spans="1:6" x14ac:dyDescent="0.25">
      <c r="A3120" s="37"/>
      <c r="B3120" s="37"/>
      <c r="C3120" s="38"/>
      <c r="D3120" s="37"/>
      <c r="E3120" s="38"/>
      <c r="F3120" s="37"/>
    </row>
    <row r="3121" spans="1:6" x14ac:dyDescent="0.25">
      <c r="A3121" s="37"/>
      <c r="B3121" s="37"/>
      <c r="C3121" s="38"/>
      <c r="D3121" s="37"/>
      <c r="E3121" s="38"/>
      <c r="F3121" s="37"/>
    </row>
    <row r="3122" spans="1:6" x14ac:dyDescent="0.25">
      <c r="A3122" s="37"/>
      <c r="B3122" s="37"/>
      <c r="C3122" s="38"/>
      <c r="D3122" s="37"/>
      <c r="E3122" s="38"/>
      <c r="F3122" s="37"/>
    </row>
    <row r="3123" spans="1:6" x14ac:dyDescent="0.25">
      <c r="A3123" s="37"/>
      <c r="B3123" s="37"/>
      <c r="C3123" s="38"/>
      <c r="D3123" s="37"/>
      <c r="E3123" s="38"/>
      <c r="F3123" s="37"/>
    </row>
    <row r="3124" spans="1:6" x14ac:dyDescent="0.25">
      <c r="A3124" s="37"/>
      <c r="B3124" s="37"/>
      <c r="C3124" s="38"/>
      <c r="D3124" s="37"/>
      <c r="E3124" s="38"/>
      <c r="F3124" s="37"/>
    </row>
    <row r="3125" spans="1:6" x14ac:dyDescent="0.25">
      <c r="A3125" s="37"/>
      <c r="B3125" s="37"/>
      <c r="C3125" s="38"/>
      <c r="D3125" s="37"/>
      <c r="E3125" s="38"/>
      <c r="F3125" s="37"/>
    </row>
    <row r="3126" spans="1:6" x14ac:dyDescent="0.25">
      <c r="A3126" s="37"/>
      <c r="B3126" s="37"/>
      <c r="C3126" s="38"/>
      <c r="D3126" s="37"/>
      <c r="E3126" s="38"/>
      <c r="F3126" s="37"/>
    </row>
    <row r="3127" spans="1:6" x14ac:dyDescent="0.25">
      <c r="A3127" s="37"/>
      <c r="B3127" s="37"/>
      <c r="C3127" s="38"/>
      <c r="D3127" s="37"/>
      <c r="E3127" s="38"/>
      <c r="F3127" s="37"/>
    </row>
    <row r="3128" spans="1:6" x14ac:dyDescent="0.25">
      <c r="A3128" s="37"/>
      <c r="B3128" s="37"/>
      <c r="C3128" s="38"/>
      <c r="D3128" s="37"/>
      <c r="E3128" s="38"/>
      <c r="F3128" s="37"/>
    </row>
    <row r="3129" spans="1:6" x14ac:dyDescent="0.25">
      <c r="A3129" s="37"/>
      <c r="B3129" s="37"/>
      <c r="C3129" s="38"/>
      <c r="D3129" s="37"/>
      <c r="E3129" s="38"/>
      <c r="F3129" s="37"/>
    </row>
    <row r="3130" spans="1:6" x14ac:dyDescent="0.25">
      <c r="A3130" s="37"/>
      <c r="B3130" s="37"/>
      <c r="C3130" s="38"/>
      <c r="D3130" s="37"/>
      <c r="E3130" s="38"/>
      <c r="F3130" s="37"/>
    </row>
    <row r="3131" spans="1:6" x14ac:dyDescent="0.25">
      <c r="A3131" s="37"/>
      <c r="B3131" s="37"/>
      <c r="C3131" s="38"/>
      <c r="D3131" s="37"/>
      <c r="E3131" s="38"/>
      <c r="F3131" s="37"/>
    </row>
    <row r="3132" spans="1:6" x14ac:dyDescent="0.25">
      <c r="A3132" s="37"/>
      <c r="B3132" s="37"/>
      <c r="C3132" s="38"/>
      <c r="D3132" s="37"/>
      <c r="E3132" s="38"/>
      <c r="F3132" s="37"/>
    </row>
    <row r="3133" spans="1:6" x14ac:dyDescent="0.25">
      <c r="A3133" s="37"/>
      <c r="B3133" s="37"/>
      <c r="C3133" s="38"/>
      <c r="D3133" s="37"/>
      <c r="E3133" s="38"/>
      <c r="F3133" s="37"/>
    </row>
    <row r="3134" spans="1:6" x14ac:dyDescent="0.25">
      <c r="A3134" s="37"/>
      <c r="B3134" s="37"/>
      <c r="C3134" s="38"/>
      <c r="D3134" s="37"/>
      <c r="E3134" s="38"/>
      <c r="F3134" s="37"/>
    </row>
    <row r="3135" spans="1:6" x14ac:dyDescent="0.25">
      <c r="A3135" s="37"/>
      <c r="B3135" s="37"/>
      <c r="C3135" s="38"/>
      <c r="D3135" s="37"/>
      <c r="E3135" s="38"/>
      <c r="F3135" s="37"/>
    </row>
    <row r="3136" spans="1:6" x14ac:dyDescent="0.25">
      <c r="A3136" s="37"/>
      <c r="B3136" s="37"/>
      <c r="C3136" s="38"/>
      <c r="D3136" s="37"/>
      <c r="E3136" s="38"/>
      <c r="F3136" s="37"/>
    </row>
    <row r="3137" spans="1:6" x14ac:dyDescent="0.25">
      <c r="A3137" s="37"/>
      <c r="B3137" s="37"/>
      <c r="C3137" s="38"/>
      <c r="D3137" s="37"/>
      <c r="E3137" s="38"/>
      <c r="F3137" s="37"/>
    </row>
    <row r="3138" spans="1:6" x14ac:dyDescent="0.25">
      <c r="A3138" s="37"/>
      <c r="B3138" s="37"/>
      <c r="C3138" s="38"/>
      <c r="D3138" s="37"/>
      <c r="E3138" s="38"/>
      <c r="F3138" s="37"/>
    </row>
    <row r="3139" spans="1:6" x14ac:dyDescent="0.25">
      <c r="A3139" s="37"/>
      <c r="B3139" s="37"/>
      <c r="C3139" s="38"/>
      <c r="D3139" s="37"/>
      <c r="E3139" s="38"/>
      <c r="F3139" s="37"/>
    </row>
    <row r="3140" spans="1:6" x14ac:dyDescent="0.25">
      <c r="A3140" s="37"/>
      <c r="B3140" s="37"/>
      <c r="C3140" s="38"/>
      <c r="D3140" s="37"/>
      <c r="E3140" s="38"/>
      <c r="F3140" s="37"/>
    </row>
    <row r="3141" spans="1:6" x14ac:dyDescent="0.25">
      <c r="A3141" s="37"/>
      <c r="B3141" s="37"/>
      <c r="C3141" s="38"/>
      <c r="D3141" s="37"/>
      <c r="E3141" s="38"/>
      <c r="F3141" s="37"/>
    </row>
    <row r="3142" spans="1:6" x14ac:dyDescent="0.25">
      <c r="A3142" s="37"/>
      <c r="B3142" s="37"/>
      <c r="C3142" s="38"/>
      <c r="D3142" s="37"/>
      <c r="E3142" s="38"/>
      <c r="F3142" s="37"/>
    </row>
    <row r="3143" spans="1:6" x14ac:dyDescent="0.25">
      <c r="A3143" s="37"/>
      <c r="B3143" s="37"/>
      <c r="C3143" s="38"/>
      <c r="D3143" s="37"/>
      <c r="E3143" s="38"/>
      <c r="F3143" s="37"/>
    </row>
    <row r="3144" spans="1:6" x14ac:dyDescent="0.25">
      <c r="A3144" s="37"/>
      <c r="B3144" s="37"/>
      <c r="C3144" s="38"/>
      <c r="D3144" s="37"/>
      <c r="E3144" s="38"/>
      <c r="F3144" s="37"/>
    </row>
    <row r="3145" spans="1:6" x14ac:dyDescent="0.25">
      <c r="A3145" s="37"/>
      <c r="B3145" s="37"/>
      <c r="C3145" s="38"/>
      <c r="D3145" s="37"/>
      <c r="E3145" s="38"/>
      <c r="F3145" s="37"/>
    </row>
    <row r="3146" spans="1:6" x14ac:dyDescent="0.25">
      <c r="A3146" s="37"/>
      <c r="B3146" s="37"/>
      <c r="C3146" s="38"/>
      <c r="D3146" s="37"/>
      <c r="E3146" s="38"/>
      <c r="F3146" s="37"/>
    </row>
    <row r="3147" spans="1:6" x14ac:dyDescent="0.25">
      <c r="A3147" s="37"/>
      <c r="B3147" s="37"/>
      <c r="C3147" s="38"/>
      <c r="D3147" s="37"/>
      <c r="E3147" s="38"/>
      <c r="F3147" s="37"/>
    </row>
    <row r="3148" spans="1:6" x14ac:dyDescent="0.25">
      <c r="A3148" s="37"/>
      <c r="B3148" s="37"/>
      <c r="C3148" s="38"/>
      <c r="D3148" s="37"/>
      <c r="E3148" s="38"/>
      <c r="F3148" s="37"/>
    </row>
    <row r="3149" spans="1:6" x14ac:dyDescent="0.25">
      <c r="A3149" s="37"/>
      <c r="B3149" s="37"/>
      <c r="C3149" s="38"/>
      <c r="D3149" s="37"/>
      <c r="E3149" s="38"/>
      <c r="F3149" s="37"/>
    </row>
    <row r="3150" spans="1:6" x14ac:dyDescent="0.25">
      <c r="A3150" s="37"/>
      <c r="B3150" s="37"/>
      <c r="C3150" s="38"/>
      <c r="D3150" s="37"/>
      <c r="E3150" s="38"/>
      <c r="F3150" s="37"/>
    </row>
    <row r="3151" spans="1:6" x14ac:dyDescent="0.25">
      <c r="A3151" s="37"/>
      <c r="B3151" s="37"/>
      <c r="C3151" s="38"/>
      <c r="D3151" s="37"/>
      <c r="E3151" s="38"/>
      <c r="F3151" s="37"/>
    </row>
    <row r="3152" spans="1:6" x14ac:dyDescent="0.25">
      <c r="A3152" s="37"/>
      <c r="B3152" s="37"/>
      <c r="C3152" s="38"/>
      <c r="D3152" s="37"/>
      <c r="E3152" s="38"/>
      <c r="F3152" s="37"/>
    </row>
    <row r="3153" spans="1:6" x14ac:dyDescent="0.25">
      <c r="A3153" s="37"/>
      <c r="B3153" s="37"/>
      <c r="C3153" s="38"/>
      <c r="D3153" s="37"/>
      <c r="E3153" s="38"/>
      <c r="F3153" s="37"/>
    </row>
    <row r="3154" spans="1:6" x14ac:dyDescent="0.25">
      <c r="A3154" s="37"/>
      <c r="B3154" s="37"/>
      <c r="C3154" s="38"/>
      <c r="D3154" s="37"/>
      <c r="E3154" s="38"/>
      <c r="F3154" s="37"/>
    </row>
    <row r="3155" spans="1:6" x14ac:dyDescent="0.25">
      <c r="A3155" s="37"/>
      <c r="B3155" s="37"/>
      <c r="C3155" s="38"/>
      <c r="D3155" s="37"/>
      <c r="E3155" s="38"/>
      <c r="F3155" s="37"/>
    </row>
    <row r="3156" spans="1:6" x14ac:dyDescent="0.25">
      <c r="A3156" s="37"/>
      <c r="B3156" s="37"/>
      <c r="C3156" s="38"/>
      <c r="D3156" s="37"/>
      <c r="E3156" s="38"/>
      <c r="F3156" s="37"/>
    </row>
    <row r="3157" spans="1:6" x14ac:dyDescent="0.25">
      <c r="A3157" s="37"/>
      <c r="B3157" s="37"/>
      <c r="C3157" s="38"/>
      <c r="D3157" s="37"/>
      <c r="E3157" s="38"/>
      <c r="F3157" s="37"/>
    </row>
    <row r="3158" spans="1:6" x14ac:dyDescent="0.25">
      <c r="A3158" s="37"/>
      <c r="B3158" s="37"/>
      <c r="C3158" s="38"/>
      <c r="D3158" s="37"/>
      <c r="E3158" s="38"/>
      <c r="F3158" s="37"/>
    </row>
    <row r="3159" spans="1:6" x14ac:dyDescent="0.25">
      <c r="A3159" s="37"/>
      <c r="B3159" s="37"/>
      <c r="C3159" s="38"/>
      <c r="D3159" s="37"/>
      <c r="E3159" s="38"/>
      <c r="F3159" s="37"/>
    </row>
    <row r="3160" spans="1:6" x14ac:dyDescent="0.25">
      <c r="A3160" s="37"/>
      <c r="B3160" s="37"/>
      <c r="C3160" s="38"/>
      <c r="D3160" s="37"/>
      <c r="E3160" s="38"/>
      <c r="F3160" s="37"/>
    </row>
    <row r="3161" spans="1:6" x14ac:dyDescent="0.25">
      <c r="A3161" s="37"/>
      <c r="B3161" s="37"/>
      <c r="C3161" s="38"/>
      <c r="D3161" s="37"/>
      <c r="E3161" s="38"/>
      <c r="F3161" s="37"/>
    </row>
    <row r="3162" spans="1:6" x14ac:dyDescent="0.25">
      <c r="A3162" s="37"/>
      <c r="B3162" s="37"/>
      <c r="C3162" s="38"/>
      <c r="D3162" s="37"/>
      <c r="E3162" s="38"/>
      <c r="F3162" s="37"/>
    </row>
    <row r="3163" spans="1:6" x14ac:dyDescent="0.25">
      <c r="A3163" s="37"/>
      <c r="B3163" s="37"/>
      <c r="C3163" s="38"/>
      <c r="D3163" s="37"/>
      <c r="E3163" s="38"/>
      <c r="F3163" s="37"/>
    </row>
    <row r="3164" spans="1:6" x14ac:dyDescent="0.25">
      <c r="A3164" s="37"/>
      <c r="B3164" s="37"/>
      <c r="C3164" s="38"/>
      <c r="D3164" s="37"/>
      <c r="E3164" s="38"/>
      <c r="F3164" s="37"/>
    </row>
    <row r="3165" spans="1:6" x14ac:dyDescent="0.25">
      <c r="A3165" s="37"/>
      <c r="B3165" s="37"/>
      <c r="C3165" s="38"/>
      <c r="D3165" s="37"/>
      <c r="E3165" s="38"/>
      <c r="F3165" s="37"/>
    </row>
    <row r="3166" spans="1:6" x14ac:dyDescent="0.25">
      <c r="A3166" s="37"/>
      <c r="B3166" s="37"/>
      <c r="C3166" s="38"/>
      <c r="D3166" s="37"/>
      <c r="E3166" s="38"/>
      <c r="F3166" s="37"/>
    </row>
    <row r="3167" spans="1:6" x14ac:dyDescent="0.25">
      <c r="A3167" s="37"/>
      <c r="B3167" s="37"/>
      <c r="C3167" s="38"/>
      <c r="D3167" s="37"/>
      <c r="E3167" s="38"/>
      <c r="F3167" s="37"/>
    </row>
    <row r="3168" spans="1:6" x14ac:dyDescent="0.25">
      <c r="A3168" s="37"/>
      <c r="B3168" s="37"/>
      <c r="C3168" s="38"/>
      <c r="D3168" s="37"/>
      <c r="E3168" s="38"/>
      <c r="F3168" s="37"/>
    </row>
    <row r="3169" spans="1:6" x14ac:dyDescent="0.25">
      <c r="A3169" s="37"/>
      <c r="B3169" s="37"/>
      <c r="C3169" s="38"/>
      <c r="D3169" s="37"/>
      <c r="E3169" s="38"/>
      <c r="F3169" s="37"/>
    </row>
    <row r="3170" spans="1:6" x14ac:dyDescent="0.25">
      <c r="A3170" s="37"/>
      <c r="B3170" s="37"/>
      <c r="C3170" s="38"/>
      <c r="D3170" s="37"/>
      <c r="E3170" s="38"/>
      <c r="F3170" s="37"/>
    </row>
    <row r="3171" spans="1:6" x14ac:dyDescent="0.25">
      <c r="A3171" s="37"/>
      <c r="B3171" s="37"/>
      <c r="C3171" s="38"/>
      <c r="D3171" s="37"/>
      <c r="E3171" s="38"/>
      <c r="F3171" s="37"/>
    </row>
    <row r="3172" spans="1:6" x14ac:dyDescent="0.25">
      <c r="A3172" s="37"/>
      <c r="B3172" s="37"/>
      <c r="C3172" s="38"/>
      <c r="D3172" s="37"/>
      <c r="E3172" s="38"/>
      <c r="F3172" s="37"/>
    </row>
    <row r="3173" spans="1:6" x14ac:dyDescent="0.25">
      <c r="A3173" s="37"/>
      <c r="B3173" s="37"/>
      <c r="C3173" s="38"/>
      <c r="D3173" s="37"/>
      <c r="E3173" s="38"/>
      <c r="F3173" s="37"/>
    </row>
    <row r="3174" spans="1:6" x14ac:dyDescent="0.25">
      <c r="A3174" s="37"/>
      <c r="B3174" s="37"/>
      <c r="C3174" s="38"/>
      <c r="D3174" s="37"/>
      <c r="E3174" s="38"/>
      <c r="F3174" s="37"/>
    </row>
    <row r="3175" spans="1:6" x14ac:dyDescent="0.25">
      <c r="A3175" s="37"/>
      <c r="B3175" s="37"/>
      <c r="C3175" s="38"/>
      <c r="D3175" s="37"/>
      <c r="E3175" s="38"/>
      <c r="F3175" s="37"/>
    </row>
    <row r="3176" spans="1:6" x14ac:dyDescent="0.25">
      <c r="A3176" s="37"/>
      <c r="B3176" s="37"/>
      <c r="C3176" s="38"/>
      <c r="D3176" s="37"/>
      <c r="E3176" s="38"/>
      <c r="F3176" s="37"/>
    </row>
    <row r="3177" spans="1:6" x14ac:dyDescent="0.25">
      <c r="A3177" s="37"/>
      <c r="B3177" s="37"/>
      <c r="C3177" s="38"/>
      <c r="D3177" s="37"/>
      <c r="E3177" s="38"/>
      <c r="F3177" s="37"/>
    </row>
    <row r="3178" spans="1:6" x14ac:dyDescent="0.25">
      <c r="A3178" s="37"/>
      <c r="B3178" s="37"/>
      <c r="C3178" s="38"/>
      <c r="D3178" s="37"/>
      <c r="E3178" s="38"/>
      <c r="F3178" s="37"/>
    </row>
    <row r="3179" spans="1:6" x14ac:dyDescent="0.25">
      <c r="A3179" s="37"/>
      <c r="B3179" s="37"/>
      <c r="C3179" s="38"/>
      <c r="D3179" s="37"/>
      <c r="E3179" s="38"/>
      <c r="F3179" s="37"/>
    </row>
    <row r="3180" spans="1:6" x14ac:dyDescent="0.25">
      <c r="A3180" s="37"/>
      <c r="B3180" s="37"/>
      <c r="C3180" s="38"/>
      <c r="D3180" s="37"/>
      <c r="E3180" s="38"/>
      <c r="F3180" s="37"/>
    </row>
    <row r="3181" spans="1:6" x14ac:dyDescent="0.25">
      <c r="A3181" s="37"/>
      <c r="B3181" s="37"/>
      <c r="C3181" s="38"/>
      <c r="D3181" s="37"/>
      <c r="E3181" s="38"/>
      <c r="F3181" s="37"/>
    </row>
    <row r="3182" spans="1:6" x14ac:dyDescent="0.25">
      <c r="A3182" s="37"/>
      <c r="B3182" s="37"/>
      <c r="C3182" s="38"/>
      <c r="D3182" s="37"/>
      <c r="E3182" s="38"/>
      <c r="F3182" s="37"/>
    </row>
    <row r="3183" spans="1:6" x14ac:dyDescent="0.25">
      <c r="A3183" s="37"/>
      <c r="B3183" s="37"/>
      <c r="C3183" s="38"/>
      <c r="D3183" s="37"/>
      <c r="E3183" s="38"/>
      <c r="F3183" s="37"/>
    </row>
    <row r="3184" spans="1:6" x14ac:dyDescent="0.25">
      <c r="A3184" s="37"/>
      <c r="B3184" s="37"/>
      <c r="C3184" s="38"/>
      <c r="D3184" s="37"/>
      <c r="E3184" s="38"/>
      <c r="F3184" s="37"/>
    </row>
    <row r="3185" spans="1:6" x14ac:dyDescent="0.25">
      <c r="A3185" s="37"/>
      <c r="B3185" s="37"/>
      <c r="C3185" s="38"/>
      <c r="D3185" s="37"/>
      <c r="E3185" s="38"/>
      <c r="F3185" s="37"/>
    </row>
    <row r="3186" spans="1:6" x14ac:dyDescent="0.25">
      <c r="A3186" s="37"/>
      <c r="B3186" s="37"/>
      <c r="C3186" s="38"/>
      <c r="D3186" s="37"/>
      <c r="E3186" s="38"/>
      <c r="F3186" s="37"/>
    </row>
    <row r="3187" spans="1:6" x14ac:dyDescent="0.25">
      <c r="A3187" s="37"/>
      <c r="B3187" s="37"/>
      <c r="C3187" s="38"/>
      <c r="D3187" s="37"/>
      <c r="E3187" s="38"/>
      <c r="F3187" s="37"/>
    </row>
    <row r="3188" spans="1:6" x14ac:dyDescent="0.25">
      <c r="A3188" s="37"/>
      <c r="B3188" s="37"/>
      <c r="C3188" s="38"/>
      <c r="D3188" s="37"/>
      <c r="E3188" s="38"/>
      <c r="F3188" s="37"/>
    </row>
    <row r="3189" spans="1:6" x14ac:dyDescent="0.25">
      <c r="A3189" s="37"/>
      <c r="B3189" s="37"/>
      <c r="C3189" s="38"/>
      <c r="D3189" s="37"/>
      <c r="E3189" s="38"/>
      <c r="F3189" s="37"/>
    </row>
    <row r="3190" spans="1:6" x14ac:dyDescent="0.25">
      <c r="A3190" s="37"/>
      <c r="B3190" s="37"/>
      <c r="C3190" s="38"/>
      <c r="D3190" s="37"/>
      <c r="E3190" s="38"/>
      <c r="F3190" s="37"/>
    </row>
    <row r="3191" spans="1:6" x14ac:dyDescent="0.25">
      <c r="A3191" s="37"/>
      <c r="B3191" s="37"/>
      <c r="C3191" s="38"/>
      <c r="D3191" s="37"/>
      <c r="E3191" s="38"/>
      <c r="F3191" s="37"/>
    </row>
    <row r="3192" spans="1:6" x14ac:dyDescent="0.25">
      <c r="A3192" s="37"/>
      <c r="B3192" s="37"/>
      <c r="C3192" s="38"/>
      <c r="D3192" s="37"/>
      <c r="E3192" s="38"/>
      <c r="F3192" s="37"/>
    </row>
    <row r="3193" spans="1:6" x14ac:dyDescent="0.25">
      <c r="A3193" s="37"/>
      <c r="B3193" s="37"/>
      <c r="C3193" s="38"/>
      <c r="D3193" s="37"/>
      <c r="E3193" s="38"/>
      <c r="F3193" s="37"/>
    </row>
    <row r="3194" spans="1:6" x14ac:dyDescent="0.25">
      <c r="A3194" s="37"/>
      <c r="B3194" s="37"/>
      <c r="C3194" s="38"/>
      <c r="D3194" s="37"/>
      <c r="E3194" s="38"/>
      <c r="F3194" s="37"/>
    </row>
    <row r="3195" spans="1:6" x14ac:dyDescent="0.25">
      <c r="A3195" s="37"/>
      <c r="B3195" s="37"/>
      <c r="C3195" s="38"/>
      <c r="D3195" s="37"/>
      <c r="E3195" s="38"/>
      <c r="F3195" s="37"/>
    </row>
    <row r="3196" spans="1:6" x14ac:dyDescent="0.25">
      <c r="A3196" s="37"/>
      <c r="B3196" s="37"/>
      <c r="C3196" s="38"/>
      <c r="D3196" s="37"/>
      <c r="E3196" s="38"/>
      <c r="F3196" s="37"/>
    </row>
    <row r="3197" spans="1:6" x14ac:dyDescent="0.25">
      <c r="A3197" s="37"/>
      <c r="B3197" s="37"/>
      <c r="C3197" s="38"/>
      <c r="D3197" s="37"/>
      <c r="E3197" s="38"/>
      <c r="F3197" s="37"/>
    </row>
    <row r="3198" spans="1:6" x14ac:dyDescent="0.25">
      <c r="A3198" s="37"/>
      <c r="B3198" s="37"/>
      <c r="C3198" s="38"/>
      <c r="D3198" s="37"/>
      <c r="E3198" s="38"/>
      <c r="F3198" s="37"/>
    </row>
    <row r="3199" spans="1:6" x14ac:dyDescent="0.25">
      <c r="A3199" s="37"/>
      <c r="B3199" s="37"/>
      <c r="C3199" s="38"/>
      <c r="D3199" s="37"/>
      <c r="E3199" s="38"/>
      <c r="F3199" s="37"/>
    </row>
    <row r="3200" spans="1:6" x14ac:dyDescent="0.25">
      <c r="A3200" s="37"/>
      <c r="B3200" s="37"/>
      <c r="C3200" s="38"/>
      <c r="D3200" s="37"/>
      <c r="E3200" s="38"/>
      <c r="F3200" s="37"/>
    </row>
    <row r="3201" spans="1:6" x14ac:dyDescent="0.25">
      <c r="A3201" s="37"/>
      <c r="B3201" s="37"/>
      <c r="C3201" s="38"/>
      <c r="D3201" s="37"/>
      <c r="E3201" s="38"/>
      <c r="F3201" s="37"/>
    </row>
    <row r="3202" spans="1:6" x14ac:dyDescent="0.25">
      <c r="A3202" s="37"/>
      <c r="B3202" s="37"/>
      <c r="C3202" s="38"/>
      <c r="D3202" s="37"/>
      <c r="E3202" s="38"/>
      <c r="F3202" s="37"/>
    </row>
    <row r="3203" spans="1:6" x14ac:dyDescent="0.25">
      <c r="A3203" s="37"/>
      <c r="B3203" s="37"/>
      <c r="C3203" s="38"/>
      <c r="D3203" s="37"/>
      <c r="E3203" s="38"/>
      <c r="F3203" s="37"/>
    </row>
    <row r="3204" spans="1:6" x14ac:dyDescent="0.25">
      <c r="A3204" s="37"/>
      <c r="B3204" s="37"/>
      <c r="C3204" s="38"/>
      <c r="D3204" s="37"/>
      <c r="E3204" s="38"/>
      <c r="F3204" s="37"/>
    </row>
    <row r="3205" spans="1:6" x14ac:dyDescent="0.25">
      <c r="A3205" s="37"/>
      <c r="B3205" s="37"/>
      <c r="C3205" s="38"/>
      <c r="D3205" s="37"/>
      <c r="E3205" s="38"/>
      <c r="F3205" s="37"/>
    </row>
    <row r="3206" spans="1:6" x14ac:dyDescent="0.25">
      <c r="A3206" s="37"/>
      <c r="B3206" s="37"/>
      <c r="C3206" s="38"/>
      <c r="D3206" s="37"/>
      <c r="E3206" s="38"/>
      <c r="F3206" s="37"/>
    </row>
    <row r="3207" spans="1:6" x14ac:dyDescent="0.25">
      <c r="A3207" s="37"/>
      <c r="B3207" s="37"/>
      <c r="C3207" s="38"/>
      <c r="D3207" s="37"/>
      <c r="E3207" s="38"/>
      <c r="F3207" s="37"/>
    </row>
    <row r="3208" spans="1:6" x14ac:dyDescent="0.25">
      <c r="A3208" s="37"/>
      <c r="B3208" s="37"/>
      <c r="C3208" s="38"/>
      <c r="D3208" s="37"/>
      <c r="E3208" s="38"/>
      <c r="F3208" s="37"/>
    </row>
    <row r="3209" spans="1:6" x14ac:dyDescent="0.25">
      <c r="A3209" s="37"/>
      <c r="B3209" s="37"/>
      <c r="C3209" s="38"/>
      <c r="D3209" s="37"/>
      <c r="E3209" s="38"/>
      <c r="F3209" s="37"/>
    </row>
    <row r="3210" spans="1:6" x14ac:dyDescent="0.25">
      <c r="A3210" s="37"/>
      <c r="B3210" s="37"/>
      <c r="C3210" s="38"/>
      <c r="D3210" s="37"/>
      <c r="E3210" s="38"/>
      <c r="F3210" s="37"/>
    </row>
    <row r="3211" spans="1:6" x14ac:dyDescent="0.25">
      <c r="A3211" s="37"/>
      <c r="B3211" s="37"/>
      <c r="C3211" s="38"/>
      <c r="D3211" s="37"/>
      <c r="E3211" s="38"/>
      <c r="F3211" s="37"/>
    </row>
    <row r="3212" spans="1:6" x14ac:dyDescent="0.25">
      <c r="A3212" s="37"/>
      <c r="B3212" s="37"/>
      <c r="C3212" s="38"/>
      <c r="D3212" s="37"/>
      <c r="E3212" s="38"/>
      <c r="F3212" s="37"/>
    </row>
    <row r="3213" spans="1:6" x14ac:dyDescent="0.25">
      <c r="A3213" s="37"/>
      <c r="B3213" s="37"/>
      <c r="C3213" s="38"/>
      <c r="D3213" s="37"/>
      <c r="E3213" s="38"/>
      <c r="F3213" s="37"/>
    </row>
    <row r="3214" spans="1:6" x14ac:dyDescent="0.25">
      <c r="A3214" s="37"/>
      <c r="B3214" s="37"/>
      <c r="C3214" s="38"/>
      <c r="D3214" s="37"/>
      <c r="E3214" s="38"/>
      <c r="F3214" s="37"/>
    </row>
    <row r="3215" spans="1:6" x14ac:dyDescent="0.25">
      <c r="A3215" s="37"/>
      <c r="B3215" s="37"/>
      <c r="C3215" s="38"/>
      <c r="D3215" s="37"/>
      <c r="E3215" s="38"/>
      <c r="F3215" s="37"/>
    </row>
    <row r="3216" spans="1:6" x14ac:dyDescent="0.25">
      <c r="A3216" s="37"/>
      <c r="B3216" s="37"/>
      <c r="C3216" s="38"/>
      <c r="D3216" s="37"/>
      <c r="E3216" s="38"/>
      <c r="F3216" s="37"/>
    </row>
    <row r="3217" spans="1:6" x14ac:dyDescent="0.25">
      <c r="A3217" s="37"/>
      <c r="B3217" s="37"/>
      <c r="C3217" s="38"/>
      <c r="D3217" s="37"/>
      <c r="E3217" s="38"/>
      <c r="F3217" s="37"/>
    </row>
    <row r="3218" spans="1:6" x14ac:dyDescent="0.25">
      <c r="A3218" s="37"/>
      <c r="B3218" s="37"/>
      <c r="C3218" s="38"/>
      <c r="D3218" s="37"/>
      <c r="E3218" s="38"/>
      <c r="F3218" s="37"/>
    </row>
    <row r="3219" spans="1:6" x14ac:dyDescent="0.25">
      <c r="A3219" s="37"/>
      <c r="B3219" s="37"/>
      <c r="C3219" s="38"/>
      <c r="D3219" s="37"/>
      <c r="E3219" s="38"/>
      <c r="F3219" s="37"/>
    </row>
    <row r="3220" spans="1:6" x14ac:dyDescent="0.25">
      <c r="A3220" s="37"/>
      <c r="B3220" s="37"/>
      <c r="C3220" s="38"/>
      <c r="D3220" s="37"/>
      <c r="E3220" s="38"/>
      <c r="F3220" s="37"/>
    </row>
    <row r="3221" spans="1:6" x14ac:dyDescent="0.25">
      <c r="A3221" s="37"/>
      <c r="B3221" s="37"/>
      <c r="C3221" s="38"/>
      <c r="D3221" s="37"/>
      <c r="E3221" s="38"/>
      <c r="F3221" s="37"/>
    </row>
    <row r="3222" spans="1:6" x14ac:dyDescent="0.25">
      <c r="A3222" s="37"/>
      <c r="B3222" s="37"/>
      <c r="C3222" s="38"/>
      <c r="D3222" s="37"/>
      <c r="E3222" s="38"/>
      <c r="F3222" s="37"/>
    </row>
    <row r="3223" spans="1:6" x14ac:dyDescent="0.25">
      <c r="A3223" s="37"/>
      <c r="B3223" s="37"/>
      <c r="C3223" s="38"/>
      <c r="D3223" s="37"/>
      <c r="E3223" s="38"/>
      <c r="F3223" s="37"/>
    </row>
    <row r="3224" spans="1:6" x14ac:dyDescent="0.25">
      <c r="A3224" s="37"/>
      <c r="B3224" s="37"/>
      <c r="C3224" s="38"/>
      <c r="D3224" s="37"/>
      <c r="E3224" s="38"/>
      <c r="F3224" s="37"/>
    </row>
    <row r="3225" spans="1:6" x14ac:dyDescent="0.25">
      <c r="A3225" s="37"/>
      <c r="B3225" s="37"/>
      <c r="C3225" s="38"/>
      <c r="D3225" s="37"/>
      <c r="E3225" s="38"/>
      <c r="F3225" s="37"/>
    </row>
    <row r="3226" spans="1:6" x14ac:dyDescent="0.25">
      <c r="A3226" s="37"/>
      <c r="B3226" s="37"/>
      <c r="C3226" s="38"/>
      <c r="D3226" s="37"/>
      <c r="E3226" s="38"/>
      <c r="F3226" s="37"/>
    </row>
    <row r="3227" spans="1:6" x14ac:dyDescent="0.25">
      <c r="A3227" s="37"/>
      <c r="B3227" s="37"/>
      <c r="C3227" s="38"/>
      <c r="D3227" s="37"/>
      <c r="E3227" s="38"/>
      <c r="F3227" s="37"/>
    </row>
    <row r="3228" spans="1:6" x14ac:dyDescent="0.25">
      <c r="A3228" s="37"/>
      <c r="B3228" s="37"/>
      <c r="C3228" s="38"/>
      <c r="D3228" s="37"/>
      <c r="E3228" s="38"/>
      <c r="F3228" s="37"/>
    </row>
    <row r="3229" spans="1:6" x14ac:dyDescent="0.25">
      <c r="A3229" s="37"/>
      <c r="B3229" s="37"/>
      <c r="C3229" s="38"/>
      <c r="D3229" s="37"/>
      <c r="E3229" s="38"/>
      <c r="F3229" s="37"/>
    </row>
    <row r="3230" spans="1:6" x14ac:dyDescent="0.25">
      <c r="A3230" s="37"/>
      <c r="B3230" s="37"/>
      <c r="C3230" s="38"/>
      <c r="D3230" s="37"/>
      <c r="E3230" s="38"/>
      <c r="F3230" s="37"/>
    </row>
    <row r="3231" spans="1:6" x14ac:dyDescent="0.25">
      <c r="A3231" s="37"/>
      <c r="B3231" s="37"/>
      <c r="C3231" s="38"/>
      <c r="D3231" s="37"/>
      <c r="E3231" s="38"/>
      <c r="F3231" s="37"/>
    </row>
    <row r="3232" spans="1:6" x14ac:dyDescent="0.25">
      <c r="A3232" s="37"/>
      <c r="B3232" s="37"/>
      <c r="C3232" s="38"/>
      <c r="D3232" s="37"/>
      <c r="E3232" s="38"/>
      <c r="F3232" s="37"/>
    </row>
    <row r="3233" spans="1:6" x14ac:dyDescent="0.25">
      <c r="A3233" s="37"/>
      <c r="B3233" s="37"/>
      <c r="C3233" s="38"/>
      <c r="D3233" s="37"/>
      <c r="E3233" s="38"/>
      <c r="F3233" s="37"/>
    </row>
    <row r="3234" spans="1:6" x14ac:dyDescent="0.25">
      <c r="A3234" s="37"/>
      <c r="B3234" s="37"/>
      <c r="C3234" s="38"/>
      <c r="D3234" s="37"/>
      <c r="E3234" s="38"/>
      <c r="F3234" s="37"/>
    </row>
    <row r="3235" spans="1:6" x14ac:dyDescent="0.25">
      <c r="A3235" s="37"/>
      <c r="B3235" s="37"/>
      <c r="C3235" s="38"/>
      <c r="D3235" s="37"/>
      <c r="E3235" s="38"/>
      <c r="F3235" s="37"/>
    </row>
    <row r="3236" spans="1:6" x14ac:dyDescent="0.25">
      <c r="A3236" s="37"/>
      <c r="B3236" s="37"/>
      <c r="C3236" s="38"/>
      <c r="D3236" s="37"/>
      <c r="E3236" s="38"/>
      <c r="F3236" s="37"/>
    </row>
    <row r="3237" spans="1:6" x14ac:dyDescent="0.25">
      <c r="A3237" s="37"/>
      <c r="B3237" s="37"/>
      <c r="C3237" s="38"/>
      <c r="D3237" s="37"/>
      <c r="E3237" s="38"/>
      <c r="F3237" s="37"/>
    </row>
    <row r="3238" spans="1:6" x14ac:dyDescent="0.25">
      <c r="A3238" s="37"/>
      <c r="B3238" s="37"/>
      <c r="C3238" s="38"/>
      <c r="D3238" s="37"/>
      <c r="E3238" s="38"/>
      <c r="F3238" s="37"/>
    </row>
    <row r="3239" spans="1:6" x14ac:dyDescent="0.25">
      <c r="A3239" s="37"/>
      <c r="B3239" s="37"/>
      <c r="C3239" s="38"/>
      <c r="D3239" s="37"/>
      <c r="E3239" s="38"/>
      <c r="F3239" s="37"/>
    </row>
    <row r="3240" spans="1:6" x14ac:dyDescent="0.25">
      <c r="A3240" s="37"/>
      <c r="B3240" s="37"/>
      <c r="C3240" s="38"/>
      <c r="D3240" s="37"/>
      <c r="E3240" s="38"/>
      <c r="F3240" s="37"/>
    </row>
    <row r="3241" spans="1:6" x14ac:dyDescent="0.25">
      <c r="A3241" s="37"/>
      <c r="B3241" s="37"/>
      <c r="C3241" s="38"/>
      <c r="D3241" s="37"/>
      <c r="E3241" s="38"/>
      <c r="F3241" s="37"/>
    </row>
    <row r="3242" spans="1:6" x14ac:dyDescent="0.25">
      <c r="A3242" s="37"/>
      <c r="B3242" s="37"/>
      <c r="C3242" s="38"/>
      <c r="D3242" s="37"/>
      <c r="E3242" s="38"/>
      <c r="F3242" s="37"/>
    </row>
    <row r="3243" spans="1:6" x14ac:dyDescent="0.25">
      <c r="A3243" s="37"/>
      <c r="B3243" s="37"/>
      <c r="C3243" s="38"/>
      <c r="D3243" s="37"/>
      <c r="E3243" s="38"/>
      <c r="F3243" s="37"/>
    </row>
    <row r="3244" spans="1:6" x14ac:dyDescent="0.25">
      <c r="A3244" s="37"/>
      <c r="B3244" s="37"/>
      <c r="C3244" s="38"/>
      <c r="D3244" s="37"/>
      <c r="E3244" s="38"/>
      <c r="F3244" s="37"/>
    </row>
    <row r="3245" spans="1:6" x14ac:dyDescent="0.25">
      <c r="A3245" s="37"/>
      <c r="B3245" s="37"/>
      <c r="C3245" s="38"/>
      <c r="D3245" s="37"/>
      <c r="E3245" s="38"/>
      <c r="F3245" s="37"/>
    </row>
    <row r="3246" spans="1:6" x14ac:dyDescent="0.25">
      <c r="A3246" s="37"/>
      <c r="B3246" s="37"/>
      <c r="C3246" s="38"/>
      <c r="D3246" s="37"/>
      <c r="E3246" s="38"/>
      <c r="F3246" s="37"/>
    </row>
    <row r="3247" spans="1:6" x14ac:dyDescent="0.25">
      <c r="A3247" s="37"/>
      <c r="B3247" s="37"/>
      <c r="C3247" s="38"/>
      <c r="D3247" s="37"/>
      <c r="E3247" s="38"/>
      <c r="F3247" s="37"/>
    </row>
    <row r="3248" spans="1:6" x14ac:dyDescent="0.25">
      <c r="A3248" s="37"/>
      <c r="B3248" s="37"/>
      <c r="C3248" s="38"/>
      <c r="D3248" s="37"/>
      <c r="E3248" s="38"/>
      <c r="F3248" s="37"/>
    </row>
    <row r="3249" spans="1:6" x14ac:dyDescent="0.25">
      <c r="A3249" s="37"/>
      <c r="B3249" s="37"/>
      <c r="C3249" s="38"/>
      <c r="D3249" s="37"/>
      <c r="E3249" s="38"/>
      <c r="F3249" s="37"/>
    </row>
    <row r="3250" spans="1:6" x14ac:dyDescent="0.25">
      <c r="A3250" s="37"/>
      <c r="B3250" s="37"/>
      <c r="C3250" s="38"/>
      <c r="D3250" s="37"/>
      <c r="E3250" s="38"/>
      <c r="F3250" s="37"/>
    </row>
    <row r="3251" spans="1:6" x14ac:dyDescent="0.25">
      <c r="A3251" s="37"/>
      <c r="B3251" s="37"/>
      <c r="C3251" s="38"/>
      <c r="D3251" s="37"/>
      <c r="E3251" s="38"/>
      <c r="F3251" s="37"/>
    </row>
    <row r="3252" spans="1:6" x14ac:dyDescent="0.25">
      <c r="A3252" s="37"/>
      <c r="B3252" s="37"/>
      <c r="C3252" s="38"/>
      <c r="D3252" s="37"/>
      <c r="E3252" s="38"/>
      <c r="F3252" s="37"/>
    </row>
    <row r="3253" spans="1:6" x14ac:dyDescent="0.25">
      <c r="A3253" s="37"/>
      <c r="B3253" s="37"/>
      <c r="C3253" s="38"/>
      <c r="D3253" s="37"/>
      <c r="E3253" s="38"/>
      <c r="F3253" s="37"/>
    </row>
    <row r="3254" spans="1:6" x14ac:dyDescent="0.25">
      <c r="A3254" s="37"/>
      <c r="B3254" s="37"/>
      <c r="C3254" s="38"/>
      <c r="D3254" s="37"/>
      <c r="E3254" s="38"/>
      <c r="F3254" s="37"/>
    </row>
    <row r="3255" spans="1:6" x14ac:dyDescent="0.25">
      <c r="A3255" s="37"/>
      <c r="B3255" s="37"/>
      <c r="C3255" s="38"/>
      <c r="D3255" s="37"/>
      <c r="E3255" s="38"/>
      <c r="F3255" s="37"/>
    </row>
    <row r="3256" spans="1:6" x14ac:dyDescent="0.25">
      <c r="A3256" s="37"/>
      <c r="B3256" s="37"/>
      <c r="C3256" s="38"/>
      <c r="D3256" s="37"/>
      <c r="E3256" s="38"/>
      <c r="F3256" s="37"/>
    </row>
    <row r="3257" spans="1:6" x14ac:dyDescent="0.25">
      <c r="A3257" s="37"/>
      <c r="B3257" s="37"/>
      <c r="C3257" s="38"/>
      <c r="D3257" s="37"/>
      <c r="E3257" s="38"/>
      <c r="F3257" s="37"/>
    </row>
    <row r="3258" spans="1:6" x14ac:dyDescent="0.25">
      <c r="A3258" s="37"/>
      <c r="B3258" s="37"/>
      <c r="C3258" s="38"/>
      <c r="D3258" s="37"/>
      <c r="E3258" s="38"/>
      <c r="F3258" s="37"/>
    </row>
    <row r="3259" spans="1:6" x14ac:dyDescent="0.25">
      <c r="A3259" s="37"/>
      <c r="B3259" s="37"/>
      <c r="C3259" s="38"/>
      <c r="D3259" s="37"/>
      <c r="E3259" s="38"/>
      <c r="F3259" s="37"/>
    </row>
    <row r="3260" spans="1:6" x14ac:dyDescent="0.25">
      <c r="A3260" s="37"/>
      <c r="B3260" s="37"/>
      <c r="C3260" s="38"/>
      <c r="D3260" s="37"/>
      <c r="E3260" s="38"/>
      <c r="F3260" s="37"/>
    </row>
    <row r="3261" spans="1:6" x14ac:dyDescent="0.25">
      <c r="A3261" s="37"/>
      <c r="B3261" s="37"/>
      <c r="C3261" s="38"/>
      <c r="D3261" s="37"/>
      <c r="E3261" s="38"/>
      <c r="F3261" s="37"/>
    </row>
    <row r="3262" spans="1:6" x14ac:dyDescent="0.25">
      <c r="A3262" s="37"/>
      <c r="B3262" s="37"/>
      <c r="C3262" s="38"/>
      <c r="D3262" s="37"/>
      <c r="E3262" s="38"/>
      <c r="F3262" s="37"/>
    </row>
    <row r="3263" spans="1:6" x14ac:dyDescent="0.25">
      <c r="A3263" s="37"/>
      <c r="B3263" s="37"/>
      <c r="C3263" s="38"/>
      <c r="D3263" s="37"/>
      <c r="E3263" s="38"/>
      <c r="F3263" s="37"/>
    </row>
    <row r="3264" spans="1:6" x14ac:dyDescent="0.25">
      <c r="A3264" s="37"/>
      <c r="B3264" s="37"/>
      <c r="C3264" s="38"/>
      <c r="D3264" s="37"/>
      <c r="E3264" s="38"/>
      <c r="F3264" s="37"/>
    </row>
    <row r="3265" spans="1:6" x14ac:dyDescent="0.25">
      <c r="A3265" s="37"/>
      <c r="B3265" s="37"/>
      <c r="C3265" s="38"/>
      <c r="D3265" s="37"/>
      <c r="E3265" s="38"/>
      <c r="F3265" s="37"/>
    </row>
    <row r="3266" spans="1:6" x14ac:dyDescent="0.25">
      <c r="A3266" s="37"/>
      <c r="B3266" s="37"/>
      <c r="C3266" s="38"/>
      <c r="D3266" s="37"/>
      <c r="E3266" s="38"/>
      <c r="F3266" s="37"/>
    </row>
    <row r="3267" spans="1:6" x14ac:dyDescent="0.25">
      <c r="A3267" s="37"/>
      <c r="B3267" s="37"/>
      <c r="C3267" s="38"/>
      <c r="D3267" s="37"/>
      <c r="E3267" s="38"/>
      <c r="F3267" s="37"/>
    </row>
    <row r="3268" spans="1:6" x14ac:dyDescent="0.25">
      <c r="A3268" s="37"/>
      <c r="B3268" s="37"/>
      <c r="C3268" s="38"/>
      <c r="D3268" s="37"/>
      <c r="E3268" s="38"/>
      <c r="F3268" s="37"/>
    </row>
    <row r="3269" spans="1:6" x14ac:dyDescent="0.25">
      <c r="A3269" s="37"/>
      <c r="B3269" s="37"/>
      <c r="C3269" s="38"/>
      <c r="D3269" s="37"/>
      <c r="E3269" s="38"/>
      <c r="F3269" s="37"/>
    </row>
    <row r="3270" spans="1:6" x14ac:dyDescent="0.25">
      <c r="A3270" s="37"/>
      <c r="B3270" s="37"/>
      <c r="C3270" s="38"/>
      <c r="D3270" s="37"/>
      <c r="E3270" s="38"/>
      <c r="F3270" s="37"/>
    </row>
    <row r="3271" spans="1:6" x14ac:dyDescent="0.25">
      <c r="A3271" s="37"/>
      <c r="B3271" s="37"/>
      <c r="C3271" s="38"/>
      <c r="D3271" s="37"/>
      <c r="E3271" s="38"/>
      <c r="F3271" s="37"/>
    </row>
    <row r="3272" spans="1:6" x14ac:dyDescent="0.25">
      <c r="A3272" s="37"/>
      <c r="B3272" s="37"/>
      <c r="C3272" s="38"/>
      <c r="D3272" s="37"/>
      <c r="E3272" s="38"/>
      <c r="F3272" s="37"/>
    </row>
    <row r="3273" spans="1:6" x14ac:dyDescent="0.25">
      <c r="A3273" s="37"/>
      <c r="B3273" s="37"/>
      <c r="C3273" s="38"/>
      <c r="D3273" s="37"/>
      <c r="E3273" s="38"/>
      <c r="F3273" s="37"/>
    </row>
    <row r="3274" spans="1:6" x14ac:dyDescent="0.25">
      <c r="A3274" s="37"/>
      <c r="B3274" s="37"/>
      <c r="C3274" s="38"/>
      <c r="D3274" s="37"/>
      <c r="E3274" s="38"/>
      <c r="F3274" s="37"/>
    </row>
    <row r="3275" spans="1:6" x14ac:dyDescent="0.25">
      <c r="A3275" s="37"/>
      <c r="B3275" s="37"/>
      <c r="C3275" s="38"/>
      <c r="D3275" s="37"/>
      <c r="E3275" s="38"/>
      <c r="F3275" s="37"/>
    </row>
    <row r="3276" spans="1:6" x14ac:dyDescent="0.25">
      <c r="A3276" s="37"/>
      <c r="B3276" s="37"/>
      <c r="C3276" s="38"/>
      <c r="D3276" s="37"/>
      <c r="E3276" s="38"/>
      <c r="F3276" s="37"/>
    </row>
    <row r="3277" spans="1:6" x14ac:dyDescent="0.25">
      <c r="A3277" s="37"/>
      <c r="B3277" s="37"/>
      <c r="C3277" s="38"/>
      <c r="D3277" s="37"/>
      <c r="E3277" s="38"/>
      <c r="F3277" s="37"/>
    </row>
    <row r="3278" spans="1:6" x14ac:dyDescent="0.25">
      <c r="A3278" s="37"/>
      <c r="B3278" s="37"/>
      <c r="C3278" s="38"/>
      <c r="D3278" s="37"/>
      <c r="E3278" s="38"/>
      <c r="F3278" s="37"/>
    </row>
    <row r="3279" spans="1:6" x14ac:dyDescent="0.25">
      <c r="A3279" s="37"/>
      <c r="B3279" s="37"/>
      <c r="C3279" s="38"/>
      <c r="D3279" s="37"/>
      <c r="E3279" s="38"/>
      <c r="F3279" s="37"/>
    </row>
    <row r="3280" spans="1:6" x14ac:dyDescent="0.25">
      <c r="A3280" s="37"/>
      <c r="B3280" s="37"/>
      <c r="C3280" s="38"/>
      <c r="D3280" s="37"/>
      <c r="E3280" s="38"/>
      <c r="F3280" s="37"/>
    </row>
    <row r="3281" spans="1:6" x14ac:dyDescent="0.25">
      <c r="A3281" s="37"/>
      <c r="B3281" s="37"/>
      <c r="C3281" s="38"/>
      <c r="D3281" s="37"/>
      <c r="E3281" s="38"/>
      <c r="F3281" s="37"/>
    </row>
    <row r="3282" spans="1:6" x14ac:dyDescent="0.25">
      <c r="A3282" s="37"/>
      <c r="B3282" s="37"/>
      <c r="C3282" s="38"/>
      <c r="D3282" s="37"/>
      <c r="E3282" s="38"/>
      <c r="F3282" s="37"/>
    </row>
    <row r="3283" spans="1:6" x14ac:dyDescent="0.25">
      <c r="A3283" s="37"/>
      <c r="B3283" s="37"/>
      <c r="C3283" s="38"/>
      <c r="D3283" s="37"/>
      <c r="E3283" s="38"/>
      <c r="F3283" s="37"/>
    </row>
    <row r="3284" spans="1:6" x14ac:dyDescent="0.25">
      <c r="A3284" s="37"/>
      <c r="B3284" s="37"/>
      <c r="C3284" s="38"/>
      <c r="D3284" s="37"/>
      <c r="E3284" s="38"/>
      <c r="F3284" s="37"/>
    </row>
    <row r="3285" spans="1:6" x14ac:dyDescent="0.25">
      <c r="A3285" s="37"/>
      <c r="B3285" s="37"/>
      <c r="C3285" s="38"/>
      <c r="D3285" s="37"/>
      <c r="E3285" s="38"/>
      <c r="F3285" s="37"/>
    </row>
    <row r="3286" spans="1:6" x14ac:dyDescent="0.25">
      <c r="A3286" s="37"/>
      <c r="B3286" s="37"/>
      <c r="C3286" s="38"/>
      <c r="D3286" s="37"/>
      <c r="E3286" s="38"/>
      <c r="F3286" s="37"/>
    </row>
    <row r="3287" spans="1:6" x14ac:dyDescent="0.25">
      <c r="A3287" s="37"/>
      <c r="B3287" s="37"/>
      <c r="C3287" s="38"/>
      <c r="D3287" s="37"/>
      <c r="E3287" s="38"/>
      <c r="F3287" s="37"/>
    </row>
    <row r="3288" spans="1:6" x14ac:dyDescent="0.25">
      <c r="A3288" s="37"/>
      <c r="B3288" s="37"/>
      <c r="C3288" s="38"/>
      <c r="D3288" s="37"/>
      <c r="E3288" s="38"/>
      <c r="F3288" s="37"/>
    </row>
    <row r="3289" spans="1:6" x14ac:dyDescent="0.25">
      <c r="A3289" s="37"/>
      <c r="B3289" s="37"/>
      <c r="C3289" s="38"/>
      <c r="D3289" s="37"/>
      <c r="E3289" s="38"/>
      <c r="F3289" s="37"/>
    </row>
    <row r="3290" spans="1:6" x14ac:dyDescent="0.25">
      <c r="A3290" s="37"/>
      <c r="B3290" s="37"/>
      <c r="C3290" s="38"/>
      <c r="D3290" s="37"/>
      <c r="E3290" s="38"/>
      <c r="F3290" s="37"/>
    </row>
    <row r="3291" spans="1:6" x14ac:dyDescent="0.25">
      <c r="A3291" s="37"/>
      <c r="B3291" s="37"/>
      <c r="C3291" s="38"/>
      <c r="D3291" s="37"/>
      <c r="E3291" s="38"/>
      <c r="F3291" s="37"/>
    </row>
    <row r="3292" spans="1:6" x14ac:dyDescent="0.25">
      <c r="A3292" s="37"/>
      <c r="B3292" s="37"/>
      <c r="C3292" s="38"/>
      <c r="D3292" s="37"/>
      <c r="E3292" s="38"/>
      <c r="F3292" s="37"/>
    </row>
    <row r="3293" spans="1:6" x14ac:dyDescent="0.25">
      <c r="A3293" s="37"/>
      <c r="B3293" s="37"/>
      <c r="C3293" s="38"/>
      <c r="D3293" s="37"/>
      <c r="E3293" s="38"/>
      <c r="F3293" s="37"/>
    </row>
    <row r="3294" spans="1:6" x14ac:dyDescent="0.25">
      <c r="A3294" s="37"/>
      <c r="B3294" s="37"/>
      <c r="C3294" s="38"/>
      <c r="D3294" s="37"/>
      <c r="E3294" s="38"/>
      <c r="F3294" s="37"/>
    </row>
    <row r="3295" spans="1:6" x14ac:dyDescent="0.25">
      <c r="A3295" s="37"/>
      <c r="B3295" s="37"/>
      <c r="C3295" s="38"/>
      <c r="D3295" s="37"/>
      <c r="E3295" s="38"/>
      <c r="F3295" s="37"/>
    </row>
    <row r="3296" spans="1:6" x14ac:dyDescent="0.25">
      <c r="A3296" s="37"/>
      <c r="B3296" s="37"/>
      <c r="C3296" s="38"/>
      <c r="D3296" s="37"/>
      <c r="E3296" s="38"/>
      <c r="F3296" s="37"/>
    </row>
    <row r="3297" spans="1:6" x14ac:dyDescent="0.25">
      <c r="A3297" s="37"/>
      <c r="B3297" s="37"/>
      <c r="C3297" s="38"/>
      <c r="D3297" s="37"/>
      <c r="E3297" s="38"/>
      <c r="F3297" s="37"/>
    </row>
    <row r="3298" spans="1:6" x14ac:dyDescent="0.25">
      <c r="A3298" s="37"/>
      <c r="B3298" s="37"/>
      <c r="C3298" s="38"/>
      <c r="D3298" s="37"/>
      <c r="E3298" s="38"/>
      <c r="F3298" s="37"/>
    </row>
    <row r="3299" spans="1:6" x14ac:dyDescent="0.25">
      <c r="A3299" s="37"/>
      <c r="B3299" s="37"/>
      <c r="C3299" s="38"/>
      <c r="D3299" s="37"/>
      <c r="E3299" s="38"/>
      <c r="F3299" s="37"/>
    </row>
    <row r="3300" spans="1:6" x14ac:dyDescent="0.25">
      <c r="A3300" s="37"/>
      <c r="B3300" s="37"/>
      <c r="C3300" s="38"/>
      <c r="D3300" s="37"/>
      <c r="E3300" s="38"/>
      <c r="F3300" s="37"/>
    </row>
    <row r="3301" spans="1:6" x14ac:dyDescent="0.25">
      <c r="A3301" s="37"/>
      <c r="B3301" s="37"/>
      <c r="C3301" s="38"/>
      <c r="D3301" s="37"/>
      <c r="E3301" s="38"/>
      <c r="F3301" s="37"/>
    </row>
    <row r="3302" spans="1:6" x14ac:dyDescent="0.25">
      <c r="A3302" s="37"/>
      <c r="B3302" s="37"/>
      <c r="C3302" s="38"/>
      <c r="D3302" s="37"/>
      <c r="E3302" s="38"/>
      <c r="F3302" s="37"/>
    </row>
    <row r="3303" spans="1:6" x14ac:dyDescent="0.25">
      <c r="A3303" s="37"/>
      <c r="B3303" s="37"/>
      <c r="C3303" s="38"/>
      <c r="D3303" s="37"/>
      <c r="E3303" s="38"/>
      <c r="F3303" s="37"/>
    </row>
    <row r="3304" spans="1:6" x14ac:dyDescent="0.25">
      <c r="A3304" s="37"/>
      <c r="B3304" s="37"/>
      <c r="C3304" s="38"/>
      <c r="D3304" s="37"/>
      <c r="E3304" s="38"/>
      <c r="F3304" s="37"/>
    </row>
    <row r="3305" spans="1:6" x14ac:dyDescent="0.25">
      <c r="A3305" s="37"/>
      <c r="B3305" s="37"/>
      <c r="C3305" s="38"/>
      <c r="D3305" s="37"/>
      <c r="E3305" s="38"/>
      <c r="F3305" s="37"/>
    </row>
    <row r="3306" spans="1:6" x14ac:dyDescent="0.25">
      <c r="A3306" s="37"/>
      <c r="B3306" s="37"/>
      <c r="C3306" s="38"/>
      <c r="D3306" s="37"/>
      <c r="E3306" s="38"/>
      <c r="F3306" s="37"/>
    </row>
    <row r="3307" spans="1:6" x14ac:dyDescent="0.25">
      <c r="A3307" s="37"/>
      <c r="B3307" s="37"/>
      <c r="C3307" s="38"/>
      <c r="D3307" s="37"/>
      <c r="E3307" s="38"/>
      <c r="F3307" s="37"/>
    </row>
    <row r="3308" spans="1:6" x14ac:dyDescent="0.25">
      <c r="A3308" s="37"/>
      <c r="B3308" s="37"/>
      <c r="C3308" s="38"/>
      <c r="D3308" s="37"/>
      <c r="E3308" s="38"/>
      <c r="F3308" s="37"/>
    </row>
    <row r="3309" spans="1:6" x14ac:dyDescent="0.25">
      <c r="A3309" s="37"/>
      <c r="B3309" s="37"/>
      <c r="C3309" s="38"/>
      <c r="D3309" s="37"/>
      <c r="E3309" s="38"/>
      <c r="F3309" s="37"/>
    </row>
    <row r="3310" spans="1:6" x14ac:dyDescent="0.25">
      <c r="A3310" s="37"/>
      <c r="B3310" s="37"/>
      <c r="C3310" s="38"/>
      <c r="D3310" s="37"/>
      <c r="E3310" s="38"/>
      <c r="F3310" s="37"/>
    </row>
    <row r="3311" spans="1:6" x14ac:dyDescent="0.25">
      <c r="A3311" s="37"/>
      <c r="B3311" s="37"/>
      <c r="C3311" s="38"/>
      <c r="D3311" s="37"/>
      <c r="E3311" s="38"/>
      <c r="F3311" s="37"/>
    </row>
    <row r="3312" spans="1:6" x14ac:dyDescent="0.25">
      <c r="A3312" s="37"/>
      <c r="B3312" s="37"/>
      <c r="C3312" s="38"/>
      <c r="D3312" s="37"/>
      <c r="E3312" s="38"/>
      <c r="F3312" s="37"/>
    </row>
    <row r="3313" spans="1:6" x14ac:dyDescent="0.25">
      <c r="A3313" s="37"/>
      <c r="B3313" s="37"/>
      <c r="C3313" s="38"/>
      <c r="D3313" s="37"/>
      <c r="E3313" s="38"/>
      <c r="F3313" s="37"/>
    </row>
    <row r="3314" spans="1:6" x14ac:dyDescent="0.25">
      <c r="A3314" s="37"/>
      <c r="B3314" s="37"/>
      <c r="C3314" s="38"/>
      <c r="D3314" s="37"/>
      <c r="E3314" s="38"/>
      <c r="F3314" s="37"/>
    </row>
    <row r="3315" spans="1:6" x14ac:dyDescent="0.25">
      <c r="A3315" s="37"/>
      <c r="B3315" s="37"/>
      <c r="C3315" s="38"/>
      <c r="D3315" s="37"/>
      <c r="E3315" s="38"/>
      <c r="F3315" s="37"/>
    </row>
    <row r="3316" spans="1:6" x14ac:dyDescent="0.25">
      <c r="A3316" s="37"/>
      <c r="B3316" s="37"/>
      <c r="C3316" s="38"/>
      <c r="D3316" s="37"/>
      <c r="E3316" s="38"/>
      <c r="F3316" s="37"/>
    </row>
    <row r="3317" spans="1:6" x14ac:dyDescent="0.25">
      <c r="A3317" s="37"/>
      <c r="B3317" s="37"/>
      <c r="C3317" s="38"/>
      <c r="D3317" s="37"/>
      <c r="E3317" s="38"/>
      <c r="F3317" s="37"/>
    </row>
    <row r="3318" spans="1:6" x14ac:dyDescent="0.25">
      <c r="A3318" s="37"/>
      <c r="B3318" s="37"/>
      <c r="C3318" s="38"/>
      <c r="D3318" s="37"/>
      <c r="E3318" s="38"/>
      <c r="F3318" s="37"/>
    </row>
    <row r="3319" spans="1:6" x14ac:dyDescent="0.25">
      <c r="A3319" s="37"/>
      <c r="B3319" s="37"/>
      <c r="C3319" s="38"/>
      <c r="D3319" s="37"/>
      <c r="E3319" s="38"/>
      <c r="F3319" s="37"/>
    </row>
    <row r="3320" spans="1:6" x14ac:dyDescent="0.25">
      <c r="A3320" s="37"/>
      <c r="B3320" s="37"/>
      <c r="C3320" s="38"/>
      <c r="D3320" s="37"/>
      <c r="E3320" s="38"/>
      <c r="F3320" s="37"/>
    </row>
    <row r="3321" spans="1:6" x14ac:dyDescent="0.25">
      <c r="A3321" s="37"/>
      <c r="B3321" s="37"/>
      <c r="C3321" s="38"/>
      <c r="D3321" s="37"/>
      <c r="E3321" s="38"/>
      <c r="F3321" s="37"/>
    </row>
    <row r="3322" spans="1:6" x14ac:dyDescent="0.25">
      <c r="A3322" s="37"/>
      <c r="B3322" s="37"/>
      <c r="C3322" s="38"/>
      <c r="D3322" s="37"/>
      <c r="E3322" s="38"/>
      <c r="F3322" s="37"/>
    </row>
    <row r="3323" spans="1:6" x14ac:dyDescent="0.25">
      <c r="A3323" s="37"/>
      <c r="B3323" s="37"/>
      <c r="C3323" s="38"/>
      <c r="D3323" s="37"/>
      <c r="E3323" s="38"/>
      <c r="F3323" s="37"/>
    </row>
    <row r="3324" spans="1:6" x14ac:dyDescent="0.25">
      <c r="A3324" s="37"/>
      <c r="B3324" s="37"/>
      <c r="C3324" s="38"/>
      <c r="D3324" s="37"/>
      <c r="E3324" s="38"/>
      <c r="F3324" s="37"/>
    </row>
    <row r="3325" spans="1:6" x14ac:dyDescent="0.25">
      <c r="A3325" s="37"/>
      <c r="B3325" s="37"/>
      <c r="C3325" s="38"/>
      <c r="D3325" s="37"/>
      <c r="E3325" s="38"/>
      <c r="F3325" s="37"/>
    </row>
    <row r="3326" spans="1:6" x14ac:dyDescent="0.25">
      <c r="A3326" s="37"/>
      <c r="B3326" s="37"/>
      <c r="C3326" s="38"/>
      <c r="D3326" s="37"/>
      <c r="E3326" s="38"/>
      <c r="F3326" s="37"/>
    </row>
    <row r="3327" spans="1:6" x14ac:dyDescent="0.25">
      <c r="A3327" s="37"/>
      <c r="B3327" s="37"/>
      <c r="C3327" s="38"/>
      <c r="D3327" s="37"/>
      <c r="E3327" s="38"/>
      <c r="F3327" s="37"/>
    </row>
    <row r="3328" spans="1:6" x14ac:dyDescent="0.25">
      <c r="A3328" s="37"/>
      <c r="B3328" s="37"/>
      <c r="C3328" s="38"/>
      <c r="D3328" s="37"/>
      <c r="E3328" s="38"/>
      <c r="F3328" s="37"/>
    </row>
    <row r="3329" spans="1:6" x14ac:dyDescent="0.25">
      <c r="A3329" s="37"/>
      <c r="B3329" s="37"/>
      <c r="C3329" s="38"/>
      <c r="D3329" s="37"/>
      <c r="E3329" s="38"/>
      <c r="F3329" s="37"/>
    </row>
    <row r="3330" spans="1:6" x14ac:dyDescent="0.25">
      <c r="A3330" s="37"/>
      <c r="B3330" s="37"/>
      <c r="C3330" s="38"/>
      <c r="D3330" s="37"/>
      <c r="E3330" s="38"/>
      <c r="F3330" s="37"/>
    </row>
    <row r="3331" spans="1:6" x14ac:dyDescent="0.25">
      <c r="A3331" s="37"/>
      <c r="B3331" s="37"/>
      <c r="C3331" s="38"/>
      <c r="D3331" s="37"/>
      <c r="E3331" s="38"/>
      <c r="F3331" s="37"/>
    </row>
    <row r="3332" spans="1:6" x14ac:dyDescent="0.25">
      <c r="A3332" s="37"/>
      <c r="B3332" s="37"/>
      <c r="C3332" s="38"/>
      <c r="D3332" s="37"/>
      <c r="E3332" s="38"/>
      <c r="F3332" s="37"/>
    </row>
    <row r="3333" spans="1:6" x14ac:dyDescent="0.25">
      <c r="A3333" s="37"/>
      <c r="B3333" s="37"/>
      <c r="C3333" s="38"/>
      <c r="D3333" s="37"/>
      <c r="E3333" s="38"/>
      <c r="F3333" s="37"/>
    </row>
    <row r="3334" spans="1:6" x14ac:dyDescent="0.25">
      <c r="A3334" s="37"/>
      <c r="B3334" s="37"/>
      <c r="C3334" s="38"/>
      <c r="D3334" s="37"/>
      <c r="E3334" s="38"/>
      <c r="F3334" s="37"/>
    </row>
    <row r="3335" spans="1:6" x14ac:dyDescent="0.25">
      <c r="A3335" s="37"/>
      <c r="B3335" s="37"/>
      <c r="C3335" s="38"/>
      <c r="D3335" s="37"/>
      <c r="E3335" s="38"/>
      <c r="F3335" s="37"/>
    </row>
    <row r="3336" spans="1:6" x14ac:dyDescent="0.25">
      <c r="A3336" s="37"/>
      <c r="B3336" s="37"/>
      <c r="C3336" s="38"/>
      <c r="D3336" s="37"/>
      <c r="E3336" s="38"/>
      <c r="F3336" s="37"/>
    </row>
    <row r="3337" spans="1:6" x14ac:dyDescent="0.25">
      <c r="A3337" s="37"/>
      <c r="B3337" s="37"/>
      <c r="C3337" s="38"/>
      <c r="D3337" s="37"/>
      <c r="E3337" s="38"/>
      <c r="F3337" s="37"/>
    </row>
    <row r="3338" spans="1:6" x14ac:dyDescent="0.25">
      <c r="A3338" s="37"/>
      <c r="B3338" s="37"/>
      <c r="C3338" s="38"/>
      <c r="D3338" s="37"/>
      <c r="E3338" s="38"/>
      <c r="F3338" s="37"/>
    </row>
    <row r="3339" spans="1:6" x14ac:dyDescent="0.25">
      <c r="A3339" s="37"/>
      <c r="B3339" s="37"/>
      <c r="C3339" s="38"/>
      <c r="D3339" s="37"/>
      <c r="E3339" s="38"/>
      <c r="F3339" s="37"/>
    </row>
    <row r="3340" spans="1:6" x14ac:dyDescent="0.25">
      <c r="A3340" s="37"/>
      <c r="B3340" s="37"/>
      <c r="C3340" s="38"/>
      <c r="D3340" s="37"/>
      <c r="E3340" s="38"/>
      <c r="F3340" s="37"/>
    </row>
    <row r="3341" spans="1:6" x14ac:dyDescent="0.25">
      <c r="A3341" s="37"/>
      <c r="B3341" s="37"/>
      <c r="C3341" s="38"/>
      <c r="D3341" s="37"/>
      <c r="E3341" s="38"/>
      <c r="F3341" s="37"/>
    </row>
    <row r="3342" spans="1:6" x14ac:dyDescent="0.25">
      <c r="A3342" s="37"/>
      <c r="B3342" s="37"/>
      <c r="C3342" s="38"/>
      <c r="D3342" s="37"/>
      <c r="E3342" s="38"/>
      <c r="F3342" s="37"/>
    </row>
    <row r="3343" spans="1:6" x14ac:dyDescent="0.25">
      <c r="A3343" s="37"/>
      <c r="B3343" s="37"/>
      <c r="C3343" s="38"/>
      <c r="D3343" s="37"/>
      <c r="E3343" s="38"/>
      <c r="F3343" s="37"/>
    </row>
    <row r="3344" spans="1:6" x14ac:dyDescent="0.25">
      <c r="A3344" s="37"/>
      <c r="B3344" s="37"/>
      <c r="C3344" s="38"/>
      <c r="D3344" s="37"/>
      <c r="E3344" s="38"/>
      <c r="F3344" s="37"/>
    </row>
    <row r="3345" spans="1:6" x14ac:dyDescent="0.25">
      <c r="A3345" s="37"/>
      <c r="B3345" s="37"/>
      <c r="C3345" s="38"/>
      <c r="D3345" s="37"/>
      <c r="E3345" s="38"/>
      <c r="F3345" s="37"/>
    </row>
    <row r="3346" spans="1:6" x14ac:dyDescent="0.25">
      <c r="A3346" s="37"/>
      <c r="B3346" s="37"/>
      <c r="C3346" s="38"/>
      <c r="D3346" s="37"/>
      <c r="E3346" s="38"/>
      <c r="F3346" s="37"/>
    </row>
    <row r="3347" spans="1:6" x14ac:dyDescent="0.25">
      <c r="A3347" s="37"/>
      <c r="B3347" s="37"/>
      <c r="C3347" s="38"/>
      <c r="D3347" s="37"/>
      <c r="E3347" s="38"/>
      <c r="F3347" s="37"/>
    </row>
    <row r="3348" spans="1:6" x14ac:dyDescent="0.25">
      <c r="A3348" s="37"/>
      <c r="B3348" s="37"/>
      <c r="C3348" s="38"/>
      <c r="D3348" s="37"/>
      <c r="E3348" s="38"/>
      <c r="F3348" s="37"/>
    </row>
    <row r="3349" spans="1:6" x14ac:dyDescent="0.25">
      <c r="A3349" s="37"/>
      <c r="B3349" s="37"/>
      <c r="C3349" s="38"/>
      <c r="D3349" s="37"/>
      <c r="E3349" s="38"/>
      <c r="F3349" s="37"/>
    </row>
    <row r="3350" spans="1:6" x14ac:dyDescent="0.25">
      <c r="A3350" s="37"/>
      <c r="B3350" s="37"/>
      <c r="C3350" s="38"/>
      <c r="D3350" s="37"/>
      <c r="E3350" s="38"/>
      <c r="F3350" s="37"/>
    </row>
    <row r="3351" spans="1:6" x14ac:dyDescent="0.25">
      <c r="A3351" s="37"/>
      <c r="B3351" s="37"/>
      <c r="C3351" s="38"/>
      <c r="D3351" s="37"/>
      <c r="E3351" s="38"/>
      <c r="F3351" s="37"/>
    </row>
    <row r="3352" spans="1:6" x14ac:dyDescent="0.25">
      <c r="A3352" s="37"/>
      <c r="B3352" s="37"/>
      <c r="C3352" s="38"/>
      <c r="D3352" s="37"/>
      <c r="E3352" s="38"/>
      <c r="F3352" s="37"/>
    </row>
    <row r="3353" spans="1:6" x14ac:dyDescent="0.25">
      <c r="A3353" s="37"/>
      <c r="B3353" s="37"/>
      <c r="C3353" s="38"/>
      <c r="D3353" s="37"/>
      <c r="E3353" s="38"/>
      <c r="F3353" s="37"/>
    </row>
    <row r="3354" spans="1:6" x14ac:dyDescent="0.25">
      <c r="A3354" s="37"/>
      <c r="B3354" s="37"/>
      <c r="C3354" s="38"/>
      <c r="D3354" s="37"/>
      <c r="E3354" s="38"/>
      <c r="F3354" s="37"/>
    </row>
    <row r="3355" spans="1:6" x14ac:dyDescent="0.25">
      <c r="A3355" s="37"/>
      <c r="B3355" s="37"/>
      <c r="C3355" s="38"/>
      <c r="D3355" s="37"/>
      <c r="E3355" s="38"/>
      <c r="F3355" s="37"/>
    </row>
    <row r="3356" spans="1:6" x14ac:dyDescent="0.25">
      <c r="A3356" s="37"/>
      <c r="B3356" s="37"/>
      <c r="C3356" s="38"/>
      <c r="D3356" s="37"/>
      <c r="E3356" s="38"/>
      <c r="F3356" s="37"/>
    </row>
    <row r="3357" spans="1:6" x14ac:dyDescent="0.25">
      <c r="A3357" s="37"/>
      <c r="B3357" s="37"/>
      <c r="C3357" s="38"/>
      <c r="D3357" s="37"/>
      <c r="E3357" s="38"/>
      <c r="F3357" s="37"/>
    </row>
    <row r="3358" spans="1:6" x14ac:dyDescent="0.25">
      <c r="A3358" s="37"/>
      <c r="B3358" s="37"/>
      <c r="C3358" s="38"/>
      <c r="D3358" s="37"/>
      <c r="E3358" s="38"/>
      <c r="F3358" s="37"/>
    </row>
    <row r="3359" spans="1:6" x14ac:dyDescent="0.25">
      <c r="A3359" s="37"/>
      <c r="B3359" s="37"/>
      <c r="C3359" s="38"/>
      <c r="D3359" s="37"/>
      <c r="E3359" s="38"/>
      <c r="F3359" s="37"/>
    </row>
    <row r="3360" spans="1:6" x14ac:dyDescent="0.25">
      <c r="A3360" s="37"/>
      <c r="B3360" s="37"/>
      <c r="C3360" s="38"/>
      <c r="D3360" s="37"/>
      <c r="E3360" s="38"/>
      <c r="F3360" s="37"/>
    </row>
    <row r="3361" spans="1:6" x14ac:dyDescent="0.25">
      <c r="A3361" s="37"/>
      <c r="B3361" s="37"/>
      <c r="C3361" s="38"/>
      <c r="D3361" s="37"/>
      <c r="E3361" s="38"/>
      <c r="F3361" s="37"/>
    </row>
    <row r="3362" spans="1:6" x14ac:dyDescent="0.25">
      <c r="A3362" s="37"/>
      <c r="B3362" s="37"/>
      <c r="C3362" s="38"/>
      <c r="D3362" s="37"/>
      <c r="E3362" s="38"/>
      <c r="F3362" s="37"/>
    </row>
    <row r="3363" spans="1:6" x14ac:dyDescent="0.25">
      <c r="A3363" s="37"/>
      <c r="B3363" s="37"/>
      <c r="C3363" s="38"/>
      <c r="D3363" s="37"/>
      <c r="E3363" s="38"/>
      <c r="F3363" s="37"/>
    </row>
    <row r="3364" spans="1:6" x14ac:dyDescent="0.25">
      <c r="A3364" s="37"/>
      <c r="B3364" s="37"/>
      <c r="C3364" s="38"/>
      <c r="D3364" s="37"/>
      <c r="E3364" s="38"/>
      <c r="F3364" s="37"/>
    </row>
    <row r="3365" spans="1:6" x14ac:dyDescent="0.25">
      <c r="A3365" s="37"/>
      <c r="B3365" s="37"/>
      <c r="C3365" s="38"/>
      <c r="D3365" s="37"/>
      <c r="E3365" s="38"/>
      <c r="F3365" s="37"/>
    </row>
    <row r="3366" spans="1:6" x14ac:dyDescent="0.25">
      <c r="A3366" s="37"/>
      <c r="B3366" s="37"/>
      <c r="C3366" s="38"/>
      <c r="D3366" s="37"/>
      <c r="E3366" s="38"/>
      <c r="F3366" s="37"/>
    </row>
    <row r="3367" spans="1:6" x14ac:dyDescent="0.25">
      <c r="A3367" s="37"/>
      <c r="B3367" s="37"/>
      <c r="C3367" s="38"/>
      <c r="D3367" s="37"/>
      <c r="E3367" s="38"/>
      <c r="F3367" s="37"/>
    </row>
    <row r="3368" spans="1:6" x14ac:dyDescent="0.25">
      <c r="A3368" s="37"/>
      <c r="B3368" s="37"/>
      <c r="C3368" s="38"/>
      <c r="D3368" s="37"/>
      <c r="E3368" s="38"/>
      <c r="F3368" s="37"/>
    </row>
    <row r="3369" spans="1:6" x14ac:dyDescent="0.25">
      <c r="A3369" s="37"/>
      <c r="B3369" s="37"/>
      <c r="C3369" s="38"/>
      <c r="D3369" s="37"/>
      <c r="E3369" s="38"/>
      <c r="F3369" s="37"/>
    </row>
    <row r="3370" spans="1:6" x14ac:dyDescent="0.25">
      <c r="A3370" s="37"/>
      <c r="B3370" s="37"/>
      <c r="C3370" s="38"/>
      <c r="D3370" s="37"/>
      <c r="E3370" s="38"/>
      <c r="F3370" s="37"/>
    </row>
    <row r="3371" spans="1:6" x14ac:dyDescent="0.25">
      <c r="A3371" s="37"/>
      <c r="B3371" s="37"/>
      <c r="C3371" s="38"/>
      <c r="D3371" s="37"/>
      <c r="E3371" s="38"/>
      <c r="F3371" s="37"/>
    </row>
    <row r="3372" spans="1:6" x14ac:dyDescent="0.25">
      <c r="A3372" s="37"/>
      <c r="B3372" s="37"/>
      <c r="C3372" s="38"/>
      <c r="D3372" s="37"/>
      <c r="E3372" s="38"/>
      <c r="F3372" s="37"/>
    </row>
    <row r="3373" spans="1:6" x14ac:dyDescent="0.25">
      <c r="A3373" s="37"/>
      <c r="B3373" s="37"/>
      <c r="C3373" s="38"/>
      <c r="D3373" s="37"/>
      <c r="E3373" s="38"/>
      <c r="F3373" s="37"/>
    </row>
    <row r="3374" spans="1:6" x14ac:dyDescent="0.25">
      <c r="A3374" s="37"/>
      <c r="B3374" s="37"/>
      <c r="C3374" s="38"/>
      <c r="D3374" s="37"/>
      <c r="E3374" s="38"/>
      <c r="F3374" s="37"/>
    </row>
    <row r="3375" spans="1:6" x14ac:dyDescent="0.25">
      <c r="A3375" s="37"/>
      <c r="B3375" s="37"/>
      <c r="C3375" s="38"/>
      <c r="D3375" s="37"/>
      <c r="E3375" s="38"/>
      <c r="F3375" s="37"/>
    </row>
    <row r="3376" spans="1:6" x14ac:dyDescent="0.25">
      <c r="A3376" s="37"/>
      <c r="B3376" s="37"/>
      <c r="C3376" s="38"/>
      <c r="D3376" s="37"/>
      <c r="E3376" s="38"/>
      <c r="F3376" s="37"/>
    </row>
    <row r="3377" spans="1:6" x14ac:dyDescent="0.25">
      <c r="A3377" s="37"/>
      <c r="B3377" s="37"/>
      <c r="C3377" s="38"/>
      <c r="D3377" s="37"/>
      <c r="E3377" s="38"/>
      <c r="F3377" s="37"/>
    </row>
    <row r="3378" spans="1:6" x14ac:dyDescent="0.25">
      <c r="A3378" s="37"/>
      <c r="B3378" s="37"/>
      <c r="C3378" s="38"/>
      <c r="D3378" s="37"/>
      <c r="E3378" s="38"/>
      <c r="F3378" s="37"/>
    </row>
    <row r="3379" spans="1:6" x14ac:dyDescent="0.25">
      <c r="A3379" s="37"/>
      <c r="B3379" s="37"/>
      <c r="C3379" s="38"/>
      <c r="D3379" s="37"/>
      <c r="E3379" s="38"/>
      <c r="F3379" s="37"/>
    </row>
    <row r="3380" spans="1:6" x14ac:dyDescent="0.25">
      <c r="A3380" s="37"/>
      <c r="B3380" s="37"/>
      <c r="C3380" s="38"/>
      <c r="D3380" s="37"/>
      <c r="E3380" s="38"/>
      <c r="F3380" s="37"/>
    </row>
    <row r="3381" spans="1:6" x14ac:dyDescent="0.25">
      <c r="A3381" s="37"/>
      <c r="B3381" s="37"/>
      <c r="C3381" s="38"/>
      <c r="D3381" s="37"/>
      <c r="E3381" s="38"/>
      <c r="F3381" s="37"/>
    </row>
    <row r="3382" spans="1:6" x14ac:dyDescent="0.25">
      <c r="A3382" s="37"/>
      <c r="B3382" s="37"/>
      <c r="C3382" s="38"/>
      <c r="D3382" s="37"/>
      <c r="E3382" s="38"/>
      <c r="F3382" s="37"/>
    </row>
    <row r="3383" spans="1:6" x14ac:dyDescent="0.25">
      <c r="A3383" s="37"/>
      <c r="B3383" s="37"/>
      <c r="C3383" s="38"/>
      <c r="D3383" s="37"/>
      <c r="E3383" s="38"/>
      <c r="F3383" s="37"/>
    </row>
    <row r="3384" spans="1:6" x14ac:dyDescent="0.25">
      <c r="A3384" s="37"/>
      <c r="B3384" s="37"/>
      <c r="C3384" s="38"/>
      <c r="D3384" s="37"/>
      <c r="E3384" s="38"/>
      <c r="F3384" s="37"/>
    </row>
    <row r="3385" spans="1:6" x14ac:dyDescent="0.25">
      <c r="A3385" s="37"/>
      <c r="B3385" s="37"/>
      <c r="C3385" s="38"/>
      <c r="D3385" s="37"/>
      <c r="E3385" s="38"/>
      <c r="F3385" s="37"/>
    </row>
    <row r="3386" spans="1:6" x14ac:dyDescent="0.25">
      <c r="A3386" s="37"/>
      <c r="B3386" s="37"/>
      <c r="C3386" s="38"/>
      <c r="D3386" s="37"/>
      <c r="E3386" s="38"/>
      <c r="F3386" s="37"/>
    </row>
    <row r="3387" spans="1:6" x14ac:dyDescent="0.25">
      <c r="A3387" s="37"/>
      <c r="B3387" s="37"/>
      <c r="C3387" s="38"/>
      <c r="D3387" s="37"/>
      <c r="E3387" s="38"/>
      <c r="F3387" s="37"/>
    </row>
    <row r="3388" spans="1:6" x14ac:dyDescent="0.25">
      <c r="A3388" s="37"/>
      <c r="B3388" s="37"/>
      <c r="C3388" s="38"/>
      <c r="D3388" s="37"/>
      <c r="E3388" s="38"/>
      <c r="F3388" s="37"/>
    </row>
    <row r="3389" spans="1:6" x14ac:dyDescent="0.25">
      <c r="A3389" s="37"/>
      <c r="B3389" s="37"/>
      <c r="C3389" s="38"/>
      <c r="D3389" s="37"/>
      <c r="E3389" s="38"/>
      <c r="F3389" s="37"/>
    </row>
    <row r="3390" spans="1:6" x14ac:dyDescent="0.25">
      <c r="A3390" s="37"/>
      <c r="B3390" s="37"/>
      <c r="C3390" s="38"/>
      <c r="D3390" s="37"/>
      <c r="E3390" s="38"/>
      <c r="F3390" s="37"/>
    </row>
    <row r="3391" spans="1:6" x14ac:dyDescent="0.25">
      <c r="A3391" s="37"/>
      <c r="B3391" s="37"/>
      <c r="C3391" s="38"/>
      <c r="D3391" s="37"/>
      <c r="E3391" s="38"/>
      <c r="F3391" s="37"/>
    </row>
    <row r="3392" spans="1:6" x14ac:dyDescent="0.25">
      <c r="A3392" s="37"/>
      <c r="B3392" s="37"/>
      <c r="C3392" s="38"/>
      <c r="D3392" s="37"/>
      <c r="E3392" s="38"/>
      <c r="F3392" s="37"/>
    </row>
    <row r="3393" spans="1:6" x14ac:dyDescent="0.25">
      <c r="A3393" s="37"/>
      <c r="B3393" s="37"/>
      <c r="C3393" s="38"/>
      <c r="D3393" s="37"/>
      <c r="E3393" s="38"/>
      <c r="F3393" s="37"/>
    </row>
    <row r="3394" spans="1:6" x14ac:dyDescent="0.25">
      <c r="A3394" s="37"/>
      <c r="B3394" s="37"/>
      <c r="C3394" s="38"/>
      <c r="D3394" s="37"/>
      <c r="E3394" s="38"/>
      <c r="F3394" s="37"/>
    </row>
    <row r="3395" spans="1:6" x14ac:dyDescent="0.25">
      <c r="A3395" s="37"/>
      <c r="B3395" s="37"/>
      <c r="C3395" s="38"/>
      <c r="D3395" s="37"/>
      <c r="E3395" s="38"/>
      <c r="F3395" s="37"/>
    </row>
    <row r="3396" spans="1:6" x14ac:dyDescent="0.25">
      <c r="A3396" s="37"/>
      <c r="B3396" s="37"/>
      <c r="C3396" s="38"/>
      <c r="D3396" s="37"/>
      <c r="E3396" s="38"/>
      <c r="F3396" s="37"/>
    </row>
    <row r="3397" spans="1:6" x14ac:dyDescent="0.25">
      <c r="A3397" s="37"/>
      <c r="B3397" s="37"/>
      <c r="C3397" s="38"/>
      <c r="D3397" s="37"/>
      <c r="E3397" s="38"/>
      <c r="F3397" s="37"/>
    </row>
    <row r="3398" spans="1:6" x14ac:dyDescent="0.25">
      <c r="A3398" s="37"/>
      <c r="B3398" s="37"/>
      <c r="C3398" s="38"/>
      <c r="D3398" s="37"/>
      <c r="E3398" s="38"/>
      <c r="F3398" s="37"/>
    </row>
    <row r="3399" spans="1:6" x14ac:dyDescent="0.25">
      <c r="A3399" s="37"/>
      <c r="B3399" s="37"/>
      <c r="C3399" s="38"/>
      <c r="D3399" s="37"/>
      <c r="E3399" s="38"/>
      <c r="F3399" s="37"/>
    </row>
    <row r="3400" spans="1:6" x14ac:dyDescent="0.25">
      <c r="A3400" s="37"/>
      <c r="B3400" s="37"/>
      <c r="C3400" s="38"/>
      <c r="D3400" s="37"/>
      <c r="E3400" s="38"/>
      <c r="F3400" s="37"/>
    </row>
    <row r="3401" spans="1:6" x14ac:dyDescent="0.25">
      <c r="A3401" s="37"/>
      <c r="B3401" s="37"/>
      <c r="C3401" s="38"/>
      <c r="D3401" s="37"/>
      <c r="E3401" s="38"/>
      <c r="F3401" s="37"/>
    </row>
    <row r="3402" spans="1:6" x14ac:dyDescent="0.25">
      <c r="A3402" s="37"/>
      <c r="B3402" s="37"/>
      <c r="C3402" s="38"/>
      <c r="D3402" s="37"/>
      <c r="E3402" s="38"/>
      <c r="F3402" s="37"/>
    </row>
    <row r="3403" spans="1:6" x14ac:dyDescent="0.25">
      <c r="A3403" s="37"/>
      <c r="B3403" s="37"/>
      <c r="C3403" s="38"/>
      <c r="D3403" s="37"/>
      <c r="E3403" s="38"/>
      <c r="F3403" s="37"/>
    </row>
    <row r="3404" spans="1:6" x14ac:dyDescent="0.25">
      <c r="A3404" s="37"/>
      <c r="B3404" s="37"/>
      <c r="C3404" s="38"/>
      <c r="D3404" s="37"/>
      <c r="E3404" s="38"/>
      <c r="F3404" s="37"/>
    </row>
    <row r="3405" spans="1:6" x14ac:dyDescent="0.25">
      <c r="A3405" s="37"/>
      <c r="B3405" s="37"/>
      <c r="C3405" s="38"/>
      <c r="D3405" s="37"/>
      <c r="E3405" s="38"/>
      <c r="F3405" s="37"/>
    </row>
    <row r="3406" spans="1:6" x14ac:dyDescent="0.25">
      <c r="A3406" s="37"/>
      <c r="B3406" s="37"/>
      <c r="C3406" s="38"/>
      <c r="D3406" s="37"/>
      <c r="E3406" s="38"/>
      <c r="F3406" s="37"/>
    </row>
    <row r="3407" spans="1:6" x14ac:dyDescent="0.25">
      <c r="A3407" s="37"/>
      <c r="B3407" s="37"/>
      <c r="C3407" s="38"/>
      <c r="D3407" s="37"/>
      <c r="E3407" s="38"/>
      <c r="F3407" s="37"/>
    </row>
    <row r="3408" spans="1:6" x14ac:dyDescent="0.25">
      <c r="A3408" s="37"/>
      <c r="B3408" s="37"/>
      <c r="C3408" s="38"/>
      <c r="D3408" s="37"/>
      <c r="E3408" s="38"/>
      <c r="F3408" s="37"/>
    </row>
    <row r="3409" spans="1:6" x14ac:dyDescent="0.25">
      <c r="A3409" s="37"/>
      <c r="B3409" s="37"/>
      <c r="C3409" s="38"/>
      <c r="D3409" s="37"/>
      <c r="E3409" s="38"/>
      <c r="F3409" s="37"/>
    </row>
    <row r="3410" spans="1:6" x14ac:dyDescent="0.25">
      <c r="A3410" s="37"/>
      <c r="B3410" s="37"/>
      <c r="C3410" s="38"/>
      <c r="D3410" s="37"/>
      <c r="E3410" s="38"/>
      <c r="F3410" s="37"/>
    </row>
    <row r="3411" spans="1:6" x14ac:dyDescent="0.25">
      <c r="A3411" s="37"/>
      <c r="B3411" s="37"/>
      <c r="C3411" s="38"/>
      <c r="D3411" s="37"/>
      <c r="E3411" s="38"/>
      <c r="F3411" s="37"/>
    </row>
    <row r="3412" spans="1:6" x14ac:dyDescent="0.25">
      <c r="A3412" s="37"/>
      <c r="B3412" s="37"/>
      <c r="C3412" s="38"/>
      <c r="D3412" s="37"/>
      <c r="E3412" s="38"/>
      <c r="F3412" s="37"/>
    </row>
    <row r="3413" spans="1:6" x14ac:dyDescent="0.25">
      <c r="A3413" s="37"/>
      <c r="B3413" s="37"/>
      <c r="C3413" s="38"/>
      <c r="D3413" s="37"/>
      <c r="E3413" s="38"/>
      <c r="F3413" s="37"/>
    </row>
    <row r="3414" spans="1:6" x14ac:dyDescent="0.25">
      <c r="A3414" s="37"/>
      <c r="B3414" s="37"/>
      <c r="C3414" s="38"/>
      <c r="D3414" s="37"/>
      <c r="E3414" s="38"/>
      <c r="F3414" s="37"/>
    </row>
    <row r="3415" spans="1:6" x14ac:dyDescent="0.25">
      <c r="A3415" s="37"/>
      <c r="B3415" s="37"/>
      <c r="C3415" s="38"/>
      <c r="D3415" s="37"/>
      <c r="E3415" s="38"/>
      <c r="F3415" s="37"/>
    </row>
    <row r="3416" spans="1:6" x14ac:dyDescent="0.25">
      <c r="A3416" s="37"/>
      <c r="B3416" s="37"/>
      <c r="C3416" s="38"/>
      <c r="D3416" s="37"/>
      <c r="E3416" s="38"/>
      <c r="F3416" s="37"/>
    </row>
    <row r="3417" spans="1:6" x14ac:dyDescent="0.25">
      <c r="A3417" s="37"/>
      <c r="B3417" s="37"/>
      <c r="C3417" s="38"/>
      <c r="D3417" s="37"/>
      <c r="E3417" s="38"/>
      <c r="F3417" s="37"/>
    </row>
    <row r="3418" spans="1:6" x14ac:dyDescent="0.25">
      <c r="A3418" s="37"/>
      <c r="B3418" s="37"/>
      <c r="C3418" s="38"/>
      <c r="D3418" s="37"/>
      <c r="E3418" s="38"/>
      <c r="F3418" s="37"/>
    </row>
    <row r="3419" spans="1:6" x14ac:dyDescent="0.25">
      <c r="A3419" s="37"/>
      <c r="B3419" s="37"/>
      <c r="C3419" s="38"/>
      <c r="D3419" s="37"/>
      <c r="E3419" s="38"/>
      <c r="F3419" s="37"/>
    </row>
    <row r="3420" spans="1:6" x14ac:dyDescent="0.25">
      <c r="A3420" s="37"/>
      <c r="B3420" s="37"/>
      <c r="C3420" s="38"/>
      <c r="D3420" s="37"/>
      <c r="E3420" s="38"/>
      <c r="F3420" s="37"/>
    </row>
    <row r="3421" spans="1:6" x14ac:dyDescent="0.25">
      <c r="A3421" s="37"/>
      <c r="B3421" s="37"/>
      <c r="C3421" s="38"/>
      <c r="D3421" s="37"/>
      <c r="E3421" s="38"/>
      <c r="F3421" s="37"/>
    </row>
    <row r="3422" spans="1:6" x14ac:dyDescent="0.25">
      <c r="A3422" s="37"/>
      <c r="B3422" s="37"/>
      <c r="C3422" s="38"/>
      <c r="D3422" s="37"/>
      <c r="E3422" s="38"/>
      <c r="F3422" s="37"/>
    </row>
    <row r="3423" spans="1:6" x14ac:dyDescent="0.25">
      <c r="A3423" s="37"/>
      <c r="B3423" s="37"/>
      <c r="C3423" s="38"/>
      <c r="D3423" s="37"/>
      <c r="E3423" s="38"/>
      <c r="F3423" s="37"/>
    </row>
    <row r="3424" spans="1:6" x14ac:dyDescent="0.25">
      <c r="A3424" s="37"/>
      <c r="B3424" s="37"/>
      <c r="C3424" s="38"/>
      <c r="D3424" s="37"/>
      <c r="E3424" s="38"/>
      <c r="F3424" s="37"/>
    </row>
    <row r="3425" spans="1:6" x14ac:dyDescent="0.25">
      <c r="A3425" s="37"/>
      <c r="B3425" s="37"/>
      <c r="C3425" s="38"/>
      <c r="D3425" s="37"/>
      <c r="E3425" s="38"/>
      <c r="F3425" s="37"/>
    </row>
    <row r="3426" spans="1:6" x14ac:dyDescent="0.25">
      <c r="A3426" s="37"/>
      <c r="B3426" s="37"/>
      <c r="C3426" s="38"/>
      <c r="D3426" s="37"/>
      <c r="E3426" s="38"/>
      <c r="F3426" s="37"/>
    </row>
    <row r="3427" spans="1:6" x14ac:dyDescent="0.25">
      <c r="A3427" s="37"/>
      <c r="B3427" s="37"/>
      <c r="C3427" s="38"/>
      <c r="D3427" s="37"/>
      <c r="E3427" s="38"/>
      <c r="F3427" s="37"/>
    </row>
    <row r="3428" spans="1:6" x14ac:dyDescent="0.25">
      <c r="A3428" s="37"/>
      <c r="B3428" s="37"/>
      <c r="C3428" s="38"/>
      <c r="D3428" s="37"/>
      <c r="E3428" s="38"/>
      <c r="F3428" s="37"/>
    </row>
    <row r="3429" spans="1:6" x14ac:dyDescent="0.25">
      <c r="A3429" s="37"/>
      <c r="B3429" s="37"/>
      <c r="C3429" s="38"/>
      <c r="D3429" s="37"/>
      <c r="E3429" s="38"/>
      <c r="F3429" s="37"/>
    </row>
    <row r="3430" spans="1:6" x14ac:dyDescent="0.25">
      <c r="A3430" s="37"/>
      <c r="B3430" s="37"/>
      <c r="C3430" s="38"/>
      <c r="D3430" s="37"/>
      <c r="E3430" s="38"/>
      <c r="F3430" s="37"/>
    </row>
    <row r="3431" spans="1:6" x14ac:dyDescent="0.25">
      <c r="A3431" s="37"/>
      <c r="B3431" s="37"/>
      <c r="C3431" s="38"/>
      <c r="D3431" s="37"/>
      <c r="E3431" s="38"/>
      <c r="F3431" s="37"/>
    </row>
    <row r="3432" spans="1:6" x14ac:dyDescent="0.25">
      <c r="A3432" s="37"/>
      <c r="B3432" s="37"/>
      <c r="C3432" s="38"/>
      <c r="D3432" s="37"/>
      <c r="E3432" s="38"/>
      <c r="F3432" s="37"/>
    </row>
    <row r="3433" spans="1:6" x14ac:dyDescent="0.25">
      <c r="A3433" s="37"/>
      <c r="B3433" s="37"/>
      <c r="C3433" s="38"/>
      <c r="D3433" s="37"/>
      <c r="E3433" s="38"/>
      <c r="F3433" s="37"/>
    </row>
    <row r="3434" spans="1:6" x14ac:dyDescent="0.25">
      <c r="A3434" s="37"/>
      <c r="B3434" s="37"/>
      <c r="C3434" s="38"/>
      <c r="D3434" s="37"/>
      <c r="E3434" s="38"/>
      <c r="F3434" s="37"/>
    </row>
    <row r="3435" spans="1:6" x14ac:dyDescent="0.25">
      <c r="A3435" s="37"/>
      <c r="B3435" s="37"/>
      <c r="C3435" s="38"/>
      <c r="D3435" s="37"/>
      <c r="E3435" s="38"/>
      <c r="F3435" s="37"/>
    </row>
    <row r="3436" spans="1:6" x14ac:dyDescent="0.25">
      <c r="A3436" s="37"/>
      <c r="B3436" s="37"/>
      <c r="C3436" s="38"/>
      <c r="D3436" s="37"/>
      <c r="E3436" s="38"/>
      <c r="F3436" s="37"/>
    </row>
    <row r="3437" spans="1:6" x14ac:dyDescent="0.25">
      <c r="A3437" s="37"/>
      <c r="B3437" s="37"/>
      <c r="C3437" s="38"/>
      <c r="D3437" s="37"/>
      <c r="E3437" s="38"/>
      <c r="F3437" s="37"/>
    </row>
    <row r="3438" spans="1:6" x14ac:dyDescent="0.25">
      <c r="A3438" s="37"/>
      <c r="B3438" s="37"/>
      <c r="C3438" s="38"/>
      <c r="D3438" s="37"/>
      <c r="E3438" s="38"/>
      <c r="F3438" s="37"/>
    </row>
    <row r="3439" spans="1:6" x14ac:dyDescent="0.25">
      <c r="A3439" s="37"/>
      <c r="B3439" s="37"/>
      <c r="C3439" s="38"/>
      <c r="D3439" s="37"/>
      <c r="E3439" s="38"/>
      <c r="F3439" s="37"/>
    </row>
    <row r="3440" spans="1:6" x14ac:dyDescent="0.25">
      <c r="A3440" s="37"/>
      <c r="B3440" s="37"/>
      <c r="C3440" s="38"/>
      <c r="D3440" s="37"/>
      <c r="E3440" s="38"/>
      <c r="F3440" s="37"/>
    </row>
    <row r="3441" spans="1:6" x14ac:dyDescent="0.25">
      <c r="A3441" s="37"/>
      <c r="B3441" s="37"/>
      <c r="C3441" s="38"/>
      <c r="D3441" s="37"/>
      <c r="E3441" s="38"/>
      <c r="F3441" s="37"/>
    </row>
    <row r="3442" spans="1:6" x14ac:dyDescent="0.25">
      <c r="A3442" s="37"/>
      <c r="B3442" s="37"/>
      <c r="C3442" s="38"/>
      <c r="D3442" s="37"/>
      <c r="E3442" s="38"/>
      <c r="F3442" s="37"/>
    </row>
    <row r="3443" spans="1:6" x14ac:dyDescent="0.25">
      <c r="A3443" s="37"/>
      <c r="B3443" s="37"/>
      <c r="C3443" s="38"/>
      <c r="D3443" s="37"/>
      <c r="E3443" s="38"/>
      <c r="F3443" s="37"/>
    </row>
    <row r="3444" spans="1:6" x14ac:dyDescent="0.25">
      <c r="A3444" s="37"/>
      <c r="B3444" s="37"/>
      <c r="C3444" s="38"/>
      <c r="D3444" s="37"/>
      <c r="E3444" s="38"/>
      <c r="F3444" s="37"/>
    </row>
    <row r="3445" spans="1:6" x14ac:dyDescent="0.25">
      <c r="A3445" s="37"/>
      <c r="B3445" s="37"/>
      <c r="C3445" s="38"/>
      <c r="D3445" s="37"/>
      <c r="E3445" s="38"/>
      <c r="F3445" s="37"/>
    </row>
    <row r="3446" spans="1:6" x14ac:dyDescent="0.25">
      <c r="A3446" s="37"/>
      <c r="B3446" s="37"/>
      <c r="C3446" s="38"/>
      <c r="D3446" s="37"/>
      <c r="E3446" s="38"/>
      <c r="F3446" s="37"/>
    </row>
    <row r="3447" spans="1:6" x14ac:dyDescent="0.25">
      <c r="A3447" s="37"/>
      <c r="B3447" s="37"/>
      <c r="C3447" s="38"/>
      <c r="D3447" s="37"/>
      <c r="E3447" s="38"/>
      <c r="F3447" s="37"/>
    </row>
    <row r="3448" spans="1:6" x14ac:dyDescent="0.25">
      <c r="A3448" s="37"/>
      <c r="B3448" s="37"/>
      <c r="C3448" s="38"/>
      <c r="D3448" s="37"/>
      <c r="E3448" s="38"/>
      <c r="F3448" s="37"/>
    </row>
    <row r="3449" spans="1:6" x14ac:dyDescent="0.25">
      <c r="A3449" s="37"/>
      <c r="B3449" s="37"/>
      <c r="C3449" s="38"/>
      <c r="D3449" s="37"/>
      <c r="E3449" s="38"/>
      <c r="F3449" s="37"/>
    </row>
    <row r="3450" spans="1:6" x14ac:dyDescent="0.25">
      <c r="A3450" s="37"/>
      <c r="B3450" s="37"/>
      <c r="C3450" s="38"/>
      <c r="D3450" s="37"/>
      <c r="E3450" s="38"/>
      <c r="F3450" s="37"/>
    </row>
    <row r="3451" spans="1:6" x14ac:dyDescent="0.25">
      <c r="A3451" s="37"/>
      <c r="B3451" s="37"/>
      <c r="C3451" s="38"/>
      <c r="D3451" s="37"/>
      <c r="E3451" s="38"/>
      <c r="F3451" s="37"/>
    </row>
    <row r="3452" spans="1:6" x14ac:dyDescent="0.25">
      <c r="A3452" s="37"/>
      <c r="B3452" s="37"/>
      <c r="C3452" s="38"/>
      <c r="D3452" s="37"/>
      <c r="E3452" s="38"/>
      <c r="F3452" s="37"/>
    </row>
    <row r="3453" spans="1:6" x14ac:dyDescent="0.25">
      <c r="A3453" s="37"/>
      <c r="B3453" s="37"/>
      <c r="C3453" s="38"/>
      <c r="D3453" s="37"/>
      <c r="E3453" s="38"/>
      <c r="F3453" s="37"/>
    </row>
    <row r="3454" spans="1:6" x14ac:dyDescent="0.25">
      <c r="A3454" s="37"/>
      <c r="B3454" s="37"/>
      <c r="C3454" s="38"/>
      <c r="D3454" s="37"/>
      <c r="E3454" s="38"/>
      <c r="F3454" s="37"/>
    </row>
    <row r="3455" spans="1:6" x14ac:dyDescent="0.25">
      <c r="A3455" s="37"/>
      <c r="B3455" s="37"/>
      <c r="C3455" s="38"/>
      <c r="D3455" s="37"/>
      <c r="E3455" s="38"/>
      <c r="F3455" s="37"/>
    </row>
    <row r="3456" spans="1:6" x14ac:dyDescent="0.25">
      <c r="A3456" s="37"/>
      <c r="B3456" s="37"/>
      <c r="C3456" s="38"/>
      <c r="D3456" s="37"/>
      <c r="E3456" s="38"/>
      <c r="F3456" s="37"/>
    </row>
    <row r="3457" spans="1:6" x14ac:dyDescent="0.25">
      <c r="A3457" s="37"/>
      <c r="B3457" s="37"/>
      <c r="C3457" s="38"/>
      <c r="D3457" s="37"/>
      <c r="E3457" s="38"/>
      <c r="F3457" s="37"/>
    </row>
    <row r="3458" spans="1:6" x14ac:dyDescent="0.25">
      <c r="A3458" s="37"/>
      <c r="B3458" s="37"/>
      <c r="C3458" s="38"/>
      <c r="D3458" s="37"/>
      <c r="E3458" s="38"/>
      <c r="F3458" s="37"/>
    </row>
    <row r="3459" spans="1:6" x14ac:dyDescent="0.25">
      <c r="A3459" s="37"/>
      <c r="B3459" s="37"/>
      <c r="C3459" s="38"/>
      <c r="D3459" s="37"/>
      <c r="E3459" s="38"/>
      <c r="F3459" s="37"/>
    </row>
    <row r="3460" spans="1:6" x14ac:dyDescent="0.25">
      <c r="A3460" s="37"/>
      <c r="B3460" s="37"/>
      <c r="C3460" s="38"/>
      <c r="D3460" s="37"/>
      <c r="E3460" s="38"/>
      <c r="F3460" s="37"/>
    </row>
    <row r="3461" spans="1:6" x14ac:dyDescent="0.25">
      <c r="A3461" s="37"/>
      <c r="B3461" s="37"/>
      <c r="C3461" s="38"/>
      <c r="D3461" s="37"/>
      <c r="E3461" s="38"/>
      <c r="F3461" s="37"/>
    </row>
    <row r="3462" spans="1:6" x14ac:dyDescent="0.25">
      <c r="A3462" s="37"/>
      <c r="B3462" s="37"/>
      <c r="C3462" s="38"/>
      <c r="D3462" s="37"/>
      <c r="E3462" s="38"/>
      <c r="F3462" s="37"/>
    </row>
    <row r="3463" spans="1:6" x14ac:dyDescent="0.25">
      <c r="A3463" s="37"/>
      <c r="B3463" s="37"/>
      <c r="C3463" s="38"/>
      <c r="D3463" s="37"/>
      <c r="E3463" s="38"/>
      <c r="F3463" s="37"/>
    </row>
    <row r="3464" spans="1:6" x14ac:dyDescent="0.25">
      <c r="A3464" s="37"/>
      <c r="B3464" s="37"/>
      <c r="C3464" s="38"/>
      <c r="D3464" s="37"/>
      <c r="E3464" s="38"/>
      <c r="F3464" s="37"/>
    </row>
    <row r="3465" spans="1:6" x14ac:dyDescent="0.25">
      <c r="A3465" s="37"/>
      <c r="B3465" s="37"/>
      <c r="C3465" s="38"/>
      <c r="D3465" s="37"/>
      <c r="E3465" s="38"/>
      <c r="F3465" s="37"/>
    </row>
    <row r="3466" spans="1:6" x14ac:dyDescent="0.25">
      <c r="A3466" s="37"/>
      <c r="B3466" s="37"/>
      <c r="C3466" s="38"/>
      <c r="D3466" s="37"/>
      <c r="E3466" s="38"/>
      <c r="F3466" s="37"/>
    </row>
    <row r="3467" spans="1:6" x14ac:dyDescent="0.25">
      <c r="A3467" s="37"/>
      <c r="B3467" s="37"/>
      <c r="C3467" s="38"/>
      <c r="D3467" s="37"/>
      <c r="E3467" s="38"/>
      <c r="F3467" s="37"/>
    </row>
    <row r="3468" spans="1:6" x14ac:dyDescent="0.25">
      <c r="A3468" s="37"/>
      <c r="B3468" s="37"/>
      <c r="C3468" s="38"/>
      <c r="D3468" s="37"/>
      <c r="E3468" s="38"/>
      <c r="F3468" s="37"/>
    </row>
    <row r="3469" spans="1:6" x14ac:dyDescent="0.25">
      <c r="A3469" s="37"/>
      <c r="B3469" s="37"/>
      <c r="C3469" s="38"/>
      <c r="D3469" s="37"/>
      <c r="E3469" s="38"/>
      <c r="F3469" s="37"/>
    </row>
    <row r="3470" spans="1:6" x14ac:dyDescent="0.25">
      <c r="A3470" s="37"/>
      <c r="B3470" s="37"/>
      <c r="C3470" s="38"/>
      <c r="D3470" s="37"/>
      <c r="E3470" s="38"/>
      <c r="F3470" s="37"/>
    </row>
    <row r="3471" spans="1:6" x14ac:dyDescent="0.25">
      <c r="A3471" s="37"/>
      <c r="B3471" s="37"/>
      <c r="C3471" s="38"/>
      <c r="D3471" s="37"/>
      <c r="E3471" s="38"/>
      <c r="F3471" s="37"/>
    </row>
    <row r="3472" spans="1:6" x14ac:dyDescent="0.25">
      <c r="A3472" s="37"/>
      <c r="B3472" s="37"/>
      <c r="C3472" s="38"/>
      <c r="D3472" s="37"/>
      <c r="E3472" s="38"/>
      <c r="F3472" s="37"/>
    </row>
    <row r="3473" spans="1:6" x14ac:dyDescent="0.25">
      <c r="A3473" s="37"/>
      <c r="B3473" s="37"/>
      <c r="C3473" s="38"/>
      <c r="D3473" s="37"/>
      <c r="E3473" s="38"/>
      <c r="F3473" s="37"/>
    </row>
    <row r="3474" spans="1:6" x14ac:dyDescent="0.25">
      <c r="A3474" s="37"/>
      <c r="B3474" s="37"/>
      <c r="C3474" s="38"/>
      <c r="D3474" s="37"/>
      <c r="E3474" s="38"/>
      <c r="F3474" s="37"/>
    </row>
    <row r="3475" spans="1:6" x14ac:dyDescent="0.25">
      <c r="A3475" s="37"/>
      <c r="B3475" s="37"/>
      <c r="C3475" s="38"/>
      <c r="D3475" s="37"/>
      <c r="E3475" s="38"/>
      <c r="F3475" s="37"/>
    </row>
    <row r="3476" spans="1:6" x14ac:dyDescent="0.25">
      <c r="A3476" s="37"/>
      <c r="B3476" s="37"/>
      <c r="C3476" s="38"/>
      <c r="D3476" s="37"/>
      <c r="E3476" s="38"/>
      <c r="F3476" s="37"/>
    </row>
    <row r="3477" spans="1:6" x14ac:dyDescent="0.25">
      <c r="A3477" s="37"/>
      <c r="B3477" s="37"/>
      <c r="C3477" s="38"/>
      <c r="D3477" s="37"/>
      <c r="E3477" s="38"/>
      <c r="F3477" s="37"/>
    </row>
    <row r="3478" spans="1:6" x14ac:dyDescent="0.25">
      <c r="A3478" s="37"/>
      <c r="B3478" s="37"/>
      <c r="C3478" s="38"/>
      <c r="D3478" s="37"/>
      <c r="E3478" s="38"/>
      <c r="F3478" s="37"/>
    </row>
    <row r="3479" spans="1:6" x14ac:dyDescent="0.25">
      <c r="A3479" s="37"/>
      <c r="B3479" s="37"/>
      <c r="C3479" s="38"/>
      <c r="D3479" s="37"/>
      <c r="E3479" s="38"/>
      <c r="F3479" s="37"/>
    </row>
    <row r="3480" spans="1:6" x14ac:dyDescent="0.25">
      <c r="A3480" s="37"/>
      <c r="B3480" s="37"/>
      <c r="C3480" s="38"/>
      <c r="D3480" s="37"/>
      <c r="E3480" s="38"/>
      <c r="F3480" s="37"/>
    </row>
    <row r="3481" spans="1:6" x14ac:dyDescent="0.25">
      <c r="A3481" s="37"/>
      <c r="B3481" s="37"/>
      <c r="C3481" s="38"/>
      <c r="D3481" s="37"/>
      <c r="E3481" s="38"/>
      <c r="F3481" s="37"/>
    </row>
    <row r="3482" spans="1:6" x14ac:dyDescent="0.25">
      <c r="A3482" s="37"/>
      <c r="B3482" s="37"/>
      <c r="C3482" s="38"/>
      <c r="D3482" s="37"/>
      <c r="E3482" s="38"/>
      <c r="F3482" s="37"/>
    </row>
    <row r="3483" spans="1:6" x14ac:dyDescent="0.25">
      <c r="A3483" s="37"/>
      <c r="B3483" s="37"/>
      <c r="C3483" s="38"/>
      <c r="D3483" s="37"/>
      <c r="E3483" s="38"/>
      <c r="F3483" s="37"/>
    </row>
    <row r="3484" spans="1:6" x14ac:dyDescent="0.25">
      <c r="A3484" s="37"/>
      <c r="B3484" s="37"/>
      <c r="C3484" s="38"/>
      <c r="D3484" s="37"/>
      <c r="E3484" s="38"/>
      <c r="F3484" s="37"/>
    </row>
    <row r="3485" spans="1:6" x14ac:dyDescent="0.25">
      <c r="A3485" s="37"/>
      <c r="B3485" s="37"/>
      <c r="C3485" s="38"/>
      <c r="D3485" s="37"/>
      <c r="E3485" s="38"/>
      <c r="F3485" s="37"/>
    </row>
    <row r="3486" spans="1:6" x14ac:dyDescent="0.25">
      <c r="A3486" s="37"/>
      <c r="B3486" s="37"/>
      <c r="C3486" s="38"/>
      <c r="D3486" s="37"/>
      <c r="E3486" s="38"/>
      <c r="F3486" s="37"/>
    </row>
    <row r="3487" spans="1:6" x14ac:dyDescent="0.25">
      <c r="A3487" s="37"/>
      <c r="B3487" s="37"/>
      <c r="C3487" s="38"/>
      <c r="D3487" s="37"/>
      <c r="E3487" s="38"/>
      <c r="F3487" s="37"/>
    </row>
    <row r="3488" spans="1:6" x14ac:dyDescent="0.25">
      <c r="A3488" s="37"/>
      <c r="B3488" s="37"/>
      <c r="C3488" s="38"/>
      <c r="D3488" s="37"/>
      <c r="E3488" s="38"/>
      <c r="F3488" s="37"/>
    </row>
    <row r="3489" spans="1:6" x14ac:dyDescent="0.25">
      <c r="A3489" s="37"/>
      <c r="B3489" s="37"/>
      <c r="C3489" s="38"/>
      <c r="D3489" s="37"/>
      <c r="E3489" s="38"/>
      <c r="F3489" s="37"/>
    </row>
    <row r="3490" spans="1:6" x14ac:dyDescent="0.25">
      <c r="A3490" s="37"/>
      <c r="B3490" s="37"/>
      <c r="C3490" s="38"/>
      <c r="D3490" s="37"/>
      <c r="E3490" s="38"/>
      <c r="F3490" s="37"/>
    </row>
    <row r="3491" spans="1:6" x14ac:dyDescent="0.25">
      <c r="A3491" s="37"/>
      <c r="B3491" s="37"/>
      <c r="C3491" s="38"/>
      <c r="D3491" s="37"/>
      <c r="E3491" s="38"/>
      <c r="F3491" s="37"/>
    </row>
    <row r="3492" spans="1:6" x14ac:dyDescent="0.25">
      <c r="A3492" s="37"/>
      <c r="B3492" s="37"/>
      <c r="C3492" s="38"/>
      <c r="D3492" s="37"/>
      <c r="E3492" s="38"/>
      <c r="F3492" s="37"/>
    </row>
    <row r="3493" spans="1:6" x14ac:dyDescent="0.25">
      <c r="A3493" s="37"/>
      <c r="B3493" s="37"/>
      <c r="C3493" s="38"/>
      <c r="D3493" s="37"/>
      <c r="E3493" s="38"/>
      <c r="F3493" s="37"/>
    </row>
    <row r="3494" spans="1:6" x14ac:dyDescent="0.25">
      <c r="A3494" s="37"/>
      <c r="B3494" s="37"/>
      <c r="C3494" s="38"/>
      <c r="D3494" s="37"/>
      <c r="E3494" s="38"/>
      <c r="F3494" s="37"/>
    </row>
    <row r="3495" spans="1:6" x14ac:dyDescent="0.25">
      <c r="A3495" s="37"/>
      <c r="B3495" s="37"/>
      <c r="C3495" s="38"/>
      <c r="D3495" s="37"/>
      <c r="E3495" s="38"/>
      <c r="F3495" s="37"/>
    </row>
    <row r="3496" spans="1:6" x14ac:dyDescent="0.25">
      <c r="A3496" s="37"/>
      <c r="B3496" s="37"/>
      <c r="C3496" s="38"/>
      <c r="D3496" s="37"/>
      <c r="E3496" s="38"/>
      <c r="F3496" s="37"/>
    </row>
    <row r="3497" spans="1:6" x14ac:dyDescent="0.25">
      <c r="A3497" s="37"/>
      <c r="B3497" s="37"/>
      <c r="C3497" s="38"/>
      <c r="D3497" s="37"/>
      <c r="E3497" s="38"/>
      <c r="F3497" s="37"/>
    </row>
    <row r="3498" spans="1:6" x14ac:dyDescent="0.25">
      <c r="A3498" s="37"/>
      <c r="B3498" s="37"/>
      <c r="C3498" s="38"/>
      <c r="D3498" s="37"/>
      <c r="E3498" s="38"/>
      <c r="F3498" s="37"/>
    </row>
    <row r="3499" spans="1:6" x14ac:dyDescent="0.25">
      <c r="A3499" s="37"/>
      <c r="B3499" s="37"/>
      <c r="C3499" s="38"/>
      <c r="D3499" s="37"/>
      <c r="E3499" s="38"/>
      <c r="F3499" s="37"/>
    </row>
    <row r="3500" spans="1:6" x14ac:dyDescent="0.25">
      <c r="A3500" s="37"/>
      <c r="B3500" s="37"/>
      <c r="C3500" s="38"/>
      <c r="D3500" s="37"/>
      <c r="E3500" s="38"/>
      <c r="F3500" s="37"/>
    </row>
    <row r="3501" spans="1:6" x14ac:dyDescent="0.25">
      <c r="A3501" s="37"/>
      <c r="B3501" s="37"/>
      <c r="C3501" s="38"/>
      <c r="D3501" s="37"/>
      <c r="E3501" s="38"/>
      <c r="F3501" s="37"/>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8543-4E58-41DF-9FC7-9C727A30AC12}">
  <sheetPr>
    <tabColor rgb="FF00B0F0"/>
  </sheetPr>
  <dimension ref="A1:C81"/>
  <sheetViews>
    <sheetView workbookViewId="0">
      <selection activeCell="A2" sqref="A2:C30"/>
    </sheetView>
  </sheetViews>
  <sheetFormatPr defaultRowHeight="15" x14ac:dyDescent="0.25"/>
  <cols>
    <col min="1" max="1" width="10.5703125" bestFit="1" customWidth="1"/>
    <col min="2" max="2" width="13.7109375" customWidth="1"/>
    <col min="3" max="3" width="19.5703125" bestFit="1" customWidth="1"/>
  </cols>
  <sheetData>
    <row r="1" spans="1:3" x14ac:dyDescent="0.25">
      <c r="A1" t="s">
        <v>4501</v>
      </c>
      <c r="B1" t="s">
        <v>15</v>
      </c>
      <c r="C1" t="s">
        <v>22</v>
      </c>
    </row>
    <row r="2" spans="1:3" ht="25.5" x14ac:dyDescent="0.25">
      <c r="A2" s="87" t="s">
        <v>14947</v>
      </c>
      <c r="B2" s="87" t="s">
        <v>4762</v>
      </c>
      <c r="C2" s="86">
        <v>46003.52925925926</v>
      </c>
    </row>
    <row r="3" spans="1:3" ht="25.5" x14ac:dyDescent="0.25">
      <c r="A3" s="87" t="s">
        <v>14948</v>
      </c>
      <c r="B3" s="87" t="s">
        <v>4537</v>
      </c>
      <c r="C3" s="86">
        <v>46003.510937500003</v>
      </c>
    </row>
    <row r="4" spans="1:3" ht="25.5" x14ac:dyDescent="0.25">
      <c r="A4" s="87" t="s">
        <v>14949</v>
      </c>
      <c r="B4" s="87" t="s">
        <v>4667</v>
      </c>
      <c r="C4" s="86">
        <v>46003.475856481484</v>
      </c>
    </row>
    <row r="5" spans="1:3" ht="25.5" x14ac:dyDescent="0.25">
      <c r="A5" s="87" t="s">
        <v>14950</v>
      </c>
      <c r="B5" s="87" t="s">
        <v>4762</v>
      </c>
      <c r="C5" s="86">
        <v>46003.47388888889</v>
      </c>
    </row>
    <row r="6" spans="1:3" ht="25.5" x14ac:dyDescent="0.25">
      <c r="A6" s="87" t="s">
        <v>14951</v>
      </c>
      <c r="B6" s="87" t="s">
        <v>4537</v>
      </c>
      <c r="C6" s="86">
        <v>46003.455995370372</v>
      </c>
    </row>
    <row r="7" spans="1:3" ht="25.5" x14ac:dyDescent="0.25">
      <c r="A7" s="87" t="s">
        <v>14952</v>
      </c>
      <c r="B7" s="87" t="s">
        <v>4762</v>
      </c>
      <c r="C7" s="86">
        <v>46003.360092592593</v>
      </c>
    </row>
    <row r="8" spans="1:3" ht="25.5" x14ac:dyDescent="0.25">
      <c r="A8" s="87" t="s">
        <v>14953</v>
      </c>
      <c r="B8" s="87" t="s">
        <v>4762</v>
      </c>
      <c r="C8" s="86">
        <v>46002.421886574077</v>
      </c>
    </row>
    <row r="9" spans="1:3" ht="25.5" x14ac:dyDescent="0.25">
      <c r="A9" s="87" t="s">
        <v>14954</v>
      </c>
      <c r="B9" s="87" t="s">
        <v>4762</v>
      </c>
      <c r="C9" s="86">
        <v>46002.336180555554</v>
      </c>
    </row>
    <row r="10" spans="1:3" ht="25.5" x14ac:dyDescent="0.25">
      <c r="A10" s="87" t="s">
        <v>14955</v>
      </c>
      <c r="B10" s="87" t="s">
        <v>4537</v>
      </c>
      <c r="C10" s="86">
        <v>46001.678310185183</v>
      </c>
    </row>
    <row r="11" spans="1:3" ht="25.5" x14ac:dyDescent="0.25">
      <c r="A11" s="87" t="s">
        <v>14956</v>
      </c>
      <c r="B11" s="87" t="s">
        <v>4539</v>
      </c>
      <c r="C11" s="86">
        <v>46001.663645833331</v>
      </c>
    </row>
    <row r="12" spans="1:3" ht="25.5" x14ac:dyDescent="0.25">
      <c r="A12" s="87" t="s">
        <v>14957</v>
      </c>
      <c r="B12" s="87" t="s">
        <v>4667</v>
      </c>
      <c r="C12" s="86">
        <v>46001.547199074077</v>
      </c>
    </row>
    <row r="13" spans="1:3" ht="25.5" x14ac:dyDescent="0.25">
      <c r="A13" s="87" t="s">
        <v>14958</v>
      </c>
      <c r="B13" s="87" t="s">
        <v>4762</v>
      </c>
      <c r="C13" s="86">
        <v>46001.53429398148</v>
      </c>
    </row>
    <row r="14" spans="1:3" ht="25.5" x14ac:dyDescent="0.25">
      <c r="A14" s="87" t="s">
        <v>14959</v>
      </c>
      <c r="B14" s="87" t="s">
        <v>4762</v>
      </c>
      <c r="C14" s="86">
        <v>46001.373344907406</v>
      </c>
    </row>
    <row r="15" spans="1:3" ht="25.5" x14ac:dyDescent="0.25">
      <c r="A15" s="87" t="s">
        <v>14960</v>
      </c>
      <c r="B15" s="87" t="s">
        <v>4762</v>
      </c>
      <c r="C15" s="86">
        <v>46000.637685185182</v>
      </c>
    </row>
    <row r="16" spans="1:3" ht="25.5" x14ac:dyDescent="0.25">
      <c r="A16" s="87" t="s">
        <v>14961</v>
      </c>
      <c r="B16" s="87" t="s">
        <v>4536</v>
      </c>
      <c r="C16" s="86">
        <v>46000.596620370372</v>
      </c>
    </row>
    <row r="17" spans="1:3" ht="25.5" x14ac:dyDescent="0.25">
      <c r="A17" s="87" t="s">
        <v>14962</v>
      </c>
      <c r="B17" s="87" t="s">
        <v>4739</v>
      </c>
      <c r="C17" s="86">
        <v>46000.5937962963</v>
      </c>
    </row>
    <row r="18" spans="1:3" ht="25.5" x14ac:dyDescent="0.25">
      <c r="A18" s="87" t="s">
        <v>14963</v>
      </c>
      <c r="B18" s="87" t="s">
        <v>4762</v>
      </c>
      <c r="C18" s="86">
        <v>46000.48846064815</v>
      </c>
    </row>
    <row r="19" spans="1:3" ht="25.5" x14ac:dyDescent="0.25">
      <c r="A19" s="87" t="s">
        <v>14964</v>
      </c>
      <c r="B19" s="87" t="s">
        <v>4739</v>
      </c>
      <c r="C19" s="86">
        <v>46000.481296296297</v>
      </c>
    </row>
    <row r="20" spans="1:3" ht="25.5" x14ac:dyDescent="0.25">
      <c r="A20" s="87" t="s">
        <v>14965</v>
      </c>
      <c r="B20" s="87" t="s">
        <v>4762</v>
      </c>
      <c r="C20" s="86">
        <v>46000.470752314817</v>
      </c>
    </row>
    <row r="21" spans="1:3" ht="25.5" x14ac:dyDescent="0.25">
      <c r="A21" s="87" t="s">
        <v>14966</v>
      </c>
      <c r="B21" s="87" t="s">
        <v>4762</v>
      </c>
      <c r="C21" s="86">
        <v>46000.4452662037</v>
      </c>
    </row>
    <row r="22" spans="1:3" ht="25.5" x14ac:dyDescent="0.25">
      <c r="A22" s="87" t="s">
        <v>14967</v>
      </c>
      <c r="B22" s="87" t="s">
        <v>4536</v>
      </c>
      <c r="C22" s="86">
        <v>46000.41300925926</v>
      </c>
    </row>
    <row r="23" spans="1:3" ht="25.5" x14ac:dyDescent="0.25">
      <c r="A23" s="87" t="s">
        <v>14968</v>
      </c>
      <c r="B23" s="87" t="s">
        <v>4762</v>
      </c>
      <c r="C23" s="86">
        <v>46000.411238425928</v>
      </c>
    </row>
    <row r="24" spans="1:3" ht="25.5" x14ac:dyDescent="0.25">
      <c r="A24" s="87" t="s">
        <v>14969</v>
      </c>
      <c r="B24" s="87" t="s">
        <v>4667</v>
      </c>
      <c r="C24" s="86">
        <v>46000.403749999998</v>
      </c>
    </row>
    <row r="25" spans="1:3" ht="25.5" x14ac:dyDescent="0.25">
      <c r="A25" s="87" t="s">
        <v>14970</v>
      </c>
      <c r="B25" s="87" t="s">
        <v>4537</v>
      </c>
      <c r="C25" s="86">
        <v>45999.539375</v>
      </c>
    </row>
    <row r="26" spans="1:3" ht="25.5" x14ac:dyDescent="0.25">
      <c r="A26" s="87" t="s">
        <v>14971</v>
      </c>
      <c r="B26" s="87" t="s">
        <v>4762</v>
      </c>
      <c r="C26" s="86">
        <v>45999.491805555554</v>
      </c>
    </row>
    <row r="27" spans="1:3" ht="25.5" x14ac:dyDescent="0.25">
      <c r="A27" s="87" t="s">
        <v>14972</v>
      </c>
      <c r="B27" s="87" t="s">
        <v>4537</v>
      </c>
      <c r="C27" s="86">
        <v>45999.456261574072</v>
      </c>
    </row>
    <row r="28" spans="1:3" ht="25.5" x14ac:dyDescent="0.25">
      <c r="A28" s="87" t="s">
        <v>14973</v>
      </c>
      <c r="B28" s="87" t="s">
        <v>4667</v>
      </c>
      <c r="C28" s="86">
        <v>45999.419432870367</v>
      </c>
    </row>
    <row r="29" spans="1:3" ht="25.5" x14ac:dyDescent="0.25">
      <c r="A29" s="87" t="s">
        <v>14974</v>
      </c>
      <c r="B29" s="87" t="s">
        <v>4762</v>
      </c>
      <c r="C29" s="86">
        <v>45999.382256944446</v>
      </c>
    </row>
    <row r="30" spans="1:3" ht="25.5" x14ac:dyDescent="0.25">
      <c r="A30" s="87" t="s">
        <v>14975</v>
      </c>
      <c r="B30" s="87" t="s">
        <v>4762</v>
      </c>
      <c r="C30" s="86">
        <v>45999.356574074074</v>
      </c>
    </row>
    <row r="31" spans="1:3" x14ac:dyDescent="0.25">
      <c r="A31" s="74"/>
      <c r="B31" s="74"/>
      <c r="C31" s="73"/>
    </row>
    <row r="32" spans="1:3" x14ac:dyDescent="0.25">
      <c r="A32" s="74"/>
      <c r="B32" s="74"/>
      <c r="C32" s="73"/>
    </row>
    <row r="33" spans="1:3" x14ac:dyDescent="0.25">
      <c r="A33" s="74"/>
      <c r="B33" s="74"/>
      <c r="C33" s="73"/>
    </row>
    <row r="34" spans="1:3" x14ac:dyDescent="0.25">
      <c r="A34" s="74"/>
      <c r="B34" s="74"/>
      <c r="C34" s="73"/>
    </row>
    <row r="35" spans="1:3" x14ac:dyDescent="0.25">
      <c r="A35" s="74"/>
      <c r="B35" s="74"/>
      <c r="C35" s="73"/>
    </row>
    <row r="36" spans="1:3" x14ac:dyDescent="0.25">
      <c r="A36" s="74"/>
      <c r="B36" s="74"/>
      <c r="C36" s="73"/>
    </row>
    <row r="37" spans="1:3" x14ac:dyDescent="0.25">
      <c r="A37" s="74"/>
      <c r="B37" s="74"/>
      <c r="C37" s="73"/>
    </row>
    <row r="38" spans="1:3" x14ac:dyDescent="0.25">
      <c r="A38" s="74"/>
      <c r="B38" s="74"/>
      <c r="C38" s="73"/>
    </row>
    <row r="39" spans="1:3" x14ac:dyDescent="0.25">
      <c r="A39" s="74"/>
      <c r="B39" s="74"/>
      <c r="C39" s="73"/>
    </row>
    <row r="40" spans="1:3" x14ac:dyDescent="0.25">
      <c r="A40" s="69"/>
      <c r="B40" s="69"/>
      <c r="C40" s="68"/>
    </row>
    <row r="41" spans="1:3" x14ac:dyDescent="0.25">
      <c r="A41" s="69"/>
      <c r="B41" s="69"/>
      <c r="C41" s="68"/>
    </row>
    <row r="42" spans="1:3" x14ac:dyDescent="0.25">
      <c r="A42" s="69"/>
      <c r="B42" s="69"/>
      <c r="C42" s="68"/>
    </row>
    <row r="43" spans="1:3" x14ac:dyDescent="0.25">
      <c r="A43" s="69"/>
      <c r="B43" s="69"/>
      <c r="C43" s="68"/>
    </row>
    <row r="44" spans="1:3" x14ac:dyDescent="0.25">
      <c r="A44" s="69"/>
      <c r="B44" s="69"/>
      <c r="C44" s="68"/>
    </row>
    <row r="45" spans="1:3" x14ac:dyDescent="0.25">
      <c r="A45" s="69"/>
      <c r="B45" s="69"/>
      <c r="C45" s="68"/>
    </row>
    <row r="46" spans="1:3" x14ac:dyDescent="0.25">
      <c r="A46" s="69"/>
      <c r="B46" s="69"/>
      <c r="C46" s="68"/>
    </row>
    <row r="47" spans="1:3" x14ac:dyDescent="0.25">
      <c r="A47" s="69"/>
      <c r="B47" s="69"/>
      <c r="C47" s="68"/>
    </row>
    <row r="48" spans="1:3" x14ac:dyDescent="0.25">
      <c r="A48" s="53"/>
      <c r="B48" s="53"/>
      <c r="C48" s="54"/>
    </row>
    <row r="49" spans="1:3" x14ac:dyDescent="0.25">
      <c r="A49" s="53"/>
      <c r="B49" s="53"/>
      <c r="C49" s="54"/>
    </row>
    <row r="50" spans="1:3" x14ac:dyDescent="0.25">
      <c r="A50" s="53"/>
      <c r="B50" s="53"/>
      <c r="C50" s="54"/>
    </row>
    <row r="51" spans="1:3" x14ac:dyDescent="0.25">
      <c r="A51" s="53"/>
      <c r="B51" s="53"/>
      <c r="C51" s="54"/>
    </row>
    <row r="52" spans="1:3" x14ac:dyDescent="0.25">
      <c r="A52" s="53"/>
      <c r="B52" s="53"/>
      <c r="C52" s="54"/>
    </row>
    <row r="53" spans="1:3" x14ac:dyDescent="0.25">
      <c r="A53" s="53"/>
      <c r="B53" s="53"/>
      <c r="C53" s="54"/>
    </row>
    <row r="54" spans="1:3" x14ac:dyDescent="0.25">
      <c r="A54" s="53"/>
      <c r="B54" s="53"/>
      <c r="C54" s="54"/>
    </row>
    <row r="55" spans="1:3" x14ac:dyDescent="0.25">
      <c r="A55" s="53"/>
      <c r="B55" s="53"/>
      <c r="C55" s="54"/>
    </row>
    <row r="56" spans="1:3" x14ac:dyDescent="0.25">
      <c r="A56" s="53"/>
      <c r="B56" s="53"/>
      <c r="C56" s="54"/>
    </row>
    <row r="57" spans="1:3" x14ac:dyDescent="0.25">
      <c r="A57" s="53"/>
      <c r="B57" s="53"/>
      <c r="C57" s="54"/>
    </row>
    <row r="58" spans="1:3" x14ac:dyDescent="0.25">
      <c r="A58" s="53"/>
      <c r="B58" s="53"/>
      <c r="C58" s="54"/>
    </row>
    <row r="59" spans="1:3" x14ac:dyDescent="0.25">
      <c r="A59" s="53"/>
      <c r="B59" s="53"/>
      <c r="C59" s="54"/>
    </row>
    <row r="60" spans="1:3" x14ac:dyDescent="0.25">
      <c r="A60" s="53"/>
      <c r="B60" s="53"/>
      <c r="C60" s="54"/>
    </row>
    <row r="61" spans="1:3" x14ac:dyDescent="0.25">
      <c r="A61" s="53"/>
      <c r="B61" s="53"/>
      <c r="C61" s="54"/>
    </row>
    <row r="62" spans="1:3" x14ac:dyDescent="0.25">
      <c r="A62" s="53"/>
      <c r="B62" s="53"/>
      <c r="C62" s="54"/>
    </row>
    <row r="63" spans="1:3" x14ac:dyDescent="0.25">
      <c r="A63" s="53"/>
      <c r="B63" s="53"/>
      <c r="C63" s="54"/>
    </row>
    <row r="64" spans="1:3" x14ac:dyDescent="0.25">
      <c r="A64" s="53"/>
      <c r="B64" s="53"/>
      <c r="C64" s="54"/>
    </row>
    <row r="65" spans="1:3" x14ac:dyDescent="0.25">
      <c r="A65" s="53"/>
      <c r="B65" s="53"/>
      <c r="C65" s="54"/>
    </row>
    <row r="66" spans="1:3" x14ac:dyDescent="0.25">
      <c r="A66" s="4"/>
      <c r="B66" s="4"/>
      <c r="C66" s="50"/>
    </row>
    <row r="67" spans="1:3" x14ac:dyDescent="0.25">
      <c r="A67" s="4"/>
      <c r="B67" s="4"/>
      <c r="C67" s="50"/>
    </row>
    <row r="68" spans="1:3" x14ac:dyDescent="0.25">
      <c r="A68" s="4"/>
      <c r="B68" s="4"/>
      <c r="C68" s="50"/>
    </row>
    <row r="69" spans="1:3" x14ac:dyDescent="0.25">
      <c r="A69" s="4"/>
      <c r="B69" s="4"/>
      <c r="C69" s="50"/>
    </row>
    <row r="70" spans="1:3" x14ac:dyDescent="0.25">
      <c r="A70" s="4"/>
      <c r="B70" s="4"/>
      <c r="C70" s="50"/>
    </row>
    <row r="71" spans="1:3" x14ac:dyDescent="0.25">
      <c r="A71" s="4"/>
      <c r="B71" s="4"/>
      <c r="C71" s="50"/>
    </row>
    <row r="72" spans="1:3" x14ac:dyDescent="0.25">
      <c r="A72" s="4"/>
      <c r="B72" s="4"/>
      <c r="C72" s="50"/>
    </row>
    <row r="73" spans="1:3" x14ac:dyDescent="0.25">
      <c r="A73" s="4"/>
      <c r="B73" s="4"/>
      <c r="C73" s="50"/>
    </row>
    <row r="74" spans="1:3" x14ac:dyDescent="0.25">
      <c r="A74" s="4"/>
      <c r="B74" s="4"/>
      <c r="C74" s="50"/>
    </row>
    <row r="75" spans="1:3" x14ac:dyDescent="0.25">
      <c r="A75" s="4"/>
      <c r="B75" s="4"/>
      <c r="C75" s="50"/>
    </row>
    <row r="76" spans="1:3" x14ac:dyDescent="0.25">
      <c r="A76" s="4"/>
      <c r="B76" s="4"/>
      <c r="C76" s="50"/>
    </row>
    <row r="77" spans="1:3" x14ac:dyDescent="0.25">
      <c r="A77" s="4"/>
      <c r="B77" s="4"/>
      <c r="C77" s="50"/>
    </row>
    <row r="78" spans="1:3" x14ac:dyDescent="0.25">
      <c r="A78" s="4"/>
      <c r="B78" s="4"/>
      <c r="C78" s="50"/>
    </row>
    <row r="79" spans="1:3" x14ac:dyDescent="0.25">
      <c r="A79" s="4"/>
      <c r="B79" s="4"/>
      <c r="C79" s="50"/>
    </row>
    <row r="80" spans="1:3" x14ac:dyDescent="0.25">
      <c r="A80" s="4"/>
      <c r="B80" s="4"/>
      <c r="C80" s="7"/>
    </row>
    <row r="81" spans="1:3" x14ac:dyDescent="0.25">
      <c r="A81" s="4"/>
      <c r="B81" s="4"/>
      <c r="C81" s="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8DB042F6D4EC44BED97925035D594F" ma:contentTypeVersion="4" ma:contentTypeDescription="Create a new document." ma:contentTypeScope="" ma:versionID="2050c5fddce1951f56144625fe6774df">
  <xsd:schema xmlns:xsd="http://www.w3.org/2001/XMLSchema" xmlns:xs="http://www.w3.org/2001/XMLSchema" xmlns:p="http://schemas.microsoft.com/office/2006/metadata/properties" xmlns:ns2="f9820f53-f42e-46e7-9fcd-57e8ed08da76" targetNamespace="http://schemas.microsoft.com/office/2006/metadata/properties" ma:root="true" ma:fieldsID="0e0ff6638ad5a63956e6342e0307c792" ns2:_="">
    <xsd:import namespace="f9820f53-f42e-46e7-9fcd-57e8ed08da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820f53-f42e-46e7-9fcd-57e8ed08da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4 c 4 9 f 7 1 5 - 3 0 0 1 - 4 7 4 5 - 8 1 e 8 - 2 c d 6 4 c c e f a c b "   x m l n s = " h t t p : / / s c h e m a s . m i c r o s o f t . c o m / D a t a M a s h u p " > A A A A A L E Q A A B Q S w M E F A A C A A g A a 0 y Q W 5 P y g D m l A A A A 9 w A A A B I A H A B D b 2 5 m a W c v U G F j a 2 F n Z S 5 4 b W w g o h g A K K A U A A A A A A A A A A A A A A A A A A A A A A A A A A A A h Y 9 B D o I w F E S v Q r q n L W A M k l J i 3 E p i Y j R u m 1 K h E T 6 G F s v d X H g k r y B G U X c u 5 8 1 b z N y v N 5 Y N T e 1 d V G d 0 C y k K M E W e A t k W G s o U 9 f b o x y j j b C P k S Z T K G 2 U w y W C K F F X W n h N C n H P Y R b j t S h J S G p B D v t 7 K S j U C f W T 9 X / Y 1 G C t A K s T Z / j W G h z i Y U T x f x B G m j E y U 5 R q + R j g O f r Y / k K 3 6 2 v a d 4 g r 8 5 Y 6 R K T L y P s E f U E s D B B Q A A g A I A G t M k F t 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r T J B b C v t + G r M N A A A K S Q A A E w A c A E Z v c m 1 1 b G F z L 1 N l Y 3 R p b 2 4 x L m 0 g o h g A K K A U A A A A A A A A A A A A A A A A A A A A A A A A A A A A 7 V x t b 9 s 4 E v 5 e o P + B U I F b + 6 A a 6 7 S 7 u M P e H u C 3 p G m T N B u 7 1 + 4 G x o K x m V i I L G U p K a k v y H + / I S V K f J V k p Y s D D t c v s U V q 5 h l y O C + c c R O y S o M 4 Q v P 8 7 / C n F y + S D a Z k j V 5 5 n 9 D x 2 c R D P 6 O Q p C 9 f I P g 3 j z O 6 I v B k 9 n V F w s E k o 5 R E 6 e e Y 3 l 7 F 8 W 2 v / 3 h 5 h r f k Z + / T g L 2 5 f L q c x F E K M 5 Z + / v 4 r b 7 L B 0 Q 1 Q X + z u C C O 9 w F c h G S w o j p L r m G 4 n c Z h t I z a Y 9 H J m / u O j d 5 Z t r w j 1 f J T C A E r J 1 / T J R 4 / e J N 5 u g X i C c L R G D A S K 4 p Q k x r x R k g Q 3 E Z u K P t 2 t s T 7 l q f / y R R B Z A a q r s R j N P 3 R c D v 7 q / 9 J 6 f D y f n c 2 m X R Y j f / N P X 4 y P d y Q i a / G Y S Z k G W 8 K H G I 7 9 J c 6 X a j 3 P 6 D 3 Z J V 0 k 5 + I c f D v J I 7 v k D 8 D 4 d 3 P n W 6 r 5 O Y 1 X J E n g 8 2 t 0 T i h 6 B + z 4 h y n e 2 Z U / x w r K d x V E p P c o 7 I Z f n R l f W 7 y n f i n 4 K a E M R i 5 g 4 u n k i u e l 0 D U 6 b l d r e T W e / I I q F e Q X s D D j 3 Z S E w T Z I C e 1 5 8 M Y v G U y e p z s A c R Z H p O 8 X G D 0 X 6 K E T t S G e L 6 m r 2 L 6 u q H J C g 6 G E 6 4 J E o G g 2 Y P m I C 9 f Q q w 4 S E A R s B c o n a a f m d 2 G Q o u L F I E p j l C X k O g s R j R + k j Z t 9 v Y O t O Q m S N C f e s 6 o y w 2 C g B e V 9 F I v t I 8 4 P x B / w D 8 a a v O q F 1 3 1 1 Y S b J f d 9 n C o p g y p Z p N q D q 8 R M Q Z W H I c P C j 0 E d b k m J 0 O S c 0 w G H w b 7 I e M P I w O a U Z W Y J w + b F 5 F G S e 2 D o g U w 8 O g x C w i D V x r c i c h O B c L + B Z r 2 k V f U T w a o M Y m s E s W i e f g 3 T T u 8 x n L w F B r 9 L 4 v t d H M a 2 Z O l q v A + b S c Y h W x a F p e u c B J + g o j K / g F V i b + w C O 9 5 Q k t 1 6 / E n k S E k z R w w a W J r n D M O G a x t t C H q f h Y o L X r p U v b z y H t 6 D B V r V e J Y R p B m u 4 Y u a k U J 2 K b z l U 6 F 4 D 3 m p P 4 d M U X v N q u A z r 2 J i Y B E X 4 y 0 y o o j V f u T 9 K m K K x O b A / m v W z r J 8 F D z 8 v B Z N K b + Y p p m n v d x 8 N v + 8 7 V n D 2 N a V 4 x U g d B j R J E T g D / p 3 K J s O 6 h y 7 k H A q X 0 w 7 l 7 y 4 o s h 9 y M 8 8 9 X z 1 w v 0 K g u n y r 4 G x m v b A q M o n 6 A o g O 2 G c f H U f p j 2 8 H u Y k w u C B m 3 t A d L A F S L P F d C H r 4 L x x m p G c i 8 j 1 k P 7 k + e I H i X S q I s E X 2 y 5 N T i + C g C Y G C l q G Q T c 0 z m b / Z g / k B M J M 8 + R G N s z s U J O i v y G W d n g n u b a 0 W 2 I R R / V S l 7 m M C 7 5 L K R 4 H i e 6 + R R R i v 4 W B K 3 H 7 Y E 9 1 b J 7 r T Y L 0 O C Q N 1 8 D 0 z D k 3 W Q S L 6 4 x 7 7 9 w P s x 2 u 0 3 6 a I S C C 3 J g h k R M H 2 L q a p O 4 C x g V S 8 S B 7 l y 3 I d c 5 I o T w x Q G q x u S W p G n C y A d e P x i 8 T H J A v m w k H N z t f P 3 3 h q c q 1 c j D o d U P j z O C 5 P b / Z 2 o w f 7 + 9 G C V Z V s F Z 8 g d 5 j E d z t 3 a O r e W A s s J l T F g f m d w Q G E z Y 8 a M 5 8 b a D b U y t X V L q o O t 3 S 1 Q N 7 0 c P z j I S w I P / I k e j 3 6 x I 5 4 G w f M f U q L I 2 4 T Q P g k j q n R K 6 k h / 1 t n 0 t L S A R f O U H O 6 Z R J a 4 p L k l 9 a m f K v c s 4 5 Z k B Z b q U K + a Z 2 Z v W W p m Y j X S g 3 r B k k L J G f T 4 w V 6 N 7 u Y c T 3 l d N A o J F + / M 0 2 Q Z l x 1 Y c A x w n u Q X b F s n E R R k M R R 8 V D 6 7 r C 6 u T m s h 3 V I y f q 7 p B F X s 0 S + x 0 h B e r V C 8 w 3 B x f f i 8 z M A X s R X H f F p o v k e k C J g N o 9 i u u a r C N / L L 8 9 A + I V v T 0 e Q q n j y d o 8 p S c H 7 e F + U r 8 / A e R L c b N K O M A 0 Z f e 9 9 D N E y p A T r X C U 5 9 f L r M 2 B y 3 R 7 j 9 S p e 3 X Z E q 0 u q L G t O W R y i 8 u s z E E 8 3 N L t H H w j F w T O O k k V m M C y M 9 G 2 2 B U f M 6 Y t H 4 t s z U C + C 6 2 s c 7 d A 7 / N A R t V 1 u U A U c o P M g u m G k 4 a v E 6 H m W I C M 7 2 N r t X h j t U s L Z Z 8 R + B Q V m B I u v / G M H g M U 9 R x y F O 0 R J S O 4 x B P 7 4 h i V x j i u h W v G K Y I P f I C / h f c 3 a s + u c a u w U p + m G P K D f w D + t t D H l h K p D c 7 w F d x 6 G Q Q L I t b G j I O R 2 8 i w G 3 N r Y K G Q Y 0 D w l D 5 j F 6 i p R Y E f Q h y 3 R B 9 5 j y n z B F G 9 C A z 5 N d x G s Q R T F O o 7 T Y L X B J E Q 8 D t 0 Z s s H I G N 8 a 6 C u v o z 6 X j L 0 m L o n B 5 6 I P E T M a 2 p h i e 9 W h 3 2 K C P n 4 3 p g H Z h + B 8 F a c p O s E w Q R t R 7 K c G H Z M b 2 M j T L K K x N j S B D x Q 2 5 F 1 M 9 b c U 8 6 Y R 3 A G 5 M Q n 1 3 f g N b y h G R 5 s 4 x N t A G 5 N P s T o i G y Q N Q r T e o X P Q C p 1 / E I K u L z b x F i c O f T 4 h 9 8 b W n g S g t W O 6 M + m V l k F T u 9 U t O 5 x b g 9 I 5 z d L N f Z B s 0 D l E b v o y T E I c U H R G W F C n A w e V p B C f b T Y k z n R + 4 x 3 b i n E Q R k T N g 0 D t C L V n Q n x I C v 1 b m h W l q i C C W N 1 G 7 V F h s q H 0 q 6 v G 8 n b t S U n h t / E 9 O 9 Y i f Z O v E q d g W Y J o l W q 3 a i x 9 q P C W E t i R y / e N L C P f 4 r S F G C Y o X R A 9 N R u t 1 0 z s L E l j y b n A 0 y o V d u I B 8 J + i 4 I + M V G a b S 7 V E f 0 E e b K I H f y / Z e 8 o D r j J 1 K 2 l d S A U n W 8 i C c 5 u F Q 1 e Y m Y G 9 V 8 + u B S L d 8 1 y Z Z 6 G 7 a Y x W e W m U F + 9 C D N n s A y G 3 D r f Y g L 5 Y Y Z 6 r H S f H 0 T k l 9 0 G c J Z + B Y i 9 f Z F 7 s K C e I s q w 0 r l R E m 1 B W R V J + 1 d K 5 A P y 3 P 7 3 0 b d S 3 a + r h L a v C C x 4 r o a s d G j G b g x 6 C d F N W W W u q w m c E Y o r 1 + z h g B 6 e 2 t M y B i 4 o o q o r I 8 t P y I S P 4 I Y j W g x N y n X 7 M Y N + M K 4 B f M k g / 5 b M j Q S l W 0 O B Y F K s 1 l s X T O p 5 5 0 Z M 1 C Y i W G b k Y y j + X 5 k P D J 0 m 1 b 3 W 7 o e n D + o o V s 2 h s c Y P W B J T X 5 V u i z o v P 5 k v w 3 O J r L B 6 U D c h 3 Z 6 q I 0 r W T a S 1 b d i K Y 7 O u 7 E t y S d r 1 f c j H 7 N v 0 J 9 i 4 K + 5 Z 0 F M D C Q r F C O n z J 8 o Y x M x 9 d T e / w T z e 9 F w S 0 K s k b E N D l B K c 4 j G + A Y n K 7 R K 6 u L S 6 T t V G p E P d q Z + G T x C F T w s v j a B W s m T x W C u U 8 s N z m 1 H 3 6 g g 6 5 7 0 2 r T c h d Q q d + u P 9 v h n s z q n 4 b 8 L e M Z 0 Y J v 9 y v C 0 b L e B q i G F Y 2 5 v O L C C m 4 R r 3 L V 1 a Q S 1 Z Y Z a 0 x f Q R 5 V g R r x G V c I h I m B L l e q i A e A c R 8 I X m N r E B r B 2 q I U 4 I t t 0 L A r S o r R Y d K E U X D G / M J N + Q C 7 6 s 2 e y z E K a i Y f m R G a U w N N 8 L C U M Y + H + 0 5 p W U 7 q w i i J h P w N A x Z V F m u 5 X j n v L T S E L E i K t s e 4 x 6 K z / e d G v W k b R G r k T Z u k A t r t U / Y r V Q q f 4 d e w S y L a m m v d n D z V h m V p L i V J a g O v 3 L W H c e 7 x d o 3 p 5 J G K A G s R U b H 1 1 l g 6 t o w o 2 a J j 4 + q f X D 2 y V z M z k a n M 3 R 4 M Z s 6 d V X r j 5 E r P H r 1 x 3 G N K q m V y f v i 4 9 h 9 T C R 4 a u V G L + t 0 4 f x l d D a d X T Q x Z / j 0 e o x Z s O n C / + T 4 6 N 2 i i X 0 B s l v l p Z b 9 6 G T W b g V y n H r p x F Z d a Q N D D k I M J E o f P g 8 Z 2 a k T M U K r 5 N M V v x j m W 7 V 3 T 6 L j Q 0 o L y z s q 1 u + Q d 7 N L 6 e F x F F l T w 2 J m T Z o l 0 t K K q M y y 6 o A Q z B + L i Q N p U v 5 A 6 s c o Z m h 7 P Y 8 p W 4 o L t V E V H v Z M x I b Z + M j u B g e j Z E W i d R D d 7 H d 7 J n M u z R 3 P + 0 r H w u 9 s e D 8 D + 9 C 7 r J g v + 0 B T G 1 V E X v Y L l + P 9 y n J / 7 m y 8 s 9 j o 2 T V l l 6 + e t L s 1 D q x 3 K a D y 6 1 1 G v i / 7 K q 7 Y a 8 T P i P P k q M x 9 T g W s 5 e T C e U b K 9 T E z 1 b o b D g N R C 2 1 x q H o 1 a l H 2 Q 3 D y r r u Q f P Z w 3 9 u Q b s q f 3 x w o A i m P 2 G v 6 L Y K 8 Q H U d m p o 8 e U h W Q n L F Z s 0 7 N 2 y 1 d c M W J u o 5 5 q 3 m 1 V b b X J M Y t t 1 2 v l H N E j j S B j U 8 F Q E U V x E H z Y F G r 3 a W x K d + H q 6 n J n C 5 N L C u Q 7 d h q Q u N F P H r P h o p m 7 q h K 0 h V Y Y K M i + P T m Z I K a A f P S A C a N 0 J k B j o l O 9 Q D Z w 4 j S c O s x c g O N D c H e 8 L M a 3 s K z I K O H e S b Z p B 8 N c 8 + n Y 5 Z L G e B W d i 2 f Y E W V S c V q q D l 8 I X D F s 7 w T V n Y Y h q w R P / 4 Z 4 5 q / 5 x N Y + 3 r Z 9 w I Z F o e 5 T a m Q f I K u i s s G 1 o 7 + J b / o i X Z s 7 i r 3 1 8 / i g N t L e 3 u l 3 G q F 1 I a a a M P l l W 4 X / P m v L 3 y z D 0 7 C 5 k R M L l C q l j f P V Q A 6 9 Y r a O e Z 5 4 t N b B m y 7 t 1 / d s 5 q B 0 g 9 / w L l c z r l N B C y E X l r N 4 s 2 n E Z B n V 8 N l r 3 1 l 7 n l X P q 5 O f I v G d v l k 8 9 L 6 0 p 0 3 r L 5 X I X J t F f K T 0 T m y T X b r G 8 X t u z A Y U b N j v K i Q 4 B B d n U / l W O 2 7 i c x a H R a i Q G z 0 0 q M W D q F x J C t 4 a s k a P a Q i S G 9 0 0 o 8 N z q t x I C l m 0 o M m d 1 U J T h L N 1 W 5 D E Y 3 l R i x d F O V 8 M x u K j F k a Z k S Q 2 a T U 7 W J Z s d S S V B r g C o x m A 1 Q 5 Z D W m 1 W u k K U 3 S 4 z J v V m u z O P A k X l o m i y 3 l f h N v w 1 X J z f N b Z V a N P 0 W v W 1 + w a O s t t 0 H e g + V + A G n V D R m s + v I S X F F 7 T T B p 5 5 W A a J 2 k k B Y O 8 m s e W u h w N A d r 7 X b E 7 9 0 9 y L y r o J b S 8 l d z S x + c F 8 4 6 j B F C g 5 n j b r z H c V e d / m V v I 6 P O Y S W + 1 5 1 k D S 8 I v / o p I 1 m F d p Q X Y O 0 0 g v + t 3 l 6 6 W z L z X L E g Q c t o k z 9 1 / 0 N H Y S K 7 X n j 8 K I q h j Y 9 Y H s 3 1 m k 4 l N Y 6 5 Z L a J P f T y x c v x U V 1 / l 9 d X J A k C 9 P k B C e 8 8 a x L s V w h 9 O 1 q 5 h B E 3 Q E W d q 8 V W a v V x 1 G S 4 m h l d p I t a H B z A w p z P H W U z 2 0 1 8 l O S s p h 9 T a 6 D i P + 4 2 Z U S t L m f 1 Y r e d U o g i 2 l t + B O c f v o P U E s B A i 0 A F A A C A A g A a 0 y Q W 5 P y g D m l A A A A 9 w A A A B I A A A A A A A A A A A A A A A A A A A A A A E N v b m Z p Z y 9 Q Y W N r Y W d l L n h t b F B L A Q I t A B Q A A g A I A G t M k F t T c j g s m w A A A O E A A A A T A A A A A A A A A A A A A A A A A P E A A A B b Q 2 9 u d G V u d F 9 U e X B l c 1 0 u e G 1 s U E s B A i 0 A F A A C A A g A a 0 y Q W w r 7 f h q z D Q A A C k k A A B M A A A A A A A A A A A A A A A A A 2 Q E A A E Z v c m 1 1 b G F z L 1 N l Y 3 R p b 2 4 x L m 1 Q S w U G A A A A A A M A A w D C A A A A 2 Q 8 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I 4 A A A A A A A A W j 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V S U y M E l O Q z w v S X R l b V B h d G g + P C 9 J d G V t T G 9 j Y X R p b 2 4 + P F N 0 Y W J s Z U V u d H J p Z X M + P E V u d H J 5 I F R 5 c G U 9 I k J 1 Z m Z l c k 5 l e H R S Z W Z y Z X N o I i B W Y W x 1 Z T 0 i b D E i I C 8 + P E V u d H J 5 I F R 5 c G U 9 I k Z p b G x F b m F i b G V k I i B W Y W x 1 Z T 0 i b D A i I C 8 + P E V u d H J 5 I F R 5 c G U 9 I k Z p b G x F c n J v c k N v Z G U i I F Z h b H V l P S J z V W 5 r b m 9 3 b i I g L z 4 8 R W 5 0 c n k g V H l w Z T 0 i R m l s b G V k Q 2 9 t c G x l d G V S Z X N 1 b H R U b 1 d v c m t z a G V l d C I g V m F s d W U 9 I m w w I i A v P j x F b n R y e S B U e X B l P S J B Z G R l Z F R v R G F 0 Y U 1 v Z G V s I i B W Y W x 1 Z T 0 i b D A i I C 8 + P E V u d H J 5 I F R 5 c G U 9 I k Z p b G x U b 0 R h d G F N b 2 R l b E V u Y W J s Z W Q i I F Z h b H V l P S J s M C I g L z 4 8 R W 5 0 c n k g V H l w Z T 0 i S X N Q c m l 2 Y X R l I i B W Y W x 1 Z T 0 i b D A i I C 8 + P E V u d H J 5 I F R 5 c G U 9 I l F 1 Z X J 5 S U Q i I F Z h b H V l P S J z N m R i Z D E x Z D Q t Z D h m N S 0 0 O T g w L T g w Y z U t Z D d l M D c 5 O T M 1 N W N i I i A v P j x F b n R y e S B U e X B l P S J S Z X N 1 b H R U e X B l I i B W Y W x 1 Z T 0 i c 1 R h Y m x l I i A v P j x F b n R y e S B U e X B l P S J O Y X Z p Z 2 F 0 a W 9 u U 3 R l c E 5 h b W U i I F Z h b H V l P S J z T m F 2 a W d h d G l v b i I g L z 4 8 R W 5 0 c n k g V H l w Z T 0 i R m l s b E 9 i a m V j d F R 5 c G U i I F Z h b H V l P S J z Q 2 9 u b m V j d G l v b k 9 u b H k i I C 8 + P E V u d H J 5 I F R 5 c G U 9 I k Z p b G x M Y X N 0 V X B k Y X R l Z C I g V m F s d W U 9 I m Q y M D I 1 L T E x L T I 2 V D A w O j U x O j Q x L j E y N j c 5 M j h a I i A v P j x F b n R y e S B U e X B l P S J G a W x s U 3 R h d H V z I i B W Y W x 1 Z T 0 i c 0 N v b X B s Z X R l I i A v P j w v U 3 R h Y m x l R W 5 0 c m l l c z 4 8 L 0 l 0 Z W 0 + P E l 0 Z W 0 + P E l 0 Z W 1 M b 2 N h d G l v b j 4 8 S X R l b V R 5 c G U + R m 9 y b X V s Y T w v S X R l b V R 5 c G U + P E l 0 Z W 1 Q Y X R o P l N l Y 3 R p b 2 4 x L 1 U l M j B U Q V N L P C 9 J d G V t U G F 0 a D 4 8 L 0 l 0 Z W 1 M b 2 N h d G l v b j 4 8 U 3 R h Y m x l R W 5 0 c m l l c z 4 8 R W 5 0 c n k g V H l w Z T 0 i Q n V m Z m V y T m V 4 d F J l Z n J l c 2 g i I F Z h b H V l P S J s M S I g L z 4 8 R W 5 0 c n k g V H l w Z T 0 i R m l s b E V u Y W J s Z W Q i I F Z h b H V l P S J s M C I g L z 4 8 R W 5 0 c n k g V H l w Z T 0 i R m l s b E V y c m 9 y Q 2 9 k Z S I g V m F s d W U 9 I n N V b m t u b 3 d u I i A v P j x F b n R y e S B U e X B l P S J G a W x s Z W R D b 2 1 w b G V 0 Z V J l c 3 V s d F R v V 2 9 y a 3 N o Z W V 0 I i B W Y W x 1 Z T 0 i b D A i I C 8 + P E V u d H J 5 I F R 5 c G U 9 I k F k Z G V k V G 9 E Y X R h T W 9 k Z W w i I F Z h b H V l P S J s M C I g L z 4 8 R W 5 0 c n k g V H l w Z T 0 i R m l s b F R v R G F 0 Y U 1 v Z G V s R W 5 h Y m x l Z C I g V m F s d W U 9 I m w w I i A v P j x F b n R y e S B U e X B l P S J J c 1 B y a X Z h d G U i I F Z h b H V l P S J s M C I g L z 4 8 R W 5 0 c n k g V H l w Z T 0 i U X V l c n l J R C I g V m F s d W U 9 I n N h N D M 2 Y T d h M S 0 1 O W R m L T R h M D I t Y W E z M S 0 y M j h m M 2 Z m N T k x O D E i I C 8 + P E V u d H J 5 I F R 5 c G U 9 I l J l c 3 V s d F R 5 c G U i I F Z h b H V l P S J z V G F i b G U i I C 8 + P E V u d H J 5 I F R 5 c G U 9 I k 5 h d m l n Y X R p b 2 5 T d G V w T m F t Z S I g V m F s d W U 9 I n N O Y X Z p Z 2 F 0 a W 9 u I i A v P j x F b n R y e S B U e X B l P S J G a W x s T 2 J q Z W N 0 V H l w Z S I g V m F s d W U 9 I n N D b 2 5 u Z W N 0 a W 9 u T 2 5 s e S I g L z 4 8 R W 5 0 c n k g V H l w Z T 0 i R m l s b E x h c 3 R V c G R h d G V k I i B W Y W x 1 Z T 0 i Z D I w M j U t M T E t M j Z U M D A 6 N T E 6 N D E u M T M y O D E 5 O F o i I C 8 + P E V u d H J 5 I F R 5 c G U 9 I k Z p b G x T d G F 0 d X M i I F Z h b H V l P S J z Q 2 9 t c G x l d G U i I C 8 + P C 9 T d G F i b G V F b n R y a W V z P j w v S X R l b T 4 8 S X R l b T 4 8 S X R l b U x v Y 2 F 0 a W 9 u P j x J d G V t V H l w Z T 5 G b 3 J t d W x h P C 9 J d G V t V H l w Z T 4 8 S X R l b V B h d G g + U 2 V j d G l v b j E v T 1 B F T k V E P C 9 J d G V t U G F 0 a D 4 8 L 0 l 0 Z W 1 M b 2 N h d G l v b j 4 8 U 3 R h Y m x l R W 5 0 c m l l c z 4 8 R W 5 0 c n k g V H l w Z T 0 i Q n V m Z m V y T m V 4 d F J l Z n J l c 2 g i I F Z h b H V l P S J s M S I g L z 4 8 R W 5 0 c n k g V H l w Z T 0 i R m l s b E V u Y W J s Z W Q i I F Z h b H V l P S J s M C I g L z 4 8 R W 5 0 c n k g V H l w Z T 0 i R m l s b E V y c m 9 y Q 2 9 k Z S I g V m F s d W U 9 I n N V b m t u b 3 d u I i A v P j x F b n R y e S B U e X B l P S J G a W x s Z W R D b 2 1 w b G V 0 Z V J l c 3 V s d F R v V 2 9 y a 3 N o Z W V 0 I i B W Y W x 1 Z T 0 i b D A i I C 8 + P E V u d H J 5 I F R 5 c G U 9 I k F k Z G V k V G 9 E Y X R h T W 9 k Z W w i I F Z h b H V l P S J s M C I g L z 4 8 R W 5 0 c n k g V H l w Z T 0 i R m l s b F R v R G F 0 Y U 1 v Z G V s R W 5 h Y m x l Z C I g V m F s d W U 9 I m w w I i A v P j x F b n R y e S B U e X B l P S J J c 1 B y a X Z h d G U i I F Z h b H V l P S J s M C I g L z 4 8 R W 5 0 c n k g V H l w Z T 0 i U X V l c n l J R C I g V m F s d W U 9 I n M 3 N m U 1 N D Q w N S 0 0 Y T J m L T Q w N W Q t O D A z N i 1 m Z j Q 2 Y z N h O W V m N z Y i I C 8 + P E V u d H J 5 I F R 5 c G U 9 I l J l c 3 V s d F R 5 c G U i I F Z h b H V l P S J z V G F i b G U i I C 8 + P E V u d H J 5 I F R 5 c G U 9 I k 5 h d m l n Y X R p b 2 5 T d G V w T m F t Z S I g V m F s d W U 9 I n N O Y X Z p Z 2 F 0 a W 9 u I i A v P j x F b n R y e S B U e X B l P S J G a W x s T 2 J q Z W N 0 V H l w Z S I g V m F s d W U 9 I n N D b 2 5 u Z W N 0 a W 9 u T 2 5 s e S I g L z 4 8 R W 5 0 c n k g V H l w Z T 0 i R m l s b E x h c 3 R V c G R h d G V k I i B W Y W x 1 Z T 0 i Z D I w M j U t M T E t M j Z U M D A 6 N T E 6 N D E u M T M 3 O D I 4 N 1 o i I C 8 + P E V u d H J 5 I F R 5 c G U 9 I k Z p b G x T d G F 0 d X M i I F Z h b H V l P S J z Q 2 9 t c G x l d G U i I C 8 + P C 9 T d G F i b G V F b n R y a W V z P j w v S X R l b T 4 8 S X R l b T 4 8 S X R l b U x v Y 2 F 0 a W 9 u P j x J d G V t V H l w Z T 5 G b 3 J t d W x h P C 9 J d G V t V H l w Z T 4 8 S X R l b V B h d G g + U 2 V j d G l v b j E v V X B k Y X R l Z F N 1 c n Z l e X M 8 L 0 l 0 Z W 1 Q Y X R o P j w v S X R l b U x v Y 2 F 0 a W 9 u P j x T d G F i b G V F b n R y a W V z P j x F b n R y e S B U e X B l P S J C d W Z m Z X J O Z X h 0 U m V m c m V z a C I g V m F s d W U 9 I m w x I i A v P j x F b n R y e S B U e X B l P S J G a W x s R W 5 h Y m x l Z C I g V m F s d W U 9 I m w w I i A v P j x F b n R y e S B U e X B l P S J G a W x s R X J y b 3 J D b 2 R l I i B W Y W x 1 Z T 0 i c 1 V u a 2 5 v d 2 4 i I C 8 + P E V u d H J 5 I F R 5 c G U 9 I k Z p b G x l Z E N v b X B s Z X R l U m V z d W x 0 V G 9 X b 3 J r c 2 h l Z X Q i I F Z h b H V l P S J s M C I g L z 4 8 R W 5 0 c n k g V H l w Z T 0 i Q W R k Z W R U b 0 R h d G F N b 2 R l b C I g V m F s d W U 9 I m w w I i A v P j x F b n R y e S B U e X B l P S J G a W x s V G 9 E Y X R h T W 9 k Z W x F b m F i b G V k I i B W Y W x 1 Z T 0 i b D A i I C 8 + P E V u d H J 5 I F R 5 c G U 9 I k l z U H J p d m F 0 Z S I g V m F s d W U 9 I m w w I i A v P j x F b n R y e S B U e X B l P S J R d W V y e U l E I i B W Y W x 1 Z T 0 i c z g 2 O D J j Y T Q y L T R i N j g t N D g 4 M y 0 4 Y T k y L T V k Z T U y Z m E y N D g x Z S I g L z 4 8 R W 5 0 c n k g V H l w Z T 0 i U m V z d W x 0 V H l w Z S I g V m F s d W U 9 I n N U Y W J s Z S I g L z 4 8 R W 5 0 c n k g V H l w Z T 0 i T m F 2 a W d h d G l v b l N 0 Z X B O Y W 1 l I i B W Y W x 1 Z T 0 i c 0 5 h d m l n Y X R p b 2 4 i I C 8 + P E V u d H J 5 I F R 5 c G U 9 I k Z p b G x P Y m p l Y 3 R U e X B l I i B W Y W x 1 Z T 0 i c 0 N v b m 5 l Y 3 R p b 2 5 P b m x 5 I i A v P j x F b n R y e S B U e X B l P S J O Y W 1 l V X B k Y X R l Z E F m d G V y R m l s b C I g V m F s d W U 9 I m w x I i A v P j x F b n R y e S B U e X B l P S J G a W x s T G F z d F V w Z G F 0 Z W Q i I F Z h b H V l P S J k M j A y N S 0 x M S 0 y N l Q w M D o 1 M T o 0 M S 4 x N D M 4 N D Q x W i I g L z 4 8 R W 5 0 c n k g V H l w Z T 0 i R m l s b F N 0 Y X R 1 c y I g V m F s d W U 9 I n N D b 2 1 w b G V 0 Z S I g L z 4 8 L 1 N 0 Y W J s Z U V u d H J p Z X M + P C 9 J d G V t P j x J d G V t P j x J d G V t T G 9 j Y X R p b 2 4 + P E l 0 Z W 1 U e X B l P k Z v c m 1 1 b G E 8 L 0 l 0 Z W 1 U e X B l P j x J d G V t U G F 0 a D 5 T Z W N 0 a W 9 u M S 9 Q c m 9 j Z X N z Z W Q l M j A t J T I w U G V y J T I w S G 9 1 c i U y M F B l c i U y M E R h e T w v S X R l b V B h d G g + P C 9 J d G V t T G 9 j Y X R p b 2 4 + P F N 0 Y W J s Z U V u d H J p Z X M + P E V u d H J 5 I F R 5 c G U 9 I k J 1 Z m Z l c k 5 l e H R S Z W Z y Z X N o I i B W Y W x 1 Z T 0 i b D E i I C 8 + P E V u d H J 5 I F R 5 c G U 9 I k Z p b G x F b m F i b G V k I i B W Y W x 1 Z T 0 i b D E i I C 8 + P E V u d H J 5 I F R 5 c G U 9 I k Z p b G x l Z E N v b X B s Z X R l U m V z d W x 0 V G 9 X b 3 J r c 2 h l Z X Q i I F Z h b H V l P S J s M S I g L z 4 8 R W 5 0 c n k g V H l w Z T 0 i S X N Q c m l 2 Y X R l I i B W Y W x 1 Z T 0 i b D A i I C 8 + P E V u d H J 5 I F R 5 c G U 9 I l F 1 Z X J 5 S U Q i I F Z h b H V l P S J z O T k 4 M z E 1 Z D k t M z A 3 Y y 0 0 Z T Q z L T k 3 Z T A t O T A x Z T R m Z m M z N D M 5 I i A v P j x F b n R y e S B U e X B l P S J S Z X N 1 b H R U e X B l I i B W Y W x 1 Z T 0 i c 1 R h Y m x l I i A v P j x F b n R y e S B U e X B l P S J O Y X Z p Z 2 F 0 a W 9 u U 3 R l c E 5 h b W U i I F Z h b H V l P S J z T m F 2 a W d h d G l v b i I g L z 4 8 R W 5 0 c n k g V H l w Z T 0 i T m F t Z V V w Z G F 0 Z W R B Z n R l c k Z p b G w i I F Z h b H V l P S J s M C I g L z 4 8 R W 5 0 c n k g V H l w Z T 0 i R m l s b F R h c m d l d C I g V m F s d W U 9 I n N Q c m 9 j Z X N z Z W R f X 1 9 Q Z X J f S G 9 1 c l 9 Q Z X J f R G F 5 I i A v P j x F b n R y e S B U e X B l P S J M b 2 F k Z W R U b 0 F u Y W x 5 c 2 l z U 2 V y d m l j Z X M i I F Z h b H V l P S J s M C I g L z 4 8 R W 5 0 c n k g V H l w Z T 0 i R m l s b F R v R G F 0 Y U 1 v Z G V s R W 5 h Y m x l Z C I g V m F s d W U 9 I m w w I i A v P j x F b n R y e S B U e X B l P S J G a W x s T 2 J q Z W N 0 V H l w Z S I g V m F s d W U 9 I n N U Y W J s Z S I g L z 4 8 R W 5 0 c n k g V H l w Z T 0 i R m l s b E V y c m 9 y Q 2 9 1 b n Q i I F Z h b H V l P S J s M C I g L z 4 8 R W 5 0 c n k g V H l w Z T 0 i R m l s b E V y c m 9 y Q 2 9 k Z S I g V m F s d W U 9 I n N V b m t u b 3 d u I i A v P j x F b n R y e S B U e X B l P S J G a W x s T G F z d F V w Z G F 0 Z W Q i I F Z h b H V l P S J k M j A y N S 0 x M i 0 x N V Q y M j o y O D o w M y 4 y N j g 3 M D U z W i I g L z 4 8 R W 5 0 c n k g V H l w Z T 0 i R m l s b E N v d W 5 0 I i B W Y W x 1 Z T 0 i b D E 5 O T M i I C 8 + P E V u d H J 5 I F R 5 c G U 9 I k Z p b G x D b 2 x 1 b W 5 U e X B l c y I g V m F s d W U 9 I n N C Z 2 t H Q X d B P S I g L z 4 8 R W 5 0 c n k g V H l w Z T 0 i R m l s b E N v b H V t b k 5 h b W V z I i B W Y W x 1 Z T 0 i c 1 s m c X V v d D t O d W 1 i Z X I m c X V v d D s s J n F 1 b 3 Q 7 R G F 0 Z S Z x d W 9 0 O y w m c X V v d D t O Y W 1 l J n F 1 b 3 Q 7 L C Z x d W 9 0 O 0 h v d X I m c X V v d D s s J n F 1 b 3 Q 7 V W 5 p c X V l J n F 1 b 3 Q 7 X S I g L z 4 8 R W 5 0 c n k g V H l w Z T 0 i Q W R k Z W R U b 0 R h d G F N b 2 R l b C I g V m F s d W U 9 I m w w 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Q c m 9 j Z X N z Z W Q g L S B Q Z X I g S G 9 1 c i B Q Z X I g R G F 5 L 0 F 1 d G 9 S Z W 1 v d m V k Q 2 9 s d W 1 u c z E u e 0 5 1 b W J l c i w w f S Z x d W 9 0 O y w m c X V v d D t T Z W N 0 a W 9 u M S 9 Q c m 9 j Z X N z Z W Q g L S B Q Z X I g S G 9 1 c i B Q Z X I g R G F 5 L 0 F 1 d G 9 S Z W 1 v d m V k Q 2 9 s d W 1 u c z E u e 0 R h d G U s M X 0 m c X V v d D s s J n F 1 b 3 Q 7 U 2 V j d G l v b j E v U H J v Y 2 V z c 2 V k I C 0 g U G V y I E h v d X I g U G V y I E R h e S 9 B d X R v U m V t b 3 Z l Z E N v b H V t b n M x L n t O Y W 1 l L D J 9 J n F 1 b 3 Q 7 L C Z x d W 9 0 O 1 N l Y 3 R p b 2 4 x L 1 B y b 2 N l c 3 N l Z C A t I F B l c i B I b 3 V y I F B l c i B E Y X k v Q X V 0 b 1 J l b W 9 2 Z W R D b 2 x 1 b W 5 z M S 5 7 S G 9 1 c i w z f S Z x d W 9 0 O y w m c X V v d D t T Z W N 0 a W 9 u M S 9 Q c m 9 j Z X N z Z W Q g L S B Q Z X I g S G 9 1 c i B Q Z X I g R G F 5 L 0 F 1 d G 9 S Z W 1 v d m V k Q 2 9 s d W 1 u c z E u e 1 V u a X F 1 Z S w 0 f S Z x d W 9 0 O 1 0 s J n F 1 b 3 Q 7 Q 2 9 s d W 1 u Q 2 9 1 b n Q m c X V v d D s 6 N S w m c X V v d D t L Z X l D b 2 x 1 b W 5 O Y W 1 l c y Z x d W 9 0 O z p b X S w m c X V v d D t D b 2 x 1 b W 5 J Z G V u d G l 0 a W V z J n F 1 b 3 Q 7 O l s m c X V v d D t T Z W N 0 a W 9 u M S 9 Q c m 9 j Z X N z Z W Q g L S B Q Z X I g S G 9 1 c i B Q Z X I g R G F 5 L 0 F 1 d G 9 S Z W 1 v d m V k Q 2 9 s d W 1 u c z E u e 0 5 1 b W J l c i w w f S Z x d W 9 0 O y w m c X V v d D t T Z W N 0 a W 9 u M S 9 Q c m 9 j Z X N z Z W Q g L S B Q Z X I g S G 9 1 c i B Q Z X I g R G F 5 L 0 F 1 d G 9 S Z W 1 v d m V k Q 2 9 s d W 1 u c z E u e 0 R h d G U s M X 0 m c X V v d D s s J n F 1 b 3 Q 7 U 2 V j d G l v b j E v U H J v Y 2 V z c 2 V k I C 0 g U G V y I E h v d X I g U G V y I E R h e S 9 B d X R v U m V t b 3 Z l Z E N v b H V t b n M x L n t O Y W 1 l L D J 9 J n F 1 b 3 Q 7 L C Z x d W 9 0 O 1 N l Y 3 R p b 2 4 x L 1 B y b 2 N l c 3 N l Z C A t I F B l c i B I b 3 V y I F B l c i B E Y X k v Q X V 0 b 1 J l b W 9 2 Z W R D b 2 x 1 b W 5 z M S 5 7 S G 9 1 c i w z f S Z x d W 9 0 O y w m c X V v d D t T Z W N 0 a W 9 u M S 9 Q c m 9 j Z X N z Z W Q g L S B Q Z X I g S G 9 1 c i B Q Z X I g R G F 5 L 0 F 1 d G 9 S Z W 1 v d m V k Q 2 9 s d W 1 u c z E u e 1 V u a X F 1 Z S w 0 f S Z x d W 9 0 O 1 0 s J n F 1 b 3 Q 7 U m V s Y X R p b 2 5 z a G l w S W 5 m b y Z x d W 9 0 O z p b X X 0 i I C 8 + P C 9 T d G F i b G V F b n R y a W V z P j w v S X R l b T 4 8 S X R l b T 4 8 S X R l b U x v Y 2 F 0 a W 9 u P j x J d G V t V H l w Z T 5 G b 3 J t d W x h P C 9 J d G V t V H l w Z T 4 8 S X R l b V B h d G g + U 2 V j d G l v b j E v Q 2 h h d H M 8 L 0 l 0 Z W 1 Q Y X R o P j w v S X R l b U x v Y 2 F 0 a W 9 u P j x T d G F i b G V F b n R y a W V z P j x F b n R y e S B U e X B l P S J C d W Z m Z X J O Z X h 0 U m V m c m V z a C I g V m F s d W U 9 I m w x I i A v P j x F b n R y e S B U e X B l P S J G a W x s R W 5 h Y m x l Z C I g V m F s d W U 9 I m w w I i A v P j x F b n R y e S B U e X B l P S J G a W x s R X J y b 3 J D b 2 R l I i B W Y W x 1 Z T 0 i c 1 V u a 2 5 v d 2 4 i I C 8 + P E V u d H J 5 I F R 5 c G U 9 I k Z p b G x l Z E N v b X B s Z X R l U m V z d W x 0 V G 9 X b 3 J r c 2 h l Z X Q i I F Z h b H V l P S J s M C I g L z 4 8 R W 5 0 c n k g V H l w Z T 0 i Q W R k Z W R U b 0 R h d G F N b 2 R l b C I g V m F s d W U 9 I m w w I i A v P j x F b n R y e S B U e X B l P S J G a W x s V G 9 E Y X R h T W 9 k Z W x F b m F i b G V k I i B W Y W x 1 Z T 0 i b D A i I C 8 + P E V u d H J 5 I F R 5 c G U 9 I k l z U H J p d m F 0 Z S I g V m F s d W U 9 I m w w I i A v P j x F b n R y e S B U e X B l P S J R d W V y e U l E I i B W Y W x 1 Z T 0 i c 2 I y Z G U 4 N 2 U 1 L W Y z M 2 I t N D Z h N C 1 i Z m M 4 L T A 1 M z U 3 N z Y z Y W M y M y I g L z 4 8 R W 5 0 c n k g V H l w Z T 0 i U m V z d W x 0 V H l w Z S I g V m F s d W U 9 I n N U Y W J s Z S I g L z 4 8 R W 5 0 c n k g V H l w Z T 0 i T m F 2 a W d h d G l v b l N 0 Z X B O Y W 1 l I i B W Y W x 1 Z T 0 i c 0 5 h d m l n Y X R p b 2 4 i I C 8 + P E V u d H J 5 I F R 5 c G U 9 I k Z p b G x P Y m p l Y 3 R U e X B l I i B W Y W x 1 Z T 0 i c 0 N v b m 5 l Y 3 R p b 2 5 P b m x 5 I i A v P j x F b n R y e S B U e X B l P S J O Y W 1 l V X B k Y X R l Z E F m d G V y R m l s b C I g V m F s d W U 9 I m w x I i A v P j x F b n R y e S B U e X B l P S J G a W x s T G F z d F V w Z G F 0 Z W Q i I F Z h b H V l P S J k M j A y N S 0 x M S 0 y N l Q w M D o 1 M T o 0 M S 4 x N D g 5 N T g z W i I g L z 4 8 R W 5 0 c n k g V H l w Z T 0 i R m l s b F N 0 Y X R 1 c y I g V m F s d W U 9 I n N D b 2 1 w b G V 0 Z S I g L z 4 8 L 1 N 0 Y W J s Z U V u d H J p Z X M + P C 9 J d G V t P j x J d G V t P j x J d G V t T G 9 j Y X R p b 2 4 + P E l 0 Z W 1 U e X B l P k Z v c m 1 1 b G E 8 L 0 l 0 Z W 1 U e X B l P j x J d G V t U G F 0 a D 5 T Z W N 0 a W 9 u M S 9 U a W N r Z X Q l M j B i e S U y M E F n Z W 5 0 J T I w d 2 l 0 a C U y M F V w Z G F 0 Z X M 8 L 0 l 0 Z W 1 Q Y X R o P j w v S X R l b U x v Y 2 F 0 a W 9 u P j x T d G F i b G V F b n R y a W V z P j x F b n R y e S B U e X B l P S J O Y X Z p Z 2 F 0 a W 9 u U 3 R l c E 5 h b W U i I F Z h b H V l P S J z T m F 2 a W d h d G l v b i I g L z 4 8 R W 5 0 c n k g V H l w Z T 0 i R m l s b E V u Y W J s Z W Q i I F Z h b H V l P S J s M S I g L z 4 8 R W 5 0 c n k g V H l w Z T 0 i R m l s b G V k Q 2 9 t c G x l d G V S Z X N 1 b H R U b 1 d v c m t z a G V l d C I g V m F s d W U 9 I m w x I i A v P j x F b n R y e S B U e X B l P S J G a W x s V G 9 E Y X R h T W 9 k Z W x F b m F i b G V k I i B W Y W x 1 Z T 0 i b D A i I C 8 + P E V u d H J 5 I F R 5 c G U 9 I k l z U H J p d m F 0 Z S I g V m F s d W U 9 I m w w I i A v P j x F b n R y e S B U e X B l P S J R d W V y e U l E I i B W Y W x 1 Z T 0 i c z B k O T Q 3 M 2 U 4 L T l m N D E t N G N m N i 1 i O W R i L W V i N W E 2 N m F h Z j Y 0 Y S I g L z 4 8 R W 5 0 c n k g V H l w Z T 0 i T m F t Z V V w Z G F 0 Z W R B Z n R l c k Z p b G w i I F Z h b H V l P S J s M C I g L z 4 8 R W 5 0 c n k g V H l w Z T 0 i Q n V m Z m V y T m V 4 d F J l Z n J l c 2 g i I F Z h b H V l P S J s M S I g L z 4 8 R W 5 0 c n k g V H l w Z T 0 i R m l s b E 9 i a m V j d F R 5 c G U i I F Z h b H V l P S J z V G F i b G U i I C 8 + P E V u d H J 5 I F R 5 c G U 9 I l J l c 3 V s d F R 5 c G U i I F Z h b H V l P S J z V G F i b G U i I C 8 + P E V u d H J 5 I F R 5 c G U 9 I k Z p b G x U Y X J n Z X Q i I F Z h b H V l P S J z V G l j a 2 V 0 X 2 J 5 X 0 F n Z W 5 0 X 3 d p d G h f V X B k Y X R l c y I g L z 4 8 R W 5 0 c n k g V H l w Z T 0 i R m l s b E x h c 3 R V c G R h d G V k I i B W Y W x 1 Z T 0 i Z D I w M j U t M T E t M j Z U M D A 6 N T E 6 N D c u O T k 0 M j Y 3 N V o i I C 8 + P E V u d H J 5 I F R 5 c G U 9 I k Z p b G x F c n J v c k N v d W 5 0 I i B W Y W x 1 Z T 0 i b D A i I C 8 + P E V u d H J 5 I F R 5 c G U 9 I k Z p b G x D b 2 x 1 b W 5 U e X B l c y I g V m F s d W U 9 I n N C Z 2 t H Q m d Z P S I g L z 4 8 R W 5 0 c n k g V H l w Z T 0 i R m l s b E V y c m 9 y Q 2 9 k Z S I g V m F s d W U 9 I n N V b m t u b 3 d u I i A v P j x F b n R y e S B U e X B l P S J G a W x s Q 2 9 s d W 1 u T m F t Z X M i I F Z h b H V l P S J z W y Z x d W 9 0 O 0 5 1 b W J l c i Z x d W 9 0 O y w m c X V v d D t E Y X R l J n F 1 b 3 Q 7 L C Z x d W 9 0 O 0 5 h b W U m c X V v d D s s J n F 1 b 3 Q 7 Q 2 9 t b W V u d H M g Y W 5 k I F d v c m s g b m 9 0 Z X M m c X V v d D s s J n F 1 b 3 Q 7 Q X N z a W d u b W V u d C B V c G R h d G V z J n F 1 b 3 Q 7 X S I g L z 4 8 R W 5 0 c n k g V H l w Z T 0 i R m l s b E N v d W 5 0 I i B W Y W x 1 Z T 0 i b D A i I C 8 + P E V u d H J 5 I F R 5 c G U 9 I k Z p b G x T d G F 0 d X M i I F Z h b H V l P S J z Q 2 9 t c G x l d G U i I C 8 + P E V u d H J 5 I F R 5 c G U 9 I k F k Z G V k V G 9 E Y X R h T W 9 k Z W w i I F Z h b H V l P S J s M C I g L z 4 8 R W 5 0 c n k g V H l w Z T 0 i U m V s Y X R p b 2 5 z a G l w S W 5 m b 0 N v b n R h a W 5 l c i I g V m F s d W U 9 I n N 7 J n F 1 b 3 Q 7 Y 2 9 s d W 1 u Q 2 9 1 b n Q m c X V v d D s 6 N S w m c X V v d D t r Z X l D b 2 x 1 b W 5 O Y W 1 l c y Z x d W 9 0 O z p b X S w m c X V v d D t x d W V y e V J l b G F 0 a W 9 u c 2 h p c H M m c X V v d D s 6 W 1 0 s J n F 1 b 3 Q 7 Y 2 9 s d W 1 u S W R l b n R p d G l l c y Z x d W 9 0 O z p b J n F 1 b 3 Q 7 U 2 V j d G l v b j E v V G l j a 2 V 0 I G J 5 I E F n Z W 5 0 I H d p d G g g V X B k Y X R l c y 9 B d X R v U m V t b 3 Z l Z E N v b H V t b n M x L n t O d W 1 i Z X I s M H 0 m c X V v d D s s J n F 1 b 3 Q 7 U 2 V j d G l v b j E v V G l j a 2 V 0 I G J 5 I E F n Z W 5 0 I H d p d G g g V X B k Y X R l c y 9 B d X R v U m V t b 3 Z l Z E N v b H V t b n M x L n t E Y X R l L D F 9 J n F 1 b 3 Q 7 L C Z x d W 9 0 O 1 N l Y 3 R p b 2 4 x L 1 R p Y 2 t l d C B i e S B B Z 2 V u d C B 3 a X R o I F V w Z G F 0 Z X M v Q X V 0 b 1 J l b W 9 2 Z W R D b 2 x 1 b W 5 z M S 5 7 T m F t Z S w y f S Z x d W 9 0 O y w m c X V v d D t T Z W N 0 a W 9 u M S 9 U a W N r Z X Q g Y n k g Q W d l b n Q g d 2 l 0 a C B V c G R h d G V z L 0 F 1 d G 9 S Z W 1 v d m V k Q 2 9 s d W 1 u c z E u e 0 N v b W 1 l b n R z I G F u Z C B X b 3 J r I G 5 v d G V z L D N 9 J n F 1 b 3 Q 7 L C Z x d W 9 0 O 1 N l Y 3 R p b 2 4 x L 1 R p Y 2 t l d C B i e S B B Z 2 V u d C B 3 a X R o I F V w Z G F 0 Z X M v Q X V 0 b 1 J l b W 9 2 Z W R D b 2 x 1 b W 5 z M S 5 7 Q X N z a W d u b W V u d C B V c G R h d G V z L D R 9 J n F 1 b 3 Q 7 X S w m c X V v d D t D b 2 x 1 b W 5 D b 3 V u d C Z x d W 9 0 O z o 1 L C Z x d W 9 0 O 0 t l e U N v b H V t b k 5 h b W V z J n F 1 b 3 Q 7 O l t d L C Z x d W 9 0 O 0 N v b H V t b k l k Z W 5 0 a X R p Z X M m c X V v d D s 6 W y Z x d W 9 0 O 1 N l Y 3 R p b 2 4 x L 1 R p Y 2 t l d C B i e S B B Z 2 V u d C B 3 a X R o I F V w Z G F 0 Z X M v Q X V 0 b 1 J l b W 9 2 Z W R D b 2 x 1 b W 5 z M S 5 7 T n V t Y m V y L D B 9 J n F 1 b 3 Q 7 L C Z x d W 9 0 O 1 N l Y 3 R p b 2 4 x L 1 R p Y 2 t l d C B i e S B B Z 2 V u d C B 3 a X R o I F V w Z G F 0 Z X M v Q X V 0 b 1 J l b W 9 2 Z W R D b 2 x 1 b W 5 z M S 5 7 R G F 0 Z S w x f S Z x d W 9 0 O y w m c X V v d D t T Z W N 0 a W 9 u M S 9 U a W N r Z X Q g Y n k g Q W d l b n Q g d 2 l 0 a C B V c G R h d G V z L 0 F 1 d G 9 S Z W 1 v d m V k Q 2 9 s d W 1 u c z E u e 0 5 h b W U s M n 0 m c X V v d D s s J n F 1 b 3 Q 7 U 2 V j d G l v b j E v V G l j a 2 V 0 I G J 5 I E F n Z W 5 0 I H d p d G g g V X B k Y X R l c y 9 B d X R v U m V t b 3 Z l Z E N v b H V t b n M x L n t D b 2 1 t Z W 5 0 c y B h b m Q g V 2 9 y a y B u b 3 R l c y w z f S Z x d W 9 0 O y w m c X V v d D t T Z W N 0 a W 9 u M S 9 U a W N r Z X Q g Y n k g Q W d l b n Q g d 2 l 0 a C B V c G R h d G V z L 0 F 1 d G 9 S Z W 1 v d m V k Q 2 9 s d W 1 u c z E u e 0 F z c 2 l n b m 1 l b n Q g V X B k Y X R l c y w 0 f S Z x d W 9 0 O 1 0 s J n F 1 b 3 Q 7 U m V s Y X R p b 2 5 z a G l w S W 5 m b y Z x d W 9 0 O z p b X X 0 i I C 8 + P C 9 T d G F i b G V F b n R y a W V z P j w v S X R l b T 4 8 S X R l b T 4 8 S X R l b U x v Y 2 F 0 a W 9 u P j x J d G V t V H l w Z T 5 G b 3 J t d W x h P C 9 J d G V t V H l w Z T 4 8 S X R l b V B h d G g + U 2 V j d G l v b j E v Q 2 x v c 2 V k P C 9 J d G V t U G F 0 a D 4 8 L 0 l 0 Z W 1 M b 2 N h d G l v b j 4 8 U 3 R h Y m x l R W 5 0 c m l l c z 4 8 R W 5 0 c n k g V H l w Z T 0 i Q n V m Z m V y T m V 4 d F J l Z n J l c 2 g i I F Z h b H V l P S J s M S I g L z 4 8 R W 5 0 c n k g V H l w Z T 0 i R m l s b E V u Y W J s Z W Q i I F Z h b H V l P S J s M C I g L z 4 8 R W 5 0 c n k g V H l w Z T 0 i R m l s b E V y c m 9 y Q 2 9 k Z S I g V m F s d W U 9 I n N V b m t u b 3 d u I i A v P j x F b n R y e S B U e X B l P S J G a W x s Z W R D b 2 1 w b G V 0 Z V J l c 3 V s d F R v V 2 9 y a 3 N o Z W V 0 I i B W Y W x 1 Z T 0 i b D A i I C 8 + P E V u d H J 5 I F R 5 c G U 9 I k F k Z G V k V G 9 E Y X R h T W 9 k Z W w i I F Z h b H V l P S J s M C I g L z 4 8 R W 5 0 c n k g V H l w Z T 0 i R m l s b F R v R G F 0 Y U 1 v Z G V s R W 5 h Y m x l Z C I g V m F s d W U 9 I m w w I i A v P j x F b n R y e S B U e X B l P S J J c 1 B y a X Z h d G U i I F Z h b H V l P S J s M C I g L z 4 8 R W 5 0 c n k g V H l w Z T 0 i U X V l c n l J R C I g V m F s d W U 9 I n M 5 N G E y O D c y N C 0 z M W J k L T Q x Z j Q t Y j U w Y i 0 z N D Q x Y 2 E w M T Y 5 Y m I 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R m l s b E x h c 3 R V c G R h d G V k I i B W Y W x 1 Z T 0 i Z D I w M j U t M T E t M j Z U M D A 6 N T E 6 N D E u M T U 0 O T U 5 N 1 o i I C 8 + P E V u d H J 5 I F R 5 c G U 9 I k Z p b G x T d G F 0 d X M i I F Z h b H V l P S J z Q 2 9 t c G x l d G U i I C 8 + P C 9 T d G F i b G V F b n R y a W V z P j w v S X R l b T 4 8 S X R l b T 4 8 S X R l b U x v Y 2 F 0 a W 9 u P j x J d G V t V H l w Z T 5 G b 3 J t d W x h P C 9 J d G V t V H l w Z T 4 8 S X R l b V B h d G g + U 2 V j d G l v b j E v R m 9 y b W F 0 d G V k J T I w Q 2 x v c 2 V k J T I w V G l j a 2 V 0 P C 9 J d G V t U G F 0 a D 4 8 L 0 l 0 Z W 1 M b 2 N h d G l v b j 4 8 U 3 R h Y m x l R W 5 0 c m l l c z 4 8 R W 5 0 c n k g V H l w Z T 0 i Q n V m Z m V y T m V 4 d F J l Z n J l c 2 g i I F Z h b H V l P S J s M S I g L z 4 8 R W 5 0 c n k g V H l w Z T 0 i R m l s b E V u Y W J s Z W Q i I F Z h b H V l P S J s M S I g L z 4 8 R W 5 0 c n k g V H l w Z T 0 i R m l s b G V k Q 2 9 t c G x l d G V S Z X N 1 b H R U b 1 d v c m t z a G V l d C I g V m F s d W U 9 I m w x I i A v P j x F b n R y e S B U e X B l P S J G a W x s V G 9 E Y X R h T W 9 k Z W x F b m F i b G V k I i B W Y W x 1 Z T 0 i b D A i I C 8 + P E V u d H J 5 I F R 5 c G U 9 I k l z U H J p d m F 0 Z S I g V m F s d W U 9 I m w w I i A v P j x F b n R y e S B U e X B l P S J R d W V y e U l E I i B W Y W x 1 Z T 0 i c z J k N j g 4 M z k 2 L T V i M T E t N D R k O S 1 h M D Y w L T V j M G J m Z T V h M m R l 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Z v c m 1 h d H R l Z F 9 D b G 9 z Z W R f V G l j a 2 V 0 I i A v P j x F b n R y e S B U e X B l P S J M b 2 F k Z W R U b 0 F u Y W x 5 c 2 l z U 2 V y d m l j Z X M i I F Z h b H V l P S J s M C I g L z 4 8 R W 5 0 c n k g V H l w Z T 0 i R m l s b E x h c 3 R V c G R h d G V k I i B W Y W x 1 Z T 0 i Z D I w M j U t M T I t M T V U M j I 6 M j g 6 M T Y u M D M 4 M T k w N V o i I C 8 + P E V u d H J 5 I F R 5 c G U 9 I k Z p b G x F c n J v c k N v d W 5 0 I i B W Y W x 1 Z T 0 i b D A i I C 8 + P E V u d H J 5 I F R 5 c G U 9 I k Z p b G x D b 2 x 1 b W 5 U e X B l c y I g V m F s d W U 9 I n N C d 0 F H Q U E 9 P S I g L z 4 8 R W 5 0 c n k g V H l w Z T 0 i R m l s b E V y c m 9 y Q 2 9 k Z S I g V m F s d W U 9 I n N V b m t u b 3 d u I i A v P j x F b n R y e S B U e X B l P S J G a W x s Q 2 9 s d W 1 u T m F t Z X M i I F Z h b H V l P S J z W y Z x d W 9 0 O 0 Z p b m F s I F R p b W U m c X V v d D s s J n F 1 b 3 Q 7 R m l u Y W w g T n V t Y m V y J n F 1 b 3 Q 7 L C Z x d W 9 0 O 0 Z p b m F s I E 5 h b W U m c X V v d D s s J n F 1 b 3 Q 7 Q 3 V z d G 9 t J n F 1 b 3 Q 7 X S I g L z 4 8 R W 5 0 c n k g V H l w Z T 0 i R m l s b E N v d W 5 0 I i B W Y W x 1 Z T 0 i b D E 5 N T M 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R m 9 y b W F 0 d G V k I E N s b 3 N l Z C B U a W N r Z X Q v Q X V 0 b 1 J l b W 9 2 Z W R D b 2 x 1 b W 5 z M S 5 7 R m l u Y W w g V G l t Z S w w f S Z x d W 9 0 O y w m c X V v d D t T Z W N 0 a W 9 u M S 9 G b 3 J t Y X R 0 Z W Q g Q 2 x v c 2 V k I F R p Y 2 t l d C 9 B d X R v U m V t b 3 Z l Z E N v b H V t b n M x L n t G a W 5 h b C B O d W 1 i Z X I s M X 0 m c X V v d D s s J n F 1 b 3 Q 7 U 2 V j d G l v b j E v R m 9 y b W F 0 d G V k I E N s b 3 N l Z C B U a W N r Z X Q v Q X V 0 b 1 J l b W 9 2 Z W R D b 2 x 1 b W 5 z M S 5 7 R m l u Y W w g T m F t Z S w y f S Z x d W 9 0 O y w m c X V v d D t T Z W N 0 a W 9 u M S 9 G b 3 J t Y X R 0 Z W Q g Q 2 x v c 2 V k I F R p Y 2 t l d C 9 B d X R v U m V t b 3 Z l Z E N v b H V t b n M x L n t D d X N 0 b 2 0 s M 3 0 m c X V v d D t d L C Z x d W 9 0 O 0 N v b H V t b k N v d W 5 0 J n F 1 b 3 Q 7 O j Q s J n F 1 b 3 Q 7 S 2 V 5 Q 2 9 s d W 1 u T m F t Z X M m c X V v d D s 6 W 1 0 s J n F 1 b 3 Q 7 Q 2 9 s d W 1 u S W R l b n R p d G l l c y Z x d W 9 0 O z p b J n F 1 b 3 Q 7 U 2 V j d G l v b j E v R m 9 y b W F 0 d G V k I E N s b 3 N l Z C B U a W N r Z X Q v Q X V 0 b 1 J l b W 9 2 Z W R D b 2 x 1 b W 5 z M S 5 7 R m l u Y W w g V G l t Z S w w f S Z x d W 9 0 O y w m c X V v d D t T Z W N 0 a W 9 u M S 9 G b 3 J t Y X R 0 Z W Q g Q 2 x v c 2 V k I F R p Y 2 t l d C 9 B d X R v U m V t b 3 Z l Z E N v b H V t b n M x L n t G a W 5 h b C B O d W 1 i Z X I s M X 0 m c X V v d D s s J n F 1 b 3 Q 7 U 2 V j d G l v b j E v R m 9 y b W F 0 d G V k I E N s b 3 N l Z C B U a W N r Z X Q v Q X V 0 b 1 J l b W 9 2 Z W R D b 2 x 1 b W 5 z M S 5 7 R m l u Y W w g T m F t Z S w y f S Z x d W 9 0 O y w m c X V v d D t T Z W N 0 a W 9 u M S 9 G b 3 J t Y X R 0 Z W Q g Q 2 x v c 2 V k I F R p Y 2 t l d C 9 B d X R v U m V t b 3 Z l Z E N v b H V t b n M x L n t D d X N 0 b 2 0 s M 3 0 m c X V v d D t d L C Z x d W 9 0 O 1 J l b G F 0 a W 9 u c 2 h p c E l u Z m 8 m c X V v d D s 6 W 1 1 9 I i A v P j w v U 3 R h Y m x l R W 5 0 c m l l c z 4 8 L 0 l 0 Z W 0 + P E l 0 Z W 0 + P E l 0 Z W 1 M b 2 N h d G l v b j 4 8 S X R l b V R 5 c G U + R m 9 y b X V s Y T w v S X R l b V R 5 c G U + P E l 0 Z W 1 Q Y X R o P l N l Y 3 R p b 2 4 x L 1 V w Z G F 0 Z S U y M G J 5 J T I w V H l w Z T w v S X R l b V B h d G g + P C 9 J d G V t T G 9 j Y X R p b 2 4 + P F N 0 Y W J s Z U V u d H J p Z X M + P E V u d H J 5 I F R 5 c G U 9 I k J 1 Z m Z l c k 5 l e H R S Z W Z y Z X N o I i B W Y W x 1 Z T 0 i b D E i I C 8 + P E V u d H J 5 I F R 5 c G U 9 I k Z p b G x F b m F i b G V k I i B W Y W x 1 Z T 0 i b D E i I C 8 + P E V u d H J 5 I F R 5 c G U 9 I k Z p b G x l Z E N v b X B s Z X R l U m V z d W x 0 V G 9 X b 3 J r c 2 h l Z X Q i I F Z h b H V l P S J s M S I g L z 4 8 R W 5 0 c n k g V H l w Z T 0 i S X N Q c m l 2 Y X R l I i B W Y W x 1 Z T 0 i b D A i I C 8 + P E V u d H J 5 I F R 5 c G U 9 I l F 1 Z X J 5 S U Q i I F Z h b H V l P S J z M j J l O T E 5 M z E t Z T M 5 Z i 0 0 Z T Y 1 L T k x N D U t O W I 2 N z F l M G R m Y j I 2 I i A v P j x F b n R y e S B U e X B l P S J S Z X N 1 b H R U e X B l I i B W Y W x 1 Z T 0 i c 1 R h Y m x l I i A v P j x F b n R y e S B U e X B l P S J O Y X Z p Z 2 F 0 a W 9 u U 3 R l c E 5 h b W U i I F Z h b H V l P S J z T m F 2 a W d h d G l v b i I g L z 4 8 R W 5 0 c n k g V H l w Z T 0 i T m F t Z V V w Z G F 0 Z W R B Z n R l c k Z p b G w i I F Z h b H V l P S J s M C I g L z 4 8 R W 5 0 c n k g V H l w Z T 0 i R m l s b F R h c m d l d C I g V m F s d W U 9 I n N V c G R h d G V f Y n l f V H l w Z S I g L z 4 8 R W 5 0 c n k g V H l w Z T 0 i R m l s b F R v R G F 0 Y U 1 v Z G V s R W 5 h Y m x l Z C I g V m F s d W U 9 I m w w I i A v P j x F b n R y e S B U e X B l P S J G a W x s T 2 J q Z W N 0 V H l w Z S I g V m F s d W U 9 I n N U Y W J s Z S I g L z 4 8 R W 5 0 c n k g V H l w Z T 0 i R m l s b E V y c m 9 y Q 2 9 1 b n Q i I F Z h b H V l P S J s M C I g L z 4 8 R W 5 0 c n k g V H l w Z T 0 i R m l s b E x h c 3 R V c G R h d G V k I i B W Y W x 1 Z T 0 i Z D I w M j U t M T I t M T V U M j I 6 M j k 6 M j A u N T c 4 M j U x N l o i I C 8 + P E V u d H J 5 I F R 5 c G U 9 I k Z p b G x D b 2 x 1 b W 5 U e X B l c y I g V m F s d W U 9 I n N C Z 1 l K Q m d N Q S I g L z 4 8 R W 5 0 c n k g V H l w Z T 0 i R m l s b E V y c m 9 y Q 2 9 k Z S I g V m F s d W U 9 I n N V b m t u b 3 d u I i A v P j x F b n R y e S B U e X B l P S J G a W x s Q 2 9 s d W 1 u T m F t Z X M i I F Z h b H V l P S J z W y Z x d W 9 0 O 1 V w Z G F 0 Z S B U e X B l J n F 1 b 3 Q 7 L C Z x d W 9 0 O 0 5 1 b W J l c i Z x d W 9 0 O y w m c X V v d D t E Y X R l J n F 1 b 3 Q 7 L C Z x d W 9 0 O 0 5 h b W U m c X V v d D s s J n F 1 b 3 Q 7 S G 9 1 c i Z x d W 9 0 O y w m c X V v d D t V b m l x d W U m c X V v d D t d I i A v P j x F b n R y e S B U e X B l P S J G a W x s Q 2 9 1 b n Q i I F Z h b H V l P S J s M T k 5 M y I g L z 4 8 R W 5 0 c n k g V H l w Z T 0 i R m l s b F N 0 Y X R 1 c y I g V m F s d W U 9 I n N D b 2 1 w b G V 0 Z S 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V c G R h d G U g Y n k g V H l w Z S 9 B d X R v U m V t b 3 Z l Z E N v b H V t b n M x L n t V c G R h d G U g V H l w Z S w w f S Z x d W 9 0 O y w m c X V v d D t T Z W N 0 a W 9 u M S 9 V c G R h d G U g Y n k g V H l w Z S 9 B d X R v U m V t b 3 Z l Z E N v b H V t b n M x L n t O d W 1 i Z X I s M X 0 m c X V v d D s s J n F 1 b 3 Q 7 U 2 V j d G l v b j E v V X B k Y X R l I G J 5 I F R 5 c G U v Q X V 0 b 1 J l b W 9 2 Z W R D b 2 x 1 b W 5 z M S 5 7 R G F 0 Z S w y f S Z x d W 9 0 O y w m c X V v d D t T Z W N 0 a W 9 u M S 9 V c G R h d G U g Y n k g V H l w Z S 9 B d X R v U m V t b 3 Z l Z E N v b H V t b n M x L n t O Y W 1 l L D N 9 J n F 1 b 3 Q 7 L C Z x d W 9 0 O 1 N l Y 3 R p b 2 4 x L 1 V w Z G F 0 Z S B i e S B U e X B l L 0 F 1 d G 9 S Z W 1 v d m V k Q 2 9 s d W 1 u c z E u e 0 h v d X I s N H 0 m c X V v d D s s J n F 1 b 3 Q 7 U 2 V j d G l v b j E v V X B k Y X R l I G J 5 I F R 5 c G U v Q X V 0 b 1 J l b W 9 2 Z W R D b 2 x 1 b W 5 z M S 5 7 V W 5 p c X V l L D V 9 J n F 1 b 3 Q 7 X S w m c X V v d D t D b 2 x 1 b W 5 D b 3 V u d C Z x d W 9 0 O z o 2 L C Z x d W 9 0 O 0 t l e U N v b H V t b k 5 h b W V z J n F 1 b 3 Q 7 O l t d L C Z x d W 9 0 O 0 N v b H V t b k l k Z W 5 0 a X R p Z X M m c X V v d D s 6 W y Z x d W 9 0 O 1 N l Y 3 R p b 2 4 x L 1 V w Z G F 0 Z S B i e S B U e X B l L 0 F 1 d G 9 S Z W 1 v d m V k Q 2 9 s d W 1 u c z E u e 1 V w Z G F 0 Z S B U e X B l L D B 9 J n F 1 b 3 Q 7 L C Z x d W 9 0 O 1 N l Y 3 R p b 2 4 x L 1 V w Z G F 0 Z S B i e S B U e X B l L 0 F 1 d G 9 S Z W 1 v d m V k Q 2 9 s d W 1 u c z E u e 0 5 1 b W J l c i w x f S Z x d W 9 0 O y w m c X V v d D t T Z W N 0 a W 9 u M S 9 V c G R h d G U g Y n k g V H l w Z S 9 B d X R v U m V t b 3 Z l Z E N v b H V t b n M x L n t E Y X R l L D J 9 J n F 1 b 3 Q 7 L C Z x d W 9 0 O 1 N l Y 3 R p b 2 4 x L 1 V w Z G F 0 Z S B i e S B U e X B l L 0 F 1 d G 9 S Z W 1 v d m V k Q 2 9 s d W 1 u c z E u e 0 5 h b W U s M 3 0 m c X V v d D s s J n F 1 b 3 Q 7 U 2 V j d G l v b j E v V X B k Y X R l I G J 5 I F R 5 c G U v Q X V 0 b 1 J l b W 9 2 Z W R D b 2 x 1 b W 5 z M S 5 7 S G 9 1 c i w 0 f S Z x d W 9 0 O y w m c X V v d D t T Z W N 0 a W 9 u M S 9 V c G R h d G U g Y n k g V H l w Z S 9 B d X R v U m V t b 3 Z l Z E N v b H V t b n M x L n t V b m l x d W U s N X 0 m c X V v d D t d L C Z x d W 9 0 O 1 J l b G F 0 a W 9 u c 2 h p c E l u Z m 8 m c X V v d D s 6 W 1 1 9 I i A v P j w v U 3 R h Y m x l R W 5 0 c m l l c z 4 8 L 0 l 0 Z W 0 + P E l 0 Z W 0 + P E l 0 Z W 1 M b 2 N h d G l v b j 4 8 S X R l b V R 5 c G U + R m 9 y b X V s Y T w v S X R l b V R 5 c G U + P E l 0 Z W 1 Q Y X R o P l N l Y 3 R p b 2 4 x L 1 U l M j B J T k M v U 2 9 1 c m N l P C 9 J d G V t U G F 0 a D 4 8 L 0 l 0 Z W 1 M b 2 N h d G l v b j 4 8 U 3 R h Y m x l R W 5 0 c m l l c y A v P j w v S X R l b T 4 8 S X R l b T 4 8 S X R l b U x v Y 2 F 0 a W 9 u P j x J d G V t V H l w Z T 5 G b 3 J t d W x h P C 9 J d G V t V H l w Z T 4 8 S X R l b V B h d G g + U 2 V j d G l v b j E v V S U y M E l O Q y 9 D a G F u Z 2 V k J T I w V H l w Z T w v S X R l b V B h d G g + P C 9 J d G V t T G 9 j Y X R p b 2 4 + P F N 0 Y W J s Z U V u d H J p Z X M g L z 4 8 L 0 l 0 Z W 0 + P E l 0 Z W 0 + P E l 0 Z W 1 M b 2 N h d G l v b j 4 8 S X R l b V R 5 c G U + R m 9 y b X V s Y T w v S X R l b V R 5 c G U + P E l 0 Z W 1 Q Y X R o P l N l Y 3 R p b 2 4 x L 1 U l M j B U Q V N L L 1 N v d X J j Z T w v S X R l b V B h d G g + P C 9 J d G V t T G 9 j Y X R p b 2 4 + P F N 0 Y W J s Z U V u d H J p Z X M g L z 4 8 L 0 l 0 Z W 0 + P E l 0 Z W 0 + P E l 0 Z W 1 M b 2 N h d G l v b j 4 8 S X R l b V R 5 c G U + R m 9 y b X V s Y T w v S X R l b V R 5 c G U + P E l 0 Z W 1 Q Y X R o P l N l Y 3 R p b 2 4 x L 1 U l M j B U Q V N L L 0 N o Y W 5 n Z W Q l M j B U e X B l P C 9 J d G V t U G F 0 a D 4 8 L 0 l 0 Z W 1 M b 2 N h d G l v b j 4 8 U 3 R h Y m x l R W 5 0 c m l l c y A v P j w v S X R l b T 4 8 S X R l b T 4 8 S X R l b U x v Y 2 F 0 a W 9 u P j x J d G V t V H l w Z T 5 G b 3 J t d W x h P C 9 J d G V t V H l w Z T 4 8 S X R l b V B h d G g + U 2 V j d G l v b j E v T 1 B F T k V E L 1 N v d X J j Z T w v S X R l b V B h d G g + P C 9 J d G V t T G 9 j Y X R p b 2 4 + P F N 0 Y W J s Z U V u d H J p Z X M g L z 4 8 L 0 l 0 Z W 0 + P E l 0 Z W 0 + P E l 0 Z W 1 M b 2 N h d G l v b j 4 8 S X R l b V R 5 c G U + R m 9 y b X V s Y T w v S X R l b V R 5 c G U + P E l 0 Z W 1 Q Y X R o P l N l Y 3 R p b 2 4 x L 0 9 Q R U 5 F R C 9 D a G F u Z 2 V k J T I w V H l w Z T w v S X R l b V B h d G g + P C 9 J d G V t T G 9 j Y X R p b 2 4 + P F N 0 Y W J s Z U V u d H J p Z X M g L z 4 8 L 0 l 0 Z W 0 + P E l 0 Z W 0 + P E l 0 Z W 1 M b 2 N h d G l v b j 4 8 S X R l b V R 5 c G U + R m 9 y b X V s Y T w v S X R l b V R 5 c G U + P E l 0 Z W 1 Q Y X R o P l N l Y 3 R p b 2 4 x L 1 V w Z G F 0 Z W R T d X J 2 Z X l z L 1 N v d X J j Z T w v S X R l b V B h d G g + P C 9 J d G V t T G 9 j Y X R p b 2 4 + P F N 0 Y W J s Z U V u d H J p Z X M g L z 4 8 L 0 l 0 Z W 0 + P E l 0 Z W 0 + P E l 0 Z W 1 M b 2 N h d G l v b j 4 8 S X R l b V R 5 c G U + R m 9 y b X V s Y T w v S X R l b V R 5 c G U + P E l 0 Z W 1 Q Y X R o P l N l Y 3 R p b 2 4 x L 1 V w Z G F 0 Z W R T d X J 2 Z X l z L 0 N o Y W 5 n Z W Q l M j B U e X B l P C 9 J d G V t U G F 0 a D 4 8 L 0 l 0 Z W 1 M b 2 N h d G l v b j 4 8 U 3 R h Y m x l R W 5 0 c m l l c y A v P j w v S X R l b T 4 8 S X R l b T 4 8 S X R l b U x v Y 2 F 0 a W 9 u P j x J d G V t V H l w Z T 5 G b 3 J t d W x h P C 9 J d G V t V H l w Z T 4 8 S X R l b V B h d G g + U 2 V j d G l v b j E v U H J v Y 2 V z c 2 V k J T I w L S U y M F B l c i U y M E h v d X I l M j B Q Z X I l M j B E Y X k v U 2 9 1 c m N l P C 9 J d G V t U G F 0 a D 4 8 L 0 l 0 Z W 1 M b 2 N h d G l v b j 4 8 U 3 R h Y m x l R W 5 0 c m l l c y A v P j w v S X R l b T 4 8 S X R l b T 4 8 S X R l b U x v Y 2 F 0 a W 9 u P j x J d G V t V H l w Z T 5 G b 3 J t d W x h P C 9 J d G V t V H l w Z T 4 8 S X R l b V B h d G g + U 2 V j d G l v b j E v U H J v Y 2 V z c 2 V k J T I w L S U y M F B l c i U y M E h v d X I l M j B Q Z X I l M j B E Y X k v T W V y Z 2 V k J T I w Q 2 9 s d W 1 u c z w v S X R l b V B h d G g + P C 9 J d G V t T G 9 j Y X R p b 2 4 + P F N 0 Y W J s Z U V u d H J p Z X M g L z 4 8 L 0 l 0 Z W 0 + P E l 0 Z W 0 + P E l 0 Z W 1 M b 2 N h d G l v b j 4 8 S X R l b V R 5 c G U + R m 9 y b X V s Y T w v S X R l b V R 5 c G U + P E l 0 Z W 1 Q Y X R o P l N l Y 3 R p b 2 4 x L 1 B y b 2 N l c 3 N l Z C U y M C 0 l M j B Q Z X I l M j B I b 3 V y J T I w U G V y J T I w R G F 5 L 0 1 l c m d l Z C U y M E N v b H V t b n M x P C 9 J d G V t U G F 0 a D 4 8 L 0 l 0 Z W 1 M b 2 N h d G l v b j 4 8 U 3 R h Y m x l R W 5 0 c m l l c y A v P j w v S X R l b T 4 8 S X R l b T 4 8 S X R l b U x v Y 2 F 0 a W 9 u P j x J d G V t V H l w Z T 5 G b 3 J t d W x h P C 9 J d G V t V H l w Z T 4 8 S X R l b V B h d G g + U 2 V j d G l v b j E v U H J v Y 2 V z c 2 V k J T I w L S U y M F B l c i U y M E h v d X I l M j B Q Z X I l M j B E Y X k v U m V u Y W 1 l Z C U y M E N v b H V t b n M x P C 9 J d G V t U G F 0 a D 4 8 L 0 l 0 Z W 1 M b 2 N h d G l v b j 4 8 U 3 R h Y m x l R W 5 0 c m l l c y A v P j w v S X R l b T 4 8 S X R l b T 4 8 S X R l b U x v Y 2 F 0 a W 9 u P j x J d G V t V H l w Z T 5 G b 3 J t d W x h P C 9 J d G V t V H l w Z T 4 8 S X R l b V B h d G g + U 2 V j d G l v b j E v U H J v Y 2 V z c 2 V k J T I w L S U y M F B l c i U y M E h v d X I l M j B Q Z X I l M j B E Y X k v U 3 B s a X Q l M j B N Z X J n Z W Q l M j B p b n R v J T I w d X N l Z n V s J T I w c m 9 3 c z w v S X R l b V B h d G g + P C 9 J d G V t T G 9 j Y X R p b 2 4 + P F N 0 Y W J s Z U V u d H J p Z X M g L z 4 8 L 0 l 0 Z W 0 + P E l 0 Z W 0 + P E l 0 Z W 1 M b 2 N h d G l v b j 4 8 S X R l b V R 5 c G U + R m 9 y b X V s Y T w v S X R l b V R 5 c G U + P E l 0 Z W 1 Q Y X R o P l N l Y 3 R p b 2 4 x L 1 B y b 2 N l c 3 N l Z C U y M C 0 l M j B Q Z X I l M j B I b 3 V y J T I w U G V y J T I w R G F 5 L 0 Z p b H R l c i U y M E 1 l c m d l Z C U y M H R v J T I w d X N l Z n V s J T I w c m 9 3 c z w v S X R l b V B h d G g + P C 9 J d G V t T G 9 j Y X R p b 2 4 + P F N 0 Y W J s Z U V u d H J p Z X M g L z 4 8 L 0 l 0 Z W 0 + P E l 0 Z W 0 + P E l 0 Z W 1 M b 2 N h d G l v b j 4 8 S X R l b V R 5 c G U + R m 9 y b X V s Y T w v S X R l b V R 5 c G U + P E l 0 Z W 1 Q Y X R o P l N l Y 3 R p b 2 4 x L 1 B y b 2 N l c 3 N l Z C U y M C 0 l M j B Q Z X I l M j B I b 3 V y J T I w U G V y J T I w R G F 5 L 0 N s Z W F y J T I w d 2 h p d G V z c G F j Z S U y M G Z y b 2 0 l M j B N Z X J n Z W Q 8 L 0 l 0 Z W 1 Q Y X R o P j w v S X R l b U x v Y 2 F 0 a W 9 u P j x T d G F i b G V F b n R y a W V z I C 8 + P C 9 J d G V t P j x J d G V t P j x J d G V t T G 9 j Y X R p b 2 4 + P E l 0 Z W 1 U e X B l P k Z v c m 1 1 b G E 8 L 0 l 0 Z W 1 U e X B l P j x J d G V t U G F 0 a D 5 T Z W N 0 a W 9 u M S 9 Q c m 9 j Z X N z Z W Q l M j A t J T I w U G V y J T I w S G 9 1 c i U y M F B l c i U y M E R h e S 9 E d X B s a W N h d G V k J T I w Q 2 9 s d W 1 u P C 9 J d G V t U G F 0 a D 4 8 L 0 l 0 Z W 1 M b 2 N h d G l v b j 4 8 U 3 R h Y m x l R W 5 0 c m l l c y A v P j w v S X R l b T 4 8 S X R l b T 4 8 S X R l b U x v Y 2 F 0 a W 9 u P j x J d G V t V H l w Z T 5 G b 3 J t d W x h P C 9 J d G V t V H l w Z T 4 8 S X R l b V B h d G g + U 2 V j d G l v b j E v U H J v Y 2 V z c 2 V k J T I w L S U y M F B l c i U y M E h v d X I l M j B Q Z X I l M j B E Y X k v R m l 4 J T I w Z G F 0 Z X M l M j B p b i U y M E R h d G U l M j B j b 2 x 1 b W 5 z P C 9 J d G V t U G F 0 a D 4 8 L 0 l 0 Z W 1 M b 2 N h d G l v b j 4 8 U 3 R h Y m x l R W 5 0 c m l l c y A v P j w v S X R l b T 4 8 S X R l b T 4 8 S X R l b U x v Y 2 F 0 a W 9 u P j x J d G V t V H l w Z T 5 G b 3 J t d W x h P C 9 J d G V t V H l w Z T 4 8 S X R l b V B h d G g + U 2 V j d G l v b j E v U H J v Y 2 V z c 2 V k J T I w L S U y M F B l c i U y M E h v d X I l M j B Q Z X I l M j B E Y X k v R X h 0 c m F j d C U y M G 5 h b W U l M j B w Y X J 0 J T I w M T w v S X R l b V B h d G g + P C 9 J d G V t T G 9 j Y X R p b 2 4 + P F N 0 Y W J s Z U V u d H J p Z X M g L z 4 8 L 0 l 0 Z W 0 + P E l 0 Z W 0 + P E l 0 Z W 1 M b 2 N h d G l v b j 4 8 S X R l b V R 5 c G U + R m 9 y b X V s Y T w v S X R l b V R 5 c G U + P E l 0 Z W 1 Q Y X R o P l N l Y 3 R p b 2 4 x L 1 B y b 2 N l c 3 N l Z C U y M C 0 l M j B Q Z X I l M j B I b 3 V y J T I w U G V y J T I w R G F 5 L 0 V 4 d H J h Y 3 Q l M j B u Y W 1 l J T I w c G F y d C U y M D I 8 L 0 l 0 Z W 1 Q Y X R o P j w v S X R l b U x v Y 2 F 0 a W 9 u P j x T d G F i b G V F b n R y a W V z I C 8 + P C 9 J d G V t P j x J d G V t P j x J d G V t T G 9 j Y X R p b 2 4 + P E l 0 Z W 1 U e X B l P k Z v c m 1 1 b G E 8 L 0 l 0 Z W 1 U e X B l P j x J d G V t U G F 0 a D 5 T Z W N 0 a W 9 u M S 9 Q c m 9 j Z X N z Z W Q l M j A t J T I w U G V y J T I w S G 9 1 c i U y M F B l c i U y M E R h e S 9 F e H R y Y W N 0 J T I w b m F t Z S U y M H B h c n Q l M j A z P C 9 J d G V t U G F 0 a D 4 8 L 0 l 0 Z W 1 M b 2 N h d G l v b j 4 8 U 3 R h Y m x l R W 5 0 c m l l c y A v P j w v S X R l b T 4 8 S X R l b T 4 8 S X R l b U x v Y 2 F 0 a W 9 u P j x J d G V t V H l w Z T 5 G b 3 J t d W x h P C 9 J d G V t V H l w Z T 4 8 S X R l b V B h d G g + U 2 V j d G l v b j E v U H J v Y 2 V z c 2 V k J T I w L S U y M F B l c i U y M E h v d X I l M j B Q Z X I l M j B E Y X k v R X h 0 c m F j d C U y M G 5 h b W U l M j B w Y X J 0 J T I w N D w v S X R l b V B h d G g + P C 9 J d G V t T G 9 j Y X R p b 2 4 + P F N 0 Y W J s Z U V u d H J p Z X M g L z 4 8 L 0 l 0 Z W 0 + P E l 0 Z W 0 + P E l 0 Z W 1 M b 2 N h d G l v b j 4 8 S X R l b V R 5 c G U + R m 9 y b X V s Y T w v S X R l b V R 5 c G U + P E l 0 Z W 1 Q Y X R o P l N l Y 3 R p b 2 4 x L 1 B y b 2 N l c 3 N l Z C U y M C 0 l M j B Q Z X I l M j B I b 3 V y J T I w U G V y J T I w R G F 5 L 0 V 4 d H J h Y 3 Q l M j B u Y W 1 l J T I w c G F y d C U y M D U 8 L 0 l 0 Z W 1 Q Y X R o P j w v S X R l b U x v Y 2 F 0 a W 9 u P j x T d G F i b G V F b n R y a W V z I C 8 + P C 9 J d G V t P j x J d G V t P j x J d G V t T G 9 j Y X R p b 2 4 + P E l 0 Z W 1 U e X B l P k Z v c m 1 1 b G E 8 L 0 l 0 Z W 1 U e X B l P j x J d G V t U G F 0 a D 5 T Z W N 0 a W 9 u M S 9 Q c m 9 j Z X N z Z W Q l M j A t J T I w U G V y J T I w S G 9 1 c i U y M F B l c i U y M E R h e S 9 F e H R y Y W N 0 J T I w b m F t Z S U y M H B h c n Q l M j A 2 P C 9 J d G V t U G F 0 a D 4 8 L 0 l 0 Z W 1 M b 2 N h d G l v b j 4 8 U 3 R h Y m x l R W 5 0 c m l l c y A v P j w v S X R l b T 4 8 S X R l b T 4 8 S X R l b U x v Y 2 F 0 a W 9 u P j x J d G V t V H l w Z T 5 G b 3 J t d W x h P C 9 J d G V t V H l w Z T 4 8 S X R l b V B h d G g + U 2 V j d G l v b j E v U H J v Y 2 V z c 2 V k J T I w L S U y M F B l c i U y M E h v d X I l M j B Q Z X I l M j B E Y X k v U m V u Y W 1 l Z C U y M G N v b H V t b i U y M G Z v c i U y M G l t c G 9 y d D w v S X R l b V B h d G g + P C 9 J d G V t T G 9 j Y X R p b 2 4 + P F N 0 Y W J s Z U V u d H J p Z X M g L z 4 8 L 0 l 0 Z W 0 + P E l 0 Z W 0 + P E l 0 Z W 1 M b 2 N h d G l v b j 4 8 S X R l b V R 5 c G U + R m 9 y b X V s Y T w v S X R l b V R 5 c G U + P E l 0 Z W 1 Q Y X R o P l N l Y 3 R p b 2 4 x L 1 B y b 2 N l c 3 N l Z C U y M C 0 l M j B Q Z X I l M j B I b 3 V y J T I w U G V y J T I w R G F 5 L 0 l t c G 9 y d C U y M E 9 w Z W 5 l Z C U y M H R p Y 2 t l d H M 8 L 0 l 0 Z W 1 Q Y X R o P j w v S X R l b U x v Y 2 F 0 a W 9 u P j x T d G F i b G V F b n R y a W V z I C 8 + P C 9 J d G V t P j x J d G V t P j x J d G V t T G 9 j Y X R p b 2 4 + P E l 0 Z W 1 U e X B l P k Z v c m 1 1 b G E 8 L 0 l 0 Z W 1 U e X B l P j x J d G V t U G F 0 a D 5 T Z W N 0 a W 9 u M S 9 Q c m 9 j Z X N z Z W Q l M j A t J T I w U G V y J T I w S G 9 1 c i U y M F B l c i U y M E R h e S 9 D b G V h c i U y M H d o a X R l c 3 B h Y 2 U l M j B m c m 9 t J T I w T m F t Z T w v S X R l b V B h d G g + P C 9 J d G V t T G 9 j Y X R p b 2 4 + P F N 0 Y W J s Z U V u d H J p Z X M g L z 4 8 L 0 l 0 Z W 0 + P E l 0 Z W 0 + P E l 0 Z W 1 M b 2 N h d G l v b j 4 8 S X R l b V R 5 c G U + R m 9 y b X V s Y T w v S X R l b V R 5 c G U + P E l 0 Z W 1 Q Y X R o P l N l Y 3 R p b 2 4 x L 1 B y b 2 N l c 3 N l Z C U y M C 0 l M j B Q Z X I l M j B I b 3 V y J T I w U G V y J T I w R G F 5 L 0 V E S V Q l M j B I R V J F J T I w L S U y M E N v b W J p b m U l M j B B b G V 4 J y U y M H R p Y 2 t l d H M 8 L 0 l 0 Z W 1 Q Y X R o P j w v S X R l b U x v Y 2 F 0 a W 9 u P j x T d G F i b G V F b n R y a W V z I C 8 + P C 9 J d G V t P j x J d G V t P j x J d G V t T G 9 j Y X R p b 2 4 + P E l 0 Z W 1 U e X B l P k Z v c m 1 1 b G E 8 L 0 l 0 Z W 1 U e X B l P j x J d G V t U G F 0 a D 5 T Z W N 0 a W 9 u M S 9 Q c m 9 j Z X N z Z W Q l M j A t J T I w U G V y J T I w S G 9 1 c i U y M F B l c i U y M E R h e S 9 F R E l U J T I w S E V S R S U y M C 0 l M j B G a W x 0 Z X I l M j B v b m x 5 J T I w c m V s Z X Z h b n Q l M j B h Z 2 V u d H M 8 L 0 l 0 Z W 1 Q Y X R o P j w v S X R l b U x v Y 2 F 0 a W 9 u P j x T d G F i b G V F b n R y a W V z I C 8 + P C 9 J d G V t P j x J d G V t P j x J d G V t T G 9 j Y X R p b 2 4 + P E l 0 Z W 1 U e X B l P k Z v c m 1 1 b G E 8 L 0 l 0 Z W 1 U e X B l P j x J d G V t U G F 0 a D 5 T Z W N 0 a W 9 u M S 9 Q c m 9 j Z X N z Z W Q l M j A t J T I w U G V y J T I w S G 9 1 c i U y M F B l c i U y M E R h e S 9 S Z W 9 y Z G V y Z W Q l M j B D b 2 x 1 b W 5 z P C 9 J d G V t U G F 0 a D 4 8 L 0 l 0 Z W 1 M b 2 N h d G l v b j 4 8 U 3 R h Y m x l R W 5 0 c m l l c y A v P j w v S X R l b T 4 8 S X R l b T 4 8 S X R l b U x v Y 2 F 0 a W 9 u P j x J d G V t V H l w Z T 5 G b 3 J t d W x h P C 9 J d G V t V H l w Z T 4 8 S X R l b V B h d G g + U 2 V j d G l v b j E v U H J v Y 2 V z c 2 V k J T I w L S U y M F B l c i U y M E h v d X I l M j B Q Z X I l M j B E Y X k v Q 2 h h b m d l J T I w R G F 0 Z S U y M G N v b H V t b i U y M G Z v c m 1 h d D w v S X R l b V B h d G g + P C 9 J d G V t T G 9 j Y X R p b 2 4 + P F N 0 Y W J s Z U V u d H J p Z X M g L z 4 8 L 0 l 0 Z W 0 + P E l 0 Z W 0 + P E l 0 Z W 1 M b 2 N h d G l v b j 4 8 S X R l b V R 5 c G U + R m 9 y b X V s Y T w v S X R l b V R 5 c G U + P E l 0 Z W 1 Q Y X R o P l N l Y 3 R p b 2 4 x L 1 B y b 2 N l c 3 N l Z C U y M C 0 l M j B Q Z X I l M j B I b 3 V y J T I w U G V y J T I w R G F 5 L 0 F k Z G V k J T I w Q 3 V z d G 9 t P C 9 J d G V t U G F 0 a D 4 8 L 0 l 0 Z W 1 M b 2 N h d G l v b j 4 8 U 3 R h Y m x l R W 5 0 c m l l c y A v P j w v S X R l b T 4 8 S X R l b T 4 8 S X R l b U x v Y 2 F 0 a W 9 u P j x J d G V t V H l w Z T 5 G b 3 J t d W x h P C 9 J d G V t V H l w Z T 4 8 S X R l b V B h d G g + U 2 V j d G l v b j E v U H J v Y 2 V z c 2 V k J T I w L S U y M F B l c i U y M E h v d X I l M j B Q Z X I l M j B E Y X k v U m V t b 3 Z l Z C U y M E R 1 c G x p Y 2 F 0 Z X M 8 L 0 l 0 Z W 1 Q Y X R o P j w v S X R l b U x v Y 2 F 0 a W 9 u P j x T d G F i b G V F b n R y a W V z I C 8 + P C 9 J d G V t P j x J d G V t P j x J d G V t T G 9 j Y X R p b 2 4 + P E l 0 Z W 1 U e X B l P k Z v c m 1 1 b G E 8 L 0 l 0 Z W 1 U e X B l P j x J d G V t U G F 0 a D 5 T Z W N 0 a W 9 u M S 9 Q c m 9 j Z X N z Z W Q l M j A t J T I w U G V y J T I w S G 9 1 c i U y M F B l c i U y M E R h e S 9 D a G F u Z 2 U l M j B E Y X R l J T I w Y 2 9 s d W 1 u J T I w Z m 9 y b W F 0 J T I w Y m F j a z w v S X R l b V B h d G g + P C 9 J d G V t T G 9 j Y X R p b 2 4 + P F N 0 Y W J s Z U V u d H J p Z X M g L z 4 8 L 0 l 0 Z W 0 + P E l 0 Z W 0 + P E l 0 Z W 1 M b 2 N h d G l v b j 4 8 S X R l b V R 5 c G U + R m 9 y b X V s Y T w v S X R l b V R 5 c G U + P E l 0 Z W 1 Q Y X R o P l N l Y 3 R p b 2 4 x L 1 B y b 2 N l c 3 N l Z C U y M C 0 l M j B Q Z X I l M j B I b 3 V y J T I w U G V y J T I w R G F 5 L 0 Z p b H R l c i U y M H R v J T I w Y 3 V y c m V u d C U y M G F u Z C U y M G x h c 3 Q l M j B 3 Z W V r P C 9 J d G V t U G F 0 a D 4 8 L 0 l 0 Z W 1 M b 2 N h d G l v b j 4 8 U 3 R h Y m x l R W 5 0 c m l l c y A v P j w v S X R l b T 4 8 S X R l b T 4 8 S X R l b U x v Y 2 F 0 a W 9 u P j x J d G V t V H l w Z T 5 G b 3 J t d W x h P C 9 J d G V t V H l w Z T 4 8 S X R l b V B h d G g + U 2 V j d G l v b j E v U H J v Y 2 V z c 2 V k J T I w L S U y M F B l c i U y M E h v d X I l M j B Q Z X I l M j B E Y X k v R H V w b G l j Y X R l Z C U y M E N v b H V t b j E 8 L 0 l 0 Z W 1 Q Y X R o P j w v S X R l b U x v Y 2 F 0 a W 9 u P j x T d G F i b G V F b n R y a W V z I C 8 + P C 9 J d G V t P j x J d G V t P j x J d G V t T G 9 j Y X R p b 2 4 + P E l 0 Z W 1 U e X B l P k Z v c m 1 1 b G E 8 L 0 l 0 Z W 1 U e X B l P j x J d G V t U G F 0 a D 5 T Z W N 0 a W 9 u M S 9 Q c m 9 j Z X N z Z W Q l M j A t J T I w U G V y J T I w S G 9 1 c i U y M F B l c i U y M E R h e S 9 E d X B s a W N h d G V k J T I w Q 2 9 s d W 1 u M j w v S X R l b V B h d G g + P C 9 J d G V t T G 9 j Y X R p b 2 4 + P F N 0 Y W J s Z U V u d H J p Z X M g L z 4 8 L 0 l 0 Z W 0 + P E l 0 Z W 0 + P E l 0 Z W 1 M b 2 N h d G l v b j 4 8 S X R l b V R 5 c G U + R m 9 y b X V s Y T w v S X R l b V R 5 c G U + P E l 0 Z W 1 Q Y X R o P l N l Y 3 R p b 2 4 x L 1 B y b 2 N l c 3 N l Z C U y M C 0 l M j B Q Z X I l M j B I b 3 V y J T I w U G V y J T I w R G F 5 L 1 J l b m F t Z W Q l M j B D b 2 x 1 b W 5 z P C 9 J d G V t U G F 0 a D 4 8 L 0 l 0 Z W 1 M b 2 N h d G l v b j 4 8 U 3 R h Y m x l R W 5 0 c m l l c y A v P j w v S X R l b T 4 8 S X R l b T 4 8 S X R l b U x v Y 2 F 0 a W 9 u P j x J d G V t V H l w Z T 5 G b 3 J t d W x h P C 9 J d G V t V H l w Z T 4 8 S X R l b V B h d G g + U 2 V j d G l v b j E v U H J v Y 2 V z c 2 V k J T I w L S U y M F B l c i U y M E h v d X I l M j B Q Z X I l M j B E Y X k v R X h 0 c m F j d G V k J T I w R m l y c 3 Q l M j B D a G F y Y W N 0 Z X J z P C 9 J d G V t U G F 0 a D 4 8 L 0 l 0 Z W 1 M b 2 N h d G l v b j 4 8 U 3 R h Y m x l R W 5 0 c m l l c y A v P j w v S X R l b T 4 8 S X R l b T 4 8 S X R l b U x v Y 2 F 0 a W 9 u P j x J d G V t V H l w Z T 5 G b 3 J t d W x h P C 9 J d G V t V H l w Z T 4 8 S X R l b V B h d G g + U 2 V j d G l v b j E v U H J v Y 2 V z c 2 V k J T I w L S U y M F B l c i U y M E h v d X I l M j B Q Z X I l M j B E Y X k v T W V y Z 2 V k J T I w Q 2 9 s d W 1 u c z M 8 L 0 l 0 Z W 1 Q Y X R o P j w v S X R l b U x v Y 2 F 0 a W 9 u P j x T d G F i b G V F b n R y a W V z I C 8 + P C 9 J d G V t P j x J d G V t P j x J d G V t T G 9 j Y X R p b 2 4 + P E l 0 Z W 1 U e X B l P k Z v c m 1 1 b G E 8 L 0 l 0 Z W 1 U e X B l P j x J d G V t U G F 0 a D 5 T Z W N 0 a W 9 u M S 9 Q c m 9 j Z X N z Z W Q l M j A t J T I w U G V y J T I w S G 9 1 c i U y M F B l c i U y M E R h e S 9 S Z W 1 v d m V k J T I w R H V w b G l j Y X R l c z E 8 L 0 l 0 Z W 1 Q Y X R o P j w v S X R l b U x v Y 2 F 0 a W 9 u P j x T d G F i b G V F b n R y a W V z I C 8 + P C 9 J d G V t P j x J d G V t P j x J d G V t T G 9 j Y X R p b 2 4 + P E l 0 Z W 1 U e X B l P k Z v c m 1 1 b G E 8 L 0 l 0 Z W 1 U e X B l P j x J d G V t U G F 0 a D 5 T Z W N 0 a W 9 u M S 9 Q c m 9 j Z X N z Z W Q l M j A t J T I w U G V y J T I w S G 9 1 c i U y M F B l c i U y M E R h e S 9 D a G F u Z 2 V k J T I w V H l w Z T w v S X R l b V B h d G g + P C 9 J d G V t T G 9 j Y X R p b 2 4 + P F N 0 Y W J s Z U V u d H J p Z X M g L z 4 8 L 0 l 0 Z W 0 + P E l 0 Z W 0 + P E l 0 Z W 1 M b 2 N h d G l v b j 4 8 S X R l b V R 5 c G U + R m 9 y b X V s Y T w v S X R l b V R 5 c G U + P E l 0 Z W 1 Q Y X R o P l N l Y 3 R p b 2 4 x L 1 B y b 2 N l c 3 N l Z C U y M C 0 l M j B Q Z X I l M j B I b 3 V y J T I w U G V y J T I w R G F 5 L 0 V 4 d H J h Y 3 R l Z C U y M E h v d X I 8 L 0 l 0 Z W 1 Q Y X R o P j w v S X R l b U x v Y 2 F 0 a W 9 u P j x T d G F i b G V F b n R y a W V z I C 8 + P C 9 J d G V t P j x J d G V t P j x J d G V t T G 9 j Y X R p b 2 4 + P E l 0 Z W 1 U e X B l P k Z v c m 1 1 b G E 8 L 0 l 0 Z W 1 U e X B l P j x J d G V t U G F 0 a D 5 T Z W N 0 a W 9 u M S 9 Q c m 9 j Z X N z Z W Q l M j A t J T I w U G V y J T I w S G 9 1 c i U y M F B l c i U y M E R h e S 9 F e H R y Y W N 0 Z W Q l M j B G a X J z d C U y M E N o Y X J h Y 3 R l c n M x P C 9 J d G V t U G F 0 a D 4 8 L 0 l 0 Z W 1 M b 2 N h d G l v b j 4 8 U 3 R h Y m x l R W 5 0 c m l l c y A v P j w v S X R l b T 4 8 S X R l b T 4 8 S X R l b U x v Y 2 F 0 a W 9 u P j x J d G V t V H l w Z T 5 G b 3 J t d W x h P C 9 J d G V t V H l w Z T 4 8 S X R l b V B h d G g + U 2 V j d G l v b j E v U H J v Y 2 V z c 2 V k J T I w L S U y M F B l c i U y M E h v d X I l M j B Q Z X I l M j B E Y X k v Q 2 h h b m d l Z C U y M F R 5 c G U x P C 9 J d G V t U G F 0 a D 4 8 L 0 l 0 Z W 1 M b 2 N h d G l v b j 4 8 U 3 R h Y m x l R W 5 0 c m l l c y A v P j w v S X R l b T 4 8 S X R l b T 4 8 S X R l b U x v Y 2 F 0 a W 9 u P j x J d G V t V H l w Z T 5 G b 3 J t d W x h P C 9 J d G V t V H l w Z T 4 8 S X R l b V B h d G g + U 2 V j d G l v b j E v U H J v Y 2 V z c 2 V k J T I w L S U y M F B l c i U y M E h v d X I l M j B Q Z X I l M j B E Y X k v R X h 0 c m F j d G V k J T I w S G 9 1 c j E 8 L 0 l 0 Z W 1 Q Y X R o P j w v S X R l b U x v Y 2 F 0 a W 9 u P j x T d G F i b G V F b n R y a W V z I C 8 + P C 9 J d G V t P j x J d G V t P j x J d G V t T G 9 j Y X R p b 2 4 + P E l 0 Z W 1 U e X B l P k Z v c m 1 1 b G E 8 L 0 l 0 Z W 1 U e X B l P j x J d G V t U G F 0 a D 5 T Z W N 0 a W 9 u M S 9 Q c m 9 j Z X N z Z W Q l M j A t J T I w U G V y J T I w S G 9 1 c i U y M F B l c i U y M E R h e S 9 N Z X J n Z W Q l M j B D b 2 x 1 b W 5 z N D w v S X R l b V B h d G g + P C 9 J d G V t T G 9 j Y X R p b 2 4 + P F N 0 Y W J s Z U V u d H J p Z X M g L z 4 8 L 0 l 0 Z W 0 + P E l 0 Z W 0 + P E l 0 Z W 1 M b 2 N h d G l v b j 4 8 S X R l b V R 5 c G U + R m 9 y b X V s Y T w v S X R l b V R 5 c G U + P E l 0 Z W 1 Q Y X R o P l N l Y 3 R p b 2 4 x L 0 N o Y X R z L 1 N v d X J j Z T w v S X R l b V B h d G g + P C 9 J d G V t T G 9 j Y X R p b 2 4 + P F N 0 Y W J s Z U V u d H J p Z X M g L z 4 8 L 0 l 0 Z W 0 + P E l 0 Z W 0 + P E l 0 Z W 1 M b 2 N h d G l v b j 4 8 S X R l b V R 5 c G U + R m 9 y b X V s Y T w v S X R l b V R 5 c G U + P E l 0 Z W 1 Q Y X R o P l N l Y 3 R p b 2 4 x L 0 N o Y X R z L 0 N o Y W 5 n Z W Q l M j B U e X B l P C 9 J d G V t U G F 0 a D 4 8 L 0 l 0 Z W 1 M b 2 N h d G l v b j 4 8 U 3 R h Y m x l R W 5 0 c m l l c y A v P j w v S X R l b T 4 8 S X R l b T 4 8 S X R l b U x v Y 2 F 0 a W 9 u P j x J d G V t V H l w Z T 5 G b 3 J t d W x h P C 9 J d G V t V H l w Z T 4 8 S X R l b V B h d G g + U 2 V j d G l v b j E v U H J v Y 2 V z c 2 V k J T I w L S U y M F B l c i U y M E h v d X I l M j B Q Z X I l M j B E Y X k v S W 1 w b 3 J 0 J T I w Q 2 h h d H M 8 L 0 l 0 Z W 1 Q Y X R o P j w v S X R l b U x v Y 2 F 0 a W 9 u P j x T d G F i b G V F b n R y a W V z I C 8 + P C 9 J d G V t P j x J d G V t P j x J d G V t T G 9 j Y X R p b 2 4 + P E l 0 Z W 1 U e X B l P k Z v c m 1 1 b G E 8 L 0 l 0 Z W 1 U e X B l P j x J d G V t U G F 0 a D 5 T Z W N 0 a W 9 u M S 9 U a W N r Z X Q l M j B i e S U y M E F n Z W 5 0 J T I w d 2 l 0 a C U y M F V w Z G F 0 Z X M v U 2 9 1 c m N l P C 9 J d G V t U G F 0 a D 4 8 L 0 l 0 Z W 1 M b 2 N h d G l v b j 4 8 U 3 R h Y m x l R W 5 0 c m l l c y A v P j w v S X R l b T 4 8 S X R l b T 4 8 S X R l b U x v Y 2 F 0 a W 9 u P j x J d G V t V H l w Z T 5 G b 3 J t d W x h P C 9 J d G V t V H l w Z T 4 8 S X R l b V B h d G g + U 2 V j d G l v b j E v V G l j a 2 V 0 J T I w Y n k l M j B B Z 2 V u d C U y M H d p d G g l M j B V c G R h d G V z L 0 1 l c m d l Z C U y M F F 1 Z X J p Z X M 8 L 0 l 0 Z W 1 Q Y X R o P j w v S X R l b U x v Y 2 F 0 a W 9 u P j x T d G F i b G V F b n R y a W V z I C 8 + P C 9 J d G V t P j x J d G V t P j x J d G V t T G 9 j Y X R p b 2 4 + P E l 0 Z W 1 U e X B l P k Z v c m 1 1 b G E 8 L 0 l 0 Z W 1 U e X B l P j x J d G V t U G F 0 a D 5 T Z W N 0 a W 9 u M S 9 U a W N r Z X Q l M j B i e S U y M E F n Z W 5 0 J T I w d 2 l 0 a C U y M F V w Z G F 0 Z X M v R X h w Y W 5 k Z W Q l M j B V J T I w S U 5 D P C 9 J d G V t U G F 0 a D 4 8 L 0 l 0 Z W 1 M b 2 N h d G l v b j 4 8 U 3 R h Y m x l R W 5 0 c m l l c y A v P j w v S X R l b T 4 8 S X R l b T 4 8 S X R l b U x v Y 2 F 0 a W 9 u P j x J d G V t V H l w Z T 5 G b 3 J t d W x h P C 9 J d G V t V H l w Z T 4 8 S X R l b V B h d G g + U 2 V j d G l v b j E v V G l j a 2 V 0 J T I w Y n k l M j B B Z 2 V u d C U y M H d p d G g l M j B V c G R h d G V z L 0 V 4 c G F u Z G V k J T I w V S U y M F R B U 0 s 8 L 0 l 0 Z W 1 Q Y X R o P j w v S X R l b U x v Y 2 F 0 a W 9 u P j x T d G F i b G V F b n R y a W V z I C 8 + P C 9 J d G V t P j x J d G V t P j x J d G V t T G 9 j Y X R p b 2 4 + P E l 0 Z W 1 U e X B l P k Z v c m 1 1 b G E 8 L 0 l 0 Z W 1 U e X B l P j x J d G V t U G F 0 a D 5 T Z W N 0 a W 9 u M S 9 U a W N r Z X Q l M j B i e S U y M E F n Z W 5 0 J T I w d 2 l 0 a C U y M F V w Z G F 0 Z X M v U m V t b 3 Z l Z C U y M E N v b H V t b n M 8 L 0 l 0 Z W 1 Q Y X R o P j w v S X R l b U x v Y 2 F 0 a W 9 u P j x T d G F i b G V F b n R y a W V z I C 8 + P C 9 J d G V t P j x J d G V t P j x J d G V t T G 9 j Y X R p b 2 4 + P E l 0 Z W 1 U e X B l P k Z v c m 1 1 b G E 8 L 0 l 0 Z W 1 U e X B l P j x J d G V t U G F 0 a D 5 T Z W N 0 a W 9 u M S 9 U a W N r Z X Q l M j B i e S U y M E F n Z W 5 0 J T I w d 2 l 0 a C U y M F V w Z G F 0 Z X M v T W V y Z 2 V k J T I w Q 2 9 s d W 1 u c z w v S X R l b V B h d G g + P C 9 J d G V t T G 9 j Y X R p b 2 4 + P F N 0 Y W J s Z U V u d H J p Z X M g L z 4 8 L 0 l 0 Z W 0 + P E l 0 Z W 0 + P E l 0 Z W 1 M b 2 N h d G l v b j 4 8 S X R l b V R 5 c G U + R m 9 y b X V s Y T w v S X R l b V R 5 c G U + P E l 0 Z W 1 Q Y X R o P l N l Y 3 R p b 2 4 x L 1 R p Y 2 t l d C U y M G J 5 J T I w Q W d l b n Q l M j B 3 a X R o J T I w V X B k Y X R l c y 9 N Z X J n Z W Q l M j B D b 2 x 1 b W 5 z M T w v S X R l b V B h d G g + P C 9 J d G V t T G 9 j Y X R p b 2 4 + P F N 0 Y W J s Z U V u d H J p Z X M g L z 4 8 L 0 l 0 Z W 0 + P E l 0 Z W 0 + P E l 0 Z W 1 M b 2 N h d G l v b j 4 8 S X R l b V R 5 c G U + R m 9 y b X V s Y T w v S X R l b V R 5 c G U + P E l 0 Z W 1 Q Y X R o P l N l Y 3 R p b 2 4 x L 1 B y b 2 N l c 3 N l Z C U y M C 0 l M j B Q Z X I l M j B I b 3 V y J T I w U G V y J T I w R G F 5 L 0 V E S V Q l M j B I R V J F J T I w L S U y M E N v b W J p b m U l M j B G c m V k J 3 M l M j B 0 a W N r Z X R z P C 9 J d G V t U G F 0 a D 4 8 L 0 l 0 Z W 1 M b 2 N h d G l v b j 4 8 U 3 R h Y m x l R W 5 0 c m l l c y A v P j w v S X R l b T 4 8 S X R l b T 4 8 S X R l b U x v Y 2 F 0 a W 9 u P j x J d G V t V H l w Z T 5 G b 3 J t d W x h P C 9 J d G V t V H l w Z T 4 8 S X R l b V B h d G g + U 2 V j d G l v b j E v U H J v Y 2 V z c 2 V k J T I w L S U y M F B l c i U y M E h v d X I l M j B Q Z X I l M j B E Y X k v R U R J V C U y M E h F U k U l M j A t J T I w Q 2 9 t Y m l u Z S U y M F J v Y i d z J T I w d G l j a 2 V 0 c z w v S X R l b V B h d G g + P C 9 J d G V t T G 9 j Y X R p b 2 4 + P F N 0 Y W J s Z U V u d H J p Z X M g L z 4 8 L 0 l 0 Z W 0 + P E l 0 Z W 0 + P E l 0 Z W 1 M b 2 N h d G l v b j 4 8 S X R l b V R 5 c G U + R m 9 y b X V s Y T w v S X R l b V R 5 c G U + P E l 0 Z W 1 Q Y X R o P l N l Y 3 R p b 2 4 x L 0 N s b 3 N l Z C 9 T b 3 V y Y 2 U 8 L 0 l 0 Z W 1 Q Y X R o P j w v S X R l b U x v Y 2 F 0 a W 9 u P j x T d G F i b G V F b n R y a W V z I C 8 + P C 9 J d G V t P j x J d G V t P j x J d G V t T G 9 j Y X R p b 2 4 + P E l 0 Z W 1 U e X B l P k Z v c m 1 1 b G E 8 L 0 l 0 Z W 1 U e X B l P j x J d G V t U G F 0 a D 5 T Z W N 0 a W 9 u M S 9 D b G 9 z Z W Q v Q 2 h h b m d l Z C U y M F R 5 c G U 8 L 0 l 0 Z W 1 Q Y X R o P j w v S X R l b U x v Y 2 F 0 a W 9 u P j x T d G F i b G V F b n R y a W V z I C 8 + P C 9 J d G V t P j x J d G V t P j x J d G V t T G 9 j Y X R p b 2 4 + P E l 0 Z W 1 U e X B l P k Z v c m 1 1 b G E 8 L 0 l 0 Z W 1 U e X B l P j x J d G V t U G F 0 a D 5 T Z W N 0 a W 9 u M S 9 G b 3 J t Y X R 0 Z W Q l M j B D b G 9 z Z W Q l M j B U a W N r Z X Q v U 2 9 1 c m N l P C 9 J d G V t U G F 0 a D 4 8 L 0 l 0 Z W 1 M b 2 N h d G l v b j 4 8 U 3 R h Y m x l R W 5 0 c m l l c y A v P j w v S X R l b T 4 8 S X R l b T 4 8 S X R l b U x v Y 2 F 0 a W 9 u P j x J d G V t V H l w Z T 5 G b 3 J t d W x h P C 9 J d G V t V H l w Z T 4 8 S X R l b V B h d G g + U 2 V j d G l v b j E v R m 9 y b W F 0 d G V k J T I w Q 2 x v c 2 V k J T I w V G l j a 2 V 0 L 0 N o Y W 5 n Z W Q l M j B U e X B l P C 9 J d G V t U G F 0 a D 4 8 L 0 l 0 Z W 1 M b 2 N h d G l v b j 4 8 U 3 R h Y m x l R W 5 0 c m l l c y A v P j w v S X R l b T 4 8 S X R l b T 4 8 S X R l b U x v Y 2 F 0 a W 9 u P j x J d G V t V H l w Z T 5 G b 3 J t d W x h P C 9 J d G V t V H l w Z T 4 8 S X R l b V B h d G g + U 2 V j d G l v b j E v R m 9 y b W F 0 d G V k J T I w Q 2 x v c 2 V k J T I w V G l j a 2 V 0 L 1 N l d C U y M E N s b 3 N 1 c m U l M j B U a W 1 l P C 9 J d G V t U G F 0 a D 4 8 L 0 l 0 Z W 1 M b 2 N h d G l v b j 4 8 U 3 R h Y m x l R W 5 0 c m l l c y A v P j w v S X R l b T 4 8 S X R l b T 4 8 S X R l b U x v Y 2 F 0 a W 9 u P j x J d G V t V H l w Z T 5 G b 3 J t d W x h P C 9 J d G V t V H l w Z T 4 8 S X R l b V B h d G g + U 2 V j d G l v b j E v R m 9 y b W F 0 d G V k J T I w Q 2 x v c 2 V k J T I w V G l j a 2 V 0 L 0 d l d C U y M E 5 1 b W J l c i U y M G Z v c i U y M E N s b 3 N 1 c m U 8 L 0 l 0 Z W 1 Q Y X R o P j w v S X R l b U x v Y 2 F 0 a W 9 u P j x T d G F i b G V F b n R y a W V z I C 8 + P C 9 J d G V t P j x J d G V t P j x J d G V t T G 9 j Y X R p b 2 4 + P E l 0 Z W 1 U e X B l P k Z v c m 1 1 b G E 8 L 0 l 0 Z W 1 U e X B l P j x J d G V t U G F 0 a D 5 T Z W N 0 a W 9 u M S 9 G b 3 J t Y X R 0 Z W Q l M j B D b G 9 z Z W Q l M j B U a W N r Z X Q v Q W R k J T I w T n V s b C U y M H R v J T I w U m V z b 2 x 2 Z W Q l M j B C e T w v S X R l b V B h d G g + P C 9 J d G V t T G 9 j Y X R p b 2 4 + P F N 0 Y W J s Z U V u d H J p Z X M g L z 4 8 L 0 l 0 Z W 0 + P E l 0 Z W 0 + P E l 0 Z W 1 M b 2 N h d G l v b j 4 8 S X R l b V R 5 c G U + R m 9 y b X V s Y T w v S X R l b V R 5 c G U + P E l 0 Z W 1 Q Y X R o P l N l Y 3 R p b 2 4 x L 0 Z v c m 1 h d H R l Z C U y M E N s b 3 N l Z C U y M F R p Y 2 t l d C 9 H Z X Q l M j B O Y W 1 l J T I w Z m 9 y J T I w Q 2 x v c 3 V y Z T w v S X R l b V B h d G g + P C 9 J d G V t T G 9 j Y X R p b 2 4 + P F N 0 Y W J s Z U V u d H J p Z X M g L z 4 8 L 0 l 0 Z W 0 + P E l 0 Z W 0 + P E l 0 Z W 1 M b 2 N h d G l v b j 4 8 S X R l b V R 5 c G U + R m 9 y b X V s Y T w v S X R l b V R 5 c G U + P E l 0 Z W 1 Q Y X R o P l N l Y 3 R p b 2 4 x L 0 Z v c m 1 h d H R l Z C U y M E N s b 3 N l Z C U y M F R p Y 2 t l d C 9 S Z W 1 v d m V k J T I w Q 2 9 s d W 1 u c z w v S X R l b V B h d G g + P C 9 J d G V t T G 9 j Y X R p b 2 4 + P F N 0 Y W J s Z U V u d H J p Z X M g L z 4 8 L 0 l 0 Z W 0 + P E l 0 Z W 0 + P E l 0 Z W 1 M b 2 N h d G l v b j 4 8 S X R l b V R 5 c G U + R m 9 y b X V s Y T w v S X R l b V R 5 c G U + P E l 0 Z W 1 Q Y X R o P l N l Y 3 R p b 2 4 x L 0 Z v c m 1 h d H R l Z C U y M E N s b 3 N l Z C U y M F R p Y 2 t l d C 9 B Z G R l Z C U y M E N 1 c 3 R v b T w v S X R l b V B h d G g + P C 9 J d G V t T G 9 j Y X R p b 2 4 + P F N 0 Y W J s Z U V u d H J p Z X M g L z 4 8 L 0 l 0 Z W 0 + P E l 0 Z W 0 + P E l 0 Z W 1 M b 2 N h d G l v b j 4 8 S X R l b V R 5 c G U + R m 9 y b X V s Y T w v S X R l b V R 5 c G U + P E l 0 Z W 1 Q Y X R o P l N l Y 3 R p b 2 4 x L 0 Z v c m 1 h d H R l Z C U y M E N s b 3 N l Z C U y M F R p Y 2 t l d C 9 D a G F u Z 2 V k J T I w V H l w Z T E 8 L 0 l 0 Z W 1 Q Y X R o P j w v S X R l b U x v Y 2 F 0 a W 9 u P j x T d G F i b G V F b n R y a W V z I C 8 + P C 9 J d G V t P j x J d G V t P j x J d G V t T G 9 j Y X R p b 2 4 + P E l 0 Z W 1 U e X B l P k Z v c m 1 1 b G E 8 L 0 l 0 Z W 1 U e X B l P j x J d G V t U G F 0 a D 5 T Z W N 0 a W 9 u M S 9 V c G R h d G U l M j B i e S U y M F R 5 c G U v U 2 9 1 c m N l P C 9 J d G V t U G F 0 a D 4 8 L 0 l 0 Z W 1 M b 2 N h d G l v b j 4 8 U 3 R h Y m x l R W 5 0 c m l l c y A v P j w v S X R l b T 4 8 S X R l b T 4 8 S X R l b U x v Y 2 F 0 a W 9 u P j x J d G V t V H l w Z T 5 G b 3 J t d W x h P C 9 J d G V t V H l w Z T 4 8 S X R l b V B h d G g + U 2 V j d G l v b j E v V X B k Y X R l J T I w Y n k l M j B U e X B l L 0 V 4 c G F u Z G V k J T I w T 1 B F T k V E P C 9 J d G V t U G F 0 a D 4 8 L 0 l 0 Z W 1 M b 2 N h d G l v b j 4 8 U 3 R h Y m x l R W 5 0 c m l l c y A v P j w v S X R l b T 4 8 S X R l b T 4 8 S X R l b U x v Y 2 F 0 a W 9 u P j x J d G V t V H l w Z T 5 G b 3 J t d W x h P C 9 J d G V t V H l w Z T 4 8 S X R l b V B h d G g + U 2 V j d G l v b j E v V X B k Y X R l J T I w Y n k l M j B U e X B l L 1 N v c n R l Z C U y M F J v d 3 M 8 L 0 l 0 Z W 1 Q Y X R o P j w v S X R l b U x v Y 2 F 0 a W 9 u P j x T d G F i b G V F b n R y a W V z I C 8 + P C 9 J d G V t P j x J d G V t P j x J d G V t T G 9 j Y X R p b 2 4 + P E l 0 Z W 1 U e X B l P k Z v c m 1 1 b G E 8 L 0 l 0 Z W 1 U e X B l P j x J d G V t U G F 0 a D 5 T Z W N 0 a W 9 u M S 9 V c G R h d G U l M j B i e S U y M F R 5 c G U v Q W R k Z W Q l M j B D d X N 0 b 2 0 8 L 0 l 0 Z W 1 Q Y X R o P j w v S X R l b U x v Y 2 F 0 a W 9 u P j x T d G F i b G V F b n R y a W V z I C 8 + P C 9 J d G V t P j x J d G V t P j x J d G V t T G 9 j Y X R p b 2 4 + P E l 0 Z W 1 U e X B l P k Z v c m 1 1 b G E 8 L 0 l 0 Z W 1 U e X B l P j x J d G V t U G F 0 a D 5 T Z W N 0 a W 9 u M S 9 V c G R h d G U l M j B i e S U y M F R 5 c G U v R m l s d G V y Z W Q l M j B S b 3 d z P C 9 J d G V t U G F 0 a D 4 8 L 0 l 0 Z W 1 M b 2 N h d G l v b j 4 8 U 3 R h Y m x l R W 5 0 c m l l c y A v P j w v S X R l b T 4 8 S X R l b T 4 8 S X R l b U x v Y 2 F 0 a W 9 u P j x J d G V t V H l w Z T 5 G b 3 J t d W x h P C 9 J d G V t V H l w Z T 4 8 S X R l b V B h d G g + U 2 V j d G l v b j E v V X B k Y X R l J T I w Y n k l M j B U e X B l L 1 J l c G x h Y 2 V k J T I w V m F s d W U 8 L 0 l 0 Z W 1 Q Y X R o P j w v S X R l b U x v Y 2 F 0 a W 9 u P j x T d G F i b G V F b n R y a W V z I C 8 + P C 9 J d G V t P j x J d G V t P j x J d G V t T G 9 j Y X R p b 2 4 + P E l 0 Z W 1 U e X B l P k Z v c m 1 1 b G E 8 L 0 l 0 Z W 1 U e X B l P j x J d G V t U G F 0 a D 5 T Z W N 0 a W 9 u M S 9 V c G R h d G U l M j B i e S U y M F R 5 c G U v T W V y Z 2 V k J T I w U X V l c m l l c z w v S X R l b V B h d G g + P C 9 J d G V t T G 9 j Y X R p b 2 4 + P F N 0 Y W J s Z U V u d H J p Z X M g L z 4 8 L 0 l 0 Z W 0 + P E l 0 Z W 0 + P E l 0 Z W 1 M b 2 N h d G l v b j 4 8 S X R l b V R 5 c G U + R m 9 y b X V s Y T w v S X R l b V R 5 c G U + P E l 0 Z W 1 Q Y X R o P l N l Y 3 R p b 2 4 x L 1 V w Z G F 0 Z S U y M G J 5 J T I w V H l w Z S 9 F e H B h b m R l Z C U y M E 9 Q R U 5 F R D E 8 L 0 l 0 Z W 1 Q Y X R o P j w v S X R l b U x v Y 2 F 0 a W 9 u P j x T d G F i b G V F b n R y a W V z I C 8 + P C 9 J d G V t P j x J d G V t P j x J d G V t T G 9 j Y X R p b 2 4 + P E l 0 Z W 1 U e X B l P k Z v c m 1 1 b G E 8 L 0 l 0 Z W 1 U e X B l P j x J d G V t U G F 0 a D 5 T Z W N 0 a W 9 u M S 9 V c G R h d G U l M j B i e S U y M F R 5 c G U v U m V w b G F j Z W Q l M j B W Y W x 1 Z T E 8 L 0 l 0 Z W 1 Q Y X R o P j w v S X R l b U x v Y 2 F 0 a W 9 u P j x T d G F i b G V F b n R y a W V z I C 8 + P C 9 J d G V t P j x J d G V t P j x J d G V t T G 9 j Y X R p b 2 4 + P E l 0 Z W 1 U e X B l P k Z v c m 1 1 b G E 8 L 0 l 0 Z W 1 U e X B l P j x J d G V t U G F 0 a D 5 T Z W N 0 a W 9 u M S 9 V c G R h d G U l M j B i e S U y M F R 5 c G U v T W V y Z 2 V k J T I w U X V l c m l l c z E 8 L 0 l 0 Z W 1 Q Y X R o P j w v S X R l b U x v Y 2 F 0 a W 9 u P j x T d G F i b G V F b n R y a W V z I C 8 + P C 9 J d G V t P j x J d G V t P j x J d G V t T G 9 j Y X R p b 2 4 + P E l 0 Z W 1 U e X B l P k Z v c m 1 1 b G E 8 L 0 l 0 Z W 1 U e X B l P j x J d G V t U G F 0 a D 5 T Z W N 0 a W 9 u M S 9 V c G R h d G U l M j B i e S U y M F R 5 c G U v R X h w Y W 5 k Z W Q l M j B G b 3 J t Y X R 0 Z W Q l M j B D b G 9 z Z W Q l M j B U a W N r Z X Q 8 L 0 l 0 Z W 1 Q Y X R o P j w v S X R l b U x v Y 2 F 0 a W 9 u P j x T d G F i b G V F b n R y a W V z I C 8 + P C 9 J d G V t P j x J d G V t P j x J d G V t T G 9 j Y X R p b 2 4 + P E l 0 Z W 1 U e X B l P k Z v c m 1 1 b G E 8 L 0 l 0 Z W 1 U e X B l P j x J d G V t U G F 0 a D 5 T Z W N 0 a W 9 u M S 9 V c G R h d G U l M j B i e S U y M F R 5 c G U v U m V w b G F j Z W Q l M j B W Y W x 1 Z T I 8 L 0 l 0 Z W 1 Q Y X R o P j w v S X R l b U x v Y 2 F 0 a W 9 u P j x T d G F i b G V F b n R y a W V z I C 8 + P C 9 J d G V t P j x J d G V t P j x J d G V t T G 9 j Y X R p b 2 4 + P E l 0 Z W 1 U e X B l P k Z v c m 1 1 b G E 8 L 0 l 0 Z W 1 U e X B l P j x J d G V t U G F 0 a D 5 T Z W N 0 a W 9 u M S 9 V c G R h d G U l M j B i e S U y M F R 5 c G U v Q W R k Z W Q l M j B D d X N 0 b 2 0 x P C 9 J d G V t U G F 0 a D 4 8 L 0 l 0 Z W 1 M b 2 N h d G l v b j 4 8 U 3 R h Y m x l R W 5 0 c m l l c y A v P j w v S X R l b T 4 8 S X R l b T 4 8 S X R l b U x v Y 2 F 0 a W 9 u P j x J d G V t V H l w Z T 5 G b 3 J t d W x h P C 9 J d G V t V H l w Z T 4 8 S X R l b V B h d G g + U 2 V j d G l v b j E v V X B k Y X R l J T I w Y n k l M j B U e X B l L 0 Z p b H R l c m V k J T I w U m 9 3 c z E 8 L 0 l 0 Z W 1 Q Y X R o P j w v S X R l b U x v Y 2 F 0 a W 9 u P j x T d G F i b G V F b n R y a W V z I C 8 + P C 9 J d G V t P j x J d G V t P j x J d G V t T G 9 j Y X R p b 2 4 + P E l 0 Z W 1 U e X B l P k Z v c m 1 1 b G E 8 L 0 l 0 Z W 1 U e X B l P j x J d G V t U G F 0 a D 5 T Z W N 0 a W 9 u M S 9 V c G R h d G U l M j B i e S U y M F R 5 c G U v U m V t b 3 Z l Z C U y M E N v b H V t b n M 8 L 0 l 0 Z W 1 Q Y X R o P j w v S X R l b U x v Y 2 F 0 a W 9 u P j x T d G F i b G V F b n R y a W V z I C 8 + P C 9 J d G V t P j x J d G V t P j x J d G V t T G 9 j Y X R p b 2 4 + P E l 0 Z W 1 U e X B l P k Z v c m 1 1 b G E 8 L 0 l 0 Z W 1 U e X B l P j x J d G V t U G F 0 a D 5 T Z W N 0 a W 9 u M S 9 V c G R h d G U l M j B i e S U y M F R 5 c G U v Q W R k Z W Q l M j B D d X N 0 b 2 0 y P C 9 J d G V t U G F 0 a D 4 8 L 0 l 0 Z W 1 M b 2 N h d G l v b j 4 8 U 3 R h Y m x l R W 5 0 c m l l c y A v P j w v S X R l b T 4 8 S X R l b T 4 8 S X R l b U x v Y 2 F 0 a W 9 u P j x J d G V t V H l w Z T 5 G b 3 J t d W x h P C 9 J d G V t V H l w Z T 4 8 S X R l b V B h d G g + U 2 V j d G l v b j E v V X B k Y X R l J T I w Y n k l M j B U e X B l L 0 F k Z G V k J T I w Q 3 V z d G 9 t M z w v S X R l b V B h d G g + P C 9 J d G V t T G 9 j Y X R p b 2 4 + P F N 0 Y W J s Z U V u d H J p Z X M g L z 4 8 L 0 l 0 Z W 0 + P E l 0 Z W 0 + P E l 0 Z W 1 M b 2 N h d G l v b j 4 8 S X R l b V R 5 c G U + R m 9 y b X V s Y T w v S X R l b V R 5 c G U + P E l 0 Z W 1 Q Y X R o P l N l Y 3 R p b 2 4 x L 1 V w Z G F 0 Z S U y M G J 5 J T I w V H l w Z S 9 B Z G R l Z C U y M E N 1 c 3 R v b T Q 8 L 0 l 0 Z W 1 Q Y X R o P j w v S X R l b U x v Y 2 F 0 a W 9 u P j x T d G F i b G V F b n R y a W V z I C 8 + P C 9 J d G V t P j x J d G V t P j x J d G V t T G 9 j Y X R p b 2 4 + P E l 0 Z W 1 U e X B l P k Z v c m 1 1 b G E 8 L 0 l 0 Z W 1 U e X B l P j x J d G V t U G F 0 a D 5 T Z W N 0 a W 9 u M S 9 V c G R h d G U l M j B i e S U y M F R 5 c G U v Q 2 h h b m d l Z C U y M F R 5 c G U 8 L 0 l 0 Z W 1 Q Y X R o P j w v S X R l b U x v Y 2 F 0 a W 9 u P j x T d G F i b G V F b n R y a W V z I C 8 + P C 9 J d G V t P j x J d G V t P j x J d G V t T G 9 j Y X R p b 2 4 + P E l 0 Z W 1 U e X B l P k Z v c m 1 1 b G E 8 L 0 l 0 Z W 1 U e X B l P j x J d G V t U G F 0 a D 5 T Z W N 0 a W 9 u M S 9 V c G R h d G U l M j B i e S U y M F R 5 c G U v Q 2 h h b m d l Z C U y M F R 5 c G U x P C 9 J d G V t U G F 0 a D 4 8 L 0 l 0 Z W 1 M b 2 N h d G l v b j 4 8 U 3 R h Y m x l R W 5 0 c m l l c y A v P j w v S X R l b T 4 8 S X R l b T 4 8 S X R l b U x v Y 2 F 0 a W 9 u P j x J d G V t V H l w Z T 5 G b 3 J t d W x h P C 9 J d G V t V H l w Z T 4 8 S X R l b V B h d G g + U 2 V j d G l v b j E v V X B k Y X R l J T I w Y n k l M j B U e X B l L 1 J l b m F t Z W Q l M j B D b 2 x 1 b W 5 z P C 9 J d G V t U G F 0 a D 4 8 L 0 l 0 Z W 1 M b 2 N h d G l v b j 4 8 U 3 R h Y m x l R W 5 0 c m l l c y A v P j w v S X R l b T 4 8 S X R l b T 4 8 S X R l b U x v Y 2 F 0 a W 9 u P j x J d G V t V H l w Z T 5 G b 3 J t d W x h P C 9 J d G V t V H l w Z T 4 8 S X R l b V B h d G g + U 2 V j d G l v b j E v V X B k Y X R l J T I w Y n k l M j B U e X B l L 0 Z p b H R l c m V k J T I w U m 9 3 c z I 8 L 0 l 0 Z W 1 Q Y X R o P j w v S X R l b U x v Y 2 F 0 a W 9 u P j x T d G F i b G V F b n R y a W V z I C 8 + P C 9 J d G V t P j x J d G V t P j x J d G V t T G 9 j Y X R p b 2 4 + P E l 0 Z W 1 U e X B l P k Z v c m 1 1 b G E 8 L 0 l 0 Z W 1 U e X B l P j x J d G V t U G F 0 a D 5 T Z W N 0 a W 9 u M S 9 V c G R h d G U l M j B i e S U y M F R 5 c G U v T W V y Z 2 V k J T I w U X V l c m l l c z I 8 L 0 l 0 Z W 1 Q Y X R o P j w v S X R l b U x v Y 2 F 0 a W 9 u P j x T d G F i b G V F b n R y a W V z I C 8 + P C 9 J d G V t P j x J d G V t P j x J d G V t T G 9 j Y X R p b 2 4 + P E l 0 Z W 1 U e X B l P k Z v c m 1 1 b G E 8 L 0 l 0 Z W 1 U e X B l P j x J d G V t U G F 0 a D 5 T Z W N 0 a W 9 u M S 9 V c G R h d G U l M j B i e S U y M F R 5 c G U v R X h w Y W 5 k Z W Q l M j B Q c m 9 j Z X N z Z W Q l M j A t J T I w U G V y J T I w S G 9 1 c i U y M F B l c i U y M E R h e T w v S X R l b V B h d G g + P C 9 J d G V t T G 9 j Y X R p b 2 4 + P F N 0 Y W J s Z U V u d H J p Z X M g L z 4 8 L 0 l 0 Z W 0 + P E l 0 Z W 0 + P E l 0 Z W 1 M b 2 N h d G l v b j 4 8 S X R l b V R 5 c G U + R m 9 y b X V s Y T w v S X R l b V R 5 c G U + P E l 0 Z W 1 Q Y X R o P l N l Y 3 R p b 2 4 x L 1 V w Z G F 0 Z S U y M G J 5 J T I w V H l w Z S 9 S Z W 1 v d m V k J T I w Q 2 9 s d W 1 u c z E 8 L 0 l 0 Z W 1 Q Y X R o P j w v S X R l b U x v Y 2 F 0 a W 9 u P j x T d G F i b G V F b n R y a W V z I C 8 + P C 9 J d G V t P j x J d G V t P j x J d G V t T G 9 j Y X R p b 2 4 + P E l 0 Z W 1 U e X B l P k Z v c m 1 1 b G E 8 L 0 l 0 Z W 1 U e X B l P j x J d G V t U G F 0 a D 5 T Z W N 0 a W 9 u M S 9 V c G R h d G U l M j B i e S U y M F R 5 c G U v U m V w b G F j Z W Q l M j B W Y W x 1 Z T U 8 L 0 l 0 Z W 1 Q Y X R o P j w v S X R l b U x v Y 2 F 0 a W 9 u P j x T d G F i b G V F b n R y a W V z I C 8 + P C 9 J d G V t P j x J d G V t P j x J d G V t T G 9 j Y X R p b 2 4 + P E l 0 Z W 1 U e X B l P k Z v c m 1 1 b G E 8 L 0 l 0 Z W 1 U e X B l P j x J d G V t U G F 0 a D 5 T Z W N 0 a W 9 u M S 9 V c G R h d G U l M j B i e S U y M F R 5 c G U v U m V u Y W 1 l Z C U y M E N v b H V t b n M x P C 9 J d G V t U G F 0 a D 4 8 L 0 l 0 Z W 1 M b 2 N h d G l v b j 4 8 U 3 R h Y m x l R W 5 0 c m l l c y A v P j w v S X R l b T 4 8 S X R l b T 4 8 S X R l b U x v Y 2 F 0 a W 9 u P j x J d G V t V H l w Z T 5 G b 3 J t d W x h P C 9 J d G V t V H l w Z T 4 8 S X R l b V B h d G g + U 2 V j d G l v b j E v V X B k Y X R l J T I w Y n k l M j B U e X B l L 0 N o Y W 5 n Z W Q l M j B U e X B l M j w v S X R l b V B h d G g + P C 9 J d G V t T G 9 j Y X R p b 2 4 + P F N 0 Y W J s Z U V u d H J p Z X M g L z 4 8 L 0 l 0 Z W 0 + P E l 0 Z W 0 + P E l 0 Z W 1 M b 2 N h d G l v b j 4 8 S X R l b V R 5 c G U + R m 9 y b X V s Y T w v S X R l b V R 5 c G U + P E l 0 Z W 1 Q Y X R o P l N l Y 3 R p b 2 4 x L 1 V w Z G F 0 Z S U y M G J 5 J T I w V H l w Z S 9 G a W x 0 Z X J l Z C U y M F J v d 3 M z P C 9 J d G V t U G F 0 a D 4 8 L 0 l 0 Z W 1 M b 2 N h d G l v b j 4 8 U 3 R h Y m x l R W 5 0 c m l l c y A v P j w v S X R l b T 4 8 S X R l b T 4 8 S X R l b U x v Y 2 F 0 a W 9 u P j x J d G V t V H l w Z T 5 G b 3 J t d W x h P C 9 J d G V t V H l w Z T 4 8 S X R l b V B h d G g + U 2 V j d G l v b j E v R m 9 y b W F 0 d G V k J T I w Q 2 x v c 2 V k J T I w V G l j a 2 V 0 L 1 J l b W 9 2 Z W Q l M j B F c n J v c n M 8 L 0 l 0 Z W 1 Q Y X R o P j w v S X R l b U x v Y 2 F 0 a W 9 u P j x T d G F i b G V F b n R y a W V z I C 8 + P C 9 J d G V t P j x J d G V t P j x J d G V t T G 9 j Y X R p b 2 4 + P E l 0 Z W 1 U e X B l P k Z v c m 1 1 b G E 8 L 0 l 0 Z W 1 U e X B l P j x J d G V t U G F 0 a D 5 T Z W N 0 a W 9 u M S 9 G b 3 J t Y X R 0 Z W Q l M j B D b G 9 z Z W Q l M j B U a W N r Z X Q v U k V O Q U 1 F J T I w R l J F R D w v S X R l b V B h d G g + P C 9 J d G V t T G 9 j Y X R p b 2 4 + P F N 0 Y W J s Z U V u d H J p Z X M g L z 4 8 L 0 l 0 Z W 0 + P E l 0 Z W 0 + P E l 0 Z W 1 M b 2 N h d G l v b j 4 8 S X R l b V R 5 c G U + R m 9 y b X V s Y T w v S X R l b V R 5 c G U + P E l 0 Z W 1 Q Y X R o P l N l Y 3 R p b 2 4 x L 0 Z v c m 1 h d H R l Z C U y M E N s b 3 N l Z C U y M F R p Y 2 t l d C 9 S R U 5 B T U U l M j B S T 0 I 8 L 0 l 0 Z W 1 Q Y X R o P j w v S X R l b U x v Y 2 F 0 a W 9 u P j x T d G F i b G V F b n R y a W V z I C 8 + P C 9 J d G V t P j x J d G V t P j x J d G V t T G 9 j Y X R p b 2 4 + P E l 0 Z W 1 U e X B l P k Z v c m 1 1 b G E 8 L 0 l 0 Z W 1 U e X B l P j x J d G V t U G F 0 a D 5 T Z W N 0 a W 9 u M S 9 Q c m 9 j Z X N z Z W Q l M j A t J T I w U G V y J T I w S G 9 1 c i U y M F B l c i U y M E R h e S 9 F R E l U J T I w S E V S R S U y M C 0 l M j B D b 2 1 i a W 5 l J T I w W G F u Z G V y J 3 M l M j B 0 a W N r Z X R z P C 9 J d G V t U G F 0 a D 4 8 L 0 l 0 Z W 1 M b 2 N h d G l v b j 4 8 U 3 R h Y m x l R W 5 0 c m l l c y A v P j w v S X R l b T 4 8 S X R l b T 4 8 S X R l b U x v Y 2 F 0 a W 9 u P j x J d G V t V H l w Z T 5 G b 3 J t d W x h P C 9 J d G V t V H l w Z T 4 8 S X R l b V B h d G g + U 2 V j d G l v b j E v V X B k Y X R l J T I w Y n k l M j B U e X B l L 0 V E S V Q l M j A t J T I w W G F u Z G V y P C 9 J d G V t U G F 0 a D 4 8 L 0 l 0 Z W 1 M b 2 N h d G l v b j 4 8 U 3 R h Y m x l R W 5 0 c m l l c y A v P j w v S X R l b T 4 8 S X R l b T 4 8 S X R l b U x v Y 2 F 0 a W 9 u P j x J d G V t V H l w Z T 5 G b 3 J t d W x h P C 9 J d G V t V H l w Z T 4 8 S X R l b V B h d G g + U 2 V j d G l v b j E v V X B k Y X R l J T I w Y n k l M j B U e X B l L 0 V E S V Q l M j A t J T I w R n J l Z D w v S X R l b V B h d G g + P C 9 J d G V t T G 9 j Y X R p b 2 4 + P F N 0 Y W J s Z U V u d H J p Z X M g L z 4 8 L 0 l 0 Z W 0 + P E l 0 Z W 0 + P E l 0 Z W 1 M b 2 N h d G l v b j 4 8 S X R l b V R 5 c G U + R m 9 y b X V s Y T w v S X R l b V R 5 c G U + P E l 0 Z W 1 Q Y X R o P l N l Y 3 R p b 2 4 x L 1 V w Z G F 0 Z S U y M G J 5 J T I w V H l w Z S 9 F R E l U J T I w L S U y M F J v Y j w v S X R l b V B h d G g + P C 9 J d G V t T G 9 j Y X R p b 2 4 + P F N 0 Y W J s Z U V u d H J p Z X M g L z 4 8 L 0 l 0 Z W 0 + P E l 0 Z W 0 + P E l 0 Z W 1 M b 2 N h d G l v b j 4 8 S X R l b V R 5 c G U + R m 9 y b X V s Y T w v S X R l b V R 5 c G U + P E l 0 Z W 1 Q Y X R o P l N l Y 3 R p b 2 4 x L 0 Z v c m 1 h d H R l Z C U y M E N s b 3 N l Z C U y M F R p Y 2 t l d C 9 S R U 5 B T U U l M j B Y Q U 5 E R V I 8 L 0 l 0 Z W 1 Q Y X R o P j w v S X R l b U x v Y 2 F 0 a W 9 u P j x T d G F i b G V F b n R y a W V z I C 8 + P C 9 J d G V t P j x J d G V t P j x J d G V t T G 9 j Y X R p b 2 4 + P E l 0 Z W 1 U e X B l P k Z v c m 1 1 b G E 8 L 0 l 0 Z W 1 U e X B l P j x J d G V t U G F 0 a D 5 T Z W N 0 a W 9 u M S 9 V c G R h d G U l M j B i e S U y M F R 5 c G U v U m V t b 3 Z l Z C U y M E R 1 c G x p Y 2 F 0 Z X 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U H J v Y 2 V z c 2 V k J T I w L S U y M F B l c i U y M E h v d X I l M j B Q Z X I l M j B E Y X k v R U R J V C U y M E h F U k U l M j A t J T I w Q 2 9 t Y m l u Z S U y M E x p Z 2 h 0 J 3 M l M j B 0 a W N r Z X R z P C 9 J d G V t U G F 0 a D 4 8 L 0 l 0 Z W 1 M b 2 N h d G l v b j 4 8 U 3 R h Y m x l R W 5 0 c m l l c y A v P j w v S X R l b T 4 8 S X R l b T 4 8 S X R l b U x v Y 2 F 0 a W 9 u P j x J d G V t V H l w Z T 5 G b 3 J t d W x h P C 9 J d G V t V H l w Z T 4 8 S X R l b V B h d G g + U 2 V j d G l v b j E v R m 9 y b W F 0 d G V k J T I w Q 2 x v c 2 V k J T I w V G l j a 2 V 0 L 1 J F T k F N R S U y M E x J R 0 h U P C 9 J d G V t U G F 0 a D 4 8 L 0 l 0 Z W 1 M b 2 N h d G l v b j 4 8 U 3 R h Y m x l R W 5 0 c m l l c y A v P j w v S X R l b T 4 8 S X R l b T 4 8 S X R l b U x v Y 2 F 0 a W 9 u P j x J d G V t V H l w Z T 5 G b 3 J t d W x h P C 9 J d G V t V H l w Z T 4 8 S X R l b V B h d G g + U 2 V j d G l v b j E v U 3 V y d m V 5 U m V z d W x 0 c 0 x h c 3 R X Z W V r P C 9 J d G V t U G F 0 a D 4 8 L 0 l 0 Z W 1 M b 2 N h d G l v b j 4 8 U 3 R h Y m x l R W 5 0 c m l l c z 4 8 R W 5 0 c n k g V H l w Z T 0 i S X N Q c m l 2 Y X R l I i B W Y W x 1 Z T 0 i b D A i I C 8 + P E V u d H J 5 I F R 5 c G U 9 I l F 1 Z X J 5 S U Q i I F Z h b H V l P S J z N T A 3 Z m R i Y W U t Z T I x Y y 0 0 M m N i L W J m O W I t O W F m Y j Y x Y j A 1 M G M 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T d X J 2 Z X l S Z X N 1 b H R z T G F z d F d l Z W s i I C 8 + P E V u d H J 5 I F R 5 c G U 9 I k Z p b G x l Z E N v b X B s Z X R l U m V z d W x 0 V G 9 X b 3 J r c 2 h l Z X Q i I F Z h b H V l P S J s M S I g L z 4 8 R W 5 0 c n k g V H l w Z T 0 i R m l s b E x h c 3 R V c G R h d G V k I i B W Y W x 1 Z T 0 i Z D I w M j U t M T E t M j Z U M D A 6 N T E 6 N D I u N j Y 0 N z A 0 O V o i I C 8 + P E V u d H J 5 I F R 5 c G U 9 I k Z p b G x F c n J v c k N v d W 5 0 I i B W Y W x 1 Z T 0 i b D A i I C 8 + P E V u d H J 5 I F R 5 c G U 9 I k Z p b G x D b 2 x 1 b W 5 U e X B l c y I g V m F s d W U 9 I n N C d 1 l H Q m d Z P S I g L z 4 8 R W 5 0 c n k g V H l w Z T 0 i R m l s b E V y c m 9 y Q 2 9 k Z S I g V m F s d W U 9 I n N V b m t u b 3 d u I i A v P j x F b n R y e S B U e X B l P S J G a W x s Q 2 9 s d W 1 u T m F t Z X M i I F Z h b H V l P S J z W y Z x d W 9 0 O 0 N v b X B s Z X R l Z C B P b i Z x d W 9 0 O y w m c X V v d D t J b n N 0 Y W 5 j Z S Z x d W 9 0 O y w m c X V v d D t U c m l n Z 2 V y I E l E J n F 1 b 3 Q 7 L C Z x d W 9 0 O 0 N s b 3 N l Z C B i e S Z x d W 9 0 O y w m c X V v d D t N Z X R y a W M g Z G V m a W 5 p d G l v b i Z x d W 9 0 O 1 0 i I C 8 + P E V u d H J 5 I F R 5 c G U 9 I k Z p b G x D b 3 V u d C I g V m F s d W U 9 I m w w I i A v P j x F b n R y e S B U e X B l P S J G a W x s U 3 R h d H V z I i B W Y W x 1 Z T 0 i c 0 N v b X B s Z X R l I i A v P j x F b n R y e S B U e X B l P S J B Z G R l Z F R v R G F 0 Y U 1 v Z G V s I i B W Y W x 1 Z T 0 i b D A i I C 8 + P E V u d H J 5 I F R 5 c G U 9 I l J l b G F 0 a W 9 u c 2 h p c E l u Z m 9 D b 2 5 0 Y W l u Z X I i I F Z h b H V l P S J z e y Z x d W 9 0 O 2 N v b H V t b k N v d W 5 0 J n F 1 b 3 Q 7 O j U s J n F 1 b 3 Q 7 a 2 V 5 Q 2 9 s d W 1 u T m F t Z X M m c X V v d D s 6 W 1 0 s J n F 1 b 3 Q 7 c X V l c n l S Z W x h d G l v b n N o a X B z J n F 1 b 3 Q 7 O l t d L C Z x d W 9 0 O 2 N v b H V t b k l k Z W 5 0 a X R p Z X M m c X V v d D s 6 W y Z x d W 9 0 O 1 N l Y 3 R p b 2 4 x L 1 N 1 c n Z l e V J l c 3 V s d H N M Y X N 0 V 2 V l a y 9 B d X R v U m V t b 3 Z l Z E N v b H V t b n M x L n t D b 2 1 w b G V 0 Z W Q g T 2 4 s M H 0 m c X V v d D s s J n F 1 b 3 Q 7 U 2 V j d G l v b j E v U 3 V y d m V 5 U m V z d W x 0 c 0 x h c 3 R X Z W V r L 0 F 1 d G 9 S Z W 1 v d m V k Q 2 9 s d W 1 u c z E u e 0 l u c 3 R h b m N l L D F 9 J n F 1 b 3 Q 7 L C Z x d W 9 0 O 1 N l Y 3 R p b 2 4 x L 1 N 1 c n Z l e V J l c 3 V s d H N M Y X N 0 V 2 V l a y 9 B d X R v U m V t b 3 Z l Z E N v b H V t b n M x L n t U c m l n Z 2 V y I E l E L D J 9 J n F 1 b 3 Q 7 L C Z x d W 9 0 O 1 N l Y 3 R p b 2 4 x L 1 N 1 c n Z l e V J l c 3 V s d H N M Y X N 0 V 2 V l a y 9 B d X R v U m V t b 3 Z l Z E N v b H V t b n M x L n t D b G 9 z Z W Q g Y n k s M 3 0 m c X V v d D s s J n F 1 b 3 Q 7 U 2 V j d G l v b j E v U 3 V y d m V 5 U m V z d W x 0 c 0 x h c 3 R X Z W V r L 0 F 1 d G 9 S Z W 1 v d m V k Q 2 9 s d W 1 u c z E u e 0 1 l d H J p Y y B k Z W Z p b m l 0 a W 9 u L D R 9 J n F 1 b 3 Q 7 X S w m c X V v d D t D b 2 x 1 b W 5 D b 3 V u d C Z x d W 9 0 O z o 1 L C Z x d W 9 0 O 0 t l e U N v b H V t b k 5 h b W V z J n F 1 b 3 Q 7 O l t d L C Z x d W 9 0 O 0 N v b H V t b k l k Z W 5 0 a X R p Z X M m c X V v d D s 6 W y Z x d W 9 0 O 1 N l Y 3 R p b 2 4 x L 1 N 1 c n Z l e V J l c 3 V s d H N M Y X N 0 V 2 V l a y 9 B d X R v U m V t b 3 Z l Z E N v b H V t b n M x L n t D b 2 1 w b G V 0 Z W Q g T 2 4 s M H 0 m c X V v d D s s J n F 1 b 3 Q 7 U 2 V j d G l v b j E v U 3 V y d m V 5 U m V z d W x 0 c 0 x h c 3 R X Z W V r L 0 F 1 d G 9 S Z W 1 v d m V k Q 2 9 s d W 1 u c z E u e 0 l u c 3 R h b m N l L D F 9 J n F 1 b 3 Q 7 L C Z x d W 9 0 O 1 N l Y 3 R p b 2 4 x L 1 N 1 c n Z l e V J l c 3 V s d H N M Y X N 0 V 2 V l a y 9 B d X R v U m V t b 3 Z l Z E N v b H V t b n M x L n t U c m l n Z 2 V y I E l E L D J 9 J n F 1 b 3 Q 7 L C Z x d W 9 0 O 1 N l Y 3 R p b 2 4 x L 1 N 1 c n Z l e V J l c 3 V s d H N M Y X N 0 V 2 V l a y 9 B d X R v U m V t b 3 Z l Z E N v b H V t b n M x L n t D b G 9 z Z W Q g Y n k s M 3 0 m c X V v d D s s J n F 1 b 3 Q 7 U 2 V j d G l v b j E v U 3 V y d m V 5 U m V z d W x 0 c 0 x h c 3 R X Z W V r L 0 F 1 d G 9 S Z W 1 v d m V k Q 2 9 s d W 1 u c z E u e 0 1 l d H J p Y y B k Z W Z p b m l 0 a W 9 u L D R 9 J n F 1 b 3 Q 7 X S w m c X V v d D t S Z W x h d G l v b n N o a X B J b m Z v J n F 1 b 3 Q 7 O l t d f S I g L z 4 8 L 1 N 0 Y W J s Z U V u d H J p Z X M + P C 9 J d G V t P j x J d G V t P j x J d G V t T G 9 j Y X R p b 2 4 + P E l 0 Z W 1 U e X B l P k Z v c m 1 1 b G E 8 L 0 l 0 Z W 1 U e X B l P j x J d G V t U G F 0 a D 5 T Z W N 0 a W 9 u M S 9 T d X J 2 Z X l S Z X N 1 b H R z T G F z d F d l Z W s v U 2 9 1 c m N l P C 9 J d G V t U G F 0 a D 4 8 L 0 l 0 Z W 1 M b 2 N h d G l v b j 4 8 U 3 R h Y m x l R W 5 0 c m l l c y A v P j w v S X R l b T 4 8 S X R l b T 4 8 S X R l b U x v Y 2 F 0 a W 9 u P j x J d G V t V H l w Z T 5 G b 3 J t d W x h P C 9 J d G V t V H l w Z T 4 8 S X R l b V B h d G g + U 2 V j d G l v b j E v U 3 V y d m V 5 U m V z d W x 0 c 0 x h c 3 R X Z W V r L 0 N o Y W 5 n Z W Q l M j B U e X B l P C 9 J d G V t U G F 0 a D 4 8 L 0 l 0 Z W 1 M b 2 N h d G l v b j 4 8 U 3 R h Y m x l R W 5 0 c m l l c y A v P j w v S X R l b T 4 8 S X R l b T 4 8 S X R l b U x v Y 2 F 0 a W 9 u P j x J d G V t V H l w Z T 5 G b 3 J t d W x h P C 9 J d G V t V H l w Z T 4 8 S X R l b V B h d G g + U 2 V j d G l v b j E v U 3 V y d m V 5 U m V z d W x 0 c 0 x h c 3 R X Z W V r L 0 Z p b H R l c m V k J T I w U m 9 3 c z w v S X R l b V B h d G g + P C 9 J d G V t T G 9 j Y X R p b 2 4 + P F N 0 Y W J s Z U V u d H J p Z X M g L z 4 8 L 0 l 0 Z W 0 + P E l 0 Z W 0 + P E l 0 Z W 1 M b 2 N h d G l v b j 4 8 S X R l b V R 5 c G U + R m 9 y b X V s Y T w v S X R l b V R 5 c G U + P E l 0 Z W 1 Q Y X R o P l N l Y 3 R p b 2 4 x L 1 B y b 2 N l c 3 N l Z C U y M C 0 l M j B Q Z X I l M j B I b 3 V y J T I w U G V y J T I w R G F 5 L 0 V E S V Q l M j B I R V J F J T I w L S U y M E N v b W J p b m U l M j B B b G V 4 J T I w Q m F k Y 2 9 j a y d z J T I w d G l j a 2 V 0 c z w v S X R l b V B h d G g + P C 9 J d G V t T G 9 j Y X R p b 2 4 + P F N 0 Y W J s Z U V u d H J p Z X M g L z 4 8 L 0 l 0 Z W 0 + P E l 0 Z W 0 + P E l 0 Z W 1 M b 2 N h d G l v b j 4 8 S X R l b V R 5 c G U + R m 9 y b X V s Y T w v S X R l b V R 5 c G U + P E l 0 Z W 1 Q Y X R o P l N l Y 3 R p b 2 4 x L 0 Z v c m 1 h d H R l Z C U y M E N s b 3 N l Z C U y M F R p Y 2 t l d C 9 S R U 5 B T U U l M j B B T E V Y Q U 5 E R V I 8 L 0 l 0 Z W 1 Q Y X R o P j w v S X R l b U x v Y 2 F 0 a W 9 u P j x T d G F i b G V F b n R y a W V z I C 8 + P C 9 J d G V t P j x J d G V t P j x J d G V t T G 9 j Y X R p b 2 4 + P E l 0 Z W 1 U e X B l P k Z v c m 1 1 b G E 8 L 0 l 0 Z W 1 U e X B l P j x J d G V t U G F 0 a D 5 T Z W N 0 a W 9 u M S 9 V c G R h d G U l M j B i e S U y M F R 5 c G U v R U R J V C U y M C 0 l M j B B b G V 4 J T I w Q m F k Y 2 9 j a z w v S X R l b V B h d G g + P C 9 J d G V t T G 9 j Y X R p b 2 4 + P F N 0 Y W J s Z U V u d H J p Z X M g L z 4 8 L 0 l 0 Z W 0 + P E l 0 Z W 0 + P E l 0 Z W 1 M b 2 N h d G l v b j 4 8 S X R l b V R 5 c G U + R m 9 y b X V s Y T w v S X R l b V R 5 c G U + P E l 0 Z W 1 Q Y X R o P l N l Y 3 R p b 2 4 x L 1 B y b 2 N l c 3 N l Z C U y M C 0 l M j B Q Z X I l M j B I b 3 V y J T I w U G V y J T I w R G F 5 L 0 V E S V Q l M j B I R V J F J T I w L S U y M E N v b W J p b m U l M j B E a H J 1 d i U y M E t l c m F p J 3 M l M j B 0 a W N r Z X R z P C 9 J d G V t U G F 0 a D 4 8 L 0 l 0 Z W 1 M b 2 N h d G l v b j 4 8 U 3 R h Y m x l R W 5 0 c m l l c y A v P j w v S X R l b T 4 8 S X R l b T 4 8 S X R l b U x v Y 2 F 0 a W 9 u P j x J d G V t V H l w Z T 5 G b 3 J t d W x h P C 9 J d G V t V H l w Z T 4 8 S X R l b V B h d G g + U 2 V j d G l v b j E v U H J v Y 2 V z c 2 V k J T I w L S U y M F B l c i U y M E h v d X I l M j B Q Z X I l M j B E Y X k v R U R J V C U y M E h F U k U l M j A t J T I w Q 2 9 t Y m l u Z S U y M F R p Z m Z h b n k l M j B I Y X c n c y U y M H R p Y 2 t l d H M 8 L 0 l 0 Z W 1 Q Y X R o P j w v S X R l b U x v Y 2 F 0 a W 9 u P j x T d G F i b G V F b n R y a W V z I C 8 + P C 9 J d G V t P j x J d G V t P j x J d G V t T G 9 j Y X R p b 2 4 + P E l 0 Z W 1 U e X B l P k Z v c m 1 1 b G E 8 L 0 l 0 Z W 1 U e X B l P j x J d G V t U G F 0 a D 5 T Z W N 0 a W 9 u M S 9 Q c m 9 j Z X N z Z W Q l M j A t J T I w U G V y J T I w S G 9 1 c i U y M F B l c i U y M E R h e S 9 F R E l U J T I w S E V S R S U y M C 0 l M j B D b 2 1 i a W 5 l J T I w U n V l e S U y M E x p b T w v S X R l b V B h d G g + P C 9 J d G V t T G 9 j Y X R p b 2 4 + P F N 0 Y W J s Z U V u d H J p Z X M g L z 4 8 L 0 l 0 Z W 0 + P C 9 J d G V t c z 4 8 L 0 x v Y 2 F s U G F j a 2 F n Z U 1 l d G F k Y X R h R m l s Z T 4 W A A A A U E s F B g A A A A A A A A A A A A A A A A A A A A A A A C Y B A A A B A A A A 0 I y d 3 w E V 0 R G M e g D A T 8 K X 6 w E A A A D l N V V u r L G J S Z w K C 9 h v G Q H 1 A A A A A A I A A A A A A B B m A A A A A Q A A I A A A A K i 6 d U y O p d 2 A I m A G j u C 6 S + X H r u X k a j F U c / h b e o 7 u y O O T A A A A A A 6 A A A A A A g A A I A A A A K 3 K 5 f U + K 8 1 L 3 x w 8 w I s 3 6 F B A + A n w d C U g B r y / c D s N d q z A U A A A A M x Z n a J t q W s z n J C U 8 K m 4 x N X v S G 6 0 J k z 3 P V K R C l r M D r a y 8 o y C S S N N P 2 F r L X c 8 A 8 O y k Y 9 Z q s Z T p H E y A m w 2 I d S 3 w V J m 4 S w w L P s t y C q P p i v 1 9 x L A Q A A A A N G Y I U t U y C X 5 d y l t x c n G 9 w 3 j R J s f v E M h 0 u u q / c l M s Q b L l p N S l j W J c z 3 y r r a f + p a K 7 p M V y 3 x C v x Q l i P g 9 K 0 N n B r M = < / D a t a M a s h u p > 
</file>

<file path=customXml/itemProps1.xml><?xml version="1.0" encoding="utf-8"?>
<ds:datastoreItem xmlns:ds="http://schemas.openxmlformats.org/officeDocument/2006/customXml" ds:itemID="{0CC84F6C-67A5-479C-B23C-DA502381E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820f53-f42e-46e7-9fcd-57e8ed08da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11C546-C364-40CA-A50C-3522712F43B2}">
  <ds:schemaRefs>
    <ds:schemaRef ds:uri="http://www.w3.org/XML/1998/namespace"/>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f9820f53-f42e-46e7-9fcd-57e8ed08da7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CEAC97B2-B282-48D9-8E38-056EAE7AE5AD}">
  <ds:schemaRefs>
    <ds:schemaRef ds:uri="http://schemas.microsoft.com/sharepoint/v3/contenttype/forms"/>
  </ds:schemaRefs>
</ds:datastoreItem>
</file>

<file path=customXml/itemProps4.xml><?xml version="1.0" encoding="utf-8"?>
<ds:datastoreItem xmlns:ds="http://schemas.openxmlformats.org/officeDocument/2006/customXml" ds:itemID="{D61EBB73-A4AA-459C-BA2E-B5C47225BE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Results</vt:lpstr>
      <vt:lpstr>Interactions vs Calls</vt:lpstr>
      <vt:lpstr>Call Data</vt:lpstr>
      <vt:lpstr>Survey Results</vt:lpstr>
      <vt:lpstr>Updated Incidents</vt:lpstr>
      <vt:lpstr>Updated Tasks</vt:lpstr>
      <vt:lpstr>Opened</vt:lpstr>
      <vt:lpstr>Closed</vt:lpstr>
      <vt:lpstr>Chats</vt:lpstr>
      <vt:lpstr>Surveys</vt:lpstr>
      <vt:lpstr>SurveyResultsLastWeek</vt:lpstr>
      <vt:lpstr>Stats Per Day</vt:lpstr>
      <vt:lpstr>Stats Per Hour</vt:lpstr>
      <vt:lpstr>Stats by Update Type</vt:lpstr>
      <vt:lpstr>Processed - Per Hour Per Day</vt:lpstr>
      <vt:lpstr>Update by Type</vt:lpstr>
      <vt:lpstr>Processed - Closed</vt:lpstr>
      <vt:lpstr>Ticket by Agent with Updates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Cleary, Michael</dc:creator>
  <cp:keywords/>
  <dc:description/>
  <cp:lastModifiedBy>Horn, Cameron</cp:lastModifiedBy>
  <cp:revision/>
  <dcterms:created xsi:type="dcterms:W3CDTF">2022-06-22T01:30:45Z</dcterms:created>
  <dcterms:modified xsi:type="dcterms:W3CDTF">2025-12-15T22:40:18Z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0x010100648DB042F6D4EC44BED97925035D594F</vt:lpwstr>
  </property>
  <property fmtid="{D5CDD505-2E9C-101B-9397-08002B2CF9AE}" pid="3" name="MSIP_Label_15394ae5-69af-439d-af88-cb521c31c0c5_Enabled">
    <vt:lpwstr>true</vt:lpwstr>
  </property>
  <property fmtid="{D5CDD505-2E9C-101B-9397-08002B2CF9AE}" pid="4" name="MSIP_Label_15394ae5-69af-439d-af88-cb521c31c0c5_SetDate">
    <vt:lpwstr>2025-10-29T02:54:19Z</vt:lpwstr>
  </property>
  <property fmtid="{D5CDD505-2E9C-101B-9397-08002B2CF9AE}" pid="5" name="MSIP_Label_15394ae5-69af-439d-af88-cb521c31c0c5_Method">
    <vt:lpwstr>Standard</vt:lpwstr>
  </property>
  <property fmtid="{D5CDD505-2E9C-101B-9397-08002B2CF9AE}" pid="6" name="MSIP_Label_15394ae5-69af-439d-af88-cb521c31c0c5_Name">
    <vt:lpwstr>DXC Internal</vt:lpwstr>
  </property>
  <property fmtid="{D5CDD505-2E9C-101B-9397-08002B2CF9AE}" pid="7" name="MSIP_Label_15394ae5-69af-439d-af88-cb521c31c0c5_SiteId">
    <vt:lpwstr>93f33571-550f-43cf-b09f-cd331338d086</vt:lpwstr>
  </property>
  <property fmtid="{D5CDD505-2E9C-101B-9397-08002B2CF9AE}" pid="8" name="MSIP_Label_15394ae5-69af-439d-af88-cb521c31c0c5_ActionId">
    <vt:lpwstr>507ab3af-a044-453f-82bc-5bace29ce319</vt:lpwstr>
  </property>
  <property fmtid="{D5CDD505-2E9C-101B-9397-08002B2CF9AE}" pid="9" name="MSIP_Label_15394ae5-69af-439d-af88-cb521c31c0c5_ContentBits">
    <vt:lpwstr>0</vt:lpwstr>
  </property>
  <property fmtid="{D5CDD505-2E9C-101B-9397-08002B2CF9AE}" pid="10" name="MSIP_Label_15394ae5-69af-439d-af88-cb521c31c0c5_Tag">
    <vt:lpwstr>10, 3, 0, 1</vt:lpwstr>
  </property>
  <property fmtid="{D5CDD505-2E9C-101B-9397-08002B2CF9AE}" pid="11" name="Order">
    <vt:r8>9200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